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bookViews>
    <workbookView xWindow="0" yWindow="0" windowWidth="16380" windowHeight="8190" tabRatio="633"/>
  </bookViews>
  <sheets>
    <sheet name="Title" sheetId="62" r:id="rId1"/>
    <sheet name="Champions" sheetId="116" r:id="rId2"/>
    <sheet name="Contenders" sheetId="117" r:id="rId3"/>
    <sheet name="Challengers" sheetId="118" r:id="rId4"/>
    <sheet name="All CCC" sheetId="4" r:id="rId5"/>
    <sheet name="Historical" sheetId="12" r:id="rId6"/>
    <sheet name="WatchList" sheetId="5" r:id="rId7"/>
    <sheet name="Changes" sheetId="6" r:id="rId8"/>
    <sheet name="Summary" sheetId="7" r:id="rId9"/>
    <sheet name="Revisions" sheetId="8" r:id="rId10"/>
    <sheet name="Notes" sheetId="9" r:id="rId11"/>
  </sheets>
  <definedNames>
    <definedName name="_xlnm._FilterDatabase" localSheetId="4" hidden="1">'All CCC'!$A$6:$BG$751</definedName>
    <definedName name="_xlnm._FilterDatabase" localSheetId="3" hidden="1">Challengers!$A$6:$BG$286</definedName>
    <definedName name="_xlnm._FilterDatabase" localSheetId="1" hidden="1">Champions!$A$6:$BG$148</definedName>
    <definedName name="_xlnm._FilterDatabase" localSheetId="7" hidden="1">Changes!$A$7:$Y$7</definedName>
    <definedName name="_xlnm._FilterDatabase" localSheetId="2" hidden="1">Contenders!$A$6:$BG$329</definedName>
    <definedName name="_xlnm._FilterDatabase" localSheetId="5" hidden="1">Historical!$A$6:$AX$6</definedName>
    <definedName name="_xlnm._FilterDatabase" localSheetId="10" hidden="1">Notes!#REF!</definedName>
    <definedName name="ChampsData" localSheetId="3">#REF!</definedName>
    <definedName name="ChampsData" localSheetId="1">#REF!</definedName>
    <definedName name="ChampsData" localSheetId="2">#REF!</definedName>
    <definedName name="ChampsData" localSheetId="6">WatchList!$A$6:$B$20</definedName>
    <definedName name="ChampsData">#REF!</definedName>
    <definedName name="ContendersData" localSheetId="3">#REF!</definedName>
    <definedName name="ContendersData" localSheetId="1">#REF!</definedName>
    <definedName name="ContendersData" localSheetId="2">#REF!</definedName>
    <definedName name="ContendersData">#REF!</definedName>
    <definedName name="CzallengersData" localSheetId="3">#REF!</definedName>
    <definedName name="CzallengersData" localSheetId="1">#REF!</definedName>
    <definedName name="CzallengersData" localSheetId="2">#REF!</definedName>
    <definedName name="CzallengersData">#REF!</definedName>
    <definedName name="DataAll" localSheetId="3">Challengers!$A$7:$BC$148</definedName>
    <definedName name="DataAll" localSheetId="1">Champions!$A$7:$BC$148</definedName>
    <definedName name="DataAll" localSheetId="2">Contenders!$A$7:$BC$329</definedName>
    <definedName name="DataAll" localSheetId="5">Historical!$A$7:$AX$618</definedName>
    <definedName name="DataAll">'All CCC'!$A$7:$BC$613</definedName>
    <definedName name="Deletions">Changes!$A$8:$I$830</definedName>
    <definedName name="FrozenAngels">Notes!$A$180:$J$193</definedName>
    <definedName name="NearChallengers">Notes!$A$179:$F$179</definedName>
    <definedName name="_xlnm.Print_Area" localSheetId="7">Changes!$A$1:$I$1019</definedName>
    <definedName name="_xlnm.Print_Area" localSheetId="10">Notes!$A$1:$K$193</definedName>
    <definedName name="_xlnm.Print_Area" localSheetId="9">Revisions!$B$3:$K$248</definedName>
    <definedName name="_xlnm.Print_Area" localSheetId="8">Summary!$A$1:$AX$174</definedName>
    <definedName name="_xlnm.Print_Area" localSheetId="6">WatchList!#REF!</definedName>
    <definedName name="_xlnm.Print_Titles" localSheetId="4">('All CCC'!$A:$B,'All CCC'!$1:$6)</definedName>
    <definedName name="_xlnm.Print_Titles" localSheetId="3">(Challengers!$A:$B,Challengers!$1:$6)</definedName>
    <definedName name="_xlnm.Print_Titles" localSheetId="1">(Champions!$A:$B,Champions!$1:$6)</definedName>
    <definedName name="_xlnm.Print_Titles" localSheetId="2">(Contenders!$A:$B,Contenders!$1:$6)</definedName>
    <definedName name="_xlnm.Print_Titles" localSheetId="5">(Historical!$A:$B,Historical!$1:$6)</definedName>
    <definedName name="_xlnm.Print_Titles" localSheetId="9">Revisions!$1:$2</definedName>
    <definedName name="_xlnm.Print_Titles" localSheetId="8">Summary!$1:$3</definedName>
    <definedName name="_xlnm.Print_Titles" localSheetId="6">(WatchList!$A:$B,WatchList!$3:$5)</definedName>
    <definedName name="WatchList">WatchList!$A$6:$B$20</definedName>
  </definedNames>
  <calcPr calcId="145621"/>
</workbook>
</file>

<file path=xl/calcChain.xml><?xml version="1.0" encoding="utf-8"?>
<calcChain xmlns="http://schemas.openxmlformats.org/spreadsheetml/2006/main">
  <c r="BG301" i="118" l="1"/>
  <c r="BE301" i="118"/>
  <c r="BC301" i="118"/>
  <c r="BB301" i="118"/>
  <c r="BA301" i="118"/>
  <c r="AZ301" i="118"/>
  <c r="AY301" i="118"/>
  <c r="AN301" i="118"/>
  <c r="AM301" i="118"/>
  <c r="AL301" i="118"/>
  <c r="AK301" i="118"/>
  <c r="AJ301" i="118"/>
  <c r="AI301" i="118"/>
  <c r="AH301" i="118"/>
  <c r="AG301" i="118"/>
  <c r="AF301" i="118"/>
  <c r="AE301" i="118"/>
  <c r="AD301" i="118"/>
  <c r="AC301" i="118"/>
  <c r="O301" i="118"/>
  <c r="K301" i="118"/>
  <c r="I301" i="118"/>
  <c r="E301" i="118"/>
  <c r="B301" i="118"/>
  <c r="BG300" i="118"/>
  <c r="BE300" i="118"/>
  <c r="BC300" i="118"/>
  <c r="BB300" i="118"/>
  <c r="BA300" i="118"/>
  <c r="AZ300" i="118"/>
  <c r="AY300" i="118"/>
  <c r="AN300" i="118"/>
  <c r="AM300" i="118"/>
  <c r="AL300" i="118"/>
  <c r="AK300" i="118"/>
  <c r="AJ300" i="118"/>
  <c r="AI300" i="118"/>
  <c r="AH300" i="118"/>
  <c r="AG300" i="118"/>
  <c r="AF300" i="118"/>
  <c r="AE300" i="118"/>
  <c r="AD300" i="118"/>
  <c r="AC300" i="118"/>
  <c r="O300" i="118"/>
  <c r="K300" i="118"/>
  <c r="I300" i="118"/>
  <c r="E300" i="118"/>
  <c r="B300" i="118"/>
  <c r="BG299" i="118"/>
  <c r="BE299" i="118"/>
  <c r="BC299" i="118"/>
  <c r="BB299" i="118"/>
  <c r="BA299" i="118"/>
  <c r="AZ299" i="118"/>
  <c r="AY299" i="118"/>
  <c r="AN299" i="118"/>
  <c r="AM299" i="118"/>
  <c r="AL299" i="118"/>
  <c r="AK299" i="118"/>
  <c r="AJ299" i="118"/>
  <c r="AI299" i="118"/>
  <c r="AH299" i="118"/>
  <c r="AG299" i="118"/>
  <c r="AF299" i="118"/>
  <c r="AE299" i="118"/>
  <c r="AD299" i="118"/>
  <c r="AC299" i="118"/>
  <c r="O299" i="118"/>
  <c r="K299" i="118"/>
  <c r="I299" i="118"/>
  <c r="E299" i="118"/>
  <c r="B299" i="118"/>
  <c r="BG298" i="118"/>
  <c r="BE298" i="118"/>
  <c r="BC298" i="118"/>
  <c r="BB298" i="118"/>
  <c r="BA298" i="118"/>
  <c r="AZ298" i="118"/>
  <c r="AY298" i="118"/>
  <c r="AN298" i="118"/>
  <c r="AM298" i="118"/>
  <c r="AL298" i="118"/>
  <c r="AK298" i="118"/>
  <c r="AJ298" i="118"/>
  <c r="AI298" i="118"/>
  <c r="AH298" i="118"/>
  <c r="AG298" i="118"/>
  <c r="AF298" i="118"/>
  <c r="AE298" i="118"/>
  <c r="AD298" i="118"/>
  <c r="AC298" i="118"/>
  <c r="O298" i="118"/>
  <c r="K298" i="118"/>
  <c r="I298" i="118"/>
  <c r="E298" i="118"/>
  <c r="B298" i="118"/>
  <c r="BG297" i="118"/>
  <c r="BE297" i="118"/>
  <c r="BC297" i="118"/>
  <c r="BB297" i="118"/>
  <c r="BA297" i="118"/>
  <c r="AZ297" i="118"/>
  <c r="AY297" i="118"/>
  <c r="AN297" i="118"/>
  <c r="AM297" i="118"/>
  <c r="AL297" i="118"/>
  <c r="AK297" i="118"/>
  <c r="AJ297" i="118"/>
  <c r="AI297" i="118"/>
  <c r="AH297" i="118"/>
  <c r="AG297" i="118"/>
  <c r="AF297" i="118"/>
  <c r="AE297" i="118"/>
  <c r="AD297" i="118"/>
  <c r="AC297" i="118"/>
  <c r="O297" i="118"/>
  <c r="K297" i="118"/>
  <c r="I297" i="118"/>
  <c r="E297" i="118"/>
  <c r="B297" i="118"/>
  <c r="BG296" i="118"/>
  <c r="BE296" i="118"/>
  <c r="BC296" i="118"/>
  <c r="BB296" i="118"/>
  <c r="BA296" i="118"/>
  <c r="AZ296" i="118"/>
  <c r="AY296" i="118"/>
  <c r="AN296" i="118"/>
  <c r="AM296" i="118"/>
  <c r="AL296" i="118"/>
  <c r="AK296" i="118"/>
  <c r="AJ296" i="118"/>
  <c r="AI296" i="118"/>
  <c r="AH296" i="118"/>
  <c r="AG296" i="118"/>
  <c r="AF296" i="118"/>
  <c r="AE296" i="118"/>
  <c r="AD296" i="118"/>
  <c r="AC296" i="118"/>
  <c r="O296" i="118"/>
  <c r="K296" i="118"/>
  <c r="I296" i="118"/>
  <c r="E296" i="118"/>
  <c r="B296" i="118"/>
  <c r="BG295" i="118"/>
  <c r="BE295" i="118"/>
  <c r="BC295" i="118"/>
  <c r="BB295" i="118"/>
  <c r="BA295" i="118"/>
  <c r="AZ295" i="118"/>
  <c r="AY295" i="118"/>
  <c r="AN295" i="118"/>
  <c r="AM295" i="118"/>
  <c r="AL295" i="118"/>
  <c r="AK295" i="118"/>
  <c r="AJ295" i="118"/>
  <c r="AI295" i="118"/>
  <c r="AH295" i="118"/>
  <c r="AG295" i="118"/>
  <c r="AF295" i="118"/>
  <c r="AE295" i="118"/>
  <c r="AD295" i="118"/>
  <c r="AC295" i="118"/>
  <c r="O295" i="118"/>
  <c r="K295" i="118"/>
  <c r="I295" i="118"/>
  <c r="E295" i="118"/>
  <c r="B295" i="118"/>
  <c r="BG294" i="118"/>
  <c r="BE294" i="118"/>
  <c r="BC294" i="118"/>
  <c r="BB294" i="118"/>
  <c r="BA294" i="118"/>
  <c r="AZ294" i="118"/>
  <c r="AY294" i="118"/>
  <c r="AN294" i="118"/>
  <c r="AM294" i="118"/>
  <c r="AL294" i="118"/>
  <c r="AK294" i="118"/>
  <c r="AJ294" i="118"/>
  <c r="AI294" i="118"/>
  <c r="AH294" i="118"/>
  <c r="AG294" i="118"/>
  <c r="AF294" i="118"/>
  <c r="AE294" i="118"/>
  <c r="AD294" i="118"/>
  <c r="AC294" i="118"/>
  <c r="O294" i="118"/>
  <c r="K294" i="118"/>
  <c r="I294" i="118"/>
  <c r="E294" i="118"/>
  <c r="B294" i="118"/>
  <c r="BG293" i="118"/>
  <c r="BE293" i="118"/>
  <c r="BC293" i="118"/>
  <c r="BB293" i="118"/>
  <c r="BA293" i="118"/>
  <c r="AZ293" i="118"/>
  <c r="AY293" i="118"/>
  <c r="AN293" i="118"/>
  <c r="AM293" i="118"/>
  <c r="AL293" i="118"/>
  <c r="AK293" i="118"/>
  <c r="AJ293" i="118"/>
  <c r="AI293" i="118"/>
  <c r="AH293" i="118"/>
  <c r="AG293" i="118"/>
  <c r="AF293" i="118"/>
  <c r="AE293" i="118"/>
  <c r="AD293" i="118"/>
  <c r="AC293" i="118"/>
  <c r="O293" i="118"/>
  <c r="K293" i="118"/>
  <c r="I293" i="118"/>
  <c r="E293" i="118"/>
  <c r="B293" i="118"/>
  <c r="BG292" i="118"/>
  <c r="BE292" i="118"/>
  <c r="BC292" i="118"/>
  <c r="BB292" i="118"/>
  <c r="BA292" i="118"/>
  <c r="AZ292" i="118"/>
  <c r="AY292" i="118"/>
  <c r="AN292" i="118"/>
  <c r="AM292" i="118"/>
  <c r="AL292" i="118"/>
  <c r="AK292" i="118"/>
  <c r="AJ292" i="118"/>
  <c r="AI292" i="118"/>
  <c r="AH292" i="118"/>
  <c r="AG292" i="118"/>
  <c r="AF292" i="118"/>
  <c r="AE292" i="118"/>
  <c r="AD292" i="118"/>
  <c r="AC292" i="118"/>
  <c r="O292" i="118"/>
  <c r="K292" i="118"/>
  <c r="I292" i="118"/>
  <c r="E292" i="118"/>
  <c r="B292" i="118"/>
  <c r="BG291" i="118"/>
  <c r="BE291" i="118"/>
  <c r="BC291" i="118"/>
  <c r="BB291" i="118"/>
  <c r="BA291" i="118"/>
  <c r="AZ291" i="118"/>
  <c r="AY291" i="118"/>
  <c r="AN291" i="118"/>
  <c r="AM291" i="118"/>
  <c r="AL291" i="118"/>
  <c r="AK291" i="118"/>
  <c r="AJ291" i="118"/>
  <c r="AI291" i="118"/>
  <c r="AH291" i="118"/>
  <c r="AG291" i="118"/>
  <c r="AF291" i="118"/>
  <c r="AE291" i="118"/>
  <c r="AD291" i="118"/>
  <c r="AC291" i="118"/>
  <c r="O291" i="118"/>
  <c r="K291" i="118"/>
  <c r="I291" i="118"/>
  <c r="E291" i="118"/>
  <c r="B291" i="118"/>
  <c r="BG288" i="118"/>
  <c r="BE288" i="118"/>
  <c r="BC288" i="118"/>
  <c r="BB288" i="118"/>
  <c r="BA288" i="118"/>
  <c r="AZ288" i="118"/>
  <c r="AY288" i="118"/>
  <c r="AN288" i="118"/>
  <c r="AM288" i="118"/>
  <c r="AL288" i="118"/>
  <c r="AK288" i="118"/>
  <c r="AJ288" i="118"/>
  <c r="AI288" i="118"/>
  <c r="AH288" i="118"/>
  <c r="AG288" i="118"/>
  <c r="AF288" i="118"/>
  <c r="AE288" i="118"/>
  <c r="AD288" i="118"/>
  <c r="AC288" i="118"/>
  <c r="O288" i="118"/>
  <c r="K288" i="118"/>
  <c r="I288" i="118"/>
  <c r="E288" i="118"/>
  <c r="B288" i="118"/>
  <c r="BF202" i="118"/>
  <c r="AR202" i="118"/>
  <c r="AQ202" i="118"/>
  <c r="AA202" i="118"/>
  <c r="V202" i="118"/>
  <c r="U202" i="118"/>
  <c r="AP202" i="118" s="1"/>
  <c r="T202" i="118"/>
  <c r="S202" i="118"/>
  <c r="R202" i="118"/>
  <c r="M202" i="118"/>
  <c r="Z202" i="118" s="1"/>
  <c r="BF94" i="118"/>
  <c r="AR94" i="118"/>
  <c r="AQ94" i="118"/>
  <c r="AA94" i="118"/>
  <c r="V94" i="118"/>
  <c r="U94" i="118"/>
  <c r="T94" i="118"/>
  <c r="S94" i="118"/>
  <c r="R94" i="118"/>
  <c r="M94" i="118"/>
  <c r="J94" i="118" s="1"/>
  <c r="BF113" i="118"/>
  <c r="AR113" i="118"/>
  <c r="AS113" i="118" s="1"/>
  <c r="AQ113" i="118"/>
  <c r="AA113" i="118"/>
  <c r="V113" i="118"/>
  <c r="U113" i="118"/>
  <c r="X113" i="118" s="1"/>
  <c r="T113" i="118"/>
  <c r="S113" i="118"/>
  <c r="R113" i="118"/>
  <c r="M113" i="118"/>
  <c r="Z113" i="118" s="1"/>
  <c r="BF200" i="118"/>
  <c r="AR200" i="118"/>
  <c r="AS200" i="118" s="1"/>
  <c r="AT200" i="118" s="1"/>
  <c r="AU200" i="118" s="1"/>
  <c r="AV200" i="118" s="1"/>
  <c r="AQ200" i="118"/>
  <c r="AA200" i="118"/>
  <c r="V200" i="118"/>
  <c r="U200" i="118"/>
  <c r="X200" i="118" s="1"/>
  <c r="T200" i="118"/>
  <c r="S200" i="118"/>
  <c r="R200" i="118"/>
  <c r="M200" i="118"/>
  <c r="Z200" i="118" s="1"/>
  <c r="BF233" i="118"/>
  <c r="AR233" i="118"/>
  <c r="AQ233" i="118"/>
  <c r="AA233" i="118"/>
  <c r="V233" i="118"/>
  <c r="U233" i="118"/>
  <c r="AP233" i="118" s="1"/>
  <c r="T233" i="118"/>
  <c r="S233" i="118"/>
  <c r="R233" i="118"/>
  <c r="M233" i="118"/>
  <c r="Z233" i="118" s="1"/>
  <c r="BF184" i="118"/>
  <c r="AR184" i="118"/>
  <c r="AQ184" i="118"/>
  <c r="AA184" i="118"/>
  <c r="V184" i="118"/>
  <c r="U184" i="118"/>
  <c r="T184" i="118"/>
  <c r="S184" i="118"/>
  <c r="R184" i="118"/>
  <c r="M184" i="118"/>
  <c r="J184" i="118" s="1"/>
  <c r="BF210" i="118"/>
  <c r="AR210" i="118"/>
  <c r="AS210" i="118" s="1"/>
  <c r="AT210" i="118" s="1"/>
  <c r="AU210" i="118" s="1"/>
  <c r="AV210" i="118" s="1"/>
  <c r="AQ210" i="118"/>
  <c r="AA210" i="118"/>
  <c r="V210" i="118"/>
  <c r="U210" i="118"/>
  <c r="W210" i="118" s="1"/>
  <c r="T210" i="118"/>
  <c r="S210" i="118"/>
  <c r="R210" i="118"/>
  <c r="M210" i="118"/>
  <c r="Z210" i="118" s="1"/>
  <c r="BF54" i="118"/>
  <c r="AR54" i="118"/>
  <c r="AS54" i="118" s="1"/>
  <c r="AT54" i="118" s="1"/>
  <c r="AU54" i="118" s="1"/>
  <c r="AV54" i="118" s="1"/>
  <c r="AQ54" i="118"/>
  <c r="AA54" i="118"/>
  <c r="V54" i="118"/>
  <c r="U54" i="118"/>
  <c r="X54" i="118" s="1"/>
  <c r="T54" i="118"/>
  <c r="S54" i="118"/>
  <c r="R54" i="118"/>
  <c r="M54" i="118"/>
  <c r="Z54" i="118" s="1"/>
  <c r="BF153" i="118"/>
  <c r="AR153" i="118"/>
  <c r="AQ153" i="118"/>
  <c r="AA153" i="118"/>
  <c r="V153" i="118"/>
  <c r="U153" i="118"/>
  <c r="T153" i="118"/>
  <c r="S153" i="118"/>
  <c r="R153" i="118"/>
  <c r="M153" i="118"/>
  <c r="Z153" i="118" s="1"/>
  <c r="BF138" i="118"/>
  <c r="AR138" i="118"/>
  <c r="AQ138" i="118"/>
  <c r="AA138" i="118"/>
  <c r="V138" i="118"/>
  <c r="U138" i="118"/>
  <c r="T138" i="118"/>
  <c r="S138" i="118"/>
  <c r="R138" i="118"/>
  <c r="M138" i="118"/>
  <c r="BF58" i="118"/>
  <c r="AR58" i="118"/>
  <c r="AS58" i="118" s="1"/>
  <c r="AQ58" i="118"/>
  <c r="AA58" i="118"/>
  <c r="V58" i="118"/>
  <c r="U58" i="118"/>
  <c r="X58" i="118" s="1"/>
  <c r="T58" i="118"/>
  <c r="S58" i="118"/>
  <c r="R58" i="118"/>
  <c r="M58" i="118"/>
  <c r="Z58" i="118" s="1"/>
  <c r="BF194" i="118"/>
  <c r="AR194" i="118"/>
  <c r="AQ194" i="118"/>
  <c r="AA194" i="118"/>
  <c r="V194" i="118"/>
  <c r="U194" i="118"/>
  <c r="T194" i="118"/>
  <c r="S194" i="118"/>
  <c r="R194" i="118"/>
  <c r="M194" i="118"/>
  <c r="Z194" i="118" s="1"/>
  <c r="BF165" i="118"/>
  <c r="AR165" i="118"/>
  <c r="AQ165" i="118"/>
  <c r="AA165" i="118"/>
  <c r="V165" i="118"/>
  <c r="U165" i="118"/>
  <c r="AP165" i="118" s="1"/>
  <c r="T165" i="118"/>
  <c r="S165" i="118"/>
  <c r="R165" i="118"/>
  <c r="M165" i="118"/>
  <c r="Z165" i="118" s="1"/>
  <c r="BF127" i="118"/>
  <c r="AR127" i="118"/>
  <c r="AQ127" i="118"/>
  <c r="AA127" i="118"/>
  <c r="V127" i="118"/>
  <c r="U127" i="118"/>
  <c r="T127" i="118"/>
  <c r="S127" i="118"/>
  <c r="R127" i="118"/>
  <c r="M127" i="118"/>
  <c r="J127" i="118" s="1"/>
  <c r="BF120" i="118"/>
  <c r="AR120" i="118"/>
  <c r="AS120" i="118" s="1"/>
  <c r="AT120" i="118" s="1"/>
  <c r="AU120" i="118" s="1"/>
  <c r="AV120" i="118" s="1"/>
  <c r="AQ120" i="118"/>
  <c r="AA120" i="118"/>
  <c r="V120" i="118"/>
  <c r="U120" i="118"/>
  <c r="X120" i="118" s="1"/>
  <c r="T120" i="118"/>
  <c r="S120" i="118"/>
  <c r="R120" i="118"/>
  <c r="M120" i="118"/>
  <c r="Z120" i="118" s="1"/>
  <c r="BF42" i="118"/>
  <c r="AR42" i="118"/>
  <c r="AS42" i="118" s="1"/>
  <c r="AT42" i="118" s="1"/>
  <c r="AU42" i="118" s="1"/>
  <c r="AV42" i="118" s="1"/>
  <c r="AQ42" i="118"/>
  <c r="AA42" i="118"/>
  <c r="V42" i="118"/>
  <c r="U42" i="118"/>
  <c r="AO42" i="118" s="1"/>
  <c r="T42" i="118"/>
  <c r="S42" i="118"/>
  <c r="R42" i="118"/>
  <c r="M42" i="118"/>
  <c r="Z42" i="118" s="1"/>
  <c r="J42" i="118"/>
  <c r="BF147" i="118"/>
  <c r="AR147" i="118"/>
  <c r="AQ147" i="118"/>
  <c r="AA147" i="118"/>
  <c r="V147" i="118"/>
  <c r="U147" i="118"/>
  <c r="AP147" i="118" s="1"/>
  <c r="T147" i="118"/>
  <c r="S147" i="118"/>
  <c r="R147" i="118"/>
  <c r="M147" i="118"/>
  <c r="Z147" i="118" s="1"/>
  <c r="BF133" i="118"/>
  <c r="AR133" i="118"/>
  <c r="AQ133" i="118"/>
  <c r="AA133" i="118"/>
  <c r="Z133" i="118"/>
  <c r="V133" i="118"/>
  <c r="U133" i="118"/>
  <c r="T133" i="118"/>
  <c r="S133" i="118"/>
  <c r="R133" i="118"/>
  <c r="M133" i="118"/>
  <c r="J133" i="118" s="1"/>
  <c r="BF216" i="118"/>
  <c r="AR216" i="118"/>
  <c r="AS216" i="118" s="1"/>
  <c r="AT216" i="118" s="1"/>
  <c r="AU216" i="118" s="1"/>
  <c r="AV216" i="118" s="1"/>
  <c r="AQ216" i="118"/>
  <c r="AA216" i="118"/>
  <c r="V216" i="118"/>
  <c r="U216" i="118"/>
  <c r="AO216" i="118" s="1"/>
  <c r="T216" i="118"/>
  <c r="S216" i="118"/>
  <c r="R216" i="118"/>
  <c r="M216" i="118"/>
  <c r="Z216" i="118" s="1"/>
  <c r="J216" i="118"/>
  <c r="BF274" i="118"/>
  <c r="AR274" i="118"/>
  <c r="AS274" i="118" s="1"/>
  <c r="AT274" i="118" s="1"/>
  <c r="AU274" i="118" s="1"/>
  <c r="AV274" i="118" s="1"/>
  <c r="AQ274" i="118"/>
  <c r="AA274" i="118"/>
  <c r="V274" i="118"/>
  <c r="U274" i="118"/>
  <c r="AO274" i="118" s="1"/>
  <c r="T274" i="118"/>
  <c r="S274" i="118"/>
  <c r="R274" i="118"/>
  <c r="M274" i="118"/>
  <c r="Z274" i="118" s="1"/>
  <c r="BF111" i="118"/>
  <c r="AR111" i="118"/>
  <c r="AS111" i="118" s="1"/>
  <c r="AT111" i="118" s="1"/>
  <c r="AU111" i="118" s="1"/>
  <c r="AV111" i="118" s="1"/>
  <c r="AQ111" i="118"/>
  <c r="AA111" i="118"/>
  <c r="V111" i="118"/>
  <c r="U111" i="118"/>
  <c r="T111" i="118"/>
  <c r="S111" i="118"/>
  <c r="R111" i="118"/>
  <c r="M111" i="118"/>
  <c r="J111" i="118" s="1"/>
  <c r="BF13" i="118"/>
  <c r="AR13" i="118"/>
  <c r="AQ13" i="118"/>
  <c r="AA13" i="118"/>
  <c r="V13" i="118"/>
  <c r="U13" i="118"/>
  <c r="T13" i="118"/>
  <c r="S13" i="118"/>
  <c r="R13" i="118"/>
  <c r="M13" i="118"/>
  <c r="Z13" i="118" s="1"/>
  <c r="BF59" i="118"/>
  <c r="AR59" i="118"/>
  <c r="AS59" i="118" s="1"/>
  <c r="AT59" i="118" s="1"/>
  <c r="AU59" i="118" s="1"/>
  <c r="AQ59" i="118"/>
  <c r="AA59" i="118"/>
  <c r="X59" i="118"/>
  <c r="V59" i="118"/>
  <c r="U59" i="118"/>
  <c r="AO59" i="118" s="1"/>
  <c r="T59" i="118"/>
  <c r="S59" i="118"/>
  <c r="R59" i="118"/>
  <c r="M59" i="118"/>
  <c r="Z59" i="118" s="1"/>
  <c r="BF253" i="118"/>
  <c r="AR253" i="118"/>
  <c r="AS253" i="118" s="1"/>
  <c r="AT253" i="118" s="1"/>
  <c r="AU253" i="118" s="1"/>
  <c r="AV253" i="118" s="1"/>
  <c r="AQ253" i="118"/>
  <c r="AA253" i="118"/>
  <c r="V253" i="118"/>
  <c r="U253" i="118"/>
  <c r="AO253" i="118" s="1"/>
  <c r="T253" i="118"/>
  <c r="S253" i="118"/>
  <c r="R253" i="118"/>
  <c r="M253" i="118"/>
  <c r="Z253" i="118" s="1"/>
  <c r="BF209" i="118"/>
  <c r="AR209" i="118"/>
  <c r="AS209" i="118" s="1"/>
  <c r="AT209" i="118" s="1"/>
  <c r="AU209" i="118" s="1"/>
  <c r="AV209" i="118" s="1"/>
  <c r="AQ209" i="118"/>
  <c r="AA209" i="118"/>
  <c r="V209" i="118"/>
  <c r="U209" i="118"/>
  <c r="T209" i="118"/>
  <c r="S209" i="118"/>
  <c r="R209" i="118"/>
  <c r="M209" i="118"/>
  <c r="Z209" i="118" s="1"/>
  <c r="BF158" i="118"/>
  <c r="AR158" i="118"/>
  <c r="AQ158" i="118"/>
  <c r="AA158" i="118"/>
  <c r="V158" i="118"/>
  <c r="U158" i="118"/>
  <c r="T158" i="118"/>
  <c r="S158" i="118"/>
  <c r="R158" i="118"/>
  <c r="M158" i="118"/>
  <c r="J158" i="118" s="1"/>
  <c r="BF161" i="118"/>
  <c r="AR161" i="118"/>
  <c r="AQ161" i="118"/>
  <c r="AA161" i="118"/>
  <c r="V161" i="118"/>
  <c r="U161" i="118"/>
  <c r="AO161" i="118" s="1"/>
  <c r="T161" i="118"/>
  <c r="S161" i="118"/>
  <c r="R161" i="118"/>
  <c r="M161" i="118"/>
  <c r="Z161" i="118" s="1"/>
  <c r="BF175" i="118"/>
  <c r="AR175" i="118"/>
  <c r="AS175" i="118" s="1"/>
  <c r="AT175" i="118" s="1"/>
  <c r="AU175" i="118" s="1"/>
  <c r="AV175" i="118" s="1"/>
  <c r="AQ175" i="118"/>
  <c r="AA175" i="118"/>
  <c r="V175" i="118"/>
  <c r="U175" i="118"/>
  <c r="T175" i="118"/>
  <c r="S175" i="118"/>
  <c r="R175" i="118"/>
  <c r="M175" i="118"/>
  <c r="Z175" i="118" s="1"/>
  <c r="BF174" i="118"/>
  <c r="AR174" i="118"/>
  <c r="AQ174" i="118"/>
  <c r="AA174" i="118"/>
  <c r="V174" i="118"/>
  <c r="U174" i="118"/>
  <c r="AP174" i="118" s="1"/>
  <c r="T174" i="118"/>
  <c r="S174" i="118"/>
  <c r="R174" i="118"/>
  <c r="M174" i="118"/>
  <c r="Z174" i="118" s="1"/>
  <c r="BF229" i="118"/>
  <c r="AR229" i="118"/>
  <c r="AQ229" i="118"/>
  <c r="AA229" i="118"/>
  <c r="V229" i="118"/>
  <c r="U229" i="118"/>
  <c r="T229" i="118"/>
  <c r="S229" i="118"/>
  <c r="R229" i="118"/>
  <c r="M229" i="118"/>
  <c r="J229" i="118" s="1"/>
  <c r="BF242" i="118"/>
  <c r="AR242" i="118"/>
  <c r="AQ242" i="118"/>
  <c r="AA242" i="118"/>
  <c r="V242" i="118"/>
  <c r="U242" i="118"/>
  <c r="X242" i="118" s="1"/>
  <c r="T242" i="118"/>
  <c r="S242" i="118"/>
  <c r="R242" i="118"/>
  <c r="M242" i="118"/>
  <c r="Z242" i="118" s="1"/>
  <c r="BF46" i="118"/>
  <c r="AR46" i="118"/>
  <c r="AS46" i="118" s="1"/>
  <c r="AT46" i="118" s="1"/>
  <c r="AU46" i="118" s="1"/>
  <c r="AV46" i="118" s="1"/>
  <c r="AQ46" i="118"/>
  <c r="AA46" i="118"/>
  <c r="V46" i="118"/>
  <c r="U46" i="118"/>
  <c r="AP46" i="118" s="1"/>
  <c r="T46" i="118"/>
  <c r="S46" i="118"/>
  <c r="R46" i="118"/>
  <c r="M46" i="118"/>
  <c r="Z46" i="118" s="1"/>
  <c r="BF99" i="118"/>
  <c r="AR99" i="118"/>
  <c r="AQ99" i="118"/>
  <c r="AA99" i="118"/>
  <c r="V99" i="118"/>
  <c r="U99" i="118"/>
  <c r="X99" i="118" s="1"/>
  <c r="T99" i="118"/>
  <c r="S99" i="118"/>
  <c r="R99" i="118"/>
  <c r="M99" i="118"/>
  <c r="Z99" i="118" s="1"/>
  <c r="BF79" i="118"/>
  <c r="AR79" i="118"/>
  <c r="AQ79" i="118"/>
  <c r="AA79" i="118"/>
  <c r="V79" i="118"/>
  <c r="U79" i="118"/>
  <c r="T79" i="118"/>
  <c r="S79" i="118"/>
  <c r="R79" i="118"/>
  <c r="M79" i="118"/>
  <c r="J79" i="118" s="1"/>
  <c r="BF83" i="118"/>
  <c r="AR83" i="118"/>
  <c r="AQ83" i="118"/>
  <c r="AA83" i="118"/>
  <c r="V83" i="118"/>
  <c r="U83" i="118"/>
  <c r="X83" i="118" s="1"/>
  <c r="T83" i="118"/>
  <c r="S83" i="118"/>
  <c r="R83" i="118"/>
  <c r="M83" i="118"/>
  <c r="Z83" i="118" s="1"/>
  <c r="BF231" i="118"/>
  <c r="AR231" i="118"/>
  <c r="AS231" i="118" s="1"/>
  <c r="AT231" i="118" s="1"/>
  <c r="AU231" i="118" s="1"/>
  <c r="AV231" i="118" s="1"/>
  <c r="AQ231" i="118"/>
  <c r="AA231" i="118"/>
  <c r="V231" i="118"/>
  <c r="U231" i="118"/>
  <c r="T231" i="118"/>
  <c r="S231" i="118"/>
  <c r="R231" i="118"/>
  <c r="M231" i="118"/>
  <c r="Z231" i="118" s="1"/>
  <c r="BF91" i="118"/>
  <c r="AR91" i="118"/>
  <c r="AQ91" i="118"/>
  <c r="AA91" i="118"/>
  <c r="V91" i="118"/>
  <c r="U91" i="118"/>
  <c r="AO91" i="118" s="1"/>
  <c r="T91" i="118"/>
  <c r="S91" i="118"/>
  <c r="R91" i="118"/>
  <c r="M91" i="118"/>
  <c r="Z91" i="118" s="1"/>
  <c r="BF18" i="118"/>
  <c r="AR18" i="118"/>
  <c r="AQ18" i="118"/>
  <c r="AA18" i="118"/>
  <c r="V18" i="118"/>
  <c r="U18" i="118"/>
  <c r="AP18" i="118" s="1"/>
  <c r="T18" i="118"/>
  <c r="S18" i="118"/>
  <c r="R18" i="118"/>
  <c r="M18" i="118"/>
  <c r="J18" i="118" s="1"/>
  <c r="BF170" i="118"/>
  <c r="AR170" i="118"/>
  <c r="AQ170" i="118"/>
  <c r="AA170" i="118"/>
  <c r="V170" i="118"/>
  <c r="U170" i="118"/>
  <c r="AO170" i="118" s="1"/>
  <c r="T170" i="118"/>
  <c r="S170" i="118"/>
  <c r="R170" i="118"/>
  <c r="M170" i="118"/>
  <c r="Z170" i="118" s="1"/>
  <c r="BF134" i="118"/>
  <c r="AR134" i="118"/>
  <c r="AS134" i="118" s="1"/>
  <c r="AT134" i="118" s="1"/>
  <c r="AU134" i="118" s="1"/>
  <c r="AV134" i="118" s="1"/>
  <c r="AQ134" i="118"/>
  <c r="AA134" i="118"/>
  <c r="Z134" i="118"/>
  <c r="V134" i="118"/>
  <c r="U134" i="118"/>
  <c r="AP134" i="118" s="1"/>
  <c r="T134" i="118"/>
  <c r="S134" i="118"/>
  <c r="R134" i="118"/>
  <c r="M134" i="118"/>
  <c r="J134" i="118" s="1"/>
  <c r="BF61" i="118"/>
  <c r="AR61" i="118"/>
  <c r="AQ61" i="118"/>
  <c r="AA61" i="118"/>
  <c r="V61" i="118"/>
  <c r="U61" i="118"/>
  <c r="X61" i="118" s="1"/>
  <c r="T61" i="118"/>
  <c r="S61" i="118"/>
  <c r="R61" i="118"/>
  <c r="M61" i="118"/>
  <c r="Z61" i="118" s="1"/>
  <c r="BF38" i="118"/>
  <c r="AR38" i="118"/>
  <c r="AQ38" i="118"/>
  <c r="AA38" i="118"/>
  <c r="V38" i="118"/>
  <c r="U38" i="118"/>
  <c r="T38" i="118"/>
  <c r="S38" i="118"/>
  <c r="R38" i="118"/>
  <c r="M38" i="118"/>
  <c r="J38" i="118" s="1"/>
  <c r="BF252" i="118"/>
  <c r="AR252" i="118"/>
  <c r="AQ252" i="118"/>
  <c r="AA252" i="118"/>
  <c r="V252" i="118"/>
  <c r="U252" i="118"/>
  <c r="AO252" i="118" s="1"/>
  <c r="T252" i="118"/>
  <c r="S252" i="118"/>
  <c r="R252" i="118"/>
  <c r="M252" i="118"/>
  <c r="Z252" i="118" s="1"/>
  <c r="BF122" i="118"/>
  <c r="AR122" i="118"/>
  <c r="AS122" i="118" s="1"/>
  <c r="AT122" i="118" s="1"/>
  <c r="AU122" i="118" s="1"/>
  <c r="AV122" i="118" s="1"/>
  <c r="AQ122" i="118"/>
  <c r="AA122" i="118"/>
  <c r="Z122" i="118"/>
  <c r="V122" i="118"/>
  <c r="U122" i="118"/>
  <c r="AP122" i="118" s="1"/>
  <c r="T122" i="118"/>
  <c r="S122" i="118"/>
  <c r="R122" i="118"/>
  <c r="M122" i="118"/>
  <c r="J122" i="118" s="1"/>
  <c r="BF100" i="118"/>
  <c r="AR100" i="118"/>
  <c r="AQ100" i="118"/>
  <c r="AA100" i="118"/>
  <c r="V100" i="118"/>
  <c r="U100" i="118"/>
  <c r="AP100" i="118" s="1"/>
  <c r="T100" i="118"/>
  <c r="S100" i="118"/>
  <c r="R100" i="118"/>
  <c r="M100" i="118"/>
  <c r="Z100" i="118" s="1"/>
  <c r="J100" i="118"/>
  <c r="BF157" i="118"/>
  <c r="AR157" i="118"/>
  <c r="AQ157" i="118"/>
  <c r="AA157" i="118"/>
  <c r="V157" i="118"/>
  <c r="U157" i="118"/>
  <c r="AP157" i="118" s="1"/>
  <c r="T157" i="118"/>
  <c r="S157" i="118"/>
  <c r="R157" i="118"/>
  <c r="M157" i="118"/>
  <c r="J157" i="118" s="1"/>
  <c r="BF181" i="118"/>
  <c r="AR181" i="118"/>
  <c r="AQ181" i="118"/>
  <c r="AA181" i="118"/>
  <c r="V181" i="118"/>
  <c r="U181" i="118"/>
  <c r="AO181" i="118" s="1"/>
  <c r="T181" i="118"/>
  <c r="S181" i="118"/>
  <c r="R181" i="118"/>
  <c r="M181" i="118"/>
  <c r="Z181" i="118" s="1"/>
  <c r="BF137" i="118"/>
  <c r="AR137" i="118"/>
  <c r="AS137" i="118" s="1"/>
  <c r="AT137" i="118" s="1"/>
  <c r="AU137" i="118" s="1"/>
  <c r="AV137" i="118" s="1"/>
  <c r="AQ137" i="118"/>
  <c r="AA137" i="118"/>
  <c r="V137" i="118"/>
  <c r="U137" i="118"/>
  <c r="AP137" i="118" s="1"/>
  <c r="T137" i="118"/>
  <c r="S137" i="118"/>
  <c r="R137" i="118"/>
  <c r="M137" i="118"/>
  <c r="Z137" i="118" s="1"/>
  <c r="BF92" i="118"/>
  <c r="AR92" i="118"/>
  <c r="AQ92" i="118"/>
  <c r="AA92" i="118"/>
  <c r="V92" i="118"/>
  <c r="U92" i="118"/>
  <c r="AO92" i="118" s="1"/>
  <c r="T92" i="118"/>
  <c r="S92" i="118"/>
  <c r="R92" i="118"/>
  <c r="M92" i="118"/>
  <c r="Z92" i="118" s="1"/>
  <c r="BF197" i="118"/>
  <c r="AR197" i="118"/>
  <c r="AQ197" i="118"/>
  <c r="AA197" i="118"/>
  <c r="V197" i="118"/>
  <c r="U197" i="118"/>
  <c r="T197" i="118"/>
  <c r="S197" i="118"/>
  <c r="R197" i="118"/>
  <c r="M197" i="118"/>
  <c r="J197" i="118" s="1"/>
  <c r="BF193" i="118"/>
  <c r="AR193" i="118"/>
  <c r="AQ193" i="118"/>
  <c r="AA193" i="118"/>
  <c r="V193" i="118"/>
  <c r="U193" i="118"/>
  <c r="X193" i="118" s="1"/>
  <c r="T193" i="118"/>
  <c r="S193" i="118"/>
  <c r="R193" i="118"/>
  <c r="M193" i="118"/>
  <c r="Z193" i="118" s="1"/>
  <c r="BF191" i="118"/>
  <c r="AR191" i="118"/>
  <c r="AS191" i="118" s="1"/>
  <c r="AT191" i="118" s="1"/>
  <c r="AU191" i="118" s="1"/>
  <c r="AV191" i="118" s="1"/>
  <c r="AQ191" i="118"/>
  <c r="AA191" i="118"/>
  <c r="V191" i="118"/>
  <c r="U191" i="118"/>
  <c r="T191" i="118"/>
  <c r="S191" i="118"/>
  <c r="R191" i="118"/>
  <c r="M191" i="118"/>
  <c r="Z191" i="118" s="1"/>
  <c r="BF93" i="118"/>
  <c r="AR93" i="118"/>
  <c r="AS93" i="118" s="1"/>
  <c r="AT93" i="118" s="1"/>
  <c r="AU93" i="118" s="1"/>
  <c r="AV93" i="118" s="1"/>
  <c r="AQ93" i="118"/>
  <c r="AA93" i="118"/>
  <c r="V93" i="118"/>
  <c r="U93" i="118"/>
  <c r="X93" i="118" s="1"/>
  <c r="T93" i="118"/>
  <c r="S93" i="118"/>
  <c r="R93" i="118"/>
  <c r="M93" i="118"/>
  <c r="Z93" i="118" s="1"/>
  <c r="BF74" i="118"/>
  <c r="AR74" i="118"/>
  <c r="AS74" i="118" s="1"/>
  <c r="AT74" i="118" s="1"/>
  <c r="AU74" i="118" s="1"/>
  <c r="AV74" i="118" s="1"/>
  <c r="AQ74" i="118"/>
  <c r="AA74" i="118"/>
  <c r="V74" i="118"/>
  <c r="U74" i="118"/>
  <c r="T74" i="118"/>
  <c r="S74" i="118"/>
  <c r="R74" i="118"/>
  <c r="M74" i="118"/>
  <c r="J74" i="118" s="1"/>
  <c r="BF50" i="118"/>
  <c r="AR50" i="118"/>
  <c r="AQ50" i="118"/>
  <c r="AA50" i="118"/>
  <c r="V50" i="118"/>
  <c r="U50" i="118"/>
  <c r="X50" i="118" s="1"/>
  <c r="T50" i="118"/>
  <c r="S50" i="118"/>
  <c r="R50" i="118"/>
  <c r="M50" i="118"/>
  <c r="Z50" i="118" s="1"/>
  <c r="BF81" i="118"/>
  <c r="AR81" i="118"/>
  <c r="AQ81" i="118"/>
  <c r="AA81" i="118"/>
  <c r="V81" i="118"/>
  <c r="U81" i="118"/>
  <c r="T81" i="118"/>
  <c r="S81" i="118"/>
  <c r="R81" i="118"/>
  <c r="M81" i="118"/>
  <c r="Z81" i="118" s="1"/>
  <c r="BF185" i="118"/>
  <c r="AR185" i="118"/>
  <c r="AS185" i="118" s="1"/>
  <c r="AQ185" i="118"/>
  <c r="AA185" i="118"/>
  <c r="V185" i="118"/>
  <c r="U185" i="118"/>
  <c r="T185" i="118"/>
  <c r="S185" i="118"/>
  <c r="R185" i="118"/>
  <c r="M185" i="118"/>
  <c r="Z185" i="118" s="1"/>
  <c r="BF19" i="118"/>
  <c r="AR19" i="118"/>
  <c r="AQ19" i="118"/>
  <c r="AA19" i="118"/>
  <c r="V19" i="118"/>
  <c r="U19" i="118"/>
  <c r="X19" i="118" s="1"/>
  <c r="T19" i="118"/>
  <c r="S19" i="118"/>
  <c r="R19" i="118"/>
  <c r="M19" i="118"/>
  <c r="Z19" i="118" s="1"/>
  <c r="BF263" i="118"/>
  <c r="AR263" i="118"/>
  <c r="AQ263" i="118"/>
  <c r="AA263" i="118"/>
  <c r="V263" i="118"/>
  <c r="U263" i="118"/>
  <c r="T263" i="118"/>
  <c r="S263" i="118"/>
  <c r="R263" i="118"/>
  <c r="M263" i="118"/>
  <c r="Z263" i="118" s="1"/>
  <c r="BF249" i="118"/>
  <c r="AR249" i="118"/>
  <c r="AQ249" i="118"/>
  <c r="AA249" i="118"/>
  <c r="V249" i="118"/>
  <c r="U249" i="118"/>
  <c r="T249" i="118"/>
  <c r="S249" i="118"/>
  <c r="R249" i="118"/>
  <c r="M249" i="118"/>
  <c r="Z249" i="118" s="1"/>
  <c r="BF131" i="118"/>
  <c r="AR131" i="118"/>
  <c r="AS131" i="118" s="1"/>
  <c r="AQ131" i="118"/>
  <c r="AA131" i="118"/>
  <c r="V131" i="118"/>
  <c r="U131" i="118"/>
  <c r="T131" i="118"/>
  <c r="S131" i="118"/>
  <c r="R131" i="118"/>
  <c r="M131" i="118"/>
  <c r="Z131" i="118" s="1"/>
  <c r="BF41" i="118"/>
  <c r="AR41" i="118"/>
  <c r="AQ41" i="118"/>
  <c r="AA41" i="118"/>
  <c r="V41" i="118"/>
  <c r="U41" i="118"/>
  <c r="T41" i="118"/>
  <c r="S41" i="118"/>
  <c r="R41" i="118"/>
  <c r="M41" i="118"/>
  <c r="Z41" i="118" s="1"/>
  <c r="BF272" i="118"/>
  <c r="AR272" i="118"/>
  <c r="AQ272" i="118"/>
  <c r="AA272" i="118"/>
  <c r="V272" i="118"/>
  <c r="U272" i="118"/>
  <c r="T272" i="118"/>
  <c r="S272" i="118"/>
  <c r="R272" i="118"/>
  <c r="M272" i="118"/>
  <c r="Z272" i="118" s="1"/>
  <c r="BF66" i="118"/>
  <c r="AR66" i="118"/>
  <c r="AQ66" i="118"/>
  <c r="AA66" i="118"/>
  <c r="V66" i="118"/>
  <c r="U66" i="118"/>
  <c r="T66" i="118"/>
  <c r="S66" i="118"/>
  <c r="R66" i="118"/>
  <c r="M66" i="118"/>
  <c r="Z66" i="118" s="1"/>
  <c r="BF71" i="118"/>
  <c r="AR71" i="118"/>
  <c r="AS71" i="118" s="1"/>
  <c r="AQ71" i="118"/>
  <c r="AA71" i="118"/>
  <c r="V71" i="118"/>
  <c r="U71" i="118"/>
  <c r="X71" i="118" s="1"/>
  <c r="T71" i="118"/>
  <c r="S71" i="118"/>
  <c r="R71" i="118"/>
  <c r="M71" i="118"/>
  <c r="Z71" i="118" s="1"/>
  <c r="BF31" i="118"/>
  <c r="AR31" i="118"/>
  <c r="AQ31" i="118"/>
  <c r="AA31" i="118"/>
  <c r="V31" i="118"/>
  <c r="U31" i="118"/>
  <c r="T31" i="118"/>
  <c r="S31" i="118"/>
  <c r="R31" i="118"/>
  <c r="M31" i="118"/>
  <c r="Z31" i="118" s="1"/>
  <c r="BF33" i="118"/>
  <c r="AR33" i="118"/>
  <c r="AQ33" i="118"/>
  <c r="AA33" i="118"/>
  <c r="V33" i="118"/>
  <c r="U33" i="118"/>
  <c r="T33" i="118"/>
  <c r="S33" i="118"/>
  <c r="R33" i="118"/>
  <c r="M33" i="118"/>
  <c r="Z33" i="118" s="1"/>
  <c r="BF241" i="118"/>
  <c r="AR241" i="118"/>
  <c r="AQ241" i="118"/>
  <c r="AA241" i="118"/>
  <c r="V241" i="118"/>
  <c r="U241" i="118"/>
  <c r="T241" i="118"/>
  <c r="S241" i="118"/>
  <c r="R241" i="118"/>
  <c r="M241" i="118"/>
  <c r="Z241" i="118" s="1"/>
  <c r="BF76" i="118"/>
  <c r="AR76" i="118"/>
  <c r="AS76" i="118" s="1"/>
  <c r="AQ76" i="118"/>
  <c r="AA76" i="118"/>
  <c r="V76" i="118"/>
  <c r="U76" i="118"/>
  <c r="T76" i="118"/>
  <c r="S76" i="118"/>
  <c r="R76" i="118"/>
  <c r="M76" i="118"/>
  <c r="Z76" i="118" s="1"/>
  <c r="J76" i="118"/>
  <c r="BF37" i="118"/>
  <c r="AR37" i="118"/>
  <c r="AQ37" i="118"/>
  <c r="AA37" i="118"/>
  <c r="V37" i="118"/>
  <c r="U37" i="118"/>
  <c r="T37" i="118"/>
  <c r="S37" i="118"/>
  <c r="R37" i="118"/>
  <c r="M37" i="118"/>
  <c r="Z37" i="118" s="1"/>
  <c r="BF239" i="118"/>
  <c r="AR239" i="118"/>
  <c r="AQ239" i="118"/>
  <c r="AA239" i="118"/>
  <c r="V239" i="118"/>
  <c r="U239" i="118"/>
  <c r="T239" i="118"/>
  <c r="S239" i="118"/>
  <c r="R239" i="118"/>
  <c r="M239" i="118"/>
  <c r="Z239" i="118" s="1"/>
  <c r="BF228" i="118"/>
  <c r="AR228" i="118"/>
  <c r="AS228" i="118" s="1"/>
  <c r="AQ228" i="118"/>
  <c r="AA228" i="118"/>
  <c r="V228" i="118"/>
  <c r="U228" i="118"/>
  <c r="T228" i="118"/>
  <c r="S228" i="118"/>
  <c r="R228" i="118"/>
  <c r="M228" i="118"/>
  <c r="Z228" i="118" s="1"/>
  <c r="BF237" i="118"/>
  <c r="AR237" i="118"/>
  <c r="AS237" i="118" s="1"/>
  <c r="AQ237" i="118"/>
  <c r="AA237" i="118"/>
  <c r="V237" i="118"/>
  <c r="U237" i="118"/>
  <c r="X237" i="118" s="1"/>
  <c r="T237" i="118"/>
  <c r="S237" i="118"/>
  <c r="R237" i="118"/>
  <c r="M237" i="118"/>
  <c r="Z237" i="118" s="1"/>
  <c r="BF156" i="118"/>
  <c r="AR156" i="118"/>
  <c r="AQ156" i="118"/>
  <c r="AA156" i="118"/>
  <c r="V156" i="118"/>
  <c r="U156" i="118"/>
  <c r="T156" i="118"/>
  <c r="S156" i="118"/>
  <c r="R156" i="118"/>
  <c r="M156" i="118"/>
  <c r="Z156" i="118" s="1"/>
  <c r="BF40" i="118"/>
  <c r="AR40" i="118"/>
  <c r="AQ40" i="118"/>
  <c r="AA40" i="118"/>
  <c r="V40" i="118"/>
  <c r="U40" i="118"/>
  <c r="T40" i="118"/>
  <c r="S40" i="118"/>
  <c r="R40" i="118"/>
  <c r="M40" i="118"/>
  <c r="Z40" i="118" s="1"/>
  <c r="BF20" i="118"/>
  <c r="AR20" i="118"/>
  <c r="AS20" i="118" s="1"/>
  <c r="AT20" i="118" s="1"/>
  <c r="AU20" i="118" s="1"/>
  <c r="AV20" i="118" s="1"/>
  <c r="AQ20" i="118"/>
  <c r="AA20" i="118"/>
  <c r="V20" i="118"/>
  <c r="U20" i="118"/>
  <c r="X20" i="118" s="1"/>
  <c r="T20" i="118"/>
  <c r="S20" i="118"/>
  <c r="R20" i="118"/>
  <c r="M20" i="118"/>
  <c r="Z20" i="118" s="1"/>
  <c r="BF250" i="118"/>
  <c r="AR250" i="118"/>
  <c r="AS250" i="118" s="1"/>
  <c r="AQ250" i="118"/>
  <c r="AA250" i="118"/>
  <c r="V250" i="118"/>
  <c r="U250" i="118"/>
  <c r="T250" i="118"/>
  <c r="S250" i="118"/>
  <c r="R250" i="118"/>
  <c r="M250" i="118"/>
  <c r="Z250" i="118" s="1"/>
  <c r="BF104" i="118"/>
  <c r="AR104" i="118"/>
  <c r="AQ104" i="118"/>
  <c r="AA104" i="118"/>
  <c r="V104" i="118"/>
  <c r="U104" i="118"/>
  <c r="T104" i="118"/>
  <c r="S104" i="118"/>
  <c r="R104" i="118"/>
  <c r="M104" i="118"/>
  <c r="Z104" i="118" s="1"/>
  <c r="BF110" i="118"/>
  <c r="AR110" i="118"/>
  <c r="AQ110" i="118"/>
  <c r="AA110" i="118"/>
  <c r="V110" i="118"/>
  <c r="U110" i="118"/>
  <c r="T110" i="118"/>
  <c r="S110" i="118"/>
  <c r="R110" i="118"/>
  <c r="M110" i="118"/>
  <c r="Z110" i="118" s="1"/>
  <c r="BF109" i="118"/>
  <c r="AR109" i="118"/>
  <c r="AS109" i="118" s="1"/>
  <c r="AQ109" i="118"/>
  <c r="AA109" i="118"/>
  <c r="V109" i="118"/>
  <c r="U109" i="118"/>
  <c r="T109" i="118"/>
  <c r="S109" i="118"/>
  <c r="R109" i="118"/>
  <c r="M109" i="118"/>
  <c r="Z109" i="118" s="1"/>
  <c r="BF219" i="118"/>
  <c r="AR219" i="118"/>
  <c r="AS219" i="118" s="1"/>
  <c r="AQ219" i="118"/>
  <c r="AA219" i="118"/>
  <c r="V219" i="118"/>
  <c r="U219" i="118"/>
  <c r="X219" i="118" s="1"/>
  <c r="T219" i="118"/>
  <c r="S219" i="118"/>
  <c r="R219" i="118"/>
  <c r="M219" i="118"/>
  <c r="Z219" i="118" s="1"/>
  <c r="BF75" i="118"/>
  <c r="AR75" i="118"/>
  <c r="AQ75" i="118"/>
  <c r="AA75" i="118"/>
  <c r="V75" i="118"/>
  <c r="U75" i="118"/>
  <c r="T75" i="118"/>
  <c r="S75" i="118"/>
  <c r="R75" i="118"/>
  <c r="M75" i="118"/>
  <c r="Z75" i="118" s="1"/>
  <c r="BF283" i="118"/>
  <c r="AR283" i="118"/>
  <c r="AQ283" i="118"/>
  <c r="AA283" i="118"/>
  <c r="V283" i="118"/>
  <c r="U283" i="118"/>
  <c r="T283" i="118"/>
  <c r="S283" i="118"/>
  <c r="R283" i="118"/>
  <c r="M283" i="118"/>
  <c r="Z283" i="118" s="1"/>
  <c r="BF121" i="118"/>
  <c r="AR121" i="118"/>
  <c r="AS121" i="118" s="1"/>
  <c r="AQ121" i="118"/>
  <c r="AA121" i="118"/>
  <c r="V121" i="118"/>
  <c r="U121" i="118"/>
  <c r="T121" i="118"/>
  <c r="S121" i="118"/>
  <c r="R121" i="118"/>
  <c r="M121" i="118"/>
  <c r="Z121" i="118" s="1"/>
  <c r="BF192" i="118"/>
  <c r="AR192" i="118"/>
  <c r="AS192" i="118" s="1"/>
  <c r="AQ192" i="118"/>
  <c r="AA192" i="118"/>
  <c r="Z192" i="118"/>
  <c r="V192" i="118"/>
  <c r="U192" i="118"/>
  <c r="T192" i="118"/>
  <c r="S192" i="118"/>
  <c r="R192" i="118"/>
  <c r="M192" i="118"/>
  <c r="J192" i="118" s="1"/>
  <c r="AP192" i="118" s="1"/>
  <c r="BF159" i="118"/>
  <c r="AR159" i="118"/>
  <c r="AS159" i="118" s="1"/>
  <c r="AT159" i="118" s="1"/>
  <c r="AU159" i="118" s="1"/>
  <c r="AV159" i="118" s="1"/>
  <c r="AQ159" i="118"/>
  <c r="AA159" i="118"/>
  <c r="V159" i="118"/>
  <c r="U159" i="118"/>
  <c r="T159" i="118"/>
  <c r="S159" i="118"/>
  <c r="R159" i="118"/>
  <c r="M159" i="118"/>
  <c r="Z159" i="118" s="1"/>
  <c r="BF52" i="118"/>
  <c r="AR52" i="118"/>
  <c r="AQ52" i="118"/>
  <c r="AA52" i="118"/>
  <c r="V52" i="118"/>
  <c r="U52" i="118"/>
  <c r="T52" i="118"/>
  <c r="S52" i="118"/>
  <c r="R52" i="118"/>
  <c r="M52" i="118"/>
  <c r="J52" i="118" s="1"/>
  <c r="BF80" i="118"/>
  <c r="AR80" i="118"/>
  <c r="AS80" i="118" s="1"/>
  <c r="AT80" i="118" s="1"/>
  <c r="AU80" i="118" s="1"/>
  <c r="AV80" i="118" s="1"/>
  <c r="AQ80" i="118"/>
  <c r="AA80" i="118"/>
  <c r="V80" i="118"/>
  <c r="U80" i="118"/>
  <c r="X80" i="118" s="1"/>
  <c r="T80" i="118"/>
  <c r="S80" i="118"/>
  <c r="R80" i="118"/>
  <c r="M80" i="118"/>
  <c r="Z80" i="118" s="1"/>
  <c r="BF160" i="118"/>
  <c r="AR160" i="118"/>
  <c r="AQ160" i="118"/>
  <c r="AA160" i="118"/>
  <c r="Z160" i="118"/>
  <c r="V160" i="118"/>
  <c r="U160" i="118"/>
  <c r="T160" i="118"/>
  <c r="S160" i="118"/>
  <c r="R160" i="118"/>
  <c r="M160" i="118"/>
  <c r="J160" i="118" s="1"/>
  <c r="AP160" i="118" s="1"/>
  <c r="BF271" i="118"/>
  <c r="AR271" i="118"/>
  <c r="AQ271" i="118"/>
  <c r="AA271" i="118"/>
  <c r="V271" i="118"/>
  <c r="U271" i="118"/>
  <c r="T271" i="118"/>
  <c r="S271" i="118"/>
  <c r="R271" i="118"/>
  <c r="M271" i="118"/>
  <c r="Z271" i="118" s="1"/>
  <c r="BF162" i="118"/>
  <c r="AR162" i="118"/>
  <c r="AQ162" i="118"/>
  <c r="AA162" i="118"/>
  <c r="V162" i="118"/>
  <c r="U162" i="118"/>
  <c r="T162" i="118"/>
  <c r="S162" i="118"/>
  <c r="R162" i="118"/>
  <c r="M162" i="118"/>
  <c r="Z162" i="118" s="1"/>
  <c r="BF82" i="118"/>
  <c r="AR82" i="118"/>
  <c r="AQ82" i="118"/>
  <c r="AA82" i="118"/>
  <c r="V82" i="118"/>
  <c r="U82" i="118"/>
  <c r="T82" i="118"/>
  <c r="S82" i="118"/>
  <c r="R82" i="118"/>
  <c r="M82" i="118"/>
  <c r="Z82" i="118" s="1"/>
  <c r="BF148" i="118"/>
  <c r="AR148" i="118"/>
  <c r="AS148" i="118" s="1"/>
  <c r="AQ148" i="118"/>
  <c r="AA148" i="118"/>
  <c r="V148" i="118"/>
  <c r="U148" i="118"/>
  <c r="T148" i="118"/>
  <c r="S148" i="118"/>
  <c r="R148" i="118"/>
  <c r="M148" i="118"/>
  <c r="Z148" i="118" s="1"/>
  <c r="BF203" i="118"/>
  <c r="AR203" i="118"/>
  <c r="AQ203" i="118"/>
  <c r="AA203" i="118"/>
  <c r="V203" i="118"/>
  <c r="U203" i="118"/>
  <c r="T203" i="118"/>
  <c r="S203" i="118"/>
  <c r="R203" i="118"/>
  <c r="M203" i="118"/>
  <c r="Z203" i="118" s="1"/>
  <c r="BF16" i="118"/>
  <c r="AR16" i="118"/>
  <c r="AQ16" i="118"/>
  <c r="AA16" i="118"/>
  <c r="V16" i="118"/>
  <c r="U16" i="118"/>
  <c r="T16" i="118"/>
  <c r="S16" i="118"/>
  <c r="R16" i="118"/>
  <c r="M16" i="118"/>
  <c r="Z16" i="118" s="1"/>
  <c r="BF45" i="118"/>
  <c r="AR45" i="118"/>
  <c r="AQ45" i="118"/>
  <c r="AA45" i="118"/>
  <c r="V45" i="118"/>
  <c r="U45" i="118"/>
  <c r="T45" i="118"/>
  <c r="S45" i="118"/>
  <c r="R45" i="118"/>
  <c r="M45" i="118"/>
  <c r="Z45" i="118" s="1"/>
  <c r="BF44" i="118"/>
  <c r="AR44" i="118"/>
  <c r="AS44" i="118" s="1"/>
  <c r="AQ44" i="118"/>
  <c r="AA44" i="118"/>
  <c r="V44" i="118"/>
  <c r="U44" i="118"/>
  <c r="X44" i="118" s="1"/>
  <c r="T44" i="118"/>
  <c r="S44" i="118"/>
  <c r="R44" i="118"/>
  <c r="M44" i="118"/>
  <c r="Z44" i="118" s="1"/>
  <c r="BF67" i="118"/>
  <c r="AR67" i="118"/>
  <c r="AQ67" i="118"/>
  <c r="AA67" i="118"/>
  <c r="V67" i="118"/>
  <c r="U67" i="118"/>
  <c r="X67" i="118" s="1"/>
  <c r="T67" i="118"/>
  <c r="S67" i="118"/>
  <c r="R67" i="118"/>
  <c r="M67" i="118"/>
  <c r="Z67" i="118" s="1"/>
  <c r="J67" i="118"/>
  <c r="AP67" i="118" s="1"/>
  <c r="BF68" i="118"/>
  <c r="AR68" i="118"/>
  <c r="AQ68" i="118"/>
  <c r="AA68" i="118"/>
  <c r="V68" i="118"/>
  <c r="U68" i="118"/>
  <c r="T68" i="118"/>
  <c r="S68" i="118"/>
  <c r="R68" i="118"/>
  <c r="M68" i="118"/>
  <c r="Z68" i="118" s="1"/>
  <c r="BF258" i="118"/>
  <c r="AR258" i="118"/>
  <c r="AQ258" i="118"/>
  <c r="AA258" i="118"/>
  <c r="V258" i="118"/>
  <c r="U258" i="118"/>
  <c r="T258" i="118"/>
  <c r="S258" i="118"/>
  <c r="R258" i="118"/>
  <c r="M258" i="118"/>
  <c r="Z258" i="118" s="1"/>
  <c r="BF143" i="118"/>
  <c r="AR143" i="118"/>
  <c r="AS143" i="118" s="1"/>
  <c r="AT143" i="118" s="1"/>
  <c r="AU143" i="118" s="1"/>
  <c r="AV143" i="118" s="1"/>
  <c r="AQ143" i="118"/>
  <c r="AA143" i="118"/>
  <c r="V143" i="118"/>
  <c r="U143" i="118"/>
  <c r="T143" i="118"/>
  <c r="S143" i="118"/>
  <c r="R143" i="118"/>
  <c r="M143" i="118"/>
  <c r="Z143" i="118" s="1"/>
  <c r="BF166" i="118"/>
  <c r="AR166" i="118"/>
  <c r="AQ166" i="118"/>
  <c r="AA166" i="118"/>
  <c r="V166" i="118"/>
  <c r="U166" i="118"/>
  <c r="X166" i="118" s="1"/>
  <c r="T166" i="118"/>
  <c r="S166" i="118"/>
  <c r="R166" i="118"/>
  <c r="M166" i="118"/>
  <c r="Z166" i="118" s="1"/>
  <c r="BF151" i="118"/>
  <c r="AR151" i="118"/>
  <c r="AQ151" i="118"/>
  <c r="AA151" i="118"/>
  <c r="V151" i="118"/>
  <c r="U151" i="118"/>
  <c r="T151" i="118"/>
  <c r="S151" i="118"/>
  <c r="R151" i="118"/>
  <c r="M151" i="118"/>
  <c r="Z151" i="118" s="1"/>
  <c r="BF164" i="118"/>
  <c r="AR164" i="118"/>
  <c r="AQ164" i="118"/>
  <c r="AA164" i="118"/>
  <c r="V164" i="118"/>
  <c r="U164" i="118"/>
  <c r="T164" i="118"/>
  <c r="S164" i="118"/>
  <c r="R164" i="118"/>
  <c r="M164" i="118"/>
  <c r="Z164" i="118" s="1"/>
  <c r="BF163" i="118"/>
  <c r="AR163" i="118"/>
  <c r="AS163" i="118" s="1"/>
  <c r="AT163" i="118" s="1"/>
  <c r="AU163" i="118" s="1"/>
  <c r="AV163" i="118" s="1"/>
  <c r="AQ163" i="118"/>
  <c r="AA163" i="118"/>
  <c r="V163" i="118"/>
  <c r="U163" i="118"/>
  <c r="T163" i="118"/>
  <c r="S163" i="118"/>
  <c r="R163" i="118"/>
  <c r="M163" i="118"/>
  <c r="Z163" i="118" s="1"/>
  <c r="BF240" i="118"/>
  <c r="AR240" i="118"/>
  <c r="AQ240" i="118"/>
  <c r="AA240" i="118"/>
  <c r="V240" i="118"/>
  <c r="U240" i="118"/>
  <c r="X240" i="118" s="1"/>
  <c r="T240" i="118"/>
  <c r="S240" i="118"/>
  <c r="R240" i="118"/>
  <c r="M240" i="118"/>
  <c r="Z240" i="118" s="1"/>
  <c r="BF182" i="118"/>
  <c r="AR182" i="118"/>
  <c r="AQ182" i="118"/>
  <c r="AA182" i="118"/>
  <c r="V182" i="118"/>
  <c r="U182" i="118"/>
  <c r="T182" i="118"/>
  <c r="S182" i="118"/>
  <c r="R182" i="118"/>
  <c r="M182" i="118"/>
  <c r="Z182" i="118" s="1"/>
  <c r="BF118" i="118"/>
  <c r="AR118" i="118"/>
  <c r="AQ118" i="118"/>
  <c r="AA118" i="118"/>
  <c r="V118" i="118"/>
  <c r="U118" i="118"/>
  <c r="X118" i="118" s="1"/>
  <c r="T118" i="118"/>
  <c r="S118" i="118"/>
  <c r="R118" i="118"/>
  <c r="M118" i="118"/>
  <c r="Z118" i="118" s="1"/>
  <c r="BF251" i="118"/>
  <c r="AR251" i="118"/>
  <c r="AS251" i="118" s="1"/>
  <c r="AT251" i="118" s="1"/>
  <c r="AU251" i="118" s="1"/>
  <c r="AV251" i="118" s="1"/>
  <c r="AQ251" i="118"/>
  <c r="AA251" i="118"/>
  <c r="V251" i="118"/>
  <c r="U251" i="118"/>
  <c r="T251" i="118"/>
  <c r="S251" i="118"/>
  <c r="R251" i="118"/>
  <c r="M251" i="118"/>
  <c r="Z251" i="118" s="1"/>
  <c r="BF128" i="118"/>
  <c r="AR128" i="118"/>
  <c r="AQ128" i="118"/>
  <c r="AA128" i="118"/>
  <c r="V128" i="118"/>
  <c r="U128" i="118"/>
  <c r="X128" i="118" s="1"/>
  <c r="T128" i="118"/>
  <c r="S128" i="118"/>
  <c r="R128" i="118"/>
  <c r="M128" i="118"/>
  <c r="Z128" i="118" s="1"/>
  <c r="BF146" i="118"/>
  <c r="AR146" i="118"/>
  <c r="AQ146" i="118"/>
  <c r="AA146" i="118"/>
  <c r="V146" i="118"/>
  <c r="U146" i="118"/>
  <c r="T146" i="118"/>
  <c r="S146" i="118"/>
  <c r="R146" i="118"/>
  <c r="M146" i="118"/>
  <c r="Z146" i="118" s="1"/>
  <c r="BF264" i="118"/>
  <c r="AR264" i="118"/>
  <c r="AQ264" i="118"/>
  <c r="AA264" i="118"/>
  <c r="V264" i="118"/>
  <c r="U264" i="118"/>
  <c r="T264" i="118"/>
  <c r="S264" i="118"/>
  <c r="R264" i="118"/>
  <c r="M264" i="118"/>
  <c r="Z264" i="118" s="1"/>
  <c r="BF279" i="118"/>
  <c r="AR279" i="118"/>
  <c r="AS279" i="118" s="1"/>
  <c r="AT279" i="118" s="1"/>
  <c r="AU279" i="118" s="1"/>
  <c r="AV279" i="118" s="1"/>
  <c r="AQ279" i="118"/>
  <c r="AA279" i="118"/>
  <c r="V279" i="118"/>
  <c r="U279" i="118"/>
  <c r="T279" i="118"/>
  <c r="S279" i="118"/>
  <c r="R279" i="118"/>
  <c r="M279" i="118"/>
  <c r="Z279" i="118" s="1"/>
  <c r="BF102" i="118"/>
  <c r="AR102" i="118"/>
  <c r="AQ102" i="118"/>
  <c r="AA102" i="118"/>
  <c r="V102" i="118"/>
  <c r="U102" i="118"/>
  <c r="X102" i="118" s="1"/>
  <c r="T102" i="118"/>
  <c r="S102" i="118"/>
  <c r="R102" i="118"/>
  <c r="M102" i="118"/>
  <c r="Z102" i="118" s="1"/>
  <c r="BF63" i="118"/>
  <c r="AR63" i="118"/>
  <c r="AQ63" i="118"/>
  <c r="AA63" i="118"/>
  <c r="V63" i="118"/>
  <c r="U63" i="118"/>
  <c r="T63" i="118"/>
  <c r="S63" i="118"/>
  <c r="R63" i="118"/>
  <c r="M63" i="118"/>
  <c r="Z63" i="118" s="1"/>
  <c r="BF243" i="118"/>
  <c r="AR243" i="118"/>
  <c r="AQ243" i="118"/>
  <c r="AA243" i="118"/>
  <c r="V243" i="118"/>
  <c r="U243" i="118"/>
  <c r="T243" i="118"/>
  <c r="S243" i="118"/>
  <c r="R243" i="118"/>
  <c r="M243" i="118"/>
  <c r="Z243" i="118" s="1"/>
  <c r="BF266" i="118"/>
  <c r="AR266" i="118"/>
  <c r="AS266" i="118" s="1"/>
  <c r="AT266" i="118" s="1"/>
  <c r="AU266" i="118" s="1"/>
  <c r="AV266" i="118" s="1"/>
  <c r="AQ266" i="118"/>
  <c r="AA266" i="118"/>
  <c r="V266" i="118"/>
  <c r="U266" i="118"/>
  <c r="T266" i="118"/>
  <c r="S266" i="118"/>
  <c r="R266" i="118"/>
  <c r="M266" i="118"/>
  <c r="Z266" i="118" s="1"/>
  <c r="BF257" i="118"/>
  <c r="AR257" i="118"/>
  <c r="AQ257" i="118"/>
  <c r="AA257" i="118"/>
  <c r="V257" i="118"/>
  <c r="U257" i="118"/>
  <c r="T257" i="118"/>
  <c r="S257" i="118"/>
  <c r="R257" i="118"/>
  <c r="M257" i="118"/>
  <c r="Z257" i="118" s="1"/>
  <c r="BF172" i="118"/>
  <c r="AR172" i="118"/>
  <c r="AQ172" i="118"/>
  <c r="AA172" i="118"/>
  <c r="V172" i="118"/>
  <c r="U172" i="118"/>
  <c r="T172" i="118"/>
  <c r="S172" i="118"/>
  <c r="R172" i="118"/>
  <c r="M172" i="118"/>
  <c r="Z172" i="118" s="1"/>
  <c r="BF222" i="118"/>
  <c r="AR222" i="118"/>
  <c r="AQ222" i="118"/>
  <c r="AA222" i="118"/>
  <c r="V222" i="118"/>
  <c r="U222" i="118"/>
  <c r="X222" i="118" s="1"/>
  <c r="T222" i="118"/>
  <c r="S222" i="118"/>
  <c r="R222" i="118"/>
  <c r="M222" i="118"/>
  <c r="Z222" i="118" s="1"/>
  <c r="BF248" i="118"/>
  <c r="AS248" i="118"/>
  <c r="AT248" i="118" s="1"/>
  <c r="AU248" i="118" s="1"/>
  <c r="AV248" i="118" s="1"/>
  <c r="AR248" i="118"/>
  <c r="AQ248" i="118"/>
  <c r="AA248" i="118"/>
  <c r="Z248" i="118"/>
  <c r="V248" i="118"/>
  <c r="U248" i="118"/>
  <c r="T248" i="118"/>
  <c r="S248" i="118"/>
  <c r="R248" i="118"/>
  <c r="M248" i="118"/>
  <c r="J248" i="118" s="1"/>
  <c r="BF168" i="118"/>
  <c r="AR168" i="118"/>
  <c r="AQ168" i="118"/>
  <c r="AA168" i="118"/>
  <c r="V168" i="118"/>
  <c r="U168" i="118"/>
  <c r="T168" i="118"/>
  <c r="S168" i="118"/>
  <c r="R168" i="118"/>
  <c r="M168" i="118"/>
  <c r="Z168" i="118" s="1"/>
  <c r="BF276" i="118"/>
  <c r="AR276" i="118"/>
  <c r="AQ276" i="118"/>
  <c r="AA276" i="118"/>
  <c r="V276" i="118"/>
  <c r="U276" i="118"/>
  <c r="T276" i="118"/>
  <c r="S276" i="118"/>
  <c r="R276" i="118"/>
  <c r="M276" i="118"/>
  <c r="Z276" i="118" s="1"/>
  <c r="BF49" i="118"/>
  <c r="AR49" i="118"/>
  <c r="AQ49" i="118"/>
  <c r="AA49" i="118"/>
  <c r="V49" i="118"/>
  <c r="U49" i="118"/>
  <c r="X49" i="118" s="1"/>
  <c r="T49" i="118"/>
  <c r="S49" i="118"/>
  <c r="R49" i="118"/>
  <c r="M49" i="118"/>
  <c r="Z49" i="118" s="1"/>
  <c r="BF117" i="118"/>
  <c r="AR117" i="118"/>
  <c r="AS117" i="118" s="1"/>
  <c r="AT117" i="118" s="1"/>
  <c r="AU117" i="118" s="1"/>
  <c r="AV117" i="118" s="1"/>
  <c r="AQ117" i="118"/>
  <c r="AA117" i="118"/>
  <c r="V117" i="118"/>
  <c r="U117" i="118"/>
  <c r="T117" i="118"/>
  <c r="S117" i="118"/>
  <c r="R117" i="118"/>
  <c r="M117" i="118"/>
  <c r="Z117" i="118" s="1"/>
  <c r="BF119" i="118"/>
  <c r="AR119" i="118"/>
  <c r="AQ119" i="118"/>
  <c r="AA119" i="118"/>
  <c r="V119" i="118"/>
  <c r="U119" i="118"/>
  <c r="T119" i="118"/>
  <c r="S119" i="118"/>
  <c r="R119" i="118"/>
  <c r="M119" i="118"/>
  <c r="BF72" i="118"/>
  <c r="AR72" i="118"/>
  <c r="AS72" i="118" s="1"/>
  <c r="AQ72" i="118"/>
  <c r="AA72" i="118"/>
  <c r="V72" i="118"/>
  <c r="U72" i="118"/>
  <c r="T72" i="118"/>
  <c r="S72" i="118"/>
  <c r="R72" i="118"/>
  <c r="M72" i="118"/>
  <c r="Z72" i="118" s="1"/>
  <c r="BF149" i="118"/>
  <c r="AR149" i="118"/>
  <c r="AQ149" i="118"/>
  <c r="AA149" i="118"/>
  <c r="V149" i="118"/>
  <c r="U149" i="118"/>
  <c r="X149" i="118" s="1"/>
  <c r="T149" i="118"/>
  <c r="S149" i="118"/>
  <c r="R149" i="118"/>
  <c r="M149" i="118"/>
  <c r="Z149" i="118" s="1"/>
  <c r="BF125" i="118"/>
  <c r="AR125" i="118"/>
  <c r="AS125" i="118" s="1"/>
  <c r="AT125" i="118" s="1"/>
  <c r="AU125" i="118" s="1"/>
  <c r="AV125" i="118" s="1"/>
  <c r="AQ125" i="118"/>
  <c r="AA125" i="118"/>
  <c r="V125" i="118"/>
  <c r="U125" i="118"/>
  <c r="T125" i="118"/>
  <c r="S125" i="118"/>
  <c r="R125" i="118"/>
  <c r="M125" i="118"/>
  <c r="Z125" i="118" s="1"/>
  <c r="BF123" i="118"/>
  <c r="AR123" i="118"/>
  <c r="AQ123" i="118"/>
  <c r="AA123" i="118"/>
  <c r="V123" i="118"/>
  <c r="U123" i="118"/>
  <c r="T123" i="118"/>
  <c r="S123" i="118"/>
  <c r="R123" i="118"/>
  <c r="M123" i="118"/>
  <c r="Z123" i="118" s="1"/>
  <c r="BF28" i="118"/>
  <c r="AR28" i="118"/>
  <c r="AS28" i="118" s="1"/>
  <c r="AQ28" i="118"/>
  <c r="AA28" i="118"/>
  <c r="V28" i="118"/>
  <c r="U28" i="118"/>
  <c r="T28" i="118"/>
  <c r="S28" i="118"/>
  <c r="R28" i="118"/>
  <c r="M28" i="118"/>
  <c r="Z28" i="118" s="1"/>
  <c r="BF132" i="118"/>
  <c r="AR132" i="118"/>
  <c r="AQ132" i="118"/>
  <c r="AA132" i="118"/>
  <c r="V132" i="118"/>
  <c r="U132" i="118"/>
  <c r="T132" i="118"/>
  <c r="S132" i="118"/>
  <c r="R132" i="118"/>
  <c r="M132" i="118"/>
  <c r="BF275" i="118"/>
  <c r="AR275" i="118"/>
  <c r="AS275" i="118" s="1"/>
  <c r="AT275" i="118" s="1"/>
  <c r="AU275" i="118" s="1"/>
  <c r="AV275" i="118" s="1"/>
  <c r="AQ275" i="118"/>
  <c r="AA275" i="118"/>
  <c r="Z275" i="118"/>
  <c r="V275" i="118"/>
  <c r="U275" i="118"/>
  <c r="T275" i="118"/>
  <c r="S275" i="118"/>
  <c r="R275" i="118"/>
  <c r="M275" i="118"/>
  <c r="J275" i="118" s="1"/>
  <c r="BF180" i="118"/>
  <c r="AR180" i="118"/>
  <c r="AQ180" i="118"/>
  <c r="AA180" i="118"/>
  <c r="V180" i="118"/>
  <c r="U180" i="118"/>
  <c r="T180" i="118"/>
  <c r="S180" i="118"/>
  <c r="R180" i="118"/>
  <c r="M180" i="118"/>
  <c r="Z180" i="118" s="1"/>
  <c r="BF211" i="118"/>
  <c r="AR211" i="118"/>
  <c r="AS211" i="118" s="1"/>
  <c r="AQ211" i="118"/>
  <c r="AA211" i="118"/>
  <c r="V211" i="118"/>
  <c r="U211" i="118"/>
  <c r="T211" i="118"/>
  <c r="S211" i="118"/>
  <c r="R211" i="118"/>
  <c r="M211" i="118"/>
  <c r="Z211" i="118" s="1"/>
  <c r="BF246" i="118"/>
  <c r="AR246" i="118"/>
  <c r="AQ246" i="118"/>
  <c r="AA246" i="118"/>
  <c r="V246" i="118"/>
  <c r="U246" i="118"/>
  <c r="T246" i="118"/>
  <c r="S246" i="118"/>
  <c r="R246" i="118"/>
  <c r="M246" i="118"/>
  <c r="BF277" i="118"/>
  <c r="AR277" i="118"/>
  <c r="AS277" i="118" s="1"/>
  <c r="AT277" i="118" s="1"/>
  <c r="AU277" i="118" s="1"/>
  <c r="AV277" i="118" s="1"/>
  <c r="AQ277" i="118"/>
  <c r="AA277" i="118"/>
  <c r="V277" i="118"/>
  <c r="U277" i="118"/>
  <c r="T277" i="118"/>
  <c r="S277" i="118"/>
  <c r="R277" i="118"/>
  <c r="M277" i="118"/>
  <c r="Z277" i="118" s="1"/>
  <c r="BF278" i="118"/>
  <c r="AR278" i="118"/>
  <c r="AQ278" i="118"/>
  <c r="AA278" i="118"/>
  <c r="V278" i="118"/>
  <c r="U278" i="118"/>
  <c r="X278" i="118" s="1"/>
  <c r="T278" i="118"/>
  <c r="S278" i="118"/>
  <c r="R278" i="118"/>
  <c r="M278" i="118"/>
  <c r="BF223" i="118"/>
  <c r="AR223" i="118"/>
  <c r="AS223" i="118" s="1"/>
  <c r="AQ223" i="118"/>
  <c r="AA223" i="118"/>
  <c r="V223" i="118"/>
  <c r="U223" i="118"/>
  <c r="T223" i="118"/>
  <c r="S223" i="118"/>
  <c r="R223" i="118"/>
  <c r="M223" i="118"/>
  <c r="J223" i="118" s="1"/>
  <c r="BF126" i="118"/>
  <c r="AR126" i="118"/>
  <c r="AQ126" i="118"/>
  <c r="AA126" i="118"/>
  <c r="V126" i="118"/>
  <c r="U126" i="118"/>
  <c r="X126" i="118" s="1"/>
  <c r="T126" i="118"/>
  <c r="S126" i="118"/>
  <c r="R126" i="118"/>
  <c r="M126" i="118"/>
  <c r="Z126" i="118" s="1"/>
  <c r="BF69" i="118"/>
  <c r="AR69" i="118"/>
  <c r="AS69" i="118" s="1"/>
  <c r="AT69" i="118" s="1"/>
  <c r="AU69" i="118" s="1"/>
  <c r="AV69" i="118" s="1"/>
  <c r="AQ69" i="118"/>
  <c r="AA69" i="118"/>
  <c r="V69" i="118"/>
  <c r="U69" i="118"/>
  <c r="T69" i="118"/>
  <c r="S69" i="118"/>
  <c r="R69" i="118"/>
  <c r="M69" i="118"/>
  <c r="J69" i="118" s="1"/>
  <c r="BF220" i="118"/>
  <c r="AR220" i="118"/>
  <c r="AQ220" i="118"/>
  <c r="AA220" i="118"/>
  <c r="Z220" i="118"/>
  <c r="V220" i="118"/>
  <c r="U220" i="118"/>
  <c r="X220" i="118" s="1"/>
  <c r="T220" i="118"/>
  <c r="S220" i="118"/>
  <c r="R220" i="118"/>
  <c r="M220" i="118"/>
  <c r="J220" i="118" s="1"/>
  <c r="BF212" i="118"/>
  <c r="AR212" i="118"/>
  <c r="AS212" i="118" s="1"/>
  <c r="AT212" i="118" s="1"/>
  <c r="AU212" i="118" s="1"/>
  <c r="AV212" i="118" s="1"/>
  <c r="AQ212" i="118"/>
  <c r="AA212" i="118"/>
  <c r="V212" i="118"/>
  <c r="U212" i="118"/>
  <c r="T212" i="118"/>
  <c r="S212" i="118"/>
  <c r="R212" i="118"/>
  <c r="M212" i="118"/>
  <c r="Z212" i="118" s="1"/>
  <c r="BF176" i="118"/>
  <c r="AR176" i="118"/>
  <c r="AQ176" i="118"/>
  <c r="AA176" i="118"/>
  <c r="Z176" i="118"/>
  <c r="V176" i="118"/>
  <c r="U176" i="118"/>
  <c r="T176" i="118"/>
  <c r="S176" i="118"/>
  <c r="R176" i="118"/>
  <c r="M176" i="118"/>
  <c r="J176" i="118" s="1"/>
  <c r="BF179" i="118"/>
  <c r="AR179" i="118"/>
  <c r="AQ179" i="118"/>
  <c r="AA179" i="118"/>
  <c r="V179" i="118"/>
  <c r="U179" i="118"/>
  <c r="T179" i="118"/>
  <c r="S179" i="118"/>
  <c r="R179" i="118"/>
  <c r="M179" i="118"/>
  <c r="Z179" i="118" s="1"/>
  <c r="BF108" i="118"/>
  <c r="AR108" i="118"/>
  <c r="AQ108" i="118"/>
  <c r="AA108" i="118"/>
  <c r="V108" i="118"/>
  <c r="U108" i="118"/>
  <c r="X108" i="118" s="1"/>
  <c r="T108" i="118"/>
  <c r="S108" i="118"/>
  <c r="R108" i="118"/>
  <c r="M108" i="118"/>
  <c r="Z108" i="118" s="1"/>
  <c r="BF17" i="118"/>
  <c r="AR17" i="118"/>
  <c r="AS17" i="118" s="1"/>
  <c r="AT17" i="118" s="1"/>
  <c r="AU17" i="118" s="1"/>
  <c r="AV17" i="118" s="1"/>
  <c r="AQ17" i="118"/>
  <c r="AA17" i="118"/>
  <c r="V17" i="118"/>
  <c r="W17" i="118" s="1"/>
  <c r="U17" i="118"/>
  <c r="X17" i="118" s="1"/>
  <c r="T17" i="118"/>
  <c r="S17" i="118"/>
  <c r="R17" i="118"/>
  <c r="M17" i="118"/>
  <c r="Z17" i="118" s="1"/>
  <c r="BF267" i="118"/>
  <c r="AR267" i="118"/>
  <c r="AQ267" i="118"/>
  <c r="AA267" i="118"/>
  <c r="V267" i="118"/>
  <c r="U267" i="118"/>
  <c r="T267" i="118"/>
  <c r="S267" i="118"/>
  <c r="R267" i="118"/>
  <c r="M267" i="118"/>
  <c r="J267" i="118" s="1"/>
  <c r="BF12" i="118"/>
  <c r="AR12" i="118"/>
  <c r="AQ12" i="118"/>
  <c r="AA12" i="118"/>
  <c r="V12" i="118"/>
  <c r="U12" i="118"/>
  <c r="T12" i="118"/>
  <c r="S12" i="118"/>
  <c r="R12" i="118"/>
  <c r="M12" i="118"/>
  <c r="Z12" i="118" s="1"/>
  <c r="BF226" i="118"/>
  <c r="AR226" i="118"/>
  <c r="AQ226" i="118"/>
  <c r="AA226" i="118"/>
  <c r="V226" i="118"/>
  <c r="U226" i="118"/>
  <c r="T226" i="118"/>
  <c r="S226" i="118"/>
  <c r="R226" i="118"/>
  <c r="M226" i="118"/>
  <c r="BF273" i="118"/>
  <c r="AR273" i="118"/>
  <c r="AS273" i="118" s="1"/>
  <c r="AT273" i="118" s="1"/>
  <c r="AU273" i="118" s="1"/>
  <c r="AV273" i="118" s="1"/>
  <c r="AQ273" i="118"/>
  <c r="AA273" i="118"/>
  <c r="V273" i="118"/>
  <c r="U273" i="118"/>
  <c r="X273" i="118" s="1"/>
  <c r="T273" i="118"/>
  <c r="S273" i="118"/>
  <c r="R273" i="118"/>
  <c r="M273" i="118"/>
  <c r="Z273" i="118" s="1"/>
  <c r="BF112" i="118"/>
  <c r="AR112" i="118"/>
  <c r="AQ112" i="118"/>
  <c r="AA112" i="118"/>
  <c r="Z112" i="118"/>
  <c r="V112" i="118"/>
  <c r="U112" i="118"/>
  <c r="T112" i="118"/>
  <c r="S112" i="118"/>
  <c r="R112" i="118"/>
  <c r="M112" i="118"/>
  <c r="J112" i="118" s="1"/>
  <c r="BF201" i="118"/>
  <c r="AR201" i="118"/>
  <c r="AQ201" i="118"/>
  <c r="AA201" i="118"/>
  <c r="V201" i="118"/>
  <c r="U201" i="118"/>
  <c r="T201" i="118"/>
  <c r="S201" i="118"/>
  <c r="R201" i="118"/>
  <c r="M201" i="118"/>
  <c r="Z201" i="118" s="1"/>
  <c r="BF206" i="118"/>
  <c r="AR206" i="118"/>
  <c r="AS206" i="118" s="1"/>
  <c r="AT206" i="118" s="1"/>
  <c r="AU206" i="118" s="1"/>
  <c r="AV206" i="118" s="1"/>
  <c r="AQ206" i="118"/>
  <c r="AA206" i="118"/>
  <c r="V206" i="118"/>
  <c r="U206" i="118"/>
  <c r="T206" i="118"/>
  <c r="S206" i="118"/>
  <c r="R206" i="118"/>
  <c r="M206" i="118"/>
  <c r="BF281" i="118"/>
  <c r="AR281" i="118"/>
  <c r="AS281" i="118" s="1"/>
  <c r="AT281" i="118" s="1"/>
  <c r="AU281" i="118" s="1"/>
  <c r="AV281" i="118" s="1"/>
  <c r="AQ281" i="118"/>
  <c r="AA281" i="118"/>
  <c r="V281" i="118"/>
  <c r="U281" i="118"/>
  <c r="T281" i="118"/>
  <c r="S281" i="118"/>
  <c r="R281" i="118"/>
  <c r="M281" i="118"/>
  <c r="Z281" i="118" s="1"/>
  <c r="BF177" i="118"/>
  <c r="AR177" i="118"/>
  <c r="AQ177" i="118"/>
  <c r="AA177" i="118"/>
  <c r="V177" i="118"/>
  <c r="U177" i="118"/>
  <c r="T177" i="118"/>
  <c r="S177" i="118"/>
  <c r="R177" i="118"/>
  <c r="M177" i="118"/>
  <c r="J177" i="118" s="1"/>
  <c r="BF186" i="118"/>
  <c r="AR186" i="118"/>
  <c r="AQ186" i="118"/>
  <c r="AA186" i="118"/>
  <c r="V186" i="118"/>
  <c r="U186" i="118"/>
  <c r="T186" i="118"/>
  <c r="S186" i="118"/>
  <c r="R186" i="118"/>
  <c r="M186" i="118"/>
  <c r="Z186" i="118" s="1"/>
  <c r="BF189" i="118"/>
  <c r="AR189" i="118"/>
  <c r="AS189" i="118" s="1"/>
  <c r="AT189" i="118" s="1"/>
  <c r="AU189" i="118" s="1"/>
  <c r="AV189" i="118" s="1"/>
  <c r="AQ189" i="118"/>
  <c r="AA189" i="118"/>
  <c r="Z189" i="118"/>
  <c r="V189" i="118"/>
  <c r="U189" i="118"/>
  <c r="T189" i="118"/>
  <c r="S189" i="118"/>
  <c r="R189" i="118"/>
  <c r="M189" i="118"/>
  <c r="J189" i="118"/>
  <c r="BF142" i="118"/>
  <c r="AR142" i="118"/>
  <c r="AS142" i="118" s="1"/>
  <c r="AT142" i="118" s="1"/>
  <c r="AU142" i="118" s="1"/>
  <c r="AV142" i="118" s="1"/>
  <c r="AQ142" i="118"/>
  <c r="AA142" i="118"/>
  <c r="V142" i="118"/>
  <c r="U142" i="118"/>
  <c r="T142" i="118"/>
  <c r="S142" i="118"/>
  <c r="R142" i="118"/>
  <c r="M142" i="118"/>
  <c r="Z142" i="118" s="1"/>
  <c r="BF207" i="118"/>
  <c r="AR207" i="118"/>
  <c r="AQ207" i="118"/>
  <c r="AA207" i="118"/>
  <c r="V207" i="118"/>
  <c r="U207" i="118"/>
  <c r="T207" i="118"/>
  <c r="S207" i="118"/>
  <c r="R207" i="118"/>
  <c r="M207" i="118"/>
  <c r="J207" i="118" s="1"/>
  <c r="BF36" i="118"/>
  <c r="AR36" i="118"/>
  <c r="AQ36" i="118"/>
  <c r="AA36" i="118"/>
  <c r="V36" i="118"/>
  <c r="U36" i="118"/>
  <c r="T36" i="118"/>
  <c r="S36" i="118"/>
  <c r="R36" i="118"/>
  <c r="M36" i="118"/>
  <c r="Z36" i="118" s="1"/>
  <c r="BF9" i="118"/>
  <c r="AR9" i="118"/>
  <c r="AS9" i="118" s="1"/>
  <c r="AT9" i="118" s="1"/>
  <c r="AU9" i="118" s="1"/>
  <c r="AV9" i="118" s="1"/>
  <c r="AQ9" i="118"/>
  <c r="AA9" i="118"/>
  <c r="V9" i="118"/>
  <c r="U9" i="118"/>
  <c r="X9" i="118" s="1"/>
  <c r="T9" i="118"/>
  <c r="S9" i="118"/>
  <c r="R9" i="118"/>
  <c r="M9" i="118"/>
  <c r="Z9" i="118" s="1"/>
  <c r="BF199" i="118"/>
  <c r="AR199" i="118"/>
  <c r="AS199" i="118" s="1"/>
  <c r="AT199" i="118" s="1"/>
  <c r="AU199" i="118" s="1"/>
  <c r="AV199" i="118" s="1"/>
  <c r="AQ199" i="118"/>
  <c r="AA199" i="118"/>
  <c r="Z199" i="118"/>
  <c r="V199" i="118"/>
  <c r="U199" i="118"/>
  <c r="X199" i="118" s="1"/>
  <c r="T199" i="118"/>
  <c r="S199" i="118"/>
  <c r="R199" i="118"/>
  <c r="M199" i="118"/>
  <c r="J199" i="118" s="1"/>
  <c r="AP199" i="118" s="1"/>
  <c r="BF235" i="118"/>
  <c r="AR235" i="118"/>
  <c r="AQ235" i="118"/>
  <c r="AA235" i="118"/>
  <c r="V235" i="118"/>
  <c r="U235" i="118"/>
  <c r="T235" i="118"/>
  <c r="S235" i="118"/>
  <c r="R235" i="118"/>
  <c r="M235" i="118"/>
  <c r="J235" i="118" s="1"/>
  <c r="BF39" i="118"/>
  <c r="AR39" i="118"/>
  <c r="AQ39" i="118"/>
  <c r="AA39" i="118"/>
  <c r="V39" i="118"/>
  <c r="U39" i="118"/>
  <c r="T39" i="118"/>
  <c r="S39" i="118"/>
  <c r="R39" i="118"/>
  <c r="M39" i="118"/>
  <c r="Z39" i="118" s="1"/>
  <c r="BF205" i="118"/>
  <c r="AR205" i="118"/>
  <c r="AS205" i="118" s="1"/>
  <c r="AQ205" i="118"/>
  <c r="AA205" i="118"/>
  <c r="V205" i="118"/>
  <c r="U205" i="118"/>
  <c r="T205" i="118"/>
  <c r="S205" i="118"/>
  <c r="R205" i="118"/>
  <c r="M205" i="118"/>
  <c r="Z205" i="118" s="1"/>
  <c r="BF47" i="118"/>
  <c r="AR47" i="118"/>
  <c r="AS47" i="118" s="1"/>
  <c r="AT47" i="118" s="1"/>
  <c r="AU47" i="118" s="1"/>
  <c r="AV47" i="118" s="1"/>
  <c r="AQ47" i="118"/>
  <c r="AA47" i="118"/>
  <c r="V47" i="118"/>
  <c r="U47" i="118"/>
  <c r="T47" i="118"/>
  <c r="S47" i="118"/>
  <c r="R47" i="118"/>
  <c r="M47" i="118"/>
  <c r="Z47" i="118" s="1"/>
  <c r="BF30" i="118"/>
  <c r="AR30" i="118"/>
  <c r="AQ30" i="118"/>
  <c r="AA30" i="118"/>
  <c r="V30" i="118"/>
  <c r="U30" i="118"/>
  <c r="T30" i="118"/>
  <c r="S30" i="118"/>
  <c r="R30" i="118"/>
  <c r="M30" i="118"/>
  <c r="J30" i="118" s="1"/>
  <c r="BF204" i="118"/>
  <c r="AR204" i="118"/>
  <c r="AQ204" i="118"/>
  <c r="AA204" i="118"/>
  <c r="V204" i="118"/>
  <c r="U204" i="118"/>
  <c r="T204" i="118"/>
  <c r="S204" i="118"/>
  <c r="R204" i="118"/>
  <c r="M204" i="118"/>
  <c r="Z204" i="118" s="1"/>
  <c r="BF62" i="118"/>
  <c r="AR62" i="118"/>
  <c r="AS62" i="118" s="1"/>
  <c r="AQ62" i="118"/>
  <c r="AA62" i="118"/>
  <c r="Z62" i="118"/>
  <c r="V62" i="118"/>
  <c r="U62" i="118"/>
  <c r="T62" i="118"/>
  <c r="S62" i="118"/>
  <c r="R62" i="118"/>
  <c r="M62" i="118"/>
  <c r="J62" i="118" s="1"/>
  <c r="BF238" i="118"/>
  <c r="AR238" i="118"/>
  <c r="AS238" i="118" s="1"/>
  <c r="AT238" i="118" s="1"/>
  <c r="AU238" i="118" s="1"/>
  <c r="AV238" i="118" s="1"/>
  <c r="AQ238" i="118"/>
  <c r="AA238" i="118"/>
  <c r="V238" i="118"/>
  <c r="U238" i="118"/>
  <c r="X238" i="118" s="1"/>
  <c r="T238" i="118"/>
  <c r="S238" i="118"/>
  <c r="R238" i="118"/>
  <c r="M238" i="118"/>
  <c r="Z238" i="118" s="1"/>
  <c r="BF230" i="118"/>
  <c r="AR230" i="118"/>
  <c r="AQ230" i="118"/>
  <c r="AA230" i="118"/>
  <c r="V230" i="118"/>
  <c r="U230" i="118"/>
  <c r="T230" i="118"/>
  <c r="S230" i="118"/>
  <c r="R230" i="118"/>
  <c r="M230" i="118"/>
  <c r="J230" i="118" s="1"/>
  <c r="BF154" i="118"/>
  <c r="AR154" i="118"/>
  <c r="AQ154" i="118"/>
  <c r="AA154" i="118"/>
  <c r="V154" i="118"/>
  <c r="U154" i="118"/>
  <c r="T154" i="118"/>
  <c r="S154" i="118"/>
  <c r="R154" i="118"/>
  <c r="M154" i="118"/>
  <c r="Z154" i="118" s="1"/>
  <c r="BF56" i="118"/>
  <c r="AR56" i="118"/>
  <c r="AS56" i="118" s="1"/>
  <c r="AT56" i="118" s="1"/>
  <c r="AU56" i="118" s="1"/>
  <c r="AV56" i="118" s="1"/>
  <c r="AQ56" i="118"/>
  <c r="AA56" i="118"/>
  <c r="V56" i="118"/>
  <c r="U56" i="118"/>
  <c r="T56" i="118"/>
  <c r="S56" i="118"/>
  <c r="R56" i="118"/>
  <c r="M56" i="118"/>
  <c r="Z56" i="118" s="1"/>
  <c r="BF183" i="118"/>
  <c r="AR183" i="118"/>
  <c r="AQ183" i="118"/>
  <c r="AA183" i="118"/>
  <c r="V183" i="118"/>
  <c r="U183" i="118"/>
  <c r="X183" i="118" s="1"/>
  <c r="T183" i="118"/>
  <c r="S183" i="118"/>
  <c r="R183" i="118"/>
  <c r="M183" i="118"/>
  <c r="Z183" i="118" s="1"/>
  <c r="BF256" i="118"/>
  <c r="AR256" i="118"/>
  <c r="AQ256" i="118"/>
  <c r="AA256" i="118"/>
  <c r="V256" i="118"/>
  <c r="U256" i="118"/>
  <c r="T256" i="118"/>
  <c r="S256" i="118"/>
  <c r="R256" i="118"/>
  <c r="M256" i="118"/>
  <c r="J256" i="118" s="1"/>
  <c r="BF171" i="118"/>
  <c r="AR171" i="118"/>
  <c r="AQ171" i="118"/>
  <c r="AA171" i="118"/>
  <c r="V171" i="118"/>
  <c r="U171" i="118"/>
  <c r="T171" i="118"/>
  <c r="S171" i="118"/>
  <c r="R171" i="118"/>
  <c r="M171" i="118"/>
  <c r="Z171" i="118" s="1"/>
  <c r="BF236" i="118"/>
  <c r="AR236" i="118"/>
  <c r="AS236" i="118" s="1"/>
  <c r="AQ236" i="118"/>
  <c r="AA236" i="118"/>
  <c r="V236" i="118"/>
  <c r="U236" i="118"/>
  <c r="T236" i="118"/>
  <c r="S236" i="118"/>
  <c r="R236" i="118"/>
  <c r="M236" i="118"/>
  <c r="Z236" i="118" s="1"/>
  <c r="BF155" i="118"/>
  <c r="AR155" i="118"/>
  <c r="AS155" i="118" s="1"/>
  <c r="AT155" i="118" s="1"/>
  <c r="AU155" i="118" s="1"/>
  <c r="AV155" i="118" s="1"/>
  <c r="AQ155" i="118"/>
  <c r="AA155" i="118"/>
  <c r="V155" i="118"/>
  <c r="U155" i="118"/>
  <c r="T155" i="118"/>
  <c r="S155" i="118"/>
  <c r="R155" i="118"/>
  <c r="M155" i="118"/>
  <c r="Z155" i="118" s="1"/>
  <c r="J155" i="118"/>
  <c r="AP155" i="118" s="1"/>
  <c r="BF139" i="118"/>
  <c r="AR139" i="118"/>
  <c r="AQ139" i="118"/>
  <c r="AA139" i="118"/>
  <c r="Z139" i="118"/>
  <c r="V139" i="118"/>
  <c r="U139" i="118"/>
  <c r="T139" i="118"/>
  <c r="S139" i="118"/>
  <c r="R139" i="118"/>
  <c r="M139" i="118"/>
  <c r="J139" i="118" s="1"/>
  <c r="BF280" i="118"/>
  <c r="AR280" i="118"/>
  <c r="AQ280" i="118"/>
  <c r="AA280" i="118"/>
  <c r="Z280" i="118"/>
  <c r="V280" i="118"/>
  <c r="U280" i="118"/>
  <c r="AO280" i="118" s="1"/>
  <c r="T280" i="118"/>
  <c r="S280" i="118"/>
  <c r="R280" i="118"/>
  <c r="M280" i="118"/>
  <c r="J280" i="118" s="1"/>
  <c r="BF85" i="118"/>
  <c r="AR85" i="118"/>
  <c r="AS85" i="118" s="1"/>
  <c r="AT85" i="118" s="1"/>
  <c r="AU85" i="118" s="1"/>
  <c r="AV85" i="118" s="1"/>
  <c r="AQ85" i="118"/>
  <c r="AA85" i="118"/>
  <c r="Z85" i="118"/>
  <c r="X85" i="118"/>
  <c r="V85" i="118"/>
  <c r="U85" i="118"/>
  <c r="AO85" i="118" s="1"/>
  <c r="T85" i="118"/>
  <c r="S85" i="118"/>
  <c r="R85" i="118"/>
  <c r="M85" i="118"/>
  <c r="J85" i="118" s="1"/>
  <c r="AP85" i="118" s="1"/>
  <c r="BF60" i="118"/>
  <c r="AR60" i="118"/>
  <c r="AS60" i="118" s="1"/>
  <c r="AT60" i="118" s="1"/>
  <c r="AU60" i="118" s="1"/>
  <c r="AV60" i="118" s="1"/>
  <c r="AQ60" i="118"/>
  <c r="AA60" i="118"/>
  <c r="X60" i="118"/>
  <c r="V60" i="118"/>
  <c r="U60" i="118"/>
  <c r="T60" i="118"/>
  <c r="S60" i="118"/>
  <c r="R60" i="118"/>
  <c r="M60" i="118"/>
  <c r="Z60" i="118" s="1"/>
  <c r="BF34" i="118"/>
  <c r="AR34" i="118"/>
  <c r="AQ34" i="118"/>
  <c r="AA34" i="118"/>
  <c r="Z34" i="118"/>
  <c r="V34" i="118"/>
  <c r="U34" i="118"/>
  <c r="T34" i="118"/>
  <c r="S34" i="118"/>
  <c r="R34" i="118"/>
  <c r="M34" i="118"/>
  <c r="J34" i="118" s="1"/>
  <c r="BF136" i="118"/>
  <c r="AR136" i="118"/>
  <c r="AQ136" i="118"/>
  <c r="AA136" i="118"/>
  <c r="V136" i="118"/>
  <c r="U136" i="118"/>
  <c r="T136" i="118"/>
  <c r="S136" i="118"/>
  <c r="R136" i="118"/>
  <c r="M136" i="118"/>
  <c r="Z136" i="118" s="1"/>
  <c r="BF178" i="118"/>
  <c r="AR178" i="118"/>
  <c r="AS178" i="118" s="1"/>
  <c r="AQ178" i="118"/>
  <c r="AA178" i="118"/>
  <c r="Z178" i="118"/>
  <c r="V178" i="118"/>
  <c r="U178" i="118"/>
  <c r="T178" i="118"/>
  <c r="S178" i="118"/>
  <c r="R178" i="118"/>
  <c r="M178" i="118"/>
  <c r="J178" i="118" s="1"/>
  <c r="BF218" i="118"/>
  <c r="AR218" i="118"/>
  <c r="AS218" i="118" s="1"/>
  <c r="AT218" i="118" s="1"/>
  <c r="AU218" i="118" s="1"/>
  <c r="AV218" i="118" s="1"/>
  <c r="AQ218" i="118"/>
  <c r="AA218" i="118"/>
  <c r="V218" i="118"/>
  <c r="U218" i="118"/>
  <c r="X218" i="118" s="1"/>
  <c r="T218" i="118"/>
  <c r="S218" i="118"/>
  <c r="R218" i="118"/>
  <c r="M218" i="118"/>
  <c r="Z218" i="118" s="1"/>
  <c r="BF90" i="118"/>
  <c r="AR90" i="118"/>
  <c r="AQ90" i="118"/>
  <c r="AA90" i="118"/>
  <c r="V90" i="118"/>
  <c r="U90" i="118"/>
  <c r="T90" i="118"/>
  <c r="S90" i="118"/>
  <c r="R90" i="118"/>
  <c r="M90" i="118"/>
  <c r="J90" i="118" s="1"/>
  <c r="BF221" i="118"/>
  <c r="AR221" i="118"/>
  <c r="AQ221" i="118"/>
  <c r="AA221" i="118"/>
  <c r="V221" i="118"/>
  <c r="U221" i="118"/>
  <c r="T221" i="118"/>
  <c r="S221" i="118"/>
  <c r="R221" i="118"/>
  <c r="M221" i="118"/>
  <c r="Z221" i="118" s="1"/>
  <c r="BF187" i="118"/>
  <c r="AR187" i="118"/>
  <c r="AS187" i="118" s="1"/>
  <c r="AQ187" i="118"/>
  <c r="AA187" i="118"/>
  <c r="V187" i="118"/>
  <c r="U187" i="118"/>
  <c r="T187" i="118"/>
  <c r="S187" i="118"/>
  <c r="R187" i="118"/>
  <c r="M187" i="118"/>
  <c r="Z187" i="118" s="1"/>
  <c r="J187" i="118"/>
  <c r="BF247" i="118"/>
  <c r="AR247" i="118"/>
  <c r="AS247" i="118" s="1"/>
  <c r="AQ247" i="118"/>
  <c r="AA247" i="118"/>
  <c r="V247" i="118"/>
  <c r="U247" i="118"/>
  <c r="W247" i="118" s="1"/>
  <c r="T247" i="118"/>
  <c r="S247" i="118"/>
  <c r="R247" i="118"/>
  <c r="M247" i="118"/>
  <c r="Z247" i="118" s="1"/>
  <c r="BF78" i="118"/>
  <c r="AR78" i="118"/>
  <c r="AS78" i="118" s="1"/>
  <c r="AT78" i="118" s="1"/>
  <c r="AU78" i="118" s="1"/>
  <c r="AV78" i="118" s="1"/>
  <c r="AQ78" i="118"/>
  <c r="AA78" i="118"/>
  <c r="V78" i="118"/>
  <c r="U78" i="118"/>
  <c r="T78" i="118"/>
  <c r="S78" i="118"/>
  <c r="R78" i="118"/>
  <c r="M78" i="118"/>
  <c r="J78" i="118" s="1"/>
  <c r="BF173" i="118"/>
  <c r="AR173" i="118"/>
  <c r="AS173" i="118" s="1"/>
  <c r="AT173" i="118" s="1"/>
  <c r="AU173" i="118" s="1"/>
  <c r="AV173" i="118" s="1"/>
  <c r="AQ173" i="118"/>
  <c r="AA173" i="118"/>
  <c r="V173" i="118"/>
  <c r="U173" i="118"/>
  <c r="X173" i="118" s="1"/>
  <c r="T173" i="118"/>
  <c r="S173" i="118"/>
  <c r="R173" i="118"/>
  <c r="M173" i="118"/>
  <c r="Z173" i="118" s="1"/>
  <c r="BF254" i="118"/>
  <c r="AR254" i="118"/>
  <c r="AS254" i="118" s="1"/>
  <c r="AT254" i="118" s="1"/>
  <c r="AU254" i="118" s="1"/>
  <c r="AV254" i="118" s="1"/>
  <c r="AQ254" i="118"/>
  <c r="AA254" i="118"/>
  <c r="V254" i="118"/>
  <c r="U254" i="118"/>
  <c r="T254" i="118"/>
  <c r="S254" i="118"/>
  <c r="R254" i="118"/>
  <c r="M254" i="118"/>
  <c r="Z254" i="118" s="1"/>
  <c r="BF26" i="118"/>
  <c r="AR26" i="118"/>
  <c r="AQ26" i="118"/>
  <c r="AA26" i="118"/>
  <c r="Z26" i="118"/>
  <c r="V26" i="118"/>
  <c r="U26" i="118"/>
  <c r="T26" i="118"/>
  <c r="S26" i="118"/>
  <c r="R26" i="118"/>
  <c r="M26" i="118"/>
  <c r="J26" i="118" s="1"/>
  <c r="BF224" i="118"/>
  <c r="AR224" i="118"/>
  <c r="AQ224" i="118"/>
  <c r="AA224" i="118"/>
  <c r="V224" i="118"/>
  <c r="U224" i="118"/>
  <c r="T224" i="118"/>
  <c r="S224" i="118"/>
  <c r="R224" i="118"/>
  <c r="M224" i="118"/>
  <c r="Z224" i="118" s="1"/>
  <c r="BF285" i="118"/>
  <c r="AR285" i="118"/>
  <c r="AS285" i="118" s="1"/>
  <c r="AT285" i="118" s="1"/>
  <c r="AU285" i="118" s="1"/>
  <c r="AV285" i="118" s="1"/>
  <c r="AQ285" i="118"/>
  <c r="AA285" i="118"/>
  <c r="V285" i="118"/>
  <c r="U285" i="118"/>
  <c r="T285" i="118"/>
  <c r="S285" i="118"/>
  <c r="R285" i="118"/>
  <c r="M285" i="118"/>
  <c r="Z285" i="118" s="1"/>
  <c r="J285" i="118"/>
  <c r="BF195" i="118"/>
  <c r="AR195" i="118"/>
  <c r="AQ195" i="118"/>
  <c r="AA195" i="118"/>
  <c r="V195" i="118"/>
  <c r="U195" i="118"/>
  <c r="T195" i="118"/>
  <c r="S195" i="118"/>
  <c r="R195" i="118"/>
  <c r="M195" i="118"/>
  <c r="Z195" i="118" s="1"/>
  <c r="BF97" i="118"/>
  <c r="AR97" i="118"/>
  <c r="AQ97" i="118"/>
  <c r="AA97" i="118"/>
  <c r="V97" i="118"/>
  <c r="U97" i="118"/>
  <c r="T97" i="118"/>
  <c r="S97" i="118"/>
  <c r="R97" i="118"/>
  <c r="M97" i="118"/>
  <c r="J97" i="118" s="1"/>
  <c r="BF270" i="118"/>
  <c r="AR270" i="118"/>
  <c r="AQ270" i="118"/>
  <c r="AA270" i="118"/>
  <c r="V270" i="118"/>
  <c r="U270" i="118"/>
  <c r="T270" i="118"/>
  <c r="S270" i="118"/>
  <c r="R270" i="118"/>
  <c r="M270" i="118"/>
  <c r="Z270" i="118" s="1"/>
  <c r="BF282" i="118"/>
  <c r="AR282" i="118"/>
  <c r="AQ282" i="118"/>
  <c r="AA282" i="118"/>
  <c r="V282" i="118"/>
  <c r="U282" i="118"/>
  <c r="T282" i="118"/>
  <c r="S282" i="118"/>
  <c r="R282" i="118"/>
  <c r="M282" i="118"/>
  <c r="Z282" i="118" s="1"/>
  <c r="BF57" i="118"/>
  <c r="AR57" i="118"/>
  <c r="AS57" i="118" s="1"/>
  <c r="AT57" i="118" s="1"/>
  <c r="AU57" i="118" s="1"/>
  <c r="AV57" i="118" s="1"/>
  <c r="AQ57" i="118"/>
  <c r="AA57" i="118"/>
  <c r="V57" i="118"/>
  <c r="U57" i="118"/>
  <c r="X57" i="118" s="1"/>
  <c r="T57" i="118"/>
  <c r="S57" i="118"/>
  <c r="R57" i="118"/>
  <c r="M57" i="118"/>
  <c r="Z57" i="118" s="1"/>
  <c r="BF14" i="118"/>
  <c r="AR14" i="118"/>
  <c r="AS14" i="118" s="1"/>
  <c r="AT14" i="118" s="1"/>
  <c r="AU14" i="118" s="1"/>
  <c r="AV14" i="118" s="1"/>
  <c r="AQ14" i="118"/>
  <c r="AA14" i="118"/>
  <c r="V14" i="118"/>
  <c r="U14" i="118"/>
  <c r="T14" i="118"/>
  <c r="S14" i="118"/>
  <c r="R14" i="118"/>
  <c r="M14" i="118"/>
  <c r="J14" i="118" s="1"/>
  <c r="BF10" i="118"/>
  <c r="AR10" i="118"/>
  <c r="AQ10" i="118"/>
  <c r="AA10" i="118"/>
  <c r="V10" i="118"/>
  <c r="U10" i="118"/>
  <c r="T10" i="118"/>
  <c r="S10" i="118"/>
  <c r="R10" i="118"/>
  <c r="M10" i="118"/>
  <c r="Z10" i="118" s="1"/>
  <c r="BF190" i="118"/>
  <c r="AR190" i="118"/>
  <c r="AQ190" i="118"/>
  <c r="AA190" i="118"/>
  <c r="V190" i="118"/>
  <c r="U190" i="118"/>
  <c r="T190" i="118"/>
  <c r="S190" i="118"/>
  <c r="R190" i="118"/>
  <c r="M190" i="118"/>
  <c r="Z190" i="118" s="1"/>
  <c r="BF29" i="118"/>
  <c r="AR29" i="118"/>
  <c r="AS29" i="118" s="1"/>
  <c r="AQ29" i="118"/>
  <c r="AA29" i="118"/>
  <c r="V29" i="118"/>
  <c r="U29" i="118"/>
  <c r="T29" i="118"/>
  <c r="S29" i="118"/>
  <c r="R29" i="118"/>
  <c r="M29" i="118"/>
  <c r="Z29" i="118" s="1"/>
  <c r="J29" i="118"/>
  <c r="BF64" i="118"/>
  <c r="AR64" i="118"/>
  <c r="AS64" i="118" s="1"/>
  <c r="AT64" i="118" s="1"/>
  <c r="AU64" i="118" s="1"/>
  <c r="AV64" i="118" s="1"/>
  <c r="AQ64" i="118"/>
  <c r="AA64" i="118"/>
  <c r="V64" i="118"/>
  <c r="U64" i="118"/>
  <c r="W64" i="118" s="1"/>
  <c r="T64" i="118"/>
  <c r="S64" i="118"/>
  <c r="R64" i="118"/>
  <c r="M64" i="118"/>
  <c r="J64" i="118" s="1"/>
  <c r="BF103" i="118"/>
  <c r="AR103" i="118"/>
  <c r="AQ103" i="118"/>
  <c r="AA103" i="118"/>
  <c r="V103" i="118"/>
  <c r="U103" i="118"/>
  <c r="T103" i="118"/>
  <c r="S103" i="118"/>
  <c r="R103" i="118"/>
  <c r="M103" i="118"/>
  <c r="Z103" i="118" s="1"/>
  <c r="BF130" i="118"/>
  <c r="AR130" i="118"/>
  <c r="AQ130" i="118"/>
  <c r="AA130" i="118"/>
  <c r="Z130" i="118"/>
  <c r="V130" i="118"/>
  <c r="U130" i="118"/>
  <c r="T130" i="118"/>
  <c r="S130" i="118"/>
  <c r="R130" i="118"/>
  <c r="M130" i="118"/>
  <c r="J130" i="118" s="1"/>
  <c r="BF152" i="118"/>
  <c r="AR152" i="118"/>
  <c r="AS152" i="118" s="1"/>
  <c r="AQ152" i="118"/>
  <c r="AA152" i="118"/>
  <c r="V152" i="118"/>
  <c r="U152" i="118"/>
  <c r="X152" i="118" s="1"/>
  <c r="T152" i="118"/>
  <c r="S152" i="118"/>
  <c r="R152" i="118"/>
  <c r="M152" i="118"/>
  <c r="Z152" i="118" s="1"/>
  <c r="BF144" i="118"/>
  <c r="AR144" i="118"/>
  <c r="AS144" i="118" s="1"/>
  <c r="AT144" i="118" s="1"/>
  <c r="AU144" i="118" s="1"/>
  <c r="AV144" i="118" s="1"/>
  <c r="AQ144" i="118"/>
  <c r="AA144" i="118"/>
  <c r="V144" i="118"/>
  <c r="U144" i="118"/>
  <c r="T144" i="118"/>
  <c r="S144" i="118"/>
  <c r="R144" i="118"/>
  <c r="M144" i="118"/>
  <c r="J144" i="118" s="1"/>
  <c r="BF73" i="118"/>
  <c r="AR73" i="118"/>
  <c r="AQ73" i="118"/>
  <c r="AA73" i="118"/>
  <c r="V73" i="118"/>
  <c r="U73" i="118"/>
  <c r="T73" i="118"/>
  <c r="S73" i="118"/>
  <c r="R73" i="118"/>
  <c r="M73" i="118"/>
  <c r="Z73" i="118" s="1"/>
  <c r="BF96" i="118"/>
  <c r="AR96" i="118"/>
  <c r="AQ96" i="118"/>
  <c r="AA96" i="118"/>
  <c r="V96" i="118"/>
  <c r="U96" i="118"/>
  <c r="T96" i="118"/>
  <c r="S96" i="118"/>
  <c r="R96" i="118"/>
  <c r="M96" i="118"/>
  <c r="Z96" i="118" s="1"/>
  <c r="BF84" i="118"/>
  <c r="AR84" i="118"/>
  <c r="AQ84" i="118"/>
  <c r="AA84" i="118"/>
  <c r="V84" i="118"/>
  <c r="U84" i="118"/>
  <c r="X84" i="118" s="1"/>
  <c r="T84" i="118"/>
  <c r="S84" i="118"/>
  <c r="R84" i="118"/>
  <c r="M84" i="118"/>
  <c r="Z84" i="118" s="1"/>
  <c r="BF21" i="118"/>
  <c r="AR21" i="118"/>
  <c r="AS21" i="118" s="1"/>
  <c r="AT21" i="118" s="1"/>
  <c r="AU21" i="118" s="1"/>
  <c r="AV21" i="118" s="1"/>
  <c r="AQ21" i="118"/>
  <c r="AA21" i="118"/>
  <c r="V21" i="118"/>
  <c r="U21" i="118"/>
  <c r="T21" i="118"/>
  <c r="S21" i="118"/>
  <c r="R21" i="118"/>
  <c r="M21" i="118"/>
  <c r="Z21" i="118" s="1"/>
  <c r="BF260" i="118"/>
  <c r="AR260" i="118"/>
  <c r="AQ260" i="118"/>
  <c r="AA260" i="118"/>
  <c r="Z260" i="118"/>
  <c r="V260" i="118"/>
  <c r="U260" i="118"/>
  <c r="T260" i="118"/>
  <c r="S260" i="118"/>
  <c r="R260" i="118"/>
  <c r="M260" i="118"/>
  <c r="J260" i="118" s="1"/>
  <c r="BF208" i="118"/>
  <c r="AR208" i="118"/>
  <c r="AQ208" i="118"/>
  <c r="AA208" i="118"/>
  <c r="V208" i="118"/>
  <c r="U208" i="118"/>
  <c r="T208" i="118"/>
  <c r="S208" i="118"/>
  <c r="R208" i="118"/>
  <c r="M208" i="118"/>
  <c r="Z208" i="118" s="1"/>
  <c r="BF268" i="118"/>
  <c r="AR268" i="118"/>
  <c r="AQ268" i="118"/>
  <c r="AA268" i="118"/>
  <c r="V268" i="118"/>
  <c r="U268" i="118"/>
  <c r="X268" i="118" s="1"/>
  <c r="T268" i="118"/>
  <c r="S268" i="118"/>
  <c r="R268" i="118"/>
  <c r="M268" i="118"/>
  <c r="Z268" i="118" s="1"/>
  <c r="BF150" i="118"/>
  <c r="AR150" i="118"/>
  <c r="AS150" i="118" s="1"/>
  <c r="AT150" i="118" s="1"/>
  <c r="AU150" i="118" s="1"/>
  <c r="AV150" i="118" s="1"/>
  <c r="AQ150" i="118"/>
  <c r="AA150" i="118"/>
  <c r="V150" i="118"/>
  <c r="W150" i="118" s="1"/>
  <c r="U150" i="118"/>
  <c r="T150" i="118"/>
  <c r="S150" i="118"/>
  <c r="R150" i="118"/>
  <c r="M150" i="118"/>
  <c r="J150" i="118" s="1"/>
  <c r="BF214" i="118"/>
  <c r="AR214" i="118"/>
  <c r="AQ214" i="118"/>
  <c r="AA214" i="118"/>
  <c r="V214" i="118"/>
  <c r="U214" i="118"/>
  <c r="T214" i="118"/>
  <c r="S214" i="118"/>
  <c r="R214" i="118"/>
  <c r="M214" i="118"/>
  <c r="Z214" i="118" s="1"/>
  <c r="BF86" i="118"/>
  <c r="AR86" i="118"/>
  <c r="AQ86" i="118"/>
  <c r="AA86" i="118"/>
  <c r="V86" i="118"/>
  <c r="U86" i="118"/>
  <c r="T86" i="118"/>
  <c r="S86" i="118"/>
  <c r="R86" i="118"/>
  <c r="M86" i="118"/>
  <c r="Z86" i="118" s="1"/>
  <c r="BF261" i="118"/>
  <c r="AR261" i="118"/>
  <c r="AQ261" i="118"/>
  <c r="AA261" i="118"/>
  <c r="V261" i="118"/>
  <c r="U261" i="118"/>
  <c r="X261" i="118" s="1"/>
  <c r="T261" i="118"/>
  <c r="S261" i="118"/>
  <c r="R261" i="118"/>
  <c r="M261" i="118"/>
  <c r="Z261" i="118" s="1"/>
  <c r="BF198" i="118"/>
  <c r="AR198" i="118"/>
  <c r="AS198" i="118" s="1"/>
  <c r="AT198" i="118" s="1"/>
  <c r="AU198" i="118" s="1"/>
  <c r="AV198" i="118" s="1"/>
  <c r="AQ198" i="118"/>
  <c r="AA198" i="118"/>
  <c r="V198" i="118"/>
  <c r="U198" i="118"/>
  <c r="T198" i="118"/>
  <c r="S198" i="118"/>
  <c r="R198" i="118"/>
  <c r="M198" i="118"/>
  <c r="J198" i="118" s="1"/>
  <c r="BF107" i="118"/>
  <c r="AR107" i="118"/>
  <c r="AQ107" i="118"/>
  <c r="AA107" i="118"/>
  <c r="V107" i="118"/>
  <c r="U107" i="118"/>
  <c r="T107" i="118"/>
  <c r="S107" i="118"/>
  <c r="R107" i="118"/>
  <c r="M107" i="118"/>
  <c r="Z107" i="118" s="1"/>
  <c r="BF32" i="118"/>
  <c r="AR32" i="118"/>
  <c r="AS32" i="118" s="1"/>
  <c r="AT32" i="118" s="1"/>
  <c r="AU32" i="118" s="1"/>
  <c r="AV32" i="118" s="1"/>
  <c r="AQ32" i="118"/>
  <c r="AA32" i="118"/>
  <c r="Z32" i="118"/>
  <c r="V32" i="118"/>
  <c r="U32" i="118"/>
  <c r="T32" i="118"/>
  <c r="S32" i="118"/>
  <c r="R32" i="118"/>
  <c r="M32" i="118"/>
  <c r="J32" i="118" s="1"/>
  <c r="BF234" i="118"/>
  <c r="AR234" i="118"/>
  <c r="AQ234" i="118"/>
  <c r="AA234" i="118"/>
  <c r="V234" i="118"/>
  <c r="U234" i="118"/>
  <c r="X234" i="118" s="1"/>
  <c r="T234" i="118"/>
  <c r="S234" i="118"/>
  <c r="R234" i="118"/>
  <c r="M234" i="118"/>
  <c r="Z234" i="118" s="1"/>
  <c r="BF114" i="118"/>
  <c r="AR114" i="118"/>
  <c r="AS114" i="118" s="1"/>
  <c r="AT114" i="118" s="1"/>
  <c r="AU114" i="118" s="1"/>
  <c r="AV114" i="118" s="1"/>
  <c r="AQ114" i="118"/>
  <c r="AA114" i="118"/>
  <c r="V114" i="118"/>
  <c r="U114" i="118"/>
  <c r="T114" i="118"/>
  <c r="S114" i="118"/>
  <c r="R114" i="118"/>
  <c r="M114" i="118"/>
  <c r="J114" i="118" s="1"/>
  <c r="BF87" i="118"/>
  <c r="AR87" i="118"/>
  <c r="AQ87" i="118"/>
  <c r="AA87" i="118"/>
  <c r="V87" i="118"/>
  <c r="U87" i="118"/>
  <c r="T87" i="118"/>
  <c r="S87" i="118"/>
  <c r="R87" i="118"/>
  <c r="M87" i="118"/>
  <c r="Z87" i="118" s="1"/>
  <c r="BF70" i="118"/>
  <c r="AR70" i="118"/>
  <c r="AS70" i="118" s="1"/>
  <c r="AT70" i="118" s="1"/>
  <c r="AU70" i="118" s="1"/>
  <c r="AV70" i="118" s="1"/>
  <c r="AQ70" i="118"/>
  <c r="AA70" i="118"/>
  <c r="V70" i="118"/>
  <c r="U70" i="118"/>
  <c r="T70" i="118"/>
  <c r="S70" i="118"/>
  <c r="R70" i="118"/>
  <c r="M70" i="118"/>
  <c r="Z70" i="118" s="1"/>
  <c r="BF269" i="118"/>
  <c r="AR269" i="118"/>
  <c r="AQ269" i="118"/>
  <c r="AA269" i="118"/>
  <c r="V269" i="118"/>
  <c r="U269" i="118"/>
  <c r="X269" i="118" s="1"/>
  <c r="T269" i="118"/>
  <c r="S269" i="118"/>
  <c r="R269" i="118"/>
  <c r="M269" i="118"/>
  <c r="Z269" i="118" s="1"/>
  <c r="BF35" i="118"/>
  <c r="AR35" i="118"/>
  <c r="AS35" i="118" s="1"/>
  <c r="AT35" i="118" s="1"/>
  <c r="AU35" i="118" s="1"/>
  <c r="AV35" i="118" s="1"/>
  <c r="AQ35" i="118"/>
  <c r="AA35" i="118"/>
  <c r="V35" i="118"/>
  <c r="U35" i="118"/>
  <c r="W35" i="118" s="1"/>
  <c r="T35" i="118"/>
  <c r="S35" i="118"/>
  <c r="R35" i="118"/>
  <c r="M35" i="118"/>
  <c r="J35" i="118" s="1"/>
  <c r="BF286" i="118"/>
  <c r="AR286" i="118"/>
  <c r="AQ286" i="118"/>
  <c r="AA286" i="118"/>
  <c r="V286" i="118"/>
  <c r="U286" i="118"/>
  <c r="X286" i="118" s="1"/>
  <c r="T286" i="118"/>
  <c r="S286" i="118"/>
  <c r="R286" i="118"/>
  <c r="M286" i="118"/>
  <c r="Z286" i="118" s="1"/>
  <c r="BF51" i="118"/>
  <c r="AR51" i="118"/>
  <c r="AS51" i="118" s="1"/>
  <c r="AT51" i="118" s="1"/>
  <c r="AU51" i="118" s="1"/>
  <c r="AV51" i="118" s="1"/>
  <c r="AQ51" i="118"/>
  <c r="AA51" i="118"/>
  <c r="V51" i="118"/>
  <c r="U51" i="118"/>
  <c r="T51" i="118"/>
  <c r="S51" i="118"/>
  <c r="R51" i="118"/>
  <c r="M51" i="118"/>
  <c r="Z51" i="118" s="1"/>
  <c r="BF8" i="118"/>
  <c r="AR8" i="118"/>
  <c r="AQ8" i="118"/>
  <c r="AA8" i="118"/>
  <c r="V8" i="118"/>
  <c r="U8" i="118"/>
  <c r="T8" i="118"/>
  <c r="S8" i="118"/>
  <c r="R8" i="118"/>
  <c r="M8" i="118"/>
  <c r="Z8" i="118" s="1"/>
  <c r="BF225" i="118"/>
  <c r="AR225" i="118"/>
  <c r="AS225" i="118" s="1"/>
  <c r="AT225" i="118" s="1"/>
  <c r="AU225" i="118" s="1"/>
  <c r="AV225" i="118" s="1"/>
  <c r="AQ225" i="118"/>
  <c r="AA225" i="118"/>
  <c r="V225" i="118"/>
  <c r="U225" i="118"/>
  <c r="T225" i="118"/>
  <c r="S225" i="118"/>
  <c r="R225" i="118"/>
  <c r="M225" i="118"/>
  <c r="J225" i="118" s="1"/>
  <c r="BF124" i="118"/>
  <c r="AR124" i="118"/>
  <c r="AQ124" i="118"/>
  <c r="AA124" i="118"/>
  <c r="V124" i="118"/>
  <c r="U124" i="118"/>
  <c r="X124" i="118" s="1"/>
  <c r="T124" i="118"/>
  <c r="S124" i="118"/>
  <c r="R124" i="118"/>
  <c r="M124" i="118"/>
  <c r="Z124" i="118" s="1"/>
  <c r="BF11" i="118"/>
  <c r="AR11" i="118"/>
  <c r="AS11" i="118" s="1"/>
  <c r="AT11" i="118" s="1"/>
  <c r="AU11" i="118" s="1"/>
  <c r="AV11" i="118" s="1"/>
  <c r="AQ11" i="118"/>
  <c r="AA11" i="118"/>
  <c r="V11" i="118"/>
  <c r="U11" i="118"/>
  <c r="T11" i="118"/>
  <c r="S11" i="118"/>
  <c r="R11" i="118"/>
  <c r="M11" i="118"/>
  <c r="Z11" i="118" s="1"/>
  <c r="BF15" i="118"/>
  <c r="AR15" i="118"/>
  <c r="AQ15" i="118"/>
  <c r="AA15" i="118"/>
  <c r="X15" i="118"/>
  <c r="V15" i="118"/>
  <c r="U15" i="118"/>
  <c r="T15" i="118"/>
  <c r="S15" i="118"/>
  <c r="R15" i="118"/>
  <c r="M15" i="118"/>
  <c r="Z15" i="118" s="1"/>
  <c r="BF101" i="118"/>
  <c r="AR101" i="118"/>
  <c r="AS101" i="118" s="1"/>
  <c r="AT101" i="118" s="1"/>
  <c r="AU101" i="118" s="1"/>
  <c r="AV101" i="118" s="1"/>
  <c r="AQ101" i="118"/>
  <c r="AA101" i="118"/>
  <c r="V101" i="118"/>
  <c r="U101" i="118"/>
  <c r="T101" i="118"/>
  <c r="S101" i="118"/>
  <c r="R101" i="118"/>
  <c r="M101" i="118"/>
  <c r="J101" i="118" s="1"/>
  <c r="BF140" i="118"/>
  <c r="AR140" i="118"/>
  <c r="AQ140" i="118"/>
  <c r="AA140" i="118"/>
  <c r="V140" i="118"/>
  <c r="U140" i="118"/>
  <c r="T140" i="118"/>
  <c r="S140" i="118"/>
  <c r="R140" i="118"/>
  <c r="M140" i="118"/>
  <c r="Z140" i="118" s="1"/>
  <c r="BF23" i="118"/>
  <c r="AR23" i="118"/>
  <c r="AS23" i="118" s="1"/>
  <c r="AT23" i="118" s="1"/>
  <c r="AU23" i="118" s="1"/>
  <c r="AV23" i="118" s="1"/>
  <c r="AQ23" i="118"/>
  <c r="AA23" i="118"/>
  <c r="V23" i="118"/>
  <c r="U23" i="118"/>
  <c r="T23" i="118"/>
  <c r="S23" i="118"/>
  <c r="R23" i="118"/>
  <c r="M23" i="118"/>
  <c r="Z23" i="118" s="1"/>
  <c r="BF262" i="118"/>
  <c r="AR262" i="118"/>
  <c r="AQ262" i="118"/>
  <c r="AA262" i="118"/>
  <c r="V262" i="118"/>
  <c r="U262" i="118"/>
  <c r="X262" i="118" s="1"/>
  <c r="T262" i="118"/>
  <c r="S262" i="118"/>
  <c r="R262" i="118"/>
  <c r="M262" i="118"/>
  <c r="Z262" i="118" s="1"/>
  <c r="BF129" i="118"/>
  <c r="AR129" i="118"/>
  <c r="AS129" i="118" s="1"/>
  <c r="AT129" i="118" s="1"/>
  <c r="AU129" i="118" s="1"/>
  <c r="AV129" i="118" s="1"/>
  <c r="AQ129" i="118"/>
  <c r="AA129" i="118"/>
  <c r="V129" i="118"/>
  <c r="U129" i="118"/>
  <c r="T129" i="118"/>
  <c r="S129" i="118"/>
  <c r="R129" i="118"/>
  <c r="M129" i="118"/>
  <c r="J129" i="118" s="1"/>
  <c r="BF65" i="118"/>
  <c r="AR65" i="118"/>
  <c r="AQ65" i="118"/>
  <c r="AA65" i="118"/>
  <c r="Z65" i="118"/>
  <c r="V65" i="118"/>
  <c r="U65" i="118"/>
  <c r="T65" i="118"/>
  <c r="S65" i="118"/>
  <c r="R65" i="118"/>
  <c r="M65" i="118"/>
  <c r="J65" i="118" s="1"/>
  <c r="AP65" i="118" s="1"/>
  <c r="BF145" i="118"/>
  <c r="AR145" i="118"/>
  <c r="AS145" i="118" s="1"/>
  <c r="AT145" i="118" s="1"/>
  <c r="AU145" i="118" s="1"/>
  <c r="AV145" i="118" s="1"/>
  <c r="AQ145" i="118"/>
  <c r="AA145" i="118"/>
  <c r="V145" i="118"/>
  <c r="U145" i="118"/>
  <c r="T145" i="118"/>
  <c r="S145" i="118"/>
  <c r="R145" i="118"/>
  <c r="M145" i="118"/>
  <c r="Z145" i="118" s="1"/>
  <c r="BF213" i="118"/>
  <c r="AR213" i="118"/>
  <c r="AQ213" i="118"/>
  <c r="AA213" i="118"/>
  <c r="V213" i="118"/>
  <c r="U213" i="118"/>
  <c r="T213" i="118"/>
  <c r="S213" i="118"/>
  <c r="R213" i="118"/>
  <c r="M213" i="118"/>
  <c r="Z213" i="118" s="1"/>
  <c r="BF22" i="118"/>
  <c r="AR22" i="118"/>
  <c r="AS22" i="118" s="1"/>
  <c r="AT22" i="118" s="1"/>
  <c r="AU22" i="118" s="1"/>
  <c r="AV22" i="118" s="1"/>
  <c r="AQ22" i="118"/>
  <c r="AA22" i="118"/>
  <c r="V22" i="118"/>
  <c r="U22" i="118"/>
  <c r="T22" i="118"/>
  <c r="S22" i="118"/>
  <c r="R22" i="118"/>
  <c r="M22" i="118"/>
  <c r="J22" i="118" s="1"/>
  <c r="BF265" i="118"/>
  <c r="AR265" i="118"/>
  <c r="AQ265" i="118"/>
  <c r="AA265" i="118"/>
  <c r="Z265" i="118"/>
  <c r="V265" i="118"/>
  <c r="U265" i="118"/>
  <c r="T265" i="118"/>
  <c r="S265" i="118"/>
  <c r="R265" i="118"/>
  <c r="M265" i="118"/>
  <c r="J265" i="118" s="1"/>
  <c r="AP265" i="118" s="1"/>
  <c r="BF116" i="118"/>
  <c r="AR116" i="118"/>
  <c r="AS116" i="118" s="1"/>
  <c r="AT116" i="118" s="1"/>
  <c r="AU116" i="118" s="1"/>
  <c r="AV116" i="118" s="1"/>
  <c r="AQ116" i="118"/>
  <c r="AA116" i="118"/>
  <c r="V116" i="118"/>
  <c r="U116" i="118"/>
  <c r="T116" i="118"/>
  <c r="S116" i="118"/>
  <c r="R116" i="118"/>
  <c r="M116" i="118"/>
  <c r="Z116" i="118" s="1"/>
  <c r="BF169" i="118"/>
  <c r="AR169" i="118"/>
  <c r="AQ169" i="118"/>
  <c r="AA169" i="118"/>
  <c r="V169" i="118"/>
  <c r="U169" i="118"/>
  <c r="T169" i="118"/>
  <c r="S169" i="118"/>
  <c r="R169" i="118"/>
  <c r="M169" i="118"/>
  <c r="Z169" i="118" s="1"/>
  <c r="BF77" i="118"/>
  <c r="AR77" i="118"/>
  <c r="AS77" i="118" s="1"/>
  <c r="AT77" i="118" s="1"/>
  <c r="AU77" i="118" s="1"/>
  <c r="AV77" i="118" s="1"/>
  <c r="AQ77" i="118"/>
  <c r="AA77" i="118"/>
  <c r="V77" i="118"/>
  <c r="U77" i="118"/>
  <c r="T77" i="118"/>
  <c r="S77" i="118"/>
  <c r="R77" i="118"/>
  <c r="M77" i="118"/>
  <c r="J77" i="118" s="1"/>
  <c r="BF167" i="118"/>
  <c r="AR167" i="118"/>
  <c r="AQ167" i="118"/>
  <c r="AA167" i="118"/>
  <c r="V167" i="118"/>
  <c r="U167" i="118"/>
  <c r="T167" i="118"/>
  <c r="S167" i="118"/>
  <c r="R167" i="118"/>
  <c r="M167" i="118"/>
  <c r="J167" i="118" s="1"/>
  <c r="BF232" i="118"/>
  <c r="AR232" i="118"/>
  <c r="AS232" i="118" s="1"/>
  <c r="AT232" i="118" s="1"/>
  <c r="AU232" i="118" s="1"/>
  <c r="AV232" i="118" s="1"/>
  <c r="AQ232" i="118"/>
  <c r="AQ292" i="118" s="1"/>
  <c r="AA232" i="118"/>
  <c r="V232" i="118"/>
  <c r="U232" i="118"/>
  <c r="X232" i="118" s="1"/>
  <c r="T232" i="118"/>
  <c r="T292" i="118" s="1"/>
  <c r="S232" i="118"/>
  <c r="R232" i="118"/>
  <c r="M232" i="118"/>
  <c r="Z232" i="118" s="1"/>
  <c r="BF135" i="118"/>
  <c r="AR135" i="118"/>
  <c r="AS135" i="118" s="1"/>
  <c r="AT135" i="118" s="1"/>
  <c r="AU135" i="118" s="1"/>
  <c r="AV135" i="118" s="1"/>
  <c r="AQ135" i="118"/>
  <c r="AA135" i="118"/>
  <c r="V135" i="118"/>
  <c r="U135" i="118"/>
  <c r="T135" i="118"/>
  <c r="S135" i="118"/>
  <c r="R135" i="118"/>
  <c r="M135" i="118"/>
  <c r="Z135" i="118" s="1"/>
  <c r="BF188" i="118"/>
  <c r="AR188" i="118"/>
  <c r="AQ188" i="118"/>
  <c r="AA188" i="118"/>
  <c r="V188" i="118"/>
  <c r="U188" i="118"/>
  <c r="T188" i="118"/>
  <c r="S188" i="118"/>
  <c r="R188" i="118"/>
  <c r="M188" i="118"/>
  <c r="J188" i="118" s="1"/>
  <c r="BF55" i="118"/>
  <c r="AR55" i="118"/>
  <c r="AQ55" i="118"/>
  <c r="AA55" i="118"/>
  <c r="V55" i="118"/>
  <c r="U55" i="118"/>
  <c r="X55" i="118" s="1"/>
  <c r="T55" i="118"/>
  <c r="S55" i="118"/>
  <c r="R55" i="118"/>
  <c r="M55" i="118"/>
  <c r="Z55" i="118" s="1"/>
  <c r="BF7" i="118"/>
  <c r="AR7" i="118"/>
  <c r="AS7" i="118" s="1"/>
  <c r="AQ7" i="118"/>
  <c r="AA7" i="118"/>
  <c r="V7" i="118"/>
  <c r="V298" i="118" s="1"/>
  <c r="U7" i="118"/>
  <c r="X7" i="118" s="1"/>
  <c r="T7" i="118"/>
  <c r="S7" i="118"/>
  <c r="R7" i="118"/>
  <c r="M7" i="118"/>
  <c r="Z7" i="118" s="1"/>
  <c r="BF105" i="118"/>
  <c r="AR105" i="118"/>
  <c r="AS105" i="118" s="1"/>
  <c r="AT105" i="118" s="1"/>
  <c r="AU105" i="118" s="1"/>
  <c r="AV105" i="118" s="1"/>
  <c r="AQ105" i="118"/>
  <c r="AA105" i="118"/>
  <c r="V105" i="118"/>
  <c r="U105" i="118"/>
  <c r="T105" i="118"/>
  <c r="S105" i="118"/>
  <c r="R105" i="118"/>
  <c r="M105" i="118"/>
  <c r="Z105" i="118" s="1"/>
  <c r="J105" i="118"/>
  <c r="BF25" i="118"/>
  <c r="AR25" i="118"/>
  <c r="AQ25" i="118"/>
  <c r="AA25" i="118"/>
  <c r="V25" i="118"/>
  <c r="U25" i="118"/>
  <c r="T25" i="118"/>
  <c r="S25" i="118"/>
  <c r="R25" i="118"/>
  <c r="M25" i="118"/>
  <c r="J25" i="118" s="1"/>
  <c r="BF95" i="118"/>
  <c r="AR95" i="118"/>
  <c r="AQ95" i="118"/>
  <c r="AA95" i="118"/>
  <c r="V95" i="118"/>
  <c r="U95" i="118"/>
  <c r="T95" i="118"/>
  <c r="S95" i="118"/>
  <c r="R95" i="118"/>
  <c r="M95" i="118"/>
  <c r="Z95" i="118" s="1"/>
  <c r="BF115" i="118"/>
  <c r="AR115" i="118"/>
  <c r="AS115" i="118" s="1"/>
  <c r="AT115" i="118" s="1"/>
  <c r="AU115" i="118" s="1"/>
  <c r="AV115" i="118" s="1"/>
  <c r="AQ115" i="118"/>
  <c r="AA115" i="118"/>
  <c r="Z115" i="118"/>
  <c r="V115" i="118"/>
  <c r="U115" i="118"/>
  <c r="X115" i="118" s="1"/>
  <c r="T115" i="118"/>
  <c r="S115" i="118"/>
  <c r="R115" i="118"/>
  <c r="M115" i="118"/>
  <c r="J115" i="118" s="1"/>
  <c r="AP115" i="118" s="1"/>
  <c r="BF53" i="118"/>
  <c r="AR53" i="118"/>
  <c r="AS53" i="118" s="1"/>
  <c r="AT53" i="118" s="1"/>
  <c r="AU53" i="118" s="1"/>
  <c r="AV53" i="118" s="1"/>
  <c r="AQ53" i="118"/>
  <c r="AA53" i="118"/>
  <c r="Z53" i="118"/>
  <c r="V53" i="118"/>
  <c r="U53" i="118"/>
  <c r="X53" i="118" s="1"/>
  <c r="T53" i="118"/>
  <c r="S53" i="118"/>
  <c r="R53" i="118"/>
  <c r="M53" i="118"/>
  <c r="J53" i="118" s="1"/>
  <c r="AP53" i="118" s="1"/>
  <c r="BF245" i="118"/>
  <c r="AR245" i="118"/>
  <c r="AS245" i="118" s="1"/>
  <c r="AT245" i="118" s="1"/>
  <c r="AU245" i="118" s="1"/>
  <c r="AV245" i="118" s="1"/>
  <c r="AQ245" i="118"/>
  <c r="AA245" i="118"/>
  <c r="V245" i="118"/>
  <c r="U245" i="118"/>
  <c r="T245" i="118"/>
  <c r="S245" i="118"/>
  <c r="R245" i="118"/>
  <c r="M245" i="118"/>
  <c r="J245" i="118" s="1"/>
  <c r="BF48" i="118"/>
  <c r="AR48" i="118"/>
  <c r="AQ48" i="118"/>
  <c r="AA48" i="118"/>
  <c r="V48" i="118"/>
  <c r="U48" i="118"/>
  <c r="X48" i="118" s="1"/>
  <c r="T48" i="118"/>
  <c r="S48" i="118"/>
  <c r="R48" i="118"/>
  <c r="M48" i="118"/>
  <c r="Z48" i="118" s="1"/>
  <c r="BF24" i="118"/>
  <c r="AR24" i="118"/>
  <c r="AS24" i="118" s="1"/>
  <c r="AT24" i="118" s="1"/>
  <c r="AU24" i="118" s="1"/>
  <c r="AQ24" i="118"/>
  <c r="AA24" i="118"/>
  <c r="V24" i="118"/>
  <c r="U24" i="118"/>
  <c r="X24" i="118" s="1"/>
  <c r="T24" i="118"/>
  <c r="S24" i="118"/>
  <c r="R24" i="118"/>
  <c r="M24" i="118"/>
  <c r="Z24" i="118" s="1"/>
  <c r="BF98" i="118"/>
  <c r="AR98" i="118"/>
  <c r="AS98" i="118" s="1"/>
  <c r="AT98" i="118" s="1"/>
  <c r="AU98" i="118" s="1"/>
  <c r="AV98" i="118" s="1"/>
  <c r="AQ98" i="118"/>
  <c r="AA98" i="118"/>
  <c r="Z98" i="118"/>
  <c r="V98" i="118"/>
  <c r="U98" i="118"/>
  <c r="X98" i="118" s="1"/>
  <c r="T98" i="118"/>
  <c r="S98" i="118"/>
  <c r="R98" i="118"/>
  <c r="M98" i="118"/>
  <c r="J98" i="118" s="1"/>
  <c r="BF27" i="118"/>
  <c r="AR27" i="118"/>
  <c r="AS27" i="118" s="1"/>
  <c r="AT27" i="118" s="1"/>
  <c r="AU27" i="118" s="1"/>
  <c r="AV27" i="118" s="1"/>
  <c r="AQ27" i="118"/>
  <c r="AA27" i="118"/>
  <c r="V27" i="118"/>
  <c r="U27" i="118"/>
  <c r="T27" i="118"/>
  <c r="S27" i="118"/>
  <c r="R27" i="118"/>
  <c r="M27" i="118"/>
  <c r="J27" i="118" s="1"/>
  <c r="BF88" i="118"/>
  <c r="AR88" i="118"/>
  <c r="AQ88" i="118"/>
  <c r="AA88" i="118"/>
  <c r="Z88" i="118"/>
  <c r="V88" i="118"/>
  <c r="U88" i="118"/>
  <c r="T88" i="118"/>
  <c r="S88" i="118"/>
  <c r="R88" i="118"/>
  <c r="M88" i="118"/>
  <c r="J88" i="118" s="1"/>
  <c r="BF284" i="118"/>
  <c r="AR284" i="118"/>
  <c r="AQ284" i="118"/>
  <c r="AA284" i="118"/>
  <c r="Z284" i="118"/>
  <c r="V284" i="118"/>
  <c r="U284" i="118"/>
  <c r="T284" i="118"/>
  <c r="S284" i="118"/>
  <c r="R284" i="118"/>
  <c r="M284" i="118"/>
  <c r="J284" i="118" s="1"/>
  <c r="BF196" i="118"/>
  <c r="AR196" i="118"/>
  <c r="AS196" i="118" s="1"/>
  <c r="AT196" i="118" s="1"/>
  <c r="AU196" i="118" s="1"/>
  <c r="AV196" i="118" s="1"/>
  <c r="AQ196" i="118"/>
  <c r="AA196" i="118"/>
  <c r="V196" i="118"/>
  <c r="U196" i="118"/>
  <c r="T196" i="118"/>
  <c r="S196" i="118"/>
  <c r="R196" i="118"/>
  <c r="M196" i="118"/>
  <c r="Z196" i="118" s="1"/>
  <c r="BF255" i="118"/>
  <c r="AR255" i="118"/>
  <c r="AQ255" i="118"/>
  <c r="AA255" i="118"/>
  <c r="V255" i="118"/>
  <c r="U255" i="118"/>
  <c r="T255" i="118"/>
  <c r="S255" i="118"/>
  <c r="R255" i="118"/>
  <c r="M255" i="118"/>
  <c r="Z255" i="118" s="1"/>
  <c r="BF227" i="118"/>
  <c r="BF296" i="118" s="1"/>
  <c r="AR227" i="118"/>
  <c r="AQ227" i="118"/>
  <c r="AA227" i="118"/>
  <c r="V227" i="118"/>
  <c r="U227" i="118"/>
  <c r="T227" i="118"/>
  <c r="S227" i="118"/>
  <c r="S296" i="118" s="1"/>
  <c r="R227" i="118"/>
  <c r="R296" i="118" s="1"/>
  <c r="M227" i="118"/>
  <c r="J227" i="118" s="1"/>
  <c r="BF244" i="118"/>
  <c r="AR244" i="118"/>
  <c r="AQ244" i="118"/>
  <c r="AA244" i="118"/>
  <c r="Z244" i="118"/>
  <c r="V244" i="118"/>
  <c r="U244" i="118"/>
  <c r="AO244" i="118" s="1"/>
  <c r="T244" i="118"/>
  <c r="S244" i="118"/>
  <c r="R244" i="118"/>
  <c r="M244" i="118"/>
  <c r="J244" i="118" s="1"/>
  <c r="BF259" i="118"/>
  <c r="AR259" i="118"/>
  <c r="AS259" i="118" s="1"/>
  <c r="AT259" i="118" s="1"/>
  <c r="AU259" i="118" s="1"/>
  <c r="AV259" i="118" s="1"/>
  <c r="AQ259" i="118"/>
  <c r="AA259" i="118"/>
  <c r="V259" i="118"/>
  <c r="U259" i="118"/>
  <c r="X259" i="118" s="1"/>
  <c r="T259" i="118"/>
  <c r="S259" i="118"/>
  <c r="R259" i="118"/>
  <c r="M259" i="118"/>
  <c r="Z259" i="118" s="1"/>
  <c r="BF141" i="118"/>
  <c r="AR141" i="118"/>
  <c r="AR297" i="118" s="1"/>
  <c r="AQ141" i="118"/>
  <c r="AA141" i="118"/>
  <c r="V141" i="118"/>
  <c r="V297" i="118" s="1"/>
  <c r="U141" i="118"/>
  <c r="U297" i="118" s="1"/>
  <c r="T141" i="118"/>
  <c r="S141" i="118"/>
  <c r="R141" i="118"/>
  <c r="M141" i="118"/>
  <c r="Z141" i="118" s="1"/>
  <c r="BF43" i="118"/>
  <c r="AR43" i="118"/>
  <c r="AQ43" i="118"/>
  <c r="AQ299" i="118" s="1"/>
  <c r="AA43" i="118"/>
  <c r="Z43" i="118"/>
  <c r="V43" i="118"/>
  <c r="U43" i="118"/>
  <c r="T43" i="118"/>
  <c r="S43" i="118"/>
  <c r="S299" i="118" s="1"/>
  <c r="R43" i="118"/>
  <c r="R299" i="118" s="1"/>
  <c r="M43" i="118"/>
  <c r="J43" i="118" s="1"/>
  <c r="BF215" i="118"/>
  <c r="AR215" i="118"/>
  <c r="AQ215" i="118"/>
  <c r="AA215" i="118"/>
  <c r="Z215" i="118"/>
  <c r="V215" i="118"/>
  <c r="U215" i="118"/>
  <c r="T215" i="118"/>
  <c r="S215" i="118"/>
  <c r="R215" i="118"/>
  <c r="M215" i="118"/>
  <c r="J215" i="118" s="1"/>
  <c r="BF217" i="118"/>
  <c r="BF294" i="118" s="1"/>
  <c r="AR217" i="118"/>
  <c r="AS217" i="118" s="1"/>
  <c r="AT217" i="118" s="1"/>
  <c r="AU217" i="118" s="1"/>
  <c r="AV217" i="118" s="1"/>
  <c r="AQ217" i="118"/>
  <c r="AA217" i="118"/>
  <c r="AA294" i="118" s="1"/>
  <c r="Z217" i="118"/>
  <c r="V217" i="118"/>
  <c r="V294" i="118" s="1"/>
  <c r="U217" i="118"/>
  <c r="X217" i="118" s="1"/>
  <c r="T217" i="118"/>
  <c r="S217" i="118"/>
  <c r="S294" i="118" s="1"/>
  <c r="R217" i="118"/>
  <c r="R294" i="118" s="1"/>
  <c r="M217" i="118"/>
  <c r="J217" i="118" s="1"/>
  <c r="BF106" i="118"/>
  <c r="AR106" i="118"/>
  <c r="AQ106" i="118"/>
  <c r="AA106" i="118"/>
  <c r="V106" i="118"/>
  <c r="U106" i="118"/>
  <c r="X106" i="118" s="1"/>
  <c r="T106" i="118"/>
  <c r="S106" i="118"/>
  <c r="R106" i="118"/>
  <c r="M106" i="118"/>
  <c r="Z106" i="118" s="1"/>
  <c r="BF89" i="118"/>
  <c r="AR89" i="118"/>
  <c r="AQ89" i="118"/>
  <c r="AA89" i="118"/>
  <c r="V89" i="118"/>
  <c r="U89" i="118"/>
  <c r="T89" i="118"/>
  <c r="S89" i="118"/>
  <c r="R89" i="118"/>
  <c r="M89" i="118"/>
  <c r="AQ294" i="118"/>
  <c r="U294" i="118"/>
  <c r="AR291" i="118"/>
  <c r="AA291" i="118"/>
  <c r="V291" i="118"/>
  <c r="T291" i="118"/>
  <c r="S291" i="118"/>
  <c r="R291" i="118"/>
  <c r="BF298" i="118"/>
  <c r="AR298" i="118"/>
  <c r="AA298" i="118"/>
  <c r="U298" i="118"/>
  <c r="S298" i="118"/>
  <c r="R298" i="118"/>
  <c r="M298" i="118"/>
  <c r="BF299" i="118"/>
  <c r="V299" i="118"/>
  <c r="BF300" i="118"/>
  <c r="S300" i="118"/>
  <c r="R300" i="118"/>
  <c r="AA296" i="118"/>
  <c r="M296" i="118"/>
  <c r="AA293" i="118"/>
  <c r="V293" i="118"/>
  <c r="BF292" i="118"/>
  <c r="AR292" i="118"/>
  <c r="AA292" i="118"/>
  <c r="V292" i="118"/>
  <c r="U292" i="118"/>
  <c r="S292" i="118"/>
  <c r="R292" i="118"/>
  <c r="M292" i="118"/>
  <c r="AA297" i="118"/>
  <c r="S297" i="118"/>
  <c r="R297" i="118"/>
  <c r="BG344" i="117"/>
  <c r="BE344" i="117"/>
  <c r="BC344" i="117"/>
  <c r="BB344" i="117"/>
  <c r="BA344" i="117"/>
  <c r="AZ344" i="117"/>
  <c r="AY344" i="117"/>
  <c r="AN344" i="117"/>
  <c r="AM344" i="117"/>
  <c r="AL344" i="117"/>
  <c r="AK344" i="117"/>
  <c r="AJ344" i="117"/>
  <c r="AI344" i="117"/>
  <c r="AH344" i="117"/>
  <c r="AG344" i="117"/>
  <c r="AF344" i="117"/>
  <c r="AE344" i="117"/>
  <c r="AD344" i="117"/>
  <c r="AC344" i="117"/>
  <c r="O344" i="117"/>
  <c r="K344" i="117"/>
  <c r="I344" i="117"/>
  <c r="E344" i="117"/>
  <c r="B344" i="117"/>
  <c r="BG343" i="117"/>
  <c r="BE343" i="117"/>
  <c r="BC343" i="117"/>
  <c r="BB343" i="117"/>
  <c r="BA343" i="117"/>
  <c r="AZ343" i="117"/>
  <c r="AY343" i="117"/>
  <c r="AN343" i="117"/>
  <c r="AM343" i="117"/>
  <c r="AL343" i="117"/>
  <c r="AK343" i="117"/>
  <c r="AJ343" i="117"/>
  <c r="AI343" i="117"/>
  <c r="AH343" i="117"/>
  <c r="AG343" i="117"/>
  <c r="AF343" i="117"/>
  <c r="AE343" i="117"/>
  <c r="AD343" i="117"/>
  <c r="AC343" i="117"/>
  <c r="O343" i="117"/>
  <c r="K343" i="117"/>
  <c r="I343" i="117"/>
  <c r="E343" i="117"/>
  <c r="B343" i="117"/>
  <c r="BG342" i="117"/>
  <c r="BE342" i="117"/>
  <c r="BC342" i="117"/>
  <c r="BB342" i="117"/>
  <c r="BA342" i="117"/>
  <c r="AZ342" i="117"/>
  <c r="AY342" i="117"/>
  <c r="AN342" i="117"/>
  <c r="AM342" i="117"/>
  <c r="AL342" i="117"/>
  <c r="AK342" i="117"/>
  <c r="AJ342" i="117"/>
  <c r="AI342" i="117"/>
  <c r="AH342" i="117"/>
  <c r="AG342" i="117"/>
  <c r="AF342" i="117"/>
  <c r="AE342" i="117"/>
  <c r="AD342" i="117"/>
  <c r="AC342" i="117"/>
  <c r="O342" i="117"/>
  <c r="K342" i="117"/>
  <c r="I342" i="117"/>
  <c r="E342" i="117"/>
  <c r="B342" i="117"/>
  <c r="BG341" i="117"/>
  <c r="BE341" i="117"/>
  <c r="BC341" i="117"/>
  <c r="BB341" i="117"/>
  <c r="BA341" i="117"/>
  <c r="AZ341" i="117"/>
  <c r="AY341" i="117"/>
  <c r="AN341" i="117"/>
  <c r="AM341" i="117"/>
  <c r="AL341" i="117"/>
  <c r="AK341" i="117"/>
  <c r="AJ341" i="117"/>
  <c r="AI341" i="117"/>
  <c r="AH341" i="117"/>
  <c r="AG341" i="117"/>
  <c r="AF341" i="117"/>
  <c r="AE341" i="117"/>
  <c r="AD341" i="117"/>
  <c r="AC341" i="117"/>
  <c r="O341" i="117"/>
  <c r="K341" i="117"/>
  <c r="I341" i="117"/>
  <c r="E341" i="117"/>
  <c r="B341" i="117"/>
  <c r="BG340" i="117"/>
  <c r="BE340" i="117"/>
  <c r="BC340" i="117"/>
  <c r="BB340" i="117"/>
  <c r="BA340" i="117"/>
  <c r="AZ340" i="117"/>
  <c r="AY340" i="117"/>
  <c r="AN340" i="117"/>
  <c r="AM340" i="117"/>
  <c r="AL340" i="117"/>
  <c r="AK340" i="117"/>
  <c r="AJ340" i="117"/>
  <c r="AI340" i="117"/>
  <c r="AH340" i="117"/>
  <c r="AG340" i="117"/>
  <c r="AF340" i="117"/>
  <c r="AE340" i="117"/>
  <c r="AD340" i="117"/>
  <c r="AC340" i="117"/>
  <c r="O340" i="117"/>
  <c r="K340" i="117"/>
  <c r="I340" i="117"/>
  <c r="E340" i="117"/>
  <c r="B340" i="117"/>
  <c r="BG339" i="117"/>
  <c r="BE339" i="117"/>
  <c r="BC339" i="117"/>
  <c r="BB339" i="117"/>
  <c r="BA339" i="117"/>
  <c r="AZ339" i="117"/>
  <c r="AY339" i="117"/>
  <c r="AN339" i="117"/>
  <c r="AM339" i="117"/>
  <c r="AL339" i="117"/>
  <c r="AK339" i="117"/>
  <c r="AJ339" i="117"/>
  <c r="AI339" i="117"/>
  <c r="AH339" i="117"/>
  <c r="AG339" i="117"/>
  <c r="AF339" i="117"/>
  <c r="AE339" i="117"/>
  <c r="AD339" i="117"/>
  <c r="AC339" i="117"/>
  <c r="O339" i="117"/>
  <c r="K339" i="117"/>
  <c r="I339" i="117"/>
  <c r="E339" i="117"/>
  <c r="B339" i="117"/>
  <c r="BG338" i="117"/>
  <c r="BE338" i="117"/>
  <c r="BC338" i="117"/>
  <c r="BB338" i="117"/>
  <c r="BA338" i="117"/>
  <c r="AZ338" i="117"/>
  <c r="AY338" i="117"/>
  <c r="AN338" i="117"/>
  <c r="AM338" i="117"/>
  <c r="AL338" i="117"/>
  <c r="AK338" i="117"/>
  <c r="AJ338" i="117"/>
  <c r="AI338" i="117"/>
  <c r="AH338" i="117"/>
  <c r="AG338" i="117"/>
  <c r="AF338" i="117"/>
  <c r="AE338" i="117"/>
  <c r="AD338" i="117"/>
  <c r="AC338" i="117"/>
  <c r="O338" i="117"/>
  <c r="K338" i="117"/>
  <c r="I338" i="117"/>
  <c r="E338" i="117"/>
  <c r="B338" i="117"/>
  <c r="BG337" i="117"/>
  <c r="BE337" i="117"/>
  <c r="BC337" i="117"/>
  <c r="BB337" i="117"/>
  <c r="BA337" i="117"/>
  <c r="AZ337" i="117"/>
  <c r="AY337" i="117"/>
  <c r="AN337" i="117"/>
  <c r="AM337" i="117"/>
  <c r="AL337" i="117"/>
  <c r="AK337" i="117"/>
  <c r="AJ337" i="117"/>
  <c r="AI337" i="117"/>
  <c r="AH337" i="117"/>
  <c r="AG337" i="117"/>
  <c r="AF337" i="117"/>
  <c r="AE337" i="117"/>
  <c r="AD337" i="117"/>
  <c r="AC337" i="117"/>
  <c r="O337" i="117"/>
  <c r="K337" i="117"/>
  <c r="I337" i="117"/>
  <c r="E337" i="117"/>
  <c r="B337" i="117"/>
  <c r="BG336" i="117"/>
  <c r="BE336" i="117"/>
  <c r="BC336" i="117"/>
  <c r="BB336" i="117"/>
  <c r="BA336" i="117"/>
  <c r="AZ336" i="117"/>
  <c r="AY336" i="117"/>
  <c r="AN336" i="117"/>
  <c r="AM336" i="117"/>
  <c r="AL336" i="117"/>
  <c r="AK336" i="117"/>
  <c r="AJ336" i="117"/>
  <c r="AI336" i="117"/>
  <c r="AH336" i="117"/>
  <c r="AG336" i="117"/>
  <c r="AF336" i="117"/>
  <c r="AE336" i="117"/>
  <c r="AD336" i="117"/>
  <c r="AC336" i="117"/>
  <c r="O336" i="117"/>
  <c r="K336" i="117"/>
  <c r="I336" i="117"/>
  <c r="E336" i="117"/>
  <c r="B336" i="117"/>
  <c r="BG335" i="117"/>
  <c r="BE335" i="117"/>
  <c r="BC335" i="117"/>
  <c r="BB335" i="117"/>
  <c r="BA335" i="117"/>
  <c r="AZ335" i="117"/>
  <c r="AY335" i="117"/>
  <c r="AN335" i="117"/>
  <c r="AM335" i="117"/>
  <c r="AL335" i="117"/>
  <c r="AK335" i="117"/>
  <c r="AJ335" i="117"/>
  <c r="AI335" i="117"/>
  <c r="AH335" i="117"/>
  <c r="AG335" i="117"/>
  <c r="AF335" i="117"/>
  <c r="AE335" i="117"/>
  <c r="AD335" i="117"/>
  <c r="AC335" i="117"/>
  <c r="O335" i="117"/>
  <c r="K335" i="117"/>
  <c r="I335" i="117"/>
  <c r="E335" i="117"/>
  <c r="B335" i="117"/>
  <c r="BG334" i="117"/>
  <c r="BE334" i="117"/>
  <c r="BC334" i="117"/>
  <c r="BB334" i="117"/>
  <c r="BA334" i="117"/>
  <c r="AZ334" i="117"/>
  <c r="AY334" i="117"/>
  <c r="AN334" i="117"/>
  <c r="AM334" i="117"/>
  <c r="AL334" i="117"/>
  <c r="AK334" i="117"/>
  <c r="AJ334" i="117"/>
  <c r="AI334" i="117"/>
  <c r="AH334" i="117"/>
  <c r="AG334" i="117"/>
  <c r="AF334" i="117"/>
  <c r="AE334" i="117"/>
  <c r="AD334" i="117"/>
  <c r="AC334" i="117"/>
  <c r="O334" i="117"/>
  <c r="K334" i="117"/>
  <c r="I334" i="117"/>
  <c r="E334" i="117"/>
  <c r="B334" i="117"/>
  <c r="BG331" i="117"/>
  <c r="BE331" i="117"/>
  <c r="BC331" i="117"/>
  <c r="BB331" i="117"/>
  <c r="BA331" i="117"/>
  <c r="AZ331" i="117"/>
  <c r="AY331" i="117"/>
  <c r="AN331" i="117"/>
  <c r="AM331" i="117"/>
  <c r="AL331" i="117"/>
  <c r="AK331" i="117"/>
  <c r="AJ331" i="117"/>
  <c r="AI331" i="117"/>
  <c r="AH331" i="117"/>
  <c r="AG331" i="117"/>
  <c r="AF331" i="117"/>
  <c r="AE331" i="117"/>
  <c r="AD331" i="117"/>
  <c r="AC331" i="117"/>
  <c r="O331" i="117"/>
  <c r="K331" i="117"/>
  <c r="I331" i="117"/>
  <c r="E331" i="117"/>
  <c r="B331" i="117"/>
  <c r="BF96" i="117"/>
  <c r="AR96" i="117"/>
  <c r="AS96" i="117" s="1"/>
  <c r="AT96" i="117" s="1"/>
  <c r="AU96" i="117" s="1"/>
  <c r="AV96" i="117" s="1"/>
  <c r="AQ96" i="117"/>
  <c r="AA96" i="117"/>
  <c r="V96" i="117"/>
  <c r="U96" i="117"/>
  <c r="X96" i="117" s="1"/>
  <c r="T96" i="117"/>
  <c r="S96" i="117"/>
  <c r="R96" i="117"/>
  <c r="M96" i="117"/>
  <c r="Z96" i="117" s="1"/>
  <c r="BF98" i="117"/>
  <c r="AR98" i="117"/>
  <c r="AS98" i="117" s="1"/>
  <c r="AT98" i="117" s="1"/>
  <c r="AU98" i="117" s="1"/>
  <c r="AV98" i="117" s="1"/>
  <c r="AQ98" i="117"/>
  <c r="AA98" i="117"/>
  <c r="V98" i="117"/>
  <c r="U98" i="117"/>
  <c r="T98" i="117"/>
  <c r="S98" i="117"/>
  <c r="R98" i="117"/>
  <c r="M98" i="117"/>
  <c r="Z98" i="117" s="1"/>
  <c r="BF110" i="117"/>
  <c r="AR110" i="117"/>
  <c r="AQ110" i="117"/>
  <c r="AA110" i="117"/>
  <c r="V110" i="117"/>
  <c r="U110" i="117"/>
  <c r="T110" i="117"/>
  <c r="S110" i="117"/>
  <c r="R110" i="117"/>
  <c r="M110" i="117"/>
  <c r="Z110" i="117" s="1"/>
  <c r="BF17" i="117"/>
  <c r="AR17" i="117"/>
  <c r="AQ17" i="117"/>
  <c r="AA17" i="117"/>
  <c r="V17" i="117"/>
  <c r="U17" i="117"/>
  <c r="T17" i="117"/>
  <c r="S17" i="117"/>
  <c r="R17" i="117"/>
  <c r="M17" i="117"/>
  <c r="Z17" i="117" s="1"/>
  <c r="BF267" i="117"/>
  <c r="AR267" i="117"/>
  <c r="AQ267" i="117"/>
  <c r="AA267" i="117"/>
  <c r="V267" i="117"/>
  <c r="U267" i="117"/>
  <c r="T267" i="117"/>
  <c r="S267" i="117"/>
  <c r="R267" i="117"/>
  <c r="M267" i="117"/>
  <c r="Z267" i="117" s="1"/>
  <c r="BF245" i="117"/>
  <c r="AR245" i="117"/>
  <c r="AS245" i="117" s="1"/>
  <c r="AQ245" i="117"/>
  <c r="AA245" i="117"/>
  <c r="Z245" i="117"/>
  <c r="V245" i="117"/>
  <c r="U245" i="117"/>
  <c r="X245" i="117" s="1"/>
  <c r="T245" i="117"/>
  <c r="S245" i="117"/>
  <c r="R245" i="117"/>
  <c r="M245" i="117"/>
  <c r="J245" i="117" s="1"/>
  <c r="AP245" i="117" s="1"/>
  <c r="BF69" i="117"/>
  <c r="AR69" i="117"/>
  <c r="AQ69" i="117"/>
  <c r="AA69" i="117"/>
  <c r="V69" i="117"/>
  <c r="U69" i="117"/>
  <c r="X69" i="117" s="1"/>
  <c r="T69" i="117"/>
  <c r="S69" i="117"/>
  <c r="R69" i="117"/>
  <c r="M69" i="117"/>
  <c r="Z69" i="117" s="1"/>
  <c r="BF18" i="117"/>
  <c r="AR18" i="117"/>
  <c r="AQ18" i="117"/>
  <c r="AA18" i="117"/>
  <c r="V18" i="117"/>
  <c r="U18" i="117"/>
  <c r="T18" i="117"/>
  <c r="S18" i="117"/>
  <c r="R18" i="117"/>
  <c r="M18" i="117"/>
  <c r="Z18" i="117" s="1"/>
  <c r="BF232" i="117"/>
  <c r="AR232" i="117"/>
  <c r="AQ232" i="117"/>
  <c r="AA232" i="117"/>
  <c r="V232" i="117"/>
  <c r="U232" i="117"/>
  <c r="T232" i="117"/>
  <c r="S232" i="117"/>
  <c r="R232" i="117"/>
  <c r="M232" i="117"/>
  <c r="Z232" i="117" s="1"/>
  <c r="BF194" i="117"/>
  <c r="AR194" i="117"/>
  <c r="AS194" i="117" s="1"/>
  <c r="AQ194" i="117"/>
  <c r="AA194" i="117"/>
  <c r="V194" i="117"/>
  <c r="U194" i="117"/>
  <c r="T194" i="117"/>
  <c r="S194" i="117"/>
  <c r="R194" i="117"/>
  <c r="M194" i="117"/>
  <c r="Z194" i="117" s="1"/>
  <c r="BF10" i="117"/>
  <c r="AR10" i="117"/>
  <c r="AQ10" i="117"/>
  <c r="AA10" i="117"/>
  <c r="V10" i="117"/>
  <c r="U10" i="117"/>
  <c r="X10" i="117" s="1"/>
  <c r="T10" i="117"/>
  <c r="S10" i="117"/>
  <c r="R10" i="117"/>
  <c r="M10" i="117"/>
  <c r="Z10" i="117" s="1"/>
  <c r="BF48" i="117"/>
  <c r="AR48" i="117"/>
  <c r="AQ48" i="117"/>
  <c r="AA48" i="117"/>
  <c r="Z48" i="117"/>
  <c r="V48" i="117"/>
  <c r="U48" i="117"/>
  <c r="T48" i="117"/>
  <c r="S48" i="117"/>
  <c r="R48" i="117"/>
  <c r="M48" i="117"/>
  <c r="J48" i="117" s="1"/>
  <c r="BF272" i="117"/>
  <c r="AR272" i="117"/>
  <c r="AQ272" i="117"/>
  <c r="AA272" i="117"/>
  <c r="V272" i="117"/>
  <c r="U272" i="117"/>
  <c r="T272" i="117"/>
  <c r="S272" i="117"/>
  <c r="R272" i="117"/>
  <c r="M272" i="117"/>
  <c r="J272" i="117" s="1"/>
  <c r="BF47" i="117"/>
  <c r="AR47" i="117"/>
  <c r="AS47" i="117" s="1"/>
  <c r="AQ47" i="117"/>
  <c r="AA47" i="117"/>
  <c r="V47" i="117"/>
  <c r="U47" i="117"/>
  <c r="X47" i="117" s="1"/>
  <c r="T47" i="117"/>
  <c r="S47" i="117"/>
  <c r="R47" i="117"/>
  <c r="M47" i="117"/>
  <c r="Z47" i="117" s="1"/>
  <c r="BF163" i="117"/>
  <c r="AR163" i="117"/>
  <c r="AQ163" i="117"/>
  <c r="AA163" i="117"/>
  <c r="V163" i="117"/>
  <c r="U163" i="117"/>
  <c r="X163" i="117" s="1"/>
  <c r="T163" i="117"/>
  <c r="S163" i="117"/>
  <c r="R163" i="117"/>
  <c r="M163" i="117"/>
  <c r="Z163" i="117" s="1"/>
  <c r="BF214" i="117"/>
  <c r="AR214" i="117"/>
  <c r="AQ214" i="117"/>
  <c r="AA214" i="117"/>
  <c r="Z214" i="117"/>
  <c r="V214" i="117"/>
  <c r="U214" i="117"/>
  <c r="T214" i="117"/>
  <c r="S214" i="117"/>
  <c r="R214" i="117"/>
  <c r="M214" i="117"/>
  <c r="J214" i="117" s="1"/>
  <c r="BF241" i="117"/>
  <c r="AR241" i="117"/>
  <c r="AQ241" i="117"/>
  <c r="AA241" i="117"/>
  <c r="V241" i="117"/>
  <c r="U241" i="117"/>
  <c r="T241" i="117"/>
  <c r="S241" i="117"/>
  <c r="R241" i="117"/>
  <c r="M241" i="117"/>
  <c r="J241" i="117" s="1"/>
  <c r="BF32" i="117"/>
  <c r="AR32" i="117"/>
  <c r="AS32" i="117" s="1"/>
  <c r="AT32" i="117" s="1"/>
  <c r="AU32" i="117" s="1"/>
  <c r="AV32" i="117" s="1"/>
  <c r="AQ32" i="117"/>
  <c r="AA32" i="117"/>
  <c r="V32" i="117"/>
  <c r="U32" i="117"/>
  <c r="X32" i="117" s="1"/>
  <c r="T32" i="117"/>
  <c r="S32" i="117"/>
  <c r="R32" i="117"/>
  <c r="M32" i="117"/>
  <c r="Z32" i="117" s="1"/>
  <c r="BF15" i="117"/>
  <c r="AR15" i="117"/>
  <c r="AS15" i="117" s="1"/>
  <c r="AT15" i="117" s="1"/>
  <c r="AU15" i="117" s="1"/>
  <c r="AV15" i="117" s="1"/>
  <c r="AQ15" i="117"/>
  <c r="AA15" i="117"/>
  <c r="Z15" i="117"/>
  <c r="V15" i="117"/>
  <c r="U15" i="117"/>
  <c r="T15" i="117"/>
  <c r="S15" i="117"/>
  <c r="R15" i="117"/>
  <c r="M15" i="117"/>
  <c r="J15" i="117" s="1"/>
  <c r="AP15" i="117" s="1"/>
  <c r="BF181" i="117"/>
  <c r="AR181" i="117"/>
  <c r="AQ181" i="117"/>
  <c r="AA181" i="117"/>
  <c r="V181" i="117"/>
  <c r="U181" i="117"/>
  <c r="T181" i="117"/>
  <c r="S181" i="117"/>
  <c r="R181" i="117"/>
  <c r="M181" i="117"/>
  <c r="Z181" i="117" s="1"/>
  <c r="BF168" i="117"/>
  <c r="AR168" i="117"/>
  <c r="AQ168" i="117"/>
  <c r="AA168" i="117"/>
  <c r="V168" i="117"/>
  <c r="U168" i="117"/>
  <c r="T168" i="117"/>
  <c r="S168" i="117"/>
  <c r="R168" i="117"/>
  <c r="M168" i="117"/>
  <c r="J168" i="117" s="1"/>
  <c r="BF190" i="117"/>
  <c r="AR190" i="117"/>
  <c r="AS190" i="117" s="1"/>
  <c r="AQ190" i="117"/>
  <c r="AA190" i="117"/>
  <c r="V190" i="117"/>
  <c r="U190" i="117"/>
  <c r="T190" i="117"/>
  <c r="S190" i="117"/>
  <c r="R190" i="117"/>
  <c r="M190" i="117"/>
  <c r="Z190" i="117" s="1"/>
  <c r="BF89" i="117"/>
  <c r="AR89" i="117"/>
  <c r="AS89" i="117" s="1"/>
  <c r="AT89" i="117" s="1"/>
  <c r="AU89" i="117" s="1"/>
  <c r="AV89" i="117" s="1"/>
  <c r="AQ89" i="117"/>
  <c r="AA89" i="117"/>
  <c r="Z89" i="117"/>
  <c r="V89" i="117"/>
  <c r="U89" i="117"/>
  <c r="X89" i="117" s="1"/>
  <c r="T89" i="117"/>
  <c r="S89" i="117"/>
  <c r="R89" i="117"/>
  <c r="M89" i="117"/>
  <c r="J89" i="117" s="1"/>
  <c r="AP89" i="117" s="1"/>
  <c r="BF7" i="117"/>
  <c r="AR7" i="117"/>
  <c r="AQ7" i="117"/>
  <c r="AA7" i="117"/>
  <c r="V7" i="117"/>
  <c r="U7" i="117"/>
  <c r="T7" i="117"/>
  <c r="S7" i="117"/>
  <c r="R7" i="117"/>
  <c r="M7" i="117"/>
  <c r="Z7" i="117" s="1"/>
  <c r="BF310" i="117"/>
  <c r="AR310" i="117"/>
  <c r="AQ310" i="117"/>
  <c r="AA310" i="117"/>
  <c r="V310" i="117"/>
  <c r="U310" i="117"/>
  <c r="T310" i="117"/>
  <c r="S310" i="117"/>
  <c r="R310" i="117"/>
  <c r="M310" i="117"/>
  <c r="J310" i="117" s="1"/>
  <c r="BF317" i="117"/>
  <c r="AR317" i="117"/>
  <c r="AS317" i="117" s="1"/>
  <c r="AQ317" i="117"/>
  <c r="AA317" i="117"/>
  <c r="V317" i="117"/>
  <c r="U317" i="117"/>
  <c r="T317" i="117"/>
  <c r="S317" i="117"/>
  <c r="R317" i="117"/>
  <c r="M317" i="117"/>
  <c r="Z317" i="117" s="1"/>
  <c r="BF270" i="117"/>
  <c r="AR270" i="117"/>
  <c r="AS270" i="117" s="1"/>
  <c r="AT270" i="117" s="1"/>
  <c r="AU270" i="117" s="1"/>
  <c r="AV270" i="117" s="1"/>
  <c r="AQ270" i="117"/>
  <c r="AA270" i="117"/>
  <c r="V270" i="117"/>
  <c r="U270" i="117"/>
  <c r="X270" i="117" s="1"/>
  <c r="T270" i="117"/>
  <c r="S270" i="117"/>
  <c r="R270" i="117"/>
  <c r="M270" i="117"/>
  <c r="Z270" i="117" s="1"/>
  <c r="BF266" i="117"/>
  <c r="AR266" i="117"/>
  <c r="AQ266" i="117"/>
  <c r="AA266" i="117"/>
  <c r="V266" i="117"/>
  <c r="U266" i="117"/>
  <c r="T266" i="117"/>
  <c r="S266" i="117"/>
  <c r="R266" i="117"/>
  <c r="M266" i="117"/>
  <c r="Z266" i="117" s="1"/>
  <c r="BF206" i="117"/>
  <c r="AR206" i="117"/>
  <c r="AQ206" i="117"/>
  <c r="AA206" i="117"/>
  <c r="V206" i="117"/>
  <c r="U206" i="117"/>
  <c r="T206" i="117"/>
  <c r="S206" i="117"/>
  <c r="R206" i="117"/>
  <c r="M206" i="117"/>
  <c r="J206" i="117" s="1"/>
  <c r="BF31" i="117"/>
  <c r="AR31" i="117"/>
  <c r="AS31" i="117" s="1"/>
  <c r="AQ31" i="117"/>
  <c r="AA31" i="117"/>
  <c r="Z31" i="117"/>
  <c r="V31" i="117"/>
  <c r="U31" i="117"/>
  <c r="AO31" i="117" s="1"/>
  <c r="T31" i="117"/>
  <c r="S31" i="117"/>
  <c r="R31" i="117"/>
  <c r="M31" i="117"/>
  <c r="J31" i="117" s="1"/>
  <c r="AP31" i="117" s="1"/>
  <c r="BF71" i="117"/>
  <c r="AR71" i="117"/>
  <c r="AS71" i="117" s="1"/>
  <c r="AT71" i="117" s="1"/>
  <c r="AU71" i="117" s="1"/>
  <c r="AV71" i="117" s="1"/>
  <c r="AQ71" i="117"/>
  <c r="AA71" i="117"/>
  <c r="V71" i="117"/>
  <c r="U71" i="117"/>
  <c r="T71" i="117"/>
  <c r="S71" i="117"/>
  <c r="R71" i="117"/>
  <c r="M71" i="117"/>
  <c r="Z71" i="117" s="1"/>
  <c r="BF44" i="117"/>
  <c r="AR44" i="117"/>
  <c r="AQ44" i="117"/>
  <c r="AA44" i="117"/>
  <c r="V44" i="117"/>
  <c r="U44" i="117"/>
  <c r="T44" i="117"/>
  <c r="S44" i="117"/>
  <c r="R44" i="117"/>
  <c r="M44" i="117"/>
  <c r="Z44" i="117" s="1"/>
  <c r="BF193" i="117"/>
  <c r="AR193" i="117"/>
  <c r="AQ193" i="117"/>
  <c r="AA193" i="117"/>
  <c r="V193" i="117"/>
  <c r="U193" i="117"/>
  <c r="T193" i="117"/>
  <c r="S193" i="117"/>
  <c r="R193" i="117"/>
  <c r="M193" i="117"/>
  <c r="J193" i="117" s="1"/>
  <c r="BF124" i="117"/>
  <c r="AR124" i="117"/>
  <c r="AS124" i="117" s="1"/>
  <c r="AT124" i="117" s="1"/>
  <c r="AU124" i="117" s="1"/>
  <c r="AV124" i="117" s="1"/>
  <c r="AQ124" i="117"/>
  <c r="AA124" i="117"/>
  <c r="V124" i="117"/>
  <c r="U124" i="117"/>
  <c r="X124" i="117" s="1"/>
  <c r="T124" i="117"/>
  <c r="S124" i="117"/>
  <c r="R124" i="117"/>
  <c r="M124" i="117"/>
  <c r="Z124" i="117" s="1"/>
  <c r="BF127" i="117"/>
  <c r="AR127" i="117"/>
  <c r="AS127" i="117" s="1"/>
  <c r="AT127" i="117" s="1"/>
  <c r="AU127" i="117" s="1"/>
  <c r="AV127" i="117" s="1"/>
  <c r="AQ127" i="117"/>
  <c r="AA127" i="117"/>
  <c r="V127" i="117"/>
  <c r="U127" i="117"/>
  <c r="T127" i="117"/>
  <c r="S127" i="117"/>
  <c r="R127" i="117"/>
  <c r="M127" i="117"/>
  <c r="Z127" i="117" s="1"/>
  <c r="BF315" i="117"/>
  <c r="AR315" i="117"/>
  <c r="AQ315" i="117"/>
  <c r="AA315" i="117"/>
  <c r="V315" i="117"/>
  <c r="U315" i="117"/>
  <c r="T315" i="117"/>
  <c r="S315" i="117"/>
  <c r="R315" i="117"/>
  <c r="M315" i="117"/>
  <c r="Z315" i="117" s="1"/>
  <c r="BF82" i="117"/>
  <c r="AR82" i="117"/>
  <c r="AQ82" i="117"/>
  <c r="AA82" i="117"/>
  <c r="V82" i="117"/>
  <c r="U82" i="117"/>
  <c r="T82" i="117"/>
  <c r="S82" i="117"/>
  <c r="R82" i="117"/>
  <c r="M82" i="117"/>
  <c r="J82" i="117" s="1"/>
  <c r="BF146" i="117"/>
  <c r="AR146" i="117"/>
  <c r="AS146" i="117" s="1"/>
  <c r="AT146" i="117" s="1"/>
  <c r="AU146" i="117" s="1"/>
  <c r="AV146" i="117" s="1"/>
  <c r="AQ146" i="117"/>
  <c r="AA146" i="117"/>
  <c r="V146" i="117"/>
  <c r="U146" i="117"/>
  <c r="T146" i="117"/>
  <c r="S146" i="117"/>
  <c r="R146" i="117"/>
  <c r="M146" i="117"/>
  <c r="Z146" i="117" s="1"/>
  <c r="BF284" i="117"/>
  <c r="AR284" i="117"/>
  <c r="AS284" i="117" s="1"/>
  <c r="AT284" i="117" s="1"/>
  <c r="AU284" i="117" s="1"/>
  <c r="AV284" i="117" s="1"/>
  <c r="AQ284" i="117"/>
  <c r="AA284" i="117"/>
  <c r="V284" i="117"/>
  <c r="U284" i="117"/>
  <c r="T284" i="117"/>
  <c r="S284" i="117"/>
  <c r="R284" i="117"/>
  <c r="M284" i="117"/>
  <c r="Z284" i="117" s="1"/>
  <c r="BF145" i="117"/>
  <c r="AR145" i="117"/>
  <c r="AQ145" i="117"/>
  <c r="AA145" i="117"/>
  <c r="V145" i="117"/>
  <c r="U145" i="117"/>
  <c r="T145" i="117"/>
  <c r="S145" i="117"/>
  <c r="R145" i="117"/>
  <c r="M145" i="117"/>
  <c r="Z145" i="117" s="1"/>
  <c r="BF55" i="117"/>
  <c r="AR55" i="117"/>
  <c r="AQ55" i="117"/>
  <c r="AA55" i="117"/>
  <c r="V55" i="117"/>
  <c r="U55" i="117"/>
  <c r="T55" i="117"/>
  <c r="S55" i="117"/>
  <c r="R55" i="117"/>
  <c r="M55" i="117"/>
  <c r="J55" i="117" s="1"/>
  <c r="BF293" i="117"/>
  <c r="AR293" i="117"/>
  <c r="AS293" i="117" s="1"/>
  <c r="AT293" i="117" s="1"/>
  <c r="AU293" i="117" s="1"/>
  <c r="AV293" i="117" s="1"/>
  <c r="AQ293" i="117"/>
  <c r="AA293" i="117"/>
  <c r="V293" i="117"/>
  <c r="U293" i="117"/>
  <c r="T293" i="117"/>
  <c r="S293" i="117"/>
  <c r="R293" i="117"/>
  <c r="M293" i="117"/>
  <c r="Z293" i="117" s="1"/>
  <c r="BF158" i="117"/>
  <c r="AR158" i="117"/>
  <c r="AS158" i="117" s="1"/>
  <c r="AT158" i="117" s="1"/>
  <c r="AU158" i="117" s="1"/>
  <c r="AV158" i="117" s="1"/>
  <c r="AQ158" i="117"/>
  <c r="AA158" i="117"/>
  <c r="V158" i="117"/>
  <c r="U158" i="117"/>
  <c r="T158" i="117"/>
  <c r="S158" i="117"/>
  <c r="R158" i="117"/>
  <c r="M158" i="117"/>
  <c r="Z158" i="117" s="1"/>
  <c r="BF320" i="117"/>
  <c r="AR320" i="117"/>
  <c r="AQ320" i="117"/>
  <c r="AA320" i="117"/>
  <c r="V320" i="117"/>
  <c r="U320" i="117"/>
  <c r="T320" i="117"/>
  <c r="S320" i="117"/>
  <c r="R320" i="117"/>
  <c r="M320" i="117"/>
  <c r="Z320" i="117" s="1"/>
  <c r="BF319" i="117"/>
  <c r="AR319" i="117"/>
  <c r="AQ319" i="117"/>
  <c r="AA319" i="117"/>
  <c r="Z319" i="117"/>
  <c r="V319" i="117"/>
  <c r="U319" i="117"/>
  <c r="T319" i="117"/>
  <c r="S319" i="117"/>
  <c r="R319" i="117"/>
  <c r="M319" i="117"/>
  <c r="J319" i="117" s="1"/>
  <c r="BF59" i="117"/>
  <c r="AR59" i="117"/>
  <c r="AS59" i="117" s="1"/>
  <c r="AT59" i="117" s="1"/>
  <c r="AU59" i="117" s="1"/>
  <c r="AV59" i="117" s="1"/>
  <c r="AQ59" i="117"/>
  <c r="AA59" i="117"/>
  <c r="V59" i="117"/>
  <c r="U59" i="117"/>
  <c r="X59" i="117" s="1"/>
  <c r="T59" i="117"/>
  <c r="S59" i="117"/>
  <c r="R59" i="117"/>
  <c r="M59" i="117"/>
  <c r="Z59" i="117" s="1"/>
  <c r="BF159" i="117"/>
  <c r="AR159" i="117"/>
  <c r="AS159" i="117" s="1"/>
  <c r="AT159" i="117" s="1"/>
  <c r="AU159" i="117" s="1"/>
  <c r="AV159" i="117" s="1"/>
  <c r="AQ159" i="117"/>
  <c r="AA159" i="117"/>
  <c r="V159" i="117"/>
  <c r="U159" i="117"/>
  <c r="X159" i="117" s="1"/>
  <c r="T159" i="117"/>
  <c r="S159" i="117"/>
  <c r="R159" i="117"/>
  <c r="M159" i="117"/>
  <c r="Z159" i="117" s="1"/>
  <c r="BF118" i="117"/>
  <c r="AR118" i="117"/>
  <c r="AQ118" i="117"/>
  <c r="AA118" i="117"/>
  <c r="V118" i="117"/>
  <c r="U118" i="117"/>
  <c r="T118" i="117"/>
  <c r="S118" i="117"/>
  <c r="R118" i="117"/>
  <c r="M118" i="117"/>
  <c r="Z118" i="117" s="1"/>
  <c r="BF242" i="117"/>
  <c r="AR242" i="117"/>
  <c r="AQ242" i="117"/>
  <c r="AA242" i="117"/>
  <c r="V242" i="117"/>
  <c r="U242" i="117"/>
  <c r="T242" i="117"/>
  <c r="S242" i="117"/>
  <c r="R242" i="117"/>
  <c r="M242" i="117"/>
  <c r="J242" i="117" s="1"/>
  <c r="BF36" i="117"/>
  <c r="AR36" i="117"/>
  <c r="AS36" i="117" s="1"/>
  <c r="AT36" i="117" s="1"/>
  <c r="AU36" i="117" s="1"/>
  <c r="AV36" i="117" s="1"/>
  <c r="AQ36" i="117"/>
  <c r="AA36" i="117"/>
  <c r="V36" i="117"/>
  <c r="U36" i="117"/>
  <c r="X36" i="117" s="1"/>
  <c r="T36" i="117"/>
  <c r="S36" i="117"/>
  <c r="R36" i="117"/>
  <c r="M36" i="117"/>
  <c r="Z36" i="117" s="1"/>
  <c r="BF298" i="117"/>
  <c r="AR298" i="117"/>
  <c r="AS298" i="117" s="1"/>
  <c r="AT298" i="117" s="1"/>
  <c r="AU298" i="117" s="1"/>
  <c r="AV298" i="117" s="1"/>
  <c r="AQ298" i="117"/>
  <c r="AA298" i="117"/>
  <c r="V298" i="117"/>
  <c r="U298" i="117"/>
  <c r="X298" i="117" s="1"/>
  <c r="T298" i="117"/>
  <c r="S298" i="117"/>
  <c r="R298" i="117"/>
  <c r="M298" i="117"/>
  <c r="Z298" i="117" s="1"/>
  <c r="BF131" i="117"/>
  <c r="AR131" i="117"/>
  <c r="AQ131" i="117"/>
  <c r="AA131" i="117"/>
  <c r="V131" i="117"/>
  <c r="U131" i="117"/>
  <c r="T131" i="117"/>
  <c r="S131" i="117"/>
  <c r="R131" i="117"/>
  <c r="M131" i="117"/>
  <c r="Z131" i="117" s="1"/>
  <c r="BF121" i="117"/>
  <c r="AR121" i="117"/>
  <c r="AQ121" i="117"/>
  <c r="AA121" i="117"/>
  <c r="V121" i="117"/>
  <c r="U121" i="117"/>
  <c r="T121" i="117"/>
  <c r="S121" i="117"/>
  <c r="R121" i="117"/>
  <c r="M121" i="117"/>
  <c r="J121" i="117" s="1"/>
  <c r="BF85" i="117"/>
  <c r="AR85" i="117"/>
  <c r="AS85" i="117" s="1"/>
  <c r="AT85" i="117" s="1"/>
  <c r="AU85" i="117" s="1"/>
  <c r="AV85" i="117" s="1"/>
  <c r="AQ85" i="117"/>
  <c r="AA85" i="117"/>
  <c r="V85" i="117"/>
  <c r="U85" i="117"/>
  <c r="X85" i="117" s="1"/>
  <c r="T85" i="117"/>
  <c r="S85" i="117"/>
  <c r="R85" i="117"/>
  <c r="M85" i="117"/>
  <c r="Z85" i="117" s="1"/>
  <c r="BF157" i="117"/>
  <c r="AR157" i="117"/>
  <c r="AS157" i="117" s="1"/>
  <c r="AT157" i="117" s="1"/>
  <c r="AU157" i="117" s="1"/>
  <c r="AV157" i="117" s="1"/>
  <c r="AQ157" i="117"/>
  <c r="AA157" i="117"/>
  <c r="V157" i="117"/>
  <c r="U157" i="117"/>
  <c r="X157" i="117" s="1"/>
  <c r="T157" i="117"/>
  <c r="S157" i="117"/>
  <c r="R157" i="117"/>
  <c r="M157" i="117"/>
  <c r="Z157" i="117" s="1"/>
  <c r="BF149" i="117"/>
  <c r="AR149" i="117"/>
  <c r="AQ149" i="117"/>
  <c r="AA149" i="117"/>
  <c r="V149" i="117"/>
  <c r="U149" i="117"/>
  <c r="T149" i="117"/>
  <c r="S149" i="117"/>
  <c r="R149" i="117"/>
  <c r="M149" i="117"/>
  <c r="Z149" i="117" s="1"/>
  <c r="BF276" i="117"/>
  <c r="AR276" i="117"/>
  <c r="AQ276" i="117"/>
  <c r="AA276" i="117"/>
  <c r="V276" i="117"/>
  <c r="U276" i="117"/>
  <c r="T276" i="117"/>
  <c r="S276" i="117"/>
  <c r="R276" i="117"/>
  <c r="M276" i="117"/>
  <c r="J276" i="117" s="1"/>
  <c r="BF219" i="117"/>
  <c r="AR219" i="117"/>
  <c r="AS219" i="117" s="1"/>
  <c r="AT219" i="117" s="1"/>
  <c r="AU219" i="117" s="1"/>
  <c r="AV219" i="117" s="1"/>
  <c r="AQ219" i="117"/>
  <c r="AA219" i="117"/>
  <c r="V219" i="117"/>
  <c r="U219" i="117"/>
  <c r="T219" i="117"/>
  <c r="S219" i="117"/>
  <c r="R219" i="117"/>
  <c r="M219" i="117"/>
  <c r="Z219" i="117" s="1"/>
  <c r="BF104" i="117"/>
  <c r="AR104" i="117"/>
  <c r="AS104" i="117" s="1"/>
  <c r="AT104" i="117" s="1"/>
  <c r="AU104" i="117" s="1"/>
  <c r="AV104" i="117" s="1"/>
  <c r="AQ104" i="117"/>
  <c r="AA104" i="117"/>
  <c r="V104" i="117"/>
  <c r="U104" i="117"/>
  <c r="T104" i="117"/>
  <c r="S104" i="117"/>
  <c r="R104" i="117"/>
  <c r="M104" i="117"/>
  <c r="Z104" i="117" s="1"/>
  <c r="BF205" i="117"/>
  <c r="AR205" i="117"/>
  <c r="AQ205" i="117"/>
  <c r="AA205" i="117"/>
  <c r="Z205" i="117"/>
  <c r="V205" i="117"/>
  <c r="U205" i="117"/>
  <c r="T205" i="117"/>
  <c r="S205" i="117"/>
  <c r="R205" i="117"/>
  <c r="M205" i="117"/>
  <c r="J205" i="117" s="1"/>
  <c r="BF217" i="117"/>
  <c r="AR217" i="117"/>
  <c r="AQ217" i="117"/>
  <c r="AA217" i="117"/>
  <c r="Z217" i="117"/>
  <c r="V217" i="117"/>
  <c r="U217" i="117"/>
  <c r="T217" i="117"/>
  <c r="S217" i="117"/>
  <c r="R217" i="117"/>
  <c r="M217" i="117"/>
  <c r="J217" i="117" s="1"/>
  <c r="BF306" i="117"/>
  <c r="AR306" i="117"/>
  <c r="AS306" i="117" s="1"/>
  <c r="AQ306" i="117"/>
  <c r="AA306" i="117"/>
  <c r="V306" i="117"/>
  <c r="U306" i="117"/>
  <c r="X306" i="117" s="1"/>
  <c r="T306" i="117"/>
  <c r="S306" i="117"/>
  <c r="R306" i="117"/>
  <c r="M306" i="117"/>
  <c r="Z306" i="117" s="1"/>
  <c r="BF139" i="117"/>
  <c r="AR139" i="117"/>
  <c r="AS139" i="117" s="1"/>
  <c r="AT139" i="117" s="1"/>
  <c r="AU139" i="117" s="1"/>
  <c r="AV139" i="117" s="1"/>
  <c r="AQ139" i="117"/>
  <c r="AA139" i="117"/>
  <c r="V139" i="117"/>
  <c r="U139" i="117"/>
  <c r="X139" i="117" s="1"/>
  <c r="T139" i="117"/>
  <c r="S139" i="117"/>
  <c r="R139" i="117"/>
  <c r="M139" i="117"/>
  <c r="Z139" i="117" s="1"/>
  <c r="BF92" i="117"/>
  <c r="AR92" i="117"/>
  <c r="AQ92" i="117"/>
  <c r="AA92" i="117"/>
  <c r="V92" i="117"/>
  <c r="U92" i="117"/>
  <c r="T92" i="117"/>
  <c r="S92" i="117"/>
  <c r="R92" i="117"/>
  <c r="M92" i="117"/>
  <c r="Z92" i="117" s="1"/>
  <c r="BF172" i="117"/>
  <c r="AR172" i="117"/>
  <c r="AQ172" i="117"/>
  <c r="AA172" i="117"/>
  <c r="V172" i="117"/>
  <c r="U172" i="117"/>
  <c r="T172" i="117"/>
  <c r="S172" i="117"/>
  <c r="R172" i="117"/>
  <c r="M172" i="117"/>
  <c r="J172" i="117" s="1"/>
  <c r="BF161" i="117"/>
  <c r="AR161" i="117"/>
  <c r="AS161" i="117" s="1"/>
  <c r="AT161" i="117" s="1"/>
  <c r="AU161" i="117" s="1"/>
  <c r="AV161" i="117" s="1"/>
  <c r="AQ161" i="117"/>
  <c r="AA161" i="117"/>
  <c r="V161" i="117"/>
  <c r="U161" i="117"/>
  <c r="T161" i="117"/>
  <c r="S161" i="117"/>
  <c r="R161" i="117"/>
  <c r="M161" i="117"/>
  <c r="Z161" i="117" s="1"/>
  <c r="BF166" i="117"/>
  <c r="AR166" i="117"/>
  <c r="AS166" i="117" s="1"/>
  <c r="AT166" i="117" s="1"/>
  <c r="AU166" i="117" s="1"/>
  <c r="AV166" i="117" s="1"/>
  <c r="AQ166" i="117"/>
  <c r="AA166" i="117"/>
  <c r="V166" i="117"/>
  <c r="U166" i="117"/>
  <c r="T166" i="117"/>
  <c r="S166" i="117"/>
  <c r="R166" i="117"/>
  <c r="M166" i="117"/>
  <c r="Z166" i="117" s="1"/>
  <c r="BF282" i="117"/>
  <c r="AR282" i="117"/>
  <c r="AQ282" i="117"/>
  <c r="AA282" i="117"/>
  <c r="V282" i="117"/>
  <c r="U282" i="117"/>
  <c r="T282" i="117"/>
  <c r="S282" i="117"/>
  <c r="R282" i="117"/>
  <c r="M282" i="117"/>
  <c r="Z282" i="117" s="1"/>
  <c r="BF303" i="117"/>
  <c r="AR303" i="117"/>
  <c r="AQ303" i="117"/>
  <c r="AA303" i="117"/>
  <c r="V303" i="117"/>
  <c r="U303" i="117"/>
  <c r="T303" i="117"/>
  <c r="S303" i="117"/>
  <c r="R303" i="117"/>
  <c r="M303" i="117"/>
  <c r="J303" i="117" s="1"/>
  <c r="BF91" i="117"/>
  <c r="AR91" i="117"/>
  <c r="AS91" i="117" s="1"/>
  <c r="AQ91" i="117"/>
  <c r="AA91" i="117"/>
  <c r="Z91" i="117"/>
  <c r="V91" i="117"/>
  <c r="U91" i="117"/>
  <c r="T91" i="117"/>
  <c r="S91" i="117"/>
  <c r="R91" i="117"/>
  <c r="M91" i="117"/>
  <c r="J91" i="117" s="1"/>
  <c r="AP91" i="117" s="1"/>
  <c r="BF134" i="117"/>
  <c r="AR134" i="117"/>
  <c r="AS134" i="117" s="1"/>
  <c r="AT134" i="117" s="1"/>
  <c r="AU134" i="117" s="1"/>
  <c r="AV134" i="117" s="1"/>
  <c r="AQ134" i="117"/>
  <c r="AA134" i="117"/>
  <c r="V134" i="117"/>
  <c r="U134" i="117"/>
  <c r="X134" i="117" s="1"/>
  <c r="T134" i="117"/>
  <c r="S134" i="117"/>
  <c r="R134" i="117"/>
  <c r="M134" i="117"/>
  <c r="Z134" i="117" s="1"/>
  <c r="BF132" i="117"/>
  <c r="AR132" i="117"/>
  <c r="AQ132" i="117"/>
  <c r="AA132" i="117"/>
  <c r="V132" i="117"/>
  <c r="U132" i="117"/>
  <c r="T132" i="117"/>
  <c r="S132" i="117"/>
  <c r="R132" i="117"/>
  <c r="M132" i="117"/>
  <c r="Z132" i="117" s="1"/>
  <c r="BF169" i="117"/>
  <c r="AR169" i="117"/>
  <c r="AQ169" i="117"/>
  <c r="AA169" i="117"/>
  <c r="V169" i="117"/>
  <c r="U169" i="117"/>
  <c r="T169" i="117"/>
  <c r="S169" i="117"/>
  <c r="R169" i="117"/>
  <c r="M169" i="117"/>
  <c r="J169" i="117" s="1"/>
  <c r="BF93" i="117"/>
  <c r="AR93" i="117"/>
  <c r="AS93" i="117" s="1"/>
  <c r="AT93" i="117" s="1"/>
  <c r="AU93" i="117" s="1"/>
  <c r="AV93" i="117" s="1"/>
  <c r="AQ93" i="117"/>
  <c r="AA93" i="117"/>
  <c r="V93" i="117"/>
  <c r="U93" i="117"/>
  <c r="X93" i="117" s="1"/>
  <c r="T93" i="117"/>
  <c r="S93" i="117"/>
  <c r="R93" i="117"/>
  <c r="M93" i="117"/>
  <c r="Z93" i="117" s="1"/>
  <c r="BF288" i="117"/>
  <c r="AR288" i="117"/>
  <c r="AS288" i="117" s="1"/>
  <c r="AT288" i="117" s="1"/>
  <c r="AU288" i="117" s="1"/>
  <c r="AV288" i="117" s="1"/>
  <c r="AQ288" i="117"/>
  <c r="AA288" i="117"/>
  <c r="V288" i="117"/>
  <c r="U288" i="117"/>
  <c r="T288" i="117"/>
  <c r="S288" i="117"/>
  <c r="R288" i="117"/>
  <c r="M288" i="117"/>
  <c r="Z288" i="117" s="1"/>
  <c r="BF39" i="117"/>
  <c r="AR39" i="117"/>
  <c r="AQ39" i="117"/>
  <c r="AA39" i="117"/>
  <c r="V39" i="117"/>
  <c r="U39" i="117"/>
  <c r="T39" i="117"/>
  <c r="S39" i="117"/>
  <c r="R39" i="117"/>
  <c r="M39" i="117"/>
  <c r="Z39" i="117" s="1"/>
  <c r="BF54" i="117"/>
  <c r="AR54" i="117"/>
  <c r="AQ54" i="117"/>
  <c r="AA54" i="117"/>
  <c r="V54" i="117"/>
  <c r="U54" i="117"/>
  <c r="T54" i="117"/>
  <c r="S54" i="117"/>
  <c r="R54" i="117"/>
  <c r="M54" i="117"/>
  <c r="J54" i="117" s="1"/>
  <c r="BF240" i="117"/>
  <c r="AR240" i="117"/>
  <c r="AS240" i="117" s="1"/>
  <c r="AT240" i="117" s="1"/>
  <c r="AU240" i="117" s="1"/>
  <c r="AV240" i="117" s="1"/>
  <c r="AQ240" i="117"/>
  <c r="AA240" i="117"/>
  <c r="V240" i="117"/>
  <c r="U240" i="117"/>
  <c r="X240" i="117" s="1"/>
  <c r="T240" i="117"/>
  <c r="S240" i="117"/>
  <c r="R240" i="117"/>
  <c r="M240" i="117"/>
  <c r="Z240" i="117" s="1"/>
  <c r="BF135" i="117"/>
  <c r="AR135" i="117"/>
  <c r="AS135" i="117" s="1"/>
  <c r="AT135" i="117" s="1"/>
  <c r="AU135" i="117" s="1"/>
  <c r="AV135" i="117" s="1"/>
  <c r="AQ135" i="117"/>
  <c r="AA135" i="117"/>
  <c r="V135" i="117"/>
  <c r="U135" i="117"/>
  <c r="T135" i="117"/>
  <c r="S135" i="117"/>
  <c r="R135" i="117"/>
  <c r="M135" i="117"/>
  <c r="Z135" i="117" s="1"/>
  <c r="BF192" i="117"/>
  <c r="AR192" i="117"/>
  <c r="AQ192" i="117"/>
  <c r="AA192" i="117"/>
  <c r="Z192" i="117"/>
  <c r="V192" i="117"/>
  <c r="U192" i="117"/>
  <c r="T192" i="117"/>
  <c r="S192" i="117"/>
  <c r="R192" i="117"/>
  <c r="M192" i="117"/>
  <c r="J192" i="117" s="1"/>
  <c r="BF188" i="117"/>
  <c r="AR188" i="117"/>
  <c r="AQ188" i="117"/>
  <c r="AA188" i="117"/>
  <c r="V188" i="117"/>
  <c r="U188" i="117"/>
  <c r="T188" i="117"/>
  <c r="S188" i="117"/>
  <c r="R188" i="117"/>
  <c r="M188" i="117"/>
  <c r="J188" i="117" s="1"/>
  <c r="BF144" i="117"/>
  <c r="AR144" i="117"/>
  <c r="AS144" i="117" s="1"/>
  <c r="AQ144" i="117"/>
  <c r="AA144" i="117"/>
  <c r="V144" i="117"/>
  <c r="U144" i="117"/>
  <c r="X144" i="117" s="1"/>
  <c r="T144" i="117"/>
  <c r="S144" i="117"/>
  <c r="R144" i="117"/>
  <c r="M144" i="117"/>
  <c r="Z144" i="117" s="1"/>
  <c r="BF230" i="117"/>
  <c r="AR230" i="117"/>
  <c r="AS230" i="117" s="1"/>
  <c r="AT230" i="117" s="1"/>
  <c r="AU230" i="117" s="1"/>
  <c r="AV230" i="117" s="1"/>
  <c r="AQ230" i="117"/>
  <c r="AA230" i="117"/>
  <c r="V230" i="117"/>
  <c r="U230" i="117"/>
  <c r="T230" i="117"/>
  <c r="S230" i="117"/>
  <c r="R230" i="117"/>
  <c r="M230" i="117"/>
  <c r="Z230" i="117" s="1"/>
  <c r="BF177" i="117"/>
  <c r="AR177" i="117"/>
  <c r="AQ177" i="117"/>
  <c r="AA177" i="117"/>
  <c r="V177" i="117"/>
  <c r="U177" i="117"/>
  <c r="T177" i="117"/>
  <c r="S177" i="117"/>
  <c r="R177" i="117"/>
  <c r="M177" i="117"/>
  <c r="Z177" i="117" s="1"/>
  <c r="BF311" i="117"/>
  <c r="AR311" i="117"/>
  <c r="AQ311" i="117"/>
  <c r="AA311" i="117"/>
  <c r="V311" i="117"/>
  <c r="U311" i="117"/>
  <c r="T311" i="117"/>
  <c r="S311" i="117"/>
  <c r="R311" i="117"/>
  <c r="M311" i="117"/>
  <c r="J311" i="117" s="1"/>
  <c r="BF86" i="117"/>
  <c r="AR86" i="117"/>
  <c r="AS86" i="117" s="1"/>
  <c r="AT86" i="117" s="1"/>
  <c r="AU86" i="117" s="1"/>
  <c r="AV86" i="117" s="1"/>
  <c r="AQ86" i="117"/>
  <c r="AA86" i="117"/>
  <c r="V86" i="117"/>
  <c r="W86" i="117" s="1"/>
  <c r="U86" i="117"/>
  <c r="X86" i="117" s="1"/>
  <c r="T86" i="117"/>
  <c r="S86" i="117"/>
  <c r="R86" i="117"/>
  <c r="M86" i="117"/>
  <c r="Z86" i="117" s="1"/>
  <c r="BF281" i="117"/>
  <c r="AR281" i="117"/>
  <c r="AS281" i="117" s="1"/>
  <c r="AT281" i="117" s="1"/>
  <c r="AU281" i="117" s="1"/>
  <c r="AV281" i="117" s="1"/>
  <c r="AQ281" i="117"/>
  <c r="AA281" i="117"/>
  <c r="V281" i="117"/>
  <c r="U281" i="117"/>
  <c r="T281" i="117"/>
  <c r="S281" i="117"/>
  <c r="R281" i="117"/>
  <c r="M281" i="117"/>
  <c r="Z281" i="117" s="1"/>
  <c r="BF152" i="117"/>
  <c r="AR152" i="117"/>
  <c r="AQ152" i="117"/>
  <c r="AA152" i="117"/>
  <c r="V152" i="117"/>
  <c r="U152" i="117"/>
  <c r="T152" i="117"/>
  <c r="S152" i="117"/>
  <c r="R152" i="117"/>
  <c r="M152" i="117"/>
  <c r="Z152" i="117" s="1"/>
  <c r="BF120" i="117"/>
  <c r="AR120" i="117"/>
  <c r="AQ120" i="117"/>
  <c r="AA120" i="117"/>
  <c r="V120" i="117"/>
  <c r="U120" i="117"/>
  <c r="T120" i="117"/>
  <c r="S120" i="117"/>
  <c r="R120" i="117"/>
  <c r="M120" i="117"/>
  <c r="J120" i="117" s="1"/>
  <c r="BF117" i="117"/>
  <c r="AR117" i="117"/>
  <c r="AS117" i="117" s="1"/>
  <c r="AT117" i="117" s="1"/>
  <c r="AU117" i="117" s="1"/>
  <c r="AV117" i="117" s="1"/>
  <c r="AQ117" i="117"/>
  <c r="AA117" i="117"/>
  <c r="V117" i="117"/>
  <c r="U117" i="117"/>
  <c r="T117" i="117"/>
  <c r="S117" i="117"/>
  <c r="R117" i="117"/>
  <c r="M117" i="117"/>
  <c r="Z117" i="117" s="1"/>
  <c r="BF323" i="117"/>
  <c r="AR323" i="117"/>
  <c r="AS323" i="117" s="1"/>
  <c r="AT323" i="117" s="1"/>
  <c r="AU323" i="117" s="1"/>
  <c r="AV323" i="117" s="1"/>
  <c r="AQ323" i="117"/>
  <c r="AA323" i="117"/>
  <c r="V323" i="117"/>
  <c r="U323" i="117"/>
  <c r="T323" i="117"/>
  <c r="S323" i="117"/>
  <c r="R323" i="117"/>
  <c r="M323" i="117"/>
  <c r="Z323" i="117" s="1"/>
  <c r="BF262" i="117"/>
  <c r="AR262" i="117"/>
  <c r="AQ262" i="117"/>
  <c r="AA262" i="117"/>
  <c r="V262" i="117"/>
  <c r="U262" i="117"/>
  <c r="T262" i="117"/>
  <c r="S262" i="117"/>
  <c r="R262" i="117"/>
  <c r="M262" i="117"/>
  <c r="Z262" i="117" s="1"/>
  <c r="BF250" i="117"/>
  <c r="AR250" i="117"/>
  <c r="AQ250" i="117"/>
  <c r="AA250" i="117"/>
  <c r="Z250" i="117"/>
  <c r="V250" i="117"/>
  <c r="U250" i="117"/>
  <c r="T250" i="117"/>
  <c r="S250" i="117"/>
  <c r="R250" i="117"/>
  <c r="M250" i="117"/>
  <c r="J250" i="117" s="1"/>
  <c r="BF77" i="117"/>
  <c r="AR77" i="117"/>
  <c r="AS77" i="117" s="1"/>
  <c r="AT77" i="117" s="1"/>
  <c r="AU77" i="117" s="1"/>
  <c r="AV77" i="117" s="1"/>
  <c r="AQ77" i="117"/>
  <c r="AA77" i="117"/>
  <c r="V77" i="117"/>
  <c r="U77" i="117"/>
  <c r="X77" i="117" s="1"/>
  <c r="T77" i="117"/>
  <c r="S77" i="117"/>
  <c r="R77" i="117"/>
  <c r="M77" i="117"/>
  <c r="Z77" i="117" s="1"/>
  <c r="BF30" i="117"/>
  <c r="AR30" i="117"/>
  <c r="AS30" i="117" s="1"/>
  <c r="AT30" i="117" s="1"/>
  <c r="AU30" i="117" s="1"/>
  <c r="AV30" i="117" s="1"/>
  <c r="AQ30" i="117"/>
  <c r="AA30" i="117"/>
  <c r="V30" i="117"/>
  <c r="U30" i="117"/>
  <c r="X30" i="117" s="1"/>
  <c r="T30" i="117"/>
  <c r="S30" i="117"/>
  <c r="R30" i="117"/>
  <c r="M30" i="117"/>
  <c r="Z30" i="117" s="1"/>
  <c r="BF182" i="117"/>
  <c r="AR182" i="117"/>
  <c r="AQ182" i="117"/>
  <c r="AA182" i="117"/>
  <c r="V182" i="117"/>
  <c r="U182" i="117"/>
  <c r="T182" i="117"/>
  <c r="S182" i="117"/>
  <c r="R182" i="117"/>
  <c r="M182" i="117"/>
  <c r="Z182" i="117" s="1"/>
  <c r="BF22" i="117"/>
  <c r="AR22" i="117"/>
  <c r="AQ22" i="117"/>
  <c r="AA22" i="117"/>
  <c r="V22" i="117"/>
  <c r="U22" i="117"/>
  <c r="T22" i="117"/>
  <c r="S22" i="117"/>
  <c r="R22" i="117"/>
  <c r="M22" i="117"/>
  <c r="J22" i="117" s="1"/>
  <c r="BF24" i="117"/>
  <c r="AR24" i="117"/>
  <c r="AS24" i="117" s="1"/>
  <c r="AT24" i="117" s="1"/>
  <c r="AU24" i="117" s="1"/>
  <c r="AV24" i="117" s="1"/>
  <c r="AQ24" i="117"/>
  <c r="AA24" i="117"/>
  <c r="V24" i="117"/>
  <c r="U24" i="117"/>
  <c r="X24" i="117" s="1"/>
  <c r="T24" i="117"/>
  <c r="S24" i="117"/>
  <c r="R24" i="117"/>
  <c r="M24" i="117"/>
  <c r="Z24" i="117" s="1"/>
  <c r="BF203" i="117"/>
  <c r="AR203" i="117"/>
  <c r="AS203" i="117" s="1"/>
  <c r="AT203" i="117" s="1"/>
  <c r="AU203" i="117" s="1"/>
  <c r="AV203" i="117" s="1"/>
  <c r="AQ203" i="117"/>
  <c r="AA203" i="117"/>
  <c r="V203" i="117"/>
  <c r="U203" i="117"/>
  <c r="X203" i="117" s="1"/>
  <c r="T203" i="117"/>
  <c r="S203" i="117"/>
  <c r="R203" i="117"/>
  <c r="M203" i="117"/>
  <c r="Z203" i="117" s="1"/>
  <c r="BF142" i="117"/>
  <c r="AR142" i="117"/>
  <c r="AQ142" i="117"/>
  <c r="AA142" i="117"/>
  <c r="V142" i="117"/>
  <c r="U142" i="117"/>
  <c r="T142" i="117"/>
  <c r="S142" i="117"/>
  <c r="R142" i="117"/>
  <c r="M142" i="117"/>
  <c r="Z142" i="117" s="1"/>
  <c r="BF279" i="117"/>
  <c r="AR279" i="117"/>
  <c r="AQ279" i="117"/>
  <c r="AA279" i="117"/>
  <c r="V279" i="117"/>
  <c r="U279" i="117"/>
  <c r="T279" i="117"/>
  <c r="S279" i="117"/>
  <c r="R279" i="117"/>
  <c r="M279" i="117"/>
  <c r="J279" i="117" s="1"/>
  <c r="BF130" i="117"/>
  <c r="AR130" i="117"/>
  <c r="AS130" i="117" s="1"/>
  <c r="AT130" i="117" s="1"/>
  <c r="AU130" i="117" s="1"/>
  <c r="AV130" i="117" s="1"/>
  <c r="AQ130" i="117"/>
  <c r="AA130" i="117"/>
  <c r="V130" i="117"/>
  <c r="U130" i="117"/>
  <c r="X130" i="117" s="1"/>
  <c r="T130" i="117"/>
  <c r="S130" i="117"/>
  <c r="R130" i="117"/>
  <c r="M130" i="117"/>
  <c r="Z130" i="117" s="1"/>
  <c r="BF126" i="117"/>
  <c r="AR126" i="117"/>
  <c r="AS126" i="117" s="1"/>
  <c r="AT126" i="117" s="1"/>
  <c r="AU126" i="117" s="1"/>
  <c r="AV126" i="117" s="1"/>
  <c r="AQ126" i="117"/>
  <c r="AA126" i="117"/>
  <c r="V126" i="117"/>
  <c r="U126" i="117"/>
  <c r="X126" i="117" s="1"/>
  <c r="T126" i="117"/>
  <c r="S126" i="117"/>
  <c r="R126" i="117"/>
  <c r="M126" i="117"/>
  <c r="Z126" i="117" s="1"/>
  <c r="BF328" i="117"/>
  <c r="AR328" i="117"/>
  <c r="AQ328" i="117"/>
  <c r="AA328" i="117"/>
  <c r="V328" i="117"/>
  <c r="U328" i="117"/>
  <c r="T328" i="117"/>
  <c r="S328" i="117"/>
  <c r="R328" i="117"/>
  <c r="M328" i="117"/>
  <c r="Z328" i="117" s="1"/>
  <c r="BF264" i="117"/>
  <c r="AR264" i="117"/>
  <c r="AQ264" i="117"/>
  <c r="AA264" i="117"/>
  <c r="V264" i="117"/>
  <c r="U264" i="117"/>
  <c r="T264" i="117"/>
  <c r="S264" i="117"/>
  <c r="R264" i="117"/>
  <c r="M264" i="117"/>
  <c r="J264" i="117" s="1"/>
  <c r="BF23" i="117"/>
  <c r="AR23" i="117"/>
  <c r="AS23" i="117" s="1"/>
  <c r="AT23" i="117" s="1"/>
  <c r="AU23" i="117" s="1"/>
  <c r="AV23" i="117" s="1"/>
  <c r="AQ23" i="117"/>
  <c r="AA23" i="117"/>
  <c r="V23" i="117"/>
  <c r="U23" i="117"/>
  <c r="T23" i="117"/>
  <c r="S23" i="117"/>
  <c r="R23" i="117"/>
  <c r="M23" i="117"/>
  <c r="Z23" i="117" s="1"/>
  <c r="BF234" i="117"/>
  <c r="AR234" i="117"/>
  <c r="AS234" i="117" s="1"/>
  <c r="AT234" i="117" s="1"/>
  <c r="AU234" i="117" s="1"/>
  <c r="AV234" i="117" s="1"/>
  <c r="AW234" i="117" s="1"/>
  <c r="AX234" i="117" s="1"/>
  <c r="AQ234" i="117"/>
  <c r="AA234" i="117"/>
  <c r="V234" i="117"/>
  <c r="U234" i="117"/>
  <c r="T234" i="117"/>
  <c r="S234" i="117"/>
  <c r="R234" i="117"/>
  <c r="M234" i="117"/>
  <c r="Z234" i="117" s="1"/>
  <c r="BF26" i="117"/>
  <c r="AR26" i="117"/>
  <c r="AS26" i="117" s="1"/>
  <c r="AT26" i="117" s="1"/>
  <c r="AU26" i="117" s="1"/>
  <c r="AV26" i="117" s="1"/>
  <c r="AQ26" i="117"/>
  <c r="AA26" i="117"/>
  <c r="V26" i="117"/>
  <c r="U26" i="117"/>
  <c r="T26" i="117"/>
  <c r="S26" i="117"/>
  <c r="R26" i="117"/>
  <c r="M26" i="117"/>
  <c r="J26" i="117" s="1"/>
  <c r="BF19" i="117"/>
  <c r="AR19" i="117"/>
  <c r="AQ19" i="117"/>
  <c r="AA19" i="117"/>
  <c r="Z19" i="117"/>
  <c r="V19" i="117"/>
  <c r="U19" i="117"/>
  <c r="T19" i="117"/>
  <c r="S19" i="117"/>
  <c r="R19" i="117"/>
  <c r="M19" i="117"/>
  <c r="J19" i="117" s="1"/>
  <c r="BF325" i="117"/>
  <c r="AR325" i="117"/>
  <c r="AQ325" i="117"/>
  <c r="AA325" i="117"/>
  <c r="V325" i="117"/>
  <c r="U325" i="117"/>
  <c r="T325" i="117"/>
  <c r="S325" i="117"/>
  <c r="R325" i="117"/>
  <c r="M325" i="117"/>
  <c r="Z325" i="117" s="1"/>
  <c r="BF309" i="117"/>
  <c r="AR309" i="117"/>
  <c r="AS309" i="117" s="1"/>
  <c r="AQ309" i="117"/>
  <c r="AA309" i="117"/>
  <c r="V309" i="117"/>
  <c r="U309" i="117"/>
  <c r="T309" i="117"/>
  <c r="S309" i="117"/>
  <c r="R309" i="117"/>
  <c r="M309" i="117"/>
  <c r="Z309" i="117" s="1"/>
  <c r="BF235" i="117"/>
  <c r="AR235" i="117"/>
  <c r="AQ235" i="117"/>
  <c r="AA235" i="117"/>
  <c r="V235" i="117"/>
  <c r="U235" i="117"/>
  <c r="T235" i="117"/>
  <c r="S235" i="117"/>
  <c r="R235" i="117"/>
  <c r="M235" i="117"/>
  <c r="Z235" i="117" s="1"/>
  <c r="BF74" i="117"/>
  <c r="AR74" i="117"/>
  <c r="AQ74" i="117"/>
  <c r="AA74" i="117"/>
  <c r="V74" i="117"/>
  <c r="U74" i="117"/>
  <c r="T74" i="117"/>
  <c r="S74" i="117"/>
  <c r="R74" i="117"/>
  <c r="M74" i="117"/>
  <c r="J74" i="117" s="1"/>
  <c r="BF292" i="117"/>
  <c r="AR292" i="117"/>
  <c r="AQ292" i="117"/>
  <c r="AA292" i="117"/>
  <c r="Z292" i="117"/>
  <c r="V292" i="117"/>
  <c r="U292" i="117"/>
  <c r="T292" i="117"/>
  <c r="S292" i="117"/>
  <c r="R292" i="117"/>
  <c r="M292" i="117"/>
  <c r="J292" i="117" s="1"/>
  <c r="BF191" i="117"/>
  <c r="AR191" i="117"/>
  <c r="AS191" i="117" s="1"/>
  <c r="AT191" i="117" s="1"/>
  <c r="AU191" i="117" s="1"/>
  <c r="AV191" i="117" s="1"/>
  <c r="AQ191" i="117"/>
  <c r="AA191" i="117"/>
  <c r="V191" i="117"/>
  <c r="U191" i="117"/>
  <c r="T191" i="117"/>
  <c r="S191" i="117"/>
  <c r="R191" i="117"/>
  <c r="M191" i="117"/>
  <c r="Z191" i="117" s="1"/>
  <c r="BF184" i="117"/>
  <c r="AR184" i="117"/>
  <c r="AQ184" i="117"/>
  <c r="AA184" i="117"/>
  <c r="V184" i="117"/>
  <c r="U184" i="117"/>
  <c r="T184" i="117"/>
  <c r="S184" i="117"/>
  <c r="R184" i="117"/>
  <c r="M184" i="117"/>
  <c r="Z184" i="117" s="1"/>
  <c r="BF204" i="117"/>
  <c r="AR204" i="117"/>
  <c r="AQ204" i="117"/>
  <c r="AA204" i="117"/>
  <c r="V204" i="117"/>
  <c r="U204" i="117"/>
  <c r="T204" i="117"/>
  <c r="S204" i="117"/>
  <c r="R204" i="117"/>
  <c r="M204" i="117"/>
  <c r="J204" i="117" s="1"/>
  <c r="BF88" i="117"/>
  <c r="AR88" i="117"/>
  <c r="AQ88" i="117"/>
  <c r="AA88" i="117"/>
  <c r="V88" i="117"/>
  <c r="U88" i="117"/>
  <c r="T88" i="117"/>
  <c r="S88" i="117"/>
  <c r="R88" i="117"/>
  <c r="M88" i="117"/>
  <c r="Z88" i="117" s="1"/>
  <c r="BF81" i="117"/>
  <c r="AR81" i="117"/>
  <c r="AS81" i="117" s="1"/>
  <c r="AT81" i="117" s="1"/>
  <c r="AU81" i="117" s="1"/>
  <c r="AV81" i="117" s="1"/>
  <c r="AQ81" i="117"/>
  <c r="AA81" i="117"/>
  <c r="V81" i="117"/>
  <c r="U81" i="117"/>
  <c r="T81" i="117"/>
  <c r="S81" i="117"/>
  <c r="R81" i="117"/>
  <c r="M81" i="117"/>
  <c r="Z81" i="117" s="1"/>
  <c r="BF34" i="117"/>
  <c r="AR34" i="117"/>
  <c r="AQ34" i="117"/>
  <c r="AA34" i="117"/>
  <c r="V34" i="117"/>
  <c r="U34" i="117"/>
  <c r="X34" i="117" s="1"/>
  <c r="T34" i="117"/>
  <c r="S34" i="117"/>
  <c r="R34" i="117"/>
  <c r="M34" i="117"/>
  <c r="Z34" i="117" s="1"/>
  <c r="BF28" i="117"/>
  <c r="AR28" i="117"/>
  <c r="AS28" i="117" s="1"/>
  <c r="AT28" i="117" s="1"/>
  <c r="AU28" i="117" s="1"/>
  <c r="AV28" i="117" s="1"/>
  <c r="AQ28" i="117"/>
  <c r="AA28" i="117"/>
  <c r="V28" i="117"/>
  <c r="U28" i="117"/>
  <c r="T28" i="117"/>
  <c r="S28" i="117"/>
  <c r="R28" i="117"/>
  <c r="M28" i="117"/>
  <c r="J28" i="117" s="1"/>
  <c r="BF42" i="117"/>
  <c r="AR42" i="117"/>
  <c r="AQ42" i="117"/>
  <c r="AA42" i="117"/>
  <c r="V42" i="117"/>
  <c r="U42" i="117"/>
  <c r="X42" i="117" s="1"/>
  <c r="T42" i="117"/>
  <c r="S42" i="117"/>
  <c r="R42" i="117"/>
  <c r="M42" i="117"/>
  <c r="Z42" i="117" s="1"/>
  <c r="BF43" i="117"/>
  <c r="AR43" i="117"/>
  <c r="AS43" i="117" s="1"/>
  <c r="AT43" i="117" s="1"/>
  <c r="AU43" i="117" s="1"/>
  <c r="AV43" i="117" s="1"/>
  <c r="AQ43" i="117"/>
  <c r="AA43" i="117"/>
  <c r="V43" i="117"/>
  <c r="U43" i="117"/>
  <c r="T43" i="117"/>
  <c r="S43" i="117"/>
  <c r="R43" i="117"/>
  <c r="M43" i="117"/>
  <c r="Z43" i="117" s="1"/>
  <c r="BF208" i="117"/>
  <c r="AR208" i="117"/>
  <c r="AQ208" i="117"/>
  <c r="AA208" i="117"/>
  <c r="V208" i="117"/>
  <c r="U208" i="117"/>
  <c r="X208" i="117" s="1"/>
  <c r="T208" i="117"/>
  <c r="S208" i="117"/>
  <c r="R208" i="117"/>
  <c r="M208" i="117"/>
  <c r="Z208" i="117" s="1"/>
  <c r="BF105" i="117"/>
  <c r="AR105" i="117"/>
  <c r="AS105" i="117" s="1"/>
  <c r="AT105" i="117" s="1"/>
  <c r="AU105" i="117" s="1"/>
  <c r="AV105" i="117" s="1"/>
  <c r="AQ105" i="117"/>
  <c r="AA105" i="117"/>
  <c r="V105" i="117"/>
  <c r="U105" i="117"/>
  <c r="T105" i="117"/>
  <c r="S105" i="117"/>
  <c r="R105" i="117"/>
  <c r="M105" i="117"/>
  <c r="J105" i="117" s="1"/>
  <c r="BF148" i="117"/>
  <c r="AR148" i="117"/>
  <c r="AQ148" i="117"/>
  <c r="AA148" i="117"/>
  <c r="V148" i="117"/>
  <c r="U148" i="117"/>
  <c r="T148" i="117"/>
  <c r="S148" i="117"/>
  <c r="R148" i="117"/>
  <c r="M148" i="117"/>
  <c r="Z148" i="117" s="1"/>
  <c r="BF114" i="117"/>
  <c r="AR114" i="117"/>
  <c r="AS114" i="117" s="1"/>
  <c r="AT114" i="117" s="1"/>
  <c r="AU114" i="117" s="1"/>
  <c r="AV114" i="117" s="1"/>
  <c r="AQ114" i="117"/>
  <c r="AA114" i="117"/>
  <c r="V114" i="117"/>
  <c r="U114" i="117"/>
  <c r="T114" i="117"/>
  <c r="S114" i="117"/>
  <c r="R114" i="117"/>
  <c r="M114" i="117"/>
  <c r="Z114" i="117" s="1"/>
  <c r="BF274" i="117"/>
  <c r="AR274" i="117"/>
  <c r="AQ274" i="117"/>
  <c r="AA274" i="117"/>
  <c r="V274" i="117"/>
  <c r="U274" i="117"/>
  <c r="T274" i="117"/>
  <c r="S274" i="117"/>
  <c r="R274" i="117"/>
  <c r="M274" i="117"/>
  <c r="Z274" i="117" s="1"/>
  <c r="BF261" i="117"/>
  <c r="AR261" i="117"/>
  <c r="AS261" i="117" s="1"/>
  <c r="AT261" i="117" s="1"/>
  <c r="AU261" i="117" s="1"/>
  <c r="AV261" i="117" s="1"/>
  <c r="AQ261" i="117"/>
  <c r="AA261" i="117"/>
  <c r="V261" i="117"/>
  <c r="U261" i="117"/>
  <c r="T261" i="117"/>
  <c r="S261" i="117"/>
  <c r="R261" i="117"/>
  <c r="M261" i="117"/>
  <c r="J261" i="117" s="1"/>
  <c r="BF265" i="117"/>
  <c r="AR265" i="117"/>
  <c r="AQ265" i="117"/>
  <c r="AA265" i="117"/>
  <c r="V265" i="117"/>
  <c r="U265" i="117"/>
  <c r="T265" i="117"/>
  <c r="S265" i="117"/>
  <c r="R265" i="117"/>
  <c r="M265" i="117"/>
  <c r="Z265" i="117" s="1"/>
  <c r="BF312" i="117"/>
  <c r="AR312" i="117"/>
  <c r="AS312" i="117" s="1"/>
  <c r="AT312" i="117" s="1"/>
  <c r="AU312" i="117" s="1"/>
  <c r="AV312" i="117" s="1"/>
  <c r="AQ312" i="117"/>
  <c r="AA312" i="117"/>
  <c r="V312" i="117"/>
  <c r="U312" i="117"/>
  <c r="T312" i="117"/>
  <c r="S312" i="117"/>
  <c r="R312" i="117"/>
  <c r="M312" i="117"/>
  <c r="Z312" i="117" s="1"/>
  <c r="BF14" i="117"/>
  <c r="AR14" i="117"/>
  <c r="AQ14" i="117"/>
  <c r="AA14" i="117"/>
  <c r="V14" i="117"/>
  <c r="U14" i="117"/>
  <c r="X14" i="117" s="1"/>
  <c r="T14" i="117"/>
  <c r="S14" i="117"/>
  <c r="R14" i="117"/>
  <c r="M14" i="117"/>
  <c r="Z14" i="117" s="1"/>
  <c r="J14" i="117"/>
  <c r="BF290" i="117"/>
  <c r="AR290" i="117"/>
  <c r="AS290" i="117" s="1"/>
  <c r="AT290" i="117" s="1"/>
  <c r="AU290" i="117" s="1"/>
  <c r="AV290" i="117" s="1"/>
  <c r="AQ290" i="117"/>
  <c r="AA290" i="117"/>
  <c r="V290" i="117"/>
  <c r="U290" i="117"/>
  <c r="T290" i="117"/>
  <c r="S290" i="117"/>
  <c r="R290" i="117"/>
  <c r="M290" i="117"/>
  <c r="J290" i="117" s="1"/>
  <c r="BF67" i="117"/>
  <c r="AR67" i="117"/>
  <c r="AQ67" i="117"/>
  <c r="AA67" i="117"/>
  <c r="V67" i="117"/>
  <c r="U67" i="117"/>
  <c r="T67" i="117"/>
  <c r="S67" i="117"/>
  <c r="R67" i="117"/>
  <c r="M67" i="117"/>
  <c r="Z67" i="117" s="1"/>
  <c r="BF273" i="117"/>
  <c r="AR273" i="117"/>
  <c r="AS273" i="117" s="1"/>
  <c r="AT273" i="117" s="1"/>
  <c r="AU273" i="117" s="1"/>
  <c r="AV273" i="117" s="1"/>
  <c r="AQ273" i="117"/>
  <c r="AA273" i="117"/>
  <c r="V273" i="117"/>
  <c r="U273" i="117"/>
  <c r="T273" i="117"/>
  <c r="S273" i="117"/>
  <c r="R273" i="117"/>
  <c r="M273" i="117"/>
  <c r="Z273" i="117" s="1"/>
  <c r="BF150" i="117"/>
  <c r="AR150" i="117"/>
  <c r="AQ150" i="117"/>
  <c r="AA150" i="117"/>
  <c r="V150" i="117"/>
  <c r="U150" i="117"/>
  <c r="X150" i="117" s="1"/>
  <c r="T150" i="117"/>
  <c r="S150" i="117"/>
  <c r="R150" i="117"/>
  <c r="M150" i="117"/>
  <c r="Z150" i="117" s="1"/>
  <c r="BF170" i="117"/>
  <c r="AR170" i="117"/>
  <c r="AS170" i="117" s="1"/>
  <c r="AT170" i="117" s="1"/>
  <c r="AU170" i="117" s="1"/>
  <c r="AV170" i="117" s="1"/>
  <c r="AQ170" i="117"/>
  <c r="AA170" i="117"/>
  <c r="V170" i="117"/>
  <c r="U170" i="117"/>
  <c r="T170" i="117"/>
  <c r="S170" i="117"/>
  <c r="R170" i="117"/>
  <c r="M170" i="117"/>
  <c r="J170" i="117" s="1"/>
  <c r="BF174" i="117"/>
  <c r="AR174" i="117"/>
  <c r="AQ174" i="117"/>
  <c r="AA174" i="117"/>
  <c r="V174" i="117"/>
  <c r="U174" i="117"/>
  <c r="T174" i="117"/>
  <c r="S174" i="117"/>
  <c r="R174" i="117"/>
  <c r="M174" i="117"/>
  <c r="Z174" i="117" s="1"/>
  <c r="BF200" i="117"/>
  <c r="AR200" i="117"/>
  <c r="AS200" i="117" s="1"/>
  <c r="AT200" i="117" s="1"/>
  <c r="AU200" i="117" s="1"/>
  <c r="AV200" i="117" s="1"/>
  <c r="AQ200" i="117"/>
  <c r="AA200" i="117"/>
  <c r="V200" i="117"/>
  <c r="U200" i="117"/>
  <c r="T200" i="117"/>
  <c r="S200" i="117"/>
  <c r="R200" i="117"/>
  <c r="M200" i="117"/>
  <c r="Z200" i="117" s="1"/>
  <c r="BF299" i="117"/>
  <c r="AR299" i="117"/>
  <c r="AQ299" i="117"/>
  <c r="AA299" i="117"/>
  <c r="V299" i="117"/>
  <c r="U299" i="117"/>
  <c r="T299" i="117"/>
  <c r="S299" i="117"/>
  <c r="R299" i="117"/>
  <c r="M299" i="117"/>
  <c r="Z299" i="117" s="1"/>
  <c r="BF143" i="117"/>
  <c r="AR143" i="117"/>
  <c r="AS143" i="117" s="1"/>
  <c r="AT143" i="117" s="1"/>
  <c r="AU143" i="117" s="1"/>
  <c r="AV143" i="117" s="1"/>
  <c r="AQ143" i="117"/>
  <c r="AA143" i="117"/>
  <c r="V143" i="117"/>
  <c r="U143" i="117"/>
  <c r="T143" i="117"/>
  <c r="S143" i="117"/>
  <c r="R143" i="117"/>
  <c r="M143" i="117"/>
  <c r="J143" i="117" s="1"/>
  <c r="BF75" i="117"/>
  <c r="AR75" i="117"/>
  <c r="AQ75" i="117"/>
  <c r="AA75" i="117"/>
  <c r="V75" i="117"/>
  <c r="U75" i="117"/>
  <c r="T75" i="117"/>
  <c r="S75" i="117"/>
  <c r="R75" i="117"/>
  <c r="M75" i="117"/>
  <c r="Z75" i="117" s="1"/>
  <c r="BF221" i="117"/>
  <c r="AR221" i="117"/>
  <c r="AS221" i="117" s="1"/>
  <c r="AT221" i="117" s="1"/>
  <c r="AU221" i="117" s="1"/>
  <c r="AV221" i="117" s="1"/>
  <c r="AQ221" i="117"/>
  <c r="AA221" i="117"/>
  <c r="V221" i="117"/>
  <c r="U221" i="117"/>
  <c r="T221" i="117"/>
  <c r="S221" i="117"/>
  <c r="R221" i="117"/>
  <c r="M221" i="117"/>
  <c r="Z221" i="117" s="1"/>
  <c r="BF313" i="117"/>
  <c r="AR313" i="117"/>
  <c r="AQ313" i="117"/>
  <c r="AA313" i="117"/>
  <c r="V313" i="117"/>
  <c r="U313" i="117"/>
  <c r="T313" i="117"/>
  <c r="S313" i="117"/>
  <c r="R313" i="117"/>
  <c r="M313" i="117"/>
  <c r="Z313" i="117" s="1"/>
  <c r="BF286" i="117"/>
  <c r="AR286" i="117"/>
  <c r="AQ286" i="117"/>
  <c r="AA286" i="117"/>
  <c r="V286" i="117"/>
  <c r="U286" i="117"/>
  <c r="T286" i="117"/>
  <c r="S286" i="117"/>
  <c r="R286" i="117"/>
  <c r="M286" i="117"/>
  <c r="J286" i="117" s="1"/>
  <c r="BF160" i="117"/>
  <c r="AR160" i="117"/>
  <c r="AQ160" i="117"/>
  <c r="AA160" i="117"/>
  <c r="V160" i="117"/>
  <c r="U160" i="117"/>
  <c r="X160" i="117" s="1"/>
  <c r="T160" i="117"/>
  <c r="S160" i="117"/>
  <c r="R160" i="117"/>
  <c r="M160" i="117"/>
  <c r="Z160" i="117" s="1"/>
  <c r="BF287" i="117"/>
  <c r="AR287" i="117"/>
  <c r="AS287" i="117" s="1"/>
  <c r="AT287" i="117" s="1"/>
  <c r="AU287" i="117" s="1"/>
  <c r="AV287" i="117" s="1"/>
  <c r="AQ287" i="117"/>
  <c r="AA287" i="117"/>
  <c r="V287" i="117"/>
  <c r="U287" i="117"/>
  <c r="T287" i="117"/>
  <c r="S287" i="117"/>
  <c r="R287" i="117"/>
  <c r="M287" i="117"/>
  <c r="Z287" i="117" s="1"/>
  <c r="BF154" i="117"/>
  <c r="AR154" i="117"/>
  <c r="AQ154" i="117"/>
  <c r="AA154" i="117"/>
  <c r="V154" i="117"/>
  <c r="U154" i="117"/>
  <c r="T154" i="117"/>
  <c r="S154" i="117"/>
  <c r="R154" i="117"/>
  <c r="M154" i="117"/>
  <c r="Z154" i="117" s="1"/>
  <c r="BF35" i="117"/>
  <c r="AR35" i="117"/>
  <c r="AQ35" i="117"/>
  <c r="AA35" i="117"/>
  <c r="Z35" i="117"/>
  <c r="V35" i="117"/>
  <c r="U35" i="117"/>
  <c r="T35" i="117"/>
  <c r="S35" i="117"/>
  <c r="R35" i="117"/>
  <c r="M35" i="117"/>
  <c r="J35" i="117" s="1"/>
  <c r="BF259" i="117"/>
  <c r="AR259" i="117"/>
  <c r="AQ259" i="117"/>
  <c r="AA259" i="117"/>
  <c r="V259" i="117"/>
  <c r="U259" i="117"/>
  <c r="X259" i="117" s="1"/>
  <c r="T259" i="117"/>
  <c r="S259" i="117"/>
  <c r="R259" i="117"/>
  <c r="M259" i="117"/>
  <c r="Z259" i="117" s="1"/>
  <c r="BF178" i="117"/>
  <c r="AR178" i="117"/>
  <c r="AS178" i="117" s="1"/>
  <c r="AT178" i="117" s="1"/>
  <c r="AU178" i="117" s="1"/>
  <c r="AV178" i="117" s="1"/>
  <c r="AQ178" i="117"/>
  <c r="AA178" i="117"/>
  <c r="V178" i="117"/>
  <c r="U178" i="117"/>
  <c r="T178" i="117"/>
  <c r="S178" i="117"/>
  <c r="R178" i="117"/>
  <c r="M178" i="117"/>
  <c r="Z178" i="117" s="1"/>
  <c r="BF180" i="117"/>
  <c r="AR180" i="117"/>
  <c r="AQ180" i="117"/>
  <c r="AA180" i="117"/>
  <c r="V180" i="117"/>
  <c r="U180" i="117"/>
  <c r="T180" i="117"/>
  <c r="S180" i="117"/>
  <c r="R180" i="117"/>
  <c r="M180" i="117"/>
  <c r="Z180" i="117" s="1"/>
  <c r="BF155" i="117"/>
  <c r="AR155" i="117"/>
  <c r="AQ155" i="117"/>
  <c r="AA155" i="117"/>
  <c r="V155" i="117"/>
  <c r="U155" i="117"/>
  <c r="T155" i="117"/>
  <c r="S155" i="117"/>
  <c r="R155" i="117"/>
  <c r="M155" i="117"/>
  <c r="J155" i="117" s="1"/>
  <c r="BF38" i="117"/>
  <c r="AR38" i="117"/>
  <c r="AQ38" i="117"/>
  <c r="AA38" i="117"/>
  <c r="V38" i="117"/>
  <c r="U38" i="117"/>
  <c r="T38" i="117"/>
  <c r="S38" i="117"/>
  <c r="R38" i="117"/>
  <c r="M38" i="117"/>
  <c r="Z38" i="117" s="1"/>
  <c r="BF237" i="117"/>
  <c r="AR237" i="117"/>
  <c r="AS237" i="117" s="1"/>
  <c r="AT237" i="117" s="1"/>
  <c r="AU237" i="117" s="1"/>
  <c r="AV237" i="117" s="1"/>
  <c r="AQ237" i="117"/>
  <c r="AA237" i="117"/>
  <c r="Z237" i="117"/>
  <c r="V237" i="117"/>
  <c r="U237" i="117"/>
  <c r="T237" i="117"/>
  <c r="S237" i="117"/>
  <c r="R237" i="117"/>
  <c r="M237" i="117"/>
  <c r="J237" i="117" s="1"/>
  <c r="BF239" i="117"/>
  <c r="AR239" i="117"/>
  <c r="AQ239" i="117"/>
  <c r="AA239" i="117"/>
  <c r="Z239" i="117"/>
  <c r="V239" i="117"/>
  <c r="U239" i="117"/>
  <c r="T239" i="117"/>
  <c r="S239" i="117"/>
  <c r="R239" i="117"/>
  <c r="M239" i="117"/>
  <c r="J239" i="117" s="1"/>
  <c r="BF109" i="117"/>
  <c r="AR109" i="117"/>
  <c r="AQ109" i="117"/>
  <c r="AA109" i="117"/>
  <c r="V109" i="117"/>
  <c r="U109" i="117"/>
  <c r="T109" i="117"/>
  <c r="S109" i="117"/>
  <c r="R109" i="117"/>
  <c r="M109" i="117"/>
  <c r="J109" i="117" s="1"/>
  <c r="BF113" i="117"/>
  <c r="AR113" i="117"/>
  <c r="AQ113" i="117"/>
  <c r="AA113" i="117"/>
  <c r="V113" i="117"/>
  <c r="U113" i="117"/>
  <c r="X113" i="117" s="1"/>
  <c r="T113" i="117"/>
  <c r="S113" i="117"/>
  <c r="R113" i="117"/>
  <c r="M113" i="117"/>
  <c r="Z113" i="117" s="1"/>
  <c r="BF218" i="117"/>
  <c r="AR218" i="117"/>
  <c r="AS218" i="117" s="1"/>
  <c r="AT218" i="117" s="1"/>
  <c r="AU218" i="117" s="1"/>
  <c r="AV218" i="117" s="1"/>
  <c r="AQ218" i="117"/>
  <c r="AA218" i="117"/>
  <c r="V218" i="117"/>
  <c r="U218" i="117"/>
  <c r="T218" i="117"/>
  <c r="S218" i="117"/>
  <c r="R218" i="117"/>
  <c r="M218" i="117"/>
  <c r="Z218" i="117" s="1"/>
  <c r="BF137" i="117"/>
  <c r="AR137" i="117"/>
  <c r="AQ137" i="117"/>
  <c r="AA137" i="117"/>
  <c r="V137" i="117"/>
  <c r="U137" i="117"/>
  <c r="T137" i="117"/>
  <c r="S137" i="117"/>
  <c r="R137" i="117"/>
  <c r="M137" i="117"/>
  <c r="Z137" i="117" s="1"/>
  <c r="BF228" i="117"/>
  <c r="AR228" i="117"/>
  <c r="AQ228" i="117"/>
  <c r="AA228" i="117"/>
  <c r="V228" i="117"/>
  <c r="U228" i="117"/>
  <c r="T228" i="117"/>
  <c r="S228" i="117"/>
  <c r="R228" i="117"/>
  <c r="M228" i="117"/>
  <c r="J228" i="117" s="1"/>
  <c r="BF80" i="117"/>
  <c r="AR80" i="117"/>
  <c r="AQ80" i="117"/>
  <c r="AA80" i="117"/>
  <c r="V80" i="117"/>
  <c r="U80" i="117"/>
  <c r="T80" i="117"/>
  <c r="S80" i="117"/>
  <c r="R80" i="117"/>
  <c r="M80" i="117"/>
  <c r="Z80" i="117" s="1"/>
  <c r="BF198" i="117"/>
  <c r="AR198" i="117"/>
  <c r="AS198" i="117" s="1"/>
  <c r="AT198" i="117" s="1"/>
  <c r="AU198" i="117" s="1"/>
  <c r="AV198" i="117" s="1"/>
  <c r="AQ198" i="117"/>
  <c r="AA198" i="117"/>
  <c r="V198" i="117"/>
  <c r="U198" i="117"/>
  <c r="T198" i="117"/>
  <c r="S198" i="117"/>
  <c r="R198" i="117"/>
  <c r="M198" i="117"/>
  <c r="Z198" i="117" s="1"/>
  <c r="BF57" i="117"/>
  <c r="AR57" i="117"/>
  <c r="AQ57" i="117"/>
  <c r="AA57" i="117"/>
  <c r="V57" i="117"/>
  <c r="U57" i="117"/>
  <c r="X57" i="117" s="1"/>
  <c r="T57" i="117"/>
  <c r="S57" i="117"/>
  <c r="R57" i="117"/>
  <c r="M57" i="117"/>
  <c r="Z57" i="117" s="1"/>
  <c r="BF51" i="117"/>
  <c r="AR51" i="117"/>
  <c r="AQ51" i="117"/>
  <c r="AA51" i="117"/>
  <c r="Z51" i="117"/>
  <c r="V51" i="117"/>
  <c r="U51" i="117"/>
  <c r="T51" i="117"/>
  <c r="S51" i="117"/>
  <c r="R51" i="117"/>
  <c r="M51" i="117"/>
  <c r="J51" i="117" s="1"/>
  <c r="BF197" i="117"/>
  <c r="AR197" i="117"/>
  <c r="AQ197" i="117"/>
  <c r="AA197" i="117"/>
  <c r="V197" i="117"/>
  <c r="U197" i="117"/>
  <c r="X197" i="117" s="1"/>
  <c r="T197" i="117"/>
  <c r="S197" i="117"/>
  <c r="R197" i="117"/>
  <c r="M197" i="117"/>
  <c r="Z197" i="117" s="1"/>
  <c r="BF302" i="117"/>
  <c r="AR302" i="117"/>
  <c r="AS302" i="117" s="1"/>
  <c r="AT302" i="117" s="1"/>
  <c r="AU302" i="117" s="1"/>
  <c r="AV302" i="117" s="1"/>
  <c r="AQ302" i="117"/>
  <c r="AA302" i="117"/>
  <c r="V302" i="117"/>
  <c r="U302" i="117"/>
  <c r="T302" i="117"/>
  <c r="S302" i="117"/>
  <c r="R302" i="117"/>
  <c r="M302" i="117"/>
  <c r="Z302" i="117" s="1"/>
  <c r="BF295" i="117"/>
  <c r="AR295" i="117"/>
  <c r="AQ295" i="117"/>
  <c r="AA295" i="117"/>
  <c r="V295" i="117"/>
  <c r="U295" i="117"/>
  <c r="T295" i="117"/>
  <c r="S295" i="117"/>
  <c r="R295" i="117"/>
  <c r="M295" i="117"/>
  <c r="Z295" i="117" s="1"/>
  <c r="BF247" i="117"/>
  <c r="AR247" i="117"/>
  <c r="AQ247" i="117"/>
  <c r="AA247" i="117"/>
  <c r="V247" i="117"/>
  <c r="U247" i="117"/>
  <c r="T247" i="117"/>
  <c r="S247" i="117"/>
  <c r="R247" i="117"/>
  <c r="M247" i="117"/>
  <c r="J247" i="117" s="1"/>
  <c r="BF20" i="117"/>
  <c r="AR20" i="117"/>
  <c r="AQ20" i="117"/>
  <c r="AA20" i="117"/>
  <c r="Z20" i="117"/>
  <c r="V20" i="117"/>
  <c r="U20" i="117"/>
  <c r="T20" i="117"/>
  <c r="S20" i="117"/>
  <c r="R20" i="117"/>
  <c r="M20" i="117"/>
  <c r="J20" i="117" s="1"/>
  <c r="AP20" i="117" s="1"/>
  <c r="BF119" i="117"/>
  <c r="AS119" i="117"/>
  <c r="AT119" i="117" s="1"/>
  <c r="AU119" i="117" s="1"/>
  <c r="AV119" i="117" s="1"/>
  <c r="AR119" i="117"/>
  <c r="AQ119" i="117"/>
  <c r="AA119" i="117"/>
  <c r="V119" i="117"/>
  <c r="W119" i="117" s="1"/>
  <c r="U119" i="117"/>
  <c r="X119" i="117" s="1"/>
  <c r="T119" i="117"/>
  <c r="S119" i="117"/>
  <c r="R119" i="117"/>
  <c r="M119" i="117"/>
  <c r="Z119" i="117" s="1"/>
  <c r="BF70" i="117"/>
  <c r="AR70" i="117"/>
  <c r="AQ70" i="117"/>
  <c r="AA70" i="117"/>
  <c r="V70" i="117"/>
  <c r="U70" i="117"/>
  <c r="T70" i="117"/>
  <c r="S70" i="117"/>
  <c r="R70" i="117"/>
  <c r="M70" i="117"/>
  <c r="Z70" i="117" s="1"/>
  <c r="BF60" i="117"/>
  <c r="AR60" i="117"/>
  <c r="AQ60" i="117"/>
  <c r="AA60" i="117"/>
  <c r="Z60" i="117"/>
  <c r="V60" i="117"/>
  <c r="U60" i="117"/>
  <c r="T60" i="117"/>
  <c r="S60" i="117"/>
  <c r="R60" i="117"/>
  <c r="M60" i="117"/>
  <c r="J60" i="117" s="1"/>
  <c r="BF50" i="117"/>
  <c r="AR50" i="117"/>
  <c r="AQ50" i="117"/>
  <c r="AA50" i="117"/>
  <c r="V50" i="117"/>
  <c r="U50" i="117"/>
  <c r="X50" i="117" s="1"/>
  <c r="T50" i="117"/>
  <c r="S50" i="117"/>
  <c r="R50" i="117"/>
  <c r="M50" i="117"/>
  <c r="Z50" i="117" s="1"/>
  <c r="BF296" i="117"/>
  <c r="AR296" i="117"/>
  <c r="AS296" i="117" s="1"/>
  <c r="AT296" i="117" s="1"/>
  <c r="AU296" i="117" s="1"/>
  <c r="AV296" i="117" s="1"/>
  <c r="AQ296" i="117"/>
  <c r="AA296" i="117"/>
  <c r="V296" i="117"/>
  <c r="U296" i="117"/>
  <c r="T296" i="117"/>
  <c r="S296" i="117"/>
  <c r="R296" i="117"/>
  <c r="M296" i="117"/>
  <c r="Z296" i="117" s="1"/>
  <c r="BF99" i="117"/>
  <c r="AR99" i="117"/>
  <c r="AQ99" i="117"/>
  <c r="AA99" i="117"/>
  <c r="V99" i="117"/>
  <c r="U99" i="117"/>
  <c r="T99" i="117"/>
  <c r="S99" i="117"/>
  <c r="R99" i="117"/>
  <c r="M99" i="117"/>
  <c r="Z99" i="117" s="1"/>
  <c r="BF72" i="117"/>
  <c r="AR72" i="117"/>
  <c r="AQ72" i="117"/>
  <c r="AA72" i="117"/>
  <c r="V72" i="117"/>
  <c r="U72" i="117"/>
  <c r="T72" i="117"/>
  <c r="S72" i="117"/>
  <c r="R72" i="117"/>
  <c r="M72" i="117"/>
  <c r="J72" i="117" s="1"/>
  <c r="BF33" i="117"/>
  <c r="AR33" i="117"/>
  <c r="AS33" i="117" s="1"/>
  <c r="AQ33" i="117"/>
  <c r="AA33" i="117"/>
  <c r="V33" i="117"/>
  <c r="U33" i="117"/>
  <c r="X33" i="117" s="1"/>
  <c r="T33" i="117"/>
  <c r="S33" i="117"/>
  <c r="R33" i="117"/>
  <c r="M33" i="117"/>
  <c r="Z33" i="117" s="1"/>
  <c r="BF233" i="117"/>
  <c r="AR233" i="117"/>
  <c r="AS233" i="117" s="1"/>
  <c r="AT233" i="117" s="1"/>
  <c r="AU233" i="117" s="1"/>
  <c r="AV233" i="117" s="1"/>
  <c r="AQ233" i="117"/>
  <c r="AA233" i="117"/>
  <c r="V233" i="117"/>
  <c r="U233" i="117"/>
  <c r="T233" i="117"/>
  <c r="S233" i="117"/>
  <c r="R233" i="117"/>
  <c r="M233" i="117"/>
  <c r="Z233" i="117" s="1"/>
  <c r="BF236" i="117"/>
  <c r="AR236" i="117"/>
  <c r="AQ236" i="117"/>
  <c r="AA236" i="117"/>
  <c r="V236" i="117"/>
  <c r="U236" i="117"/>
  <c r="T236" i="117"/>
  <c r="S236" i="117"/>
  <c r="R236" i="117"/>
  <c r="M236" i="117"/>
  <c r="Z236" i="117" s="1"/>
  <c r="BF256" i="117"/>
  <c r="AR256" i="117"/>
  <c r="AQ256" i="117"/>
  <c r="AA256" i="117"/>
  <c r="V256" i="117"/>
  <c r="U256" i="117"/>
  <c r="T256" i="117"/>
  <c r="S256" i="117"/>
  <c r="R256" i="117"/>
  <c r="M256" i="117"/>
  <c r="J256" i="117" s="1"/>
  <c r="BF300" i="117"/>
  <c r="AR300" i="117"/>
  <c r="AQ300" i="117"/>
  <c r="AA300" i="117"/>
  <c r="V300" i="117"/>
  <c r="U300" i="117"/>
  <c r="T300" i="117"/>
  <c r="S300" i="117"/>
  <c r="R300" i="117"/>
  <c r="M300" i="117"/>
  <c r="Z300" i="117" s="1"/>
  <c r="BF229" i="117"/>
  <c r="AR229" i="117"/>
  <c r="AS229" i="117" s="1"/>
  <c r="AT229" i="117" s="1"/>
  <c r="AU229" i="117" s="1"/>
  <c r="AV229" i="117" s="1"/>
  <c r="AQ229" i="117"/>
  <c r="AA229" i="117"/>
  <c r="V229" i="117"/>
  <c r="U229" i="117"/>
  <c r="T229" i="117"/>
  <c r="S229" i="117"/>
  <c r="R229" i="117"/>
  <c r="M229" i="117"/>
  <c r="Z229" i="117" s="1"/>
  <c r="BF248" i="117"/>
  <c r="AR248" i="117"/>
  <c r="AQ248" i="117"/>
  <c r="AA248" i="117"/>
  <c r="Z248" i="117"/>
  <c r="V248" i="117"/>
  <c r="U248" i="117"/>
  <c r="T248" i="117"/>
  <c r="S248" i="117"/>
  <c r="R248" i="117"/>
  <c r="M248" i="117"/>
  <c r="J248" i="117" s="1"/>
  <c r="BF199" i="117"/>
  <c r="AR199" i="117"/>
  <c r="AQ199" i="117"/>
  <c r="AA199" i="117"/>
  <c r="V199" i="117"/>
  <c r="U199" i="117"/>
  <c r="T199" i="117"/>
  <c r="S199" i="117"/>
  <c r="R199" i="117"/>
  <c r="M199" i="117"/>
  <c r="J199" i="117" s="1"/>
  <c r="BF151" i="117"/>
  <c r="AR151" i="117"/>
  <c r="AQ151" i="117"/>
  <c r="AA151" i="117"/>
  <c r="V151" i="117"/>
  <c r="U151" i="117"/>
  <c r="X151" i="117" s="1"/>
  <c r="T151" i="117"/>
  <c r="S151" i="117"/>
  <c r="R151" i="117"/>
  <c r="M151" i="117"/>
  <c r="Z151" i="117" s="1"/>
  <c r="BF305" i="117"/>
  <c r="AR305" i="117"/>
  <c r="AS305" i="117" s="1"/>
  <c r="AT305" i="117" s="1"/>
  <c r="AU305" i="117" s="1"/>
  <c r="AV305" i="117" s="1"/>
  <c r="AQ305" i="117"/>
  <c r="AA305" i="117"/>
  <c r="V305" i="117"/>
  <c r="U305" i="117"/>
  <c r="W305" i="117" s="1"/>
  <c r="T305" i="117"/>
  <c r="S305" i="117"/>
  <c r="R305" i="117"/>
  <c r="M305" i="117"/>
  <c r="Z305" i="117" s="1"/>
  <c r="BF173" i="117"/>
  <c r="AR173" i="117"/>
  <c r="AQ173" i="117"/>
  <c r="AA173" i="117"/>
  <c r="V173" i="117"/>
  <c r="U173" i="117"/>
  <c r="T173" i="117"/>
  <c r="S173" i="117"/>
  <c r="R173" i="117"/>
  <c r="M173" i="117"/>
  <c r="Z173" i="117" s="1"/>
  <c r="BF238" i="117"/>
  <c r="AR238" i="117"/>
  <c r="AQ238" i="117"/>
  <c r="AA238" i="117"/>
  <c r="V238" i="117"/>
  <c r="U238" i="117"/>
  <c r="T238" i="117"/>
  <c r="S238" i="117"/>
  <c r="R238" i="117"/>
  <c r="M238" i="117"/>
  <c r="J238" i="117" s="1"/>
  <c r="BF196" i="117"/>
  <c r="AR196" i="117"/>
  <c r="AS196" i="117" s="1"/>
  <c r="AQ196" i="117"/>
  <c r="AA196" i="117"/>
  <c r="Z196" i="117"/>
  <c r="V196" i="117"/>
  <c r="U196" i="117"/>
  <c r="T196" i="117"/>
  <c r="S196" i="117"/>
  <c r="R196" i="117"/>
  <c r="M196" i="117"/>
  <c r="J196" i="117" s="1"/>
  <c r="AP196" i="117" s="1"/>
  <c r="BF125" i="117"/>
  <c r="AR125" i="117"/>
  <c r="AS125" i="117" s="1"/>
  <c r="AT125" i="117" s="1"/>
  <c r="AU125" i="117" s="1"/>
  <c r="AV125" i="117" s="1"/>
  <c r="AQ125" i="117"/>
  <c r="AA125" i="117"/>
  <c r="V125" i="117"/>
  <c r="U125" i="117"/>
  <c r="X125" i="117" s="1"/>
  <c r="T125" i="117"/>
  <c r="S125" i="117"/>
  <c r="R125" i="117"/>
  <c r="M125" i="117"/>
  <c r="Z125" i="117" s="1"/>
  <c r="BF45" i="117"/>
  <c r="AR45" i="117"/>
  <c r="AQ45" i="117"/>
  <c r="AA45" i="117"/>
  <c r="V45" i="117"/>
  <c r="U45" i="117"/>
  <c r="T45" i="117"/>
  <c r="S45" i="117"/>
  <c r="R45" i="117"/>
  <c r="M45" i="117"/>
  <c r="Z45" i="117" s="1"/>
  <c r="BF138" i="117"/>
  <c r="AR138" i="117"/>
  <c r="AQ138" i="117"/>
  <c r="AA138" i="117"/>
  <c r="V138" i="117"/>
  <c r="U138" i="117"/>
  <c r="T138" i="117"/>
  <c r="S138" i="117"/>
  <c r="R138" i="117"/>
  <c r="M138" i="117"/>
  <c r="J138" i="117" s="1"/>
  <c r="BF176" i="117"/>
  <c r="AR176" i="117"/>
  <c r="AQ176" i="117"/>
  <c r="AA176" i="117"/>
  <c r="V176" i="117"/>
  <c r="U176" i="117"/>
  <c r="X176" i="117" s="1"/>
  <c r="T176" i="117"/>
  <c r="S176" i="117"/>
  <c r="R176" i="117"/>
  <c r="M176" i="117"/>
  <c r="Z176" i="117" s="1"/>
  <c r="BF251" i="117"/>
  <c r="AR251" i="117"/>
  <c r="AS251" i="117" s="1"/>
  <c r="AT251" i="117" s="1"/>
  <c r="AU251" i="117" s="1"/>
  <c r="AV251" i="117" s="1"/>
  <c r="AQ251" i="117"/>
  <c r="AA251" i="117"/>
  <c r="Z251" i="117"/>
  <c r="V251" i="117"/>
  <c r="U251" i="117"/>
  <c r="T251" i="117"/>
  <c r="S251" i="117"/>
  <c r="R251" i="117"/>
  <c r="M251" i="117"/>
  <c r="J251" i="117" s="1"/>
  <c r="BF76" i="117"/>
  <c r="AR76" i="117"/>
  <c r="AQ76" i="117"/>
  <c r="AA76" i="117"/>
  <c r="V76" i="117"/>
  <c r="U76" i="117"/>
  <c r="T76" i="117"/>
  <c r="S76" i="117"/>
  <c r="R76" i="117"/>
  <c r="M76" i="117"/>
  <c r="Z76" i="117" s="1"/>
  <c r="BF53" i="117"/>
  <c r="AR53" i="117"/>
  <c r="AQ53" i="117"/>
  <c r="AA53" i="117"/>
  <c r="V53" i="117"/>
  <c r="U53" i="117"/>
  <c r="T53" i="117"/>
  <c r="S53" i="117"/>
  <c r="R53" i="117"/>
  <c r="M53" i="117"/>
  <c r="J53" i="117" s="1"/>
  <c r="BF141" i="117"/>
  <c r="AR141" i="117"/>
  <c r="AS141" i="117" s="1"/>
  <c r="AT141" i="117" s="1"/>
  <c r="AU141" i="117" s="1"/>
  <c r="AV141" i="117" s="1"/>
  <c r="AQ141" i="117"/>
  <c r="AA141" i="117"/>
  <c r="V141" i="117"/>
  <c r="U141" i="117"/>
  <c r="X141" i="117" s="1"/>
  <c r="T141" i="117"/>
  <c r="S141" i="117"/>
  <c r="R141" i="117"/>
  <c r="M141" i="117"/>
  <c r="Z141" i="117" s="1"/>
  <c r="BF106" i="117"/>
  <c r="AR106" i="117"/>
  <c r="AS106" i="117" s="1"/>
  <c r="AT106" i="117" s="1"/>
  <c r="AU106" i="117" s="1"/>
  <c r="AV106" i="117" s="1"/>
  <c r="AQ106" i="117"/>
  <c r="AA106" i="117"/>
  <c r="V106" i="117"/>
  <c r="U106" i="117"/>
  <c r="X106" i="117" s="1"/>
  <c r="T106" i="117"/>
  <c r="S106" i="117"/>
  <c r="R106" i="117"/>
  <c r="M106" i="117"/>
  <c r="Z106" i="117" s="1"/>
  <c r="BF140" i="117"/>
  <c r="AR140" i="117"/>
  <c r="AQ140" i="117"/>
  <c r="AA140" i="117"/>
  <c r="V140" i="117"/>
  <c r="U140" i="117"/>
  <c r="T140" i="117"/>
  <c r="S140" i="117"/>
  <c r="R140" i="117"/>
  <c r="M140" i="117"/>
  <c r="Z140" i="117" s="1"/>
  <c r="BF111" i="117"/>
  <c r="AR111" i="117"/>
  <c r="AQ111" i="117"/>
  <c r="AA111" i="117"/>
  <c r="V111" i="117"/>
  <c r="U111" i="117"/>
  <c r="T111" i="117"/>
  <c r="S111" i="117"/>
  <c r="R111" i="117"/>
  <c r="M111" i="117"/>
  <c r="J111" i="117" s="1"/>
  <c r="BF225" i="117"/>
  <c r="AR225" i="117"/>
  <c r="AQ225" i="117"/>
  <c r="AA225" i="117"/>
  <c r="Z225" i="117"/>
  <c r="V225" i="117"/>
  <c r="U225" i="117"/>
  <c r="T225" i="117"/>
  <c r="S225" i="117"/>
  <c r="R225" i="117"/>
  <c r="M225" i="117"/>
  <c r="J225" i="117"/>
  <c r="BF62" i="117"/>
  <c r="AR62" i="117"/>
  <c r="AS62" i="117" s="1"/>
  <c r="AT62" i="117" s="1"/>
  <c r="AU62" i="117" s="1"/>
  <c r="AV62" i="117" s="1"/>
  <c r="AQ62" i="117"/>
  <c r="AA62" i="117"/>
  <c r="V62" i="117"/>
  <c r="U62" i="117"/>
  <c r="X62" i="117" s="1"/>
  <c r="T62" i="117"/>
  <c r="S62" i="117"/>
  <c r="R62" i="117"/>
  <c r="M62" i="117"/>
  <c r="Z62" i="117" s="1"/>
  <c r="BF301" i="117"/>
  <c r="AR301" i="117"/>
  <c r="AQ301" i="117"/>
  <c r="AA301" i="117"/>
  <c r="V301" i="117"/>
  <c r="U301" i="117"/>
  <c r="T301" i="117"/>
  <c r="S301" i="117"/>
  <c r="R301" i="117"/>
  <c r="M301" i="117"/>
  <c r="Z301" i="117" s="1"/>
  <c r="BF283" i="117"/>
  <c r="AR283" i="117"/>
  <c r="AQ283" i="117"/>
  <c r="AA283" i="117"/>
  <c r="V283" i="117"/>
  <c r="U283" i="117"/>
  <c r="T283" i="117"/>
  <c r="S283" i="117"/>
  <c r="R283" i="117"/>
  <c r="M283" i="117"/>
  <c r="J283" i="117" s="1"/>
  <c r="BF79" i="117"/>
  <c r="AR79" i="117"/>
  <c r="AQ79" i="117"/>
  <c r="AA79" i="117"/>
  <c r="V79" i="117"/>
  <c r="U79" i="117"/>
  <c r="X79" i="117" s="1"/>
  <c r="T79" i="117"/>
  <c r="S79" i="117"/>
  <c r="R79" i="117"/>
  <c r="M79" i="117"/>
  <c r="Z79" i="117" s="1"/>
  <c r="BF78" i="117"/>
  <c r="AR78" i="117"/>
  <c r="AS78" i="117" s="1"/>
  <c r="AT78" i="117" s="1"/>
  <c r="AU78" i="117" s="1"/>
  <c r="AV78" i="117" s="1"/>
  <c r="AQ78" i="117"/>
  <c r="AA78" i="117"/>
  <c r="V78" i="117"/>
  <c r="U78" i="117"/>
  <c r="X78" i="117" s="1"/>
  <c r="T78" i="117"/>
  <c r="S78" i="117"/>
  <c r="R78" i="117"/>
  <c r="M78" i="117"/>
  <c r="Z78" i="117" s="1"/>
  <c r="BF324" i="117"/>
  <c r="AR324" i="117"/>
  <c r="AQ324" i="117"/>
  <c r="AA324" i="117"/>
  <c r="V324" i="117"/>
  <c r="U324" i="117"/>
  <c r="T324" i="117"/>
  <c r="S324" i="117"/>
  <c r="R324" i="117"/>
  <c r="M324" i="117"/>
  <c r="Z324" i="117" s="1"/>
  <c r="BF16" i="117"/>
  <c r="AR16" i="117"/>
  <c r="AQ16" i="117"/>
  <c r="AA16" i="117"/>
  <c r="V16" i="117"/>
  <c r="U16" i="117"/>
  <c r="T16" i="117"/>
  <c r="S16" i="117"/>
  <c r="R16" i="117"/>
  <c r="M16" i="117"/>
  <c r="J16" i="117" s="1"/>
  <c r="BF243" i="117"/>
  <c r="AR243" i="117"/>
  <c r="AQ243" i="117"/>
  <c r="AA243" i="117"/>
  <c r="V243" i="117"/>
  <c r="U243" i="117"/>
  <c r="X243" i="117" s="1"/>
  <c r="T243" i="117"/>
  <c r="S243" i="117"/>
  <c r="R243" i="117"/>
  <c r="M243" i="117"/>
  <c r="Z243" i="117" s="1"/>
  <c r="BF171" i="117"/>
  <c r="AR171" i="117"/>
  <c r="AS171" i="117" s="1"/>
  <c r="AT171" i="117" s="1"/>
  <c r="AU171" i="117" s="1"/>
  <c r="AV171" i="117" s="1"/>
  <c r="AQ171" i="117"/>
  <c r="AA171" i="117"/>
  <c r="V171" i="117"/>
  <c r="U171" i="117"/>
  <c r="T171" i="117"/>
  <c r="S171" i="117"/>
  <c r="R171" i="117"/>
  <c r="M171" i="117"/>
  <c r="Z171" i="117" s="1"/>
  <c r="BF129" i="117"/>
  <c r="AR129" i="117"/>
  <c r="AQ129" i="117"/>
  <c r="AA129" i="117"/>
  <c r="V129" i="117"/>
  <c r="U129" i="117"/>
  <c r="T129" i="117"/>
  <c r="S129" i="117"/>
  <c r="R129" i="117"/>
  <c r="M129" i="117"/>
  <c r="Z129" i="117" s="1"/>
  <c r="BF291" i="117"/>
  <c r="AR291" i="117"/>
  <c r="AQ291" i="117"/>
  <c r="AA291" i="117"/>
  <c r="V291" i="117"/>
  <c r="U291" i="117"/>
  <c r="T291" i="117"/>
  <c r="S291" i="117"/>
  <c r="R291" i="117"/>
  <c r="M291" i="117"/>
  <c r="J291" i="117" s="1"/>
  <c r="BF285" i="117"/>
  <c r="AR285" i="117"/>
  <c r="AS285" i="117" s="1"/>
  <c r="AT285" i="117" s="1"/>
  <c r="AU285" i="117" s="1"/>
  <c r="AV285" i="117" s="1"/>
  <c r="AQ285" i="117"/>
  <c r="AA285" i="117"/>
  <c r="V285" i="117"/>
  <c r="U285" i="117"/>
  <c r="T285" i="117"/>
  <c r="S285" i="117"/>
  <c r="R285" i="117"/>
  <c r="M285" i="117"/>
  <c r="Z285" i="117" s="1"/>
  <c r="BF211" i="117"/>
  <c r="AR211" i="117"/>
  <c r="AQ211" i="117"/>
  <c r="AA211" i="117"/>
  <c r="V211" i="117"/>
  <c r="U211" i="117"/>
  <c r="T211" i="117"/>
  <c r="S211" i="117"/>
  <c r="R211" i="117"/>
  <c r="M211" i="117"/>
  <c r="J211" i="117" s="1"/>
  <c r="BF289" i="117"/>
  <c r="AR289" i="117"/>
  <c r="AQ289" i="117"/>
  <c r="AA289" i="117"/>
  <c r="V289" i="117"/>
  <c r="U289" i="117"/>
  <c r="T289" i="117"/>
  <c r="S289" i="117"/>
  <c r="R289" i="117"/>
  <c r="M289" i="117"/>
  <c r="Z289" i="117" s="1"/>
  <c r="BF112" i="117"/>
  <c r="AR112" i="117"/>
  <c r="AQ112" i="117"/>
  <c r="AA112" i="117"/>
  <c r="V112" i="117"/>
  <c r="U112" i="117"/>
  <c r="X112" i="117" s="1"/>
  <c r="T112" i="117"/>
  <c r="S112" i="117"/>
  <c r="R112" i="117"/>
  <c r="M112" i="117"/>
  <c r="Z112" i="117" s="1"/>
  <c r="BF147" i="117"/>
  <c r="AR147" i="117"/>
  <c r="AS147" i="117" s="1"/>
  <c r="AT147" i="117" s="1"/>
  <c r="AU147" i="117" s="1"/>
  <c r="AV147" i="117" s="1"/>
  <c r="AQ147" i="117"/>
  <c r="AA147" i="117"/>
  <c r="Z147" i="117"/>
  <c r="V147" i="117"/>
  <c r="U147" i="117"/>
  <c r="T147" i="117"/>
  <c r="S147" i="117"/>
  <c r="R147" i="117"/>
  <c r="M147" i="117"/>
  <c r="J147" i="117" s="1"/>
  <c r="AP147" i="117" s="1"/>
  <c r="BF61" i="117"/>
  <c r="AR61" i="117"/>
  <c r="AQ61" i="117"/>
  <c r="AA61" i="117"/>
  <c r="V61" i="117"/>
  <c r="U61" i="117"/>
  <c r="T61" i="117"/>
  <c r="S61" i="117"/>
  <c r="R61" i="117"/>
  <c r="M61" i="117"/>
  <c r="J61" i="117" s="1"/>
  <c r="BF9" i="117"/>
  <c r="AR9" i="117"/>
  <c r="AQ9" i="117"/>
  <c r="AA9" i="117"/>
  <c r="Z9" i="117"/>
  <c r="V9" i="117"/>
  <c r="U9" i="117"/>
  <c r="T9" i="117"/>
  <c r="S9" i="117"/>
  <c r="R9" i="117"/>
  <c r="M9" i="117"/>
  <c r="J9" i="117" s="1"/>
  <c r="BF11" i="117"/>
  <c r="AR11" i="117"/>
  <c r="AQ11" i="117"/>
  <c r="AA11" i="117"/>
  <c r="V11" i="117"/>
  <c r="U11" i="117"/>
  <c r="T11" i="117"/>
  <c r="S11" i="117"/>
  <c r="R11" i="117"/>
  <c r="M11" i="117"/>
  <c r="BF308" i="117"/>
  <c r="AR308" i="117"/>
  <c r="AS308" i="117" s="1"/>
  <c r="AT308" i="117" s="1"/>
  <c r="AU308" i="117" s="1"/>
  <c r="AV308" i="117" s="1"/>
  <c r="AQ308" i="117"/>
  <c r="AA308" i="117"/>
  <c r="V308" i="117"/>
  <c r="U308" i="117"/>
  <c r="T308" i="117"/>
  <c r="S308" i="117"/>
  <c r="R308" i="117"/>
  <c r="M308" i="117"/>
  <c r="Z308" i="117" s="1"/>
  <c r="BF123" i="117"/>
  <c r="AR123" i="117"/>
  <c r="AQ123" i="117"/>
  <c r="AA123" i="117"/>
  <c r="V123" i="117"/>
  <c r="U123" i="117"/>
  <c r="T123" i="117"/>
  <c r="S123" i="117"/>
  <c r="R123" i="117"/>
  <c r="M123" i="117"/>
  <c r="J123" i="117" s="1"/>
  <c r="BF280" i="117"/>
  <c r="AR280" i="117"/>
  <c r="AQ280" i="117"/>
  <c r="AA280" i="117"/>
  <c r="V280" i="117"/>
  <c r="U280" i="117"/>
  <c r="T280" i="117"/>
  <c r="S280" i="117"/>
  <c r="R280" i="117"/>
  <c r="M280" i="117"/>
  <c r="Z280" i="117" s="1"/>
  <c r="BF100" i="117"/>
  <c r="AR100" i="117"/>
  <c r="AS100" i="117" s="1"/>
  <c r="AT100" i="117" s="1"/>
  <c r="AU100" i="117" s="1"/>
  <c r="AV100" i="117" s="1"/>
  <c r="AQ100" i="117"/>
  <c r="AA100" i="117"/>
  <c r="V100" i="117"/>
  <c r="U100" i="117"/>
  <c r="X100" i="117" s="1"/>
  <c r="T100" i="117"/>
  <c r="S100" i="117"/>
  <c r="R100" i="117"/>
  <c r="M100" i="117"/>
  <c r="Z100" i="117" s="1"/>
  <c r="BF187" i="117"/>
  <c r="AR187" i="117"/>
  <c r="AS187" i="117" s="1"/>
  <c r="AT187" i="117" s="1"/>
  <c r="AU187" i="117" s="1"/>
  <c r="AV187" i="117" s="1"/>
  <c r="AQ187" i="117"/>
  <c r="AA187" i="117"/>
  <c r="V187" i="117"/>
  <c r="U187" i="117"/>
  <c r="T187" i="117"/>
  <c r="S187" i="117"/>
  <c r="R187" i="117"/>
  <c r="M187" i="117"/>
  <c r="Z187" i="117" s="1"/>
  <c r="BF294" i="117"/>
  <c r="AR294" i="117"/>
  <c r="AQ294" i="117"/>
  <c r="AA294" i="117"/>
  <c r="V294" i="117"/>
  <c r="U294" i="117"/>
  <c r="T294" i="117"/>
  <c r="S294" i="117"/>
  <c r="R294" i="117"/>
  <c r="M294" i="117"/>
  <c r="J294" i="117" s="1"/>
  <c r="BF27" i="117"/>
  <c r="AR27" i="117"/>
  <c r="AQ27" i="117"/>
  <c r="AA27" i="117"/>
  <c r="V27" i="117"/>
  <c r="U27" i="117"/>
  <c r="T27" i="117"/>
  <c r="S27" i="117"/>
  <c r="R27" i="117"/>
  <c r="M27" i="117"/>
  <c r="Z27" i="117" s="1"/>
  <c r="BF103" i="117"/>
  <c r="AR103" i="117"/>
  <c r="AS103" i="117" s="1"/>
  <c r="AT103" i="117" s="1"/>
  <c r="AU103" i="117" s="1"/>
  <c r="AV103" i="117" s="1"/>
  <c r="AQ103" i="117"/>
  <c r="AA103" i="117"/>
  <c r="V103" i="117"/>
  <c r="U103" i="117"/>
  <c r="X103" i="117" s="1"/>
  <c r="T103" i="117"/>
  <c r="S103" i="117"/>
  <c r="R103" i="117"/>
  <c r="M103" i="117"/>
  <c r="Z103" i="117" s="1"/>
  <c r="BF58" i="117"/>
  <c r="AR58" i="117"/>
  <c r="AS58" i="117" s="1"/>
  <c r="AT58" i="117" s="1"/>
  <c r="AU58" i="117" s="1"/>
  <c r="AV58" i="117" s="1"/>
  <c r="AQ58" i="117"/>
  <c r="AA58" i="117"/>
  <c r="V58" i="117"/>
  <c r="U58" i="117"/>
  <c r="X58" i="117" s="1"/>
  <c r="T58" i="117"/>
  <c r="S58" i="117"/>
  <c r="R58" i="117"/>
  <c r="M58" i="117"/>
  <c r="Z58" i="117" s="1"/>
  <c r="BF162" i="117"/>
  <c r="AR162" i="117"/>
  <c r="AQ162" i="117"/>
  <c r="AA162" i="117"/>
  <c r="Z162" i="117"/>
  <c r="V162" i="117"/>
  <c r="U162" i="117"/>
  <c r="T162" i="117"/>
  <c r="S162" i="117"/>
  <c r="R162" i="117"/>
  <c r="M162" i="117"/>
  <c r="J162" i="117" s="1"/>
  <c r="BF165" i="117"/>
  <c r="AR165" i="117"/>
  <c r="AQ165" i="117"/>
  <c r="AA165" i="117"/>
  <c r="V165" i="117"/>
  <c r="U165" i="117"/>
  <c r="T165" i="117"/>
  <c r="S165" i="117"/>
  <c r="R165" i="117"/>
  <c r="M165" i="117"/>
  <c r="Z165" i="117" s="1"/>
  <c r="BF252" i="117"/>
  <c r="AR252" i="117"/>
  <c r="AQ252" i="117"/>
  <c r="AA252" i="117"/>
  <c r="Z252" i="117"/>
  <c r="V252" i="117"/>
  <c r="U252" i="117"/>
  <c r="T252" i="117"/>
  <c r="S252" i="117"/>
  <c r="R252" i="117"/>
  <c r="M252" i="117"/>
  <c r="J252" i="117" s="1"/>
  <c r="BF254" i="117"/>
  <c r="AR254" i="117"/>
  <c r="AS254" i="117" s="1"/>
  <c r="AT254" i="117" s="1"/>
  <c r="AU254" i="117" s="1"/>
  <c r="AV254" i="117" s="1"/>
  <c r="AQ254" i="117"/>
  <c r="AA254" i="117"/>
  <c r="V254" i="117"/>
  <c r="U254" i="117"/>
  <c r="X254" i="117" s="1"/>
  <c r="T254" i="117"/>
  <c r="S254" i="117"/>
  <c r="R254" i="117"/>
  <c r="M254" i="117"/>
  <c r="Z254" i="117" s="1"/>
  <c r="BF202" i="117"/>
  <c r="AR202" i="117"/>
  <c r="AQ202" i="117"/>
  <c r="AA202" i="117"/>
  <c r="V202" i="117"/>
  <c r="U202" i="117"/>
  <c r="T202" i="117"/>
  <c r="S202" i="117"/>
  <c r="R202" i="117"/>
  <c r="M202" i="117"/>
  <c r="J202" i="117" s="1"/>
  <c r="BF222" i="117"/>
  <c r="AR222" i="117"/>
  <c r="AQ222" i="117"/>
  <c r="AA222" i="117"/>
  <c r="V222" i="117"/>
  <c r="U222" i="117"/>
  <c r="T222" i="117"/>
  <c r="S222" i="117"/>
  <c r="R222" i="117"/>
  <c r="M222" i="117"/>
  <c r="Z222" i="117" s="1"/>
  <c r="BF97" i="117"/>
  <c r="AR97" i="117"/>
  <c r="AS97" i="117" s="1"/>
  <c r="AT97" i="117" s="1"/>
  <c r="AU97" i="117" s="1"/>
  <c r="AV97" i="117" s="1"/>
  <c r="AQ97" i="117"/>
  <c r="AA97" i="117"/>
  <c r="V97" i="117"/>
  <c r="U97" i="117"/>
  <c r="X97" i="117" s="1"/>
  <c r="T97" i="117"/>
  <c r="S97" i="117"/>
  <c r="R97" i="117"/>
  <c r="M97" i="117"/>
  <c r="Z97" i="117" s="1"/>
  <c r="BF87" i="117"/>
  <c r="AR87" i="117"/>
  <c r="AS87" i="117" s="1"/>
  <c r="AT87" i="117" s="1"/>
  <c r="AU87" i="117" s="1"/>
  <c r="AV87" i="117" s="1"/>
  <c r="AQ87" i="117"/>
  <c r="AA87" i="117"/>
  <c r="V87" i="117"/>
  <c r="U87" i="117"/>
  <c r="X87" i="117" s="1"/>
  <c r="T87" i="117"/>
  <c r="S87" i="117"/>
  <c r="R87" i="117"/>
  <c r="M87" i="117"/>
  <c r="Z87" i="117" s="1"/>
  <c r="BF153" i="117"/>
  <c r="AR153" i="117"/>
  <c r="AQ153" i="117"/>
  <c r="AA153" i="117"/>
  <c r="V153" i="117"/>
  <c r="U153" i="117"/>
  <c r="T153" i="117"/>
  <c r="S153" i="117"/>
  <c r="R153" i="117"/>
  <c r="M153" i="117"/>
  <c r="J153" i="117" s="1"/>
  <c r="BF257" i="117"/>
  <c r="AR257" i="117"/>
  <c r="AQ257" i="117"/>
  <c r="AA257" i="117"/>
  <c r="V257" i="117"/>
  <c r="U257" i="117"/>
  <c r="T257" i="117"/>
  <c r="S257" i="117"/>
  <c r="R257" i="117"/>
  <c r="M257" i="117"/>
  <c r="Z257" i="117" s="1"/>
  <c r="BF21" i="117"/>
  <c r="AR21" i="117"/>
  <c r="AS21" i="117" s="1"/>
  <c r="AQ21" i="117"/>
  <c r="AA21" i="117"/>
  <c r="V21" i="117"/>
  <c r="U21" i="117"/>
  <c r="T21" i="117"/>
  <c r="S21" i="117"/>
  <c r="R21" i="117"/>
  <c r="M21" i="117"/>
  <c r="BF8" i="117"/>
  <c r="AR8" i="117"/>
  <c r="AS8" i="117" s="1"/>
  <c r="AT8" i="117" s="1"/>
  <c r="AU8" i="117" s="1"/>
  <c r="AV8" i="117" s="1"/>
  <c r="AQ8" i="117"/>
  <c r="AA8" i="117"/>
  <c r="Z8" i="117"/>
  <c r="V8" i="117"/>
  <c r="U8" i="117"/>
  <c r="X8" i="117" s="1"/>
  <c r="T8" i="117"/>
  <c r="S8" i="117"/>
  <c r="R8" i="117"/>
  <c r="M8" i="117"/>
  <c r="J8" i="117" s="1"/>
  <c r="AP8" i="117" s="1"/>
  <c r="BF297" i="117"/>
  <c r="AR297" i="117"/>
  <c r="AQ297" i="117"/>
  <c r="AA297" i="117"/>
  <c r="V297" i="117"/>
  <c r="U297" i="117"/>
  <c r="T297" i="117"/>
  <c r="S297" i="117"/>
  <c r="R297" i="117"/>
  <c r="M297" i="117"/>
  <c r="J297" i="117" s="1"/>
  <c r="BF316" i="117"/>
  <c r="AR316" i="117"/>
  <c r="AQ316" i="117"/>
  <c r="AA316" i="117"/>
  <c r="V316" i="117"/>
  <c r="U316" i="117"/>
  <c r="T316" i="117"/>
  <c r="S316" i="117"/>
  <c r="R316" i="117"/>
  <c r="M316" i="117"/>
  <c r="Z316" i="117" s="1"/>
  <c r="BF84" i="117"/>
  <c r="AR84" i="117"/>
  <c r="AS84" i="117" s="1"/>
  <c r="AT84" i="117" s="1"/>
  <c r="AU84" i="117" s="1"/>
  <c r="AV84" i="117" s="1"/>
  <c r="AQ84" i="117"/>
  <c r="AA84" i="117"/>
  <c r="V84" i="117"/>
  <c r="U84" i="117"/>
  <c r="X84" i="117" s="1"/>
  <c r="T84" i="117"/>
  <c r="S84" i="117"/>
  <c r="R84" i="117"/>
  <c r="M84" i="117"/>
  <c r="Z84" i="117" s="1"/>
  <c r="BF216" i="117"/>
  <c r="AR216" i="117"/>
  <c r="AS216" i="117" s="1"/>
  <c r="AT216" i="117" s="1"/>
  <c r="AU216" i="117" s="1"/>
  <c r="AV216" i="117" s="1"/>
  <c r="AQ216" i="117"/>
  <c r="AA216" i="117"/>
  <c r="V216" i="117"/>
  <c r="U216" i="117"/>
  <c r="T216" i="117"/>
  <c r="S216" i="117"/>
  <c r="R216" i="117"/>
  <c r="M216" i="117"/>
  <c r="BF83" i="117"/>
  <c r="AR83" i="117"/>
  <c r="AQ83" i="117"/>
  <c r="AA83" i="117"/>
  <c r="V83" i="117"/>
  <c r="U83" i="117"/>
  <c r="T83" i="117"/>
  <c r="S83" i="117"/>
  <c r="R83" i="117"/>
  <c r="M83" i="117"/>
  <c r="J83" i="117" s="1"/>
  <c r="BF278" i="117"/>
  <c r="AR278" i="117"/>
  <c r="AQ278" i="117"/>
  <c r="AA278" i="117"/>
  <c r="V278" i="117"/>
  <c r="U278" i="117"/>
  <c r="T278" i="117"/>
  <c r="S278" i="117"/>
  <c r="R278" i="117"/>
  <c r="M278" i="117"/>
  <c r="Z278" i="117" s="1"/>
  <c r="BF175" i="117"/>
  <c r="AR175" i="117"/>
  <c r="AS175" i="117" s="1"/>
  <c r="AT175" i="117" s="1"/>
  <c r="AU175" i="117" s="1"/>
  <c r="AV175" i="117" s="1"/>
  <c r="AQ175" i="117"/>
  <c r="AA175" i="117"/>
  <c r="V175" i="117"/>
  <c r="U175" i="117"/>
  <c r="T175" i="117"/>
  <c r="S175" i="117"/>
  <c r="R175" i="117"/>
  <c r="M175" i="117"/>
  <c r="BF167" i="117"/>
  <c r="AR167" i="117"/>
  <c r="AS167" i="117" s="1"/>
  <c r="AT167" i="117" s="1"/>
  <c r="AU167" i="117" s="1"/>
  <c r="AV167" i="117" s="1"/>
  <c r="AQ167" i="117"/>
  <c r="AA167" i="117"/>
  <c r="V167" i="117"/>
  <c r="U167" i="117"/>
  <c r="T167" i="117"/>
  <c r="S167" i="117"/>
  <c r="R167" i="117"/>
  <c r="M167" i="117"/>
  <c r="Z167" i="117" s="1"/>
  <c r="BF307" i="117"/>
  <c r="AR307" i="117"/>
  <c r="AQ307" i="117"/>
  <c r="AA307" i="117"/>
  <c r="Z307" i="117"/>
  <c r="V307" i="117"/>
  <c r="U307" i="117"/>
  <c r="T307" i="117"/>
  <c r="S307" i="117"/>
  <c r="R307" i="117"/>
  <c r="M307" i="117"/>
  <c r="J307" i="117" s="1"/>
  <c r="BF212" i="117"/>
  <c r="AR212" i="117"/>
  <c r="AQ212" i="117"/>
  <c r="AA212" i="117"/>
  <c r="V212" i="117"/>
  <c r="U212" i="117"/>
  <c r="T212" i="117"/>
  <c r="S212" i="117"/>
  <c r="R212" i="117"/>
  <c r="M212" i="117"/>
  <c r="Z212" i="117" s="1"/>
  <c r="BF52" i="117"/>
  <c r="AR52" i="117"/>
  <c r="AS52" i="117" s="1"/>
  <c r="AT52" i="117" s="1"/>
  <c r="AU52" i="117" s="1"/>
  <c r="AV52" i="117" s="1"/>
  <c r="AQ52" i="117"/>
  <c r="AA52" i="117"/>
  <c r="V52" i="117"/>
  <c r="U52" i="117"/>
  <c r="X52" i="117" s="1"/>
  <c r="T52" i="117"/>
  <c r="S52" i="117"/>
  <c r="R52" i="117"/>
  <c r="M52" i="117"/>
  <c r="Z52" i="117" s="1"/>
  <c r="BF133" i="117"/>
  <c r="AR133" i="117"/>
  <c r="AS133" i="117" s="1"/>
  <c r="AT133" i="117" s="1"/>
  <c r="AU133" i="117" s="1"/>
  <c r="AV133" i="117" s="1"/>
  <c r="AQ133" i="117"/>
  <c r="AA133" i="117"/>
  <c r="V133" i="117"/>
  <c r="U133" i="117"/>
  <c r="X133" i="117" s="1"/>
  <c r="T133" i="117"/>
  <c r="S133" i="117"/>
  <c r="R133" i="117"/>
  <c r="M133" i="117"/>
  <c r="Z133" i="117" s="1"/>
  <c r="BF49" i="117"/>
  <c r="AR49" i="117"/>
  <c r="AQ49" i="117"/>
  <c r="AA49" i="117"/>
  <c r="V49" i="117"/>
  <c r="U49" i="117"/>
  <c r="T49" i="117"/>
  <c r="S49" i="117"/>
  <c r="R49" i="117"/>
  <c r="M49" i="117"/>
  <c r="J49" i="117" s="1"/>
  <c r="BF271" i="117"/>
  <c r="AR271" i="117"/>
  <c r="AQ271" i="117"/>
  <c r="AA271" i="117"/>
  <c r="V271" i="117"/>
  <c r="U271" i="117"/>
  <c r="T271" i="117"/>
  <c r="S271" i="117"/>
  <c r="R271" i="117"/>
  <c r="M271" i="117"/>
  <c r="Z271" i="117" s="1"/>
  <c r="BF326" i="117"/>
  <c r="AR326" i="117"/>
  <c r="AS326" i="117" s="1"/>
  <c r="AT326" i="117" s="1"/>
  <c r="AU326" i="117" s="1"/>
  <c r="AV326" i="117" s="1"/>
  <c r="AQ326" i="117"/>
  <c r="AA326" i="117"/>
  <c r="V326" i="117"/>
  <c r="U326" i="117"/>
  <c r="T326" i="117"/>
  <c r="S326" i="117"/>
  <c r="R326" i="117"/>
  <c r="M326" i="117"/>
  <c r="Z326" i="117" s="1"/>
  <c r="BF318" i="117"/>
  <c r="AR318" i="117"/>
  <c r="AS318" i="117" s="1"/>
  <c r="AT318" i="117" s="1"/>
  <c r="AU318" i="117" s="1"/>
  <c r="AV318" i="117" s="1"/>
  <c r="AQ318" i="117"/>
  <c r="AA318" i="117"/>
  <c r="V318" i="117"/>
  <c r="U318" i="117"/>
  <c r="X318" i="117" s="1"/>
  <c r="T318" i="117"/>
  <c r="S318" i="117"/>
  <c r="R318" i="117"/>
  <c r="M318" i="117"/>
  <c r="Z318" i="117" s="1"/>
  <c r="BF260" i="117"/>
  <c r="AR260" i="117"/>
  <c r="AQ260" i="117"/>
  <c r="AA260" i="117"/>
  <c r="V260" i="117"/>
  <c r="U260" i="117"/>
  <c r="T260" i="117"/>
  <c r="S260" i="117"/>
  <c r="R260" i="117"/>
  <c r="M260" i="117"/>
  <c r="J260" i="117" s="1"/>
  <c r="BF314" i="117"/>
  <c r="AR314" i="117"/>
  <c r="AQ314" i="117"/>
  <c r="AA314" i="117"/>
  <c r="V314" i="117"/>
  <c r="U314" i="117"/>
  <c r="T314" i="117"/>
  <c r="S314" i="117"/>
  <c r="R314" i="117"/>
  <c r="M314" i="117"/>
  <c r="Z314" i="117" s="1"/>
  <c r="BF164" i="117"/>
  <c r="AR164" i="117"/>
  <c r="AS164" i="117" s="1"/>
  <c r="AQ164" i="117"/>
  <c r="AA164" i="117"/>
  <c r="V164" i="117"/>
  <c r="U164" i="117"/>
  <c r="T164" i="117"/>
  <c r="S164" i="117"/>
  <c r="R164" i="117"/>
  <c r="M164" i="117"/>
  <c r="Z164" i="117" s="1"/>
  <c r="BF186" i="117"/>
  <c r="AR186" i="117"/>
  <c r="AS186" i="117" s="1"/>
  <c r="AT186" i="117" s="1"/>
  <c r="AU186" i="117" s="1"/>
  <c r="AV186" i="117" s="1"/>
  <c r="AQ186" i="117"/>
  <c r="AA186" i="117"/>
  <c r="V186" i="117"/>
  <c r="U186" i="117"/>
  <c r="T186" i="117"/>
  <c r="S186" i="117"/>
  <c r="R186" i="117"/>
  <c r="M186" i="117"/>
  <c r="Z186" i="117" s="1"/>
  <c r="BF102" i="117"/>
  <c r="AR102" i="117"/>
  <c r="AQ102" i="117"/>
  <c r="AA102" i="117"/>
  <c r="V102" i="117"/>
  <c r="U102" i="117"/>
  <c r="T102" i="117"/>
  <c r="S102" i="117"/>
  <c r="R102" i="117"/>
  <c r="M102" i="117"/>
  <c r="J102" i="117" s="1"/>
  <c r="BF304" i="117"/>
  <c r="AR304" i="117"/>
  <c r="AQ304" i="117"/>
  <c r="AA304" i="117"/>
  <c r="V304" i="117"/>
  <c r="U304" i="117"/>
  <c r="T304" i="117"/>
  <c r="S304" i="117"/>
  <c r="R304" i="117"/>
  <c r="M304" i="117"/>
  <c r="Z304" i="117" s="1"/>
  <c r="BF277" i="117"/>
  <c r="AR277" i="117"/>
  <c r="AS277" i="117" s="1"/>
  <c r="AQ277" i="117"/>
  <c r="AA277" i="117"/>
  <c r="V277" i="117"/>
  <c r="U277" i="117"/>
  <c r="T277" i="117"/>
  <c r="S277" i="117"/>
  <c r="R277" i="117"/>
  <c r="M277" i="117"/>
  <c r="Z277" i="117" s="1"/>
  <c r="BF215" i="117"/>
  <c r="AR215" i="117"/>
  <c r="AS215" i="117" s="1"/>
  <c r="AT215" i="117" s="1"/>
  <c r="AU215" i="117" s="1"/>
  <c r="AV215" i="117" s="1"/>
  <c r="AQ215" i="117"/>
  <c r="AA215" i="117"/>
  <c r="V215" i="117"/>
  <c r="U215" i="117"/>
  <c r="W215" i="117" s="1"/>
  <c r="T215" i="117"/>
  <c r="S215" i="117"/>
  <c r="R215" i="117"/>
  <c r="M215" i="117"/>
  <c r="Z215" i="117" s="1"/>
  <c r="BF183" i="117"/>
  <c r="AR183" i="117"/>
  <c r="AQ183" i="117"/>
  <c r="AA183" i="117"/>
  <c r="V183" i="117"/>
  <c r="U183" i="117"/>
  <c r="T183" i="117"/>
  <c r="S183" i="117"/>
  <c r="R183" i="117"/>
  <c r="M183" i="117"/>
  <c r="J183" i="117" s="1"/>
  <c r="BF13" i="117"/>
  <c r="AR13" i="117"/>
  <c r="AQ13" i="117"/>
  <c r="AA13" i="117"/>
  <c r="V13" i="117"/>
  <c r="U13" i="117"/>
  <c r="T13" i="117"/>
  <c r="S13" i="117"/>
  <c r="R13" i="117"/>
  <c r="M13" i="117"/>
  <c r="Z13" i="117" s="1"/>
  <c r="BF263" i="117"/>
  <c r="AR263" i="117"/>
  <c r="AS263" i="117" s="1"/>
  <c r="AQ263" i="117"/>
  <c r="AA263" i="117"/>
  <c r="V263" i="117"/>
  <c r="U263" i="117"/>
  <c r="T263" i="117"/>
  <c r="S263" i="117"/>
  <c r="R263" i="117"/>
  <c r="M263" i="117"/>
  <c r="Z263" i="117" s="1"/>
  <c r="BF156" i="117"/>
  <c r="AR156" i="117"/>
  <c r="AS156" i="117" s="1"/>
  <c r="AT156" i="117" s="1"/>
  <c r="AU156" i="117" s="1"/>
  <c r="AV156" i="117" s="1"/>
  <c r="AQ156" i="117"/>
  <c r="AA156" i="117"/>
  <c r="V156" i="117"/>
  <c r="U156" i="117"/>
  <c r="X156" i="117" s="1"/>
  <c r="T156" i="117"/>
  <c r="S156" i="117"/>
  <c r="R156" i="117"/>
  <c r="M156" i="117"/>
  <c r="Z156" i="117" s="1"/>
  <c r="BF37" i="117"/>
  <c r="AR37" i="117"/>
  <c r="AQ37" i="117"/>
  <c r="AA37" i="117"/>
  <c r="AO37" i="117" s="1"/>
  <c r="V37" i="117"/>
  <c r="W37" i="117" s="1"/>
  <c r="U37" i="117"/>
  <c r="T37" i="117"/>
  <c r="S37" i="117"/>
  <c r="R37" i="117"/>
  <c r="M37" i="117"/>
  <c r="J37" i="117" s="1"/>
  <c r="BF224" i="117"/>
  <c r="AR224" i="117"/>
  <c r="AQ224" i="117"/>
  <c r="AA224" i="117"/>
  <c r="V224" i="117"/>
  <c r="U224" i="117"/>
  <c r="T224" i="117"/>
  <c r="S224" i="117"/>
  <c r="R224" i="117"/>
  <c r="M224" i="117"/>
  <c r="Z224" i="117" s="1"/>
  <c r="BF249" i="117"/>
  <c r="AR249" i="117"/>
  <c r="AS249" i="117" s="1"/>
  <c r="AT249" i="117" s="1"/>
  <c r="AU249" i="117" s="1"/>
  <c r="AV249" i="117" s="1"/>
  <c r="AQ249" i="117"/>
  <c r="AA249" i="117"/>
  <c r="V249" i="117"/>
  <c r="U249" i="117"/>
  <c r="T249" i="117"/>
  <c r="S249" i="117"/>
  <c r="R249" i="117"/>
  <c r="M249" i="117"/>
  <c r="Z249" i="117" s="1"/>
  <c r="BF185" i="117"/>
  <c r="AR185" i="117"/>
  <c r="AS185" i="117" s="1"/>
  <c r="AQ185" i="117"/>
  <c r="AA185" i="117"/>
  <c r="V185" i="117"/>
  <c r="U185" i="117"/>
  <c r="X185" i="117" s="1"/>
  <c r="T185" i="117"/>
  <c r="S185" i="117"/>
  <c r="R185" i="117"/>
  <c r="M185" i="117"/>
  <c r="Z185" i="117" s="1"/>
  <c r="BF327" i="117"/>
  <c r="AR327" i="117"/>
  <c r="AQ327" i="117"/>
  <c r="AA327" i="117"/>
  <c r="V327" i="117"/>
  <c r="U327" i="117"/>
  <c r="T327" i="117"/>
  <c r="S327" i="117"/>
  <c r="R327" i="117"/>
  <c r="M327" i="117"/>
  <c r="J327" i="117" s="1"/>
  <c r="BF95" i="117"/>
  <c r="AR95" i="117"/>
  <c r="AQ95" i="117"/>
  <c r="AA95" i="117"/>
  <c r="Z95" i="117"/>
  <c r="V95" i="117"/>
  <c r="U95" i="117"/>
  <c r="T95" i="117"/>
  <c r="S95" i="117"/>
  <c r="R95" i="117"/>
  <c r="M95" i="117"/>
  <c r="J95" i="117" s="1"/>
  <c r="BF94" i="117"/>
  <c r="AR94" i="117"/>
  <c r="AS94" i="117" s="1"/>
  <c r="AQ94" i="117"/>
  <c r="AA94" i="117"/>
  <c r="V94" i="117"/>
  <c r="U94" i="117"/>
  <c r="T94" i="117"/>
  <c r="S94" i="117"/>
  <c r="R94" i="117"/>
  <c r="M94" i="117"/>
  <c r="Z94" i="117" s="1"/>
  <c r="BF213" i="117"/>
  <c r="AR213" i="117"/>
  <c r="AS213" i="117" s="1"/>
  <c r="AT213" i="117" s="1"/>
  <c r="AU213" i="117" s="1"/>
  <c r="AV213" i="117" s="1"/>
  <c r="AQ213" i="117"/>
  <c r="AA213" i="117"/>
  <c r="V213" i="117"/>
  <c r="U213" i="117"/>
  <c r="X213" i="117" s="1"/>
  <c r="T213" i="117"/>
  <c r="S213" i="117"/>
  <c r="R213" i="117"/>
  <c r="M213" i="117"/>
  <c r="Z213" i="117" s="1"/>
  <c r="BF227" i="117"/>
  <c r="AR227" i="117"/>
  <c r="AQ227" i="117"/>
  <c r="AA227" i="117"/>
  <c r="V227" i="117"/>
  <c r="U227" i="117"/>
  <c r="T227" i="117"/>
  <c r="S227" i="117"/>
  <c r="R227" i="117"/>
  <c r="M227" i="117"/>
  <c r="J227" i="117" s="1"/>
  <c r="BF29" i="117"/>
  <c r="AR29" i="117"/>
  <c r="AQ29" i="117"/>
  <c r="AA29" i="117"/>
  <c r="V29" i="117"/>
  <c r="V336" i="117" s="1"/>
  <c r="U29" i="117"/>
  <c r="T29" i="117"/>
  <c r="S29" i="117"/>
  <c r="R29" i="117"/>
  <c r="M29" i="117"/>
  <c r="Z29" i="117" s="1"/>
  <c r="BF226" i="117"/>
  <c r="AR226" i="117"/>
  <c r="AS226" i="117" s="1"/>
  <c r="AT226" i="117" s="1"/>
  <c r="AU226" i="117" s="1"/>
  <c r="AV226" i="117" s="1"/>
  <c r="AQ226" i="117"/>
  <c r="AA226" i="117"/>
  <c r="V226" i="117"/>
  <c r="U226" i="117"/>
  <c r="T226" i="117"/>
  <c r="S226" i="117"/>
  <c r="R226" i="117"/>
  <c r="M226" i="117"/>
  <c r="Z226" i="117" s="1"/>
  <c r="BF209" i="117"/>
  <c r="AR209" i="117"/>
  <c r="AS209" i="117" s="1"/>
  <c r="AT209" i="117" s="1"/>
  <c r="AU209" i="117" s="1"/>
  <c r="AV209" i="117" s="1"/>
  <c r="AQ209" i="117"/>
  <c r="AA209" i="117"/>
  <c r="V209" i="117"/>
  <c r="U209" i="117"/>
  <c r="X209" i="117" s="1"/>
  <c r="T209" i="117"/>
  <c r="S209" i="117"/>
  <c r="R209" i="117"/>
  <c r="M209" i="117"/>
  <c r="Z209" i="117" s="1"/>
  <c r="BF246" i="117"/>
  <c r="AR246" i="117"/>
  <c r="AQ246" i="117"/>
  <c r="AA246" i="117"/>
  <c r="Z246" i="117"/>
  <c r="V246" i="117"/>
  <c r="U246" i="117"/>
  <c r="T246" i="117"/>
  <c r="S246" i="117"/>
  <c r="R246" i="117"/>
  <c r="M246" i="117"/>
  <c r="J246" i="117" s="1"/>
  <c r="BF136" i="117"/>
  <c r="AR136" i="117"/>
  <c r="AQ136" i="117"/>
  <c r="AA136" i="117"/>
  <c r="V136" i="117"/>
  <c r="U136" i="117"/>
  <c r="T136" i="117"/>
  <c r="S136" i="117"/>
  <c r="R136" i="117"/>
  <c r="M136" i="117"/>
  <c r="Z136" i="117" s="1"/>
  <c r="BF12" i="117"/>
  <c r="AR12" i="117"/>
  <c r="AS12" i="117" s="1"/>
  <c r="AT12" i="117" s="1"/>
  <c r="AU12" i="117" s="1"/>
  <c r="AV12" i="117" s="1"/>
  <c r="AQ12" i="117"/>
  <c r="AA12" i="117"/>
  <c r="V12" i="117"/>
  <c r="U12" i="117"/>
  <c r="X12" i="117" s="1"/>
  <c r="T12" i="117"/>
  <c r="S12" i="117"/>
  <c r="R12" i="117"/>
  <c r="M12" i="117"/>
  <c r="Z12" i="117" s="1"/>
  <c r="BF41" i="117"/>
  <c r="AR41" i="117"/>
  <c r="AS41" i="117" s="1"/>
  <c r="AT41" i="117" s="1"/>
  <c r="AU41" i="117" s="1"/>
  <c r="AV41" i="117" s="1"/>
  <c r="AQ41" i="117"/>
  <c r="AA41" i="117"/>
  <c r="V41" i="117"/>
  <c r="U41" i="117"/>
  <c r="X41" i="117" s="1"/>
  <c r="T41" i="117"/>
  <c r="S41" i="117"/>
  <c r="R41" i="117"/>
  <c r="M41" i="117"/>
  <c r="Z41" i="117" s="1"/>
  <c r="BF46" i="117"/>
  <c r="AR46" i="117"/>
  <c r="AQ46" i="117"/>
  <c r="AA46" i="117"/>
  <c r="Z46" i="117"/>
  <c r="V46" i="117"/>
  <c r="U46" i="117"/>
  <c r="T46" i="117"/>
  <c r="S46" i="117"/>
  <c r="R46" i="117"/>
  <c r="M46" i="117"/>
  <c r="J46" i="117" s="1"/>
  <c r="BF210" i="117"/>
  <c r="AR210" i="117"/>
  <c r="AQ210" i="117"/>
  <c r="AA210" i="117"/>
  <c r="Z210" i="117"/>
  <c r="V210" i="117"/>
  <c r="U210" i="117"/>
  <c r="T210" i="117"/>
  <c r="S210" i="117"/>
  <c r="R210" i="117"/>
  <c r="M210" i="117"/>
  <c r="J210" i="117" s="1"/>
  <c r="BF207" i="117"/>
  <c r="AR207" i="117"/>
  <c r="AS207" i="117" s="1"/>
  <c r="AT207" i="117" s="1"/>
  <c r="AU207" i="117" s="1"/>
  <c r="AV207" i="117" s="1"/>
  <c r="AQ207" i="117"/>
  <c r="AA207" i="117"/>
  <c r="V207" i="117"/>
  <c r="U207" i="117"/>
  <c r="T207" i="117"/>
  <c r="S207" i="117"/>
  <c r="R207" i="117"/>
  <c r="M207" i="117"/>
  <c r="Z207" i="117" s="1"/>
  <c r="BF322" i="117"/>
  <c r="AR322" i="117"/>
  <c r="AS322" i="117" s="1"/>
  <c r="AT322" i="117" s="1"/>
  <c r="AU322" i="117" s="1"/>
  <c r="AV322" i="117" s="1"/>
  <c r="AQ322" i="117"/>
  <c r="AA322" i="117"/>
  <c r="V322" i="117"/>
  <c r="U322" i="117"/>
  <c r="X322" i="117" s="1"/>
  <c r="T322" i="117"/>
  <c r="S322" i="117"/>
  <c r="R322" i="117"/>
  <c r="M322" i="117"/>
  <c r="Z322" i="117" s="1"/>
  <c r="BF122" i="117"/>
  <c r="AR122" i="117"/>
  <c r="AQ122" i="117"/>
  <c r="AA122" i="117"/>
  <c r="V122" i="117"/>
  <c r="U122" i="117"/>
  <c r="T122" i="117"/>
  <c r="S122" i="117"/>
  <c r="R122" i="117"/>
  <c r="M122" i="117"/>
  <c r="J122" i="117" s="1"/>
  <c r="BF244" i="117"/>
  <c r="AR244" i="117"/>
  <c r="AQ244" i="117"/>
  <c r="AA244" i="117"/>
  <c r="V244" i="117"/>
  <c r="U244" i="117"/>
  <c r="T244" i="117"/>
  <c r="S244" i="117"/>
  <c r="R244" i="117"/>
  <c r="M244" i="117"/>
  <c r="Z244" i="117" s="1"/>
  <c r="BF64" i="117"/>
  <c r="AR64" i="117"/>
  <c r="AQ64" i="117"/>
  <c r="AA64" i="117"/>
  <c r="V64" i="117"/>
  <c r="U64" i="117"/>
  <c r="T64" i="117"/>
  <c r="S64" i="117"/>
  <c r="S341" i="117" s="1"/>
  <c r="R64" i="117"/>
  <c r="M64" i="117"/>
  <c r="Z64" i="117" s="1"/>
  <c r="BF179" i="117"/>
  <c r="AR179" i="117"/>
  <c r="AQ179" i="117"/>
  <c r="AA179" i="117"/>
  <c r="V179" i="117"/>
  <c r="U179" i="117"/>
  <c r="T179" i="117"/>
  <c r="S179" i="117"/>
  <c r="R179" i="117"/>
  <c r="M179" i="117"/>
  <c r="Z179" i="117" s="1"/>
  <c r="BF40" i="117"/>
  <c r="AR40" i="117"/>
  <c r="AQ40" i="117"/>
  <c r="AA40" i="117"/>
  <c r="V40" i="117"/>
  <c r="U40" i="117"/>
  <c r="X40" i="117" s="1"/>
  <c r="T40" i="117"/>
  <c r="S40" i="117"/>
  <c r="S338" i="117" s="1"/>
  <c r="R40" i="117"/>
  <c r="M40" i="117"/>
  <c r="Z40" i="117" s="1"/>
  <c r="BF195" i="117"/>
  <c r="AR195" i="117"/>
  <c r="AS195" i="117" s="1"/>
  <c r="AQ195" i="117"/>
  <c r="AA195" i="117"/>
  <c r="V195" i="117"/>
  <c r="U195" i="117"/>
  <c r="W195" i="117" s="1"/>
  <c r="T195" i="117"/>
  <c r="S195" i="117"/>
  <c r="R195" i="117"/>
  <c r="M195" i="117"/>
  <c r="Z195" i="117" s="1"/>
  <c r="BF258" i="117"/>
  <c r="BF342" i="117" s="1"/>
  <c r="AR258" i="117"/>
  <c r="AQ258" i="117"/>
  <c r="AA258" i="117"/>
  <c r="V258" i="117"/>
  <c r="V342" i="117" s="1"/>
  <c r="U258" i="117"/>
  <c r="T258" i="117"/>
  <c r="S258" i="117"/>
  <c r="R258" i="117"/>
  <c r="M258" i="117"/>
  <c r="Z258" i="117" s="1"/>
  <c r="BF253" i="117"/>
  <c r="AR253" i="117"/>
  <c r="AQ253" i="117"/>
  <c r="AA253" i="117"/>
  <c r="V253" i="117"/>
  <c r="U253" i="117"/>
  <c r="T253" i="117"/>
  <c r="S253" i="117"/>
  <c r="R253" i="117"/>
  <c r="M253" i="117"/>
  <c r="Z253" i="117" s="1"/>
  <c r="BF275" i="117"/>
  <c r="AR275" i="117"/>
  <c r="AQ275" i="117"/>
  <c r="AA275" i="117"/>
  <c r="X275" i="117"/>
  <c r="V275" i="117"/>
  <c r="U275" i="117"/>
  <c r="T275" i="117"/>
  <c r="S275" i="117"/>
  <c r="R275" i="117"/>
  <c r="M275" i="117"/>
  <c r="Z275" i="117" s="1"/>
  <c r="BF201" i="117"/>
  <c r="AR201" i="117"/>
  <c r="AS201" i="117" s="1"/>
  <c r="AQ201" i="117"/>
  <c r="AA201" i="117"/>
  <c r="V201" i="117"/>
  <c r="U201" i="117"/>
  <c r="T201" i="117"/>
  <c r="S201" i="117"/>
  <c r="R201" i="117"/>
  <c r="M201" i="117"/>
  <c r="Z201" i="117" s="1"/>
  <c r="BF220" i="117"/>
  <c r="AR220" i="117"/>
  <c r="AQ220" i="117"/>
  <c r="AA220" i="117"/>
  <c r="V220" i="117"/>
  <c r="U220" i="117"/>
  <c r="T220" i="117"/>
  <c r="S220" i="117"/>
  <c r="R220" i="117"/>
  <c r="M220" i="117"/>
  <c r="Z220" i="117" s="1"/>
  <c r="BF65" i="117"/>
  <c r="AR65" i="117"/>
  <c r="AQ65" i="117"/>
  <c r="AA65" i="117"/>
  <c r="V65" i="117"/>
  <c r="U65" i="117"/>
  <c r="U336" i="117" s="1"/>
  <c r="T65" i="117"/>
  <c r="S65" i="117"/>
  <c r="R65" i="117"/>
  <c r="M65" i="117"/>
  <c r="Z65" i="117" s="1"/>
  <c r="BF56" i="117"/>
  <c r="AR56" i="117"/>
  <c r="AQ56" i="117"/>
  <c r="AA56" i="117"/>
  <c r="Z56" i="117"/>
  <c r="V56" i="117"/>
  <c r="U56" i="117"/>
  <c r="T56" i="117"/>
  <c r="S56" i="117"/>
  <c r="R56" i="117"/>
  <c r="M56" i="117"/>
  <c r="J56" i="117" s="1"/>
  <c r="AP56" i="117" s="1"/>
  <c r="BF101" i="117"/>
  <c r="AR101" i="117"/>
  <c r="AS101" i="117" s="1"/>
  <c r="AQ101" i="117"/>
  <c r="AA101" i="117"/>
  <c r="V101" i="117"/>
  <c r="U101" i="117"/>
  <c r="T101" i="117"/>
  <c r="S101" i="117"/>
  <c r="R101" i="117"/>
  <c r="M101" i="117"/>
  <c r="Z101" i="117" s="1"/>
  <c r="BF189" i="117"/>
  <c r="AR189" i="117"/>
  <c r="AQ189" i="117"/>
  <c r="AA189" i="117"/>
  <c r="Z189" i="117"/>
  <c r="V189" i="117"/>
  <c r="U189" i="117"/>
  <c r="T189" i="117"/>
  <c r="S189" i="117"/>
  <c r="R189" i="117"/>
  <c r="M189" i="117"/>
  <c r="J189" i="117" s="1"/>
  <c r="BF115" i="117"/>
  <c r="AR115" i="117"/>
  <c r="AQ115" i="117"/>
  <c r="AA115" i="117"/>
  <c r="V115" i="117"/>
  <c r="U115" i="117"/>
  <c r="T115" i="117"/>
  <c r="S115" i="117"/>
  <c r="R115" i="117"/>
  <c r="M115" i="117"/>
  <c r="Z115" i="117" s="1"/>
  <c r="BF268" i="117"/>
  <c r="AR268" i="117"/>
  <c r="AQ268" i="117"/>
  <c r="AA268" i="117"/>
  <c r="V268" i="117"/>
  <c r="U268" i="117"/>
  <c r="X268" i="117" s="1"/>
  <c r="T268" i="117"/>
  <c r="S268" i="117"/>
  <c r="R268" i="117"/>
  <c r="M268" i="117"/>
  <c r="Z268" i="117" s="1"/>
  <c r="BF90" i="117"/>
  <c r="AR90" i="117"/>
  <c r="AS90" i="117" s="1"/>
  <c r="AQ90" i="117"/>
  <c r="AA90" i="117"/>
  <c r="Z90" i="117"/>
  <c r="V90" i="117"/>
  <c r="U90" i="117"/>
  <c r="T90" i="117"/>
  <c r="S90" i="117"/>
  <c r="R90" i="117"/>
  <c r="M90" i="117"/>
  <c r="J90" i="117" s="1"/>
  <c r="BF116" i="117"/>
  <c r="AR116" i="117"/>
  <c r="AQ116" i="117"/>
  <c r="AA116" i="117"/>
  <c r="V116" i="117"/>
  <c r="U116" i="117"/>
  <c r="T116" i="117"/>
  <c r="S116" i="117"/>
  <c r="R116" i="117"/>
  <c r="M116" i="117"/>
  <c r="Z116" i="117" s="1"/>
  <c r="BF25" i="117"/>
  <c r="AR25" i="117"/>
  <c r="AQ25" i="117"/>
  <c r="AA25" i="117"/>
  <c r="V25" i="117"/>
  <c r="U25" i="117"/>
  <c r="T25" i="117"/>
  <c r="S25" i="117"/>
  <c r="R25" i="117"/>
  <c r="M25" i="117"/>
  <c r="Z25" i="117" s="1"/>
  <c r="BF255" i="117"/>
  <c r="AR255" i="117"/>
  <c r="AQ255" i="117"/>
  <c r="AA255" i="117"/>
  <c r="V255" i="117"/>
  <c r="U255" i="117"/>
  <c r="X255" i="117" s="1"/>
  <c r="T255" i="117"/>
  <c r="S255" i="117"/>
  <c r="R255" i="117"/>
  <c r="M255" i="117"/>
  <c r="Z255" i="117" s="1"/>
  <c r="BF108" i="117"/>
  <c r="AR108" i="117"/>
  <c r="AS108" i="117" s="1"/>
  <c r="AQ108" i="117"/>
  <c r="AA108" i="117"/>
  <c r="V108" i="117"/>
  <c r="U108" i="117"/>
  <c r="T108" i="117"/>
  <c r="S108" i="117"/>
  <c r="R108" i="117"/>
  <c r="M108" i="117"/>
  <c r="Z108" i="117" s="1"/>
  <c r="BF66" i="117"/>
  <c r="AR66" i="117"/>
  <c r="AQ66" i="117"/>
  <c r="AA66" i="117"/>
  <c r="V66" i="117"/>
  <c r="U66" i="117"/>
  <c r="X66" i="117" s="1"/>
  <c r="T66" i="117"/>
  <c r="S66" i="117"/>
  <c r="R66" i="117"/>
  <c r="M66" i="117"/>
  <c r="Z66" i="117" s="1"/>
  <c r="BF223" i="117"/>
  <c r="AR223" i="117"/>
  <c r="AQ223" i="117"/>
  <c r="AA223" i="117"/>
  <c r="V223" i="117"/>
  <c r="U223" i="117"/>
  <c r="T223" i="117"/>
  <c r="S223" i="117"/>
  <c r="R223" i="117"/>
  <c r="M223" i="117"/>
  <c r="J223" i="117" s="1"/>
  <c r="BF329" i="117"/>
  <c r="AR329" i="117"/>
  <c r="AQ329" i="117"/>
  <c r="AA329" i="117"/>
  <c r="V329" i="117"/>
  <c r="U329" i="117"/>
  <c r="X329" i="117" s="1"/>
  <c r="T329" i="117"/>
  <c r="S329" i="117"/>
  <c r="R329" i="117"/>
  <c r="M329" i="117"/>
  <c r="Z329" i="117" s="1"/>
  <c r="BF231" i="117"/>
  <c r="AR231" i="117"/>
  <c r="AS231" i="117" s="1"/>
  <c r="AT231" i="117" s="1"/>
  <c r="AU231" i="117" s="1"/>
  <c r="AV231" i="117" s="1"/>
  <c r="AQ231" i="117"/>
  <c r="AA231" i="117"/>
  <c r="V231" i="117"/>
  <c r="U231" i="117"/>
  <c r="X231" i="117" s="1"/>
  <c r="T231" i="117"/>
  <c r="S231" i="117"/>
  <c r="R231" i="117"/>
  <c r="M231" i="117"/>
  <c r="Z231" i="117" s="1"/>
  <c r="BF269" i="117"/>
  <c r="AR269" i="117"/>
  <c r="AQ269" i="117"/>
  <c r="AA269" i="117"/>
  <c r="V269" i="117"/>
  <c r="U269" i="117"/>
  <c r="T269" i="117"/>
  <c r="S269" i="117"/>
  <c r="R269" i="117"/>
  <c r="R336" i="117" s="1"/>
  <c r="M269" i="117"/>
  <c r="Z269" i="117" s="1"/>
  <c r="BF68" i="117"/>
  <c r="AR68" i="117"/>
  <c r="AQ68" i="117"/>
  <c r="AA68" i="117"/>
  <c r="Z68" i="117"/>
  <c r="V68" i="117"/>
  <c r="U68" i="117"/>
  <c r="T68" i="117"/>
  <c r="S68" i="117"/>
  <c r="R68" i="117"/>
  <c r="M68" i="117"/>
  <c r="J68" i="117" s="1"/>
  <c r="BF73" i="117"/>
  <c r="AR73" i="117"/>
  <c r="AQ73" i="117"/>
  <c r="AA73" i="117"/>
  <c r="AA340" i="117" s="1"/>
  <c r="V73" i="117"/>
  <c r="U73" i="117"/>
  <c r="X73" i="117" s="1"/>
  <c r="T73" i="117"/>
  <c r="S73" i="117"/>
  <c r="R73" i="117"/>
  <c r="M73" i="117"/>
  <c r="Z73" i="117" s="1"/>
  <c r="BF107" i="117"/>
  <c r="AR107" i="117"/>
  <c r="AS107" i="117" s="1"/>
  <c r="AT107" i="117" s="1"/>
  <c r="AU107" i="117" s="1"/>
  <c r="AV107" i="117" s="1"/>
  <c r="AQ107" i="117"/>
  <c r="AA107" i="117"/>
  <c r="V107" i="117"/>
  <c r="V337" i="117" s="1"/>
  <c r="U107" i="117"/>
  <c r="U337" i="117" s="1"/>
  <c r="T107" i="117"/>
  <c r="S107" i="117"/>
  <c r="R107" i="117"/>
  <c r="R337" i="117" s="1"/>
  <c r="M107" i="117"/>
  <c r="Z107" i="117" s="1"/>
  <c r="BF128" i="117"/>
  <c r="AR128" i="117"/>
  <c r="AQ128" i="117"/>
  <c r="AA128" i="117"/>
  <c r="V128" i="117"/>
  <c r="U128" i="117"/>
  <c r="T128" i="117"/>
  <c r="S128" i="117"/>
  <c r="R128" i="117"/>
  <c r="M128" i="117"/>
  <c r="Z128" i="117" s="1"/>
  <c r="BF321" i="117"/>
  <c r="BF343" i="117" s="1"/>
  <c r="AR321" i="117"/>
  <c r="AQ321" i="117"/>
  <c r="AQ343" i="117" s="1"/>
  <c r="AA321" i="117"/>
  <c r="V321" i="117"/>
  <c r="V343" i="117" s="1"/>
  <c r="U321" i="117"/>
  <c r="U343" i="117" s="1"/>
  <c r="T321" i="117"/>
  <c r="S321" i="117"/>
  <c r="R321" i="117"/>
  <c r="R343" i="117" s="1"/>
  <c r="M321" i="117"/>
  <c r="J321" i="117" s="1"/>
  <c r="BF63" i="117"/>
  <c r="AR63" i="117"/>
  <c r="AR339" i="117" s="1"/>
  <c r="AQ63" i="117"/>
  <c r="AQ339" i="117" s="1"/>
  <c r="AA63" i="117"/>
  <c r="AA339" i="117" s="1"/>
  <c r="V63" i="117"/>
  <c r="V339" i="117" s="1"/>
  <c r="U63" i="117"/>
  <c r="X63" i="117" s="1"/>
  <c r="T63" i="117"/>
  <c r="T339" i="117" s="1"/>
  <c r="S63" i="117"/>
  <c r="S339" i="117" s="1"/>
  <c r="R63" i="117"/>
  <c r="R339" i="117" s="1"/>
  <c r="M63" i="117"/>
  <c r="J63" i="117" s="1"/>
  <c r="BF337" i="117"/>
  <c r="AR337" i="117"/>
  <c r="AQ337" i="117"/>
  <c r="S337" i="117"/>
  <c r="BF334" i="117"/>
  <c r="AR334" i="117"/>
  <c r="AQ334" i="117"/>
  <c r="AA334" i="117"/>
  <c r="V334" i="117"/>
  <c r="U334" i="117"/>
  <c r="T334" i="117"/>
  <c r="S334" i="117"/>
  <c r="R334" i="117"/>
  <c r="M334" i="117"/>
  <c r="AQ341" i="117"/>
  <c r="AA341" i="117"/>
  <c r="T341" i="117"/>
  <c r="R341" i="117"/>
  <c r="AR342" i="117"/>
  <c r="AQ342" i="117"/>
  <c r="AA342" i="117"/>
  <c r="U342" i="117"/>
  <c r="T342" i="117"/>
  <c r="R342" i="117"/>
  <c r="AA343" i="117"/>
  <c r="S343" i="117"/>
  <c r="M343" i="117"/>
  <c r="BF339" i="117"/>
  <c r="AQ338" i="117"/>
  <c r="BF336" i="117"/>
  <c r="AR336" i="117"/>
  <c r="M336" i="117"/>
  <c r="BF335" i="117"/>
  <c r="AR335" i="117"/>
  <c r="AQ335" i="117"/>
  <c r="AA335" i="117"/>
  <c r="V335" i="117"/>
  <c r="U335" i="117"/>
  <c r="T335" i="117"/>
  <c r="S335" i="117"/>
  <c r="R335" i="117"/>
  <c r="M335" i="117"/>
  <c r="R340" i="117"/>
  <c r="BG163" i="116"/>
  <c r="BE163" i="116"/>
  <c r="BC163" i="116"/>
  <c r="BB163" i="116"/>
  <c r="BA163" i="116"/>
  <c r="AZ163" i="116"/>
  <c r="AY163" i="116"/>
  <c r="AN163" i="116"/>
  <c r="AM163" i="116"/>
  <c r="AL163" i="116"/>
  <c r="AK163" i="116"/>
  <c r="AJ163" i="116"/>
  <c r="AI163" i="116"/>
  <c r="AH163" i="116"/>
  <c r="AG163" i="116"/>
  <c r="AF163" i="116"/>
  <c r="AE163" i="116"/>
  <c r="AD163" i="116"/>
  <c r="AC163" i="116"/>
  <c r="O163" i="116"/>
  <c r="K163" i="116"/>
  <c r="I163" i="116"/>
  <c r="E163" i="116"/>
  <c r="B163" i="116"/>
  <c r="BG162" i="116"/>
  <c r="BE162" i="116"/>
  <c r="BC162" i="116"/>
  <c r="BB162" i="116"/>
  <c r="BA162" i="116"/>
  <c r="AZ162" i="116"/>
  <c r="AY162" i="116"/>
  <c r="AN162" i="116"/>
  <c r="AM162" i="116"/>
  <c r="AL162" i="116"/>
  <c r="AK162" i="116"/>
  <c r="AJ162" i="116"/>
  <c r="AI162" i="116"/>
  <c r="AH162" i="116"/>
  <c r="AG162" i="116"/>
  <c r="AF162" i="116"/>
  <c r="AE162" i="116"/>
  <c r="AD162" i="116"/>
  <c r="AC162" i="116"/>
  <c r="O162" i="116"/>
  <c r="K162" i="116"/>
  <c r="I162" i="116"/>
  <c r="E162" i="116"/>
  <c r="B162" i="116"/>
  <c r="BG161" i="116"/>
  <c r="BE161" i="116"/>
  <c r="BC161" i="116"/>
  <c r="BB161" i="116"/>
  <c r="BA161" i="116"/>
  <c r="AZ161" i="116"/>
  <c r="AY161" i="116"/>
  <c r="AN161" i="116"/>
  <c r="AM161" i="116"/>
  <c r="AL161" i="116"/>
  <c r="AK161" i="116"/>
  <c r="AJ161" i="116"/>
  <c r="AI161" i="116"/>
  <c r="AH161" i="116"/>
  <c r="AG161" i="116"/>
  <c r="AF161" i="116"/>
  <c r="AE161" i="116"/>
  <c r="AD161" i="116"/>
  <c r="AC161" i="116"/>
  <c r="O161" i="116"/>
  <c r="K161" i="116"/>
  <c r="I161" i="116"/>
  <c r="E161" i="116"/>
  <c r="B161" i="116"/>
  <c r="BG160" i="116"/>
  <c r="BE160" i="116"/>
  <c r="BC160" i="116"/>
  <c r="BB160" i="116"/>
  <c r="BA160" i="116"/>
  <c r="AZ160" i="116"/>
  <c r="AY160" i="116"/>
  <c r="AN160" i="116"/>
  <c r="AM160" i="116"/>
  <c r="AL160" i="116"/>
  <c r="AK160" i="116"/>
  <c r="AJ160" i="116"/>
  <c r="AI160" i="116"/>
  <c r="AH160" i="116"/>
  <c r="AG160" i="116"/>
  <c r="AF160" i="116"/>
  <c r="AE160" i="116"/>
  <c r="AD160" i="116"/>
  <c r="AC160" i="116"/>
  <c r="O160" i="116"/>
  <c r="K160" i="116"/>
  <c r="I160" i="116"/>
  <c r="E160" i="116"/>
  <c r="B160" i="116"/>
  <c r="BG159" i="116"/>
  <c r="BE159" i="116"/>
  <c r="BC159" i="116"/>
  <c r="BB159" i="116"/>
  <c r="BA159" i="116"/>
  <c r="AZ159" i="116"/>
  <c r="AY159" i="116"/>
  <c r="AN159" i="116"/>
  <c r="AM159" i="116"/>
  <c r="AL159" i="116"/>
  <c r="AK159" i="116"/>
  <c r="AJ159" i="116"/>
  <c r="AI159" i="116"/>
  <c r="AH159" i="116"/>
  <c r="AG159" i="116"/>
  <c r="AF159" i="116"/>
  <c r="AE159" i="116"/>
  <c r="AD159" i="116"/>
  <c r="AC159" i="116"/>
  <c r="O159" i="116"/>
  <c r="K159" i="116"/>
  <c r="I159" i="116"/>
  <c r="E159" i="116"/>
  <c r="B159" i="116"/>
  <c r="BG158" i="116"/>
  <c r="BE158" i="116"/>
  <c r="BC158" i="116"/>
  <c r="BB158" i="116"/>
  <c r="BA158" i="116"/>
  <c r="AZ158" i="116"/>
  <c r="AY158" i="116"/>
  <c r="AN158" i="116"/>
  <c r="AM158" i="116"/>
  <c r="AL158" i="116"/>
  <c r="AK158" i="116"/>
  <c r="AJ158" i="116"/>
  <c r="AI158" i="116"/>
  <c r="AH158" i="116"/>
  <c r="AG158" i="116"/>
  <c r="AF158" i="116"/>
  <c r="AE158" i="116"/>
  <c r="AD158" i="116"/>
  <c r="AC158" i="116"/>
  <c r="O158" i="116"/>
  <c r="K158" i="116"/>
  <c r="I158" i="116"/>
  <c r="E158" i="116"/>
  <c r="B158" i="116"/>
  <c r="BG157" i="116"/>
  <c r="BE157" i="116"/>
  <c r="BC157" i="116"/>
  <c r="BB157" i="116"/>
  <c r="BA157" i="116"/>
  <c r="AZ157" i="116"/>
  <c r="AY157" i="116"/>
  <c r="AN157" i="116"/>
  <c r="AM157" i="116"/>
  <c r="AL157" i="116"/>
  <c r="AK157" i="116"/>
  <c r="AJ157" i="116"/>
  <c r="AI157" i="116"/>
  <c r="AH157" i="116"/>
  <c r="AG157" i="116"/>
  <c r="AF157" i="116"/>
  <c r="AE157" i="116"/>
  <c r="AD157" i="116"/>
  <c r="AC157" i="116"/>
  <c r="O157" i="116"/>
  <c r="K157" i="116"/>
  <c r="I157" i="116"/>
  <c r="E157" i="116"/>
  <c r="B157" i="116"/>
  <c r="BG156" i="116"/>
  <c r="BE156" i="116"/>
  <c r="BC156" i="116"/>
  <c r="BB156" i="116"/>
  <c r="BA156" i="116"/>
  <c r="AZ156" i="116"/>
  <c r="AY156" i="116"/>
  <c r="AN156" i="116"/>
  <c r="AM156" i="116"/>
  <c r="AL156" i="116"/>
  <c r="AK156" i="116"/>
  <c r="AJ156" i="116"/>
  <c r="AI156" i="116"/>
  <c r="AH156" i="116"/>
  <c r="AG156" i="116"/>
  <c r="AF156" i="116"/>
  <c r="AE156" i="116"/>
  <c r="AD156" i="116"/>
  <c r="AC156" i="116"/>
  <c r="O156" i="116"/>
  <c r="K156" i="116"/>
  <c r="I156" i="116"/>
  <c r="E156" i="116"/>
  <c r="B156" i="116"/>
  <c r="BG155" i="116"/>
  <c r="BE155" i="116"/>
  <c r="BC155" i="116"/>
  <c r="BB155" i="116"/>
  <c r="BA155" i="116"/>
  <c r="AZ155" i="116"/>
  <c r="AY155" i="116"/>
  <c r="AN155" i="116"/>
  <c r="AM155" i="116"/>
  <c r="AL155" i="116"/>
  <c r="AK155" i="116"/>
  <c r="AJ155" i="116"/>
  <c r="AI155" i="116"/>
  <c r="AH155" i="116"/>
  <c r="AG155" i="116"/>
  <c r="AF155" i="116"/>
  <c r="AE155" i="116"/>
  <c r="AD155" i="116"/>
  <c r="AC155" i="116"/>
  <c r="O155" i="116"/>
  <c r="K155" i="116"/>
  <c r="I155" i="116"/>
  <c r="E155" i="116"/>
  <c r="B155" i="116"/>
  <c r="BG154" i="116"/>
  <c r="BE154" i="116"/>
  <c r="BC154" i="116"/>
  <c r="BB154" i="116"/>
  <c r="BA154" i="116"/>
  <c r="AZ154" i="116"/>
  <c r="AY154" i="116"/>
  <c r="AN154" i="116"/>
  <c r="AM154" i="116"/>
  <c r="AL154" i="116"/>
  <c r="AK154" i="116"/>
  <c r="AJ154" i="116"/>
  <c r="AI154" i="116"/>
  <c r="AH154" i="116"/>
  <c r="AG154" i="116"/>
  <c r="AF154" i="116"/>
  <c r="AE154" i="116"/>
  <c r="AD154" i="116"/>
  <c r="AC154" i="116"/>
  <c r="O154" i="116"/>
  <c r="K154" i="116"/>
  <c r="I154" i="116"/>
  <c r="E154" i="116"/>
  <c r="B154" i="116"/>
  <c r="BG153" i="116"/>
  <c r="BE153" i="116"/>
  <c r="BC153" i="116"/>
  <c r="BB153" i="116"/>
  <c r="BA153" i="116"/>
  <c r="AZ153" i="116"/>
  <c r="AY153" i="116"/>
  <c r="AN153" i="116"/>
  <c r="AM153" i="116"/>
  <c r="AL153" i="116"/>
  <c r="AK153" i="116"/>
  <c r="AJ153" i="116"/>
  <c r="AI153" i="116"/>
  <c r="AH153" i="116"/>
  <c r="AG153" i="116"/>
  <c r="AF153" i="116"/>
  <c r="AE153" i="116"/>
  <c r="AD153" i="116"/>
  <c r="AC153" i="116"/>
  <c r="O153" i="116"/>
  <c r="K153" i="116"/>
  <c r="I153" i="116"/>
  <c r="E153" i="116"/>
  <c r="B153" i="116"/>
  <c r="BG150" i="116"/>
  <c r="BE150" i="116"/>
  <c r="BC150" i="116"/>
  <c r="BB150" i="116"/>
  <c r="BA150" i="116"/>
  <c r="AZ150" i="116"/>
  <c r="AY150" i="116"/>
  <c r="AN150" i="116"/>
  <c r="AM150" i="116"/>
  <c r="AL150" i="116"/>
  <c r="AK150" i="116"/>
  <c r="AJ150" i="116"/>
  <c r="AI150" i="116"/>
  <c r="AH150" i="116"/>
  <c r="AG150" i="116"/>
  <c r="AF150" i="116"/>
  <c r="AE150" i="116"/>
  <c r="AD150" i="116"/>
  <c r="AC150" i="116"/>
  <c r="O150" i="116"/>
  <c r="K150" i="116"/>
  <c r="I150" i="116"/>
  <c r="E150" i="116"/>
  <c r="B150" i="116"/>
  <c r="BF32" i="116"/>
  <c r="AR32" i="116"/>
  <c r="AQ32" i="116"/>
  <c r="AA32" i="116"/>
  <c r="V32" i="116"/>
  <c r="U32" i="116"/>
  <c r="T32" i="116"/>
  <c r="S32" i="116"/>
  <c r="R32" i="116"/>
  <c r="M32" i="116"/>
  <c r="Z32" i="116" s="1"/>
  <c r="BF51" i="116"/>
  <c r="AR51" i="116"/>
  <c r="AS51" i="116" s="1"/>
  <c r="AT51" i="116" s="1"/>
  <c r="AU51" i="116" s="1"/>
  <c r="AV51" i="116" s="1"/>
  <c r="AQ51" i="116"/>
  <c r="AA51" i="116"/>
  <c r="V51" i="116"/>
  <c r="U51" i="116"/>
  <c r="X51" i="116" s="1"/>
  <c r="T51" i="116"/>
  <c r="S51" i="116"/>
  <c r="R51" i="116"/>
  <c r="M51" i="116"/>
  <c r="Z51" i="116" s="1"/>
  <c r="BF102" i="116"/>
  <c r="AR102" i="116"/>
  <c r="AQ102" i="116"/>
  <c r="AA102" i="116"/>
  <c r="V102" i="116"/>
  <c r="U102" i="116"/>
  <c r="X102" i="116" s="1"/>
  <c r="T102" i="116"/>
  <c r="S102" i="116"/>
  <c r="R102" i="116"/>
  <c r="M102" i="116"/>
  <c r="Z102" i="116" s="1"/>
  <c r="BF58" i="116"/>
  <c r="AR58" i="116"/>
  <c r="AQ58" i="116"/>
  <c r="AA58" i="116"/>
  <c r="V58" i="116"/>
  <c r="U58" i="116"/>
  <c r="T58" i="116"/>
  <c r="S58" i="116"/>
  <c r="R58" i="116"/>
  <c r="M58" i="116"/>
  <c r="Z58" i="116" s="1"/>
  <c r="BF96" i="116"/>
  <c r="AR96" i="116"/>
  <c r="AQ96" i="116"/>
  <c r="AA96" i="116"/>
  <c r="V96" i="116"/>
  <c r="U96" i="116"/>
  <c r="T96" i="116"/>
  <c r="S96" i="116"/>
  <c r="R96" i="116"/>
  <c r="M96" i="116"/>
  <c r="Z96" i="116" s="1"/>
  <c r="BF67" i="116"/>
  <c r="AR67" i="116"/>
  <c r="AS67" i="116" s="1"/>
  <c r="AT67" i="116" s="1"/>
  <c r="AU67" i="116" s="1"/>
  <c r="AV67" i="116" s="1"/>
  <c r="AQ67" i="116"/>
  <c r="AA67" i="116"/>
  <c r="V67" i="116"/>
  <c r="U67" i="116"/>
  <c r="X67" i="116" s="1"/>
  <c r="T67" i="116"/>
  <c r="S67" i="116"/>
  <c r="R67" i="116"/>
  <c r="M67" i="116"/>
  <c r="Z67" i="116" s="1"/>
  <c r="BF112" i="116"/>
  <c r="AR112" i="116"/>
  <c r="AQ112" i="116"/>
  <c r="AA112" i="116"/>
  <c r="V112" i="116"/>
  <c r="U112" i="116"/>
  <c r="X112" i="116" s="1"/>
  <c r="T112" i="116"/>
  <c r="S112" i="116"/>
  <c r="R112" i="116"/>
  <c r="M112" i="116"/>
  <c r="Z112" i="116" s="1"/>
  <c r="BF36" i="116"/>
  <c r="AR36" i="116"/>
  <c r="AQ36" i="116"/>
  <c r="AA36" i="116"/>
  <c r="V36" i="116"/>
  <c r="U36" i="116"/>
  <c r="T36" i="116"/>
  <c r="S36" i="116"/>
  <c r="R36" i="116"/>
  <c r="M36" i="116"/>
  <c r="Z36" i="116" s="1"/>
  <c r="BF107" i="116"/>
  <c r="AR107" i="116"/>
  <c r="AQ107" i="116"/>
  <c r="AA107" i="116"/>
  <c r="V107" i="116"/>
  <c r="U107" i="116"/>
  <c r="T107" i="116"/>
  <c r="S107" i="116"/>
  <c r="R107" i="116"/>
  <c r="M107" i="116"/>
  <c r="Z107" i="116" s="1"/>
  <c r="BF75" i="116"/>
  <c r="AR75" i="116"/>
  <c r="AS75" i="116" s="1"/>
  <c r="AT75" i="116" s="1"/>
  <c r="AU75" i="116" s="1"/>
  <c r="AV75" i="116" s="1"/>
  <c r="AQ75" i="116"/>
  <c r="AA75" i="116"/>
  <c r="V75" i="116"/>
  <c r="U75" i="116"/>
  <c r="T75" i="116"/>
  <c r="S75" i="116"/>
  <c r="R75" i="116"/>
  <c r="M75" i="116"/>
  <c r="Z75" i="116" s="1"/>
  <c r="BF79" i="116"/>
  <c r="AR79" i="116"/>
  <c r="AQ79" i="116"/>
  <c r="AA79" i="116"/>
  <c r="Z79" i="116"/>
  <c r="V79" i="116"/>
  <c r="U79" i="116"/>
  <c r="X79" i="116" s="1"/>
  <c r="T79" i="116"/>
  <c r="S79" i="116"/>
  <c r="R79" i="116"/>
  <c r="M79" i="116"/>
  <c r="J79" i="116" s="1"/>
  <c r="AP79" i="116" s="1"/>
  <c r="BF115" i="116"/>
  <c r="AR115" i="116"/>
  <c r="AQ115" i="116"/>
  <c r="AA115" i="116"/>
  <c r="V115" i="116"/>
  <c r="U115" i="116"/>
  <c r="T115" i="116"/>
  <c r="S115" i="116"/>
  <c r="R115" i="116"/>
  <c r="M115" i="116"/>
  <c r="Z115" i="116" s="1"/>
  <c r="BF95" i="116"/>
  <c r="AR95" i="116"/>
  <c r="AQ95" i="116"/>
  <c r="AA95" i="116"/>
  <c r="Z95" i="116"/>
  <c r="V95" i="116"/>
  <c r="U95" i="116"/>
  <c r="T95" i="116"/>
  <c r="S95" i="116"/>
  <c r="R95" i="116"/>
  <c r="M95" i="116"/>
  <c r="J95" i="116" s="1"/>
  <c r="BF55" i="116"/>
  <c r="AR55" i="116"/>
  <c r="AS55" i="116" s="1"/>
  <c r="AT55" i="116" s="1"/>
  <c r="AU55" i="116" s="1"/>
  <c r="AV55" i="116" s="1"/>
  <c r="AQ55" i="116"/>
  <c r="AA55" i="116"/>
  <c r="V55" i="116"/>
  <c r="U55" i="116"/>
  <c r="X55" i="116" s="1"/>
  <c r="T55" i="116"/>
  <c r="S55" i="116"/>
  <c r="R55" i="116"/>
  <c r="M55" i="116"/>
  <c r="Z55" i="116" s="1"/>
  <c r="BF53" i="116"/>
  <c r="AR53" i="116"/>
  <c r="AQ53" i="116"/>
  <c r="AA53" i="116"/>
  <c r="V53" i="116"/>
  <c r="U53" i="116"/>
  <c r="X53" i="116" s="1"/>
  <c r="T53" i="116"/>
  <c r="S53" i="116"/>
  <c r="R53" i="116"/>
  <c r="M53" i="116"/>
  <c r="Z53" i="116" s="1"/>
  <c r="BF11" i="116"/>
  <c r="AR11" i="116"/>
  <c r="AQ11" i="116"/>
  <c r="AA11" i="116"/>
  <c r="V11" i="116"/>
  <c r="U11" i="116"/>
  <c r="T11" i="116"/>
  <c r="S11" i="116"/>
  <c r="R11" i="116"/>
  <c r="M11" i="116"/>
  <c r="Z11" i="116" s="1"/>
  <c r="BF93" i="116"/>
  <c r="AR93" i="116"/>
  <c r="AQ93" i="116"/>
  <c r="AA93" i="116"/>
  <c r="V93" i="116"/>
  <c r="U93" i="116"/>
  <c r="T93" i="116"/>
  <c r="S93" i="116"/>
  <c r="R93" i="116"/>
  <c r="M93" i="116"/>
  <c r="Z93" i="116" s="1"/>
  <c r="BF31" i="116"/>
  <c r="AR31" i="116"/>
  <c r="AS31" i="116" s="1"/>
  <c r="AT31" i="116" s="1"/>
  <c r="AU31" i="116" s="1"/>
  <c r="AV31" i="116" s="1"/>
  <c r="AQ31" i="116"/>
  <c r="AA31" i="116"/>
  <c r="V31" i="116"/>
  <c r="U31" i="116"/>
  <c r="X31" i="116" s="1"/>
  <c r="T31" i="116"/>
  <c r="S31" i="116"/>
  <c r="R31" i="116"/>
  <c r="M31" i="116"/>
  <c r="Z31" i="116" s="1"/>
  <c r="BF26" i="116"/>
  <c r="AR26" i="116"/>
  <c r="AQ26" i="116"/>
  <c r="AA26" i="116"/>
  <c r="V26" i="116"/>
  <c r="U26" i="116"/>
  <c r="X26" i="116" s="1"/>
  <c r="T26" i="116"/>
  <c r="S26" i="116"/>
  <c r="R26" i="116"/>
  <c r="M26" i="116"/>
  <c r="Z26" i="116" s="1"/>
  <c r="BF12" i="116"/>
  <c r="AR12" i="116"/>
  <c r="AQ12" i="116"/>
  <c r="AA12" i="116"/>
  <c r="V12" i="116"/>
  <c r="U12" i="116"/>
  <c r="T12" i="116"/>
  <c r="S12" i="116"/>
  <c r="R12" i="116"/>
  <c r="M12" i="116"/>
  <c r="Z12" i="116" s="1"/>
  <c r="BF19" i="116"/>
  <c r="AR19" i="116"/>
  <c r="AQ19" i="116"/>
  <c r="AA19" i="116"/>
  <c r="V19" i="116"/>
  <c r="U19" i="116"/>
  <c r="X19" i="116" s="1"/>
  <c r="T19" i="116"/>
  <c r="S19" i="116"/>
  <c r="R19" i="116"/>
  <c r="M19" i="116"/>
  <c r="Z19" i="116" s="1"/>
  <c r="BF110" i="116"/>
  <c r="AR110" i="116"/>
  <c r="AS110" i="116" s="1"/>
  <c r="AT110" i="116" s="1"/>
  <c r="AU110" i="116" s="1"/>
  <c r="AV110" i="116" s="1"/>
  <c r="AQ110" i="116"/>
  <c r="AA110" i="116"/>
  <c r="Z110" i="116"/>
  <c r="V110" i="116"/>
  <c r="U110" i="116"/>
  <c r="X110" i="116" s="1"/>
  <c r="T110" i="116"/>
  <c r="S110" i="116"/>
  <c r="R110" i="116"/>
  <c r="M110" i="116"/>
  <c r="J110" i="116" s="1"/>
  <c r="AP110" i="116" s="1"/>
  <c r="BF71" i="116"/>
  <c r="AR71" i="116"/>
  <c r="AQ71" i="116"/>
  <c r="AA71" i="116"/>
  <c r="Z71" i="116"/>
  <c r="V71" i="116"/>
  <c r="U71" i="116"/>
  <c r="X71" i="116" s="1"/>
  <c r="T71" i="116"/>
  <c r="S71" i="116"/>
  <c r="R71" i="116"/>
  <c r="M71" i="116"/>
  <c r="J71" i="116" s="1"/>
  <c r="AP71" i="116" s="1"/>
  <c r="BF28" i="116"/>
  <c r="AR28" i="116"/>
  <c r="AQ28" i="116"/>
  <c r="AA28" i="116"/>
  <c r="V28" i="116"/>
  <c r="U28" i="116"/>
  <c r="T28" i="116"/>
  <c r="S28" i="116"/>
  <c r="R28" i="116"/>
  <c r="M28" i="116"/>
  <c r="Z28" i="116" s="1"/>
  <c r="BF27" i="116"/>
  <c r="AR27" i="116"/>
  <c r="AQ27" i="116"/>
  <c r="AA27" i="116"/>
  <c r="X27" i="116"/>
  <c r="V27" i="116"/>
  <c r="U27" i="116"/>
  <c r="T27" i="116"/>
  <c r="S27" i="116"/>
  <c r="R27" i="116"/>
  <c r="M27" i="116"/>
  <c r="Z27" i="116" s="1"/>
  <c r="BF17" i="116"/>
  <c r="AR17" i="116"/>
  <c r="AS17" i="116" s="1"/>
  <c r="AT17" i="116" s="1"/>
  <c r="AU17" i="116" s="1"/>
  <c r="AV17" i="116" s="1"/>
  <c r="AQ17" i="116"/>
  <c r="AA17" i="116"/>
  <c r="V17" i="116"/>
  <c r="U17" i="116"/>
  <c r="X17" i="116" s="1"/>
  <c r="T17" i="116"/>
  <c r="S17" i="116"/>
  <c r="R17" i="116"/>
  <c r="M17" i="116"/>
  <c r="Z17" i="116" s="1"/>
  <c r="BF133" i="116"/>
  <c r="AR133" i="116"/>
  <c r="AQ133" i="116"/>
  <c r="AA133" i="116"/>
  <c r="V133" i="116"/>
  <c r="U133" i="116"/>
  <c r="X133" i="116" s="1"/>
  <c r="T133" i="116"/>
  <c r="S133" i="116"/>
  <c r="R133" i="116"/>
  <c r="M133" i="116"/>
  <c r="Z133" i="116" s="1"/>
  <c r="BF77" i="116"/>
  <c r="AR77" i="116"/>
  <c r="AQ77" i="116"/>
  <c r="AA77" i="116"/>
  <c r="V77" i="116"/>
  <c r="U77" i="116"/>
  <c r="T77" i="116"/>
  <c r="S77" i="116"/>
  <c r="R77" i="116"/>
  <c r="M77" i="116"/>
  <c r="Z77" i="116" s="1"/>
  <c r="BF113" i="116"/>
  <c r="AR113" i="116"/>
  <c r="AQ113" i="116"/>
  <c r="AA113" i="116"/>
  <c r="V113" i="116"/>
  <c r="U113" i="116"/>
  <c r="T113" i="116"/>
  <c r="S113" i="116"/>
  <c r="R113" i="116"/>
  <c r="M113" i="116"/>
  <c r="Z113" i="116" s="1"/>
  <c r="BF100" i="116"/>
  <c r="AR100" i="116"/>
  <c r="AS100" i="116" s="1"/>
  <c r="AT100" i="116" s="1"/>
  <c r="AU100" i="116" s="1"/>
  <c r="AV100" i="116" s="1"/>
  <c r="AQ100" i="116"/>
  <c r="AA100" i="116"/>
  <c r="V100" i="116"/>
  <c r="U100" i="116"/>
  <c r="T100" i="116"/>
  <c r="S100" i="116"/>
  <c r="R100" i="116"/>
  <c r="M100" i="116"/>
  <c r="Z100" i="116" s="1"/>
  <c r="BF124" i="116"/>
  <c r="AR124" i="116"/>
  <c r="AQ124" i="116"/>
  <c r="AA124" i="116"/>
  <c r="V124" i="116"/>
  <c r="U124" i="116"/>
  <c r="X124" i="116" s="1"/>
  <c r="T124" i="116"/>
  <c r="S124" i="116"/>
  <c r="R124" i="116"/>
  <c r="M124" i="116"/>
  <c r="Z124" i="116" s="1"/>
  <c r="BF146" i="116"/>
  <c r="AR146" i="116"/>
  <c r="AQ146" i="116"/>
  <c r="AA146" i="116"/>
  <c r="V146" i="116"/>
  <c r="U146" i="116"/>
  <c r="T146" i="116"/>
  <c r="S146" i="116"/>
  <c r="R146" i="116"/>
  <c r="M146" i="116"/>
  <c r="Z146" i="116" s="1"/>
  <c r="BF15" i="116"/>
  <c r="AR15" i="116"/>
  <c r="AQ15" i="116"/>
  <c r="AA15" i="116"/>
  <c r="V15" i="116"/>
  <c r="U15" i="116"/>
  <c r="X15" i="116" s="1"/>
  <c r="T15" i="116"/>
  <c r="S15" i="116"/>
  <c r="R15" i="116"/>
  <c r="M15" i="116"/>
  <c r="Z15" i="116" s="1"/>
  <c r="BF14" i="116"/>
  <c r="AR14" i="116"/>
  <c r="AS14" i="116" s="1"/>
  <c r="AT14" i="116" s="1"/>
  <c r="AU14" i="116" s="1"/>
  <c r="AV14" i="116" s="1"/>
  <c r="AQ14" i="116"/>
  <c r="AA14" i="116"/>
  <c r="V14" i="116"/>
  <c r="U14" i="116"/>
  <c r="X14" i="116" s="1"/>
  <c r="T14" i="116"/>
  <c r="S14" i="116"/>
  <c r="R14" i="116"/>
  <c r="M14" i="116"/>
  <c r="Z14" i="116" s="1"/>
  <c r="BF24" i="116"/>
  <c r="AR24" i="116"/>
  <c r="AQ24" i="116"/>
  <c r="AA24" i="116"/>
  <c r="V24" i="116"/>
  <c r="U24" i="116"/>
  <c r="X24" i="116" s="1"/>
  <c r="T24" i="116"/>
  <c r="S24" i="116"/>
  <c r="R24" i="116"/>
  <c r="M24" i="116"/>
  <c r="Z24" i="116" s="1"/>
  <c r="BF147" i="116"/>
  <c r="AR147" i="116"/>
  <c r="AQ147" i="116"/>
  <c r="AA147" i="116"/>
  <c r="V147" i="116"/>
  <c r="U147" i="116"/>
  <c r="T147" i="116"/>
  <c r="S147" i="116"/>
  <c r="R147" i="116"/>
  <c r="M147" i="116"/>
  <c r="Z147" i="116" s="1"/>
  <c r="BF103" i="116"/>
  <c r="AR103" i="116"/>
  <c r="AQ103" i="116"/>
  <c r="AA103" i="116"/>
  <c r="V103" i="116"/>
  <c r="U103" i="116"/>
  <c r="T103" i="116"/>
  <c r="S103" i="116"/>
  <c r="R103" i="116"/>
  <c r="M103" i="116"/>
  <c r="Z103" i="116" s="1"/>
  <c r="BF85" i="116"/>
  <c r="AR85" i="116"/>
  <c r="AS85" i="116" s="1"/>
  <c r="AT85" i="116" s="1"/>
  <c r="AU85" i="116" s="1"/>
  <c r="AV85" i="116" s="1"/>
  <c r="AQ85" i="116"/>
  <c r="AA85" i="116"/>
  <c r="V85" i="116"/>
  <c r="U85" i="116"/>
  <c r="X85" i="116" s="1"/>
  <c r="T85" i="116"/>
  <c r="S85" i="116"/>
  <c r="R85" i="116"/>
  <c r="M85" i="116"/>
  <c r="Z85" i="116" s="1"/>
  <c r="BF46" i="116"/>
  <c r="AR46" i="116"/>
  <c r="AQ46" i="116"/>
  <c r="AA46" i="116"/>
  <c r="V46" i="116"/>
  <c r="U46" i="116"/>
  <c r="X46" i="116" s="1"/>
  <c r="T46" i="116"/>
  <c r="S46" i="116"/>
  <c r="R46" i="116"/>
  <c r="M46" i="116"/>
  <c r="Z46" i="116" s="1"/>
  <c r="BF56" i="116"/>
  <c r="AR56" i="116"/>
  <c r="AQ56" i="116"/>
  <c r="AA56" i="116"/>
  <c r="V56" i="116"/>
  <c r="U56" i="116"/>
  <c r="T56" i="116"/>
  <c r="S56" i="116"/>
  <c r="R56" i="116"/>
  <c r="M56" i="116"/>
  <c r="Z56" i="116" s="1"/>
  <c r="BF47" i="116"/>
  <c r="AR47" i="116"/>
  <c r="AQ47" i="116"/>
  <c r="AA47" i="116"/>
  <c r="V47" i="116"/>
  <c r="U47" i="116"/>
  <c r="X47" i="116" s="1"/>
  <c r="T47" i="116"/>
  <c r="S47" i="116"/>
  <c r="R47" i="116"/>
  <c r="M47" i="116"/>
  <c r="Z47" i="116" s="1"/>
  <c r="BF139" i="116"/>
  <c r="AR139" i="116"/>
  <c r="AS139" i="116" s="1"/>
  <c r="AT139" i="116" s="1"/>
  <c r="AU139" i="116" s="1"/>
  <c r="AV139" i="116" s="1"/>
  <c r="AQ139" i="116"/>
  <c r="AA139" i="116"/>
  <c r="V139" i="116"/>
  <c r="U139" i="116"/>
  <c r="X139" i="116" s="1"/>
  <c r="T139" i="116"/>
  <c r="S139" i="116"/>
  <c r="R139" i="116"/>
  <c r="M139" i="116"/>
  <c r="Z139" i="116" s="1"/>
  <c r="BF83" i="116"/>
  <c r="AR83" i="116"/>
  <c r="AS83" i="116" s="1"/>
  <c r="AT83" i="116" s="1"/>
  <c r="AU83" i="116" s="1"/>
  <c r="AV83" i="116" s="1"/>
  <c r="AQ83" i="116"/>
  <c r="AA83" i="116"/>
  <c r="V83" i="116"/>
  <c r="U83" i="116"/>
  <c r="X83" i="116" s="1"/>
  <c r="T83" i="116"/>
  <c r="S83" i="116"/>
  <c r="R83" i="116"/>
  <c r="M83" i="116"/>
  <c r="Z83" i="116" s="1"/>
  <c r="BF30" i="116"/>
  <c r="AR30" i="116"/>
  <c r="AQ30" i="116"/>
  <c r="AA30" i="116"/>
  <c r="V30" i="116"/>
  <c r="U30" i="116"/>
  <c r="T30" i="116"/>
  <c r="S30" i="116"/>
  <c r="R30" i="116"/>
  <c r="M30" i="116"/>
  <c r="J30" i="116" s="1"/>
  <c r="BF62" i="116"/>
  <c r="AR62" i="116"/>
  <c r="AQ62" i="116"/>
  <c r="AA62" i="116"/>
  <c r="V62" i="116"/>
  <c r="U62" i="116"/>
  <c r="X62" i="116" s="1"/>
  <c r="T62" i="116"/>
  <c r="S62" i="116"/>
  <c r="R62" i="116"/>
  <c r="M62" i="116"/>
  <c r="Z62" i="116" s="1"/>
  <c r="BF142" i="116"/>
  <c r="AR142" i="116"/>
  <c r="AS142" i="116" s="1"/>
  <c r="AQ142" i="116"/>
  <c r="AA142" i="116"/>
  <c r="V142" i="116"/>
  <c r="U142" i="116"/>
  <c r="X142" i="116" s="1"/>
  <c r="T142" i="116"/>
  <c r="S142" i="116"/>
  <c r="R142" i="116"/>
  <c r="M142" i="116"/>
  <c r="Z142" i="116" s="1"/>
  <c r="BF37" i="116"/>
  <c r="AR37" i="116"/>
  <c r="AS37" i="116" s="1"/>
  <c r="AT37" i="116" s="1"/>
  <c r="AU37" i="116" s="1"/>
  <c r="AV37" i="116" s="1"/>
  <c r="AQ37" i="116"/>
  <c r="AA37" i="116"/>
  <c r="Z37" i="116"/>
  <c r="V37" i="116"/>
  <c r="U37" i="116"/>
  <c r="T37" i="116"/>
  <c r="S37" i="116"/>
  <c r="R37" i="116"/>
  <c r="M37" i="116"/>
  <c r="J37" i="116" s="1"/>
  <c r="AP37" i="116" s="1"/>
  <c r="BF117" i="116"/>
  <c r="AR117" i="116"/>
  <c r="AS117" i="116" s="1"/>
  <c r="AT117" i="116" s="1"/>
  <c r="AU117" i="116" s="1"/>
  <c r="AV117" i="116" s="1"/>
  <c r="AQ117" i="116"/>
  <c r="AA117" i="116"/>
  <c r="V117" i="116"/>
  <c r="U117" i="116"/>
  <c r="T117" i="116"/>
  <c r="S117" i="116"/>
  <c r="R117" i="116"/>
  <c r="M117" i="116"/>
  <c r="J117" i="116" s="1"/>
  <c r="BF69" i="116"/>
  <c r="AR69" i="116"/>
  <c r="AQ69" i="116"/>
  <c r="AA69" i="116"/>
  <c r="V69" i="116"/>
  <c r="U69" i="116"/>
  <c r="T69" i="116"/>
  <c r="S69" i="116"/>
  <c r="R69" i="116"/>
  <c r="M69" i="116"/>
  <c r="Z69" i="116" s="1"/>
  <c r="BF52" i="116"/>
  <c r="AR52" i="116"/>
  <c r="AS52" i="116" s="1"/>
  <c r="AT52" i="116" s="1"/>
  <c r="AQ52" i="116"/>
  <c r="AA52" i="116"/>
  <c r="V52" i="116"/>
  <c r="U52" i="116"/>
  <c r="X52" i="116" s="1"/>
  <c r="T52" i="116"/>
  <c r="S52" i="116"/>
  <c r="R52" i="116"/>
  <c r="M52" i="116"/>
  <c r="Z52" i="116" s="1"/>
  <c r="BF57" i="116"/>
  <c r="AR57" i="116"/>
  <c r="AS57" i="116" s="1"/>
  <c r="AT57" i="116" s="1"/>
  <c r="AU57" i="116" s="1"/>
  <c r="AV57" i="116" s="1"/>
  <c r="AQ57" i="116"/>
  <c r="AA57" i="116"/>
  <c r="Z57" i="116"/>
  <c r="V57" i="116"/>
  <c r="U57" i="116"/>
  <c r="T57" i="116"/>
  <c r="S57" i="116"/>
  <c r="R57" i="116"/>
  <c r="M57" i="116"/>
  <c r="J57" i="116" s="1"/>
  <c r="BF135" i="116"/>
  <c r="AR135" i="116"/>
  <c r="AQ135" i="116"/>
  <c r="AA135" i="116"/>
  <c r="Z135" i="116"/>
  <c r="V135" i="116"/>
  <c r="U135" i="116"/>
  <c r="T135" i="116"/>
  <c r="S135" i="116"/>
  <c r="R135" i="116"/>
  <c r="M135" i="116"/>
  <c r="J135" i="116" s="1"/>
  <c r="BF97" i="116"/>
  <c r="AR97" i="116"/>
  <c r="AS97" i="116" s="1"/>
  <c r="AQ97" i="116"/>
  <c r="AA97" i="116"/>
  <c r="V97" i="116"/>
  <c r="U97" i="116"/>
  <c r="T97" i="116"/>
  <c r="S97" i="116"/>
  <c r="R97" i="116"/>
  <c r="M97" i="116"/>
  <c r="Z97" i="116" s="1"/>
  <c r="BF129" i="116"/>
  <c r="AR129" i="116"/>
  <c r="AQ129" i="116"/>
  <c r="AA129" i="116"/>
  <c r="V129" i="116"/>
  <c r="U129" i="116"/>
  <c r="X129" i="116" s="1"/>
  <c r="T129" i="116"/>
  <c r="S129" i="116"/>
  <c r="R129" i="116"/>
  <c r="M129" i="116"/>
  <c r="Z129" i="116" s="1"/>
  <c r="BF137" i="116"/>
  <c r="AR137" i="116"/>
  <c r="AS137" i="116" s="1"/>
  <c r="AT137" i="116" s="1"/>
  <c r="AU137" i="116" s="1"/>
  <c r="AV137" i="116" s="1"/>
  <c r="AQ137" i="116"/>
  <c r="AA137" i="116"/>
  <c r="V137" i="116"/>
  <c r="U137" i="116"/>
  <c r="T137" i="116"/>
  <c r="S137" i="116"/>
  <c r="R137" i="116"/>
  <c r="M137" i="116"/>
  <c r="Z137" i="116" s="1"/>
  <c r="BF42" i="116"/>
  <c r="AR42" i="116"/>
  <c r="AQ42" i="116"/>
  <c r="AA42" i="116"/>
  <c r="Z42" i="116"/>
  <c r="V42" i="116"/>
  <c r="U42" i="116"/>
  <c r="T42" i="116"/>
  <c r="S42" i="116"/>
  <c r="R42" i="116"/>
  <c r="M42" i="116"/>
  <c r="J42" i="116" s="1"/>
  <c r="AP42" i="116" s="1"/>
  <c r="BF122" i="116"/>
  <c r="AR122" i="116"/>
  <c r="AS122" i="116" s="1"/>
  <c r="AQ122" i="116"/>
  <c r="AA122" i="116"/>
  <c r="V122" i="116"/>
  <c r="U122" i="116"/>
  <c r="T122" i="116"/>
  <c r="S122" i="116"/>
  <c r="R122" i="116"/>
  <c r="M122" i="116"/>
  <c r="Z122" i="116" s="1"/>
  <c r="BF86" i="116"/>
  <c r="AR86" i="116"/>
  <c r="AQ86" i="116"/>
  <c r="AA86" i="116"/>
  <c r="V86" i="116"/>
  <c r="U86" i="116"/>
  <c r="T86" i="116"/>
  <c r="S86" i="116"/>
  <c r="R86" i="116"/>
  <c r="M86" i="116"/>
  <c r="Z86" i="116" s="1"/>
  <c r="J86" i="116"/>
  <c r="BF81" i="116"/>
  <c r="AR81" i="116"/>
  <c r="AS81" i="116" s="1"/>
  <c r="AT81" i="116" s="1"/>
  <c r="AU81" i="116" s="1"/>
  <c r="AV81" i="116" s="1"/>
  <c r="AQ81" i="116"/>
  <c r="AA81" i="116"/>
  <c r="V81" i="116"/>
  <c r="U81" i="116"/>
  <c r="T81" i="116"/>
  <c r="S81" i="116"/>
  <c r="R81" i="116"/>
  <c r="M81" i="116"/>
  <c r="Z81" i="116" s="1"/>
  <c r="BF130" i="116"/>
  <c r="AR130" i="116"/>
  <c r="AQ130" i="116"/>
  <c r="AA130" i="116"/>
  <c r="V130" i="116"/>
  <c r="U130" i="116"/>
  <c r="T130" i="116"/>
  <c r="S130" i="116"/>
  <c r="R130" i="116"/>
  <c r="M130" i="116"/>
  <c r="Z130" i="116" s="1"/>
  <c r="BF44" i="116"/>
  <c r="AR44" i="116"/>
  <c r="AS44" i="116" s="1"/>
  <c r="AQ44" i="116"/>
  <c r="AA44" i="116"/>
  <c r="V44" i="116"/>
  <c r="U44" i="116"/>
  <c r="T44" i="116"/>
  <c r="S44" i="116"/>
  <c r="R44" i="116"/>
  <c r="M44" i="116"/>
  <c r="Z44" i="116" s="1"/>
  <c r="BF134" i="116"/>
  <c r="AR134" i="116"/>
  <c r="AQ134" i="116"/>
  <c r="AA134" i="116"/>
  <c r="V134" i="116"/>
  <c r="U134" i="116"/>
  <c r="X134" i="116" s="1"/>
  <c r="T134" i="116"/>
  <c r="S134" i="116"/>
  <c r="R134" i="116"/>
  <c r="M134" i="116"/>
  <c r="Z134" i="116" s="1"/>
  <c r="BF49" i="116"/>
  <c r="AR49" i="116"/>
  <c r="AS49" i="116" s="1"/>
  <c r="AT49" i="116" s="1"/>
  <c r="AU49" i="116" s="1"/>
  <c r="AV49" i="116" s="1"/>
  <c r="AQ49" i="116"/>
  <c r="AA49" i="116"/>
  <c r="Z49" i="116"/>
  <c r="V49" i="116"/>
  <c r="U49" i="116"/>
  <c r="T49" i="116"/>
  <c r="S49" i="116"/>
  <c r="R49" i="116"/>
  <c r="M49" i="116"/>
  <c r="J49" i="116" s="1"/>
  <c r="BF138" i="116"/>
  <c r="AR138" i="116"/>
  <c r="AQ138" i="116"/>
  <c r="AA138" i="116"/>
  <c r="V138" i="116"/>
  <c r="U138" i="116"/>
  <c r="T138" i="116"/>
  <c r="S138" i="116"/>
  <c r="R138" i="116"/>
  <c r="M138" i="116"/>
  <c r="Z138" i="116" s="1"/>
  <c r="BF25" i="116"/>
  <c r="AR25" i="116"/>
  <c r="AS25" i="116" s="1"/>
  <c r="AQ25" i="116"/>
  <c r="AA25" i="116"/>
  <c r="V25" i="116"/>
  <c r="U25" i="116"/>
  <c r="T25" i="116"/>
  <c r="S25" i="116"/>
  <c r="R25" i="116"/>
  <c r="M25" i="116"/>
  <c r="Z25" i="116" s="1"/>
  <c r="BF91" i="116"/>
  <c r="AR91" i="116"/>
  <c r="AQ91" i="116"/>
  <c r="AA91" i="116"/>
  <c r="V91" i="116"/>
  <c r="U91" i="116"/>
  <c r="X91" i="116" s="1"/>
  <c r="T91" i="116"/>
  <c r="S91" i="116"/>
  <c r="R91" i="116"/>
  <c r="M91" i="116"/>
  <c r="Z91" i="116" s="1"/>
  <c r="BF126" i="116"/>
  <c r="AR126" i="116"/>
  <c r="AS126" i="116" s="1"/>
  <c r="AT126" i="116" s="1"/>
  <c r="AU126" i="116" s="1"/>
  <c r="AV126" i="116" s="1"/>
  <c r="AQ126" i="116"/>
  <c r="AA126" i="116"/>
  <c r="Z126" i="116"/>
  <c r="V126" i="116"/>
  <c r="U126" i="116"/>
  <c r="T126" i="116"/>
  <c r="S126" i="116"/>
  <c r="R126" i="116"/>
  <c r="M126" i="116"/>
  <c r="J126" i="116" s="1"/>
  <c r="BF22" i="116"/>
  <c r="AR22" i="116"/>
  <c r="AQ22" i="116"/>
  <c r="AA22" i="116"/>
  <c r="V22" i="116"/>
  <c r="U22" i="116"/>
  <c r="X22" i="116" s="1"/>
  <c r="T22" i="116"/>
  <c r="S22" i="116"/>
  <c r="R22" i="116"/>
  <c r="M22" i="116"/>
  <c r="Z22" i="116" s="1"/>
  <c r="J22" i="116"/>
  <c r="AP22" i="116" s="1"/>
  <c r="BF16" i="116"/>
  <c r="AR16" i="116"/>
  <c r="AS16" i="116" s="1"/>
  <c r="AQ16" i="116"/>
  <c r="AA16" i="116"/>
  <c r="V16" i="116"/>
  <c r="U16" i="116"/>
  <c r="T16" i="116"/>
  <c r="S16" i="116"/>
  <c r="R16" i="116"/>
  <c r="M16" i="116"/>
  <c r="Z16" i="116" s="1"/>
  <c r="BF148" i="116"/>
  <c r="AR148" i="116"/>
  <c r="AR156" i="116" s="1"/>
  <c r="AQ148" i="116"/>
  <c r="AQ156" i="116" s="1"/>
  <c r="AA148" i="116"/>
  <c r="AA156" i="116" s="1"/>
  <c r="Z148" i="116"/>
  <c r="V148" i="116"/>
  <c r="V156" i="116" s="1"/>
  <c r="U148" i="116"/>
  <c r="T148" i="116"/>
  <c r="S148" i="116"/>
  <c r="R148" i="116"/>
  <c r="R156" i="116" s="1"/>
  <c r="M148" i="116"/>
  <c r="M156" i="116" s="1"/>
  <c r="BF13" i="116"/>
  <c r="AR13" i="116"/>
  <c r="AS13" i="116" s="1"/>
  <c r="AT13" i="116" s="1"/>
  <c r="AU13" i="116" s="1"/>
  <c r="AV13" i="116" s="1"/>
  <c r="AQ13" i="116"/>
  <c r="AA13" i="116"/>
  <c r="V13" i="116"/>
  <c r="U13" i="116"/>
  <c r="T13" i="116"/>
  <c r="S13" i="116"/>
  <c r="R13" i="116"/>
  <c r="M13" i="116"/>
  <c r="Z13" i="116" s="1"/>
  <c r="BF120" i="116"/>
  <c r="AR120" i="116"/>
  <c r="AQ120" i="116"/>
  <c r="AA120" i="116"/>
  <c r="V120" i="116"/>
  <c r="U120" i="116"/>
  <c r="T120" i="116"/>
  <c r="S120" i="116"/>
  <c r="R120" i="116"/>
  <c r="M120" i="116"/>
  <c r="Z120" i="116" s="1"/>
  <c r="BF10" i="116"/>
  <c r="AR10" i="116"/>
  <c r="AS10" i="116" s="1"/>
  <c r="AQ10" i="116"/>
  <c r="AA10" i="116"/>
  <c r="V10" i="116"/>
  <c r="U10" i="116"/>
  <c r="T10" i="116"/>
  <c r="S10" i="116"/>
  <c r="R10" i="116"/>
  <c r="M10" i="116"/>
  <c r="Z10" i="116" s="1"/>
  <c r="BF40" i="116"/>
  <c r="AR40" i="116"/>
  <c r="AQ40" i="116"/>
  <c r="AA40" i="116"/>
  <c r="V40" i="116"/>
  <c r="U40" i="116"/>
  <c r="X40" i="116" s="1"/>
  <c r="T40" i="116"/>
  <c r="S40" i="116"/>
  <c r="R40" i="116"/>
  <c r="M40" i="116"/>
  <c r="Z40" i="116" s="1"/>
  <c r="BF144" i="116"/>
  <c r="AR144" i="116"/>
  <c r="AS144" i="116" s="1"/>
  <c r="AT144" i="116" s="1"/>
  <c r="AU144" i="116" s="1"/>
  <c r="AV144" i="116" s="1"/>
  <c r="AQ144" i="116"/>
  <c r="AA144" i="116"/>
  <c r="Z144" i="116"/>
  <c r="V144" i="116"/>
  <c r="U144" i="116"/>
  <c r="T144" i="116"/>
  <c r="S144" i="116"/>
  <c r="R144" i="116"/>
  <c r="M144" i="116"/>
  <c r="J144" i="116" s="1"/>
  <c r="BF101" i="116"/>
  <c r="AR101" i="116"/>
  <c r="AQ101" i="116"/>
  <c r="AA101" i="116"/>
  <c r="V101" i="116"/>
  <c r="U101" i="116"/>
  <c r="T101" i="116"/>
  <c r="S101" i="116"/>
  <c r="R101" i="116"/>
  <c r="M101" i="116"/>
  <c r="Z101" i="116" s="1"/>
  <c r="BF41" i="116"/>
  <c r="AR41" i="116"/>
  <c r="AS41" i="116" s="1"/>
  <c r="AQ41" i="116"/>
  <c r="AA41" i="116"/>
  <c r="V41" i="116"/>
  <c r="U41" i="116"/>
  <c r="T41" i="116"/>
  <c r="S41" i="116"/>
  <c r="R41" i="116"/>
  <c r="M41" i="116"/>
  <c r="Z41" i="116" s="1"/>
  <c r="BF54" i="116"/>
  <c r="AR54" i="116"/>
  <c r="AQ54" i="116"/>
  <c r="AA54" i="116"/>
  <c r="V54" i="116"/>
  <c r="U54" i="116"/>
  <c r="X54" i="116" s="1"/>
  <c r="T54" i="116"/>
  <c r="S54" i="116"/>
  <c r="R54" i="116"/>
  <c r="M54" i="116"/>
  <c r="Z54" i="116" s="1"/>
  <c r="BF21" i="116"/>
  <c r="AR21" i="116"/>
  <c r="AS21" i="116" s="1"/>
  <c r="AT21" i="116" s="1"/>
  <c r="AU21" i="116" s="1"/>
  <c r="AV21" i="116" s="1"/>
  <c r="AQ21" i="116"/>
  <c r="AA21" i="116"/>
  <c r="V21" i="116"/>
  <c r="U21" i="116"/>
  <c r="T21" i="116"/>
  <c r="S21" i="116"/>
  <c r="R21" i="116"/>
  <c r="M21" i="116"/>
  <c r="Z21" i="116" s="1"/>
  <c r="BF118" i="116"/>
  <c r="AR118" i="116"/>
  <c r="AQ118" i="116"/>
  <c r="AA118" i="116"/>
  <c r="V118" i="116"/>
  <c r="U118" i="116"/>
  <c r="X118" i="116" s="1"/>
  <c r="T118" i="116"/>
  <c r="S118" i="116"/>
  <c r="R118" i="116"/>
  <c r="M118" i="116"/>
  <c r="Z118" i="116" s="1"/>
  <c r="BF35" i="116"/>
  <c r="AR35" i="116"/>
  <c r="AS35" i="116" s="1"/>
  <c r="AQ35" i="116"/>
  <c r="AA35" i="116"/>
  <c r="V35" i="116"/>
  <c r="U35" i="116"/>
  <c r="T35" i="116"/>
  <c r="S35" i="116"/>
  <c r="R35" i="116"/>
  <c r="M35" i="116"/>
  <c r="Z35" i="116" s="1"/>
  <c r="BF82" i="116"/>
  <c r="AR82" i="116"/>
  <c r="AQ82" i="116"/>
  <c r="AA82" i="116"/>
  <c r="V82" i="116"/>
  <c r="U82" i="116"/>
  <c r="X82" i="116" s="1"/>
  <c r="T82" i="116"/>
  <c r="S82" i="116"/>
  <c r="R82" i="116"/>
  <c r="M82" i="116"/>
  <c r="Z82" i="116" s="1"/>
  <c r="BF38" i="116"/>
  <c r="AS38" i="116"/>
  <c r="AT38" i="116" s="1"/>
  <c r="AU38" i="116" s="1"/>
  <c r="AV38" i="116" s="1"/>
  <c r="AR38" i="116"/>
  <c r="AQ38" i="116"/>
  <c r="AA38" i="116"/>
  <c r="V38" i="116"/>
  <c r="U38" i="116"/>
  <c r="T38" i="116"/>
  <c r="S38" i="116"/>
  <c r="R38" i="116"/>
  <c r="M38" i="116"/>
  <c r="Z38" i="116" s="1"/>
  <c r="BF108" i="116"/>
  <c r="AR108" i="116"/>
  <c r="AQ108" i="116"/>
  <c r="AA108" i="116"/>
  <c r="V108" i="116"/>
  <c r="U108" i="116"/>
  <c r="X108" i="116" s="1"/>
  <c r="T108" i="116"/>
  <c r="S108" i="116"/>
  <c r="R108" i="116"/>
  <c r="M108" i="116"/>
  <c r="Z108" i="116" s="1"/>
  <c r="BF9" i="116"/>
  <c r="AR9" i="116"/>
  <c r="AS9" i="116" s="1"/>
  <c r="AQ9" i="116"/>
  <c r="AA9" i="116"/>
  <c r="V9" i="116"/>
  <c r="U9" i="116"/>
  <c r="T9" i="116"/>
  <c r="S9" i="116"/>
  <c r="R9" i="116"/>
  <c r="M9" i="116"/>
  <c r="Z9" i="116" s="1"/>
  <c r="BF80" i="116"/>
  <c r="AR80" i="116"/>
  <c r="AQ80" i="116"/>
  <c r="AA80" i="116"/>
  <c r="V80" i="116"/>
  <c r="U80" i="116"/>
  <c r="T80" i="116"/>
  <c r="S80" i="116"/>
  <c r="R80" i="116"/>
  <c r="M80" i="116"/>
  <c r="Z80" i="116" s="1"/>
  <c r="BF84" i="116"/>
  <c r="AR84" i="116"/>
  <c r="AS84" i="116" s="1"/>
  <c r="AT84" i="116" s="1"/>
  <c r="AU84" i="116" s="1"/>
  <c r="AV84" i="116" s="1"/>
  <c r="AQ84" i="116"/>
  <c r="AA84" i="116"/>
  <c r="V84" i="116"/>
  <c r="U84" i="116"/>
  <c r="T84" i="116"/>
  <c r="S84" i="116"/>
  <c r="R84" i="116"/>
  <c r="M84" i="116"/>
  <c r="Z84" i="116" s="1"/>
  <c r="BF143" i="116"/>
  <c r="AR143" i="116"/>
  <c r="AQ143" i="116"/>
  <c r="AA143" i="116"/>
  <c r="Z143" i="116"/>
  <c r="V143" i="116"/>
  <c r="U143" i="116"/>
  <c r="AO143" i="116" s="1"/>
  <c r="T143" i="116"/>
  <c r="S143" i="116"/>
  <c r="R143" i="116"/>
  <c r="M143" i="116"/>
  <c r="J143" i="116" s="1"/>
  <c r="AP143" i="116" s="1"/>
  <c r="BF111" i="116"/>
  <c r="AR111" i="116"/>
  <c r="AS111" i="116" s="1"/>
  <c r="AQ111" i="116"/>
  <c r="AA111" i="116"/>
  <c r="V111" i="116"/>
  <c r="U111" i="116"/>
  <c r="T111" i="116"/>
  <c r="S111" i="116"/>
  <c r="R111" i="116"/>
  <c r="M111" i="116"/>
  <c r="Z111" i="116" s="1"/>
  <c r="BF136" i="116"/>
  <c r="AR136" i="116"/>
  <c r="AQ136" i="116"/>
  <c r="AA136" i="116"/>
  <c r="V136" i="116"/>
  <c r="U136" i="116"/>
  <c r="X136" i="116" s="1"/>
  <c r="T136" i="116"/>
  <c r="S136" i="116"/>
  <c r="R136" i="116"/>
  <c r="M136" i="116"/>
  <c r="Z136" i="116" s="1"/>
  <c r="BF8" i="116"/>
  <c r="AR8" i="116"/>
  <c r="AS8" i="116" s="1"/>
  <c r="AT8" i="116" s="1"/>
  <c r="AU8" i="116" s="1"/>
  <c r="AV8" i="116" s="1"/>
  <c r="AQ8" i="116"/>
  <c r="AA8" i="116"/>
  <c r="V8" i="116"/>
  <c r="U8" i="116"/>
  <c r="T8" i="116"/>
  <c r="S8" i="116"/>
  <c r="R8" i="116"/>
  <c r="M8" i="116"/>
  <c r="Z8" i="116" s="1"/>
  <c r="BF68" i="116"/>
  <c r="AR68" i="116"/>
  <c r="AQ68" i="116"/>
  <c r="AA68" i="116"/>
  <c r="V68" i="116"/>
  <c r="U68" i="116"/>
  <c r="T68" i="116"/>
  <c r="S68" i="116"/>
  <c r="R68" i="116"/>
  <c r="M68" i="116"/>
  <c r="Z68" i="116" s="1"/>
  <c r="BF127" i="116"/>
  <c r="BF153" i="116" s="1"/>
  <c r="AR127" i="116"/>
  <c r="AQ127" i="116"/>
  <c r="AQ153" i="116" s="1"/>
  <c r="AA127" i="116"/>
  <c r="AA153" i="116" s="1"/>
  <c r="V127" i="116"/>
  <c r="U127" i="116"/>
  <c r="U153" i="116" s="1"/>
  <c r="T127" i="116"/>
  <c r="S127" i="116"/>
  <c r="S153" i="116" s="1"/>
  <c r="R127" i="116"/>
  <c r="R153" i="116" s="1"/>
  <c r="M127" i="116"/>
  <c r="M153" i="116" s="1"/>
  <c r="BF48" i="116"/>
  <c r="AR48" i="116"/>
  <c r="AQ48" i="116"/>
  <c r="AA48" i="116"/>
  <c r="V48" i="116"/>
  <c r="U48" i="116"/>
  <c r="X48" i="116" s="1"/>
  <c r="T48" i="116"/>
  <c r="S48" i="116"/>
  <c r="R48" i="116"/>
  <c r="M48" i="116"/>
  <c r="Z48" i="116" s="1"/>
  <c r="BF114" i="116"/>
  <c r="AR114" i="116"/>
  <c r="AS114" i="116" s="1"/>
  <c r="AT114" i="116" s="1"/>
  <c r="AU114" i="116" s="1"/>
  <c r="AV114" i="116" s="1"/>
  <c r="AQ114" i="116"/>
  <c r="AA114" i="116"/>
  <c r="V114" i="116"/>
  <c r="U114" i="116"/>
  <c r="T114" i="116"/>
  <c r="S114" i="116"/>
  <c r="R114" i="116"/>
  <c r="M114" i="116"/>
  <c r="Z114" i="116" s="1"/>
  <c r="BF145" i="116"/>
  <c r="AR145" i="116"/>
  <c r="AQ145" i="116"/>
  <c r="AA145" i="116"/>
  <c r="V145" i="116"/>
  <c r="U145" i="116"/>
  <c r="X145" i="116" s="1"/>
  <c r="T145" i="116"/>
  <c r="S145" i="116"/>
  <c r="R145" i="116"/>
  <c r="M145" i="116"/>
  <c r="Z145" i="116" s="1"/>
  <c r="BF121" i="116"/>
  <c r="AR121" i="116"/>
  <c r="AS121" i="116" s="1"/>
  <c r="AQ121" i="116"/>
  <c r="AA121" i="116"/>
  <c r="V121" i="116"/>
  <c r="U121" i="116"/>
  <c r="T121" i="116"/>
  <c r="S121" i="116"/>
  <c r="R121" i="116"/>
  <c r="M121" i="116"/>
  <c r="Z121" i="116" s="1"/>
  <c r="BF98" i="116"/>
  <c r="AR98" i="116"/>
  <c r="AQ98" i="116"/>
  <c r="AA98" i="116"/>
  <c r="V98" i="116"/>
  <c r="U98" i="116"/>
  <c r="T98" i="116"/>
  <c r="S98" i="116"/>
  <c r="R98" i="116"/>
  <c r="M98" i="116"/>
  <c r="Z98" i="116" s="1"/>
  <c r="BF141" i="116"/>
  <c r="AR141" i="116"/>
  <c r="AS141" i="116" s="1"/>
  <c r="AT141" i="116" s="1"/>
  <c r="AU141" i="116" s="1"/>
  <c r="AV141" i="116" s="1"/>
  <c r="AQ141" i="116"/>
  <c r="AA141" i="116"/>
  <c r="Z141" i="116"/>
  <c r="V141" i="116"/>
  <c r="U141" i="116"/>
  <c r="AO141" i="116" s="1"/>
  <c r="T141" i="116"/>
  <c r="S141" i="116"/>
  <c r="R141" i="116"/>
  <c r="M141" i="116"/>
  <c r="J141" i="116" s="1"/>
  <c r="AP141" i="116" s="1"/>
  <c r="BF90" i="116"/>
  <c r="AR90" i="116"/>
  <c r="AS90" i="116" s="1"/>
  <c r="AT90" i="116" s="1"/>
  <c r="AU90" i="116" s="1"/>
  <c r="AV90" i="116" s="1"/>
  <c r="AQ90" i="116"/>
  <c r="AA90" i="116"/>
  <c r="V90" i="116"/>
  <c r="U90" i="116"/>
  <c r="T90" i="116"/>
  <c r="S90" i="116"/>
  <c r="R90" i="116"/>
  <c r="M90" i="116"/>
  <c r="Z90" i="116" s="1"/>
  <c r="BF64" i="116"/>
  <c r="AR64" i="116"/>
  <c r="AQ64" i="116"/>
  <c r="AA64" i="116"/>
  <c r="V64" i="116"/>
  <c r="U64" i="116"/>
  <c r="T64" i="116"/>
  <c r="S64" i="116"/>
  <c r="R64" i="116"/>
  <c r="M64" i="116"/>
  <c r="Z64" i="116" s="1"/>
  <c r="BF104" i="116"/>
  <c r="AR104" i="116"/>
  <c r="AQ104" i="116"/>
  <c r="AA104" i="116"/>
  <c r="V104" i="116"/>
  <c r="U104" i="116"/>
  <c r="T104" i="116"/>
  <c r="S104" i="116"/>
  <c r="R104" i="116"/>
  <c r="M104" i="116"/>
  <c r="Z104" i="116" s="1"/>
  <c r="BF72" i="116"/>
  <c r="AR72" i="116"/>
  <c r="AS72" i="116" s="1"/>
  <c r="AQ72" i="116"/>
  <c r="AA72" i="116"/>
  <c r="V72" i="116"/>
  <c r="U72" i="116"/>
  <c r="X72" i="116" s="1"/>
  <c r="T72" i="116"/>
  <c r="S72" i="116"/>
  <c r="R72" i="116"/>
  <c r="M72" i="116"/>
  <c r="Z72" i="116" s="1"/>
  <c r="BF20" i="116"/>
  <c r="AR20" i="116"/>
  <c r="AS20" i="116" s="1"/>
  <c r="AT20" i="116" s="1"/>
  <c r="AU20" i="116" s="1"/>
  <c r="AV20" i="116" s="1"/>
  <c r="AQ20" i="116"/>
  <c r="AA20" i="116"/>
  <c r="V20" i="116"/>
  <c r="U20" i="116"/>
  <c r="T20" i="116"/>
  <c r="S20" i="116"/>
  <c r="R20" i="116"/>
  <c r="M20" i="116"/>
  <c r="Z20" i="116" s="1"/>
  <c r="BF131" i="116"/>
  <c r="AR131" i="116"/>
  <c r="AQ131" i="116"/>
  <c r="AA131" i="116"/>
  <c r="V131" i="116"/>
  <c r="U131" i="116"/>
  <c r="T131" i="116"/>
  <c r="S131" i="116"/>
  <c r="R131" i="116"/>
  <c r="M131" i="116"/>
  <c r="Z131" i="116" s="1"/>
  <c r="BF39" i="116"/>
  <c r="BF160" i="116" s="1"/>
  <c r="AR39" i="116"/>
  <c r="AQ39" i="116"/>
  <c r="AA39" i="116"/>
  <c r="AA160" i="116" s="1"/>
  <c r="V39" i="116"/>
  <c r="V160" i="116" s="1"/>
  <c r="U39" i="116"/>
  <c r="T39" i="116"/>
  <c r="T160" i="116" s="1"/>
  <c r="S39" i="116"/>
  <c r="S160" i="116" s="1"/>
  <c r="R39" i="116"/>
  <c r="R160" i="116" s="1"/>
  <c r="M39" i="116"/>
  <c r="BF109" i="116"/>
  <c r="AR109" i="116"/>
  <c r="AS109" i="116" s="1"/>
  <c r="AT109" i="116" s="1"/>
  <c r="AU109" i="116" s="1"/>
  <c r="AV109" i="116" s="1"/>
  <c r="AQ109" i="116"/>
  <c r="AA109" i="116"/>
  <c r="V109" i="116"/>
  <c r="U109" i="116"/>
  <c r="X109" i="116" s="1"/>
  <c r="T109" i="116"/>
  <c r="S109" i="116"/>
  <c r="R109" i="116"/>
  <c r="M109" i="116"/>
  <c r="Z109" i="116" s="1"/>
  <c r="J109" i="116"/>
  <c r="BF65" i="116"/>
  <c r="AR65" i="116"/>
  <c r="AS65" i="116" s="1"/>
  <c r="AT65" i="116" s="1"/>
  <c r="AU65" i="116" s="1"/>
  <c r="AV65" i="116" s="1"/>
  <c r="AQ65" i="116"/>
  <c r="AA65" i="116"/>
  <c r="V65" i="116"/>
  <c r="U65" i="116"/>
  <c r="T65" i="116"/>
  <c r="S65" i="116"/>
  <c r="R65" i="116"/>
  <c r="M65" i="116"/>
  <c r="Z65" i="116" s="1"/>
  <c r="BF89" i="116"/>
  <c r="AR89" i="116"/>
  <c r="AQ89" i="116"/>
  <c r="AA89" i="116"/>
  <c r="V89" i="116"/>
  <c r="U89" i="116"/>
  <c r="T89" i="116"/>
  <c r="S89" i="116"/>
  <c r="R89" i="116"/>
  <c r="M89" i="116"/>
  <c r="Z89" i="116" s="1"/>
  <c r="BF76" i="116"/>
  <c r="AR76" i="116"/>
  <c r="AQ76" i="116"/>
  <c r="AA76" i="116"/>
  <c r="V76" i="116"/>
  <c r="U76" i="116"/>
  <c r="T76" i="116"/>
  <c r="S76" i="116"/>
  <c r="R76" i="116"/>
  <c r="M76" i="116"/>
  <c r="Z76" i="116" s="1"/>
  <c r="BF23" i="116"/>
  <c r="AR23" i="116"/>
  <c r="AS23" i="116" s="1"/>
  <c r="AT23" i="116" s="1"/>
  <c r="AU23" i="116" s="1"/>
  <c r="AV23" i="116" s="1"/>
  <c r="AQ23" i="116"/>
  <c r="AA23" i="116"/>
  <c r="V23" i="116"/>
  <c r="U23" i="116"/>
  <c r="T23" i="116"/>
  <c r="S23" i="116"/>
  <c r="R23" i="116"/>
  <c r="M23" i="116"/>
  <c r="BF140" i="116"/>
  <c r="AR140" i="116"/>
  <c r="AS140" i="116" s="1"/>
  <c r="AT140" i="116" s="1"/>
  <c r="AU140" i="116" s="1"/>
  <c r="AV140" i="116" s="1"/>
  <c r="AQ140" i="116"/>
  <c r="AA140" i="116"/>
  <c r="V140" i="116"/>
  <c r="U140" i="116"/>
  <c r="T140" i="116"/>
  <c r="S140" i="116"/>
  <c r="R140" i="116"/>
  <c r="M140" i="116"/>
  <c r="BF94" i="116"/>
  <c r="AR94" i="116"/>
  <c r="AQ94" i="116"/>
  <c r="AA94" i="116"/>
  <c r="Z94" i="116"/>
  <c r="V94" i="116"/>
  <c r="U94" i="116"/>
  <c r="T94" i="116"/>
  <c r="S94" i="116"/>
  <c r="R94" i="116"/>
  <c r="M94" i="116"/>
  <c r="J94" i="116" s="1"/>
  <c r="BF125" i="116"/>
  <c r="AR125" i="116"/>
  <c r="AQ125" i="116"/>
  <c r="AA125" i="116"/>
  <c r="Z125" i="116"/>
  <c r="V125" i="116"/>
  <c r="U125" i="116"/>
  <c r="T125" i="116"/>
  <c r="S125" i="116"/>
  <c r="R125" i="116"/>
  <c r="M125" i="116"/>
  <c r="J125" i="116" s="1"/>
  <c r="BF88" i="116"/>
  <c r="AR88" i="116"/>
  <c r="AS88" i="116" s="1"/>
  <c r="AT88" i="116" s="1"/>
  <c r="AU88" i="116" s="1"/>
  <c r="AV88" i="116" s="1"/>
  <c r="AQ88" i="116"/>
  <c r="AA88" i="116"/>
  <c r="Z88" i="116"/>
  <c r="V88" i="116"/>
  <c r="U88" i="116"/>
  <c r="T88" i="116"/>
  <c r="S88" i="116"/>
  <c r="R88" i="116"/>
  <c r="M88" i="116"/>
  <c r="J88" i="116" s="1"/>
  <c r="BF61" i="116"/>
  <c r="AS61" i="116"/>
  <c r="AT61" i="116" s="1"/>
  <c r="AU61" i="116" s="1"/>
  <c r="AV61" i="116" s="1"/>
  <c r="AR61" i="116"/>
  <c r="AQ61" i="116"/>
  <c r="AA61" i="116"/>
  <c r="V61" i="116"/>
  <c r="U61" i="116"/>
  <c r="T61" i="116"/>
  <c r="S61" i="116"/>
  <c r="R61" i="116"/>
  <c r="M61" i="116"/>
  <c r="BF132" i="116"/>
  <c r="AR132" i="116"/>
  <c r="AQ132" i="116"/>
  <c r="AA132" i="116"/>
  <c r="V132" i="116"/>
  <c r="U132" i="116"/>
  <c r="T132" i="116"/>
  <c r="S132" i="116"/>
  <c r="R132" i="116"/>
  <c r="M132" i="116"/>
  <c r="Z132" i="116" s="1"/>
  <c r="BF29" i="116"/>
  <c r="AR29" i="116"/>
  <c r="AQ29" i="116"/>
  <c r="AA29" i="116"/>
  <c r="V29" i="116"/>
  <c r="U29" i="116"/>
  <c r="T29" i="116"/>
  <c r="S29" i="116"/>
  <c r="R29" i="116"/>
  <c r="M29" i="116"/>
  <c r="Z29" i="116" s="1"/>
  <c r="BF116" i="116"/>
  <c r="AR116" i="116"/>
  <c r="AQ116" i="116"/>
  <c r="AA116" i="116"/>
  <c r="V116" i="116"/>
  <c r="U116" i="116"/>
  <c r="X116" i="116" s="1"/>
  <c r="T116" i="116"/>
  <c r="S116" i="116"/>
  <c r="R116" i="116"/>
  <c r="M116" i="116"/>
  <c r="J116" i="116" s="1"/>
  <c r="BF60" i="116"/>
  <c r="BF162" i="116" s="1"/>
  <c r="AR60" i="116"/>
  <c r="AR162" i="116" s="1"/>
  <c r="AQ60" i="116"/>
  <c r="AQ162" i="116" s="1"/>
  <c r="AA60" i="116"/>
  <c r="AA162" i="116" s="1"/>
  <c r="V60" i="116"/>
  <c r="V162" i="116" s="1"/>
  <c r="U60" i="116"/>
  <c r="U162" i="116" s="1"/>
  <c r="T60" i="116"/>
  <c r="T162" i="116" s="1"/>
  <c r="S60" i="116"/>
  <c r="S162" i="116" s="1"/>
  <c r="R60" i="116"/>
  <c r="R162" i="116" s="1"/>
  <c r="M60" i="116"/>
  <c r="M162" i="116" s="1"/>
  <c r="J60" i="116"/>
  <c r="BF123" i="116"/>
  <c r="AR123" i="116"/>
  <c r="AQ123" i="116"/>
  <c r="AA123" i="116"/>
  <c r="V123" i="116"/>
  <c r="U123" i="116"/>
  <c r="T123" i="116"/>
  <c r="S123" i="116"/>
  <c r="R123" i="116"/>
  <c r="M123" i="116"/>
  <c r="Z123" i="116" s="1"/>
  <c r="BF128" i="116"/>
  <c r="AR128" i="116"/>
  <c r="AQ128" i="116"/>
  <c r="AA128" i="116"/>
  <c r="V128" i="116"/>
  <c r="U128" i="116"/>
  <c r="T128" i="116"/>
  <c r="S128" i="116"/>
  <c r="R128" i="116"/>
  <c r="M128" i="116"/>
  <c r="Z128" i="116" s="1"/>
  <c r="BF119" i="116"/>
  <c r="AR119" i="116"/>
  <c r="AQ119" i="116"/>
  <c r="AA119" i="116"/>
  <c r="V119" i="116"/>
  <c r="U119" i="116"/>
  <c r="T119" i="116"/>
  <c r="S119" i="116"/>
  <c r="R119" i="116"/>
  <c r="M119" i="116"/>
  <c r="Z119" i="116" s="1"/>
  <c r="BF43" i="116"/>
  <c r="AR43" i="116"/>
  <c r="AS43" i="116" s="1"/>
  <c r="AT43" i="116" s="1"/>
  <c r="AU43" i="116" s="1"/>
  <c r="AV43" i="116" s="1"/>
  <c r="AQ43" i="116"/>
  <c r="AA43" i="116"/>
  <c r="Z43" i="116"/>
  <c r="V43" i="116"/>
  <c r="U43" i="116"/>
  <c r="T43" i="116"/>
  <c r="S43" i="116"/>
  <c r="R43" i="116"/>
  <c r="M43" i="116"/>
  <c r="J43" i="116" s="1"/>
  <c r="BF66" i="116"/>
  <c r="AR66" i="116"/>
  <c r="AQ66" i="116"/>
  <c r="AA66" i="116"/>
  <c r="V66" i="116"/>
  <c r="U66" i="116"/>
  <c r="X66" i="116" s="1"/>
  <c r="T66" i="116"/>
  <c r="S66" i="116"/>
  <c r="R66" i="116"/>
  <c r="M66" i="116"/>
  <c r="BF7" i="116"/>
  <c r="AR7" i="116"/>
  <c r="AQ7" i="116"/>
  <c r="AA7" i="116"/>
  <c r="Z7" i="116"/>
  <c r="V7" i="116"/>
  <c r="U7" i="116"/>
  <c r="T7" i="116"/>
  <c r="S7" i="116"/>
  <c r="R7" i="116"/>
  <c r="M7" i="116"/>
  <c r="J7" i="116" s="1"/>
  <c r="BF92" i="116"/>
  <c r="AR92" i="116"/>
  <c r="AQ92" i="116"/>
  <c r="AA92" i="116"/>
  <c r="V92" i="116"/>
  <c r="U92" i="116"/>
  <c r="X92" i="116" s="1"/>
  <c r="T92" i="116"/>
  <c r="S92" i="116"/>
  <c r="R92" i="116"/>
  <c r="M92" i="116"/>
  <c r="Z92" i="116" s="1"/>
  <c r="BF34" i="116"/>
  <c r="AR34" i="116"/>
  <c r="AS34" i="116" s="1"/>
  <c r="AT34" i="116" s="1"/>
  <c r="AU34" i="116" s="1"/>
  <c r="AV34" i="116" s="1"/>
  <c r="AQ34" i="116"/>
  <c r="AA34" i="116"/>
  <c r="V34" i="116"/>
  <c r="U34" i="116"/>
  <c r="T34" i="116"/>
  <c r="S34" i="116"/>
  <c r="R34" i="116"/>
  <c r="M34" i="116"/>
  <c r="J34" i="116" s="1"/>
  <c r="BF59" i="116"/>
  <c r="AR59" i="116"/>
  <c r="AQ59" i="116"/>
  <c r="AA59" i="116"/>
  <c r="Z59" i="116"/>
  <c r="V59" i="116"/>
  <c r="U59" i="116"/>
  <c r="X59" i="116" s="1"/>
  <c r="T59" i="116"/>
  <c r="S59" i="116"/>
  <c r="R59" i="116"/>
  <c r="M59" i="116"/>
  <c r="J59" i="116" s="1"/>
  <c r="BF74" i="116"/>
  <c r="AR74" i="116"/>
  <c r="AS74" i="116" s="1"/>
  <c r="AT74" i="116" s="1"/>
  <c r="AU74" i="116" s="1"/>
  <c r="AV74" i="116" s="1"/>
  <c r="AQ74" i="116"/>
  <c r="AA74" i="116"/>
  <c r="V74" i="116"/>
  <c r="U74" i="116"/>
  <c r="T74" i="116"/>
  <c r="S74" i="116"/>
  <c r="R74" i="116"/>
  <c r="M74" i="116"/>
  <c r="Z74" i="116" s="1"/>
  <c r="BF78" i="116"/>
  <c r="AR78" i="116"/>
  <c r="AQ78" i="116"/>
  <c r="AA78" i="116"/>
  <c r="V78" i="116"/>
  <c r="U78" i="116"/>
  <c r="X78" i="116" s="1"/>
  <c r="T78" i="116"/>
  <c r="S78" i="116"/>
  <c r="R78" i="116"/>
  <c r="M78" i="116"/>
  <c r="Z78" i="116" s="1"/>
  <c r="BF70" i="116"/>
  <c r="BF158" i="116" s="1"/>
  <c r="AR70" i="116"/>
  <c r="AQ70" i="116"/>
  <c r="AQ158" i="116" s="1"/>
  <c r="AA70" i="116"/>
  <c r="AA158" i="116" s="1"/>
  <c r="V70" i="116"/>
  <c r="U70" i="116"/>
  <c r="T70" i="116"/>
  <c r="T158" i="116" s="1"/>
  <c r="S70" i="116"/>
  <c r="R70" i="116"/>
  <c r="R158" i="116" s="1"/>
  <c r="M70" i="116"/>
  <c r="M158" i="116" s="1"/>
  <c r="BF73" i="116"/>
  <c r="AR73" i="116"/>
  <c r="AQ73" i="116"/>
  <c r="AA73" i="116"/>
  <c r="V73" i="116"/>
  <c r="U73" i="116"/>
  <c r="T73" i="116"/>
  <c r="S73" i="116"/>
  <c r="R73" i="116"/>
  <c r="M73" i="116"/>
  <c r="Z73" i="116" s="1"/>
  <c r="BF33" i="116"/>
  <c r="BF157" i="116" s="1"/>
  <c r="AR33" i="116"/>
  <c r="AS33" i="116" s="1"/>
  <c r="AQ33" i="116"/>
  <c r="AA33" i="116"/>
  <c r="V33" i="116"/>
  <c r="U33" i="116"/>
  <c r="T33" i="116"/>
  <c r="S33" i="116"/>
  <c r="R33" i="116"/>
  <c r="M33" i="116"/>
  <c r="BF87" i="116"/>
  <c r="AR87" i="116"/>
  <c r="AQ87" i="116"/>
  <c r="AA87" i="116"/>
  <c r="V87" i="116"/>
  <c r="U87" i="116"/>
  <c r="X87" i="116" s="1"/>
  <c r="T87" i="116"/>
  <c r="S87" i="116"/>
  <c r="R87" i="116"/>
  <c r="M87" i="116"/>
  <c r="BF50" i="116"/>
  <c r="AR50" i="116"/>
  <c r="AS50" i="116" s="1"/>
  <c r="AT50" i="116" s="1"/>
  <c r="AU50" i="116" s="1"/>
  <c r="AV50" i="116" s="1"/>
  <c r="AQ50" i="116"/>
  <c r="AA50" i="116"/>
  <c r="V50" i="116"/>
  <c r="U50" i="116"/>
  <c r="T50" i="116"/>
  <c r="S50" i="116"/>
  <c r="R50" i="116"/>
  <c r="M50" i="116"/>
  <c r="J50" i="116" s="1"/>
  <c r="BF105" i="116"/>
  <c r="AR105" i="116"/>
  <c r="AQ105" i="116"/>
  <c r="AA105" i="116"/>
  <c r="V105" i="116"/>
  <c r="U105" i="116"/>
  <c r="X105" i="116" s="1"/>
  <c r="T105" i="116"/>
  <c r="S105" i="116"/>
  <c r="R105" i="116"/>
  <c r="M105" i="116"/>
  <c r="J105" i="116" s="1"/>
  <c r="BF106" i="116"/>
  <c r="AR106" i="116"/>
  <c r="AS106" i="116" s="1"/>
  <c r="AT106" i="116" s="1"/>
  <c r="AU106" i="116" s="1"/>
  <c r="AV106" i="116" s="1"/>
  <c r="AQ106" i="116"/>
  <c r="AA106" i="116"/>
  <c r="V106" i="116"/>
  <c r="U106" i="116"/>
  <c r="T106" i="116"/>
  <c r="S106" i="116"/>
  <c r="R106" i="116"/>
  <c r="M106" i="116"/>
  <c r="Z106" i="116" s="1"/>
  <c r="BF63" i="116"/>
  <c r="AR63" i="116"/>
  <c r="AQ63" i="116"/>
  <c r="AA63" i="116"/>
  <c r="AA154" i="116" s="1"/>
  <c r="V63" i="116"/>
  <c r="V154" i="116" s="1"/>
  <c r="U63" i="116"/>
  <c r="T63" i="116"/>
  <c r="S63" i="116"/>
  <c r="R63" i="116"/>
  <c r="R154" i="116" s="1"/>
  <c r="M63" i="116"/>
  <c r="J63" i="116" s="1"/>
  <c r="BF99" i="116"/>
  <c r="AR99" i="116"/>
  <c r="AS99" i="116" s="1"/>
  <c r="AT99" i="116" s="1"/>
  <c r="AU99" i="116" s="1"/>
  <c r="AV99" i="116" s="1"/>
  <c r="AQ99" i="116"/>
  <c r="AA99" i="116"/>
  <c r="V99" i="116"/>
  <c r="U99" i="116"/>
  <c r="T99" i="116"/>
  <c r="S99" i="116"/>
  <c r="R99" i="116"/>
  <c r="M99" i="116"/>
  <c r="J99" i="116" s="1"/>
  <c r="BF45" i="116"/>
  <c r="AR45" i="116"/>
  <c r="AQ45" i="116"/>
  <c r="AA45" i="116"/>
  <c r="V45" i="116"/>
  <c r="U45" i="116"/>
  <c r="X45" i="116" s="1"/>
  <c r="T45" i="116"/>
  <c r="S45" i="116"/>
  <c r="R45" i="116"/>
  <c r="M45" i="116"/>
  <c r="J45" i="116" s="1"/>
  <c r="BF18" i="116"/>
  <c r="AR18" i="116"/>
  <c r="AS18" i="116" s="1"/>
  <c r="AQ18" i="116"/>
  <c r="AA18" i="116"/>
  <c r="V18" i="116"/>
  <c r="U18" i="116"/>
  <c r="T18" i="116"/>
  <c r="S18" i="116"/>
  <c r="R18" i="116"/>
  <c r="M18" i="116"/>
  <c r="AP63" i="116" l="1"/>
  <c r="AR161" i="116"/>
  <c r="AP109" i="116"/>
  <c r="W20" i="116"/>
  <c r="V153" i="116"/>
  <c r="U156" i="116"/>
  <c r="AP86" i="116"/>
  <c r="W59" i="117"/>
  <c r="AP88" i="116"/>
  <c r="W99" i="116"/>
  <c r="W50" i="116"/>
  <c r="S156" i="116"/>
  <c r="AR340" i="117"/>
  <c r="W47" i="118"/>
  <c r="AO76" i="118"/>
  <c r="T154" i="116"/>
  <c r="V158" i="116"/>
  <c r="AR153" i="116"/>
  <c r="T156" i="116"/>
  <c r="AR341" i="117"/>
  <c r="T343" i="117"/>
  <c r="T337" i="117"/>
  <c r="V340" i="117"/>
  <c r="AO46" i="117"/>
  <c r="AP225" i="117"/>
  <c r="AP14" i="117"/>
  <c r="V296" i="118"/>
  <c r="AP105" i="118"/>
  <c r="V300" i="118"/>
  <c r="W21" i="118"/>
  <c r="AP29" i="118"/>
  <c r="BF156" i="116"/>
  <c r="AO42" i="116"/>
  <c r="W100" i="116"/>
  <c r="J65" i="116"/>
  <c r="AP65" i="116" s="1"/>
  <c r="J145" i="116"/>
  <c r="AP145" i="116" s="1"/>
  <c r="J91" i="116"/>
  <c r="AP91" i="116" s="1"/>
  <c r="J129" i="116"/>
  <c r="AP129" i="116" s="1"/>
  <c r="J24" i="116"/>
  <c r="AP24" i="116" s="1"/>
  <c r="X60" i="116"/>
  <c r="W41" i="116"/>
  <c r="J69" i="116"/>
  <c r="AP69" i="116" s="1"/>
  <c r="J73" i="117"/>
  <c r="W156" i="117"/>
  <c r="J186" i="117"/>
  <c r="AP186" i="117" s="1"/>
  <c r="AO20" i="117"/>
  <c r="AO91" i="117"/>
  <c r="J139" i="117"/>
  <c r="AP139" i="117" s="1"/>
  <c r="W213" i="117"/>
  <c r="J263" i="117"/>
  <c r="W58" i="117"/>
  <c r="W187" i="117"/>
  <c r="J62" i="117"/>
  <c r="AP62" i="117" s="1"/>
  <c r="W117" i="117"/>
  <c r="J134" i="117"/>
  <c r="AP134" i="117" s="1"/>
  <c r="J59" i="117"/>
  <c r="AO59" i="117" s="1"/>
  <c r="W110" i="117"/>
  <c r="J94" i="117"/>
  <c r="J185" i="117"/>
  <c r="AP185" i="117" s="1"/>
  <c r="J58" i="117"/>
  <c r="AP58" i="117" s="1"/>
  <c r="J141" i="117"/>
  <c r="AP141" i="117" s="1"/>
  <c r="J161" i="118"/>
  <c r="J120" i="118"/>
  <c r="AO120" i="118" s="1"/>
  <c r="AA295" i="118"/>
  <c r="AQ296" i="118"/>
  <c r="T300" i="118"/>
  <c r="AQ300" i="118"/>
  <c r="W105" i="118"/>
  <c r="W135" i="118"/>
  <c r="S293" i="118"/>
  <c r="W29" i="118"/>
  <c r="J60" i="118"/>
  <c r="AP60" i="118" s="1"/>
  <c r="W155" i="118"/>
  <c r="J238" i="118"/>
  <c r="AP238" i="118" s="1"/>
  <c r="J66" i="118"/>
  <c r="X170" i="118"/>
  <c r="AP244" i="118"/>
  <c r="V295" i="118"/>
  <c r="U300" i="118"/>
  <c r="AR300" i="118"/>
  <c r="T298" i="118"/>
  <c r="AQ298" i="118"/>
  <c r="BF297" i="118"/>
  <c r="AO114" i="118"/>
  <c r="J59" i="118"/>
  <c r="J274" i="118"/>
  <c r="T296" i="118"/>
  <c r="T297" i="118"/>
  <c r="AQ297" i="118"/>
  <c r="W27" i="118"/>
  <c r="AQ295" i="118"/>
  <c r="AA300" i="118"/>
  <c r="R293" i="118"/>
  <c r="X29" i="118"/>
  <c r="J47" i="118"/>
  <c r="AP47" i="118" s="1"/>
  <c r="J9" i="118"/>
  <c r="AP9" i="118" s="1"/>
  <c r="X161" i="118"/>
  <c r="J200" i="118"/>
  <c r="AP217" i="118"/>
  <c r="AP98" i="118"/>
  <c r="M300" i="118"/>
  <c r="BF295" i="118"/>
  <c r="AR296" i="118"/>
  <c r="W245" i="118"/>
  <c r="J135" i="118"/>
  <c r="AP135" i="118" s="1"/>
  <c r="X135" i="118"/>
  <c r="W116" i="118"/>
  <c r="AO65" i="118"/>
  <c r="AO101" i="118"/>
  <c r="W15" i="118"/>
  <c r="AO198" i="118"/>
  <c r="AO144" i="118"/>
  <c r="X155" i="118"/>
  <c r="X47" i="118"/>
  <c r="W142" i="118"/>
  <c r="W125" i="118"/>
  <c r="J166" i="118"/>
  <c r="AP166" i="118" s="1"/>
  <c r="J143" i="118"/>
  <c r="J228" i="118"/>
  <c r="J185" i="118"/>
  <c r="J81" i="118"/>
  <c r="J92" i="118"/>
  <c r="J137" i="118"/>
  <c r="W231" i="118"/>
  <c r="J242" i="118"/>
  <c r="AP242" i="118" s="1"/>
  <c r="J253" i="118"/>
  <c r="X253" i="118"/>
  <c r="W274" i="118"/>
  <c r="W120" i="118"/>
  <c r="J194" i="118"/>
  <c r="AP194" i="118" s="1"/>
  <c r="J58" i="118"/>
  <c r="W266" i="118"/>
  <c r="W279" i="118"/>
  <c r="J164" i="118"/>
  <c r="J271" i="118"/>
  <c r="J219" i="118"/>
  <c r="AO219" i="118" s="1"/>
  <c r="J191" i="118"/>
  <c r="J193" i="118"/>
  <c r="AP193" i="118" s="1"/>
  <c r="AP284" i="118"/>
  <c r="AP215" i="118"/>
  <c r="X91" i="118"/>
  <c r="U295" i="118"/>
  <c r="AR295" i="118"/>
  <c r="W106" i="118"/>
  <c r="W196" i="118"/>
  <c r="W98" i="118"/>
  <c r="AO265" i="118"/>
  <c r="W281" i="118"/>
  <c r="J108" i="118"/>
  <c r="AP108" i="118" s="1"/>
  <c r="J212" i="118"/>
  <c r="AO212" i="118" s="1"/>
  <c r="W69" i="118"/>
  <c r="W275" i="118"/>
  <c r="J49" i="118"/>
  <c r="AP49" i="118" s="1"/>
  <c r="J168" i="118"/>
  <c r="W240" i="118"/>
  <c r="J203" i="118"/>
  <c r="J148" i="118"/>
  <c r="AO192" i="118"/>
  <c r="J121" i="118"/>
  <c r="J250" i="118"/>
  <c r="J20" i="118"/>
  <c r="AP20" i="118" s="1"/>
  <c r="J237" i="118"/>
  <c r="AO237" i="118" s="1"/>
  <c r="W76" i="118"/>
  <c r="W74" i="118"/>
  <c r="J170" i="118"/>
  <c r="J91" i="118"/>
  <c r="J83" i="118"/>
  <c r="AP83" i="118" s="1"/>
  <c r="W253" i="118"/>
  <c r="X105" i="118"/>
  <c r="W101" i="118"/>
  <c r="J286" i="118"/>
  <c r="AP286" i="118" s="1"/>
  <c r="W114" i="118"/>
  <c r="W198" i="118"/>
  <c r="W144" i="118"/>
  <c r="J57" i="118"/>
  <c r="AP57" i="118" s="1"/>
  <c r="J247" i="118"/>
  <c r="AO247" i="118" s="1"/>
  <c r="X247" i="118"/>
  <c r="J218" i="118"/>
  <c r="AP218" i="118" s="1"/>
  <c r="R295" i="118"/>
  <c r="W141" i="118"/>
  <c r="W259" i="118"/>
  <c r="AO78" i="118"/>
  <c r="AO60" i="118"/>
  <c r="AO199" i="118"/>
  <c r="W128" i="118"/>
  <c r="AO160" i="118"/>
  <c r="AO250" i="118"/>
  <c r="W41" i="118"/>
  <c r="W131" i="118"/>
  <c r="X274" i="118"/>
  <c r="AO58" i="118"/>
  <c r="W54" i="118"/>
  <c r="J113" i="118"/>
  <c r="AR294" i="118"/>
  <c r="X244" i="118"/>
  <c r="AO284" i="118"/>
  <c r="AO260" i="118"/>
  <c r="AO64" i="118"/>
  <c r="W14" i="118"/>
  <c r="W238" i="118"/>
  <c r="W199" i="118"/>
  <c r="W112" i="118"/>
  <c r="J17" i="118"/>
  <c r="AP17" i="118" s="1"/>
  <c r="AO248" i="118"/>
  <c r="W67" i="118"/>
  <c r="W44" i="118"/>
  <c r="W71" i="118"/>
  <c r="W191" i="118"/>
  <c r="W134" i="118"/>
  <c r="AP91" i="118"/>
  <c r="W46" i="118"/>
  <c r="AP59" i="118"/>
  <c r="AO111" i="118"/>
  <c r="AP120" i="118"/>
  <c r="AO194" i="118"/>
  <c r="M297" i="118"/>
  <c r="AO215" i="118"/>
  <c r="J141" i="118"/>
  <c r="AO141" i="118" s="1"/>
  <c r="J259" i="118"/>
  <c r="AP259" i="118" s="1"/>
  <c r="J24" i="118"/>
  <c r="AP24" i="118" s="1"/>
  <c r="Z245" i="118"/>
  <c r="X265" i="118"/>
  <c r="X65" i="118"/>
  <c r="J261" i="118"/>
  <c r="AP261" i="118" s="1"/>
  <c r="J214" i="118"/>
  <c r="J173" i="118"/>
  <c r="AP173" i="118" s="1"/>
  <c r="W60" i="118"/>
  <c r="J183" i="118"/>
  <c r="AP183" i="118" s="1"/>
  <c r="W212" i="118"/>
  <c r="W117" i="118"/>
  <c r="W102" i="118"/>
  <c r="J128" i="118"/>
  <c r="AP128" i="118" s="1"/>
  <c r="W219" i="118"/>
  <c r="W237" i="118"/>
  <c r="X76" i="118"/>
  <c r="J71" i="118"/>
  <c r="AO71" i="118" s="1"/>
  <c r="J131" i="118"/>
  <c r="AO131" i="118" s="1"/>
  <c r="J249" i="118"/>
  <c r="AP249" i="118" s="1"/>
  <c r="J93" i="118"/>
  <c r="AP93" i="118" s="1"/>
  <c r="X92" i="118"/>
  <c r="J61" i="118"/>
  <c r="AP61" i="118" s="1"/>
  <c r="W91" i="118"/>
  <c r="J231" i="118"/>
  <c r="J99" i="118"/>
  <c r="AP99" i="118" s="1"/>
  <c r="J46" i="118"/>
  <c r="J174" i="118"/>
  <c r="AP253" i="118"/>
  <c r="W59" i="118"/>
  <c r="AP274" i="118"/>
  <c r="X216" i="118"/>
  <c r="X42" i="118"/>
  <c r="AT152" i="118"/>
  <c r="AU152" i="118" s="1"/>
  <c r="AV152" i="118" s="1"/>
  <c r="AT29" i="118"/>
  <c r="AU29" i="118" s="1"/>
  <c r="AV29" i="118" s="1"/>
  <c r="AT178" i="118"/>
  <c r="AU178" i="118" s="1"/>
  <c r="AV178" i="118" s="1"/>
  <c r="AW236" i="118"/>
  <c r="AX236" i="118" s="1"/>
  <c r="AT236" i="118"/>
  <c r="AU236" i="118" s="1"/>
  <c r="AV236" i="118" s="1"/>
  <c r="AT7" i="118"/>
  <c r="AU7" i="118" s="1"/>
  <c r="AV7" i="118" s="1"/>
  <c r="AT187" i="118"/>
  <c r="AU187" i="118" s="1"/>
  <c r="AV187" i="118" s="1"/>
  <c r="AT62" i="118"/>
  <c r="AU62" i="118" s="1"/>
  <c r="AV62" i="118" s="1"/>
  <c r="AT205" i="118"/>
  <c r="AU205" i="118" s="1"/>
  <c r="AV205" i="118" s="1"/>
  <c r="AP285" i="118"/>
  <c r="AP187" i="118"/>
  <c r="J56" i="118"/>
  <c r="AP56" i="118" s="1"/>
  <c r="AO9" i="118"/>
  <c r="J142" i="118"/>
  <c r="AP142" i="118" s="1"/>
  <c r="X142" i="118"/>
  <c r="AP189" i="118"/>
  <c r="J281" i="118"/>
  <c r="AO281" i="118" s="1"/>
  <c r="AO112" i="118"/>
  <c r="AO108" i="118"/>
  <c r="AP176" i="118"/>
  <c r="Z278" i="118"/>
  <c r="J278" i="118"/>
  <c r="AP278" i="118" s="1"/>
  <c r="Z246" i="118"/>
  <c r="J246" i="118"/>
  <c r="AP246" i="118" s="1"/>
  <c r="X246" i="118"/>
  <c r="J123" i="118"/>
  <c r="AP123" i="118" s="1"/>
  <c r="Z119" i="118"/>
  <c r="J119" i="118"/>
  <c r="AP119" i="118" s="1"/>
  <c r="X119" i="118"/>
  <c r="AT109" i="118"/>
  <c r="AU109" i="118" s="1"/>
  <c r="AV109" i="118" s="1"/>
  <c r="M295" i="118"/>
  <c r="M294" i="118"/>
  <c r="J106" i="118"/>
  <c r="AP106" i="118" s="1"/>
  <c r="AO106" i="118"/>
  <c r="W217" i="118"/>
  <c r="AO217" i="118"/>
  <c r="AO245" i="118"/>
  <c r="W53" i="118"/>
  <c r="AO53" i="118"/>
  <c r="AO105" i="118"/>
  <c r="AO135" i="118"/>
  <c r="J15" i="118"/>
  <c r="AP15" i="118" s="1"/>
  <c r="AO286" i="118"/>
  <c r="AO35" i="118"/>
  <c r="J234" i="118"/>
  <c r="AP234" i="118" s="1"/>
  <c r="AO150" i="118"/>
  <c r="J84" i="118"/>
  <c r="AP84" i="118" s="1"/>
  <c r="J152" i="118"/>
  <c r="AP152" i="118" s="1"/>
  <c r="W78" i="118"/>
  <c r="W183" i="118"/>
  <c r="W30" i="118"/>
  <c r="AP281" i="118"/>
  <c r="Z206" i="118"/>
  <c r="J206" i="118"/>
  <c r="AP206" i="118" s="1"/>
  <c r="J273" i="118"/>
  <c r="AP273" i="118" s="1"/>
  <c r="Z132" i="118"/>
  <c r="J132" i="118"/>
  <c r="AP132" i="118" s="1"/>
  <c r="AO132" i="118"/>
  <c r="X132" i="118"/>
  <c r="AO123" i="118"/>
  <c r="X123" i="118"/>
  <c r="AT44" i="118"/>
  <c r="AU44" i="118" s="1"/>
  <c r="AV44" i="118" s="1"/>
  <c r="AW121" i="118"/>
  <c r="AX121" i="118" s="1"/>
  <c r="AT121" i="118"/>
  <c r="AU121" i="118" s="1"/>
  <c r="AV121" i="118" s="1"/>
  <c r="X215" i="118"/>
  <c r="AP141" i="118"/>
  <c r="J255" i="118"/>
  <c r="AP255" i="118" s="1"/>
  <c r="X284" i="118"/>
  <c r="W115" i="118"/>
  <c r="AO115" i="118"/>
  <c r="Z25" i="118"/>
  <c r="W7" i="118"/>
  <c r="W232" i="118"/>
  <c r="X169" i="118"/>
  <c r="X213" i="118"/>
  <c r="J262" i="118"/>
  <c r="AP262" i="118" s="1"/>
  <c r="X140" i="118"/>
  <c r="J124" i="118"/>
  <c r="AP124" i="118" s="1"/>
  <c r="X8" i="118"/>
  <c r="J269" i="118"/>
  <c r="AP269" i="118" s="1"/>
  <c r="X87" i="118"/>
  <c r="X107" i="118"/>
  <c r="AO261" i="118"/>
  <c r="AO214" i="118"/>
  <c r="J268" i="118"/>
  <c r="AP268" i="118" s="1"/>
  <c r="J21" i="118"/>
  <c r="AP21" i="118" s="1"/>
  <c r="AO152" i="118"/>
  <c r="AO14" i="118"/>
  <c r="W57" i="118"/>
  <c r="W218" i="118"/>
  <c r="J126" i="118"/>
  <c r="AP126" i="118" s="1"/>
  <c r="AT113" i="118"/>
  <c r="AU113" i="118" s="1"/>
  <c r="AV113" i="118" s="1"/>
  <c r="AO98" i="118"/>
  <c r="J48" i="118"/>
  <c r="AP48" i="118" s="1"/>
  <c r="J7" i="118"/>
  <c r="AP7" i="118" s="1"/>
  <c r="J232" i="118"/>
  <c r="AO232" i="118" s="1"/>
  <c r="J169" i="118"/>
  <c r="AP169" i="118" s="1"/>
  <c r="J213" i="118"/>
  <c r="AP213" i="118" s="1"/>
  <c r="AO262" i="118"/>
  <c r="J140" i="118"/>
  <c r="AP140" i="118" s="1"/>
  <c r="J8" i="118"/>
  <c r="AP8" i="118" s="1"/>
  <c r="J87" i="118"/>
  <c r="AP87" i="118" s="1"/>
  <c r="J107" i="118"/>
  <c r="AP107" i="118" s="1"/>
  <c r="AP178" i="118"/>
  <c r="J236" i="118"/>
  <c r="AP236" i="118" s="1"/>
  <c r="AO183" i="118"/>
  <c r="AP62" i="118"/>
  <c r="X206" i="118"/>
  <c r="Z226" i="118"/>
  <c r="J226" i="118"/>
  <c r="AP226" i="118" s="1"/>
  <c r="AO69" i="118"/>
  <c r="AW69" i="118"/>
  <c r="AX69" i="118" s="1"/>
  <c r="AO126" i="118"/>
  <c r="J180" i="118"/>
  <c r="AP180" i="118" s="1"/>
  <c r="AO275" i="118"/>
  <c r="AT148" i="118"/>
  <c r="AU148" i="118" s="1"/>
  <c r="AV148" i="118" s="1"/>
  <c r="AT228" i="118"/>
  <c r="AU228" i="118" s="1"/>
  <c r="AV228" i="118" s="1"/>
  <c r="W248" i="118"/>
  <c r="J243" i="118"/>
  <c r="AP243" i="118" s="1"/>
  <c r="J102" i="118"/>
  <c r="AP102" i="118" s="1"/>
  <c r="J163" i="118"/>
  <c r="AO163" i="118" s="1"/>
  <c r="AO203" i="118"/>
  <c r="X160" i="118"/>
  <c r="X192" i="118"/>
  <c r="J109" i="118"/>
  <c r="AP109" i="118" s="1"/>
  <c r="J241" i="118"/>
  <c r="AP241" i="118" s="1"/>
  <c r="W31" i="118"/>
  <c r="AP131" i="118"/>
  <c r="J19" i="118"/>
  <c r="AP19" i="118" s="1"/>
  <c r="Z74" i="118"/>
  <c r="W93" i="118"/>
  <c r="AP191" i="118"/>
  <c r="AO191" i="118"/>
  <c r="W92" i="118"/>
  <c r="AP92" i="118"/>
  <c r="W137" i="118"/>
  <c r="J181" i="118"/>
  <c r="X100" i="118"/>
  <c r="J252" i="118"/>
  <c r="AO134" i="118"/>
  <c r="X174" i="118"/>
  <c r="J175" i="118"/>
  <c r="AO175" i="118" s="1"/>
  <c r="AP161" i="118"/>
  <c r="J209" i="118"/>
  <c r="AO209" i="118" s="1"/>
  <c r="J13" i="118"/>
  <c r="AP13" i="118" s="1"/>
  <c r="W42" i="118"/>
  <c r="AP42" i="118"/>
  <c r="W194" i="118"/>
  <c r="J54" i="118"/>
  <c r="J210" i="118"/>
  <c r="AO210" i="118" s="1"/>
  <c r="X210" i="118"/>
  <c r="AO200" i="118"/>
  <c r="J222" i="118"/>
  <c r="AP222" i="118" s="1"/>
  <c r="J257" i="118"/>
  <c r="AP257" i="118" s="1"/>
  <c r="J266" i="118"/>
  <c r="AP266" i="118" s="1"/>
  <c r="J279" i="118"/>
  <c r="AO279" i="118" s="1"/>
  <c r="AO166" i="118"/>
  <c r="AP181" i="118"/>
  <c r="AP252" i="118"/>
  <c r="AO61" i="118"/>
  <c r="AO99" i="118"/>
  <c r="X194" i="118"/>
  <c r="W58" i="118"/>
  <c r="W200" i="118"/>
  <c r="AP200" i="118"/>
  <c r="AO113" i="118"/>
  <c r="AO266" i="118"/>
  <c r="AO128" i="118"/>
  <c r="AO67" i="118"/>
  <c r="AP203" i="118"/>
  <c r="AP148" i="118"/>
  <c r="AP271" i="118"/>
  <c r="AS160" i="118"/>
  <c r="AT160" i="118" s="1"/>
  <c r="AU160" i="118" s="1"/>
  <c r="AV160" i="118" s="1"/>
  <c r="W159" i="118"/>
  <c r="AP121" i="118"/>
  <c r="AP250" i="118"/>
  <c r="AP228" i="118"/>
  <c r="AP66" i="118"/>
  <c r="W19" i="118"/>
  <c r="AO185" i="118"/>
  <c r="AO93" i="118"/>
  <c r="AO137" i="118"/>
  <c r="AO100" i="118"/>
  <c r="AO122" i="118"/>
  <c r="AO83" i="118"/>
  <c r="AO242" i="118"/>
  <c r="AO174" i="118"/>
  <c r="W209" i="118"/>
  <c r="W111" i="118"/>
  <c r="AS194" i="118"/>
  <c r="AT194" i="118" s="1"/>
  <c r="AU194" i="118" s="1"/>
  <c r="AV194" i="118" s="1"/>
  <c r="W113" i="118"/>
  <c r="AP113" i="118"/>
  <c r="W273" i="118"/>
  <c r="AP212" i="118"/>
  <c r="J149" i="118"/>
  <c r="AP149" i="118" s="1"/>
  <c r="AO49" i="118"/>
  <c r="AP168" i="118"/>
  <c r="X243" i="118"/>
  <c r="J264" i="118"/>
  <c r="AP264" i="118" s="1"/>
  <c r="J118" i="118"/>
  <c r="AP118" i="118" s="1"/>
  <c r="J240" i="118"/>
  <c r="AP240" i="118" s="1"/>
  <c r="W163" i="118"/>
  <c r="AP164" i="118"/>
  <c r="W166" i="118"/>
  <c r="AP143" i="118"/>
  <c r="J258" i="118"/>
  <c r="AP258" i="118" s="1"/>
  <c r="J44" i="118"/>
  <c r="AP44" i="118" s="1"/>
  <c r="W203" i="118"/>
  <c r="W160" i="118"/>
  <c r="W192" i="118"/>
  <c r="W75" i="118"/>
  <c r="X109" i="118"/>
  <c r="W250" i="118"/>
  <c r="AO20" i="118"/>
  <c r="W37" i="118"/>
  <c r="AP81" i="118"/>
  <c r="X181" i="118"/>
  <c r="W100" i="118"/>
  <c r="W122" i="118"/>
  <c r="X252" i="118"/>
  <c r="W61" i="118"/>
  <c r="AP170" i="118"/>
  <c r="AP231" i="118"/>
  <c r="AO231" i="118"/>
  <c r="W99" i="118"/>
  <c r="AO46" i="118"/>
  <c r="W174" i="118"/>
  <c r="W175" i="118"/>
  <c r="Z111" i="118"/>
  <c r="AP216" i="118"/>
  <c r="AT58" i="118"/>
  <c r="AU58" i="118" s="1"/>
  <c r="AV58" i="118" s="1"/>
  <c r="J20" i="116"/>
  <c r="AP20" i="116" s="1"/>
  <c r="X20" i="116"/>
  <c r="W90" i="116"/>
  <c r="J48" i="116"/>
  <c r="AP48" i="116" s="1"/>
  <c r="W37" i="116"/>
  <c r="J85" i="116"/>
  <c r="AP85" i="116" s="1"/>
  <c r="W24" i="116"/>
  <c r="W14" i="116"/>
  <c r="W26" i="116"/>
  <c r="W102" i="116"/>
  <c r="J133" i="116"/>
  <c r="AP133" i="116" s="1"/>
  <c r="AP59" i="116"/>
  <c r="M157" i="116"/>
  <c r="U157" i="116"/>
  <c r="AS127" i="116"/>
  <c r="AT127" i="116" s="1"/>
  <c r="J108" i="116"/>
  <c r="AP108" i="116" s="1"/>
  <c r="W35" i="116"/>
  <c r="J40" i="116"/>
  <c r="AP40" i="116" s="1"/>
  <c r="W10" i="116"/>
  <c r="J134" i="116"/>
  <c r="AP134" i="116" s="1"/>
  <c r="J26" i="116"/>
  <c r="AP26" i="116" s="1"/>
  <c r="J31" i="116"/>
  <c r="AP31" i="116" s="1"/>
  <c r="J51" i="116"/>
  <c r="AP51" i="116" s="1"/>
  <c r="AA159" i="116"/>
  <c r="AR154" i="116"/>
  <c r="J78" i="116"/>
  <c r="AP78" i="116" s="1"/>
  <c r="J92" i="116"/>
  <c r="AP92" i="116" s="1"/>
  <c r="R161" i="116"/>
  <c r="V161" i="116"/>
  <c r="W133" i="116"/>
  <c r="J106" i="117"/>
  <c r="AP106" i="117" s="1"/>
  <c r="W23" i="117"/>
  <c r="W104" i="117"/>
  <c r="J157" i="117"/>
  <c r="AP157" i="117" s="1"/>
  <c r="AO15" i="117"/>
  <c r="AR338" i="117"/>
  <c r="U339" i="117"/>
  <c r="S340" i="117"/>
  <c r="U338" i="117"/>
  <c r="W231" i="117"/>
  <c r="BF338" i="117"/>
  <c r="AO56" i="117"/>
  <c r="M339" i="117"/>
  <c r="T340" i="117"/>
  <c r="R338" i="117"/>
  <c r="V338" i="117"/>
  <c r="AA338" i="117"/>
  <c r="W101" i="117"/>
  <c r="S336" i="117"/>
  <c r="AA336" i="117"/>
  <c r="J275" i="117"/>
  <c r="AP275" i="117" s="1"/>
  <c r="V341" i="117"/>
  <c r="BF341" i="117"/>
  <c r="J156" i="117"/>
  <c r="AP156" i="117" s="1"/>
  <c r="W102" i="117"/>
  <c r="X20" i="117"/>
  <c r="T336" i="117"/>
  <c r="AQ336" i="117"/>
  <c r="W41" i="117"/>
  <c r="AO9" i="117"/>
  <c r="W251" i="117"/>
  <c r="J176" i="117"/>
  <c r="AP176" i="117" s="1"/>
  <c r="W229" i="117"/>
  <c r="W203" i="117"/>
  <c r="J306" i="117"/>
  <c r="AP306" i="117" s="1"/>
  <c r="W85" i="117"/>
  <c r="W158" i="117"/>
  <c r="W71" i="117"/>
  <c r="M337" i="117"/>
  <c r="W183" i="117"/>
  <c r="W49" i="117"/>
  <c r="W70" i="117"/>
  <c r="AO26" i="117"/>
  <c r="W144" i="117"/>
  <c r="M338" i="117"/>
  <c r="M342" i="117"/>
  <c r="AR343" i="117"/>
  <c r="AA337" i="117"/>
  <c r="W90" i="117"/>
  <c r="W201" i="117"/>
  <c r="J322" i="117"/>
  <c r="AP322" i="117" s="1"/>
  <c r="J41" i="117"/>
  <c r="AP41" i="117" s="1"/>
  <c r="W186" i="117"/>
  <c r="W167" i="117"/>
  <c r="W308" i="117"/>
  <c r="J78" i="117"/>
  <c r="AP78" i="117" s="1"/>
  <c r="W62" i="117"/>
  <c r="AO225" i="117"/>
  <c r="AO196" i="117"/>
  <c r="J274" i="117"/>
  <c r="J184" i="117"/>
  <c r="AP184" i="117" s="1"/>
  <c r="X23" i="117"/>
  <c r="X117" i="117"/>
  <c r="J135" i="117"/>
  <c r="AP135" i="117" s="1"/>
  <c r="W134" i="117"/>
  <c r="J85" i="117"/>
  <c r="AO85" i="117" s="1"/>
  <c r="J159" i="117"/>
  <c r="AP159" i="117" s="1"/>
  <c r="X31" i="117"/>
  <c r="J317" i="117"/>
  <c r="J163" i="117"/>
  <c r="AP163" i="117" s="1"/>
  <c r="J195" i="117"/>
  <c r="AO195" i="117" s="1"/>
  <c r="J12" i="117"/>
  <c r="AP12" i="117" s="1"/>
  <c r="J215" i="117"/>
  <c r="AP215" i="117" s="1"/>
  <c r="J97" i="117"/>
  <c r="AP97" i="117" s="1"/>
  <c r="J100" i="117"/>
  <c r="AP100" i="117" s="1"/>
  <c r="W78" i="117"/>
  <c r="J208" i="117"/>
  <c r="AP208" i="117" s="1"/>
  <c r="J144" i="117"/>
  <c r="AO144" i="117" s="1"/>
  <c r="W69" i="117"/>
  <c r="AO327" i="117"/>
  <c r="X215" i="117"/>
  <c r="X186" i="117"/>
  <c r="J87" i="117"/>
  <c r="AP87" i="117" s="1"/>
  <c r="J187" i="117"/>
  <c r="AP187" i="117" s="1"/>
  <c r="X187" i="117"/>
  <c r="W125" i="117"/>
  <c r="J300" i="117"/>
  <c r="AP300" i="117" s="1"/>
  <c r="J124" i="117"/>
  <c r="AP124" i="117" s="1"/>
  <c r="J71" i="117"/>
  <c r="AP71" i="117" s="1"/>
  <c r="X71" i="117"/>
  <c r="W194" i="117"/>
  <c r="J96" i="117"/>
  <c r="AP96" i="117" s="1"/>
  <c r="W269" i="117"/>
  <c r="W66" i="117"/>
  <c r="W227" i="117"/>
  <c r="W123" i="117"/>
  <c r="AO106" i="117"/>
  <c r="AO251" i="117"/>
  <c r="J125" i="117"/>
  <c r="AP125" i="117" s="1"/>
  <c r="J198" i="117"/>
  <c r="AP198" i="117" s="1"/>
  <c r="J148" i="117"/>
  <c r="AO148" i="117" s="1"/>
  <c r="J235" i="117"/>
  <c r="J309" i="117"/>
  <c r="AP309" i="117" s="1"/>
  <c r="J23" i="117"/>
  <c r="AO23" i="117" s="1"/>
  <c r="J203" i="117"/>
  <c r="AP203" i="117" s="1"/>
  <c r="J323" i="117"/>
  <c r="AO323" i="117" s="1"/>
  <c r="J117" i="117"/>
  <c r="AO117" i="117" s="1"/>
  <c r="J281" i="117"/>
  <c r="AO281" i="117" s="1"/>
  <c r="J86" i="117"/>
  <c r="AO86" i="117" s="1"/>
  <c r="J240" i="117"/>
  <c r="AP240" i="117" s="1"/>
  <c r="J288" i="117"/>
  <c r="AP288" i="117" s="1"/>
  <c r="J93" i="117"/>
  <c r="AP93" i="117" s="1"/>
  <c r="AO139" i="117"/>
  <c r="AO157" i="117"/>
  <c r="J284" i="117"/>
  <c r="AP284" i="117" s="1"/>
  <c r="AO89" i="117"/>
  <c r="X56" i="117"/>
  <c r="W246" i="117"/>
  <c r="AO227" i="117"/>
  <c r="W254" i="117"/>
  <c r="AO58" i="117"/>
  <c r="AO123" i="117"/>
  <c r="X196" i="117"/>
  <c r="AO203" i="117"/>
  <c r="W24" i="117"/>
  <c r="X91" i="117"/>
  <c r="AO284" i="117"/>
  <c r="X127" i="117"/>
  <c r="W89" i="117"/>
  <c r="J69" i="117"/>
  <c r="AP69" i="117" s="1"/>
  <c r="W98" i="117"/>
  <c r="W322" i="117"/>
  <c r="W327" i="117"/>
  <c r="W185" i="117"/>
  <c r="W307" i="117"/>
  <c r="J84" i="117"/>
  <c r="AP84" i="117" s="1"/>
  <c r="W87" i="117"/>
  <c r="J254" i="117"/>
  <c r="AP254" i="117" s="1"/>
  <c r="J103" i="117"/>
  <c r="AP103" i="117" s="1"/>
  <c r="J308" i="117"/>
  <c r="AO308" i="117" s="1"/>
  <c r="J112" i="117"/>
  <c r="AP112" i="117" s="1"/>
  <c r="J79" i="117"/>
  <c r="AP79" i="117" s="1"/>
  <c r="AO62" i="117"/>
  <c r="X225" i="117"/>
  <c r="W106" i="117"/>
  <c r="J151" i="117"/>
  <c r="AP151" i="117" s="1"/>
  <c r="J229" i="117"/>
  <c r="AP229" i="117" s="1"/>
  <c r="J265" i="117"/>
  <c r="AO265" i="117" s="1"/>
  <c r="J88" i="117"/>
  <c r="AP88" i="117" s="1"/>
  <c r="J24" i="117"/>
  <c r="AO24" i="117" s="1"/>
  <c r="W323" i="117"/>
  <c r="W281" i="117"/>
  <c r="X135" i="117"/>
  <c r="W288" i="117"/>
  <c r="W166" i="117"/>
  <c r="W139" i="117"/>
  <c r="J104" i="117"/>
  <c r="AP104" i="117" s="1"/>
  <c r="W157" i="117"/>
  <c r="W159" i="117"/>
  <c r="J127" i="117"/>
  <c r="AP127" i="117" s="1"/>
  <c r="X15" i="117"/>
  <c r="W163" i="117"/>
  <c r="J194" i="117"/>
  <c r="AO194" i="117" s="1"/>
  <c r="AT185" i="117"/>
  <c r="AU185" i="117" s="1"/>
  <c r="AV185" i="117" s="1"/>
  <c r="AT94" i="117"/>
  <c r="AU94" i="117" s="1"/>
  <c r="AV94" i="117" s="1"/>
  <c r="AT263" i="117"/>
  <c r="AU263" i="117" s="1"/>
  <c r="AV263" i="117" s="1"/>
  <c r="AT277" i="117"/>
  <c r="AU277" i="117" s="1"/>
  <c r="AV277" i="117" s="1"/>
  <c r="AT164" i="117"/>
  <c r="AU164" i="117" s="1"/>
  <c r="AV164" i="117" s="1"/>
  <c r="W107" i="117"/>
  <c r="J269" i="117"/>
  <c r="AP269" i="117" s="1"/>
  <c r="J231" i="117"/>
  <c r="J329" i="117"/>
  <c r="AP329" i="117" s="1"/>
  <c r="J66" i="117"/>
  <c r="AP66" i="117" s="1"/>
  <c r="W108" i="117"/>
  <c r="J201" i="117"/>
  <c r="AP201" i="117" s="1"/>
  <c r="AO275" i="117"/>
  <c r="W46" i="117"/>
  <c r="AO12" i="117"/>
  <c r="AO246" i="117"/>
  <c r="W209" i="117"/>
  <c r="J226" i="117"/>
  <c r="AP226" i="117" s="1"/>
  <c r="J213" i="117"/>
  <c r="AP213" i="117" s="1"/>
  <c r="AP94" i="117"/>
  <c r="AP263" i="117"/>
  <c r="W260" i="117"/>
  <c r="AO49" i="117"/>
  <c r="W133" i="117"/>
  <c r="J52" i="117"/>
  <c r="AP52" i="117" s="1"/>
  <c r="Z175" i="117"/>
  <c r="J175" i="117"/>
  <c r="AP175" i="117" s="1"/>
  <c r="W83" i="117"/>
  <c r="Z11" i="117"/>
  <c r="J11" i="117"/>
  <c r="AP11" i="117" s="1"/>
  <c r="X11" i="117"/>
  <c r="AT31" i="117"/>
  <c r="AU31" i="117" s="1"/>
  <c r="AV31" i="117" s="1"/>
  <c r="J128" i="117"/>
  <c r="AO128" i="117" s="1"/>
  <c r="J107" i="117"/>
  <c r="AP107" i="117" s="1"/>
  <c r="X107" i="117"/>
  <c r="J108" i="117"/>
  <c r="AP108" i="117" s="1"/>
  <c r="X108" i="117"/>
  <c r="J255" i="117"/>
  <c r="AP255" i="117" s="1"/>
  <c r="J116" i="117"/>
  <c r="AO116" i="117" s="1"/>
  <c r="J268" i="117"/>
  <c r="AP268" i="117" s="1"/>
  <c r="J101" i="117"/>
  <c r="AP101" i="117" s="1"/>
  <c r="J40" i="117"/>
  <c r="AP40" i="117" s="1"/>
  <c r="J64" i="117"/>
  <c r="AO64" i="117" s="1"/>
  <c r="J207" i="117"/>
  <c r="AP207" i="117" s="1"/>
  <c r="J209" i="117"/>
  <c r="AP209" i="117" s="1"/>
  <c r="AO95" i="117"/>
  <c r="W318" i="117"/>
  <c r="J326" i="117"/>
  <c r="AP326" i="117" s="1"/>
  <c r="J133" i="117"/>
  <c r="AP133" i="117" s="1"/>
  <c r="X167" i="117"/>
  <c r="AT309" i="117"/>
  <c r="AU309" i="117" s="1"/>
  <c r="AV309" i="117" s="1"/>
  <c r="AT144" i="117"/>
  <c r="AU144" i="117" s="1"/>
  <c r="AV144" i="117" s="1"/>
  <c r="AT91" i="117"/>
  <c r="AU91" i="117" s="1"/>
  <c r="AV91" i="117" s="1"/>
  <c r="AP128" i="117"/>
  <c r="AP90" i="117"/>
  <c r="J164" i="117"/>
  <c r="AO164" i="117" s="1"/>
  <c r="J318" i="117"/>
  <c r="AP318" i="117" s="1"/>
  <c r="J167" i="117"/>
  <c r="AP167" i="117" s="1"/>
  <c r="Z216" i="117"/>
  <c r="J216" i="117"/>
  <c r="AP216" i="117" s="1"/>
  <c r="X216" i="117"/>
  <c r="W216" i="117"/>
  <c r="Z21" i="117"/>
  <c r="J21" i="117"/>
  <c r="AP21" i="117" s="1"/>
  <c r="X21" i="117"/>
  <c r="AT21" i="117"/>
  <c r="AU21" i="117" s="1"/>
  <c r="AV21" i="117" s="1"/>
  <c r="X147" i="117"/>
  <c r="AO147" i="117"/>
  <c r="W147" i="117"/>
  <c r="AT33" i="117"/>
  <c r="AU33" i="117" s="1"/>
  <c r="AV33" i="117" s="1"/>
  <c r="AT190" i="117"/>
  <c r="AU190" i="117" s="1"/>
  <c r="AV190" i="117" s="1"/>
  <c r="Z321" i="117"/>
  <c r="W128" i="117"/>
  <c r="AW107" i="117"/>
  <c r="AX107" i="117" s="1"/>
  <c r="AO73" i="117"/>
  <c r="AP73" i="117"/>
  <c r="AO269" i="117"/>
  <c r="W116" i="117"/>
  <c r="AO90" i="117"/>
  <c r="AO210" i="117"/>
  <c r="AW215" i="117"/>
  <c r="AX215" i="117" s="1"/>
  <c r="AP164" i="117"/>
  <c r="AW326" i="117"/>
  <c r="AX326" i="117" s="1"/>
  <c r="AW52" i="117"/>
  <c r="AX52" i="117" s="1"/>
  <c r="AP237" i="117"/>
  <c r="AO14" i="117"/>
  <c r="W135" i="117"/>
  <c r="AO134" i="117"/>
  <c r="J166" i="117"/>
  <c r="AP166" i="117" s="1"/>
  <c r="X166" i="117"/>
  <c r="J161" i="117"/>
  <c r="AP161" i="117" s="1"/>
  <c r="X104" i="117"/>
  <c r="J219" i="117"/>
  <c r="AP219" i="117" s="1"/>
  <c r="J158" i="117"/>
  <c r="AP158" i="117" s="1"/>
  <c r="X158" i="117"/>
  <c r="J293" i="117"/>
  <c r="AP293" i="117" s="1"/>
  <c r="X284" i="117"/>
  <c r="J146" i="117"/>
  <c r="AP146" i="117" s="1"/>
  <c r="W127" i="117"/>
  <c r="AW124" i="117"/>
  <c r="AX124" i="117" s="1"/>
  <c r="AO71" i="117"/>
  <c r="J270" i="117"/>
  <c r="AP270" i="117" s="1"/>
  <c r="W32" i="117"/>
  <c r="AO163" i="117"/>
  <c r="W47" i="117"/>
  <c r="X194" i="117"/>
  <c r="J267" i="117"/>
  <c r="AP267" i="117" s="1"/>
  <c r="AO83" i="117"/>
  <c r="W8" i="117"/>
  <c r="AO8" i="117"/>
  <c r="AO97" i="117"/>
  <c r="AP252" i="117"/>
  <c r="W162" i="117"/>
  <c r="W61" i="117"/>
  <c r="AO112" i="117"/>
  <c r="AO141" i="117"/>
  <c r="AT196" i="117"/>
  <c r="AU196" i="117" s="1"/>
  <c r="AV196" i="117" s="1"/>
  <c r="W57" i="117"/>
  <c r="AO198" i="117"/>
  <c r="W137" i="117"/>
  <c r="AO237" i="117"/>
  <c r="W180" i="117"/>
  <c r="W154" i="117"/>
  <c r="W34" i="117"/>
  <c r="AO88" i="117"/>
  <c r="AO292" i="117"/>
  <c r="AP235" i="117"/>
  <c r="W234" i="117"/>
  <c r="AT306" i="117"/>
  <c r="AU306" i="117" s="1"/>
  <c r="AV306" i="117" s="1"/>
  <c r="AO293" i="117"/>
  <c r="AT317" i="117"/>
  <c r="AU317" i="117" s="1"/>
  <c r="AV317" i="117" s="1"/>
  <c r="J32" i="117"/>
  <c r="AO32" i="117" s="1"/>
  <c r="J47" i="117"/>
  <c r="AO47" i="117" s="1"/>
  <c r="W10" i="117"/>
  <c r="AO96" i="117"/>
  <c r="AO307" i="117"/>
  <c r="W153" i="117"/>
  <c r="AP308" i="117"/>
  <c r="AO61" i="117"/>
  <c r="W285" i="117"/>
  <c r="W171" i="117"/>
  <c r="J243" i="117"/>
  <c r="AP243" i="117" s="1"/>
  <c r="AP251" i="117"/>
  <c r="W45" i="117"/>
  <c r="J305" i="117"/>
  <c r="AP305" i="117" s="1"/>
  <c r="W233" i="117"/>
  <c r="J33" i="117"/>
  <c r="AP33" i="117" s="1"/>
  <c r="W296" i="117"/>
  <c r="J50" i="117"/>
  <c r="AP50" i="117" s="1"/>
  <c r="J119" i="117"/>
  <c r="W302" i="117"/>
  <c r="J197" i="117"/>
  <c r="AP197" i="117" s="1"/>
  <c r="X80" i="117"/>
  <c r="W218" i="117"/>
  <c r="J113" i="117"/>
  <c r="AP113" i="117" s="1"/>
  <c r="W237" i="117"/>
  <c r="X38" i="117"/>
  <c r="W178" i="117"/>
  <c r="J259" i="117"/>
  <c r="AP259" i="117" s="1"/>
  <c r="W287" i="117"/>
  <c r="J160" i="117"/>
  <c r="AP160" i="117" s="1"/>
  <c r="J313" i="117"/>
  <c r="AP313" i="117" s="1"/>
  <c r="J75" i="117"/>
  <c r="AO75" i="117" s="1"/>
  <c r="J299" i="117"/>
  <c r="AP299" i="117" s="1"/>
  <c r="J174" i="117"/>
  <c r="AO174" i="117" s="1"/>
  <c r="J150" i="117"/>
  <c r="AP150" i="117" s="1"/>
  <c r="W14" i="117"/>
  <c r="AP274" i="117"/>
  <c r="J42" i="117"/>
  <c r="AP42" i="117" s="1"/>
  <c r="AP23" i="117"/>
  <c r="W126" i="117"/>
  <c r="W130" i="117"/>
  <c r="W30" i="117"/>
  <c r="W77" i="117"/>
  <c r="W230" i="117"/>
  <c r="AO166" i="117"/>
  <c r="W298" i="117"/>
  <c r="W36" i="117"/>
  <c r="W270" i="117"/>
  <c r="X190" i="117"/>
  <c r="AO69" i="117"/>
  <c r="W245" i="117"/>
  <c r="AO245" i="117"/>
  <c r="AO162" i="117"/>
  <c r="J285" i="117"/>
  <c r="AO285" i="117" s="1"/>
  <c r="J171" i="117"/>
  <c r="AO171" i="117" s="1"/>
  <c r="AW141" i="117"/>
  <c r="AX141" i="117" s="1"/>
  <c r="X300" i="117"/>
  <c r="J233" i="117"/>
  <c r="AP233" i="117" s="1"/>
  <c r="J296" i="117"/>
  <c r="AP296" i="117" s="1"/>
  <c r="AO50" i="117"/>
  <c r="J295" i="117"/>
  <c r="AP295" i="117" s="1"/>
  <c r="J302" i="117"/>
  <c r="AP302" i="117" s="1"/>
  <c r="AO197" i="117"/>
  <c r="J57" i="117"/>
  <c r="AP57" i="117" s="1"/>
  <c r="W198" i="117"/>
  <c r="J80" i="117"/>
  <c r="AP80" i="117" s="1"/>
  <c r="J137" i="117"/>
  <c r="AO137" i="117" s="1"/>
  <c r="J218" i="117"/>
  <c r="AO218" i="117" s="1"/>
  <c r="AP239" i="117"/>
  <c r="J38" i="117"/>
  <c r="AP38" i="117" s="1"/>
  <c r="J180" i="117"/>
  <c r="AO180" i="117" s="1"/>
  <c r="J178" i="117"/>
  <c r="AP178" i="117" s="1"/>
  <c r="AO259" i="117"/>
  <c r="J154" i="117"/>
  <c r="AO154" i="117" s="1"/>
  <c r="J287" i="117"/>
  <c r="AO287" i="117" s="1"/>
  <c r="AO160" i="117"/>
  <c r="J34" i="117"/>
  <c r="AP34" i="117" s="1"/>
  <c r="X88" i="117"/>
  <c r="J234" i="117"/>
  <c r="AO234" i="117" s="1"/>
  <c r="J126" i="117"/>
  <c r="AP126" i="117" s="1"/>
  <c r="J130" i="117"/>
  <c r="AO130" i="117" s="1"/>
  <c r="J30" i="117"/>
  <c r="AP30" i="117" s="1"/>
  <c r="J77" i="117"/>
  <c r="AO77" i="117" s="1"/>
  <c r="AP323" i="117"/>
  <c r="AP281" i="117"/>
  <c r="J230" i="117"/>
  <c r="AP230" i="117" s="1"/>
  <c r="AO288" i="117"/>
  <c r="X161" i="117"/>
  <c r="X219" i="117"/>
  <c r="J298" i="117"/>
  <c r="AP298" i="117" s="1"/>
  <c r="J36" i="117"/>
  <c r="AO36" i="117" s="1"/>
  <c r="X293" i="117"/>
  <c r="W284" i="117"/>
  <c r="X146" i="117"/>
  <c r="AO317" i="117"/>
  <c r="J190" i="117"/>
  <c r="AP190" i="117" s="1"/>
  <c r="W15" i="117"/>
  <c r="J10" i="117"/>
  <c r="AP10" i="117" s="1"/>
  <c r="AO10" i="117"/>
  <c r="J232" i="117"/>
  <c r="AP232" i="117" s="1"/>
  <c r="J110" i="117"/>
  <c r="AO110" i="117" s="1"/>
  <c r="J98" i="117"/>
  <c r="W96" i="117"/>
  <c r="AR159" i="116"/>
  <c r="S157" i="116"/>
  <c r="AO60" i="116"/>
  <c r="AS116" i="116"/>
  <c r="AT116" i="116" s="1"/>
  <c r="AO20" i="116"/>
  <c r="X90" i="116"/>
  <c r="X143" i="116"/>
  <c r="J54" i="116"/>
  <c r="AP54" i="116" s="1"/>
  <c r="J130" i="116"/>
  <c r="AP130" i="116" s="1"/>
  <c r="AO37" i="116"/>
  <c r="W139" i="116"/>
  <c r="J100" i="116"/>
  <c r="AP100" i="116" s="1"/>
  <c r="W71" i="116"/>
  <c r="J19" i="116"/>
  <c r="AP19" i="116" s="1"/>
  <c r="R159" i="116"/>
  <c r="V159" i="116"/>
  <c r="S154" i="116"/>
  <c r="AA155" i="116"/>
  <c r="J73" i="116"/>
  <c r="AP73" i="116" s="1"/>
  <c r="AO34" i="116"/>
  <c r="J119" i="116"/>
  <c r="AP119" i="116" s="1"/>
  <c r="J72" i="116"/>
  <c r="AP72" i="116" s="1"/>
  <c r="J90" i="116"/>
  <c r="AP90" i="116" s="1"/>
  <c r="J118" i="116"/>
  <c r="AP118" i="116" s="1"/>
  <c r="X42" i="116"/>
  <c r="W17" i="116"/>
  <c r="J53" i="116"/>
  <c r="AP53" i="116" s="1"/>
  <c r="J55" i="116"/>
  <c r="AP55" i="116" s="1"/>
  <c r="J75" i="116"/>
  <c r="AP75" i="116" s="1"/>
  <c r="J102" i="116"/>
  <c r="AP102" i="116" s="1"/>
  <c r="X65" i="116"/>
  <c r="X141" i="116"/>
  <c r="J136" i="116"/>
  <c r="AP136" i="116" s="1"/>
  <c r="W9" i="116"/>
  <c r="Z117" i="116"/>
  <c r="W142" i="116"/>
  <c r="J83" i="116"/>
  <c r="AP83" i="116" s="1"/>
  <c r="J139" i="116"/>
  <c r="AP139" i="116" s="1"/>
  <c r="W85" i="116"/>
  <c r="W75" i="116"/>
  <c r="J67" i="116"/>
  <c r="AP67" i="116" s="1"/>
  <c r="AO99" i="116"/>
  <c r="AO73" i="116"/>
  <c r="X73" i="116"/>
  <c r="W59" i="116"/>
  <c r="AP34" i="116"/>
  <c r="W34" i="116"/>
  <c r="Z66" i="116"/>
  <c r="J66" i="116"/>
  <c r="AP66" i="116" s="1"/>
  <c r="X119" i="116"/>
  <c r="W60" i="116"/>
  <c r="Z61" i="116"/>
  <c r="J61" i="116"/>
  <c r="W61" i="116"/>
  <c r="X61" i="116"/>
  <c r="T155" i="116"/>
  <c r="W66" i="116"/>
  <c r="AP43" i="116"/>
  <c r="W43" i="116"/>
  <c r="AO43" i="116"/>
  <c r="AO88" i="116"/>
  <c r="X88" i="116"/>
  <c r="AT72" i="116"/>
  <c r="AU72" i="116" s="1"/>
  <c r="AV72" i="116" s="1"/>
  <c r="AO63" i="116"/>
  <c r="X63" i="116"/>
  <c r="AO50" i="116"/>
  <c r="AW88" i="116"/>
  <c r="AX88" i="116" s="1"/>
  <c r="Z140" i="116"/>
  <c r="J140" i="116"/>
  <c r="W140" i="116"/>
  <c r="X140" i="116"/>
  <c r="AW109" i="116"/>
  <c r="AX109" i="116" s="1"/>
  <c r="AT142" i="116"/>
  <c r="AU142" i="116" s="1"/>
  <c r="AV142" i="116" s="1"/>
  <c r="Z87" i="116"/>
  <c r="J87" i="116"/>
  <c r="AP87" i="116" s="1"/>
  <c r="U158" i="116"/>
  <c r="W70" i="116"/>
  <c r="AR158" i="116"/>
  <c r="AS70" i="116"/>
  <c r="AO59" i="116"/>
  <c r="Z23" i="116"/>
  <c r="J23" i="116"/>
  <c r="AP23" i="116" s="1"/>
  <c r="X23" i="116"/>
  <c r="AS60" i="116"/>
  <c r="M161" i="116"/>
  <c r="U161" i="116"/>
  <c r="AQ161" i="116"/>
  <c r="BF161" i="116"/>
  <c r="AO94" i="116"/>
  <c r="W65" i="116"/>
  <c r="M160" i="116"/>
  <c r="U160" i="116"/>
  <c r="AR160" i="116"/>
  <c r="W145" i="116"/>
  <c r="AO48" i="116"/>
  <c r="J68" i="116"/>
  <c r="AP68" i="116" s="1"/>
  <c r="J80" i="116"/>
  <c r="AP80" i="116" s="1"/>
  <c r="J101" i="116"/>
  <c r="AP101" i="116" s="1"/>
  <c r="J120" i="116"/>
  <c r="AP120" i="116" s="1"/>
  <c r="AO86" i="116"/>
  <c r="AP135" i="116"/>
  <c r="X37" i="116"/>
  <c r="W83" i="116"/>
  <c r="X100" i="116"/>
  <c r="AO71" i="116"/>
  <c r="W110" i="116"/>
  <c r="AO110" i="116"/>
  <c r="W53" i="116"/>
  <c r="W79" i="116"/>
  <c r="X75" i="116"/>
  <c r="W112" i="116"/>
  <c r="AO101" i="116"/>
  <c r="J148" i="116"/>
  <c r="AO91" i="116"/>
  <c r="J138" i="116"/>
  <c r="AP138" i="116" s="1"/>
  <c r="J52" i="116"/>
  <c r="AP52" i="116" s="1"/>
  <c r="W117" i="116"/>
  <c r="W46" i="116"/>
  <c r="W124" i="116"/>
  <c r="AO31" i="116"/>
  <c r="AO102" i="116"/>
  <c r="W51" i="116"/>
  <c r="AO109" i="116"/>
  <c r="AO145" i="116"/>
  <c r="AO118" i="116"/>
  <c r="X86" i="116"/>
  <c r="AO24" i="116"/>
  <c r="AO133" i="116"/>
  <c r="W31" i="116"/>
  <c r="AO53" i="116"/>
  <c r="W55" i="116"/>
  <c r="J112" i="116"/>
  <c r="AP112" i="116" s="1"/>
  <c r="W67" i="116"/>
  <c r="J96" i="116"/>
  <c r="AP96" i="116" s="1"/>
  <c r="R155" i="116"/>
  <c r="V155" i="116"/>
  <c r="AR155" i="116"/>
  <c r="T157" i="116"/>
  <c r="AQ157" i="116"/>
  <c r="S158" i="116"/>
  <c r="AO78" i="116"/>
  <c r="AO92" i="116"/>
  <c r="T161" i="116"/>
  <c r="AA161" i="116"/>
  <c r="AQ160" i="116"/>
  <c r="AO72" i="116"/>
  <c r="T153" i="116"/>
  <c r="X68" i="116"/>
  <c r="X80" i="116"/>
  <c r="AO108" i="116"/>
  <c r="J82" i="116"/>
  <c r="AP82" i="116" s="1"/>
  <c r="AO54" i="116"/>
  <c r="X101" i="116"/>
  <c r="AO40" i="116"/>
  <c r="X120" i="116"/>
  <c r="AO22" i="116"/>
  <c r="AO134" i="116"/>
  <c r="AO129" i="116"/>
  <c r="J47" i="116"/>
  <c r="AP47" i="116" s="1"/>
  <c r="J46" i="116"/>
  <c r="AP46" i="116" s="1"/>
  <c r="J103" i="116"/>
  <c r="AP103" i="116" s="1"/>
  <c r="J14" i="116"/>
  <c r="AP14" i="116" s="1"/>
  <c r="J15" i="116"/>
  <c r="AP15" i="116" s="1"/>
  <c r="J124" i="116"/>
  <c r="AP124" i="116" s="1"/>
  <c r="AO124" i="116"/>
  <c r="J113" i="116"/>
  <c r="AP113" i="116" s="1"/>
  <c r="J17" i="116"/>
  <c r="AP17" i="116" s="1"/>
  <c r="J27" i="116"/>
  <c r="AP27" i="116" s="1"/>
  <c r="AO19" i="116"/>
  <c r="J93" i="116"/>
  <c r="AP93" i="116" s="1"/>
  <c r="AP95" i="116"/>
  <c r="AO79" i="116"/>
  <c r="J107" i="116"/>
  <c r="AP107" i="116" s="1"/>
  <c r="M301" i="118"/>
  <c r="M288" i="118"/>
  <c r="U301" i="118"/>
  <c r="U288" i="118"/>
  <c r="AQ301" i="118"/>
  <c r="AQ288" i="118"/>
  <c r="BF301" i="118"/>
  <c r="BF288" i="118"/>
  <c r="M299" i="118"/>
  <c r="U299" i="118"/>
  <c r="R301" i="118"/>
  <c r="R288" i="118"/>
  <c r="V301" i="118"/>
  <c r="V288" i="118"/>
  <c r="AA301" i="118"/>
  <c r="AA288" i="118"/>
  <c r="AR301" i="118"/>
  <c r="AR288" i="118"/>
  <c r="S295" i="118"/>
  <c r="U296" i="118"/>
  <c r="S301" i="118"/>
  <c r="S288" i="118"/>
  <c r="T293" i="118"/>
  <c r="T301" i="118"/>
  <c r="T288" i="118"/>
  <c r="AA299" i="118"/>
  <c r="AR299" i="118"/>
  <c r="M293" i="118"/>
  <c r="U293" i="118"/>
  <c r="AQ293" i="118"/>
  <c r="BF293" i="118"/>
  <c r="T295" i="118"/>
  <c r="M291" i="118"/>
  <c r="U291" i="118"/>
  <c r="AQ291" i="118"/>
  <c r="BF291" i="118"/>
  <c r="T294" i="118"/>
  <c r="AR293" i="118"/>
  <c r="T299" i="118"/>
  <c r="W291" i="118"/>
  <c r="AW27" i="118"/>
  <c r="AX27" i="118" s="1"/>
  <c r="AP227" i="118"/>
  <c r="AW53" i="118"/>
  <c r="AX53" i="118" s="1"/>
  <c r="AV24" i="118"/>
  <c r="AW24" i="118" s="1"/>
  <c r="AX24" i="118" s="1"/>
  <c r="AP43" i="118"/>
  <c r="Z89" i="118"/>
  <c r="AW217" i="118"/>
  <c r="AX217" i="118" s="1"/>
  <c r="AW259" i="118"/>
  <c r="AX259" i="118" s="1"/>
  <c r="Z227" i="118"/>
  <c r="AW196" i="118"/>
  <c r="AX196" i="118" s="1"/>
  <c r="AO88" i="118"/>
  <c r="W88" i="118"/>
  <c r="AS48" i="118"/>
  <c r="AT48" i="118" s="1"/>
  <c r="AU48" i="118" s="1"/>
  <c r="AV48" i="118" s="1"/>
  <c r="W95" i="118"/>
  <c r="AS188" i="118"/>
  <c r="AT188" i="118" s="1"/>
  <c r="AU188" i="118" s="1"/>
  <c r="AV188" i="118" s="1"/>
  <c r="AO167" i="118"/>
  <c r="W167" i="118"/>
  <c r="AP167" i="118"/>
  <c r="X167" i="118"/>
  <c r="AP129" i="118"/>
  <c r="AP32" i="118"/>
  <c r="AP14" i="118"/>
  <c r="AS106" i="118"/>
  <c r="AT106" i="118" s="1"/>
  <c r="AU106" i="118" s="1"/>
  <c r="AV106" i="118" s="1"/>
  <c r="AS141" i="118"/>
  <c r="AT141" i="118" s="1"/>
  <c r="AU141" i="118" s="1"/>
  <c r="AV141" i="118" s="1"/>
  <c r="W255" i="118"/>
  <c r="AO255" i="118"/>
  <c r="AS255" i="118"/>
  <c r="AT255" i="118" s="1"/>
  <c r="AU255" i="118" s="1"/>
  <c r="AV255" i="118" s="1"/>
  <c r="J196" i="118"/>
  <c r="AO196" i="118" s="1"/>
  <c r="X196" i="118"/>
  <c r="AP88" i="118"/>
  <c r="Z27" i="118"/>
  <c r="W24" i="118"/>
  <c r="AO48" i="118"/>
  <c r="W48" i="118"/>
  <c r="AP25" i="118"/>
  <c r="X25" i="118"/>
  <c r="AO25" i="118"/>
  <c r="W25" i="118"/>
  <c r="J55" i="118"/>
  <c r="AP55" i="118" s="1"/>
  <c r="Z188" i="118"/>
  <c r="AP77" i="118"/>
  <c r="AP22" i="118"/>
  <c r="AP225" i="118"/>
  <c r="AP64" i="118"/>
  <c r="AW57" i="118"/>
  <c r="AX57" i="118" s="1"/>
  <c r="W89" i="118"/>
  <c r="AS89" i="118"/>
  <c r="W43" i="118"/>
  <c r="AO43" i="118"/>
  <c r="AS43" i="118"/>
  <c r="AT43" i="118" s="1"/>
  <c r="AU43" i="118" s="1"/>
  <c r="AV43" i="118" s="1"/>
  <c r="X141" i="118"/>
  <c r="W227" i="118"/>
  <c r="AO227" i="118"/>
  <c r="AS227" i="118"/>
  <c r="AT227" i="118" s="1"/>
  <c r="AU227" i="118" s="1"/>
  <c r="AV227" i="118" s="1"/>
  <c r="X255" i="118"/>
  <c r="X88" i="118"/>
  <c r="AP27" i="118"/>
  <c r="X27" i="118"/>
  <c r="AW98" i="118"/>
  <c r="AX98" i="118" s="1"/>
  <c r="AW245" i="118"/>
  <c r="AX245" i="118" s="1"/>
  <c r="X95" i="118"/>
  <c r="AS25" i="118"/>
  <c r="AT25" i="118" s="1"/>
  <c r="AU25" i="118" s="1"/>
  <c r="AV25" i="118" s="1"/>
  <c r="AW105" i="118"/>
  <c r="AX105" i="118" s="1"/>
  <c r="W55" i="118"/>
  <c r="Z167" i="118"/>
  <c r="AP101" i="118"/>
  <c r="AP114" i="118"/>
  <c r="AP198" i="118"/>
  <c r="AP144" i="118"/>
  <c r="AP130" i="118"/>
  <c r="AP26" i="118"/>
  <c r="J89" i="118"/>
  <c r="AP89" i="118" s="1"/>
  <c r="X89" i="118"/>
  <c r="W215" i="118"/>
  <c r="AS215" i="118"/>
  <c r="AT215" i="118" s="1"/>
  <c r="AU215" i="118" s="1"/>
  <c r="AV215" i="118" s="1"/>
  <c r="X43" i="118"/>
  <c r="W244" i="118"/>
  <c r="AS244" i="118"/>
  <c r="AT244" i="118" s="1"/>
  <c r="AU244" i="118" s="1"/>
  <c r="AV244" i="118" s="1"/>
  <c r="X227" i="118"/>
  <c r="W284" i="118"/>
  <c r="AS284" i="118"/>
  <c r="AT284" i="118" s="1"/>
  <c r="AU284" i="118" s="1"/>
  <c r="AV284" i="118" s="1"/>
  <c r="AS88" i="118"/>
  <c r="AT88" i="118" s="1"/>
  <c r="AU88" i="118" s="1"/>
  <c r="AV88" i="118" s="1"/>
  <c r="AO27" i="118"/>
  <c r="AP245" i="118"/>
  <c r="X245" i="118"/>
  <c r="AW115" i="118"/>
  <c r="AX115" i="118" s="1"/>
  <c r="J95" i="118"/>
  <c r="AO95" i="118" s="1"/>
  <c r="AP188" i="118"/>
  <c r="X188" i="118"/>
  <c r="AO188" i="118"/>
  <c r="W188" i="118"/>
  <c r="AW135" i="118"/>
  <c r="AX135" i="118" s="1"/>
  <c r="AW232" i="118"/>
  <c r="AX232" i="118" s="1"/>
  <c r="AP35" i="118"/>
  <c r="AP150" i="118"/>
  <c r="AP97" i="118"/>
  <c r="AW285" i="118"/>
  <c r="AX285" i="118" s="1"/>
  <c r="Z77" i="118"/>
  <c r="AW116" i="118"/>
  <c r="AX116" i="118" s="1"/>
  <c r="Z22" i="118"/>
  <c r="W145" i="118"/>
  <c r="AW145" i="118"/>
  <c r="AX145" i="118" s="1"/>
  <c r="Z129" i="118"/>
  <c r="W23" i="118"/>
  <c r="AW23" i="118"/>
  <c r="AX23" i="118" s="1"/>
  <c r="Z101" i="118"/>
  <c r="W11" i="118"/>
  <c r="AW11" i="118"/>
  <c r="AX11" i="118" s="1"/>
  <c r="Z225" i="118"/>
  <c r="W51" i="118"/>
  <c r="AW51" i="118"/>
  <c r="AX51" i="118" s="1"/>
  <c r="Z35" i="118"/>
  <c r="W70" i="118"/>
  <c r="AW70" i="118"/>
  <c r="AX70" i="118" s="1"/>
  <c r="Z114" i="118"/>
  <c r="W32" i="118"/>
  <c r="AO32" i="118"/>
  <c r="AW32" i="118"/>
  <c r="AX32" i="118" s="1"/>
  <c r="Z198" i="118"/>
  <c r="W86" i="118"/>
  <c r="AS86" i="118"/>
  <c r="AT86" i="118" s="1"/>
  <c r="AU86" i="118" s="1"/>
  <c r="AV86" i="118" s="1"/>
  <c r="X214" i="118"/>
  <c r="AP214" i="118"/>
  <c r="Z150" i="118"/>
  <c r="W208" i="118"/>
  <c r="AS208" i="118"/>
  <c r="AT208" i="118" s="1"/>
  <c r="AU208" i="118" s="1"/>
  <c r="AV208" i="118" s="1"/>
  <c r="X260" i="118"/>
  <c r="AP260" i="118"/>
  <c r="W96" i="118"/>
  <c r="AS96" i="118"/>
  <c r="AT96" i="118" s="1"/>
  <c r="AU96" i="118" s="1"/>
  <c r="AV96" i="118" s="1"/>
  <c r="J73" i="118"/>
  <c r="AO73" i="118" s="1"/>
  <c r="X73" i="118"/>
  <c r="Z144" i="118"/>
  <c r="W130" i="118"/>
  <c r="AO130" i="118"/>
  <c r="AS130" i="118"/>
  <c r="AT130" i="118" s="1"/>
  <c r="AU130" i="118" s="1"/>
  <c r="AV130" i="118" s="1"/>
  <c r="J103" i="118"/>
  <c r="AP103" i="118" s="1"/>
  <c r="X103" i="118"/>
  <c r="Z64" i="118"/>
  <c r="W190" i="118"/>
  <c r="AS190" i="118"/>
  <c r="AT190" i="118" s="1"/>
  <c r="AU190" i="118" s="1"/>
  <c r="AV190" i="118" s="1"/>
  <c r="J10" i="118"/>
  <c r="AP10" i="118" s="1"/>
  <c r="X10" i="118"/>
  <c r="Z14" i="118"/>
  <c r="W282" i="118"/>
  <c r="AS282" i="118"/>
  <c r="AT282" i="118" s="1"/>
  <c r="AU282" i="118" s="1"/>
  <c r="AV282" i="118" s="1"/>
  <c r="J270" i="118"/>
  <c r="AO270" i="118" s="1"/>
  <c r="X270" i="118"/>
  <c r="Z97" i="118"/>
  <c r="W285" i="118"/>
  <c r="AO285" i="118"/>
  <c r="J224" i="118"/>
  <c r="AP224" i="118" s="1"/>
  <c r="X224" i="118"/>
  <c r="W173" i="118"/>
  <c r="AP247" i="118"/>
  <c r="AT247" i="118"/>
  <c r="AU247" i="118" s="1"/>
  <c r="AV247" i="118" s="1"/>
  <c r="AW56" i="118"/>
  <c r="AX56" i="118" s="1"/>
  <c r="AO30" i="118"/>
  <c r="AW9" i="118"/>
  <c r="AX9" i="118" s="1"/>
  <c r="AW189" i="118"/>
  <c r="AX189" i="118" s="1"/>
  <c r="W169" i="118"/>
  <c r="AS169" i="118"/>
  <c r="AT169" i="118" s="1"/>
  <c r="AU169" i="118" s="1"/>
  <c r="AV169" i="118" s="1"/>
  <c r="J116" i="118"/>
  <c r="AO116" i="118" s="1"/>
  <c r="X116" i="118"/>
  <c r="W213" i="118"/>
  <c r="AS213" i="118"/>
  <c r="AT213" i="118" s="1"/>
  <c r="AU213" i="118" s="1"/>
  <c r="AV213" i="118" s="1"/>
  <c r="J145" i="118"/>
  <c r="AP145" i="118" s="1"/>
  <c r="X145" i="118"/>
  <c r="W262" i="118"/>
  <c r="AS262" i="118"/>
  <c r="AT262" i="118" s="1"/>
  <c r="AU262" i="118" s="1"/>
  <c r="AV262" i="118" s="1"/>
  <c r="J23" i="118"/>
  <c r="AP23" i="118" s="1"/>
  <c r="X23" i="118"/>
  <c r="AS15" i="118"/>
  <c r="AT15" i="118" s="1"/>
  <c r="AU15" i="118" s="1"/>
  <c r="AV15" i="118" s="1"/>
  <c r="J11" i="118"/>
  <c r="AO11" i="118" s="1"/>
  <c r="X11" i="118"/>
  <c r="W8" i="118"/>
  <c r="AS8" i="118"/>
  <c r="AT8" i="118" s="1"/>
  <c r="AU8" i="118" s="1"/>
  <c r="AV8" i="118" s="1"/>
  <c r="J51" i="118"/>
  <c r="AO51" i="118" s="1"/>
  <c r="X51" i="118"/>
  <c r="W269" i="118"/>
  <c r="AS269" i="118"/>
  <c r="AT269" i="118" s="1"/>
  <c r="AU269" i="118" s="1"/>
  <c r="AV269" i="118" s="1"/>
  <c r="J70" i="118"/>
  <c r="AO70" i="118" s="1"/>
  <c r="X70" i="118"/>
  <c r="W234" i="118"/>
  <c r="AS234" i="118"/>
  <c r="AT234" i="118" s="1"/>
  <c r="AU234" i="118" s="1"/>
  <c r="AV234" i="118" s="1"/>
  <c r="X32" i="118"/>
  <c r="W261" i="118"/>
  <c r="AS261" i="118"/>
  <c r="AT261" i="118" s="1"/>
  <c r="AU261" i="118" s="1"/>
  <c r="AV261" i="118" s="1"/>
  <c r="J86" i="118"/>
  <c r="AP86" i="118" s="1"/>
  <c r="X86" i="118"/>
  <c r="W268" i="118"/>
  <c r="AS268" i="118"/>
  <c r="AT268" i="118" s="1"/>
  <c r="AU268" i="118" s="1"/>
  <c r="AV268" i="118" s="1"/>
  <c r="J208" i="118"/>
  <c r="AP208" i="118" s="1"/>
  <c r="X208" i="118"/>
  <c r="W84" i="118"/>
  <c r="AS84" i="118"/>
  <c r="AT84" i="118" s="1"/>
  <c r="AU84" i="118" s="1"/>
  <c r="AV84" i="118" s="1"/>
  <c r="J96" i="118"/>
  <c r="AP96" i="118" s="1"/>
  <c r="X96" i="118"/>
  <c r="W152" i="118"/>
  <c r="X130" i="118"/>
  <c r="AO29" i="118"/>
  <c r="J190" i="118"/>
  <c r="AP190" i="118" s="1"/>
  <c r="X190" i="118"/>
  <c r="AO57" i="118"/>
  <c r="J282" i="118"/>
  <c r="AP282" i="118" s="1"/>
  <c r="X282" i="118"/>
  <c r="W195" i="118"/>
  <c r="AS195" i="118"/>
  <c r="AT195" i="118" s="1"/>
  <c r="AU195" i="118" s="1"/>
  <c r="AV195" i="118" s="1"/>
  <c r="X285" i="118"/>
  <c r="W254" i="118"/>
  <c r="AW254" i="118"/>
  <c r="AX254" i="118" s="1"/>
  <c r="AW47" i="118"/>
  <c r="AX47" i="118" s="1"/>
  <c r="AP112" i="118"/>
  <c r="W77" i="118"/>
  <c r="AO77" i="118"/>
  <c r="AW77" i="118"/>
  <c r="AX77" i="118" s="1"/>
  <c r="W22" i="118"/>
  <c r="AO22" i="118"/>
  <c r="AW22" i="118"/>
  <c r="AX22" i="118" s="1"/>
  <c r="W129" i="118"/>
  <c r="AO129" i="118"/>
  <c r="AW129" i="118"/>
  <c r="AX129" i="118" s="1"/>
  <c r="AW101" i="118"/>
  <c r="AX101" i="118" s="1"/>
  <c r="W225" i="118"/>
  <c r="AO225" i="118"/>
  <c r="AW225" i="118"/>
  <c r="AX225" i="118" s="1"/>
  <c r="AW35" i="118"/>
  <c r="AX35" i="118" s="1"/>
  <c r="AW114" i="118"/>
  <c r="AX114" i="118" s="1"/>
  <c r="AW198" i="118"/>
  <c r="AX198" i="118" s="1"/>
  <c r="AW150" i="118"/>
  <c r="AX150" i="118" s="1"/>
  <c r="AW21" i="118"/>
  <c r="AX21" i="118" s="1"/>
  <c r="AW144" i="118"/>
  <c r="AX144" i="118" s="1"/>
  <c r="AW64" i="118"/>
  <c r="AX64" i="118" s="1"/>
  <c r="AW14" i="118"/>
  <c r="AX14" i="118" s="1"/>
  <c r="W97" i="118"/>
  <c r="AO97" i="118"/>
  <c r="AS97" i="118"/>
  <c r="AT97" i="118" s="1"/>
  <c r="AU97" i="118" s="1"/>
  <c r="AV97" i="118" s="1"/>
  <c r="J195" i="118"/>
  <c r="AO195" i="118" s="1"/>
  <c r="X195" i="118"/>
  <c r="W26" i="118"/>
  <c r="AO26" i="118"/>
  <c r="AS26" i="118"/>
  <c r="AT26" i="118" s="1"/>
  <c r="AU26" i="118" s="1"/>
  <c r="AV26" i="118" s="1"/>
  <c r="J254" i="118"/>
  <c r="AP254" i="118" s="1"/>
  <c r="X254" i="118"/>
  <c r="Z78" i="118"/>
  <c r="AW78" i="118"/>
  <c r="AX78" i="118" s="1"/>
  <c r="AP90" i="118"/>
  <c r="AP34" i="118"/>
  <c r="AW85" i="118"/>
  <c r="AX85" i="118" s="1"/>
  <c r="AP139" i="118"/>
  <c r="AP256" i="118"/>
  <c r="AP30" i="118"/>
  <c r="AP235" i="118"/>
  <c r="AW206" i="118"/>
  <c r="AX206" i="118" s="1"/>
  <c r="AP267" i="118"/>
  <c r="AS95" i="118"/>
  <c r="AT95" i="118" s="1"/>
  <c r="AU95" i="118" s="1"/>
  <c r="AV95" i="118" s="1"/>
  <c r="AS55" i="118"/>
  <c r="AT55" i="118" s="1"/>
  <c r="AU55" i="118" s="1"/>
  <c r="AV55" i="118" s="1"/>
  <c r="AS167" i="118"/>
  <c r="AT167" i="118" s="1"/>
  <c r="AU167" i="118" s="1"/>
  <c r="AV167" i="118" s="1"/>
  <c r="X77" i="118"/>
  <c r="W265" i="118"/>
  <c r="AS265" i="118"/>
  <c r="AT265" i="118" s="1"/>
  <c r="AU265" i="118" s="1"/>
  <c r="AV265" i="118" s="1"/>
  <c r="X22" i="118"/>
  <c r="W65" i="118"/>
  <c r="AS65" i="118"/>
  <c r="AT65" i="118" s="1"/>
  <c r="AU65" i="118" s="1"/>
  <c r="AV65" i="118" s="1"/>
  <c r="X129" i="118"/>
  <c r="W140" i="118"/>
  <c r="AS140" i="118"/>
  <c r="AT140" i="118" s="1"/>
  <c r="AU140" i="118" s="1"/>
  <c r="AV140" i="118" s="1"/>
  <c r="X101" i="118"/>
  <c r="W124" i="118"/>
  <c r="AS124" i="118"/>
  <c r="AT124" i="118" s="1"/>
  <c r="AU124" i="118" s="1"/>
  <c r="AV124" i="118" s="1"/>
  <c r="X225" i="118"/>
  <c r="W286" i="118"/>
  <c r="AS286" i="118"/>
  <c r="AT286" i="118" s="1"/>
  <c r="AU286" i="118" s="1"/>
  <c r="AV286" i="118" s="1"/>
  <c r="X35" i="118"/>
  <c r="W87" i="118"/>
  <c r="AS87" i="118"/>
  <c r="AT87" i="118" s="1"/>
  <c r="AU87" i="118" s="1"/>
  <c r="AV87" i="118" s="1"/>
  <c r="X114" i="118"/>
  <c r="W107" i="118"/>
  <c r="AS107" i="118"/>
  <c r="AT107" i="118" s="1"/>
  <c r="AU107" i="118" s="1"/>
  <c r="AV107" i="118" s="1"/>
  <c r="X198" i="118"/>
  <c r="W214" i="118"/>
  <c r="AS214" i="118"/>
  <c r="AT214" i="118" s="1"/>
  <c r="AU214" i="118" s="1"/>
  <c r="AV214" i="118" s="1"/>
  <c r="X150" i="118"/>
  <c r="W260" i="118"/>
  <c r="AS260" i="118"/>
  <c r="AT260" i="118" s="1"/>
  <c r="AU260" i="118" s="1"/>
  <c r="AV260" i="118" s="1"/>
  <c r="X21" i="118"/>
  <c r="W73" i="118"/>
  <c r="AS73" i="118"/>
  <c r="AT73" i="118" s="1"/>
  <c r="AU73" i="118" s="1"/>
  <c r="AV73" i="118" s="1"/>
  <c r="X144" i="118"/>
  <c r="W103" i="118"/>
  <c r="AS103" i="118"/>
  <c r="AT103" i="118" s="1"/>
  <c r="AU103" i="118" s="1"/>
  <c r="AV103" i="118" s="1"/>
  <c r="X64" i="118"/>
  <c r="W10" i="118"/>
  <c r="AS10" i="118"/>
  <c r="AT10" i="118" s="1"/>
  <c r="AU10" i="118" s="1"/>
  <c r="AV10" i="118" s="1"/>
  <c r="X14" i="118"/>
  <c r="W270" i="118"/>
  <c r="AS270" i="118"/>
  <c r="AT270" i="118" s="1"/>
  <c r="AU270" i="118" s="1"/>
  <c r="AV270" i="118" s="1"/>
  <c r="X97" i="118"/>
  <c r="W224" i="118"/>
  <c r="AS224" i="118"/>
  <c r="AT224" i="118" s="1"/>
  <c r="AU224" i="118" s="1"/>
  <c r="AV224" i="118" s="1"/>
  <c r="X26" i="118"/>
  <c r="AW173" i="118"/>
  <c r="AX173" i="118" s="1"/>
  <c r="AP78" i="118"/>
  <c r="X78" i="118"/>
  <c r="AP230" i="118"/>
  <c r="AP207" i="118"/>
  <c r="AP177" i="118"/>
  <c r="W187" i="118"/>
  <c r="AO187" i="118"/>
  <c r="J221" i="118"/>
  <c r="AO221" i="118" s="1"/>
  <c r="X221" i="118"/>
  <c r="Z90" i="118"/>
  <c r="W178" i="118"/>
  <c r="AO178" i="118"/>
  <c r="J136" i="118"/>
  <c r="AO136" i="118" s="1"/>
  <c r="X136" i="118"/>
  <c r="W85" i="118"/>
  <c r="X280" i="118"/>
  <c r="AP280" i="118"/>
  <c r="W236" i="118"/>
  <c r="AO236" i="118"/>
  <c r="J171" i="118"/>
  <c r="AO171" i="118" s="1"/>
  <c r="X171" i="118"/>
  <c r="Z256" i="118"/>
  <c r="W56" i="118"/>
  <c r="AO56" i="118"/>
  <c r="J154" i="118"/>
  <c r="AP154" i="118" s="1"/>
  <c r="X154" i="118"/>
  <c r="Z230" i="118"/>
  <c r="W62" i="118"/>
  <c r="AO62" i="118"/>
  <c r="J204" i="118"/>
  <c r="AO204" i="118" s="1"/>
  <c r="X204" i="118"/>
  <c r="Z30" i="118"/>
  <c r="W205" i="118"/>
  <c r="J39" i="118"/>
  <c r="AP39" i="118" s="1"/>
  <c r="X39" i="118"/>
  <c r="Z235" i="118"/>
  <c r="W9" i="118"/>
  <c r="J36" i="118"/>
  <c r="AO36" i="118" s="1"/>
  <c r="X36" i="118"/>
  <c r="Z207" i="118"/>
  <c r="W189" i="118"/>
  <c r="AO189" i="118"/>
  <c r="J186" i="118"/>
  <c r="AO186" i="118" s="1"/>
  <c r="X186" i="118"/>
  <c r="Z177" i="118"/>
  <c r="W206" i="118"/>
  <c r="J201" i="118"/>
  <c r="AO201" i="118" s="1"/>
  <c r="X201" i="118"/>
  <c r="W226" i="118"/>
  <c r="AO226" i="118"/>
  <c r="AS226" i="118"/>
  <c r="AT226" i="118" s="1"/>
  <c r="AU226" i="118" s="1"/>
  <c r="AV226" i="118" s="1"/>
  <c r="J12" i="118"/>
  <c r="AO12" i="118" s="1"/>
  <c r="X12" i="118"/>
  <c r="Z267" i="118"/>
  <c r="W108" i="118"/>
  <c r="AS108" i="118"/>
  <c r="AT108" i="118" s="1"/>
  <c r="AU108" i="118" s="1"/>
  <c r="AV108" i="118" s="1"/>
  <c r="J179" i="118"/>
  <c r="AP179" i="118" s="1"/>
  <c r="X179" i="118"/>
  <c r="X187" i="118"/>
  <c r="AO218" i="118"/>
  <c r="AW218" i="118"/>
  <c r="AX218" i="118" s="1"/>
  <c r="X178" i="118"/>
  <c r="AW60" i="118"/>
  <c r="AX60" i="118" s="1"/>
  <c r="AO155" i="118"/>
  <c r="AW155" i="118"/>
  <c r="AX155" i="118" s="1"/>
  <c r="X236" i="118"/>
  <c r="AS183" i="118"/>
  <c r="AT183" i="118" s="1"/>
  <c r="AU183" i="118" s="1"/>
  <c r="AV183" i="118" s="1"/>
  <c r="X56" i="118"/>
  <c r="AO238" i="118"/>
  <c r="AW238" i="118"/>
  <c r="AX238" i="118" s="1"/>
  <c r="X62" i="118"/>
  <c r="AO47" i="118"/>
  <c r="J205" i="118"/>
  <c r="AP205" i="118" s="1"/>
  <c r="X205" i="118"/>
  <c r="AW199" i="118"/>
  <c r="AX199" i="118" s="1"/>
  <c r="AO142" i="118"/>
  <c r="AW142" i="118"/>
  <c r="AX142" i="118" s="1"/>
  <c r="X189" i="118"/>
  <c r="AW281" i="118"/>
  <c r="AX281" i="118" s="1"/>
  <c r="AO273" i="118"/>
  <c r="AW273" i="118"/>
  <c r="AX273" i="118" s="1"/>
  <c r="X226" i="118"/>
  <c r="AW17" i="118"/>
  <c r="AX17" i="118" s="1"/>
  <c r="AW212" i="118"/>
  <c r="AX212" i="118" s="1"/>
  <c r="AS220" i="118"/>
  <c r="AT220" i="118" s="1"/>
  <c r="AU220" i="118" s="1"/>
  <c r="AV220" i="118" s="1"/>
  <c r="AO223" i="118"/>
  <c r="W223" i="118"/>
  <c r="AP223" i="118"/>
  <c r="X223" i="118"/>
  <c r="AP275" i="118"/>
  <c r="W90" i="118"/>
  <c r="AO90" i="118"/>
  <c r="AS90" i="118"/>
  <c r="AT90" i="118" s="1"/>
  <c r="AU90" i="118" s="1"/>
  <c r="AV90" i="118" s="1"/>
  <c r="W34" i="118"/>
  <c r="AO34" i="118"/>
  <c r="AS34" i="118"/>
  <c r="AT34" i="118" s="1"/>
  <c r="AU34" i="118" s="1"/>
  <c r="AV34" i="118" s="1"/>
  <c r="W139" i="118"/>
  <c r="AO139" i="118"/>
  <c r="AS139" i="118"/>
  <c r="AT139" i="118" s="1"/>
  <c r="AU139" i="118" s="1"/>
  <c r="AV139" i="118" s="1"/>
  <c r="W256" i="118"/>
  <c r="AO256" i="118"/>
  <c r="AS256" i="118"/>
  <c r="AT256" i="118" s="1"/>
  <c r="AU256" i="118" s="1"/>
  <c r="AV256" i="118" s="1"/>
  <c r="W230" i="118"/>
  <c r="AO230" i="118"/>
  <c r="AS230" i="118"/>
  <c r="AT230" i="118" s="1"/>
  <c r="AU230" i="118" s="1"/>
  <c r="AV230" i="118" s="1"/>
  <c r="AS30" i="118"/>
  <c r="AT30" i="118" s="1"/>
  <c r="AU30" i="118" s="1"/>
  <c r="AV30" i="118" s="1"/>
  <c r="W235" i="118"/>
  <c r="AO235" i="118"/>
  <c r="AS235" i="118"/>
  <c r="AT235" i="118" s="1"/>
  <c r="AU235" i="118" s="1"/>
  <c r="AV235" i="118" s="1"/>
  <c r="W207" i="118"/>
  <c r="AO207" i="118"/>
  <c r="AS207" i="118"/>
  <c r="AT207" i="118" s="1"/>
  <c r="AU207" i="118" s="1"/>
  <c r="AV207" i="118" s="1"/>
  <c r="W177" i="118"/>
  <c r="AO177" i="118"/>
  <c r="AS177" i="118"/>
  <c r="AT177" i="118" s="1"/>
  <c r="AU177" i="118" s="1"/>
  <c r="AV177" i="118" s="1"/>
  <c r="X281" i="118"/>
  <c r="AS112" i="118"/>
  <c r="AT112" i="118" s="1"/>
  <c r="AU112" i="118" s="1"/>
  <c r="AV112" i="118" s="1"/>
  <c r="W267" i="118"/>
  <c r="AO267" i="118"/>
  <c r="AS267" i="118"/>
  <c r="AT267" i="118" s="1"/>
  <c r="AU267" i="118" s="1"/>
  <c r="AV267" i="118" s="1"/>
  <c r="W176" i="118"/>
  <c r="AO176" i="118"/>
  <c r="AS176" i="118"/>
  <c r="AT176" i="118" s="1"/>
  <c r="AU176" i="118" s="1"/>
  <c r="AV176" i="118" s="1"/>
  <c r="X212" i="118"/>
  <c r="AO220" i="118"/>
  <c r="W220" i="118"/>
  <c r="Z69" i="118"/>
  <c r="AP248" i="118"/>
  <c r="W221" i="118"/>
  <c r="AS221" i="118"/>
  <c r="AT221" i="118" s="1"/>
  <c r="AU221" i="118" s="1"/>
  <c r="AV221" i="118" s="1"/>
  <c r="X90" i="118"/>
  <c r="W136" i="118"/>
  <c r="AS136" i="118"/>
  <c r="AT136" i="118" s="1"/>
  <c r="AU136" i="118" s="1"/>
  <c r="AV136" i="118" s="1"/>
  <c r="X34" i="118"/>
  <c r="W280" i="118"/>
  <c r="AS280" i="118"/>
  <c r="AT280" i="118" s="1"/>
  <c r="AU280" i="118" s="1"/>
  <c r="AV280" i="118" s="1"/>
  <c r="X139" i="118"/>
  <c r="W171" i="118"/>
  <c r="AS171" i="118"/>
  <c r="AT171" i="118" s="1"/>
  <c r="AU171" i="118" s="1"/>
  <c r="AV171" i="118" s="1"/>
  <c r="X256" i="118"/>
  <c r="W154" i="118"/>
  <c r="AS154" i="118"/>
  <c r="AT154" i="118" s="1"/>
  <c r="AU154" i="118" s="1"/>
  <c r="AV154" i="118" s="1"/>
  <c r="X230" i="118"/>
  <c r="W204" i="118"/>
  <c r="AS204" i="118"/>
  <c r="AT204" i="118" s="1"/>
  <c r="AU204" i="118" s="1"/>
  <c r="AV204" i="118" s="1"/>
  <c r="X30" i="118"/>
  <c r="W39" i="118"/>
  <c r="AS39" i="118"/>
  <c r="AT39" i="118" s="1"/>
  <c r="AU39" i="118" s="1"/>
  <c r="AV39" i="118" s="1"/>
  <c r="X235" i="118"/>
  <c r="W36" i="118"/>
  <c r="AS36" i="118"/>
  <c r="AT36" i="118" s="1"/>
  <c r="AU36" i="118" s="1"/>
  <c r="AV36" i="118" s="1"/>
  <c r="X207" i="118"/>
  <c r="W186" i="118"/>
  <c r="AS186" i="118"/>
  <c r="AT186" i="118" s="1"/>
  <c r="AU186" i="118" s="1"/>
  <c r="AV186" i="118" s="1"/>
  <c r="X177" i="118"/>
  <c r="W201" i="118"/>
  <c r="AS201" i="118"/>
  <c r="AT201" i="118" s="1"/>
  <c r="AU201" i="118" s="1"/>
  <c r="AV201" i="118" s="1"/>
  <c r="X112" i="118"/>
  <c r="W12" i="118"/>
  <c r="AS12" i="118"/>
  <c r="AT12" i="118" s="1"/>
  <c r="AU12" i="118" s="1"/>
  <c r="AV12" i="118" s="1"/>
  <c r="X267" i="118"/>
  <c r="W179" i="118"/>
  <c r="AS179" i="118"/>
  <c r="AT179" i="118" s="1"/>
  <c r="AU179" i="118" s="1"/>
  <c r="AV179" i="118" s="1"/>
  <c r="X176" i="118"/>
  <c r="AP220" i="118"/>
  <c r="AP69" i="118"/>
  <c r="X69" i="118"/>
  <c r="AS126" i="118"/>
  <c r="AT126" i="118" s="1"/>
  <c r="AU126" i="118" s="1"/>
  <c r="AV126" i="118" s="1"/>
  <c r="Z223" i="118"/>
  <c r="W126" i="118"/>
  <c r="AT223" i="118"/>
  <c r="AU223" i="118" s="1"/>
  <c r="AV223" i="118" s="1"/>
  <c r="W246" i="118"/>
  <c r="AS246" i="118"/>
  <c r="AT246" i="118" s="1"/>
  <c r="AU246" i="118" s="1"/>
  <c r="AV246" i="118" s="1"/>
  <c r="J211" i="118"/>
  <c r="AP211" i="118" s="1"/>
  <c r="X211" i="118"/>
  <c r="AT211" i="118"/>
  <c r="AU211" i="118" s="1"/>
  <c r="AV211" i="118" s="1"/>
  <c r="W132" i="118"/>
  <c r="AS132" i="118"/>
  <c r="AT132" i="118" s="1"/>
  <c r="AU132" i="118" s="1"/>
  <c r="AV132" i="118" s="1"/>
  <c r="J28" i="118"/>
  <c r="AO28" i="118" s="1"/>
  <c r="X28" i="118"/>
  <c r="AT28" i="118"/>
  <c r="AU28" i="118" s="1"/>
  <c r="AV28" i="118" s="1"/>
  <c r="W149" i="118"/>
  <c r="AS149" i="118"/>
  <c r="AT149" i="118" s="1"/>
  <c r="AU149" i="118" s="1"/>
  <c r="AV149" i="118" s="1"/>
  <c r="J72" i="118"/>
  <c r="AP72" i="118" s="1"/>
  <c r="X72" i="118"/>
  <c r="AT72" i="118"/>
  <c r="AU72" i="118" s="1"/>
  <c r="AV72" i="118" s="1"/>
  <c r="W49" i="118"/>
  <c r="AS49" i="118"/>
  <c r="AT49" i="118" s="1"/>
  <c r="AU49" i="118" s="1"/>
  <c r="AV49" i="118" s="1"/>
  <c r="J276" i="118"/>
  <c r="AO276" i="118" s="1"/>
  <c r="X276" i="118"/>
  <c r="W222" i="118"/>
  <c r="AS222" i="118"/>
  <c r="AT222" i="118" s="1"/>
  <c r="AU222" i="118" s="1"/>
  <c r="AV222" i="118" s="1"/>
  <c r="J172" i="118"/>
  <c r="AO172" i="118" s="1"/>
  <c r="X172" i="118"/>
  <c r="W243" i="118"/>
  <c r="AS243" i="118"/>
  <c r="AT243" i="118" s="1"/>
  <c r="AU243" i="118" s="1"/>
  <c r="AV243" i="118" s="1"/>
  <c r="J63" i="118"/>
  <c r="AP63" i="118" s="1"/>
  <c r="X63" i="118"/>
  <c r="W264" i="118"/>
  <c r="AO264" i="118"/>
  <c r="AS264" i="118"/>
  <c r="AT264" i="118" s="1"/>
  <c r="AU264" i="118" s="1"/>
  <c r="AV264" i="118" s="1"/>
  <c r="J146" i="118"/>
  <c r="AO146" i="118" s="1"/>
  <c r="X146" i="118"/>
  <c r="W118" i="118"/>
  <c r="AS118" i="118"/>
  <c r="AT118" i="118" s="1"/>
  <c r="AU118" i="118" s="1"/>
  <c r="AV118" i="118" s="1"/>
  <c r="J182" i="118"/>
  <c r="AO182" i="118" s="1"/>
  <c r="X182" i="118"/>
  <c r="W164" i="118"/>
  <c r="AO164" i="118"/>
  <c r="AS164" i="118"/>
  <c r="AT164" i="118" s="1"/>
  <c r="AU164" i="118" s="1"/>
  <c r="AV164" i="118" s="1"/>
  <c r="J151" i="118"/>
  <c r="AO151" i="118" s="1"/>
  <c r="X151" i="118"/>
  <c r="W258" i="118"/>
  <c r="AO258" i="118"/>
  <c r="AS258" i="118"/>
  <c r="AT258" i="118" s="1"/>
  <c r="AU258" i="118" s="1"/>
  <c r="AV258" i="118" s="1"/>
  <c r="J68" i="118"/>
  <c r="AO68" i="118" s="1"/>
  <c r="X68" i="118"/>
  <c r="W45" i="118"/>
  <c r="AS45" i="118"/>
  <c r="AT45" i="118" s="1"/>
  <c r="AU45" i="118" s="1"/>
  <c r="AV45" i="118" s="1"/>
  <c r="J16" i="118"/>
  <c r="AP16" i="118" s="1"/>
  <c r="X16" i="118"/>
  <c r="W82" i="118"/>
  <c r="AS82" i="118"/>
  <c r="AT82" i="118" s="1"/>
  <c r="AU82" i="118" s="1"/>
  <c r="AV82" i="118" s="1"/>
  <c r="J162" i="118"/>
  <c r="AP162" i="118" s="1"/>
  <c r="X162" i="118"/>
  <c r="J80" i="118"/>
  <c r="AP80" i="118" s="1"/>
  <c r="AS52" i="118"/>
  <c r="AT52" i="118" s="1"/>
  <c r="AU52" i="118" s="1"/>
  <c r="AV52" i="118" s="1"/>
  <c r="W277" i="118"/>
  <c r="AW277" i="118"/>
  <c r="AX277" i="118" s="1"/>
  <c r="AW275" i="118"/>
  <c r="AX275" i="118" s="1"/>
  <c r="AW125" i="118"/>
  <c r="AX125" i="118" s="1"/>
  <c r="AW117" i="118"/>
  <c r="AX117" i="118" s="1"/>
  <c r="AW248" i="118"/>
  <c r="AX248" i="118" s="1"/>
  <c r="AW266" i="118"/>
  <c r="AX266" i="118" s="1"/>
  <c r="AW279" i="118"/>
  <c r="AX279" i="118" s="1"/>
  <c r="X264" i="118"/>
  <c r="W251" i="118"/>
  <c r="AW251" i="118"/>
  <c r="AX251" i="118" s="1"/>
  <c r="AW163" i="118"/>
  <c r="AX163" i="118" s="1"/>
  <c r="X164" i="118"/>
  <c r="W143" i="118"/>
  <c r="AO143" i="118"/>
  <c r="AW143" i="118"/>
  <c r="AX143" i="118" s="1"/>
  <c r="X258" i="118"/>
  <c r="AO44" i="118"/>
  <c r="J45" i="118"/>
  <c r="AP45" i="118" s="1"/>
  <c r="X45" i="118"/>
  <c r="W148" i="118"/>
  <c r="AO148" i="118"/>
  <c r="J82" i="118"/>
  <c r="AP82" i="118" s="1"/>
  <c r="X82" i="118"/>
  <c r="W80" i="118"/>
  <c r="AW80" i="118"/>
  <c r="AX80" i="118" s="1"/>
  <c r="Z52" i="118"/>
  <c r="AW20" i="118"/>
  <c r="AX20" i="118" s="1"/>
  <c r="W278" i="118"/>
  <c r="AS278" i="118"/>
  <c r="AT278" i="118" s="1"/>
  <c r="AU278" i="118" s="1"/>
  <c r="AV278" i="118" s="1"/>
  <c r="J277" i="118"/>
  <c r="AO277" i="118" s="1"/>
  <c r="X277" i="118"/>
  <c r="W180" i="118"/>
  <c r="AO180" i="118"/>
  <c r="AS180" i="118"/>
  <c r="AT180" i="118" s="1"/>
  <c r="AU180" i="118" s="1"/>
  <c r="AV180" i="118" s="1"/>
  <c r="X275" i="118"/>
  <c r="W123" i="118"/>
  <c r="AS123" i="118"/>
  <c r="AT123" i="118" s="1"/>
  <c r="AU123" i="118" s="1"/>
  <c r="AV123" i="118" s="1"/>
  <c r="J125" i="118"/>
  <c r="AO125" i="118" s="1"/>
  <c r="X125" i="118"/>
  <c r="W119" i="118"/>
  <c r="AS119" i="118"/>
  <c r="AT119" i="118" s="1"/>
  <c r="AU119" i="118" s="1"/>
  <c r="AV119" i="118" s="1"/>
  <c r="J117" i="118"/>
  <c r="AO117" i="118" s="1"/>
  <c r="X117" i="118"/>
  <c r="W168" i="118"/>
  <c r="AO168" i="118"/>
  <c r="AS168" i="118"/>
  <c r="AT168" i="118" s="1"/>
  <c r="AU168" i="118" s="1"/>
  <c r="AV168" i="118" s="1"/>
  <c r="X248" i="118"/>
  <c r="W257" i="118"/>
  <c r="AO257" i="118"/>
  <c r="AS257" i="118"/>
  <c r="AT257" i="118" s="1"/>
  <c r="AU257" i="118" s="1"/>
  <c r="AV257" i="118" s="1"/>
  <c r="X266" i="118"/>
  <c r="AS102" i="118"/>
  <c r="AT102" i="118" s="1"/>
  <c r="AU102" i="118" s="1"/>
  <c r="AV102" i="118" s="1"/>
  <c r="X279" i="118"/>
  <c r="AS128" i="118"/>
  <c r="AT128" i="118" s="1"/>
  <c r="AU128" i="118" s="1"/>
  <c r="AV128" i="118" s="1"/>
  <c r="J251" i="118"/>
  <c r="AO251" i="118" s="1"/>
  <c r="X251" i="118"/>
  <c r="AS240" i="118"/>
  <c r="AT240" i="118" s="1"/>
  <c r="AU240" i="118" s="1"/>
  <c r="AV240" i="118" s="1"/>
  <c r="X163" i="118"/>
  <c r="AS166" i="118"/>
  <c r="AT166" i="118" s="1"/>
  <c r="AU166" i="118" s="1"/>
  <c r="AV166" i="118" s="1"/>
  <c r="X143" i="118"/>
  <c r="AS67" i="118"/>
  <c r="AT67" i="118" s="1"/>
  <c r="AU67" i="118" s="1"/>
  <c r="AV67" i="118" s="1"/>
  <c r="AS203" i="118"/>
  <c r="AT203" i="118" s="1"/>
  <c r="AU203" i="118" s="1"/>
  <c r="AV203" i="118" s="1"/>
  <c r="X148" i="118"/>
  <c r="W271" i="118"/>
  <c r="AO271" i="118"/>
  <c r="AS271" i="118"/>
  <c r="AT271" i="118" s="1"/>
  <c r="AU271" i="118" s="1"/>
  <c r="AV271" i="118" s="1"/>
  <c r="W211" i="118"/>
  <c r="X180" i="118"/>
  <c r="W28" i="118"/>
  <c r="W72" i="118"/>
  <c r="W276" i="118"/>
  <c r="AS276" i="118"/>
  <c r="AT276" i="118" s="1"/>
  <c r="AU276" i="118" s="1"/>
  <c r="AV276" i="118" s="1"/>
  <c r="X168" i="118"/>
  <c r="W172" i="118"/>
  <c r="AS172" i="118"/>
  <c r="AT172" i="118" s="1"/>
  <c r="AU172" i="118" s="1"/>
  <c r="AV172" i="118" s="1"/>
  <c r="X257" i="118"/>
  <c r="W63" i="118"/>
  <c r="AS63" i="118"/>
  <c r="AT63" i="118" s="1"/>
  <c r="AU63" i="118" s="1"/>
  <c r="AV63" i="118" s="1"/>
  <c r="W146" i="118"/>
  <c r="AS146" i="118"/>
  <c r="AT146" i="118" s="1"/>
  <c r="AU146" i="118" s="1"/>
  <c r="AV146" i="118" s="1"/>
  <c r="W182" i="118"/>
  <c r="AS182" i="118"/>
  <c r="AT182" i="118" s="1"/>
  <c r="AU182" i="118" s="1"/>
  <c r="AV182" i="118" s="1"/>
  <c r="W151" i="118"/>
  <c r="AS151" i="118"/>
  <c r="AT151" i="118" s="1"/>
  <c r="AU151" i="118" s="1"/>
  <c r="AV151" i="118" s="1"/>
  <c r="W68" i="118"/>
  <c r="AS68" i="118"/>
  <c r="AT68" i="118" s="1"/>
  <c r="AU68" i="118" s="1"/>
  <c r="AV68" i="118" s="1"/>
  <c r="W16" i="118"/>
  <c r="AS16" i="118"/>
  <c r="AT16" i="118" s="1"/>
  <c r="AU16" i="118" s="1"/>
  <c r="AV16" i="118" s="1"/>
  <c r="X203" i="118"/>
  <c r="W162" i="118"/>
  <c r="AS162" i="118"/>
  <c r="AT162" i="118" s="1"/>
  <c r="AU162" i="118" s="1"/>
  <c r="AV162" i="118" s="1"/>
  <c r="X271" i="118"/>
  <c r="AP52" i="118"/>
  <c r="X52" i="118"/>
  <c r="AO52" i="118"/>
  <c r="W52" i="118"/>
  <c r="AW159" i="118"/>
  <c r="AX159" i="118" s="1"/>
  <c r="AT192" i="118"/>
  <c r="AU192" i="118" s="1"/>
  <c r="AV192" i="118" s="1"/>
  <c r="AS75" i="118"/>
  <c r="AT75" i="118" s="1"/>
  <c r="AU75" i="118" s="1"/>
  <c r="AV75" i="118" s="1"/>
  <c r="AP219" i="118"/>
  <c r="AT219" i="118"/>
  <c r="AU219" i="118" s="1"/>
  <c r="AV219" i="118" s="1"/>
  <c r="W104" i="118"/>
  <c r="AS104" i="118"/>
  <c r="AT104" i="118" s="1"/>
  <c r="AU104" i="118" s="1"/>
  <c r="AV104" i="118" s="1"/>
  <c r="X250" i="118"/>
  <c r="AT250" i="118"/>
  <c r="AU250" i="118" s="1"/>
  <c r="AV250" i="118" s="1"/>
  <c r="W156" i="118"/>
  <c r="AS156" i="118"/>
  <c r="AT156" i="118" s="1"/>
  <c r="AU156" i="118" s="1"/>
  <c r="AV156" i="118" s="1"/>
  <c r="AP237" i="118"/>
  <c r="AT237" i="118"/>
  <c r="AU237" i="118" s="1"/>
  <c r="AV237" i="118" s="1"/>
  <c r="AS37" i="118"/>
  <c r="AT37" i="118" s="1"/>
  <c r="AU37" i="118" s="1"/>
  <c r="AV37" i="118" s="1"/>
  <c r="AP76" i="118"/>
  <c r="AT76" i="118"/>
  <c r="AU76" i="118" s="1"/>
  <c r="AV76" i="118" s="1"/>
  <c r="AS31" i="118"/>
  <c r="AT31" i="118" s="1"/>
  <c r="AU31" i="118" s="1"/>
  <c r="AV31" i="118" s="1"/>
  <c r="AP71" i="118"/>
  <c r="AT71" i="118"/>
  <c r="AU71" i="118" s="1"/>
  <c r="AV71" i="118" s="1"/>
  <c r="AS41" i="118"/>
  <c r="AT41" i="118" s="1"/>
  <c r="AU41" i="118" s="1"/>
  <c r="AV41" i="118" s="1"/>
  <c r="X131" i="118"/>
  <c r="AT131" i="118"/>
  <c r="AU131" i="118" s="1"/>
  <c r="AV131" i="118" s="1"/>
  <c r="AS19" i="118"/>
  <c r="AT19" i="118" s="1"/>
  <c r="AU19" i="118" s="1"/>
  <c r="AV19" i="118" s="1"/>
  <c r="X185" i="118"/>
  <c r="AP185" i="118"/>
  <c r="AT185" i="118"/>
  <c r="AU185" i="118" s="1"/>
  <c r="AV185" i="118" s="1"/>
  <c r="AW74" i="118"/>
  <c r="AX74" i="118" s="1"/>
  <c r="AP197" i="118"/>
  <c r="X197" i="118"/>
  <c r="AO197" i="118"/>
  <c r="W197" i="118"/>
  <c r="J159" i="118"/>
  <c r="AO159" i="118" s="1"/>
  <c r="X159" i="118"/>
  <c r="W283" i="118"/>
  <c r="AS283" i="118"/>
  <c r="AT283" i="118" s="1"/>
  <c r="AU283" i="118" s="1"/>
  <c r="AV283" i="118" s="1"/>
  <c r="J75" i="118"/>
  <c r="AO75" i="118" s="1"/>
  <c r="X75" i="118"/>
  <c r="W110" i="118"/>
  <c r="AS110" i="118"/>
  <c r="AT110" i="118" s="1"/>
  <c r="AU110" i="118" s="1"/>
  <c r="AV110" i="118" s="1"/>
  <c r="J104" i="118"/>
  <c r="AO104" i="118" s="1"/>
  <c r="X104" i="118"/>
  <c r="W40" i="118"/>
  <c r="AS40" i="118"/>
  <c r="AT40" i="118" s="1"/>
  <c r="AU40" i="118" s="1"/>
  <c r="AV40" i="118" s="1"/>
  <c r="J156" i="118"/>
  <c r="AP156" i="118" s="1"/>
  <c r="X156" i="118"/>
  <c r="W239" i="118"/>
  <c r="AS239" i="118"/>
  <c r="AT239" i="118" s="1"/>
  <c r="AU239" i="118" s="1"/>
  <c r="AV239" i="118" s="1"/>
  <c r="J37" i="118"/>
  <c r="AO37" i="118" s="1"/>
  <c r="X37" i="118"/>
  <c r="W33" i="118"/>
  <c r="AS33" i="118"/>
  <c r="AT33" i="118" s="1"/>
  <c r="AU33" i="118" s="1"/>
  <c r="AV33" i="118" s="1"/>
  <c r="J31" i="118"/>
  <c r="AO31" i="118" s="1"/>
  <c r="X31" i="118"/>
  <c r="W272" i="118"/>
  <c r="AS272" i="118"/>
  <c r="AT272" i="118" s="1"/>
  <c r="AU272" i="118" s="1"/>
  <c r="AV272" i="118" s="1"/>
  <c r="J41" i="118"/>
  <c r="J291" i="118" s="1"/>
  <c r="X41" i="118"/>
  <c r="W263" i="118"/>
  <c r="AS263" i="118"/>
  <c r="AT263" i="118" s="1"/>
  <c r="AU263" i="118" s="1"/>
  <c r="AV263" i="118" s="1"/>
  <c r="AP74" i="118"/>
  <c r="X74" i="118"/>
  <c r="AW191" i="118"/>
  <c r="AX191" i="118" s="1"/>
  <c r="AO193" i="118"/>
  <c r="AS92" i="118"/>
  <c r="AT92" i="118" s="1"/>
  <c r="AU92" i="118" s="1"/>
  <c r="AV92" i="118" s="1"/>
  <c r="AP158" i="118"/>
  <c r="AV59" i="118"/>
  <c r="AW59" i="118" s="1"/>
  <c r="AX59" i="118" s="1"/>
  <c r="W121" i="118"/>
  <c r="AO121" i="118"/>
  <c r="J283" i="118"/>
  <c r="AP283" i="118" s="1"/>
  <c r="X283" i="118"/>
  <c r="W109" i="118"/>
  <c r="J110" i="118"/>
  <c r="AP110" i="118" s="1"/>
  <c r="X110" i="118"/>
  <c r="W20" i="118"/>
  <c r="J40" i="118"/>
  <c r="AP40" i="118" s="1"/>
  <c r="X40" i="118"/>
  <c r="W228" i="118"/>
  <c r="AO228" i="118"/>
  <c r="J239" i="118"/>
  <c r="AO239" i="118" s="1"/>
  <c r="X239" i="118"/>
  <c r="W241" i="118"/>
  <c r="AO241" i="118"/>
  <c r="AS241" i="118"/>
  <c r="AT241" i="118" s="1"/>
  <c r="AU241" i="118" s="1"/>
  <c r="AV241" i="118" s="1"/>
  <c r="J33" i="118"/>
  <c r="AO33" i="118" s="1"/>
  <c r="X33" i="118"/>
  <c r="W66" i="118"/>
  <c r="AO66" i="118"/>
  <c r="AS66" i="118"/>
  <c r="AT66" i="118" s="1"/>
  <c r="AU66" i="118" s="1"/>
  <c r="AV66" i="118" s="1"/>
  <c r="J272" i="118"/>
  <c r="AP272" i="118" s="1"/>
  <c r="X272" i="118"/>
  <c r="W249" i="118"/>
  <c r="AO249" i="118"/>
  <c r="AS249" i="118"/>
  <c r="AT249" i="118" s="1"/>
  <c r="AU249" i="118" s="1"/>
  <c r="AV249" i="118" s="1"/>
  <c r="J263" i="118"/>
  <c r="AO263" i="118" s="1"/>
  <c r="X263" i="118"/>
  <c r="W81" i="118"/>
  <c r="AO81" i="118"/>
  <c r="AS81" i="118"/>
  <c r="AT81" i="118" s="1"/>
  <c r="AU81" i="118" s="1"/>
  <c r="AV81" i="118" s="1"/>
  <c r="J50" i="118"/>
  <c r="AP50" i="118" s="1"/>
  <c r="AS50" i="118"/>
  <c r="AT50" i="118" s="1"/>
  <c r="AU50" i="118" s="1"/>
  <c r="AV50" i="118" s="1"/>
  <c r="AO74" i="118"/>
  <c r="Z197" i="118"/>
  <c r="AP38" i="118"/>
  <c r="AP79" i="118"/>
  <c r="AP229" i="118"/>
  <c r="X121" i="118"/>
  <c r="X228" i="118"/>
  <c r="X241" i="118"/>
  <c r="X66" i="118"/>
  <c r="X249" i="118"/>
  <c r="W185" i="118"/>
  <c r="X81" i="118"/>
  <c r="W50" i="118"/>
  <c r="AW93" i="118"/>
  <c r="AX93" i="118" s="1"/>
  <c r="AW137" i="118"/>
  <c r="AX137" i="118" s="1"/>
  <c r="Z157" i="118"/>
  <c r="AW122" i="118"/>
  <c r="AX122" i="118" s="1"/>
  <c r="Z38" i="118"/>
  <c r="AW134" i="118"/>
  <c r="AX134" i="118" s="1"/>
  <c r="Z18" i="118"/>
  <c r="AW231" i="118"/>
  <c r="AX231" i="118" s="1"/>
  <c r="Z79" i="118"/>
  <c r="AW46" i="118"/>
  <c r="AX46" i="118" s="1"/>
  <c r="Z229" i="118"/>
  <c r="AW175" i="118"/>
  <c r="AX175" i="118" s="1"/>
  <c r="Z158" i="118"/>
  <c r="AS13" i="118"/>
  <c r="AT13" i="118" s="1"/>
  <c r="AU13" i="118" s="1"/>
  <c r="AV13" i="118" s="1"/>
  <c r="AW216" i="118"/>
  <c r="AX216" i="118" s="1"/>
  <c r="Z127" i="118"/>
  <c r="Z294" i="118" s="1"/>
  <c r="AW210" i="118"/>
  <c r="AX210" i="118" s="1"/>
  <c r="AP184" i="118"/>
  <c r="X191" i="118"/>
  <c r="X137" i="118"/>
  <c r="AS100" i="118"/>
  <c r="AT100" i="118" s="1"/>
  <c r="AU100" i="118" s="1"/>
  <c r="AV100" i="118" s="1"/>
  <c r="X122" i="118"/>
  <c r="AS61" i="118"/>
  <c r="AT61" i="118" s="1"/>
  <c r="AU61" i="118" s="1"/>
  <c r="AV61" i="118" s="1"/>
  <c r="X134" i="118"/>
  <c r="AS91" i="118"/>
  <c r="AT91" i="118" s="1"/>
  <c r="AU91" i="118" s="1"/>
  <c r="AV91" i="118" s="1"/>
  <c r="X231" i="118"/>
  <c r="AS99" i="118"/>
  <c r="AT99" i="118" s="1"/>
  <c r="AU99" i="118" s="1"/>
  <c r="AV99" i="118" s="1"/>
  <c r="X46" i="118"/>
  <c r="AS174" i="118"/>
  <c r="AT174" i="118" s="1"/>
  <c r="AU174" i="118" s="1"/>
  <c r="AV174" i="118" s="1"/>
  <c r="X175" i="118"/>
  <c r="AO13" i="118"/>
  <c r="W13" i="118"/>
  <c r="AW274" i="118"/>
  <c r="AX274" i="118" s="1"/>
  <c r="AP133" i="118"/>
  <c r="X133" i="118"/>
  <c r="AO133" i="118"/>
  <c r="W133" i="118"/>
  <c r="AW42" i="118"/>
  <c r="AX42" i="118" s="1"/>
  <c r="AW120" i="118"/>
  <c r="AX120" i="118" s="1"/>
  <c r="AP94" i="118"/>
  <c r="AS197" i="118"/>
  <c r="AT197" i="118" s="1"/>
  <c r="AU197" i="118" s="1"/>
  <c r="AV197" i="118" s="1"/>
  <c r="W157" i="118"/>
  <c r="AO157" i="118"/>
  <c r="AS157" i="118"/>
  <c r="AT157" i="118" s="1"/>
  <c r="AU157" i="118" s="1"/>
  <c r="AV157" i="118" s="1"/>
  <c r="W38" i="118"/>
  <c r="AO38" i="118"/>
  <c r="AS38" i="118"/>
  <c r="AT38" i="118" s="1"/>
  <c r="AU38" i="118" s="1"/>
  <c r="AV38" i="118" s="1"/>
  <c r="W18" i="118"/>
  <c r="AO18" i="118"/>
  <c r="AS18" i="118"/>
  <c r="AT18" i="118" s="1"/>
  <c r="AU18" i="118" s="1"/>
  <c r="AV18" i="118" s="1"/>
  <c r="W79" i="118"/>
  <c r="AO79" i="118"/>
  <c r="AS79" i="118"/>
  <c r="AT79" i="118" s="1"/>
  <c r="AU79" i="118" s="1"/>
  <c r="AV79" i="118" s="1"/>
  <c r="W229" i="118"/>
  <c r="AO229" i="118"/>
  <c r="AS229" i="118"/>
  <c r="AT229" i="118" s="1"/>
  <c r="AU229" i="118" s="1"/>
  <c r="AV229" i="118" s="1"/>
  <c r="W158" i="118"/>
  <c r="AO158" i="118"/>
  <c r="AS158" i="118"/>
  <c r="AT158" i="118" s="1"/>
  <c r="AU158" i="118" s="1"/>
  <c r="AV158" i="118" s="1"/>
  <c r="AW209" i="118"/>
  <c r="AX209" i="118" s="1"/>
  <c r="AW253" i="118"/>
  <c r="AX253" i="118" s="1"/>
  <c r="AW111" i="118"/>
  <c r="AX111" i="118" s="1"/>
  <c r="AS147" i="118"/>
  <c r="AT147" i="118" s="1"/>
  <c r="AU147" i="118" s="1"/>
  <c r="AV147" i="118" s="1"/>
  <c r="AP127" i="118"/>
  <c r="X127" i="118"/>
  <c r="AO127" i="118"/>
  <c r="W127" i="118"/>
  <c r="AP58" i="118"/>
  <c r="J138" i="118"/>
  <c r="AO138" i="118" s="1"/>
  <c r="Z138" i="118"/>
  <c r="W193" i="118"/>
  <c r="AS193" i="118"/>
  <c r="AT193" i="118" s="1"/>
  <c r="AU193" i="118" s="1"/>
  <c r="AV193" i="118" s="1"/>
  <c r="W181" i="118"/>
  <c r="AS181" i="118"/>
  <c r="AT181" i="118" s="1"/>
  <c r="AU181" i="118" s="1"/>
  <c r="AV181" i="118" s="1"/>
  <c r="X157" i="118"/>
  <c r="W252" i="118"/>
  <c r="AS252" i="118"/>
  <c r="AT252" i="118" s="1"/>
  <c r="AU252" i="118" s="1"/>
  <c r="AV252" i="118" s="1"/>
  <c r="X38" i="118"/>
  <c r="W170" i="118"/>
  <c r="AS170" i="118"/>
  <c r="AT170" i="118" s="1"/>
  <c r="AU170" i="118" s="1"/>
  <c r="AV170" i="118" s="1"/>
  <c r="X18" i="118"/>
  <c r="W83" i="118"/>
  <c r="AS83" i="118"/>
  <c r="AT83" i="118" s="1"/>
  <c r="AU83" i="118" s="1"/>
  <c r="AV83" i="118" s="1"/>
  <c r="X79" i="118"/>
  <c r="W242" i="118"/>
  <c r="AS242" i="118"/>
  <c r="AT242" i="118" s="1"/>
  <c r="AU242" i="118" s="1"/>
  <c r="AV242" i="118" s="1"/>
  <c r="X229" i="118"/>
  <c r="W161" i="118"/>
  <c r="AS161" i="118"/>
  <c r="AT161" i="118" s="1"/>
  <c r="AU161" i="118" s="1"/>
  <c r="AV161" i="118" s="1"/>
  <c r="X158" i="118"/>
  <c r="AP209" i="118"/>
  <c r="X209" i="118"/>
  <c r="X13" i="118"/>
  <c r="AP111" i="118"/>
  <c r="X111" i="118"/>
  <c r="AS165" i="118"/>
  <c r="AT165" i="118" s="1"/>
  <c r="AU165" i="118" s="1"/>
  <c r="AV165" i="118" s="1"/>
  <c r="AW54" i="118"/>
  <c r="AX54" i="118" s="1"/>
  <c r="AP210" i="118"/>
  <c r="Z184" i="118"/>
  <c r="AW200" i="118"/>
  <c r="AX200" i="118" s="1"/>
  <c r="Z94" i="118"/>
  <c r="W147" i="118"/>
  <c r="AO147" i="118"/>
  <c r="W165" i="118"/>
  <c r="AO165" i="118"/>
  <c r="W153" i="118"/>
  <c r="AS153" i="118"/>
  <c r="AT153" i="118" s="1"/>
  <c r="AU153" i="118" s="1"/>
  <c r="AV153" i="118" s="1"/>
  <c r="W233" i="118"/>
  <c r="AO233" i="118"/>
  <c r="AS233" i="118"/>
  <c r="AT233" i="118" s="1"/>
  <c r="AU233" i="118" s="1"/>
  <c r="AV233" i="118" s="1"/>
  <c r="W202" i="118"/>
  <c r="AO202" i="118"/>
  <c r="AS202" i="118"/>
  <c r="AT202" i="118" s="1"/>
  <c r="AU202" i="118" s="1"/>
  <c r="AV202" i="118" s="1"/>
  <c r="AS133" i="118"/>
  <c r="AT133" i="118" s="1"/>
  <c r="AU133" i="118" s="1"/>
  <c r="AV133" i="118" s="1"/>
  <c r="J147" i="118"/>
  <c r="X147" i="118"/>
  <c r="AS127" i="118"/>
  <c r="AT127" i="118" s="1"/>
  <c r="AU127" i="118" s="1"/>
  <c r="AV127" i="118" s="1"/>
  <c r="J165" i="118"/>
  <c r="J293" i="118" s="1"/>
  <c r="X165" i="118"/>
  <c r="W138" i="118"/>
  <c r="AS138" i="118"/>
  <c r="AT138" i="118" s="1"/>
  <c r="AU138" i="118" s="1"/>
  <c r="AV138" i="118" s="1"/>
  <c r="J153" i="118"/>
  <c r="AP153" i="118" s="1"/>
  <c r="X153" i="118"/>
  <c r="W184" i="118"/>
  <c r="AO184" i="118"/>
  <c r="AS184" i="118"/>
  <c r="AT184" i="118" s="1"/>
  <c r="AU184" i="118" s="1"/>
  <c r="AV184" i="118" s="1"/>
  <c r="J233" i="118"/>
  <c r="X233" i="118"/>
  <c r="W94" i="118"/>
  <c r="AO94" i="118"/>
  <c r="AS94" i="118"/>
  <c r="AT94" i="118" s="1"/>
  <c r="AU94" i="118" s="1"/>
  <c r="AV94" i="118" s="1"/>
  <c r="J202" i="118"/>
  <c r="X202" i="118"/>
  <c r="W216" i="118"/>
  <c r="X138" i="118"/>
  <c r="X184" i="118"/>
  <c r="X94" i="118"/>
  <c r="M344" i="117"/>
  <c r="M331" i="117"/>
  <c r="U344" i="117"/>
  <c r="U331" i="117"/>
  <c r="BF344" i="117"/>
  <c r="BF331" i="117"/>
  <c r="R344" i="117"/>
  <c r="R331" i="117"/>
  <c r="V344" i="117"/>
  <c r="V331" i="117"/>
  <c r="AA344" i="117"/>
  <c r="AA331" i="117"/>
  <c r="AR344" i="117"/>
  <c r="AR331" i="117"/>
  <c r="AQ344" i="117"/>
  <c r="AQ331" i="117"/>
  <c r="S344" i="117"/>
  <c r="S331" i="117"/>
  <c r="T344" i="117"/>
  <c r="T331" i="117"/>
  <c r="M340" i="117"/>
  <c r="U340" i="117"/>
  <c r="AQ340" i="117"/>
  <c r="BF340" i="117"/>
  <c r="T338" i="117"/>
  <c r="S342" i="117"/>
  <c r="M341" i="117"/>
  <c r="U341" i="117"/>
  <c r="AS128" i="117"/>
  <c r="AT128" i="117" s="1"/>
  <c r="AU128" i="117" s="1"/>
  <c r="AV128" i="117" s="1"/>
  <c r="AP223" i="117"/>
  <c r="X223" i="117"/>
  <c r="AO223" i="117"/>
  <c r="W223" i="117"/>
  <c r="AW12" i="117"/>
  <c r="AX12" i="117" s="1"/>
  <c r="AW226" i="117"/>
  <c r="AX226" i="117" s="1"/>
  <c r="AO183" i="117"/>
  <c r="AO102" i="117"/>
  <c r="AP49" i="117"/>
  <c r="AP307" i="117"/>
  <c r="AP83" i="117"/>
  <c r="AP297" i="117"/>
  <c r="AO153" i="117"/>
  <c r="AW97" i="117"/>
  <c r="AX97" i="117" s="1"/>
  <c r="AW103" i="117"/>
  <c r="AX103" i="117" s="1"/>
  <c r="AW100" i="117"/>
  <c r="AX100" i="117" s="1"/>
  <c r="AP68" i="117"/>
  <c r="X68" i="117"/>
  <c r="AO68" i="117"/>
  <c r="W68" i="117"/>
  <c r="AW231" i="117"/>
  <c r="AX231" i="117" s="1"/>
  <c r="AO329" i="117"/>
  <c r="AW207" i="117"/>
  <c r="AX207" i="117" s="1"/>
  <c r="AP46" i="117"/>
  <c r="AP260" i="117"/>
  <c r="AW175" i="117"/>
  <c r="AX175" i="117" s="1"/>
  <c r="AW84" i="117"/>
  <c r="AX84" i="117" s="1"/>
  <c r="AP162" i="117"/>
  <c r="AP61" i="117"/>
  <c r="AP211" i="117"/>
  <c r="AP321" i="117"/>
  <c r="X321" i="117"/>
  <c r="AO321" i="117"/>
  <c r="W321" i="117"/>
  <c r="Z223" i="117"/>
  <c r="AP122" i="117"/>
  <c r="AP183" i="117"/>
  <c r="AP102" i="117"/>
  <c r="AP153" i="117"/>
  <c r="AP63" i="117"/>
  <c r="AS269" i="117"/>
  <c r="AT269" i="117" s="1"/>
  <c r="AU269" i="117" s="1"/>
  <c r="AV269" i="117" s="1"/>
  <c r="AS66" i="117"/>
  <c r="AT66" i="117" s="1"/>
  <c r="AU66" i="117" s="1"/>
  <c r="AV66" i="117" s="1"/>
  <c r="AP189" i="117"/>
  <c r="AP246" i="117"/>
  <c r="AP227" i="117"/>
  <c r="AP327" i="117"/>
  <c r="AW249" i="117"/>
  <c r="AX249" i="117" s="1"/>
  <c r="AP37" i="117"/>
  <c r="AO260" i="117"/>
  <c r="AP202" i="117"/>
  <c r="AP294" i="117"/>
  <c r="AP123" i="117"/>
  <c r="Z63" i="117"/>
  <c r="AT108" i="117"/>
  <c r="AU108" i="117" s="1"/>
  <c r="AV108" i="117" s="1"/>
  <c r="AS116" i="117"/>
  <c r="AT116" i="117" s="1"/>
  <c r="AU116" i="117" s="1"/>
  <c r="AV116" i="117" s="1"/>
  <c r="X90" i="117"/>
  <c r="AT90" i="117"/>
  <c r="AU90" i="117" s="1"/>
  <c r="AV90" i="117" s="1"/>
  <c r="W189" i="117"/>
  <c r="AO189" i="117"/>
  <c r="AS189" i="117"/>
  <c r="AT189" i="117" s="1"/>
  <c r="AU189" i="117" s="1"/>
  <c r="AV189" i="117" s="1"/>
  <c r="X101" i="117"/>
  <c r="AT101" i="117"/>
  <c r="AU101" i="117" s="1"/>
  <c r="AV101" i="117" s="1"/>
  <c r="W220" i="117"/>
  <c r="AS220" i="117"/>
  <c r="AT220" i="117" s="1"/>
  <c r="AU220" i="117" s="1"/>
  <c r="AV220" i="117" s="1"/>
  <c r="X201" i="117"/>
  <c r="AT201" i="117"/>
  <c r="AU201" i="117" s="1"/>
  <c r="AV201" i="117" s="1"/>
  <c r="W258" i="117"/>
  <c r="AS258" i="117"/>
  <c r="AT258" i="117" s="1"/>
  <c r="AU258" i="117" s="1"/>
  <c r="AV258" i="117" s="1"/>
  <c r="X195" i="117"/>
  <c r="AT195" i="117"/>
  <c r="AU195" i="117" s="1"/>
  <c r="AV195" i="117" s="1"/>
  <c r="W64" i="117"/>
  <c r="AS64" i="117"/>
  <c r="AT64" i="117" s="1"/>
  <c r="AU64" i="117" s="1"/>
  <c r="AV64" i="117" s="1"/>
  <c r="J244" i="117"/>
  <c r="AO244" i="117" s="1"/>
  <c r="X244" i="117"/>
  <c r="Z122" i="117"/>
  <c r="W207" i="117"/>
  <c r="AO207" i="117"/>
  <c r="X210" i="117"/>
  <c r="AP210" i="117"/>
  <c r="W12" i="117"/>
  <c r="J136" i="117"/>
  <c r="AO136" i="117" s="1"/>
  <c r="X136" i="117"/>
  <c r="W226" i="117"/>
  <c r="AO226" i="117"/>
  <c r="J29" i="117"/>
  <c r="AO29" i="117" s="1"/>
  <c r="X29" i="117"/>
  <c r="Z227" i="117"/>
  <c r="W94" i="117"/>
  <c r="AO94" i="117"/>
  <c r="X95" i="117"/>
  <c r="AP95" i="117"/>
  <c r="Z327" i="117"/>
  <c r="W249" i="117"/>
  <c r="J224" i="117"/>
  <c r="AP224" i="117" s="1"/>
  <c r="X224" i="117"/>
  <c r="Z37" i="117"/>
  <c r="W263" i="117"/>
  <c r="AO263" i="117"/>
  <c r="J13" i="117"/>
  <c r="AO13" i="117" s="1"/>
  <c r="X13" i="117"/>
  <c r="Z183" i="117"/>
  <c r="W277" i="117"/>
  <c r="J304" i="117"/>
  <c r="AP304" i="117" s="1"/>
  <c r="X304" i="117"/>
  <c r="Z102" i="117"/>
  <c r="W164" i="117"/>
  <c r="J314" i="117"/>
  <c r="AO314" i="117" s="1"/>
  <c r="X314" i="117"/>
  <c r="Z260" i="117"/>
  <c r="W326" i="117"/>
  <c r="AO326" i="117"/>
  <c r="J271" i="117"/>
  <c r="AP271" i="117" s="1"/>
  <c r="X271" i="117"/>
  <c r="Z49" i="117"/>
  <c r="W52" i="117"/>
  <c r="J212" i="117"/>
  <c r="AO212" i="117" s="1"/>
  <c r="X212" i="117"/>
  <c r="W175" i="117"/>
  <c r="AO175" i="117"/>
  <c r="J278" i="117"/>
  <c r="AO278" i="117" s="1"/>
  <c r="X278" i="117"/>
  <c r="Z83" i="117"/>
  <c r="W84" i="117"/>
  <c r="J316" i="117"/>
  <c r="AO316" i="117" s="1"/>
  <c r="X316" i="117"/>
  <c r="Z297" i="117"/>
  <c r="W21" i="117"/>
  <c r="J257" i="117"/>
  <c r="AO257" i="117" s="1"/>
  <c r="X257" i="117"/>
  <c r="Z153" i="117"/>
  <c r="W97" i="117"/>
  <c r="J222" i="117"/>
  <c r="AO222" i="117" s="1"/>
  <c r="X222" i="117"/>
  <c r="Z202" i="117"/>
  <c r="W252" i="117"/>
  <c r="AO252" i="117"/>
  <c r="AS252" i="117"/>
  <c r="AT252" i="117" s="1"/>
  <c r="AU252" i="117" s="1"/>
  <c r="AV252" i="117" s="1"/>
  <c r="J165" i="117"/>
  <c r="AP165" i="117" s="1"/>
  <c r="X165" i="117"/>
  <c r="W103" i="117"/>
  <c r="J27" i="117"/>
  <c r="AP27" i="117" s="1"/>
  <c r="X27" i="117"/>
  <c r="Z294" i="117"/>
  <c r="W100" i="117"/>
  <c r="J280" i="117"/>
  <c r="AO280" i="117" s="1"/>
  <c r="X280" i="117"/>
  <c r="Z123" i="117"/>
  <c r="W11" i="117"/>
  <c r="AS11" i="117"/>
  <c r="AT11" i="117" s="1"/>
  <c r="AU11" i="117" s="1"/>
  <c r="AV11" i="117" s="1"/>
  <c r="X9" i="117"/>
  <c r="AP9" i="117"/>
  <c r="Z61" i="117"/>
  <c r="W112" i="117"/>
  <c r="AS112" i="117"/>
  <c r="AT112" i="117" s="1"/>
  <c r="AU112" i="117" s="1"/>
  <c r="AV112" i="117" s="1"/>
  <c r="J289" i="117"/>
  <c r="AO289" i="117" s="1"/>
  <c r="X289" i="117"/>
  <c r="Z211" i="117"/>
  <c r="Z16" i="117"/>
  <c r="AP53" i="117"/>
  <c r="AP60" i="117"/>
  <c r="AP51" i="117"/>
  <c r="AP109" i="117"/>
  <c r="AP35" i="117"/>
  <c r="AP286" i="117"/>
  <c r="AP28" i="117"/>
  <c r="AS321" i="117"/>
  <c r="AT321" i="117" s="1"/>
  <c r="AU321" i="117" s="1"/>
  <c r="AV321" i="117" s="1"/>
  <c r="X128" i="117"/>
  <c r="AS68" i="117"/>
  <c r="AT68" i="117" s="1"/>
  <c r="AU68" i="117" s="1"/>
  <c r="AV68" i="117" s="1"/>
  <c r="X269" i="117"/>
  <c r="AS223" i="117"/>
  <c r="AT223" i="117" s="1"/>
  <c r="AU223" i="117" s="1"/>
  <c r="AV223" i="117" s="1"/>
  <c r="W25" i="117"/>
  <c r="AS25" i="117"/>
  <c r="AT25" i="117" s="1"/>
  <c r="AU25" i="117" s="1"/>
  <c r="AV25" i="117" s="1"/>
  <c r="X116" i="117"/>
  <c r="W115" i="117"/>
  <c r="AS115" i="117"/>
  <c r="AT115" i="117" s="1"/>
  <c r="AU115" i="117" s="1"/>
  <c r="AV115" i="117" s="1"/>
  <c r="X189" i="117"/>
  <c r="W65" i="117"/>
  <c r="AS65" i="117"/>
  <c r="AT65" i="117" s="1"/>
  <c r="AU65" i="117" s="1"/>
  <c r="AV65" i="117" s="1"/>
  <c r="J220" i="117"/>
  <c r="AO220" i="117" s="1"/>
  <c r="X220" i="117"/>
  <c r="W253" i="117"/>
  <c r="AS253" i="117"/>
  <c r="AT253" i="117" s="1"/>
  <c r="AU253" i="117" s="1"/>
  <c r="AV253" i="117" s="1"/>
  <c r="J258" i="117"/>
  <c r="AP258" i="117" s="1"/>
  <c r="X258" i="117"/>
  <c r="W179" i="117"/>
  <c r="AS179" i="117"/>
  <c r="AT179" i="117" s="1"/>
  <c r="AU179" i="117" s="1"/>
  <c r="AV179" i="117" s="1"/>
  <c r="X64" i="117"/>
  <c r="AW322" i="117"/>
  <c r="AX322" i="117" s="1"/>
  <c r="X207" i="117"/>
  <c r="AW41" i="117"/>
  <c r="AX41" i="117" s="1"/>
  <c r="AO209" i="117"/>
  <c r="AW209" i="117"/>
  <c r="AX209" i="117" s="1"/>
  <c r="X226" i="117"/>
  <c r="AO213" i="117"/>
  <c r="AW213" i="117"/>
  <c r="AX213" i="117" s="1"/>
  <c r="X94" i="117"/>
  <c r="AO185" i="117"/>
  <c r="J249" i="117"/>
  <c r="AP249" i="117" s="1"/>
  <c r="X249" i="117"/>
  <c r="AO156" i="117"/>
  <c r="AW156" i="117"/>
  <c r="AX156" i="117" s="1"/>
  <c r="X263" i="117"/>
  <c r="AO215" i="117"/>
  <c r="J277" i="117"/>
  <c r="AO277" i="117" s="1"/>
  <c r="X277" i="117"/>
  <c r="AO186" i="117"/>
  <c r="AW186" i="117"/>
  <c r="AX186" i="117" s="1"/>
  <c r="X164" i="117"/>
  <c r="AO318" i="117"/>
  <c r="AW318" i="117"/>
  <c r="AX318" i="117" s="1"/>
  <c r="X326" i="117"/>
  <c r="AO133" i="117"/>
  <c r="AW133" i="117"/>
  <c r="AX133" i="117" s="1"/>
  <c r="AO167" i="117"/>
  <c r="AW167" i="117"/>
  <c r="AX167" i="117" s="1"/>
  <c r="X175" i="117"/>
  <c r="AW216" i="117"/>
  <c r="AX216" i="117" s="1"/>
  <c r="AW8" i="117"/>
  <c r="AX8" i="117" s="1"/>
  <c r="AW87" i="117"/>
  <c r="AX87" i="117" s="1"/>
  <c r="AO254" i="117"/>
  <c r="AW254" i="117"/>
  <c r="AX254" i="117" s="1"/>
  <c r="X252" i="117"/>
  <c r="AW58" i="117"/>
  <c r="AX58" i="117" s="1"/>
  <c r="AO187" i="117"/>
  <c r="AW187" i="117"/>
  <c r="AX187" i="117" s="1"/>
  <c r="AW308" i="117"/>
  <c r="AX308" i="117" s="1"/>
  <c r="AW147" i="117"/>
  <c r="AX147" i="117" s="1"/>
  <c r="AW285" i="117"/>
  <c r="AX285" i="117" s="1"/>
  <c r="AP291" i="117"/>
  <c r="X291" i="117"/>
  <c r="AO291" i="117"/>
  <c r="W291" i="117"/>
  <c r="AP238" i="117"/>
  <c r="AP247" i="117"/>
  <c r="AP228" i="117"/>
  <c r="AP155" i="117"/>
  <c r="AW273" i="117"/>
  <c r="AX273" i="117" s="1"/>
  <c r="AP290" i="117"/>
  <c r="W63" i="117"/>
  <c r="AO63" i="117"/>
  <c r="AS63" i="117"/>
  <c r="W73" i="117"/>
  <c r="AS73" i="117"/>
  <c r="AT73" i="117" s="1"/>
  <c r="AU73" i="117" s="1"/>
  <c r="AV73" i="117" s="1"/>
  <c r="W329" i="117"/>
  <c r="AS329" i="117"/>
  <c r="AT329" i="117" s="1"/>
  <c r="AU329" i="117" s="1"/>
  <c r="AV329" i="117" s="1"/>
  <c r="W255" i="117"/>
  <c r="AS255" i="117"/>
  <c r="AT255" i="117" s="1"/>
  <c r="AU255" i="117" s="1"/>
  <c r="AV255" i="117" s="1"/>
  <c r="J25" i="117"/>
  <c r="X25" i="117"/>
  <c r="W268" i="117"/>
  <c r="AS268" i="117"/>
  <c r="AT268" i="117" s="1"/>
  <c r="AU268" i="117" s="1"/>
  <c r="AV268" i="117" s="1"/>
  <c r="J115" i="117"/>
  <c r="AP115" i="117" s="1"/>
  <c r="X115" i="117"/>
  <c r="W56" i="117"/>
  <c r="AS56" i="117"/>
  <c r="AT56" i="117" s="1"/>
  <c r="AU56" i="117" s="1"/>
  <c r="AV56" i="117" s="1"/>
  <c r="J65" i="117"/>
  <c r="AP65" i="117" s="1"/>
  <c r="X65" i="117"/>
  <c r="W275" i="117"/>
  <c r="AS275" i="117"/>
  <c r="AT275" i="117" s="1"/>
  <c r="AU275" i="117" s="1"/>
  <c r="AV275" i="117" s="1"/>
  <c r="J253" i="117"/>
  <c r="AP253" i="117" s="1"/>
  <c r="X253" i="117"/>
  <c r="W40" i="117"/>
  <c r="AS40" i="117"/>
  <c r="AT40" i="117" s="1"/>
  <c r="AU40" i="117" s="1"/>
  <c r="AV40" i="117" s="1"/>
  <c r="J179" i="117"/>
  <c r="AP179" i="117" s="1"/>
  <c r="X179" i="117"/>
  <c r="W122" i="117"/>
  <c r="AO122" i="117"/>
  <c r="AS122" i="117"/>
  <c r="AT122" i="117" s="1"/>
  <c r="AU122" i="117" s="1"/>
  <c r="AV122" i="117" s="1"/>
  <c r="AS46" i="117"/>
  <c r="AT46" i="117" s="1"/>
  <c r="AU46" i="117" s="1"/>
  <c r="AV46" i="117" s="1"/>
  <c r="AS246" i="117"/>
  <c r="AT246" i="117" s="1"/>
  <c r="AU246" i="117" s="1"/>
  <c r="AV246" i="117" s="1"/>
  <c r="AS227" i="117"/>
  <c r="AT227" i="117" s="1"/>
  <c r="AU227" i="117" s="1"/>
  <c r="AV227" i="117" s="1"/>
  <c r="AS327" i="117"/>
  <c r="AT327" i="117" s="1"/>
  <c r="AU327" i="117" s="1"/>
  <c r="AV327" i="117" s="1"/>
  <c r="AS37" i="117"/>
  <c r="AT37" i="117" s="1"/>
  <c r="AU37" i="117" s="1"/>
  <c r="AV37" i="117" s="1"/>
  <c r="AS183" i="117"/>
  <c r="AT183" i="117" s="1"/>
  <c r="AU183" i="117" s="1"/>
  <c r="AV183" i="117" s="1"/>
  <c r="AS102" i="117"/>
  <c r="AT102" i="117" s="1"/>
  <c r="AU102" i="117" s="1"/>
  <c r="AV102" i="117" s="1"/>
  <c r="AS260" i="117"/>
  <c r="AT260" i="117" s="1"/>
  <c r="AU260" i="117" s="1"/>
  <c r="AV260" i="117" s="1"/>
  <c r="AS49" i="117"/>
  <c r="AT49" i="117" s="1"/>
  <c r="AU49" i="117" s="1"/>
  <c r="AV49" i="117" s="1"/>
  <c r="AS307" i="117"/>
  <c r="AT307" i="117" s="1"/>
  <c r="AU307" i="117" s="1"/>
  <c r="AV307" i="117" s="1"/>
  <c r="AS83" i="117"/>
  <c r="AT83" i="117" s="1"/>
  <c r="AU83" i="117" s="1"/>
  <c r="AV83" i="117" s="1"/>
  <c r="W297" i="117"/>
  <c r="AO297" i="117"/>
  <c r="AS297" i="117"/>
  <c r="AT297" i="117" s="1"/>
  <c r="AU297" i="117" s="1"/>
  <c r="AV297" i="117" s="1"/>
  <c r="AS153" i="117"/>
  <c r="AT153" i="117" s="1"/>
  <c r="AU153" i="117" s="1"/>
  <c r="AV153" i="117" s="1"/>
  <c r="W202" i="117"/>
  <c r="AO202" i="117"/>
  <c r="AS202" i="117"/>
  <c r="AT202" i="117" s="1"/>
  <c r="AU202" i="117" s="1"/>
  <c r="AV202" i="117" s="1"/>
  <c r="AS162" i="117"/>
  <c r="AT162" i="117" s="1"/>
  <c r="AU162" i="117" s="1"/>
  <c r="AV162" i="117" s="1"/>
  <c r="W294" i="117"/>
  <c r="AO294" i="117"/>
  <c r="AS294" i="117"/>
  <c r="AT294" i="117" s="1"/>
  <c r="AU294" i="117" s="1"/>
  <c r="AV294" i="117" s="1"/>
  <c r="AS123" i="117"/>
  <c r="AT123" i="117" s="1"/>
  <c r="AU123" i="117" s="1"/>
  <c r="AV123" i="117" s="1"/>
  <c r="X308" i="117"/>
  <c r="AS61" i="117"/>
  <c r="AT61" i="117" s="1"/>
  <c r="AU61" i="117" s="1"/>
  <c r="AV61" i="117" s="1"/>
  <c r="W211" i="117"/>
  <c r="AO211" i="117"/>
  <c r="AS211" i="117"/>
  <c r="AT211" i="117" s="1"/>
  <c r="AU211" i="117" s="1"/>
  <c r="AV211" i="117" s="1"/>
  <c r="X285" i="117"/>
  <c r="AS129" i="117"/>
  <c r="AT129" i="117" s="1"/>
  <c r="AU129" i="117" s="1"/>
  <c r="AV129" i="117" s="1"/>
  <c r="AP16" i="117"/>
  <c r="X16" i="117"/>
  <c r="AO16" i="117"/>
  <c r="W16" i="117"/>
  <c r="AP248" i="117"/>
  <c r="AP256" i="117"/>
  <c r="AP72" i="117"/>
  <c r="AP261" i="117"/>
  <c r="AP105" i="117"/>
  <c r="AP204" i="117"/>
  <c r="AP74" i="117"/>
  <c r="AP19" i="117"/>
  <c r="W244" i="117"/>
  <c r="AS244" i="117"/>
  <c r="AT244" i="117" s="1"/>
  <c r="AU244" i="117" s="1"/>
  <c r="AV244" i="117" s="1"/>
  <c r="X122" i="117"/>
  <c r="W210" i="117"/>
  <c r="AS210" i="117"/>
  <c r="AT210" i="117" s="1"/>
  <c r="AU210" i="117" s="1"/>
  <c r="AV210" i="117" s="1"/>
  <c r="X46" i="117"/>
  <c r="W136" i="117"/>
  <c r="AS136" i="117"/>
  <c r="AT136" i="117" s="1"/>
  <c r="AU136" i="117" s="1"/>
  <c r="AV136" i="117" s="1"/>
  <c r="X246" i="117"/>
  <c r="W29" i="117"/>
  <c r="AS29" i="117"/>
  <c r="AT29" i="117" s="1"/>
  <c r="AU29" i="117" s="1"/>
  <c r="AV29" i="117" s="1"/>
  <c r="X227" i="117"/>
  <c r="W95" i="117"/>
  <c r="AS95" i="117"/>
  <c r="AT95" i="117" s="1"/>
  <c r="AU95" i="117" s="1"/>
  <c r="AV95" i="117" s="1"/>
  <c r="X327" i="117"/>
  <c r="W224" i="117"/>
  <c r="AS224" i="117"/>
  <c r="AT224" i="117" s="1"/>
  <c r="AU224" i="117" s="1"/>
  <c r="AV224" i="117" s="1"/>
  <c r="X37" i="117"/>
  <c r="W13" i="117"/>
  <c r="AS13" i="117"/>
  <c r="AT13" i="117" s="1"/>
  <c r="AU13" i="117" s="1"/>
  <c r="AV13" i="117" s="1"/>
  <c r="X183" i="117"/>
  <c r="W304" i="117"/>
  <c r="AS304" i="117"/>
  <c r="AT304" i="117" s="1"/>
  <c r="AU304" i="117" s="1"/>
  <c r="AV304" i="117" s="1"/>
  <c r="X102" i="117"/>
  <c r="W314" i="117"/>
  <c r="AS314" i="117"/>
  <c r="AT314" i="117" s="1"/>
  <c r="AU314" i="117" s="1"/>
  <c r="AV314" i="117" s="1"/>
  <c r="X260" i="117"/>
  <c r="W271" i="117"/>
  <c r="AS271" i="117"/>
  <c r="AT271" i="117" s="1"/>
  <c r="AU271" i="117" s="1"/>
  <c r="AV271" i="117" s="1"/>
  <c r="X49" i="117"/>
  <c r="W212" i="117"/>
  <c r="AS212" i="117"/>
  <c r="AT212" i="117" s="1"/>
  <c r="AU212" i="117" s="1"/>
  <c r="AV212" i="117" s="1"/>
  <c r="X307" i="117"/>
  <c r="W278" i="117"/>
  <c r="AS278" i="117"/>
  <c r="AT278" i="117" s="1"/>
  <c r="AU278" i="117" s="1"/>
  <c r="AV278" i="117" s="1"/>
  <c r="X83" i="117"/>
  <c r="W316" i="117"/>
  <c r="AS316" i="117"/>
  <c r="AT316" i="117" s="1"/>
  <c r="AU316" i="117" s="1"/>
  <c r="AV316" i="117" s="1"/>
  <c r="X297" i="117"/>
  <c r="W257" i="117"/>
  <c r="AS257" i="117"/>
  <c r="AT257" i="117" s="1"/>
  <c r="AU257" i="117" s="1"/>
  <c r="AV257" i="117" s="1"/>
  <c r="X153" i="117"/>
  <c r="W222" i="117"/>
  <c r="AS222" i="117"/>
  <c r="AT222" i="117" s="1"/>
  <c r="AU222" i="117" s="1"/>
  <c r="AV222" i="117" s="1"/>
  <c r="X202" i="117"/>
  <c r="W165" i="117"/>
  <c r="AS165" i="117"/>
  <c r="AT165" i="117" s="1"/>
  <c r="AU165" i="117" s="1"/>
  <c r="AV165" i="117" s="1"/>
  <c r="X162" i="117"/>
  <c r="W27" i="117"/>
  <c r="AS27" i="117"/>
  <c r="AT27" i="117" s="1"/>
  <c r="AU27" i="117" s="1"/>
  <c r="AV27" i="117" s="1"/>
  <c r="X294" i="117"/>
  <c r="W280" i="117"/>
  <c r="AS280" i="117"/>
  <c r="AT280" i="117" s="1"/>
  <c r="AU280" i="117" s="1"/>
  <c r="AV280" i="117" s="1"/>
  <c r="X123" i="117"/>
  <c r="W9" i="117"/>
  <c r="AS9" i="117"/>
  <c r="AT9" i="117" s="1"/>
  <c r="AU9" i="117" s="1"/>
  <c r="AV9" i="117" s="1"/>
  <c r="X61" i="117"/>
  <c r="W289" i="117"/>
  <c r="AS289" i="117"/>
  <c r="AT289" i="117" s="1"/>
  <c r="AU289" i="117" s="1"/>
  <c r="AV289" i="117" s="1"/>
  <c r="X211" i="117"/>
  <c r="Z291" i="117"/>
  <c r="AW171" i="117"/>
  <c r="AX171" i="117" s="1"/>
  <c r="AO243" i="117"/>
  <c r="AP283" i="117"/>
  <c r="AP111" i="117"/>
  <c r="AP138" i="117"/>
  <c r="AP199" i="117"/>
  <c r="AP143" i="117"/>
  <c r="AP170" i="117"/>
  <c r="AW26" i="117"/>
  <c r="AX26" i="117" s="1"/>
  <c r="AW78" i="117"/>
  <c r="AX78" i="117" s="1"/>
  <c r="Z283" i="117"/>
  <c r="AW62" i="117"/>
  <c r="AX62" i="117" s="1"/>
  <c r="Z111" i="117"/>
  <c r="AW106" i="117"/>
  <c r="AX106" i="117" s="1"/>
  <c r="Z53" i="117"/>
  <c r="AW251" i="117"/>
  <c r="AX251" i="117" s="1"/>
  <c r="Z138" i="117"/>
  <c r="AW125" i="117"/>
  <c r="AX125" i="117" s="1"/>
  <c r="Z238" i="117"/>
  <c r="AW305" i="117"/>
  <c r="AX305" i="117" s="1"/>
  <c r="Z199" i="117"/>
  <c r="AW229" i="117"/>
  <c r="AX229" i="117" s="1"/>
  <c r="Z256" i="117"/>
  <c r="AW233" i="117"/>
  <c r="AX233" i="117" s="1"/>
  <c r="Z72" i="117"/>
  <c r="AW296" i="117"/>
  <c r="AX296" i="117" s="1"/>
  <c r="AW119" i="117"/>
  <c r="AX119" i="117" s="1"/>
  <c r="Z247" i="117"/>
  <c r="AW302" i="117"/>
  <c r="AX302" i="117" s="1"/>
  <c r="AW198" i="117"/>
  <c r="AX198" i="117" s="1"/>
  <c r="Z228" i="117"/>
  <c r="AW218" i="117"/>
  <c r="AX218" i="117" s="1"/>
  <c r="Z109" i="117"/>
  <c r="AW237" i="117"/>
  <c r="AX237" i="117" s="1"/>
  <c r="Z155" i="117"/>
  <c r="AW178" i="117"/>
  <c r="AX178" i="117" s="1"/>
  <c r="AW287" i="117"/>
  <c r="AX287" i="117" s="1"/>
  <c r="Z286" i="117"/>
  <c r="W221" i="117"/>
  <c r="AW221" i="117"/>
  <c r="AX221" i="117" s="1"/>
  <c r="X75" i="117"/>
  <c r="AP75" i="117"/>
  <c r="Z143" i="117"/>
  <c r="W200" i="117"/>
  <c r="AW200" i="117"/>
  <c r="AX200" i="117" s="1"/>
  <c r="X174" i="117"/>
  <c r="AP174" i="117"/>
  <c r="Z170" i="117"/>
  <c r="W273" i="117"/>
  <c r="J67" i="117"/>
  <c r="AP67" i="117" s="1"/>
  <c r="X67" i="117"/>
  <c r="Z290" i="117"/>
  <c r="W312" i="117"/>
  <c r="AW312" i="117"/>
  <c r="AX312" i="117" s="1"/>
  <c r="X265" i="117"/>
  <c r="Z261" i="117"/>
  <c r="W114" i="117"/>
  <c r="AW114" i="117"/>
  <c r="AX114" i="117" s="1"/>
  <c r="X148" i="117"/>
  <c r="AP148" i="117"/>
  <c r="Z105" i="117"/>
  <c r="W43" i="117"/>
  <c r="AW43" i="117"/>
  <c r="AX43" i="117" s="1"/>
  <c r="Z28" i="117"/>
  <c r="W81" i="117"/>
  <c r="AW81" i="117"/>
  <c r="AX81" i="117" s="1"/>
  <c r="Z204" i="117"/>
  <c r="W191" i="117"/>
  <c r="AW191" i="117"/>
  <c r="AX191" i="117" s="1"/>
  <c r="X292" i="117"/>
  <c r="AP292" i="117"/>
  <c r="Z74" i="117"/>
  <c r="W309" i="117"/>
  <c r="AO309" i="117"/>
  <c r="J325" i="117"/>
  <c r="AO325" i="117" s="1"/>
  <c r="X325" i="117"/>
  <c r="AP26" i="117"/>
  <c r="X26" i="117"/>
  <c r="AP264" i="117"/>
  <c r="X264" i="117"/>
  <c r="AO264" i="117"/>
  <c r="W264" i="117"/>
  <c r="AW130" i="117"/>
  <c r="AX130" i="117" s="1"/>
  <c r="AP279" i="117"/>
  <c r="AW77" i="117"/>
  <c r="AX77" i="117" s="1"/>
  <c r="AP250" i="117"/>
  <c r="AW161" i="117"/>
  <c r="AX161" i="117" s="1"/>
  <c r="AP172" i="117"/>
  <c r="AW219" i="117"/>
  <c r="AX219" i="117" s="1"/>
  <c r="AP276" i="117"/>
  <c r="AW36" i="117"/>
  <c r="AX36" i="117" s="1"/>
  <c r="AP242" i="117"/>
  <c r="AW293" i="117"/>
  <c r="AX293" i="117" s="1"/>
  <c r="AP55" i="117"/>
  <c r="AW146" i="117"/>
  <c r="AX146" i="117" s="1"/>
  <c r="AP82" i="117"/>
  <c r="AP48" i="117"/>
  <c r="W129" i="117"/>
  <c r="X171" i="117"/>
  <c r="W324" i="117"/>
  <c r="AS324" i="117"/>
  <c r="AT324" i="117" s="1"/>
  <c r="AU324" i="117" s="1"/>
  <c r="AV324" i="117" s="1"/>
  <c r="W301" i="117"/>
  <c r="AS301" i="117"/>
  <c r="AT301" i="117" s="1"/>
  <c r="AU301" i="117" s="1"/>
  <c r="AV301" i="117" s="1"/>
  <c r="W140" i="117"/>
  <c r="AS140" i="117"/>
  <c r="AT140" i="117" s="1"/>
  <c r="AU140" i="117" s="1"/>
  <c r="AV140" i="117" s="1"/>
  <c r="W76" i="117"/>
  <c r="AS76" i="117"/>
  <c r="AT76" i="117" s="1"/>
  <c r="AU76" i="117" s="1"/>
  <c r="AV76" i="117" s="1"/>
  <c r="X251" i="117"/>
  <c r="AS45" i="117"/>
  <c r="AT45" i="117" s="1"/>
  <c r="AU45" i="117" s="1"/>
  <c r="AV45" i="117" s="1"/>
  <c r="W173" i="117"/>
  <c r="AS173" i="117"/>
  <c r="AT173" i="117" s="1"/>
  <c r="AU173" i="117" s="1"/>
  <c r="AV173" i="117" s="1"/>
  <c r="X305" i="117"/>
  <c r="W248" i="117"/>
  <c r="AO248" i="117"/>
  <c r="AS248" i="117"/>
  <c r="AT248" i="117" s="1"/>
  <c r="AU248" i="117" s="1"/>
  <c r="AV248" i="117" s="1"/>
  <c r="X229" i="117"/>
  <c r="W236" i="117"/>
  <c r="AS236" i="117"/>
  <c r="AT236" i="117" s="1"/>
  <c r="AU236" i="117" s="1"/>
  <c r="AV236" i="117" s="1"/>
  <c r="X233" i="117"/>
  <c r="W99" i="117"/>
  <c r="AS99" i="117"/>
  <c r="AT99" i="117" s="1"/>
  <c r="AU99" i="117" s="1"/>
  <c r="AV99" i="117" s="1"/>
  <c r="X296" i="117"/>
  <c r="AS70" i="117"/>
  <c r="AT70" i="117" s="1"/>
  <c r="AU70" i="117" s="1"/>
  <c r="AV70" i="117" s="1"/>
  <c r="W295" i="117"/>
  <c r="AO295" i="117"/>
  <c r="AS295" i="117"/>
  <c r="AT295" i="117" s="1"/>
  <c r="AU295" i="117" s="1"/>
  <c r="AV295" i="117" s="1"/>
  <c r="X302" i="117"/>
  <c r="AS57" i="117"/>
  <c r="AT57" i="117" s="1"/>
  <c r="AU57" i="117" s="1"/>
  <c r="AV57" i="117" s="1"/>
  <c r="X198" i="117"/>
  <c r="AS137" i="117"/>
  <c r="AT137" i="117" s="1"/>
  <c r="AU137" i="117" s="1"/>
  <c r="AV137" i="117" s="1"/>
  <c r="X218" i="117"/>
  <c r="W239" i="117"/>
  <c r="AO239" i="117"/>
  <c r="AS239" i="117"/>
  <c r="AT239" i="117" s="1"/>
  <c r="AU239" i="117" s="1"/>
  <c r="AV239" i="117" s="1"/>
  <c r="X237" i="117"/>
  <c r="AS180" i="117"/>
  <c r="AT180" i="117" s="1"/>
  <c r="AU180" i="117" s="1"/>
  <c r="AV180" i="117" s="1"/>
  <c r="X178" i="117"/>
  <c r="AS154" i="117"/>
  <c r="AT154" i="117" s="1"/>
  <c r="AU154" i="117" s="1"/>
  <c r="AV154" i="117" s="1"/>
  <c r="X287" i="117"/>
  <c r="W313" i="117"/>
  <c r="AO313" i="117"/>
  <c r="AS313" i="117"/>
  <c r="AT313" i="117" s="1"/>
  <c r="AU313" i="117" s="1"/>
  <c r="AV313" i="117" s="1"/>
  <c r="J221" i="117"/>
  <c r="AP221" i="117" s="1"/>
  <c r="X221" i="117"/>
  <c r="W299" i="117"/>
  <c r="AO299" i="117"/>
  <c r="AS299" i="117"/>
  <c r="AT299" i="117" s="1"/>
  <c r="AU299" i="117" s="1"/>
  <c r="AV299" i="117" s="1"/>
  <c r="J200" i="117"/>
  <c r="AP200" i="117" s="1"/>
  <c r="X200" i="117"/>
  <c r="W150" i="117"/>
  <c r="AS150" i="117"/>
  <c r="AT150" i="117" s="1"/>
  <c r="AU150" i="117" s="1"/>
  <c r="AV150" i="117" s="1"/>
  <c r="J273" i="117"/>
  <c r="AP273" i="117" s="1"/>
  <c r="X273" i="117"/>
  <c r="AS14" i="117"/>
  <c r="AT14" i="117" s="1"/>
  <c r="AU14" i="117" s="1"/>
  <c r="AV14" i="117" s="1"/>
  <c r="J312" i="117"/>
  <c r="AP312" i="117" s="1"/>
  <c r="X312" i="117"/>
  <c r="W274" i="117"/>
  <c r="AO274" i="117"/>
  <c r="AS274" i="117"/>
  <c r="AT274" i="117" s="1"/>
  <c r="AU274" i="117" s="1"/>
  <c r="AV274" i="117" s="1"/>
  <c r="J114" i="117"/>
  <c r="AP114" i="117" s="1"/>
  <c r="X114" i="117"/>
  <c r="W208" i="117"/>
  <c r="AS208" i="117"/>
  <c r="AT208" i="117" s="1"/>
  <c r="AU208" i="117" s="1"/>
  <c r="AV208" i="117" s="1"/>
  <c r="J43" i="117"/>
  <c r="AO43" i="117" s="1"/>
  <c r="X43" i="117"/>
  <c r="AS34" i="117"/>
  <c r="AT34" i="117" s="1"/>
  <c r="AU34" i="117" s="1"/>
  <c r="AV34" i="117" s="1"/>
  <c r="J81" i="117"/>
  <c r="AP81" i="117" s="1"/>
  <c r="X81" i="117"/>
  <c r="W184" i="117"/>
  <c r="AO184" i="117"/>
  <c r="AS184" i="117"/>
  <c r="AT184" i="117" s="1"/>
  <c r="AU184" i="117" s="1"/>
  <c r="AV184" i="117" s="1"/>
  <c r="J191" i="117"/>
  <c r="AO191" i="117" s="1"/>
  <c r="X191" i="117"/>
  <c r="W235" i="117"/>
  <c r="AO235" i="117"/>
  <c r="AS235" i="117"/>
  <c r="AT235" i="117" s="1"/>
  <c r="AU235" i="117" s="1"/>
  <c r="AV235" i="117" s="1"/>
  <c r="X309" i="117"/>
  <c r="AS19" i="117"/>
  <c r="AT19" i="117" s="1"/>
  <c r="AU19" i="117" s="1"/>
  <c r="AV19" i="117" s="1"/>
  <c r="AW117" i="117"/>
  <c r="AX117" i="117" s="1"/>
  <c r="AP120" i="117"/>
  <c r="AW240" i="117"/>
  <c r="AX240" i="117" s="1"/>
  <c r="AP54" i="117"/>
  <c r="AW93" i="117"/>
  <c r="AX93" i="117" s="1"/>
  <c r="AP169" i="117"/>
  <c r="AP217" i="117"/>
  <c r="AP205" i="117"/>
  <c r="AP193" i="117"/>
  <c r="AP310" i="117"/>
  <c r="AP214" i="117"/>
  <c r="AP272" i="117"/>
  <c r="AS291" i="117"/>
  <c r="AT291" i="117" s="1"/>
  <c r="AU291" i="117" s="1"/>
  <c r="AV291" i="117" s="1"/>
  <c r="J129" i="117"/>
  <c r="AP129" i="117" s="1"/>
  <c r="X129" i="117"/>
  <c r="AS16" i="117"/>
  <c r="AT16" i="117" s="1"/>
  <c r="AU16" i="117" s="1"/>
  <c r="AV16" i="117" s="1"/>
  <c r="J324" i="117"/>
  <c r="AO324" i="117" s="1"/>
  <c r="X324" i="117"/>
  <c r="W283" i="117"/>
  <c r="AO283" i="117"/>
  <c r="AS283" i="117"/>
  <c r="AT283" i="117" s="1"/>
  <c r="AU283" i="117" s="1"/>
  <c r="AV283" i="117" s="1"/>
  <c r="J301" i="117"/>
  <c r="AP301" i="117" s="1"/>
  <c r="X301" i="117"/>
  <c r="W111" i="117"/>
  <c r="AO111" i="117"/>
  <c r="AS111" i="117"/>
  <c r="AT111" i="117" s="1"/>
  <c r="AU111" i="117" s="1"/>
  <c r="AV111" i="117" s="1"/>
  <c r="J140" i="117"/>
  <c r="AO140" i="117" s="1"/>
  <c r="X140" i="117"/>
  <c r="W53" i="117"/>
  <c r="AO53" i="117"/>
  <c r="AS53" i="117"/>
  <c r="AT53" i="117" s="1"/>
  <c r="AU53" i="117" s="1"/>
  <c r="AV53" i="117" s="1"/>
  <c r="J76" i="117"/>
  <c r="X76" i="117"/>
  <c r="W138" i="117"/>
  <c r="AO138" i="117"/>
  <c r="AS138" i="117"/>
  <c r="AT138" i="117" s="1"/>
  <c r="AU138" i="117" s="1"/>
  <c r="AV138" i="117" s="1"/>
  <c r="J45" i="117"/>
  <c r="AO45" i="117" s="1"/>
  <c r="X45" i="117"/>
  <c r="W238" i="117"/>
  <c r="AO238" i="117"/>
  <c r="AS238" i="117"/>
  <c r="AT238" i="117" s="1"/>
  <c r="AU238" i="117" s="1"/>
  <c r="AV238" i="117" s="1"/>
  <c r="J173" i="117"/>
  <c r="AP173" i="117" s="1"/>
  <c r="X173" i="117"/>
  <c r="W199" i="117"/>
  <c r="AO199" i="117"/>
  <c r="AS199" i="117"/>
  <c r="AT199" i="117" s="1"/>
  <c r="AU199" i="117" s="1"/>
  <c r="AV199" i="117" s="1"/>
  <c r="X248" i="117"/>
  <c r="W256" i="117"/>
  <c r="AO256" i="117"/>
  <c r="AS256" i="117"/>
  <c r="AT256" i="117" s="1"/>
  <c r="AU256" i="117" s="1"/>
  <c r="AV256" i="117" s="1"/>
  <c r="J236" i="117"/>
  <c r="AO236" i="117" s="1"/>
  <c r="X236" i="117"/>
  <c r="W72" i="117"/>
  <c r="AO72" i="117"/>
  <c r="AS72" i="117"/>
  <c r="AT72" i="117" s="1"/>
  <c r="AU72" i="117" s="1"/>
  <c r="AV72" i="117" s="1"/>
  <c r="J99" i="117"/>
  <c r="AP99" i="117" s="1"/>
  <c r="X99" i="117"/>
  <c r="W60" i="117"/>
  <c r="AO60" i="117"/>
  <c r="AS60" i="117"/>
  <c r="AT60" i="117" s="1"/>
  <c r="AU60" i="117" s="1"/>
  <c r="AV60" i="117" s="1"/>
  <c r="J70" i="117"/>
  <c r="AP70" i="117" s="1"/>
  <c r="X70" i="117"/>
  <c r="W247" i="117"/>
  <c r="AO247" i="117"/>
  <c r="AS247" i="117"/>
  <c r="AT247" i="117" s="1"/>
  <c r="AU247" i="117" s="1"/>
  <c r="AV247" i="117" s="1"/>
  <c r="X295" i="117"/>
  <c r="W51" i="117"/>
  <c r="AO51" i="117"/>
  <c r="AS51" i="117"/>
  <c r="AT51" i="117" s="1"/>
  <c r="AU51" i="117" s="1"/>
  <c r="AV51" i="117" s="1"/>
  <c r="W228" i="117"/>
  <c r="AO228" i="117"/>
  <c r="AS228" i="117"/>
  <c r="AT228" i="117" s="1"/>
  <c r="AU228" i="117" s="1"/>
  <c r="AV228" i="117" s="1"/>
  <c r="X137" i="117"/>
  <c r="W109" i="117"/>
  <c r="AO109" i="117"/>
  <c r="AS109" i="117"/>
  <c r="AT109" i="117" s="1"/>
  <c r="AU109" i="117" s="1"/>
  <c r="AV109" i="117" s="1"/>
  <c r="X239" i="117"/>
  <c r="W155" i="117"/>
  <c r="AO155" i="117"/>
  <c r="AS155" i="117"/>
  <c r="AT155" i="117" s="1"/>
  <c r="AU155" i="117" s="1"/>
  <c r="AV155" i="117" s="1"/>
  <c r="X180" i="117"/>
  <c r="W35" i="117"/>
  <c r="AO35" i="117"/>
  <c r="AS35" i="117"/>
  <c r="AT35" i="117" s="1"/>
  <c r="AU35" i="117" s="1"/>
  <c r="AV35" i="117" s="1"/>
  <c r="X154" i="117"/>
  <c r="W286" i="117"/>
  <c r="AO286" i="117"/>
  <c r="AS286" i="117"/>
  <c r="AT286" i="117" s="1"/>
  <c r="AU286" i="117" s="1"/>
  <c r="AV286" i="117" s="1"/>
  <c r="X313" i="117"/>
  <c r="W143" i="117"/>
  <c r="AO143" i="117"/>
  <c r="AW143" i="117"/>
  <c r="AX143" i="117" s="1"/>
  <c r="X299" i="117"/>
  <c r="W170" i="117"/>
  <c r="AO170" i="117"/>
  <c r="AW170" i="117"/>
  <c r="AX170" i="117" s="1"/>
  <c r="W290" i="117"/>
  <c r="AO290" i="117"/>
  <c r="AW290" i="117"/>
  <c r="AX290" i="117" s="1"/>
  <c r="W261" i="117"/>
  <c r="AO261" i="117"/>
  <c r="AW261" i="117"/>
  <c r="AX261" i="117" s="1"/>
  <c r="X274" i="117"/>
  <c r="W105" i="117"/>
  <c r="AO105" i="117"/>
  <c r="AW105" i="117"/>
  <c r="AX105" i="117" s="1"/>
  <c r="W28" i="117"/>
  <c r="AO28" i="117"/>
  <c r="AW28" i="117"/>
  <c r="AX28" i="117" s="1"/>
  <c r="W204" i="117"/>
  <c r="AO204" i="117"/>
  <c r="AS204" i="117"/>
  <c r="AT204" i="117" s="1"/>
  <c r="AU204" i="117" s="1"/>
  <c r="AV204" i="117" s="1"/>
  <c r="X184" i="117"/>
  <c r="W74" i="117"/>
  <c r="AO74" i="117"/>
  <c r="AS74" i="117"/>
  <c r="AT74" i="117" s="1"/>
  <c r="AU74" i="117" s="1"/>
  <c r="AV74" i="117" s="1"/>
  <c r="X235" i="117"/>
  <c r="W19" i="117"/>
  <c r="AO19" i="117"/>
  <c r="W26" i="117"/>
  <c r="Z264" i="117"/>
  <c r="AW24" i="117"/>
  <c r="AX24" i="117" s="1"/>
  <c r="AP22" i="117"/>
  <c r="AW86" i="117"/>
  <c r="AX86" i="117" s="1"/>
  <c r="AP311" i="117"/>
  <c r="AP192" i="117"/>
  <c r="AW85" i="117"/>
  <c r="AX85" i="117" s="1"/>
  <c r="AP121" i="117"/>
  <c r="AW59" i="117"/>
  <c r="AX59" i="117" s="1"/>
  <c r="AP319" i="117"/>
  <c r="AW32" i="117"/>
  <c r="AX32" i="117" s="1"/>
  <c r="AP241" i="117"/>
  <c r="W243" i="117"/>
  <c r="AS243" i="117"/>
  <c r="AT243" i="117" s="1"/>
  <c r="AU243" i="117" s="1"/>
  <c r="AV243" i="117" s="1"/>
  <c r="W79" i="117"/>
  <c r="AS79" i="117"/>
  <c r="AT79" i="117" s="1"/>
  <c r="AU79" i="117" s="1"/>
  <c r="AV79" i="117" s="1"/>
  <c r="X283" i="117"/>
  <c r="W225" i="117"/>
  <c r="AS225" i="117"/>
  <c r="AT225" i="117" s="1"/>
  <c r="AU225" i="117" s="1"/>
  <c r="AV225" i="117" s="1"/>
  <c r="X111" i="117"/>
  <c r="W141" i="117"/>
  <c r="X53" i="117"/>
  <c r="W176" i="117"/>
  <c r="AS176" i="117"/>
  <c r="AT176" i="117" s="1"/>
  <c r="AU176" i="117" s="1"/>
  <c r="AV176" i="117" s="1"/>
  <c r="X138" i="117"/>
  <c r="W196" i="117"/>
  <c r="X238" i="117"/>
  <c r="W151" i="117"/>
  <c r="AS151" i="117"/>
  <c r="AT151" i="117" s="1"/>
  <c r="AU151" i="117" s="1"/>
  <c r="AV151" i="117" s="1"/>
  <c r="X199" i="117"/>
  <c r="W300" i="117"/>
  <c r="AS300" i="117"/>
  <c r="AT300" i="117" s="1"/>
  <c r="AU300" i="117" s="1"/>
  <c r="AV300" i="117" s="1"/>
  <c r="X256" i="117"/>
  <c r="W33" i="117"/>
  <c r="X72" i="117"/>
  <c r="W50" i="117"/>
  <c r="AS50" i="117"/>
  <c r="AT50" i="117" s="1"/>
  <c r="AU50" i="117" s="1"/>
  <c r="AV50" i="117" s="1"/>
  <c r="X60" i="117"/>
  <c r="W20" i="117"/>
  <c r="AS20" i="117"/>
  <c r="AT20" i="117" s="1"/>
  <c r="AU20" i="117" s="1"/>
  <c r="AV20" i="117" s="1"/>
  <c r="X247" i="117"/>
  <c r="W197" i="117"/>
  <c r="AS197" i="117"/>
  <c r="AT197" i="117" s="1"/>
  <c r="AU197" i="117" s="1"/>
  <c r="AV197" i="117" s="1"/>
  <c r="X51" i="117"/>
  <c r="W80" i="117"/>
  <c r="AS80" i="117"/>
  <c r="AT80" i="117" s="1"/>
  <c r="AU80" i="117" s="1"/>
  <c r="AV80" i="117" s="1"/>
  <c r="X228" i="117"/>
  <c r="W113" i="117"/>
  <c r="AS113" i="117"/>
  <c r="AT113" i="117" s="1"/>
  <c r="AU113" i="117" s="1"/>
  <c r="AV113" i="117" s="1"/>
  <c r="X109" i="117"/>
  <c r="W38" i="117"/>
  <c r="AS38" i="117"/>
  <c r="AT38" i="117" s="1"/>
  <c r="AU38" i="117" s="1"/>
  <c r="AV38" i="117" s="1"/>
  <c r="X155" i="117"/>
  <c r="W259" i="117"/>
  <c r="AS259" i="117"/>
  <c r="AT259" i="117" s="1"/>
  <c r="AU259" i="117" s="1"/>
  <c r="AV259" i="117" s="1"/>
  <c r="X35" i="117"/>
  <c r="W160" i="117"/>
  <c r="AS160" i="117"/>
  <c r="AT160" i="117" s="1"/>
  <c r="AU160" i="117" s="1"/>
  <c r="AV160" i="117" s="1"/>
  <c r="X286" i="117"/>
  <c r="W75" i="117"/>
  <c r="AS75" i="117"/>
  <c r="AT75" i="117" s="1"/>
  <c r="AU75" i="117" s="1"/>
  <c r="AV75" i="117" s="1"/>
  <c r="X143" i="117"/>
  <c r="W174" i="117"/>
  <c r="AS174" i="117"/>
  <c r="AT174" i="117" s="1"/>
  <c r="AU174" i="117" s="1"/>
  <c r="AV174" i="117" s="1"/>
  <c r="X170" i="117"/>
  <c r="W67" i="117"/>
  <c r="AS67" i="117"/>
  <c r="AT67" i="117" s="1"/>
  <c r="AU67" i="117" s="1"/>
  <c r="AV67" i="117" s="1"/>
  <c r="X290" i="117"/>
  <c r="W265" i="117"/>
  <c r="AS265" i="117"/>
  <c r="AT265" i="117" s="1"/>
  <c r="AU265" i="117" s="1"/>
  <c r="AV265" i="117" s="1"/>
  <c r="X261" i="117"/>
  <c r="W148" i="117"/>
  <c r="AS148" i="117"/>
  <c r="AT148" i="117" s="1"/>
  <c r="AU148" i="117" s="1"/>
  <c r="AV148" i="117" s="1"/>
  <c r="X105" i="117"/>
  <c r="W42" i="117"/>
  <c r="AS42" i="117"/>
  <c r="AT42" i="117" s="1"/>
  <c r="AU42" i="117" s="1"/>
  <c r="AV42" i="117" s="1"/>
  <c r="X28" i="117"/>
  <c r="W88" i="117"/>
  <c r="AS88" i="117"/>
  <c r="AT88" i="117" s="1"/>
  <c r="AU88" i="117" s="1"/>
  <c r="AV88" i="117" s="1"/>
  <c r="X204" i="117"/>
  <c r="W292" i="117"/>
  <c r="AS292" i="117"/>
  <c r="AT292" i="117" s="1"/>
  <c r="AU292" i="117" s="1"/>
  <c r="AV292" i="117" s="1"/>
  <c r="X74" i="117"/>
  <c r="W325" i="117"/>
  <c r="AS325" i="117"/>
  <c r="AT325" i="117" s="1"/>
  <c r="AU325" i="117" s="1"/>
  <c r="AV325" i="117" s="1"/>
  <c r="X19" i="117"/>
  <c r="Z26" i="117"/>
  <c r="AP234" i="117"/>
  <c r="AW23" i="117"/>
  <c r="AX23" i="117" s="1"/>
  <c r="AP188" i="117"/>
  <c r="AP303" i="117"/>
  <c r="AP206" i="117"/>
  <c r="AP168" i="117"/>
  <c r="AW126" i="117"/>
  <c r="AX126" i="117" s="1"/>
  <c r="AP130" i="117"/>
  <c r="Z279" i="117"/>
  <c r="AW203" i="117"/>
  <c r="AX203" i="117" s="1"/>
  <c r="AP24" i="117"/>
  <c r="Z22" i="117"/>
  <c r="AW30" i="117"/>
  <c r="AX30" i="117" s="1"/>
  <c r="AP77" i="117"/>
  <c r="AW323" i="117"/>
  <c r="AX323" i="117" s="1"/>
  <c r="AP117" i="117"/>
  <c r="Z120" i="117"/>
  <c r="AW281" i="117"/>
  <c r="AX281" i="117" s="1"/>
  <c r="AP86" i="117"/>
  <c r="Z311" i="117"/>
  <c r="AW230" i="117"/>
  <c r="AX230" i="117" s="1"/>
  <c r="AP144" i="117"/>
  <c r="Z188" i="117"/>
  <c r="AW135" i="117"/>
  <c r="AX135" i="117" s="1"/>
  <c r="Z54" i="117"/>
  <c r="AW288" i="117"/>
  <c r="AX288" i="117" s="1"/>
  <c r="Z169" i="117"/>
  <c r="AW134" i="117"/>
  <c r="AX134" i="117" s="1"/>
  <c r="Z303" i="117"/>
  <c r="AW166" i="117"/>
  <c r="AX166" i="117" s="1"/>
  <c r="Z172" i="117"/>
  <c r="AW139" i="117"/>
  <c r="AX139" i="117" s="1"/>
  <c r="AW104" i="117"/>
  <c r="AX104" i="117" s="1"/>
  <c r="Z276" i="117"/>
  <c r="AW157" i="117"/>
  <c r="AX157" i="117" s="1"/>
  <c r="AP85" i="117"/>
  <c r="Z121" i="117"/>
  <c r="AW298" i="117"/>
  <c r="AX298" i="117" s="1"/>
  <c r="AP36" i="117"/>
  <c r="Z242" i="117"/>
  <c r="AW159" i="117"/>
  <c r="AX159" i="117" s="1"/>
  <c r="AP59" i="117"/>
  <c r="AW158" i="117"/>
  <c r="AX158" i="117" s="1"/>
  <c r="Z55" i="117"/>
  <c r="AW284" i="117"/>
  <c r="AX284" i="117" s="1"/>
  <c r="Z82" i="117"/>
  <c r="AW127" i="117"/>
  <c r="AX127" i="117" s="1"/>
  <c r="Z193" i="117"/>
  <c r="AW71" i="117"/>
  <c r="AX71" i="117" s="1"/>
  <c r="Z206" i="117"/>
  <c r="AW270" i="117"/>
  <c r="AX270" i="117" s="1"/>
  <c r="X317" i="117"/>
  <c r="AP317" i="117"/>
  <c r="Z310" i="117"/>
  <c r="AW89" i="117"/>
  <c r="AX89" i="117" s="1"/>
  <c r="Z168" i="117"/>
  <c r="AW15" i="117"/>
  <c r="AX15" i="117" s="1"/>
  <c r="AP32" i="117"/>
  <c r="Z241" i="117"/>
  <c r="AS163" i="117"/>
  <c r="AT163" i="117" s="1"/>
  <c r="AU163" i="117" s="1"/>
  <c r="AV163" i="117" s="1"/>
  <c r="AP47" i="117"/>
  <c r="AT47" i="117"/>
  <c r="AU47" i="117" s="1"/>
  <c r="AV47" i="117" s="1"/>
  <c r="Z272" i="117"/>
  <c r="AS10" i="117"/>
  <c r="AT10" i="117" s="1"/>
  <c r="AU10" i="117" s="1"/>
  <c r="AV10" i="117" s="1"/>
  <c r="AP194" i="117"/>
  <c r="AT194" i="117"/>
  <c r="AU194" i="117" s="1"/>
  <c r="AV194" i="117" s="1"/>
  <c r="AS69" i="117"/>
  <c r="AT69" i="117" s="1"/>
  <c r="AU69" i="117" s="1"/>
  <c r="AV69" i="117" s="1"/>
  <c r="AT245" i="117"/>
  <c r="AU245" i="117" s="1"/>
  <c r="AV245" i="117" s="1"/>
  <c r="AS110" i="117"/>
  <c r="AT110" i="117" s="1"/>
  <c r="AU110" i="117" s="1"/>
  <c r="AV110" i="117" s="1"/>
  <c r="AW98" i="117"/>
  <c r="AX98" i="117" s="1"/>
  <c r="AW96" i="117"/>
  <c r="AX96" i="117" s="1"/>
  <c r="X234" i="117"/>
  <c r="W328" i="117"/>
  <c r="AS328" i="117"/>
  <c r="AT328" i="117" s="1"/>
  <c r="AU328" i="117" s="1"/>
  <c r="AV328" i="117" s="1"/>
  <c r="W142" i="117"/>
  <c r="AS142" i="117"/>
  <c r="AT142" i="117" s="1"/>
  <c r="AU142" i="117" s="1"/>
  <c r="AV142" i="117" s="1"/>
  <c r="W182" i="117"/>
  <c r="AS182" i="117"/>
  <c r="AT182" i="117" s="1"/>
  <c r="AU182" i="117" s="1"/>
  <c r="AV182" i="117" s="1"/>
  <c r="W262" i="117"/>
  <c r="AS262" i="117"/>
  <c r="AT262" i="117" s="1"/>
  <c r="AU262" i="117" s="1"/>
  <c r="AV262" i="117" s="1"/>
  <c r="X323" i="117"/>
  <c r="W152" i="117"/>
  <c r="AS152" i="117"/>
  <c r="AT152" i="117" s="1"/>
  <c r="AU152" i="117" s="1"/>
  <c r="AV152" i="117" s="1"/>
  <c r="X281" i="117"/>
  <c r="W177" i="117"/>
  <c r="AS177" i="117"/>
  <c r="AT177" i="117" s="1"/>
  <c r="AU177" i="117" s="1"/>
  <c r="AV177" i="117" s="1"/>
  <c r="X230" i="117"/>
  <c r="W192" i="117"/>
  <c r="AO192" i="117"/>
  <c r="AS192" i="117"/>
  <c r="AT192" i="117" s="1"/>
  <c r="AU192" i="117" s="1"/>
  <c r="AV192" i="117" s="1"/>
  <c r="W39" i="117"/>
  <c r="AS39" i="117"/>
  <c r="AT39" i="117" s="1"/>
  <c r="AU39" i="117" s="1"/>
  <c r="AV39" i="117" s="1"/>
  <c r="X288" i="117"/>
  <c r="W132" i="117"/>
  <c r="AS132" i="117"/>
  <c r="AT132" i="117" s="1"/>
  <c r="AU132" i="117" s="1"/>
  <c r="AV132" i="117" s="1"/>
  <c r="W282" i="117"/>
  <c r="AS282" i="117"/>
  <c r="AT282" i="117" s="1"/>
  <c r="AU282" i="117" s="1"/>
  <c r="AV282" i="117" s="1"/>
  <c r="W92" i="117"/>
  <c r="AS92" i="117"/>
  <c r="AT92" i="117" s="1"/>
  <c r="AU92" i="117" s="1"/>
  <c r="AV92" i="117" s="1"/>
  <c r="W205" i="117"/>
  <c r="AO205" i="117"/>
  <c r="AS205" i="117"/>
  <c r="AT205" i="117" s="1"/>
  <c r="AU205" i="117" s="1"/>
  <c r="AV205" i="117" s="1"/>
  <c r="W149" i="117"/>
  <c r="AS149" i="117"/>
  <c r="AT149" i="117" s="1"/>
  <c r="AU149" i="117" s="1"/>
  <c r="AV149" i="117" s="1"/>
  <c r="W131" i="117"/>
  <c r="AS131" i="117"/>
  <c r="AT131" i="117" s="1"/>
  <c r="AU131" i="117" s="1"/>
  <c r="AV131" i="117" s="1"/>
  <c r="W118" i="117"/>
  <c r="AS118" i="117"/>
  <c r="AT118" i="117" s="1"/>
  <c r="AU118" i="117" s="1"/>
  <c r="AV118" i="117" s="1"/>
  <c r="W320" i="117"/>
  <c r="AS320" i="117"/>
  <c r="AT320" i="117" s="1"/>
  <c r="AU320" i="117" s="1"/>
  <c r="AV320" i="117" s="1"/>
  <c r="W145" i="117"/>
  <c r="AS145" i="117"/>
  <c r="AT145" i="117" s="1"/>
  <c r="AU145" i="117" s="1"/>
  <c r="AV145" i="117" s="1"/>
  <c r="W315" i="117"/>
  <c r="AS315" i="117"/>
  <c r="AT315" i="117" s="1"/>
  <c r="AU315" i="117" s="1"/>
  <c r="AV315" i="117" s="1"/>
  <c r="W44" i="117"/>
  <c r="AS44" i="117"/>
  <c r="AT44" i="117" s="1"/>
  <c r="AU44" i="117" s="1"/>
  <c r="AV44" i="117" s="1"/>
  <c r="W266" i="117"/>
  <c r="AS266" i="117"/>
  <c r="AT266" i="117" s="1"/>
  <c r="AU266" i="117" s="1"/>
  <c r="AV266" i="117" s="1"/>
  <c r="W7" i="117"/>
  <c r="AS7" i="117"/>
  <c r="AT7" i="117" s="1"/>
  <c r="AU7" i="117" s="1"/>
  <c r="AV7" i="117" s="1"/>
  <c r="W181" i="117"/>
  <c r="AS181" i="117"/>
  <c r="AT181" i="117" s="1"/>
  <c r="AU181" i="117" s="1"/>
  <c r="AV181" i="117" s="1"/>
  <c r="W214" i="117"/>
  <c r="AO214" i="117"/>
  <c r="AS214" i="117"/>
  <c r="AT214" i="117" s="1"/>
  <c r="AU214" i="117" s="1"/>
  <c r="AV214" i="117" s="1"/>
  <c r="W48" i="117"/>
  <c r="AO48" i="117"/>
  <c r="AS48" i="117"/>
  <c r="AT48" i="117" s="1"/>
  <c r="AU48" i="117" s="1"/>
  <c r="AV48" i="117" s="1"/>
  <c r="W18" i="117"/>
  <c r="AS18" i="117"/>
  <c r="AT18" i="117" s="1"/>
  <c r="AU18" i="117" s="1"/>
  <c r="AV18" i="117" s="1"/>
  <c r="W17" i="117"/>
  <c r="AS17" i="117"/>
  <c r="AT17" i="117" s="1"/>
  <c r="AU17" i="117" s="1"/>
  <c r="AV17" i="117" s="1"/>
  <c r="X110" i="117"/>
  <c r="AP98" i="117"/>
  <c r="X98" i="117"/>
  <c r="AS264" i="117"/>
  <c r="AT264" i="117" s="1"/>
  <c r="AU264" i="117" s="1"/>
  <c r="AV264" i="117" s="1"/>
  <c r="J328" i="117"/>
  <c r="AO328" i="117" s="1"/>
  <c r="X328" i="117"/>
  <c r="W279" i="117"/>
  <c r="AO279" i="117"/>
  <c r="AS279" i="117"/>
  <c r="AT279" i="117" s="1"/>
  <c r="AU279" i="117" s="1"/>
  <c r="AV279" i="117" s="1"/>
  <c r="J142" i="117"/>
  <c r="AP142" i="117" s="1"/>
  <c r="X142" i="117"/>
  <c r="W22" i="117"/>
  <c r="AO22" i="117"/>
  <c r="AS22" i="117"/>
  <c r="AT22" i="117" s="1"/>
  <c r="AU22" i="117" s="1"/>
  <c r="AV22" i="117" s="1"/>
  <c r="J182" i="117"/>
  <c r="AP182" i="117" s="1"/>
  <c r="X182" i="117"/>
  <c r="W250" i="117"/>
  <c r="AO250" i="117"/>
  <c r="AS250" i="117"/>
  <c r="AT250" i="117" s="1"/>
  <c r="AU250" i="117" s="1"/>
  <c r="AV250" i="117" s="1"/>
  <c r="J262" i="117"/>
  <c r="AP262" i="117" s="1"/>
  <c r="X262" i="117"/>
  <c r="W120" i="117"/>
  <c r="AO120" i="117"/>
  <c r="AS120" i="117"/>
  <c r="AT120" i="117" s="1"/>
  <c r="AU120" i="117" s="1"/>
  <c r="AV120" i="117" s="1"/>
  <c r="J152" i="117"/>
  <c r="AP152" i="117" s="1"/>
  <c r="X152" i="117"/>
  <c r="W311" i="117"/>
  <c r="AO311" i="117"/>
  <c r="AS311" i="117"/>
  <c r="AT311" i="117" s="1"/>
  <c r="AU311" i="117" s="1"/>
  <c r="AV311" i="117" s="1"/>
  <c r="J177" i="117"/>
  <c r="AO177" i="117" s="1"/>
  <c r="X177" i="117"/>
  <c r="W188" i="117"/>
  <c r="AO188" i="117"/>
  <c r="AS188" i="117"/>
  <c r="AT188" i="117" s="1"/>
  <c r="AU188" i="117" s="1"/>
  <c r="AV188" i="117" s="1"/>
  <c r="X192" i="117"/>
  <c r="W54" i="117"/>
  <c r="AO54" i="117"/>
  <c r="AS54" i="117"/>
  <c r="AT54" i="117" s="1"/>
  <c r="AU54" i="117" s="1"/>
  <c r="AV54" i="117" s="1"/>
  <c r="J39" i="117"/>
  <c r="AO39" i="117" s="1"/>
  <c r="X39" i="117"/>
  <c r="W169" i="117"/>
  <c r="AO169" i="117"/>
  <c r="AS169" i="117"/>
  <c r="AT169" i="117" s="1"/>
  <c r="AU169" i="117" s="1"/>
  <c r="AV169" i="117" s="1"/>
  <c r="J132" i="117"/>
  <c r="AP132" i="117" s="1"/>
  <c r="X132" i="117"/>
  <c r="W303" i="117"/>
  <c r="AO303" i="117"/>
  <c r="AS303" i="117"/>
  <c r="AT303" i="117" s="1"/>
  <c r="AU303" i="117" s="1"/>
  <c r="AV303" i="117" s="1"/>
  <c r="J282" i="117"/>
  <c r="AP282" i="117" s="1"/>
  <c r="X282" i="117"/>
  <c r="W172" i="117"/>
  <c r="AO172" i="117"/>
  <c r="AS172" i="117"/>
  <c r="AT172" i="117" s="1"/>
  <c r="AU172" i="117" s="1"/>
  <c r="AV172" i="117" s="1"/>
  <c r="J92" i="117"/>
  <c r="AP92" i="117" s="1"/>
  <c r="X92" i="117"/>
  <c r="W217" i="117"/>
  <c r="AO217" i="117"/>
  <c r="AS217" i="117"/>
  <c r="AT217" i="117" s="1"/>
  <c r="AU217" i="117" s="1"/>
  <c r="AV217" i="117" s="1"/>
  <c r="X205" i="117"/>
  <c r="W276" i="117"/>
  <c r="AO276" i="117"/>
  <c r="AS276" i="117"/>
  <c r="AT276" i="117" s="1"/>
  <c r="AU276" i="117" s="1"/>
  <c r="AV276" i="117" s="1"/>
  <c r="J149" i="117"/>
  <c r="AO149" i="117" s="1"/>
  <c r="X149" i="117"/>
  <c r="W121" i="117"/>
  <c r="AO121" i="117"/>
  <c r="AS121" i="117"/>
  <c r="AT121" i="117" s="1"/>
  <c r="AU121" i="117" s="1"/>
  <c r="AV121" i="117" s="1"/>
  <c r="J131" i="117"/>
  <c r="AP131" i="117" s="1"/>
  <c r="X131" i="117"/>
  <c r="W242" i="117"/>
  <c r="AO242" i="117"/>
  <c r="AS242" i="117"/>
  <c r="AT242" i="117" s="1"/>
  <c r="AU242" i="117" s="1"/>
  <c r="AV242" i="117" s="1"/>
  <c r="J118" i="117"/>
  <c r="AP118" i="117" s="1"/>
  <c r="X118" i="117"/>
  <c r="W319" i="117"/>
  <c r="AO319" i="117"/>
  <c r="AS319" i="117"/>
  <c r="AT319" i="117" s="1"/>
  <c r="AU319" i="117" s="1"/>
  <c r="AV319" i="117" s="1"/>
  <c r="J320" i="117"/>
  <c r="AO320" i="117" s="1"/>
  <c r="X320" i="117"/>
  <c r="W55" i="117"/>
  <c r="AO55" i="117"/>
  <c r="AS55" i="117"/>
  <c r="AT55" i="117" s="1"/>
  <c r="AU55" i="117" s="1"/>
  <c r="AV55" i="117" s="1"/>
  <c r="J145" i="117"/>
  <c r="AO145" i="117" s="1"/>
  <c r="X145" i="117"/>
  <c r="W82" i="117"/>
  <c r="AO82" i="117"/>
  <c r="AS82" i="117"/>
  <c r="AT82" i="117" s="1"/>
  <c r="AU82" i="117" s="1"/>
  <c r="AV82" i="117" s="1"/>
  <c r="J315" i="117"/>
  <c r="AO315" i="117" s="1"/>
  <c r="X315" i="117"/>
  <c r="W193" i="117"/>
  <c r="AO193" i="117"/>
  <c r="AS193" i="117"/>
  <c r="AT193" i="117" s="1"/>
  <c r="AU193" i="117" s="1"/>
  <c r="AV193" i="117" s="1"/>
  <c r="J44" i="117"/>
  <c r="AP44" i="117" s="1"/>
  <c r="X44" i="117"/>
  <c r="W206" i="117"/>
  <c r="AO206" i="117"/>
  <c r="AS206" i="117"/>
  <c r="AT206" i="117" s="1"/>
  <c r="AU206" i="117" s="1"/>
  <c r="AV206" i="117" s="1"/>
  <c r="J266" i="117"/>
  <c r="AP266" i="117" s="1"/>
  <c r="X266" i="117"/>
  <c r="W310" i="117"/>
  <c r="AO310" i="117"/>
  <c r="AS310" i="117"/>
  <c r="AT310" i="117" s="1"/>
  <c r="AU310" i="117" s="1"/>
  <c r="AV310" i="117" s="1"/>
  <c r="J7" i="117"/>
  <c r="AO7" i="117" s="1"/>
  <c r="X7" i="117"/>
  <c r="W168" i="117"/>
  <c r="AO168" i="117"/>
  <c r="AS168" i="117"/>
  <c r="AT168" i="117" s="1"/>
  <c r="AU168" i="117" s="1"/>
  <c r="AV168" i="117" s="1"/>
  <c r="J181" i="117"/>
  <c r="AP181" i="117" s="1"/>
  <c r="X181" i="117"/>
  <c r="W241" i="117"/>
  <c r="AO241" i="117"/>
  <c r="AS241" i="117"/>
  <c r="AT241" i="117" s="1"/>
  <c r="AU241" i="117" s="1"/>
  <c r="AV241" i="117" s="1"/>
  <c r="X214" i="117"/>
  <c r="W272" i="117"/>
  <c r="AO272" i="117"/>
  <c r="AS272" i="117"/>
  <c r="AT272" i="117" s="1"/>
  <c r="AU272" i="117" s="1"/>
  <c r="AV272" i="117" s="1"/>
  <c r="X48" i="117"/>
  <c r="W232" i="117"/>
  <c r="AO232" i="117"/>
  <c r="AS232" i="117"/>
  <c r="AT232" i="117" s="1"/>
  <c r="AU232" i="117" s="1"/>
  <c r="AV232" i="117" s="1"/>
  <c r="J18" i="117"/>
  <c r="AO18" i="117" s="1"/>
  <c r="X18" i="117"/>
  <c r="W267" i="117"/>
  <c r="AO267" i="117"/>
  <c r="AS267" i="117"/>
  <c r="AT267" i="117" s="1"/>
  <c r="AU267" i="117" s="1"/>
  <c r="AV267" i="117" s="1"/>
  <c r="J17" i="117"/>
  <c r="AP17" i="117" s="1"/>
  <c r="X17" i="117"/>
  <c r="AO98" i="117"/>
  <c r="X279" i="117"/>
  <c r="X22" i="117"/>
  <c r="X250" i="117"/>
  <c r="X120" i="117"/>
  <c r="X311" i="117"/>
  <c r="X188" i="117"/>
  <c r="W240" i="117"/>
  <c r="X54" i="117"/>
  <c r="W93" i="117"/>
  <c r="X169" i="117"/>
  <c r="W91" i="117"/>
  <c r="X303" i="117"/>
  <c r="W161" i="117"/>
  <c r="X172" i="117"/>
  <c r="W306" i="117"/>
  <c r="X217" i="117"/>
  <c r="W219" i="117"/>
  <c r="X276" i="117"/>
  <c r="X121" i="117"/>
  <c r="X242" i="117"/>
  <c r="X319" i="117"/>
  <c r="W293" i="117"/>
  <c r="X55" i="117"/>
  <c r="W146" i="117"/>
  <c r="X82" i="117"/>
  <c r="W124" i="117"/>
  <c r="X193" i="117"/>
  <c r="W31" i="117"/>
  <c r="X206" i="117"/>
  <c r="W317" i="117"/>
  <c r="X310" i="117"/>
  <c r="W190" i="117"/>
  <c r="X168" i="117"/>
  <c r="X241" i="117"/>
  <c r="X272" i="117"/>
  <c r="X232" i="117"/>
  <c r="X267" i="117"/>
  <c r="AP57" i="116"/>
  <c r="AP125" i="116"/>
  <c r="AU127" i="116"/>
  <c r="AP144" i="116"/>
  <c r="AP49" i="116"/>
  <c r="AW37" i="116"/>
  <c r="AX37" i="116" s="1"/>
  <c r="AP50" i="116"/>
  <c r="AP99" i="116"/>
  <c r="AP7" i="116"/>
  <c r="AW23" i="116"/>
  <c r="AX23" i="116" s="1"/>
  <c r="AW141" i="116"/>
  <c r="AX141" i="116" s="1"/>
  <c r="AP126" i="116"/>
  <c r="Z33" i="116"/>
  <c r="W18" i="116"/>
  <c r="Z99" i="116"/>
  <c r="W106" i="116"/>
  <c r="AW106" i="116"/>
  <c r="AX106" i="116" s="1"/>
  <c r="AP105" i="116"/>
  <c r="Z50" i="116"/>
  <c r="W33" i="116"/>
  <c r="Z70" i="116"/>
  <c r="W74" i="116"/>
  <c r="AW74" i="116"/>
  <c r="AX74" i="116" s="1"/>
  <c r="Z34" i="116"/>
  <c r="W7" i="116"/>
  <c r="AO7" i="116"/>
  <c r="AS7" i="116"/>
  <c r="AT7" i="116" s="1"/>
  <c r="AU7" i="116" s="1"/>
  <c r="AV7" i="116" s="1"/>
  <c r="W128" i="116"/>
  <c r="AS128" i="116"/>
  <c r="AT128" i="116" s="1"/>
  <c r="AU128" i="116" s="1"/>
  <c r="AV128" i="116" s="1"/>
  <c r="J123" i="116"/>
  <c r="AO123" i="116" s="1"/>
  <c r="X123" i="116"/>
  <c r="Z60" i="116"/>
  <c r="W29" i="116"/>
  <c r="AS29" i="116"/>
  <c r="AT29" i="116" s="1"/>
  <c r="AU29" i="116" s="1"/>
  <c r="AV29" i="116" s="1"/>
  <c r="J132" i="116"/>
  <c r="AO132" i="116" s="1"/>
  <c r="X132" i="116"/>
  <c r="AP132" i="116"/>
  <c r="W125" i="116"/>
  <c r="AO125" i="116"/>
  <c r="AS125" i="116"/>
  <c r="AT125" i="116" s="1"/>
  <c r="AU125" i="116" s="1"/>
  <c r="AV125" i="116" s="1"/>
  <c r="X94" i="116"/>
  <c r="AP94" i="116"/>
  <c r="W76" i="116"/>
  <c r="AS76" i="116"/>
  <c r="AT76" i="116" s="1"/>
  <c r="AU76" i="116" s="1"/>
  <c r="AV76" i="116" s="1"/>
  <c r="J89" i="116"/>
  <c r="AP89" i="116" s="1"/>
  <c r="X89" i="116"/>
  <c r="W39" i="116"/>
  <c r="AS39" i="116"/>
  <c r="J131" i="116"/>
  <c r="AP131" i="116" s="1"/>
  <c r="X131" i="116"/>
  <c r="W104" i="116"/>
  <c r="AS104" i="116"/>
  <c r="AT104" i="116" s="1"/>
  <c r="AU104" i="116" s="1"/>
  <c r="AV104" i="116" s="1"/>
  <c r="J64" i="116"/>
  <c r="AO64" i="116" s="1"/>
  <c r="X64" i="116"/>
  <c r="W98" i="116"/>
  <c r="AS98" i="116"/>
  <c r="AT98" i="116" s="1"/>
  <c r="AU98" i="116" s="1"/>
  <c r="AV98" i="116" s="1"/>
  <c r="J121" i="116"/>
  <c r="AP121" i="116" s="1"/>
  <c r="X121" i="116"/>
  <c r="AT121" i="116"/>
  <c r="AU121" i="116" s="1"/>
  <c r="AV121" i="116" s="1"/>
  <c r="W48" i="116"/>
  <c r="AS48" i="116"/>
  <c r="AT48" i="116" s="1"/>
  <c r="AU48" i="116" s="1"/>
  <c r="AV48" i="116" s="1"/>
  <c r="J127" i="116"/>
  <c r="AO127" i="116" s="1"/>
  <c r="X127" i="116"/>
  <c r="W136" i="116"/>
  <c r="AS136" i="116"/>
  <c r="AT136" i="116" s="1"/>
  <c r="AU136" i="116" s="1"/>
  <c r="AV136" i="116" s="1"/>
  <c r="J111" i="116"/>
  <c r="AO111" i="116" s="1"/>
  <c r="X111" i="116"/>
  <c r="AT111" i="116"/>
  <c r="AU111" i="116" s="1"/>
  <c r="AV111" i="116" s="1"/>
  <c r="W80" i="116"/>
  <c r="AS80" i="116"/>
  <c r="AT80" i="116" s="1"/>
  <c r="AU80" i="116" s="1"/>
  <c r="AV80" i="116" s="1"/>
  <c r="J9" i="116"/>
  <c r="AO9" i="116" s="1"/>
  <c r="X9" i="116"/>
  <c r="AT9" i="116"/>
  <c r="AU9" i="116" s="1"/>
  <c r="AV9" i="116" s="1"/>
  <c r="W82" i="116"/>
  <c r="AS82" i="116"/>
  <c r="AT82" i="116" s="1"/>
  <c r="AU82" i="116" s="1"/>
  <c r="AV82" i="116" s="1"/>
  <c r="J35" i="116"/>
  <c r="AO35" i="116" s="1"/>
  <c r="X35" i="116"/>
  <c r="AT35" i="116"/>
  <c r="AU35" i="116" s="1"/>
  <c r="AV35" i="116" s="1"/>
  <c r="W54" i="116"/>
  <c r="AS54" i="116"/>
  <c r="AT54" i="116" s="1"/>
  <c r="AU54" i="116" s="1"/>
  <c r="AV54" i="116" s="1"/>
  <c r="J41" i="116"/>
  <c r="AO41" i="116" s="1"/>
  <c r="X41" i="116"/>
  <c r="AT41" i="116"/>
  <c r="AU41" i="116" s="1"/>
  <c r="AV41" i="116" s="1"/>
  <c r="W40" i="116"/>
  <c r="AS40" i="116"/>
  <c r="AT40" i="116" s="1"/>
  <c r="AU40" i="116" s="1"/>
  <c r="AV40" i="116" s="1"/>
  <c r="J10" i="116"/>
  <c r="AO10" i="116" s="1"/>
  <c r="X10" i="116"/>
  <c r="AT10" i="116"/>
  <c r="AU10" i="116" s="1"/>
  <c r="AV10" i="116" s="1"/>
  <c r="W148" i="116"/>
  <c r="AO148" i="116"/>
  <c r="AS148" i="116"/>
  <c r="J16" i="116"/>
  <c r="AO16" i="116" s="1"/>
  <c r="X16" i="116"/>
  <c r="AT16" i="116"/>
  <c r="AU16" i="116" s="1"/>
  <c r="AV16" i="116" s="1"/>
  <c r="W91" i="116"/>
  <c r="AS91" i="116"/>
  <c r="AT91" i="116" s="1"/>
  <c r="AU91" i="116" s="1"/>
  <c r="AV91" i="116" s="1"/>
  <c r="J25" i="116"/>
  <c r="AO25" i="116" s="1"/>
  <c r="X25" i="116"/>
  <c r="AT25" i="116"/>
  <c r="AU25" i="116" s="1"/>
  <c r="AV25" i="116" s="1"/>
  <c r="W134" i="116"/>
  <c r="AS134" i="116"/>
  <c r="AT134" i="116" s="1"/>
  <c r="AU134" i="116" s="1"/>
  <c r="AV134" i="116" s="1"/>
  <c r="J44" i="116"/>
  <c r="AO44" i="116" s="1"/>
  <c r="X44" i="116"/>
  <c r="AT44" i="116"/>
  <c r="AU44" i="116" s="1"/>
  <c r="AV44" i="116" s="1"/>
  <c r="W86" i="116"/>
  <c r="AS86" i="116"/>
  <c r="AT86" i="116" s="1"/>
  <c r="AU86" i="116" s="1"/>
  <c r="AV86" i="116" s="1"/>
  <c r="J122" i="116"/>
  <c r="AO122" i="116" s="1"/>
  <c r="X122" i="116"/>
  <c r="AT122" i="116"/>
  <c r="AU122" i="116" s="1"/>
  <c r="AV122" i="116" s="1"/>
  <c r="W129" i="116"/>
  <c r="AS129" i="116"/>
  <c r="AT129" i="116" s="1"/>
  <c r="AU129" i="116" s="1"/>
  <c r="AV129" i="116" s="1"/>
  <c r="J97" i="116"/>
  <c r="AO97" i="116" s="1"/>
  <c r="X97" i="116"/>
  <c r="AT97" i="116"/>
  <c r="AU97" i="116" s="1"/>
  <c r="AV97" i="116" s="1"/>
  <c r="W52" i="116"/>
  <c r="AO69" i="116"/>
  <c r="W69" i="116"/>
  <c r="AP30" i="116"/>
  <c r="X30" i="116"/>
  <c r="AO30" i="116"/>
  <c r="W30" i="116"/>
  <c r="M163" i="116"/>
  <c r="M150" i="116"/>
  <c r="AQ163" i="116"/>
  <c r="AQ150" i="116"/>
  <c r="S163" i="116"/>
  <c r="S150" i="116"/>
  <c r="T159" i="116"/>
  <c r="AP45" i="116"/>
  <c r="J18" i="116"/>
  <c r="T163" i="116"/>
  <c r="T150" i="116"/>
  <c r="X18" i="116"/>
  <c r="AT18" i="116"/>
  <c r="M159" i="116"/>
  <c r="U159" i="116"/>
  <c r="Z45" i="116"/>
  <c r="AQ159" i="116"/>
  <c r="BF159" i="116"/>
  <c r="W63" i="116"/>
  <c r="AS63" i="116"/>
  <c r="J106" i="116"/>
  <c r="AO106" i="116" s="1"/>
  <c r="X106" i="116"/>
  <c r="M155" i="116"/>
  <c r="U155" i="116"/>
  <c r="Z105" i="116"/>
  <c r="AQ155" i="116"/>
  <c r="BF155" i="116"/>
  <c r="W87" i="116"/>
  <c r="AS87" i="116"/>
  <c r="AT87" i="116" s="1"/>
  <c r="AU87" i="116" s="1"/>
  <c r="AV87" i="116" s="1"/>
  <c r="J33" i="116"/>
  <c r="AO33" i="116" s="1"/>
  <c r="X33" i="116"/>
  <c r="AT33" i="116"/>
  <c r="W78" i="116"/>
  <c r="AS78" i="116"/>
  <c r="AT78" i="116" s="1"/>
  <c r="AU78" i="116" s="1"/>
  <c r="AV78" i="116" s="1"/>
  <c r="J74" i="116"/>
  <c r="AO74" i="116" s="1"/>
  <c r="X74" i="116"/>
  <c r="W92" i="116"/>
  <c r="AS92" i="116"/>
  <c r="AT92" i="116" s="1"/>
  <c r="AU92" i="116" s="1"/>
  <c r="AV92" i="116" s="1"/>
  <c r="X7" i="116"/>
  <c r="W119" i="116"/>
  <c r="AS119" i="116"/>
  <c r="AT119" i="116" s="1"/>
  <c r="AU119" i="116" s="1"/>
  <c r="AV119" i="116" s="1"/>
  <c r="J128" i="116"/>
  <c r="X128" i="116"/>
  <c r="S161" i="116"/>
  <c r="W116" i="116"/>
  <c r="AO116" i="116"/>
  <c r="J29" i="116"/>
  <c r="AP29" i="116" s="1"/>
  <c r="X29" i="116"/>
  <c r="W88" i="116"/>
  <c r="X125" i="116"/>
  <c r="W23" i="116"/>
  <c r="J76" i="116"/>
  <c r="AP76" i="116" s="1"/>
  <c r="X76" i="116"/>
  <c r="W109" i="116"/>
  <c r="J39" i="116"/>
  <c r="AO39" i="116" s="1"/>
  <c r="X39" i="116"/>
  <c r="W72" i="116"/>
  <c r="J104" i="116"/>
  <c r="AP104" i="116" s="1"/>
  <c r="X104" i="116"/>
  <c r="W141" i="116"/>
  <c r="J98" i="116"/>
  <c r="AO98" i="116" s="1"/>
  <c r="X98" i="116"/>
  <c r="W114" i="116"/>
  <c r="AW114" i="116"/>
  <c r="AX114" i="116" s="1"/>
  <c r="Z127" i="116"/>
  <c r="W8" i="116"/>
  <c r="AW8" i="116"/>
  <c r="AX8" i="116" s="1"/>
  <c r="W84" i="116"/>
  <c r="AW84" i="116"/>
  <c r="AX84" i="116" s="1"/>
  <c r="W38" i="116"/>
  <c r="AW38" i="116"/>
  <c r="AX38" i="116" s="1"/>
  <c r="W21" i="116"/>
  <c r="AW21" i="116"/>
  <c r="AX21" i="116" s="1"/>
  <c r="W144" i="116"/>
  <c r="AO144" i="116"/>
  <c r="AW144" i="116"/>
  <c r="AX144" i="116" s="1"/>
  <c r="W13" i="116"/>
  <c r="AW13" i="116"/>
  <c r="AX13" i="116" s="1"/>
  <c r="X148" i="116"/>
  <c r="AP148" i="116"/>
  <c r="W126" i="116"/>
  <c r="AO126" i="116"/>
  <c r="AW126" i="116"/>
  <c r="AX126" i="116" s="1"/>
  <c r="W49" i="116"/>
  <c r="AO49" i="116"/>
  <c r="AW49" i="116"/>
  <c r="AX49" i="116" s="1"/>
  <c r="W81" i="116"/>
  <c r="AW81" i="116"/>
  <c r="AX81" i="116" s="1"/>
  <c r="W137" i="116"/>
  <c r="AW137" i="116"/>
  <c r="AX137" i="116" s="1"/>
  <c r="W57" i="116"/>
  <c r="AO57" i="116"/>
  <c r="AW57" i="116"/>
  <c r="AX57" i="116" s="1"/>
  <c r="AW117" i="116"/>
  <c r="AX117" i="116" s="1"/>
  <c r="AS30" i="116"/>
  <c r="AT30" i="116" s="1"/>
  <c r="AU30" i="116" s="1"/>
  <c r="AV30" i="116" s="1"/>
  <c r="AW83" i="116"/>
  <c r="AX83" i="116" s="1"/>
  <c r="AW99" i="116"/>
  <c r="AX99" i="116" s="1"/>
  <c r="AP116" i="116"/>
  <c r="AW61" i="116"/>
  <c r="AX61" i="116" s="1"/>
  <c r="AW140" i="116"/>
  <c r="AX140" i="116" s="1"/>
  <c r="AW65" i="116"/>
  <c r="AX65" i="116" s="1"/>
  <c r="Z39" i="116"/>
  <c r="AW20" i="116"/>
  <c r="AX20" i="116" s="1"/>
  <c r="AW90" i="116"/>
  <c r="AX90" i="116" s="1"/>
  <c r="AS145" i="116"/>
  <c r="AT145" i="116" s="1"/>
  <c r="AU145" i="116" s="1"/>
  <c r="AV145" i="116" s="1"/>
  <c r="J114" i="116"/>
  <c r="AP114" i="116" s="1"/>
  <c r="X114" i="116"/>
  <c r="W68" i="116"/>
  <c r="AS68" i="116"/>
  <c r="AT68" i="116" s="1"/>
  <c r="AU68" i="116" s="1"/>
  <c r="AV68" i="116" s="1"/>
  <c r="J8" i="116"/>
  <c r="AO8" i="116" s="1"/>
  <c r="X8" i="116"/>
  <c r="W143" i="116"/>
  <c r="AS143" i="116"/>
  <c r="AT143" i="116" s="1"/>
  <c r="AU143" i="116" s="1"/>
  <c r="AV143" i="116" s="1"/>
  <c r="J84" i="116"/>
  <c r="AP84" i="116" s="1"/>
  <c r="X84" i="116"/>
  <c r="W108" i="116"/>
  <c r="AS108" i="116"/>
  <c r="AT108" i="116" s="1"/>
  <c r="AU108" i="116" s="1"/>
  <c r="AV108" i="116" s="1"/>
  <c r="J38" i="116"/>
  <c r="AP38" i="116" s="1"/>
  <c r="X38" i="116"/>
  <c r="W118" i="116"/>
  <c r="AS118" i="116"/>
  <c r="AT118" i="116" s="1"/>
  <c r="AU118" i="116" s="1"/>
  <c r="AV118" i="116" s="1"/>
  <c r="J21" i="116"/>
  <c r="AO21" i="116" s="1"/>
  <c r="X21" i="116"/>
  <c r="W101" i="116"/>
  <c r="AS101" i="116"/>
  <c r="AT101" i="116" s="1"/>
  <c r="AU101" i="116" s="1"/>
  <c r="AV101" i="116" s="1"/>
  <c r="X144" i="116"/>
  <c r="W120" i="116"/>
  <c r="AS120" i="116"/>
  <c r="AT120" i="116" s="1"/>
  <c r="AU120" i="116" s="1"/>
  <c r="AV120" i="116" s="1"/>
  <c r="J13" i="116"/>
  <c r="AP13" i="116" s="1"/>
  <c r="X13" i="116"/>
  <c r="Z156" i="116"/>
  <c r="W22" i="116"/>
  <c r="AS22" i="116"/>
  <c r="AT22" i="116" s="1"/>
  <c r="AU22" i="116" s="1"/>
  <c r="AV22" i="116" s="1"/>
  <c r="X126" i="116"/>
  <c r="W138" i="116"/>
  <c r="AO138" i="116"/>
  <c r="AS138" i="116"/>
  <c r="AT138" i="116" s="1"/>
  <c r="AU138" i="116" s="1"/>
  <c r="AV138" i="116" s="1"/>
  <c r="X49" i="116"/>
  <c r="W130" i="116"/>
  <c r="AO130" i="116"/>
  <c r="AS130" i="116"/>
  <c r="AT130" i="116" s="1"/>
  <c r="AU130" i="116" s="1"/>
  <c r="AV130" i="116" s="1"/>
  <c r="J81" i="116"/>
  <c r="AP81" i="116" s="1"/>
  <c r="X81" i="116"/>
  <c r="W42" i="116"/>
  <c r="AS42" i="116"/>
  <c r="AT42" i="116" s="1"/>
  <c r="AU42" i="116" s="1"/>
  <c r="AV42" i="116" s="1"/>
  <c r="J137" i="116"/>
  <c r="AP137" i="116" s="1"/>
  <c r="X137" i="116"/>
  <c r="W135" i="116"/>
  <c r="AO135" i="116"/>
  <c r="AS135" i="116"/>
  <c r="AT135" i="116" s="1"/>
  <c r="AU135" i="116" s="1"/>
  <c r="AV135" i="116" s="1"/>
  <c r="X57" i="116"/>
  <c r="AU52" i="116"/>
  <c r="AV52" i="116" s="1"/>
  <c r="X69" i="116"/>
  <c r="AP117" i="116"/>
  <c r="X117" i="116"/>
  <c r="J142" i="116"/>
  <c r="J62" i="116"/>
  <c r="AP62" i="116" s="1"/>
  <c r="Z30" i="116"/>
  <c r="AO139" i="116"/>
  <c r="AW139" i="116"/>
  <c r="AX139" i="116" s="1"/>
  <c r="AO47" i="116"/>
  <c r="AW51" i="116"/>
  <c r="AX51" i="116" s="1"/>
  <c r="U163" i="116"/>
  <c r="U150" i="116"/>
  <c r="Z18" i="116"/>
  <c r="BF163" i="116"/>
  <c r="BF150" i="116"/>
  <c r="AW50" i="116"/>
  <c r="AX50" i="116" s="1"/>
  <c r="AW34" i="116"/>
  <c r="AX34" i="116" s="1"/>
  <c r="AW43" i="116"/>
  <c r="AX43" i="116" s="1"/>
  <c r="R163" i="116"/>
  <c r="R150" i="116"/>
  <c r="V163" i="116"/>
  <c r="V150" i="116"/>
  <c r="AA163" i="116"/>
  <c r="AA150" i="116"/>
  <c r="AR163" i="116"/>
  <c r="AR150" i="116"/>
  <c r="S159" i="116"/>
  <c r="W45" i="116"/>
  <c r="AO45" i="116"/>
  <c r="AS45" i="116"/>
  <c r="X99" i="116"/>
  <c r="M154" i="116"/>
  <c r="U154" i="116"/>
  <c r="Z63" i="116"/>
  <c r="AQ154" i="116"/>
  <c r="BF154" i="116"/>
  <c r="S155" i="116"/>
  <c r="W105" i="116"/>
  <c r="AO105" i="116"/>
  <c r="AS105" i="116"/>
  <c r="X50" i="116"/>
  <c r="R157" i="116"/>
  <c r="V157" i="116"/>
  <c r="AA157" i="116"/>
  <c r="AR157" i="116"/>
  <c r="W73" i="116"/>
  <c r="AS73" i="116"/>
  <c r="AT73" i="116" s="1"/>
  <c r="AU73" i="116" s="1"/>
  <c r="AV73" i="116" s="1"/>
  <c r="J70" i="116"/>
  <c r="AP70" i="116" s="1"/>
  <c r="X70" i="116"/>
  <c r="AT70" i="116"/>
  <c r="AS59" i="116"/>
  <c r="AT59" i="116" s="1"/>
  <c r="AU59" i="116" s="1"/>
  <c r="AV59" i="116" s="1"/>
  <c r="X34" i="116"/>
  <c r="AS66" i="116"/>
  <c r="AT66" i="116" s="1"/>
  <c r="AU66" i="116" s="1"/>
  <c r="AV66" i="116" s="1"/>
  <c r="X43" i="116"/>
  <c r="W123" i="116"/>
  <c r="AS123" i="116"/>
  <c r="AT123" i="116" s="1"/>
  <c r="AU123" i="116" s="1"/>
  <c r="AV123" i="116" s="1"/>
  <c r="AP60" i="116"/>
  <c r="AT60" i="116"/>
  <c r="Z116" i="116"/>
  <c r="AU116" i="116"/>
  <c r="W132" i="116"/>
  <c r="AS132" i="116"/>
  <c r="AT132" i="116" s="1"/>
  <c r="AU132" i="116" s="1"/>
  <c r="AV132" i="116" s="1"/>
  <c r="W94" i="116"/>
  <c r="AS94" i="116"/>
  <c r="AT94" i="116" s="1"/>
  <c r="AU94" i="116" s="1"/>
  <c r="AV94" i="116" s="1"/>
  <c r="W89" i="116"/>
  <c r="AS89" i="116"/>
  <c r="AT89" i="116" s="1"/>
  <c r="AU89" i="116" s="1"/>
  <c r="AV89" i="116" s="1"/>
  <c r="W131" i="116"/>
  <c r="AS131" i="116"/>
  <c r="AT131" i="116" s="1"/>
  <c r="AU131" i="116" s="1"/>
  <c r="AV131" i="116" s="1"/>
  <c r="W64" i="116"/>
  <c r="AS64" i="116"/>
  <c r="AT64" i="116" s="1"/>
  <c r="AU64" i="116" s="1"/>
  <c r="AV64" i="116" s="1"/>
  <c r="W121" i="116"/>
  <c r="W127" i="116"/>
  <c r="W111" i="116"/>
  <c r="W16" i="116"/>
  <c r="W25" i="116"/>
  <c r="X138" i="116"/>
  <c r="W44" i="116"/>
  <c r="X130" i="116"/>
  <c r="W122" i="116"/>
  <c r="W97" i="116"/>
  <c r="X135" i="116"/>
  <c r="AS69" i="116"/>
  <c r="AT69" i="116" s="1"/>
  <c r="AU69" i="116" s="1"/>
  <c r="AV69" i="116" s="1"/>
  <c r="AO117" i="116"/>
  <c r="AO62" i="116"/>
  <c r="W62" i="116"/>
  <c r="W56" i="116"/>
  <c r="AS56" i="116"/>
  <c r="AT56" i="116" s="1"/>
  <c r="AU56" i="116" s="1"/>
  <c r="AV56" i="116" s="1"/>
  <c r="W147" i="116"/>
  <c r="AS147" i="116"/>
  <c r="AT147" i="116" s="1"/>
  <c r="AU147" i="116" s="1"/>
  <c r="AV147" i="116" s="1"/>
  <c r="W146" i="116"/>
  <c r="W158" i="116" s="1"/>
  <c r="AS146" i="116"/>
  <c r="AT146" i="116" s="1"/>
  <c r="AU146" i="116" s="1"/>
  <c r="AV146" i="116" s="1"/>
  <c r="W77" i="116"/>
  <c r="AS77" i="116"/>
  <c r="AT77" i="116" s="1"/>
  <c r="AU77" i="116" s="1"/>
  <c r="AV77" i="116" s="1"/>
  <c r="W28" i="116"/>
  <c r="AS28" i="116"/>
  <c r="AT28" i="116" s="1"/>
  <c r="AU28" i="116" s="1"/>
  <c r="AV28" i="116" s="1"/>
  <c r="W12" i="116"/>
  <c r="AS12" i="116"/>
  <c r="AT12" i="116" s="1"/>
  <c r="AU12" i="116" s="1"/>
  <c r="AV12" i="116" s="1"/>
  <c r="W11" i="116"/>
  <c r="AS11" i="116"/>
  <c r="AT11" i="116" s="1"/>
  <c r="AU11" i="116" s="1"/>
  <c r="AV11" i="116" s="1"/>
  <c r="W115" i="116"/>
  <c r="AS115" i="116"/>
  <c r="AT115" i="116" s="1"/>
  <c r="AU115" i="116" s="1"/>
  <c r="AV115" i="116" s="1"/>
  <c r="W36" i="116"/>
  <c r="AS36" i="116"/>
  <c r="AT36" i="116" s="1"/>
  <c r="AU36" i="116" s="1"/>
  <c r="AV36" i="116" s="1"/>
  <c r="W58" i="116"/>
  <c r="AS58" i="116"/>
  <c r="AT58" i="116" s="1"/>
  <c r="AU58" i="116" s="1"/>
  <c r="AV58" i="116" s="1"/>
  <c r="AS62" i="116"/>
  <c r="AT62" i="116" s="1"/>
  <c r="AU62" i="116" s="1"/>
  <c r="AV62" i="116" s="1"/>
  <c r="W47" i="116"/>
  <c r="AS47" i="116"/>
  <c r="AT47" i="116" s="1"/>
  <c r="AU47" i="116" s="1"/>
  <c r="AV47" i="116" s="1"/>
  <c r="J56" i="116"/>
  <c r="AO56" i="116" s="1"/>
  <c r="X56" i="116"/>
  <c r="W103" i="116"/>
  <c r="AS103" i="116"/>
  <c r="AT103" i="116" s="1"/>
  <c r="AU103" i="116" s="1"/>
  <c r="AV103" i="116" s="1"/>
  <c r="J147" i="116"/>
  <c r="AP147" i="116" s="1"/>
  <c r="X147" i="116"/>
  <c r="W15" i="116"/>
  <c r="AS15" i="116"/>
  <c r="AT15" i="116" s="1"/>
  <c r="AU15" i="116" s="1"/>
  <c r="AV15" i="116" s="1"/>
  <c r="J146" i="116"/>
  <c r="AP146" i="116" s="1"/>
  <c r="X146" i="116"/>
  <c r="W113" i="116"/>
  <c r="AO113" i="116"/>
  <c r="AS113" i="116"/>
  <c r="AT113" i="116" s="1"/>
  <c r="AU113" i="116" s="1"/>
  <c r="AV113" i="116" s="1"/>
  <c r="J77" i="116"/>
  <c r="AO77" i="116" s="1"/>
  <c r="X77" i="116"/>
  <c r="W27" i="116"/>
  <c r="AS27" i="116"/>
  <c r="AT27" i="116" s="1"/>
  <c r="AU27" i="116" s="1"/>
  <c r="AV27" i="116" s="1"/>
  <c r="J28" i="116"/>
  <c r="AO28" i="116" s="1"/>
  <c r="X28" i="116"/>
  <c r="W19" i="116"/>
  <c r="AS19" i="116"/>
  <c r="AT19" i="116" s="1"/>
  <c r="AU19" i="116" s="1"/>
  <c r="AV19" i="116" s="1"/>
  <c r="J12" i="116"/>
  <c r="AP12" i="116" s="1"/>
  <c r="X12" i="116"/>
  <c r="W93" i="116"/>
  <c r="AO93" i="116"/>
  <c r="AS93" i="116"/>
  <c r="AT93" i="116" s="1"/>
  <c r="AU93" i="116" s="1"/>
  <c r="AV93" i="116" s="1"/>
  <c r="J11" i="116"/>
  <c r="AO11" i="116" s="1"/>
  <c r="X11" i="116"/>
  <c r="W95" i="116"/>
  <c r="AO95" i="116"/>
  <c r="AS95" i="116"/>
  <c r="AT95" i="116" s="1"/>
  <c r="AU95" i="116" s="1"/>
  <c r="AV95" i="116" s="1"/>
  <c r="J115" i="116"/>
  <c r="AP115" i="116" s="1"/>
  <c r="X115" i="116"/>
  <c r="W107" i="116"/>
  <c r="AS107" i="116"/>
  <c r="AT107" i="116" s="1"/>
  <c r="AU107" i="116" s="1"/>
  <c r="AV107" i="116" s="1"/>
  <c r="J36" i="116"/>
  <c r="AO36" i="116" s="1"/>
  <c r="X36" i="116"/>
  <c r="W96" i="116"/>
  <c r="AO96" i="116"/>
  <c r="AS96" i="116"/>
  <c r="AT96" i="116" s="1"/>
  <c r="AU96" i="116" s="1"/>
  <c r="AV96" i="116" s="1"/>
  <c r="J58" i="116"/>
  <c r="AP58" i="116" s="1"/>
  <c r="X58" i="116"/>
  <c r="W32" i="116"/>
  <c r="AS32" i="116"/>
  <c r="AT32" i="116" s="1"/>
  <c r="AU32" i="116" s="1"/>
  <c r="AV32" i="116" s="1"/>
  <c r="AO85" i="116"/>
  <c r="AW85" i="116"/>
  <c r="AX85" i="116" s="1"/>
  <c r="X103" i="116"/>
  <c r="AW14" i="116"/>
  <c r="AX14" i="116" s="1"/>
  <c r="AO100" i="116"/>
  <c r="AW100" i="116"/>
  <c r="AX100" i="116" s="1"/>
  <c r="X113" i="116"/>
  <c r="AW17" i="116"/>
  <c r="AX17" i="116" s="1"/>
  <c r="AW110" i="116"/>
  <c r="AX110" i="116" s="1"/>
  <c r="AW31" i="116"/>
  <c r="AX31" i="116" s="1"/>
  <c r="X93" i="116"/>
  <c r="AO55" i="116"/>
  <c r="AW55" i="116"/>
  <c r="AX55" i="116" s="1"/>
  <c r="X95" i="116"/>
  <c r="AO75" i="116"/>
  <c r="AW75" i="116"/>
  <c r="AX75" i="116" s="1"/>
  <c r="X107" i="116"/>
  <c r="AO67" i="116"/>
  <c r="AW67" i="116"/>
  <c r="AX67" i="116" s="1"/>
  <c r="X96" i="116"/>
  <c r="AO51" i="116"/>
  <c r="J32" i="116"/>
  <c r="AO32" i="116" s="1"/>
  <c r="X32" i="116"/>
  <c r="J156" i="116"/>
  <c r="AS46" i="116"/>
  <c r="AT46" i="116" s="1"/>
  <c r="AU46" i="116" s="1"/>
  <c r="AV46" i="116" s="1"/>
  <c r="AS24" i="116"/>
  <c r="AT24" i="116" s="1"/>
  <c r="AU24" i="116" s="1"/>
  <c r="AV24" i="116" s="1"/>
  <c r="AS124" i="116"/>
  <c r="AT124" i="116" s="1"/>
  <c r="AU124" i="116" s="1"/>
  <c r="AV124" i="116" s="1"/>
  <c r="AS133" i="116"/>
  <c r="AT133" i="116" s="1"/>
  <c r="AU133" i="116" s="1"/>
  <c r="AV133" i="116" s="1"/>
  <c r="AS71" i="116"/>
  <c r="AT71" i="116" s="1"/>
  <c r="AU71" i="116" s="1"/>
  <c r="AV71" i="116" s="1"/>
  <c r="AS26" i="116"/>
  <c r="AT26" i="116" s="1"/>
  <c r="AU26" i="116" s="1"/>
  <c r="AV26" i="116" s="1"/>
  <c r="AS53" i="116"/>
  <c r="AT53" i="116" s="1"/>
  <c r="AU53" i="116" s="1"/>
  <c r="AV53" i="116" s="1"/>
  <c r="AS79" i="116"/>
  <c r="AT79" i="116" s="1"/>
  <c r="AU79" i="116" s="1"/>
  <c r="AV79" i="116" s="1"/>
  <c r="AS112" i="116"/>
  <c r="AT112" i="116" s="1"/>
  <c r="AU112" i="116" s="1"/>
  <c r="AV112" i="116" s="1"/>
  <c r="AS102" i="116"/>
  <c r="AT102" i="116" s="1"/>
  <c r="AU102" i="116" s="1"/>
  <c r="AV102" i="116" s="1"/>
  <c r="AP127" i="116" l="1"/>
  <c r="AO52" i="116"/>
  <c r="AO65" i="116"/>
  <c r="AO107" i="116"/>
  <c r="AO103" i="116"/>
  <c r="X162" i="116"/>
  <c r="AO26" i="116"/>
  <c r="AO66" i="116"/>
  <c r="AO33" i="117"/>
  <c r="AO124" i="117"/>
  <c r="AO93" i="117"/>
  <c r="AO229" i="117"/>
  <c r="AO176" i="117"/>
  <c r="AP195" i="117"/>
  <c r="AO41" i="117"/>
  <c r="AO135" i="117"/>
  <c r="AO151" i="117"/>
  <c r="AO100" i="117"/>
  <c r="AO34" i="117"/>
  <c r="AO79" i="117"/>
  <c r="AO254" i="118"/>
  <c r="AO119" i="118"/>
  <c r="AW44" i="118"/>
  <c r="AX44" i="118" s="1"/>
  <c r="AW131" i="118"/>
  <c r="AX131" i="118" s="1"/>
  <c r="AO190" i="118"/>
  <c r="AW169" i="118"/>
  <c r="AX169" i="118" s="1"/>
  <c r="AO109" i="118"/>
  <c r="AW228" i="118"/>
  <c r="AX228" i="118" s="1"/>
  <c r="AW133" i="118"/>
  <c r="AX133" i="118" s="1"/>
  <c r="AO50" i="118"/>
  <c r="AO41" i="118"/>
  <c r="AP171" i="118"/>
  <c r="AP136" i="118"/>
  <c r="AP104" i="118"/>
  <c r="AP41" i="118"/>
  <c r="AP28" i="118"/>
  <c r="AW222" i="118"/>
  <c r="AX222" i="118" s="1"/>
  <c r="AW221" i="118"/>
  <c r="AX221" i="118" s="1"/>
  <c r="AW262" i="118"/>
  <c r="AX262" i="118" s="1"/>
  <c r="AP163" i="118"/>
  <c r="AO19" i="118"/>
  <c r="AW205" i="118"/>
  <c r="AX205" i="118" s="1"/>
  <c r="AO211" i="118"/>
  <c r="AW128" i="118"/>
  <c r="AX128" i="118" s="1"/>
  <c r="X294" i="118"/>
  <c r="AO7" i="118"/>
  <c r="AW61" i="118"/>
  <c r="AX61" i="118" s="1"/>
  <c r="AO110" i="118"/>
  <c r="AW233" i="118"/>
  <c r="AX233" i="118" s="1"/>
  <c r="AW202" i="118"/>
  <c r="AX202" i="118" s="1"/>
  <c r="AW197" i="118"/>
  <c r="AX197" i="118" s="1"/>
  <c r="AP75" i="118"/>
  <c r="AP263" i="118"/>
  <c r="AP33" i="118"/>
  <c r="AP276" i="118"/>
  <c r="AW223" i="118"/>
  <c r="AX223" i="118" s="1"/>
  <c r="AP204" i="118"/>
  <c r="X291" i="118"/>
  <c r="AP73" i="118"/>
  <c r="AO96" i="118"/>
  <c r="X295" i="118"/>
  <c r="AO55" i="118"/>
  <c r="Z296" i="118"/>
  <c r="AO269" i="118"/>
  <c r="AW113" i="118"/>
  <c r="AX113" i="118" s="1"/>
  <c r="AO234" i="118"/>
  <c r="AO17" i="118"/>
  <c r="AO15" i="118"/>
  <c r="AO24" i="118"/>
  <c r="AO278" i="118"/>
  <c r="AW29" i="118"/>
  <c r="AX29" i="118" s="1"/>
  <c r="AW81" i="118"/>
  <c r="AX81" i="118" s="1"/>
  <c r="AP151" i="118"/>
  <c r="AO63" i="118"/>
  <c r="AP12" i="118"/>
  <c r="AW183" i="118"/>
  <c r="AX183" i="118" s="1"/>
  <c r="AW256" i="118"/>
  <c r="AX256" i="118" s="1"/>
  <c r="AO154" i="118"/>
  <c r="X292" i="118"/>
  <c r="AW26" i="118"/>
  <c r="AX26" i="118" s="1"/>
  <c r="AW107" i="118"/>
  <c r="AX107" i="118" s="1"/>
  <c r="X300" i="118"/>
  <c r="AO21" i="118"/>
  <c r="AO173" i="118"/>
  <c r="AW91" i="118"/>
  <c r="AX91" i="118" s="1"/>
  <c r="X293" i="118"/>
  <c r="AP159" i="118"/>
  <c r="AO80" i="118"/>
  <c r="AW52" i="118"/>
  <c r="AX52" i="118" s="1"/>
  <c r="AW172" i="118"/>
  <c r="AX172" i="118" s="1"/>
  <c r="AW207" i="118"/>
  <c r="AX207" i="118" s="1"/>
  <c r="X296" i="118"/>
  <c r="AW65" i="118"/>
  <c r="AX65" i="118" s="1"/>
  <c r="AW187" i="118"/>
  <c r="AX187" i="118" s="1"/>
  <c r="AO259" i="118"/>
  <c r="AW242" i="118"/>
  <c r="AX242" i="118" s="1"/>
  <c r="AW170" i="118"/>
  <c r="AX170" i="118" s="1"/>
  <c r="AW19" i="118"/>
  <c r="AX19" i="118" s="1"/>
  <c r="AW37" i="118"/>
  <c r="AX37" i="118" s="1"/>
  <c r="AW40" i="118"/>
  <c r="AX40" i="118" s="1"/>
  <c r="AW41" i="118"/>
  <c r="AX41" i="118" s="1"/>
  <c r="AP146" i="118"/>
  <c r="AP251" i="118"/>
  <c r="AO16" i="118"/>
  <c r="AP36" i="118"/>
  <c r="AW204" i="118"/>
  <c r="AX204" i="118" s="1"/>
  <c r="AW280" i="118"/>
  <c r="AX280" i="118" s="1"/>
  <c r="AO179" i="118"/>
  <c r="AP270" i="118"/>
  <c r="AW213" i="118"/>
  <c r="AX213" i="118" s="1"/>
  <c r="AW95" i="118"/>
  <c r="AX95" i="118" s="1"/>
  <c r="AP51" i="118"/>
  <c r="AO89" i="118"/>
  <c r="AP70" i="118"/>
  <c r="AW270" i="118"/>
  <c r="AX270" i="118" s="1"/>
  <c r="AP11" i="118"/>
  <c r="AW58" i="118"/>
  <c r="AX58" i="118" s="1"/>
  <c r="AP175" i="118"/>
  <c r="AO268" i="118"/>
  <c r="AO84" i="118"/>
  <c r="AP232" i="118"/>
  <c r="AW109" i="118"/>
  <c r="AX109" i="118" s="1"/>
  <c r="AO246" i="118"/>
  <c r="AO8" i="118"/>
  <c r="AW82" i="118"/>
  <c r="AX82" i="118" s="1"/>
  <c r="AW118" i="118"/>
  <c r="AX118" i="118" s="1"/>
  <c r="AW67" i="118"/>
  <c r="AX67" i="118" s="1"/>
  <c r="AW186" i="118"/>
  <c r="AX186" i="118" s="1"/>
  <c r="AW97" i="118"/>
  <c r="AX97" i="118" s="1"/>
  <c r="AP195" i="118"/>
  <c r="AW227" i="118"/>
  <c r="AX227" i="118" s="1"/>
  <c r="AW43" i="118"/>
  <c r="AX43" i="118" s="1"/>
  <c r="J300" i="118"/>
  <c r="AP279" i="118"/>
  <c r="AO222" i="118"/>
  <c r="AO118" i="118"/>
  <c r="AO124" i="118"/>
  <c r="AW194" i="118"/>
  <c r="AX194" i="118" s="1"/>
  <c r="AO140" i="118"/>
  <c r="AW18" i="118"/>
  <c r="AX18" i="118" s="1"/>
  <c r="AW45" i="118"/>
  <c r="AX45" i="118" s="1"/>
  <c r="AW201" i="118"/>
  <c r="AX201" i="118" s="1"/>
  <c r="AW84" i="118"/>
  <c r="AX84" i="118" s="1"/>
  <c r="J292" i="118"/>
  <c r="AP54" i="118"/>
  <c r="AO54" i="118"/>
  <c r="AO107" i="118"/>
  <c r="AO213" i="118"/>
  <c r="AW165" i="118"/>
  <c r="AX165" i="118" s="1"/>
  <c r="AW181" i="118"/>
  <c r="AX181" i="118" s="1"/>
  <c r="AW174" i="118"/>
  <c r="AX174" i="118" s="1"/>
  <c r="AW250" i="118"/>
  <c r="AX250" i="118" s="1"/>
  <c r="AW66" i="118"/>
  <c r="AX66" i="118" s="1"/>
  <c r="AW76" i="118"/>
  <c r="AX76" i="118" s="1"/>
  <c r="AW156" i="118"/>
  <c r="AX156" i="118" s="1"/>
  <c r="AO45" i="118"/>
  <c r="AW166" i="118"/>
  <c r="AX166" i="118" s="1"/>
  <c r="AW168" i="118"/>
  <c r="AX168" i="118" s="1"/>
  <c r="AW162" i="118"/>
  <c r="AX162" i="118" s="1"/>
  <c r="AW132" i="118"/>
  <c r="AX132" i="118" s="1"/>
  <c r="AP277" i="118"/>
  <c r="AO205" i="118"/>
  <c r="AW12" i="118"/>
  <c r="AX12" i="118" s="1"/>
  <c r="AW39" i="118"/>
  <c r="AX39" i="118" s="1"/>
  <c r="AW90" i="118"/>
  <c r="AX90" i="118" s="1"/>
  <c r="AO224" i="118"/>
  <c r="AW140" i="118"/>
  <c r="AX140" i="118" s="1"/>
  <c r="AW247" i="118"/>
  <c r="AX247" i="118" s="1"/>
  <c r="AO103" i="118"/>
  <c r="AW265" i="118"/>
  <c r="AX265" i="118" s="1"/>
  <c r="AW282" i="118"/>
  <c r="AX282" i="118" s="1"/>
  <c r="AW261" i="118"/>
  <c r="AX261" i="118" s="1"/>
  <c r="AP95" i="118"/>
  <c r="AW244" i="118"/>
  <c r="AX244" i="118" s="1"/>
  <c r="AW106" i="118"/>
  <c r="AX106" i="118" s="1"/>
  <c r="J296" i="118"/>
  <c r="AO240" i="118"/>
  <c r="AW160" i="118"/>
  <c r="AX160" i="118" s="1"/>
  <c r="AO243" i="118"/>
  <c r="AO102" i="118"/>
  <c r="AO149" i="118"/>
  <c r="AW148" i="118"/>
  <c r="AX148" i="118" s="1"/>
  <c r="AO206" i="118"/>
  <c r="AO87" i="118"/>
  <c r="AO169" i="118"/>
  <c r="AW62" i="118"/>
  <c r="AX62" i="118" s="1"/>
  <c r="AW7" i="118"/>
  <c r="AX7" i="118" s="1"/>
  <c r="AW178" i="118"/>
  <c r="AX178" i="118" s="1"/>
  <c r="AW152" i="118"/>
  <c r="AX152" i="118" s="1"/>
  <c r="AO46" i="116"/>
  <c r="AO120" i="116"/>
  <c r="AO12" i="116"/>
  <c r="AO322" i="117"/>
  <c r="AO300" i="117"/>
  <c r="AO125" i="117"/>
  <c r="AO270" i="117"/>
  <c r="AO216" i="117"/>
  <c r="AP64" i="117"/>
  <c r="AP265" i="117"/>
  <c r="AP278" i="117"/>
  <c r="AO150" i="117"/>
  <c r="AO306" i="117"/>
  <c r="AO84" i="117"/>
  <c r="AO268" i="117"/>
  <c r="AO201" i="117"/>
  <c r="AW315" i="117"/>
  <c r="AX315" i="117" s="1"/>
  <c r="AW142" i="117"/>
  <c r="AX142" i="117" s="1"/>
  <c r="AO104" i="117"/>
  <c r="AO240" i="117"/>
  <c r="AO208" i="117"/>
  <c r="AO103" i="117"/>
  <c r="AO101" i="117"/>
  <c r="AW144" i="117"/>
  <c r="AX144" i="117" s="1"/>
  <c r="AO78" i="117"/>
  <c r="AW168" i="117"/>
  <c r="AX168" i="117" s="1"/>
  <c r="AP149" i="117"/>
  <c r="AP180" i="117"/>
  <c r="AO159" i="117"/>
  <c r="AP140" i="117"/>
  <c r="AO113" i="117"/>
  <c r="AO219" i="117"/>
  <c r="AW91" i="117"/>
  <c r="AX91" i="117" s="1"/>
  <c r="AW309" i="117"/>
  <c r="AX309" i="117" s="1"/>
  <c r="AO87" i="117"/>
  <c r="AP171" i="117"/>
  <c r="AW44" i="117"/>
  <c r="AX44" i="117" s="1"/>
  <c r="X340" i="117"/>
  <c r="AW277" i="117"/>
  <c r="AX277" i="117" s="1"/>
  <c r="AP314" i="117"/>
  <c r="W338" i="117"/>
  <c r="AO230" i="117"/>
  <c r="AW190" i="117"/>
  <c r="AX190" i="117" s="1"/>
  <c r="AO21" i="117"/>
  <c r="AP116" i="117"/>
  <c r="AW31" i="117"/>
  <c r="AX31" i="117" s="1"/>
  <c r="AO107" i="117"/>
  <c r="AO262" i="117"/>
  <c r="AP325" i="117"/>
  <c r="AW248" i="117"/>
  <c r="AX248" i="117" s="1"/>
  <c r="X336" i="117"/>
  <c r="AP222" i="117"/>
  <c r="AO249" i="117"/>
  <c r="AO305" i="117"/>
  <c r="AO158" i="117"/>
  <c r="AO161" i="117"/>
  <c r="AP218" i="117"/>
  <c r="AO52" i="117"/>
  <c r="AP39" i="117"/>
  <c r="AW72" i="117"/>
  <c r="AX72" i="117" s="1"/>
  <c r="AW140" i="117"/>
  <c r="AX140" i="117" s="1"/>
  <c r="AW99" i="117"/>
  <c r="AX99" i="117" s="1"/>
  <c r="AO126" i="117"/>
  <c r="AW306" i="117"/>
  <c r="AX306" i="117" s="1"/>
  <c r="AP287" i="117"/>
  <c r="AO233" i="117"/>
  <c r="AW21" i="117"/>
  <c r="AX21" i="117" s="1"/>
  <c r="AW94" i="117"/>
  <c r="AX94" i="117" s="1"/>
  <c r="AO127" i="117"/>
  <c r="AO181" i="117"/>
  <c r="AO131" i="117"/>
  <c r="AP315" i="117"/>
  <c r="AW92" i="117"/>
  <c r="AX92" i="117" s="1"/>
  <c r="J334" i="117"/>
  <c r="AW272" i="117"/>
  <c r="AX272" i="117" s="1"/>
  <c r="AW242" i="117"/>
  <c r="AX242" i="117" s="1"/>
  <c r="AO67" i="117"/>
  <c r="AW35" i="117"/>
  <c r="AX35" i="117" s="1"/>
  <c r="Z337" i="117"/>
  <c r="AW128" i="117"/>
  <c r="AX128" i="117" s="1"/>
  <c r="AO146" i="117"/>
  <c r="AO190" i="117"/>
  <c r="AP154" i="117"/>
  <c r="AO38" i="117"/>
  <c r="AP137" i="117"/>
  <c r="AP285" i="117"/>
  <c r="AW33" i="117"/>
  <c r="AX33" i="117" s="1"/>
  <c r="AO40" i="117"/>
  <c r="AO66" i="117"/>
  <c r="AO108" i="117"/>
  <c r="AO118" i="117"/>
  <c r="AW319" i="117"/>
  <c r="AX319" i="117" s="1"/>
  <c r="AW241" i="117"/>
  <c r="AX241" i="117" s="1"/>
  <c r="AW282" i="117"/>
  <c r="AX282" i="117" s="1"/>
  <c r="AW131" i="117"/>
  <c r="AX131" i="117" s="1"/>
  <c r="AW169" i="117"/>
  <c r="AX169" i="117" s="1"/>
  <c r="AW182" i="117"/>
  <c r="AX182" i="117" s="1"/>
  <c r="AP18" i="117"/>
  <c r="AW138" i="117"/>
  <c r="AX138" i="117" s="1"/>
  <c r="AW324" i="117"/>
  <c r="AX324" i="117" s="1"/>
  <c r="AW34" i="117"/>
  <c r="AX34" i="117" s="1"/>
  <c r="AW38" i="117"/>
  <c r="AX38" i="117" s="1"/>
  <c r="AW295" i="117"/>
  <c r="AX295" i="117" s="1"/>
  <c r="AP236" i="117"/>
  <c r="AP280" i="117"/>
  <c r="AP212" i="117"/>
  <c r="AP13" i="117"/>
  <c r="AP29" i="117"/>
  <c r="AW66" i="117"/>
  <c r="AX66" i="117" s="1"/>
  <c r="AO57" i="117"/>
  <c r="AP119" i="117"/>
  <c r="AO119" i="117"/>
  <c r="AP110" i="117"/>
  <c r="AW317" i="117"/>
  <c r="AX317" i="117" s="1"/>
  <c r="AO178" i="117"/>
  <c r="AO80" i="117"/>
  <c r="AO296" i="117"/>
  <c r="AW196" i="117"/>
  <c r="AX196" i="117" s="1"/>
  <c r="AO11" i="117"/>
  <c r="AO182" i="117"/>
  <c r="AW118" i="117"/>
  <c r="AX118" i="117" s="1"/>
  <c r="AW120" i="117"/>
  <c r="AX120" i="117" s="1"/>
  <c r="AO99" i="117"/>
  <c r="AO76" i="117"/>
  <c r="AW300" i="117"/>
  <c r="AX300" i="117" s="1"/>
  <c r="AW74" i="117"/>
  <c r="AX74" i="117" s="1"/>
  <c r="AO70" i="117"/>
  <c r="AW239" i="117"/>
  <c r="AX239" i="117" s="1"/>
  <c r="AW173" i="117"/>
  <c r="AX173" i="117" s="1"/>
  <c r="AW101" i="117"/>
  <c r="AX101" i="117" s="1"/>
  <c r="AO42" i="117"/>
  <c r="AO298" i="117"/>
  <c r="AO30" i="117"/>
  <c r="AO302" i="117"/>
  <c r="AO255" i="117"/>
  <c r="AO44" i="117"/>
  <c r="AW264" i="117"/>
  <c r="AX264" i="117" s="1"/>
  <c r="AW148" i="117"/>
  <c r="AX148" i="117" s="1"/>
  <c r="X334" i="117"/>
  <c r="AW228" i="117"/>
  <c r="AX228" i="117" s="1"/>
  <c r="AW50" i="117"/>
  <c r="AX50" i="117" s="1"/>
  <c r="W337" i="117"/>
  <c r="AW53" i="117"/>
  <c r="AX53" i="117" s="1"/>
  <c r="Z341" i="117"/>
  <c r="AP231" i="117"/>
  <c r="AO231" i="117"/>
  <c r="AW164" i="117"/>
  <c r="AX164" i="117" s="1"/>
  <c r="AW263" i="117"/>
  <c r="AX263" i="117" s="1"/>
  <c r="AW185" i="117"/>
  <c r="AX185" i="117" s="1"/>
  <c r="AW147" i="116"/>
  <c r="AX147" i="116" s="1"/>
  <c r="AO115" i="116"/>
  <c r="J154" i="116"/>
  <c r="AP44" i="116"/>
  <c r="AO83" i="116"/>
  <c r="AO136" i="116"/>
  <c r="AO68" i="116"/>
  <c r="AO27" i="116"/>
  <c r="AO23" i="116"/>
  <c r="AO87" i="116"/>
  <c r="AW142" i="116"/>
  <c r="AX142" i="116" s="1"/>
  <c r="AO119" i="116"/>
  <c r="AP16" i="116"/>
  <c r="AO80" i="116"/>
  <c r="AO90" i="116"/>
  <c r="AO58" i="116"/>
  <c r="AP77" i="116"/>
  <c r="W162" i="116"/>
  <c r="X154" i="116"/>
  <c r="AP111" i="116"/>
  <c r="AP10" i="116"/>
  <c r="AO17" i="116"/>
  <c r="X161" i="116"/>
  <c r="X159" i="116"/>
  <c r="AW9" i="116"/>
  <c r="AX9" i="116" s="1"/>
  <c r="AW40" i="116"/>
  <c r="AX40" i="116" s="1"/>
  <c r="AO112" i="116"/>
  <c r="AO15" i="116"/>
  <c r="AW72" i="116"/>
  <c r="AX72" i="116" s="1"/>
  <c r="AW121" i="116"/>
  <c r="AX121" i="116" s="1"/>
  <c r="AW128" i="116"/>
  <c r="AX128" i="116" s="1"/>
  <c r="AO14" i="116"/>
  <c r="AO82" i="116"/>
  <c r="AP140" i="116"/>
  <c r="AO140" i="116"/>
  <c r="AW12" i="116"/>
  <c r="AX12" i="116" s="1"/>
  <c r="X155" i="116"/>
  <c r="AP97" i="116"/>
  <c r="AP64" i="116"/>
  <c r="AP123" i="116"/>
  <c r="AW10" i="116"/>
  <c r="AX10" i="116" s="1"/>
  <c r="AP61" i="116"/>
  <c r="AO61" i="116"/>
  <c r="AP293" i="118"/>
  <c r="AO291" i="118"/>
  <c r="AP138" i="118"/>
  <c r="AW161" i="118"/>
  <c r="AX161" i="118" s="1"/>
  <c r="AO40" i="118"/>
  <c r="AO82" i="118"/>
  <c r="AP68" i="118"/>
  <c r="AP182" i="118"/>
  <c r="AP172" i="118"/>
  <c r="AW203" i="118"/>
  <c r="AX203" i="118" s="1"/>
  <c r="AP125" i="118"/>
  <c r="AW182" i="118"/>
  <c r="AX182" i="118" s="1"/>
  <c r="AP186" i="118"/>
  <c r="AP298" i="118" s="1"/>
  <c r="AW127" i="118"/>
  <c r="AX127" i="118" s="1"/>
  <c r="AW147" i="118"/>
  <c r="AX147" i="118" s="1"/>
  <c r="AW94" i="118"/>
  <c r="AX94" i="118" s="1"/>
  <c r="AW13" i="118"/>
  <c r="AX13" i="118" s="1"/>
  <c r="AW193" i="118"/>
  <c r="AX193" i="118" s="1"/>
  <c r="AW229" i="118"/>
  <c r="AX229" i="118" s="1"/>
  <c r="AW38" i="118"/>
  <c r="AX38" i="118" s="1"/>
  <c r="AW92" i="118"/>
  <c r="AX92" i="118" s="1"/>
  <c r="AO272" i="118"/>
  <c r="AO156" i="118"/>
  <c r="AW185" i="118"/>
  <c r="AX185" i="118" s="1"/>
  <c r="AP239" i="118"/>
  <c r="AP294" i="118" s="1"/>
  <c r="AW283" i="118"/>
  <c r="AX283" i="118" s="1"/>
  <c r="AP37" i="118"/>
  <c r="AW75" i="118"/>
  <c r="AX75" i="118" s="1"/>
  <c r="AW272" i="118"/>
  <c r="AX272" i="118" s="1"/>
  <c r="AW219" i="118"/>
  <c r="AX219" i="118" s="1"/>
  <c r="AW164" i="118"/>
  <c r="AX164" i="118" s="1"/>
  <c r="AW123" i="118"/>
  <c r="AX123" i="118" s="1"/>
  <c r="AW126" i="118"/>
  <c r="AX126" i="118" s="1"/>
  <c r="AW271" i="118"/>
  <c r="AX271" i="118" s="1"/>
  <c r="AW16" i="118"/>
  <c r="AX16" i="118" s="1"/>
  <c r="AW102" i="118"/>
  <c r="AX102" i="118" s="1"/>
  <c r="AW28" i="118"/>
  <c r="AX28" i="118" s="1"/>
  <c r="AW246" i="118"/>
  <c r="AX246" i="118" s="1"/>
  <c r="AW63" i="118"/>
  <c r="AX63" i="118" s="1"/>
  <c r="AW149" i="118"/>
  <c r="AX149" i="118" s="1"/>
  <c r="AW278" i="118"/>
  <c r="AX278" i="118" s="1"/>
  <c r="AO72" i="118"/>
  <c r="AW108" i="118"/>
  <c r="AX108" i="118" s="1"/>
  <c r="AO39" i="118"/>
  <c r="AW139" i="118"/>
  <c r="AX139" i="118" s="1"/>
  <c r="AW179" i="118"/>
  <c r="AX179" i="118" s="1"/>
  <c r="AW112" i="118"/>
  <c r="AX112" i="118" s="1"/>
  <c r="AW235" i="118"/>
  <c r="AX235" i="118" s="1"/>
  <c r="AW226" i="118"/>
  <c r="AX226" i="118" s="1"/>
  <c r="AW36" i="118"/>
  <c r="AX36" i="118" s="1"/>
  <c r="AW154" i="118"/>
  <c r="AX154" i="118" s="1"/>
  <c r="AO282" i="118"/>
  <c r="AO86" i="118"/>
  <c r="AO297" i="118" s="1"/>
  <c r="AO23" i="118"/>
  <c r="AO145" i="118"/>
  <c r="AW73" i="118"/>
  <c r="AX73" i="118" s="1"/>
  <c r="AW87" i="118"/>
  <c r="AX87" i="118" s="1"/>
  <c r="AW88" i="118"/>
  <c r="AX88" i="118" s="1"/>
  <c r="AW195" i="118"/>
  <c r="AX195" i="118" s="1"/>
  <c r="AW103" i="118"/>
  <c r="AX103" i="118" s="1"/>
  <c r="AW268" i="118"/>
  <c r="AX268" i="118" s="1"/>
  <c r="AW25" i="118"/>
  <c r="AX25" i="118" s="1"/>
  <c r="AT89" i="118"/>
  <c r="AW10" i="118"/>
  <c r="AX10" i="118" s="1"/>
  <c r="AW260" i="118"/>
  <c r="AX260" i="118" s="1"/>
  <c r="AW234" i="118"/>
  <c r="AX234" i="118" s="1"/>
  <c r="AW167" i="118"/>
  <c r="AX167" i="118" s="1"/>
  <c r="AW96" i="118"/>
  <c r="AX96" i="118" s="1"/>
  <c r="AW141" i="118"/>
  <c r="AX141" i="118" s="1"/>
  <c r="W300" i="118"/>
  <c r="J294" i="118"/>
  <c r="Z293" i="118"/>
  <c r="AP291" i="118"/>
  <c r="AS292" i="118"/>
  <c r="AS301" i="118"/>
  <c r="AS288" i="118"/>
  <c r="AT293" i="118"/>
  <c r="AU292" i="118"/>
  <c r="AU300" i="118"/>
  <c r="Z301" i="118"/>
  <c r="Z288" i="118"/>
  <c r="AW31" i="118"/>
  <c r="AX31" i="118" s="1"/>
  <c r="AW68" i="118"/>
  <c r="AX68" i="118" s="1"/>
  <c r="AW243" i="118"/>
  <c r="AX243" i="118" s="1"/>
  <c r="AW124" i="118"/>
  <c r="AX124" i="118" s="1"/>
  <c r="AP300" i="118"/>
  <c r="AP299" i="118"/>
  <c r="Z291" i="118"/>
  <c r="AS299" i="118"/>
  <c r="J295" i="118"/>
  <c r="W294" i="118"/>
  <c r="W298" i="118"/>
  <c r="Z300" i="118"/>
  <c r="AS291" i="118"/>
  <c r="AT295" i="118"/>
  <c r="AO292" i="118"/>
  <c r="X301" i="118"/>
  <c r="X288" i="118"/>
  <c r="J301" i="118"/>
  <c r="J288" i="118"/>
  <c r="X297" i="118"/>
  <c r="Z292" i="118"/>
  <c r="W297" i="118"/>
  <c r="W299" i="118"/>
  <c r="AT300" i="118"/>
  <c r="AS293" i="118"/>
  <c r="AT292" i="118"/>
  <c r="AO283" i="118"/>
  <c r="AW237" i="118"/>
  <c r="AX237" i="118" s="1"/>
  <c r="AO10" i="118"/>
  <c r="AW208" i="118"/>
  <c r="AX208" i="118" s="1"/>
  <c r="AO153" i="118"/>
  <c r="AW138" i="118"/>
  <c r="AX138" i="118" s="1"/>
  <c r="AW153" i="118"/>
  <c r="AX153" i="118" s="1"/>
  <c r="AW184" i="118"/>
  <c r="AX184" i="118" s="1"/>
  <c r="AW99" i="118"/>
  <c r="AX99" i="118" s="1"/>
  <c r="AW252" i="118"/>
  <c r="AX252" i="118" s="1"/>
  <c r="AW79" i="118"/>
  <c r="AX79" i="118" s="1"/>
  <c r="AW157" i="118"/>
  <c r="AX157" i="118" s="1"/>
  <c r="AW50" i="118"/>
  <c r="AX50" i="118" s="1"/>
  <c r="AW158" i="118"/>
  <c r="AX158" i="118" s="1"/>
  <c r="AW100" i="118"/>
  <c r="AX100" i="118" s="1"/>
  <c r="AP31" i="118"/>
  <c r="AP292" i="118" s="1"/>
  <c r="AW110" i="118"/>
  <c r="AX110" i="118" s="1"/>
  <c r="AW249" i="118"/>
  <c r="AX249" i="118" s="1"/>
  <c r="AW71" i="118"/>
  <c r="AX71" i="118" s="1"/>
  <c r="AW104" i="118"/>
  <c r="AX104" i="118" s="1"/>
  <c r="AW192" i="118"/>
  <c r="AX192" i="118" s="1"/>
  <c r="AW263" i="118"/>
  <c r="AX263" i="118" s="1"/>
  <c r="AW33" i="118"/>
  <c r="AX33" i="118" s="1"/>
  <c r="AW146" i="118"/>
  <c r="AX146" i="118" s="1"/>
  <c r="AW276" i="118"/>
  <c r="AX276" i="118" s="1"/>
  <c r="AO162" i="118"/>
  <c r="AO296" i="118" s="1"/>
  <c r="AW151" i="118"/>
  <c r="AX151" i="118" s="1"/>
  <c r="AW257" i="118"/>
  <c r="AX257" i="118" s="1"/>
  <c r="AW119" i="118"/>
  <c r="AX119" i="118" s="1"/>
  <c r="AW180" i="118"/>
  <c r="AX180" i="118" s="1"/>
  <c r="AW240" i="118"/>
  <c r="AX240" i="118" s="1"/>
  <c r="AP117" i="118"/>
  <c r="AW220" i="118"/>
  <c r="AX220" i="118" s="1"/>
  <c r="AW258" i="118"/>
  <c r="AX258" i="118" s="1"/>
  <c r="AW264" i="118"/>
  <c r="AX264" i="118" s="1"/>
  <c r="AP201" i="118"/>
  <c r="AP301" i="118" s="1"/>
  <c r="AP221" i="118"/>
  <c r="AW171" i="118"/>
  <c r="AX171" i="118" s="1"/>
  <c r="AW34" i="118"/>
  <c r="AX34" i="118" s="1"/>
  <c r="AW267" i="118"/>
  <c r="AX267" i="118" s="1"/>
  <c r="AW30" i="118"/>
  <c r="AX30" i="118" s="1"/>
  <c r="AO208" i="118"/>
  <c r="AW224" i="118"/>
  <c r="AX224" i="118" s="1"/>
  <c r="AW8" i="118"/>
  <c r="AX8" i="118" s="1"/>
  <c r="AW190" i="118"/>
  <c r="AX190" i="118" s="1"/>
  <c r="AP116" i="118"/>
  <c r="AW55" i="118"/>
  <c r="AX55" i="118" s="1"/>
  <c r="AW214" i="118"/>
  <c r="AX214" i="118" s="1"/>
  <c r="AW286" i="118"/>
  <c r="AX286" i="118" s="1"/>
  <c r="AW188" i="118"/>
  <c r="AX188" i="118" s="1"/>
  <c r="AW48" i="118"/>
  <c r="AX48" i="118" s="1"/>
  <c r="AW255" i="118"/>
  <c r="AX255" i="118" s="1"/>
  <c r="AW284" i="118"/>
  <c r="AX284" i="118" s="1"/>
  <c r="AW215" i="118"/>
  <c r="AX215" i="118" s="1"/>
  <c r="AO294" i="118"/>
  <c r="AP296" i="118"/>
  <c r="Z298" i="118"/>
  <c r="AS300" i="118"/>
  <c r="AS296" i="118"/>
  <c r="AO298" i="118"/>
  <c r="X298" i="118"/>
  <c r="AO293" i="118"/>
  <c r="AS295" i="118"/>
  <c r="W292" i="118"/>
  <c r="J297" i="118"/>
  <c r="W301" i="118"/>
  <c r="W288" i="118"/>
  <c r="W295" i="118"/>
  <c r="W293" i="118"/>
  <c r="AO299" i="118"/>
  <c r="J299" i="118"/>
  <c r="AW83" i="118"/>
  <c r="AX83" i="118" s="1"/>
  <c r="AW239" i="118"/>
  <c r="AX239" i="118" s="1"/>
  <c r="AW241" i="118"/>
  <c r="AX241" i="118" s="1"/>
  <c r="AW211" i="118"/>
  <c r="AX211" i="118" s="1"/>
  <c r="AW72" i="118"/>
  <c r="AX72" i="118" s="1"/>
  <c r="AW49" i="118"/>
  <c r="AX49" i="118" s="1"/>
  <c r="AW176" i="118"/>
  <c r="AX176" i="118" s="1"/>
  <c r="AW177" i="118"/>
  <c r="AX177" i="118" s="1"/>
  <c r="AW230" i="118"/>
  <c r="AX230" i="118" s="1"/>
  <c r="AW136" i="118"/>
  <c r="AX136" i="118" s="1"/>
  <c r="AW130" i="118"/>
  <c r="AX130" i="118" s="1"/>
  <c r="AW269" i="118"/>
  <c r="AX269" i="118" s="1"/>
  <c r="AW15" i="118"/>
  <c r="AX15" i="118" s="1"/>
  <c r="AW86" i="118"/>
  <c r="AX86" i="118" s="1"/>
  <c r="AP196" i="118"/>
  <c r="AO300" i="118"/>
  <c r="Z295" i="118"/>
  <c r="J298" i="118"/>
  <c r="AS294" i="118"/>
  <c r="AT291" i="118"/>
  <c r="AS298" i="118"/>
  <c r="Z297" i="118"/>
  <c r="Z299" i="118"/>
  <c r="W296" i="118"/>
  <c r="AS297" i="118"/>
  <c r="X299" i="118"/>
  <c r="AO17" i="117"/>
  <c r="AO282" i="117"/>
  <c r="AO142" i="117"/>
  <c r="AW163" i="117"/>
  <c r="AX163" i="117" s="1"/>
  <c r="AP145" i="117"/>
  <c r="AW149" i="117"/>
  <c r="AX149" i="117" s="1"/>
  <c r="AW303" i="117"/>
  <c r="AX303" i="117" s="1"/>
  <c r="AW267" i="117"/>
  <c r="AX267" i="117" s="1"/>
  <c r="AW214" i="117"/>
  <c r="AX214" i="117" s="1"/>
  <c r="AW181" i="117"/>
  <c r="AX181" i="117" s="1"/>
  <c r="AW320" i="117"/>
  <c r="AX320" i="117" s="1"/>
  <c r="AW121" i="117"/>
  <c r="AX121" i="117" s="1"/>
  <c r="AW217" i="117"/>
  <c r="AX217" i="117" s="1"/>
  <c r="AW311" i="117"/>
  <c r="AX311" i="117" s="1"/>
  <c r="AW17" i="117"/>
  <c r="AX17" i="117" s="1"/>
  <c r="AW194" i="117"/>
  <c r="AX194" i="117" s="1"/>
  <c r="AW54" i="117"/>
  <c r="AX54" i="117" s="1"/>
  <c r="AP177" i="117"/>
  <c r="AW250" i="117"/>
  <c r="AX250" i="117" s="1"/>
  <c r="AP328" i="117"/>
  <c r="AO301" i="117"/>
  <c r="AW18" i="117"/>
  <c r="AX18" i="117" s="1"/>
  <c r="AP7" i="117"/>
  <c r="AW276" i="117"/>
  <c r="AX276" i="117" s="1"/>
  <c r="AW39" i="117"/>
  <c r="AX39" i="117" s="1"/>
  <c r="AW262" i="117"/>
  <c r="AX262" i="117" s="1"/>
  <c r="AW279" i="117"/>
  <c r="AX279" i="117" s="1"/>
  <c r="AO114" i="117"/>
  <c r="AO273" i="117"/>
  <c r="AO221" i="117"/>
  <c r="AW325" i="117"/>
  <c r="AX325" i="117" s="1"/>
  <c r="AP43" i="117"/>
  <c r="AW14" i="117"/>
  <c r="AX14" i="117" s="1"/>
  <c r="AP76" i="117"/>
  <c r="AW235" i="117"/>
  <c r="AX235" i="117" s="1"/>
  <c r="AW204" i="117"/>
  <c r="AX204" i="117" s="1"/>
  <c r="AW20" i="117"/>
  <c r="AX20" i="117" s="1"/>
  <c r="AW256" i="117"/>
  <c r="AX256" i="117" s="1"/>
  <c r="AP45" i="117"/>
  <c r="AW291" i="117"/>
  <c r="AX291" i="117" s="1"/>
  <c r="AW154" i="117"/>
  <c r="AX154" i="117" s="1"/>
  <c r="AW155" i="117"/>
  <c r="AX155" i="117" s="1"/>
  <c r="AW137" i="117"/>
  <c r="AX137" i="117" s="1"/>
  <c r="AW197" i="117"/>
  <c r="AX197" i="117" s="1"/>
  <c r="AW60" i="117"/>
  <c r="AX60" i="117" s="1"/>
  <c r="AW236" i="117"/>
  <c r="AX236" i="117" s="1"/>
  <c r="AW243" i="117"/>
  <c r="AX243" i="117" s="1"/>
  <c r="AO65" i="117"/>
  <c r="AO115" i="117"/>
  <c r="AO25" i="117"/>
  <c r="AW299" i="117"/>
  <c r="AX299" i="117" s="1"/>
  <c r="AW151" i="117"/>
  <c r="AX151" i="117" s="1"/>
  <c r="AW176" i="117"/>
  <c r="AX176" i="117" s="1"/>
  <c r="AW79" i="117"/>
  <c r="AX79" i="117" s="1"/>
  <c r="AP316" i="117"/>
  <c r="AP244" i="117"/>
  <c r="AW202" i="117"/>
  <c r="AX202" i="117" s="1"/>
  <c r="AW327" i="117"/>
  <c r="AX327" i="117" s="1"/>
  <c r="AW220" i="117"/>
  <c r="AX220" i="117" s="1"/>
  <c r="AW269" i="117"/>
  <c r="AX269" i="117" s="1"/>
  <c r="AO334" i="117"/>
  <c r="AW9" i="117"/>
  <c r="AX9" i="117" s="1"/>
  <c r="AO165" i="117"/>
  <c r="AW122" i="117"/>
  <c r="AX122" i="117" s="1"/>
  <c r="AW201" i="117"/>
  <c r="AX201" i="117" s="1"/>
  <c r="AW316" i="117"/>
  <c r="AX316" i="117" s="1"/>
  <c r="AW40" i="117"/>
  <c r="AX40" i="117" s="1"/>
  <c r="AW268" i="117"/>
  <c r="AX268" i="117" s="1"/>
  <c r="AW280" i="117"/>
  <c r="AX280" i="117" s="1"/>
  <c r="AO27" i="117"/>
  <c r="AW83" i="117"/>
  <c r="AX83" i="117" s="1"/>
  <c r="AO224" i="117"/>
  <c r="AW195" i="117"/>
  <c r="AX195" i="117" s="1"/>
  <c r="AW115" i="117"/>
  <c r="AX115" i="117" s="1"/>
  <c r="AW25" i="117"/>
  <c r="AX25" i="117" s="1"/>
  <c r="AS337" i="117"/>
  <c r="AT338" i="117"/>
  <c r="J338" i="117"/>
  <c r="W335" i="117"/>
  <c r="AU343" i="117"/>
  <c r="AS338" i="117"/>
  <c r="J336" i="117"/>
  <c r="J340" i="117"/>
  <c r="W344" i="117"/>
  <c r="W331" i="117"/>
  <c r="X343" i="117"/>
  <c r="AS336" i="117"/>
  <c r="W340" i="117"/>
  <c r="X342" i="117"/>
  <c r="W339" i="117"/>
  <c r="AO92" i="117"/>
  <c r="AW245" i="117"/>
  <c r="AX245" i="117" s="1"/>
  <c r="AP320" i="117"/>
  <c r="AW48" i="117"/>
  <c r="AX48" i="117" s="1"/>
  <c r="AW310" i="117"/>
  <c r="AX310" i="117" s="1"/>
  <c r="AO173" i="117"/>
  <c r="AW111" i="117"/>
  <c r="AX111" i="117" s="1"/>
  <c r="AP191" i="117"/>
  <c r="AW208" i="117"/>
  <c r="AX208" i="117" s="1"/>
  <c r="AW75" i="117"/>
  <c r="AX75" i="117" s="1"/>
  <c r="AW70" i="117"/>
  <c r="AX70" i="117" s="1"/>
  <c r="AO258" i="117"/>
  <c r="AW294" i="117"/>
  <c r="AX294" i="117" s="1"/>
  <c r="AW304" i="117"/>
  <c r="AX304" i="117" s="1"/>
  <c r="AW37" i="117"/>
  <c r="AX37" i="117" s="1"/>
  <c r="AW244" i="117"/>
  <c r="AX244" i="117" s="1"/>
  <c r="AP220" i="117"/>
  <c r="AP336" i="117" s="1"/>
  <c r="AW321" i="117"/>
  <c r="AX321" i="117" s="1"/>
  <c r="W334" i="117"/>
  <c r="AW11" i="117"/>
  <c r="AX11" i="117" s="1"/>
  <c r="AW153" i="117"/>
  <c r="AX153" i="117" s="1"/>
  <c r="AW102" i="117"/>
  <c r="AX102" i="117" s="1"/>
  <c r="AW61" i="117"/>
  <c r="AX61" i="117" s="1"/>
  <c r="AW271" i="117"/>
  <c r="AX271" i="117" s="1"/>
  <c r="AP277" i="117"/>
  <c r="AW258" i="117"/>
  <c r="AX258" i="117" s="1"/>
  <c r="AW255" i="117"/>
  <c r="AX255" i="117" s="1"/>
  <c r="X337" i="117"/>
  <c r="Z334" i="117"/>
  <c r="AW95" i="117"/>
  <c r="AX95" i="117" s="1"/>
  <c r="AW246" i="117"/>
  <c r="AX246" i="117" s="1"/>
  <c r="AW64" i="117"/>
  <c r="AX64" i="117" s="1"/>
  <c r="AW65" i="117"/>
  <c r="AX65" i="117" s="1"/>
  <c r="AP25" i="117"/>
  <c r="AP334" i="117"/>
  <c r="AT341" i="117"/>
  <c r="AS342" i="117"/>
  <c r="AV343" i="117"/>
  <c r="Z343" i="117"/>
  <c r="AP339" i="117"/>
  <c r="Z342" i="117"/>
  <c r="J343" i="117"/>
  <c r="AO336" i="117"/>
  <c r="J342" i="117"/>
  <c r="W343" i="117"/>
  <c r="Z338" i="117"/>
  <c r="X335" i="117"/>
  <c r="Z344" i="117"/>
  <c r="Z331" i="117"/>
  <c r="AO337" i="117"/>
  <c r="AO266" i="117"/>
  <c r="AO152" i="117"/>
  <c r="AP341" i="117"/>
  <c r="AW192" i="117"/>
  <c r="AX192" i="117" s="1"/>
  <c r="AW10" i="117"/>
  <c r="AX10" i="117" s="1"/>
  <c r="AW266" i="117"/>
  <c r="AX266" i="117" s="1"/>
  <c r="AW69" i="117"/>
  <c r="AX69" i="117" s="1"/>
  <c r="AO129" i="117"/>
  <c r="AW55" i="117"/>
  <c r="AX55" i="117" s="1"/>
  <c r="AW132" i="117"/>
  <c r="AX132" i="117" s="1"/>
  <c r="AW152" i="117"/>
  <c r="AX152" i="117" s="1"/>
  <c r="AO81" i="117"/>
  <c r="AO312" i="117"/>
  <c r="AO200" i="117"/>
  <c r="AW292" i="117"/>
  <c r="AX292" i="117" s="1"/>
  <c r="AW274" i="117"/>
  <c r="AX274" i="117" s="1"/>
  <c r="AP324" i="117"/>
  <c r="AP335" i="117" s="1"/>
  <c r="AW80" i="117"/>
  <c r="AX80" i="117" s="1"/>
  <c r="AW129" i="117"/>
  <c r="AX129" i="117" s="1"/>
  <c r="AT63" i="117"/>
  <c r="AW150" i="117"/>
  <c r="AX150" i="117" s="1"/>
  <c r="AW259" i="117"/>
  <c r="AX259" i="117" s="1"/>
  <c r="AW247" i="117"/>
  <c r="AX247" i="117" s="1"/>
  <c r="AW238" i="117"/>
  <c r="AX238" i="117" s="1"/>
  <c r="AO179" i="117"/>
  <c r="AW313" i="117"/>
  <c r="AX313" i="117" s="1"/>
  <c r="AW109" i="117"/>
  <c r="AX109" i="117" s="1"/>
  <c r="AW112" i="117"/>
  <c r="AX112" i="117" s="1"/>
  <c r="AW257" i="117"/>
  <c r="AX257" i="117" s="1"/>
  <c r="AO304" i="117"/>
  <c r="AW227" i="117"/>
  <c r="AX227" i="117" s="1"/>
  <c r="AW329" i="117"/>
  <c r="AX329" i="117" s="1"/>
  <c r="AW289" i="117"/>
  <c r="AX289" i="117" s="1"/>
  <c r="AW162" i="117"/>
  <c r="AX162" i="117" s="1"/>
  <c r="AW46" i="117"/>
  <c r="AX46" i="117" s="1"/>
  <c r="AW253" i="117"/>
  <c r="AX253" i="117" s="1"/>
  <c r="AW68" i="117"/>
  <c r="AX68" i="117" s="1"/>
  <c r="AW307" i="117"/>
  <c r="AX307" i="117" s="1"/>
  <c r="AO271" i="117"/>
  <c r="AO342" i="117" s="1"/>
  <c r="AW223" i="117"/>
  <c r="AX223" i="117" s="1"/>
  <c r="J337" i="117"/>
  <c r="AW222" i="117"/>
  <c r="AX222" i="117" s="1"/>
  <c r="AW297" i="117"/>
  <c r="AX297" i="117" s="1"/>
  <c r="AW29" i="117"/>
  <c r="AX29" i="117" s="1"/>
  <c r="AW136" i="117"/>
  <c r="AX136" i="117" s="1"/>
  <c r="AW179" i="117"/>
  <c r="AX179" i="117" s="1"/>
  <c r="AW90" i="117"/>
  <c r="AX90" i="117" s="1"/>
  <c r="AW108" i="117"/>
  <c r="AX108" i="117" s="1"/>
  <c r="AS341" i="117"/>
  <c r="J341" i="117"/>
  <c r="AO341" i="117"/>
  <c r="X338" i="117"/>
  <c r="AS335" i="117"/>
  <c r="Z339" i="117"/>
  <c r="AS344" i="117"/>
  <c r="AS331" i="117"/>
  <c r="AP337" i="117"/>
  <c r="AT343" i="117"/>
  <c r="X339" i="117"/>
  <c r="W336" i="117"/>
  <c r="AS340" i="117"/>
  <c r="AS339" i="117"/>
  <c r="J335" i="117"/>
  <c r="AP344" i="117"/>
  <c r="AO132" i="117"/>
  <c r="AW206" i="117"/>
  <c r="AX206" i="117" s="1"/>
  <c r="AW145" i="117"/>
  <c r="AX145" i="117" s="1"/>
  <c r="AW188" i="117"/>
  <c r="AX188" i="117" s="1"/>
  <c r="AW47" i="117"/>
  <c r="AX47" i="117" s="1"/>
  <c r="AW205" i="117"/>
  <c r="AX205" i="117" s="1"/>
  <c r="AW22" i="117"/>
  <c r="AX22" i="117" s="1"/>
  <c r="AW110" i="117"/>
  <c r="AX110" i="117" s="1"/>
  <c r="AW232" i="117"/>
  <c r="AX232" i="117" s="1"/>
  <c r="AW193" i="117"/>
  <c r="AX193" i="117" s="1"/>
  <c r="AW177" i="117"/>
  <c r="AX177" i="117" s="1"/>
  <c r="AW328" i="117"/>
  <c r="AX328" i="117" s="1"/>
  <c r="AW19" i="117"/>
  <c r="AX19" i="117" s="1"/>
  <c r="AW7" i="117"/>
  <c r="AX7" i="117" s="1"/>
  <c r="AW82" i="117"/>
  <c r="AX82" i="117" s="1"/>
  <c r="AW172" i="117"/>
  <c r="AX172" i="117" s="1"/>
  <c r="AW88" i="117"/>
  <c r="AX88" i="117" s="1"/>
  <c r="AW265" i="117"/>
  <c r="AX265" i="117" s="1"/>
  <c r="AW199" i="117"/>
  <c r="AX199" i="117" s="1"/>
  <c r="AW76" i="117"/>
  <c r="AX76" i="117" s="1"/>
  <c r="AW283" i="117"/>
  <c r="AX283" i="117" s="1"/>
  <c r="AW16" i="117"/>
  <c r="AX16" i="117" s="1"/>
  <c r="AW184" i="117"/>
  <c r="AX184" i="117" s="1"/>
  <c r="AW67" i="117"/>
  <c r="AX67" i="117" s="1"/>
  <c r="AW57" i="117"/>
  <c r="AX57" i="117" s="1"/>
  <c r="AW45" i="117"/>
  <c r="AX45" i="117" s="1"/>
  <c r="AW301" i="117"/>
  <c r="AX301" i="117" s="1"/>
  <c r="AW42" i="117"/>
  <c r="AX42" i="117" s="1"/>
  <c r="AW160" i="117"/>
  <c r="AX160" i="117" s="1"/>
  <c r="AW180" i="117"/>
  <c r="AX180" i="117" s="1"/>
  <c r="AW113" i="117"/>
  <c r="AX113" i="117" s="1"/>
  <c r="AW51" i="117"/>
  <c r="AX51" i="117" s="1"/>
  <c r="AO253" i="117"/>
  <c r="AW174" i="117"/>
  <c r="AX174" i="117" s="1"/>
  <c r="AW286" i="117"/>
  <c r="AX286" i="117" s="1"/>
  <c r="AW225" i="117"/>
  <c r="AX225" i="117" s="1"/>
  <c r="AP289" i="117"/>
  <c r="AP257" i="117"/>
  <c r="AP136" i="117"/>
  <c r="AP340" i="117" s="1"/>
  <c r="AW123" i="117"/>
  <c r="AX123" i="117" s="1"/>
  <c r="AW252" i="117"/>
  <c r="AX252" i="117" s="1"/>
  <c r="AW13" i="117"/>
  <c r="AX13" i="117" s="1"/>
  <c r="AW275" i="117"/>
  <c r="AX275" i="117" s="1"/>
  <c r="AS334" i="117"/>
  <c r="AW165" i="117"/>
  <c r="AX165" i="117" s="1"/>
  <c r="AW314" i="117"/>
  <c r="AX314" i="117" s="1"/>
  <c r="AW183" i="117"/>
  <c r="AX183" i="117" s="1"/>
  <c r="AW210" i="117"/>
  <c r="AX210" i="117" s="1"/>
  <c r="AW211" i="117"/>
  <c r="AX211" i="117" s="1"/>
  <c r="AW278" i="117"/>
  <c r="AX278" i="117" s="1"/>
  <c r="AW212" i="117"/>
  <c r="AX212" i="117" s="1"/>
  <c r="AW260" i="117"/>
  <c r="AX260" i="117" s="1"/>
  <c r="AW56" i="117"/>
  <c r="AX56" i="117" s="1"/>
  <c r="AT337" i="117"/>
  <c r="AW27" i="117"/>
  <c r="AX27" i="117" s="1"/>
  <c r="AW49" i="117"/>
  <c r="AX49" i="117" s="1"/>
  <c r="AW224" i="117"/>
  <c r="AX224" i="117" s="1"/>
  <c r="AW189" i="117"/>
  <c r="AX189" i="117" s="1"/>
  <c r="AW116" i="117"/>
  <c r="AX116" i="117" s="1"/>
  <c r="AW73" i="117"/>
  <c r="AX73" i="117" s="1"/>
  <c r="X341" i="117"/>
  <c r="W342" i="117"/>
  <c r="Z336" i="117"/>
  <c r="AO335" i="117"/>
  <c r="Z340" i="117"/>
  <c r="X344" i="117"/>
  <c r="X331" i="117"/>
  <c r="J344" i="117"/>
  <c r="J331" i="117"/>
  <c r="AP338" i="117"/>
  <c r="W341" i="117"/>
  <c r="AP343" i="117"/>
  <c r="J339" i="117"/>
  <c r="Z335" i="117"/>
  <c r="AP342" i="117"/>
  <c r="AS343" i="117"/>
  <c r="AO339" i="117"/>
  <c r="AO147" i="116"/>
  <c r="AP36" i="116"/>
  <c r="AP11" i="116"/>
  <c r="W153" i="116"/>
  <c r="AU161" i="116"/>
  <c r="AV116" i="116"/>
  <c r="AV161" i="116" s="1"/>
  <c r="AT158" i="116"/>
  <c r="AU70" i="116"/>
  <c r="AS155" i="116"/>
  <c r="AT105" i="116"/>
  <c r="AP32" i="116"/>
  <c r="AW71" i="116"/>
  <c r="AX71" i="116" s="1"/>
  <c r="J161" i="116"/>
  <c r="AW79" i="116"/>
  <c r="AX79" i="116" s="1"/>
  <c r="AW46" i="116"/>
  <c r="AX46" i="116" s="1"/>
  <c r="AO81" i="116"/>
  <c r="AO13" i="116"/>
  <c r="AO84" i="116"/>
  <c r="X160" i="116"/>
  <c r="X157" i="116"/>
  <c r="AS154" i="116"/>
  <c r="AT63" i="116"/>
  <c r="Z159" i="116"/>
  <c r="X163" i="116"/>
  <c r="X150" i="116"/>
  <c r="J163" i="116"/>
  <c r="J150" i="116"/>
  <c r="J159" i="116"/>
  <c r="AP156" i="116"/>
  <c r="AW53" i="116"/>
  <c r="AX53" i="116" s="1"/>
  <c r="AW28" i="116"/>
  <c r="AX28" i="116" s="1"/>
  <c r="AW146" i="116"/>
  <c r="AX146" i="116" s="1"/>
  <c r="AW56" i="116"/>
  <c r="AX56" i="116" s="1"/>
  <c r="AS156" i="116"/>
  <c r="AT148" i="116"/>
  <c r="AO128" i="116"/>
  <c r="AW131" i="116"/>
  <c r="AX131" i="116" s="1"/>
  <c r="AW25" i="116"/>
  <c r="AX25" i="116" s="1"/>
  <c r="AW101" i="116"/>
  <c r="AX101" i="116" s="1"/>
  <c r="AO89" i="116"/>
  <c r="AW59" i="116"/>
  <c r="AX59" i="116" s="1"/>
  <c r="AP106" i="116"/>
  <c r="AW86" i="116"/>
  <c r="AX86" i="116" s="1"/>
  <c r="AP9" i="116"/>
  <c r="AT153" i="116"/>
  <c r="AW94" i="116"/>
  <c r="AX94" i="116" s="1"/>
  <c r="AW130" i="116"/>
  <c r="AX130" i="116" s="1"/>
  <c r="AO146" i="116"/>
  <c r="AW102" i="116"/>
  <c r="AX102" i="116" s="1"/>
  <c r="AW115" i="116"/>
  <c r="AX115" i="116" s="1"/>
  <c r="Z161" i="116"/>
  <c r="J162" i="116"/>
  <c r="W159" i="116"/>
  <c r="Z163" i="116"/>
  <c r="Z150" i="116"/>
  <c r="AW62" i="116"/>
  <c r="AX62" i="116" s="1"/>
  <c r="Z160" i="116"/>
  <c r="AT161" i="116"/>
  <c r="AW27" i="116"/>
  <c r="AX27" i="116" s="1"/>
  <c r="AO137" i="116"/>
  <c r="X156" i="116"/>
  <c r="AO38" i="116"/>
  <c r="Z153" i="116"/>
  <c r="J160" i="116"/>
  <c r="W161" i="116"/>
  <c r="J157" i="116"/>
  <c r="W154" i="116"/>
  <c r="AS150" i="116"/>
  <c r="AW112" i="116"/>
  <c r="AX112" i="116" s="1"/>
  <c r="AW93" i="116"/>
  <c r="AX93" i="116" s="1"/>
  <c r="AP28" i="116"/>
  <c r="AP56" i="116"/>
  <c r="AO156" i="116"/>
  <c r="AP153" i="116"/>
  <c r="AO104" i="116"/>
  <c r="AO155" i="116" s="1"/>
  <c r="W160" i="116"/>
  <c r="AO29" i="116"/>
  <c r="Z158" i="116"/>
  <c r="W157" i="116"/>
  <c r="J155" i="116"/>
  <c r="Z157" i="116"/>
  <c r="AP41" i="116"/>
  <c r="AW111" i="116"/>
  <c r="AX111" i="116" s="1"/>
  <c r="AW98" i="116"/>
  <c r="AX98" i="116" s="1"/>
  <c r="AO131" i="116"/>
  <c r="AW92" i="116"/>
  <c r="AX92" i="116" s="1"/>
  <c r="AW91" i="116"/>
  <c r="AX91" i="116" s="1"/>
  <c r="AP21" i="116"/>
  <c r="AW68" i="116"/>
  <c r="AX68" i="116" s="1"/>
  <c r="AW29" i="116"/>
  <c r="AX29" i="116" s="1"/>
  <c r="AW73" i="116"/>
  <c r="AX73" i="116" s="1"/>
  <c r="AW52" i="116"/>
  <c r="AX52" i="116" s="1"/>
  <c r="AW143" i="116"/>
  <c r="AX143" i="116" s="1"/>
  <c r="AW48" i="116"/>
  <c r="AX48" i="116" s="1"/>
  <c r="AW125" i="116"/>
  <c r="AX125" i="116" s="1"/>
  <c r="AP128" i="116"/>
  <c r="AW123" i="116"/>
  <c r="AX123" i="116" s="1"/>
  <c r="AW97" i="116"/>
  <c r="AX97" i="116" s="1"/>
  <c r="AW44" i="116"/>
  <c r="AX44" i="116" s="1"/>
  <c r="AW54" i="116"/>
  <c r="AX54" i="116" s="1"/>
  <c r="AW145" i="116"/>
  <c r="AX145" i="116" s="1"/>
  <c r="AO162" i="116"/>
  <c r="AW96" i="116"/>
  <c r="AX96" i="116" s="1"/>
  <c r="AS153" i="116"/>
  <c r="AT162" i="116"/>
  <c r="AU60" i="116"/>
  <c r="X158" i="116"/>
  <c r="W155" i="116"/>
  <c r="Z154" i="116"/>
  <c r="AW58" i="116"/>
  <c r="AX58" i="116" s="1"/>
  <c r="AS162" i="116"/>
  <c r="AS158" i="116"/>
  <c r="AW124" i="116"/>
  <c r="AX124" i="116" s="1"/>
  <c r="AW116" i="116"/>
  <c r="AT157" i="116"/>
  <c r="AU33" i="116"/>
  <c r="Z155" i="116"/>
  <c r="AW107" i="116"/>
  <c r="AX107" i="116" s="1"/>
  <c r="AW26" i="116"/>
  <c r="AX26" i="116" s="1"/>
  <c r="AW133" i="116"/>
  <c r="AX133" i="116" s="1"/>
  <c r="AW24" i="116"/>
  <c r="AX24" i="116" s="1"/>
  <c r="AW47" i="116"/>
  <c r="AX47" i="116" s="1"/>
  <c r="AP122" i="116"/>
  <c r="AP25" i="116"/>
  <c r="AP159" i="116" s="1"/>
  <c r="W156" i="116"/>
  <c r="X153" i="116"/>
  <c r="AO76" i="116"/>
  <c r="AO18" i="116"/>
  <c r="AW118" i="116"/>
  <c r="AX118" i="116" s="1"/>
  <c r="AW136" i="116"/>
  <c r="AX136" i="116" s="1"/>
  <c r="AP98" i="116"/>
  <c r="AP161" i="116" s="1"/>
  <c r="AW76" i="116"/>
  <c r="AX76" i="116" s="1"/>
  <c r="AP74" i="116"/>
  <c r="AW35" i="116"/>
  <c r="AX35" i="116" s="1"/>
  <c r="AO121" i="116"/>
  <c r="AW135" i="116"/>
  <c r="AX135" i="116" s="1"/>
  <c r="AW41" i="116"/>
  <c r="AX41" i="116" s="1"/>
  <c r="AP8" i="116"/>
  <c r="AW104" i="116"/>
  <c r="AX104" i="116" s="1"/>
  <c r="AW132" i="116"/>
  <c r="AX132" i="116" s="1"/>
  <c r="AW66" i="116"/>
  <c r="AX66" i="116" s="1"/>
  <c r="AW78" i="116"/>
  <c r="AX78" i="116" s="1"/>
  <c r="AW129" i="116"/>
  <c r="AX129" i="116" s="1"/>
  <c r="AW134" i="116"/>
  <c r="AX134" i="116" s="1"/>
  <c r="AP35" i="116"/>
  <c r="AW64" i="116"/>
  <c r="AX64" i="116" s="1"/>
  <c r="AO160" i="116"/>
  <c r="AW36" i="116"/>
  <c r="AX36" i="116" s="1"/>
  <c r="AW11" i="116"/>
  <c r="AX11" i="116" s="1"/>
  <c r="AW77" i="116"/>
  <c r="AX77" i="116" s="1"/>
  <c r="AW69" i="116"/>
  <c r="AX69" i="116" s="1"/>
  <c r="AO153" i="116"/>
  <c r="AP162" i="116"/>
  <c r="J158" i="116"/>
  <c r="AO70" i="116"/>
  <c r="AO158" i="116" s="1"/>
  <c r="AS159" i="116"/>
  <c r="AT45" i="116"/>
  <c r="AW32" i="116"/>
  <c r="AX32" i="116" s="1"/>
  <c r="AP142" i="116"/>
  <c r="AO142" i="116"/>
  <c r="AW15" i="116"/>
  <c r="AX15" i="116" s="1"/>
  <c r="AW30" i="116"/>
  <c r="AX30" i="116" s="1"/>
  <c r="AO114" i="116"/>
  <c r="AO161" i="116" s="1"/>
  <c r="AP39" i="116"/>
  <c r="AS161" i="116"/>
  <c r="AP33" i="116"/>
  <c r="AT163" i="116"/>
  <c r="AU18" i="116"/>
  <c r="AS163" i="116"/>
  <c r="AW95" i="116"/>
  <c r="AX95" i="116" s="1"/>
  <c r="AW19" i="116"/>
  <c r="AX19" i="116" s="1"/>
  <c r="AW113" i="116"/>
  <c r="AX113" i="116" s="1"/>
  <c r="AW103" i="116"/>
  <c r="AX103" i="116" s="1"/>
  <c r="J153" i="116"/>
  <c r="AS160" i="116"/>
  <c r="AT39" i="116"/>
  <c r="Z162" i="116"/>
  <c r="AS157" i="116"/>
  <c r="W163" i="116"/>
  <c r="W150" i="116"/>
  <c r="AW42" i="116"/>
  <c r="AX42" i="116" s="1"/>
  <c r="AW16" i="116"/>
  <c r="AX16" i="116" s="1"/>
  <c r="AW138" i="116"/>
  <c r="AX138" i="116" s="1"/>
  <c r="AW120" i="116"/>
  <c r="AX120" i="116" s="1"/>
  <c r="AW80" i="116"/>
  <c r="AX80" i="116" s="1"/>
  <c r="AW89" i="116"/>
  <c r="AX89" i="116" s="1"/>
  <c r="AW119" i="116"/>
  <c r="AX119" i="116" s="1"/>
  <c r="AP18" i="116"/>
  <c r="AW7" i="116"/>
  <c r="AX7" i="116" s="1"/>
  <c r="AW122" i="116"/>
  <c r="AX122" i="116" s="1"/>
  <c r="AW82" i="116"/>
  <c r="AX82" i="116" s="1"/>
  <c r="AU153" i="116"/>
  <c r="AV127" i="116"/>
  <c r="AW87" i="116"/>
  <c r="AX87" i="116" s="1"/>
  <c r="AW22" i="116"/>
  <c r="AX22" i="116" s="1"/>
  <c r="AW108" i="116"/>
  <c r="AX108" i="116" s="1"/>
  <c r="AO343" i="117" l="1"/>
  <c r="AO295" i="118"/>
  <c r="AO159" i="116"/>
  <c r="AT150" i="116"/>
  <c r="AO157" i="116"/>
  <c r="AP155" i="116"/>
  <c r="AO301" i="118"/>
  <c r="AO288" i="118"/>
  <c r="AT299" i="118"/>
  <c r="AV300" i="118"/>
  <c r="AU291" i="118"/>
  <c r="AV291" i="118"/>
  <c r="AT296" i="118"/>
  <c r="AV292" i="118"/>
  <c r="AT301" i="118"/>
  <c r="AT288" i="118"/>
  <c r="AP297" i="118"/>
  <c r="AP288" i="118"/>
  <c r="AP295" i="118"/>
  <c r="AU89" i="118"/>
  <c r="AU295" i="118" s="1"/>
  <c r="AT297" i="118"/>
  <c r="AT298" i="118"/>
  <c r="AT294" i="118"/>
  <c r="AU293" i="118"/>
  <c r="AV293" i="118"/>
  <c r="AO344" i="117"/>
  <c r="AO331" i="117"/>
  <c r="AP331" i="117"/>
  <c r="AU63" i="117"/>
  <c r="AT339" i="117"/>
  <c r="AW343" i="117"/>
  <c r="AX343" i="117"/>
  <c r="AT342" i="117"/>
  <c r="AO338" i="117"/>
  <c r="AO340" i="117"/>
  <c r="AT344" i="117"/>
  <c r="AT331" i="117"/>
  <c r="AT336" i="117"/>
  <c r="AU337" i="117"/>
  <c r="AT334" i="117"/>
  <c r="AT340" i="117"/>
  <c r="AT335" i="117"/>
  <c r="AU341" i="117"/>
  <c r="AU338" i="117"/>
  <c r="AP163" i="116"/>
  <c r="AP150" i="116"/>
  <c r="AP157" i="116"/>
  <c r="AT155" i="116"/>
  <c r="AU105" i="116"/>
  <c r="AT159" i="116"/>
  <c r="AU45" i="116"/>
  <c r="AT154" i="116"/>
  <c r="AU63" i="116"/>
  <c r="AP160" i="116"/>
  <c r="AP154" i="116"/>
  <c r="AO154" i="116"/>
  <c r="AU158" i="116"/>
  <c r="AV70" i="116"/>
  <c r="AU157" i="116"/>
  <c r="AV33" i="116"/>
  <c r="AT160" i="116"/>
  <c r="AU39" i="116"/>
  <c r="AV153" i="116"/>
  <c r="AW127" i="116"/>
  <c r="AU163" i="116"/>
  <c r="AV18" i="116"/>
  <c r="AW18" i="116" s="1"/>
  <c r="AO163" i="116"/>
  <c r="AO150" i="116"/>
  <c r="AW161" i="116"/>
  <c r="AX116" i="116"/>
  <c r="AX161" i="116" s="1"/>
  <c r="AU162" i="116"/>
  <c r="AV60" i="116"/>
  <c r="AV162" i="116" s="1"/>
  <c r="AP158" i="116"/>
  <c r="AT156" i="116"/>
  <c r="AU148" i="116"/>
  <c r="AU150" i="116" s="1"/>
  <c r="AA373" i="12"/>
  <c r="AB373" i="12"/>
  <c r="AC373" i="12"/>
  <c r="AD373" i="12"/>
  <c r="AE373" i="12"/>
  <c r="AF373" i="12"/>
  <c r="AG373" i="12"/>
  <c r="AH373" i="12"/>
  <c r="AI373" i="12"/>
  <c r="AJ373" i="12"/>
  <c r="AK373" i="12"/>
  <c r="AL373" i="12"/>
  <c r="AM373" i="12"/>
  <c r="AN373" i="12"/>
  <c r="AO373" i="12"/>
  <c r="AP373" i="12"/>
  <c r="AQ373" i="12"/>
  <c r="AR373" i="12"/>
  <c r="AS373" i="12"/>
  <c r="AT373" i="12"/>
  <c r="AU373" i="12"/>
  <c r="AV373" i="12"/>
  <c r="AA168" i="12"/>
  <c r="AB168" i="12"/>
  <c r="AC168" i="12"/>
  <c r="AD168" i="12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AQ168" i="12"/>
  <c r="AR168" i="12"/>
  <c r="AS168" i="12"/>
  <c r="AT168" i="12"/>
  <c r="AU168" i="12"/>
  <c r="AV168" i="12"/>
  <c r="AA512" i="12"/>
  <c r="AB512" i="12"/>
  <c r="AC512" i="12"/>
  <c r="AD512" i="12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AQ512" i="12"/>
  <c r="AR512" i="12"/>
  <c r="AS512" i="12"/>
  <c r="AT512" i="12"/>
  <c r="AU512" i="12"/>
  <c r="AV512" i="12"/>
  <c r="AA156" i="12"/>
  <c r="AB156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AS156" i="12"/>
  <c r="AT156" i="12"/>
  <c r="AU156" i="12"/>
  <c r="AV156" i="12"/>
  <c r="AA517" i="12"/>
  <c r="AB517" i="12"/>
  <c r="AC517" i="12"/>
  <c r="AD517" i="12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AQ517" i="12"/>
  <c r="AR517" i="12"/>
  <c r="AS517" i="12"/>
  <c r="AT517" i="12"/>
  <c r="AU517" i="12"/>
  <c r="AV517" i="12"/>
  <c r="AA287" i="12"/>
  <c r="AB287" i="12"/>
  <c r="AC287" i="12"/>
  <c r="AD287" i="12"/>
  <c r="AE287" i="12"/>
  <c r="AF287" i="12"/>
  <c r="AG287" i="12"/>
  <c r="AH287" i="12"/>
  <c r="AI287" i="12"/>
  <c r="AJ287" i="12"/>
  <c r="AK287" i="12"/>
  <c r="AL287" i="12"/>
  <c r="AM287" i="12"/>
  <c r="AN287" i="12"/>
  <c r="AO287" i="12"/>
  <c r="AP287" i="12"/>
  <c r="AQ287" i="12"/>
  <c r="AR287" i="12"/>
  <c r="AS287" i="12"/>
  <c r="AT287" i="12"/>
  <c r="AU287" i="12"/>
  <c r="AV287" i="12"/>
  <c r="AA604" i="12"/>
  <c r="AB604" i="12"/>
  <c r="AC604" i="12"/>
  <c r="AD604" i="12"/>
  <c r="AE604" i="12"/>
  <c r="AF604" i="12"/>
  <c r="AG604" i="12"/>
  <c r="AH604" i="12"/>
  <c r="AI604" i="12"/>
  <c r="AJ604" i="12"/>
  <c r="AK604" i="12"/>
  <c r="AL604" i="12"/>
  <c r="AM604" i="12"/>
  <c r="AN604" i="12"/>
  <c r="AO604" i="12"/>
  <c r="AP604" i="12"/>
  <c r="AQ604" i="12"/>
  <c r="AR604" i="12"/>
  <c r="AS604" i="12"/>
  <c r="AT604" i="12"/>
  <c r="AU604" i="12"/>
  <c r="AV604" i="12"/>
  <c r="AA538" i="12"/>
  <c r="AB538" i="12"/>
  <c r="AC538" i="12"/>
  <c r="AD538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AS538" i="12"/>
  <c r="AT538" i="12"/>
  <c r="AU538" i="12"/>
  <c r="AV538" i="12"/>
  <c r="AA471" i="12"/>
  <c r="AB471" i="12"/>
  <c r="AC471" i="12"/>
  <c r="AD471" i="12"/>
  <c r="AE471" i="12"/>
  <c r="AF471" i="12"/>
  <c r="AG471" i="12"/>
  <c r="AH471" i="12"/>
  <c r="AI471" i="12"/>
  <c r="AJ471" i="12"/>
  <c r="AK471" i="12"/>
  <c r="AL471" i="12"/>
  <c r="AM471" i="12"/>
  <c r="AN471" i="12"/>
  <c r="AO471" i="12"/>
  <c r="AP471" i="12"/>
  <c r="AQ471" i="12"/>
  <c r="AR471" i="12"/>
  <c r="AS471" i="12"/>
  <c r="AW471" i="12" s="1"/>
  <c r="AT471" i="12"/>
  <c r="AU471" i="12"/>
  <c r="AV471" i="12"/>
  <c r="AA257" i="12"/>
  <c r="AB257" i="12"/>
  <c r="AC257" i="12"/>
  <c r="AD257" i="12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AQ257" i="12"/>
  <c r="AR257" i="12"/>
  <c r="AS257" i="12"/>
  <c r="AT257" i="12"/>
  <c r="AU257" i="12"/>
  <c r="AV257" i="12"/>
  <c r="BF373" i="4"/>
  <c r="BF168" i="4"/>
  <c r="BF512" i="4"/>
  <c r="BF156" i="4"/>
  <c r="BF517" i="4"/>
  <c r="BF287" i="4"/>
  <c r="BF604" i="4"/>
  <c r="BF538" i="4"/>
  <c r="BF471" i="4"/>
  <c r="BF257" i="4"/>
  <c r="AQ373" i="4"/>
  <c r="AR373" i="4"/>
  <c r="AS373" i="4" s="1"/>
  <c r="AT373" i="4" s="1"/>
  <c r="AU373" i="4" s="1"/>
  <c r="AV373" i="4" s="1"/>
  <c r="AQ168" i="4"/>
  <c r="AR168" i="4"/>
  <c r="AS168" i="4" s="1"/>
  <c r="AT168" i="4" s="1"/>
  <c r="AU168" i="4" s="1"/>
  <c r="AV168" i="4" s="1"/>
  <c r="AQ512" i="4"/>
  <c r="AR512" i="4"/>
  <c r="AS512" i="4" s="1"/>
  <c r="AT512" i="4" s="1"/>
  <c r="AU512" i="4" s="1"/>
  <c r="AV512" i="4" s="1"/>
  <c r="AQ156" i="4"/>
  <c r="AR156" i="4"/>
  <c r="AS156" i="4" s="1"/>
  <c r="AT156" i="4" s="1"/>
  <c r="AU156" i="4" s="1"/>
  <c r="AV156" i="4" s="1"/>
  <c r="AQ517" i="4"/>
  <c r="AR517" i="4"/>
  <c r="AS517" i="4" s="1"/>
  <c r="AT517" i="4" s="1"/>
  <c r="AU517" i="4" s="1"/>
  <c r="AV517" i="4" s="1"/>
  <c r="AQ287" i="4"/>
  <c r="AR287" i="4"/>
  <c r="AS287" i="4" s="1"/>
  <c r="AT287" i="4" s="1"/>
  <c r="AU287" i="4" s="1"/>
  <c r="AV287" i="4" s="1"/>
  <c r="AQ604" i="4"/>
  <c r="AR604" i="4"/>
  <c r="AS604" i="4" s="1"/>
  <c r="AT604" i="4" s="1"/>
  <c r="AU604" i="4" s="1"/>
  <c r="AV604" i="4" s="1"/>
  <c r="AQ538" i="4"/>
  <c r="AR538" i="4"/>
  <c r="AS538" i="4" s="1"/>
  <c r="AT538" i="4" s="1"/>
  <c r="AU538" i="4" s="1"/>
  <c r="AV538" i="4" s="1"/>
  <c r="AQ471" i="4"/>
  <c r="AR471" i="4"/>
  <c r="AS471" i="4" s="1"/>
  <c r="AT471" i="4" s="1"/>
  <c r="AU471" i="4" s="1"/>
  <c r="AV471" i="4" s="1"/>
  <c r="AQ257" i="4"/>
  <c r="AR257" i="4"/>
  <c r="AS257" i="4" s="1"/>
  <c r="AT257" i="4" s="1"/>
  <c r="AU257" i="4" s="1"/>
  <c r="AV257" i="4" s="1"/>
  <c r="AA373" i="4"/>
  <c r="AA168" i="4"/>
  <c r="AA512" i="4"/>
  <c r="AA156" i="4"/>
  <c r="AA517" i="4"/>
  <c r="AA287" i="4"/>
  <c r="AA604" i="4"/>
  <c r="AA538" i="4"/>
  <c r="AA471" i="4"/>
  <c r="AA257" i="4"/>
  <c r="S373" i="4"/>
  <c r="T373" i="4"/>
  <c r="U373" i="4"/>
  <c r="V373" i="4"/>
  <c r="S168" i="4"/>
  <c r="T168" i="4"/>
  <c r="U168" i="4"/>
  <c r="V168" i="4"/>
  <c r="S512" i="4"/>
  <c r="T512" i="4"/>
  <c r="U512" i="4"/>
  <c r="AO512" i="4" s="1"/>
  <c r="V512" i="4"/>
  <c r="S156" i="4"/>
  <c r="T156" i="4"/>
  <c r="U156" i="4"/>
  <c r="V156" i="4"/>
  <c r="S517" i="4"/>
  <c r="T517" i="4"/>
  <c r="U517" i="4"/>
  <c r="AO517" i="4" s="1"/>
  <c r="V517" i="4"/>
  <c r="S287" i="4"/>
  <c r="T287" i="4"/>
  <c r="U287" i="4"/>
  <c r="AP287" i="4" s="1"/>
  <c r="V287" i="4"/>
  <c r="S604" i="4"/>
  <c r="T604" i="4"/>
  <c r="U604" i="4"/>
  <c r="AO604" i="4" s="1"/>
  <c r="V604" i="4"/>
  <c r="S538" i="4"/>
  <c r="T538" i="4"/>
  <c r="U538" i="4"/>
  <c r="V538" i="4"/>
  <c r="S471" i="4"/>
  <c r="T471" i="4"/>
  <c r="U471" i="4"/>
  <c r="V471" i="4"/>
  <c r="S257" i="4"/>
  <c r="T257" i="4"/>
  <c r="U257" i="4"/>
  <c r="V257" i="4"/>
  <c r="M373" i="4"/>
  <c r="J373" i="4" s="1"/>
  <c r="M168" i="4"/>
  <c r="Z168" i="4" s="1"/>
  <c r="M512" i="4"/>
  <c r="Z512" i="4" s="1"/>
  <c r="M156" i="4"/>
  <c r="J156" i="4" s="1"/>
  <c r="M517" i="4"/>
  <c r="J517" i="4" s="1"/>
  <c r="M287" i="4"/>
  <c r="Z287" i="4" s="1"/>
  <c r="M604" i="4"/>
  <c r="J604" i="4" s="1"/>
  <c r="M538" i="4"/>
  <c r="J538" i="4" s="1"/>
  <c r="M471" i="4"/>
  <c r="J471" i="4" s="1"/>
  <c r="M257" i="4"/>
  <c r="Z257" i="4" s="1"/>
  <c r="R373" i="4"/>
  <c r="R168" i="4"/>
  <c r="R512" i="4"/>
  <c r="R156" i="4"/>
  <c r="R517" i="4"/>
  <c r="R287" i="4"/>
  <c r="R604" i="4"/>
  <c r="R538" i="4"/>
  <c r="R471" i="4"/>
  <c r="R257" i="4"/>
  <c r="AW538" i="12" l="1"/>
  <c r="AW604" i="12"/>
  <c r="AW287" i="12"/>
  <c r="AW517" i="12"/>
  <c r="AU298" i="118"/>
  <c r="AU296" i="118"/>
  <c r="AU301" i="118"/>
  <c r="AU288" i="118"/>
  <c r="AW292" i="118"/>
  <c r="AX292" i="118"/>
  <c r="AU299" i="118"/>
  <c r="AW291" i="118"/>
  <c r="AX291" i="118"/>
  <c r="AU294" i="118"/>
  <c r="AU297" i="118"/>
  <c r="AV89" i="118"/>
  <c r="AV295" i="118" s="1"/>
  <c r="AW300" i="118"/>
  <c r="AX300" i="118"/>
  <c r="AU334" i="117"/>
  <c r="AU344" i="117"/>
  <c r="AU331" i="117"/>
  <c r="AU342" i="117"/>
  <c r="AV63" i="117"/>
  <c r="AU339" i="117"/>
  <c r="AV337" i="117"/>
  <c r="AU336" i="117"/>
  <c r="AV341" i="117"/>
  <c r="AU340" i="117"/>
  <c r="AV338" i="117"/>
  <c r="AU335" i="117"/>
  <c r="AW63" i="117"/>
  <c r="AW163" i="116"/>
  <c r="AX18" i="116"/>
  <c r="AU160" i="116"/>
  <c r="AV39" i="116"/>
  <c r="AV158" i="116"/>
  <c r="AW70" i="116"/>
  <c r="AU154" i="116"/>
  <c r="AV63" i="116"/>
  <c r="AV154" i="116" s="1"/>
  <c r="AU159" i="116"/>
  <c r="AV45" i="116"/>
  <c r="AW60" i="116"/>
  <c r="AU156" i="116"/>
  <c r="AV148" i="116"/>
  <c r="AV156" i="116" s="1"/>
  <c r="AV163" i="116"/>
  <c r="AW153" i="116"/>
  <c r="AX127" i="116"/>
  <c r="AX153" i="116" s="1"/>
  <c r="AV157" i="116"/>
  <c r="AU155" i="116"/>
  <c r="AV105" i="116"/>
  <c r="AV155" i="116" s="1"/>
  <c r="AW33" i="116"/>
  <c r="AW257" i="12"/>
  <c r="AX287" i="12"/>
  <c r="AW156" i="12"/>
  <c r="AX156" i="12"/>
  <c r="AX168" i="12"/>
  <c r="AX257" i="12"/>
  <c r="AX604" i="12"/>
  <c r="AW168" i="12"/>
  <c r="AX538" i="12"/>
  <c r="AX517" i="12"/>
  <c r="AX512" i="12"/>
  <c r="AX373" i="12"/>
  <c r="AX471" i="12"/>
  <c r="AW512" i="12"/>
  <c r="AW373" i="12"/>
  <c r="AO471" i="4"/>
  <c r="Z538" i="4"/>
  <c r="Z156" i="4"/>
  <c r="J287" i="4"/>
  <c r="J512" i="4"/>
  <c r="J257" i="4"/>
  <c r="AP257" i="4" s="1"/>
  <c r="J168" i="4"/>
  <c r="AP168" i="4" s="1"/>
  <c r="Z471" i="4"/>
  <c r="Z604" i="4"/>
  <c r="Z517" i="4"/>
  <c r="Z373" i="4"/>
  <c r="W373" i="4"/>
  <c r="AO373" i="4"/>
  <c r="X373" i="4"/>
  <c r="AP538" i="4"/>
  <c r="X512" i="4"/>
  <c r="X604" i="4"/>
  <c r="X517" i="4"/>
  <c r="AW538" i="4"/>
  <c r="AX538" i="4" s="1"/>
  <c r="AP604" i="4"/>
  <c r="AW168" i="4"/>
  <c r="AX168" i="4" s="1"/>
  <c r="AP373" i="4"/>
  <c r="W538" i="4"/>
  <c r="W604" i="4"/>
  <c r="W156" i="4"/>
  <c r="W512" i="4"/>
  <c r="AW257" i="4"/>
  <c r="AX257" i="4" s="1"/>
  <c r="AO538" i="4"/>
  <c r="AP471" i="4"/>
  <c r="AW287" i="4"/>
  <c r="AX287" i="4" s="1"/>
  <c r="AP517" i="4"/>
  <c r="AP156" i="4"/>
  <c r="AP512" i="4"/>
  <c r="X471" i="4"/>
  <c r="W257" i="4"/>
  <c r="W471" i="4"/>
  <c r="W287" i="4"/>
  <c r="W517" i="4"/>
  <c r="W168" i="4"/>
  <c r="AO287" i="4"/>
  <c r="AO156" i="4"/>
  <c r="AW156" i="4"/>
  <c r="AX156" i="4" s="1"/>
  <c r="AW471" i="4"/>
  <c r="AX471" i="4" s="1"/>
  <c r="AW604" i="4"/>
  <c r="AX604" i="4" s="1"/>
  <c r="AW517" i="4"/>
  <c r="AX517" i="4" s="1"/>
  <c r="AW512" i="4"/>
  <c r="AX512" i="4" s="1"/>
  <c r="AW373" i="4"/>
  <c r="AX373" i="4" s="1"/>
  <c r="X538" i="4"/>
  <c r="X287" i="4"/>
  <c r="X156" i="4"/>
  <c r="X168" i="4"/>
  <c r="X257" i="4"/>
  <c r="AW105" i="116" l="1"/>
  <c r="AW63" i="116"/>
  <c r="AW154" i="116" s="1"/>
  <c r="AV297" i="118"/>
  <c r="AV301" i="118"/>
  <c r="AV288" i="118"/>
  <c r="AV296" i="118"/>
  <c r="AV294" i="118"/>
  <c r="AV299" i="118"/>
  <c r="AV298" i="118"/>
  <c r="AW89" i="118"/>
  <c r="AW293" i="118"/>
  <c r="AX293" i="118"/>
  <c r="AV342" i="117"/>
  <c r="AV335" i="117"/>
  <c r="AV340" i="117"/>
  <c r="AW338" i="117"/>
  <c r="AX338" i="117"/>
  <c r="AW341" i="117"/>
  <c r="AX341" i="117"/>
  <c r="AV336" i="117"/>
  <c r="AW337" i="117"/>
  <c r="AX337" i="117"/>
  <c r="AX63" i="117"/>
  <c r="AW339" i="117"/>
  <c r="AV339" i="117"/>
  <c r="AV344" i="117"/>
  <c r="AV331" i="117"/>
  <c r="AV334" i="117"/>
  <c r="AW162" i="116"/>
  <c r="AX60" i="116"/>
  <c r="AX162" i="116" s="1"/>
  <c r="AV160" i="116"/>
  <c r="AW39" i="116"/>
  <c r="AX163" i="116"/>
  <c r="AW157" i="116"/>
  <c r="AX33" i="116"/>
  <c r="AX157" i="116" s="1"/>
  <c r="AW148" i="116"/>
  <c r="AV159" i="116"/>
  <c r="AW45" i="116"/>
  <c r="AV150" i="116"/>
  <c r="AW158" i="116"/>
  <c r="AX70" i="116"/>
  <c r="AW155" i="116"/>
  <c r="AX105" i="116"/>
  <c r="AX155" i="116" s="1"/>
  <c r="AX63" i="116"/>
  <c r="AX154" i="116" s="1"/>
  <c r="AO257" i="4"/>
  <c r="AO168" i="4"/>
  <c r="AW298" i="118" l="1"/>
  <c r="AX298" i="118"/>
  <c r="AW294" i="118"/>
  <c r="AX294" i="118"/>
  <c r="AX89" i="118"/>
  <c r="AW299" i="118"/>
  <c r="AX299" i="118"/>
  <c r="AW301" i="118"/>
  <c r="AW288" i="118"/>
  <c r="AX295" i="118"/>
  <c r="AW295" i="118"/>
  <c r="AW297" i="118"/>
  <c r="AX297" i="118"/>
  <c r="AW296" i="118"/>
  <c r="AX339" i="117"/>
  <c r="AW336" i="117"/>
  <c r="AX336" i="117"/>
  <c r="AW335" i="117"/>
  <c r="AX335" i="117"/>
  <c r="AW340" i="117"/>
  <c r="AX340" i="117"/>
  <c r="AW342" i="117"/>
  <c r="AX342" i="117"/>
  <c r="AW344" i="117"/>
  <c r="AW331" i="117"/>
  <c r="AW334" i="117"/>
  <c r="AX334" i="117"/>
  <c r="AW159" i="116"/>
  <c r="AX45" i="116"/>
  <c r="AW150" i="116"/>
  <c r="AX158" i="116"/>
  <c r="AW156" i="116"/>
  <c r="AX148" i="116"/>
  <c r="AX156" i="116" s="1"/>
  <c r="AW160" i="116"/>
  <c r="AX39" i="116"/>
  <c r="AX160" i="116" s="1"/>
  <c r="AA497" i="12"/>
  <c r="AB497" i="12"/>
  <c r="AC497" i="12"/>
  <c r="AD497" i="12"/>
  <c r="AE497" i="12"/>
  <c r="AF497" i="12"/>
  <c r="AG497" i="12"/>
  <c r="AH497" i="12"/>
  <c r="AI497" i="12"/>
  <c r="AJ497" i="12"/>
  <c r="AK497" i="12"/>
  <c r="AL497" i="12"/>
  <c r="AM497" i="12"/>
  <c r="AN497" i="12"/>
  <c r="AO497" i="12"/>
  <c r="AP497" i="12"/>
  <c r="AQ497" i="12"/>
  <c r="AR497" i="12"/>
  <c r="AS497" i="12"/>
  <c r="AT497" i="12"/>
  <c r="AU497" i="12"/>
  <c r="AV497" i="12"/>
  <c r="AA418" i="12"/>
  <c r="AB418" i="12"/>
  <c r="AC418" i="12"/>
  <c r="AD418" i="12"/>
  <c r="AE418" i="12"/>
  <c r="AF418" i="12"/>
  <c r="AG418" i="12"/>
  <c r="AH418" i="12"/>
  <c r="AI418" i="12"/>
  <c r="AJ418" i="12"/>
  <c r="AK418" i="12"/>
  <c r="AL418" i="12"/>
  <c r="AM418" i="12"/>
  <c r="AN418" i="12"/>
  <c r="AO418" i="12"/>
  <c r="AP418" i="12"/>
  <c r="AQ418" i="12"/>
  <c r="AR418" i="12"/>
  <c r="AS418" i="12"/>
  <c r="AT418" i="12"/>
  <c r="AU418" i="12"/>
  <c r="AV418" i="12"/>
  <c r="AA318" i="12"/>
  <c r="AB318" i="12"/>
  <c r="AC318" i="12"/>
  <c r="AD318" i="12"/>
  <c r="AE318" i="12"/>
  <c r="AF318" i="12"/>
  <c r="AG318" i="12"/>
  <c r="AH318" i="12"/>
  <c r="AI318" i="12"/>
  <c r="AJ318" i="12"/>
  <c r="AK318" i="12"/>
  <c r="AL318" i="12"/>
  <c r="AM318" i="12"/>
  <c r="AN318" i="12"/>
  <c r="AO318" i="12"/>
  <c r="AP318" i="12"/>
  <c r="AQ318" i="12"/>
  <c r="AR318" i="12"/>
  <c r="AS318" i="12"/>
  <c r="AT318" i="12"/>
  <c r="AU318" i="12"/>
  <c r="AV318" i="12"/>
  <c r="AA298" i="12"/>
  <c r="AB298" i="12"/>
  <c r="AC298" i="12"/>
  <c r="AD298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AQ298" i="12"/>
  <c r="AR298" i="12"/>
  <c r="AS298" i="12"/>
  <c r="AT298" i="12"/>
  <c r="AU298" i="12"/>
  <c r="AV298" i="12"/>
  <c r="AA342" i="12"/>
  <c r="AB342" i="12"/>
  <c r="AC342" i="12"/>
  <c r="AD342" i="12"/>
  <c r="AE342" i="12"/>
  <c r="AF342" i="12"/>
  <c r="AG342" i="12"/>
  <c r="AH342" i="12"/>
  <c r="AI342" i="12"/>
  <c r="AJ342" i="12"/>
  <c r="AK342" i="12"/>
  <c r="AL342" i="12"/>
  <c r="AM342" i="12"/>
  <c r="AN342" i="12"/>
  <c r="AO342" i="12"/>
  <c r="AP342" i="12"/>
  <c r="AQ342" i="12"/>
  <c r="AR342" i="12"/>
  <c r="AS342" i="12"/>
  <c r="AT342" i="12"/>
  <c r="AU342" i="12"/>
  <c r="AV342" i="12"/>
  <c r="AA358" i="12"/>
  <c r="AB358" i="12"/>
  <c r="AC358" i="12"/>
  <c r="AD358" i="12"/>
  <c r="AE358" i="12"/>
  <c r="AF358" i="12"/>
  <c r="AG358" i="12"/>
  <c r="AH358" i="12"/>
  <c r="AI358" i="12"/>
  <c r="AJ358" i="12"/>
  <c r="AK358" i="12"/>
  <c r="AL358" i="12"/>
  <c r="AM358" i="12"/>
  <c r="AN358" i="12"/>
  <c r="AO358" i="12"/>
  <c r="AP358" i="12"/>
  <c r="AQ358" i="12"/>
  <c r="AR358" i="12"/>
  <c r="AS358" i="12"/>
  <c r="AT358" i="12"/>
  <c r="AU358" i="12"/>
  <c r="AV358" i="12"/>
  <c r="AA124" i="12"/>
  <c r="AB124" i="12"/>
  <c r="AC124" i="12"/>
  <c r="AD124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S124" i="12"/>
  <c r="AT124" i="12"/>
  <c r="AU124" i="12"/>
  <c r="AV124" i="12"/>
  <c r="BF418" i="4"/>
  <c r="BF318" i="4"/>
  <c r="BF298" i="4"/>
  <c r="BF342" i="4"/>
  <c r="BF358" i="4"/>
  <c r="BF124" i="4"/>
  <c r="BF497" i="4"/>
  <c r="AQ497" i="4"/>
  <c r="AR497" i="4"/>
  <c r="AS497" i="4" s="1"/>
  <c r="AT497" i="4" s="1"/>
  <c r="AU497" i="4" s="1"/>
  <c r="AV497" i="4" s="1"/>
  <c r="AQ418" i="4"/>
  <c r="AR418" i="4"/>
  <c r="AS418" i="4" s="1"/>
  <c r="AT418" i="4" s="1"/>
  <c r="AU418" i="4" s="1"/>
  <c r="AV418" i="4" s="1"/>
  <c r="AQ318" i="4"/>
  <c r="AR318" i="4"/>
  <c r="AS318" i="4" s="1"/>
  <c r="AT318" i="4" s="1"/>
  <c r="AU318" i="4" s="1"/>
  <c r="AV318" i="4" s="1"/>
  <c r="AQ298" i="4"/>
  <c r="AR298" i="4"/>
  <c r="AS298" i="4" s="1"/>
  <c r="AT298" i="4" s="1"/>
  <c r="AU298" i="4" s="1"/>
  <c r="AV298" i="4" s="1"/>
  <c r="AQ342" i="4"/>
  <c r="AR342" i="4"/>
  <c r="AS342" i="4" s="1"/>
  <c r="AT342" i="4" s="1"/>
  <c r="AU342" i="4" s="1"/>
  <c r="AV342" i="4" s="1"/>
  <c r="AQ358" i="4"/>
  <c r="AR358" i="4"/>
  <c r="AS358" i="4" s="1"/>
  <c r="AT358" i="4" s="1"/>
  <c r="AU358" i="4" s="1"/>
  <c r="AV358" i="4" s="1"/>
  <c r="AQ124" i="4"/>
  <c r="AR124" i="4"/>
  <c r="AS124" i="4" s="1"/>
  <c r="AT124" i="4" s="1"/>
  <c r="AU124" i="4" s="1"/>
  <c r="AV124" i="4" s="1"/>
  <c r="AA497" i="4"/>
  <c r="AA418" i="4"/>
  <c r="AA318" i="4"/>
  <c r="AA298" i="4"/>
  <c r="AA342" i="4"/>
  <c r="AA358" i="4"/>
  <c r="AA124" i="4"/>
  <c r="R497" i="4"/>
  <c r="S497" i="4"/>
  <c r="T497" i="4"/>
  <c r="U497" i="4"/>
  <c r="V497" i="4"/>
  <c r="R418" i="4"/>
  <c r="S418" i="4"/>
  <c r="T418" i="4"/>
  <c r="U418" i="4"/>
  <c r="AP418" i="4" s="1"/>
  <c r="V418" i="4"/>
  <c r="R318" i="4"/>
  <c r="S318" i="4"/>
  <c r="T318" i="4"/>
  <c r="U318" i="4"/>
  <c r="X318" i="4" s="1"/>
  <c r="V318" i="4"/>
  <c r="R298" i="4"/>
  <c r="S298" i="4"/>
  <c r="T298" i="4"/>
  <c r="U298" i="4"/>
  <c r="V298" i="4"/>
  <c r="R342" i="4"/>
  <c r="S342" i="4"/>
  <c r="T342" i="4"/>
  <c r="U342" i="4"/>
  <c r="V342" i="4"/>
  <c r="R358" i="4"/>
  <c r="S358" i="4"/>
  <c r="T358" i="4"/>
  <c r="U358" i="4"/>
  <c r="V358" i="4"/>
  <c r="R124" i="4"/>
  <c r="S124" i="4"/>
  <c r="T124" i="4"/>
  <c r="U124" i="4"/>
  <c r="X124" i="4" s="1"/>
  <c r="V124" i="4"/>
  <c r="M497" i="4"/>
  <c r="J497" i="4" s="1"/>
  <c r="M418" i="4"/>
  <c r="J418" i="4" s="1"/>
  <c r="M318" i="4"/>
  <c r="J318" i="4" s="1"/>
  <c r="M298" i="4"/>
  <c r="J298" i="4" s="1"/>
  <c r="M342" i="4"/>
  <c r="J342" i="4" s="1"/>
  <c r="M358" i="4"/>
  <c r="J358" i="4" s="1"/>
  <c r="M124" i="4"/>
  <c r="J124" i="4" s="1"/>
  <c r="AX418" i="12" l="1"/>
  <c r="AX301" i="118"/>
  <c r="AX288" i="118"/>
  <c r="AX296" i="118"/>
  <c r="AX344" i="117"/>
  <c r="AX331" i="117"/>
  <c r="AX159" i="116"/>
  <c r="AX150" i="116"/>
  <c r="AW318" i="12"/>
  <c r="Z298" i="4"/>
  <c r="Z124" i="4"/>
  <c r="Z342" i="4"/>
  <c r="Z318" i="4"/>
  <c r="Z497" i="4"/>
  <c r="Z358" i="4"/>
  <c r="Z418" i="4"/>
  <c r="AP342" i="4"/>
  <c r="AP298" i="4"/>
  <c r="AW497" i="12"/>
  <c r="AX497" i="12"/>
  <c r="AW418" i="12"/>
  <c r="AW358" i="12"/>
  <c r="AW298" i="12"/>
  <c r="AW124" i="12"/>
  <c r="AW342" i="12"/>
  <c r="AX318" i="12"/>
  <c r="AX124" i="12"/>
  <c r="AX358" i="12"/>
  <c r="AX342" i="12"/>
  <c r="AX298" i="12"/>
  <c r="X298" i="4"/>
  <c r="W497" i="4"/>
  <c r="W358" i="4"/>
  <c r="X418" i="4"/>
  <c r="AO124" i="4"/>
  <c r="AO358" i="4"/>
  <c r="AO342" i="4"/>
  <c r="AO298" i="4"/>
  <c r="AO318" i="4"/>
  <c r="AO418" i="4"/>
  <c r="AO497" i="4"/>
  <c r="W298" i="4"/>
  <c r="AP124" i="4"/>
  <c r="AP358" i="4"/>
  <c r="AP318" i="4"/>
  <c r="AP497" i="4"/>
  <c r="AW358" i="4"/>
  <c r="AX358" i="4" s="1"/>
  <c r="AW298" i="4"/>
  <c r="AX298" i="4" s="1"/>
  <c r="AW418" i="4"/>
  <c r="AX418" i="4" s="1"/>
  <c r="AW124" i="4"/>
  <c r="AX124" i="4" s="1"/>
  <c r="AW342" i="4"/>
  <c r="AX342" i="4" s="1"/>
  <c r="AW318" i="4"/>
  <c r="AX318" i="4" s="1"/>
  <c r="AW497" i="4"/>
  <c r="AX497" i="4" s="1"/>
  <c r="W342" i="4"/>
  <c r="X358" i="4"/>
  <c r="W124" i="4"/>
  <c r="W318" i="4"/>
  <c r="W418" i="4"/>
  <c r="X342" i="4"/>
  <c r="X497" i="4"/>
  <c r="A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BC55" i="5"/>
  <c r="BD55" i="5"/>
  <c r="BE55" i="5"/>
  <c r="BF55" i="5"/>
  <c r="BG55" i="5"/>
  <c r="A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A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A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Z58" i="5"/>
  <c r="AA58" i="5"/>
  <c r="AB58" i="5"/>
  <c r="AC58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AQ58" i="5"/>
  <c r="AR58" i="5"/>
  <c r="AS58" i="5"/>
  <c r="AT58" i="5"/>
  <c r="AU58" i="5"/>
  <c r="AV58" i="5"/>
  <c r="AW58" i="5"/>
  <c r="AX58" i="5"/>
  <c r="AY58" i="5"/>
  <c r="AZ58" i="5"/>
  <c r="BA58" i="5"/>
  <c r="BB58" i="5"/>
  <c r="BC58" i="5"/>
  <c r="BD58" i="5"/>
  <c r="BE58" i="5"/>
  <c r="BF58" i="5"/>
  <c r="BG58" i="5"/>
  <c r="A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U59" i="5"/>
  <c r="AV59" i="5"/>
  <c r="AW59" i="5"/>
  <c r="AX59" i="5"/>
  <c r="AY59" i="5"/>
  <c r="AZ59" i="5"/>
  <c r="BA59" i="5"/>
  <c r="BB59" i="5"/>
  <c r="BC59" i="5"/>
  <c r="BD59" i="5"/>
  <c r="BE59" i="5"/>
  <c r="BF59" i="5"/>
  <c r="BG59" i="5"/>
  <c r="A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AT60" i="5"/>
  <c r="AU60" i="5"/>
  <c r="AV60" i="5"/>
  <c r="AW60" i="5"/>
  <c r="AX60" i="5"/>
  <c r="AY60" i="5"/>
  <c r="AZ60" i="5"/>
  <c r="BA60" i="5"/>
  <c r="BB60" i="5"/>
  <c r="BC60" i="5"/>
  <c r="BD60" i="5"/>
  <c r="BE60" i="5"/>
  <c r="BF60" i="5"/>
  <c r="BG60" i="5"/>
  <c r="A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A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Z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S62" i="5"/>
  <c r="AT62" i="5"/>
  <c r="AU62" i="5"/>
  <c r="AV62" i="5"/>
  <c r="AW62" i="5"/>
  <c r="AX62" i="5"/>
  <c r="AY62" i="5"/>
  <c r="AZ62" i="5"/>
  <c r="BA62" i="5"/>
  <c r="BB62" i="5"/>
  <c r="BC62" i="5"/>
  <c r="BD62" i="5"/>
  <c r="BE62" i="5"/>
  <c r="BF62" i="5"/>
  <c r="BG62" i="5"/>
  <c r="A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Z63" i="5"/>
  <c r="BA63" i="5"/>
  <c r="BB63" i="5"/>
  <c r="BC63" i="5"/>
  <c r="BD63" i="5"/>
  <c r="BE63" i="5"/>
  <c r="BF63" i="5"/>
  <c r="BG63" i="5"/>
  <c r="A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Z64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S64" i="5"/>
  <c r="AT64" i="5"/>
  <c r="AU64" i="5"/>
  <c r="AV64" i="5"/>
  <c r="AW64" i="5"/>
  <c r="AX64" i="5"/>
  <c r="AY64" i="5"/>
  <c r="AZ64" i="5"/>
  <c r="BA64" i="5"/>
  <c r="BB64" i="5"/>
  <c r="BC64" i="5"/>
  <c r="BD64" i="5"/>
  <c r="BE64" i="5"/>
  <c r="BF64" i="5"/>
  <c r="BG64" i="5"/>
  <c r="A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BB65" i="5"/>
  <c r="BC65" i="5"/>
  <c r="BD65" i="5"/>
  <c r="BE65" i="5"/>
  <c r="BF65" i="5"/>
  <c r="BG65" i="5"/>
  <c r="A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BB66" i="5"/>
  <c r="BC66" i="5"/>
  <c r="BD66" i="5"/>
  <c r="BE66" i="5"/>
  <c r="BF66" i="5"/>
  <c r="BG66" i="5"/>
  <c r="A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A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A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Z69" i="5"/>
  <c r="BA69" i="5"/>
  <c r="BB69" i="5"/>
  <c r="BC69" i="5"/>
  <c r="BD69" i="5"/>
  <c r="BE69" i="5"/>
  <c r="BF69" i="5"/>
  <c r="BG69" i="5"/>
  <c r="A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A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BF71" i="5"/>
  <c r="BG71" i="5"/>
  <c r="A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AB72" i="5"/>
  <c r="AC72" i="5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AQ72" i="5"/>
  <c r="AR72" i="5"/>
  <c r="AS72" i="5"/>
  <c r="AT72" i="5"/>
  <c r="AU72" i="5"/>
  <c r="AV72" i="5"/>
  <c r="AW72" i="5"/>
  <c r="AX72" i="5"/>
  <c r="AY72" i="5"/>
  <c r="AZ72" i="5"/>
  <c r="BA72" i="5"/>
  <c r="BB72" i="5"/>
  <c r="BC72" i="5"/>
  <c r="BD72" i="5"/>
  <c r="BE72" i="5"/>
  <c r="BF72" i="5"/>
  <c r="BG72" i="5"/>
  <c r="A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BF73" i="5"/>
  <c r="BG73" i="5"/>
  <c r="A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Z74" i="5"/>
  <c r="AA74" i="5"/>
  <c r="AB74" i="5"/>
  <c r="AC74" i="5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AQ74" i="5"/>
  <c r="AR74" i="5"/>
  <c r="AS74" i="5"/>
  <c r="AT74" i="5"/>
  <c r="AU74" i="5"/>
  <c r="AV74" i="5"/>
  <c r="AW74" i="5"/>
  <c r="AX74" i="5"/>
  <c r="AY74" i="5"/>
  <c r="AZ74" i="5"/>
  <c r="BA74" i="5"/>
  <c r="BB74" i="5"/>
  <c r="BC74" i="5"/>
  <c r="BD74" i="5"/>
  <c r="BE74" i="5"/>
  <c r="BF74" i="5"/>
  <c r="BG74" i="5"/>
  <c r="A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A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S76" i="5"/>
  <c r="AT76" i="5"/>
  <c r="AU76" i="5"/>
  <c r="AV76" i="5"/>
  <c r="AW76" i="5"/>
  <c r="AX76" i="5"/>
  <c r="AY76" i="5"/>
  <c r="AZ76" i="5"/>
  <c r="BA76" i="5"/>
  <c r="BB76" i="5"/>
  <c r="BC76" i="5"/>
  <c r="BD76" i="5"/>
  <c r="BE76" i="5"/>
  <c r="BF76" i="5"/>
  <c r="BG76" i="5"/>
  <c r="A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A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A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A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S80" i="5"/>
  <c r="AT80" i="5"/>
  <c r="AU80" i="5"/>
  <c r="AV80" i="5"/>
  <c r="AW80" i="5"/>
  <c r="AX80" i="5"/>
  <c r="AY80" i="5"/>
  <c r="AZ80" i="5"/>
  <c r="BA80" i="5"/>
  <c r="BB80" i="5"/>
  <c r="BC80" i="5"/>
  <c r="BD80" i="5"/>
  <c r="BE80" i="5"/>
  <c r="BF80" i="5"/>
  <c r="BG80" i="5"/>
  <c r="A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Y81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A82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A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S83" i="5"/>
  <c r="AT83" i="5"/>
  <c r="AU83" i="5"/>
  <c r="AV83" i="5"/>
  <c r="AW83" i="5"/>
  <c r="AX83" i="5"/>
  <c r="AY83" i="5"/>
  <c r="AZ83" i="5"/>
  <c r="BA83" i="5"/>
  <c r="BB83" i="5"/>
  <c r="BC83" i="5"/>
  <c r="BD83" i="5"/>
  <c r="BE83" i="5"/>
  <c r="BF83" i="5"/>
  <c r="BG83" i="5"/>
  <c r="A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A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Z85" i="5"/>
  <c r="AA85" i="5"/>
  <c r="AB85" i="5"/>
  <c r="AC85" i="5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AQ85" i="5"/>
  <c r="AR85" i="5"/>
  <c r="AS85" i="5"/>
  <c r="AT85" i="5"/>
  <c r="AU85" i="5"/>
  <c r="AV85" i="5"/>
  <c r="AW85" i="5"/>
  <c r="AX85" i="5"/>
  <c r="AY85" i="5"/>
  <c r="AZ85" i="5"/>
  <c r="BA85" i="5"/>
  <c r="BB85" i="5"/>
  <c r="BC85" i="5"/>
  <c r="BD85" i="5"/>
  <c r="BE85" i="5"/>
  <c r="BF85" i="5"/>
  <c r="BG85" i="5"/>
  <c r="A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U86" i="5"/>
  <c r="AV86" i="5"/>
  <c r="AW86" i="5"/>
  <c r="AX86" i="5"/>
  <c r="AY86" i="5"/>
  <c r="AZ86" i="5"/>
  <c r="BA86" i="5"/>
  <c r="BB86" i="5"/>
  <c r="BC86" i="5"/>
  <c r="BD86" i="5"/>
  <c r="BE86" i="5"/>
  <c r="BF86" i="5"/>
  <c r="BG86" i="5"/>
  <c r="A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Z87" i="5"/>
  <c r="AA87" i="5"/>
  <c r="AB87" i="5"/>
  <c r="AC87" i="5"/>
  <c r="AD87" i="5"/>
  <c r="AE87" i="5"/>
  <c r="AF87" i="5"/>
  <c r="AG87" i="5"/>
  <c r="AH87" i="5"/>
  <c r="AI87" i="5"/>
  <c r="AJ87" i="5"/>
  <c r="AK87" i="5"/>
  <c r="AL87" i="5"/>
  <c r="AM87" i="5"/>
  <c r="AN87" i="5"/>
  <c r="AO87" i="5"/>
  <c r="AP87" i="5"/>
  <c r="AQ87" i="5"/>
  <c r="AR87" i="5"/>
  <c r="AS87" i="5"/>
  <c r="AT87" i="5"/>
  <c r="AU87" i="5"/>
  <c r="AV87" i="5"/>
  <c r="AW87" i="5"/>
  <c r="AX87" i="5"/>
  <c r="AY87" i="5"/>
  <c r="AZ87" i="5"/>
  <c r="BA87" i="5"/>
  <c r="BB87" i="5"/>
  <c r="BC87" i="5"/>
  <c r="BD87" i="5"/>
  <c r="BE87" i="5"/>
  <c r="BF87" i="5"/>
  <c r="BG87" i="5"/>
  <c r="A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AB88" i="5"/>
  <c r="AC88" i="5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AQ88" i="5"/>
  <c r="AR88" i="5"/>
  <c r="AS88" i="5"/>
  <c r="AT88" i="5"/>
  <c r="AU88" i="5"/>
  <c r="AV88" i="5"/>
  <c r="AW88" i="5"/>
  <c r="AX88" i="5"/>
  <c r="AY88" i="5"/>
  <c r="AZ88" i="5"/>
  <c r="BA88" i="5"/>
  <c r="BB88" i="5"/>
  <c r="BC88" i="5"/>
  <c r="BD88" i="5"/>
  <c r="BE88" i="5"/>
  <c r="BF88" i="5"/>
  <c r="BG88" i="5"/>
  <c r="A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89" i="5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AQ89" i="5"/>
  <c r="AR89" i="5"/>
  <c r="AS89" i="5"/>
  <c r="AT89" i="5"/>
  <c r="AU89" i="5"/>
  <c r="AV89" i="5"/>
  <c r="AW89" i="5"/>
  <c r="AX89" i="5"/>
  <c r="AY89" i="5"/>
  <c r="AZ89" i="5"/>
  <c r="BA89" i="5"/>
  <c r="BB89" i="5"/>
  <c r="BC89" i="5"/>
  <c r="BD89" i="5"/>
  <c r="BE89" i="5"/>
  <c r="BF89" i="5"/>
  <c r="BG89" i="5"/>
  <c r="A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AB90" i="5"/>
  <c r="AC90" i="5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AQ90" i="5"/>
  <c r="AR90" i="5"/>
  <c r="AS90" i="5"/>
  <c r="AT90" i="5"/>
  <c r="AU90" i="5"/>
  <c r="AV90" i="5"/>
  <c r="AW90" i="5"/>
  <c r="AX90" i="5"/>
  <c r="AY90" i="5"/>
  <c r="AZ90" i="5"/>
  <c r="BA90" i="5"/>
  <c r="BB90" i="5"/>
  <c r="BC90" i="5"/>
  <c r="BD90" i="5"/>
  <c r="BE90" i="5"/>
  <c r="BF90" i="5"/>
  <c r="BG90" i="5"/>
  <c r="A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Z91" i="5"/>
  <c r="AA91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AQ91" i="5"/>
  <c r="AR91" i="5"/>
  <c r="AS91" i="5"/>
  <c r="AT91" i="5"/>
  <c r="AU91" i="5"/>
  <c r="AV91" i="5"/>
  <c r="AW91" i="5"/>
  <c r="AX91" i="5"/>
  <c r="AY91" i="5"/>
  <c r="AZ91" i="5"/>
  <c r="BA91" i="5"/>
  <c r="BB91" i="5"/>
  <c r="BC91" i="5"/>
  <c r="BD91" i="5"/>
  <c r="BE91" i="5"/>
  <c r="BF91" i="5"/>
  <c r="BG91" i="5"/>
  <c r="A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Z92" i="5"/>
  <c r="AA92" i="5"/>
  <c r="AB92" i="5"/>
  <c r="AC92" i="5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AQ92" i="5"/>
  <c r="AR92" i="5"/>
  <c r="AS92" i="5"/>
  <c r="AT92" i="5"/>
  <c r="AU92" i="5"/>
  <c r="AV92" i="5"/>
  <c r="AW92" i="5"/>
  <c r="AX92" i="5"/>
  <c r="AY92" i="5"/>
  <c r="AZ92" i="5"/>
  <c r="BA92" i="5"/>
  <c r="BB92" i="5"/>
  <c r="BC92" i="5"/>
  <c r="BD92" i="5"/>
  <c r="BE92" i="5"/>
  <c r="BF92" i="5"/>
  <c r="BG92" i="5"/>
  <c r="A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Z93" i="5"/>
  <c r="AA93" i="5"/>
  <c r="AB93" i="5"/>
  <c r="AC93" i="5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AQ93" i="5"/>
  <c r="AR93" i="5"/>
  <c r="AS93" i="5"/>
  <c r="AT93" i="5"/>
  <c r="AU93" i="5"/>
  <c r="AV93" i="5"/>
  <c r="AW93" i="5"/>
  <c r="AX93" i="5"/>
  <c r="AY93" i="5"/>
  <c r="AZ93" i="5"/>
  <c r="BA93" i="5"/>
  <c r="BB93" i="5"/>
  <c r="BC93" i="5"/>
  <c r="BD93" i="5"/>
  <c r="BE93" i="5"/>
  <c r="BF93" i="5"/>
  <c r="BG93" i="5"/>
  <c r="A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Z94" i="5"/>
  <c r="AA94" i="5"/>
  <c r="AB94" i="5"/>
  <c r="AC94" i="5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AQ94" i="5"/>
  <c r="AR94" i="5"/>
  <c r="AS94" i="5"/>
  <c r="AT94" i="5"/>
  <c r="AU94" i="5"/>
  <c r="AV94" i="5"/>
  <c r="AW94" i="5"/>
  <c r="AX94" i="5"/>
  <c r="AY94" i="5"/>
  <c r="AZ94" i="5"/>
  <c r="BA94" i="5"/>
  <c r="BB94" i="5"/>
  <c r="BC94" i="5"/>
  <c r="BD94" i="5"/>
  <c r="BE94" i="5"/>
  <c r="BF94" i="5"/>
  <c r="BG94" i="5"/>
  <c r="A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AB95" i="5"/>
  <c r="AC95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AQ95" i="5"/>
  <c r="AR95" i="5"/>
  <c r="AS95" i="5"/>
  <c r="AT95" i="5"/>
  <c r="AU95" i="5"/>
  <c r="AV95" i="5"/>
  <c r="AW95" i="5"/>
  <c r="AX95" i="5"/>
  <c r="AY95" i="5"/>
  <c r="AZ95" i="5"/>
  <c r="BA95" i="5"/>
  <c r="BB95" i="5"/>
  <c r="BC95" i="5"/>
  <c r="BD95" i="5"/>
  <c r="BE95" i="5"/>
  <c r="BF95" i="5"/>
  <c r="BG95" i="5"/>
  <c r="A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S96" i="5"/>
  <c r="AT96" i="5"/>
  <c r="AU96" i="5"/>
  <c r="AV96" i="5"/>
  <c r="AW96" i="5"/>
  <c r="AX96" i="5"/>
  <c r="AY96" i="5"/>
  <c r="AZ96" i="5"/>
  <c r="BA96" i="5"/>
  <c r="BB96" i="5"/>
  <c r="BC96" i="5"/>
  <c r="BD96" i="5"/>
  <c r="BE96" i="5"/>
  <c r="BF96" i="5"/>
  <c r="BG96" i="5"/>
  <c r="A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Z97" i="5"/>
  <c r="BA97" i="5"/>
  <c r="BB97" i="5"/>
  <c r="BC97" i="5"/>
  <c r="BD97" i="5"/>
  <c r="BE97" i="5"/>
  <c r="BF97" i="5"/>
  <c r="BG97" i="5"/>
  <c r="A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A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Z99" i="5"/>
  <c r="BA99" i="5"/>
  <c r="BB99" i="5"/>
  <c r="BC99" i="5"/>
  <c r="BD99" i="5"/>
  <c r="BE99" i="5"/>
  <c r="BF99" i="5"/>
  <c r="BG99" i="5"/>
  <c r="A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A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A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U102" i="5"/>
  <c r="AV102" i="5"/>
  <c r="AW102" i="5"/>
  <c r="AX102" i="5"/>
  <c r="AY102" i="5"/>
  <c r="AZ102" i="5"/>
  <c r="BA102" i="5"/>
  <c r="BB102" i="5"/>
  <c r="BC102" i="5"/>
  <c r="BD102" i="5"/>
  <c r="BE102" i="5"/>
  <c r="BF102" i="5"/>
  <c r="BG102" i="5"/>
  <c r="A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A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U104" i="5"/>
  <c r="AV104" i="5"/>
  <c r="AW104" i="5"/>
  <c r="AX104" i="5"/>
  <c r="AY104" i="5"/>
  <c r="AZ104" i="5"/>
  <c r="BA104" i="5"/>
  <c r="BB104" i="5"/>
  <c r="BC104" i="5"/>
  <c r="BD104" i="5"/>
  <c r="BE104" i="5"/>
  <c r="BF104" i="5"/>
  <c r="BG104" i="5"/>
  <c r="A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A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BF106" i="5"/>
  <c r="BG106" i="5"/>
  <c r="A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A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A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A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A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A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A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A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Z114" i="5"/>
  <c r="AA114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S114" i="5"/>
  <c r="AT114" i="5"/>
  <c r="AU114" i="5"/>
  <c r="AV114" i="5"/>
  <c r="AW114" i="5"/>
  <c r="AX114" i="5"/>
  <c r="AY114" i="5"/>
  <c r="AZ114" i="5"/>
  <c r="BA114" i="5"/>
  <c r="BB114" i="5"/>
  <c r="BC114" i="5"/>
  <c r="BD114" i="5"/>
  <c r="BE114" i="5"/>
  <c r="BF114" i="5"/>
  <c r="BG114" i="5"/>
  <c r="A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X115" i="5"/>
  <c r="Y115" i="5"/>
  <c r="Z115" i="5"/>
  <c r="AA115" i="5"/>
  <c r="AB115" i="5"/>
  <c r="AC115" i="5"/>
  <c r="AD115" i="5"/>
  <c r="AE115" i="5"/>
  <c r="AF115" i="5"/>
  <c r="AG115" i="5"/>
  <c r="AH115" i="5"/>
  <c r="AI115" i="5"/>
  <c r="AJ115" i="5"/>
  <c r="AK115" i="5"/>
  <c r="AL115" i="5"/>
  <c r="AM115" i="5"/>
  <c r="AN115" i="5"/>
  <c r="AO115" i="5"/>
  <c r="AP115" i="5"/>
  <c r="AQ115" i="5"/>
  <c r="AR115" i="5"/>
  <c r="AS115" i="5"/>
  <c r="AT115" i="5"/>
  <c r="AU115" i="5"/>
  <c r="AV115" i="5"/>
  <c r="AW115" i="5"/>
  <c r="AX115" i="5"/>
  <c r="AY115" i="5"/>
  <c r="AZ115" i="5"/>
  <c r="BA115" i="5"/>
  <c r="BB115" i="5"/>
  <c r="BC115" i="5"/>
  <c r="BD115" i="5"/>
  <c r="BE115" i="5"/>
  <c r="BF115" i="5"/>
  <c r="BG115" i="5"/>
  <c r="A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Y116" i="5"/>
  <c r="Z116" i="5"/>
  <c r="AA116" i="5"/>
  <c r="AB116" i="5"/>
  <c r="AC116" i="5"/>
  <c r="AD116" i="5"/>
  <c r="AE116" i="5"/>
  <c r="AF116" i="5"/>
  <c r="AG116" i="5"/>
  <c r="AH116" i="5"/>
  <c r="AI116" i="5"/>
  <c r="AJ116" i="5"/>
  <c r="AK116" i="5"/>
  <c r="AL116" i="5"/>
  <c r="AM116" i="5"/>
  <c r="AN116" i="5"/>
  <c r="AO116" i="5"/>
  <c r="AP116" i="5"/>
  <c r="AQ116" i="5"/>
  <c r="AR116" i="5"/>
  <c r="AS116" i="5"/>
  <c r="AT116" i="5"/>
  <c r="AU116" i="5"/>
  <c r="AV116" i="5"/>
  <c r="AW116" i="5"/>
  <c r="AX116" i="5"/>
  <c r="AY116" i="5"/>
  <c r="AZ116" i="5"/>
  <c r="BA116" i="5"/>
  <c r="BB116" i="5"/>
  <c r="BC116" i="5"/>
  <c r="BD116" i="5"/>
  <c r="BE116" i="5"/>
  <c r="BF116" i="5"/>
  <c r="BG116" i="5"/>
  <c r="A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Y117" i="5"/>
  <c r="Z117" i="5"/>
  <c r="AA117" i="5"/>
  <c r="AB117" i="5"/>
  <c r="AC117" i="5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AQ117" i="5"/>
  <c r="AR117" i="5"/>
  <c r="AS117" i="5"/>
  <c r="AT117" i="5"/>
  <c r="AU117" i="5"/>
  <c r="AV117" i="5"/>
  <c r="AW117" i="5"/>
  <c r="AX117" i="5"/>
  <c r="AY117" i="5"/>
  <c r="AZ117" i="5"/>
  <c r="BA117" i="5"/>
  <c r="BB117" i="5"/>
  <c r="BC117" i="5"/>
  <c r="BD117" i="5"/>
  <c r="BE117" i="5"/>
  <c r="BF117" i="5"/>
  <c r="BG117" i="5"/>
  <c r="A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U118" i="5"/>
  <c r="AV118" i="5"/>
  <c r="AW118" i="5"/>
  <c r="AX118" i="5"/>
  <c r="AY118" i="5"/>
  <c r="AZ118" i="5"/>
  <c r="BA118" i="5"/>
  <c r="BB118" i="5"/>
  <c r="BC118" i="5"/>
  <c r="BD118" i="5"/>
  <c r="BE118" i="5"/>
  <c r="BF118" i="5"/>
  <c r="BG118" i="5"/>
  <c r="A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A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Z120" i="5"/>
  <c r="AA120" i="5"/>
  <c r="AB120" i="5"/>
  <c r="AC120" i="5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AQ120" i="5"/>
  <c r="AR120" i="5"/>
  <c r="AS120" i="5"/>
  <c r="AT120" i="5"/>
  <c r="AU120" i="5"/>
  <c r="AV120" i="5"/>
  <c r="AW120" i="5"/>
  <c r="AX120" i="5"/>
  <c r="AY120" i="5"/>
  <c r="AZ120" i="5"/>
  <c r="BA120" i="5"/>
  <c r="BB120" i="5"/>
  <c r="BC120" i="5"/>
  <c r="BD120" i="5"/>
  <c r="BE120" i="5"/>
  <c r="BF120" i="5"/>
  <c r="BG120" i="5"/>
  <c r="A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Z121" i="5"/>
  <c r="AA121" i="5"/>
  <c r="AB121" i="5"/>
  <c r="AC121" i="5"/>
  <c r="AD121" i="5"/>
  <c r="AE121" i="5"/>
  <c r="AF121" i="5"/>
  <c r="AG121" i="5"/>
  <c r="AH121" i="5"/>
  <c r="AI121" i="5"/>
  <c r="AJ121" i="5"/>
  <c r="AK121" i="5"/>
  <c r="AL121" i="5"/>
  <c r="AM121" i="5"/>
  <c r="AN121" i="5"/>
  <c r="AO121" i="5"/>
  <c r="AP121" i="5"/>
  <c r="AQ121" i="5"/>
  <c r="AR121" i="5"/>
  <c r="AS121" i="5"/>
  <c r="AT121" i="5"/>
  <c r="AU121" i="5"/>
  <c r="AV121" i="5"/>
  <c r="AW121" i="5"/>
  <c r="AX121" i="5"/>
  <c r="AY121" i="5"/>
  <c r="AZ121" i="5"/>
  <c r="BA121" i="5"/>
  <c r="BB121" i="5"/>
  <c r="BC121" i="5"/>
  <c r="BD121" i="5"/>
  <c r="BE121" i="5"/>
  <c r="BF121" i="5"/>
  <c r="BG121" i="5"/>
  <c r="A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Z122" i="5"/>
  <c r="AA122" i="5"/>
  <c r="AB122" i="5"/>
  <c r="AC122" i="5"/>
  <c r="AD122" i="5"/>
  <c r="AE122" i="5"/>
  <c r="AF122" i="5"/>
  <c r="AG122" i="5"/>
  <c r="AH122" i="5"/>
  <c r="AI122" i="5"/>
  <c r="AJ122" i="5"/>
  <c r="AK122" i="5"/>
  <c r="AL122" i="5"/>
  <c r="AM122" i="5"/>
  <c r="AN122" i="5"/>
  <c r="AO122" i="5"/>
  <c r="AP122" i="5"/>
  <c r="AQ122" i="5"/>
  <c r="AR122" i="5"/>
  <c r="AS122" i="5"/>
  <c r="AT122" i="5"/>
  <c r="AU122" i="5"/>
  <c r="AV122" i="5"/>
  <c r="AW122" i="5"/>
  <c r="AX122" i="5"/>
  <c r="AY122" i="5"/>
  <c r="AZ122" i="5"/>
  <c r="BA122" i="5"/>
  <c r="BB122" i="5"/>
  <c r="BC122" i="5"/>
  <c r="BD122" i="5"/>
  <c r="BE122" i="5"/>
  <c r="BF122" i="5"/>
  <c r="BG122" i="5"/>
  <c r="A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Z123" i="5"/>
  <c r="AA123" i="5"/>
  <c r="AB123" i="5"/>
  <c r="AC123" i="5"/>
  <c r="AD123" i="5"/>
  <c r="AE123" i="5"/>
  <c r="AF123" i="5"/>
  <c r="AG123" i="5"/>
  <c r="AH123" i="5"/>
  <c r="AI123" i="5"/>
  <c r="AJ123" i="5"/>
  <c r="AK123" i="5"/>
  <c r="AL123" i="5"/>
  <c r="AM123" i="5"/>
  <c r="AN123" i="5"/>
  <c r="AO123" i="5"/>
  <c r="AP123" i="5"/>
  <c r="AQ123" i="5"/>
  <c r="AR123" i="5"/>
  <c r="AS123" i="5"/>
  <c r="AT123" i="5"/>
  <c r="AU123" i="5"/>
  <c r="AV123" i="5"/>
  <c r="AW123" i="5"/>
  <c r="AX123" i="5"/>
  <c r="AY123" i="5"/>
  <c r="AZ123" i="5"/>
  <c r="BA123" i="5"/>
  <c r="BB123" i="5"/>
  <c r="BC123" i="5"/>
  <c r="BD123" i="5"/>
  <c r="BE123" i="5"/>
  <c r="BF123" i="5"/>
  <c r="BG123" i="5"/>
  <c r="A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Z124" i="5"/>
  <c r="AA124" i="5"/>
  <c r="AB124" i="5"/>
  <c r="AC124" i="5"/>
  <c r="AD124" i="5"/>
  <c r="AE124" i="5"/>
  <c r="AF124" i="5"/>
  <c r="AG124" i="5"/>
  <c r="AH124" i="5"/>
  <c r="AI124" i="5"/>
  <c r="AJ124" i="5"/>
  <c r="AK124" i="5"/>
  <c r="AL124" i="5"/>
  <c r="AM124" i="5"/>
  <c r="AN124" i="5"/>
  <c r="AO124" i="5"/>
  <c r="AP124" i="5"/>
  <c r="AQ124" i="5"/>
  <c r="AR124" i="5"/>
  <c r="AS124" i="5"/>
  <c r="AT124" i="5"/>
  <c r="AU124" i="5"/>
  <c r="AV124" i="5"/>
  <c r="AW124" i="5"/>
  <c r="AX124" i="5"/>
  <c r="AY124" i="5"/>
  <c r="AZ124" i="5"/>
  <c r="BA124" i="5"/>
  <c r="BB124" i="5"/>
  <c r="BC124" i="5"/>
  <c r="BD124" i="5"/>
  <c r="BE124" i="5"/>
  <c r="BF124" i="5"/>
  <c r="BG124" i="5"/>
  <c r="A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Z125" i="5"/>
  <c r="AA125" i="5"/>
  <c r="AB125" i="5"/>
  <c r="AC125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AQ125" i="5"/>
  <c r="AR125" i="5"/>
  <c r="AS125" i="5"/>
  <c r="AT125" i="5"/>
  <c r="AU125" i="5"/>
  <c r="AV125" i="5"/>
  <c r="AW125" i="5"/>
  <c r="AX125" i="5"/>
  <c r="AY125" i="5"/>
  <c r="AZ125" i="5"/>
  <c r="BA125" i="5"/>
  <c r="BB125" i="5"/>
  <c r="BC125" i="5"/>
  <c r="BD125" i="5"/>
  <c r="BE125" i="5"/>
  <c r="BF125" i="5"/>
  <c r="BG125" i="5"/>
  <c r="A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Z126" i="5"/>
  <c r="AA126" i="5"/>
  <c r="AB126" i="5"/>
  <c r="AC126" i="5"/>
  <c r="AD126" i="5"/>
  <c r="AE126" i="5"/>
  <c r="AF126" i="5"/>
  <c r="AG126" i="5"/>
  <c r="AH126" i="5"/>
  <c r="AI126" i="5"/>
  <c r="AJ126" i="5"/>
  <c r="AK126" i="5"/>
  <c r="AL126" i="5"/>
  <c r="AM126" i="5"/>
  <c r="AN126" i="5"/>
  <c r="AO126" i="5"/>
  <c r="AP126" i="5"/>
  <c r="AQ126" i="5"/>
  <c r="AR126" i="5"/>
  <c r="AS126" i="5"/>
  <c r="AT126" i="5"/>
  <c r="AU126" i="5"/>
  <c r="AV126" i="5"/>
  <c r="AW126" i="5"/>
  <c r="AX126" i="5"/>
  <c r="AY126" i="5"/>
  <c r="AZ126" i="5"/>
  <c r="BA126" i="5"/>
  <c r="BB126" i="5"/>
  <c r="BC126" i="5"/>
  <c r="BD126" i="5"/>
  <c r="BE126" i="5"/>
  <c r="BF126" i="5"/>
  <c r="BG126" i="5"/>
  <c r="A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Z127" i="5"/>
  <c r="AA127" i="5"/>
  <c r="AB127" i="5"/>
  <c r="AC127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AQ127" i="5"/>
  <c r="AR127" i="5"/>
  <c r="AS127" i="5"/>
  <c r="AT127" i="5"/>
  <c r="AU127" i="5"/>
  <c r="AV127" i="5"/>
  <c r="AW127" i="5"/>
  <c r="AX127" i="5"/>
  <c r="AY127" i="5"/>
  <c r="AZ127" i="5"/>
  <c r="BA127" i="5"/>
  <c r="BB127" i="5"/>
  <c r="BC127" i="5"/>
  <c r="BD127" i="5"/>
  <c r="BE127" i="5"/>
  <c r="BF127" i="5"/>
  <c r="BG127" i="5"/>
  <c r="A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Z128" i="5"/>
  <c r="AA128" i="5"/>
  <c r="AB128" i="5"/>
  <c r="AC128" i="5"/>
  <c r="AD128" i="5"/>
  <c r="AE128" i="5"/>
  <c r="AF128" i="5"/>
  <c r="AG128" i="5"/>
  <c r="AH128" i="5"/>
  <c r="AI128" i="5"/>
  <c r="AJ128" i="5"/>
  <c r="AK128" i="5"/>
  <c r="AL128" i="5"/>
  <c r="AM128" i="5"/>
  <c r="AN128" i="5"/>
  <c r="AO128" i="5"/>
  <c r="AP128" i="5"/>
  <c r="AQ128" i="5"/>
  <c r="AR128" i="5"/>
  <c r="AS128" i="5"/>
  <c r="AT128" i="5"/>
  <c r="AU128" i="5"/>
  <c r="AV128" i="5"/>
  <c r="AW128" i="5"/>
  <c r="AX128" i="5"/>
  <c r="AY128" i="5"/>
  <c r="AZ128" i="5"/>
  <c r="BA128" i="5"/>
  <c r="BB128" i="5"/>
  <c r="BC128" i="5"/>
  <c r="BD128" i="5"/>
  <c r="BE128" i="5"/>
  <c r="BF128" i="5"/>
  <c r="BG128" i="5"/>
  <c r="A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Z129" i="5"/>
  <c r="AA129" i="5"/>
  <c r="AB129" i="5"/>
  <c r="AC129" i="5"/>
  <c r="AD129" i="5"/>
  <c r="AE129" i="5"/>
  <c r="AF129" i="5"/>
  <c r="AG129" i="5"/>
  <c r="AH129" i="5"/>
  <c r="AI129" i="5"/>
  <c r="AJ129" i="5"/>
  <c r="AK129" i="5"/>
  <c r="AL129" i="5"/>
  <c r="AM129" i="5"/>
  <c r="AN129" i="5"/>
  <c r="AO129" i="5"/>
  <c r="AP129" i="5"/>
  <c r="AQ129" i="5"/>
  <c r="AR129" i="5"/>
  <c r="AS129" i="5"/>
  <c r="AT129" i="5"/>
  <c r="AU129" i="5"/>
  <c r="AV129" i="5"/>
  <c r="AW129" i="5"/>
  <c r="AX129" i="5"/>
  <c r="AY129" i="5"/>
  <c r="AZ129" i="5"/>
  <c r="BA129" i="5"/>
  <c r="BB129" i="5"/>
  <c r="BC129" i="5"/>
  <c r="BD129" i="5"/>
  <c r="BE129" i="5"/>
  <c r="BF129" i="5"/>
  <c r="BG129" i="5"/>
  <c r="A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Z130" i="5"/>
  <c r="AA130" i="5"/>
  <c r="AB130" i="5"/>
  <c r="AC130" i="5"/>
  <c r="AD130" i="5"/>
  <c r="AE130" i="5"/>
  <c r="AF130" i="5"/>
  <c r="AG130" i="5"/>
  <c r="AH130" i="5"/>
  <c r="AI130" i="5"/>
  <c r="AJ130" i="5"/>
  <c r="AK130" i="5"/>
  <c r="AL130" i="5"/>
  <c r="AM130" i="5"/>
  <c r="AN130" i="5"/>
  <c r="AO130" i="5"/>
  <c r="AP130" i="5"/>
  <c r="AQ130" i="5"/>
  <c r="AR130" i="5"/>
  <c r="AS130" i="5"/>
  <c r="AT130" i="5"/>
  <c r="AU130" i="5"/>
  <c r="AV130" i="5"/>
  <c r="AW130" i="5"/>
  <c r="AX130" i="5"/>
  <c r="AY130" i="5"/>
  <c r="AZ130" i="5"/>
  <c r="BA130" i="5"/>
  <c r="BB130" i="5"/>
  <c r="BC130" i="5"/>
  <c r="BD130" i="5"/>
  <c r="BE130" i="5"/>
  <c r="BF130" i="5"/>
  <c r="BG130" i="5"/>
  <c r="A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Z131" i="5"/>
  <c r="AA131" i="5"/>
  <c r="AB131" i="5"/>
  <c r="AC131" i="5"/>
  <c r="AD131" i="5"/>
  <c r="AE131" i="5"/>
  <c r="AF131" i="5"/>
  <c r="AG131" i="5"/>
  <c r="AH131" i="5"/>
  <c r="AI131" i="5"/>
  <c r="AJ131" i="5"/>
  <c r="AK131" i="5"/>
  <c r="AL131" i="5"/>
  <c r="AM131" i="5"/>
  <c r="AN131" i="5"/>
  <c r="AO131" i="5"/>
  <c r="AP131" i="5"/>
  <c r="AQ131" i="5"/>
  <c r="AR131" i="5"/>
  <c r="AS131" i="5"/>
  <c r="AT131" i="5"/>
  <c r="AU131" i="5"/>
  <c r="AV131" i="5"/>
  <c r="AW131" i="5"/>
  <c r="AX131" i="5"/>
  <c r="AY131" i="5"/>
  <c r="AZ131" i="5"/>
  <c r="BA131" i="5"/>
  <c r="BB131" i="5"/>
  <c r="BC131" i="5"/>
  <c r="BD131" i="5"/>
  <c r="BE131" i="5"/>
  <c r="BF131" i="5"/>
  <c r="BG131" i="5"/>
  <c r="A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AB132" i="5"/>
  <c r="AC132" i="5"/>
  <c r="AD132" i="5"/>
  <c r="AE132" i="5"/>
  <c r="AF132" i="5"/>
  <c r="AG132" i="5"/>
  <c r="AH132" i="5"/>
  <c r="AI132" i="5"/>
  <c r="AJ132" i="5"/>
  <c r="AK132" i="5"/>
  <c r="AL132" i="5"/>
  <c r="AM132" i="5"/>
  <c r="AN132" i="5"/>
  <c r="AO132" i="5"/>
  <c r="AP132" i="5"/>
  <c r="AQ132" i="5"/>
  <c r="AR132" i="5"/>
  <c r="AS132" i="5"/>
  <c r="AT132" i="5"/>
  <c r="AU132" i="5"/>
  <c r="AV132" i="5"/>
  <c r="AW132" i="5"/>
  <c r="AX132" i="5"/>
  <c r="AY132" i="5"/>
  <c r="AZ132" i="5"/>
  <c r="BA132" i="5"/>
  <c r="BB132" i="5"/>
  <c r="BC132" i="5"/>
  <c r="BD132" i="5"/>
  <c r="BE132" i="5"/>
  <c r="BF132" i="5"/>
  <c r="BG132" i="5"/>
  <c r="A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Z133" i="5"/>
  <c r="AA133" i="5"/>
  <c r="AB133" i="5"/>
  <c r="AC133" i="5"/>
  <c r="AD133" i="5"/>
  <c r="AE133" i="5"/>
  <c r="AF133" i="5"/>
  <c r="AG133" i="5"/>
  <c r="AH133" i="5"/>
  <c r="AI133" i="5"/>
  <c r="AJ133" i="5"/>
  <c r="AK133" i="5"/>
  <c r="AL133" i="5"/>
  <c r="AM133" i="5"/>
  <c r="AN133" i="5"/>
  <c r="AO133" i="5"/>
  <c r="AP133" i="5"/>
  <c r="AQ133" i="5"/>
  <c r="AR133" i="5"/>
  <c r="AS133" i="5"/>
  <c r="AT133" i="5"/>
  <c r="AU133" i="5"/>
  <c r="AV133" i="5"/>
  <c r="AW133" i="5"/>
  <c r="AX133" i="5"/>
  <c r="AY133" i="5"/>
  <c r="AZ133" i="5"/>
  <c r="BA133" i="5"/>
  <c r="BB133" i="5"/>
  <c r="BC133" i="5"/>
  <c r="BD133" i="5"/>
  <c r="BE133" i="5"/>
  <c r="BF133" i="5"/>
  <c r="BG133" i="5"/>
  <c r="A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Z134" i="5"/>
  <c r="AA134" i="5"/>
  <c r="AB134" i="5"/>
  <c r="AC134" i="5"/>
  <c r="AD134" i="5"/>
  <c r="AE134" i="5"/>
  <c r="AF134" i="5"/>
  <c r="AG134" i="5"/>
  <c r="AH134" i="5"/>
  <c r="AI134" i="5"/>
  <c r="AJ134" i="5"/>
  <c r="AK134" i="5"/>
  <c r="AL134" i="5"/>
  <c r="AM134" i="5"/>
  <c r="AN134" i="5"/>
  <c r="AO134" i="5"/>
  <c r="AP134" i="5"/>
  <c r="AQ134" i="5"/>
  <c r="AR134" i="5"/>
  <c r="AS134" i="5"/>
  <c r="AT134" i="5"/>
  <c r="AU134" i="5"/>
  <c r="AV134" i="5"/>
  <c r="AW134" i="5"/>
  <c r="AX134" i="5"/>
  <c r="AY134" i="5"/>
  <c r="AZ134" i="5"/>
  <c r="BA134" i="5"/>
  <c r="BB134" i="5"/>
  <c r="BC134" i="5"/>
  <c r="BD134" i="5"/>
  <c r="BE134" i="5"/>
  <c r="BF134" i="5"/>
  <c r="BG134" i="5"/>
  <c r="A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Z135" i="5"/>
  <c r="AA135" i="5"/>
  <c r="AB135" i="5"/>
  <c r="AC135" i="5"/>
  <c r="AD135" i="5"/>
  <c r="AE135" i="5"/>
  <c r="AF135" i="5"/>
  <c r="AG135" i="5"/>
  <c r="AH135" i="5"/>
  <c r="AI135" i="5"/>
  <c r="AJ135" i="5"/>
  <c r="AK135" i="5"/>
  <c r="AL135" i="5"/>
  <c r="AM135" i="5"/>
  <c r="AN135" i="5"/>
  <c r="AO135" i="5"/>
  <c r="AP135" i="5"/>
  <c r="AQ135" i="5"/>
  <c r="AR135" i="5"/>
  <c r="AS135" i="5"/>
  <c r="AT135" i="5"/>
  <c r="AU135" i="5"/>
  <c r="AV135" i="5"/>
  <c r="AW135" i="5"/>
  <c r="AX135" i="5"/>
  <c r="AY135" i="5"/>
  <c r="AZ135" i="5"/>
  <c r="BA135" i="5"/>
  <c r="BB135" i="5"/>
  <c r="BC135" i="5"/>
  <c r="BD135" i="5"/>
  <c r="BE135" i="5"/>
  <c r="BF135" i="5"/>
  <c r="BG135" i="5"/>
  <c r="A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Z136" i="5"/>
  <c r="AA136" i="5"/>
  <c r="AB136" i="5"/>
  <c r="AC136" i="5"/>
  <c r="AD136" i="5"/>
  <c r="AE136" i="5"/>
  <c r="AF136" i="5"/>
  <c r="AG136" i="5"/>
  <c r="AH136" i="5"/>
  <c r="AI136" i="5"/>
  <c r="AJ136" i="5"/>
  <c r="AK136" i="5"/>
  <c r="AL136" i="5"/>
  <c r="AM136" i="5"/>
  <c r="AN136" i="5"/>
  <c r="AO136" i="5"/>
  <c r="AP136" i="5"/>
  <c r="AQ136" i="5"/>
  <c r="AR136" i="5"/>
  <c r="AS136" i="5"/>
  <c r="AT136" i="5"/>
  <c r="AU136" i="5"/>
  <c r="AV136" i="5"/>
  <c r="AW136" i="5"/>
  <c r="AX136" i="5"/>
  <c r="AY136" i="5"/>
  <c r="AZ136" i="5"/>
  <c r="BA136" i="5"/>
  <c r="BB136" i="5"/>
  <c r="BC136" i="5"/>
  <c r="BD136" i="5"/>
  <c r="BE136" i="5"/>
  <c r="BF136" i="5"/>
  <c r="BG136" i="5"/>
  <c r="A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Z137" i="5"/>
  <c r="AA137" i="5"/>
  <c r="AB137" i="5"/>
  <c r="AC137" i="5"/>
  <c r="AD137" i="5"/>
  <c r="AE137" i="5"/>
  <c r="AF137" i="5"/>
  <c r="AG137" i="5"/>
  <c r="AH137" i="5"/>
  <c r="AI137" i="5"/>
  <c r="AJ137" i="5"/>
  <c r="AK137" i="5"/>
  <c r="AL137" i="5"/>
  <c r="AM137" i="5"/>
  <c r="AN137" i="5"/>
  <c r="AO137" i="5"/>
  <c r="AP137" i="5"/>
  <c r="AQ137" i="5"/>
  <c r="AR137" i="5"/>
  <c r="AS137" i="5"/>
  <c r="AT137" i="5"/>
  <c r="AU137" i="5"/>
  <c r="AV137" i="5"/>
  <c r="AW137" i="5"/>
  <c r="AX137" i="5"/>
  <c r="AY137" i="5"/>
  <c r="AZ137" i="5"/>
  <c r="BA137" i="5"/>
  <c r="BB137" i="5"/>
  <c r="BC137" i="5"/>
  <c r="BD137" i="5"/>
  <c r="BE137" i="5"/>
  <c r="BF137" i="5"/>
  <c r="BG137" i="5"/>
  <c r="A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Z138" i="5"/>
  <c r="AA138" i="5"/>
  <c r="AB138" i="5"/>
  <c r="AC138" i="5"/>
  <c r="AD138" i="5"/>
  <c r="AE138" i="5"/>
  <c r="AF138" i="5"/>
  <c r="AG138" i="5"/>
  <c r="AH138" i="5"/>
  <c r="AI138" i="5"/>
  <c r="AJ138" i="5"/>
  <c r="AK138" i="5"/>
  <c r="AL138" i="5"/>
  <c r="AM138" i="5"/>
  <c r="AN138" i="5"/>
  <c r="AO138" i="5"/>
  <c r="AP138" i="5"/>
  <c r="AQ138" i="5"/>
  <c r="AR138" i="5"/>
  <c r="AS138" i="5"/>
  <c r="AT138" i="5"/>
  <c r="AU138" i="5"/>
  <c r="AV138" i="5"/>
  <c r="AW138" i="5"/>
  <c r="AX138" i="5"/>
  <c r="AY138" i="5"/>
  <c r="AZ138" i="5"/>
  <c r="BA138" i="5"/>
  <c r="BB138" i="5"/>
  <c r="BC138" i="5"/>
  <c r="BD138" i="5"/>
  <c r="BE138" i="5"/>
  <c r="BF138" i="5"/>
  <c r="BG138" i="5"/>
  <c r="A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Z139" i="5"/>
  <c r="AA139" i="5"/>
  <c r="AB139" i="5"/>
  <c r="AC139" i="5"/>
  <c r="AD139" i="5"/>
  <c r="AE139" i="5"/>
  <c r="AF139" i="5"/>
  <c r="AG139" i="5"/>
  <c r="AH139" i="5"/>
  <c r="AI139" i="5"/>
  <c r="AJ139" i="5"/>
  <c r="AK139" i="5"/>
  <c r="AL139" i="5"/>
  <c r="AM139" i="5"/>
  <c r="AN139" i="5"/>
  <c r="AO139" i="5"/>
  <c r="AP139" i="5"/>
  <c r="AQ139" i="5"/>
  <c r="AR139" i="5"/>
  <c r="AS139" i="5"/>
  <c r="AT139" i="5"/>
  <c r="AU139" i="5"/>
  <c r="AV139" i="5"/>
  <c r="AW139" i="5"/>
  <c r="AX139" i="5"/>
  <c r="AY139" i="5"/>
  <c r="AZ139" i="5"/>
  <c r="BA139" i="5"/>
  <c r="BB139" i="5"/>
  <c r="BC139" i="5"/>
  <c r="BD139" i="5"/>
  <c r="BE139" i="5"/>
  <c r="BF139" i="5"/>
  <c r="BG139" i="5"/>
  <c r="A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Z140" i="5"/>
  <c r="AA140" i="5"/>
  <c r="AB140" i="5"/>
  <c r="AC140" i="5"/>
  <c r="AD140" i="5"/>
  <c r="AE140" i="5"/>
  <c r="AF140" i="5"/>
  <c r="AG140" i="5"/>
  <c r="AH140" i="5"/>
  <c r="AI140" i="5"/>
  <c r="AJ140" i="5"/>
  <c r="AK140" i="5"/>
  <c r="AL140" i="5"/>
  <c r="AM140" i="5"/>
  <c r="AN140" i="5"/>
  <c r="AO140" i="5"/>
  <c r="AP140" i="5"/>
  <c r="AQ140" i="5"/>
  <c r="AR140" i="5"/>
  <c r="AS140" i="5"/>
  <c r="AT140" i="5"/>
  <c r="AU140" i="5"/>
  <c r="AV140" i="5"/>
  <c r="AW140" i="5"/>
  <c r="AX140" i="5"/>
  <c r="AY140" i="5"/>
  <c r="AZ140" i="5"/>
  <c r="BA140" i="5"/>
  <c r="BB140" i="5"/>
  <c r="BC140" i="5"/>
  <c r="BD140" i="5"/>
  <c r="BE140" i="5"/>
  <c r="BF140" i="5"/>
  <c r="BG140" i="5"/>
  <c r="A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Z141" i="5"/>
  <c r="AA141" i="5"/>
  <c r="AB141" i="5"/>
  <c r="AC141" i="5"/>
  <c r="AD141" i="5"/>
  <c r="AE141" i="5"/>
  <c r="AF141" i="5"/>
  <c r="AG141" i="5"/>
  <c r="AH141" i="5"/>
  <c r="AI141" i="5"/>
  <c r="AJ141" i="5"/>
  <c r="AK141" i="5"/>
  <c r="AL141" i="5"/>
  <c r="AM141" i="5"/>
  <c r="AN141" i="5"/>
  <c r="AO141" i="5"/>
  <c r="AP141" i="5"/>
  <c r="AQ141" i="5"/>
  <c r="AR141" i="5"/>
  <c r="AS141" i="5"/>
  <c r="AT141" i="5"/>
  <c r="AU141" i="5"/>
  <c r="AV141" i="5"/>
  <c r="AW141" i="5"/>
  <c r="AX141" i="5"/>
  <c r="AY141" i="5"/>
  <c r="AZ141" i="5"/>
  <c r="BA141" i="5"/>
  <c r="BB141" i="5"/>
  <c r="BC141" i="5"/>
  <c r="BD141" i="5"/>
  <c r="BE141" i="5"/>
  <c r="BF141" i="5"/>
  <c r="BG141" i="5"/>
  <c r="A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Z142" i="5"/>
  <c r="AA142" i="5"/>
  <c r="AB142" i="5"/>
  <c r="AC142" i="5"/>
  <c r="AD142" i="5"/>
  <c r="AE142" i="5"/>
  <c r="AF142" i="5"/>
  <c r="AG142" i="5"/>
  <c r="AH142" i="5"/>
  <c r="AI142" i="5"/>
  <c r="AJ142" i="5"/>
  <c r="AK142" i="5"/>
  <c r="AL142" i="5"/>
  <c r="AM142" i="5"/>
  <c r="AN142" i="5"/>
  <c r="AO142" i="5"/>
  <c r="AP142" i="5"/>
  <c r="AQ142" i="5"/>
  <c r="AR142" i="5"/>
  <c r="AS142" i="5"/>
  <c r="AT142" i="5"/>
  <c r="AU142" i="5"/>
  <c r="AV142" i="5"/>
  <c r="AW142" i="5"/>
  <c r="AX142" i="5"/>
  <c r="AY142" i="5"/>
  <c r="AZ142" i="5"/>
  <c r="BA142" i="5"/>
  <c r="BB142" i="5"/>
  <c r="BC142" i="5"/>
  <c r="BD142" i="5"/>
  <c r="BE142" i="5"/>
  <c r="BF142" i="5"/>
  <c r="BG142" i="5"/>
  <c r="A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Z143" i="5"/>
  <c r="AA143" i="5"/>
  <c r="AB143" i="5"/>
  <c r="AC143" i="5"/>
  <c r="AD143" i="5"/>
  <c r="AE143" i="5"/>
  <c r="AF143" i="5"/>
  <c r="AG143" i="5"/>
  <c r="AH143" i="5"/>
  <c r="AI143" i="5"/>
  <c r="AJ143" i="5"/>
  <c r="AK143" i="5"/>
  <c r="AL143" i="5"/>
  <c r="AM143" i="5"/>
  <c r="AN143" i="5"/>
  <c r="AO143" i="5"/>
  <c r="AP143" i="5"/>
  <c r="AQ143" i="5"/>
  <c r="AR143" i="5"/>
  <c r="AS143" i="5"/>
  <c r="AT143" i="5"/>
  <c r="AU143" i="5"/>
  <c r="AV143" i="5"/>
  <c r="AW143" i="5"/>
  <c r="AX143" i="5"/>
  <c r="AY143" i="5"/>
  <c r="AZ143" i="5"/>
  <c r="BA143" i="5"/>
  <c r="BB143" i="5"/>
  <c r="BC143" i="5"/>
  <c r="BD143" i="5"/>
  <c r="BE143" i="5"/>
  <c r="BF143" i="5"/>
  <c r="BG143" i="5"/>
  <c r="A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Z144" i="5"/>
  <c r="AA144" i="5"/>
  <c r="AB144" i="5"/>
  <c r="AC144" i="5"/>
  <c r="AD144" i="5"/>
  <c r="AE144" i="5"/>
  <c r="AF144" i="5"/>
  <c r="AG144" i="5"/>
  <c r="AH144" i="5"/>
  <c r="AI144" i="5"/>
  <c r="AJ144" i="5"/>
  <c r="AK144" i="5"/>
  <c r="AL144" i="5"/>
  <c r="AM144" i="5"/>
  <c r="AN144" i="5"/>
  <c r="AO144" i="5"/>
  <c r="AP144" i="5"/>
  <c r="AQ144" i="5"/>
  <c r="AR144" i="5"/>
  <c r="AS144" i="5"/>
  <c r="AT144" i="5"/>
  <c r="AU144" i="5"/>
  <c r="AV144" i="5"/>
  <c r="AW144" i="5"/>
  <c r="AX144" i="5"/>
  <c r="AY144" i="5"/>
  <c r="AZ144" i="5"/>
  <c r="BA144" i="5"/>
  <c r="BB144" i="5"/>
  <c r="BC144" i="5"/>
  <c r="BD144" i="5"/>
  <c r="BE144" i="5"/>
  <c r="BF144" i="5"/>
  <c r="BG144" i="5"/>
  <c r="A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Z145" i="5"/>
  <c r="AA145" i="5"/>
  <c r="AB145" i="5"/>
  <c r="AC145" i="5"/>
  <c r="AD145" i="5"/>
  <c r="AE145" i="5"/>
  <c r="AF145" i="5"/>
  <c r="AG145" i="5"/>
  <c r="AH145" i="5"/>
  <c r="AI145" i="5"/>
  <c r="AJ145" i="5"/>
  <c r="AK145" i="5"/>
  <c r="AL145" i="5"/>
  <c r="AM145" i="5"/>
  <c r="AN145" i="5"/>
  <c r="AO145" i="5"/>
  <c r="AP145" i="5"/>
  <c r="AQ145" i="5"/>
  <c r="AR145" i="5"/>
  <c r="AS145" i="5"/>
  <c r="AT145" i="5"/>
  <c r="AU145" i="5"/>
  <c r="AV145" i="5"/>
  <c r="AW145" i="5"/>
  <c r="AX145" i="5"/>
  <c r="AY145" i="5"/>
  <c r="AZ145" i="5"/>
  <c r="BA145" i="5"/>
  <c r="BB145" i="5"/>
  <c r="BC145" i="5"/>
  <c r="BD145" i="5"/>
  <c r="BE145" i="5"/>
  <c r="BF145" i="5"/>
  <c r="BG145" i="5"/>
  <c r="A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Z146" i="5"/>
  <c r="AA146" i="5"/>
  <c r="AB146" i="5"/>
  <c r="AC146" i="5"/>
  <c r="AD146" i="5"/>
  <c r="AE146" i="5"/>
  <c r="AF146" i="5"/>
  <c r="AG146" i="5"/>
  <c r="AH146" i="5"/>
  <c r="AI146" i="5"/>
  <c r="AJ146" i="5"/>
  <c r="AK146" i="5"/>
  <c r="AL146" i="5"/>
  <c r="AM146" i="5"/>
  <c r="AN146" i="5"/>
  <c r="AO146" i="5"/>
  <c r="AP146" i="5"/>
  <c r="AQ146" i="5"/>
  <c r="AR146" i="5"/>
  <c r="AS146" i="5"/>
  <c r="AT146" i="5"/>
  <c r="AU146" i="5"/>
  <c r="AV146" i="5"/>
  <c r="AW146" i="5"/>
  <c r="AX146" i="5"/>
  <c r="AY146" i="5"/>
  <c r="AZ146" i="5"/>
  <c r="BA146" i="5"/>
  <c r="BB146" i="5"/>
  <c r="BC146" i="5"/>
  <c r="BD146" i="5"/>
  <c r="BE146" i="5"/>
  <c r="BF146" i="5"/>
  <c r="BG146" i="5"/>
  <c r="A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Z147" i="5"/>
  <c r="AA147" i="5"/>
  <c r="AB147" i="5"/>
  <c r="AC147" i="5"/>
  <c r="AD147" i="5"/>
  <c r="AE147" i="5"/>
  <c r="AF147" i="5"/>
  <c r="AG147" i="5"/>
  <c r="AH147" i="5"/>
  <c r="AI147" i="5"/>
  <c r="AJ147" i="5"/>
  <c r="AK147" i="5"/>
  <c r="AL147" i="5"/>
  <c r="AM147" i="5"/>
  <c r="AN147" i="5"/>
  <c r="AO147" i="5"/>
  <c r="AP147" i="5"/>
  <c r="AQ147" i="5"/>
  <c r="AR147" i="5"/>
  <c r="AS147" i="5"/>
  <c r="AT147" i="5"/>
  <c r="AU147" i="5"/>
  <c r="AV147" i="5"/>
  <c r="AW147" i="5"/>
  <c r="AX147" i="5"/>
  <c r="AY147" i="5"/>
  <c r="AZ147" i="5"/>
  <c r="BA147" i="5"/>
  <c r="BB147" i="5"/>
  <c r="BC147" i="5"/>
  <c r="BD147" i="5"/>
  <c r="BE147" i="5"/>
  <c r="BF147" i="5"/>
  <c r="BG147" i="5"/>
  <c r="A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Z148" i="5"/>
  <c r="AA148" i="5"/>
  <c r="AB148" i="5"/>
  <c r="AC148" i="5"/>
  <c r="AD148" i="5"/>
  <c r="AE148" i="5"/>
  <c r="AF148" i="5"/>
  <c r="AG148" i="5"/>
  <c r="AH148" i="5"/>
  <c r="AI148" i="5"/>
  <c r="AJ148" i="5"/>
  <c r="AK148" i="5"/>
  <c r="AL148" i="5"/>
  <c r="AM148" i="5"/>
  <c r="AN148" i="5"/>
  <c r="AO148" i="5"/>
  <c r="AP148" i="5"/>
  <c r="AQ148" i="5"/>
  <c r="AR148" i="5"/>
  <c r="AS148" i="5"/>
  <c r="AT148" i="5"/>
  <c r="AU148" i="5"/>
  <c r="AV148" i="5"/>
  <c r="AW148" i="5"/>
  <c r="AX148" i="5"/>
  <c r="AY148" i="5"/>
  <c r="AZ148" i="5"/>
  <c r="BA148" i="5"/>
  <c r="BB148" i="5"/>
  <c r="BC148" i="5"/>
  <c r="BD148" i="5"/>
  <c r="BE148" i="5"/>
  <c r="BF148" i="5"/>
  <c r="BG148" i="5"/>
  <c r="A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Z149" i="5"/>
  <c r="AA149" i="5"/>
  <c r="AB149" i="5"/>
  <c r="AC149" i="5"/>
  <c r="AD149" i="5"/>
  <c r="AE149" i="5"/>
  <c r="AF149" i="5"/>
  <c r="AG149" i="5"/>
  <c r="AH149" i="5"/>
  <c r="AI149" i="5"/>
  <c r="AJ149" i="5"/>
  <c r="AK149" i="5"/>
  <c r="AL149" i="5"/>
  <c r="AM149" i="5"/>
  <c r="AN149" i="5"/>
  <c r="AO149" i="5"/>
  <c r="AP149" i="5"/>
  <c r="AQ149" i="5"/>
  <c r="AR149" i="5"/>
  <c r="AS149" i="5"/>
  <c r="AT149" i="5"/>
  <c r="AU149" i="5"/>
  <c r="AV149" i="5"/>
  <c r="AW149" i="5"/>
  <c r="AX149" i="5"/>
  <c r="AY149" i="5"/>
  <c r="AZ149" i="5"/>
  <c r="BA149" i="5"/>
  <c r="BB149" i="5"/>
  <c r="BC149" i="5"/>
  <c r="BD149" i="5"/>
  <c r="BE149" i="5"/>
  <c r="BF149" i="5"/>
  <c r="BG149" i="5"/>
  <c r="A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Z150" i="5"/>
  <c r="AA150" i="5"/>
  <c r="AB150" i="5"/>
  <c r="AC150" i="5"/>
  <c r="AD150" i="5"/>
  <c r="AE150" i="5"/>
  <c r="AF150" i="5"/>
  <c r="AG150" i="5"/>
  <c r="AH150" i="5"/>
  <c r="AI150" i="5"/>
  <c r="AJ150" i="5"/>
  <c r="AK150" i="5"/>
  <c r="AL150" i="5"/>
  <c r="AM150" i="5"/>
  <c r="AN150" i="5"/>
  <c r="AO150" i="5"/>
  <c r="AP150" i="5"/>
  <c r="AQ150" i="5"/>
  <c r="AR150" i="5"/>
  <c r="AS150" i="5"/>
  <c r="AT150" i="5"/>
  <c r="AU150" i="5"/>
  <c r="AV150" i="5"/>
  <c r="AW150" i="5"/>
  <c r="AX150" i="5"/>
  <c r="AY150" i="5"/>
  <c r="AZ150" i="5"/>
  <c r="BA150" i="5"/>
  <c r="BB150" i="5"/>
  <c r="BC150" i="5"/>
  <c r="BD150" i="5"/>
  <c r="BE150" i="5"/>
  <c r="BF150" i="5"/>
  <c r="BG150" i="5"/>
  <c r="A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Y151" i="5"/>
  <c r="Z151" i="5"/>
  <c r="AA151" i="5"/>
  <c r="AB151" i="5"/>
  <c r="AC151" i="5"/>
  <c r="AD151" i="5"/>
  <c r="AE151" i="5"/>
  <c r="AF151" i="5"/>
  <c r="AG151" i="5"/>
  <c r="AH151" i="5"/>
  <c r="AI151" i="5"/>
  <c r="AJ151" i="5"/>
  <c r="AK151" i="5"/>
  <c r="AL151" i="5"/>
  <c r="AM151" i="5"/>
  <c r="AN151" i="5"/>
  <c r="AO151" i="5"/>
  <c r="AP151" i="5"/>
  <c r="AQ151" i="5"/>
  <c r="AR151" i="5"/>
  <c r="AS151" i="5"/>
  <c r="AT151" i="5"/>
  <c r="AU151" i="5"/>
  <c r="AV151" i="5"/>
  <c r="AW151" i="5"/>
  <c r="AX151" i="5"/>
  <c r="AY151" i="5"/>
  <c r="AZ151" i="5"/>
  <c r="BA151" i="5"/>
  <c r="BB151" i="5"/>
  <c r="BC151" i="5"/>
  <c r="BD151" i="5"/>
  <c r="BE151" i="5"/>
  <c r="BF151" i="5"/>
  <c r="BG151" i="5"/>
  <c r="A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Y152" i="5"/>
  <c r="Z152" i="5"/>
  <c r="AA152" i="5"/>
  <c r="AB152" i="5"/>
  <c r="AC152" i="5"/>
  <c r="AD152" i="5"/>
  <c r="AE152" i="5"/>
  <c r="AF152" i="5"/>
  <c r="AG152" i="5"/>
  <c r="AH152" i="5"/>
  <c r="AI152" i="5"/>
  <c r="AJ152" i="5"/>
  <c r="AK152" i="5"/>
  <c r="AL152" i="5"/>
  <c r="AM152" i="5"/>
  <c r="AN152" i="5"/>
  <c r="AO152" i="5"/>
  <c r="AP152" i="5"/>
  <c r="AQ152" i="5"/>
  <c r="AR152" i="5"/>
  <c r="AS152" i="5"/>
  <c r="AT152" i="5"/>
  <c r="AU152" i="5"/>
  <c r="AV152" i="5"/>
  <c r="AW152" i="5"/>
  <c r="AX152" i="5"/>
  <c r="AY152" i="5"/>
  <c r="AZ152" i="5"/>
  <c r="BA152" i="5"/>
  <c r="BB152" i="5"/>
  <c r="BC152" i="5"/>
  <c r="BD152" i="5"/>
  <c r="BE152" i="5"/>
  <c r="BF152" i="5"/>
  <c r="BG152" i="5"/>
  <c r="A153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Y153" i="5"/>
  <c r="Z153" i="5"/>
  <c r="AA153" i="5"/>
  <c r="AB153" i="5"/>
  <c r="AC153" i="5"/>
  <c r="AD153" i="5"/>
  <c r="AE153" i="5"/>
  <c r="AF153" i="5"/>
  <c r="AG153" i="5"/>
  <c r="AH153" i="5"/>
  <c r="AI153" i="5"/>
  <c r="AJ153" i="5"/>
  <c r="AK153" i="5"/>
  <c r="AL153" i="5"/>
  <c r="AM153" i="5"/>
  <c r="AN153" i="5"/>
  <c r="AO153" i="5"/>
  <c r="AP153" i="5"/>
  <c r="AQ153" i="5"/>
  <c r="AR153" i="5"/>
  <c r="AS153" i="5"/>
  <c r="AT153" i="5"/>
  <c r="AU153" i="5"/>
  <c r="AV153" i="5"/>
  <c r="AW153" i="5"/>
  <c r="AX153" i="5"/>
  <c r="AY153" i="5"/>
  <c r="AZ153" i="5"/>
  <c r="BA153" i="5"/>
  <c r="BB153" i="5"/>
  <c r="BC153" i="5"/>
  <c r="BD153" i="5"/>
  <c r="BE153" i="5"/>
  <c r="BF153" i="5"/>
  <c r="BG153" i="5"/>
  <c r="A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X154" i="5"/>
  <c r="Y154" i="5"/>
  <c r="Z154" i="5"/>
  <c r="AA154" i="5"/>
  <c r="AB154" i="5"/>
  <c r="AC154" i="5"/>
  <c r="AD154" i="5"/>
  <c r="AE154" i="5"/>
  <c r="AF154" i="5"/>
  <c r="AG154" i="5"/>
  <c r="AH154" i="5"/>
  <c r="AI154" i="5"/>
  <c r="AJ154" i="5"/>
  <c r="AK154" i="5"/>
  <c r="AL154" i="5"/>
  <c r="AM154" i="5"/>
  <c r="AN154" i="5"/>
  <c r="AO154" i="5"/>
  <c r="AP154" i="5"/>
  <c r="AQ154" i="5"/>
  <c r="AR154" i="5"/>
  <c r="AS154" i="5"/>
  <c r="AT154" i="5"/>
  <c r="AU154" i="5"/>
  <c r="AV154" i="5"/>
  <c r="AW154" i="5"/>
  <c r="AX154" i="5"/>
  <c r="AY154" i="5"/>
  <c r="AZ154" i="5"/>
  <c r="BA154" i="5"/>
  <c r="BB154" i="5"/>
  <c r="BC154" i="5"/>
  <c r="BD154" i="5"/>
  <c r="BE154" i="5"/>
  <c r="BF154" i="5"/>
  <c r="BG154" i="5"/>
  <c r="A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X155" i="5"/>
  <c r="Y155" i="5"/>
  <c r="Z155" i="5"/>
  <c r="AA155" i="5"/>
  <c r="AB155" i="5"/>
  <c r="AC155" i="5"/>
  <c r="AD155" i="5"/>
  <c r="AE155" i="5"/>
  <c r="AF155" i="5"/>
  <c r="AG155" i="5"/>
  <c r="AH155" i="5"/>
  <c r="AI155" i="5"/>
  <c r="AJ155" i="5"/>
  <c r="AK155" i="5"/>
  <c r="AL155" i="5"/>
  <c r="AM155" i="5"/>
  <c r="AN155" i="5"/>
  <c r="AO155" i="5"/>
  <c r="AP155" i="5"/>
  <c r="AQ155" i="5"/>
  <c r="AR155" i="5"/>
  <c r="AS155" i="5"/>
  <c r="AT155" i="5"/>
  <c r="AU155" i="5"/>
  <c r="AV155" i="5"/>
  <c r="AW155" i="5"/>
  <c r="AX155" i="5"/>
  <c r="AY155" i="5"/>
  <c r="AZ155" i="5"/>
  <c r="BA155" i="5"/>
  <c r="BB155" i="5"/>
  <c r="BC155" i="5"/>
  <c r="BD155" i="5"/>
  <c r="BE155" i="5"/>
  <c r="BF155" i="5"/>
  <c r="BG155" i="5"/>
  <c r="A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Z156" i="5"/>
  <c r="AA156" i="5"/>
  <c r="AB156" i="5"/>
  <c r="AC156" i="5"/>
  <c r="AD156" i="5"/>
  <c r="AE156" i="5"/>
  <c r="AF156" i="5"/>
  <c r="AG156" i="5"/>
  <c r="AH156" i="5"/>
  <c r="AI156" i="5"/>
  <c r="AJ156" i="5"/>
  <c r="AK156" i="5"/>
  <c r="AL156" i="5"/>
  <c r="AM156" i="5"/>
  <c r="AN156" i="5"/>
  <c r="AO156" i="5"/>
  <c r="AP156" i="5"/>
  <c r="AQ156" i="5"/>
  <c r="AR156" i="5"/>
  <c r="AS156" i="5"/>
  <c r="AT156" i="5"/>
  <c r="AU156" i="5"/>
  <c r="AV156" i="5"/>
  <c r="AW156" i="5"/>
  <c r="AX156" i="5"/>
  <c r="AY156" i="5"/>
  <c r="AZ156" i="5"/>
  <c r="BA156" i="5"/>
  <c r="BB156" i="5"/>
  <c r="BC156" i="5"/>
  <c r="BD156" i="5"/>
  <c r="BE156" i="5"/>
  <c r="BF156" i="5"/>
  <c r="BG156" i="5"/>
  <c r="A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Z157" i="5"/>
  <c r="AA157" i="5"/>
  <c r="AB157" i="5"/>
  <c r="AC157" i="5"/>
  <c r="AD157" i="5"/>
  <c r="AE157" i="5"/>
  <c r="AF157" i="5"/>
  <c r="AG157" i="5"/>
  <c r="AH157" i="5"/>
  <c r="AI157" i="5"/>
  <c r="AJ157" i="5"/>
  <c r="AK157" i="5"/>
  <c r="AL157" i="5"/>
  <c r="AM157" i="5"/>
  <c r="AN157" i="5"/>
  <c r="AO157" i="5"/>
  <c r="AP157" i="5"/>
  <c r="AQ157" i="5"/>
  <c r="AR157" i="5"/>
  <c r="AS157" i="5"/>
  <c r="AT157" i="5"/>
  <c r="AU157" i="5"/>
  <c r="AV157" i="5"/>
  <c r="AW157" i="5"/>
  <c r="AX157" i="5"/>
  <c r="AY157" i="5"/>
  <c r="AZ157" i="5"/>
  <c r="BA157" i="5"/>
  <c r="BB157" i="5"/>
  <c r="BC157" i="5"/>
  <c r="BD157" i="5"/>
  <c r="BE157" i="5"/>
  <c r="BF157" i="5"/>
  <c r="BG157" i="5"/>
  <c r="A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Z158" i="5"/>
  <c r="AA158" i="5"/>
  <c r="AB158" i="5"/>
  <c r="AC158" i="5"/>
  <c r="AD158" i="5"/>
  <c r="AE158" i="5"/>
  <c r="AF158" i="5"/>
  <c r="AG158" i="5"/>
  <c r="AH158" i="5"/>
  <c r="AI158" i="5"/>
  <c r="AJ158" i="5"/>
  <c r="AK158" i="5"/>
  <c r="AL158" i="5"/>
  <c r="AM158" i="5"/>
  <c r="AN158" i="5"/>
  <c r="AO158" i="5"/>
  <c r="AP158" i="5"/>
  <c r="AQ158" i="5"/>
  <c r="AR158" i="5"/>
  <c r="AS158" i="5"/>
  <c r="AT158" i="5"/>
  <c r="AU158" i="5"/>
  <c r="AV158" i="5"/>
  <c r="AW158" i="5"/>
  <c r="AX158" i="5"/>
  <c r="AY158" i="5"/>
  <c r="AZ158" i="5"/>
  <c r="BA158" i="5"/>
  <c r="BB158" i="5"/>
  <c r="BC158" i="5"/>
  <c r="BD158" i="5"/>
  <c r="BE158" i="5"/>
  <c r="BF158" i="5"/>
  <c r="BG158" i="5"/>
  <c r="A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Z159" i="5"/>
  <c r="AA159" i="5"/>
  <c r="AB159" i="5"/>
  <c r="AC159" i="5"/>
  <c r="AD159" i="5"/>
  <c r="AE159" i="5"/>
  <c r="AF159" i="5"/>
  <c r="AG159" i="5"/>
  <c r="AH159" i="5"/>
  <c r="AI159" i="5"/>
  <c r="AJ159" i="5"/>
  <c r="AK159" i="5"/>
  <c r="AL159" i="5"/>
  <c r="AM159" i="5"/>
  <c r="AN159" i="5"/>
  <c r="AO159" i="5"/>
  <c r="AP159" i="5"/>
  <c r="AQ159" i="5"/>
  <c r="AR159" i="5"/>
  <c r="AS159" i="5"/>
  <c r="AT159" i="5"/>
  <c r="AU159" i="5"/>
  <c r="AV159" i="5"/>
  <c r="AW159" i="5"/>
  <c r="AX159" i="5"/>
  <c r="AY159" i="5"/>
  <c r="AZ159" i="5"/>
  <c r="BA159" i="5"/>
  <c r="BB159" i="5"/>
  <c r="BC159" i="5"/>
  <c r="BD159" i="5"/>
  <c r="BE159" i="5"/>
  <c r="BF159" i="5"/>
  <c r="BG159" i="5"/>
  <c r="A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Z160" i="5"/>
  <c r="AA160" i="5"/>
  <c r="AB160" i="5"/>
  <c r="AC160" i="5"/>
  <c r="AD160" i="5"/>
  <c r="AE160" i="5"/>
  <c r="AF160" i="5"/>
  <c r="AG160" i="5"/>
  <c r="AH160" i="5"/>
  <c r="AI160" i="5"/>
  <c r="AJ160" i="5"/>
  <c r="AK160" i="5"/>
  <c r="AL160" i="5"/>
  <c r="AM160" i="5"/>
  <c r="AN160" i="5"/>
  <c r="AO160" i="5"/>
  <c r="AP160" i="5"/>
  <c r="AQ160" i="5"/>
  <c r="AR160" i="5"/>
  <c r="AS160" i="5"/>
  <c r="AT160" i="5"/>
  <c r="AU160" i="5"/>
  <c r="AV160" i="5"/>
  <c r="AW160" i="5"/>
  <c r="AX160" i="5"/>
  <c r="AY160" i="5"/>
  <c r="AZ160" i="5"/>
  <c r="BA160" i="5"/>
  <c r="BB160" i="5"/>
  <c r="BC160" i="5"/>
  <c r="BD160" i="5"/>
  <c r="BE160" i="5"/>
  <c r="BF160" i="5"/>
  <c r="BG160" i="5"/>
  <c r="A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Z161" i="5"/>
  <c r="AA161" i="5"/>
  <c r="AB161" i="5"/>
  <c r="AC161" i="5"/>
  <c r="AD161" i="5"/>
  <c r="AE161" i="5"/>
  <c r="AF161" i="5"/>
  <c r="AG161" i="5"/>
  <c r="AH161" i="5"/>
  <c r="AI161" i="5"/>
  <c r="AJ161" i="5"/>
  <c r="AK161" i="5"/>
  <c r="AL161" i="5"/>
  <c r="AM161" i="5"/>
  <c r="AN161" i="5"/>
  <c r="AO161" i="5"/>
  <c r="AP161" i="5"/>
  <c r="AQ161" i="5"/>
  <c r="AR161" i="5"/>
  <c r="AS161" i="5"/>
  <c r="AT161" i="5"/>
  <c r="AU161" i="5"/>
  <c r="AV161" i="5"/>
  <c r="AW161" i="5"/>
  <c r="AX161" i="5"/>
  <c r="AY161" i="5"/>
  <c r="AZ161" i="5"/>
  <c r="BA161" i="5"/>
  <c r="BB161" i="5"/>
  <c r="BC161" i="5"/>
  <c r="BD161" i="5"/>
  <c r="BE161" i="5"/>
  <c r="BF161" i="5"/>
  <c r="BG161" i="5"/>
  <c r="A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Z162" i="5"/>
  <c r="AA162" i="5"/>
  <c r="AB162" i="5"/>
  <c r="AC162" i="5"/>
  <c r="AD162" i="5"/>
  <c r="AE162" i="5"/>
  <c r="AF162" i="5"/>
  <c r="AG162" i="5"/>
  <c r="AH162" i="5"/>
  <c r="AI162" i="5"/>
  <c r="AJ162" i="5"/>
  <c r="AK162" i="5"/>
  <c r="AL162" i="5"/>
  <c r="AM162" i="5"/>
  <c r="AN162" i="5"/>
  <c r="AO162" i="5"/>
  <c r="AP162" i="5"/>
  <c r="AQ162" i="5"/>
  <c r="AR162" i="5"/>
  <c r="AS162" i="5"/>
  <c r="AT162" i="5"/>
  <c r="AU162" i="5"/>
  <c r="AV162" i="5"/>
  <c r="AW162" i="5"/>
  <c r="AX162" i="5"/>
  <c r="AY162" i="5"/>
  <c r="AZ162" i="5"/>
  <c r="BA162" i="5"/>
  <c r="BB162" i="5"/>
  <c r="BC162" i="5"/>
  <c r="BD162" i="5"/>
  <c r="BE162" i="5"/>
  <c r="BF162" i="5"/>
  <c r="BG162" i="5"/>
  <c r="A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Z163" i="5"/>
  <c r="AA163" i="5"/>
  <c r="AB163" i="5"/>
  <c r="AC163" i="5"/>
  <c r="AD163" i="5"/>
  <c r="AE163" i="5"/>
  <c r="AF163" i="5"/>
  <c r="AG163" i="5"/>
  <c r="AH163" i="5"/>
  <c r="AI163" i="5"/>
  <c r="AJ163" i="5"/>
  <c r="AK163" i="5"/>
  <c r="AL163" i="5"/>
  <c r="AM163" i="5"/>
  <c r="AN163" i="5"/>
  <c r="AO163" i="5"/>
  <c r="AP163" i="5"/>
  <c r="AQ163" i="5"/>
  <c r="AR163" i="5"/>
  <c r="AS163" i="5"/>
  <c r="AT163" i="5"/>
  <c r="AU163" i="5"/>
  <c r="AV163" i="5"/>
  <c r="AW163" i="5"/>
  <c r="AX163" i="5"/>
  <c r="AY163" i="5"/>
  <c r="AZ163" i="5"/>
  <c r="BA163" i="5"/>
  <c r="BB163" i="5"/>
  <c r="BC163" i="5"/>
  <c r="BD163" i="5"/>
  <c r="BE163" i="5"/>
  <c r="BF163" i="5"/>
  <c r="BG163" i="5"/>
  <c r="A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Z164" i="5"/>
  <c r="AA164" i="5"/>
  <c r="AB164" i="5"/>
  <c r="AC164" i="5"/>
  <c r="AD164" i="5"/>
  <c r="AE164" i="5"/>
  <c r="AF164" i="5"/>
  <c r="AG164" i="5"/>
  <c r="AH164" i="5"/>
  <c r="AI164" i="5"/>
  <c r="AJ164" i="5"/>
  <c r="AK164" i="5"/>
  <c r="AL164" i="5"/>
  <c r="AM164" i="5"/>
  <c r="AN164" i="5"/>
  <c r="AO164" i="5"/>
  <c r="AP164" i="5"/>
  <c r="AQ164" i="5"/>
  <c r="AR164" i="5"/>
  <c r="AS164" i="5"/>
  <c r="AT164" i="5"/>
  <c r="AU164" i="5"/>
  <c r="AV164" i="5"/>
  <c r="AW164" i="5"/>
  <c r="AX164" i="5"/>
  <c r="AY164" i="5"/>
  <c r="AZ164" i="5"/>
  <c r="BA164" i="5"/>
  <c r="BB164" i="5"/>
  <c r="BC164" i="5"/>
  <c r="BD164" i="5"/>
  <c r="BE164" i="5"/>
  <c r="BF164" i="5"/>
  <c r="BG164" i="5"/>
  <c r="A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Z165" i="5"/>
  <c r="AA165" i="5"/>
  <c r="AB165" i="5"/>
  <c r="AC165" i="5"/>
  <c r="AD165" i="5"/>
  <c r="AE165" i="5"/>
  <c r="AF165" i="5"/>
  <c r="AG165" i="5"/>
  <c r="AH165" i="5"/>
  <c r="AI165" i="5"/>
  <c r="AJ165" i="5"/>
  <c r="AK165" i="5"/>
  <c r="AL165" i="5"/>
  <c r="AM165" i="5"/>
  <c r="AN165" i="5"/>
  <c r="AO165" i="5"/>
  <c r="AP165" i="5"/>
  <c r="AQ165" i="5"/>
  <c r="AR165" i="5"/>
  <c r="AS165" i="5"/>
  <c r="AT165" i="5"/>
  <c r="AU165" i="5"/>
  <c r="AV165" i="5"/>
  <c r="AW165" i="5"/>
  <c r="AX165" i="5"/>
  <c r="AY165" i="5"/>
  <c r="AZ165" i="5"/>
  <c r="BA165" i="5"/>
  <c r="BB165" i="5"/>
  <c r="BC165" i="5"/>
  <c r="BD165" i="5"/>
  <c r="BE165" i="5"/>
  <c r="BF165" i="5"/>
  <c r="BG165" i="5"/>
  <c r="A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Z166" i="5"/>
  <c r="AA166" i="5"/>
  <c r="AB166" i="5"/>
  <c r="AC166" i="5"/>
  <c r="AD166" i="5"/>
  <c r="AE166" i="5"/>
  <c r="AF166" i="5"/>
  <c r="AG166" i="5"/>
  <c r="AH166" i="5"/>
  <c r="AI166" i="5"/>
  <c r="AJ166" i="5"/>
  <c r="AK166" i="5"/>
  <c r="AL166" i="5"/>
  <c r="AM166" i="5"/>
  <c r="AN166" i="5"/>
  <c r="AO166" i="5"/>
  <c r="AP166" i="5"/>
  <c r="AQ166" i="5"/>
  <c r="AR166" i="5"/>
  <c r="AS166" i="5"/>
  <c r="AT166" i="5"/>
  <c r="AU166" i="5"/>
  <c r="AV166" i="5"/>
  <c r="AW166" i="5"/>
  <c r="AX166" i="5"/>
  <c r="AY166" i="5"/>
  <c r="AZ166" i="5"/>
  <c r="BA166" i="5"/>
  <c r="BB166" i="5"/>
  <c r="BC166" i="5"/>
  <c r="BD166" i="5"/>
  <c r="BE166" i="5"/>
  <c r="BF166" i="5"/>
  <c r="BG166" i="5"/>
  <c r="A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Z167" i="5"/>
  <c r="AA167" i="5"/>
  <c r="AB167" i="5"/>
  <c r="AC167" i="5"/>
  <c r="AD167" i="5"/>
  <c r="AE167" i="5"/>
  <c r="AF167" i="5"/>
  <c r="AG167" i="5"/>
  <c r="AH167" i="5"/>
  <c r="AI167" i="5"/>
  <c r="AJ167" i="5"/>
  <c r="AK167" i="5"/>
  <c r="AL167" i="5"/>
  <c r="AM167" i="5"/>
  <c r="AN167" i="5"/>
  <c r="AO167" i="5"/>
  <c r="AP167" i="5"/>
  <c r="AQ167" i="5"/>
  <c r="AR167" i="5"/>
  <c r="AS167" i="5"/>
  <c r="AT167" i="5"/>
  <c r="AU167" i="5"/>
  <c r="AV167" i="5"/>
  <c r="AW167" i="5"/>
  <c r="AX167" i="5"/>
  <c r="AY167" i="5"/>
  <c r="AZ167" i="5"/>
  <c r="BA167" i="5"/>
  <c r="BB167" i="5"/>
  <c r="BC167" i="5"/>
  <c r="BD167" i="5"/>
  <c r="BE167" i="5"/>
  <c r="BF167" i="5"/>
  <c r="BG167" i="5"/>
  <c r="A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Z168" i="5"/>
  <c r="AA168" i="5"/>
  <c r="AB168" i="5"/>
  <c r="AC168" i="5"/>
  <c r="AD168" i="5"/>
  <c r="AE168" i="5"/>
  <c r="AF168" i="5"/>
  <c r="AG168" i="5"/>
  <c r="AH168" i="5"/>
  <c r="AI168" i="5"/>
  <c r="AJ168" i="5"/>
  <c r="AK168" i="5"/>
  <c r="AL168" i="5"/>
  <c r="AM168" i="5"/>
  <c r="AN168" i="5"/>
  <c r="AO168" i="5"/>
  <c r="AP168" i="5"/>
  <c r="AQ168" i="5"/>
  <c r="AR168" i="5"/>
  <c r="AS168" i="5"/>
  <c r="AT168" i="5"/>
  <c r="AU168" i="5"/>
  <c r="AV168" i="5"/>
  <c r="AW168" i="5"/>
  <c r="AX168" i="5"/>
  <c r="AY168" i="5"/>
  <c r="AZ168" i="5"/>
  <c r="BA168" i="5"/>
  <c r="BB168" i="5"/>
  <c r="BC168" i="5"/>
  <c r="BD168" i="5"/>
  <c r="BE168" i="5"/>
  <c r="BF168" i="5"/>
  <c r="BG168" i="5"/>
  <c r="A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Z169" i="5"/>
  <c r="AA169" i="5"/>
  <c r="AB169" i="5"/>
  <c r="AC169" i="5"/>
  <c r="AD169" i="5"/>
  <c r="AE169" i="5"/>
  <c r="AF169" i="5"/>
  <c r="AG169" i="5"/>
  <c r="AH169" i="5"/>
  <c r="AI169" i="5"/>
  <c r="AJ169" i="5"/>
  <c r="AK169" i="5"/>
  <c r="AL169" i="5"/>
  <c r="AM169" i="5"/>
  <c r="AN169" i="5"/>
  <c r="AO169" i="5"/>
  <c r="AP169" i="5"/>
  <c r="AQ169" i="5"/>
  <c r="AR169" i="5"/>
  <c r="AS169" i="5"/>
  <c r="AT169" i="5"/>
  <c r="AU169" i="5"/>
  <c r="AV169" i="5"/>
  <c r="AW169" i="5"/>
  <c r="AX169" i="5"/>
  <c r="AY169" i="5"/>
  <c r="AZ169" i="5"/>
  <c r="BA169" i="5"/>
  <c r="BB169" i="5"/>
  <c r="BC169" i="5"/>
  <c r="BD169" i="5"/>
  <c r="BE169" i="5"/>
  <c r="BF169" i="5"/>
  <c r="BG169" i="5"/>
  <c r="A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Z170" i="5"/>
  <c r="AA170" i="5"/>
  <c r="AB170" i="5"/>
  <c r="AC170" i="5"/>
  <c r="AD170" i="5"/>
  <c r="AE170" i="5"/>
  <c r="AF170" i="5"/>
  <c r="AG170" i="5"/>
  <c r="AH170" i="5"/>
  <c r="AI170" i="5"/>
  <c r="AJ170" i="5"/>
  <c r="AK170" i="5"/>
  <c r="AL170" i="5"/>
  <c r="AM170" i="5"/>
  <c r="AN170" i="5"/>
  <c r="AO170" i="5"/>
  <c r="AP170" i="5"/>
  <c r="AQ170" i="5"/>
  <c r="AR170" i="5"/>
  <c r="AS170" i="5"/>
  <c r="AT170" i="5"/>
  <c r="AU170" i="5"/>
  <c r="AV170" i="5"/>
  <c r="AW170" i="5"/>
  <c r="AX170" i="5"/>
  <c r="AY170" i="5"/>
  <c r="AZ170" i="5"/>
  <c r="BA170" i="5"/>
  <c r="BB170" i="5"/>
  <c r="BC170" i="5"/>
  <c r="BD170" i="5"/>
  <c r="BE170" i="5"/>
  <c r="BF170" i="5"/>
  <c r="BG170" i="5"/>
  <c r="A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Z171" i="5"/>
  <c r="AA171" i="5"/>
  <c r="AB171" i="5"/>
  <c r="AC171" i="5"/>
  <c r="AD171" i="5"/>
  <c r="AE171" i="5"/>
  <c r="AF171" i="5"/>
  <c r="AG171" i="5"/>
  <c r="AH171" i="5"/>
  <c r="AI171" i="5"/>
  <c r="AJ171" i="5"/>
  <c r="AK171" i="5"/>
  <c r="AL171" i="5"/>
  <c r="AM171" i="5"/>
  <c r="AN171" i="5"/>
  <c r="AO171" i="5"/>
  <c r="AP171" i="5"/>
  <c r="AQ171" i="5"/>
  <c r="AR171" i="5"/>
  <c r="AS171" i="5"/>
  <c r="AT171" i="5"/>
  <c r="AU171" i="5"/>
  <c r="AV171" i="5"/>
  <c r="AW171" i="5"/>
  <c r="AX171" i="5"/>
  <c r="AY171" i="5"/>
  <c r="AZ171" i="5"/>
  <c r="BA171" i="5"/>
  <c r="BB171" i="5"/>
  <c r="BC171" i="5"/>
  <c r="BD171" i="5"/>
  <c r="BE171" i="5"/>
  <c r="BF171" i="5"/>
  <c r="BG171" i="5"/>
  <c r="A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Z172" i="5"/>
  <c r="AA172" i="5"/>
  <c r="AB172" i="5"/>
  <c r="AC172" i="5"/>
  <c r="AD172" i="5"/>
  <c r="AE172" i="5"/>
  <c r="AF172" i="5"/>
  <c r="AG172" i="5"/>
  <c r="AH172" i="5"/>
  <c r="AI172" i="5"/>
  <c r="AJ172" i="5"/>
  <c r="AK172" i="5"/>
  <c r="AL172" i="5"/>
  <c r="AM172" i="5"/>
  <c r="AN172" i="5"/>
  <c r="AO172" i="5"/>
  <c r="AP172" i="5"/>
  <c r="AQ172" i="5"/>
  <c r="AR172" i="5"/>
  <c r="AS172" i="5"/>
  <c r="AT172" i="5"/>
  <c r="AU172" i="5"/>
  <c r="AV172" i="5"/>
  <c r="AW172" i="5"/>
  <c r="AX172" i="5"/>
  <c r="AY172" i="5"/>
  <c r="AZ172" i="5"/>
  <c r="BA172" i="5"/>
  <c r="BB172" i="5"/>
  <c r="BC172" i="5"/>
  <c r="BD172" i="5"/>
  <c r="BE172" i="5"/>
  <c r="BF172" i="5"/>
  <c r="BG172" i="5"/>
  <c r="A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Z173" i="5"/>
  <c r="AA173" i="5"/>
  <c r="AB173" i="5"/>
  <c r="AC173" i="5"/>
  <c r="AD173" i="5"/>
  <c r="AE173" i="5"/>
  <c r="AF173" i="5"/>
  <c r="AG173" i="5"/>
  <c r="AH173" i="5"/>
  <c r="AI173" i="5"/>
  <c r="AJ173" i="5"/>
  <c r="AK173" i="5"/>
  <c r="AL173" i="5"/>
  <c r="AM173" i="5"/>
  <c r="AN173" i="5"/>
  <c r="AO173" i="5"/>
  <c r="AP173" i="5"/>
  <c r="AQ173" i="5"/>
  <c r="AR173" i="5"/>
  <c r="AS173" i="5"/>
  <c r="AT173" i="5"/>
  <c r="AU173" i="5"/>
  <c r="AV173" i="5"/>
  <c r="AW173" i="5"/>
  <c r="AX173" i="5"/>
  <c r="AY173" i="5"/>
  <c r="AZ173" i="5"/>
  <c r="BA173" i="5"/>
  <c r="BB173" i="5"/>
  <c r="BC173" i="5"/>
  <c r="BD173" i="5"/>
  <c r="BE173" i="5"/>
  <c r="BF173" i="5"/>
  <c r="BG173" i="5"/>
  <c r="A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Z174" i="5"/>
  <c r="AA174" i="5"/>
  <c r="AB174" i="5"/>
  <c r="AC174" i="5"/>
  <c r="AD174" i="5"/>
  <c r="AE174" i="5"/>
  <c r="AF174" i="5"/>
  <c r="AG174" i="5"/>
  <c r="AH174" i="5"/>
  <c r="AI174" i="5"/>
  <c r="AJ174" i="5"/>
  <c r="AK174" i="5"/>
  <c r="AL174" i="5"/>
  <c r="AM174" i="5"/>
  <c r="AN174" i="5"/>
  <c r="AO174" i="5"/>
  <c r="AP174" i="5"/>
  <c r="AQ174" i="5"/>
  <c r="AR174" i="5"/>
  <c r="AS174" i="5"/>
  <c r="AT174" i="5"/>
  <c r="AU174" i="5"/>
  <c r="AV174" i="5"/>
  <c r="AW174" i="5"/>
  <c r="AX174" i="5"/>
  <c r="AY174" i="5"/>
  <c r="AZ174" i="5"/>
  <c r="BA174" i="5"/>
  <c r="BB174" i="5"/>
  <c r="BC174" i="5"/>
  <c r="BD174" i="5"/>
  <c r="BE174" i="5"/>
  <c r="BF174" i="5"/>
  <c r="BG174" i="5"/>
  <c r="A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Z175" i="5"/>
  <c r="AA175" i="5"/>
  <c r="AB175" i="5"/>
  <c r="AC175" i="5"/>
  <c r="AD175" i="5"/>
  <c r="AE175" i="5"/>
  <c r="AF175" i="5"/>
  <c r="AG175" i="5"/>
  <c r="AH175" i="5"/>
  <c r="AI175" i="5"/>
  <c r="AJ175" i="5"/>
  <c r="AK175" i="5"/>
  <c r="AL175" i="5"/>
  <c r="AM175" i="5"/>
  <c r="AN175" i="5"/>
  <c r="AO175" i="5"/>
  <c r="AP175" i="5"/>
  <c r="AQ175" i="5"/>
  <c r="AR175" i="5"/>
  <c r="AS175" i="5"/>
  <c r="AT175" i="5"/>
  <c r="AU175" i="5"/>
  <c r="AV175" i="5"/>
  <c r="AW175" i="5"/>
  <c r="AX175" i="5"/>
  <c r="AY175" i="5"/>
  <c r="AZ175" i="5"/>
  <c r="BA175" i="5"/>
  <c r="BB175" i="5"/>
  <c r="BC175" i="5"/>
  <c r="BD175" i="5"/>
  <c r="BE175" i="5"/>
  <c r="BF175" i="5"/>
  <c r="BG175" i="5"/>
  <c r="A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Z176" i="5"/>
  <c r="AA176" i="5"/>
  <c r="AB176" i="5"/>
  <c r="AC176" i="5"/>
  <c r="AD176" i="5"/>
  <c r="AE176" i="5"/>
  <c r="AF176" i="5"/>
  <c r="AG176" i="5"/>
  <c r="AH176" i="5"/>
  <c r="AI176" i="5"/>
  <c r="AJ176" i="5"/>
  <c r="AK176" i="5"/>
  <c r="AL176" i="5"/>
  <c r="AM176" i="5"/>
  <c r="AN176" i="5"/>
  <c r="AO176" i="5"/>
  <c r="AP176" i="5"/>
  <c r="AQ176" i="5"/>
  <c r="AR176" i="5"/>
  <c r="AS176" i="5"/>
  <c r="AT176" i="5"/>
  <c r="AU176" i="5"/>
  <c r="AV176" i="5"/>
  <c r="AW176" i="5"/>
  <c r="AX176" i="5"/>
  <c r="AY176" i="5"/>
  <c r="AZ176" i="5"/>
  <c r="BA176" i="5"/>
  <c r="BB176" i="5"/>
  <c r="BC176" i="5"/>
  <c r="BD176" i="5"/>
  <c r="BE176" i="5"/>
  <c r="BF176" i="5"/>
  <c r="BG176" i="5"/>
  <c r="A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Z177" i="5"/>
  <c r="AA177" i="5"/>
  <c r="AB177" i="5"/>
  <c r="AC177" i="5"/>
  <c r="AD177" i="5"/>
  <c r="AE177" i="5"/>
  <c r="AF177" i="5"/>
  <c r="AG177" i="5"/>
  <c r="AH177" i="5"/>
  <c r="AI177" i="5"/>
  <c r="AJ177" i="5"/>
  <c r="AK177" i="5"/>
  <c r="AL177" i="5"/>
  <c r="AM177" i="5"/>
  <c r="AN177" i="5"/>
  <c r="AO177" i="5"/>
  <c r="AP177" i="5"/>
  <c r="AQ177" i="5"/>
  <c r="AR177" i="5"/>
  <c r="AS177" i="5"/>
  <c r="AT177" i="5"/>
  <c r="AU177" i="5"/>
  <c r="AV177" i="5"/>
  <c r="AW177" i="5"/>
  <c r="AX177" i="5"/>
  <c r="AY177" i="5"/>
  <c r="AZ177" i="5"/>
  <c r="BA177" i="5"/>
  <c r="BB177" i="5"/>
  <c r="BC177" i="5"/>
  <c r="BD177" i="5"/>
  <c r="BE177" i="5"/>
  <c r="BF177" i="5"/>
  <c r="BG177" i="5"/>
  <c r="A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Z178" i="5"/>
  <c r="AA178" i="5"/>
  <c r="AB178" i="5"/>
  <c r="AC178" i="5"/>
  <c r="AD178" i="5"/>
  <c r="AE178" i="5"/>
  <c r="AF178" i="5"/>
  <c r="AG178" i="5"/>
  <c r="AH178" i="5"/>
  <c r="AI178" i="5"/>
  <c r="AJ178" i="5"/>
  <c r="AK178" i="5"/>
  <c r="AL178" i="5"/>
  <c r="AM178" i="5"/>
  <c r="AN178" i="5"/>
  <c r="AO178" i="5"/>
  <c r="AP178" i="5"/>
  <c r="AQ178" i="5"/>
  <c r="AR178" i="5"/>
  <c r="AS178" i="5"/>
  <c r="AT178" i="5"/>
  <c r="AU178" i="5"/>
  <c r="AV178" i="5"/>
  <c r="AW178" i="5"/>
  <c r="AX178" i="5"/>
  <c r="AY178" i="5"/>
  <c r="AZ178" i="5"/>
  <c r="BA178" i="5"/>
  <c r="BB178" i="5"/>
  <c r="BC178" i="5"/>
  <c r="BD178" i="5"/>
  <c r="BE178" i="5"/>
  <c r="BF178" i="5"/>
  <c r="BG178" i="5"/>
  <c r="A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Z179" i="5"/>
  <c r="AA179" i="5"/>
  <c r="AB179" i="5"/>
  <c r="AC179" i="5"/>
  <c r="AD179" i="5"/>
  <c r="AE179" i="5"/>
  <c r="AF179" i="5"/>
  <c r="AG179" i="5"/>
  <c r="AH179" i="5"/>
  <c r="AI179" i="5"/>
  <c r="AJ179" i="5"/>
  <c r="AK179" i="5"/>
  <c r="AL179" i="5"/>
  <c r="AM179" i="5"/>
  <c r="AN179" i="5"/>
  <c r="AO179" i="5"/>
  <c r="AP179" i="5"/>
  <c r="AQ179" i="5"/>
  <c r="AR179" i="5"/>
  <c r="AS179" i="5"/>
  <c r="AT179" i="5"/>
  <c r="AU179" i="5"/>
  <c r="AV179" i="5"/>
  <c r="AW179" i="5"/>
  <c r="AX179" i="5"/>
  <c r="AY179" i="5"/>
  <c r="AZ179" i="5"/>
  <c r="BA179" i="5"/>
  <c r="BB179" i="5"/>
  <c r="BC179" i="5"/>
  <c r="BD179" i="5"/>
  <c r="BE179" i="5"/>
  <c r="BF179" i="5"/>
  <c r="BG179" i="5"/>
  <c r="A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Z180" i="5"/>
  <c r="AA180" i="5"/>
  <c r="AB180" i="5"/>
  <c r="AC180" i="5"/>
  <c r="AD180" i="5"/>
  <c r="AE180" i="5"/>
  <c r="AF180" i="5"/>
  <c r="AG180" i="5"/>
  <c r="AH180" i="5"/>
  <c r="AI180" i="5"/>
  <c r="AJ180" i="5"/>
  <c r="AK180" i="5"/>
  <c r="AL180" i="5"/>
  <c r="AM180" i="5"/>
  <c r="AN180" i="5"/>
  <c r="AO180" i="5"/>
  <c r="AP180" i="5"/>
  <c r="AQ180" i="5"/>
  <c r="AR180" i="5"/>
  <c r="AS180" i="5"/>
  <c r="AT180" i="5"/>
  <c r="AU180" i="5"/>
  <c r="AV180" i="5"/>
  <c r="AW180" i="5"/>
  <c r="AX180" i="5"/>
  <c r="AY180" i="5"/>
  <c r="AZ180" i="5"/>
  <c r="BA180" i="5"/>
  <c r="BB180" i="5"/>
  <c r="BC180" i="5"/>
  <c r="BD180" i="5"/>
  <c r="BE180" i="5"/>
  <c r="BF180" i="5"/>
  <c r="BG180" i="5"/>
  <c r="A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Z181" i="5"/>
  <c r="AA181" i="5"/>
  <c r="AB181" i="5"/>
  <c r="AC181" i="5"/>
  <c r="AD181" i="5"/>
  <c r="AE181" i="5"/>
  <c r="AF181" i="5"/>
  <c r="AG181" i="5"/>
  <c r="AH181" i="5"/>
  <c r="AI181" i="5"/>
  <c r="AJ181" i="5"/>
  <c r="AK181" i="5"/>
  <c r="AL181" i="5"/>
  <c r="AM181" i="5"/>
  <c r="AN181" i="5"/>
  <c r="AO181" i="5"/>
  <c r="AP181" i="5"/>
  <c r="AQ181" i="5"/>
  <c r="AR181" i="5"/>
  <c r="AS181" i="5"/>
  <c r="AT181" i="5"/>
  <c r="AU181" i="5"/>
  <c r="AV181" i="5"/>
  <c r="AW181" i="5"/>
  <c r="AX181" i="5"/>
  <c r="AY181" i="5"/>
  <c r="AZ181" i="5"/>
  <c r="BA181" i="5"/>
  <c r="BB181" i="5"/>
  <c r="BC181" i="5"/>
  <c r="BD181" i="5"/>
  <c r="BE181" i="5"/>
  <c r="BF181" i="5"/>
  <c r="BG181" i="5"/>
  <c r="A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Z182" i="5"/>
  <c r="AA182" i="5"/>
  <c r="AB182" i="5"/>
  <c r="AC182" i="5"/>
  <c r="AD182" i="5"/>
  <c r="AE182" i="5"/>
  <c r="AF182" i="5"/>
  <c r="AG182" i="5"/>
  <c r="AH182" i="5"/>
  <c r="AI182" i="5"/>
  <c r="AJ182" i="5"/>
  <c r="AK182" i="5"/>
  <c r="AL182" i="5"/>
  <c r="AM182" i="5"/>
  <c r="AN182" i="5"/>
  <c r="AO182" i="5"/>
  <c r="AP182" i="5"/>
  <c r="AQ182" i="5"/>
  <c r="AR182" i="5"/>
  <c r="AS182" i="5"/>
  <c r="AT182" i="5"/>
  <c r="AU182" i="5"/>
  <c r="AV182" i="5"/>
  <c r="AW182" i="5"/>
  <c r="AX182" i="5"/>
  <c r="AY182" i="5"/>
  <c r="AZ182" i="5"/>
  <c r="BA182" i="5"/>
  <c r="BB182" i="5"/>
  <c r="BC182" i="5"/>
  <c r="BD182" i="5"/>
  <c r="BE182" i="5"/>
  <c r="BF182" i="5"/>
  <c r="BG182" i="5"/>
  <c r="A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Z183" i="5"/>
  <c r="AA183" i="5"/>
  <c r="AB183" i="5"/>
  <c r="AC183" i="5"/>
  <c r="AD183" i="5"/>
  <c r="AE183" i="5"/>
  <c r="AF183" i="5"/>
  <c r="AG183" i="5"/>
  <c r="AH183" i="5"/>
  <c r="AI183" i="5"/>
  <c r="AJ183" i="5"/>
  <c r="AK183" i="5"/>
  <c r="AL183" i="5"/>
  <c r="AM183" i="5"/>
  <c r="AN183" i="5"/>
  <c r="AO183" i="5"/>
  <c r="AP183" i="5"/>
  <c r="AQ183" i="5"/>
  <c r="AR183" i="5"/>
  <c r="AS183" i="5"/>
  <c r="AT183" i="5"/>
  <c r="AU183" i="5"/>
  <c r="AV183" i="5"/>
  <c r="AW183" i="5"/>
  <c r="AX183" i="5"/>
  <c r="AY183" i="5"/>
  <c r="AZ183" i="5"/>
  <c r="BA183" i="5"/>
  <c r="BB183" i="5"/>
  <c r="BC183" i="5"/>
  <c r="BD183" i="5"/>
  <c r="BE183" i="5"/>
  <c r="BF183" i="5"/>
  <c r="BG183" i="5"/>
  <c r="A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Z184" i="5"/>
  <c r="AA184" i="5"/>
  <c r="AB184" i="5"/>
  <c r="AC184" i="5"/>
  <c r="AD184" i="5"/>
  <c r="AE184" i="5"/>
  <c r="AF184" i="5"/>
  <c r="AG184" i="5"/>
  <c r="AH184" i="5"/>
  <c r="AI184" i="5"/>
  <c r="AJ184" i="5"/>
  <c r="AK184" i="5"/>
  <c r="AL184" i="5"/>
  <c r="AM184" i="5"/>
  <c r="AN184" i="5"/>
  <c r="AO184" i="5"/>
  <c r="AP184" i="5"/>
  <c r="AQ184" i="5"/>
  <c r="AR184" i="5"/>
  <c r="AS184" i="5"/>
  <c r="AT184" i="5"/>
  <c r="AU184" i="5"/>
  <c r="AV184" i="5"/>
  <c r="AW184" i="5"/>
  <c r="AX184" i="5"/>
  <c r="AY184" i="5"/>
  <c r="AZ184" i="5"/>
  <c r="BA184" i="5"/>
  <c r="BB184" i="5"/>
  <c r="BC184" i="5"/>
  <c r="BD184" i="5"/>
  <c r="BE184" i="5"/>
  <c r="BF184" i="5"/>
  <c r="BG184" i="5"/>
  <c r="A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Z185" i="5"/>
  <c r="AA185" i="5"/>
  <c r="AB185" i="5"/>
  <c r="AC185" i="5"/>
  <c r="AD185" i="5"/>
  <c r="AE185" i="5"/>
  <c r="AF185" i="5"/>
  <c r="AG185" i="5"/>
  <c r="AH185" i="5"/>
  <c r="AI185" i="5"/>
  <c r="AJ185" i="5"/>
  <c r="AK185" i="5"/>
  <c r="AL185" i="5"/>
  <c r="AM185" i="5"/>
  <c r="AN185" i="5"/>
  <c r="AO185" i="5"/>
  <c r="AP185" i="5"/>
  <c r="AQ185" i="5"/>
  <c r="AR185" i="5"/>
  <c r="AS185" i="5"/>
  <c r="AT185" i="5"/>
  <c r="AU185" i="5"/>
  <c r="AV185" i="5"/>
  <c r="AW185" i="5"/>
  <c r="AX185" i="5"/>
  <c r="AY185" i="5"/>
  <c r="AZ185" i="5"/>
  <c r="BA185" i="5"/>
  <c r="BB185" i="5"/>
  <c r="BC185" i="5"/>
  <c r="BD185" i="5"/>
  <c r="BE185" i="5"/>
  <c r="BF185" i="5"/>
  <c r="BG185" i="5"/>
  <c r="A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Z186" i="5"/>
  <c r="AA186" i="5"/>
  <c r="AB186" i="5"/>
  <c r="AC186" i="5"/>
  <c r="AD186" i="5"/>
  <c r="AE186" i="5"/>
  <c r="AF186" i="5"/>
  <c r="AG186" i="5"/>
  <c r="AH186" i="5"/>
  <c r="AI186" i="5"/>
  <c r="AJ186" i="5"/>
  <c r="AK186" i="5"/>
  <c r="AL186" i="5"/>
  <c r="AM186" i="5"/>
  <c r="AN186" i="5"/>
  <c r="AO186" i="5"/>
  <c r="AP186" i="5"/>
  <c r="AQ186" i="5"/>
  <c r="AR186" i="5"/>
  <c r="AS186" i="5"/>
  <c r="AT186" i="5"/>
  <c r="AU186" i="5"/>
  <c r="AV186" i="5"/>
  <c r="AW186" i="5"/>
  <c r="AX186" i="5"/>
  <c r="AY186" i="5"/>
  <c r="AZ186" i="5"/>
  <c r="BA186" i="5"/>
  <c r="BB186" i="5"/>
  <c r="BC186" i="5"/>
  <c r="BD186" i="5"/>
  <c r="BE186" i="5"/>
  <c r="BF186" i="5"/>
  <c r="BG186" i="5"/>
  <c r="A187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X187" i="5"/>
  <c r="Y187" i="5"/>
  <c r="Z187" i="5"/>
  <c r="AA187" i="5"/>
  <c r="AB187" i="5"/>
  <c r="AC187" i="5"/>
  <c r="AD187" i="5"/>
  <c r="AE187" i="5"/>
  <c r="AF187" i="5"/>
  <c r="AG187" i="5"/>
  <c r="AH187" i="5"/>
  <c r="AI187" i="5"/>
  <c r="AJ187" i="5"/>
  <c r="AK187" i="5"/>
  <c r="AL187" i="5"/>
  <c r="AM187" i="5"/>
  <c r="AN187" i="5"/>
  <c r="AO187" i="5"/>
  <c r="AP187" i="5"/>
  <c r="AQ187" i="5"/>
  <c r="AR187" i="5"/>
  <c r="AS187" i="5"/>
  <c r="AT187" i="5"/>
  <c r="AU187" i="5"/>
  <c r="AV187" i="5"/>
  <c r="AW187" i="5"/>
  <c r="AX187" i="5"/>
  <c r="AY187" i="5"/>
  <c r="AZ187" i="5"/>
  <c r="BA187" i="5"/>
  <c r="BB187" i="5"/>
  <c r="BC187" i="5"/>
  <c r="BD187" i="5"/>
  <c r="BE187" i="5"/>
  <c r="BF187" i="5"/>
  <c r="BG187" i="5"/>
  <c r="A188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X188" i="5"/>
  <c r="Y188" i="5"/>
  <c r="Z188" i="5"/>
  <c r="AA188" i="5"/>
  <c r="AB188" i="5"/>
  <c r="AC188" i="5"/>
  <c r="AD188" i="5"/>
  <c r="AE188" i="5"/>
  <c r="AF188" i="5"/>
  <c r="AG188" i="5"/>
  <c r="AH188" i="5"/>
  <c r="AI188" i="5"/>
  <c r="AJ188" i="5"/>
  <c r="AK188" i="5"/>
  <c r="AL188" i="5"/>
  <c r="AM188" i="5"/>
  <c r="AN188" i="5"/>
  <c r="AO188" i="5"/>
  <c r="AP188" i="5"/>
  <c r="AQ188" i="5"/>
  <c r="AR188" i="5"/>
  <c r="AS188" i="5"/>
  <c r="AT188" i="5"/>
  <c r="AU188" i="5"/>
  <c r="AV188" i="5"/>
  <c r="AW188" i="5"/>
  <c r="AX188" i="5"/>
  <c r="AY188" i="5"/>
  <c r="AZ188" i="5"/>
  <c r="BA188" i="5"/>
  <c r="BB188" i="5"/>
  <c r="BC188" i="5"/>
  <c r="BD188" i="5"/>
  <c r="BE188" i="5"/>
  <c r="BF188" i="5"/>
  <c r="BG188" i="5"/>
  <c r="A189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X189" i="5"/>
  <c r="Y189" i="5"/>
  <c r="Z189" i="5"/>
  <c r="AA189" i="5"/>
  <c r="AB189" i="5"/>
  <c r="AC189" i="5"/>
  <c r="AD189" i="5"/>
  <c r="AE189" i="5"/>
  <c r="AF189" i="5"/>
  <c r="AG189" i="5"/>
  <c r="AH189" i="5"/>
  <c r="AI189" i="5"/>
  <c r="AJ189" i="5"/>
  <c r="AK189" i="5"/>
  <c r="AL189" i="5"/>
  <c r="AM189" i="5"/>
  <c r="AN189" i="5"/>
  <c r="AO189" i="5"/>
  <c r="AP189" i="5"/>
  <c r="AQ189" i="5"/>
  <c r="AR189" i="5"/>
  <c r="AS189" i="5"/>
  <c r="AT189" i="5"/>
  <c r="AU189" i="5"/>
  <c r="AV189" i="5"/>
  <c r="AW189" i="5"/>
  <c r="AX189" i="5"/>
  <c r="AY189" i="5"/>
  <c r="AZ189" i="5"/>
  <c r="BA189" i="5"/>
  <c r="BB189" i="5"/>
  <c r="BC189" i="5"/>
  <c r="BD189" i="5"/>
  <c r="BE189" i="5"/>
  <c r="BF189" i="5"/>
  <c r="BG189" i="5"/>
  <c r="A19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X190" i="5"/>
  <c r="Y190" i="5"/>
  <c r="Z190" i="5"/>
  <c r="AA190" i="5"/>
  <c r="AB190" i="5"/>
  <c r="AC190" i="5"/>
  <c r="AD190" i="5"/>
  <c r="AE190" i="5"/>
  <c r="AF190" i="5"/>
  <c r="AG190" i="5"/>
  <c r="AH190" i="5"/>
  <c r="AI190" i="5"/>
  <c r="AJ190" i="5"/>
  <c r="AK190" i="5"/>
  <c r="AL190" i="5"/>
  <c r="AM190" i="5"/>
  <c r="AN190" i="5"/>
  <c r="AO190" i="5"/>
  <c r="AP190" i="5"/>
  <c r="AQ190" i="5"/>
  <c r="AR190" i="5"/>
  <c r="AS190" i="5"/>
  <c r="AT190" i="5"/>
  <c r="AU190" i="5"/>
  <c r="AV190" i="5"/>
  <c r="AW190" i="5"/>
  <c r="AX190" i="5"/>
  <c r="AY190" i="5"/>
  <c r="AZ190" i="5"/>
  <c r="BA190" i="5"/>
  <c r="BB190" i="5"/>
  <c r="BC190" i="5"/>
  <c r="BD190" i="5"/>
  <c r="BE190" i="5"/>
  <c r="BF190" i="5"/>
  <c r="BG190" i="5"/>
  <c r="A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X191" i="5"/>
  <c r="Y191" i="5"/>
  <c r="Z191" i="5"/>
  <c r="AA191" i="5"/>
  <c r="AB191" i="5"/>
  <c r="AC191" i="5"/>
  <c r="AD191" i="5"/>
  <c r="AE191" i="5"/>
  <c r="AF191" i="5"/>
  <c r="AG191" i="5"/>
  <c r="AH191" i="5"/>
  <c r="AI191" i="5"/>
  <c r="AJ191" i="5"/>
  <c r="AK191" i="5"/>
  <c r="AL191" i="5"/>
  <c r="AM191" i="5"/>
  <c r="AN191" i="5"/>
  <c r="AO191" i="5"/>
  <c r="AP191" i="5"/>
  <c r="AQ191" i="5"/>
  <c r="AR191" i="5"/>
  <c r="AS191" i="5"/>
  <c r="AT191" i="5"/>
  <c r="AU191" i="5"/>
  <c r="AV191" i="5"/>
  <c r="AW191" i="5"/>
  <c r="AX191" i="5"/>
  <c r="AY191" i="5"/>
  <c r="AZ191" i="5"/>
  <c r="BA191" i="5"/>
  <c r="BB191" i="5"/>
  <c r="BC191" i="5"/>
  <c r="BD191" i="5"/>
  <c r="BE191" i="5"/>
  <c r="BF191" i="5"/>
  <c r="BG191" i="5"/>
  <c r="A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Z192" i="5"/>
  <c r="AA192" i="5"/>
  <c r="AB192" i="5"/>
  <c r="AC192" i="5"/>
  <c r="AD192" i="5"/>
  <c r="AE192" i="5"/>
  <c r="AF192" i="5"/>
  <c r="AG192" i="5"/>
  <c r="AH192" i="5"/>
  <c r="AI192" i="5"/>
  <c r="AJ192" i="5"/>
  <c r="AK192" i="5"/>
  <c r="AL192" i="5"/>
  <c r="AM192" i="5"/>
  <c r="AN192" i="5"/>
  <c r="AO192" i="5"/>
  <c r="AP192" i="5"/>
  <c r="AQ192" i="5"/>
  <c r="AR192" i="5"/>
  <c r="AS192" i="5"/>
  <c r="AT192" i="5"/>
  <c r="AU192" i="5"/>
  <c r="AV192" i="5"/>
  <c r="AW192" i="5"/>
  <c r="AX192" i="5"/>
  <c r="AY192" i="5"/>
  <c r="AZ192" i="5"/>
  <c r="BA192" i="5"/>
  <c r="BB192" i="5"/>
  <c r="BC192" i="5"/>
  <c r="BD192" i="5"/>
  <c r="BE192" i="5"/>
  <c r="BF192" i="5"/>
  <c r="BG192" i="5"/>
  <c r="A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Z193" i="5"/>
  <c r="AA193" i="5"/>
  <c r="AB193" i="5"/>
  <c r="AC193" i="5"/>
  <c r="AD193" i="5"/>
  <c r="AE193" i="5"/>
  <c r="AF193" i="5"/>
  <c r="AG193" i="5"/>
  <c r="AH193" i="5"/>
  <c r="AI193" i="5"/>
  <c r="AJ193" i="5"/>
  <c r="AK193" i="5"/>
  <c r="AL193" i="5"/>
  <c r="AM193" i="5"/>
  <c r="AN193" i="5"/>
  <c r="AO193" i="5"/>
  <c r="AP193" i="5"/>
  <c r="AQ193" i="5"/>
  <c r="AR193" i="5"/>
  <c r="AS193" i="5"/>
  <c r="AT193" i="5"/>
  <c r="AU193" i="5"/>
  <c r="AV193" i="5"/>
  <c r="AW193" i="5"/>
  <c r="AX193" i="5"/>
  <c r="AY193" i="5"/>
  <c r="AZ193" i="5"/>
  <c r="BA193" i="5"/>
  <c r="BB193" i="5"/>
  <c r="BC193" i="5"/>
  <c r="BD193" i="5"/>
  <c r="BE193" i="5"/>
  <c r="BF193" i="5"/>
  <c r="BG193" i="5"/>
  <c r="A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Z194" i="5"/>
  <c r="AA194" i="5"/>
  <c r="AB194" i="5"/>
  <c r="AC194" i="5"/>
  <c r="AD194" i="5"/>
  <c r="AE194" i="5"/>
  <c r="AF194" i="5"/>
  <c r="AG194" i="5"/>
  <c r="AH194" i="5"/>
  <c r="AI194" i="5"/>
  <c r="AJ194" i="5"/>
  <c r="AK194" i="5"/>
  <c r="AL194" i="5"/>
  <c r="AM194" i="5"/>
  <c r="AN194" i="5"/>
  <c r="AO194" i="5"/>
  <c r="AP194" i="5"/>
  <c r="AQ194" i="5"/>
  <c r="AR194" i="5"/>
  <c r="AS194" i="5"/>
  <c r="AT194" i="5"/>
  <c r="AU194" i="5"/>
  <c r="AV194" i="5"/>
  <c r="AW194" i="5"/>
  <c r="AX194" i="5"/>
  <c r="AY194" i="5"/>
  <c r="AZ194" i="5"/>
  <c r="BA194" i="5"/>
  <c r="BB194" i="5"/>
  <c r="BC194" i="5"/>
  <c r="BD194" i="5"/>
  <c r="BE194" i="5"/>
  <c r="BF194" i="5"/>
  <c r="BG194" i="5"/>
  <c r="A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Z195" i="5"/>
  <c r="AA195" i="5"/>
  <c r="AB195" i="5"/>
  <c r="AC195" i="5"/>
  <c r="AD195" i="5"/>
  <c r="AE195" i="5"/>
  <c r="AF195" i="5"/>
  <c r="AG195" i="5"/>
  <c r="AH195" i="5"/>
  <c r="AI195" i="5"/>
  <c r="AJ195" i="5"/>
  <c r="AK195" i="5"/>
  <c r="AL195" i="5"/>
  <c r="AM195" i="5"/>
  <c r="AN195" i="5"/>
  <c r="AO195" i="5"/>
  <c r="AP195" i="5"/>
  <c r="AQ195" i="5"/>
  <c r="AR195" i="5"/>
  <c r="AS195" i="5"/>
  <c r="AT195" i="5"/>
  <c r="AU195" i="5"/>
  <c r="AV195" i="5"/>
  <c r="AW195" i="5"/>
  <c r="AX195" i="5"/>
  <c r="AY195" i="5"/>
  <c r="AZ195" i="5"/>
  <c r="BA195" i="5"/>
  <c r="BB195" i="5"/>
  <c r="BC195" i="5"/>
  <c r="BD195" i="5"/>
  <c r="BE195" i="5"/>
  <c r="BF195" i="5"/>
  <c r="BG195" i="5"/>
  <c r="A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Z196" i="5"/>
  <c r="AA196" i="5"/>
  <c r="AB196" i="5"/>
  <c r="AC196" i="5"/>
  <c r="AD196" i="5"/>
  <c r="AE196" i="5"/>
  <c r="AF196" i="5"/>
  <c r="AG196" i="5"/>
  <c r="AH196" i="5"/>
  <c r="AI196" i="5"/>
  <c r="AJ196" i="5"/>
  <c r="AK196" i="5"/>
  <c r="AL196" i="5"/>
  <c r="AM196" i="5"/>
  <c r="AN196" i="5"/>
  <c r="AO196" i="5"/>
  <c r="AP196" i="5"/>
  <c r="AQ196" i="5"/>
  <c r="AR196" i="5"/>
  <c r="AS196" i="5"/>
  <c r="AT196" i="5"/>
  <c r="AU196" i="5"/>
  <c r="AV196" i="5"/>
  <c r="AW196" i="5"/>
  <c r="AX196" i="5"/>
  <c r="AY196" i="5"/>
  <c r="AZ196" i="5"/>
  <c r="BA196" i="5"/>
  <c r="BB196" i="5"/>
  <c r="BC196" i="5"/>
  <c r="BD196" i="5"/>
  <c r="BE196" i="5"/>
  <c r="BF196" i="5"/>
  <c r="BG196" i="5"/>
  <c r="A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Z197" i="5"/>
  <c r="AA197" i="5"/>
  <c r="AB197" i="5"/>
  <c r="AC197" i="5"/>
  <c r="AD197" i="5"/>
  <c r="AE197" i="5"/>
  <c r="AF197" i="5"/>
  <c r="AG197" i="5"/>
  <c r="AH197" i="5"/>
  <c r="AI197" i="5"/>
  <c r="AJ197" i="5"/>
  <c r="AK197" i="5"/>
  <c r="AL197" i="5"/>
  <c r="AM197" i="5"/>
  <c r="AN197" i="5"/>
  <c r="AO197" i="5"/>
  <c r="AP197" i="5"/>
  <c r="AQ197" i="5"/>
  <c r="AR197" i="5"/>
  <c r="AS197" i="5"/>
  <c r="AT197" i="5"/>
  <c r="AU197" i="5"/>
  <c r="AV197" i="5"/>
  <c r="AW197" i="5"/>
  <c r="AX197" i="5"/>
  <c r="AY197" i="5"/>
  <c r="AZ197" i="5"/>
  <c r="BA197" i="5"/>
  <c r="BB197" i="5"/>
  <c r="BC197" i="5"/>
  <c r="BD197" i="5"/>
  <c r="BE197" i="5"/>
  <c r="BF197" i="5"/>
  <c r="BG197" i="5"/>
  <c r="A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Z198" i="5"/>
  <c r="AA198" i="5"/>
  <c r="AB198" i="5"/>
  <c r="AC198" i="5"/>
  <c r="AD198" i="5"/>
  <c r="AE198" i="5"/>
  <c r="AF198" i="5"/>
  <c r="AG198" i="5"/>
  <c r="AH198" i="5"/>
  <c r="AI198" i="5"/>
  <c r="AJ198" i="5"/>
  <c r="AK198" i="5"/>
  <c r="AL198" i="5"/>
  <c r="AM198" i="5"/>
  <c r="AN198" i="5"/>
  <c r="AO198" i="5"/>
  <c r="AP198" i="5"/>
  <c r="AQ198" i="5"/>
  <c r="AR198" i="5"/>
  <c r="AS198" i="5"/>
  <c r="AT198" i="5"/>
  <c r="AU198" i="5"/>
  <c r="AV198" i="5"/>
  <c r="AW198" i="5"/>
  <c r="AX198" i="5"/>
  <c r="AY198" i="5"/>
  <c r="AZ198" i="5"/>
  <c r="BA198" i="5"/>
  <c r="BB198" i="5"/>
  <c r="BC198" i="5"/>
  <c r="BD198" i="5"/>
  <c r="BE198" i="5"/>
  <c r="BF198" i="5"/>
  <c r="BG198" i="5"/>
  <c r="A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Z199" i="5"/>
  <c r="AA199" i="5"/>
  <c r="AB199" i="5"/>
  <c r="AC199" i="5"/>
  <c r="AD199" i="5"/>
  <c r="AE199" i="5"/>
  <c r="AF199" i="5"/>
  <c r="AG199" i="5"/>
  <c r="AH199" i="5"/>
  <c r="AI199" i="5"/>
  <c r="AJ199" i="5"/>
  <c r="AK199" i="5"/>
  <c r="AL199" i="5"/>
  <c r="AM199" i="5"/>
  <c r="AN199" i="5"/>
  <c r="AO199" i="5"/>
  <c r="AP199" i="5"/>
  <c r="AQ199" i="5"/>
  <c r="AR199" i="5"/>
  <c r="AS199" i="5"/>
  <c r="AT199" i="5"/>
  <c r="AU199" i="5"/>
  <c r="AV199" i="5"/>
  <c r="AW199" i="5"/>
  <c r="AX199" i="5"/>
  <c r="AY199" i="5"/>
  <c r="AZ199" i="5"/>
  <c r="BA199" i="5"/>
  <c r="BB199" i="5"/>
  <c r="BC199" i="5"/>
  <c r="BD199" i="5"/>
  <c r="BE199" i="5"/>
  <c r="BF199" i="5"/>
  <c r="BG199" i="5"/>
  <c r="A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Z200" i="5"/>
  <c r="AA200" i="5"/>
  <c r="AB200" i="5"/>
  <c r="AC200" i="5"/>
  <c r="AD200" i="5"/>
  <c r="AE200" i="5"/>
  <c r="AF200" i="5"/>
  <c r="AG200" i="5"/>
  <c r="AH200" i="5"/>
  <c r="AI200" i="5"/>
  <c r="AJ200" i="5"/>
  <c r="AK200" i="5"/>
  <c r="AL200" i="5"/>
  <c r="AM200" i="5"/>
  <c r="AN200" i="5"/>
  <c r="AO200" i="5"/>
  <c r="AP200" i="5"/>
  <c r="AQ200" i="5"/>
  <c r="AR200" i="5"/>
  <c r="AS200" i="5"/>
  <c r="AT200" i="5"/>
  <c r="AU200" i="5"/>
  <c r="AV200" i="5"/>
  <c r="AW200" i="5"/>
  <c r="AX200" i="5"/>
  <c r="AY200" i="5"/>
  <c r="AZ200" i="5"/>
  <c r="BA200" i="5"/>
  <c r="BB200" i="5"/>
  <c r="BC200" i="5"/>
  <c r="BD200" i="5"/>
  <c r="BE200" i="5"/>
  <c r="BF200" i="5"/>
  <c r="BG200" i="5"/>
  <c r="A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Z201" i="5"/>
  <c r="AA201" i="5"/>
  <c r="AB201" i="5"/>
  <c r="AC201" i="5"/>
  <c r="AD201" i="5"/>
  <c r="AE201" i="5"/>
  <c r="AF201" i="5"/>
  <c r="AG201" i="5"/>
  <c r="AH201" i="5"/>
  <c r="AI201" i="5"/>
  <c r="AJ201" i="5"/>
  <c r="AK201" i="5"/>
  <c r="AL201" i="5"/>
  <c r="AM201" i="5"/>
  <c r="AN201" i="5"/>
  <c r="AO201" i="5"/>
  <c r="AP201" i="5"/>
  <c r="AQ201" i="5"/>
  <c r="AR201" i="5"/>
  <c r="AS201" i="5"/>
  <c r="AT201" i="5"/>
  <c r="AU201" i="5"/>
  <c r="AV201" i="5"/>
  <c r="AW201" i="5"/>
  <c r="AX201" i="5"/>
  <c r="AY201" i="5"/>
  <c r="AZ201" i="5"/>
  <c r="BA201" i="5"/>
  <c r="BB201" i="5"/>
  <c r="BC201" i="5"/>
  <c r="BD201" i="5"/>
  <c r="BE201" i="5"/>
  <c r="BF201" i="5"/>
  <c r="BG201" i="5"/>
  <c r="A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Z202" i="5"/>
  <c r="AA202" i="5"/>
  <c r="AB202" i="5"/>
  <c r="AC202" i="5"/>
  <c r="AD202" i="5"/>
  <c r="AE202" i="5"/>
  <c r="AF202" i="5"/>
  <c r="AG202" i="5"/>
  <c r="AH202" i="5"/>
  <c r="AI202" i="5"/>
  <c r="AJ202" i="5"/>
  <c r="AK202" i="5"/>
  <c r="AL202" i="5"/>
  <c r="AM202" i="5"/>
  <c r="AN202" i="5"/>
  <c r="AO202" i="5"/>
  <c r="AP202" i="5"/>
  <c r="AQ202" i="5"/>
  <c r="AR202" i="5"/>
  <c r="AS202" i="5"/>
  <c r="AT202" i="5"/>
  <c r="AU202" i="5"/>
  <c r="AV202" i="5"/>
  <c r="AW202" i="5"/>
  <c r="AX202" i="5"/>
  <c r="AY202" i="5"/>
  <c r="AZ202" i="5"/>
  <c r="BA202" i="5"/>
  <c r="BB202" i="5"/>
  <c r="BC202" i="5"/>
  <c r="BD202" i="5"/>
  <c r="BE202" i="5"/>
  <c r="BF202" i="5"/>
  <c r="BG202" i="5"/>
  <c r="A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Z203" i="5"/>
  <c r="AA203" i="5"/>
  <c r="AB203" i="5"/>
  <c r="AC203" i="5"/>
  <c r="AD203" i="5"/>
  <c r="AE203" i="5"/>
  <c r="AF203" i="5"/>
  <c r="AG203" i="5"/>
  <c r="AH203" i="5"/>
  <c r="AI203" i="5"/>
  <c r="AJ203" i="5"/>
  <c r="AK203" i="5"/>
  <c r="AL203" i="5"/>
  <c r="AM203" i="5"/>
  <c r="AN203" i="5"/>
  <c r="AO203" i="5"/>
  <c r="AP203" i="5"/>
  <c r="AQ203" i="5"/>
  <c r="AR203" i="5"/>
  <c r="AS203" i="5"/>
  <c r="AT203" i="5"/>
  <c r="AU203" i="5"/>
  <c r="AV203" i="5"/>
  <c r="AW203" i="5"/>
  <c r="AX203" i="5"/>
  <c r="AY203" i="5"/>
  <c r="AZ203" i="5"/>
  <c r="BA203" i="5"/>
  <c r="BB203" i="5"/>
  <c r="BC203" i="5"/>
  <c r="BD203" i="5"/>
  <c r="BE203" i="5"/>
  <c r="BF203" i="5"/>
  <c r="BG203" i="5"/>
  <c r="A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Z204" i="5"/>
  <c r="AA204" i="5"/>
  <c r="AB204" i="5"/>
  <c r="AC204" i="5"/>
  <c r="AD204" i="5"/>
  <c r="AE204" i="5"/>
  <c r="AF204" i="5"/>
  <c r="AG204" i="5"/>
  <c r="AH204" i="5"/>
  <c r="AI204" i="5"/>
  <c r="AJ204" i="5"/>
  <c r="AK204" i="5"/>
  <c r="AL204" i="5"/>
  <c r="AM204" i="5"/>
  <c r="AN204" i="5"/>
  <c r="AO204" i="5"/>
  <c r="AP204" i="5"/>
  <c r="AQ204" i="5"/>
  <c r="AR204" i="5"/>
  <c r="AS204" i="5"/>
  <c r="AT204" i="5"/>
  <c r="AU204" i="5"/>
  <c r="AV204" i="5"/>
  <c r="AW204" i="5"/>
  <c r="AX204" i="5"/>
  <c r="AY204" i="5"/>
  <c r="AZ204" i="5"/>
  <c r="BA204" i="5"/>
  <c r="BB204" i="5"/>
  <c r="BC204" i="5"/>
  <c r="BD204" i="5"/>
  <c r="BE204" i="5"/>
  <c r="BF204" i="5"/>
  <c r="BG204" i="5"/>
  <c r="A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Z205" i="5"/>
  <c r="AA205" i="5"/>
  <c r="AB205" i="5"/>
  <c r="AC205" i="5"/>
  <c r="AD205" i="5"/>
  <c r="AE205" i="5"/>
  <c r="AF205" i="5"/>
  <c r="AG205" i="5"/>
  <c r="AH205" i="5"/>
  <c r="AI205" i="5"/>
  <c r="AJ205" i="5"/>
  <c r="AK205" i="5"/>
  <c r="AL205" i="5"/>
  <c r="AM205" i="5"/>
  <c r="AN205" i="5"/>
  <c r="AO205" i="5"/>
  <c r="AP205" i="5"/>
  <c r="AQ205" i="5"/>
  <c r="AR205" i="5"/>
  <c r="AS205" i="5"/>
  <c r="AT205" i="5"/>
  <c r="AU205" i="5"/>
  <c r="AV205" i="5"/>
  <c r="AW205" i="5"/>
  <c r="AX205" i="5"/>
  <c r="AY205" i="5"/>
  <c r="AZ205" i="5"/>
  <c r="BA205" i="5"/>
  <c r="BB205" i="5"/>
  <c r="BC205" i="5"/>
  <c r="BD205" i="5"/>
  <c r="BE205" i="5"/>
  <c r="BF205" i="5"/>
  <c r="BG205" i="5"/>
  <c r="A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Z206" i="5"/>
  <c r="AA206" i="5"/>
  <c r="AB206" i="5"/>
  <c r="AC206" i="5"/>
  <c r="AD206" i="5"/>
  <c r="AE206" i="5"/>
  <c r="AF206" i="5"/>
  <c r="AG206" i="5"/>
  <c r="AH206" i="5"/>
  <c r="AI206" i="5"/>
  <c r="AJ206" i="5"/>
  <c r="AK206" i="5"/>
  <c r="AL206" i="5"/>
  <c r="AM206" i="5"/>
  <c r="AN206" i="5"/>
  <c r="AO206" i="5"/>
  <c r="AP206" i="5"/>
  <c r="AQ206" i="5"/>
  <c r="AR206" i="5"/>
  <c r="AS206" i="5"/>
  <c r="AT206" i="5"/>
  <c r="AU206" i="5"/>
  <c r="AV206" i="5"/>
  <c r="AW206" i="5"/>
  <c r="AX206" i="5"/>
  <c r="AY206" i="5"/>
  <c r="AZ206" i="5"/>
  <c r="BA206" i="5"/>
  <c r="BB206" i="5"/>
  <c r="BC206" i="5"/>
  <c r="BD206" i="5"/>
  <c r="BE206" i="5"/>
  <c r="BF206" i="5"/>
  <c r="BG206" i="5"/>
  <c r="A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Z207" i="5"/>
  <c r="AA207" i="5"/>
  <c r="AB207" i="5"/>
  <c r="AC207" i="5"/>
  <c r="AD207" i="5"/>
  <c r="AE207" i="5"/>
  <c r="AF207" i="5"/>
  <c r="AG207" i="5"/>
  <c r="AH207" i="5"/>
  <c r="AI207" i="5"/>
  <c r="AJ207" i="5"/>
  <c r="AK207" i="5"/>
  <c r="AL207" i="5"/>
  <c r="AM207" i="5"/>
  <c r="AN207" i="5"/>
  <c r="AO207" i="5"/>
  <c r="AP207" i="5"/>
  <c r="AQ207" i="5"/>
  <c r="AR207" i="5"/>
  <c r="AS207" i="5"/>
  <c r="AT207" i="5"/>
  <c r="AU207" i="5"/>
  <c r="AV207" i="5"/>
  <c r="AW207" i="5"/>
  <c r="AX207" i="5"/>
  <c r="AY207" i="5"/>
  <c r="AZ207" i="5"/>
  <c r="BA207" i="5"/>
  <c r="BB207" i="5"/>
  <c r="BC207" i="5"/>
  <c r="BD207" i="5"/>
  <c r="BE207" i="5"/>
  <c r="BF207" i="5"/>
  <c r="BG207" i="5"/>
  <c r="A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Z208" i="5"/>
  <c r="AA208" i="5"/>
  <c r="AB208" i="5"/>
  <c r="AC208" i="5"/>
  <c r="AD208" i="5"/>
  <c r="AE208" i="5"/>
  <c r="AF208" i="5"/>
  <c r="AG208" i="5"/>
  <c r="AH208" i="5"/>
  <c r="AI208" i="5"/>
  <c r="AJ208" i="5"/>
  <c r="AK208" i="5"/>
  <c r="AL208" i="5"/>
  <c r="AM208" i="5"/>
  <c r="AN208" i="5"/>
  <c r="AO208" i="5"/>
  <c r="AP208" i="5"/>
  <c r="AQ208" i="5"/>
  <c r="AR208" i="5"/>
  <c r="AS208" i="5"/>
  <c r="AT208" i="5"/>
  <c r="AU208" i="5"/>
  <c r="AV208" i="5"/>
  <c r="AW208" i="5"/>
  <c r="AX208" i="5"/>
  <c r="AY208" i="5"/>
  <c r="AZ208" i="5"/>
  <c r="BA208" i="5"/>
  <c r="BB208" i="5"/>
  <c r="BC208" i="5"/>
  <c r="BD208" i="5"/>
  <c r="BE208" i="5"/>
  <c r="BF208" i="5"/>
  <c r="BG208" i="5"/>
  <c r="A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Z209" i="5"/>
  <c r="AA209" i="5"/>
  <c r="AB209" i="5"/>
  <c r="AC209" i="5"/>
  <c r="AD209" i="5"/>
  <c r="AE209" i="5"/>
  <c r="AF209" i="5"/>
  <c r="AG209" i="5"/>
  <c r="AH209" i="5"/>
  <c r="AI209" i="5"/>
  <c r="AJ209" i="5"/>
  <c r="AK209" i="5"/>
  <c r="AL209" i="5"/>
  <c r="AM209" i="5"/>
  <c r="AN209" i="5"/>
  <c r="AO209" i="5"/>
  <c r="AP209" i="5"/>
  <c r="AQ209" i="5"/>
  <c r="AR209" i="5"/>
  <c r="AS209" i="5"/>
  <c r="AT209" i="5"/>
  <c r="AU209" i="5"/>
  <c r="AV209" i="5"/>
  <c r="AW209" i="5"/>
  <c r="AX209" i="5"/>
  <c r="AY209" i="5"/>
  <c r="AZ209" i="5"/>
  <c r="BA209" i="5"/>
  <c r="BB209" i="5"/>
  <c r="BC209" i="5"/>
  <c r="BD209" i="5"/>
  <c r="BE209" i="5"/>
  <c r="BF209" i="5"/>
  <c r="BG209" i="5"/>
  <c r="A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Z210" i="5"/>
  <c r="AA210" i="5"/>
  <c r="AB210" i="5"/>
  <c r="AC210" i="5"/>
  <c r="AD210" i="5"/>
  <c r="AE210" i="5"/>
  <c r="AF210" i="5"/>
  <c r="AG210" i="5"/>
  <c r="AH210" i="5"/>
  <c r="AI210" i="5"/>
  <c r="AJ210" i="5"/>
  <c r="AK210" i="5"/>
  <c r="AL210" i="5"/>
  <c r="AM210" i="5"/>
  <c r="AN210" i="5"/>
  <c r="AO210" i="5"/>
  <c r="AP210" i="5"/>
  <c r="AQ210" i="5"/>
  <c r="AR210" i="5"/>
  <c r="AS210" i="5"/>
  <c r="AT210" i="5"/>
  <c r="AU210" i="5"/>
  <c r="AV210" i="5"/>
  <c r="AW210" i="5"/>
  <c r="AX210" i="5"/>
  <c r="AY210" i="5"/>
  <c r="AZ210" i="5"/>
  <c r="BA210" i="5"/>
  <c r="BB210" i="5"/>
  <c r="BC210" i="5"/>
  <c r="BD210" i="5"/>
  <c r="BE210" i="5"/>
  <c r="BF210" i="5"/>
  <c r="BG210" i="5"/>
  <c r="A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Z211" i="5"/>
  <c r="AA211" i="5"/>
  <c r="AB211" i="5"/>
  <c r="AC211" i="5"/>
  <c r="AD211" i="5"/>
  <c r="AE211" i="5"/>
  <c r="AF211" i="5"/>
  <c r="AG211" i="5"/>
  <c r="AH211" i="5"/>
  <c r="AI211" i="5"/>
  <c r="AJ211" i="5"/>
  <c r="AK211" i="5"/>
  <c r="AL211" i="5"/>
  <c r="AM211" i="5"/>
  <c r="AN211" i="5"/>
  <c r="AO211" i="5"/>
  <c r="AP211" i="5"/>
  <c r="AQ211" i="5"/>
  <c r="AR211" i="5"/>
  <c r="AS211" i="5"/>
  <c r="AT211" i="5"/>
  <c r="AU211" i="5"/>
  <c r="AV211" i="5"/>
  <c r="AW211" i="5"/>
  <c r="AX211" i="5"/>
  <c r="AY211" i="5"/>
  <c r="AZ211" i="5"/>
  <c r="BA211" i="5"/>
  <c r="BB211" i="5"/>
  <c r="BC211" i="5"/>
  <c r="BD211" i="5"/>
  <c r="BE211" i="5"/>
  <c r="BF211" i="5"/>
  <c r="BG211" i="5"/>
  <c r="A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Z212" i="5"/>
  <c r="AA212" i="5"/>
  <c r="AB212" i="5"/>
  <c r="AC212" i="5"/>
  <c r="AD212" i="5"/>
  <c r="AE212" i="5"/>
  <c r="AF212" i="5"/>
  <c r="AG212" i="5"/>
  <c r="AH212" i="5"/>
  <c r="AI212" i="5"/>
  <c r="AJ212" i="5"/>
  <c r="AK212" i="5"/>
  <c r="AL212" i="5"/>
  <c r="AM212" i="5"/>
  <c r="AN212" i="5"/>
  <c r="AO212" i="5"/>
  <c r="AP212" i="5"/>
  <c r="AQ212" i="5"/>
  <c r="AR212" i="5"/>
  <c r="AS212" i="5"/>
  <c r="AT212" i="5"/>
  <c r="AU212" i="5"/>
  <c r="AV212" i="5"/>
  <c r="AW212" i="5"/>
  <c r="AX212" i="5"/>
  <c r="AY212" i="5"/>
  <c r="AZ212" i="5"/>
  <c r="BA212" i="5"/>
  <c r="BB212" i="5"/>
  <c r="BC212" i="5"/>
  <c r="BD212" i="5"/>
  <c r="BE212" i="5"/>
  <c r="BF212" i="5"/>
  <c r="BG212" i="5"/>
  <c r="A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Z213" i="5"/>
  <c r="AA213" i="5"/>
  <c r="AB213" i="5"/>
  <c r="AC213" i="5"/>
  <c r="AD213" i="5"/>
  <c r="AE213" i="5"/>
  <c r="AF213" i="5"/>
  <c r="AG213" i="5"/>
  <c r="AH213" i="5"/>
  <c r="AI213" i="5"/>
  <c r="AJ213" i="5"/>
  <c r="AK213" i="5"/>
  <c r="AL213" i="5"/>
  <c r="AM213" i="5"/>
  <c r="AN213" i="5"/>
  <c r="AO213" i="5"/>
  <c r="AP213" i="5"/>
  <c r="AQ213" i="5"/>
  <c r="AR213" i="5"/>
  <c r="AS213" i="5"/>
  <c r="AT213" i="5"/>
  <c r="AU213" i="5"/>
  <c r="AV213" i="5"/>
  <c r="AW213" i="5"/>
  <c r="AX213" i="5"/>
  <c r="AY213" i="5"/>
  <c r="AZ213" i="5"/>
  <c r="BA213" i="5"/>
  <c r="BB213" i="5"/>
  <c r="BC213" i="5"/>
  <c r="BD213" i="5"/>
  <c r="BE213" i="5"/>
  <c r="BF213" i="5"/>
  <c r="BG213" i="5"/>
  <c r="A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Z214" i="5"/>
  <c r="AA214" i="5"/>
  <c r="AB214" i="5"/>
  <c r="AC214" i="5"/>
  <c r="AD214" i="5"/>
  <c r="AE214" i="5"/>
  <c r="AF214" i="5"/>
  <c r="AG214" i="5"/>
  <c r="AH214" i="5"/>
  <c r="AI214" i="5"/>
  <c r="AJ214" i="5"/>
  <c r="AK214" i="5"/>
  <c r="AL214" i="5"/>
  <c r="AM214" i="5"/>
  <c r="AN214" i="5"/>
  <c r="AO214" i="5"/>
  <c r="AP214" i="5"/>
  <c r="AQ214" i="5"/>
  <c r="AR214" i="5"/>
  <c r="AS214" i="5"/>
  <c r="AT214" i="5"/>
  <c r="AU214" i="5"/>
  <c r="AV214" i="5"/>
  <c r="AW214" i="5"/>
  <c r="AX214" i="5"/>
  <c r="AY214" i="5"/>
  <c r="AZ214" i="5"/>
  <c r="BA214" i="5"/>
  <c r="BB214" i="5"/>
  <c r="BC214" i="5"/>
  <c r="BD214" i="5"/>
  <c r="BE214" i="5"/>
  <c r="BF214" i="5"/>
  <c r="BG214" i="5"/>
  <c r="A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Z215" i="5"/>
  <c r="AA215" i="5"/>
  <c r="AB215" i="5"/>
  <c r="AC215" i="5"/>
  <c r="AD215" i="5"/>
  <c r="AE215" i="5"/>
  <c r="AF215" i="5"/>
  <c r="AG215" i="5"/>
  <c r="AH215" i="5"/>
  <c r="AI215" i="5"/>
  <c r="AJ215" i="5"/>
  <c r="AK215" i="5"/>
  <c r="AL215" i="5"/>
  <c r="AM215" i="5"/>
  <c r="AN215" i="5"/>
  <c r="AO215" i="5"/>
  <c r="AP215" i="5"/>
  <c r="AQ215" i="5"/>
  <c r="AR215" i="5"/>
  <c r="AS215" i="5"/>
  <c r="AT215" i="5"/>
  <c r="AU215" i="5"/>
  <c r="AV215" i="5"/>
  <c r="AW215" i="5"/>
  <c r="AX215" i="5"/>
  <c r="AY215" i="5"/>
  <c r="AZ215" i="5"/>
  <c r="BA215" i="5"/>
  <c r="BB215" i="5"/>
  <c r="BC215" i="5"/>
  <c r="BD215" i="5"/>
  <c r="BE215" i="5"/>
  <c r="BF215" i="5"/>
  <c r="BG215" i="5"/>
  <c r="A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Z216" i="5"/>
  <c r="AA216" i="5"/>
  <c r="AB216" i="5"/>
  <c r="AC216" i="5"/>
  <c r="AD216" i="5"/>
  <c r="AE216" i="5"/>
  <c r="AF216" i="5"/>
  <c r="AG216" i="5"/>
  <c r="AH216" i="5"/>
  <c r="AI216" i="5"/>
  <c r="AJ216" i="5"/>
  <c r="AK216" i="5"/>
  <c r="AL216" i="5"/>
  <c r="AM216" i="5"/>
  <c r="AN216" i="5"/>
  <c r="AO216" i="5"/>
  <c r="AP216" i="5"/>
  <c r="AQ216" i="5"/>
  <c r="AR216" i="5"/>
  <c r="AS216" i="5"/>
  <c r="AT216" i="5"/>
  <c r="AU216" i="5"/>
  <c r="AV216" i="5"/>
  <c r="AW216" i="5"/>
  <c r="AX216" i="5"/>
  <c r="AY216" i="5"/>
  <c r="AZ216" i="5"/>
  <c r="BA216" i="5"/>
  <c r="BB216" i="5"/>
  <c r="BC216" i="5"/>
  <c r="BD216" i="5"/>
  <c r="BE216" i="5"/>
  <c r="BF216" i="5"/>
  <c r="BG216" i="5"/>
  <c r="A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Z217" i="5"/>
  <c r="AA217" i="5"/>
  <c r="AB217" i="5"/>
  <c r="AC217" i="5"/>
  <c r="AD217" i="5"/>
  <c r="AE217" i="5"/>
  <c r="AF217" i="5"/>
  <c r="AG217" i="5"/>
  <c r="AH217" i="5"/>
  <c r="AI217" i="5"/>
  <c r="AJ217" i="5"/>
  <c r="AK217" i="5"/>
  <c r="AL217" i="5"/>
  <c r="AM217" i="5"/>
  <c r="AN217" i="5"/>
  <c r="AO217" i="5"/>
  <c r="AP217" i="5"/>
  <c r="AQ217" i="5"/>
  <c r="AR217" i="5"/>
  <c r="AS217" i="5"/>
  <c r="AT217" i="5"/>
  <c r="AU217" i="5"/>
  <c r="AV217" i="5"/>
  <c r="AW217" i="5"/>
  <c r="AX217" i="5"/>
  <c r="AY217" i="5"/>
  <c r="AZ217" i="5"/>
  <c r="BA217" i="5"/>
  <c r="BB217" i="5"/>
  <c r="BC217" i="5"/>
  <c r="BD217" i="5"/>
  <c r="BE217" i="5"/>
  <c r="BF217" i="5"/>
  <c r="BG217" i="5"/>
  <c r="A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Z218" i="5"/>
  <c r="AA218" i="5"/>
  <c r="AB218" i="5"/>
  <c r="AC218" i="5"/>
  <c r="AD218" i="5"/>
  <c r="AE218" i="5"/>
  <c r="AF218" i="5"/>
  <c r="AG218" i="5"/>
  <c r="AH218" i="5"/>
  <c r="AI218" i="5"/>
  <c r="AJ218" i="5"/>
  <c r="AK218" i="5"/>
  <c r="AL218" i="5"/>
  <c r="AM218" i="5"/>
  <c r="AN218" i="5"/>
  <c r="AO218" i="5"/>
  <c r="AP218" i="5"/>
  <c r="AQ218" i="5"/>
  <c r="AR218" i="5"/>
  <c r="AS218" i="5"/>
  <c r="AT218" i="5"/>
  <c r="AU218" i="5"/>
  <c r="AV218" i="5"/>
  <c r="AW218" i="5"/>
  <c r="AX218" i="5"/>
  <c r="AY218" i="5"/>
  <c r="AZ218" i="5"/>
  <c r="BA218" i="5"/>
  <c r="BB218" i="5"/>
  <c r="BC218" i="5"/>
  <c r="BD218" i="5"/>
  <c r="BE218" i="5"/>
  <c r="BF218" i="5"/>
  <c r="BG218" i="5"/>
  <c r="A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Z219" i="5"/>
  <c r="AA219" i="5"/>
  <c r="AB219" i="5"/>
  <c r="AC219" i="5"/>
  <c r="AD219" i="5"/>
  <c r="AE219" i="5"/>
  <c r="AF219" i="5"/>
  <c r="AG219" i="5"/>
  <c r="AH219" i="5"/>
  <c r="AI219" i="5"/>
  <c r="AJ219" i="5"/>
  <c r="AK219" i="5"/>
  <c r="AL219" i="5"/>
  <c r="AM219" i="5"/>
  <c r="AN219" i="5"/>
  <c r="AO219" i="5"/>
  <c r="AP219" i="5"/>
  <c r="AQ219" i="5"/>
  <c r="AR219" i="5"/>
  <c r="AS219" i="5"/>
  <c r="AT219" i="5"/>
  <c r="AU219" i="5"/>
  <c r="AV219" i="5"/>
  <c r="AW219" i="5"/>
  <c r="AX219" i="5"/>
  <c r="AY219" i="5"/>
  <c r="AZ219" i="5"/>
  <c r="BA219" i="5"/>
  <c r="BB219" i="5"/>
  <c r="BC219" i="5"/>
  <c r="BD219" i="5"/>
  <c r="BE219" i="5"/>
  <c r="BF219" i="5"/>
  <c r="BG219" i="5"/>
  <c r="A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Z220" i="5"/>
  <c r="AA220" i="5"/>
  <c r="AB220" i="5"/>
  <c r="AC220" i="5"/>
  <c r="AD220" i="5"/>
  <c r="AE220" i="5"/>
  <c r="AF220" i="5"/>
  <c r="AG220" i="5"/>
  <c r="AH220" i="5"/>
  <c r="AI220" i="5"/>
  <c r="AJ220" i="5"/>
  <c r="AK220" i="5"/>
  <c r="AL220" i="5"/>
  <c r="AM220" i="5"/>
  <c r="AN220" i="5"/>
  <c r="AO220" i="5"/>
  <c r="AP220" i="5"/>
  <c r="AQ220" i="5"/>
  <c r="AR220" i="5"/>
  <c r="AS220" i="5"/>
  <c r="AT220" i="5"/>
  <c r="AU220" i="5"/>
  <c r="AV220" i="5"/>
  <c r="AW220" i="5"/>
  <c r="AX220" i="5"/>
  <c r="AY220" i="5"/>
  <c r="AZ220" i="5"/>
  <c r="BA220" i="5"/>
  <c r="BB220" i="5"/>
  <c r="BC220" i="5"/>
  <c r="BD220" i="5"/>
  <c r="BE220" i="5"/>
  <c r="BF220" i="5"/>
  <c r="BG220" i="5"/>
  <c r="A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Z221" i="5"/>
  <c r="AA221" i="5"/>
  <c r="AB221" i="5"/>
  <c r="AC221" i="5"/>
  <c r="AD221" i="5"/>
  <c r="AE221" i="5"/>
  <c r="AF221" i="5"/>
  <c r="AG221" i="5"/>
  <c r="AH221" i="5"/>
  <c r="AI221" i="5"/>
  <c r="AJ221" i="5"/>
  <c r="AK221" i="5"/>
  <c r="AL221" i="5"/>
  <c r="AM221" i="5"/>
  <c r="AN221" i="5"/>
  <c r="AO221" i="5"/>
  <c r="AP221" i="5"/>
  <c r="AQ221" i="5"/>
  <c r="AR221" i="5"/>
  <c r="AS221" i="5"/>
  <c r="AT221" i="5"/>
  <c r="AU221" i="5"/>
  <c r="AV221" i="5"/>
  <c r="AW221" i="5"/>
  <c r="AX221" i="5"/>
  <c r="AY221" i="5"/>
  <c r="AZ221" i="5"/>
  <c r="BA221" i="5"/>
  <c r="BB221" i="5"/>
  <c r="BC221" i="5"/>
  <c r="BD221" i="5"/>
  <c r="BE221" i="5"/>
  <c r="BF221" i="5"/>
  <c r="BG221" i="5"/>
  <c r="A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Z222" i="5"/>
  <c r="AA222" i="5"/>
  <c r="AB222" i="5"/>
  <c r="AC222" i="5"/>
  <c r="AD222" i="5"/>
  <c r="AE222" i="5"/>
  <c r="AF222" i="5"/>
  <c r="AG222" i="5"/>
  <c r="AH222" i="5"/>
  <c r="AI222" i="5"/>
  <c r="AJ222" i="5"/>
  <c r="AK222" i="5"/>
  <c r="AL222" i="5"/>
  <c r="AM222" i="5"/>
  <c r="AN222" i="5"/>
  <c r="AO222" i="5"/>
  <c r="AP222" i="5"/>
  <c r="AQ222" i="5"/>
  <c r="AR222" i="5"/>
  <c r="AS222" i="5"/>
  <c r="AT222" i="5"/>
  <c r="AU222" i="5"/>
  <c r="AV222" i="5"/>
  <c r="AW222" i="5"/>
  <c r="AX222" i="5"/>
  <c r="AY222" i="5"/>
  <c r="AZ222" i="5"/>
  <c r="BA222" i="5"/>
  <c r="BB222" i="5"/>
  <c r="BC222" i="5"/>
  <c r="BD222" i="5"/>
  <c r="BE222" i="5"/>
  <c r="BF222" i="5"/>
  <c r="BG222" i="5"/>
  <c r="A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Y223" i="5"/>
  <c r="Z223" i="5"/>
  <c r="AA223" i="5"/>
  <c r="AB223" i="5"/>
  <c r="AC223" i="5"/>
  <c r="AD223" i="5"/>
  <c r="AE223" i="5"/>
  <c r="AF223" i="5"/>
  <c r="AG223" i="5"/>
  <c r="AH223" i="5"/>
  <c r="AI223" i="5"/>
  <c r="AJ223" i="5"/>
  <c r="AK223" i="5"/>
  <c r="AL223" i="5"/>
  <c r="AM223" i="5"/>
  <c r="AN223" i="5"/>
  <c r="AO223" i="5"/>
  <c r="AP223" i="5"/>
  <c r="AQ223" i="5"/>
  <c r="AR223" i="5"/>
  <c r="AS223" i="5"/>
  <c r="AT223" i="5"/>
  <c r="AU223" i="5"/>
  <c r="AV223" i="5"/>
  <c r="AW223" i="5"/>
  <c r="AX223" i="5"/>
  <c r="AY223" i="5"/>
  <c r="AZ223" i="5"/>
  <c r="BA223" i="5"/>
  <c r="BB223" i="5"/>
  <c r="BC223" i="5"/>
  <c r="BD223" i="5"/>
  <c r="BE223" i="5"/>
  <c r="BF223" i="5"/>
  <c r="BG223" i="5"/>
  <c r="A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X224" i="5"/>
  <c r="Y224" i="5"/>
  <c r="Z224" i="5"/>
  <c r="AA224" i="5"/>
  <c r="AB224" i="5"/>
  <c r="AC224" i="5"/>
  <c r="AD224" i="5"/>
  <c r="AE224" i="5"/>
  <c r="AF224" i="5"/>
  <c r="AG224" i="5"/>
  <c r="AH224" i="5"/>
  <c r="AI224" i="5"/>
  <c r="AJ224" i="5"/>
  <c r="AK224" i="5"/>
  <c r="AL224" i="5"/>
  <c r="AM224" i="5"/>
  <c r="AN224" i="5"/>
  <c r="AO224" i="5"/>
  <c r="AP224" i="5"/>
  <c r="AQ224" i="5"/>
  <c r="AR224" i="5"/>
  <c r="AS224" i="5"/>
  <c r="AT224" i="5"/>
  <c r="AU224" i="5"/>
  <c r="AV224" i="5"/>
  <c r="AW224" i="5"/>
  <c r="AX224" i="5"/>
  <c r="AY224" i="5"/>
  <c r="AZ224" i="5"/>
  <c r="BA224" i="5"/>
  <c r="BB224" i="5"/>
  <c r="BC224" i="5"/>
  <c r="BD224" i="5"/>
  <c r="BE224" i="5"/>
  <c r="BF224" i="5"/>
  <c r="BG224" i="5"/>
  <c r="A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Y225" i="5"/>
  <c r="Z225" i="5"/>
  <c r="AA225" i="5"/>
  <c r="AB225" i="5"/>
  <c r="AC225" i="5"/>
  <c r="AD225" i="5"/>
  <c r="AE225" i="5"/>
  <c r="AF225" i="5"/>
  <c r="AG225" i="5"/>
  <c r="AH225" i="5"/>
  <c r="AI225" i="5"/>
  <c r="AJ225" i="5"/>
  <c r="AK225" i="5"/>
  <c r="AL225" i="5"/>
  <c r="AM225" i="5"/>
  <c r="AN225" i="5"/>
  <c r="AO225" i="5"/>
  <c r="AP225" i="5"/>
  <c r="AQ225" i="5"/>
  <c r="AR225" i="5"/>
  <c r="AS225" i="5"/>
  <c r="AT225" i="5"/>
  <c r="AU225" i="5"/>
  <c r="AV225" i="5"/>
  <c r="AW225" i="5"/>
  <c r="AX225" i="5"/>
  <c r="AY225" i="5"/>
  <c r="AZ225" i="5"/>
  <c r="BA225" i="5"/>
  <c r="BB225" i="5"/>
  <c r="BC225" i="5"/>
  <c r="BD225" i="5"/>
  <c r="BE225" i="5"/>
  <c r="BF225" i="5"/>
  <c r="BG225" i="5"/>
  <c r="A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Y226" i="5"/>
  <c r="Z226" i="5"/>
  <c r="AA226" i="5"/>
  <c r="AB226" i="5"/>
  <c r="AC226" i="5"/>
  <c r="AD226" i="5"/>
  <c r="AE226" i="5"/>
  <c r="AF226" i="5"/>
  <c r="AG226" i="5"/>
  <c r="AH226" i="5"/>
  <c r="AI226" i="5"/>
  <c r="AJ226" i="5"/>
  <c r="AK226" i="5"/>
  <c r="AL226" i="5"/>
  <c r="AM226" i="5"/>
  <c r="AN226" i="5"/>
  <c r="AO226" i="5"/>
  <c r="AP226" i="5"/>
  <c r="AQ226" i="5"/>
  <c r="AR226" i="5"/>
  <c r="AS226" i="5"/>
  <c r="AT226" i="5"/>
  <c r="AU226" i="5"/>
  <c r="AV226" i="5"/>
  <c r="AW226" i="5"/>
  <c r="AX226" i="5"/>
  <c r="AY226" i="5"/>
  <c r="AZ226" i="5"/>
  <c r="BA226" i="5"/>
  <c r="BB226" i="5"/>
  <c r="BC226" i="5"/>
  <c r="BD226" i="5"/>
  <c r="BE226" i="5"/>
  <c r="BF226" i="5"/>
  <c r="BG226" i="5"/>
  <c r="A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Y227" i="5"/>
  <c r="Z227" i="5"/>
  <c r="AA227" i="5"/>
  <c r="AB227" i="5"/>
  <c r="AC227" i="5"/>
  <c r="AD227" i="5"/>
  <c r="AE227" i="5"/>
  <c r="AF227" i="5"/>
  <c r="AG227" i="5"/>
  <c r="AH227" i="5"/>
  <c r="AI227" i="5"/>
  <c r="AJ227" i="5"/>
  <c r="AK227" i="5"/>
  <c r="AL227" i="5"/>
  <c r="AM227" i="5"/>
  <c r="AN227" i="5"/>
  <c r="AO227" i="5"/>
  <c r="AP227" i="5"/>
  <c r="AQ227" i="5"/>
  <c r="AR227" i="5"/>
  <c r="AS227" i="5"/>
  <c r="AT227" i="5"/>
  <c r="AU227" i="5"/>
  <c r="AV227" i="5"/>
  <c r="AW227" i="5"/>
  <c r="AX227" i="5"/>
  <c r="AY227" i="5"/>
  <c r="AZ227" i="5"/>
  <c r="BA227" i="5"/>
  <c r="BB227" i="5"/>
  <c r="BC227" i="5"/>
  <c r="BD227" i="5"/>
  <c r="BE227" i="5"/>
  <c r="BF227" i="5"/>
  <c r="BG227" i="5"/>
  <c r="A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Z228" i="5"/>
  <c r="AA228" i="5"/>
  <c r="AB228" i="5"/>
  <c r="AC228" i="5"/>
  <c r="AD228" i="5"/>
  <c r="AE228" i="5"/>
  <c r="AF228" i="5"/>
  <c r="AG228" i="5"/>
  <c r="AH228" i="5"/>
  <c r="AI228" i="5"/>
  <c r="AJ228" i="5"/>
  <c r="AK228" i="5"/>
  <c r="AL228" i="5"/>
  <c r="AM228" i="5"/>
  <c r="AN228" i="5"/>
  <c r="AO228" i="5"/>
  <c r="AP228" i="5"/>
  <c r="AQ228" i="5"/>
  <c r="AR228" i="5"/>
  <c r="AS228" i="5"/>
  <c r="AT228" i="5"/>
  <c r="AU228" i="5"/>
  <c r="AV228" i="5"/>
  <c r="AW228" i="5"/>
  <c r="AX228" i="5"/>
  <c r="AY228" i="5"/>
  <c r="AZ228" i="5"/>
  <c r="BA228" i="5"/>
  <c r="BB228" i="5"/>
  <c r="BC228" i="5"/>
  <c r="BD228" i="5"/>
  <c r="BE228" i="5"/>
  <c r="BF228" i="5"/>
  <c r="BG228" i="5"/>
  <c r="A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Z229" i="5"/>
  <c r="AA229" i="5"/>
  <c r="AB229" i="5"/>
  <c r="AC229" i="5"/>
  <c r="AD229" i="5"/>
  <c r="AE229" i="5"/>
  <c r="AF229" i="5"/>
  <c r="AG229" i="5"/>
  <c r="AH229" i="5"/>
  <c r="AI229" i="5"/>
  <c r="AJ229" i="5"/>
  <c r="AK229" i="5"/>
  <c r="AL229" i="5"/>
  <c r="AM229" i="5"/>
  <c r="AN229" i="5"/>
  <c r="AO229" i="5"/>
  <c r="AP229" i="5"/>
  <c r="AQ229" i="5"/>
  <c r="AR229" i="5"/>
  <c r="AS229" i="5"/>
  <c r="AT229" i="5"/>
  <c r="AU229" i="5"/>
  <c r="AV229" i="5"/>
  <c r="AW229" i="5"/>
  <c r="AX229" i="5"/>
  <c r="AY229" i="5"/>
  <c r="AZ229" i="5"/>
  <c r="BA229" i="5"/>
  <c r="BB229" i="5"/>
  <c r="BC229" i="5"/>
  <c r="BD229" i="5"/>
  <c r="BE229" i="5"/>
  <c r="BF229" i="5"/>
  <c r="BG229" i="5"/>
  <c r="A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AB230" i="5"/>
  <c r="AC230" i="5"/>
  <c r="AD230" i="5"/>
  <c r="AE230" i="5"/>
  <c r="AF230" i="5"/>
  <c r="AG230" i="5"/>
  <c r="AH230" i="5"/>
  <c r="AI230" i="5"/>
  <c r="AJ230" i="5"/>
  <c r="AK230" i="5"/>
  <c r="AL230" i="5"/>
  <c r="AM230" i="5"/>
  <c r="AN230" i="5"/>
  <c r="AO230" i="5"/>
  <c r="AP230" i="5"/>
  <c r="AQ230" i="5"/>
  <c r="AR230" i="5"/>
  <c r="AS230" i="5"/>
  <c r="AT230" i="5"/>
  <c r="AU230" i="5"/>
  <c r="AV230" i="5"/>
  <c r="AW230" i="5"/>
  <c r="AX230" i="5"/>
  <c r="AY230" i="5"/>
  <c r="AZ230" i="5"/>
  <c r="BA230" i="5"/>
  <c r="BB230" i="5"/>
  <c r="BC230" i="5"/>
  <c r="BD230" i="5"/>
  <c r="BE230" i="5"/>
  <c r="BF230" i="5"/>
  <c r="BG230" i="5"/>
  <c r="A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Z231" i="5"/>
  <c r="AA231" i="5"/>
  <c r="AB231" i="5"/>
  <c r="AC231" i="5"/>
  <c r="AD231" i="5"/>
  <c r="AE231" i="5"/>
  <c r="AF231" i="5"/>
  <c r="AG231" i="5"/>
  <c r="AH231" i="5"/>
  <c r="AI231" i="5"/>
  <c r="AJ231" i="5"/>
  <c r="AK231" i="5"/>
  <c r="AL231" i="5"/>
  <c r="AM231" i="5"/>
  <c r="AN231" i="5"/>
  <c r="AO231" i="5"/>
  <c r="AP231" i="5"/>
  <c r="AQ231" i="5"/>
  <c r="AR231" i="5"/>
  <c r="AS231" i="5"/>
  <c r="AT231" i="5"/>
  <c r="AU231" i="5"/>
  <c r="AV231" i="5"/>
  <c r="AW231" i="5"/>
  <c r="AX231" i="5"/>
  <c r="AY231" i="5"/>
  <c r="AZ231" i="5"/>
  <c r="BA231" i="5"/>
  <c r="BB231" i="5"/>
  <c r="BC231" i="5"/>
  <c r="BD231" i="5"/>
  <c r="BE231" i="5"/>
  <c r="BF231" i="5"/>
  <c r="BG231" i="5"/>
  <c r="A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Z232" i="5"/>
  <c r="AA232" i="5"/>
  <c r="AB232" i="5"/>
  <c r="AC232" i="5"/>
  <c r="AD232" i="5"/>
  <c r="AE232" i="5"/>
  <c r="AF232" i="5"/>
  <c r="AG232" i="5"/>
  <c r="AH232" i="5"/>
  <c r="AI232" i="5"/>
  <c r="AJ232" i="5"/>
  <c r="AK232" i="5"/>
  <c r="AL232" i="5"/>
  <c r="AM232" i="5"/>
  <c r="AN232" i="5"/>
  <c r="AO232" i="5"/>
  <c r="AP232" i="5"/>
  <c r="AQ232" i="5"/>
  <c r="AR232" i="5"/>
  <c r="AS232" i="5"/>
  <c r="AT232" i="5"/>
  <c r="AU232" i="5"/>
  <c r="AV232" i="5"/>
  <c r="AW232" i="5"/>
  <c r="AX232" i="5"/>
  <c r="AY232" i="5"/>
  <c r="AZ232" i="5"/>
  <c r="BA232" i="5"/>
  <c r="BB232" i="5"/>
  <c r="BC232" i="5"/>
  <c r="BD232" i="5"/>
  <c r="BE232" i="5"/>
  <c r="BF232" i="5"/>
  <c r="BG232" i="5"/>
  <c r="A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Z233" i="5"/>
  <c r="AA233" i="5"/>
  <c r="AB233" i="5"/>
  <c r="AC233" i="5"/>
  <c r="AD233" i="5"/>
  <c r="AE233" i="5"/>
  <c r="AF233" i="5"/>
  <c r="AG233" i="5"/>
  <c r="AH233" i="5"/>
  <c r="AI233" i="5"/>
  <c r="AJ233" i="5"/>
  <c r="AK233" i="5"/>
  <c r="AL233" i="5"/>
  <c r="AM233" i="5"/>
  <c r="AN233" i="5"/>
  <c r="AO233" i="5"/>
  <c r="AP233" i="5"/>
  <c r="AQ233" i="5"/>
  <c r="AR233" i="5"/>
  <c r="AS233" i="5"/>
  <c r="AT233" i="5"/>
  <c r="AU233" i="5"/>
  <c r="AV233" i="5"/>
  <c r="AW233" i="5"/>
  <c r="AX233" i="5"/>
  <c r="AY233" i="5"/>
  <c r="AZ233" i="5"/>
  <c r="BA233" i="5"/>
  <c r="BB233" i="5"/>
  <c r="BC233" i="5"/>
  <c r="BD233" i="5"/>
  <c r="BE233" i="5"/>
  <c r="BF233" i="5"/>
  <c r="BG233" i="5"/>
  <c r="A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Z234" i="5"/>
  <c r="AA234" i="5"/>
  <c r="AB234" i="5"/>
  <c r="AC234" i="5"/>
  <c r="AD234" i="5"/>
  <c r="AE234" i="5"/>
  <c r="AF234" i="5"/>
  <c r="AG234" i="5"/>
  <c r="AH234" i="5"/>
  <c r="AI234" i="5"/>
  <c r="AJ234" i="5"/>
  <c r="AK234" i="5"/>
  <c r="AL234" i="5"/>
  <c r="AM234" i="5"/>
  <c r="AN234" i="5"/>
  <c r="AO234" i="5"/>
  <c r="AP234" i="5"/>
  <c r="AQ234" i="5"/>
  <c r="AR234" i="5"/>
  <c r="AS234" i="5"/>
  <c r="AT234" i="5"/>
  <c r="AU234" i="5"/>
  <c r="AV234" i="5"/>
  <c r="AW234" i="5"/>
  <c r="AX234" i="5"/>
  <c r="AY234" i="5"/>
  <c r="AZ234" i="5"/>
  <c r="BA234" i="5"/>
  <c r="BB234" i="5"/>
  <c r="BC234" i="5"/>
  <c r="BD234" i="5"/>
  <c r="BE234" i="5"/>
  <c r="BF234" i="5"/>
  <c r="BG234" i="5"/>
  <c r="A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Z235" i="5"/>
  <c r="AA235" i="5"/>
  <c r="AB235" i="5"/>
  <c r="AC235" i="5"/>
  <c r="AD235" i="5"/>
  <c r="AE235" i="5"/>
  <c r="AF235" i="5"/>
  <c r="AG235" i="5"/>
  <c r="AH235" i="5"/>
  <c r="AI235" i="5"/>
  <c r="AJ235" i="5"/>
  <c r="AK235" i="5"/>
  <c r="AL235" i="5"/>
  <c r="AM235" i="5"/>
  <c r="AN235" i="5"/>
  <c r="AO235" i="5"/>
  <c r="AP235" i="5"/>
  <c r="AQ235" i="5"/>
  <c r="AR235" i="5"/>
  <c r="AS235" i="5"/>
  <c r="AT235" i="5"/>
  <c r="AU235" i="5"/>
  <c r="AV235" i="5"/>
  <c r="AW235" i="5"/>
  <c r="AX235" i="5"/>
  <c r="AY235" i="5"/>
  <c r="AZ235" i="5"/>
  <c r="BA235" i="5"/>
  <c r="BB235" i="5"/>
  <c r="BC235" i="5"/>
  <c r="BD235" i="5"/>
  <c r="BE235" i="5"/>
  <c r="BF235" i="5"/>
  <c r="BG235" i="5"/>
  <c r="A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Z236" i="5"/>
  <c r="AA236" i="5"/>
  <c r="AB236" i="5"/>
  <c r="AC236" i="5"/>
  <c r="AD236" i="5"/>
  <c r="AE236" i="5"/>
  <c r="AF236" i="5"/>
  <c r="AG236" i="5"/>
  <c r="AH236" i="5"/>
  <c r="AI236" i="5"/>
  <c r="AJ236" i="5"/>
  <c r="AK236" i="5"/>
  <c r="AL236" i="5"/>
  <c r="AM236" i="5"/>
  <c r="AN236" i="5"/>
  <c r="AO236" i="5"/>
  <c r="AP236" i="5"/>
  <c r="AQ236" i="5"/>
  <c r="AR236" i="5"/>
  <c r="AS236" i="5"/>
  <c r="AT236" i="5"/>
  <c r="AU236" i="5"/>
  <c r="AV236" i="5"/>
  <c r="AW236" i="5"/>
  <c r="AX236" i="5"/>
  <c r="AY236" i="5"/>
  <c r="AZ236" i="5"/>
  <c r="BA236" i="5"/>
  <c r="BB236" i="5"/>
  <c r="BC236" i="5"/>
  <c r="BD236" i="5"/>
  <c r="BE236" i="5"/>
  <c r="BF236" i="5"/>
  <c r="BG236" i="5"/>
  <c r="A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Z237" i="5"/>
  <c r="AA237" i="5"/>
  <c r="AB237" i="5"/>
  <c r="AC237" i="5"/>
  <c r="AD237" i="5"/>
  <c r="AE237" i="5"/>
  <c r="AF237" i="5"/>
  <c r="AG237" i="5"/>
  <c r="AH237" i="5"/>
  <c r="AI237" i="5"/>
  <c r="AJ237" i="5"/>
  <c r="AK237" i="5"/>
  <c r="AL237" i="5"/>
  <c r="AM237" i="5"/>
  <c r="AN237" i="5"/>
  <c r="AO237" i="5"/>
  <c r="AP237" i="5"/>
  <c r="AQ237" i="5"/>
  <c r="AR237" i="5"/>
  <c r="AS237" i="5"/>
  <c r="AT237" i="5"/>
  <c r="AU237" i="5"/>
  <c r="AV237" i="5"/>
  <c r="AW237" i="5"/>
  <c r="AX237" i="5"/>
  <c r="AY237" i="5"/>
  <c r="AZ237" i="5"/>
  <c r="BA237" i="5"/>
  <c r="BB237" i="5"/>
  <c r="BC237" i="5"/>
  <c r="BD237" i="5"/>
  <c r="BE237" i="5"/>
  <c r="BF237" i="5"/>
  <c r="BG237" i="5"/>
  <c r="A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Z238" i="5"/>
  <c r="AA238" i="5"/>
  <c r="AB238" i="5"/>
  <c r="AC238" i="5"/>
  <c r="AD238" i="5"/>
  <c r="AE238" i="5"/>
  <c r="AF238" i="5"/>
  <c r="AG238" i="5"/>
  <c r="AH238" i="5"/>
  <c r="AI238" i="5"/>
  <c r="AJ238" i="5"/>
  <c r="AK238" i="5"/>
  <c r="AL238" i="5"/>
  <c r="AM238" i="5"/>
  <c r="AN238" i="5"/>
  <c r="AO238" i="5"/>
  <c r="AP238" i="5"/>
  <c r="AQ238" i="5"/>
  <c r="AR238" i="5"/>
  <c r="AS238" i="5"/>
  <c r="AT238" i="5"/>
  <c r="AU238" i="5"/>
  <c r="AV238" i="5"/>
  <c r="AW238" i="5"/>
  <c r="AX238" i="5"/>
  <c r="AY238" i="5"/>
  <c r="AZ238" i="5"/>
  <c r="BA238" i="5"/>
  <c r="BB238" i="5"/>
  <c r="BC238" i="5"/>
  <c r="BD238" i="5"/>
  <c r="BE238" i="5"/>
  <c r="BF238" i="5"/>
  <c r="BG238" i="5"/>
  <c r="A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Z239" i="5"/>
  <c r="AA239" i="5"/>
  <c r="AB239" i="5"/>
  <c r="AC239" i="5"/>
  <c r="AD239" i="5"/>
  <c r="AE239" i="5"/>
  <c r="AF239" i="5"/>
  <c r="AG239" i="5"/>
  <c r="AH239" i="5"/>
  <c r="AI239" i="5"/>
  <c r="AJ239" i="5"/>
  <c r="AK239" i="5"/>
  <c r="AL239" i="5"/>
  <c r="AM239" i="5"/>
  <c r="AN239" i="5"/>
  <c r="AO239" i="5"/>
  <c r="AP239" i="5"/>
  <c r="AQ239" i="5"/>
  <c r="AR239" i="5"/>
  <c r="AS239" i="5"/>
  <c r="AT239" i="5"/>
  <c r="AU239" i="5"/>
  <c r="AV239" i="5"/>
  <c r="AW239" i="5"/>
  <c r="AX239" i="5"/>
  <c r="AY239" i="5"/>
  <c r="AZ239" i="5"/>
  <c r="BA239" i="5"/>
  <c r="BB239" i="5"/>
  <c r="BC239" i="5"/>
  <c r="BD239" i="5"/>
  <c r="BE239" i="5"/>
  <c r="BF239" i="5"/>
  <c r="BG239" i="5"/>
  <c r="A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Z240" i="5"/>
  <c r="AA240" i="5"/>
  <c r="AB240" i="5"/>
  <c r="AC240" i="5"/>
  <c r="AD240" i="5"/>
  <c r="AE240" i="5"/>
  <c r="AF240" i="5"/>
  <c r="AG240" i="5"/>
  <c r="AH240" i="5"/>
  <c r="AI240" i="5"/>
  <c r="AJ240" i="5"/>
  <c r="AK240" i="5"/>
  <c r="AL240" i="5"/>
  <c r="AM240" i="5"/>
  <c r="AN240" i="5"/>
  <c r="AO240" i="5"/>
  <c r="AP240" i="5"/>
  <c r="AQ240" i="5"/>
  <c r="AR240" i="5"/>
  <c r="AS240" i="5"/>
  <c r="AT240" i="5"/>
  <c r="AU240" i="5"/>
  <c r="AV240" i="5"/>
  <c r="AW240" i="5"/>
  <c r="AX240" i="5"/>
  <c r="AY240" i="5"/>
  <c r="AZ240" i="5"/>
  <c r="BA240" i="5"/>
  <c r="BB240" i="5"/>
  <c r="BC240" i="5"/>
  <c r="BD240" i="5"/>
  <c r="BE240" i="5"/>
  <c r="BF240" i="5"/>
  <c r="BG240" i="5"/>
  <c r="A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Z241" i="5"/>
  <c r="AA241" i="5"/>
  <c r="AB241" i="5"/>
  <c r="AC241" i="5"/>
  <c r="AD241" i="5"/>
  <c r="AE241" i="5"/>
  <c r="AF241" i="5"/>
  <c r="AG241" i="5"/>
  <c r="AH241" i="5"/>
  <c r="AI241" i="5"/>
  <c r="AJ241" i="5"/>
  <c r="AK241" i="5"/>
  <c r="AL241" i="5"/>
  <c r="AM241" i="5"/>
  <c r="AN241" i="5"/>
  <c r="AO241" i="5"/>
  <c r="AP241" i="5"/>
  <c r="AQ241" i="5"/>
  <c r="AR241" i="5"/>
  <c r="AS241" i="5"/>
  <c r="AT241" i="5"/>
  <c r="AU241" i="5"/>
  <c r="AV241" i="5"/>
  <c r="AW241" i="5"/>
  <c r="AX241" i="5"/>
  <c r="AY241" i="5"/>
  <c r="AZ241" i="5"/>
  <c r="BA241" i="5"/>
  <c r="BB241" i="5"/>
  <c r="BC241" i="5"/>
  <c r="BD241" i="5"/>
  <c r="BE241" i="5"/>
  <c r="BF241" i="5"/>
  <c r="BG241" i="5"/>
  <c r="A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Z242" i="5"/>
  <c r="AA242" i="5"/>
  <c r="AB242" i="5"/>
  <c r="AC242" i="5"/>
  <c r="AD242" i="5"/>
  <c r="AE242" i="5"/>
  <c r="AF242" i="5"/>
  <c r="AG242" i="5"/>
  <c r="AH242" i="5"/>
  <c r="AI242" i="5"/>
  <c r="AJ242" i="5"/>
  <c r="AK242" i="5"/>
  <c r="AL242" i="5"/>
  <c r="AM242" i="5"/>
  <c r="AN242" i="5"/>
  <c r="AO242" i="5"/>
  <c r="AP242" i="5"/>
  <c r="AQ242" i="5"/>
  <c r="AR242" i="5"/>
  <c r="AS242" i="5"/>
  <c r="AT242" i="5"/>
  <c r="AU242" i="5"/>
  <c r="AV242" i="5"/>
  <c r="AW242" i="5"/>
  <c r="AX242" i="5"/>
  <c r="AY242" i="5"/>
  <c r="AZ242" i="5"/>
  <c r="BA242" i="5"/>
  <c r="BB242" i="5"/>
  <c r="BC242" i="5"/>
  <c r="BD242" i="5"/>
  <c r="BE242" i="5"/>
  <c r="BF242" i="5"/>
  <c r="BG242" i="5"/>
  <c r="A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Z243" i="5"/>
  <c r="AA243" i="5"/>
  <c r="AB243" i="5"/>
  <c r="AC243" i="5"/>
  <c r="AD243" i="5"/>
  <c r="AE243" i="5"/>
  <c r="AF243" i="5"/>
  <c r="AG243" i="5"/>
  <c r="AH243" i="5"/>
  <c r="AI243" i="5"/>
  <c r="AJ243" i="5"/>
  <c r="AK243" i="5"/>
  <c r="AL243" i="5"/>
  <c r="AM243" i="5"/>
  <c r="AN243" i="5"/>
  <c r="AO243" i="5"/>
  <c r="AP243" i="5"/>
  <c r="AQ243" i="5"/>
  <c r="AR243" i="5"/>
  <c r="AS243" i="5"/>
  <c r="AT243" i="5"/>
  <c r="AU243" i="5"/>
  <c r="AV243" i="5"/>
  <c r="AW243" i="5"/>
  <c r="AX243" i="5"/>
  <c r="AY243" i="5"/>
  <c r="AZ243" i="5"/>
  <c r="BA243" i="5"/>
  <c r="BB243" i="5"/>
  <c r="BC243" i="5"/>
  <c r="BD243" i="5"/>
  <c r="BE243" i="5"/>
  <c r="BF243" i="5"/>
  <c r="BG243" i="5"/>
  <c r="A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Z244" i="5"/>
  <c r="AA244" i="5"/>
  <c r="AB244" i="5"/>
  <c r="AC244" i="5"/>
  <c r="AD244" i="5"/>
  <c r="AE244" i="5"/>
  <c r="AF244" i="5"/>
  <c r="AG244" i="5"/>
  <c r="AH244" i="5"/>
  <c r="AI244" i="5"/>
  <c r="AJ244" i="5"/>
  <c r="AK244" i="5"/>
  <c r="AL244" i="5"/>
  <c r="AM244" i="5"/>
  <c r="AN244" i="5"/>
  <c r="AO244" i="5"/>
  <c r="AP244" i="5"/>
  <c r="AQ244" i="5"/>
  <c r="AR244" i="5"/>
  <c r="AS244" i="5"/>
  <c r="AT244" i="5"/>
  <c r="AU244" i="5"/>
  <c r="AV244" i="5"/>
  <c r="AW244" i="5"/>
  <c r="AX244" i="5"/>
  <c r="AY244" i="5"/>
  <c r="AZ244" i="5"/>
  <c r="BA244" i="5"/>
  <c r="BB244" i="5"/>
  <c r="BC244" i="5"/>
  <c r="BD244" i="5"/>
  <c r="BE244" i="5"/>
  <c r="BF244" i="5"/>
  <c r="BG244" i="5"/>
  <c r="A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Z245" i="5"/>
  <c r="AA245" i="5"/>
  <c r="AB245" i="5"/>
  <c r="AC245" i="5"/>
  <c r="AD245" i="5"/>
  <c r="AE245" i="5"/>
  <c r="AF245" i="5"/>
  <c r="AG245" i="5"/>
  <c r="AH245" i="5"/>
  <c r="AI245" i="5"/>
  <c r="AJ245" i="5"/>
  <c r="AK245" i="5"/>
  <c r="AL245" i="5"/>
  <c r="AM245" i="5"/>
  <c r="AN245" i="5"/>
  <c r="AO245" i="5"/>
  <c r="AP245" i="5"/>
  <c r="AQ245" i="5"/>
  <c r="AR245" i="5"/>
  <c r="AS245" i="5"/>
  <c r="AT245" i="5"/>
  <c r="AU245" i="5"/>
  <c r="AV245" i="5"/>
  <c r="AW245" i="5"/>
  <c r="AX245" i="5"/>
  <c r="AY245" i="5"/>
  <c r="AZ245" i="5"/>
  <c r="BA245" i="5"/>
  <c r="BB245" i="5"/>
  <c r="BC245" i="5"/>
  <c r="BD245" i="5"/>
  <c r="BE245" i="5"/>
  <c r="BF245" i="5"/>
  <c r="BG245" i="5"/>
  <c r="A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Z246" i="5"/>
  <c r="AA246" i="5"/>
  <c r="AB246" i="5"/>
  <c r="AC246" i="5"/>
  <c r="AD246" i="5"/>
  <c r="AE246" i="5"/>
  <c r="AF246" i="5"/>
  <c r="AG246" i="5"/>
  <c r="AH246" i="5"/>
  <c r="AI246" i="5"/>
  <c r="AJ246" i="5"/>
  <c r="AK246" i="5"/>
  <c r="AL246" i="5"/>
  <c r="AM246" i="5"/>
  <c r="AN246" i="5"/>
  <c r="AO246" i="5"/>
  <c r="AP246" i="5"/>
  <c r="AQ246" i="5"/>
  <c r="AR246" i="5"/>
  <c r="AS246" i="5"/>
  <c r="AT246" i="5"/>
  <c r="AU246" i="5"/>
  <c r="AV246" i="5"/>
  <c r="AW246" i="5"/>
  <c r="AX246" i="5"/>
  <c r="AY246" i="5"/>
  <c r="AZ246" i="5"/>
  <c r="BA246" i="5"/>
  <c r="BB246" i="5"/>
  <c r="BC246" i="5"/>
  <c r="BD246" i="5"/>
  <c r="BE246" i="5"/>
  <c r="BF246" i="5"/>
  <c r="BG246" i="5"/>
  <c r="A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Z247" i="5"/>
  <c r="AA247" i="5"/>
  <c r="AB247" i="5"/>
  <c r="AC247" i="5"/>
  <c r="AD247" i="5"/>
  <c r="AE247" i="5"/>
  <c r="AF247" i="5"/>
  <c r="AG247" i="5"/>
  <c r="AH247" i="5"/>
  <c r="AI247" i="5"/>
  <c r="AJ247" i="5"/>
  <c r="AK247" i="5"/>
  <c r="AL247" i="5"/>
  <c r="AM247" i="5"/>
  <c r="AN247" i="5"/>
  <c r="AO247" i="5"/>
  <c r="AP247" i="5"/>
  <c r="AQ247" i="5"/>
  <c r="AR247" i="5"/>
  <c r="AS247" i="5"/>
  <c r="AT247" i="5"/>
  <c r="AU247" i="5"/>
  <c r="AV247" i="5"/>
  <c r="AW247" i="5"/>
  <c r="AX247" i="5"/>
  <c r="AY247" i="5"/>
  <c r="AZ247" i="5"/>
  <c r="BA247" i="5"/>
  <c r="BB247" i="5"/>
  <c r="BC247" i="5"/>
  <c r="BD247" i="5"/>
  <c r="BE247" i="5"/>
  <c r="BF247" i="5"/>
  <c r="BG247" i="5"/>
  <c r="A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Z248" i="5"/>
  <c r="AA248" i="5"/>
  <c r="AB248" i="5"/>
  <c r="AC248" i="5"/>
  <c r="AD248" i="5"/>
  <c r="AE248" i="5"/>
  <c r="AF248" i="5"/>
  <c r="AG248" i="5"/>
  <c r="AH248" i="5"/>
  <c r="AI248" i="5"/>
  <c r="AJ248" i="5"/>
  <c r="AK248" i="5"/>
  <c r="AL248" i="5"/>
  <c r="AM248" i="5"/>
  <c r="AN248" i="5"/>
  <c r="AO248" i="5"/>
  <c r="AP248" i="5"/>
  <c r="AQ248" i="5"/>
  <c r="AR248" i="5"/>
  <c r="AS248" i="5"/>
  <c r="AT248" i="5"/>
  <c r="AU248" i="5"/>
  <c r="AV248" i="5"/>
  <c r="AW248" i="5"/>
  <c r="AX248" i="5"/>
  <c r="AY248" i="5"/>
  <c r="AZ248" i="5"/>
  <c r="BA248" i="5"/>
  <c r="BB248" i="5"/>
  <c r="BC248" i="5"/>
  <c r="BD248" i="5"/>
  <c r="BE248" i="5"/>
  <c r="BF248" i="5"/>
  <c r="BG248" i="5"/>
  <c r="A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Z249" i="5"/>
  <c r="AA249" i="5"/>
  <c r="AB249" i="5"/>
  <c r="AC249" i="5"/>
  <c r="AD249" i="5"/>
  <c r="AE249" i="5"/>
  <c r="AF249" i="5"/>
  <c r="AG249" i="5"/>
  <c r="AH249" i="5"/>
  <c r="AI249" i="5"/>
  <c r="AJ249" i="5"/>
  <c r="AK249" i="5"/>
  <c r="AL249" i="5"/>
  <c r="AM249" i="5"/>
  <c r="AN249" i="5"/>
  <c r="AO249" i="5"/>
  <c r="AP249" i="5"/>
  <c r="AQ249" i="5"/>
  <c r="AR249" i="5"/>
  <c r="AS249" i="5"/>
  <c r="AT249" i="5"/>
  <c r="AU249" i="5"/>
  <c r="AV249" i="5"/>
  <c r="AW249" i="5"/>
  <c r="AX249" i="5"/>
  <c r="AY249" i="5"/>
  <c r="AZ249" i="5"/>
  <c r="BA249" i="5"/>
  <c r="BB249" i="5"/>
  <c r="BC249" i="5"/>
  <c r="BD249" i="5"/>
  <c r="BE249" i="5"/>
  <c r="BF249" i="5"/>
  <c r="BG249" i="5"/>
  <c r="A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Z250" i="5"/>
  <c r="AA250" i="5"/>
  <c r="AB250" i="5"/>
  <c r="AC250" i="5"/>
  <c r="AD250" i="5"/>
  <c r="AE250" i="5"/>
  <c r="AF250" i="5"/>
  <c r="AG250" i="5"/>
  <c r="AH250" i="5"/>
  <c r="AI250" i="5"/>
  <c r="AJ250" i="5"/>
  <c r="AK250" i="5"/>
  <c r="AL250" i="5"/>
  <c r="AM250" i="5"/>
  <c r="AN250" i="5"/>
  <c r="AO250" i="5"/>
  <c r="AP250" i="5"/>
  <c r="AQ250" i="5"/>
  <c r="AR250" i="5"/>
  <c r="AS250" i="5"/>
  <c r="AT250" i="5"/>
  <c r="AU250" i="5"/>
  <c r="AV250" i="5"/>
  <c r="AW250" i="5"/>
  <c r="AX250" i="5"/>
  <c r="AY250" i="5"/>
  <c r="AZ250" i="5"/>
  <c r="BA250" i="5"/>
  <c r="BB250" i="5"/>
  <c r="BC250" i="5"/>
  <c r="BD250" i="5"/>
  <c r="BE250" i="5"/>
  <c r="BF250" i="5"/>
  <c r="BG250" i="5"/>
  <c r="A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Z251" i="5"/>
  <c r="AA251" i="5"/>
  <c r="AB251" i="5"/>
  <c r="AC251" i="5"/>
  <c r="AD251" i="5"/>
  <c r="AE251" i="5"/>
  <c r="AF251" i="5"/>
  <c r="AG251" i="5"/>
  <c r="AH251" i="5"/>
  <c r="AI251" i="5"/>
  <c r="AJ251" i="5"/>
  <c r="AK251" i="5"/>
  <c r="AL251" i="5"/>
  <c r="AM251" i="5"/>
  <c r="AN251" i="5"/>
  <c r="AO251" i="5"/>
  <c r="AP251" i="5"/>
  <c r="AQ251" i="5"/>
  <c r="AR251" i="5"/>
  <c r="AS251" i="5"/>
  <c r="AT251" i="5"/>
  <c r="AU251" i="5"/>
  <c r="AV251" i="5"/>
  <c r="AW251" i="5"/>
  <c r="AX251" i="5"/>
  <c r="AY251" i="5"/>
  <c r="AZ251" i="5"/>
  <c r="BA251" i="5"/>
  <c r="BB251" i="5"/>
  <c r="BC251" i="5"/>
  <c r="BD251" i="5"/>
  <c r="BE251" i="5"/>
  <c r="BF251" i="5"/>
  <c r="BG251" i="5"/>
  <c r="A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Z252" i="5"/>
  <c r="AA252" i="5"/>
  <c r="AB252" i="5"/>
  <c r="AC252" i="5"/>
  <c r="AD252" i="5"/>
  <c r="AE252" i="5"/>
  <c r="AF252" i="5"/>
  <c r="AG252" i="5"/>
  <c r="AH252" i="5"/>
  <c r="AI252" i="5"/>
  <c r="AJ252" i="5"/>
  <c r="AK252" i="5"/>
  <c r="AL252" i="5"/>
  <c r="AM252" i="5"/>
  <c r="AN252" i="5"/>
  <c r="AO252" i="5"/>
  <c r="AP252" i="5"/>
  <c r="AQ252" i="5"/>
  <c r="AR252" i="5"/>
  <c r="AS252" i="5"/>
  <c r="AT252" i="5"/>
  <c r="AU252" i="5"/>
  <c r="AV252" i="5"/>
  <c r="AW252" i="5"/>
  <c r="AX252" i="5"/>
  <c r="AY252" i="5"/>
  <c r="AZ252" i="5"/>
  <c r="BA252" i="5"/>
  <c r="BB252" i="5"/>
  <c r="BC252" i="5"/>
  <c r="BD252" i="5"/>
  <c r="BE252" i="5"/>
  <c r="BF252" i="5"/>
  <c r="BG252" i="5"/>
  <c r="A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Z253" i="5"/>
  <c r="AA253" i="5"/>
  <c r="AB253" i="5"/>
  <c r="AC253" i="5"/>
  <c r="AD253" i="5"/>
  <c r="AE253" i="5"/>
  <c r="AF253" i="5"/>
  <c r="AG253" i="5"/>
  <c r="AH253" i="5"/>
  <c r="AI253" i="5"/>
  <c r="AJ253" i="5"/>
  <c r="AK253" i="5"/>
  <c r="AL253" i="5"/>
  <c r="AM253" i="5"/>
  <c r="AN253" i="5"/>
  <c r="AO253" i="5"/>
  <c r="AP253" i="5"/>
  <c r="AQ253" i="5"/>
  <c r="AR253" i="5"/>
  <c r="AS253" i="5"/>
  <c r="AT253" i="5"/>
  <c r="AU253" i="5"/>
  <c r="AV253" i="5"/>
  <c r="AW253" i="5"/>
  <c r="AX253" i="5"/>
  <c r="AY253" i="5"/>
  <c r="AZ253" i="5"/>
  <c r="BA253" i="5"/>
  <c r="BB253" i="5"/>
  <c r="BC253" i="5"/>
  <c r="BD253" i="5"/>
  <c r="BE253" i="5"/>
  <c r="BF253" i="5"/>
  <c r="BG253" i="5"/>
  <c r="A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Z254" i="5"/>
  <c r="AA254" i="5"/>
  <c r="AB254" i="5"/>
  <c r="AC254" i="5"/>
  <c r="AD254" i="5"/>
  <c r="AE254" i="5"/>
  <c r="AF254" i="5"/>
  <c r="AG254" i="5"/>
  <c r="AH254" i="5"/>
  <c r="AI254" i="5"/>
  <c r="AJ254" i="5"/>
  <c r="AK254" i="5"/>
  <c r="AL254" i="5"/>
  <c r="AM254" i="5"/>
  <c r="AN254" i="5"/>
  <c r="AO254" i="5"/>
  <c r="AP254" i="5"/>
  <c r="AQ254" i="5"/>
  <c r="AR254" i="5"/>
  <c r="AS254" i="5"/>
  <c r="AT254" i="5"/>
  <c r="AU254" i="5"/>
  <c r="AV254" i="5"/>
  <c r="AW254" i="5"/>
  <c r="AX254" i="5"/>
  <c r="AY254" i="5"/>
  <c r="AZ254" i="5"/>
  <c r="BA254" i="5"/>
  <c r="BB254" i="5"/>
  <c r="BC254" i="5"/>
  <c r="BD254" i="5"/>
  <c r="BE254" i="5"/>
  <c r="BF254" i="5"/>
  <c r="BG254" i="5"/>
  <c r="A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Z255" i="5"/>
  <c r="AA255" i="5"/>
  <c r="AB255" i="5"/>
  <c r="AC255" i="5"/>
  <c r="AD255" i="5"/>
  <c r="AE255" i="5"/>
  <c r="AF255" i="5"/>
  <c r="AG255" i="5"/>
  <c r="AH255" i="5"/>
  <c r="AI255" i="5"/>
  <c r="AJ255" i="5"/>
  <c r="AK255" i="5"/>
  <c r="AL255" i="5"/>
  <c r="AM255" i="5"/>
  <c r="AN255" i="5"/>
  <c r="AO255" i="5"/>
  <c r="AP255" i="5"/>
  <c r="AQ255" i="5"/>
  <c r="AR255" i="5"/>
  <c r="AS255" i="5"/>
  <c r="AT255" i="5"/>
  <c r="AU255" i="5"/>
  <c r="AV255" i="5"/>
  <c r="AW255" i="5"/>
  <c r="AX255" i="5"/>
  <c r="AY255" i="5"/>
  <c r="AZ255" i="5"/>
  <c r="BA255" i="5"/>
  <c r="BB255" i="5"/>
  <c r="BC255" i="5"/>
  <c r="BD255" i="5"/>
  <c r="BE255" i="5"/>
  <c r="BF255" i="5"/>
  <c r="BG255" i="5"/>
  <c r="A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Z256" i="5"/>
  <c r="AA256" i="5"/>
  <c r="AB256" i="5"/>
  <c r="AC256" i="5"/>
  <c r="AD256" i="5"/>
  <c r="AE256" i="5"/>
  <c r="AF256" i="5"/>
  <c r="AG256" i="5"/>
  <c r="AH256" i="5"/>
  <c r="AI256" i="5"/>
  <c r="AJ256" i="5"/>
  <c r="AK256" i="5"/>
  <c r="AL256" i="5"/>
  <c r="AM256" i="5"/>
  <c r="AN256" i="5"/>
  <c r="AO256" i="5"/>
  <c r="AP256" i="5"/>
  <c r="AQ256" i="5"/>
  <c r="AR256" i="5"/>
  <c r="AS256" i="5"/>
  <c r="AT256" i="5"/>
  <c r="AU256" i="5"/>
  <c r="AV256" i="5"/>
  <c r="AW256" i="5"/>
  <c r="AX256" i="5"/>
  <c r="AY256" i="5"/>
  <c r="AZ256" i="5"/>
  <c r="BA256" i="5"/>
  <c r="BB256" i="5"/>
  <c r="BC256" i="5"/>
  <c r="BD256" i="5"/>
  <c r="BE256" i="5"/>
  <c r="BF256" i="5"/>
  <c r="BG256" i="5"/>
  <c r="A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Z257" i="5"/>
  <c r="AA257" i="5"/>
  <c r="AB257" i="5"/>
  <c r="AC257" i="5"/>
  <c r="AD257" i="5"/>
  <c r="AE257" i="5"/>
  <c r="AF257" i="5"/>
  <c r="AG257" i="5"/>
  <c r="AH257" i="5"/>
  <c r="AI257" i="5"/>
  <c r="AJ257" i="5"/>
  <c r="AK257" i="5"/>
  <c r="AL257" i="5"/>
  <c r="AM257" i="5"/>
  <c r="AN257" i="5"/>
  <c r="AO257" i="5"/>
  <c r="AP257" i="5"/>
  <c r="AQ257" i="5"/>
  <c r="AR257" i="5"/>
  <c r="AS257" i="5"/>
  <c r="AT257" i="5"/>
  <c r="AU257" i="5"/>
  <c r="AV257" i="5"/>
  <c r="AW257" i="5"/>
  <c r="AX257" i="5"/>
  <c r="AY257" i="5"/>
  <c r="AZ257" i="5"/>
  <c r="BA257" i="5"/>
  <c r="BB257" i="5"/>
  <c r="BC257" i="5"/>
  <c r="BD257" i="5"/>
  <c r="BE257" i="5"/>
  <c r="BF257" i="5"/>
  <c r="BG257" i="5"/>
  <c r="A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Z258" i="5"/>
  <c r="AA258" i="5"/>
  <c r="AB258" i="5"/>
  <c r="AC258" i="5"/>
  <c r="AD258" i="5"/>
  <c r="AE258" i="5"/>
  <c r="AF258" i="5"/>
  <c r="AG258" i="5"/>
  <c r="AH258" i="5"/>
  <c r="AI258" i="5"/>
  <c r="AJ258" i="5"/>
  <c r="AK258" i="5"/>
  <c r="AL258" i="5"/>
  <c r="AM258" i="5"/>
  <c r="AN258" i="5"/>
  <c r="AO258" i="5"/>
  <c r="AP258" i="5"/>
  <c r="AQ258" i="5"/>
  <c r="AR258" i="5"/>
  <c r="AS258" i="5"/>
  <c r="AT258" i="5"/>
  <c r="AU258" i="5"/>
  <c r="AV258" i="5"/>
  <c r="AW258" i="5"/>
  <c r="AX258" i="5"/>
  <c r="AY258" i="5"/>
  <c r="AZ258" i="5"/>
  <c r="BA258" i="5"/>
  <c r="BB258" i="5"/>
  <c r="BC258" i="5"/>
  <c r="BD258" i="5"/>
  <c r="BE258" i="5"/>
  <c r="BF258" i="5"/>
  <c r="BG258" i="5"/>
  <c r="A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X259" i="5"/>
  <c r="Y259" i="5"/>
  <c r="Z259" i="5"/>
  <c r="AA259" i="5"/>
  <c r="AB259" i="5"/>
  <c r="AC259" i="5"/>
  <c r="AD259" i="5"/>
  <c r="AE259" i="5"/>
  <c r="AF259" i="5"/>
  <c r="AG259" i="5"/>
  <c r="AH259" i="5"/>
  <c r="AI259" i="5"/>
  <c r="AJ259" i="5"/>
  <c r="AK259" i="5"/>
  <c r="AL259" i="5"/>
  <c r="AM259" i="5"/>
  <c r="AN259" i="5"/>
  <c r="AO259" i="5"/>
  <c r="AP259" i="5"/>
  <c r="AQ259" i="5"/>
  <c r="AR259" i="5"/>
  <c r="AS259" i="5"/>
  <c r="AT259" i="5"/>
  <c r="AU259" i="5"/>
  <c r="AV259" i="5"/>
  <c r="AW259" i="5"/>
  <c r="AX259" i="5"/>
  <c r="AY259" i="5"/>
  <c r="AZ259" i="5"/>
  <c r="BA259" i="5"/>
  <c r="BB259" i="5"/>
  <c r="BC259" i="5"/>
  <c r="BD259" i="5"/>
  <c r="BE259" i="5"/>
  <c r="BF259" i="5"/>
  <c r="BG259" i="5"/>
  <c r="A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W260" i="5"/>
  <c r="X260" i="5"/>
  <c r="Y260" i="5"/>
  <c r="Z260" i="5"/>
  <c r="AA260" i="5"/>
  <c r="AB260" i="5"/>
  <c r="AC260" i="5"/>
  <c r="AD260" i="5"/>
  <c r="AE260" i="5"/>
  <c r="AF260" i="5"/>
  <c r="AG260" i="5"/>
  <c r="AH260" i="5"/>
  <c r="AI260" i="5"/>
  <c r="AJ260" i="5"/>
  <c r="AK260" i="5"/>
  <c r="AL260" i="5"/>
  <c r="AM260" i="5"/>
  <c r="AN260" i="5"/>
  <c r="AO260" i="5"/>
  <c r="AP260" i="5"/>
  <c r="AQ260" i="5"/>
  <c r="AR260" i="5"/>
  <c r="AS260" i="5"/>
  <c r="AT260" i="5"/>
  <c r="AU260" i="5"/>
  <c r="AV260" i="5"/>
  <c r="AW260" i="5"/>
  <c r="AX260" i="5"/>
  <c r="AY260" i="5"/>
  <c r="AZ260" i="5"/>
  <c r="BA260" i="5"/>
  <c r="BB260" i="5"/>
  <c r="BC260" i="5"/>
  <c r="BD260" i="5"/>
  <c r="BE260" i="5"/>
  <c r="BF260" i="5"/>
  <c r="BG260" i="5"/>
  <c r="A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X261" i="5"/>
  <c r="Y261" i="5"/>
  <c r="Z261" i="5"/>
  <c r="AA261" i="5"/>
  <c r="AB261" i="5"/>
  <c r="AC261" i="5"/>
  <c r="AD261" i="5"/>
  <c r="AE261" i="5"/>
  <c r="AF261" i="5"/>
  <c r="AG261" i="5"/>
  <c r="AH261" i="5"/>
  <c r="AI261" i="5"/>
  <c r="AJ261" i="5"/>
  <c r="AK261" i="5"/>
  <c r="AL261" i="5"/>
  <c r="AM261" i="5"/>
  <c r="AN261" i="5"/>
  <c r="AO261" i="5"/>
  <c r="AP261" i="5"/>
  <c r="AQ261" i="5"/>
  <c r="AR261" i="5"/>
  <c r="AS261" i="5"/>
  <c r="AT261" i="5"/>
  <c r="AU261" i="5"/>
  <c r="AV261" i="5"/>
  <c r="AW261" i="5"/>
  <c r="AX261" i="5"/>
  <c r="AY261" i="5"/>
  <c r="AZ261" i="5"/>
  <c r="BA261" i="5"/>
  <c r="BB261" i="5"/>
  <c r="BC261" i="5"/>
  <c r="BD261" i="5"/>
  <c r="BE261" i="5"/>
  <c r="BF261" i="5"/>
  <c r="BG261" i="5"/>
  <c r="A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Y262" i="5"/>
  <c r="Z262" i="5"/>
  <c r="AA262" i="5"/>
  <c r="AB262" i="5"/>
  <c r="AC262" i="5"/>
  <c r="AD262" i="5"/>
  <c r="AE262" i="5"/>
  <c r="AF262" i="5"/>
  <c r="AG262" i="5"/>
  <c r="AH262" i="5"/>
  <c r="AI262" i="5"/>
  <c r="AJ262" i="5"/>
  <c r="AK262" i="5"/>
  <c r="AL262" i="5"/>
  <c r="AM262" i="5"/>
  <c r="AN262" i="5"/>
  <c r="AO262" i="5"/>
  <c r="AP262" i="5"/>
  <c r="AQ262" i="5"/>
  <c r="AR262" i="5"/>
  <c r="AS262" i="5"/>
  <c r="AT262" i="5"/>
  <c r="AU262" i="5"/>
  <c r="AV262" i="5"/>
  <c r="AW262" i="5"/>
  <c r="AX262" i="5"/>
  <c r="AY262" i="5"/>
  <c r="AZ262" i="5"/>
  <c r="BA262" i="5"/>
  <c r="BB262" i="5"/>
  <c r="BC262" i="5"/>
  <c r="BD262" i="5"/>
  <c r="BE262" i="5"/>
  <c r="BF262" i="5"/>
  <c r="BG262" i="5"/>
  <c r="A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AB263" i="5"/>
  <c r="AC263" i="5"/>
  <c r="AD263" i="5"/>
  <c r="AE263" i="5"/>
  <c r="AF263" i="5"/>
  <c r="AG263" i="5"/>
  <c r="AH263" i="5"/>
  <c r="AI263" i="5"/>
  <c r="AJ263" i="5"/>
  <c r="AK263" i="5"/>
  <c r="AL263" i="5"/>
  <c r="AM263" i="5"/>
  <c r="AN263" i="5"/>
  <c r="AO263" i="5"/>
  <c r="AP263" i="5"/>
  <c r="AQ263" i="5"/>
  <c r="AR263" i="5"/>
  <c r="AS263" i="5"/>
  <c r="AT263" i="5"/>
  <c r="AU263" i="5"/>
  <c r="AV263" i="5"/>
  <c r="AW263" i="5"/>
  <c r="AX263" i="5"/>
  <c r="AY263" i="5"/>
  <c r="AZ263" i="5"/>
  <c r="BA263" i="5"/>
  <c r="BB263" i="5"/>
  <c r="BC263" i="5"/>
  <c r="BD263" i="5"/>
  <c r="BE263" i="5"/>
  <c r="BF263" i="5"/>
  <c r="BG263" i="5"/>
  <c r="A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Z264" i="5"/>
  <c r="AA264" i="5"/>
  <c r="AB264" i="5"/>
  <c r="AC264" i="5"/>
  <c r="AD264" i="5"/>
  <c r="AE264" i="5"/>
  <c r="AF264" i="5"/>
  <c r="AG264" i="5"/>
  <c r="AH264" i="5"/>
  <c r="AI264" i="5"/>
  <c r="AJ264" i="5"/>
  <c r="AK264" i="5"/>
  <c r="AL264" i="5"/>
  <c r="AM264" i="5"/>
  <c r="AN264" i="5"/>
  <c r="AO264" i="5"/>
  <c r="AP264" i="5"/>
  <c r="AQ264" i="5"/>
  <c r="AR264" i="5"/>
  <c r="AS264" i="5"/>
  <c r="AT264" i="5"/>
  <c r="AU264" i="5"/>
  <c r="AV264" i="5"/>
  <c r="AW264" i="5"/>
  <c r="AX264" i="5"/>
  <c r="AY264" i="5"/>
  <c r="AZ264" i="5"/>
  <c r="BA264" i="5"/>
  <c r="BB264" i="5"/>
  <c r="BC264" i="5"/>
  <c r="BD264" i="5"/>
  <c r="BE264" i="5"/>
  <c r="BF264" i="5"/>
  <c r="BG264" i="5"/>
  <c r="A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Z265" i="5"/>
  <c r="AA265" i="5"/>
  <c r="AB265" i="5"/>
  <c r="AC265" i="5"/>
  <c r="AD265" i="5"/>
  <c r="AE265" i="5"/>
  <c r="AF265" i="5"/>
  <c r="AG265" i="5"/>
  <c r="AH265" i="5"/>
  <c r="AI265" i="5"/>
  <c r="AJ265" i="5"/>
  <c r="AK265" i="5"/>
  <c r="AL265" i="5"/>
  <c r="AM265" i="5"/>
  <c r="AN265" i="5"/>
  <c r="AO265" i="5"/>
  <c r="AP265" i="5"/>
  <c r="AQ265" i="5"/>
  <c r="AR265" i="5"/>
  <c r="AS265" i="5"/>
  <c r="AT265" i="5"/>
  <c r="AU265" i="5"/>
  <c r="AV265" i="5"/>
  <c r="AW265" i="5"/>
  <c r="AX265" i="5"/>
  <c r="AY265" i="5"/>
  <c r="AZ265" i="5"/>
  <c r="BA265" i="5"/>
  <c r="BB265" i="5"/>
  <c r="BC265" i="5"/>
  <c r="BD265" i="5"/>
  <c r="BE265" i="5"/>
  <c r="BF265" i="5"/>
  <c r="BG265" i="5"/>
  <c r="A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Z266" i="5"/>
  <c r="AA266" i="5"/>
  <c r="AB266" i="5"/>
  <c r="AC266" i="5"/>
  <c r="AD266" i="5"/>
  <c r="AE266" i="5"/>
  <c r="AF266" i="5"/>
  <c r="AG266" i="5"/>
  <c r="AH266" i="5"/>
  <c r="AI266" i="5"/>
  <c r="AJ266" i="5"/>
  <c r="AK266" i="5"/>
  <c r="AL266" i="5"/>
  <c r="AM266" i="5"/>
  <c r="AN266" i="5"/>
  <c r="AO266" i="5"/>
  <c r="AP266" i="5"/>
  <c r="AQ266" i="5"/>
  <c r="AR266" i="5"/>
  <c r="AS266" i="5"/>
  <c r="AT266" i="5"/>
  <c r="AU266" i="5"/>
  <c r="AV266" i="5"/>
  <c r="AW266" i="5"/>
  <c r="AX266" i="5"/>
  <c r="AY266" i="5"/>
  <c r="AZ266" i="5"/>
  <c r="BA266" i="5"/>
  <c r="BB266" i="5"/>
  <c r="BC266" i="5"/>
  <c r="BD266" i="5"/>
  <c r="BE266" i="5"/>
  <c r="BF266" i="5"/>
  <c r="BG266" i="5"/>
  <c r="A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Z267" i="5"/>
  <c r="AA267" i="5"/>
  <c r="AB267" i="5"/>
  <c r="AC267" i="5"/>
  <c r="AD267" i="5"/>
  <c r="AE267" i="5"/>
  <c r="AF267" i="5"/>
  <c r="AG267" i="5"/>
  <c r="AH267" i="5"/>
  <c r="AI267" i="5"/>
  <c r="AJ267" i="5"/>
  <c r="AK267" i="5"/>
  <c r="AL267" i="5"/>
  <c r="AM267" i="5"/>
  <c r="AN267" i="5"/>
  <c r="AO267" i="5"/>
  <c r="AP267" i="5"/>
  <c r="AQ267" i="5"/>
  <c r="AR267" i="5"/>
  <c r="AS267" i="5"/>
  <c r="AT267" i="5"/>
  <c r="AU267" i="5"/>
  <c r="AV267" i="5"/>
  <c r="AW267" i="5"/>
  <c r="AX267" i="5"/>
  <c r="AY267" i="5"/>
  <c r="AZ267" i="5"/>
  <c r="BA267" i="5"/>
  <c r="BB267" i="5"/>
  <c r="BC267" i="5"/>
  <c r="BD267" i="5"/>
  <c r="BE267" i="5"/>
  <c r="BF267" i="5"/>
  <c r="BG267" i="5"/>
  <c r="A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Z268" i="5"/>
  <c r="AA268" i="5"/>
  <c r="AB268" i="5"/>
  <c r="AC268" i="5"/>
  <c r="AD268" i="5"/>
  <c r="AE268" i="5"/>
  <c r="AF268" i="5"/>
  <c r="AG268" i="5"/>
  <c r="AH268" i="5"/>
  <c r="AI268" i="5"/>
  <c r="AJ268" i="5"/>
  <c r="AK268" i="5"/>
  <c r="AL268" i="5"/>
  <c r="AM268" i="5"/>
  <c r="AN268" i="5"/>
  <c r="AO268" i="5"/>
  <c r="AP268" i="5"/>
  <c r="AQ268" i="5"/>
  <c r="AR268" i="5"/>
  <c r="AS268" i="5"/>
  <c r="AT268" i="5"/>
  <c r="AU268" i="5"/>
  <c r="AV268" i="5"/>
  <c r="AW268" i="5"/>
  <c r="AX268" i="5"/>
  <c r="AY268" i="5"/>
  <c r="AZ268" i="5"/>
  <c r="BA268" i="5"/>
  <c r="BB268" i="5"/>
  <c r="BC268" i="5"/>
  <c r="BD268" i="5"/>
  <c r="BE268" i="5"/>
  <c r="BF268" i="5"/>
  <c r="BG268" i="5"/>
  <c r="A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Z269" i="5"/>
  <c r="AA269" i="5"/>
  <c r="AB269" i="5"/>
  <c r="AC269" i="5"/>
  <c r="AD269" i="5"/>
  <c r="AE269" i="5"/>
  <c r="AF269" i="5"/>
  <c r="AG269" i="5"/>
  <c r="AH269" i="5"/>
  <c r="AI269" i="5"/>
  <c r="AJ269" i="5"/>
  <c r="AK269" i="5"/>
  <c r="AL269" i="5"/>
  <c r="AM269" i="5"/>
  <c r="AN269" i="5"/>
  <c r="AO269" i="5"/>
  <c r="AP269" i="5"/>
  <c r="AQ269" i="5"/>
  <c r="AR269" i="5"/>
  <c r="AS269" i="5"/>
  <c r="AT269" i="5"/>
  <c r="AU269" i="5"/>
  <c r="AV269" i="5"/>
  <c r="AW269" i="5"/>
  <c r="AX269" i="5"/>
  <c r="AY269" i="5"/>
  <c r="AZ269" i="5"/>
  <c r="BA269" i="5"/>
  <c r="BB269" i="5"/>
  <c r="BC269" i="5"/>
  <c r="BD269" i="5"/>
  <c r="BE269" i="5"/>
  <c r="BF269" i="5"/>
  <c r="BG269" i="5"/>
  <c r="A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Z270" i="5"/>
  <c r="AA270" i="5"/>
  <c r="AB270" i="5"/>
  <c r="AC270" i="5"/>
  <c r="AD270" i="5"/>
  <c r="AE270" i="5"/>
  <c r="AF270" i="5"/>
  <c r="AG270" i="5"/>
  <c r="AH270" i="5"/>
  <c r="AI270" i="5"/>
  <c r="AJ270" i="5"/>
  <c r="AK270" i="5"/>
  <c r="AL270" i="5"/>
  <c r="AM270" i="5"/>
  <c r="AN270" i="5"/>
  <c r="AO270" i="5"/>
  <c r="AP270" i="5"/>
  <c r="AQ270" i="5"/>
  <c r="AR270" i="5"/>
  <c r="AS270" i="5"/>
  <c r="AT270" i="5"/>
  <c r="AU270" i="5"/>
  <c r="AV270" i="5"/>
  <c r="AW270" i="5"/>
  <c r="AX270" i="5"/>
  <c r="AY270" i="5"/>
  <c r="AZ270" i="5"/>
  <c r="BA270" i="5"/>
  <c r="BB270" i="5"/>
  <c r="BC270" i="5"/>
  <c r="BD270" i="5"/>
  <c r="BE270" i="5"/>
  <c r="BF270" i="5"/>
  <c r="BG270" i="5"/>
  <c r="A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Z271" i="5"/>
  <c r="AA271" i="5"/>
  <c r="AB271" i="5"/>
  <c r="AC271" i="5"/>
  <c r="AD271" i="5"/>
  <c r="AE271" i="5"/>
  <c r="AF271" i="5"/>
  <c r="AG271" i="5"/>
  <c r="AH271" i="5"/>
  <c r="AI271" i="5"/>
  <c r="AJ271" i="5"/>
  <c r="AK271" i="5"/>
  <c r="AL271" i="5"/>
  <c r="AM271" i="5"/>
  <c r="AN271" i="5"/>
  <c r="AO271" i="5"/>
  <c r="AP271" i="5"/>
  <c r="AQ271" i="5"/>
  <c r="AR271" i="5"/>
  <c r="AS271" i="5"/>
  <c r="AT271" i="5"/>
  <c r="AU271" i="5"/>
  <c r="AV271" i="5"/>
  <c r="AW271" i="5"/>
  <c r="AX271" i="5"/>
  <c r="AY271" i="5"/>
  <c r="AZ271" i="5"/>
  <c r="BA271" i="5"/>
  <c r="BB271" i="5"/>
  <c r="BC271" i="5"/>
  <c r="BD271" i="5"/>
  <c r="BE271" i="5"/>
  <c r="BF271" i="5"/>
  <c r="BG271" i="5"/>
  <c r="A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Z272" i="5"/>
  <c r="AA272" i="5"/>
  <c r="AB272" i="5"/>
  <c r="AC272" i="5"/>
  <c r="AD272" i="5"/>
  <c r="AE272" i="5"/>
  <c r="AF272" i="5"/>
  <c r="AG272" i="5"/>
  <c r="AH272" i="5"/>
  <c r="AI272" i="5"/>
  <c r="AJ272" i="5"/>
  <c r="AK272" i="5"/>
  <c r="AL272" i="5"/>
  <c r="AM272" i="5"/>
  <c r="AN272" i="5"/>
  <c r="AO272" i="5"/>
  <c r="AP272" i="5"/>
  <c r="AQ272" i="5"/>
  <c r="AR272" i="5"/>
  <c r="AS272" i="5"/>
  <c r="AT272" i="5"/>
  <c r="AU272" i="5"/>
  <c r="AV272" i="5"/>
  <c r="AW272" i="5"/>
  <c r="AX272" i="5"/>
  <c r="AY272" i="5"/>
  <c r="AZ272" i="5"/>
  <c r="BA272" i="5"/>
  <c r="BB272" i="5"/>
  <c r="BC272" i="5"/>
  <c r="BD272" i="5"/>
  <c r="BE272" i="5"/>
  <c r="BF272" i="5"/>
  <c r="BG272" i="5"/>
  <c r="A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Z273" i="5"/>
  <c r="AA273" i="5"/>
  <c r="AB273" i="5"/>
  <c r="AC273" i="5"/>
  <c r="AD273" i="5"/>
  <c r="AE273" i="5"/>
  <c r="AF273" i="5"/>
  <c r="AG273" i="5"/>
  <c r="AH273" i="5"/>
  <c r="AI273" i="5"/>
  <c r="AJ273" i="5"/>
  <c r="AK273" i="5"/>
  <c r="AL273" i="5"/>
  <c r="AM273" i="5"/>
  <c r="AN273" i="5"/>
  <c r="AO273" i="5"/>
  <c r="AP273" i="5"/>
  <c r="AQ273" i="5"/>
  <c r="AR273" i="5"/>
  <c r="AS273" i="5"/>
  <c r="AT273" i="5"/>
  <c r="AU273" i="5"/>
  <c r="AV273" i="5"/>
  <c r="AW273" i="5"/>
  <c r="AX273" i="5"/>
  <c r="AY273" i="5"/>
  <c r="AZ273" i="5"/>
  <c r="BA273" i="5"/>
  <c r="BB273" i="5"/>
  <c r="BC273" i="5"/>
  <c r="BD273" i="5"/>
  <c r="BE273" i="5"/>
  <c r="BF273" i="5"/>
  <c r="BG273" i="5"/>
  <c r="A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Z274" i="5"/>
  <c r="AA274" i="5"/>
  <c r="AB274" i="5"/>
  <c r="AC274" i="5"/>
  <c r="AD274" i="5"/>
  <c r="AE274" i="5"/>
  <c r="AF274" i="5"/>
  <c r="AG274" i="5"/>
  <c r="AH274" i="5"/>
  <c r="AI274" i="5"/>
  <c r="AJ274" i="5"/>
  <c r="AK274" i="5"/>
  <c r="AL274" i="5"/>
  <c r="AM274" i="5"/>
  <c r="AN274" i="5"/>
  <c r="AO274" i="5"/>
  <c r="AP274" i="5"/>
  <c r="AQ274" i="5"/>
  <c r="AR274" i="5"/>
  <c r="AS274" i="5"/>
  <c r="AT274" i="5"/>
  <c r="AU274" i="5"/>
  <c r="AV274" i="5"/>
  <c r="AW274" i="5"/>
  <c r="AX274" i="5"/>
  <c r="AY274" i="5"/>
  <c r="AZ274" i="5"/>
  <c r="BA274" i="5"/>
  <c r="BB274" i="5"/>
  <c r="BC274" i="5"/>
  <c r="BD274" i="5"/>
  <c r="BE274" i="5"/>
  <c r="BF274" i="5"/>
  <c r="BG274" i="5"/>
  <c r="A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Z275" i="5"/>
  <c r="AA275" i="5"/>
  <c r="AB275" i="5"/>
  <c r="AC275" i="5"/>
  <c r="AD275" i="5"/>
  <c r="AE275" i="5"/>
  <c r="AF275" i="5"/>
  <c r="AG275" i="5"/>
  <c r="AH275" i="5"/>
  <c r="AI275" i="5"/>
  <c r="AJ275" i="5"/>
  <c r="AK275" i="5"/>
  <c r="AL275" i="5"/>
  <c r="AM275" i="5"/>
  <c r="AN275" i="5"/>
  <c r="AO275" i="5"/>
  <c r="AP275" i="5"/>
  <c r="AQ275" i="5"/>
  <c r="AR275" i="5"/>
  <c r="AS275" i="5"/>
  <c r="AT275" i="5"/>
  <c r="AU275" i="5"/>
  <c r="AV275" i="5"/>
  <c r="AW275" i="5"/>
  <c r="AX275" i="5"/>
  <c r="AY275" i="5"/>
  <c r="AZ275" i="5"/>
  <c r="BA275" i="5"/>
  <c r="BB275" i="5"/>
  <c r="BC275" i="5"/>
  <c r="BD275" i="5"/>
  <c r="BE275" i="5"/>
  <c r="BF275" i="5"/>
  <c r="BG275" i="5"/>
  <c r="A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Z276" i="5"/>
  <c r="AA276" i="5"/>
  <c r="AB276" i="5"/>
  <c r="AC276" i="5"/>
  <c r="AD276" i="5"/>
  <c r="AE276" i="5"/>
  <c r="AF276" i="5"/>
  <c r="AG276" i="5"/>
  <c r="AH276" i="5"/>
  <c r="AI276" i="5"/>
  <c r="AJ276" i="5"/>
  <c r="AK276" i="5"/>
  <c r="AL276" i="5"/>
  <c r="AM276" i="5"/>
  <c r="AN276" i="5"/>
  <c r="AO276" i="5"/>
  <c r="AP276" i="5"/>
  <c r="AQ276" i="5"/>
  <c r="AR276" i="5"/>
  <c r="AS276" i="5"/>
  <c r="AT276" i="5"/>
  <c r="AU276" i="5"/>
  <c r="AV276" i="5"/>
  <c r="AW276" i="5"/>
  <c r="AX276" i="5"/>
  <c r="AY276" i="5"/>
  <c r="AZ276" i="5"/>
  <c r="BA276" i="5"/>
  <c r="BB276" i="5"/>
  <c r="BC276" i="5"/>
  <c r="BD276" i="5"/>
  <c r="BE276" i="5"/>
  <c r="BF276" i="5"/>
  <c r="BG276" i="5"/>
  <c r="A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Z277" i="5"/>
  <c r="AA277" i="5"/>
  <c r="AB277" i="5"/>
  <c r="AC277" i="5"/>
  <c r="AD277" i="5"/>
  <c r="AE277" i="5"/>
  <c r="AF277" i="5"/>
  <c r="AG277" i="5"/>
  <c r="AH277" i="5"/>
  <c r="AI277" i="5"/>
  <c r="AJ277" i="5"/>
  <c r="AK277" i="5"/>
  <c r="AL277" i="5"/>
  <c r="AM277" i="5"/>
  <c r="AN277" i="5"/>
  <c r="AO277" i="5"/>
  <c r="AP277" i="5"/>
  <c r="AQ277" i="5"/>
  <c r="AR277" i="5"/>
  <c r="AS277" i="5"/>
  <c r="AT277" i="5"/>
  <c r="AU277" i="5"/>
  <c r="AV277" i="5"/>
  <c r="AW277" i="5"/>
  <c r="AX277" i="5"/>
  <c r="AY277" i="5"/>
  <c r="AZ277" i="5"/>
  <c r="BA277" i="5"/>
  <c r="BB277" i="5"/>
  <c r="BC277" i="5"/>
  <c r="BD277" i="5"/>
  <c r="BE277" i="5"/>
  <c r="BF277" i="5"/>
  <c r="BG277" i="5"/>
  <c r="A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Z278" i="5"/>
  <c r="AA278" i="5"/>
  <c r="AB278" i="5"/>
  <c r="AC278" i="5"/>
  <c r="AD278" i="5"/>
  <c r="AE278" i="5"/>
  <c r="AF278" i="5"/>
  <c r="AG278" i="5"/>
  <c r="AH278" i="5"/>
  <c r="AI278" i="5"/>
  <c r="AJ278" i="5"/>
  <c r="AK278" i="5"/>
  <c r="AL278" i="5"/>
  <c r="AM278" i="5"/>
  <c r="AN278" i="5"/>
  <c r="AO278" i="5"/>
  <c r="AP278" i="5"/>
  <c r="AQ278" i="5"/>
  <c r="AR278" i="5"/>
  <c r="AS278" i="5"/>
  <c r="AT278" i="5"/>
  <c r="AU278" i="5"/>
  <c r="AV278" i="5"/>
  <c r="AW278" i="5"/>
  <c r="AX278" i="5"/>
  <c r="AY278" i="5"/>
  <c r="AZ278" i="5"/>
  <c r="BA278" i="5"/>
  <c r="BB278" i="5"/>
  <c r="BC278" i="5"/>
  <c r="BD278" i="5"/>
  <c r="BE278" i="5"/>
  <c r="BF278" i="5"/>
  <c r="BG278" i="5"/>
  <c r="A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Z279" i="5"/>
  <c r="AA279" i="5"/>
  <c r="AB279" i="5"/>
  <c r="AC279" i="5"/>
  <c r="AD279" i="5"/>
  <c r="AE279" i="5"/>
  <c r="AF279" i="5"/>
  <c r="AG279" i="5"/>
  <c r="AH279" i="5"/>
  <c r="AI279" i="5"/>
  <c r="AJ279" i="5"/>
  <c r="AK279" i="5"/>
  <c r="AL279" i="5"/>
  <c r="AM279" i="5"/>
  <c r="AN279" i="5"/>
  <c r="AO279" i="5"/>
  <c r="AP279" i="5"/>
  <c r="AQ279" i="5"/>
  <c r="AR279" i="5"/>
  <c r="AS279" i="5"/>
  <c r="AT279" i="5"/>
  <c r="AU279" i="5"/>
  <c r="AV279" i="5"/>
  <c r="AW279" i="5"/>
  <c r="AX279" i="5"/>
  <c r="AY279" i="5"/>
  <c r="AZ279" i="5"/>
  <c r="BA279" i="5"/>
  <c r="BB279" i="5"/>
  <c r="BC279" i="5"/>
  <c r="BD279" i="5"/>
  <c r="BE279" i="5"/>
  <c r="BF279" i="5"/>
  <c r="BG279" i="5"/>
  <c r="A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Z280" i="5"/>
  <c r="AA280" i="5"/>
  <c r="AB280" i="5"/>
  <c r="AC280" i="5"/>
  <c r="AD280" i="5"/>
  <c r="AE280" i="5"/>
  <c r="AF280" i="5"/>
  <c r="AG280" i="5"/>
  <c r="AH280" i="5"/>
  <c r="AI280" i="5"/>
  <c r="AJ280" i="5"/>
  <c r="AK280" i="5"/>
  <c r="AL280" i="5"/>
  <c r="AM280" i="5"/>
  <c r="AN280" i="5"/>
  <c r="AO280" i="5"/>
  <c r="AP280" i="5"/>
  <c r="AQ280" i="5"/>
  <c r="AR280" i="5"/>
  <c r="AS280" i="5"/>
  <c r="AT280" i="5"/>
  <c r="AU280" i="5"/>
  <c r="AV280" i="5"/>
  <c r="AW280" i="5"/>
  <c r="AX280" i="5"/>
  <c r="AY280" i="5"/>
  <c r="AZ280" i="5"/>
  <c r="BA280" i="5"/>
  <c r="BB280" i="5"/>
  <c r="BC280" i="5"/>
  <c r="BD280" i="5"/>
  <c r="BE280" i="5"/>
  <c r="BF280" i="5"/>
  <c r="BG280" i="5"/>
  <c r="A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Z281" i="5"/>
  <c r="AA281" i="5"/>
  <c r="AB281" i="5"/>
  <c r="AC281" i="5"/>
  <c r="AD281" i="5"/>
  <c r="AE281" i="5"/>
  <c r="AF281" i="5"/>
  <c r="AG281" i="5"/>
  <c r="AH281" i="5"/>
  <c r="AI281" i="5"/>
  <c r="AJ281" i="5"/>
  <c r="AK281" i="5"/>
  <c r="AL281" i="5"/>
  <c r="AM281" i="5"/>
  <c r="AN281" i="5"/>
  <c r="AO281" i="5"/>
  <c r="AP281" i="5"/>
  <c r="AQ281" i="5"/>
  <c r="AR281" i="5"/>
  <c r="AS281" i="5"/>
  <c r="AT281" i="5"/>
  <c r="AU281" i="5"/>
  <c r="AV281" i="5"/>
  <c r="AW281" i="5"/>
  <c r="AX281" i="5"/>
  <c r="AY281" i="5"/>
  <c r="AZ281" i="5"/>
  <c r="BA281" i="5"/>
  <c r="BB281" i="5"/>
  <c r="BC281" i="5"/>
  <c r="BD281" i="5"/>
  <c r="BE281" i="5"/>
  <c r="BF281" i="5"/>
  <c r="BG281" i="5"/>
  <c r="A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Z282" i="5"/>
  <c r="AA282" i="5"/>
  <c r="AB282" i="5"/>
  <c r="AC282" i="5"/>
  <c r="AD282" i="5"/>
  <c r="AE282" i="5"/>
  <c r="AF282" i="5"/>
  <c r="AG282" i="5"/>
  <c r="AH282" i="5"/>
  <c r="AI282" i="5"/>
  <c r="AJ282" i="5"/>
  <c r="AK282" i="5"/>
  <c r="AL282" i="5"/>
  <c r="AM282" i="5"/>
  <c r="AN282" i="5"/>
  <c r="AO282" i="5"/>
  <c r="AP282" i="5"/>
  <c r="AQ282" i="5"/>
  <c r="AR282" i="5"/>
  <c r="AS282" i="5"/>
  <c r="AT282" i="5"/>
  <c r="AU282" i="5"/>
  <c r="AV282" i="5"/>
  <c r="AW282" i="5"/>
  <c r="AX282" i="5"/>
  <c r="AY282" i="5"/>
  <c r="AZ282" i="5"/>
  <c r="BA282" i="5"/>
  <c r="BB282" i="5"/>
  <c r="BC282" i="5"/>
  <c r="BD282" i="5"/>
  <c r="BE282" i="5"/>
  <c r="BF282" i="5"/>
  <c r="BG282" i="5"/>
  <c r="A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Z283" i="5"/>
  <c r="AA283" i="5"/>
  <c r="AB283" i="5"/>
  <c r="AC283" i="5"/>
  <c r="AD283" i="5"/>
  <c r="AE283" i="5"/>
  <c r="AF283" i="5"/>
  <c r="AG283" i="5"/>
  <c r="AH283" i="5"/>
  <c r="AI283" i="5"/>
  <c r="AJ283" i="5"/>
  <c r="AK283" i="5"/>
  <c r="AL283" i="5"/>
  <c r="AM283" i="5"/>
  <c r="AN283" i="5"/>
  <c r="AO283" i="5"/>
  <c r="AP283" i="5"/>
  <c r="AQ283" i="5"/>
  <c r="AR283" i="5"/>
  <c r="AS283" i="5"/>
  <c r="AT283" i="5"/>
  <c r="AU283" i="5"/>
  <c r="AV283" i="5"/>
  <c r="AW283" i="5"/>
  <c r="AX283" i="5"/>
  <c r="AY283" i="5"/>
  <c r="AZ283" i="5"/>
  <c r="BA283" i="5"/>
  <c r="BB283" i="5"/>
  <c r="BC283" i="5"/>
  <c r="BD283" i="5"/>
  <c r="BE283" i="5"/>
  <c r="BF283" i="5"/>
  <c r="BG283" i="5"/>
  <c r="A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Z284" i="5"/>
  <c r="AA284" i="5"/>
  <c r="AB284" i="5"/>
  <c r="AC284" i="5"/>
  <c r="AD284" i="5"/>
  <c r="AE284" i="5"/>
  <c r="AF284" i="5"/>
  <c r="AG284" i="5"/>
  <c r="AH284" i="5"/>
  <c r="AI284" i="5"/>
  <c r="AJ284" i="5"/>
  <c r="AK284" i="5"/>
  <c r="AL284" i="5"/>
  <c r="AM284" i="5"/>
  <c r="AN284" i="5"/>
  <c r="AO284" i="5"/>
  <c r="AP284" i="5"/>
  <c r="AQ284" i="5"/>
  <c r="AR284" i="5"/>
  <c r="AS284" i="5"/>
  <c r="AT284" i="5"/>
  <c r="AU284" i="5"/>
  <c r="AV284" i="5"/>
  <c r="AW284" i="5"/>
  <c r="AX284" i="5"/>
  <c r="AY284" i="5"/>
  <c r="AZ284" i="5"/>
  <c r="BA284" i="5"/>
  <c r="BB284" i="5"/>
  <c r="BC284" i="5"/>
  <c r="BD284" i="5"/>
  <c r="BE284" i="5"/>
  <c r="BF284" i="5"/>
  <c r="BG284" i="5"/>
  <c r="A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Z285" i="5"/>
  <c r="AA285" i="5"/>
  <c r="AB285" i="5"/>
  <c r="AC285" i="5"/>
  <c r="AD285" i="5"/>
  <c r="AE285" i="5"/>
  <c r="AF285" i="5"/>
  <c r="AG285" i="5"/>
  <c r="AH285" i="5"/>
  <c r="AI285" i="5"/>
  <c r="AJ285" i="5"/>
  <c r="AK285" i="5"/>
  <c r="AL285" i="5"/>
  <c r="AM285" i="5"/>
  <c r="AN285" i="5"/>
  <c r="AO285" i="5"/>
  <c r="AP285" i="5"/>
  <c r="AQ285" i="5"/>
  <c r="AR285" i="5"/>
  <c r="AS285" i="5"/>
  <c r="AT285" i="5"/>
  <c r="AU285" i="5"/>
  <c r="AV285" i="5"/>
  <c r="AW285" i="5"/>
  <c r="AX285" i="5"/>
  <c r="AY285" i="5"/>
  <c r="AZ285" i="5"/>
  <c r="BA285" i="5"/>
  <c r="BB285" i="5"/>
  <c r="BC285" i="5"/>
  <c r="BD285" i="5"/>
  <c r="BE285" i="5"/>
  <c r="BF285" i="5"/>
  <c r="BG285" i="5"/>
  <c r="A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Z286" i="5"/>
  <c r="AA286" i="5"/>
  <c r="AB286" i="5"/>
  <c r="AC286" i="5"/>
  <c r="AD286" i="5"/>
  <c r="AE286" i="5"/>
  <c r="AF286" i="5"/>
  <c r="AG286" i="5"/>
  <c r="AH286" i="5"/>
  <c r="AI286" i="5"/>
  <c r="AJ286" i="5"/>
  <c r="AK286" i="5"/>
  <c r="AL286" i="5"/>
  <c r="AM286" i="5"/>
  <c r="AN286" i="5"/>
  <c r="AO286" i="5"/>
  <c r="AP286" i="5"/>
  <c r="AQ286" i="5"/>
  <c r="AR286" i="5"/>
  <c r="AS286" i="5"/>
  <c r="AT286" i="5"/>
  <c r="AU286" i="5"/>
  <c r="AV286" i="5"/>
  <c r="AW286" i="5"/>
  <c r="AX286" i="5"/>
  <c r="AY286" i="5"/>
  <c r="AZ286" i="5"/>
  <c r="BA286" i="5"/>
  <c r="BB286" i="5"/>
  <c r="BC286" i="5"/>
  <c r="BD286" i="5"/>
  <c r="BE286" i="5"/>
  <c r="BF286" i="5"/>
  <c r="BG286" i="5"/>
  <c r="A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Z287" i="5"/>
  <c r="AA287" i="5"/>
  <c r="AB287" i="5"/>
  <c r="AC287" i="5"/>
  <c r="AD287" i="5"/>
  <c r="AE287" i="5"/>
  <c r="AF287" i="5"/>
  <c r="AG287" i="5"/>
  <c r="AH287" i="5"/>
  <c r="AI287" i="5"/>
  <c r="AJ287" i="5"/>
  <c r="AK287" i="5"/>
  <c r="AL287" i="5"/>
  <c r="AM287" i="5"/>
  <c r="AN287" i="5"/>
  <c r="AO287" i="5"/>
  <c r="AP287" i="5"/>
  <c r="AQ287" i="5"/>
  <c r="AR287" i="5"/>
  <c r="AS287" i="5"/>
  <c r="AT287" i="5"/>
  <c r="AU287" i="5"/>
  <c r="AV287" i="5"/>
  <c r="AW287" i="5"/>
  <c r="AX287" i="5"/>
  <c r="AY287" i="5"/>
  <c r="AZ287" i="5"/>
  <c r="BA287" i="5"/>
  <c r="BB287" i="5"/>
  <c r="BC287" i="5"/>
  <c r="BD287" i="5"/>
  <c r="BE287" i="5"/>
  <c r="BF287" i="5"/>
  <c r="BG287" i="5"/>
  <c r="A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Z288" i="5"/>
  <c r="AA288" i="5"/>
  <c r="AB288" i="5"/>
  <c r="AC288" i="5"/>
  <c r="AD288" i="5"/>
  <c r="AE288" i="5"/>
  <c r="AF288" i="5"/>
  <c r="AG288" i="5"/>
  <c r="AH288" i="5"/>
  <c r="AI288" i="5"/>
  <c r="AJ288" i="5"/>
  <c r="AK288" i="5"/>
  <c r="AL288" i="5"/>
  <c r="AM288" i="5"/>
  <c r="AN288" i="5"/>
  <c r="AO288" i="5"/>
  <c r="AP288" i="5"/>
  <c r="AQ288" i="5"/>
  <c r="AR288" i="5"/>
  <c r="AS288" i="5"/>
  <c r="AT288" i="5"/>
  <c r="AU288" i="5"/>
  <c r="AV288" i="5"/>
  <c r="AW288" i="5"/>
  <c r="AX288" i="5"/>
  <c r="AY288" i="5"/>
  <c r="AZ288" i="5"/>
  <c r="BA288" i="5"/>
  <c r="BB288" i="5"/>
  <c r="BC288" i="5"/>
  <c r="BD288" i="5"/>
  <c r="BE288" i="5"/>
  <c r="BF288" i="5"/>
  <c r="BG288" i="5"/>
  <c r="A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Z289" i="5"/>
  <c r="AA289" i="5"/>
  <c r="AB289" i="5"/>
  <c r="AC289" i="5"/>
  <c r="AD289" i="5"/>
  <c r="AE289" i="5"/>
  <c r="AF289" i="5"/>
  <c r="AG289" i="5"/>
  <c r="AH289" i="5"/>
  <c r="AI289" i="5"/>
  <c r="AJ289" i="5"/>
  <c r="AK289" i="5"/>
  <c r="AL289" i="5"/>
  <c r="AM289" i="5"/>
  <c r="AN289" i="5"/>
  <c r="AO289" i="5"/>
  <c r="AP289" i="5"/>
  <c r="AQ289" i="5"/>
  <c r="AR289" i="5"/>
  <c r="AS289" i="5"/>
  <c r="AT289" i="5"/>
  <c r="AU289" i="5"/>
  <c r="AV289" i="5"/>
  <c r="AW289" i="5"/>
  <c r="AX289" i="5"/>
  <c r="AY289" i="5"/>
  <c r="AZ289" i="5"/>
  <c r="BA289" i="5"/>
  <c r="BB289" i="5"/>
  <c r="BC289" i="5"/>
  <c r="BD289" i="5"/>
  <c r="BE289" i="5"/>
  <c r="BF289" i="5"/>
  <c r="BG289" i="5"/>
  <c r="A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Z290" i="5"/>
  <c r="AA290" i="5"/>
  <c r="AB290" i="5"/>
  <c r="AC290" i="5"/>
  <c r="AD290" i="5"/>
  <c r="AE290" i="5"/>
  <c r="AF290" i="5"/>
  <c r="AG290" i="5"/>
  <c r="AH290" i="5"/>
  <c r="AI290" i="5"/>
  <c r="AJ290" i="5"/>
  <c r="AK290" i="5"/>
  <c r="AL290" i="5"/>
  <c r="AM290" i="5"/>
  <c r="AN290" i="5"/>
  <c r="AO290" i="5"/>
  <c r="AP290" i="5"/>
  <c r="AQ290" i="5"/>
  <c r="AR290" i="5"/>
  <c r="AS290" i="5"/>
  <c r="AT290" i="5"/>
  <c r="AU290" i="5"/>
  <c r="AV290" i="5"/>
  <c r="AW290" i="5"/>
  <c r="AX290" i="5"/>
  <c r="AY290" i="5"/>
  <c r="AZ290" i="5"/>
  <c r="BA290" i="5"/>
  <c r="BB290" i="5"/>
  <c r="BC290" i="5"/>
  <c r="BD290" i="5"/>
  <c r="BE290" i="5"/>
  <c r="BF290" i="5"/>
  <c r="BG290" i="5"/>
  <c r="A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Z291" i="5"/>
  <c r="AA291" i="5"/>
  <c r="AB291" i="5"/>
  <c r="AC291" i="5"/>
  <c r="AD291" i="5"/>
  <c r="AE291" i="5"/>
  <c r="AF291" i="5"/>
  <c r="AG291" i="5"/>
  <c r="AH291" i="5"/>
  <c r="AI291" i="5"/>
  <c r="AJ291" i="5"/>
  <c r="AK291" i="5"/>
  <c r="AL291" i="5"/>
  <c r="AM291" i="5"/>
  <c r="AN291" i="5"/>
  <c r="AO291" i="5"/>
  <c r="AP291" i="5"/>
  <c r="AQ291" i="5"/>
  <c r="AR291" i="5"/>
  <c r="AS291" i="5"/>
  <c r="AT291" i="5"/>
  <c r="AU291" i="5"/>
  <c r="AV291" i="5"/>
  <c r="AW291" i="5"/>
  <c r="AX291" i="5"/>
  <c r="AY291" i="5"/>
  <c r="AZ291" i="5"/>
  <c r="BA291" i="5"/>
  <c r="BB291" i="5"/>
  <c r="BC291" i="5"/>
  <c r="BD291" i="5"/>
  <c r="BE291" i="5"/>
  <c r="BF291" i="5"/>
  <c r="BG291" i="5"/>
  <c r="A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Z292" i="5"/>
  <c r="AA292" i="5"/>
  <c r="AB292" i="5"/>
  <c r="AC292" i="5"/>
  <c r="AD292" i="5"/>
  <c r="AE292" i="5"/>
  <c r="AF292" i="5"/>
  <c r="AG292" i="5"/>
  <c r="AH292" i="5"/>
  <c r="AI292" i="5"/>
  <c r="AJ292" i="5"/>
  <c r="AK292" i="5"/>
  <c r="AL292" i="5"/>
  <c r="AM292" i="5"/>
  <c r="AN292" i="5"/>
  <c r="AO292" i="5"/>
  <c r="AP292" i="5"/>
  <c r="AQ292" i="5"/>
  <c r="AR292" i="5"/>
  <c r="AS292" i="5"/>
  <c r="AT292" i="5"/>
  <c r="AU292" i="5"/>
  <c r="AV292" i="5"/>
  <c r="AW292" i="5"/>
  <c r="AX292" i="5"/>
  <c r="AY292" i="5"/>
  <c r="AZ292" i="5"/>
  <c r="BA292" i="5"/>
  <c r="BB292" i="5"/>
  <c r="BC292" i="5"/>
  <c r="BD292" i="5"/>
  <c r="BE292" i="5"/>
  <c r="BF292" i="5"/>
  <c r="BG292" i="5"/>
  <c r="A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Z293" i="5"/>
  <c r="AA293" i="5"/>
  <c r="AB293" i="5"/>
  <c r="AC293" i="5"/>
  <c r="AD293" i="5"/>
  <c r="AE293" i="5"/>
  <c r="AF293" i="5"/>
  <c r="AG293" i="5"/>
  <c r="AH293" i="5"/>
  <c r="AI293" i="5"/>
  <c r="AJ293" i="5"/>
  <c r="AK293" i="5"/>
  <c r="AL293" i="5"/>
  <c r="AM293" i="5"/>
  <c r="AN293" i="5"/>
  <c r="AO293" i="5"/>
  <c r="AP293" i="5"/>
  <c r="AQ293" i="5"/>
  <c r="AR293" i="5"/>
  <c r="AS293" i="5"/>
  <c r="AT293" i="5"/>
  <c r="AU293" i="5"/>
  <c r="AV293" i="5"/>
  <c r="AW293" i="5"/>
  <c r="AX293" i="5"/>
  <c r="AY293" i="5"/>
  <c r="AZ293" i="5"/>
  <c r="BA293" i="5"/>
  <c r="BB293" i="5"/>
  <c r="BC293" i="5"/>
  <c r="BD293" i="5"/>
  <c r="BE293" i="5"/>
  <c r="BF293" i="5"/>
  <c r="BG293" i="5"/>
  <c r="A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Z294" i="5"/>
  <c r="AA294" i="5"/>
  <c r="AB294" i="5"/>
  <c r="AC294" i="5"/>
  <c r="AD294" i="5"/>
  <c r="AE294" i="5"/>
  <c r="AF294" i="5"/>
  <c r="AG294" i="5"/>
  <c r="AH294" i="5"/>
  <c r="AI294" i="5"/>
  <c r="AJ294" i="5"/>
  <c r="AK294" i="5"/>
  <c r="AL294" i="5"/>
  <c r="AM294" i="5"/>
  <c r="AN294" i="5"/>
  <c r="AO294" i="5"/>
  <c r="AP294" i="5"/>
  <c r="AQ294" i="5"/>
  <c r="AR294" i="5"/>
  <c r="AS294" i="5"/>
  <c r="AT294" i="5"/>
  <c r="AU294" i="5"/>
  <c r="AV294" i="5"/>
  <c r="AW294" i="5"/>
  <c r="AX294" i="5"/>
  <c r="AY294" i="5"/>
  <c r="AZ294" i="5"/>
  <c r="BA294" i="5"/>
  <c r="BB294" i="5"/>
  <c r="BC294" i="5"/>
  <c r="BD294" i="5"/>
  <c r="BE294" i="5"/>
  <c r="BF294" i="5"/>
  <c r="BG294" i="5"/>
  <c r="A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AB295" i="5"/>
  <c r="AC295" i="5"/>
  <c r="AD295" i="5"/>
  <c r="AE295" i="5"/>
  <c r="AF295" i="5"/>
  <c r="AG295" i="5"/>
  <c r="AH295" i="5"/>
  <c r="AI295" i="5"/>
  <c r="AJ295" i="5"/>
  <c r="AK295" i="5"/>
  <c r="AL295" i="5"/>
  <c r="AM295" i="5"/>
  <c r="AN295" i="5"/>
  <c r="AO295" i="5"/>
  <c r="AP295" i="5"/>
  <c r="AQ295" i="5"/>
  <c r="AR295" i="5"/>
  <c r="AS295" i="5"/>
  <c r="AT295" i="5"/>
  <c r="AU295" i="5"/>
  <c r="AV295" i="5"/>
  <c r="AW295" i="5"/>
  <c r="AX295" i="5"/>
  <c r="AY295" i="5"/>
  <c r="AZ295" i="5"/>
  <c r="BA295" i="5"/>
  <c r="BB295" i="5"/>
  <c r="BC295" i="5"/>
  <c r="BD295" i="5"/>
  <c r="BE295" i="5"/>
  <c r="BF295" i="5"/>
  <c r="BG295" i="5"/>
  <c r="A296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U296" i="5"/>
  <c r="V296" i="5"/>
  <c r="W296" i="5"/>
  <c r="X296" i="5"/>
  <c r="Y296" i="5"/>
  <c r="Z296" i="5"/>
  <c r="AA296" i="5"/>
  <c r="AB296" i="5"/>
  <c r="AC296" i="5"/>
  <c r="AD296" i="5"/>
  <c r="AE296" i="5"/>
  <c r="AF296" i="5"/>
  <c r="AG296" i="5"/>
  <c r="AH296" i="5"/>
  <c r="AI296" i="5"/>
  <c r="AJ296" i="5"/>
  <c r="AK296" i="5"/>
  <c r="AL296" i="5"/>
  <c r="AM296" i="5"/>
  <c r="AN296" i="5"/>
  <c r="AO296" i="5"/>
  <c r="AP296" i="5"/>
  <c r="AQ296" i="5"/>
  <c r="AR296" i="5"/>
  <c r="AS296" i="5"/>
  <c r="AT296" i="5"/>
  <c r="AU296" i="5"/>
  <c r="AV296" i="5"/>
  <c r="AW296" i="5"/>
  <c r="AX296" i="5"/>
  <c r="AY296" i="5"/>
  <c r="AZ296" i="5"/>
  <c r="BA296" i="5"/>
  <c r="BB296" i="5"/>
  <c r="BC296" i="5"/>
  <c r="BD296" i="5"/>
  <c r="BE296" i="5"/>
  <c r="BF296" i="5"/>
  <c r="BG296" i="5"/>
  <c r="A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U297" i="5"/>
  <c r="V297" i="5"/>
  <c r="W297" i="5"/>
  <c r="X297" i="5"/>
  <c r="Y297" i="5"/>
  <c r="Z297" i="5"/>
  <c r="AA297" i="5"/>
  <c r="AB297" i="5"/>
  <c r="AC297" i="5"/>
  <c r="AD297" i="5"/>
  <c r="AE297" i="5"/>
  <c r="AF297" i="5"/>
  <c r="AG297" i="5"/>
  <c r="AH297" i="5"/>
  <c r="AI297" i="5"/>
  <c r="AJ297" i="5"/>
  <c r="AK297" i="5"/>
  <c r="AL297" i="5"/>
  <c r="AM297" i="5"/>
  <c r="AN297" i="5"/>
  <c r="AO297" i="5"/>
  <c r="AP297" i="5"/>
  <c r="AQ297" i="5"/>
  <c r="AR297" i="5"/>
  <c r="AS297" i="5"/>
  <c r="AT297" i="5"/>
  <c r="AU297" i="5"/>
  <c r="AV297" i="5"/>
  <c r="AW297" i="5"/>
  <c r="AX297" i="5"/>
  <c r="AY297" i="5"/>
  <c r="AZ297" i="5"/>
  <c r="BA297" i="5"/>
  <c r="BB297" i="5"/>
  <c r="BC297" i="5"/>
  <c r="BD297" i="5"/>
  <c r="BE297" i="5"/>
  <c r="BF297" i="5"/>
  <c r="BG297" i="5"/>
  <c r="A298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U298" i="5"/>
  <c r="V298" i="5"/>
  <c r="W298" i="5"/>
  <c r="X298" i="5"/>
  <c r="Y298" i="5"/>
  <c r="Z298" i="5"/>
  <c r="AA298" i="5"/>
  <c r="AB298" i="5"/>
  <c r="AC298" i="5"/>
  <c r="AD298" i="5"/>
  <c r="AE298" i="5"/>
  <c r="AF298" i="5"/>
  <c r="AG298" i="5"/>
  <c r="AH298" i="5"/>
  <c r="AI298" i="5"/>
  <c r="AJ298" i="5"/>
  <c r="AK298" i="5"/>
  <c r="AL298" i="5"/>
  <c r="AM298" i="5"/>
  <c r="AN298" i="5"/>
  <c r="AO298" i="5"/>
  <c r="AP298" i="5"/>
  <c r="AQ298" i="5"/>
  <c r="AR298" i="5"/>
  <c r="AS298" i="5"/>
  <c r="AT298" i="5"/>
  <c r="AU298" i="5"/>
  <c r="AV298" i="5"/>
  <c r="AW298" i="5"/>
  <c r="AX298" i="5"/>
  <c r="AY298" i="5"/>
  <c r="AZ298" i="5"/>
  <c r="BA298" i="5"/>
  <c r="BB298" i="5"/>
  <c r="BC298" i="5"/>
  <c r="BD298" i="5"/>
  <c r="BE298" i="5"/>
  <c r="BF298" i="5"/>
  <c r="BG298" i="5"/>
  <c r="A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U299" i="5"/>
  <c r="V299" i="5"/>
  <c r="W299" i="5"/>
  <c r="X299" i="5"/>
  <c r="Y299" i="5"/>
  <c r="Z299" i="5"/>
  <c r="AA299" i="5"/>
  <c r="AB299" i="5"/>
  <c r="AC299" i="5"/>
  <c r="AD299" i="5"/>
  <c r="AE299" i="5"/>
  <c r="AF299" i="5"/>
  <c r="AG299" i="5"/>
  <c r="AH299" i="5"/>
  <c r="AI299" i="5"/>
  <c r="AJ299" i="5"/>
  <c r="AK299" i="5"/>
  <c r="AL299" i="5"/>
  <c r="AM299" i="5"/>
  <c r="AN299" i="5"/>
  <c r="AO299" i="5"/>
  <c r="AP299" i="5"/>
  <c r="AQ299" i="5"/>
  <c r="AR299" i="5"/>
  <c r="AS299" i="5"/>
  <c r="AT299" i="5"/>
  <c r="AU299" i="5"/>
  <c r="AV299" i="5"/>
  <c r="AW299" i="5"/>
  <c r="AX299" i="5"/>
  <c r="AY299" i="5"/>
  <c r="AZ299" i="5"/>
  <c r="BA299" i="5"/>
  <c r="BB299" i="5"/>
  <c r="BC299" i="5"/>
  <c r="BD299" i="5"/>
  <c r="BE299" i="5"/>
  <c r="BF299" i="5"/>
  <c r="BG299" i="5"/>
  <c r="A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Z300" i="5"/>
  <c r="AA300" i="5"/>
  <c r="AB300" i="5"/>
  <c r="AC300" i="5"/>
  <c r="AD300" i="5"/>
  <c r="AE300" i="5"/>
  <c r="AF300" i="5"/>
  <c r="AG300" i="5"/>
  <c r="AH300" i="5"/>
  <c r="AI300" i="5"/>
  <c r="AJ300" i="5"/>
  <c r="AK300" i="5"/>
  <c r="AL300" i="5"/>
  <c r="AM300" i="5"/>
  <c r="AN300" i="5"/>
  <c r="AO300" i="5"/>
  <c r="AP300" i="5"/>
  <c r="AQ300" i="5"/>
  <c r="AR300" i="5"/>
  <c r="AS300" i="5"/>
  <c r="AT300" i="5"/>
  <c r="AU300" i="5"/>
  <c r="AV300" i="5"/>
  <c r="AW300" i="5"/>
  <c r="AX300" i="5"/>
  <c r="AY300" i="5"/>
  <c r="AZ300" i="5"/>
  <c r="BA300" i="5"/>
  <c r="BB300" i="5"/>
  <c r="BC300" i="5"/>
  <c r="BD300" i="5"/>
  <c r="BE300" i="5"/>
  <c r="BF300" i="5"/>
  <c r="BG300" i="5"/>
  <c r="A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Z301" i="5"/>
  <c r="AA301" i="5"/>
  <c r="AB301" i="5"/>
  <c r="AC301" i="5"/>
  <c r="AD301" i="5"/>
  <c r="AE301" i="5"/>
  <c r="AF301" i="5"/>
  <c r="AG301" i="5"/>
  <c r="AH301" i="5"/>
  <c r="AI301" i="5"/>
  <c r="AJ301" i="5"/>
  <c r="AK301" i="5"/>
  <c r="AL301" i="5"/>
  <c r="AM301" i="5"/>
  <c r="AN301" i="5"/>
  <c r="AO301" i="5"/>
  <c r="AP301" i="5"/>
  <c r="AQ301" i="5"/>
  <c r="AR301" i="5"/>
  <c r="AS301" i="5"/>
  <c r="AT301" i="5"/>
  <c r="AU301" i="5"/>
  <c r="AV301" i="5"/>
  <c r="AW301" i="5"/>
  <c r="AX301" i="5"/>
  <c r="AY301" i="5"/>
  <c r="AZ301" i="5"/>
  <c r="BA301" i="5"/>
  <c r="BB301" i="5"/>
  <c r="BC301" i="5"/>
  <c r="BD301" i="5"/>
  <c r="BE301" i="5"/>
  <c r="BF301" i="5"/>
  <c r="BG301" i="5"/>
  <c r="A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Z302" i="5"/>
  <c r="AA302" i="5"/>
  <c r="AB302" i="5"/>
  <c r="AC302" i="5"/>
  <c r="AD302" i="5"/>
  <c r="AE302" i="5"/>
  <c r="AF302" i="5"/>
  <c r="AG302" i="5"/>
  <c r="AH302" i="5"/>
  <c r="AI302" i="5"/>
  <c r="AJ302" i="5"/>
  <c r="AK302" i="5"/>
  <c r="AL302" i="5"/>
  <c r="AM302" i="5"/>
  <c r="AN302" i="5"/>
  <c r="AO302" i="5"/>
  <c r="AP302" i="5"/>
  <c r="AQ302" i="5"/>
  <c r="AR302" i="5"/>
  <c r="AS302" i="5"/>
  <c r="AT302" i="5"/>
  <c r="AU302" i="5"/>
  <c r="AV302" i="5"/>
  <c r="AW302" i="5"/>
  <c r="AX302" i="5"/>
  <c r="AY302" i="5"/>
  <c r="AZ302" i="5"/>
  <c r="BA302" i="5"/>
  <c r="BB302" i="5"/>
  <c r="BC302" i="5"/>
  <c r="BD302" i="5"/>
  <c r="BE302" i="5"/>
  <c r="BF302" i="5"/>
  <c r="BG302" i="5"/>
  <c r="A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Z303" i="5"/>
  <c r="AA303" i="5"/>
  <c r="AB303" i="5"/>
  <c r="AC303" i="5"/>
  <c r="AD303" i="5"/>
  <c r="AE303" i="5"/>
  <c r="AF303" i="5"/>
  <c r="AG303" i="5"/>
  <c r="AH303" i="5"/>
  <c r="AI303" i="5"/>
  <c r="AJ303" i="5"/>
  <c r="AK303" i="5"/>
  <c r="AL303" i="5"/>
  <c r="AM303" i="5"/>
  <c r="AN303" i="5"/>
  <c r="AO303" i="5"/>
  <c r="AP303" i="5"/>
  <c r="AQ303" i="5"/>
  <c r="AR303" i="5"/>
  <c r="AS303" i="5"/>
  <c r="AT303" i="5"/>
  <c r="AU303" i="5"/>
  <c r="AV303" i="5"/>
  <c r="AW303" i="5"/>
  <c r="AX303" i="5"/>
  <c r="AY303" i="5"/>
  <c r="AZ303" i="5"/>
  <c r="BA303" i="5"/>
  <c r="BB303" i="5"/>
  <c r="BC303" i="5"/>
  <c r="BD303" i="5"/>
  <c r="BE303" i="5"/>
  <c r="BF303" i="5"/>
  <c r="BG303" i="5"/>
  <c r="A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Z304" i="5"/>
  <c r="AA304" i="5"/>
  <c r="AB304" i="5"/>
  <c r="AC304" i="5"/>
  <c r="AD304" i="5"/>
  <c r="AE304" i="5"/>
  <c r="AF304" i="5"/>
  <c r="AG304" i="5"/>
  <c r="AH304" i="5"/>
  <c r="AI304" i="5"/>
  <c r="AJ304" i="5"/>
  <c r="AK304" i="5"/>
  <c r="AL304" i="5"/>
  <c r="AM304" i="5"/>
  <c r="AN304" i="5"/>
  <c r="AO304" i="5"/>
  <c r="AP304" i="5"/>
  <c r="AQ304" i="5"/>
  <c r="AR304" i="5"/>
  <c r="AS304" i="5"/>
  <c r="AT304" i="5"/>
  <c r="AU304" i="5"/>
  <c r="AV304" i="5"/>
  <c r="AW304" i="5"/>
  <c r="AX304" i="5"/>
  <c r="AY304" i="5"/>
  <c r="AZ304" i="5"/>
  <c r="BA304" i="5"/>
  <c r="BB304" i="5"/>
  <c r="BC304" i="5"/>
  <c r="BD304" i="5"/>
  <c r="BE304" i="5"/>
  <c r="BF304" i="5"/>
  <c r="BG304" i="5"/>
  <c r="A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Z305" i="5"/>
  <c r="AA305" i="5"/>
  <c r="AB305" i="5"/>
  <c r="AC305" i="5"/>
  <c r="AD305" i="5"/>
  <c r="AE305" i="5"/>
  <c r="AF305" i="5"/>
  <c r="AG305" i="5"/>
  <c r="AH305" i="5"/>
  <c r="AI305" i="5"/>
  <c r="AJ305" i="5"/>
  <c r="AK305" i="5"/>
  <c r="AL305" i="5"/>
  <c r="AM305" i="5"/>
  <c r="AN305" i="5"/>
  <c r="AO305" i="5"/>
  <c r="AP305" i="5"/>
  <c r="AQ305" i="5"/>
  <c r="AR305" i="5"/>
  <c r="AS305" i="5"/>
  <c r="AT305" i="5"/>
  <c r="AU305" i="5"/>
  <c r="AV305" i="5"/>
  <c r="AW305" i="5"/>
  <c r="AX305" i="5"/>
  <c r="AY305" i="5"/>
  <c r="AZ305" i="5"/>
  <c r="BA305" i="5"/>
  <c r="BB305" i="5"/>
  <c r="BC305" i="5"/>
  <c r="BD305" i="5"/>
  <c r="BE305" i="5"/>
  <c r="BF305" i="5"/>
  <c r="BG305" i="5"/>
  <c r="BF42" i="4" l="1"/>
  <c r="BF594" i="4"/>
  <c r="BF623" i="4"/>
  <c r="BF174" i="4"/>
  <c r="BF250" i="4"/>
  <c r="BF271" i="4"/>
  <c r="BF285" i="4"/>
  <c r="BF57" i="4"/>
  <c r="BF330" i="4"/>
  <c r="AQ330" i="4"/>
  <c r="AR330" i="4"/>
  <c r="AS330" i="4" s="1"/>
  <c r="AT330" i="4" s="1"/>
  <c r="AU330" i="4" s="1"/>
  <c r="AV330" i="4" s="1"/>
  <c r="AQ42" i="4"/>
  <c r="AR42" i="4"/>
  <c r="AS42" i="4" s="1"/>
  <c r="AT42" i="4" s="1"/>
  <c r="AU42" i="4" s="1"/>
  <c r="AV42" i="4" s="1"/>
  <c r="AQ594" i="4"/>
  <c r="AR594" i="4"/>
  <c r="AS594" i="4" s="1"/>
  <c r="AT594" i="4" s="1"/>
  <c r="AU594" i="4" s="1"/>
  <c r="AV594" i="4" s="1"/>
  <c r="AQ623" i="4"/>
  <c r="AR623" i="4"/>
  <c r="AS623" i="4" s="1"/>
  <c r="AT623" i="4" s="1"/>
  <c r="AU623" i="4" s="1"/>
  <c r="AV623" i="4" s="1"/>
  <c r="AQ174" i="4"/>
  <c r="AR174" i="4"/>
  <c r="AS174" i="4" s="1"/>
  <c r="AT174" i="4" s="1"/>
  <c r="AU174" i="4" s="1"/>
  <c r="AV174" i="4" s="1"/>
  <c r="AQ250" i="4"/>
  <c r="AR250" i="4"/>
  <c r="AS250" i="4" s="1"/>
  <c r="AT250" i="4" s="1"/>
  <c r="AU250" i="4" s="1"/>
  <c r="AV250" i="4" s="1"/>
  <c r="AQ271" i="4"/>
  <c r="AR271" i="4"/>
  <c r="AS271" i="4" s="1"/>
  <c r="AT271" i="4" s="1"/>
  <c r="AU271" i="4" s="1"/>
  <c r="AV271" i="4" s="1"/>
  <c r="AQ285" i="4"/>
  <c r="AR285" i="4"/>
  <c r="AS285" i="4" s="1"/>
  <c r="AT285" i="4" s="1"/>
  <c r="AU285" i="4" s="1"/>
  <c r="AV285" i="4" s="1"/>
  <c r="AQ57" i="4"/>
  <c r="AR57" i="4"/>
  <c r="AS57" i="4" s="1"/>
  <c r="AT57" i="4" s="1"/>
  <c r="AU57" i="4" s="1"/>
  <c r="AV57" i="4" s="1"/>
  <c r="AA330" i="12"/>
  <c r="AB330" i="12"/>
  <c r="AC330" i="12"/>
  <c r="AD330" i="12"/>
  <c r="AE330" i="12"/>
  <c r="AF330" i="12"/>
  <c r="AG330" i="12"/>
  <c r="AH330" i="12"/>
  <c r="AI330" i="12"/>
  <c r="AJ330" i="12"/>
  <c r="AK330" i="12"/>
  <c r="AL330" i="12"/>
  <c r="AM330" i="12"/>
  <c r="AN330" i="12"/>
  <c r="AO330" i="12"/>
  <c r="AP330" i="12"/>
  <c r="AQ330" i="12"/>
  <c r="AR330" i="12"/>
  <c r="AS330" i="12"/>
  <c r="AT330" i="12"/>
  <c r="AU330" i="12"/>
  <c r="AV330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A594" i="12"/>
  <c r="AB594" i="12"/>
  <c r="AC594" i="12"/>
  <c r="AD594" i="12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AQ594" i="12"/>
  <c r="AR594" i="12"/>
  <c r="AS594" i="12"/>
  <c r="AT594" i="12"/>
  <c r="AU594" i="12"/>
  <c r="AV594" i="12"/>
  <c r="AA623" i="12"/>
  <c r="AB623" i="12"/>
  <c r="AC623" i="12"/>
  <c r="AD623" i="12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S623" i="12"/>
  <c r="AT623" i="12"/>
  <c r="AU623" i="12"/>
  <c r="AV623" i="12"/>
  <c r="AA174" i="12"/>
  <c r="AB174" i="12"/>
  <c r="AC174" i="12"/>
  <c r="AD174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S174" i="12"/>
  <c r="AT174" i="12"/>
  <c r="AU174" i="12"/>
  <c r="AV174" i="12"/>
  <c r="AA250" i="12"/>
  <c r="AB250" i="12"/>
  <c r="AC250" i="12"/>
  <c r="AD250" i="12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AQ250" i="12"/>
  <c r="AR250" i="12"/>
  <c r="AS250" i="12"/>
  <c r="AT250" i="12"/>
  <c r="AU250" i="12"/>
  <c r="AV250" i="12"/>
  <c r="AA271" i="12"/>
  <c r="AB271" i="12"/>
  <c r="AC271" i="12"/>
  <c r="AD271" i="12"/>
  <c r="AE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AQ271" i="12"/>
  <c r="AR271" i="12"/>
  <c r="AS271" i="12"/>
  <c r="AT271" i="12"/>
  <c r="AU271" i="12"/>
  <c r="AV271" i="12"/>
  <c r="AA285" i="12"/>
  <c r="AB285" i="12"/>
  <c r="AC285" i="12"/>
  <c r="AD285" i="12"/>
  <c r="AE285" i="12"/>
  <c r="AF285" i="12"/>
  <c r="AG285" i="12"/>
  <c r="AH285" i="12"/>
  <c r="AI285" i="12"/>
  <c r="AJ285" i="12"/>
  <c r="AK285" i="12"/>
  <c r="AL285" i="12"/>
  <c r="AM285" i="12"/>
  <c r="AN285" i="12"/>
  <c r="AO285" i="12"/>
  <c r="AP285" i="12"/>
  <c r="AQ285" i="12"/>
  <c r="AR285" i="12"/>
  <c r="AS285" i="12"/>
  <c r="AT285" i="12"/>
  <c r="AU285" i="12"/>
  <c r="AV285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R330" i="4"/>
  <c r="S330" i="4"/>
  <c r="T330" i="4"/>
  <c r="U330" i="4"/>
  <c r="V330" i="4"/>
  <c r="R42" i="4"/>
  <c r="S42" i="4"/>
  <c r="T42" i="4"/>
  <c r="U42" i="4"/>
  <c r="X42" i="4" s="1"/>
  <c r="V42" i="4"/>
  <c r="R594" i="4"/>
  <c r="S594" i="4"/>
  <c r="T594" i="4"/>
  <c r="U594" i="4"/>
  <c r="X594" i="4" s="1"/>
  <c r="V594" i="4"/>
  <c r="R623" i="4"/>
  <c r="S623" i="4"/>
  <c r="T623" i="4"/>
  <c r="U623" i="4"/>
  <c r="V623" i="4"/>
  <c r="R174" i="4"/>
  <c r="S174" i="4"/>
  <c r="T174" i="4"/>
  <c r="U174" i="4"/>
  <c r="X174" i="4" s="1"/>
  <c r="V174" i="4"/>
  <c r="R250" i="4"/>
  <c r="S250" i="4"/>
  <c r="T250" i="4"/>
  <c r="U250" i="4"/>
  <c r="X250" i="4" s="1"/>
  <c r="V250" i="4"/>
  <c r="R271" i="4"/>
  <c r="S271" i="4"/>
  <c r="T271" i="4"/>
  <c r="U271" i="4"/>
  <c r="X271" i="4" s="1"/>
  <c r="V271" i="4"/>
  <c r="R285" i="4"/>
  <c r="S285" i="4"/>
  <c r="T285" i="4"/>
  <c r="U285" i="4"/>
  <c r="V285" i="4"/>
  <c r="R57" i="4"/>
  <c r="S57" i="4"/>
  <c r="T57" i="4"/>
  <c r="U57" i="4"/>
  <c r="X57" i="4" s="1"/>
  <c r="V57" i="4"/>
  <c r="Z330" i="4"/>
  <c r="AA330" i="4"/>
  <c r="AA42" i="4"/>
  <c r="AA594" i="4"/>
  <c r="AA623" i="4"/>
  <c r="AA174" i="4"/>
  <c r="AA250" i="4"/>
  <c r="AA271" i="4"/>
  <c r="AA285" i="4"/>
  <c r="AA57" i="4"/>
  <c r="M330" i="4"/>
  <c r="J330" i="4" s="1"/>
  <c r="M42" i="4"/>
  <c r="J42" i="4" s="1"/>
  <c r="M594" i="4"/>
  <c r="Z594" i="4" s="1"/>
  <c r="M623" i="4"/>
  <c r="J623" i="4" s="1"/>
  <c r="AP623" i="4" s="1"/>
  <c r="M174" i="4"/>
  <c r="J174" i="4" s="1"/>
  <c r="M250" i="4"/>
  <c r="J250" i="4" s="1"/>
  <c r="M271" i="4"/>
  <c r="J271" i="4" s="1"/>
  <c r="M285" i="4"/>
  <c r="Z285" i="4" s="1"/>
  <c r="M57" i="4"/>
  <c r="Z57" i="4" s="1"/>
  <c r="Z174" i="4" l="1"/>
  <c r="AW42" i="12"/>
  <c r="AW285" i="12"/>
  <c r="AW594" i="12"/>
  <c r="AW623" i="12"/>
  <c r="AW174" i="12"/>
  <c r="Z42" i="4"/>
  <c r="AP174" i="4"/>
  <c r="AO174" i="4"/>
  <c r="J594" i="4"/>
  <c r="AP594" i="4" s="1"/>
  <c r="J57" i="4"/>
  <c r="AP57" i="4" s="1"/>
  <c r="J285" i="4"/>
  <c r="AO285" i="4" s="1"/>
  <c r="Z250" i="4"/>
  <c r="Z623" i="4"/>
  <c r="AO330" i="4"/>
  <c r="AP285" i="4"/>
  <c r="AO623" i="4"/>
  <c r="Z271" i="4"/>
  <c r="AP330" i="4"/>
  <c r="AP271" i="4"/>
  <c r="AP250" i="4"/>
  <c r="AP42" i="4"/>
  <c r="AO271" i="4"/>
  <c r="AO250" i="4"/>
  <c r="AO42" i="4"/>
  <c r="AW285" i="4"/>
  <c r="AX285" i="4" s="1"/>
  <c r="AW250" i="4"/>
  <c r="AX250" i="4" s="1"/>
  <c r="AW623" i="4"/>
  <c r="AX623" i="4" s="1"/>
  <c r="AW42" i="4"/>
  <c r="AX42" i="4" s="1"/>
  <c r="AW57" i="4"/>
  <c r="AX57" i="4" s="1"/>
  <c r="AW271" i="4"/>
  <c r="AX271" i="4" s="1"/>
  <c r="AW174" i="4"/>
  <c r="AX174" i="4" s="1"/>
  <c r="AW594" i="4"/>
  <c r="AX594" i="4" s="1"/>
  <c r="AW330" i="4"/>
  <c r="AX330" i="4" s="1"/>
  <c r="AW57" i="12"/>
  <c r="AX57" i="12"/>
  <c r="AX594" i="12"/>
  <c r="AW271" i="12"/>
  <c r="AX271" i="12"/>
  <c r="AX623" i="12"/>
  <c r="AW330" i="12"/>
  <c r="AX330" i="12"/>
  <c r="AX174" i="12"/>
  <c r="AX285" i="12"/>
  <c r="AW250" i="12"/>
  <c r="AX250" i="12"/>
  <c r="AX42" i="12"/>
  <c r="W330" i="4"/>
  <c r="X330" i="4"/>
  <c r="W174" i="4"/>
  <c r="W623" i="4"/>
  <c r="W250" i="4"/>
  <c r="W42" i="4"/>
  <c r="W285" i="4"/>
  <c r="W57" i="4"/>
  <c r="X285" i="4"/>
  <c r="W271" i="4"/>
  <c r="X623" i="4"/>
  <c r="W594" i="4"/>
  <c r="AR8" i="4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2" i="4"/>
  <c r="AR31" i="4"/>
  <c r="AR33" i="4"/>
  <c r="AR34" i="4"/>
  <c r="AR35" i="4"/>
  <c r="AR36" i="4"/>
  <c r="AR37" i="4"/>
  <c r="AR38" i="4"/>
  <c r="AR39" i="4"/>
  <c r="AR40" i="4"/>
  <c r="AR41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1" i="4"/>
  <c r="AR122" i="4"/>
  <c r="AR123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7" i="4"/>
  <c r="AR158" i="4"/>
  <c r="AR159" i="4"/>
  <c r="AR160" i="4"/>
  <c r="AR161" i="4"/>
  <c r="AR162" i="4"/>
  <c r="AR163" i="4"/>
  <c r="AR164" i="4"/>
  <c r="AR165" i="4"/>
  <c r="AR166" i="4"/>
  <c r="AR167" i="4"/>
  <c r="AR169" i="4"/>
  <c r="AR170" i="4"/>
  <c r="AR171" i="4"/>
  <c r="AR172" i="4"/>
  <c r="AR173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7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3" i="4"/>
  <c r="AR224" i="4"/>
  <c r="AR225" i="4"/>
  <c r="AR226" i="4"/>
  <c r="AR227" i="4"/>
  <c r="AR228" i="4"/>
  <c r="AR229" i="4"/>
  <c r="AR230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6" i="4"/>
  <c r="AR247" i="4"/>
  <c r="AR248" i="4"/>
  <c r="AR249" i="4"/>
  <c r="AR251" i="4"/>
  <c r="AR252" i="4"/>
  <c r="AR253" i="4"/>
  <c r="AR254" i="4"/>
  <c r="AR255" i="4"/>
  <c r="AR256" i="4"/>
  <c r="AR258" i="4"/>
  <c r="AR259" i="4"/>
  <c r="AR260" i="4"/>
  <c r="AR261" i="4"/>
  <c r="AR262" i="4"/>
  <c r="AR263" i="4"/>
  <c r="AR264" i="4"/>
  <c r="AR265" i="4"/>
  <c r="AR266" i="4"/>
  <c r="AR267" i="4"/>
  <c r="AR268" i="4"/>
  <c r="AR269" i="4"/>
  <c r="AR270" i="4"/>
  <c r="AR272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6" i="4"/>
  <c r="AR288" i="4"/>
  <c r="AR289" i="4"/>
  <c r="AR290" i="4"/>
  <c r="AR291" i="4"/>
  <c r="AR292" i="4"/>
  <c r="AR293" i="4"/>
  <c r="AR294" i="4"/>
  <c r="AR295" i="4"/>
  <c r="AR296" i="4"/>
  <c r="AR297" i="4"/>
  <c r="AR299" i="4"/>
  <c r="AR300" i="4"/>
  <c r="AR301" i="4"/>
  <c r="AR302" i="4"/>
  <c r="AR303" i="4"/>
  <c r="AR304" i="4"/>
  <c r="AR305" i="4"/>
  <c r="AR306" i="4"/>
  <c r="AR307" i="4"/>
  <c r="AR308" i="4"/>
  <c r="AR309" i="4"/>
  <c r="AR310" i="4"/>
  <c r="AR311" i="4"/>
  <c r="AR312" i="4"/>
  <c r="AR313" i="4"/>
  <c r="AR314" i="4"/>
  <c r="AR315" i="4"/>
  <c r="AR316" i="4"/>
  <c r="AR317" i="4"/>
  <c r="AR319" i="4"/>
  <c r="AR320" i="4"/>
  <c r="AR321" i="4"/>
  <c r="AR322" i="4"/>
  <c r="AR323" i="4"/>
  <c r="AR324" i="4"/>
  <c r="AR325" i="4"/>
  <c r="AR326" i="4"/>
  <c r="AR327" i="4"/>
  <c r="AR328" i="4"/>
  <c r="AR329" i="4"/>
  <c r="AR331" i="4"/>
  <c r="AR332" i="4"/>
  <c r="AR333" i="4"/>
  <c r="AR334" i="4"/>
  <c r="AR335" i="4"/>
  <c r="AR336" i="4"/>
  <c r="AR337" i="4"/>
  <c r="AR338" i="4"/>
  <c r="AR339" i="4"/>
  <c r="AR340" i="4"/>
  <c r="AR341" i="4"/>
  <c r="AR343" i="4"/>
  <c r="AR344" i="4"/>
  <c r="AR345" i="4"/>
  <c r="AR346" i="4"/>
  <c r="AR347" i="4"/>
  <c r="AR348" i="4"/>
  <c r="AR349" i="4"/>
  <c r="AR350" i="4"/>
  <c r="AR351" i="4"/>
  <c r="AR352" i="4"/>
  <c r="AR353" i="4"/>
  <c r="AR354" i="4"/>
  <c r="AR355" i="4"/>
  <c r="AR356" i="4"/>
  <c r="AR357" i="4"/>
  <c r="AR359" i="4"/>
  <c r="AR360" i="4"/>
  <c r="AR361" i="4"/>
  <c r="AR362" i="4"/>
  <c r="AR363" i="4"/>
  <c r="AR364" i="4"/>
  <c r="AR365" i="4"/>
  <c r="AR366" i="4"/>
  <c r="AR367" i="4"/>
  <c r="AR368" i="4"/>
  <c r="AR369" i="4"/>
  <c r="AR370" i="4"/>
  <c r="AR371" i="4"/>
  <c r="AR372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391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1" i="4"/>
  <c r="AR412" i="4"/>
  <c r="AR413" i="4"/>
  <c r="AR414" i="4"/>
  <c r="AR415" i="4"/>
  <c r="AR416" i="4"/>
  <c r="AR417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49" i="4"/>
  <c r="AR450" i="4"/>
  <c r="AR451" i="4"/>
  <c r="AR452" i="4"/>
  <c r="AR453" i="4"/>
  <c r="AR454" i="4"/>
  <c r="AR455" i="4"/>
  <c r="AR456" i="4"/>
  <c r="AR457" i="4"/>
  <c r="AR458" i="4"/>
  <c r="AR459" i="4"/>
  <c r="AR460" i="4"/>
  <c r="AR461" i="4"/>
  <c r="AR462" i="4"/>
  <c r="AR463" i="4"/>
  <c r="AR464" i="4"/>
  <c r="AR465" i="4"/>
  <c r="AR466" i="4"/>
  <c r="AR467" i="4"/>
  <c r="AR468" i="4"/>
  <c r="AR469" i="4"/>
  <c r="AR470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3" i="4"/>
  <c r="AR514" i="4"/>
  <c r="AR515" i="4"/>
  <c r="AR516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2" i="4"/>
  <c r="AR533" i="4"/>
  <c r="AR534" i="4"/>
  <c r="AR535" i="4"/>
  <c r="AR536" i="4"/>
  <c r="AR537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3" i="4"/>
  <c r="AR574" i="4"/>
  <c r="AR575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5" i="4"/>
  <c r="AR596" i="4"/>
  <c r="AR597" i="4"/>
  <c r="AR598" i="4"/>
  <c r="AR599" i="4"/>
  <c r="AR600" i="4"/>
  <c r="AR601" i="4"/>
  <c r="AR602" i="4"/>
  <c r="AR603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6" i="4"/>
  <c r="AR657" i="4"/>
  <c r="AR658" i="4"/>
  <c r="AR659" i="4"/>
  <c r="AR660" i="4"/>
  <c r="AR661" i="4"/>
  <c r="AR662" i="4"/>
  <c r="AR663" i="4"/>
  <c r="AR664" i="4"/>
  <c r="AR665" i="4"/>
  <c r="AR666" i="4"/>
  <c r="AR667" i="4"/>
  <c r="AR668" i="4"/>
  <c r="AR669" i="4"/>
  <c r="AR670" i="4"/>
  <c r="AR671" i="4"/>
  <c r="AR672" i="4"/>
  <c r="AR673" i="4"/>
  <c r="AR674" i="4"/>
  <c r="AR675" i="4"/>
  <c r="AR676" i="4"/>
  <c r="AR677" i="4"/>
  <c r="AR678" i="4"/>
  <c r="AR679" i="4"/>
  <c r="AR680" i="4"/>
  <c r="AR681" i="4"/>
  <c r="AR682" i="4"/>
  <c r="AR683" i="4"/>
  <c r="AR684" i="4"/>
  <c r="AR685" i="4"/>
  <c r="AR686" i="4"/>
  <c r="AR687" i="4"/>
  <c r="AR688" i="4"/>
  <c r="AR689" i="4"/>
  <c r="AR690" i="4"/>
  <c r="AR691" i="4"/>
  <c r="AR692" i="4"/>
  <c r="AR693" i="4"/>
  <c r="AR694" i="4"/>
  <c r="AR695" i="4"/>
  <c r="AR696" i="4"/>
  <c r="AR697" i="4"/>
  <c r="AR698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5" i="4"/>
  <c r="AR736" i="4"/>
  <c r="AR737" i="4"/>
  <c r="AR738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1" i="4"/>
  <c r="AR7" i="4"/>
  <c r="S7" i="4"/>
  <c r="AO594" i="4" l="1"/>
  <c r="AO57" i="4"/>
  <c r="AA8" i="12"/>
  <c r="AA9" i="12"/>
  <c r="AA10" i="12"/>
  <c r="AA11" i="12"/>
  <c r="AA12" i="12"/>
  <c r="AA13" i="12"/>
  <c r="AA14" i="12"/>
  <c r="AA15" i="12"/>
  <c r="AA16" i="12"/>
  <c r="AA17" i="12"/>
  <c r="AA18" i="12"/>
  <c r="AA19" i="12"/>
  <c r="AA20" i="12"/>
  <c r="AA21" i="12"/>
  <c r="AA22" i="12"/>
  <c r="AA23" i="12"/>
  <c r="AA24" i="12"/>
  <c r="AA25" i="12"/>
  <c r="AA26" i="12"/>
  <c r="AA27" i="12"/>
  <c r="AA28" i="12"/>
  <c r="AA29" i="12"/>
  <c r="AA30" i="12"/>
  <c r="AA32" i="12"/>
  <c r="AA31" i="12"/>
  <c r="AA33" i="12"/>
  <c r="AA34" i="12"/>
  <c r="AA35" i="12"/>
  <c r="AA36" i="12"/>
  <c r="AA37" i="12"/>
  <c r="AA38" i="12"/>
  <c r="AA39" i="12"/>
  <c r="AA40" i="12"/>
  <c r="AA41" i="12"/>
  <c r="AA43" i="12"/>
  <c r="AA44" i="12"/>
  <c r="AA45" i="12"/>
  <c r="AA46" i="12"/>
  <c r="AA47" i="12"/>
  <c r="AA48" i="12"/>
  <c r="AA49" i="12"/>
  <c r="AA50" i="12"/>
  <c r="AA51" i="12"/>
  <c r="AA52" i="12"/>
  <c r="AA53" i="12"/>
  <c r="AA54" i="12"/>
  <c r="AA55" i="12"/>
  <c r="AA56" i="12"/>
  <c r="AA58" i="12"/>
  <c r="AA59" i="12"/>
  <c r="AA60" i="12"/>
  <c r="AA61" i="12"/>
  <c r="AA62" i="12"/>
  <c r="AA63" i="12"/>
  <c r="AA64" i="12"/>
  <c r="AA65" i="12"/>
  <c r="AA66" i="12"/>
  <c r="AA67" i="12"/>
  <c r="AA68" i="12"/>
  <c r="AA69" i="12"/>
  <c r="AA70" i="12"/>
  <c r="AA71" i="12"/>
  <c r="AA72" i="12"/>
  <c r="AA73" i="12"/>
  <c r="AA74" i="12"/>
  <c r="AA75" i="12"/>
  <c r="AA76" i="12"/>
  <c r="AA77" i="12"/>
  <c r="AA78" i="12"/>
  <c r="AA79" i="12"/>
  <c r="AA80" i="12"/>
  <c r="AA81" i="12"/>
  <c r="AA82" i="12"/>
  <c r="AA83" i="12"/>
  <c r="AA84" i="12"/>
  <c r="AA85" i="12"/>
  <c r="AA86" i="12"/>
  <c r="AA87" i="12"/>
  <c r="AA88" i="12"/>
  <c r="AA89" i="12"/>
  <c r="AA90" i="12"/>
  <c r="AA91" i="12"/>
  <c r="AA92" i="12"/>
  <c r="AA93" i="12"/>
  <c r="AA94" i="12"/>
  <c r="AA95" i="12"/>
  <c r="AA96" i="12"/>
  <c r="AA97" i="12"/>
  <c r="AA98" i="12"/>
  <c r="AA99" i="12"/>
  <c r="AA100" i="12"/>
  <c r="AA101" i="12"/>
  <c r="AA102" i="12"/>
  <c r="AA103" i="12"/>
  <c r="AA104" i="12"/>
  <c r="AA105" i="12"/>
  <c r="AA106" i="12"/>
  <c r="AA107" i="12"/>
  <c r="AA108" i="12"/>
  <c r="AA109" i="12"/>
  <c r="AA110" i="12"/>
  <c r="AA111" i="12"/>
  <c r="AA112" i="12"/>
  <c r="AA113" i="12"/>
  <c r="AA114" i="12"/>
  <c r="AA115" i="12"/>
  <c r="AA116" i="12"/>
  <c r="AA117" i="12"/>
  <c r="AA118" i="12"/>
  <c r="AA119" i="12"/>
  <c r="AA120" i="12"/>
  <c r="AA121" i="12"/>
  <c r="AA122" i="12"/>
  <c r="AA123" i="12"/>
  <c r="AA125" i="12"/>
  <c r="AA126" i="12"/>
  <c r="AA127" i="12"/>
  <c r="AA128" i="12"/>
  <c r="AA129" i="12"/>
  <c r="AA130" i="12"/>
  <c r="AA131" i="12"/>
  <c r="AA132" i="12"/>
  <c r="AA133" i="12"/>
  <c r="AA134" i="12"/>
  <c r="AA135" i="12"/>
  <c r="AA136" i="12"/>
  <c r="AA137" i="12"/>
  <c r="AA138" i="12"/>
  <c r="AA139" i="12"/>
  <c r="AA140" i="12"/>
  <c r="AA141" i="12"/>
  <c r="AA142" i="12"/>
  <c r="AA143" i="12"/>
  <c r="AA144" i="12"/>
  <c r="AA145" i="12"/>
  <c r="AA146" i="12"/>
  <c r="AA147" i="12"/>
  <c r="AA148" i="12"/>
  <c r="AA149" i="12"/>
  <c r="AA150" i="12"/>
  <c r="AA151" i="12"/>
  <c r="AA152" i="12"/>
  <c r="AA153" i="12"/>
  <c r="AA154" i="12"/>
  <c r="AA155" i="12"/>
  <c r="AA157" i="12"/>
  <c r="AA158" i="12"/>
  <c r="AA159" i="12"/>
  <c r="AA160" i="12"/>
  <c r="AA161" i="12"/>
  <c r="AA162" i="12"/>
  <c r="AA163" i="12"/>
  <c r="AA164" i="12"/>
  <c r="AA165" i="12"/>
  <c r="AA166" i="12"/>
  <c r="AA167" i="12"/>
  <c r="AA169" i="12"/>
  <c r="AA170" i="12"/>
  <c r="AA171" i="12"/>
  <c r="AA172" i="12"/>
  <c r="AA173" i="12"/>
  <c r="AA175" i="12"/>
  <c r="AA176" i="12"/>
  <c r="AA177" i="12"/>
  <c r="AA178" i="12"/>
  <c r="AA179" i="12"/>
  <c r="AA180" i="12"/>
  <c r="AA181" i="12"/>
  <c r="AA182" i="12"/>
  <c r="AA183" i="12"/>
  <c r="AA184" i="12"/>
  <c r="AA185" i="12"/>
  <c r="AA186" i="12"/>
  <c r="AA187" i="12"/>
  <c r="AA188" i="12"/>
  <c r="AA189" i="12"/>
  <c r="AA190" i="12"/>
  <c r="AA191" i="12"/>
  <c r="AA192" i="12"/>
  <c r="AA193" i="12"/>
  <c r="AA194" i="12"/>
  <c r="AA195" i="12"/>
  <c r="AA196" i="12"/>
  <c r="AA197" i="12"/>
  <c r="AA198" i="12"/>
  <c r="AA199" i="12"/>
  <c r="AA200" i="12"/>
  <c r="AA201" i="12"/>
  <c r="AA202" i="12"/>
  <c r="AA203" i="12"/>
  <c r="AA204" i="12"/>
  <c r="AA205" i="12"/>
  <c r="AA206" i="12"/>
  <c r="AA207" i="12"/>
  <c r="AA208" i="12"/>
  <c r="AA209" i="12"/>
  <c r="AA210" i="12"/>
  <c r="AA211" i="12"/>
  <c r="AA212" i="12"/>
  <c r="AA213" i="12"/>
  <c r="AA214" i="12"/>
  <c r="AA215" i="12"/>
  <c r="AA216" i="12"/>
  <c r="AA217" i="12"/>
  <c r="AA218" i="12"/>
  <c r="AA219" i="12"/>
  <c r="AA220" i="12"/>
  <c r="AA221" i="12"/>
  <c r="AA222" i="12"/>
  <c r="AA223" i="12"/>
  <c r="AA224" i="12"/>
  <c r="AA225" i="12"/>
  <c r="AA226" i="12"/>
  <c r="AA227" i="12"/>
  <c r="AA228" i="12"/>
  <c r="AA229" i="12"/>
  <c r="AA230" i="12"/>
  <c r="AA231" i="12"/>
  <c r="AA232" i="12"/>
  <c r="AA233" i="12"/>
  <c r="AA234" i="12"/>
  <c r="AA235" i="12"/>
  <c r="AA236" i="12"/>
  <c r="AA237" i="12"/>
  <c r="AA238" i="12"/>
  <c r="AA239" i="12"/>
  <c r="AA240" i="12"/>
  <c r="AA241" i="12"/>
  <c r="AA242" i="12"/>
  <c r="AA243" i="12"/>
  <c r="AA244" i="12"/>
  <c r="AA245" i="12"/>
  <c r="AA246" i="12"/>
  <c r="AA247" i="12"/>
  <c r="AA248" i="12"/>
  <c r="AA249" i="12"/>
  <c r="AA251" i="12"/>
  <c r="AA252" i="12"/>
  <c r="AA253" i="12"/>
  <c r="AA254" i="12"/>
  <c r="AA255" i="12"/>
  <c r="AA256" i="12"/>
  <c r="AA258" i="12"/>
  <c r="AA259" i="12"/>
  <c r="AA260" i="12"/>
  <c r="AA261" i="12"/>
  <c r="AA262" i="12"/>
  <c r="AA263" i="12"/>
  <c r="AA264" i="12"/>
  <c r="AA265" i="12"/>
  <c r="AA266" i="12"/>
  <c r="AA267" i="12"/>
  <c r="AA268" i="12"/>
  <c r="AA269" i="12"/>
  <c r="AA270" i="12"/>
  <c r="AA272" i="12"/>
  <c r="AA273" i="12"/>
  <c r="AA274" i="12"/>
  <c r="AA275" i="12"/>
  <c r="AA276" i="12"/>
  <c r="AA277" i="12"/>
  <c r="AA278" i="12"/>
  <c r="AA279" i="12"/>
  <c r="AA280" i="12"/>
  <c r="AA281" i="12"/>
  <c r="AA282" i="12"/>
  <c r="AA283" i="12"/>
  <c r="AA284" i="12"/>
  <c r="AA286" i="12"/>
  <c r="AA288" i="12"/>
  <c r="AA289" i="12"/>
  <c r="AA290" i="12"/>
  <c r="AA291" i="12"/>
  <c r="AA292" i="12"/>
  <c r="AA293" i="12"/>
  <c r="AA294" i="12"/>
  <c r="AA295" i="12"/>
  <c r="AA296" i="12"/>
  <c r="AA297" i="12"/>
  <c r="AA299" i="12"/>
  <c r="AA300" i="12"/>
  <c r="AA301" i="12"/>
  <c r="AA302" i="12"/>
  <c r="AA303" i="12"/>
  <c r="AA304" i="12"/>
  <c r="AA305" i="12"/>
  <c r="AA306" i="12"/>
  <c r="AA307" i="12"/>
  <c r="AA308" i="12"/>
  <c r="AA309" i="12"/>
  <c r="AA310" i="12"/>
  <c r="AA311" i="12"/>
  <c r="AA312" i="12"/>
  <c r="AA313" i="12"/>
  <c r="AA314" i="12"/>
  <c r="AA315" i="12"/>
  <c r="AA316" i="12"/>
  <c r="AA317" i="12"/>
  <c r="AA319" i="12"/>
  <c r="AA320" i="12"/>
  <c r="AA321" i="12"/>
  <c r="AA322" i="12"/>
  <c r="AA323" i="12"/>
  <c r="AA324" i="12"/>
  <c r="AA325" i="12"/>
  <c r="AA326" i="12"/>
  <c r="AA327" i="12"/>
  <c r="AA328" i="12"/>
  <c r="AA329" i="12"/>
  <c r="AA331" i="12"/>
  <c r="AA332" i="12"/>
  <c r="AA333" i="12"/>
  <c r="AA334" i="12"/>
  <c r="AA335" i="12"/>
  <c r="AA336" i="12"/>
  <c r="AA337" i="12"/>
  <c r="AA338" i="12"/>
  <c r="AA339" i="12"/>
  <c r="AA340" i="12"/>
  <c r="AA341" i="12"/>
  <c r="AA343" i="12"/>
  <c r="AA344" i="12"/>
  <c r="AA345" i="12"/>
  <c r="AA346" i="12"/>
  <c r="AA347" i="12"/>
  <c r="AA348" i="12"/>
  <c r="AA349" i="12"/>
  <c r="AA350" i="12"/>
  <c r="AA351" i="12"/>
  <c r="AA352" i="12"/>
  <c r="AA353" i="12"/>
  <c r="AA354" i="12"/>
  <c r="AA355" i="12"/>
  <c r="AA356" i="12"/>
  <c r="AA357" i="12"/>
  <c r="AA359" i="12"/>
  <c r="AA360" i="12"/>
  <c r="AA361" i="12"/>
  <c r="AA362" i="12"/>
  <c r="AA363" i="12"/>
  <c r="AA364" i="12"/>
  <c r="AA365" i="12"/>
  <c r="AA366" i="12"/>
  <c r="AA367" i="12"/>
  <c r="AA368" i="12"/>
  <c r="AA369" i="12"/>
  <c r="AA370" i="12"/>
  <c r="AA371" i="12"/>
  <c r="AA372" i="12"/>
  <c r="AA374" i="12"/>
  <c r="AA375" i="12"/>
  <c r="AA376" i="12"/>
  <c r="AA377" i="12"/>
  <c r="AA378" i="12"/>
  <c r="AA379" i="12"/>
  <c r="AA380" i="12"/>
  <c r="AA381" i="12"/>
  <c r="AA382" i="12"/>
  <c r="AA383" i="12"/>
  <c r="AA384" i="12"/>
  <c r="AA385" i="12"/>
  <c r="AA386" i="12"/>
  <c r="AA387" i="12"/>
  <c r="AA388" i="12"/>
  <c r="AA389" i="12"/>
  <c r="AA390" i="12"/>
  <c r="AA391" i="12"/>
  <c r="AA392" i="12"/>
  <c r="AA393" i="12"/>
  <c r="AA394" i="12"/>
  <c r="AA395" i="12"/>
  <c r="AA396" i="12"/>
  <c r="AA397" i="12"/>
  <c r="AA398" i="12"/>
  <c r="AA399" i="12"/>
  <c r="AA400" i="12"/>
  <c r="AA401" i="12"/>
  <c r="AA402" i="12"/>
  <c r="AA403" i="12"/>
  <c r="AA404" i="12"/>
  <c r="AA405" i="12"/>
  <c r="AA406" i="12"/>
  <c r="AA407" i="12"/>
  <c r="AA408" i="12"/>
  <c r="AA409" i="12"/>
  <c r="AA410" i="12"/>
  <c r="AA411" i="12"/>
  <c r="AA412" i="12"/>
  <c r="AA413" i="12"/>
  <c r="AA414" i="12"/>
  <c r="AA415" i="12"/>
  <c r="AA416" i="12"/>
  <c r="AA417" i="12"/>
  <c r="AA419" i="12"/>
  <c r="AA420" i="12"/>
  <c r="AA421" i="12"/>
  <c r="AA422" i="12"/>
  <c r="AA423" i="12"/>
  <c r="AA424" i="12"/>
  <c r="AA425" i="12"/>
  <c r="AA426" i="12"/>
  <c r="AA427" i="12"/>
  <c r="AA428" i="12"/>
  <c r="AA429" i="12"/>
  <c r="AA430" i="12"/>
  <c r="AA431" i="12"/>
  <c r="AA432" i="12"/>
  <c r="AA433" i="12"/>
  <c r="AA434" i="12"/>
  <c r="AA435" i="12"/>
  <c r="AA436" i="12"/>
  <c r="AA437" i="12"/>
  <c r="AA438" i="12"/>
  <c r="AA439" i="12"/>
  <c r="AA440" i="12"/>
  <c r="AA441" i="12"/>
  <c r="AA442" i="12"/>
  <c r="AA443" i="12"/>
  <c r="AA444" i="12"/>
  <c r="AA445" i="12"/>
  <c r="AA446" i="12"/>
  <c r="AA447" i="12"/>
  <c r="AA448" i="12"/>
  <c r="AA449" i="12"/>
  <c r="AA450" i="12"/>
  <c r="AA451" i="12"/>
  <c r="AA452" i="12"/>
  <c r="AA453" i="12"/>
  <c r="AA454" i="12"/>
  <c r="AA455" i="12"/>
  <c r="AA456" i="12"/>
  <c r="AA457" i="12"/>
  <c r="AA458" i="12"/>
  <c r="AA459" i="12"/>
  <c r="AA460" i="12"/>
  <c r="AA461" i="12"/>
  <c r="AA462" i="12"/>
  <c r="AA463" i="12"/>
  <c r="AA464" i="12"/>
  <c r="AA465" i="12"/>
  <c r="AA466" i="12"/>
  <c r="AA467" i="12"/>
  <c r="AA468" i="12"/>
  <c r="AA469" i="12"/>
  <c r="AA470" i="12"/>
  <c r="AA472" i="12"/>
  <c r="AA473" i="12"/>
  <c r="AA474" i="12"/>
  <c r="AA475" i="12"/>
  <c r="AA476" i="12"/>
  <c r="AA477" i="12"/>
  <c r="AA478" i="12"/>
  <c r="AA479" i="12"/>
  <c r="AA480" i="12"/>
  <c r="AA481" i="12"/>
  <c r="AA482" i="12"/>
  <c r="AA483" i="12"/>
  <c r="AA484" i="12"/>
  <c r="AA485" i="12"/>
  <c r="AA486" i="12"/>
  <c r="AA487" i="12"/>
  <c r="AA488" i="12"/>
  <c r="AA489" i="12"/>
  <c r="AA490" i="12"/>
  <c r="AA491" i="12"/>
  <c r="AA492" i="12"/>
  <c r="AA493" i="12"/>
  <c r="AA494" i="12"/>
  <c r="AA495" i="12"/>
  <c r="AA496" i="12"/>
  <c r="AA498" i="12"/>
  <c r="AA499" i="12"/>
  <c r="AA500" i="12"/>
  <c r="AA501" i="12"/>
  <c r="AA502" i="12"/>
  <c r="AA503" i="12"/>
  <c r="AA504" i="12"/>
  <c r="AA505" i="12"/>
  <c r="AA506" i="12"/>
  <c r="AA507" i="12"/>
  <c r="AA508" i="12"/>
  <c r="AA509" i="12"/>
  <c r="AA510" i="12"/>
  <c r="AA511" i="12"/>
  <c r="AA513" i="12"/>
  <c r="AA514" i="12"/>
  <c r="AA515" i="12"/>
  <c r="AA516" i="12"/>
  <c r="AA518" i="12"/>
  <c r="AA519" i="12"/>
  <c r="AA520" i="12"/>
  <c r="AA521" i="12"/>
  <c r="AA522" i="12"/>
  <c r="AA523" i="12"/>
  <c r="AA524" i="12"/>
  <c r="AA525" i="12"/>
  <c r="AA526" i="12"/>
  <c r="AA527" i="12"/>
  <c r="AA528" i="12"/>
  <c r="AA529" i="12"/>
  <c r="AA530" i="12"/>
  <c r="AA531" i="12"/>
  <c r="AA532" i="12"/>
  <c r="AA533" i="12"/>
  <c r="AA534" i="12"/>
  <c r="AA535" i="12"/>
  <c r="AA536" i="12"/>
  <c r="AA537" i="12"/>
  <c r="AA539" i="12"/>
  <c r="AA540" i="12"/>
  <c r="AA541" i="12"/>
  <c r="AA542" i="12"/>
  <c r="AA543" i="12"/>
  <c r="AA544" i="12"/>
  <c r="AA545" i="12"/>
  <c r="AA546" i="12"/>
  <c r="AA547" i="12"/>
  <c r="AA548" i="12"/>
  <c r="AA549" i="12"/>
  <c r="AA550" i="12"/>
  <c r="AA551" i="12"/>
  <c r="AA552" i="12"/>
  <c r="AA553" i="12"/>
  <c r="AA554" i="12"/>
  <c r="AA555" i="12"/>
  <c r="AA556" i="12"/>
  <c r="AA557" i="12"/>
  <c r="AA558" i="12"/>
  <c r="AA559" i="12"/>
  <c r="AA560" i="12"/>
  <c r="AA561" i="12"/>
  <c r="AA562" i="12"/>
  <c r="AA563" i="12"/>
  <c r="AA564" i="12"/>
  <c r="AA565" i="12"/>
  <c r="AA566" i="12"/>
  <c r="AA567" i="12"/>
  <c r="AA568" i="12"/>
  <c r="AA569" i="12"/>
  <c r="AA570" i="12"/>
  <c r="AA571" i="12"/>
  <c r="AA572" i="12"/>
  <c r="AA573" i="12"/>
  <c r="AA574" i="12"/>
  <c r="AA575" i="12"/>
  <c r="AA576" i="12"/>
  <c r="AA577" i="12"/>
  <c r="AA578" i="12"/>
  <c r="AA579" i="12"/>
  <c r="AA580" i="12"/>
  <c r="AA581" i="12"/>
  <c r="AA582" i="12"/>
  <c r="AA583" i="12"/>
  <c r="AA584" i="12"/>
  <c r="AA585" i="12"/>
  <c r="AA586" i="12"/>
  <c r="AA587" i="12"/>
  <c r="AA588" i="12"/>
  <c r="AA589" i="12"/>
  <c r="AA590" i="12"/>
  <c r="AA591" i="12"/>
  <c r="AA592" i="12"/>
  <c r="AA593" i="12"/>
  <c r="AA595" i="12"/>
  <c r="AA596" i="12"/>
  <c r="AA597" i="12"/>
  <c r="AA598" i="12"/>
  <c r="AA599" i="12"/>
  <c r="AA600" i="12"/>
  <c r="AA601" i="12"/>
  <c r="AA602" i="12"/>
  <c r="AA603" i="12"/>
  <c r="AA605" i="12"/>
  <c r="AA606" i="12"/>
  <c r="AA607" i="12"/>
  <c r="AA608" i="12"/>
  <c r="AA609" i="12"/>
  <c r="AA610" i="12"/>
  <c r="AA611" i="12"/>
  <c r="AA612" i="12"/>
  <c r="AA613" i="12"/>
  <c r="AA614" i="12"/>
  <c r="AA615" i="12"/>
  <c r="AA616" i="12"/>
  <c r="AA617" i="12"/>
  <c r="AA618" i="12"/>
  <c r="AA619" i="12"/>
  <c r="AA620" i="12"/>
  <c r="AA621" i="12"/>
  <c r="AA622" i="12"/>
  <c r="AA624" i="12"/>
  <c r="AA625" i="12"/>
  <c r="AA626" i="12"/>
  <c r="AA627" i="12"/>
  <c r="AA628" i="12"/>
  <c r="AA629" i="12"/>
  <c r="AA630" i="12"/>
  <c r="AA631" i="12"/>
  <c r="AA632" i="12"/>
  <c r="AA633" i="12"/>
  <c r="AA634" i="12"/>
  <c r="AA635" i="12"/>
  <c r="AA636" i="12"/>
  <c r="AA637" i="12"/>
  <c r="AA638" i="12"/>
  <c r="AA639" i="12"/>
  <c r="AA640" i="12"/>
  <c r="AA641" i="12"/>
  <c r="AA642" i="12"/>
  <c r="AA643" i="12"/>
  <c r="AA644" i="12"/>
  <c r="AA645" i="12"/>
  <c r="AA646" i="12"/>
  <c r="AA647" i="12"/>
  <c r="AA648" i="12"/>
  <c r="AA649" i="12"/>
  <c r="AA650" i="12"/>
  <c r="AA651" i="12"/>
  <c r="AA652" i="12"/>
  <c r="AA653" i="12"/>
  <c r="AA654" i="12"/>
  <c r="AA655" i="12"/>
  <c r="AA656" i="12"/>
  <c r="AA657" i="12"/>
  <c r="AA658" i="12"/>
  <c r="AA659" i="12"/>
  <c r="AA660" i="12"/>
  <c r="AA661" i="12"/>
  <c r="AA662" i="12"/>
  <c r="AA663" i="12"/>
  <c r="AA664" i="12"/>
  <c r="AA665" i="12"/>
  <c r="AA666" i="12"/>
  <c r="AA667" i="12"/>
  <c r="AA668" i="12"/>
  <c r="AA669" i="12"/>
  <c r="AA670" i="12"/>
  <c r="AA671" i="12"/>
  <c r="AA672" i="12"/>
  <c r="AA673" i="12"/>
  <c r="AA674" i="12"/>
  <c r="AA675" i="12"/>
  <c r="AA676" i="12"/>
  <c r="AA677" i="12"/>
  <c r="AA678" i="12"/>
  <c r="AA679" i="12"/>
  <c r="AA680" i="12"/>
  <c r="AA681" i="12"/>
  <c r="AA682" i="12"/>
  <c r="AA683" i="12"/>
  <c r="AA684" i="12"/>
  <c r="AA685" i="12"/>
  <c r="AA686" i="12"/>
  <c r="AA687" i="12"/>
  <c r="AA688" i="12"/>
  <c r="AA689" i="12"/>
  <c r="AA690" i="12"/>
  <c r="AA691" i="12"/>
  <c r="AA692" i="12"/>
  <c r="AA693" i="12"/>
  <c r="AA694" i="12"/>
  <c r="AA695" i="12"/>
  <c r="AA696" i="12"/>
  <c r="AA697" i="12"/>
  <c r="AA698" i="12"/>
  <c r="AA699" i="12"/>
  <c r="AA700" i="12"/>
  <c r="AA701" i="12"/>
  <c r="AA702" i="12"/>
  <c r="AA703" i="12"/>
  <c r="AA704" i="12"/>
  <c r="AA705" i="12"/>
  <c r="AA706" i="12"/>
  <c r="AA707" i="12"/>
  <c r="AA708" i="12"/>
  <c r="AA709" i="12"/>
  <c r="AA710" i="12"/>
  <c r="AA711" i="12"/>
  <c r="AA712" i="12"/>
  <c r="AA713" i="12"/>
  <c r="AA714" i="12"/>
  <c r="AA715" i="12"/>
  <c r="AA716" i="12"/>
  <c r="AA717" i="12"/>
  <c r="AA718" i="12"/>
  <c r="AA719" i="12"/>
  <c r="AA720" i="12"/>
  <c r="AA721" i="12"/>
  <c r="AA722" i="12"/>
  <c r="AA723" i="12"/>
  <c r="AA724" i="12"/>
  <c r="AA725" i="12"/>
  <c r="AA726" i="12"/>
  <c r="AA727" i="12"/>
  <c r="AA728" i="12"/>
  <c r="AA729" i="12"/>
  <c r="AA730" i="12"/>
  <c r="AA731" i="12"/>
  <c r="AA732" i="12"/>
  <c r="AA733" i="12"/>
  <c r="AA734" i="12"/>
  <c r="AA735" i="12"/>
  <c r="AA736" i="12"/>
  <c r="AA737" i="12"/>
  <c r="AA738" i="12"/>
  <c r="AA739" i="12"/>
  <c r="AA740" i="12"/>
  <c r="AA741" i="12"/>
  <c r="AA742" i="12"/>
  <c r="AA743" i="12"/>
  <c r="AA744" i="12"/>
  <c r="AA745" i="12"/>
  <c r="AA746" i="12"/>
  <c r="AA747" i="12"/>
  <c r="AA748" i="12"/>
  <c r="AA749" i="12"/>
  <c r="AA750" i="12"/>
  <c r="AA751" i="12"/>
  <c r="AA7" i="12"/>
  <c r="AB8" i="12"/>
  <c r="AB9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2" i="12"/>
  <c r="AB31" i="12"/>
  <c r="AB33" i="12"/>
  <c r="AB34" i="12"/>
  <c r="AB35" i="12"/>
  <c r="AB36" i="12"/>
  <c r="AB37" i="12"/>
  <c r="AB38" i="12"/>
  <c r="AB39" i="12"/>
  <c r="AB40" i="12"/>
  <c r="AB41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58" i="12"/>
  <c r="AB59" i="12"/>
  <c r="AB60" i="12"/>
  <c r="AB61" i="12"/>
  <c r="AB62" i="12"/>
  <c r="AB63" i="12"/>
  <c r="AB64" i="12"/>
  <c r="AB65" i="12"/>
  <c r="AB66" i="12"/>
  <c r="AB67" i="12"/>
  <c r="AB68" i="12"/>
  <c r="AB69" i="12"/>
  <c r="AB70" i="12"/>
  <c r="AB71" i="12"/>
  <c r="AB72" i="12"/>
  <c r="AB73" i="12"/>
  <c r="AB74" i="12"/>
  <c r="AB75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8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11" i="12"/>
  <c r="AB112" i="12"/>
  <c r="AB113" i="12"/>
  <c r="AB114" i="12"/>
  <c r="AB115" i="12"/>
  <c r="AB116" i="12"/>
  <c r="AB117" i="12"/>
  <c r="AB118" i="12"/>
  <c r="AB119" i="12"/>
  <c r="AB120" i="12"/>
  <c r="AB121" i="12"/>
  <c r="AB122" i="12"/>
  <c r="AB123" i="12"/>
  <c r="AB125" i="12"/>
  <c r="AB126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3" i="12"/>
  <c r="AB144" i="12"/>
  <c r="AB145" i="12"/>
  <c r="AB146" i="12"/>
  <c r="AB147" i="12"/>
  <c r="AB148" i="12"/>
  <c r="AB149" i="12"/>
  <c r="AB150" i="12"/>
  <c r="AB151" i="12"/>
  <c r="AB152" i="12"/>
  <c r="AB153" i="12"/>
  <c r="AB154" i="12"/>
  <c r="AB155" i="12"/>
  <c r="AB157" i="12"/>
  <c r="AB158" i="12"/>
  <c r="AB159" i="12"/>
  <c r="AB160" i="12"/>
  <c r="AB161" i="12"/>
  <c r="AB162" i="12"/>
  <c r="AB163" i="12"/>
  <c r="AB164" i="12"/>
  <c r="AB165" i="12"/>
  <c r="AB166" i="12"/>
  <c r="AB167" i="12"/>
  <c r="AB169" i="12"/>
  <c r="AB170" i="12"/>
  <c r="AB171" i="12"/>
  <c r="AB172" i="12"/>
  <c r="AB173" i="12"/>
  <c r="AB175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4" i="12"/>
  <c r="AB195" i="12"/>
  <c r="AB196" i="12"/>
  <c r="AB197" i="12"/>
  <c r="AB198" i="12"/>
  <c r="AB199" i="12"/>
  <c r="AB200" i="12"/>
  <c r="AB201" i="12"/>
  <c r="AB202" i="12"/>
  <c r="AB203" i="12"/>
  <c r="AB204" i="12"/>
  <c r="AB205" i="12"/>
  <c r="AB206" i="12"/>
  <c r="AB207" i="12"/>
  <c r="AB208" i="12"/>
  <c r="AB209" i="12"/>
  <c r="AB210" i="12"/>
  <c r="AB211" i="12"/>
  <c r="AB212" i="12"/>
  <c r="AB213" i="12"/>
  <c r="AB214" i="12"/>
  <c r="AB215" i="12"/>
  <c r="AB216" i="12"/>
  <c r="AB217" i="12"/>
  <c r="AB218" i="12"/>
  <c r="AB219" i="12"/>
  <c r="AB220" i="12"/>
  <c r="AB221" i="12"/>
  <c r="AB222" i="12"/>
  <c r="AB223" i="12"/>
  <c r="AB224" i="12"/>
  <c r="AB225" i="12"/>
  <c r="AB226" i="12"/>
  <c r="AB227" i="12"/>
  <c r="AB228" i="12"/>
  <c r="AB229" i="12"/>
  <c r="AB230" i="12"/>
  <c r="AB231" i="12"/>
  <c r="AB232" i="12"/>
  <c r="AB233" i="12"/>
  <c r="AB234" i="12"/>
  <c r="AB235" i="12"/>
  <c r="AB236" i="12"/>
  <c r="AB237" i="12"/>
  <c r="AB238" i="12"/>
  <c r="AB239" i="12"/>
  <c r="AB240" i="12"/>
  <c r="AB241" i="12"/>
  <c r="AB242" i="12"/>
  <c r="AB243" i="12"/>
  <c r="AB244" i="12"/>
  <c r="AB245" i="12"/>
  <c r="AB246" i="12"/>
  <c r="AB247" i="12"/>
  <c r="AB248" i="12"/>
  <c r="AB249" i="12"/>
  <c r="AB251" i="12"/>
  <c r="AB252" i="12"/>
  <c r="AB253" i="12"/>
  <c r="AB254" i="12"/>
  <c r="AB255" i="12"/>
  <c r="AB256" i="12"/>
  <c r="AB258" i="12"/>
  <c r="AB259" i="12"/>
  <c r="AB260" i="12"/>
  <c r="AB261" i="12"/>
  <c r="AB262" i="12"/>
  <c r="AB263" i="12"/>
  <c r="AB264" i="12"/>
  <c r="AB265" i="12"/>
  <c r="AB266" i="12"/>
  <c r="AB267" i="12"/>
  <c r="AB268" i="12"/>
  <c r="AB269" i="12"/>
  <c r="AB270" i="12"/>
  <c r="AB272" i="12"/>
  <c r="AB273" i="12"/>
  <c r="AB274" i="12"/>
  <c r="AB275" i="12"/>
  <c r="AB276" i="12"/>
  <c r="AB277" i="12"/>
  <c r="AB278" i="12"/>
  <c r="AB279" i="12"/>
  <c r="AB280" i="12"/>
  <c r="AB281" i="12"/>
  <c r="AB282" i="12"/>
  <c r="AB283" i="12"/>
  <c r="AB284" i="12"/>
  <c r="AB286" i="12"/>
  <c r="AB288" i="12"/>
  <c r="AB289" i="12"/>
  <c r="AB290" i="12"/>
  <c r="AB291" i="12"/>
  <c r="AB292" i="12"/>
  <c r="AB293" i="12"/>
  <c r="AB294" i="12"/>
  <c r="AB295" i="12"/>
  <c r="AB296" i="12"/>
  <c r="AB297" i="12"/>
  <c r="AB299" i="12"/>
  <c r="AB300" i="12"/>
  <c r="AB301" i="12"/>
  <c r="AB302" i="12"/>
  <c r="AB303" i="12"/>
  <c r="AB304" i="12"/>
  <c r="AB305" i="12"/>
  <c r="AB306" i="12"/>
  <c r="AB307" i="12"/>
  <c r="AB308" i="12"/>
  <c r="AB309" i="12"/>
  <c r="AB310" i="12"/>
  <c r="AB311" i="12"/>
  <c r="AB312" i="12"/>
  <c r="AB313" i="12"/>
  <c r="AB314" i="12"/>
  <c r="AB315" i="12"/>
  <c r="AB316" i="12"/>
  <c r="AB317" i="12"/>
  <c r="AB319" i="12"/>
  <c r="AB320" i="12"/>
  <c r="AB321" i="12"/>
  <c r="AB322" i="12"/>
  <c r="AB323" i="12"/>
  <c r="AB324" i="12"/>
  <c r="AB325" i="12"/>
  <c r="AB326" i="12"/>
  <c r="AB327" i="12"/>
  <c r="AB328" i="12"/>
  <c r="AB329" i="12"/>
  <c r="AB331" i="12"/>
  <c r="AB332" i="12"/>
  <c r="AB333" i="12"/>
  <c r="AB334" i="12"/>
  <c r="AB335" i="12"/>
  <c r="AB336" i="12"/>
  <c r="AB337" i="12"/>
  <c r="AB338" i="12"/>
  <c r="AB339" i="12"/>
  <c r="AB340" i="12"/>
  <c r="AB341" i="12"/>
  <c r="AB343" i="12"/>
  <c r="AB344" i="12"/>
  <c r="AB345" i="12"/>
  <c r="AB346" i="12"/>
  <c r="AB347" i="12"/>
  <c r="AB348" i="12"/>
  <c r="AB349" i="12"/>
  <c r="AB350" i="12"/>
  <c r="AB351" i="12"/>
  <c r="AB352" i="12"/>
  <c r="AB353" i="12"/>
  <c r="AB354" i="12"/>
  <c r="AB355" i="12"/>
  <c r="AB356" i="12"/>
  <c r="AB357" i="12"/>
  <c r="AB359" i="12"/>
  <c r="AB360" i="12"/>
  <c r="AB361" i="12"/>
  <c r="AB362" i="12"/>
  <c r="AB363" i="12"/>
  <c r="AB364" i="12"/>
  <c r="AB365" i="12"/>
  <c r="AB366" i="12"/>
  <c r="AB367" i="12"/>
  <c r="AB368" i="12"/>
  <c r="AB369" i="12"/>
  <c r="AB370" i="12"/>
  <c r="AB371" i="12"/>
  <c r="AB372" i="12"/>
  <c r="AB374" i="12"/>
  <c r="AB375" i="12"/>
  <c r="AB376" i="12"/>
  <c r="AB377" i="12"/>
  <c r="AB378" i="12"/>
  <c r="AB379" i="12"/>
  <c r="AB380" i="12"/>
  <c r="AB381" i="12"/>
  <c r="AB382" i="12"/>
  <c r="AB383" i="12"/>
  <c r="AB384" i="12"/>
  <c r="AB385" i="12"/>
  <c r="AB386" i="12"/>
  <c r="AB387" i="12"/>
  <c r="AB388" i="12"/>
  <c r="AB389" i="12"/>
  <c r="AB390" i="12"/>
  <c r="AB391" i="12"/>
  <c r="AB392" i="12"/>
  <c r="AB393" i="12"/>
  <c r="AB394" i="12"/>
  <c r="AB395" i="12"/>
  <c r="AB396" i="12"/>
  <c r="AB397" i="12"/>
  <c r="AB398" i="12"/>
  <c r="AB399" i="12"/>
  <c r="AB400" i="12"/>
  <c r="AB401" i="12"/>
  <c r="AB402" i="12"/>
  <c r="AB403" i="12"/>
  <c r="AB404" i="12"/>
  <c r="AB405" i="12"/>
  <c r="AB406" i="12"/>
  <c r="AB407" i="12"/>
  <c r="AB408" i="12"/>
  <c r="AB409" i="12"/>
  <c r="AB410" i="12"/>
  <c r="AB411" i="12"/>
  <c r="AB412" i="12"/>
  <c r="AB413" i="12"/>
  <c r="AB414" i="12"/>
  <c r="AB415" i="12"/>
  <c r="AB416" i="12"/>
  <c r="AB417" i="12"/>
  <c r="AB419" i="12"/>
  <c r="AB420" i="12"/>
  <c r="AB421" i="12"/>
  <c r="AB422" i="12"/>
  <c r="AB423" i="12"/>
  <c r="AB424" i="12"/>
  <c r="AB425" i="12"/>
  <c r="AB426" i="12"/>
  <c r="AB427" i="12"/>
  <c r="AB428" i="12"/>
  <c r="AB429" i="12"/>
  <c r="AB430" i="12"/>
  <c r="AB431" i="12"/>
  <c r="AB432" i="12"/>
  <c r="AB433" i="12"/>
  <c r="AB434" i="12"/>
  <c r="AB435" i="12"/>
  <c r="AB436" i="12"/>
  <c r="AB437" i="12"/>
  <c r="AB438" i="12"/>
  <c r="AB439" i="12"/>
  <c r="AB440" i="12"/>
  <c r="AB441" i="12"/>
  <c r="AB442" i="12"/>
  <c r="AB443" i="12"/>
  <c r="AB444" i="12"/>
  <c r="AB445" i="12"/>
  <c r="AB446" i="12"/>
  <c r="AB447" i="12"/>
  <c r="AB448" i="12"/>
  <c r="AB449" i="12"/>
  <c r="AB450" i="12"/>
  <c r="AB451" i="12"/>
  <c r="AB452" i="12"/>
  <c r="AB453" i="12"/>
  <c r="AB454" i="12"/>
  <c r="AB455" i="12"/>
  <c r="AB456" i="12"/>
  <c r="AB457" i="12"/>
  <c r="AB458" i="12"/>
  <c r="AB459" i="12"/>
  <c r="AB460" i="12"/>
  <c r="AB461" i="12"/>
  <c r="AB462" i="12"/>
  <c r="AB463" i="12"/>
  <c r="AB464" i="12"/>
  <c r="AB465" i="12"/>
  <c r="AB466" i="12"/>
  <c r="AB467" i="12"/>
  <c r="AB468" i="12"/>
  <c r="AB469" i="12"/>
  <c r="AB470" i="12"/>
  <c r="AB472" i="12"/>
  <c r="AB473" i="12"/>
  <c r="AB474" i="12"/>
  <c r="AB475" i="12"/>
  <c r="AB476" i="12"/>
  <c r="AB477" i="12"/>
  <c r="AB478" i="12"/>
  <c r="AB479" i="12"/>
  <c r="AB480" i="12"/>
  <c r="AB481" i="12"/>
  <c r="AB482" i="12"/>
  <c r="AB483" i="12"/>
  <c r="AB484" i="12"/>
  <c r="AB485" i="12"/>
  <c r="AB486" i="12"/>
  <c r="AB487" i="12"/>
  <c r="AB488" i="12"/>
  <c r="AB489" i="12"/>
  <c r="AB490" i="12"/>
  <c r="AB491" i="12"/>
  <c r="AB492" i="12"/>
  <c r="AB493" i="12"/>
  <c r="AB494" i="12"/>
  <c r="AB495" i="12"/>
  <c r="AB496" i="12"/>
  <c r="AB498" i="12"/>
  <c r="AB499" i="12"/>
  <c r="AB500" i="12"/>
  <c r="AB501" i="12"/>
  <c r="AB502" i="12"/>
  <c r="AB503" i="12"/>
  <c r="AB504" i="12"/>
  <c r="AB505" i="12"/>
  <c r="AB506" i="12"/>
  <c r="AB507" i="12"/>
  <c r="AB508" i="12"/>
  <c r="AB509" i="12"/>
  <c r="AB510" i="12"/>
  <c r="AB511" i="12"/>
  <c r="AB513" i="12"/>
  <c r="AB514" i="12"/>
  <c r="AB515" i="12"/>
  <c r="AB516" i="12"/>
  <c r="AB518" i="12"/>
  <c r="AB519" i="12"/>
  <c r="AB520" i="12"/>
  <c r="AB521" i="12"/>
  <c r="AB522" i="12"/>
  <c r="AB523" i="12"/>
  <c r="AB524" i="12"/>
  <c r="AB525" i="12"/>
  <c r="AB526" i="12"/>
  <c r="AB527" i="12"/>
  <c r="AB528" i="12"/>
  <c r="AB529" i="12"/>
  <c r="AB530" i="12"/>
  <c r="AB531" i="12"/>
  <c r="AB532" i="12"/>
  <c r="AB533" i="12"/>
  <c r="AB534" i="12"/>
  <c r="AB535" i="12"/>
  <c r="AB536" i="12"/>
  <c r="AB537" i="12"/>
  <c r="AB539" i="12"/>
  <c r="AB540" i="12"/>
  <c r="AB541" i="12"/>
  <c r="AB542" i="12"/>
  <c r="AB543" i="12"/>
  <c r="AB544" i="12"/>
  <c r="AB545" i="12"/>
  <c r="AB546" i="12"/>
  <c r="AB547" i="12"/>
  <c r="AB548" i="12"/>
  <c r="AB549" i="12"/>
  <c r="AB550" i="12"/>
  <c r="AB551" i="12"/>
  <c r="AB552" i="12"/>
  <c r="AB553" i="12"/>
  <c r="AB554" i="12"/>
  <c r="AB555" i="12"/>
  <c r="AB556" i="12"/>
  <c r="AB557" i="12"/>
  <c r="AB558" i="12"/>
  <c r="AB559" i="12"/>
  <c r="AB560" i="12"/>
  <c r="AB561" i="12"/>
  <c r="AB562" i="12"/>
  <c r="AB563" i="12"/>
  <c r="AB564" i="12"/>
  <c r="AB565" i="12"/>
  <c r="AB566" i="12"/>
  <c r="AB567" i="12"/>
  <c r="AB568" i="12"/>
  <c r="AB569" i="12"/>
  <c r="AB570" i="12"/>
  <c r="AB571" i="12"/>
  <c r="AB572" i="12"/>
  <c r="AB573" i="12"/>
  <c r="AB574" i="12"/>
  <c r="AB575" i="12"/>
  <c r="AB576" i="12"/>
  <c r="AB577" i="12"/>
  <c r="AB578" i="12"/>
  <c r="AB579" i="12"/>
  <c r="AB580" i="12"/>
  <c r="AB581" i="12"/>
  <c r="AB582" i="12"/>
  <c r="AB583" i="12"/>
  <c r="AB584" i="12"/>
  <c r="AB585" i="12"/>
  <c r="AB586" i="12"/>
  <c r="AB587" i="12"/>
  <c r="AB588" i="12"/>
  <c r="AB589" i="12"/>
  <c r="AB590" i="12"/>
  <c r="AB591" i="12"/>
  <c r="AB592" i="12"/>
  <c r="AB593" i="12"/>
  <c r="AB595" i="12"/>
  <c r="AB596" i="12"/>
  <c r="AB597" i="12"/>
  <c r="AB598" i="12"/>
  <c r="AB599" i="12"/>
  <c r="AB600" i="12"/>
  <c r="AB601" i="12"/>
  <c r="AB602" i="12"/>
  <c r="AB603" i="12"/>
  <c r="AB605" i="12"/>
  <c r="AB606" i="12"/>
  <c r="AB607" i="12"/>
  <c r="AB608" i="12"/>
  <c r="AB609" i="12"/>
  <c r="AB610" i="12"/>
  <c r="AB611" i="12"/>
  <c r="AB612" i="12"/>
  <c r="AB613" i="12"/>
  <c r="AB614" i="12"/>
  <c r="AB615" i="12"/>
  <c r="AB616" i="12"/>
  <c r="AB617" i="12"/>
  <c r="AB618" i="12"/>
  <c r="AB619" i="12"/>
  <c r="AB620" i="12"/>
  <c r="AB621" i="12"/>
  <c r="AB622" i="12"/>
  <c r="AB624" i="12"/>
  <c r="AB625" i="12"/>
  <c r="AB626" i="12"/>
  <c r="AB627" i="12"/>
  <c r="AB628" i="12"/>
  <c r="AB629" i="12"/>
  <c r="AB630" i="12"/>
  <c r="AB631" i="12"/>
  <c r="AB632" i="12"/>
  <c r="AB633" i="12"/>
  <c r="AB634" i="12"/>
  <c r="AB635" i="12"/>
  <c r="AB636" i="12"/>
  <c r="AB637" i="12"/>
  <c r="AB638" i="12"/>
  <c r="AB639" i="12"/>
  <c r="AB640" i="12"/>
  <c r="AB641" i="12"/>
  <c r="AB642" i="12"/>
  <c r="AB643" i="12"/>
  <c r="AB644" i="12"/>
  <c r="AB645" i="12"/>
  <c r="AB646" i="12"/>
  <c r="AB647" i="12"/>
  <c r="AB648" i="12"/>
  <c r="AB649" i="12"/>
  <c r="AB650" i="12"/>
  <c r="AB651" i="12"/>
  <c r="AB652" i="12"/>
  <c r="AB653" i="12"/>
  <c r="AB654" i="12"/>
  <c r="AB655" i="12"/>
  <c r="AB656" i="12"/>
  <c r="AB657" i="12"/>
  <c r="AB658" i="12"/>
  <c r="AB659" i="12"/>
  <c r="AB660" i="12"/>
  <c r="AB661" i="12"/>
  <c r="AB662" i="12"/>
  <c r="AB663" i="12"/>
  <c r="AB664" i="12"/>
  <c r="AB665" i="12"/>
  <c r="AB666" i="12"/>
  <c r="AB667" i="12"/>
  <c r="AB668" i="12"/>
  <c r="AB669" i="12"/>
  <c r="AB670" i="12"/>
  <c r="AB671" i="12"/>
  <c r="AB672" i="12"/>
  <c r="AB673" i="12"/>
  <c r="AB674" i="12"/>
  <c r="AB675" i="12"/>
  <c r="AB676" i="12"/>
  <c r="AB677" i="12"/>
  <c r="AB678" i="12"/>
  <c r="AB679" i="12"/>
  <c r="AB680" i="12"/>
  <c r="AB681" i="12"/>
  <c r="AB682" i="12"/>
  <c r="AB683" i="12"/>
  <c r="AB684" i="12"/>
  <c r="AB685" i="12"/>
  <c r="AB686" i="12"/>
  <c r="AB687" i="12"/>
  <c r="AB688" i="12"/>
  <c r="AB689" i="12"/>
  <c r="AB690" i="12"/>
  <c r="AB691" i="12"/>
  <c r="AB692" i="12"/>
  <c r="AB693" i="12"/>
  <c r="AB694" i="12"/>
  <c r="AB695" i="12"/>
  <c r="AB696" i="12"/>
  <c r="AB697" i="12"/>
  <c r="AB698" i="12"/>
  <c r="AB699" i="12"/>
  <c r="AB700" i="12"/>
  <c r="AB701" i="12"/>
  <c r="AB702" i="12"/>
  <c r="AB703" i="12"/>
  <c r="AB704" i="12"/>
  <c r="AB705" i="12"/>
  <c r="AB706" i="12"/>
  <c r="AB707" i="12"/>
  <c r="AB708" i="12"/>
  <c r="AB709" i="12"/>
  <c r="AB710" i="12"/>
  <c r="AB711" i="12"/>
  <c r="AB712" i="12"/>
  <c r="AB713" i="12"/>
  <c r="AB714" i="12"/>
  <c r="AB715" i="12"/>
  <c r="AB716" i="12"/>
  <c r="AB717" i="12"/>
  <c r="AB718" i="12"/>
  <c r="AB719" i="12"/>
  <c r="AB720" i="12"/>
  <c r="AB721" i="12"/>
  <c r="AB722" i="12"/>
  <c r="AB723" i="12"/>
  <c r="AB724" i="12"/>
  <c r="AB725" i="12"/>
  <c r="AB726" i="12"/>
  <c r="AB727" i="12"/>
  <c r="AB728" i="12"/>
  <c r="AB729" i="12"/>
  <c r="AB730" i="12"/>
  <c r="AB731" i="12"/>
  <c r="AB732" i="12"/>
  <c r="AB733" i="12"/>
  <c r="AB734" i="12"/>
  <c r="AB735" i="12"/>
  <c r="AB736" i="12"/>
  <c r="AB737" i="12"/>
  <c r="AB738" i="12"/>
  <c r="AB739" i="12"/>
  <c r="AB740" i="12"/>
  <c r="AB741" i="12"/>
  <c r="AB742" i="12"/>
  <c r="AB743" i="12"/>
  <c r="AB744" i="12"/>
  <c r="AB745" i="12"/>
  <c r="AB746" i="12"/>
  <c r="AB747" i="12"/>
  <c r="AB748" i="12"/>
  <c r="AB749" i="12"/>
  <c r="AB750" i="12"/>
  <c r="AB751" i="12"/>
  <c r="AB7" i="12"/>
  <c r="AC7" i="12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2" i="4"/>
  <c r="T32" i="4"/>
  <c r="U32" i="4"/>
  <c r="V32" i="4"/>
  <c r="S31" i="4"/>
  <c r="T31" i="4"/>
  <c r="U31" i="4"/>
  <c r="V31" i="4"/>
  <c r="S33" i="4"/>
  <c r="T33" i="4"/>
  <c r="U33" i="4"/>
  <c r="V33" i="4"/>
  <c r="S34" i="4"/>
  <c r="T34" i="4"/>
  <c r="U34" i="4"/>
  <c r="V34" i="4"/>
  <c r="S35" i="4"/>
  <c r="T35" i="4"/>
  <c r="U35" i="4"/>
  <c r="V35" i="4"/>
  <c r="S36" i="4"/>
  <c r="T36" i="4"/>
  <c r="U36" i="4"/>
  <c r="V36" i="4"/>
  <c r="S37" i="4"/>
  <c r="T37" i="4"/>
  <c r="U37" i="4"/>
  <c r="V37" i="4"/>
  <c r="S38" i="4"/>
  <c r="T38" i="4"/>
  <c r="U38" i="4"/>
  <c r="V38" i="4"/>
  <c r="S39" i="4"/>
  <c r="T39" i="4"/>
  <c r="U39" i="4"/>
  <c r="V39" i="4"/>
  <c r="S40" i="4"/>
  <c r="T40" i="4"/>
  <c r="U40" i="4"/>
  <c r="V40" i="4"/>
  <c r="S41" i="4"/>
  <c r="T41" i="4"/>
  <c r="U41" i="4"/>
  <c r="V41" i="4"/>
  <c r="S43" i="4"/>
  <c r="T43" i="4"/>
  <c r="U43" i="4"/>
  <c r="V43" i="4"/>
  <c r="S44" i="4"/>
  <c r="T44" i="4"/>
  <c r="U44" i="4"/>
  <c r="V44" i="4"/>
  <c r="S45" i="4"/>
  <c r="T45" i="4"/>
  <c r="U45" i="4"/>
  <c r="V45" i="4"/>
  <c r="S46" i="4"/>
  <c r="T46" i="4"/>
  <c r="U46" i="4"/>
  <c r="V46" i="4"/>
  <c r="S47" i="4"/>
  <c r="T47" i="4"/>
  <c r="U47" i="4"/>
  <c r="V47" i="4"/>
  <c r="S48" i="4"/>
  <c r="T48" i="4"/>
  <c r="U48" i="4"/>
  <c r="V48" i="4"/>
  <c r="S49" i="4"/>
  <c r="T49" i="4"/>
  <c r="U49" i="4"/>
  <c r="V49" i="4"/>
  <c r="S50" i="4"/>
  <c r="T50" i="4"/>
  <c r="U50" i="4"/>
  <c r="V50" i="4"/>
  <c r="S51" i="4"/>
  <c r="T51" i="4"/>
  <c r="U51" i="4"/>
  <c r="V51" i="4"/>
  <c r="S52" i="4"/>
  <c r="T52" i="4"/>
  <c r="U52" i="4"/>
  <c r="V52" i="4"/>
  <c r="S53" i="4"/>
  <c r="T53" i="4"/>
  <c r="U53" i="4"/>
  <c r="V53" i="4"/>
  <c r="S54" i="4"/>
  <c r="T54" i="4"/>
  <c r="U54" i="4"/>
  <c r="V54" i="4"/>
  <c r="S55" i="4"/>
  <c r="T55" i="4"/>
  <c r="U55" i="4"/>
  <c r="V55" i="4"/>
  <c r="S56" i="4"/>
  <c r="T56" i="4"/>
  <c r="U56" i="4"/>
  <c r="V56" i="4"/>
  <c r="S58" i="4"/>
  <c r="T58" i="4"/>
  <c r="U58" i="4"/>
  <c r="V58" i="4"/>
  <c r="S59" i="4"/>
  <c r="T59" i="4"/>
  <c r="U59" i="4"/>
  <c r="V59" i="4"/>
  <c r="S60" i="4"/>
  <c r="T60" i="4"/>
  <c r="U60" i="4"/>
  <c r="V60" i="4"/>
  <c r="S61" i="4"/>
  <c r="T61" i="4"/>
  <c r="U61" i="4"/>
  <c r="V61" i="4"/>
  <c r="S62" i="4"/>
  <c r="T62" i="4"/>
  <c r="U62" i="4"/>
  <c r="V62" i="4"/>
  <c r="S63" i="4"/>
  <c r="T63" i="4"/>
  <c r="U63" i="4"/>
  <c r="V63" i="4"/>
  <c r="S64" i="4"/>
  <c r="T64" i="4"/>
  <c r="U64" i="4"/>
  <c r="V64" i="4"/>
  <c r="S65" i="4"/>
  <c r="T65" i="4"/>
  <c r="U65" i="4"/>
  <c r="V65" i="4"/>
  <c r="S66" i="4"/>
  <c r="T66" i="4"/>
  <c r="U66" i="4"/>
  <c r="V66" i="4"/>
  <c r="S67" i="4"/>
  <c r="T67" i="4"/>
  <c r="U67" i="4"/>
  <c r="V67" i="4"/>
  <c r="S68" i="4"/>
  <c r="T68" i="4"/>
  <c r="U68" i="4"/>
  <c r="V68" i="4"/>
  <c r="S69" i="4"/>
  <c r="T69" i="4"/>
  <c r="U69" i="4"/>
  <c r="V69" i="4"/>
  <c r="S70" i="4"/>
  <c r="T70" i="4"/>
  <c r="U70" i="4"/>
  <c r="V70" i="4"/>
  <c r="S71" i="4"/>
  <c r="T71" i="4"/>
  <c r="U71" i="4"/>
  <c r="V71" i="4"/>
  <c r="S72" i="4"/>
  <c r="T72" i="4"/>
  <c r="U72" i="4"/>
  <c r="V72" i="4"/>
  <c r="S73" i="4"/>
  <c r="T73" i="4"/>
  <c r="U73" i="4"/>
  <c r="V73" i="4"/>
  <c r="S74" i="4"/>
  <c r="T74" i="4"/>
  <c r="U74" i="4"/>
  <c r="V74" i="4"/>
  <c r="S75" i="4"/>
  <c r="T75" i="4"/>
  <c r="U75" i="4"/>
  <c r="V75" i="4"/>
  <c r="S76" i="4"/>
  <c r="T76" i="4"/>
  <c r="U76" i="4"/>
  <c r="V76" i="4"/>
  <c r="S77" i="4"/>
  <c r="T77" i="4"/>
  <c r="U77" i="4"/>
  <c r="V77" i="4"/>
  <c r="S78" i="4"/>
  <c r="T78" i="4"/>
  <c r="U78" i="4"/>
  <c r="V78" i="4"/>
  <c r="S79" i="4"/>
  <c r="T79" i="4"/>
  <c r="U79" i="4"/>
  <c r="V79" i="4"/>
  <c r="S80" i="4"/>
  <c r="T80" i="4"/>
  <c r="U80" i="4"/>
  <c r="V80" i="4"/>
  <c r="S81" i="4"/>
  <c r="T81" i="4"/>
  <c r="U81" i="4"/>
  <c r="V81" i="4"/>
  <c r="S82" i="4"/>
  <c r="T82" i="4"/>
  <c r="U82" i="4"/>
  <c r="V82" i="4"/>
  <c r="S83" i="4"/>
  <c r="T83" i="4"/>
  <c r="U83" i="4"/>
  <c r="V83" i="4"/>
  <c r="S84" i="4"/>
  <c r="T84" i="4"/>
  <c r="U84" i="4"/>
  <c r="V84" i="4"/>
  <c r="S85" i="4"/>
  <c r="T85" i="4"/>
  <c r="U85" i="4"/>
  <c r="V85" i="4"/>
  <c r="S86" i="4"/>
  <c r="T86" i="4"/>
  <c r="U86" i="4"/>
  <c r="V86" i="4"/>
  <c r="S87" i="4"/>
  <c r="T87" i="4"/>
  <c r="U87" i="4"/>
  <c r="V87" i="4"/>
  <c r="S88" i="4"/>
  <c r="T88" i="4"/>
  <c r="U88" i="4"/>
  <c r="V88" i="4"/>
  <c r="S89" i="4"/>
  <c r="T89" i="4"/>
  <c r="U89" i="4"/>
  <c r="V89" i="4"/>
  <c r="S90" i="4"/>
  <c r="T90" i="4"/>
  <c r="U90" i="4"/>
  <c r="V90" i="4"/>
  <c r="S91" i="4"/>
  <c r="T91" i="4"/>
  <c r="U91" i="4"/>
  <c r="V91" i="4"/>
  <c r="S92" i="4"/>
  <c r="T92" i="4"/>
  <c r="U92" i="4"/>
  <c r="V92" i="4"/>
  <c r="S93" i="4"/>
  <c r="T93" i="4"/>
  <c r="U93" i="4"/>
  <c r="V93" i="4"/>
  <c r="S94" i="4"/>
  <c r="T94" i="4"/>
  <c r="U94" i="4"/>
  <c r="V94" i="4"/>
  <c r="S95" i="4"/>
  <c r="T95" i="4"/>
  <c r="U95" i="4"/>
  <c r="V95" i="4"/>
  <c r="S96" i="4"/>
  <c r="T96" i="4"/>
  <c r="U96" i="4"/>
  <c r="V96" i="4"/>
  <c r="S97" i="4"/>
  <c r="T97" i="4"/>
  <c r="U97" i="4"/>
  <c r="V97" i="4"/>
  <c r="S98" i="4"/>
  <c r="T98" i="4"/>
  <c r="U98" i="4"/>
  <c r="V98" i="4"/>
  <c r="S99" i="4"/>
  <c r="T99" i="4"/>
  <c r="U99" i="4"/>
  <c r="V99" i="4"/>
  <c r="S100" i="4"/>
  <c r="T100" i="4"/>
  <c r="U100" i="4"/>
  <c r="V100" i="4"/>
  <c r="S101" i="4"/>
  <c r="T101" i="4"/>
  <c r="U101" i="4"/>
  <c r="V101" i="4"/>
  <c r="S102" i="4"/>
  <c r="T102" i="4"/>
  <c r="U102" i="4"/>
  <c r="V102" i="4"/>
  <c r="S103" i="4"/>
  <c r="T103" i="4"/>
  <c r="U103" i="4"/>
  <c r="V103" i="4"/>
  <c r="S104" i="4"/>
  <c r="T104" i="4"/>
  <c r="U104" i="4"/>
  <c r="V104" i="4"/>
  <c r="S105" i="4"/>
  <c r="T105" i="4"/>
  <c r="U105" i="4"/>
  <c r="V105" i="4"/>
  <c r="S106" i="4"/>
  <c r="T106" i="4"/>
  <c r="U106" i="4"/>
  <c r="V106" i="4"/>
  <c r="S107" i="4"/>
  <c r="T107" i="4"/>
  <c r="U107" i="4"/>
  <c r="V107" i="4"/>
  <c r="S108" i="4"/>
  <c r="T108" i="4"/>
  <c r="U108" i="4"/>
  <c r="V108" i="4"/>
  <c r="S109" i="4"/>
  <c r="T109" i="4"/>
  <c r="U109" i="4"/>
  <c r="V109" i="4"/>
  <c r="S110" i="4"/>
  <c r="T110" i="4"/>
  <c r="U110" i="4"/>
  <c r="V110" i="4"/>
  <c r="S111" i="4"/>
  <c r="T111" i="4"/>
  <c r="U111" i="4"/>
  <c r="V111" i="4"/>
  <c r="S112" i="4"/>
  <c r="T112" i="4"/>
  <c r="U112" i="4"/>
  <c r="V112" i="4"/>
  <c r="S113" i="4"/>
  <c r="T113" i="4"/>
  <c r="U113" i="4"/>
  <c r="V113" i="4"/>
  <c r="S114" i="4"/>
  <c r="T114" i="4"/>
  <c r="U114" i="4"/>
  <c r="V114" i="4"/>
  <c r="S115" i="4"/>
  <c r="T115" i="4"/>
  <c r="U115" i="4"/>
  <c r="V115" i="4"/>
  <c r="S116" i="4"/>
  <c r="T116" i="4"/>
  <c r="U116" i="4"/>
  <c r="V116" i="4"/>
  <c r="S117" i="4"/>
  <c r="T117" i="4"/>
  <c r="U117" i="4"/>
  <c r="V117" i="4"/>
  <c r="S118" i="4"/>
  <c r="T118" i="4"/>
  <c r="U118" i="4"/>
  <c r="V118" i="4"/>
  <c r="S119" i="4"/>
  <c r="T119" i="4"/>
  <c r="U119" i="4"/>
  <c r="V119" i="4"/>
  <c r="S120" i="4"/>
  <c r="T120" i="4"/>
  <c r="U120" i="4"/>
  <c r="V120" i="4"/>
  <c r="S121" i="4"/>
  <c r="T121" i="4"/>
  <c r="U121" i="4"/>
  <c r="V121" i="4"/>
  <c r="S122" i="4"/>
  <c r="T122" i="4"/>
  <c r="U122" i="4"/>
  <c r="V122" i="4"/>
  <c r="S123" i="4"/>
  <c r="T123" i="4"/>
  <c r="U123" i="4"/>
  <c r="V123" i="4"/>
  <c r="S125" i="4"/>
  <c r="T125" i="4"/>
  <c r="U125" i="4"/>
  <c r="V125" i="4"/>
  <c r="S126" i="4"/>
  <c r="T126" i="4"/>
  <c r="U126" i="4"/>
  <c r="V126" i="4"/>
  <c r="S127" i="4"/>
  <c r="T127" i="4"/>
  <c r="U127" i="4"/>
  <c r="V127" i="4"/>
  <c r="S128" i="4"/>
  <c r="T128" i="4"/>
  <c r="U128" i="4"/>
  <c r="V128" i="4"/>
  <c r="S129" i="4"/>
  <c r="T129" i="4"/>
  <c r="U129" i="4"/>
  <c r="V129" i="4"/>
  <c r="S130" i="4"/>
  <c r="T130" i="4"/>
  <c r="U130" i="4"/>
  <c r="V130" i="4"/>
  <c r="S131" i="4"/>
  <c r="T131" i="4"/>
  <c r="U131" i="4"/>
  <c r="V131" i="4"/>
  <c r="S132" i="4"/>
  <c r="T132" i="4"/>
  <c r="U132" i="4"/>
  <c r="V132" i="4"/>
  <c r="S133" i="4"/>
  <c r="T133" i="4"/>
  <c r="U133" i="4"/>
  <c r="V133" i="4"/>
  <c r="S134" i="4"/>
  <c r="T134" i="4"/>
  <c r="U134" i="4"/>
  <c r="V134" i="4"/>
  <c r="S135" i="4"/>
  <c r="T135" i="4"/>
  <c r="U135" i="4"/>
  <c r="V135" i="4"/>
  <c r="S136" i="4"/>
  <c r="T136" i="4"/>
  <c r="U136" i="4"/>
  <c r="V136" i="4"/>
  <c r="S137" i="4"/>
  <c r="T137" i="4"/>
  <c r="U137" i="4"/>
  <c r="V137" i="4"/>
  <c r="S138" i="4"/>
  <c r="T138" i="4"/>
  <c r="U138" i="4"/>
  <c r="V138" i="4"/>
  <c r="S139" i="4"/>
  <c r="T139" i="4"/>
  <c r="U139" i="4"/>
  <c r="V139" i="4"/>
  <c r="S140" i="4"/>
  <c r="T140" i="4"/>
  <c r="U140" i="4"/>
  <c r="V140" i="4"/>
  <c r="S141" i="4"/>
  <c r="T141" i="4"/>
  <c r="U141" i="4"/>
  <c r="V141" i="4"/>
  <c r="S142" i="4"/>
  <c r="T142" i="4"/>
  <c r="U142" i="4"/>
  <c r="V142" i="4"/>
  <c r="S143" i="4"/>
  <c r="T143" i="4"/>
  <c r="U143" i="4"/>
  <c r="V143" i="4"/>
  <c r="S144" i="4"/>
  <c r="T144" i="4"/>
  <c r="U144" i="4"/>
  <c r="V144" i="4"/>
  <c r="S145" i="4"/>
  <c r="T145" i="4"/>
  <c r="U145" i="4"/>
  <c r="V145" i="4"/>
  <c r="S146" i="4"/>
  <c r="T146" i="4"/>
  <c r="U146" i="4"/>
  <c r="V146" i="4"/>
  <c r="S147" i="4"/>
  <c r="T147" i="4"/>
  <c r="U147" i="4"/>
  <c r="V147" i="4"/>
  <c r="S148" i="4"/>
  <c r="T148" i="4"/>
  <c r="U148" i="4"/>
  <c r="V148" i="4"/>
  <c r="S149" i="4"/>
  <c r="T149" i="4"/>
  <c r="U149" i="4"/>
  <c r="V149" i="4"/>
  <c r="S150" i="4"/>
  <c r="T150" i="4"/>
  <c r="U150" i="4"/>
  <c r="V150" i="4"/>
  <c r="S151" i="4"/>
  <c r="T151" i="4"/>
  <c r="U151" i="4"/>
  <c r="V151" i="4"/>
  <c r="S152" i="4"/>
  <c r="T152" i="4"/>
  <c r="U152" i="4"/>
  <c r="V152" i="4"/>
  <c r="S153" i="4"/>
  <c r="T153" i="4"/>
  <c r="U153" i="4"/>
  <c r="V153" i="4"/>
  <c r="S154" i="4"/>
  <c r="T154" i="4"/>
  <c r="U154" i="4"/>
  <c r="V154" i="4"/>
  <c r="S155" i="4"/>
  <c r="T155" i="4"/>
  <c r="U155" i="4"/>
  <c r="V155" i="4"/>
  <c r="S157" i="4"/>
  <c r="T157" i="4"/>
  <c r="U157" i="4"/>
  <c r="V157" i="4"/>
  <c r="S158" i="4"/>
  <c r="T158" i="4"/>
  <c r="U158" i="4"/>
  <c r="V158" i="4"/>
  <c r="S159" i="4"/>
  <c r="T159" i="4"/>
  <c r="U159" i="4"/>
  <c r="V159" i="4"/>
  <c r="S160" i="4"/>
  <c r="T160" i="4"/>
  <c r="U160" i="4"/>
  <c r="V160" i="4"/>
  <c r="S161" i="4"/>
  <c r="T161" i="4"/>
  <c r="U161" i="4"/>
  <c r="V161" i="4"/>
  <c r="S162" i="4"/>
  <c r="T162" i="4"/>
  <c r="U162" i="4"/>
  <c r="V162" i="4"/>
  <c r="S163" i="4"/>
  <c r="T163" i="4"/>
  <c r="U163" i="4"/>
  <c r="V163" i="4"/>
  <c r="S164" i="4"/>
  <c r="T164" i="4"/>
  <c r="U164" i="4"/>
  <c r="V164" i="4"/>
  <c r="S165" i="4"/>
  <c r="T165" i="4"/>
  <c r="U165" i="4"/>
  <c r="V165" i="4"/>
  <c r="S166" i="4"/>
  <c r="T166" i="4"/>
  <c r="U166" i="4"/>
  <c r="V166" i="4"/>
  <c r="S167" i="4"/>
  <c r="T167" i="4"/>
  <c r="U167" i="4"/>
  <c r="V167" i="4"/>
  <c r="S169" i="4"/>
  <c r="T169" i="4"/>
  <c r="U169" i="4"/>
  <c r="V169" i="4"/>
  <c r="S170" i="4"/>
  <c r="T170" i="4"/>
  <c r="U170" i="4"/>
  <c r="V170" i="4"/>
  <c r="S171" i="4"/>
  <c r="T171" i="4"/>
  <c r="U171" i="4"/>
  <c r="V171" i="4"/>
  <c r="S172" i="4"/>
  <c r="T172" i="4"/>
  <c r="U172" i="4"/>
  <c r="V172" i="4"/>
  <c r="S173" i="4"/>
  <c r="T173" i="4"/>
  <c r="U173" i="4"/>
  <c r="V173" i="4"/>
  <c r="S175" i="4"/>
  <c r="T175" i="4"/>
  <c r="U175" i="4"/>
  <c r="V175" i="4"/>
  <c r="S176" i="4"/>
  <c r="T176" i="4"/>
  <c r="U176" i="4"/>
  <c r="V176" i="4"/>
  <c r="S177" i="4"/>
  <c r="T177" i="4"/>
  <c r="U177" i="4"/>
  <c r="V177" i="4"/>
  <c r="S178" i="4"/>
  <c r="T178" i="4"/>
  <c r="U178" i="4"/>
  <c r="V178" i="4"/>
  <c r="S179" i="4"/>
  <c r="T179" i="4"/>
  <c r="U179" i="4"/>
  <c r="V179" i="4"/>
  <c r="S180" i="4"/>
  <c r="T180" i="4"/>
  <c r="U180" i="4"/>
  <c r="V180" i="4"/>
  <c r="S181" i="4"/>
  <c r="T181" i="4"/>
  <c r="U181" i="4"/>
  <c r="V181" i="4"/>
  <c r="S182" i="4"/>
  <c r="T182" i="4"/>
  <c r="U182" i="4"/>
  <c r="V182" i="4"/>
  <c r="S183" i="4"/>
  <c r="T183" i="4"/>
  <c r="U183" i="4"/>
  <c r="V183" i="4"/>
  <c r="S184" i="4"/>
  <c r="T184" i="4"/>
  <c r="U184" i="4"/>
  <c r="V184" i="4"/>
  <c r="S185" i="4"/>
  <c r="T185" i="4"/>
  <c r="U185" i="4"/>
  <c r="V185" i="4"/>
  <c r="S186" i="4"/>
  <c r="T186" i="4"/>
  <c r="U186" i="4"/>
  <c r="V186" i="4"/>
  <c r="S187" i="4"/>
  <c r="T187" i="4"/>
  <c r="U187" i="4"/>
  <c r="V187" i="4"/>
  <c r="S188" i="4"/>
  <c r="T188" i="4"/>
  <c r="U188" i="4"/>
  <c r="V188" i="4"/>
  <c r="S189" i="4"/>
  <c r="T189" i="4"/>
  <c r="U189" i="4"/>
  <c r="V189" i="4"/>
  <c r="S190" i="4"/>
  <c r="T190" i="4"/>
  <c r="U190" i="4"/>
  <c r="V190" i="4"/>
  <c r="S191" i="4"/>
  <c r="T191" i="4"/>
  <c r="U191" i="4"/>
  <c r="V191" i="4"/>
  <c r="S192" i="4"/>
  <c r="T192" i="4"/>
  <c r="U192" i="4"/>
  <c r="V192" i="4"/>
  <c r="S193" i="4"/>
  <c r="T193" i="4"/>
  <c r="U193" i="4"/>
  <c r="V193" i="4"/>
  <c r="S194" i="4"/>
  <c r="T194" i="4"/>
  <c r="U194" i="4"/>
  <c r="V194" i="4"/>
  <c r="S195" i="4"/>
  <c r="T195" i="4"/>
  <c r="U195" i="4"/>
  <c r="V195" i="4"/>
  <c r="S196" i="4"/>
  <c r="T196" i="4"/>
  <c r="U196" i="4"/>
  <c r="V196" i="4"/>
  <c r="S197" i="4"/>
  <c r="T197" i="4"/>
  <c r="U197" i="4"/>
  <c r="V197" i="4"/>
  <c r="S198" i="4"/>
  <c r="T198" i="4"/>
  <c r="U198" i="4"/>
  <c r="V198" i="4"/>
  <c r="S199" i="4"/>
  <c r="T199" i="4"/>
  <c r="U199" i="4"/>
  <c r="V199" i="4"/>
  <c r="S200" i="4"/>
  <c r="T200" i="4"/>
  <c r="U200" i="4"/>
  <c r="V200" i="4"/>
  <c r="S201" i="4"/>
  <c r="T201" i="4"/>
  <c r="U201" i="4"/>
  <c r="V201" i="4"/>
  <c r="S202" i="4"/>
  <c r="T202" i="4"/>
  <c r="U202" i="4"/>
  <c r="V202" i="4"/>
  <c r="S203" i="4"/>
  <c r="T203" i="4"/>
  <c r="U203" i="4"/>
  <c r="V203" i="4"/>
  <c r="S204" i="4"/>
  <c r="T204" i="4"/>
  <c r="U204" i="4"/>
  <c r="V204" i="4"/>
  <c r="S205" i="4"/>
  <c r="T205" i="4"/>
  <c r="U205" i="4"/>
  <c r="V205" i="4"/>
  <c r="S206" i="4"/>
  <c r="T206" i="4"/>
  <c r="U206" i="4"/>
  <c r="V206" i="4"/>
  <c r="S207" i="4"/>
  <c r="T207" i="4"/>
  <c r="U207" i="4"/>
  <c r="V207" i="4"/>
  <c r="S208" i="4"/>
  <c r="T208" i="4"/>
  <c r="U208" i="4"/>
  <c r="V208" i="4"/>
  <c r="S209" i="4"/>
  <c r="T209" i="4"/>
  <c r="U209" i="4"/>
  <c r="V209" i="4"/>
  <c r="S210" i="4"/>
  <c r="T210" i="4"/>
  <c r="U210" i="4"/>
  <c r="V210" i="4"/>
  <c r="S211" i="4"/>
  <c r="T211" i="4"/>
  <c r="U211" i="4"/>
  <c r="V211" i="4"/>
  <c r="S212" i="4"/>
  <c r="T212" i="4"/>
  <c r="U212" i="4"/>
  <c r="V212" i="4"/>
  <c r="S213" i="4"/>
  <c r="T213" i="4"/>
  <c r="U213" i="4"/>
  <c r="V213" i="4"/>
  <c r="S214" i="4"/>
  <c r="T214" i="4"/>
  <c r="U214" i="4"/>
  <c r="V214" i="4"/>
  <c r="S215" i="4"/>
  <c r="T215" i="4"/>
  <c r="U215" i="4"/>
  <c r="V215" i="4"/>
  <c r="S216" i="4"/>
  <c r="T216" i="4"/>
  <c r="U216" i="4"/>
  <c r="V216" i="4"/>
  <c r="S217" i="4"/>
  <c r="T217" i="4"/>
  <c r="U217" i="4"/>
  <c r="V217" i="4"/>
  <c r="S218" i="4"/>
  <c r="T218" i="4"/>
  <c r="U218" i="4"/>
  <c r="V218" i="4"/>
  <c r="S219" i="4"/>
  <c r="T219" i="4"/>
  <c r="U219" i="4"/>
  <c r="V219" i="4"/>
  <c r="S220" i="4"/>
  <c r="T220" i="4"/>
  <c r="U220" i="4"/>
  <c r="V220" i="4"/>
  <c r="S221" i="4"/>
  <c r="T221" i="4"/>
  <c r="U221" i="4"/>
  <c r="V221" i="4"/>
  <c r="S222" i="4"/>
  <c r="T222" i="4"/>
  <c r="U222" i="4"/>
  <c r="V222" i="4"/>
  <c r="S223" i="4"/>
  <c r="T223" i="4"/>
  <c r="U223" i="4"/>
  <c r="V223" i="4"/>
  <c r="S224" i="4"/>
  <c r="T224" i="4"/>
  <c r="U224" i="4"/>
  <c r="V224" i="4"/>
  <c r="S225" i="4"/>
  <c r="T225" i="4"/>
  <c r="U225" i="4"/>
  <c r="V225" i="4"/>
  <c r="S226" i="4"/>
  <c r="T226" i="4"/>
  <c r="U226" i="4"/>
  <c r="V226" i="4"/>
  <c r="S227" i="4"/>
  <c r="T227" i="4"/>
  <c r="U227" i="4"/>
  <c r="V227" i="4"/>
  <c r="S228" i="4"/>
  <c r="T228" i="4"/>
  <c r="U228" i="4"/>
  <c r="V228" i="4"/>
  <c r="S229" i="4"/>
  <c r="T229" i="4"/>
  <c r="U229" i="4"/>
  <c r="V229" i="4"/>
  <c r="S230" i="4"/>
  <c r="T230" i="4"/>
  <c r="U230" i="4"/>
  <c r="V230" i="4"/>
  <c r="S231" i="4"/>
  <c r="T231" i="4"/>
  <c r="U231" i="4"/>
  <c r="V231" i="4"/>
  <c r="S232" i="4"/>
  <c r="T232" i="4"/>
  <c r="U232" i="4"/>
  <c r="V232" i="4"/>
  <c r="S233" i="4"/>
  <c r="T233" i="4"/>
  <c r="U233" i="4"/>
  <c r="V233" i="4"/>
  <c r="S234" i="4"/>
  <c r="T234" i="4"/>
  <c r="U234" i="4"/>
  <c r="V234" i="4"/>
  <c r="S235" i="4"/>
  <c r="T235" i="4"/>
  <c r="U235" i="4"/>
  <c r="V235" i="4"/>
  <c r="S236" i="4"/>
  <c r="T236" i="4"/>
  <c r="U236" i="4"/>
  <c r="V236" i="4"/>
  <c r="S237" i="4"/>
  <c r="T237" i="4"/>
  <c r="U237" i="4"/>
  <c r="V237" i="4"/>
  <c r="S238" i="4"/>
  <c r="T238" i="4"/>
  <c r="U238" i="4"/>
  <c r="V238" i="4"/>
  <c r="S239" i="4"/>
  <c r="T239" i="4"/>
  <c r="U239" i="4"/>
  <c r="V239" i="4"/>
  <c r="S240" i="4"/>
  <c r="T240" i="4"/>
  <c r="U240" i="4"/>
  <c r="V240" i="4"/>
  <c r="S241" i="4"/>
  <c r="T241" i="4"/>
  <c r="U241" i="4"/>
  <c r="V241" i="4"/>
  <c r="S242" i="4"/>
  <c r="T242" i="4"/>
  <c r="U242" i="4"/>
  <c r="V242" i="4"/>
  <c r="S243" i="4"/>
  <c r="T243" i="4"/>
  <c r="U243" i="4"/>
  <c r="V243" i="4"/>
  <c r="S244" i="4"/>
  <c r="T244" i="4"/>
  <c r="U244" i="4"/>
  <c r="V244" i="4"/>
  <c r="S245" i="4"/>
  <c r="T245" i="4"/>
  <c r="U245" i="4"/>
  <c r="V245" i="4"/>
  <c r="S246" i="4"/>
  <c r="T246" i="4"/>
  <c r="U246" i="4"/>
  <c r="V246" i="4"/>
  <c r="S247" i="4"/>
  <c r="T247" i="4"/>
  <c r="U247" i="4"/>
  <c r="V247" i="4"/>
  <c r="S248" i="4"/>
  <c r="T248" i="4"/>
  <c r="U248" i="4"/>
  <c r="V248" i="4"/>
  <c r="S249" i="4"/>
  <c r="T249" i="4"/>
  <c r="U249" i="4"/>
  <c r="V249" i="4"/>
  <c r="S251" i="4"/>
  <c r="T251" i="4"/>
  <c r="U251" i="4"/>
  <c r="V251" i="4"/>
  <c r="S252" i="4"/>
  <c r="T252" i="4"/>
  <c r="U252" i="4"/>
  <c r="V252" i="4"/>
  <c r="S253" i="4"/>
  <c r="T253" i="4"/>
  <c r="U253" i="4"/>
  <c r="V253" i="4"/>
  <c r="S254" i="4"/>
  <c r="T254" i="4"/>
  <c r="U254" i="4"/>
  <c r="V254" i="4"/>
  <c r="S255" i="4"/>
  <c r="T255" i="4"/>
  <c r="U255" i="4"/>
  <c r="V255" i="4"/>
  <c r="S256" i="4"/>
  <c r="T256" i="4"/>
  <c r="U256" i="4"/>
  <c r="V256" i="4"/>
  <c r="S258" i="4"/>
  <c r="T258" i="4"/>
  <c r="U258" i="4"/>
  <c r="V258" i="4"/>
  <c r="S259" i="4"/>
  <c r="T259" i="4"/>
  <c r="U259" i="4"/>
  <c r="V259" i="4"/>
  <c r="S260" i="4"/>
  <c r="T260" i="4"/>
  <c r="U260" i="4"/>
  <c r="V260" i="4"/>
  <c r="S261" i="4"/>
  <c r="T261" i="4"/>
  <c r="U261" i="4"/>
  <c r="V261" i="4"/>
  <c r="S262" i="4"/>
  <c r="T262" i="4"/>
  <c r="U262" i="4"/>
  <c r="V262" i="4"/>
  <c r="S263" i="4"/>
  <c r="T263" i="4"/>
  <c r="U263" i="4"/>
  <c r="V263" i="4"/>
  <c r="S264" i="4"/>
  <c r="T264" i="4"/>
  <c r="U264" i="4"/>
  <c r="V264" i="4"/>
  <c r="S265" i="4"/>
  <c r="T265" i="4"/>
  <c r="U265" i="4"/>
  <c r="V265" i="4"/>
  <c r="S266" i="4"/>
  <c r="T266" i="4"/>
  <c r="U266" i="4"/>
  <c r="V266" i="4"/>
  <c r="S267" i="4"/>
  <c r="T267" i="4"/>
  <c r="U267" i="4"/>
  <c r="V267" i="4"/>
  <c r="S268" i="4"/>
  <c r="T268" i="4"/>
  <c r="U268" i="4"/>
  <c r="V268" i="4"/>
  <c r="S269" i="4"/>
  <c r="T269" i="4"/>
  <c r="U269" i="4"/>
  <c r="V269" i="4"/>
  <c r="S270" i="4"/>
  <c r="T270" i="4"/>
  <c r="U270" i="4"/>
  <c r="V270" i="4"/>
  <c r="S272" i="4"/>
  <c r="T272" i="4"/>
  <c r="U272" i="4"/>
  <c r="V272" i="4"/>
  <c r="S273" i="4"/>
  <c r="T273" i="4"/>
  <c r="U273" i="4"/>
  <c r="V273" i="4"/>
  <c r="S274" i="4"/>
  <c r="T274" i="4"/>
  <c r="U274" i="4"/>
  <c r="V274" i="4"/>
  <c r="S275" i="4"/>
  <c r="T275" i="4"/>
  <c r="U275" i="4"/>
  <c r="V275" i="4"/>
  <c r="S276" i="4"/>
  <c r="T276" i="4"/>
  <c r="U276" i="4"/>
  <c r="V276" i="4"/>
  <c r="S277" i="4"/>
  <c r="T277" i="4"/>
  <c r="U277" i="4"/>
  <c r="V277" i="4"/>
  <c r="S278" i="4"/>
  <c r="T278" i="4"/>
  <c r="U278" i="4"/>
  <c r="V278" i="4"/>
  <c r="S279" i="4"/>
  <c r="T279" i="4"/>
  <c r="U279" i="4"/>
  <c r="V279" i="4"/>
  <c r="S280" i="4"/>
  <c r="T280" i="4"/>
  <c r="U280" i="4"/>
  <c r="V280" i="4"/>
  <c r="S281" i="4"/>
  <c r="T281" i="4"/>
  <c r="U281" i="4"/>
  <c r="V281" i="4"/>
  <c r="S282" i="4"/>
  <c r="T282" i="4"/>
  <c r="U282" i="4"/>
  <c r="V282" i="4"/>
  <c r="S283" i="4"/>
  <c r="T283" i="4"/>
  <c r="U283" i="4"/>
  <c r="V283" i="4"/>
  <c r="S284" i="4"/>
  <c r="T284" i="4"/>
  <c r="U284" i="4"/>
  <c r="V284" i="4"/>
  <c r="S286" i="4"/>
  <c r="T286" i="4"/>
  <c r="U286" i="4"/>
  <c r="V286" i="4"/>
  <c r="S288" i="4"/>
  <c r="T288" i="4"/>
  <c r="U288" i="4"/>
  <c r="V288" i="4"/>
  <c r="S289" i="4"/>
  <c r="T289" i="4"/>
  <c r="U289" i="4"/>
  <c r="V289" i="4"/>
  <c r="S290" i="4"/>
  <c r="T290" i="4"/>
  <c r="U290" i="4"/>
  <c r="V290" i="4"/>
  <c r="S291" i="4"/>
  <c r="T291" i="4"/>
  <c r="U291" i="4"/>
  <c r="V291" i="4"/>
  <c r="S292" i="4"/>
  <c r="T292" i="4"/>
  <c r="U292" i="4"/>
  <c r="V292" i="4"/>
  <c r="S293" i="4"/>
  <c r="T293" i="4"/>
  <c r="U293" i="4"/>
  <c r="V293" i="4"/>
  <c r="S294" i="4"/>
  <c r="T294" i="4"/>
  <c r="U294" i="4"/>
  <c r="V294" i="4"/>
  <c r="S295" i="4"/>
  <c r="T295" i="4"/>
  <c r="U295" i="4"/>
  <c r="V295" i="4"/>
  <c r="S296" i="4"/>
  <c r="T296" i="4"/>
  <c r="U296" i="4"/>
  <c r="V296" i="4"/>
  <c r="S297" i="4"/>
  <c r="T297" i="4"/>
  <c r="U297" i="4"/>
  <c r="V297" i="4"/>
  <c r="S299" i="4"/>
  <c r="T299" i="4"/>
  <c r="U299" i="4"/>
  <c r="V299" i="4"/>
  <c r="S300" i="4"/>
  <c r="T300" i="4"/>
  <c r="U300" i="4"/>
  <c r="V300" i="4"/>
  <c r="S301" i="4"/>
  <c r="T301" i="4"/>
  <c r="U301" i="4"/>
  <c r="V301" i="4"/>
  <c r="S302" i="4"/>
  <c r="T302" i="4"/>
  <c r="U302" i="4"/>
  <c r="V302" i="4"/>
  <c r="S303" i="4"/>
  <c r="T303" i="4"/>
  <c r="U303" i="4"/>
  <c r="V303" i="4"/>
  <c r="S304" i="4"/>
  <c r="T304" i="4"/>
  <c r="U304" i="4"/>
  <c r="V304" i="4"/>
  <c r="S305" i="4"/>
  <c r="T305" i="4"/>
  <c r="U305" i="4"/>
  <c r="V305" i="4"/>
  <c r="S306" i="4"/>
  <c r="T306" i="4"/>
  <c r="U306" i="4"/>
  <c r="V306" i="4"/>
  <c r="S307" i="4"/>
  <c r="T307" i="4"/>
  <c r="U307" i="4"/>
  <c r="V307" i="4"/>
  <c r="S308" i="4"/>
  <c r="T308" i="4"/>
  <c r="U308" i="4"/>
  <c r="V308" i="4"/>
  <c r="S309" i="4"/>
  <c r="T309" i="4"/>
  <c r="U309" i="4"/>
  <c r="V309" i="4"/>
  <c r="S310" i="4"/>
  <c r="T310" i="4"/>
  <c r="U310" i="4"/>
  <c r="V310" i="4"/>
  <c r="S311" i="4"/>
  <c r="T311" i="4"/>
  <c r="U311" i="4"/>
  <c r="V311" i="4"/>
  <c r="S312" i="4"/>
  <c r="T312" i="4"/>
  <c r="U312" i="4"/>
  <c r="V312" i="4"/>
  <c r="S313" i="4"/>
  <c r="T313" i="4"/>
  <c r="U313" i="4"/>
  <c r="V313" i="4"/>
  <c r="S314" i="4"/>
  <c r="T314" i="4"/>
  <c r="U314" i="4"/>
  <c r="V314" i="4"/>
  <c r="S315" i="4"/>
  <c r="T315" i="4"/>
  <c r="U315" i="4"/>
  <c r="V315" i="4"/>
  <c r="S316" i="4"/>
  <c r="T316" i="4"/>
  <c r="U316" i="4"/>
  <c r="V316" i="4"/>
  <c r="S317" i="4"/>
  <c r="T317" i="4"/>
  <c r="U317" i="4"/>
  <c r="V317" i="4"/>
  <c r="S319" i="4"/>
  <c r="T319" i="4"/>
  <c r="U319" i="4"/>
  <c r="V319" i="4"/>
  <c r="S320" i="4"/>
  <c r="T320" i="4"/>
  <c r="U320" i="4"/>
  <c r="V320" i="4"/>
  <c r="S321" i="4"/>
  <c r="T321" i="4"/>
  <c r="U321" i="4"/>
  <c r="V321" i="4"/>
  <c r="S322" i="4"/>
  <c r="T322" i="4"/>
  <c r="U322" i="4"/>
  <c r="V322" i="4"/>
  <c r="S323" i="4"/>
  <c r="T323" i="4"/>
  <c r="U323" i="4"/>
  <c r="V323" i="4"/>
  <c r="S324" i="4"/>
  <c r="T324" i="4"/>
  <c r="U324" i="4"/>
  <c r="V324" i="4"/>
  <c r="S325" i="4"/>
  <c r="T325" i="4"/>
  <c r="U325" i="4"/>
  <c r="V325" i="4"/>
  <c r="S326" i="4"/>
  <c r="T326" i="4"/>
  <c r="U326" i="4"/>
  <c r="V326" i="4"/>
  <c r="S327" i="4"/>
  <c r="T327" i="4"/>
  <c r="U327" i="4"/>
  <c r="V327" i="4"/>
  <c r="S328" i="4"/>
  <c r="T328" i="4"/>
  <c r="U328" i="4"/>
  <c r="V328" i="4"/>
  <c r="S329" i="4"/>
  <c r="T329" i="4"/>
  <c r="U329" i="4"/>
  <c r="V329" i="4"/>
  <c r="S331" i="4"/>
  <c r="T331" i="4"/>
  <c r="U331" i="4"/>
  <c r="V331" i="4"/>
  <c r="S332" i="4"/>
  <c r="T332" i="4"/>
  <c r="U332" i="4"/>
  <c r="V332" i="4"/>
  <c r="S333" i="4"/>
  <c r="T333" i="4"/>
  <c r="U333" i="4"/>
  <c r="V333" i="4"/>
  <c r="S334" i="4"/>
  <c r="T334" i="4"/>
  <c r="U334" i="4"/>
  <c r="V334" i="4"/>
  <c r="S335" i="4"/>
  <c r="T335" i="4"/>
  <c r="U335" i="4"/>
  <c r="V335" i="4"/>
  <c r="S336" i="4"/>
  <c r="T336" i="4"/>
  <c r="U336" i="4"/>
  <c r="V336" i="4"/>
  <c r="S337" i="4"/>
  <c r="T337" i="4"/>
  <c r="U337" i="4"/>
  <c r="V337" i="4"/>
  <c r="S338" i="4"/>
  <c r="T338" i="4"/>
  <c r="U338" i="4"/>
  <c r="V338" i="4"/>
  <c r="S339" i="4"/>
  <c r="T339" i="4"/>
  <c r="U339" i="4"/>
  <c r="V339" i="4"/>
  <c r="S340" i="4"/>
  <c r="T340" i="4"/>
  <c r="U340" i="4"/>
  <c r="V340" i="4"/>
  <c r="S341" i="4"/>
  <c r="T341" i="4"/>
  <c r="U341" i="4"/>
  <c r="V341" i="4"/>
  <c r="S343" i="4"/>
  <c r="T343" i="4"/>
  <c r="U343" i="4"/>
  <c r="V343" i="4"/>
  <c r="S344" i="4"/>
  <c r="T344" i="4"/>
  <c r="U344" i="4"/>
  <c r="V344" i="4"/>
  <c r="S345" i="4"/>
  <c r="T345" i="4"/>
  <c r="U345" i="4"/>
  <c r="V345" i="4"/>
  <c r="S346" i="4"/>
  <c r="T346" i="4"/>
  <c r="U346" i="4"/>
  <c r="V346" i="4"/>
  <c r="S347" i="4"/>
  <c r="T347" i="4"/>
  <c r="U347" i="4"/>
  <c r="V347" i="4"/>
  <c r="S348" i="4"/>
  <c r="T348" i="4"/>
  <c r="U348" i="4"/>
  <c r="V348" i="4"/>
  <c r="S349" i="4"/>
  <c r="T349" i="4"/>
  <c r="U349" i="4"/>
  <c r="V349" i="4"/>
  <c r="S350" i="4"/>
  <c r="T350" i="4"/>
  <c r="U350" i="4"/>
  <c r="V350" i="4"/>
  <c r="S351" i="4"/>
  <c r="T351" i="4"/>
  <c r="U351" i="4"/>
  <c r="V351" i="4"/>
  <c r="S352" i="4"/>
  <c r="T352" i="4"/>
  <c r="U352" i="4"/>
  <c r="V352" i="4"/>
  <c r="S353" i="4"/>
  <c r="T353" i="4"/>
  <c r="U353" i="4"/>
  <c r="V353" i="4"/>
  <c r="S354" i="4"/>
  <c r="T354" i="4"/>
  <c r="U354" i="4"/>
  <c r="V354" i="4"/>
  <c r="S355" i="4"/>
  <c r="T355" i="4"/>
  <c r="U355" i="4"/>
  <c r="V355" i="4"/>
  <c r="S356" i="4"/>
  <c r="T356" i="4"/>
  <c r="U356" i="4"/>
  <c r="V356" i="4"/>
  <c r="S357" i="4"/>
  <c r="T357" i="4"/>
  <c r="U357" i="4"/>
  <c r="V357" i="4"/>
  <c r="S359" i="4"/>
  <c r="T359" i="4"/>
  <c r="U359" i="4"/>
  <c r="V359" i="4"/>
  <c r="S360" i="4"/>
  <c r="T360" i="4"/>
  <c r="U360" i="4"/>
  <c r="V360" i="4"/>
  <c r="S361" i="4"/>
  <c r="T361" i="4"/>
  <c r="U361" i="4"/>
  <c r="V361" i="4"/>
  <c r="S362" i="4"/>
  <c r="T362" i="4"/>
  <c r="U362" i="4"/>
  <c r="V362" i="4"/>
  <c r="S363" i="4"/>
  <c r="T363" i="4"/>
  <c r="U363" i="4"/>
  <c r="V363" i="4"/>
  <c r="S364" i="4"/>
  <c r="T364" i="4"/>
  <c r="U364" i="4"/>
  <c r="V364" i="4"/>
  <c r="S365" i="4"/>
  <c r="T365" i="4"/>
  <c r="U365" i="4"/>
  <c r="V365" i="4"/>
  <c r="S366" i="4"/>
  <c r="T366" i="4"/>
  <c r="U366" i="4"/>
  <c r="V366" i="4"/>
  <c r="S367" i="4"/>
  <c r="T367" i="4"/>
  <c r="U367" i="4"/>
  <c r="V367" i="4"/>
  <c r="S368" i="4"/>
  <c r="T368" i="4"/>
  <c r="U368" i="4"/>
  <c r="V368" i="4"/>
  <c r="S369" i="4"/>
  <c r="T369" i="4"/>
  <c r="U369" i="4"/>
  <c r="V369" i="4"/>
  <c r="S370" i="4"/>
  <c r="T370" i="4"/>
  <c r="U370" i="4"/>
  <c r="V370" i="4"/>
  <c r="S371" i="4"/>
  <c r="T371" i="4"/>
  <c r="U371" i="4"/>
  <c r="V371" i="4"/>
  <c r="S372" i="4"/>
  <c r="T372" i="4"/>
  <c r="U372" i="4"/>
  <c r="V372" i="4"/>
  <c r="S374" i="4"/>
  <c r="T374" i="4"/>
  <c r="U374" i="4"/>
  <c r="V374" i="4"/>
  <c r="S375" i="4"/>
  <c r="T375" i="4"/>
  <c r="U375" i="4"/>
  <c r="V375" i="4"/>
  <c r="S376" i="4"/>
  <c r="T376" i="4"/>
  <c r="U376" i="4"/>
  <c r="V376" i="4"/>
  <c r="S377" i="4"/>
  <c r="T377" i="4"/>
  <c r="U377" i="4"/>
  <c r="V377" i="4"/>
  <c r="S378" i="4"/>
  <c r="T378" i="4"/>
  <c r="U378" i="4"/>
  <c r="V378" i="4"/>
  <c r="S379" i="4"/>
  <c r="T379" i="4"/>
  <c r="U379" i="4"/>
  <c r="V379" i="4"/>
  <c r="S380" i="4"/>
  <c r="T380" i="4"/>
  <c r="U380" i="4"/>
  <c r="V380" i="4"/>
  <c r="S381" i="4"/>
  <c r="T381" i="4"/>
  <c r="U381" i="4"/>
  <c r="V381" i="4"/>
  <c r="S382" i="4"/>
  <c r="T382" i="4"/>
  <c r="U382" i="4"/>
  <c r="V382" i="4"/>
  <c r="S383" i="4"/>
  <c r="T383" i="4"/>
  <c r="U383" i="4"/>
  <c r="V383" i="4"/>
  <c r="S384" i="4"/>
  <c r="T384" i="4"/>
  <c r="U384" i="4"/>
  <c r="V384" i="4"/>
  <c r="S385" i="4"/>
  <c r="T385" i="4"/>
  <c r="U385" i="4"/>
  <c r="V385" i="4"/>
  <c r="S386" i="4"/>
  <c r="T386" i="4"/>
  <c r="U386" i="4"/>
  <c r="V386" i="4"/>
  <c r="S387" i="4"/>
  <c r="T387" i="4"/>
  <c r="U387" i="4"/>
  <c r="V387" i="4"/>
  <c r="S388" i="4"/>
  <c r="T388" i="4"/>
  <c r="U388" i="4"/>
  <c r="V388" i="4"/>
  <c r="S389" i="4"/>
  <c r="T389" i="4"/>
  <c r="U389" i="4"/>
  <c r="V389" i="4"/>
  <c r="S390" i="4"/>
  <c r="T390" i="4"/>
  <c r="U390" i="4"/>
  <c r="V390" i="4"/>
  <c r="S391" i="4"/>
  <c r="T391" i="4"/>
  <c r="U391" i="4"/>
  <c r="V391" i="4"/>
  <c r="S392" i="4"/>
  <c r="T392" i="4"/>
  <c r="U392" i="4"/>
  <c r="V392" i="4"/>
  <c r="S393" i="4"/>
  <c r="T393" i="4"/>
  <c r="U393" i="4"/>
  <c r="V393" i="4"/>
  <c r="S394" i="4"/>
  <c r="T394" i="4"/>
  <c r="U394" i="4"/>
  <c r="V394" i="4"/>
  <c r="S395" i="4"/>
  <c r="T395" i="4"/>
  <c r="U395" i="4"/>
  <c r="V395" i="4"/>
  <c r="S396" i="4"/>
  <c r="T396" i="4"/>
  <c r="U396" i="4"/>
  <c r="V396" i="4"/>
  <c r="S397" i="4"/>
  <c r="T397" i="4"/>
  <c r="U397" i="4"/>
  <c r="V397" i="4"/>
  <c r="S398" i="4"/>
  <c r="T398" i="4"/>
  <c r="U398" i="4"/>
  <c r="V398" i="4"/>
  <c r="S399" i="4"/>
  <c r="T399" i="4"/>
  <c r="U399" i="4"/>
  <c r="V399" i="4"/>
  <c r="S400" i="4"/>
  <c r="T400" i="4"/>
  <c r="U400" i="4"/>
  <c r="V400" i="4"/>
  <c r="S401" i="4"/>
  <c r="T401" i="4"/>
  <c r="U401" i="4"/>
  <c r="V401" i="4"/>
  <c r="S402" i="4"/>
  <c r="T402" i="4"/>
  <c r="U402" i="4"/>
  <c r="V402" i="4"/>
  <c r="S403" i="4"/>
  <c r="T403" i="4"/>
  <c r="U403" i="4"/>
  <c r="V403" i="4"/>
  <c r="S404" i="4"/>
  <c r="T404" i="4"/>
  <c r="U404" i="4"/>
  <c r="V404" i="4"/>
  <c r="S405" i="4"/>
  <c r="T405" i="4"/>
  <c r="U405" i="4"/>
  <c r="V405" i="4"/>
  <c r="S406" i="4"/>
  <c r="T406" i="4"/>
  <c r="U406" i="4"/>
  <c r="V406" i="4"/>
  <c r="S407" i="4"/>
  <c r="T407" i="4"/>
  <c r="U407" i="4"/>
  <c r="V407" i="4"/>
  <c r="S408" i="4"/>
  <c r="T408" i="4"/>
  <c r="U408" i="4"/>
  <c r="V408" i="4"/>
  <c r="S409" i="4"/>
  <c r="T409" i="4"/>
  <c r="U409" i="4"/>
  <c r="V409" i="4"/>
  <c r="S410" i="4"/>
  <c r="T410" i="4"/>
  <c r="U410" i="4"/>
  <c r="V410" i="4"/>
  <c r="S411" i="4"/>
  <c r="T411" i="4"/>
  <c r="U411" i="4"/>
  <c r="V411" i="4"/>
  <c r="S412" i="4"/>
  <c r="T412" i="4"/>
  <c r="U412" i="4"/>
  <c r="V412" i="4"/>
  <c r="S413" i="4"/>
  <c r="T413" i="4"/>
  <c r="U413" i="4"/>
  <c r="V413" i="4"/>
  <c r="S414" i="4"/>
  <c r="T414" i="4"/>
  <c r="U414" i="4"/>
  <c r="V414" i="4"/>
  <c r="S415" i="4"/>
  <c r="T415" i="4"/>
  <c r="U415" i="4"/>
  <c r="V415" i="4"/>
  <c r="S416" i="4"/>
  <c r="T416" i="4"/>
  <c r="U416" i="4"/>
  <c r="V416" i="4"/>
  <c r="S417" i="4"/>
  <c r="T417" i="4"/>
  <c r="U417" i="4"/>
  <c r="V417" i="4"/>
  <c r="S419" i="4"/>
  <c r="T419" i="4"/>
  <c r="U419" i="4"/>
  <c r="V419" i="4"/>
  <c r="S420" i="4"/>
  <c r="T420" i="4"/>
  <c r="U420" i="4"/>
  <c r="V420" i="4"/>
  <c r="S421" i="4"/>
  <c r="T421" i="4"/>
  <c r="U421" i="4"/>
  <c r="V421" i="4"/>
  <c r="S422" i="4"/>
  <c r="T422" i="4"/>
  <c r="U422" i="4"/>
  <c r="V422" i="4"/>
  <c r="S423" i="4"/>
  <c r="T423" i="4"/>
  <c r="U423" i="4"/>
  <c r="V423" i="4"/>
  <c r="S424" i="4"/>
  <c r="T424" i="4"/>
  <c r="U424" i="4"/>
  <c r="V424" i="4"/>
  <c r="S425" i="4"/>
  <c r="T425" i="4"/>
  <c r="U425" i="4"/>
  <c r="V425" i="4"/>
  <c r="S426" i="4"/>
  <c r="T426" i="4"/>
  <c r="U426" i="4"/>
  <c r="V426" i="4"/>
  <c r="S427" i="4"/>
  <c r="T427" i="4"/>
  <c r="U427" i="4"/>
  <c r="V427" i="4"/>
  <c r="S428" i="4"/>
  <c r="T428" i="4"/>
  <c r="U428" i="4"/>
  <c r="V428" i="4"/>
  <c r="S429" i="4"/>
  <c r="T429" i="4"/>
  <c r="U429" i="4"/>
  <c r="V429" i="4"/>
  <c r="S430" i="4"/>
  <c r="T430" i="4"/>
  <c r="U430" i="4"/>
  <c r="V430" i="4"/>
  <c r="S431" i="4"/>
  <c r="T431" i="4"/>
  <c r="U431" i="4"/>
  <c r="V431" i="4"/>
  <c r="S432" i="4"/>
  <c r="T432" i="4"/>
  <c r="U432" i="4"/>
  <c r="V432" i="4"/>
  <c r="S433" i="4"/>
  <c r="T433" i="4"/>
  <c r="U433" i="4"/>
  <c r="V433" i="4"/>
  <c r="S434" i="4"/>
  <c r="T434" i="4"/>
  <c r="U434" i="4"/>
  <c r="V434" i="4"/>
  <c r="S435" i="4"/>
  <c r="T435" i="4"/>
  <c r="U435" i="4"/>
  <c r="V435" i="4"/>
  <c r="S436" i="4"/>
  <c r="T436" i="4"/>
  <c r="U436" i="4"/>
  <c r="V436" i="4"/>
  <c r="S437" i="4"/>
  <c r="T437" i="4"/>
  <c r="U437" i="4"/>
  <c r="V437" i="4"/>
  <c r="S438" i="4"/>
  <c r="T438" i="4"/>
  <c r="U438" i="4"/>
  <c r="V438" i="4"/>
  <c r="S439" i="4"/>
  <c r="T439" i="4"/>
  <c r="U439" i="4"/>
  <c r="V439" i="4"/>
  <c r="S440" i="4"/>
  <c r="T440" i="4"/>
  <c r="U440" i="4"/>
  <c r="V440" i="4"/>
  <c r="S441" i="4"/>
  <c r="T441" i="4"/>
  <c r="U441" i="4"/>
  <c r="V441" i="4"/>
  <c r="S442" i="4"/>
  <c r="T442" i="4"/>
  <c r="U442" i="4"/>
  <c r="V442" i="4"/>
  <c r="S443" i="4"/>
  <c r="T443" i="4"/>
  <c r="U443" i="4"/>
  <c r="V443" i="4"/>
  <c r="S444" i="4"/>
  <c r="T444" i="4"/>
  <c r="U444" i="4"/>
  <c r="V444" i="4"/>
  <c r="S445" i="4"/>
  <c r="T445" i="4"/>
  <c r="U445" i="4"/>
  <c r="V445" i="4"/>
  <c r="S446" i="4"/>
  <c r="T446" i="4"/>
  <c r="U446" i="4"/>
  <c r="V446" i="4"/>
  <c r="S447" i="4"/>
  <c r="T447" i="4"/>
  <c r="U447" i="4"/>
  <c r="V447" i="4"/>
  <c r="S448" i="4"/>
  <c r="T448" i="4"/>
  <c r="U448" i="4"/>
  <c r="V448" i="4"/>
  <c r="S449" i="4"/>
  <c r="T449" i="4"/>
  <c r="U449" i="4"/>
  <c r="V449" i="4"/>
  <c r="S450" i="4"/>
  <c r="T450" i="4"/>
  <c r="U450" i="4"/>
  <c r="V450" i="4"/>
  <c r="S451" i="4"/>
  <c r="T451" i="4"/>
  <c r="U451" i="4"/>
  <c r="V451" i="4"/>
  <c r="S452" i="4"/>
  <c r="T452" i="4"/>
  <c r="U452" i="4"/>
  <c r="V452" i="4"/>
  <c r="S453" i="4"/>
  <c r="T453" i="4"/>
  <c r="U453" i="4"/>
  <c r="V453" i="4"/>
  <c r="S454" i="4"/>
  <c r="T454" i="4"/>
  <c r="U454" i="4"/>
  <c r="V454" i="4"/>
  <c r="S455" i="4"/>
  <c r="T455" i="4"/>
  <c r="U455" i="4"/>
  <c r="V455" i="4"/>
  <c r="S456" i="4"/>
  <c r="T456" i="4"/>
  <c r="U456" i="4"/>
  <c r="V456" i="4"/>
  <c r="S457" i="4"/>
  <c r="T457" i="4"/>
  <c r="U457" i="4"/>
  <c r="V457" i="4"/>
  <c r="S458" i="4"/>
  <c r="T458" i="4"/>
  <c r="U458" i="4"/>
  <c r="V458" i="4"/>
  <c r="S459" i="4"/>
  <c r="T459" i="4"/>
  <c r="U459" i="4"/>
  <c r="V459" i="4"/>
  <c r="S460" i="4"/>
  <c r="T460" i="4"/>
  <c r="U460" i="4"/>
  <c r="V460" i="4"/>
  <c r="S461" i="4"/>
  <c r="T461" i="4"/>
  <c r="U461" i="4"/>
  <c r="V461" i="4"/>
  <c r="S462" i="4"/>
  <c r="T462" i="4"/>
  <c r="U462" i="4"/>
  <c r="V462" i="4"/>
  <c r="S463" i="4"/>
  <c r="T463" i="4"/>
  <c r="U463" i="4"/>
  <c r="V463" i="4"/>
  <c r="S464" i="4"/>
  <c r="T464" i="4"/>
  <c r="U464" i="4"/>
  <c r="V464" i="4"/>
  <c r="S465" i="4"/>
  <c r="T465" i="4"/>
  <c r="U465" i="4"/>
  <c r="V465" i="4"/>
  <c r="S466" i="4"/>
  <c r="T466" i="4"/>
  <c r="U466" i="4"/>
  <c r="V466" i="4"/>
  <c r="S467" i="4"/>
  <c r="T467" i="4"/>
  <c r="U467" i="4"/>
  <c r="V467" i="4"/>
  <c r="S468" i="4"/>
  <c r="T468" i="4"/>
  <c r="U468" i="4"/>
  <c r="V468" i="4"/>
  <c r="S469" i="4"/>
  <c r="T469" i="4"/>
  <c r="U469" i="4"/>
  <c r="V469" i="4"/>
  <c r="S470" i="4"/>
  <c r="T470" i="4"/>
  <c r="U470" i="4"/>
  <c r="V470" i="4"/>
  <c r="S472" i="4"/>
  <c r="T472" i="4"/>
  <c r="U472" i="4"/>
  <c r="V472" i="4"/>
  <c r="S473" i="4"/>
  <c r="T473" i="4"/>
  <c r="U473" i="4"/>
  <c r="V473" i="4"/>
  <c r="S474" i="4"/>
  <c r="T474" i="4"/>
  <c r="U474" i="4"/>
  <c r="V474" i="4"/>
  <c r="S475" i="4"/>
  <c r="T475" i="4"/>
  <c r="U475" i="4"/>
  <c r="V475" i="4"/>
  <c r="S476" i="4"/>
  <c r="T476" i="4"/>
  <c r="U476" i="4"/>
  <c r="V476" i="4"/>
  <c r="S477" i="4"/>
  <c r="T477" i="4"/>
  <c r="U477" i="4"/>
  <c r="V477" i="4"/>
  <c r="S478" i="4"/>
  <c r="T478" i="4"/>
  <c r="U478" i="4"/>
  <c r="V478" i="4"/>
  <c r="S479" i="4"/>
  <c r="T479" i="4"/>
  <c r="U479" i="4"/>
  <c r="V479" i="4"/>
  <c r="S480" i="4"/>
  <c r="T480" i="4"/>
  <c r="U480" i="4"/>
  <c r="V480" i="4"/>
  <c r="S481" i="4"/>
  <c r="T481" i="4"/>
  <c r="U481" i="4"/>
  <c r="V481" i="4"/>
  <c r="S482" i="4"/>
  <c r="T482" i="4"/>
  <c r="U482" i="4"/>
  <c r="V482" i="4"/>
  <c r="S483" i="4"/>
  <c r="T483" i="4"/>
  <c r="U483" i="4"/>
  <c r="V483" i="4"/>
  <c r="S484" i="4"/>
  <c r="T484" i="4"/>
  <c r="U484" i="4"/>
  <c r="V484" i="4"/>
  <c r="S485" i="4"/>
  <c r="T485" i="4"/>
  <c r="U485" i="4"/>
  <c r="V485" i="4"/>
  <c r="S486" i="4"/>
  <c r="T486" i="4"/>
  <c r="U486" i="4"/>
  <c r="V486" i="4"/>
  <c r="S487" i="4"/>
  <c r="T487" i="4"/>
  <c r="U487" i="4"/>
  <c r="V487" i="4"/>
  <c r="S488" i="4"/>
  <c r="T488" i="4"/>
  <c r="U488" i="4"/>
  <c r="V488" i="4"/>
  <c r="S489" i="4"/>
  <c r="T489" i="4"/>
  <c r="U489" i="4"/>
  <c r="V489" i="4"/>
  <c r="S490" i="4"/>
  <c r="T490" i="4"/>
  <c r="U490" i="4"/>
  <c r="V490" i="4"/>
  <c r="S491" i="4"/>
  <c r="T491" i="4"/>
  <c r="U491" i="4"/>
  <c r="V491" i="4"/>
  <c r="S492" i="4"/>
  <c r="T492" i="4"/>
  <c r="U492" i="4"/>
  <c r="V492" i="4"/>
  <c r="S493" i="4"/>
  <c r="T493" i="4"/>
  <c r="U493" i="4"/>
  <c r="V493" i="4"/>
  <c r="S494" i="4"/>
  <c r="T494" i="4"/>
  <c r="U494" i="4"/>
  <c r="V494" i="4"/>
  <c r="S495" i="4"/>
  <c r="T495" i="4"/>
  <c r="U495" i="4"/>
  <c r="V495" i="4"/>
  <c r="S496" i="4"/>
  <c r="T496" i="4"/>
  <c r="U496" i="4"/>
  <c r="V496" i="4"/>
  <c r="S498" i="4"/>
  <c r="T498" i="4"/>
  <c r="U498" i="4"/>
  <c r="V498" i="4"/>
  <c r="S499" i="4"/>
  <c r="T499" i="4"/>
  <c r="U499" i="4"/>
  <c r="V499" i="4"/>
  <c r="S500" i="4"/>
  <c r="T500" i="4"/>
  <c r="U500" i="4"/>
  <c r="V500" i="4"/>
  <c r="S501" i="4"/>
  <c r="T501" i="4"/>
  <c r="U501" i="4"/>
  <c r="V501" i="4"/>
  <c r="S502" i="4"/>
  <c r="T502" i="4"/>
  <c r="U502" i="4"/>
  <c r="V502" i="4"/>
  <c r="S503" i="4"/>
  <c r="T503" i="4"/>
  <c r="U503" i="4"/>
  <c r="V503" i="4"/>
  <c r="S504" i="4"/>
  <c r="T504" i="4"/>
  <c r="U504" i="4"/>
  <c r="V504" i="4"/>
  <c r="S505" i="4"/>
  <c r="T505" i="4"/>
  <c r="U505" i="4"/>
  <c r="V505" i="4"/>
  <c r="S506" i="4"/>
  <c r="T506" i="4"/>
  <c r="U506" i="4"/>
  <c r="V506" i="4"/>
  <c r="S507" i="4"/>
  <c r="T507" i="4"/>
  <c r="U507" i="4"/>
  <c r="V507" i="4"/>
  <c r="S508" i="4"/>
  <c r="T508" i="4"/>
  <c r="U508" i="4"/>
  <c r="V508" i="4"/>
  <c r="S509" i="4"/>
  <c r="T509" i="4"/>
  <c r="U509" i="4"/>
  <c r="V509" i="4"/>
  <c r="S510" i="4"/>
  <c r="T510" i="4"/>
  <c r="U510" i="4"/>
  <c r="V510" i="4"/>
  <c r="S511" i="4"/>
  <c r="T511" i="4"/>
  <c r="U511" i="4"/>
  <c r="V511" i="4"/>
  <c r="S513" i="4"/>
  <c r="T513" i="4"/>
  <c r="U513" i="4"/>
  <c r="V513" i="4"/>
  <c r="S514" i="4"/>
  <c r="T514" i="4"/>
  <c r="U514" i="4"/>
  <c r="V514" i="4"/>
  <c r="S515" i="4"/>
  <c r="T515" i="4"/>
  <c r="U515" i="4"/>
  <c r="V515" i="4"/>
  <c r="S516" i="4"/>
  <c r="T516" i="4"/>
  <c r="U516" i="4"/>
  <c r="V516" i="4"/>
  <c r="S518" i="4"/>
  <c r="T518" i="4"/>
  <c r="U518" i="4"/>
  <c r="V518" i="4"/>
  <c r="S519" i="4"/>
  <c r="T519" i="4"/>
  <c r="U519" i="4"/>
  <c r="V519" i="4"/>
  <c r="S520" i="4"/>
  <c r="T520" i="4"/>
  <c r="U520" i="4"/>
  <c r="V520" i="4"/>
  <c r="S521" i="4"/>
  <c r="T521" i="4"/>
  <c r="U521" i="4"/>
  <c r="V521" i="4"/>
  <c r="S522" i="4"/>
  <c r="T522" i="4"/>
  <c r="U522" i="4"/>
  <c r="V522" i="4"/>
  <c r="S523" i="4"/>
  <c r="T523" i="4"/>
  <c r="U523" i="4"/>
  <c r="V523" i="4"/>
  <c r="S524" i="4"/>
  <c r="T524" i="4"/>
  <c r="U524" i="4"/>
  <c r="V524" i="4"/>
  <c r="S525" i="4"/>
  <c r="T525" i="4"/>
  <c r="U525" i="4"/>
  <c r="V525" i="4"/>
  <c r="S526" i="4"/>
  <c r="T526" i="4"/>
  <c r="U526" i="4"/>
  <c r="V526" i="4"/>
  <c r="S527" i="4"/>
  <c r="T527" i="4"/>
  <c r="U527" i="4"/>
  <c r="V527" i="4"/>
  <c r="S528" i="4"/>
  <c r="T528" i="4"/>
  <c r="U528" i="4"/>
  <c r="V528" i="4"/>
  <c r="S529" i="4"/>
  <c r="T529" i="4"/>
  <c r="U529" i="4"/>
  <c r="V529" i="4"/>
  <c r="S530" i="4"/>
  <c r="T530" i="4"/>
  <c r="U530" i="4"/>
  <c r="V530" i="4"/>
  <c r="S531" i="4"/>
  <c r="T531" i="4"/>
  <c r="U531" i="4"/>
  <c r="V531" i="4"/>
  <c r="S532" i="4"/>
  <c r="T532" i="4"/>
  <c r="U532" i="4"/>
  <c r="V532" i="4"/>
  <c r="S533" i="4"/>
  <c r="T533" i="4"/>
  <c r="U533" i="4"/>
  <c r="V533" i="4"/>
  <c r="S534" i="4"/>
  <c r="T534" i="4"/>
  <c r="U534" i="4"/>
  <c r="V534" i="4"/>
  <c r="S535" i="4"/>
  <c r="T535" i="4"/>
  <c r="U535" i="4"/>
  <c r="V535" i="4"/>
  <c r="S536" i="4"/>
  <c r="T536" i="4"/>
  <c r="U536" i="4"/>
  <c r="V536" i="4"/>
  <c r="S537" i="4"/>
  <c r="T537" i="4"/>
  <c r="U537" i="4"/>
  <c r="V537" i="4"/>
  <c r="S539" i="4"/>
  <c r="T539" i="4"/>
  <c r="U539" i="4"/>
  <c r="V539" i="4"/>
  <c r="S540" i="4"/>
  <c r="T540" i="4"/>
  <c r="U540" i="4"/>
  <c r="V540" i="4"/>
  <c r="S541" i="4"/>
  <c r="T541" i="4"/>
  <c r="U541" i="4"/>
  <c r="V541" i="4"/>
  <c r="S542" i="4"/>
  <c r="T542" i="4"/>
  <c r="U542" i="4"/>
  <c r="V542" i="4"/>
  <c r="S543" i="4"/>
  <c r="T543" i="4"/>
  <c r="U543" i="4"/>
  <c r="V543" i="4"/>
  <c r="S544" i="4"/>
  <c r="T544" i="4"/>
  <c r="U544" i="4"/>
  <c r="V544" i="4"/>
  <c r="S545" i="4"/>
  <c r="T545" i="4"/>
  <c r="U545" i="4"/>
  <c r="V545" i="4"/>
  <c r="S546" i="4"/>
  <c r="T546" i="4"/>
  <c r="U546" i="4"/>
  <c r="V546" i="4"/>
  <c r="S547" i="4"/>
  <c r="T547" i="4"/>
  <c r="U547" i="4"/>
  <c r="V547" i="4"/>
  <c r="S548" i="4"/>
  <c r="T548" i="4"/>
  <c r="U548" i="4"/>
  <c r="V548" i="4"/>
  <c r="S549" i="4"/>
  <c r="T549" i="4"/>
  <c r="U549" i="4"/>
  <c r="V549" i="4"/>
  <c r="S550" i="4"/>
  <c r="T550" i="4"/>
  <c r="U550" i="4"/>
  <c r="V550" i="4"/>
  <c r="S551" i="4"/>
  <c r="T551" i="4"/>
  <c r="U551" i="4"/>
  <c r="V551" i="4"/>
  <c r="S552" i="4"/>
  <c r="T552" i="4"/>
  <c r="U552" i="4"/>
  <c r="V552" i="4"/>
  <c r="S553" i="4"/>
  <c r="T553" i="4"/>
  <c r="U553" i="4"/>
  <c r="V553" i="4"/>
  <c r="S554" i="4"/>
  <c r="T554" i="4"/>
  <c r="U554" i="4"/>
  <c r="V554" i="4"/>
  <c r="S555" i="4"/>
  <c r="T555" i="4"/>
  <c r="U555" i="4"/>
  <c r="V555" i="4"/>
  <c r="S556" i="4"/>
  <c r="T556" i="4"/>
  <c r="U556" i="4"/>
  <c r="V556" i="4"/>
  <c r="S557" i="4"/>
  <c r="T557" i="4"/>
  <c r="U557" i="4"/>
  <c r="V557" i="4"/>
  <c r="S558" i="4"/>
  <c r="T558" i="4"/>
  <c r="U558" i="4"/>
  <c r="V558" i="4"/>
  <c r="S559" i="4"/>
  <c r="T559" i="4"/>
  <c r="U559" i="4"/>
  <c r="V559" i="4"/>
  <c r="S560" i="4"/>
  <c r="T560" i="4"/>
  <c r="U560" i="4"/>
  <c r="V560" i="4"/>
  <c r="S561" i="4"/>
  <c r="T561" i="4"/>
  <c r="U561" i="4"/>
  <c r="V561" i="4"/>
  <c r="S562" i="4"/>
  <c r="T562" i="4"/>
  <c r="U562" i="4"/>
  <c r="V562" i="4"/>
  <c r="S563" i="4"/>
  <c r="T563" i="4"/>
  <c r="U563" i="4"/>
  <c r="V563" i="4"/>
  <c r="S564" i="4"/>
  <c r="T564" i="4"/>
  <c r="U564" i="4"/>
  <c r="V564" i="4"/>
  <c r="S565" i="4"/>
  <c r="T565" i="4"/>
  <c r="U565" i="4"/>
  <c r="V565" i="4"/>
  <c r="S566" i="4"/>
  <c r="T566" i="4"/>
  <c r="U566" i="4"/>
  <c r="V566" i="4"/>
  <c r="S567" i="4"/>
  <c r="T567" i="4"/>
  <c r="U567" i="4"/>
  <c r="V567" i="4"/>
  <c r="S568" i="4"/>
  <c r="T568" i="4"/>
  <c r="U568" i="4"/>
  <c r="V568" i="4"/>
  <c r="S569" i="4"/>
  <c r="T569" i="4"/>
  <c r="U569" i="4"/>
  <c r="V569" i="4"/>
  <c r="S570" i="4"/>
  <c r="T570" i="4"/>
  <c r="U570" i="4"/>
  <c r="V570" i="4"/>
  <c r="S571" i="4"/>
  <c r="T571" i="4"/>
  <c r="U571" i="4"/>
  <c r="V571" i="4"/>
  <c r="S572" i="4"/>
  <c r="T572" i="4"/>
  <c r="U572" i="4"/>
  <c r="V572" i="4"/>
  <c r="S573" i="4"/>
  <c r="T573" i="4"/>
  <c r="U573" i="4"/>
  <c r="V573" i="4"/>
  <c r="S574" i="4"/>
  <c r="T574" i="4"/>
  <c r="U574" i="4"/>
  <c r="V574" i="4"/>
  <c r="S575" i="4"/>
  <c r="T575" i="4"/>
  <c r="U575" i="4"/>
  <c r="V575" i="4"/>
  <c r="S576" i="4"/>
  <c r="T576" i="4"/>
  <c r="U576" i="4"/>
  <c r="V576" i="4"/>
  <c r="S577" i="4"/>
  <c r="T577" i="4"/>
  <c r="U577" i="4"/>
  <c r="V577" i="4"/>
  <c r="S578" i="4"/>
  <c r="T578" i="4"/>
  <c r="U578" i="4"/>
  <c r="V578" i="4"/>
  <c r="S579" i="4"/>
  <c r="T579" i="4"/>
  <c r="U579" i="4"/>
  <c r="V579" i="4"/>
  <c r="S580" i="4"/>
  <c r="T580" i="4"/>
  <c r="U580" i="4"/>
  <c r="V580" i="4"/>
  <c r="S581" i="4"/>
  <c r="T581" i="4"/>
  <c r="U581" i="4"/>
  <c r="V581" i="4"/>
  <c r="S582" i="4"/>
  <c r="T582" i="4"/>
  <c r="U582" i="4"/>
  <c r="V582" i="4"/>
  <c r="S583" i="4"/>
  <c r="T583" i="4"/>
  <c r="U583" i="4"/>
  <c r="V583" i="4"/>
  <c r="S584" i="4"/>
  <c r="T584" i="4"/>
  <c r="U584" i="4"/>
  <c r="V584" i="4"/>
  <c r="S585" i="4"/>
  <c r="T585" i="4"/>
  <c r="U585" i="4"/>
  <c r="V585" i="4"/>
  <c r="S586" i="4"/>
  <c r="T586" i="4"/>
  <c r="U586" i="4"/>
  <c r="V586" i="4"/>
  <c r="S587" i="4"/>
  <c r="T587" i="4"/>
  <c r="U587" i="4"/>
  <c r="V587" i="4"/>
  <c r="S588" i="4"/>
  <c r="T588" i="4"/>
  <c r="U588" i="4"/>
  <c r="V588" i="4"/>
  <c r="S589" i="4"/>
  <c r="T589" i="4"/>
  <c r="U589" i="4"/>
  <c r="V589" i="4"/>
  <c r="S590" i="4"/>
  <c r="T590" i="4"/>
  <c r="U590" i="4"/>
  <c r="V590" i="4"/>
  <c r="S591" i="4"/>
  <c r="T591" i="4"/>
  <c r="U591" i="4"/>
  <c r="V591" i="4"/>
  <c r="S592" i="4"/>
  <c r="T592" i="4"/>
  <c r="U592" i="4"/>
  <c r="V592" i="4"/>
  <c r="S593" i="4"/>
  <c r="T593" i="4"/>
  <c r="U593" i="4"/>
  <c r="V593" i="4"/>
  <c r="S595" i="4"/>
  <c r="T595" i="4"/>
  <c r="U595" i="4"/>
  <c r="V595" i="4"/>
  <c r="S596" i="4"/>
  <c r="T596" i="4"/>
  <c r="U596" i="4"/>
  <c r="V596" i="4"/>
  <c r="S597" i="4"/>
  <c r="T597" i="4"/>
  <c r="U597" i="4"/>
  <c r="V597" i="4"/>
  <c r="S598" i="4"/>
  <c r="T598" i="4"/>
  <c r="U598" i="4"/>
  <c r="V598" i="4"/>
  <c r="S599" i="4"/>
  <c r="T599" i="4"/>
  <c r="U599" i="4"/>
  <c r="V599" i="4"/>
  <c r="S600" i="4"/>
  <c r="T600" i="4"/>
  <c r="U600" i="4"/>
  <c r="V600" i="4"/>
  <c r="S601" i="4"/>
  <c r="T601" i="4"/>
  <c r="U601" i="4"/>
  <c r="V601" i="4"/>
  <c r="S602" i="4"/>
  <c r="T602" i="4"/>
  <c r="U602" i="4"/>
  <c r="V602" i="4"/>
  <c r="S603" i="4"/>
  <c r="T603" i="4"/>
  <c r="U603" i="4"/>
  <c r="V603" i="4"/>
  <c r="S605" i="4"/>
  <c r="T605" i="4"/>
  <c r="U605" i="4"/>
  <c r="V605" i="4"/>
  <c r="S606" i="4"/>
  <c r="T606" i="4"/>
  <c r="U606" i="4"/>
  <c r="V606" i="4"/>
  <c r="S607" i="4"/>
  <c r="T607" i="4"/>
  <c r="U607" i="4"/>
  <c r="V607" i="4"/>
  <c r="S608" i="4"/>
  <c r="T608" i="4"/>
  <c r="U608" i="4"/>
  <c r="V608" i="4"/>
  <c r="S609" i="4"/>
  <c r="T609" i="4"/>
  <c r="U609" i="4"/>
  <c r="V609" i="4"/>
  <c r="S610" i="4"/>
  <c r="T610" i="4"/>
  <c r="U610" i="4"/>
  <c r="V610" i="4"/>
  <c r="S611" i="4"/>
  <c r="T611" i="4"/>
  <c r="U611" i="4"/>
  <c r="V611" i="4"/>
  <c r="S612" i="4"/>
  <c r="T612" i="4"/>
  <c r="U612" i="4"/>
  <c r="V612" i="4"/>
  <c r="S613" i="4"/>
  <c r="T613" i="4"/>
  <c r="U613" i="4"/>
  <c r="V613" i="4"/>
  <c r="S614" i="4"/>
  <c r="T614" i="4"/>
  <c r="U614" i="4"/>
  <c r="V614" i="4"/>
  <c r="S615" i="4"/>
  <c r="T615" i="4"/>
  <c r="U615" i="4"/>
  <c r="V615" i="4"/>
  <c r="S616" i="4"/>
  <c r="T616" i="4"/>
  <c r="U616" i="4"/>
  <c r="V616" i="4"/>
  <c r="S617" i="4"/>
  <c r="T617" i="4"/>
  <c r="U617" i="4"/>
  <c r="V617" i="4"/>
  <c r="S618" i="4"/>
  <c r="T618" i="4"/>
  <c r="U618" i="4"/>
  <c r="V618" i="4"/>
  <c r="S619" i="4"/>
  <c r="T619" i="4"/>
  <c r="U619" i="4"/>
  <c r="V619" i="4"/>
  <c r="S620" i="4"/>
  <c r="T620" i="4"/>
  <c r="U620" i="4"/>
  <c r="V620" i="4"/>
  <c r="S621" i="4"/>
  <c r="T621" i="4"/>
  <c r="U621" i="4"/>
  <c r="V621" i="4"/>
  <c r="S622" i="4"/>
  <c r="T622" i="4"/>
  <c r="U622" i="4"/>
  <c r="V622" i="4"/>
  <c r="S624" i="4"/>
  <c r="T624" i="4"/>
  <c r="U624" i="4"/>
  <c r="V624" i="4"/>
  <c r="S625" i="4"/>
  <c r="T625" i="4"/>
  <c r="U625" i="4"/>
  <c r="V625" i="4"/>
  <c r="S626" i="4"/>
  <c r="T626" i="4"/>
  <c r="U626" i="4"/>
  <c r="V626" i="4"/>
  <c r="S627" i="4"/>
  <c r="T627" i="4"/>
  <c r="U627" i="4"/>
  <c r="V627" i="4"/>
  <c r="S628" i="4"/>
  <c r="T628" i="4"/>
  <c r="U628" i="4"/>
  <c r="V628" i="4"/>
  <c r="S629" i="4"/>
  <c r="T629" i="4"/>
  <c r="U629" i="4"/>
  <c r="V629" i="4"/>
  <c r="S630" i="4"/>
  <c r="T630" i="4"/>
  <c r="U630" i="4"/>
  <c r="V630" i="4"/>
  <c r="S631" i="4"/>
  <c r="T631" i="4"/>
  <c r="U631" i="4"/>
  <c r="V631" i="4"/>
  <c r="S632" i="4"/>
  <c r="T632" i="4"/>
  <c r="U632" i="4"/>
  <c r="V632" i="4"/>
  <c r="S633" i="4"/>
  <c r="T633" i="4"/>
  <c r="U633" i="4"/>
  <c r="V633" i="4"/>
  <c r="S634" i="4"/>
  <c r="T634" i="4"/>
  <c r="U634" i="4"/>
  <c r="V634" i="4"/>
  <c r="S635" i="4"/>
  <c r="T635" i="4"/>
  <c r="U635" i="4"/>
  <c r="V635" i="4"/>
  <c r="S636" i="4"/>
  <c r="T636" i="4"/>
  <c r="U636" i="4"/>
  <c r="V636" i="4"/>
  <c r="S637" i="4"/>
  <c r="T637" i="4"/>
  <c r="U637" i="4"/>
  <c r="V637" i="4"/>
  <c r="S638" i="4"/>
  <c r="T638" i="4"/>
  <c r="U638" i="4"/>
  <c r="V638" i="4"/>
  <c r="S639" i="4"/>
  <c r="T639" i="4"/>
  <c r="U639" i="4"/>
  <c r="V639" i="4"/>
  <c r="S640" i="4"/>
  <c r="T640" i="4"/>
  <c r="U640" i="4"/>
  <c r="V640" i="4"/>
  <c r="S641" i="4"/>
  <c r="T641" i="4"/>
  <c r="U641" i="4"/>
  <c r="V641" i="4"/>
  <c r="S642" i="4"/>
  <c r="T642" i="4"/>
  <c r="U642" i="4"/>
  <c r="V642" i="4"/>
  <c r="S643" i="4"/>
  <c r="T643" i="4"/>
  <c r="U643" i="4"/>
  <c r="V643" i="4"/>
  <c r="S644" i="4"/>
  <c r="T644" i="4"/>
  <c r="U644" i="4"/>
  <c r="V644" i="4"/>
  <c r="S645" i="4"/>
  <c r="T645" i="4"/>
  <c r="U645" i="4"/>
  <c r="V645" i="4"/>
  <c r="S646" i="4"/>
  <c r="T646" i="4"/>
  <c r="U646" i="4"/>
  <c r="V646" i="4"/>
  <c r="S647" i="4"/>
  <c r="T647" i="4"/>
  <c r="U647" i="4"/>
  <c r="V647" i="4"/>
  <c r="S648" i="4"/>
  <c r="T648" i="4"/>
  <c r="U648" i="4"/>
  <c r="V648" i="4"/>
  <c r="S649" i="4"/>
  <c r="T649" i="4"/>
  <c r="U649" i="4"/>
  <c r="V649" i="4"/>
  <c r="S650" i="4"/>
  <c r="T650" i="4"/>
  <c r="U650" i="4"/>
  <c r="V650" i="4"/>
  <c r="S651" i="4"/>
  <c r="T651" i="4"/>
  <c r="U651" i="4"/>
  <c r="V651" i="4"/>
  <c r="S652" i="4"/>
  <c r="T652" i="4"/>
  <c r="U652" i="4"/>
  <c r="V652" i="4"/>
  <c r="S653" i="4"/>
  <c r="T653" i="4"/>
  <c r="U653" i="4"/>
  <c r="V653" i="4"/>
  <c r="S654" i="4"/>
  <c r="T654" i="4"/>
  <c r="U654" i="4"/>
  <c r="V654" i="4"/>
  <c r="S655" i="4"/>
  <c r="T655" i="4"/>
  <c r="U655" i="4"/>
  <c r="V655" i="4"/>
  <c r="S656" i="4"/>
  <c r="T656" i="4"/>
  <c r="U656" i="4"/>
  <c r="V656" i="4"/>
  <c r="S657" i="4"/>
  <c r="T657" i="4"/>
  <c r="U657" i="4"/>
  <c r="V657" i="4"/>
  <c r="S658" i="4"/>
  <c r="T658" i="4"/>
  <c r="U658" i="4"/>
  <c r="V658" i="4"/>
  <c r="S659" i="4"/>
  <c r="T659" i="4"/>
  <c r="U659" i="4"/>
  <c r="V659" i="4"/>
  <c r="S660" i="4"/>
  <c r="T660" i="4"/>
  <c r="U660" i="4"/>
  <c r="V660" i="4"/>
  <c r="S661" i="4"/>
  <c r="T661" i="4"/>
  <c r="U661" i="4"/>
  <c r="V661" i="4"/>
  <c r="S662" i="4"/>
  <c r="T662" i="4"/>
  <c r="U662" i="4"/>
  <c r="V662" i="4"/>
  <c r="S663" i="4"/>
  <c r="T663" i="4"/>
  <c r="U663" i="4"/>
  <c r="V663" i="4"/>
  <c r="S664" i="4"/>
  <c r="T664" i="4"/>
  <c r="U664" i="4"/>
  <c r="V664" i="4"/>
  <c r="S665" i="4"/>
  <c r="T665" i="4"/>
  <c r="U665" i="4"/>
  <c r="V665" i="4"/>
  <c r="S666" i="4"/>
  <c r="T666" i="4"/>
  <c r="U666" i="4"/>
  <c r="V666" i="4"/>
  <c r="S667" i="4"/>
  <c r="T667" i="4"/>
  <c r="U667" i="4"/>
  <c r="V667" i="4"/>
  <c r="S668" i="4"/>
  <c r="T668" i="4"/>
  <c r="U668" i="4"/>
  <c r="V668" i="4"/>
  <c r="S669" i="4"/>
  <c r="T669" i="4"/>
  <c r="U669" i="4"/>
  <c r="V669" i="4"/>
  <c r="S670" i="4"/>
  <c r="T670" i="4"/>
  <c r="U670" i="4"/>
  <c r="V670" i="4"/>
  <c r="S671" i="4"/>
  <c r="T671" i="4"/>
  <c r="U671" i="4"/>
  <c r="V671" i="4"/>
  <c r="S672" i="4"/>
  <c r="T672" i="4"/>
  <c r="U672" i="4"/>
  <c r="V672" i="4"/>
  <c r="S673" i="4"/>
  <c r="T673" i="4"/>
  <c r="U673" i="4"/>
  <c r="V673" i="4"/>
  <c r="S674" i="4"/>
  <c r="T674" i="4"/>
  <c r="U674" i="4"/>
  <c r="V674" i="4"/>
  <c r="S675" i="4"/>
  <c r="T675" i="4"/>
  <c r="U675" i="4"/>
  <c r="V675" i="4"/>
  <c r="S676" i="4"/>
  <c r="T676" i="4"/>
  <c r="U676" i="4"/>
  <c r="V676" i="4"/>
  <c r="S677" i="4"/>
  <c r="T677" i="4"/>
  <c r="U677" i="4"/>
  <c r="V677" i="4"/>
  <c r="S678" i="4"/>
  <c r="T678" i="4"/>
  <c r="U678" i="4"/>
  <c r="V678" i="4"/>
  <c r="S679" i="4"/>
  <c r="T679" i="4"/>
  <c r="U679" i="4"/>
  <c r="V679" i="4"/>
  <c r="S680" i="4"/>
  <c r="T680" i="4"/>
  <c r="U680" i="4"/>
  <c r="V680" i="4"/>
  <c r="S681" i="4"/>
  <c r="T681" i="4"/>
  <c r="U681" i="4"/>
  <c r="V681" i="4"/>
  <c r="S682" i="4"/>
  <c r="T682" i="4"/>
  <c r="U682" i="4"/>
  <c r="V682" i="4"/>
  <c r="S683" i="4"/>
  <c r="T683" i="4"/>
  <c r="U683" i="4"/>
  <c r="V683" i="4"/>
  <c r="S684" i="4"/>
  <c r="T684" i="4"/>
  <c r="U684" i="4"/>
  <c r="V684" i="4"/>
  <c r="S685" i="4"/>
  <c r="T685" i="4"/>
  <c r="U685" i="4"/>
  <c r="V685" i="4"/>
  <c r="S686" i="4"/>
  <c r="T686" i="4"/>
  <c r="U686" i="4"/>
  <c r="V686" i="4"/>
  <c r="S687" i="4"/>
  <c r="T687" i="4"/>
  <c r="U687" i="4"/>
  <c r="V687" i="4"/>
  <c r="S688" i="4"/>
  <c r="T688" i="4"/>
  <c r="U688" i="4"/>
  <c r="V688" i="4"/>
  <c r="S689" i="4"/>
  <c r="T689" i="4"/>
  <c r="U689" i="4"/>
  <c r="V689" i="4"/>
  <c r="S690" i="4"/>
  <c r="T690" i="4"/>
  <c r="U690" i="4"/>
  <c r="V690" i="4"/>
  <c r="S691" i="4"/>
  <c r="T691" i="4"/>
  <c r="U691" i="4"/>
  <c r="V691" i="4"/>
  <c r="S692" i="4"/>
  <c r="T692" i="4"/>
  <c r="U692" i="4"/>
  <c r="V692" i="4"/>
  <c r="S693" i="4"/>
  <c r="T693" i="4"/>
  <c r="U693" i="4"/>
  <c r="V693" i="4"/>
  <c r="S694" i="4"/>
  <c r="T694" i="4"/>
  <c r="U694" i="4"/>
  <c r="V694" i="4"/>
  <c r="S695" i="4"/>
  <c r="T695" i="4"/>
  <c r="U695" i="4"/>
  <c r="V695" i="4"/>
  <c r="S696" i="4"/>
  <c r="T696" i="4"/>
  <c r="U696" i="4"/>
  <c r="V696" i="4"/>
  <c r="S697" i="4"/>
  <c r="T697" i="4"/>
  <c r="U697" i="4"/>
  <c r="V697" i="4"/>
  <c r="S698" i="4"/>
  <c r="T698" i="4"/>
  <c r="U698" i="4"/>
  <c r="V698" i="4"/>
  <c r="S699" i="4"/>
  <c r="T699" i="4"/>
  <c r="U699" i="4"/>
  <c r="V699" i="4"/>
  <c r="S700" i="4"/>
  <c r="T700" i="4"/>
  <c r="U700" i="4"/>
  <c r="V700" i="4"/>
  <c r="S701" i="4"/>
  <c r="T701" i="4"/>
  <c r="U701" i="4"/>
  <c r="V701" i="4"/>
  <c r="S702" i="4"/>
  <c r="T702" i="4"/>
  <c r="U702" i="4"/>
  <c r="V702" i="4"/>
  <c r="S703" i="4"/>
  <c r="T703" i="4"/>
  <c r="U703" i="4"/>
  <c r="V703" i="4"/>
  <c r="S704" i="4"/>
  <c r="T704" i="4"/>
  <c r="U704" i="4"/>
  <c r="V704" i="4"/>
  <c r="S705" i="4"/>
  <c r="T705" i="4"/>
  <c r="U705" i="4"/>
  <c r="V705" i="4"/>
  <c r="S706" i="4"/>
  <c r="T706" i="4"/>
  <c r="U706" i="4"/>
  <c r="V706" i="4"/>
  <c r="S707" i="4"/>
  <c r="T707" i="4"/>
  <c r="U707" i="4"/>
  <c r="V707" i="4"/>
  <c r="S708" i="4"/>
  <c r="T708" i="4"/>
  <c r="U708" i="4"/>
  <c r="V708" i="4"/>
  <c r="S709" i="4"/>
  <c r="T709" i="4"/>
  <c r="U709" i="4"/>
  <c r="V709" i="4"/>
  <c r="S710" i="4"/>
  <c r="T710" i="4"/>
  <c r="U710" i="4"/>
  <c r="V710" i="4"/>
  <c r="S711" i="4"/>
  <c r="T711" i="4"/>
  <c r="U711" i="4"/>
  <c r="V711" i="4"/>
  <c r="S712" i="4"/>
  <c r="T712" i="4"/>
  <c r="U712" i="4"/>
  <c r="V712" i="4"/>
  <c r="S713" i="4"/>
  <c r="T713" i="4"/>
  <c r="U713" i="4"/>
  <c r="V713" i="4"/>
  <c r="S714" i="4"/>
  <c r="T714" i="4"/>
  <c r="U714" i="4"/>
  <c r="V714" i="4"/>
  <c r="S715" i="4"/>
  <c r="T715" i="4"/>
  <c r="U715" i="4"/>
  <c r="V715" i="4"/>
  <c r="S716" i="4"/>
  <c r="T716" i="4"/>
  <c r="U716" i="4"/>
  <c r="V716" i="4"/>
  <c r="S717" i="4"/>
  <c r="T717" i="4"/>
  <c r="U717" i="4"/>
  <c r="V717" i="4"/>
  <c r="S718" i="4"/>
  <c r="T718" i="4"/>
  <c r="U718" i="4"/>
  <c r="V718" i="4"/>
  <c r="S719" i="4"/>
  <c r="T719" i="4"/>
  <c r="U719" i="4"/>
  <c r="V719" i="4"/>
  <c r="S720" i="4"/>
  <c r="T720" i="4"/>
  <c r="U720" i="4"/>
  <c r="V720" i="4"/>
  <c r="S721" i="4"/>
  <c r="T721" i="4"/>
  <c r="U721" i="4"/>
  <c r="V721" i="4"/>
  <c r="S722" i="4"/>
  <c r="T722" i="4"/>
  <c r="U722" i="4"/>
  <c r="V722" i="4"/>
  <c r="S723" i="4"/>
  <c r="T723" i="4"/>
  <c r="U723" i="4"/>
  <c r="V723" i="4"/>
  <c r="S724" i="4"/>
  <c r="T724" i="4"/>
  <c r="U724" i="4"/>
  <c r="V724" i="4"/>
  <c r="S725" i="4"/>
  <c r="T725" i="4"/>
  <c r="U725" i="4"/>
  <c r="V725" i="4"/>
  <c r="S726" i="4"/>
  <c r="T726" i="4"/>
  <c r="U726" i="4"/>
  <c r="V726" i="4"/>
  <c r="S727" i="4"/>
  <c r="T727" i="4"/>
  <c r="U727" i="4"/>
  <c r="V727" i="4"/>
  <c r="S728" i="4"/>
  <c r="T728" i="4"/>
  <c r="U728" i="4"/>
  <c r="V728" i="4"/>
  <c r="S729" i="4"/>
  <c r="T729" i="4"/>
  <c r="U729" i="4"/>
  <c r="V729" i="4"/>
  <c r="S730" i="4"/>
  <c r="T730" i="4"/>
  <c r="U730" i="4"/>
  <c r="V730" i="4"/>
  <c r="S731" i="4"/>
  <c r="T731" i="4"/>
  <c r="U731" i="4"/>
  <c r="V731" i="4"/>
  <c r="S732" i="4"/>
  <c r="T732" i="4"/>
  <c r="U732" i="4"/>
  <c r="V732" i="4"/>
  <c r="S733" i="4"/>
  <c r="T733" i="4"/>
  <c r="U733" i="4"/>
  <c r="V733" i="4"/>
  <c r="S734" i="4"/>
  <c r="T734" i="4"/>
  <c r="U734" i="4"/>
  <c r="V734" i="4"/>
  <c r="S735" i="4"/>
  <c r="T735" i="4"/>
  <c r="U735" i="4"/>
  <c r="V735" i="4"/>
  <c r="S736" i="4"/>
  <c r="T736" i="4"/>
  <c r="U736" i="4"/>
  <c r="V736" i="4"/>
  <c r="S737" i="4"/>
  <c r="T737" i="4"/>
  <c r="U737" i="4"/>
  <c r="V737" i="4"/>
  <c r="S738" i="4"/>
  <c r="T738" i="4"/>
  <c r="U738" i="4"/>
  <c r="V738" i="4"/>
  <c r="S739" i="4"/>
  <c r="T739" i="4"/>
  <c r="U739" i="4"/>
  <c r="V739" i="4"/>
  <c r="S740" i="4"/>
  <c r="T740" i="4"/>
  <c r="U740" i="4"/>
  <c r="V740" i="4"/>
  <c r="S741" i="4"/>
  <c r="T741" i="4"/>
  <c r="U741" i="4"/>
  <c r="V741" i="4"/>
  <c r="S742" i="4"/>
  <c r="T742" i="4"/>
  <c r="U742" i="4"/>
  <c r="V742" i="4"/>
  <c r="S743" i="4"/>
  <c r="T743" i="4"/>
  <c r="U743" i="4"/>
  <c r="V743" i="4"/>
  <c r="S744" i="4"/>
  <c r="T744" i="4"/>
  <c r="U744" i="4"/>
  <c r="V744" i="4"/>
  <c r="S745" i="4"/>
  <c r="T745" i="4"/>
  <c r="U745" i="4"/>
  <c r="V745" i="4"/>
  <c r="S746" i="4"/>
  <c r="T746" i="4"/>
  <c r="U746" i="4"/>
  <c r="V746" i="4"/>
  <c r="S747" i="4"/>
  <c r="T747" i="4"/>
  <c r="U747" i="4"/>
  <c r="V747" i="4"/>
  <c r="S748" i="4"/>
  <c r="T748" i="4"/>
  <c r="U748" i="4"/>
  <c r="V748" i="4"/>
  <c r="S749" i="4"/>
  <c r="T749" i="4"/>
  <c r="U749" i="4"/>
  <c r="V749" i="4"/>
  <c r="S750" i="4"/>
  <c r="T750" i="4"/>
  <c r="U750" i="4"/>
  <c r="V750" i="4"/>
  <c r="S751" i="4"/>
  <c r="T751" i="4"/>
  <c r="U751" i="4"/>
  <c r="V751" i="4"/>
  <c r="V7" i="4"/>
  <c r="U7" i="4"/>
  <c r="T7" i="4"/>
  <c r="AC710" i="12" l="1"/>
  <c r="AD710" i="12"/>
  <c r="AE710" i="12"/>
  <c r="AF710" i="12"/>
  <c r="AG710" i="12"/>
  <c r="AH710" i="12"/>
  <c r="AI710" i="12"/>
  <c r="AJ710" i="12"/>
  <c r="AK710" i="12"/>
  <c r="AL710" i="12"/>
  <c r="AM710" i="12"/>
  <c r="AN710" i="12"/>
  <c r="AO710" i="12"/>
  <c r="AP710" i="12"/>
  <c r="AQ710" i="12"/>
  <c r="AR710" i="12"/>
  <c r="AS710" i="12"/>
  <c r="AT710" i="12"/>
  <c r="AU710" i="12"/>
  <c r="AV710" i="12"/>
  <c r="AC653" i="12"/>
  <c r="AD653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S653" i="12"/>
  <c r="AT653" i="12"/>
  <c r="AU653" i="12"/>
  <c r="AV65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BF23" i="4"/>
  <c r="BF653" i="4"/>
  <c r="BF710" i="4"/>
  <c r="AQ710" i="4"/>
  <c r="AS710" i="4"/>
  <c r="AT710" i="4" s="1"/>
  <c r="AU710" i="4" s="1"/>
  <c r="AV710" i="4" s="1"/>
  <c r="AQ653" i="4"/>
  <c r="AS653" i="4"/>
  <c r="AT653" i="4" s="1"/>
  <c r="AU653" i="4" s="1"/>
  <c r="AV653" i="4" s="1"/>
  <c r="AQ23" i="4"/>
  <c r="AS23" i="4"/>
  <c r="AT23" i="4" s="1"/>
  <c r="AU23" i="4" s="1"/>
  <c r="AV23" i="4" s="1"/>
  <c r="AA710" i="4"/>
  <c r="AA653" i="4"/>
  <c r="AA23" i="4"/>
  <c r="AP653" i="4"/>
  <c r="X23" i="4"/>
  <c r="R710" i="4"/>
  <c r="R653" i="4"/>
  <c r="R23" i="4"/>
  <c r="M710" i="4"/>
  <c r="J710" i="4" s="1"/>
  <c r="M653" i="4"/>
  <c r="J653" i="4" s="1"/>
  <c r="M23" i="4"/>
  <c r="J23" i="4" s="1"/>
  <c r="AX23" i="12" l="1"/>
  <c r="AW23" i="12"/>
  <c r="AW653" i="12"/>
  <c r="AX653" i="12"/>
  <c r="AW710" i="12"/>
  <c r="AX710" i="12"/>
  <c r="Z653" i="4"/>
  <c r="Z23" i="4"/>
  <c r="Z710" i="4"/>
  <c r="W710" i="4"/>
  <c r="AO23" i="4"/>
  <c r="AO653" i="4"/>
  <c r="AO710" i="4"/>
  <c r="W23" i="4"/>
  <c r="X653" i="4"/>
  <c r="AP23" i="4"/>
  <c r="AP710" i="4"/>
  <c r="AW653" i="4"/>
  <c r="AX653" i="4" s="1"/>
  <c r="AW23" i="4"/>
  <c r="AX23" i="4" s="1"/>
  <c r="AW710" i="4"/>
  <c r="AX710" i="4" s="1"/>
  <c r="X710" i="4"/>
  <c r="W653" i="4"/>
  <c r="M176" i="4" l="1"/>
  <c r="BF685" i="4" l="1"/>
  <c r="AQ685" i="4"/>
  <c r="AS685" i="4"/>
  <c r="AT685" i="4" s="1"/>
  <c r="AU685" i="4" s="1"/>
  <c r="AV685" i="4" s="1"/>
  <c r="Z685" i="4"/>
  <c r="AA685" i="4"/>
  <c r="AC685" i="12"/>
  <c r="AD685" i="12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AQ685" i="12"/>
  <c r="AR685" i="12"/>
  <c r="AS685" i="12"/>
  <c r="AT685" i="12"/>
  <c r="AU685" i="12"/>
  <c r="AV685" i="12"/>
  <c r="R685" i="4"/>
  <c r="M685" i="4"/>
  <c r="J685" i="4" s="1"/>
  <c r="AX685" i="12" l="1"/>
  <c r="AW685" i="12"/>
  <c r="W685" i="4"/>
  <c r="AP685" i="4"/>
  <c r="AO685" i="4"/>
  <c r="AW685" i="4"/>
  <c r="AX685" i="4" s="1"/>
  <c r="X685" i="4"/>
  <c r="AC169" i="12" l="1"/>
  <c r="AD169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AQ169" i="12"/>
  <c r="AR169" i="12"/>
  <c r="AS169" i="12"/>
  <c r="AT169" i="12"/>
  <c r="AU169" i="12"/>
  <c r="AV169" i="12"/>
  <c r="AC559" i="12"/>
  <c r="AD559" i="12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AQ559" i="12"/>
  <c r="AR559" i="12"/>
  <c r="AS559" i="12"/>
  <c r="AT559" i="12"/>
  <c r="AU559" i="12"/>
  <c r="AV559" i="12"/>
  <c r="AC531" i="12"/>
  <c r="AD531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AS531" i="12"/>
  <c r="AT531" i="12"/>
  <c r="AU531" i="12"/>
  <c r="AV531" i="12"/>
  <c r="BF531" i="4"/>
  <c r="BF559" i="4"/>
  <c r="BF169" i="4"/>
  <c r="AQ169" i="4"/>
  <c r="AS169" i="4"/>
  <c r="AT169" i="4" s="1"/>
  <c r="AU169" i="4" s="1"/>
  <c r="AV169" i="4" s="1"/>
  <c r="AQ559" i="4"/>
  <c r="AS559" i="4"/>
  <c r="AT559" i="4" s="1"/>
  <c r="AU559" i="4" s="1"/>
  <c r="AV559" i="4" s="1"/>
  <c r="AQ531" i="4"/>
  <c r="AS531" i="4"/>
  <c r="AT531" i="4" s="1"/>
  <c r="AU531" i="4" s="1"/>
  <c r="AV531" i="4" s="1"/>
  <c r="AA169" i="4"/>
  <c r="AA559" i="4"/>
  <c r="AA531" i="4"/>
  <c r="R169" i="4"/>
  <c r="R559" i="4"/>
  <c r="AO559" i="4"/>
  <c r="R531" i="4"/>
  <c r="M169" i="4"/>
  <c r="J169" i="4" s="1"/>
  <c r="M559" i="4"/>
  <c r="J559" i="4" s="1"/>
  <c r="M531" i="4"/>
  <c r="J531" i="4" s="1"/>
  <c r="AW531" i="12" l="1"/>
  <c r="AX531" i="12"/>
  <c r="AX559" i="12"/>
  <c r="AW559" i="12"/>
  <c r="AW169" i="12"/>
  <c r="AX169" i="12"/>
  <c r="Z559" i="4"/>
  <c r="Z531" i="4"/>
  <c r="Z169" i="4"/>
  <c r="W169" i="4"/>
  <c r="AP531" i="4"/>
  <c r="X531" i="4"/>
  <c r="W531" i="4"/>
  <c r="AO531" i="4"/>
  <c r="AO169" i="4"/>
  <c r="W559" i="4"/>
  <c r="AP559" i="4"/>
  <c r="AP169" i="4"/>
  <c r="AW559" i="4"/>
  <c r="AX559" i="4" s="1"/>
  <c r="AW531" i="4"/>
  <c r="AX531" i="4" s="1"/>
  <c r="AW169" i="4"/>
  <c r="AX169" i="4" s="1"/>
  <c r="X169" i="4"/>
  <c r="X559" i="4"/>
  <c r="AC448" i="12" l="1"/>
  <c r="AD448" i="12"/>
  <c r="AE448" i="12"/>
  <c r="AF448" i="12"/>
  <c r="AG448" i="12"/>
  <c r="AH448" i="12"/>
  <c r="AI448" i="12"/>
  <c r="AJ448" i="12"/>
  <c r="AK448" i="12"/>
  <c r="AL448" i="12"/>
  <c r="AM448" i="12"/>
  <c r="AN448" i="12"/>
  <c r="AO448" i="12"/>
  <c r="AP448" i="12"/>
  <c r="AQ448" i="12"/>
  <c r="AR448" i="12"/>
  <c r="AS448" i="12"/>
  <c r="AT448" i="12"/>
  <c r="AU448" i="12"/>
  <c r="AV448" i="12"/>
  <c r="AC270" i="12"/>
  <c r="AD270" i="12"/>
  <c r="AE270" i="12"/>
  <c r="AF270" i="12"/>
  <c r="AG270" i="12"/>
  <c r="AH270" i="12"/>
  <c r="AI270" i="12"/>
  <c r="AJ270" i="12"/>
  <c r="AK270" i="12"/>
  <c r="AL270" i="12"/>
  <c r="AM270" i="12"/>
  <c r="AN270" i="12"/>
  <c r="AO270" i="12"/>
  <c r="AP270" i="12"/>
  <c r="AQ270" i="12"/>
  <c r="AR270" i="12"/>
  <c r="AS270" i="12"/>
  <c r="AT270" i="12"/>
  <c r="AU270" i="12"/>
  <c r="AV270" i="12"/>
  <c r="BF448" i="4"/>
  <c r="BF270" i="4"/>
  <c r="AQ448" i="4"/>
  <c r="AS448" i="4"/>
  <c r="AT448" i="4" s="1"/>
  <c r="AU448" i="4" s="1"/>
  <c r="AV448" i="4" s="1"/>
  <c r="AQ270" i="4"/>
  <c r="AS270" i="4"/>
  <c r="AT270" i="4" s="1"/>
  <c r="AU270" i="4" s="1"/>
  <c r="AV270" i="4" s="1"/>
  <c r="AA448" i="4"/>
  <c r="AA270" i="4"/>
  <c r="R448" i="4"/>
  <c r="X448" i="4"/>
  <c r="R270" i="4"/>
  <c r="M448" i="4"/>
  <c r="J448" i="4" s="1"/>
  <c r="M270" i="4"/>
  <c r="J270" i="4" s="1"/>
  <c r="AX270" i="12" l="1"/>
  <c r="AW270" i="12"/>
  <c r="AW448" i="12"/>
  <c r="AX448" i="12"/>
  <c r="Z270" i="4"/>
  <c r="Z448" i="4"/>
  <c r="AO270" i="4"/>
  <c r="W448" i="4"/>
  <c r="AP270" i="4"/>
  <c r="AP448" i="4"/>
  <c r="AO448" i="4"/>
  <c r="W270" i="4"/>
  <c r="AW270" i="4"/>
  <c r="AX270" i="4" s="1"/>
  <c r="AW448" i="4"/>
  <c r="AX448" i="4" s="1"/>
  <c r="X270" i="4"/>
  <c r="AC400" i="12" l="1"/>
  <c r="AD400" i="12"/>
  <c r="AE400" i="12"/>
  <c r="AF400" i="12"/>
  <c r="AG400" i="12"/>
  <c r="AH400" i="12"/>
  <c r="AI400" i="12"/>
  <c r="AJ400" i="12"/>
  <c r="AK400" i="12"/>
  <c r="AL400" i="12"/>
  <c r="AM400" i="12"/>
  <c r="AN400" i="12"/>
  <c r="AO400" i="12"/>
  <c r="AP400" i="12"/>
  <c r="AQ400" i="12"/>
  <c r="AR400" i="12"/>
  <c r="AS400" i="12"/>
  <c r="AT400" i="12"/>
  <c r="AU400" i="12"/>
  <c r="AV400" i="12"/>
  <c r="AC390" i="12"/>
  <c r="AD390" i="12"/>
  <c r="AE390" i="12"/>
  <c r="AF390" i="12"/>
  <c r="AG390" i="12"/>
  <c r="AH390" i="12"/>
  <c r="AI390" i="12"/>
  <c r="AJ390" i="12"/>
  <c r="AK390" i="12"/>
  <c r="AL390" i="12"/>
  <c r="AM390" i="12"/>
  <c r="AN390" i="12"/>
  <c r="AO390" i="12"/>
  <c r="AP390" i="12"/>
  <c r="AQ390" i="12"/>
  <c r="AR390" i="12"/>
  <c r="AS390" i="12"/>
  <c r="AT390" i="12"/>
  <c r="AU390" i="12"/>
  <c r="AV390" i="12"/>
  <c r="BF390" i="4"/>
  <c r="BF400" i="4"/>
  <c r="AQ400" i="4"/>
  <c r="AS400" i="4"/>
  <c r="AT400" i="4" s="1"/>
  <c r="AU400" i="4" s="1"/>
  <c r="AV400" i="4" s="1"/>
  <c r="AQ390" i="4"/>
  <c r="AS390" i="4"/>
  <c r="AT390" i="4" s="1"/>
  <c r="AU390" i="4" s="1"/>
  <c r="AV390" i="4" s="1"/>
  <c r="AA400" i="4"/>
  <c r="AA390" i="4"/>
  <c r="AO400" i="4"/>
  <c r="R400" i="4"/>
  <c r="R390" i="4"/>
  <c r="M390" i="4"/>
  <c r="J390" i="4" s="1"/>
  <c r="M400" i="4"/>
  <c r="J400" i="4" s="1"/>
  <c r="AX390" i="12" l="1"/>
  <c r="AW390" i="12"/>
  <c r="AX400" i="12"/>
  <c r="AW400" i="12"/>
  <c r="X400" i="4"/>
  <c r="W400" i="4"/>
  <c r="AP390" i="4"/>
  <c r="Z390" i="4"/>
  <c r="Z400" i="4"/>
  <c r="AP400" i="4"/>
  <c r="W390" i="4"/>
  <c r="AO390" i="4"/>
  <c r="AW390" i="4"/>
  <c r="AX390" i="4" s="1"/>
  <c r="AW400" i="4"/>
  <c r="AX400" i="4" s="1"/>
  <c r="X390" i="4"/>
  <c r="K847" i="6" l="1"/>
  <c r="AC444" i="12" l="1"/>
  <c r="AD444" i="12"/>
  <c r="AE444" i="12"/>
  <c r="AF444" i="12"/>
  <c r="AG444" i="12"/>
  <c r="AH444" i="12"/>
  <c r="AI444" i="12"/>
  <c r="AJ444" i="12"/>
  <c r="AK444" i="12"/>
  <c r="AL444" i="12"/>
  <c r="AM444" i="12"/>
  <c r="AN444" i="12"/>
  <c r="AO444" i="12"/>
  <c r="AP444" i="12"/>
  <c r="AQ444" i="12"/>
  <c r="AR444" i="12"/>
  <c r="AS444" i="12"/>
  <c r="AT444" i="12"/>
  <c r="AU444" i="12"/>
  <c r="AV444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S114" i="12"/>
  <c r="AT114" i="12"/>
  <c r="AU114" i="12"/>
  <c r="AV114" i="12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S132" i="12"/>
  <c r="AT132" i="12"/>
  <c r="AU132" i="12"/>
  <c r="AV132" i="12"/>
  <c r="AC217" i="12"/>
  <c r="AD217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AS217" i="12"/>
  <c r="AT217" i="12"/>
  <c r="AU217" i="12"/>
  <c r="AV217" i="12"/>
  <c r="AC650" i="12"/>
  <c r="AD650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S650" i="12"/>
  <c r="AT650" i="12"/>
  <c r="AU650" i="12"/>
  <c r="AV650" i="12"/>
  <c r="BF114" i="4"/>
  <c r="BF132" i="4"/>
  <c r="BF217" i="4"/>
  <c r="BF650" i="4"/>
  <c r="BF444" i="4"/>
  <c r="AS444" i="4"/>
  <c r="AT444" i="4" s="1"/>
  <c r="AU444" i="4" s="1"/>
  <c r="AV444" i="4" s="1"/>
  <c r="AS114" i="4"/>
  <c r="AT114" i="4" s="1"/>
  <c r="AU114" i="4" s="1"/>
  <c r="AV114" i="4" s="1"/>
  <c r="AS132" i="4"/>
  <c r="AT132" i="4" s="1"/>
  <c r="AU132" i="4" s="1"/>
  <c r="AV132" i="4" s="1"/>
  <c r="AS217" i="4"/>
  <c r="AT217" i="4" s="1"/>
  <c r="AU217" i="4" s="1"/>
  <c r="AV217" i="4" s="1"/>
  <c r="AS650" i="4"/>
  <c r="AT650" i="4" s="1"/>
  <c r="AU650" i="4" s="1"/>
  <c r="AV650" i="4" s="1"/>
  <c r="AQ444" i="4"/>
  <c r="AQ114" i="4"/>
  <c r="AQ132" i="4"/>
  <c r="AQ217" i="4"/>
  <c r="AQ650" i="4"/>
  <c r="AA444" i="4"/>
  <c r="AA114" i="4"/>
  <c r="AA132" i="4"/>
  <c r="AA217" i="4"/>
  <c r="AA650" i="4"/>
  <c r="AO444" i="4"/>
  <c r="AO132" i="4"/>
  <c r="X650" i="4"/>
  <c r="R444" i="4"/>
  <c r="R114" i="4"/>
  <c r="R132" i="4"/>
  <c r="R217" i="4"/>
  <c r="R650" i="4"/>
  <c r="M444" i="4"/>
  <c r="J444" i="4" s="1"/>
  <c r="M114" i="4"/>
  <c r="J114" i="4" s="1"/>
  <c r="M132" i="4"/>
  <c r="J132" i="4" s="1"/>
  <c r="M217" i="4"/>
  <c r="J217" i="4" s="1"/>
  <c r="M650" i="4"/>
  <c r="J650" i="4" s="1"/>
  <c r="AX650" i="12" l="1"/>
  <c r="AW650" i="12"/>
  <c r="AW217" i="12"/>
  <c r="AX217" i="12"/>
  <c r="AX132" i="12"/>
  <c r="AW132" i="12"/>
  <c r="AX114" i="12"/>
  <c r="AW114" i="12"/>
  <c r="AW444" i="12"/>
  <c r="AX444" i="12"/>
  <c r="Z217" i="4"/>
  <c r="Z132" i="4"/>
  <c r="Z444" i="4"/>
  <c r="Z650" i="4"/>
  <c r="Z114" i="4"/>
  <c r="AO217" i="4"/>
  <c r="X217" i="4"/>
  <c r="W217" i="4"/>
  <c r="AP217" i="4"/>
  <c r="X444" i="4"/>
  <c r="AP444" i="4"/>
  <c r="W444" i="4"/>
  <c r="W114" i="4"/>
  <c r="AP650" i="4"/>
  <c r="AP114" i="4"/>
  <c r="X132" i="4"/>
  <c r="AO650" i="4"/>
  <c r="AP132" i="4"/>
  <c r="AO114" i="4"/>
  <c r="AW650" i="4"/>
  <c r="AX650" i="4" s="1"/>
  <c r="AW114" i="4"/>
  <c r="AX114" i="4" s="1"/>
  <c r="W132" i="4"/>
  <c r="AW132" i="4"/>
  <c r="AX132" i="4" s="1"/>
  <c r="AW217" i="4"/>
  <c r="AX217" i="4" s="1"/>
  <c r="AW444" i="4"/>
  <c r="AX444" i="4" s="1"/>
  <c r="W650" i="4"/>
  <c r="X114" i="4"/>
  <c r="AC304" i="12" l="1"/>
  <c r="AD304" i="12"/>
  <c r="AE304" i="12"/>
  <c r="AF304" i="12"/>
  <c r="AG304" i="12"/>
  <c r="AH304" i="12"/>
  <c r="AI304" i="12"/>
  <c r="AJ304" i="12"/>
  <c r="AK304" i="12"/>
  <c r="AL304" i="12"/>
  <c r="AM304" i="12"/>
  <c r="AN304" i="12"/>
  <c r="AO304" i="12"/>
  <c r="AP304" i="12"/>
  <c r="AQ304" i="12"/>
  <c r="AR304" i="12"/>
  <c r="AS304" i="12"/>
  <c r="AT304" i="12"/>
  <c r="AU304" i="12"/>
  <c r="AV304" i="12"/>
  <c r="AC387" i="12"/>
  <c r="AD387" i="12"/>
  <c r="AE387" i="12"/>
  <c r="AF387" i="12"/>
  <c r="AG387" i="12"/>
  <c r="AH387" i="12"/>
  <c r="AI387" i="12"/>
  <c r="AJ387" i="12"/>
  <c r="AK387" i="12"/>
  <c r="AL387" i="12"/>
  <c r="AM387" i="12"/>
  <c r="AN387" i="12"/>
  <c r="AO387" i="12"/>
  <c r="AP387" i="12"/>
  <c r="AQ387" i="12"/>
  <c r="AR387" i="12"/>
  <c r="AS387" i="12"/>
  <c r="AT387" i="12"/>
  <c r="AU387" i="12"/>
  <c r="AV387" i="12"/>
  <c r="AC464" i="12"/>
  <c r="AD464" i="12"/>
  <c r="AE464" i="12"/>
  <c r="AF464" i="12"/>
  <c r="AG464" i="12"/>
  <c r="AH464" i="12"/>
  <c r="AI464" i="12"/>
  <c r="AJ464" i="12"/>
  <c r="AK464" i="12"/>
  <c r="AL464" i="12"/>
  <c r="AM464" i="12"/>
  <c r="AN464" i="12"/>
  <c r="AO464" i="12"/>
  <c r="AP464" i="12"/>
  <c r="AQ464" i="12"/>
  <c r="AR464" i="12"/>
  <c r="AS464" i="12"/>
  <c r="AT464" i="12"/>
  <c r="AU464" i="12"/>
  <c r="AV464" i="12"/>
  <c r="AC249" i="12"/>
  <c r="AD249" i="12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AQ249" i="12"/>
  <c r="AR249" i="12"/>
  <c r="AS249" i="12"/>
  <c r="AT249" i="12"/>
  <c r="AU249" i="12"/>
  <c r="AV249" i="12"/>
  <c r="AC341" i="12"/>
  <c r="AD341" i="12"/>
  <c r="AE341" i="12"/>
  <c r="AF341" i="12"/>
  <c r="AG341" i="12"/>
  <c r="AH341" i="12"/>
  <c r="AI341" i="12"/>
  <c r="AJ341" i="12"/>
  <c r="AK341" i="12"/>
  <c r="AL341" i="12"/>
  <c r="AM341" i="12"/>
  <c r="AN341" i="12"/>
  <c r="AO341" i="12"/>
  <c r="AP341" i="12"/>
  <c r="AQ341" i="12"/>
  <c r="AR341" i="12"/>
  <c r="AS341" i="12"/>
  <c r="AT341" i="12"/>
  <c r="AU341" i="12"/>
  <c r="AV341" i="12"/>
  <c r="BF387" i="4"/>
  <c r="BF464" i="4"/>
  <c r="BF249" i="4"/>
  <c r="BF341" i="4"/>
  <c r="BF304" i="4"/>
  <c r="AQ304" i="4"/>
  <c r="AS304" i="4"/>
  <c r="AT304" i="4" s="1"/>
  <c r="AU304" i="4" s="1"/>
  <c r="AV304" i="4" s="1"/>
  <c r="AQ387" i="4"/>
  <c r="AS387" i="4"/>
  <c r="AT387" i="4" s="1"/>
  <c r="AU387" i="4" s="1"/>
  <c r="AV387" i="4" s="1"/>
  <c r="AQ464" i="4"/>
  <c r="AS464" i="4"/>
  <c r="AT464" i="4" s="1"/>
  <c r="AU464" i="4" s="1"/>
  <c r="AV464" i="4" s="1"/>
  <c r="AQ249" i="4"/>
  <c r="AS249" i="4"/>
  <c r="AT249" i="4" s="1"/>
  <c r="AU249" i="4" s="1"/>
  <c r="AV249" i="4" s="1"/>
  <c r="AQ341" i="4"/>
  <c r="AS341" i="4"/>
  <c r="AT341" i="4" s="1"/>
  <c r="AU341" i="4" s="1"/>
  <c r="AV341" i="4" s="1"/>
  <c r="AA304" i="4"/>
  <c r="AA387" i="4"/>
  <c r="AA464" i="4"/>
  <c r="AA249" i="4"/>
  <c r="AA341" i="4"/>
  <c r="R304" i="4"/>
  <c r="AP304" i="4"/>
  <c r="R387" i="4"/>
  <c r="R464" i="4"/>
  <c r="X464" i="4"/>
  <c r="R249" i="4"/>
  <c r="AP249" i="4"/>
  <c r="R341" i="4"/>
  <c r="M304" i="4"/>
  <c r="J304" i="4" s="1"/>
  <c r="M387" i="4"/>
  <c r="Z387" i="4" s="1"/>
  <c r="M464" i="4"/>
  <c r="J464" i="4" s="1"/>
  <c r="M249" i="4"/>
  <c r="Z249" i="4" s="1"/>
  <c r="M341" i="4"/>
  <c r="J341" i="4" s="1"/>
  <c r="AW341" i="12" l="1"/>
  <c r="AX341" i="12"/>
  <c r="AW249" i="12"/>
  <c r="AX249" i="12"/>
  <c r="AW464" i="12"/>
  <c r="AX464" i="12"/>
  <c r="AX387" i="12"/>
  <c r="AW387" i="12"/>
  <c r="AW304" i="12"/>
  <c r="AX304" i="12"/>
  <c r="J249" i="4"/>
  <c r="J387" i="4"/>
  <c r="Z464" i="4"/>
  <c r="Z341" i="4"/>
  <c r="Z304" i="4"/>
  <c r="W341" i="4"/>
  <c r="W249" i="4"/>
  <c r="W304" i="4"/>
  <c r="W387" i="4"/>
  <c r="X304" i="4"/>
  <c r="AO341" i="4"/>
  <c r="AO249" i="4"/>
  <c r="AO464" i="4"/>
  <c r="AO387" i="4"/>
  <c r="AO304" i="4"/>
  <c r="X387" i="4"/>
  <c r="X249" i="4"/>
  <c r="AP341" i="4"/>
  <c r="AP464" i="4"/>
  <c r="AP387" i="4"/>
  <c r="AW249" i="4"/>
  <c r="AX249" i="4" s="1"/>
  <c r="AW387" i="4"/>
  <c r="AX387" i="4" s="1"/>
  <c r="AW341" i="4"/>
  <c r="AX341" i="4" s="1"/>
  <c r="AW464" i="4"/>
  <c r="AX464" i="4" s="1"/>
  <c r="AW304" i="4"/>
  <c r="AX304" i="4" s="1"/>
  <c r="W464" i="4"/>
  <c r="X341" i="4"/>
  <c r="BF41" i="4" l="1"/>
  <c r="BF237" i="4"/>
  <c r="BF599" i="4"/>
  <c r="AQ599" i="4"/>
  <c r="AS599" i="4"/>
  <c r="AT599" i="4" s="1"/>
  <c r="AU599" i="4" s="1"/>
  <c r="AV599" i="4" s="1"/>
  <c r="AQ237" i="4"/>
  <c r="AS237" i="4"/>
  <c r="AT237" i="4" s="1"/>
  <c r="AU237" i="4" s="1"/>
  <c r="AV237" i="4" s="1"/>
  <c r="AQ41" i="4"/>
  <c r="AS41" i="4"/>
  <c r="AT41" i="4" s="1"/>
  <c r="AU41" i="4" s="1"/>
  <c r="AV41" i="4" s="1"/>
  <c r="AA599" i="4"/>
  <c r="AA237" i="4"/>
  <c r="AA41" i="4"/>
  <c r="AO41" i="4"/>
  <c r="AC599" i="12"/>
  <c r="AD599" i="12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AQ599" i="12"/>
  <c r="AR599" i="12"/>
  <c r="AS599" i="12"/>
  <c r="AT599" i="12"/>
  <c r="AU599" i="12"/>
  <c r="AV599" i="12"/>
  <c r="AC237" i="12"/>
  <c r="AD237" i="12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S237" i="12"/>
  <c r="AT237" i="12"/>
  <c r="AU237" i="12"/>
  <c r="AV237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R599" i="4"/>
  <c r="R237" i="4"/>
  <c r="R41" i="4"/>
  <c r="M599" i="4"/>
  <c r="Z599" i="4" s="1"/>
  <c r="M237" i="4"/>
  <c r="Z237" i="4" s="1"/>
  <c r="M41" i="4"/>
  <c r="Z41" i="4" s="1"/>
  <c r="AX41" i="12" l="1"/>
  <c r="AW41" i="12"/>
  <c r="AW237" i="12"/>
  <c r="AX237" i="12"/>
  <c r="AW599" i="12"/>
  <c r="AX599" i="12"/>
  <c r="J41" i="4"/>
  <c r="W41" i="4"/>
  <c r="W599" i="4"/>
  <c r="J237" i="4"/>
  <c r="AO237" i="4" s="1"/>
  <c r="J599" i="4"/>
  <c r="AO599" i="4" s="1"/>
  <c r="W237" i="4"/>
  <c r="X41" i="4"/>
  <c r="X237" i="4"/>
  <c r="AP41" i="4"/>
  <c r="X599" i="4"/>
  <c r="AW237" i="4"/>
  <c r="AX237" i="4" s="1"/>
  <c r="AW41" i="4"/>
  <c r="AX41" i="4" s="1"/>
  <c r="AW599" i="4"/>
  <c r="AX599" i="4" s="1"/>
  <c r="AP237" i="4" l="1"/>
  <c r="AP599" i="4"/>
  <c r="X8" i="4" l="1"/>
  <c r="X10" i="4"/>
  <c r="X11" i="4"/>
  <c r="X13" i="4"/>
  <c r="X14" i="4"/>
  <c r="X15" i="4"/>
  <c r="X17" i="4"/>
  <c r="X18" i="4"/>
  <c r="X20" i="4"/>
  <c r="X21" i="4"/>
  <c r="X22" i="4"/>
  <c r="X25" i="4"/>
  <c r="X26" i="4"/>
  <c r="X27" i="4"/>
  <c r="X28" i="4"/>
  <c r="X29" i="4"/>
  <c r="X30" i="4"/>
  <c r="X32" i="4"/>
  <c r="X31" i="4"/>
  <c r="X33" i="4"/>
  <c r="X34" i="4"/>
  <c r="X35" i="4"/>
  <c r="X36" i="4"/>
  <c r="X37" i="4"/>
  <c r="X38" i="4"/>
  <c r="X39" i="4"/>
  <c r="X40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9" i="4"/>
  <c r="X100" i="4"/>
  <c r="X101" i="4"/>
  <c r="X103" i="4"/>
  <c r="X104" i="4"/>
  <c r="X105" i="4"/>
  <c r="X106" i="4"/>
  <c r="X107" i="4"/>
  <c r="X108" i="4"/>
  <c r="X110" i="4"/>
  <c r="X112" i="4"/>
  <c r="X113" i="4"/>
  <c r="X116" i="4"/>
  <c r="X117" i="4"/>
  <c r="X118" i="4"/>
  <c r="X119" i="4"/>
  <c r="X121" i="4"/>
  <c r="X126" i="4"/>
  <c r="X130" i="4"/>
  <c r="X134" i="4"/>
  <c r="X138" i="4"/>
  <c r="X141" i="4"/>
  <c r="X142" i="4"/>
  <c r="X143" i="4"/>
  <c r="X145" i="4"/>
  <c r="X146" i="4"/>
  <c r="X148" i="4"/>
  <c r="X149" i="4"/>
  <c r="X150" i="4"/>
  <c r="X152" i="4"/>
  <c r="X153" i="4"/>
  <c r="X155" i="4"/>
  <c r="X158" i="4"/>
  <c r="X159" i="4"/>
  <c r="X160" i="4"/>
  <c r="X162" i="4"/>
  <c r="X164" i="4"/>
  <c r="X165" i="4"/>
  <c r="X166" i="4"/>
  <c r="X172" i="4"/>
  <c r="X173" i="4"/>
  <c r="X175" i="4"/>
  <c r="X177" i="4"/>
  <c r="X179" i="4"/>
  <c r="X181" i="4"/>
  <c r="X183" i="4"/>
  <c r="X185" i="4"/>
  <c r="X187" i="4"/>
  <c r="X191" i="4"/>
  <c r="X193" i="4"/>
  <c r="X195" i="4"/>
  <c r="X198" i="4"/>
  <c r="X200" i="4"/>
  <c r="X226" i="4"/>
  <c r="X241" i="4"/>
  <c r="X247" i="4"/>
  <c r="X251" i="4"/>
  <c r="X252" i="4"/>
  <c r="X253" i="4"/>
  <c r="X256" i="4"/>
  <c r="X259" i="4"/>
  <c r="X261" i="4"/>
  <c r="X265" i="4"/>
  <c r="X267" i="4"/>
  <c r="X269" i="4"/>
  <c r="X273" i="4"/>
  <c r="X275" i="4"/>
  <c r="X277" i="4"/>
  <c r="X279" i="4"/>
  <c r="X281" i="4"/>
  <c r="X283" i="4"/>
  <c r="X288" i="4"/>
  <c r="X290" i="4"/>
  <c r="X292" i="4"/>
  <c r="X294" i="4"/>
  <c r="X295" i="4"/>
  <c r="X296" i="4"/>
  <c r="X297" i="4"/>
  <c r="X299" i="4"/>
  <c r="X300" i="4"/>
  <c r="X301" i="4"/>
  <c r="X302" i="4"/>
  <c r="X303" i="4"/>
  <c r="X305" i="4"/>
  <c r="X306" i="4"/>
  <c r="X307" i="4"/>
  <c r="X308" i="4"/>
  <c r="X309" i="4"/>
  <c r="X310" i="4"/>
  <c r="X311" i="4"/>
  <c r="X312" i="4"/>
  <c r="X313" i="4"/>
  <c r="X314" i="4"/>
  <c r="X315" i="4"/>
  <c r="X316" i="4"/>
  <c r="X317" i="4"/>
  <c r="X319" i="4"/>
  <c r="X320" i="4"/>
  <c r="X321" i="4"/>
  <c r="X322" i="4"/>
  <c r="X323" i="4"/>
  <c r="X324" i="4"/>
  <c r="X325" i="4"/>
  <c r="X326" i="4"/>
  <c r="X327" i="4"/>
  <c r="X328" i="4"/>
  <c r="X329" i="4"/>
  <c r="X331" i="4"/>
  <c r="X332" i="4"/>
  <c r="X333" i="4"/>
  <c r="X334" i="4"/>
  <c r="X335" i="4"/>
  <c r="X336" i="4"/>
  <c r="X337" i="4"/>
  <c r="X338" i="4"/>
  <c r="X339" i="4"/>
  <c r="X340" i="4"/>
  <c r="X343" i="4"/>
  <c r="X344" i="4"/>
  <c r="X345" i="4"/>
  <c r="X346" i="4"/>
  <c r="X347" i="4"/>
  <c r="X348" i="4"/>
  <c r="X349" i="4"/>
  <c r="X350" i="4"/>
  <c r="X351" i="4"/>
  <c r="X352" i="4"/>
  <c r="X353" i="4"/>
  <c r="X354" i="4"/>
  <c r="X355" i="4"/>
  <c r="X356" i="4"/>
  <c r="X357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4" i="4"/>
  <c r="X375" i="4"/>
  <c r="X376" i="4"/>
  <c r="X377" i="4"/>
  <c r="X378" i="4"/>
  <c r="X379" i="4"/>
  <c r="X380" i="4"/>
  <c r="X381" i="4"/>
  <c r="X382" i="4"/>
  <c r="X383" i="4"/>
  <c r="X385" i="4"/>
  <c r="X386" i="4"/>
  <c r="X388" i="4"/>
  <c r="X389" i="4"/>
  <c r="X391" i="4"/>
  <c r="X392" i="4"/>
  <c r="X393" i="4"/>
  <c r="X394" i="4"/>
  <c r="X395" i="4"/>
  <c r="X396" i="4"/>
  <c r="X397" i="4"/>
  <c r="X398" i="4"/>
  <c r="X399" i="4"/>
  <c r="X401" i="4"/>
  <c r="X402" i="4"/>
  <c r="X403" i="4"/>
  <c r="X404" i="4"/>
  <c r="X406" i="4"/>
  <c r="X407" i="4"/>
  <c r="X408" i="4"/>
  <c r="X409" i="4"/>
  <c r="X426" i="4"/>
  <c r="X429" i="4"/>
  <c r="X431" i="4"/>
  <c r="X433" i="4"/>
  <c r="X434" i="4"/>
  <c r="X437" i="4"/>
  <c r="X438" i="4"/>
  <c r="X439" i="4"/>
  <c r="X441" i="4"/>
  <c r="X442" i="4"/>
  <c r="X445" i="4"/>
  <c r="X446" i="4"/>
  <c r="X447" i="4"/>
  <c r="X450" i="4"/>
  <c r="X452" i="4"/>
  <c r="X456" i="4"/>
  <c r="X458" i="4"/>
  <c r="X460" i="4"/>
  <c r="X461" i="4"/>
  <c r="X463" i="4"/>
  <c r="X466" i="4"/>
  <c r="X468" i="4"/>
  <c r="X486" i="4"/>
  <c r="X494" i="4"/>
  <c r="X501" i="4"/>
  <c r="X504" i="4"/>
  <c r="X508" i="4"/>
  <c r="X516" i="4"/>
  <c r="X521" i="4"/>
  <c r="X525" i="4"/>
  <c r="X534" i="4"/>
  <c r="X537" i="4"/>
  <c r="X539" i="4"/>
  <c r="X540" i="4"/>
  <c r="X541" i="4"/>
  <c r="X542" i="4"/>
  <c r="X543" i="4"/>
  <c r="X545" i="4"/>
  <c r="X546" i="4"/>
  <c r="X547" i="4"/>
  <c r="X548" i="4"/>
  <c r="X550" i="4"/>
  <c r="X73" i="4"/>
  <c r="X551" i="4"/>
  <c r="X552" i="4"/>
  <c r="X553" i="4"/>
  <c r="X554" i="4"/>
  <c r="X555" i="4"/>
  <c r="X556" i="4"/>
  <c r="X557" i="4"/>
  <c r="X558" i="4"/>
  <c r="X560" i="4"/>
  <c r="X562" i="4"/>
  <c r="X563" i="4"/>
  <c r="X43" i="4"/>
  <c r="X565" i="4"/>
  <c r="X566" i="4"/>
  <c r="X568" i="4"/>
  <c r="X570" i="4"/>
  <c r="X572" i="4"/>
  <c r="X573" i="4"/>
  <c r="X574" i="4"/>
  <c r="X575" i="4"/>
  <c r="X576" i="4"/>
  <c r="X577" i="4"/>
  <c r="X578" i="4"/>
  <c r="X579" i="4"/>
  <c r="X580" i="4"/>
  <c r="X582" i="4"/>
  <c r="X583" i="4"/>
  <c r="X584" i="4"/>
  <c r="X585" i="4"/>
  <c r="X586" i="4"/>
  <c r="X587" i="4"/>
  <c r="X588" i="4"/>
  <c r="X589" i="4"/>
  <c r="X590" i="4"/>
  <c r="X591" i="4"/>
  <c r="X592" i="4"/>
  <c r="X593" i="4"/>
  <c r="X595" i="4"/>
  <c r="X596" i="4"/>
  <c r="X597" i="4"/>
  <c r="X598" i="4"/>
  <c r="X600" i="4"/>
  <c r="X601" i="4"/>
  <c r="X602" i="4"/>
  <c r="X603" i="4"/>
  <c r="X606" i="4"/>
  <c r="X608" i="4"/>
  <c r="X610" i="4"/>
  <c r="X611" i="4"/>
  <c r="X612" i="4"/>
  <c r="X613" i="4"/>
  <c r="X614" i="4"/>
  <c r="X615" i="4"/>
  <c r="X616" i="4"/>
  <c r="X617" i="4"/>
  <c r="X618" i="4"/>
  <c r="X619" i="4"/>
  <c r="X620" i="4"/>
  <c r="X621" i="4"/>
  <c r="X622" i="4"/>
  <c r="X627" i="4"/>
  <c r="X628" i="4"/>
  <c r="X630" i="4"/>
  <c r="X632" i="4"/>
  <c r="X633" i="4"/>
  <c r="X635" i="4"/>
  <c r="X636" i="4"/>
  <c r="X638" i="4"/>
  <c r="X640" i="4"/>
  <c r="X642" i="4"/>
  <c r="X643" i="4"/>
  <c r="X646" i="4"/>
  <c r="X648" i="4"/>
  <c r="X651" i="4"/>
  <c r="X654" i="4"/>
  <c r="X656" i="4"/>
  <c r="X657" i="4"/>
  <c r="X660" i="4"/>
  <c r="X661" i="4"/>
  <c r="X663" i="4"/>
  <c r="X666" i="4"/>
  <c r="X668" i="4"/>
  <c r="X670" i="4"/>
  <c r="X671" i="4"/>
  <c r="X673" i="4"/>
  <c r="X675" i="4"/>
  <c r="X677" i="4"/>
  <c r="X679" i="4"/>
  <c r="X681" i="4"/>
  <c r="X683" i="4"/>
  <c r="X684" i="4"/>
  <c r="X688" i="4"/>
  <c r="X689" i="4"/>
  <c r="X690" i="4"/>
  <c r="X691" i="4"/>
  <c r="X693" i="4"/>
  <c r="X694" i="4"/>
  <c r="X696" i="4"/>
  <c r="X698" i="4"/>
  <c r="X700" i="4"/>
  <c r="X702" i="4"/>
  <c r="X703" i="4"/>
  <c r="X706" i="4"/>
  <c r="X707" i="4"/>
  <c r="X709" i="4"/>
  <c r="X711" i="4"/>
  <c r="X713" i="4"/>
  <c r="X715" i="4"/>
  <c r="X717" i="4"/>
  <c r="X719" i="4"/>
  <c r="X720" i="4"/>
  <c r="X721" i="4"/>
  <c r="X724" i="4"/>
  <c r="X726" i="4"/>
  <c r="X728" i="4"/>
  <c r="X730" i="4"/>
  <c r="X732" i="4"/>
  <c r="X733" i="4"/>
  <c r="X735" i="4"/>
  <c r="X737" i="4"/>
  <c r="X739" i="4"/>
  <c r="X741" i="4"/>
  <c r="X743" i="4"/>
  <c r="X744" i="4"/>
  <c r="X746" i="4"/>
  <c r="X748" i="4"/>
  <c r="X750" i="4"/>
  <c r="X7" i="4"/>
  <c r="AD293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S293" i="12"/>
  <c r="AT293" i="12"/>
  <c r="AU293" i="12"/>
  <c r="AV293" i="12"/>
  <c r="AD205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S205" i="12"/>
  <c r="AT205" i="12"/>
  <c r="AU205" i="12"/>
  <c r="AV205" i="12"/>
  <c r="AD139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S139" i="12"/>
  <c r="AT139" i="12"/>
  <c r="AU139" i="12"/>
  <c r="AV139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S117" i="12"/>
  <c r="AT117" i="12"/>
  <c r="AU117" i="12"/>
  <c r="AV117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S106" i="12"/>
  <c r="AT106" i="12"/>
  <c r="AU106" i="12"/>
  <c r="AV106" i="12"/>
  <c r="AD490" i="12"/>
  <c r="AE490" i="12"/>
  <c r="AF490" i="12"/>
  <c r="AG490" i="12"/>
  <c r="AH490" i="12"/>
  <c r="AI490" i="12"/>
  <c r="AJ490" i="12"/>
  <c r="AK490" i="12"/>
  <c r="AL490" i="12"/>
  <c r="AM490" i="12"/>
  <c r="AN490" i="12"/>
  <c r="AO490" i="12"/>
  <c r="AP490" i="12"/>
  <c r="AQ490" i="12"/>
  <c r="AR490" i="12"/>
  <c r="AS490" i="12"/>
  <c r="AT490" i="12"/>
  <c r="AU490" i="12"/>
  <c r="AV490" i="12"/>
  <c r="AD472" i="12"/>
  <c r="AE472" i="12"/>
  <c r="AF472" i="12"/>
  <c r="AG472" i="12"/>
  <c r="AH472" i="12"/>
  <c r="AI472" i="12"/>
  <c r="AJ472" i="12"/>
  <c r="AK472" i="12"/>
  <c r="AL472" i="12"/>
  <c r="AM472" i="12"/>
  <c r="AN472" i="12"/>
  <c r="AO472" i="12"/>
  <c r="AP472" i="12"/>
  <c r="AQ472" i="12"/>
  <c r="AR472" i="12"/>
  <c r="AS472" i="12"/>
  <c r="AT472" i="12"/>
  <c r="AU472" i="12"/>
  <c r="AV472" i="12"/>
  <c r="AD391" i="12"/>
  <c r="AE391" i="12"/>
  <c r="AF391" i="12"/>
  <c r="AG391" i="12"/>
  <c r="AH391" i="12"/>
  <c r="AI391" i="12"/>
  <c r="AJ391" i="12"/>
  <c r="AK391" i="12"/>
  <c r="AL391" i="12"/>
  <c r="AM391" i="12"/>
  <c r="AN391" i="12"/>
  <c r="AO391" i="12"/>
  <c r="AP391" i="12"/>
  <c r="AQ391" i="12"/>
  <c r="AR391" i="12"/>
  <c r="AS391" i="12"/>
  <c r="AT391" i="12"/>
  <c r="AU391" i="12"/>
  <c r="AV391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S209" i="12"/>
  <c r="AT209" i="12"/>
  <c r="AU209" i="12"/>
  <c r="AV209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D621" i="12"/>
  <c r="AE621" i="12"/>
  <c r="AF621" i="12"/>
  <c r="AG621" i="12"/>
  <c r="AH621" i="12"/>
  <c r="AI621" i="12"/>
  <c r="AJ621" i="12"/>
  <c r="AK621" i="12"/>
  <c r="AL621" i="12"/>
  <c r="AM621" i="12"/>
  <c r="AN621" i="12"/>
  <c r="AO621" i="12"/>
  <c r="AP621" i="12"/>
  <c r="AQ621" i="12"/>
  <c r="AR621" i="12"/>
  <c r="AS621" i="12"/>
  <c r="AT621" i="12"/>
  <c r="AU621" i="12"/>
  <c r="AV621" i="12"/>
  <c r="AD251" i="12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AQ251" i="12"/>
  <c r="AR251" i="12"/>
  <c r="AS251" i="12"/>
  <c r="AT251" i="12"/>
  <c r="AU251" i="12"/>
  <c r="AV251" i="12"/>
  <c r="AD609" i="12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AQ609" i="12"/>
  <c r="AR609" i="12"/>
  <c r="AS609" i="12"/>
  <c r="AT609" i="12"/>
  <c r="AU609" i="12"/>
  <c r="AV609" i="12"/>
  <c r="AD334" i="12"/>
  <c r="AE334" i="12"/>
  <c r="AF334" i="12"/>
  <c r="AG334" i="12"/>
  <c r="AH334" i="12"/>
  <c r="AI334" i="12"/>
  <c r="AJ334" i="12"/>
  <c r="AK334" i="12"/>
  <c r="AL334" i="12"/>
  <c r="AM334" i="12"/>
  <c r="AN334" i="12"/>
  <c r="AO334" i="12"/>
  <c r="AP334" i="12"/>
  <c r="AQ334" i="12"/>
  <c r="AR334" i="12"/>
  <c r="AS334" i="12"/>
  <c r="AT334" i="12"/>
  <c r="AU334" i="12"/>
  <c r="AV334" i="12"/>
  <c r="AD438" i="12"/>
  <c r="AE438" i="12"/>
  <c r="AF438" i="12"/>
  <c r="AG438" i="12"/>
  <c r="AH438" i="12"/>
  <c r="AI438" i="12"/>
  <c r="AJ438" i="12"/>
  <c r="AK438" i="12"/>
  <c r="AL438" i="12"/>
  <c r="AM438" i="12"/>
  <c r="AN438" i="12"/>
  <c r="AO438" i="12"/>
  <c r="AP438" i="12"/>
  <c r="AQ438" i="12"/>
  <c r="AR438" i="12"/>
  <c r="AS438" i="12"/>
  <c r="AT438" i="12"/>
  <c r="AU438" i="12"/>
  <c r="AV438" i="12"/>
  <c r="AC8" i="12"/>
  <c r="AC9" i="12"/>
  <c r="AC10" i="12"/>
  <c r="AC11" i="12"/>
  <c r="AC12" i="12"/>
  <c r="AC13" i="12"/>
  <c r="AC14" i="12"/>
  <c r="AC15" i="12"/>
  <c r="AC16" i="12"/>
  <c r="AC17" i="12"/>
  <c r="AC18" i="12"/>
  <c r="AC19" i="12"/>
  <c r="AC20" i="12"/>
  <c r="AC21" i="12"/>
  <c r="AC22" i="12"/>
  <c r="AC24" i="12"/>
  <c r="AC25" i="12"/>
  <c r="AC26" i="12"/>
  <c r="AC27" i="12"/>
  <c r="AC28" i="12"/>
  <c r="AC29" i="12"/>
  <c r="AC30" i="12"/>
  <c r="AC32" i="12"/>
  <c r="AC31" i="12"/>
  <c r="AC33" i="12"/>
  <c r="AC34" i="12"/>
  <c r="AC35" i="12"/>
  <c r="AC36" i="12"/>
  <c r="AC37" i="12"/>
  <c r="AC38" i="12"/>
  <c r="AC39" i="12"/>
  <c r="AC40" i="12"/>
  <c r="AC44" i="12"/>
  <c r="AC46" i="12"/>
  <c r="AC47" i="12"/>
  <c r="AC48" i="12"/>
  <c r="AC49" i="12"/>
  <c r="AC50" i="12"/>
  <c r="AC51" i="12"/>
  <c r="AC52" i="12"/>
  <c r="AC53" i="12"/>
  <c r="AC54" i="12"/>
  <c r="AC55" i="12"/>
  <c r="AC56" i="12"/>
  <c r="AC58" i="12"/>
  <c r="AC59" i="12"/>
  <c r="AC60" i="12"/>
  <c r="AC61" i="12"/>
  <c r="AC62" i="12"/>
  <c r="AC63" i="12"/>
  <c r="AC64" i="12"/>
  <c r="AC65" i="12"/>
  <c r="AC66" i="12"/>
  <c r="AC67" i="12"/>
  <c r="AC68" i="12"/>
  <c r="AC69" i="12"/>
  <c r="AC70" i="12"/>
  <c r="AC71" i="12"/>
  <c r="AC72" i="12"/>
  <c r="AC74" i="12"/>
  <c r="AC75" i="12"/>
  <c r="AC76" i="12"/>
  <c r="AC77" i="12"/>
  <c r="AC78" i="12"/>
  <c r="AC79" i="12"/>
  <c r="AC80" i="12"/>
  <c r="AC81" i="12"/>
  <c r="AC82" i="12"/>
  <c r="AC83" i="12"/>
  <c r="AC84" i="12"/>
  <c r="AC659" i="12"/>
  <c r="AC85" i="12"/>
  <c r="AC86" i="12"/>
  <c r="AC87" i="12"/>
  <c r="AC88" i="12"/>
  <c r="AC89" i="12"/>
  <c r="AC90" i="12"/>
  <c r="AC91" i="12"/>
  <c r="AC92" i="12"/>
  <c r="AC93" i="12"/>
  <c r="AC94" i="12"/>
  <c r="AC95" i="12"/>
  <c r="AC96" i="12"/>
  <c r="AC97" i="12"/>
  <c r="AC98" i="12"/>
  <c r="AC99" i="12"/>
  <c r="AC100" i="12"/>
  <c r="AC101" i="12"/>
  <c r="AC102" i="12"/>
  <c r="AC103" i="12"/>
  <c r="AC104" i="12"/>
  <c r="AC105" i="12"/>
  <c r="AC107" i="12"/>
  <c r="AC108" i="12"/>
  <c r="AC109" i="12"/>
  <c r="AC110" i="12"/>
  <c r="AC111" i="12"/>
  <c r="AC112" i="12"/>
  <c r="AC113" i="12"/>
  <c r="AC115" i="12"/>
  <c r="AC116" i="12"/>
  <c r="AC118" i="12"/>
  <c r="AC119" i="12"/>
  <c r="AC120" i="12"/>
  <c r="AC121" i="12"/>
  <c r="AC122" i="12"/>
  <c r="AC123" i="12"/>
  <c r="AC125" i="12"/>
  <c r="AC126" i="12"/>
  <c r="AC127" i="12"/>
  <c r="AC128" i="12"/>
  <c r="AC129" i="12"/>
  <c r="AC130" i="12"/>
  <c r="AC131" i="12"/>
  <c r="AC133" i="12"/>
  <c r="AC134" i="12"/>
  <c r="AC135" i="12"/>
  <c r="AC136" i="12"/>
  <c r="AC137" i="12"/>
  <c r="AC138" i="12"/>
  <c r="AC140" i="12"/>
  <c r="AC141" i="12"/>
  <c r="AC142" i="12"/>
  <c r="AC143" i="12"/>
  <c r="AC144" i="12"/>
  <c r="AC145" i="12"/>
  <c r="AC146" i="12"/>
  <c r="AC147" i="12"/>
  <c r="AC148" i="12"/>
  <c r="AC149" i="12"/>
  <c r="AC150" i="12"/>
  <c r="AC151" i="12"/>
  <c r="AC152" i="12"/>
  <c r="AC153" i="12"/>
  <c r="AC154" i="12"/>
  <c r="AC155" i="12"/>
  <c r="AC157" i="12"/>
  <c r="AC158" i="12"/>
  <c r="AC159" i="12"/>
  <c r="AC160" i="12"/>
  <c r="AC161" i="12"/>
  <c r="AC162" i="12"/>
  <c r="AC163" i="12"/>
  <c r="AC164" i="12"/>
  <c r="AC165" i="12"/>
  <c r="AC166" i="12"/>
  <c r="AC167" i="12"/>
  <c r="AC170" i="12"/>
  <c r="AC171" i="12"/>
  <c r="AC172" i="12"/>
  <c r="AC173" i="12"/>
  <c r="AC175" i="12"/>
  <c r="AC176" i="12"/>
  <c r="AC177" i="12"/>
  <c r="AC178" i="12"/>
  <c r="AC179" i="12"/>
  <c r="AC180" i="12"/>
  <c r="AC181" i="12"/>
  <c r="AC182" i="12"/>
  <c r="AC183" i="12"/>
  <c r="AC184" i="12"/>
  <c r="AC185" i="12"/>
  <c r="AC186" i="12"/>
  <c r="AC187" i="12"/>
  <c r="AC188" i="12"/>
  <c r="AC189" i="12"/>
  <c r="AC190" i="12"/>
  <c r="AC191" i="12"/>
  <c r="AC192" i="12"/>
  <c r="AC193" i="12"/>
  <c r="AC194" i="12"/>
  <c r="AC195" i="12"/>
  <c r="AC196" i="12"/>
  <c r="AC197" i="12"/>
  <c r="AC198" i="12"/>
  <c r="AC199" i="12"/>
  <c r="AC200" i="12"/>
  <c r="AC201" i="12"/>
  <c r="AC202" i="12"/>
  <c r="AC203" i="12"/>
  <c r="AC204" i="12"/>
  <c r="AC206" i="12"/>
  <c r="AC207" i="12"/>
  <c r="AC208" i="12"/>
  <c r="AC210" i="12"/>
  <c r="AC211" i="12"/>
  <c r="AC212" i="12"/>
  <c r="AC213" i="12"/>
  <c r="AC214" i="12"/>
  <c r="AC215" i="12"/>
  <c r="AC216" i="12"/>
  <c r="AC218" i="12"/>
  <c r="AC219" i="12"/>
  <c r="AC220" i="12"/>
  <c r="AC221" i="12"/>
  <c r="AC222" i="12"/>
  <c r="AC223" i="12"/>
  <c r="AC224" i="12"/>
  <c r="AC225" i="12"/>
  <c r="AC226" i="12"/>
  <c r="AC227" i="12"/>
  <c r="AC228" i="12"/>
  <c r="AC229" i="12"/>
  <c r="AC230" i="12"/>
  <c r="AC231" i="12"/>
  <c r="AC232" i="12"/>
  <c r="AC233" i="12"/>
  <c r="AC234" i="12"/>
  <c r="AC235" i="12"/>
  <c r="AC236" i="12"/>
  <c r="AC238" i="12"/>
  <c r="AC239" i="12"/>
  <c r="AC240" i="12"/>
  <c r="AC241" i="12"/>
  <c r="AC242" i="12"/>
  <c r="AC243" i="12"/>
  <c r="AC244" i="12"/>
  <c r="AC245" i="12"/>
  <c r="AC246" i="12"/>
  <c r="AC247" i="12"/>
  <c r="AC248" i="12"/>
  <c r="AC535" i="12"/>
  <c r="AC252" i="12"/>
  <c r="AC253" i="12"/>
  <c r="AC254" i="12"/>
  <c r="AC255" i="12"/>
  <c r="AC256" i="12"/>
  <c r="AC258" i="12"/>
  <c r="AC259" i="12"/>
  <c r="AC260" i="12"/>
  <c r="AC261" i="12"/>
  <c r="AC262" i="12"/>
  <c r="AC263" i="12"/>
  <c r="AC264" i="12"/>
  <c r="AC265" i="12"/>
  <c r="AC266" i="12"/>
  <c r="AC267" i="12"/>
  <c r="AC268" i="12"/>
  <c r="AC269" i="12"/>
  <c r="AC272" i="12"/>
  <c r="AC273" i="12"/>
  <c r="AC274" i="12"/>
  <c r="AC275" i="12"/>
  <c r="AC276" i="12"/>
  <c r="AC277" i="12"/>
  <c r="AC278" i="12"/>
  <c r="AC279" i="12"/>
  <c r="AC280" i="12"/>
  <c r="AC281" i="12"/>
  <c r="AC282" i="12"/>
  <c r="AC283" i="12"/>
  <c r="AC284" i="12"/>
  <c r="AC286" i="12"/>
  <c r="AC288" i="12"/>
  <c r="AC289" i="12"/>
  <c r="AC290" i="12"/>
  <c r="AC291" i="12"/>
  <c r="AC292" i="12"/>
  <c r="AC294" i="12"/>
  <c r="AC295" i="12"/>
  <c r="AC296" i="12"/>
  <c r="AC297" i="12"/>
  <c r="AC299" i="12"/>
  <c r="AC300" i="12"/>
  <c r="AC301" i="12"/>
  <c r="AC302" i="12"/>
  <c r="AC303" i="12"/>
  <c r="AC305" i="12"/>
  <c r="AC306" i="12"/>
  <c r="AC307" i="12"/>
  <c r="AC308" i="12"/>
  <c r="AC309" i="12"/>
  <c r="AC310" i="12"/>
  <c r="AC311" i="12"/>
  <c r="AC312" i="12"/>
  <c r="AC313" i="12"/>
  <c r="AC314" i="12"/>
  <c r="AC315" i="12"/>
  <c r="AC316" i="12"/>
  <c r="AC317" i="12"/>
  <c r="AC319" i="12"/>
  <c r="AC320" i="12"/>
  <c r="AC321" i="12"/>
  <c r="AC322" i="12"/>
  <c r="AC323" i="12"/>
  <c r="AC324" i="12"/>
  <c r="AC325" i="12"/>
  <c r="AC326" i="12"/>
  <c r="AC327" i="12"/>
  <c r="AC328" i="12"/>
  <c r="AC329" i="12"/>
  <c r="AC331" i="12"/>
  <c r="AC332" i="12"/>
  <c r="AC333" i="12"/>
  <c r="AC335" i="12"/>
  <c r="AC336" i="12"/>
  <c r="AC337" i="12"/>
  <c r="AC338" i="12"/>
  <c r="AC339" i="12"/>
  <c r="AC340" i="12"/>
  <c r="AC343" i="12"/>
  <c r="AC344" i="12"/>
  <c r="AC345" i="12"/>
  <c r="AC346" i="12"/>
  <c r="AC347" i="12"/>
  <c r="AC348" i="12"/>
  <c r="AC349" i="12"/>
  <c r="AC350" i="12"/>
  <c r="AC351" i="12"/>
  <c r="AC352" i="12"/>
  <c r="AC353" i="12"/>
  <c r="AC354" i="12"/>
  <c r="AC355" i="12"/>
  <c r="AC356" i="12"/>
  <c r="AC357" i="12"/>
  <c r="AC359" i="12"/>
  <c r="AC360" i="12"/>
  <c r="AC361" i="12"/>
  <c r="AC362" i="12"/>
  <c r="AC363" i="12"/>
  <c r="AC364" i="12"/>
  <c r="AC365" i="12"/>
  <c r="AC366" i="12"/>
  <c r="AC367" i="12"/>
  <c r="AC368" i="12"/>
  <c r="AC369" i="12"/>
  <c r="AC370" i="12"/>
  <c r="AC371" i="12"/>
  <c r="AC372" i="12"/>
  <c r="AC374" i="12"/>
  <c r="AC375" i="12"/>
  <c r="AC376" i="12"/>
  <c r="AC377" i="12"/>
  <c r="AC378" i="12"/>
  <c r="AC379" i="12"/>
  <c r="AC380" i="12"/>
  <c r="AC381" i="12"/>
  <c r="AC382" i="12"/>
  <c r="AC383" i="12"/>
  <c r="AC384" i="12"/>
  <c r="AC385" i="12"/>
  <c r="AC386" i="12"/>
  <c r="AC388" i="12"/>
  <c r="AC389" i="12"/>
  <c r="AC392" i="12"/>
  <c r="AC393" i="12"/>
  <c r="AC394" i="12"/>
  <c r="AC395" i="12"/>
  <c r="AC396" i="12"/>
  <c r="AC397" i="12"/>
  <c r="AC398" i="12"/>
  <c r="AC399" i="12"/>
  <c r="AC401" i="12"/>
  <c r="AC402" i="12"/>
  <c r="AC403" i="12"/>
  <c r="AC404" i="12"/>
  <c r="AC405" i="12"/>
  <c r="AC406" i="12"/>
  <c r="AC407" i="12"/>
  <c r="AC408" i="12"/>
  <c r="AC409" i="12"/>
  <c r="AC410" i="12"/>
  <c r="AC411" i="12"/>
  <c r="AC412" i="12"/>
  <c r="AC413" i="12"/>
  <c r="AC414" i="12"/>
  <c r="AC415" i="12"/>
  <c r="AC416" i="12"/>
  <c r="AC417" i="12"/>
  <c r="AC419" i="12"/>
  <c r="AC420" i="12"/>
  <c r="AC421" i="12"/>
  <c r="AC422" i="12"/>
  <c r="AC423" i="12"/>
  <c r="AC424" i="12"/>
  <c r="AC425" i="12"/>
  <c r="AC426" i="12"/>
  <c r="AC427" i="12"/>
  <c r="AC428" i="12"/>
  <c r="AC429" i="12"/>
  <c r="AC430" i="12"/>
  <c r="AC431" i="12"/>
  <c r="AC432" i="12"/>
  <c r="AC433" i="12"/>
  <c r="AC434" i="12"/>
  <c r="AC435" i="12"/>
  <c r="AC436" i="12"/>
  <c r="AC437" i="12"/>
  <c r="AC439" i="12"/>
  <c r="AC440" i="12"/>
  <c r="AC441" i="12"/>
  <c r="AC442" i="12"/>
  <c r="AC443" i="12"/>
  <c r="AC445" i="12"/>
  <c r="AC446" i="12"/>
  <c r="AC447" i="12"/>
  <c r="AC449" i="12"/>
  <c r="AC450" i="12"/>
  <c r="AC451" i="12"/>
  <c r="AC452" i="12"/>
  <c r="AC453" i="12"/>
  <c r="AC454" i="12"/>
  <c r="AC455" i="12"/>
  <c r="AC456" i="12"/>
  <c r="AC457" i="12"/>
  <c r="AC458" i="12"/>
  <c r="AC459" i="12"/>
  <c r="AC460" i="12"/>
  <c r="AC461" i="12"/>
  <c r="AC462" i="12"/>
  <c r="AC463" i="12"/>
  <c r="AC465" i="12"/>
  <c r="AC466" i="12"/>
  <c r="AC467" i="12"/>
  <c r="AC468" i="12"/>
  <c r="AC469" i="12"/>
  <c r="AC470" i="12"/>
  <c r="AC473" i="12"/>
  <c r="AC474" i="12"/>
  <c r="AC475" i="12"/>
  <c r="AC476" i="12"/>
  <c r="AC477" i="12"/>
  <c r="AC478" i="12"/>
  <c r="AC479" i="12"/>
  <c r="AC480" i="12"/>
  <c r="AC481" i="12"/>
  <c r="AC482" i="12"/>
  <c r="AC483" i="12"/>
  <c r="AC484" i="12"/>
  <c r="AC485" i="12"/>
  <c r="AC486" i="12"/>
  <c r="AC487" i="12"/>
  <c r="AC488" i="12"/>
  <c r="AC489" i="12"/>
  <c r="AC491" i="12"/>
  <c r="AC492" i="12"/>
  <c r="AC493" i="12"/>
  <c r="AC494" i="12"/>
  <c r="AC495" i="12"/>
  <c r="AC496" i="12"/>
  <c r="AC498" i="12"/>
  <c r="AC499" i="12"/>
  <c r="AC500" i="12"/>
  <c r="AC501" i="12"/>
  <c r="AC502" i="12"/>
  <c r="AC503" i="12"/>
  <c r="AC504" i="12"/>
  <c r="AC505" i="12"/>
  <c r="AC506" i="12"/>
  <c r="AC507" i="12"/>
  <c r="AC508" i="12"/>
  <c r="AC509" i="12"/>
  <c r="AC510" i="12"/>
  <c r="AC511" i="12"/>
  <c r="AC513" i="12"/>
  <c r="AC514" i="12"/>
  <c r="AC515" i="12"/>
  <c r="AC516" i="12"/>
  <c r="AC518" i="12"/>
  <c r="AC519" i="12"/>
  <c r="AC520" i="12"/>
  <c r="AC521" i="12"/>
  <c r="AC522" i="12"/>
  <c r="AC523" i="12"/>
  <c r="AC524" i="12"/>
  <c r="AC525" i="12"/>
  <c r="AC526" i="12"/>
  <c r="AC527" i="12"/>
  <c r="AC528" i="12"/>
  <c r="AC529" i="12"/>
  <c r="AC530" i="12"/>
  <c r="AC532" i="12"/>
  <c r="AC533" i="12"/>
  <c r="AC534" i="12"/>
  <c r="AC536" i="12"/>
  <c r="AC537" i="12"/>
  <c r="AC539" i="12"/>
  <c r="AC540" i="12"/>
  <c r="AC541" i="12"/>
  <c r="AC542" i="12"/>
  <c r="AC543" i="12"/>
  <c r="AC544" i="12"/>
  <c r="AC545" i="12"/>
  <c r="AC546" i="12"/>
  <c r="AC547" i="12"/>
  <c r="AC548" i="12"/>
  <c r="AC549" i="12"/>
  <c r="AC550" i="12"/>
  <c r="AC73" i="12"/>
  <c r="AC551" i="12"/>
  <c r="AC552" i="12"/>
  <c r="AC553" i="12"/>
  <c r="AC554" i="12"/>
  <c r="AC555" i="12"/>
  <c r="AC556" i="12"/>
  <c r="AC557" i="12"/>
  <c r="AC558" i="12"/>
  <c r="AC560" i="12"/>
  <c r="AC561" i="12"/>
  <c r="AC562" i="12"/>
  <c r="AC563" i="12"/>
  <c r="AC564" i="12"/>
  <c r="AC43" i="12"/>
  <c r="AC565" i="12"/>
  <c r="AC566" i="12"/>
  <c r="AC567" i="12"/>
  <c r="AC568" i="12"/>
  <c r="AC569" i="12"/>
  <c r="AC570" i="12"/>
  <c r="AC571" i="12"/>
  <c r="AC572" i="12"/>
  <c r="AC573" i="12"/>
  <c r="AC574" i="12"/>
  <c r="AC581" i="12"/>
  <c r="AC575" i="12"/>
  <c r="AC576" i="12"/>
  <c r="AC577" i="12"/>
  <c r="AC578" i="12"/>
  <c r="AC579" i="12"/>
  <c r="AC580" i="12"/>
  <c r="AC582" i="12"/>
  <c r="AC583" i="12"/>
  <c r="AC584" i="12"/>
  <c r="AC585" i="12"/>
  <c r="AC586" i="12"/>
  <c r="AC587" i="12"/>
  <c r="AC588" i="12"/>
  <c r="AC589" i="12"/>
  <c r="AC590" i="12"/>
  <c r="AC591" i="12"/>
  <c r="AC592" i="12"/>
  <c r="AC593" i="12"/>
  <c r="AC595" i="12"/>
  <c r="AC596" i="12"/>
  <c r="AC597" i="12"/>
  <c r="AC598" i="12"/>
  <c r="AC600" i="12"/>
  <c r="AC601" i="12"/>
  <c r="AC602" i="12"/>
  <c r="AC603" i="12"/>
  <c r="AC605" i="12"/>
  <c r="AC606" i="12"/>
  <c r="AC607" i="12"/>
  <c r="AC608" i="12"/>
  <c r="AC610" i="12"/>
  <c r="AC611" i="12"/>
  <c r="AC612" i="12"/>
  <c r="AC613" i="12"/>
  <c r="AC614" i="12"/>
  <c r="AC615" i="12"/>
  <c r="AC616" i="12"/>
  <c r="AC617" i="12"/>
  <c r="AC618" i="12"/>
  <c r="AC619" i="12"/>
  <c r="AC620" i="12"/>
  <c r="AC622" i="12"/>
  <c r="AC624" i="12"/>
  <c r="AC625" i="12"/>
  <c r="AC626" i="12"/>
  <c r="AC627" i="12"/>
  <c r="AC628" i="12"/>
  <c r="AC629" i="12"/>
  <c r="AC630" i="12"/>
  <c r="AC631" i="12"/>
  <c r="AC632" i="12"/>
  <c r="AC633" i="12"/>
  <c r="AC634" i="12"/>
  <c r="AC635" i="12"/>
  <c r="AC636" i="12"/>
  <c r="AC637" i="12"/>
  <c r="AC638" i="12"/>
  <c r="AC639" i="12"/>
  <c r="AC640" i="12"/>
  <c r="AC641" i="12"/>
  <c r="AC642" i="12"/>
  <c r="AC643" i="12"/>
  <c r="AC644" i="12"/>
  <c r="AC645" i="12"/>
  <c r="AC646" i="12"/>
  <c r="AC647" i="12"/>
  <c r="AC648" i="12"/>
  <c r="AC649" i="12"/>
  <c r="AC651" i="12"/>
  <c r="AC652" i="12"/>
  <c r="AC654" i="12"/>
  <c r="AC655" i="12"/>
  <c r="AC656" i="12"/>
  <c r="AC657" i="12"/>
  <c r="AC658" i="12"/>
  <c r="AC660" i="12"/>
  <c r="AC661" i="12"/>
  <c r="AC662" i="12"/>
  <c r="AC663" i="12"/>
  <c r="AC664" i="12"/>
  <c r="AC665" i="12"/>
  <c r="AC666" i="12"/>
  <c r="AC667" i="12"/>
  <c r="AC668" i="12"/>
  <c r="AC669" i="12"/>
  <c r="AC670" i="12"/>
  <c r="AC671" i="12"/>
  <c r="AC672" i="12"/>
  <c r="AC673" i="12"/>
  <c r="AC674" i="12"/>
  <c r="AC675" i="12"/>
  <c r="AC676" i="12"/>
  <c r="AC677" i="12"/>
  <c r="AC678" i="12"/>
  <c r="AC679" i="12"/>
  <c r="AC680" i="12"/>
  <c r="AC681" i="12"/>
  <c r="AC682" i="12"/>
  <c r="AC683" i="12"/>
  <c r="AC684" i="12"/>
  <c r="AC686" i="12"/>
  <c r="AC687" i="12"/>
  <c r="AC688" i="12"/>
  <c r="AC689" i="12"/>
  <c r="AC690" i="12"/>
  <c r="AC691" i="12"/>
  <c r="AC692" i="12"/>
  <c r="AC693" i="12"/>
  <c r="AC694" i="12"/>
  <c r="AC695" i="12"/>
  <c r="AC696" i="12"/>
  <c r="AC697" i="12"/>
  <c r="AC698" i="12"/>
  <c r="AC699" i="12"/>
  <c r="AC700" i="12"/>
  <c r="AC701" i="12"/>
  <c r="AC702" i="12"/>
  <c r="AC703" i="12"/>
  <c r="AC704" i="12"/>
  <c r="AC705" i="12"/>
  <c r="AC706" i="12"/>
  <c r="AC707" i="12"/>
  <c r="AC708" i="12"/>
  <c r="AC709" i="12"/>
  <c r="AC711" i="12"/>
  <c r="AC712" i="12"/>
  <c r="AC713" i="12"/>
  <c r="AC714" i="12"/>
  <c r="AC715" i="12"/>
  <c r="AC716" i="12"/>
  <c r="AC717" i="12"/>
  <c r="AC718" i="12"/>
  <c r="AC719" i="12"/>
  <c r="AC720" i="12"/>
  <c r="AC721" i="12"/>
  <c r="AC722" i="12"/>
  <c r="AC723" i="12"/>
  <c r="AC724" i="12"/>
  <c r="AC725" i="12"/>
  <c r="AC726" i="12"/>
  <c r="AC727" i="12"/>
  <c r="AC728" i="12"/>
  <c r="AC729" i="12"/>
  <c r="AC730" i="12"/>
  <c r="AC731" i="12"/>
  <c r="AC732" i="12"/>
  <c r="AC733" i="12"/>
  <c r="AC734" i="12"/>
  <c r="AC735" i="12"/>
  <c r="AC736" i="12"/>
  <c r="AC737" i="12"/>
  <c r="AC738" i="12"/>
  <c r="AC739" i="12"/>
  <c r="AC740" i="12"/>
  <c r="AC741" i="12"/>
  <c r="AC742" i="12"/>
  <c r="AC743" i="12"/>
  <c r="AC744" i="12"/>
  <c r="AC745" i="12"/>
  <c r="AC746" i="12"/>
  <c r="AC747" i="12"/>
  <c r="AC748" i="12"/>
  <c r="AC749" i="12"/>
  <c r="AC750" i="12"/>
  <c r="AC751" i="12"/>
  <c r="AC293" i="12"/>
  <c r="AC205" i="12"/>
  <c r="AC139" i="12"/>
  <c r="AC117" i="12"/>
  <c r="AC106" i="12"/>
  <c r="AC490" i="12"/>
  <c r="AC472" i="12"/>
  <c r="AC391" i="12"/>
  <c r="AC209" i="12"/>
  <c r="AC45" i="12"/>
  <c r="AC621" i="12"/>
  <c r="AC251" i="12"/>
  <c r="AC609" i="12"/>
  <c r="AC334" i="12"/>
  <c r="AC438" i="12"/>
  <c r="AD7" i="12"/>
  <c r="AX251" i="12" l="1"/>
  <c r="AW251" i="12"/>
  <c r="AX391" i="12"/>
  <c r="AW391" i="12"/>
  <c r="AW117" i="12"/>
  <c r="AX117" i="12"/>
  <c r="AW326" i="12"/>
  <c r="AX326" i="12"/>
  <c r="AW213" i="12"/>
  <c r="AX213" i="12"/>
  <c r="AW438" i="12"/>
  <c r="AX438" i="12"/>
  <c r="AX621" i="12"/>
  <c r="AW621" i="12"/>
  <c r="AW472" i="12"/>
  <c r="AX472" i="12"/>
  <c r="AX139" i="12"/>
  <c r="AW139" i="12"/>
  <c r="AX383" i="12"/>
  <c r="AW383" i="12"/>
  <c r="AX182" i="12"/>
  <c r="AW182" i="12"/>
  <c r="AX334" i="12"/>
  <c r="AW334" i="12"/>
  <c r="AW45" i="12"/>
  <c r="AX45" i="12"/>
  <c r="AX490" i="12"/>
  <c r="AW490" i="12"/>
  <c r="AW205" i="12"/>
  <c r="AX205" i="12"/>
  <c r="AX609" i="12"/>
  <c r="AW609" i="12"/>
  <c r="AW209" i="12"/>
  <c r="AX209" i="12"/>
  <c r="AX106" i="12"/>
  <c r="AW106" i="12"/>
  <c r="AW293" i="12"/>
  <c r="AX293" i="12"/>
  <c r="W189" i="4"/>
  <c r="W675" i="4"/>
  <c r="W648" i="4"/>
  <c r="W643" i="4"/>
  <c r="W636" i="4"/>
  <c r="W635" i="4"/>
  <c r="W622" i="4"/>
  <c r="W611" i="4"/>
  <c r="W598" i="4"/>
  <c r="W521" i="4"/>
  <c r="W463" i="4"/>
  <c r="W447" i="4"/>
  <c r="W437" i="4"/>
  <c r="W288" i="4"/>
  <c r="W269" i="4"/>
  <c r="W256" i="4"/>
  <c r="W68" i="4"/>
  <c r="W126" i="4"/>
  <c r="W119" i="4"/>
  <c r="W405" i="4"/>
  <c r="W108" i="4"/>
  <c r="W164" i="4"/>
  <c r="W712" i="4"/>
  <c r="W593" i="4"/>
  <c r="W499" i="4"/>
  <c r="W498" i="4"/>
  <c r="W491" i="4"/>
  <c r="W490" i="4"/>
  <c r="W239" i="4"/>
  <c r="W233" i="4"/>
  <c r="W231" i="4"/>
  <c r="W230" i="4"/>
  <c r="W229" i="4"/>
  <c r="W227" i="4"/>
  <c r="W170" i="4"/>
  <c r="W167" i="4"/>
  <c r="W24" i="4"/>
  <c r="W19" i="4"/>
  <c r="W16" i="4"/>
  <c r="W12" i="4"/>
  <c r="W344" i="4"/>
  <c r="W159" i="4"/>
  <c r="W158" i="4"/>
  <c r="W155" i="4"/>
  <c r="W134" i="4"/>
  <c r="W54" i="4"/>
  <c r="W539" i="4"/>
  <c r="W537" i="4"/>
  <c r="W328" i="4"/>
  <c r="W316" i="4"/>
  <c r="W290" i="4"/>
  <c r="W476" i="4"/>
  <c r="W459" i="4"/>
  <c r="W453" i="4"/>
  <c r="W451" i="4"/>
  <c r="W220" i="4"/>
  <c r="W218" i="4"/>
  <c r="W216" i="4"/>
  <c r="W214" i="4"/>
  <c r="W213" i="4"/>
  <c r="W184" i="4"/>
  <c r="W140" i="4"/>
  <c r="W136" i="4"/>
  <c r="W90" i="4"/>
  <c r="W82" i="4"/>
  <c r="W60" i="4"/>
  <c r="W743" i="4"/>
  <c r="W728" i="4"/>
  <c r="W700" i="4"/>
  <c r="W694" i="4"/>
  <c r="W43" i="4"/>
  <c r="W557" i="4"/>
  <c r="W508" i="4"/>
  <c r="W435" i="4"/>
  <c r="W428" i="4"/>
  <c r="W425" i="4"/>
  <c r="W423" i="4"/>
  <c r="W422" i="4"/>
  <c r="W409" i="4"/>
  <c r="W241" i="4"/>
  <c r="W205" i="4"/>
  <c r="W203" i="4"/>
  <c r="W202" i="4"/>
  <c r="W161" i="4"/>
  <c r="W128" i="4"/>
  <c r="W9" i="4"/>
  <c r="W693" i="4"/>
  <c r="W689" i="4"/>
  <c r="W504" i="4"/>
  <c r="W486" i="4"/>
  <c r="X476" i="4"/>
  <c r="W420" i="4"/>
  <c r="W419" i="4"/>
  <c r="W417" i="4"/>
  <c r="W416" i="4"/>
  <c r="W414" i="4"/>
  <c r="W412" i="4"/>
  <c r="W411" i="4"/>
  <c r="W410" i="4"/>
  <c r="W389" i="4"/>
  <c r="W374" i="4"/>
  <c r="W286" i="4"/>
  <c r="W284" i="4"/>
  <c r="W278" i="4"/>
  <c r="W276" i="4"/>
  <c r="W254" i="4"/>
  <c r="W535" i="4"/>
  <c r="W248" i="4"/>
  <c r="W246" i="4"/>
  <c r="W245" i="4"/>
  <c r="W244" i="4"/>
  <c r="W243" i="4"/>
  <c r="W242" i="4"/>
  <c r="W226" i="4"/>
  <c r="W178" i="4"/>
  <c r="W176" i="4"/>
  <c r="W172" i="4"/>
  <c r="W154" i="4"/>
  <c r="W151" i="4"/>
  <c r="W147" i="4"/>
  <c r="W144" i="4"/>
  <c r="W141" i="4"/>
  <c r="X140" i="4"/>
  <c r="W125" i="4"/>
  <c r="W123" i="4"/>
  <c r="W122" i="4"/>
  <c r="W120" i="4"/>
  <c r="W77" i="4"/>
  <c r="W47" i="4"/>
  <c r="W688" i="4"/>
  <c r="W670" i="4"/>
  <c r="W618" i="4"/>
  <c r="W525" i="4"/>
  <c r="W501" i="4"/>
  <c r="W461" i="4"/>
  <c r="W426" i="4"/>
  <c r="X154" i="4"/>
  <c r="W736" i="4"/>
  <c r="W720" i="4"/>
  <c r="W680" i="4"/>
  <c r="W668" i="4"/>
  <c r="W629" i="4"/>
  <c r="W626" i="4"/>
  <c r="W572" i="4"/>
  <c r="W549" i="4"/>
  <c r="W475" i="4"/>
  <c r="W474" i="4"/>
  <c r="W469" i="4"/>
  <c r="W467" i="4"/>
  <c r="W391" i="4"/>
  <c r="W293" i="4"/>
  <c r="W273" i="4"/>
  <c r="X233" i="4"/>
  <c r="X220" i="4"/>
  <c r="X205" i="4"/>
  <c r="W719" i="4"/>
  <c r="W314" i="4"/>
  <c r="W238" i="4"/>
  <c r="W235" i="4"/>
  <c r="W234" i="4"/>
  <c r="W225" i="4"/>
  <c r="W224" i="4"/>
  <c r="W222" i="4"/>
  <c r="W221" i="4"/>
  <c r="W211" i="4"/>
  <c r="W210" i="4"/>
  <c r="W209" i="4"/>
  <c r="W207" i="4"/>
  <c r="W206" i="4"/>
  <c r="W197" i="4"/>
  <c r="X125" i="4"/>
  <c r="W708" i="4"/>
  <c r="W705" i="4"/>
  <c r="W664" i="4"/>
  <c r="W658" i="4"/>
  <c r="W655" i="4"/>
  <c r="W642" i="4"/>
  <c r="W607" i="4"/>
  <c r="W564" i="4"/>
  <c r="W561" i="4"/>
  <c r="W553" i="4"/>
  <c r="W536" i="4"/>
  <c r="W514" i="4"/>
  <c r="W513" i="4"/>
  <c r="W484" i="4"/>
  <c r="W483" i="4"/>
  <c r="W482" i="4"/>
  <c r="W479" i="4"/>
  <c r="W478" i="4"/>
  <c r="W440" i="4"/>
  <c r="W360" i="4"/>
  <c r="W357" i="4"/>
  <c r="W303" i="4"/>
  <c r="W301" i="4"/>
  <c r="W268" i="4"/>
  <c r="W266" i="4"/>
  <c r="W262" i="4"/>
  <c r="W260" i="4"/>
  <c r="W729" i="4"/>
  <c r="W737" i="4"/>
  <c r="W722" i="4"/>
  <c r="W713" i="4"/>
  <c r="W697" i="4"/>
  <c r="W676" i="4"/>
  <c r="W672" i="4"/>
  <c r="W649" i="4"/>
  <c r="W645" i="4"/>
  <c r="W624" i="4"/>
  <c r="W544" i="4"/>
  <c r="W532" i="4"/>
  <c r="W506" i="4"/>
  <c r="W505" i="4"/>
  <c r="W480" i="4"/>
  <c r="X480" i="4"/>
  <c r="W740" i="4"/>
  <c r="W735" i="4"/>
  <c r="W730" i="4"/>
  <c r="W716" i="4"/>
  <c r="W711" i="4"/>
  <c r="W706" i="4"/>
  <c r="W684" i="4"/>
  <c r="W669" i="4"/>
  <c r="W665" i="4"/>
  <c r="W663" i="4"/>
  <c r="W639" i="4"/>
  <c r="W630" i="4"/>
  <c r="W571" i="4"/>
  <c r="X564" i="4"/>
  <c r="W556" i="4"/>
  <c r="X536" i="4"/>
  <c r="W523" i="4"/>
  <c r="W522" i="4"/>
  <c r="W516" i="4"/>
  <c r="W686" i="4"/>
  <c r="W683" i="4"/>
  <c r="W677" i="4"/>
  <c r="W657" i="4"/>
  <c r="W651" i="4"/>
  <c r="W628" i="4"/>
  <c r="W609" i="4"/>
  <c r="W606" i="4"/>
  <c r="W601" i="4"/>
  <c r="W580" i="4"/>
  <c r="W552" i="4"/>
  <c r="W550" i="4"/>
  <c r="W546" i="4"/>
  <c r="W545" i="4"/>
  <c r="W542" i="4"/>
  <c r="W534" i="4"/>
  <c r="W528" i="4"/>
  <c r="W527" i="4"/>
  <c r="X496" i="4"/>
  <c r="W496" i="4"/>
  <c r="X493" i="4"/>
  <c r="W493" i="4"/>
  <c r="X470" i="4"/>
  <c r="W470" i="4"/>
  <c r="W725" i="4"/>
  <c r="X511" i="4"/>
  <c r="W511" i="4"/>
  <c r="W510" i="4"/>
  <c r="W509" i="4"/>
  <c r="X454" i="4"/>
  <c r="W454" i="4"/>
  <c r="W404" i="4"/>
  <c r="W195" i="4"/>
  <c r="W187" i="4"/>
  <c r="W183" i="4"/>
  <c r="W175" i="4"/>
  <c r="W166" i="4"/>
  <c r="W145" i="4"/>
  <c r="W121" i="4"/>
  <c r="W103" i="4"/>
  <c r="W101" i="4"/>
  <c r="W11" i="4"/>
  <c r="W519" i="4"/>
  <c r="W518" i="4"/>
  <c r="W502" i="4"/>
  <c r="W488" i="4"/>
  <c r="W487" i="4"/>
  <c r="W456" i="4"/>
  <c r="W442" i="4"/>
  <c r="W431" i="4"/>
  <c r="X423" i="4"/>
  <c r="X412" i="4"/>
  <c r="W408" i="4"/>
  <c r="W396" i="4"/>
  <c r="W381" i="4"/>
  <c r="W366" i="4"/>
  <c r="W351" i="4"/>
  <c r="W336" i="4"/>
  <c r="W323" i="4"/>
  <c r="W297" i="4"/>
  <c r="W281" i="4"/>
  <c r="X245" i="4"/>
  <c r="X238" i="4"/>
  <c r="X229" i="4"/>
  <c r="X216" i="4"/>
  <c r="X209" i="4"/>
  <c r="X203" i="4"/>
  <c r="W200" i="4"/>
  <c r="W199" i="4"/>
  <c r="W198" i="4"/>
  <c r="X197" i="4"/>
  <c r="W193" i="4"/>
  <c r="W191" i="4"/>
  <c r="X189" i="4"/>
  <c r="W185" i="4"/>
  <c r="X184" i="4"/>
  <c r="W181" i="4"/>
  <c r="W179" i="4"/>
  <c r="X178" i="4"/>
  <c r="W173" i="4"/>
  <c r="W171" i="4"/>
  <c r="X170" i="4"/>
  <c r="W165" i="4"/>
  <c r="W163" i="4"/>
  <c r="W162" i="4"/>
  <c r="X161" i="4"/>
  <c r="W152" i="4"/>
  <c r="W112" i="4"/>
  <c r="W105" i="4"/>
  <c r="W441" i="4"/>
  <c r="W429" i="4"/>
  <c r="W395" i="4"/>
  <c r="W379" i="4"/>
  <c r="W365" i="4"/>
  <c r="W349" i="4"/>
  <c r="W334" i="4"/>
  <c r="W321" i="4"/>
  <c r="W295" i="4"/>
  <c r="W279" i="4"/>
  <c r="W177" i="4"/>
  <c r="W160" i="4"/>
  <c r="W148" i="4"/>
  <c r="X147" i="4"/>
  <c r="W138" i="4"/>
  <c r="X136" i="4"/>
  <c r="W130" i="4"/>
  <c r="X128" i="4"/>
  <c r="X122" i="4"/>
  <c r="W117" i="4"/>
  <c r="W97" i="4"/>
  <c r="W72" i="4"/>
  <c r="W64" i="4"/>
  <c r="W58" i="4"/>
  <c r="W50" i="4"/>
  <c r="W44" i="4"/>
  <c r="W35" i="4"/>
  <c r="W30" i="4"/>
  <c r="W21" i="4"/>
  <c r="W569" i="4"/>
  <c r="X569" i="4"/>
  <c r="W751" i="4"/>
  <c r="W749" i="4"/>
  <c r="W747" i="4"/>
  <c r="W745" i="4"/>
  <c r="W738" i="4"/>
  <c r="W731" i="4"/>
  <c r="W723" i="4"/>
  <c r="W714" i="4"/>
  <c r="W701" i="4"/>
  <c r="W695" i="4"/>
  <c r="W678" i="4"/>
  <c r="W659" i="4"/>
  <c r="W652" i="4"/>
  <c r="W644" i="4"/>
  <c r="W637" i="4"/>
  <c r="W631" i="4"/>
  <c r="W625" i="4"/>
  <c r="X581" i="4"/>
  <c r="W581" i="4"/>
  <c r="W567" i="4"/>
  <c r="W7" i="4"/>
  <c r="W741" i="4"/>
  <c r="W733" i="4"/>
  <c r="W726" i="4"/>
  <c r="W721" i="4"/>
  <c r="W717" i="4"/>
  <c r="W709" i="4"/>
  <c r="W703" i="4"/>
  <c r="W698" i="4"/>
  <c r="W691" i="4"/>
  <c r="W681" i="4"/>
  <c r="W673" i="4"/>
  <c r="W666" i="4"/>
  <c r="W661" i="4"/>
  <c r="W656" i="4"/>
  <c r="W646" i="4"/>
  <c r="W640" i="4"/>
  <c r="W633" i="4"/>
  <c r="W627" i="4"/>
  <c r="W621" i="4"/>
  <c r="W615" i="4"/>
  <c r="W610" i="4"/>
  <c r="W603" i="4"/>
  <c r="W591" i="4"/>
  <c r="W586" i="4"/>
  <c r="W578" i="4"/>
  <c r="X571" i="4"/>
  <c r="X561" i="4"/>
  <c r="W742" i="4"/>
  <c r="W739" i="4"/>
  <c r="W734" i="4"/>
  <c r="W732" i="4"/>
  <c r="W727" i="4"/>
  <c r="W724" i="4"/>
  <c r="W718" i="4"/>
  <c r="W715" i="4"/>
  <c r="W707" i="4"/>
  <c r="W704" i="4"/>
  <c r="W702" i="4"/>
  <c r="W699" i="4"/>
  <c r="W696" i="4"/>
  <c r="W692" i="4"/>
  <c r="W690" i="4"/>
  <c r="W687" i="4"/>
  <c r="W682" i="4"/>
  <c r="W679" i="4"/>
  <c r="W674" i="4"/>
  <c r="W671" i="4"/>
  <c r="W667" i="4"/>
  <c r="W662" i="4"/>
  <c r="W660" i="4"/>
  <c r="W654" i="4"/>
  <c r="W647" i="4"/>
  <c r="W641" i="4"/>
  <c r="W638" i="4"/>
  <c r="W634" i="4"/>
  <c r="W632" i="4"/>
  <c r="W620" i="4"/>
  <c r="W608" i="4"/>
  <c r="W605" i="4"/>
  <c r="W602" i="4"/>
  <c r="W595" i="4"/>
  <c r="W584" i="4"/>
  <c r="W576" i="4"/>
  <c r="W568" i="4"/>
  <c r="X567" i="4"/>
  <c r="X549" i="4"/>
  <c r="W540" i="4"/>
  <c r="W573" i="4"/>
  <c r="W570" i="4"/>
  <c r="W565" i="4"/>
  <c r="W563" i="4"/>
  <c r="W558" i="4"/>
  <c r="W555" i="4"/>
  <c r="W73" i="4"/>
  <c r="W548" i="4"/>
  <c r="X528" i="4"/>
  <c r="X523" i="4"/>
  <c r="X519" i="4"/>
  <c r="X514" i="4"/>
  <c r="X510" i="4"/>
  <c r="X506" i="4"/>
  <c r="X499" i="4"/>
  <c r="X491" i="4"/>
  <c r="X488" i="4"/>
  <c r="X484" i="4"/>
  <c r="W251" i="4"/>
  <c r="X243" i="4"/>
  <c r="X239" i="4"/>
  <c r="X235" i="4"/>
  <c r="X231" i="4"/>
  <c r="X227" i="4"/>
  <c r="X225" i="4"/>
  <c r="X222" i="4"/>
  <c r="X214" i="4"/>
  <c r="X211" i="4"/>
  <c r="X207" i="4"/>
  <c r="W530" i="4"/>
  <c r="W529" i="4"/>
  <c r="W526" i="4"/>
  <c r="W524" i="4"/>
  <c r="W520" i="4"/>
  <c r="W515" i="4"/>
  <c r="W507" i="4"/>
  <c r="W503" i="4"/>
  <c r="W500" i="4"/>
  <c r="W495" i="4"/>
  <c r="W492" i="4"/>
  <c r="W489" i="4"/>
  <c r="W485" i="4"/>
  <c r="W481" i="4"/>
  <c r="W477" i="4"/>
  <c r="W473" i="4"/>
  <c r="W465" i="4"/>
  <c r="W457" i="4"/>
  <c r="W449" i="4"/>
  <c r="W443" i="4"/>
  <c r="W432" i="4"/>
  <c r="W427" i="4"/>
  <c r="W424" i="4"/>
  <c r="W421" i="4"/>
  <c r="W415" i="4"/>
  <c r="W413" i="4"/>
  <c r="W291" i="4"/>
  <c r="W282" i="4"/>
  <c r="W274" i="4"/>
  <c r="W264" i="4"/>
  <c r="W258" i="4"/>
  <c r="W247" i="4"/>
  <c r="W240" i="4"/>
  <c r="W236" i="4"/>
  <c r="W232" i="4"/>
  <c r="W228" i="4"/>
  <c r="W223" i="4"/>
  <c r="W219" i="4"/>
  <c r="W215" i="4"/>
  <c r="W212" i="4"/>
  <c r="W208" i="4"/>
  <c r="W204" i="4"/>
  <c r="W201" i="4"/>
  <c r="W194" i="4"/>
  <c r="W190" i="4"/>
  <c r="W182" i="4"/>
  <c r="W157" i="4"/>
  <c r="W153" i="4"/>
  <c r="W149" i="4"/>
  <c r="W146" i="4"/>
  <c r="W142" i="4"/>
  <c r="W137" i="4"/>
  <c r="W133" i="4"/>
  <c r="W129" i="4"/>
  <c r="W115" i="4"/>
  <c r="X115" i="4"/>
  <c r="W113" i="4"/>
  <c r="W109" i="4"/>
  <c r="X109" i="4"/>
  <c r="W102" i="4"/>
  <c r="X102" i="4"/>
  <c r="W566" i="4"/>
  <c r="W562" i="4"/>
  <c r="W560" i="4"/>
  <c r="W554" i="4"/>
  <c r="W551" i="4"/>
  <c r="W547" i="4"/>
  <c r="W543" i="4"/>
  <c r="X532" i="4"/>
  <c r="W494" i="4"/>
  <c r="X482" i="4"/>
  <c r="X478" i="4"/>
  <c r="X474" i="4"/>
  <c r="W472" i="4"/>
  <c r="W468" i="4"/>
  <c r="W462" i="4"/>
  <c r="W460" i="4"/>
  <c r="W455" i="4"/>
  <c r="W452" i="4"/>
  <c r="W446" i="4"/>
  <c r="W439" i="4"/>
  <c r="W436" i="4"/>
  <c r="W434" i="4"/>
  <c r="W430" i="4"/>
  <c r="X428" i="4"/>
  <c r="X422" i="4"/>
  <c r="X419" i="4"/>
  <c r="X416" i="4"/>
  <c r="X410" i="4"/>
  <c r="W407" i="4"/>
  <c r="W406" i="4"/>
  <c r="X405" i="4"/>
  <c r="W403" i="4"/>
  <c r="W402" i="4"/>
  <c r="W394" i="4"/>
  <c r="W385" i="4"/>
  <c r="W377" i="4"/>
  <c r="W370" i="4"/>
  <c r="W364" i="4"/>
  <c r="W355" i="4"/>
  <c r="W340" i="4"/>
  <c r="W319" i="4"/>
  <c r="W312" i="4"/>
  <c r="W306" i="4"/>
  <c r="W294" i="4"/>
  <c r="W289" i="4"/>
  <c r="W280" i="4"/>
  <c r="W277" i="4"/>
  <c r="W272" i="4"/>
  <c r="W267" i="4"/>
  <c r="W263" i="4"/>
  <c r="W261" i="4"/>
  <c r="W255" i="4"/>
  <c r="W253" i="4"/>
  <c r="X176" i="4"/>
  <c r="X171" i="4"/>
  <c r="X167" i="4"/>
  <c r="X163" i="4"/>
  <c r="X151" i="4"/>
  <c r="X144" i="4"/>
  <c r="X123" i="4"/>
  <c r="X120" i="4"/>
  <c r="W466" i="4"/>
  <c r="W458" i="4"/>
  <c r="W450" i="4"/>
  <c r="W445" i="4"/>
  <c r="W438" i="4"/>
  <c r="W433" i="4"/>
  <c r="W399" i="4"/>
  <c r="W393" i="4"/>
  <c r="W383" i="4"/>
  <c r="W368" i="4"/>
  <c r="W362" i="4"/>
  <c r="W353" i="4"/>
  <c r="W346" i="4"/>
  <c r="W338" i="4"/>
  <c r="W332" i="4"/>
  <c r="W325" i="4"/>
  <c r="W317" i="4"/>
  <c r="W310" i="4"/>
  <c r="W299" i="4"/>
  <c r="W292" i="4"/>
  <c r="W283" i="4"/>
  <c r="W275" i="4"/>
  <c r="W265" i="4"/>
  <c r="W259" i="4"/>
  <c r="W252" i="4"/>
  <c r="W196" i="4"/>
  <c r="W192" i="4"/>
  <c r="W188" i="4"/>
  <c r="W186" i="4"/>
  <c r="W180" i="4"/>
  <c r="W150" i="4"/>
  <c r="W143" i="4"/>
  <c r="W139" i="4"/>
  <c r="W135" i="4"/>
  <c r="W131" i="4"/>
  <c r="W127" i="4"/>
  <c r="W118" i="4"/>
  <c r="W111" i="4"/>
  <c r="X111" i="4"/>
  <c r="W98" i="4"/>
  <c r="X98" i="4"/>
  <c r="W104" i="4"/>
  <c r="W100" i="4"/>
  <c r="W86" i="4"/>
  <c r="W33" i="4"/>
  <c r="W26" i="4"/>
  <c r="X24" i="4"/>
  <c r="X19" i="4"/>
  <c r="W17" i="4"/>
  <c r="X16" i="4"/>
  <c r="W14" i="4"/>
  <c r="X12" i="4"/>
  <c r="W10" i="4"/>
  <c r="X9" i="4"/>
  <c r="W116" i="4"/>
  <c r="W110" i="4"/>
  <c r="W107" i="4"/>
  <c r="W106" i="4"/>
  <c r="W99" i="4"/>
  <c r="W96" i="4"/>
  <c r="W95" i="4"/>
  <c r="W93" i="4"/>
  <c r="W92" i="4"/>
  <c r="W89" i="4"/>
  <c r="W88" i="4"/>
  <c r="W85" i="4"/>
  <c r="W84" i="4"/>
  <c r="W81" i="4"/>
  <c r="W80" i="4"/>
  <c r="W79" i="4"/>
  <c r="W76" i="4"/>
  <c r="W75" i="4"/>
  <c r="W71" i="4"/>
  <c r="W70" i="4"/>
  <c r="W67" i="4"/>
  <c r="W66" i="4"/>
  <c r="W63" i="4"/>
  <c r="W62" i="4"/>
  <c r="W59" i="4"/>
  <c r="W56" i="4"/>
  <c r="W53" i="4"/>
  <c r="W52" i="4"/>
  <c r="W49" i="4"/>
  <c r="W46" i="4"/>
  <c r="W40" i="4"/>
  <c r="W38" i="4"/>
  <c r="W37" i="4"/>
  <c r="W31" i="4"/>
  <c r="W32" i="4"/>
  <c r="W29" i="4"/>
  <c r="W28" i="4"/>
  <c r="W25" i="4"/>
  <c r="W20" i="4"/>
  <c r="W13" i="4"/>
  <c r="W94" i="4"/>
  <c r="W91" i="4"/>
  <c r="W87" i="4"/>
  <c r="W83" i="4"/>
  <c r="W78" i="4"/>
  <c r="W74" i="4"/>
  <c r="W69" i="4"/>
  <c r="W65" i="4"/>
  <c r="W61" i="4"/>
  <c r="W55" i="4"/>
  <c r="W51" i="4"/>
  <c r="W48" i="4"/>
  <c r="W45" i="4"/>
  <c r="W39" i="4"/>
  <c r="W36" i="4"/>
  <c r="W34" i="4"/>
  <c r="W27" i="4"/>
  <c r="W22" i="4"/>
  <c r="W18" i="4"/>
  <c r="W15" i="4"/>
  <c r="W8" i="4"/>
  <c r="W619" i="4"/>
  <c r="W617" i="4"/>
  <c r="W616" i="4"/>
  <c r="W614" i="4"/>
  <c r="W613" i="4"/>
  <c r="W612" i="4"/>
  <c r="W600" i="4"/>
  <c r="W597" i="4"/>
  <c r="W596" i="4"/>
  <c r="W592" i="4"/>
  <c r="W590" i="4"/>
  <c r="W589" i="4"/>
  <c r="W588" i="4"/>
  <c r="W587" i="4"/>
  <c r="W585" i="4"/>
  <c r="W583" i="4"/>
  <c r="W582" i="4"/>
  <c r="W579" i="4"/>
  <c r="W577" i="4"/>
  <c r="W575" i="4"/>
  <c r="W574" i="4"/>
  <c r="X544" i="4"/>
  <c r="W541" i="4"/>
  <c r="W750" i="4"/>
  <c r="W748" i="4"/>
  <c r="W746" i="4"/>
  <c r="W744" i="4"/>
  <c r="X751" i="4"/>
  <c r="X749" i="4"/>
  <c r="X747" i="4"/>
  <c r="X745" i="4"/>
  <c r="X742" i="4"/>
  <c r="X740" i="4"/>
  <c r="X738" i="4"/>
  <c r="X736" i="4"/>
  <c r="X734" i="4"/>
  <c r="X731" i="4"/>
  <c r="X729" i="4"/>
  <c r="X727" i="4"/>
  <c r="X725" i="4"/>
  <c r="X723" i="4"/>
  <c r="X722" i="4"/>
  <c r="X718" i="4"/>
  <c r="X716" i="4"/>
  <c r="X714" i="4"/>
  <c r="X712" i="4"/>
  <c r="X708" i="4"/>
  <c r="X705" i="4"/>
  <c r="X704" i="4"/>
  <c r="X701" i="4"/>
  <c r="X699" i="4"/>
  <c r="X697" i="4"/>
  <c r="X695" i="4"/>
  <c r="X692" i="4"/>
  <c r="X687" i="4"/>
  <c r="X686" i="4"/>
  <c r="X682" i="4"/>
  <c r="X680" i="4"/>
  <c r="X678" i="4"/>
  <c r="X676" i="4"/>
  <c r="X674" i="4"/>
  <c r="X672" i="4"/>
  <c r="X669" i="4"/>
  <c r="X667" i="4"/>
  <c r="X665" i="4"/>
  <c r="X664" i="4"/>
  <c r="X662" i="4"/>
  <c r="X659" i="4"/>
  <c r="X658" i="4"/>
  <c r="X655" i="4"/>
  <c r="X652" i="4"/>
  <c r="X649" i="4"/>
  <c r="X647" i="4"/>
  <c r="X645" i="4"/>
  <c r="X644" i="4"/>
  <c r="X641" i="4"/>
  <c r="X639" i="4"/>
  <c r="X637" i="4"/>
  <c r="X634" i="4"/>
  <c r="X631" i="4"/>
  <c r="X629" i="4"/>
  <c r="X626" i="4"/>
  <c r="X625" i="4"/>
  <c r="X624" i="4"/>
  <c r="X609" i="4"/>
  <c r="X607" i="4"/>
  <c r="X605" i="4"/>
  <c r="W533" i="4"/>
  <c r="X469" i="4"/>
  <c r="X467" i="4"/>
  <c r="X465" i="4"/>
  <c r="X462" i="4"/>
  <c r="X459" i="4"/>
  <c r="X457" i="4"/>
  <c r="X455" i="4"/>
  <c r="X453" i="4"/>
  <c r="X451" i="4"/>
  <c r="X449" i="4"/>
  <c r="X443" i="4"/>
  <c r="X440" i="4"/>
  <c r="X533" i="4"/>
  <c r="X530" i="4"/>
  <c r="X529" i="4"/>
  <c r="X527" i="4"/>
  <c r="X526" i="4"/>
  <c r="X524" i="4"/>
  <c r="X522" i="4"/>
  <c r="X520" i="4"/>
  <c r="X518" i="4"/>
  <c r="X515" i="4"/>
  <c r="X513" i="4"/>
  <c r="X509" i="4"/>
  <c r="X507" i="4"/>
  <c r="X505" i="4"/>
  <c r="X503" i="4"/>
  <c r="X502" i="4"/>
  <c r="X500" i="4"/>
  <c r="X498" i="4"/>
  <c r="X495" i="4"/>
  <c r="X492" i="4"/>
  <c r="X490" i="4"/>
  <c r="X489" i="4"/>
  <c r="X487" i="4"/>
  <c r="X485" i="4"/>
  <c r="X483" i="4"/>
  <c r="X481" i="4"/>
  <c r="X479" i="4"/>
  <c r="X477" i="4"/>
  <c r="X475" i="4"/>
  <c r="X473" i="4"/>
  <c r="X472" i="4"/>
  <c r="X436" i="4"/>
  <c r="X435" i="4"/>
  <c r="X432" i="4"/>
  <c r="X430" i="4"/>
  <c r="X427" i="4"/>
  <c r="X425" i="4"/>
  <c r="X424" i="4"/>
  <c r="X421" i="4"/>
  <c r="X420" i="4"/>
  <c r="X417" i="4"/>
  <c r="X415" i="4"/>
  <c r="X414" i="4"/>
  <c r="X413" i="4"/>
  <c r="X411" i="4"/>
  <c r="W401" i="4"/>
  <c r="W398" i="4"/>
  <c r="W392" i="4"/>
  <c r="W388" i="4"/>
  <c r="X384" i="4"/>
  <c r="W384" i="4"/>
  <c r="W397" i="4"/>
  <c r="W386" i="4"/>
  <c r="W382" i="4"/>
  <c r="W380" i="4"/>
  <c r="W378" i="4"/>
  <c r="W376" i="4"/>
  <c r="W375" i="4"/>
  <c r="W372" i="4"/>
  <c r="W371" i="4"/>
  <c r="W369" i="4"/>
  <c r="W367" i="4"/>
  <c r="W363" i="4"/>
  <c r="W361" i="4"/>
  <c r="W359" i="4"/>
  <c r="W356" i="4"/>
  <c r="W354" i="4"/>
  <c r="W352" i="4"/>
  <c r="W350" i="4"/>
  <c r="W348" i="4"/>
  <c r="W347" i="4"/>
  <c r="W345" i="4"/>
  <c r="W343" i="4"/>
  <c r="W339" i="4"/>
  <c r="W337" i="4"/>
  <c r="W335" i="4"/>
  <c r="W333" i="4"/>
  <c r="W331" i="4"/>
  <c r="W329" i="4"/>
  <c r="W327" i="4"/>
  <c r="W326" i="4"/>
  <c r="W324" i="4"/>
  <c r="W322" i="4"/>
  <c r="W320" i="4"/>
  <c r="W315" i="4"/>
  <c r="W313" i="4"/>
  <c r="W311" i="4"/>
  <c r="W309" i="4"/>
  <c r="W308" i="4"/>
  <c r="W307" i="4"/>
  <c r="W305" i="4"/>
  <c r="W302" i="4"/>
  <c r="W300" i="4"/>
  <c r="W296" i="4"/>
  <c r="X157" i="4"/>
  <c r="X293" i="4"/>
  <c r="X291" i="4"/>
  <c r="X289" i="4"/>
  <c r="X286" i="4"/>
  <c r="X284" i="4"/>
  <c r="X282" i="4"/>
  <c r="X280" i="4"/>
  <c r="X278" i="4"/>
  <c r="X276" i="4"/>
  <c r="X274" i="4"/>
  <c r="X272" i="4"/>
  <c r="X268" i="4"/>
  <c r="X266" i="4"/>
  <c r="X264" i="4"/>
  <c r="X263" i="4"/>
  <c r="X262" i="4"/>
  <c r="X260" i="4"/>
  <c r="X258" i="4"/>
  <c r="X255" i="4"/>
  <c r="X254" i="4"/>
  <c r="X535" i="4"/>
  <c r="X248" i="4"/>
  <c r="X246" i="4"/>
  <c r="X244" i="4"/>
  <c r="X242" i="4"/>
  <c r="X240" i="4"/>
  <c r="X236" i="4"/>
  <c r="X234" i="4"/>
  <c r="X232" i="4"/>
  <c r="X230" i="4"/>
  <c r="X228" i="4"/>
  <c r="X224" i="4"/>
  <c r="X223" i="4"/>
  <c r="X221" i="4"/>
  <c r="X219" i="4"/>
  <c r="X218" i="4"/>
  <c r="X215" i="4"/>
  <c r="X213" i="4"/>
  <c r="X212" i="4"/>
  <c r="X210" i="4"/>
  <c r="X208" i="4"/>
  <c r="X206" i="4"/>
  <c r="X204" i="4"/>
  <c r="X202" i="4"/>
  <c r="X201" i="4"/>
  <c r="X199" i="4"/>
  <c r="X196" i="4"/>
  <c r="X194" i="4"/>
  <c r="X192" i="4"/>
  <c r="X190" i="4"/>
  <c r="X188" i="4"/>
  <c r="X186" i="4"/>
  <c r="X182" i="4"/>
  <c r="X180" i="4"/>
  <c r="X139" i="4"/>
  <c r="X137" i="4"/>
  <c r="X135" i="4"/>
  <c r="X133" i="4"/>
  <c r="X131" i="4"/>
  <c r="X129" i="4"/>
  <c r="X127" i="4"/>
  <c r="AQ184" i="4"/>
  <c r="BF205" i="4" l="1"/>
  <c r="BF139" i="4"/>
  <c r="BF117" i="4"/>
  <c r="BF106" i="4"/>
  <c r="BF490" i="4"/>
  <c r="BF472" i="4"/>
  <c r="BF391" i="4"/>
  <c r="BF209" i="4"/>
  <c r="BF45" i="4"/>
  <c r="BF621" i="4"/>
  <c r="BF251" i="4"/>
  <c r="BF609" i="4"/>
  <c r="BF334" i="4"/>
  <c r="BF438" i="4"/>
  <c r="BF293" i="4"/>
  <c r="AQ293" i="4"/>
  <c r="AS293" i="4"/>
  <c r="AT293" i="4" s="1"/>
  <c r="AU293" i="4" s="1"/>
  <c r="AV293" i="4" s="1"/>
  <c r="AQ205" i="4"/>
  <c r="AS205" i="4"/>
  <c r="AT205" i="4" s="1"/>
  <c r="AU205" i="4" s="1"/>
  <c r="AV205" i="4" s="1"/>
  <c r="AQ139" i="4"/>
  <c r="AS139" i="4"/>
  <c r="AT139" i="4" s="1"/>
  <c r="AQ117" i="4"/>
  <c r="AS117" i="4"/>
  <c r="AT117" i="4" s="1"/>
  <c r="AU117" i="4" s="1"/>
  <c r="AV117" i="4" s="1"/>
  <c r="AQ106" i="4"/>
  <c r="AS106" i="4"/>
  <c r="AT106" i="4" s="1"/>
  <c r="AU106" i="4" s="1"/>
  <c r="AV106" i="4" s="1"/>
  <c r="AQ490" i="4"/>
  <c r="AS490" i="4"/>
  <c r="AT490" i="4" s="1"/>
  <c r="AU490" i="4" s="1"/>
  <c r="AV490" i="4" s="1"/>
  <c r="AQ472" i="4"/>
  <c r="AS472" i="4"/>
  <c r="AT472" i="4" s="1"/>
  <c r="AU472" i="4" s="1"/>
  <c r="AV472" i="4" s="1"/>
  <c r="AQ391" i="4"/>
  <c r="AS391" i="4"/>
  <c r="AT391" i="4" s="1"/>
  <c r="AU391" i="4" s="1"/>
  <c r="AV391" i="4" s="1"/>
  <c r="AQ209" i="4"/>
  <c r="AS209" i="4"/>
  <c r="AT209" i="4" s="1"/>
  <c r="AU209" i="4" s="1"/>
  <c r="AV209" i="4" s="1"/>
  <c r="AQ45" i="4"/>
  <c r="AS45" i="4"/>
  <c r="AT45" i="4" s="1"/>
  <c r="AU45" i="4" s="1"/>
  <c r="AV45" i="4" s="1"/>
  <c r="AQ621" i="4"/>
  <c r="AS621" i="4"/>
  <c r="AT621" i="4" s="1"/>
  <c r="AU621" i="4" s="1"/>
  <c r="AV621" i="4" s="1"/>
  <c r="AQ251" i="4"/>
  <c r="AS251" i="4"/>
  <c r="AT251" i="4" s="1"/>
  <c r="AU251" i="4" s="1"/>
  <c r="AV251" i="4" s="1"/>
  <c r="AQ609" i="4"/>
  <c r="AS609" i="4"/>
  <c r="AT609" i="4" s="1"/>
  <c r="AU609" i="4" s="1"/>
  <c r="AV609" i="4" s="1"/>
  <c r="AQ334" i="4"/>
  <c r="AS334" i="4"/>
  <c r="AT334" i="4" s="1"/>
  <c r="AU334" i="4" s="1"/>
  <c r="AV334" i="4" s="1"/>
  <c r="AQ438" i="4"/>
  <c r="AS438" i="4"/>
  <c r="AT438" i="4" s="1"/>
  <c r="AU438" i="4" s="1"/>
  <c r="AV438" i="4" s="1"/>
  <c r="AA293" i="4"/>
  <c r="AA205" i="4"/>
  <c r="AA139" i="4"/>
  <c r="AA117" i="4"/>
  <c r="AA106" i="4"/>
  <c r="AA490" i="4"/>
  <c r="AA472" i="4"/>
  <c r="AA391" i="4"/>
  <c r="AA209" i="4"/>
  <c r="AA45" i="4"/>
  <c r="AA621" i="4"/>
  <c r="AA251" i="4"/>
  <c r="AA609" i="4"/>
  <c r="AA334" i="4"/>
  <c r="AA438" i="4"/>
  <c r="R293" i="4"/>
  <c r="R205" i="4"/>
  <c r="R139" i="4"/>
  <c r="R117" i="4"/>
  <c r="R106" i="4"/>
  <c r="R490" i="4"/>
  <c r="R472" i="4"/>
  <c r="R391" i="4"/>
  <c r="R209" i="4"/>
  <c r="R45" i="4"/>
  <c r="R621" i="4"/>
  <c r="R251" i="4"/>
  <c r="R609" i="4"/>
  <c r="R334" i="4"/>
  <c r="R438" i="4"/>
  <c r="AO334" i="4"/>
  <c r="AO438" i="4"/>
  <c r="M293" i="4"/>
  <c r="J293" i="4" s="1"/>
  <c r="M205" i="4"/>
  <c r="J205" i="4" s="1"/>
  <c r="M139" i="4"/>
  <c r="J139" i="4" s="1"/>
  <c r="AO139" i="4" s="1"/>
  <c r="M117" i="4"/>
  <c r="J117" i="4" s="1"/>
  <c r="M106" i="4"/>
  <c r="J106" i="4" s="1"/>
  <c r="M490" i="4"/>
  <c r="J490" i="4" s="1"/>
  <c r="M472" i="4"/>
  <c r="J472" i="4" s="1"/>
  <c r="M391" i="4"/>
  <c r="J391" i="4" s="1"/>
  <c r="AP391" i="4" s="1"/>
  <c r="M209" i="4"/>
  <c r="J209" i="4" s="1"/>
  <c r="M45" i="4"/>
  <c r="J45" i="4" s="1"/>
  <c r="M621" i="4"/>
  <c r="J621" i="4" s="1"/>
  <c r="AP621" i="4" s="1"/>
  <c r="M251" i="4"/>
  <c r="J251" i="4" s="1"/>
  <c r="M609" i="4"/>
  <c r="J609" i="4" s="1"/>
  <c r="AP609" i="4" s="1"/>
  <c r="M334" i="4"/>
  <c r="J334" i="4" s="1"/>
  <c r="M438" i="4"/>
  <c r="J438" i="4" s="1"/>
  <c r="AO106" i="4" l="1"/>
  <c r="Z209" i="4"/>
  <c r="Z438" i="4"/>
  <c r="Z45" i="4"/>
  <c r="Z139" i="4"/>
  <c r="Z251" i="4"/>
  <c r="AO472" i="4"/>
  <c r="Z334" i="4"/>
  <c r="Z609" i="4"/>
  <c r="Z621" i="4"/>
  <c r="Z391" i="4"/>
  <c r="Z472" i="4"/>
  <c r="Z490" i="4"/>
  <c r="Z106" i="4"/>
  <c r="Z117" i="4"/>
  <c r="Z205" i="4"/>
  <c r="Z293" i="4"/>
  <c r="AO205" i="4"/>
  <c r="AO45" i="4"/>
  <c r="AO251" i="4"/>
  <c r="AP209" i="4"/>
  <c r="AP106" i="4"/>
  <c r="AO293" i="4"/>
  <c r="AO609" i="4"/>
  <c r="AO621" i="4"/>
  <c r="AO209" i="4"/>
  <c r="AO391" i="4"/>
  <c r="AP472" i="4"/>
  <c r="AP117" i="4"/>
  <c r="AP438" i="4"/>
  <c r="AP334" i="4"/>
  <c r="AP251" i="4"/>
  <c r="AP45" i="4"/>
  <c r="AP490" i="4"/>
  <c r="AO117" i="4"/>
  <c r="AP139" i="4"/>
  <c r="AP205" i="4"/>
  <c r="AO490" i="4"/>
  <c r="AP293" i="4"/>
  <c r="AU139" i="4"/>
  <c r="AV139" i="4" s="1"/>
  <c r="AW209" i="4"/>
  <c r="AX209" i="4" s="1"/>
  <c r="AW438" i="4"/>
  <c r="AX438" i="4" s="1"/>
  <c r="AW251" i="4"/>
  <c r="AX251" i="4" s="1"/>
  <c r="AW45" i="4"/>
  <c r="AX45" i="4" s="1"/>
  <c r="AW334" i="4"/>
  <c r="AX334" i="4" s="1"/>
  <c r="AW609" i="4"/>
  <c r="AX609" i="4" s="1"/>
  <c r="AW621" i="4"/>
  <c r="AX621" i="4" s="1"/>
  <c r="AW391" i="4"/>
  <c r="AX391" i="4" s="1"/>
  <c r="AW472" i="4"/>
  <c r="AX472" i="4" s="1"/>
  <c r="AW490" i="4"/>
  <c r="AX490" i="4" s="1"/>
  <c r="AW106" i="4"/>
  <c r="AX106" i="4" s="1"/>
  <c r="AW117" i="4"/>
  <c r="AX117" i="4" s="1"/>
  <c r="AW205" i="4"/>
  <c r="AX205" i="4" s="1"/>
  <c r="AW293" i="4"/>
  <c r="AX293" i="4" s="1"/>
  <c r="R367" i="4"/>
  <c r="AW139" i="4" l="1"/>
  <c r="AX139" i="4" s="1"/>
  <c r="AD507" i="12" l="1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AQ507" i="12"/>
  <c r="AR507" i="12"/>
  <c r="AS507" i="12"/>
  <c r="AT507" i="12"/>
  <c r="AU507" i="12"/>
  <c r="AV507" i="12"/>
  <c r="AD231" i="12"/>
  <c r="AE231" i="12"/>
  <c r="AF231" i="12"/>
  <c r="AG231" i="12"/>
  <c r="AH231" i="12"/>
  <c r="AI231" i="12"/>
  <c r="AJ231" i="12"/>
  <c r="AK231" i="12"/>
  <c r="AL231" i="12"/>
  <c r="AM231" i="12"/>
  <c r="AN231" i="12"/>
  <c r="AO231" i="12"/>
  <c r="AP231" i="12"/>
  <c r="AQ231" i="12"/>
  <c r="AR231" i="12"/>
  <c r="AS231" i="12"/>
  <c r="AT231" i="12"/>
  <c r="AU231" i="12"/>
  <c r="AV231" i="12"/>
  <c r="BF231" i="4"/>
  <c r="BF507" i="4"/>
  <c r="AQ507" i="4"/>
  <c r="AS507" i="4"/>
  <c r="AT507" i="4" s="1"/>
  <c r="AU507" i="4" s="1"/>
  <c r="AV507" i="4" s="1"/>
  <c r="AQ231" i="4"/>
  <c r="AS231" i="4"/>
  <c r="AT231" i="4" s="1"/>
  <c r="AU231" i="4" s="1"/>
  <c r="AV231" i="4" s="1"/>
  <c r="AA507" i="4"/>
  <c r="AA231" i="4"/>
  <c r="R231" i="4"/>
  <c r="R507" i="4"/>
  <c r="M507" i="4"/>
  <c r="J507" i="4" s="1"/>
  <c r="M231" i="4"/>
  <c r="J231" i="4" s="1"/>
  <c r="AX231" i="12" l="1"/>
  <c r="AW231" i="12"/>
  <c r="AX507" i="12"/>
  <c r="AW507" i="12"/>
  <c r="AO507" i="4"/>
  <c r="Z507" i="4"/>
  <c r="Z231" i="4"/>
  <c r="AO231" i="4"/>
  <c r="AP231" i="4"/>
  <c r="AP507" i="4"/>
  <c r="AW231" i="4"/>
  <c r="AX231" i="4" s="1"/>
  <c r="AW507" i="4"/>
  <c r="AX507" i="4" s="1"/>
  <c r="M687" i="4" l="1"/>
  <c r="J687" i="4" s="1"/>
  <c r="R687" i="4"/>
  <c r="AA687" i="4"/>
  <c r="AQ687" i="4"/>
  <c r="AS687" i="4"/>
  <c r="AT687" i="4" s="1"/>
  <c r="AU687" i="4" s="1"/>
  <c r="AV687" i="4" s="1"/>
  <c r="BF687" i="4"/>
  <c r="AD687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AQ687" i="12"/>
  <c r="AR687" i="12"/>
  <c r="AS687" i="12"/>
  <c r="AT687" i="12"/>
  <c r="AU687" i="12"/>
  <c r="AV687" i="12"/>
  <c r="AX687" i="12" l="1"/>
  <c r="AW687" i="12"/>
  <c r="Z687" i="4"/>
  <c r="AP687" i="4"/>
  <c r="AO687" i="4"/>
  <c r="AW687" i="4"/>
  <c r="AX687" i="4" s="1"/>
  <c r="AD640" i="12" l="1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S640" i="12"/>
  <c r="AT640" i="12"/>
  <c r="AU640" i="12"/>
  <c r="AV640" i="12"/>
  <c r="AD496" i="12"/>
  <c r="AE496" i="12"/>
  <c r="AF496" i="12"/>
  <c r="AG496" i="12"/>
  <c r="AH496" i="12"/>
  <c r="AI496" i="12"/>
  <c r="AJ496" i="12"/>
  <c r="AK496" i="12"/>
  <c r="AL496" i="12"/>
  <c r="AM496" i="12"/>
  <c r="AN496" i="12"/>
  <c r="AO496" i="12"/>
  <c r="AP496" i="12"/>
  <c r="AQ496" i="12"/>
  <c r="AR496" i="12"/>
  <c r="AS496" i="12"/>
  <c r="AT496" i="12"/>
  <c r="AU496" i="12"/>
  <c r="AV496" i="12"/>
  <c r="AW496" i="12" l="1"/>
  <c r="AX496" i="12"/>
  <c r="AW640" i="12"/>
  <c r="AX640" i="12"/>
  <c r="BF640" i="4"/>
  <c r="BF496" i="4"/>
  <c r="AQ640" i="4"/>
  <c r="AS640" i="4"/>
  <c r="AT640" i="4" s="1"/>
  <c r="AU640" i="4" s="1"/>
  <c r="AV640" i="4" s="1"/>
  <c r="AQ496" i="4"/>
  <c r="AS496" i="4"/>
  <c r="AT496" i="4" s="1"/>
  <c r="AU496" i="4" s="1"/>
  <c r="AV496" i="4" s="1"/>
  <c r="AA640" i="4"/>
  <c r="AA496" i="4"/>
  <c r="R496" i="4"/>
  <c r="R640" i="4"/>
  <c r="M640" i="4"/>
  <c r="J640" i="4" s="1"/>
  <c r="M496" i="4"/>
  <c r="J496" i="4" s="1"/>
  <c r="AO640" i="4" l="1"/>
  <c r="Z496" i="4"/>
  <c r="Z640" i="4"/>
  <c r="AP496" i="4"/>
  <c r="AP640" i="4"/>
  <c r="AO496" i="4"/>
  <c r="AW496" i="4"/>
  <c r="AX496" i="4" s="1"/>
  <c r="AW640" i="4"/>
  <c r="AX640" i="4" s="1"/>
  <c r="BF383" i="4" l="1"/>
  <c r="AQ383" i="4"/>
  <c r="AS383" i="4"/>
  <c r="AT383" i="4" s="1"/>
  <c r="AU383" i="4" s="1"/>
  <c r="AV383" i="4" s="1"/>
  <c r="AA383" i="4"/>
  <c r="R383" i="4"/>
  <c r="M383" i="4"/>
  <c r="J383" i="4" s="1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S116" i="12"/>
  <c r="AT116" i="12"/>
  <c r="AU116" i="12"/>
  <c r="AV116" i="12"/>
  <c r="BF116" i="4"/>
  <c r="AQ116" i="4"/>
  <c r="AS116" i="4"/>
  <c r="AT116" i="4" s="1"/>
  <c r="AU116" i="4" s="1"/>
  <c r="AV116" i="4" s="1"/>
  <c r="AA116" i="4"/>
  <c r="R116" i="4"/>
  <c r="M116" i="4"/>
  <c r="J116" i="4" s="1"/>
  <c r="AW116" i="12" l="1"/>
  <c r="AX116" i="12"/>
  <c r="Z116" i="4"/>
  <c r="Z383" i="4"/>
  <c r="AO116" i="4"/>
  <c r="AO383" i="4"/>
  <c r="AP383" i="4"/>
  <c r="AW383" i="4"/>
  <c r="AX383" i="4" s="1"/>
  <c r="AP116" i="4"/>
  <c r="AW116" i="4"/>
  <c r="AX116" i="4" s="1"/>
  <c r="BF705" i="4" l="1"/>
  <c r="BF743" i="4"/>
  <c r="AQ705" i="4"/>
  <c r="AS705" i="4"/>
  <c r="AT705" i="4" s="1"/>
  <c r="AU705" i="4" s="1"/>
  <c r="AV705" i="4" s="1"/>
  <c r="AQ743" i="4"/>
  <c r="AS743" i="4"/>
  <c r="AT743" i="4" s="1"/>
  <c r="AU743" i="4" s="1"/>
  <c r="AV743" i="4" s="1"/>
  <c r="AA705" i="4"/>
  <c r="AA743" i="4"/>
  <c r="R705" i="4"/>
  <c r="R743" i="4"/>
  <c r="M743" i="4"/>
  <c r="J743" i="4" s="1"/>
  <c r="M705" i="4"/>
  <c r="J705" i="4" s="1"/>
  <c r="AD705" i="12"/>
  <c r="AE705" i="12"/>
  <c r="AF705" i="12"/>
  <c r="AG705" i="12"/>
  <c r="AH705" i="12"/>
  <c r="AI705" i="12"/>
  <c r="AJ705" i="12"/>
  <c r="AK705" i="12"/>
  <c r="AL705" i="12"/>
  <c r="AM705" i="12"/>
  <c r="AN705" i="12"/>
  <c r="AO705" i="12"/>
  <c r="AP705" i="12"/>
  <c r="AQ705" i="12"/>
  <c r="AR705" i="12"/>
  <c r="AS705" i="12"/>
  <c r="AT705" i="12"/>
  <c r="AU705" i="12"/>
  <c r="AV705" i="12"/>
  <c r="AD743" i="12"/>
  <c r="AE743" i="12"/>
  <c r="AF743" i="12"/>
  <c r="AG743" i="12"/>
  <c r="AH743" i="12"/>
  <c r="AI743" i="12"/>
  <c r="AJ743" i="12"/>
  <c r="AK743" i="12"/>
  <c r="AL743" i="12"/>
  <c r="AM743" i="12"/>
  <c r="AN743" i="12"/>
  <c r="AO743" i="12"/>
  <c r="AP743" i="12"/>
  <c r="AQ743" i="12"/>
  <c r="AR743" i="12"/>
  <c r="AS743" i="12"/>
  <c r="AT743" i="12"/>
  <c r="AU743" i="12"/>
  <c r="AV743" i="12"/>
  <c r="AX705" i="12" l="1"/>
  <c r="AW705" i="12"/>
  <c r="AW743" i="12"/>
  <c r="AX743" i="12"/>
  <c r="Z705" i="4"/>
  <c r="Z743" i="4"/>
  <c r="AP743" i="4"/>
  <c r="AP705" i="4"/>
  <c r="AO743" i="4"/>
  <c r="AO705" i="4"/>
  <c r="AW743" i="4"/>
  <c r="AX743" i="4" s="1"/>
  <c r="AW705" i="4"/>
  <c r="AX705" i="4" s="1"/>
  <c r="BF213" i="4" l="1"/>
  <c r="BF326" i="4"/>
  <c r="BF182" i="4"/>
  <c r="AQ182" i="4"/>
  <c r="AS182" i="4"/>
  <c r="AT182" i="4" s="1"/>
  <c r="AU182" i="4" s="1"/>
  <c r="AV182" i="4" s="1"/>
  <c r="AQ213" i="4"/>
  <c r="AS213" i="4"/>
  <c r="AT213" i="4" s="1"/>
  <c r="AU213" i="4" s="1"/>
  <c r="AV213" i="4" s="1"/>
  <c r="AQ326" i="4"/>
  <c r="AS326" i="4"/>
  <c r="AT326" i="4" s="1"/>
  <c r="AU326" i="4" s="1"/>
  <c r="AV326" i="4" s="1"/>
  <c r="AA182" i="4"/>
  <c r="AA213" i="4"/>
  <c r="AA326" i="4"/>
  <c r="R182" i="4"/>
  <c r="R213" i="4"/>
  <c r="R326" i="4"/>
  <c r="M182" i="4"/>
  <c r="J182" i="4" s="1"/>
  <c r="M213" i="4"/>
  <c r="J213" i="4" s="1"/>
  <c r="M326" i="4"/>
  <c r="Z326" i="4" s="1"/>
  <c r="Z213" i="4" l="1"/>
  <c r="J326" i="4"/>
  <c r="AO326" i="4" s="1"/>
  <c r="Z182" i="4"/>
  <c r="AO213" i="4"/>
  <c r="AO182" i="4"/>
  <c r="AP213" i="4"/>
  <c r="AP182" i="4"/>
  <c r="AW213" i="4"/>
  <c r="AX213" i="4" s="1"/>
  <c r="AW326" i="4"/>
  <c r="AX326" i="4" s="1"/>
  <c r="AW182" i="4"/>
  <c r="AX182" i="4" s="1"/>
  <c r="AP326" i="4" l="1"/>
  <c r="BF43" i="4"/>
  <c r="BF611" i="4"/>
  <c r="BF642" i="4"/>
  <c r="BF276" i="4"/>
  <c r="AQ276" i="4"/>
  <c r="AS276" i="4"/>
  <c r="AT276" i="4" s="1"/>
  <c r="AU276" i="4" s="1"/>
  <c r="AV276" i="4" s="1"/>
  <c r="AQ43" i="4"/>
  <c r="AS43" i="4"/>
  <c r="AT43" i="4" s="1"/>
  <c r="AU43" i="4" s="1"/>
  <c r="AV43" i="4" s="1"/>
  <c r="AQ611" i="4"/>
  <c r="AS611" i="4"/>
  <c r="AT611" i="4" s="1"/>
  <c r="AU611" i="4" s="1"/>
  <c r="AV611" i="4" s="1"/>
  <c r="AQ642" i="4"/>
  <c r="AS642" i="4"/>
  <c r="AT642" i="4" s="1"/>
  <c r="AU642" i="4" s="1"/>
  <c r="AV642" i="4" s="1"/>
  <c r="AD276" i="12"/>
  <c r="AE276" i="12"/>
  <c r="AF276" i="12"/>
  <c r="AG276" i="12"/>
  <c r="AH276" i="12"/>
  <c r="AI276" i="12"/>
  <c r="AJ276" i="12"/>
  <c r="AK276" i="12"/>
  <c r="AL276" i="12"/>
  <c r="AM276" i="12"/>
  <c r="AN276" i="12"/>
  <c r="AO276" i="12"/>
  <c r="AP276" i="12"/>
  <c r="AQ276" i="12"/>
  <c r="AR276" i="12"/>
  <c r="AS276" i="12"/>
  <c r="AT276" i="12"/>
  <c r="AU276" i="12"/>
  <c r="AV276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D611" i="12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AQ611" i="12"/>
  <c r="AR611" i="12"/>
  <c r="AS611" i="12"/>
  <c r="AT611" i="12"/>
  <c r="AU611" i="12"/>
  <c r="AV611" i="12"/>
  <c r="AD642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S642" i="12"/>
  <c r="AT642" i="12"/>
  <c r="AU642" i="12"/>
  <c r="AV642" i="12"/>
  <c r="AA276" i="4"/>
  <c r="AA43" i="4"/>
  <c r="AA611" i="4"/>
  <c r="AA642" i="4"/>
  <c r="M276" i="4"/>
  <c r="J276" i="4" s="1"/>
  <c r="M43" i="4"/>
  <c r="J43" i="4" s="1"/>
  <c r="M611" i="4"/>
  <c r="J611" i="4" s="1"/>
  <c r="M642" i="4"/>
  <c r="J642" i="4" s="1"/>
  <c r="R276" i="4"/>
  <c r="R43" i="4"/>
  <c r="R611" i="4"/>
  <c r="R642" i="4"/>
  <c r="AX611" i="12" l="1"/>
  <c r="AW611" i="12"/>
  <c r="AX642" i="12"/>
  <c r="AW642" i="12"/>
  <c r="AW276" i="12"/>
  <c r="AX276" i="12"/>
  <c r="AW43" i="12"/>
  <c r="AX43" i="12"/>
  <c r="AO43" i="4"/>
  <c r="AO642" i="4"/>
  <c r="Z43" i="4"/>
  <c r="Z642" i="4"/>
  <c r="Z611" i="4"/>
  <c r="Z276" i="4"/>
  <c r="AO276" i="4"/>
  <c r="AP642" i="4"/>
  <c r="AP611" i="4"/>
  <c r="AP43" i="4"/>
  <c r="AP276" i="4"/>
  <c r="AO611" i="4"/>
  <c r="AW43" i="4"/>
  <c r="AX43" i="4" s="1"/>
  <c r="AW642" i="4"/>
  <c r="AX642" i="4" s="1"/>
  <c r="AW611" i="4"/>
  <c r="AX611" i="4" s="1"/>
  <c r="AW276" i="4"/>
  <c r="AX276" i="4" s="1"/>
  <c r="BF191" i="4" l="1"/>
  <c r="BF396" i="4"/>
  <c r="BF521" i="4"/>
  <c r="BF568" i="4"/>
  <c r="AQ568" i="4"/>
  <c r="AS568" i="4"/>
  <c r="AT568" i="4" s="1"/>
  <c r="AU568" i="4" s="1"/>
  <c r="AV568" i="4" s="1"/>
  <c r="AQ191" i="4"/>
  <c r="AS191" i="4"/>
  <c r="AT191" i="4" s="1"/>
  <c r="AU191" i="4" s="1"/>
  <c r="AV191" i="4" s="1"/>
  <c r="AQ396" i="4"/>
  <c r="AS396" i="4"/>
  <c r="AT396" i="4" s="1"/>
  <c r="AU396" i="4" s="1"/>
  <c r="AV396" i="4" s="1"/>
  <c r="AQ521" i="4"/>
  <c r="AS521" i="4"/>
  <c r="AT521" i="4" s="1"/>
  <c r="AU521" i="4" s="1"/>
  <c r="AV521" i="4" s="1"/>
  <c r="AA568" i="4"/>
  <c r="AA191" i="4"/>
  <c r="AA396" i="4"/>
  <c r="AA521" i="4"/>
  <c r="AD568" i="12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AQ568" i="12"/>
  <c r="AR568" i="12"/>
  <c r="AS568" i="12"/>
  <c r="AT568" i="12"/>
  <c r="AU568" i="12"/>
  <c r="AV568" i="12"/>
  <c r="AD191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S191" i="12"/>
  <c r="AT191" i="12"/>
  <c r="AU191" i="12"/>
  <c r="AV191" i="12"/>
  <c r="AD396" i="12"/>
  <c r="AE396" i="12"/>
  <c r="AF396" i="12"/>
  <c r="AG396" i="12"/>
  <c r="AH396" i="12"/>
  <c r="AI396" i="12"/>
  <c r="AJ396" i="12"/>
  <c r="AK396" i="12"/>
  <c r="AL396" i="12"/>
  <c r="AM396" i="12"/>
  <c r="AN396" i="12"/>
  <c r="AO396" i="12"/>
  <c r="AP396" i="12"/>
  <c r="AQ396" i="12"/>
  <c r="AR396" i="12"/>
  <c r="AS396" i="12"/>
  <c r="AT396" i="12"/>
  <c r="AU396" i="12"/>
  <c r="AV396" i="12"/>
  <c r="AD521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S521" i="12"/>
  <c r="AT521" i="12"/>
  <c r="AU521" i="12"/>
  <c r="AV521" i="12"/>
  <c r="R568" i="4"/>
  <c r="R191" i="4"/>
  <c r="R396" i="4"/>
  <c r="R521" i="4"/>
  <c r="M521" i="4"/>
  <c r="J521" i="4" s="1"/>
  <c r="M396" i="4"/>
  <c r="J396" i="4" s="1"/>
  <c r="M191" i="4"/>
  <c r="J191" i="4" s="1"/>
  <c r="M568" i="4"/>
  <c r="J568" i="4" s="1"/>
  <c r="AW191" i="12" l="1"/>
  <c r="AX191" i="12"/>
  <c r="AX521" i="12"/>
  <c r="AW521" i="12"/>
  <c r="AX396" i="12"/>
  <c r="AW396" i="12"/>
  <c r="AX568" i="12"/>
  <c r="AW568" i="12"/>
  <c r="AO568" i="4"/>
  <c r="Z396" i="4"/>
  <c r="Z191" i="4"/>
  <c r="Z568" i="4"/>
  <c r="Z521" i="4"/>
  <c r="AO396" i="4"/>
  <c r="AP521" i="4"/>
  <c r="AP396" i="4"/>
  <c r="AP191" i="4"/>
  <c r="AP568" i="4"/>
  <c r="AO521" i="4"/>
  <c r="AO191" i="4"/>
  <c r="AW521" i="4"/>
  <c r="AX521" i="4" s="1"/>
  <c r="AW191" i="4"/>
  <c r="AX191" i="4" s="1"/>
  <c r="AW396" i="4"/>
  <c r="AX396" i="4" s="1"/>
  <c r="AW568" i="4"/>
  <c r="AX568" i="4" s="1"/>
  <c r="AD494" i="12" l="1"/>
  <c r="AE494" i="12"/>
  <c r="AF494" i="12"/>
  <c r="AG494" i="12"/>
  <c r="AH494" i="12"/>
  <c r="AI494" i="12"/>
  <c r="AJ494" i="12"/>
  <c r="AK494" i="12"/>
  <c r="AL494" i="12"/>
  <c r="AM494" i="12"/>
  <c r="AN494" i="12"/>
  <c r="AO494" i="12"/>
  <c r="AP494" i="12"/>
  <c r="AQ494" i="12"/>
  <c r="AR494" i="12"/>
  <c r="AS494" i="12"/>
  <c r="AT494" i="12"/>
  <c r="AU494" i="12"/>
  <c r="AV494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S199" i="12"/>
  <c r="AT199" i="12"/>
  <c r="AU199" i="12"/>
  <c r="AV199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D299" i="12"/>
  <c r="AE299" i="12"/>
  <c r="AF299" i="12"/>
  <c r="AG299" i="12"/>
  <c r="AH299" i="12"/>
  <c r="AI299" i="12"/>
  <c r="AJ299" i="12"/>
  <c r="AK299" i="12"/>
  <c r="AL299" i="12"/>
  <c r="AM299" i="12"/>
  <c r="AN299" i="12"/>
  <c r="AO299" i="12"/>
  <c r="AP299" i="12"/>
  <c r="AQ299" i="12"/>
  <c r="AR299" i="12"/>
  <c r="AS299" i="12"/>
  <c r="AT299" i="12"/>
  <c r="AU299" i="12"/>
  <c r="AV299" i="12"/>
  <c r="AD282" i="12"/>
  <c r="AE282" i="12"/>
  <c r="AF282" i="12"/>
  <c r="AG282" i="12"/>
  <c r="AH282" i="12"/>
  <c r="AI282" i="12"/>
  <c r="AJ282" i="12"/>
  <c r="AK282" i="12"/>
  <c r="AL282" i="12"/>
  <c r="AM282" i="12"/>
  <c r="AN282" i="12"/>
  <c r="AO282" i="12"/>
  <c r="AP282" i="12"/>
  <c r="AQ282" i="12"/>
  <c r="AR282" i="12"/>
  <c r="AS282" i="12"/>
  <c r="AT282" i="12"/>
  <c r="AU282" i="12"/>
  <c r="AV282" i="12"/>
  <c r="AD284" i="12"/>
  <c r="AE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AQ284" i="12"/>
  <c r="AR284" i="12"/>
  <c r="AS284" i="12"/>
  <c r="AT284" i="12"/>
  <c r="AU284" i="12"/>
  <c r="AV284" i="12"/>
  <c r="AD681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AQ681" i="12"/>
  <c r="AR681" i="12"/>
  <c r="AS681" i="12"/>
  <c r="AT681" i="12"/>
  <c r="AU681" i="12"/>
  <c r="AV681" i="12"/>
  <c r="AW284" i="12" l="1"/>
  <c r="AX284" i="12"/>
  <c r="AX681" i="12"/>
  <c r="AW681" i="12"/>
  <c r="AW299" i="12"/>
  <c r="AX299" i="12"/>
  <c r="AX199" i="12"/>
  <c r="AW199" i="12"/>
  <c r="AX88" i="12"/>
  <c r="AW88" i="12"/>
  <c r="AX282" i="12"/>
  <c r="AW282" i="12"/>
  <c r="AX494" i="12"/>
  <c r="AW494" i="12"/>
  <c r="BF199" i="4"/>
  <c r="BF88" i="4"/>
  <c r="BF299" i="4"/>
  <c r="BF282" i="4"/>
  <c r="BF576" i="4"/>
  <c r="BF284" i="4"/>
  <c r="BF681" i="4"/>
  <c r="BF494" i="4"/>
  <c r="AQ494" i="4"/>
  <c r="AS494" i="4"/>
  <c r="AT494" i="4" s="1"/>
  <c r="AU494" i="4" s="1"/>
  <c r="AV494" i="4" s="1"/>
  <c r="AQ199" i="4"/>
  <c r="AS199" i="4"/>
  <c r="AT199" i="4" s="1"/>
  <c r="AU199" i="4" s="1"/>
  <c r="AV199" i="4" s="1"/>
  <c r="AQ88" i="4"/>
  <c r="AS88" i="4"/>
  <c r="AT88" i="4" s="1"/>
  <c r="AU88" i="4" s="1"/>
  <c r="AV88" i="4" s="1"/>
  <c r="AQ299" i="4"/>
  <c r="AS299" i="4"/>
  <c r="AT299" i="4" s="1"/>
  <c r="AU299" i="4" s="1"/>
  <c r="AV299" i="4" s="1"/>
  <c r="AQ282" i="4"/>
  <c r="AS282" i="4"/>
  <c r="AT282" i="4" s="1"/>
  <c r="AU282" i="4" s="1"/>
  <c r="AV282" i="4" s="1"/>
  <c r="AQ576" i="4"/>
  <c r="AS576" i="4"/>
  <c r="AT576" i="4" s="1"/>
  <c r="AU576" i="4" s="1"/>
  <c r="AV576" i="4" s="1"/>
  <c r="AQ284" i="4"/>
  <c r="AS284" i="4"/>
  <c r="AT284" i="4" s="1"/>
  <c r="AU284" i="4" s="1"/>
  <c r="AV284" i="4" s="1"/>
  <c r="AQ681" i="4"/>
  <c r="AS681" i="4"/>
  <c r="AT681" i="4" s="1"/>
  <c r="AU681" i="4" s="1"/>
  <c r="AV681" i="4" s="1"/>
  <c r="AA681" i="4"/>
  <c r="AA494" i="4"/>
  <c r="AO494" i="4" s="1"/>
  <c r="AA199" i="4"/>
  <c r="AA88" i="4"/>
  <c r="AA299" i="4"/>
  <c r="AA282" i="4"/>
  <c r="AA576" i="4"/>
  <c r="AA284" i="4"/>
  <c r="R494" i="4"/>
  <c r="R199" i="4"/>
  <c r="R88" i="4"/>
  <c r="R299" i="4"/>
  <c r="R282" i="4"/>
  <c r="R576" i="4"/>
  <c r="R284" i="4"/>
  <c r="R681" i="4"/>
  <c r="M494" i="4"/>
  <c r="Z494" i="4" s="1"/>
  <c r="M199" i="4"/>
  <c r="Z199" i="4" s="1"/>
  <c r="M88" i="4"/>
  <c r="Z88" i="4" s="1"/>
  <c r="M299" i="4"/>
  <c r="Z299" i="4" s="1"/>
  <c r="M282" i="4"/>
  <c r="Z282" i="4" s="1"/>
  <c r="M576" i="4"/>
  <c r="Z576" i="4" s="1"/>
  <c r="M284" i="4"/>
  <c r="Z284" i="4" s="1"/>
  <c r="M681" i="4"/>
  <c r="Z681" i="4" s="1"/>
  <c r="J282" i="4" l="1"/>
  <c r="AO282" i="4" s="1"/>
  <c r="J681" i="4"/>
  <c r="AO681" i="4" s="1"/>
  <c r="J299" i="4"/>
  <c r="AO299" i="4" s="1"/>
  <c r="J199" i="4"/>
  <c r="AP199" i="4" s="1"/>
  <c r="J284" i="4"/>
  <c r="AO284" i="4" s="1"/>
  <c r="J88" i="4"/>
  <c r="AO88" i="4" s="1"/>
  <c r="J494" i="4"/>
  <c r="AP494" i="4" s="1"/>
  <c r="J576" i="4"/>
  <c r="AP576" i="4" s="1"/>
  <c r="AP282" i="4"/>
  <c r="AW681" i="4"/>
  <c r="AX681" i="4" s="1"/>
  <c r="AW282" i="4"/>
  <c r="AX282" i="4" s="1"/>
  <c r="AW88" i="4"/>
  <c r="AX88" i="4" s="1"/>
  <c r="AW494" i="4"/>
  <c r="AX494" i="4" s="1"/>
  <c r="AW284" i="4"/>
  <c r="AX284" i="4" s="1"/>
  <c r="AW576" i="4"/>
  <c r="AX576" i="4" s="1"/>
  <c r="AW299" i="4"/>
  <c r="AX299" i="4" s="1"/>
  <c r="AW199" i="4"/>
  <c r="AX199" i="4" s="1"/>
  <c r="AP299" i="4" l="1"/>
  <c r="AP681" i="4"/>
  <c r="AP88" i="4"/>
  <c r="AO199" i="4"/>
  <c r="AO576" i="4"/>
  <c r="AP284" i="4"/>
  <c r="BF701" i="4"/>
  <c r="BF408" i="4"/>
  <c r="BF233" i="4"/>
  <c r="BF141" i="4"/>
  <c r="BF113" i="4"/>
  <c r="BF226" i="4"/>
  <c r="BF361" i="4"/>
  <c r="AQ361" i="4"/>
  <c r="AS361" i="4"/>
  <c r="AT361" i="4" s="1"/>
  <c r="AU361" i="4" s="1"/>
  <c r="AV361" i="4" s="1"/>
  <c r="AQ701" i="4"/>
  <c r="AS701" i="4"/>
  <c r="AT701" i="4" s="1"/>
  <c r="AU701" i="4" s="1"/>
  <c r="AV701" i="4" s="1"/>
  <c r="AQ408" i="4"/>
  <c r="AS408" i="4"/>
  <c r="AT408" i="4" s="1"/>
  <c r="AU408" i="4" s="1"/>
  <c r="AV408" i="4" s="1"/>
  <c r="AQ233" i="4"/>
  <c r="AS233" i="4"/>
  <c r="AT233" i="4" s="1"/>
  <c r="AU233" i="4" s="1"/>
  <c r="AV233" i="4" s="1"/>
  <c r="AQ141" i="4"/>
  <c r="AS141" i="4"/>
  <c r="AT141" i="4" s="1"/>
  <c r="AU141" i="4" s="1"/>
  <c r="AV141" i="4" s="1"/>
  <c r="AQ113" i="4"/>
  <c r="AS113" i="4"/>
  <c r="AT113" i="4" s="1"/>
  <c r="AU113" i="4" s="1"/>
  <c r="AV113" i="4" s="1"/>
  <c r="AQ226" i="4"/>
  <c r="AS226" i="4"/>
  <c r="AT226" i="4" s="1"/>
  <c r="AU226" i="4" s="1"/>
  <c r="AV226" i="4" s="1"/>
  <c r="AA361" i="4"/>
  <c r="AA701" i="4"/>
  <c r="AA408" i="4"/>
  <c r="AA233" i="4"/>
  <c r="AA141" i="4"/>
  <c r="AA113" i="4"/>
  <c r="AA226" i="4"/>
  <c r="R361" i="4"/>
  <c r="R701" i="4"/>
  <c r="R408" i="4"/>
  <c r="R233" i="4"/>
  <c r="R141" i="4"/>
  <c r="R113" i="4"/>
  <c r="R226" i="4"/>
  <c r="AW226" i="4" l="1"/>
  <c r="AX226" i="4" s="1"/>
  <c r="AW233" i="4"/>
  <c r="AX233" i="4" s="1"/>
  <c r="AW113" i="4"/>
  <c r="AX113" i="4" s="1"/>
  <c r="AW141" i="4"/>
  <c r="AX141" i="4" s="1"/>
  <c r="AW408" i="4"/>
  <c r="AX408" i="4" s="1"/>
  <c r="AW701" i="4"/>
  <c r="AX701" i="4" s="1"/>
  <c r="AW361" i="4"/>
  <c r="AX361" i="4" s="1"/>
  <c r="M361" i="4"/>
  <c r="M701" i="4"/>
  <c r="M408" i="4"/>
  <c r="M233" i="4"/>
  <c r="M141" i="4"/>
  <c r="M113" i="4"/>
  <c r="M226" i="4"/>
  <c r="J141" i="4" l="1"/>
  <c r="Z141" i="4"/>
  <c r="J701" i="4"/>
  <c r="Z701" i="4"/>
  <c r="J226" i="4"/>
  <c r="Z226" i="4"/>
  <c r="J233" i="4"/>
  <c r="Z233" i="4"/>
  <c r="J113" i="4"/>
  <c r="Z113" i="4"/>
  <c r="J408" i="4"/>
  <c r="Z408" i="4"/>
  <c r="J361" i="4"/>
  <c r="Z361" i="4"/>
  <c r="AD361" i="12"/>
  <c r="AE361" i="12"/>
  <c r="AF361" i="12"/>
  <c r="AG361" i="12"/>
  <c r="AH361" i="12"/>
  <c r="AI361" i="12"/>
  <c r="AJ361" i="12"/>
  <c r="AK361" i="12"/>
  <c r="AL361" i="12"/>
  <c r="AM361" i="12"/>
  <c r="AN361" i="12"/>
  <c r="AO361" i="12"/>
  <c r="AP361" i="12"/>
  <c r="AQ361" i="12"/>
  <c r="AR361" i="12"/>
  <c r="AS361" i="12"/>
  <c r="AT361" i="12"/>
  <c r="AU361" i="12"/>
  <c r="AV361" i="12"/>
  <c r="AD701" i="12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AQ701" i="12"/>
  <c r="AR701" i="12"/>
  <c r="AS701" i="12"/>
  <c r="AT701" i="12"/>
  <c r="AU701" i="12"/>
  <c r="AV701" i="12"/>
  <c r="AD408" i="12"/>
  <c r="AE408" i="12"/>
  <c r="AF408" i="12"/>
  <c r="AG408" i="12"/>
  <c r="AH408" i="12"/>
  <c r="AI408" i="12"/>
  <c r="AJ408" i="12"/>
  <c r="AK408" i="12"/>
  <c r="AL408" i="12"/>
  <c r="AM408" i="12"/>
  <c r="AN408" i="12"/>
  <c r="AO408" i="12"/>
  <c r="AP408" i="12"/>
  <c r="AQ408" i="12"/>
  <c r="AR408" i="12"/>
  <c r="AS408" i="12"/>
  <c r="AT408" i="12"/>
  <c r="AU408" i="12"/>
  <c r="AV408" i="12"/>
  <c r="AD233" i="12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AQ233" i="12"/>
  <c r="AR233" i="12"/>
  <c r="AS233" i="12"/>
  <c r="AT233" i="12"/>
  <c r="AU233" i="12"/>
  <c r="AV233" i="12"/>
  <c r="AD141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S141" i="12"/>
  <c r="AT141" i="12"/>
  <c r="AU141" i="12"/>
  <c r="AV141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S113" i="12"/>
  <c r="AT113" i="12"/>
  <c r="AU113" i="12"/>
  <c r="AV113" i="12"/>
  <c r="AD226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S226" i="12"/>
  <c r="AT226" i="12"/>
  <c r="AU226" i="12"/>
  <c r="AV226" i="12"/>
  <c r="AW226" i="12" l="1"/>
  <c r="AX226" i="12"/>
  <c r="AX408" i="12"/>
  <c r="AW408" i="12"/>
  <c r="AW233" i="12"/>
  <c r="AX233" i="12"/>
  <c r="AW141" i="12"/>
  <c r="AX141" i="12"/>
  <c r="AX361" i="12"/>
  <c r="AW361" i="12"/>
  <c r="AW113" i="12"/>
  <c r="AX113" i="12"/>
  <c r="AW701" i="12"/>
  <c r="AX701" i="12"/>
  <c r="AO233" i="4"/>
  <c r="AP233" i="4"/>
  <c r="AO113" i="4"/>
  <c r="AP113" i="4"/>
  <c r="AO226" i="4"/>
  <c r="AP226" i="4"/>
  <c r="AO141" i="4"/>
  <c r="AP141" i="4"/>
  <c r="AP361" i="4"/>
  <c r="AO361" i="4"/>
  <c r="AP701" i="4"/>
  <c r="AO701" i="4"/>
  <c r="AP408" i="4"/>
  <c r="AO408" i="4"/>
  <c r="E858" i="6"/>
  <c r="F858" i="6"/>
  <c r="G858" i="6"/>
  <c r="H858" i="6"/>
  <c r="K858" i="6"/>
  <c r="L858" i="6"/>
  <c r="M858" i="6"/>
  <c r="C858" i="6" l="1"/>
  <c r="N858" i="6"/>
  <c r="BF38" i="4" l="1"/>
  <c r="BF593" i="4"/>
  <c r="AQ38" i="4"/>
  <c r="AS38" i="4"/>
  <c r="AT38" i="4" s="1"/>
  <c r="AU38" i="4" s="1"/>
  <c r="AV38" i="4" s="1"/>
  <c r="AQ593" i="4"/>
  <c r="AS593" i="4"/>
  <c r="AT593" i="4" s="1"/>
  <c r="AU593" i="4" s="1"/>
  <c r="AV593" i="4" s="1"/>
  <c r="AA38" i="4"/>
  <c r="AA593" i="4"/>
  <c r="R38" i="4"/>
  <c r="R593" i="4"/>
  <c r="M38" i="4"/>
  <c r="J38" i="4" s="1"/>
  <c r="M593" i="4"/>
  <c r="J593" i="4" s="1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S38" i="12"/>
  <c r="AT38" i="12"/>
  <c r="AU38" i="12"/>
  <c r="AV38" i="12"/>
  <c r="AD593" i="12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AQ593" i="12"/>
  <c r="AR593" i="12"/>
  <c r="AS593" i="12"/>
  <c r="AT593" i="12"/>
  <c r="AU593" i="12"/>
  <c r="AV593" i="12"/>
  <c r="AX593" i="12" l="1"/>
  <c r="AW593" i="12"/>
  <c r="AX38" i="12"/>
  <c r="AW38" i="12"/>
  <c r="Z593" i="4"/>
  <c r="Z38" i="4"/>
  <c r="AO593" i="4"/>
  <c r="AO38" i="4"/>
  <c r="AP593" i="4"/>
  <c r="AP38" i="4"/>
  <c r="AW593" i="4"/>
  <c r="AX593" i="4" s="1"/>
  <c r="AW38" i="4"/>
  <c r="AX38" i="4" s="1"/>
  <c r="M847" i="6"/>
  <c r="M849" i="6"/>
  <c r="M850" i="6"/>
  <c r="M851" i="6"/>
  <c r="M852" i="6"/>
  <c r="M853" i="6"/>
  <c r="M854" i="6"/>
  <c r="M855" i="6"/>
  <c r="M856" i="6"/>
  <c r="M857" i="6"/>
  <c r="M848" i="6"/>
  <c r="L847" i="6"/>
  <c r="L848" i="6"/>
  <c r="L849" i="6"/>
  <c r="L850" i="6"/>
  <c r="L851" i="6"/>
  <c r="L852" i="6"/>
  <c r="L853" i="6"/>
  <c r="L854" i="6"/>
  <c r="L855" i="6"/>
  <c r="L856" i="6"/>
  <c r="L857" i="6"/>
  <c r="K848" i="6"/>
  <c r="K849" i="6"/>
  <c r="K850" i="6"/>
  <c r="K851" i="6"/>
  <c r="K852" i="6"/>
  <c r="K853" i="6"/>
  <c r="K854" i="6"/>
  <c r="K855" i="6"/>
  <c r="K856" i="6"/>
  <c r="K857" i="6"/>
  <c r="N854" i="6" l="1"/>
  <c r="N850" i="6"/>
  <c r="N853" i="6"/>
  <c r="N849" i="6"/>
  <c r="N852" i="6"/>
  <c r="N856" i="6"/>
  <c r="N855" i="6"/>
  <c r="N851" i="6"/>
  <c r="N848" i="6"/>
  <c r="N847" i="6"/>
  <c r="N857" i="6"/>
  <c r="AD52" i="12"/>
  <c r="AD8" i="12"/>
  <c r="AD14" i="12"/>
  <c r="AD10" i="12"/>
  <c r="AD12" i="12"/>
  <c r="AD16" i="12"/>
  <c r="AD67" i="12"/>
  <c r="AD728" i="12"/>
  <c r="AD25" i="12"/>
  <c r="AD27" i="12"/>
  <c r="AD28" i="12"/>
  <c r="AD17" i="12"/>
  <c r="AD35" i="12"/>
  <c r="AD53" i="12"/>
  <c r="AD36" i="12"/>
  <c r="AD58" i="12"/>
  <c r="AD40" i="12"/>
  <c r="AD37" i="12"/>
  <c r="AD413" i="12"/>
  <c r="AD39" i="12"/>
  <c r="AD454" i="12"/>
  <c r="AD203" i="12"/>
  <c r="AD21" i="12"/>
  <c r="AD15" i="12"/>
  <c r="AD24" i="12"/>
  <c r="AD22" i="12"/>
  <c r="AD78" i="12"/>
  <c r="AD26" i="12"/>
  <c r="AD77" i="12"/>
  <c r="AD48" i="12"/>
  <c r="AD76" i="12"/>
  <c r="AD46" i="12"/>
  <c r="AD47" i="12"/>
  <c r="AD11" i="12"/>
  <c r="AD63" i="12"/>
  <c r="AD44" i="12"/>
  <c r="AD54" i="12"/>
  <c r="AD18" i="12"/>
  <c r="AD49" i="12"/>
  <c r="AD50" i="12"/>
  <c r="AD51" i="12"/>
  <c r="AD31" i="12"/>
  <c r="AD56" i="12"/>
  <c r="AD55" i="12"/>
  <c r="AD9" i="12"/>
  <c r="AD32" i="12"/>
  <c r="AD65" i="12"/>
  <c r="AD741" i="12"/>
  <c r="AD13" i="12"/>
  <c r="AD19" i="12"/>
  <c r="AD59" i="12"/>
  <c r="AD60" i="12"/>
  <c r="AD34" i="12"/>
  <c r="AD62" i="12"/>
  <c r="AD61" i="12"/>
  <c r="AD33" i="12"/>
  <c r="AD30" i="12"/>
  <c r="AD652" i="12"/>
  <c r="AD64" i="12"/>
  <c r="AD66" i="12"/>
  <c r="AD69" i="12"/>
  <c r="AD20" i="12"/>
  <c r="AD71" i="12"/>
  <c r="AD75" i="12"/>
  <c r="AD70" i="12"/>
  <c r="AD74" i="12"/>
  <c r="AD79" i="12"/>
  <c r="AD100" i="12"/>
  <c r="AD87" i="12"/>
  <c r="AD83" i="12"/>
  <c r="AD115" i="12"/>
  <c r="AD80" i="12"/>
  <c r="AD105" i="12"/>
  <c r="AD101" i="12"/>
  <c r="AD95" i="12"/>
  <c r="AD97" i="12"/>
  <c r="AD98" i="12"/>
  <c r="AD526" i="12"/>
  <c r="AD84" i="12"/>
  <c r="AD93" i="12"/>
  <c r="AD659" i="12"/>
  <c r="AD89" i="12"/>
  <c r="AD85" i="12"/>
  <c r="AD96" i="12"/>
  <c r="AD99" i="12"/>
  <c r="AD104" i="12"/>
  <c r="AD81" i="12"/>
  <c r="AD109" i="12"/>
  <c r="AD103" i="12"/>
  <c r="AD72" i="12"/>
  <c r="AD108" i="12"/>
  <c r="AD82" i="12"/>
  <c r="AD94" i="12"/>
  <c r="AD107" i="12"/>
  <c r="AD91" i="12"/>
  <c r="AD110" i="12"/>
  <c r="AD92" i="12"/>
  <c r="AD86" i="12"/>
  <c r="AD102" i="12"/>
  <c r="AD136" i="12"/>
  <c r="AD145" i="12"/>
  <c r="AD127" i="12"/>
  <c r="AD183" i="12"/>
  <c r="AD185" i="12"/>
  <c r="AD122" i="12"/>
  <c r="AD167" i="12"/>
  <c r="AD157" i="12"/>
  <c r="AD129" i="12"/>
  <c r="AD118" i="12"/>
  <c r="AD179" i="12"/>
  <c r="AD172" i="12"/>
  <c r="AD120" i="12"/>
  <c r="AD119" i="12"/>
  <c r="AD121" i="12"/>
  <c r="AD125" i="12"/>
  <c r="AD130" i="12"/>
  <c r="AD134" i="12"/>
  <c r="AD135" i="12"/>
  <c r="AD164" i="12"/>
  <c r="AD144" i="12"/>
  <c r="AD656" i="12"/>
  <c r="AD166" i="12"/>
  <c r="AD165" i="12"/>
  <c r="AD184" i="12"/>
  <c r="AD123" i="12"/>
  <c r="AD142" i="12"/>
  <c r="AD143" i="12"/>
  <c r="AD146" i="12"/>
  <c r="AD176" i="12"/>
  <c r="AD170" i="12"/>
  <c r="AD137" i="12"/>
  <c r="AD186" i="12"/>
  <c r="AD140" i="12"/>
  <c r="AD147" i="12"/>
  <c r="AD150" i="12"/>
  <c r="AD153" i="12"/>
  <c r="AD155" i="12"/>
  <c r="AD158" i="12"/>
  <c r="AD388" i="12"/>
  <c r="AD133" i="12"/>
  <c r="AD159" i="12"/>
  <c r="AD148" i="12"/>
  <c r="AD152" i="12"/>
  <c r="AD151" i="12"/>
  <c r="AD262" i="12"/>
  <c r="AD126" i="12"/>
  <c r="AD128" i="12"/>
  <c r="AD177" i="12"/>
  <c r="AD173" i="12"/>
  <c r="AD212" i="12"/>
  <c r="AD178" i="12"/>
  <c r="AD162" i="12"/>
  <c r="AD161" i="12"/>
  <c r="AD301" i="12"/>
  <c r="AD149" i="12"/>
  <c r="AD163" i="12"/>
  <c r="AD131" i="12"/>
  <c r="AD171" i="12"/>
  <c r="AD175" i="12"/>
  <c r="AD180" i="12"/>
  <c r="AD138" i="12"/>
  <c r="AD181" i="12"/>
  <c r="AD154" i="12"/>
  <c r="AD160" i="12"/>
  <c r="AD195" i="12"/>
  <c r="AD197" i="12"/>
  <c r="AD198" i="12"/>
  <c r="AD747" i="12"/>
  <c r="AD196" i="12"/>
  <c r="AD201" i="12"/>
  <c r="AD188" i="12"/>
  <c r="AD190" i="12"/>
  <c r="AD200" i="12"/>
  <c r="AD204" i="12"/>
  <c r="AD187" i="12"/>
  <c r="AD192" i="12"/>
  <c r="AD193" i="12"/>
  <c r="AD544" i="12"/>
  <c r="AD189" i="12"/>
  <c r="AD202" i="12"/>
  <c r="AD206" i="12"/>
  <c r="AD207" i="12"/>
  <c r="AD208" i="12"/>
  <c r="AD214" i="12"/>
  <c r="AD215" i="12"/>
  <c r="AD221" i="12"/>
  <c r="AD230" i="12"/>
  <c r="AD232" i="12"/>
  <c r="AD211" i="12"/>
  <c r="AD218" i="12"/>
  <c r="AD220" i="12"/>
  <c r="AD222" i="12"/>
  <c r="AD223" i="12"/>
  <c r="AD216" i="12"/>
  <c r="AD224" i="12"/>
  <c r="AD210" i="12"/>
  <c r="AD225" i="12"/>
  <c r="AD219" i="12"/>
  <c r="AD227" i="12"/>
  <c r="AD229" i="12"/>
  <c r="AD234" i="12"/>
  <c r="AD235" i="12"/>
  <c r="AD574" i="12"/>
  <c r="AD236" i="12"/>
  <c r="AD228" i="12"/>
  <c r="AD241" i="12"/>
  <c r="AD238" i="12"/>
  <c r="AD239" i="12"/>
  <c r="AD240" i="12"/>
  <c r="AD746" i="12"/>
  <c r="AD268" i="12"/>
  <c r="AD252" i="12"/>
  <c r="AD269" i="12"/>
  <c r="AD265" i="12"/>
  <c r="AD246" i="12"/>
  <c r="AD243" i="12"/>
  <c r="AD254" i="12"/>
  <c r="AD29" i="12"/>
  <c r="AD279" i="12"/>
  <c r="AD272" i="12"/>
  <c r="AD261" i="12"/>
  <c r="AD260" i="12"/>
  <c r="AD242" i="12"/>
  <c r="AD273" i="12"/>
  <c r="AD112" i="12"/>
  <c r="AD245" i="12"/>
  <c r="AD247" i="12"/>
  <c r="AD248" i="12"/>
  <c r="AD535" i="12"/>
  <c r="AD256" i="12"/>
  <c r="AD255" i="12"/>
  <c r="AD662" i="12"/>
  <c r="AD258" i="12"/>
  <c r="AD275" i="12"/>
  <c r="AD259" i="12"/>
  <c r="AD278" i="12"/>
  <c r="AD266" i="12"/>
  <c r="AD267" i="12"/>
  <c r="AD286" i="12"/>
  <c r="AD263" i="12"/>
  <c r="AD277" i="12"/>
  <c r="AD281" i="12"/>
  <c r="AD264" i="12"/>
  <c r="AD244" i="12"/>
  <c r="AD274" i="12"/>
  <c r="AD253" i="12"/>
  <c r="AD90" i="12"/>
  <c r="AD280" i="12"/>
  <c r="AD290" i="12"/>
  <c r="AD294" i="12"/>
  <c r="AD302" i="12"/>
  <c r="AD303" i="12"/>
  <c r="AD288" i="12"/>
  <c r="AD308" i="12"/>
  <c r="AD291" i="12"/>
  <c r="AD289" i="12"/>
  <c r="AD306" i="12"/>
  <c r="AD305" i="12"/>
  <c r="AD297" i="12"/>
  <c r="AD307" i="12"/>
  <c r="AD292" i="12"/>
  <c r="AD296" i="12"/>
  <c r="AD295" i="12"/>
  <c r="AD283" i="12"/>
  <c r="AD663" i="12"/>
  <c r="AD404" i="12"/>
  <c r="AD323" i="12"/>
  <c r="AD310" i="12"/>
  <c r="AD347" i="12"/>
  <c r="AD346" i="12"/>
  <c r="AD315" i="12"/>
  <c r="AD339" i="12"/>
  <c r="AD325" i="12"/>
  <c r="AD317" i="12"/>
  <c r="AD329" i="12"/>
  <c r="AD340" i="12"/>
  <c r="AD320" i="12"/>
  <c r="AD338" i="12"/>
  <c r="AD321" i="12"/>
  <c r="AD336" i="12"/>
  <c r="AD322" i="12"/>
  <c r="AD328" i="12"/>
  <c r="AD312" i="12"/>
  <c r="AD331" i="12"/>
  <c r="AD316" i="12"/>
  <c r="AD319" i="12"/>
  <c r="AD333" i="12"/>
  <c r="AD332" i="12"/>
  <c r="AD327" i="12"/>
  <c r="AD313" i="12"/>
  <c r="AD337" i="12"/>
  <c r="AD335" i="12"/>
  <c r="AD343" i="12"/>
  <c r="AD344" i="12"/>
  <c r="AD311" i="12"/>
  <c r="AD324" i="12"/>
  <c r="AD345" i="12"/>
  <c r="AD348" i="12"/>
  <c r="AD354" i="12"/>
  <c r="AD355" i="12"/>
  <c r="AD371" i="12"/>
  <c r="AD357" i="12"/>
  <c r="AD359" i="12"/>
  <c r="AD349" i="12"/>
  <c r="AD352" i="12"/>
  <c r="AD360" i="12"/>
  <c r="AD363" i="12"/>
  <c r="AD498" i="12"/>
  <c r="AD353" i="12"/>
  <c r="AD351" i="12"/>
  <c r="AD350" i="12"/>
  <c r="AD356" i="12"/>
  <c r="AD364" i="12"/>
  <c r="AD365" i="12"/>
  <c r="AD362" i="12"/>
  <c r="AD369" i="12"/>
  <c r="AD368" i="12"/>
  <c r="AD366" i="12"/>
  <c r="AD367" i="12"/>
  <c r="AD370" i="12"/>
  <c r="AD374" i="12"/>
  <c r="AD615" i="12"/>
  <c r="AD375" i="12"/>
  <c r="AD372" i="12"/>
  <c r="AD379" i="12"/>
  <c r="AD376" i="12"/>
  <c r="AD377" i="12"/>
  <c r="AD378" i="12"/>
  <c r="AD381" i="12"/>
  <c r="AD382" i="12"/>
  <c r="AD380" i="12"/>
  <c r="AD392" i="12"/>
  <c r="AD384" i="12"/>
  <c r="AD386" i="12"/>
  <c r="AD385" i="12"/>
  <c r="AD389" i="12"/>
  <c r="AD399" i="12"/>
  <c r="AD407" i="12"/>
  <c r="AD416" i="12"/>
  <c r="AD395" i="12"/>
  <c r="AD397" i="12"/>
  <c r="AD417" i="12"/>
  <c r="AD398" i="12"/>
  <c r="AD402" i="12"/>
  <c r="AD409" i="12"/>
  <c r="AD405" i="12"/>
  <c r="AD401" i="12"/>
  <c r="AD411" i="12"/>
  <c r="AD406" i="12"/>
  <c r="AD412" i="12"/>
  <c r="AD394" i="12"/>
  <c r="AD403" i="12"/>
  <c r="AD410" i="12"/>
  <c r="AD414" i="12"/>
  <c r="AD415" i="12"/>
  <c r="AD419" i="12"/>
  <c r="AD420" i="12"/>
  <c r="AD429" i="12"/>
  <c r="AD441" i="12"/>
  <c r="AD451" i="12"/>
  <c r="AD442" i="12"/>
  <c r="AD423" i="12"/>
  <c r="AD424" i="12"/>
  <c r="AD440" i="12"/>
  <c r="AD458" i="12"/>
  <c r="AD447" i="12"/>
  <c r="AD452" i="12"/>
  <c r="AD449" i="12"/>
  <c r="AD425" i="12"/>
  <c r="AD421" i="12"/>
  <c r="AD470" i="12"/>
  <c r="AD427" i="12"/>
  <c r="AD426" i="12"/>
  <c r="AD446" i="12"/>
  <c r="AD430" i="12"/>
  <c r="AD445" i="12"/>
  <c r="AD432" i="12"/>
  <c r="AD437" i="12"/>
  <c r="AD460" i="12"/>
  <c r="AD436" i="12"/>
  <c r="AD428" i="12"/>
  <c r="AD461" i="12"/>
  <c r="AD434" i="12"/>
  <c r="AD439" i="12"/>
  <c r="AD443" i="12"/>
  <c r="AD431" i="12"/>
  <c r="AD467" i="12"/>
  <c r="AD457" i="12"/>
  <c r="AD422" i="12"/>
  <c r="AD466" i="12"/>
  <c r="AD455" i="12"/>
  <c r="AD435" i="12"/>
  <c r="AD453" i="12"/>
  <c r="AD433" i="12"/>
  <c r="AD462" i="12"/>
  <c r="AD456" i="12"/>
  <c r="AD468" i="12"/>
  <c r="AD459" i="12"/>
  <c r="AD463" i="12"/>
  <c r="AD469" i="12"/>
  <c r="AD465" i="12"/>
  <c r="AD473" i="12"/>
  <c r="AD476" i="12"/>
  <c r="AD477" i="12"/>
  <c r="AD483" i="12"/>
  <c r="AD485" i="12"/>
  <c r="AD484" i="12"/>
  <c r="AD474" i="12"/>
  <c r="AD491" i="12"/>
  <c r="AD475" i="12"/>
  <c r="AD493" i="12"/>
  <c r="AD499" i="12"/>
  <c r="AD488" i="12"/>
  <c r="AD481" i="12"/>
  <c r="AD508" i="12"/>
  <c r="AD479" i="12"/>
  <c r="AD480" i="12"/>
  <c r="AD489" i="12"/>
  <c r="AD486" i="12"/>
  <c r="AD478" i="12"/>
  <c r="AD487" i="12"/>
  <c r="AD500" i="12"/>
  <c r="AD482" i="12"/>
  <c r="AD495" i="12"/>
  <c r="AD492" i="12"/>
  <c r="AD503" i="12"/>
  <c r="AD506" i="12"/>
  <c r="AD504" i="12"/>
  <c r="AD505" i="12"/>
  <c r="AD502" i="12"/>
  <c r="AD501" i="12"/>
  <c r="AD525" i="12"/>
  <c r="AD513" i="12"/>
  <c r="AD511" i="12"/>
  <c r="AD520" i="12"/>
  <c r="AD515" i="12"/>
  <c r="AD518" i="12"/>
  <c r="AD514" i="12"/>
  <c r="AD516" i="12"/>
  <c r="AD523" i="12"/>
  <c r="AD519" i="12"/>
  <c r="AD522" i="12"/>
  <c r="AD524" i="12"/>
  <c r="AD510" i="12"/>
  <c r="AD542" i="12"/>
  <c r="AD540" i="12"/>
  <c r="AD527" i="12"/>
  <c r="AD549" i="12"/>
  <c r="AD530" i="12"/>
  <c r="AD557" i="12"/>
  <c r="AD529" i="12"/>
  <c r="AD533" i="12"/>
  <c r="AD558" i="12"/>
  <c r="AD534" i="12"/>
  <c r="AD536" i="12"/>
  <c r="AD545" i="12"/>
  <c r="AD563" i="12"/>
  <c r="AD564" i="12"/>
  <c r="AD554" i="12"/>
  <c r="AD550" i="12"/>
  <c r="AD546" i="12"/>
  <c r="AD547" i="12"/>
  <c r="AD548" i="12"/>
  <c r="AD541" i="12"/>
  <c r="AD73" i="12"/>
  <c r="AD551" i="12"/>
  <c r="AD552" i="12"/>
  <c r="AD553" i="12"/>
  <c r="AD555" i="12"/>
  <c r="AD556" i="12"/>
  <c r="AD560" i="12"/>
  <c r="AD537" i="12"/>
  <c r="AD539" i="12"/>
  <c r="AD543" i="12"/>
  <c r="AD528" i="12"/>
  <c r="AD561" i="12"/>
  <c r="AD562" i="12"/>
  <c r="AD532" i="12"/>
  <c r="AD566" i="12"/>
  <c r="AD569" i="12"/>
  <c r="AD567" i="12"/>
  <c r="AD393" i="12"/>
  <c r="AD565" i="12"/>
  <c r="AD194" i="12"/>
  <c r="AD583" i="12"/>
  <c r="AD585" i="12"/>
  <c r="AD509" i="12"/>
  <c r="AD572" i="12"/>
  <c r="AD575" i="12"/>
  <c r="AD577" i="12"/>
  <c r="AD578" i="12"/>
  <c r="AD591" i="12"/>
  <c r="AD587" i="12"/>
  <c r="AD573" i="12"/>
  <c r="AD592" i="12"/>
  <c r="AD586" i="12"/>
  <c r="AD581" i="12"/>
  <c r="AD576" i="12"/>
  <c r="AD579" i="12"/>
  <c r="AD571" i="12"/>
  <c r="AD584" i="12"/>
  <c r="AD582" i="12"/>
  <c r="AD588" i="12"/>
  <c r="AD589" i="12"/>
  <c r="AD580" i="12"/>
  <c r="AD590" i="12"/>
  <c r="AD570" i="12"/>
  <c r="AD628" i="12"/>
  <c r="AD636" i="12"/>
  <c r="AD595" i="12"/>
  <c r="AD596" i="12"/>
  <c r="AD620" i="12"/>
  <c r="AD603" i="12"/>
  <c r="AD613" i="12"/>
  <c r="AD632" i="12"/>
  <c r="AD647" i="12"/>
  <c r="AD600" i="12"/>
  <c r="AD606" i="12"/>
  <c r="AD610" i="12"/>
  <c r="AD612" i="12"/>
  <c r="AD602" i="12"/>
  <c r="AD111" i="12"/>
  <c r="AD618" i="12"/>
  <c r="AD607" i="12"/>
  <c r="AD634" i="12"/>
  <c r="AD616" i="12"/>
  <c r="AD644" i="12"/>
  <c r="AD617" i="12"/>
  <c r="AD622" i="12"/>
  <c r="AD627" i="12"/>
  <c r="AD605" i="12"/>
  <c r="AD614" i="12"/>
  <c r="AD633" i="12"/>
  <c r="AD625" i="12"/>
  <c r="AD626" i="12"/>
  <c r="AD619" i="12"/>
  <c r="AD597" i="12"/>
  <c r="AD645" i="12"/>
  <c r="AD629" i="12"/>
  <c r="AD630" i="12"/>
  <c r="AD635" i="12"/>
  <c r="AD646" i="12"/>
  <c r="AD643" i="12"/>
  <c r="AD608" i="12"/>
  <c r="AD598" i="12"/>
  <c r="AD641" i="12"/>
  <c r="AD639" i="12"/>
  <c r="AD601" i="12"/>
  <c r="AD638" i="12"/>
  <c r="AD648" i="12"/>
  <c r="AD649" i="12"/>
  <c r="AD637" i="12"/>
  <c r="AD624" i="12"/>
  <c r="AD651" i="12"/>
  <c r="AD674" i="12"/>
  <c r="AD661" i="12"/>
  <c r="AD658" i="12"/>
  <c r="AD657" i="12"/>
  <c r="AD667" i="12"/>
  <c r="AD673" i="12"/>
  <c r="AD654" i="12"/>
  <c r="AD682" i="12"/>
  <c r="AD683" i="12"/>
  <c r="AD669" i="12"/>
  <c r="AD660" i="12"/>
  <c r="AD314" i="12"/>
  <c r="AD671" i="12"/>
  <c r="AD664" i="12"/>
  <c r="AD677" i="12"/>
  <c r="AD665" i="12"/>
  <c r="AD666" i="12"/>
  <c r="AD670" i="12"/>
  <c r="AD300" i="12"/>
  <c r="AD680" i="12"/>
  <c r="AD668" i="12"/>
  <c r="AD678" i="12"/>
  <c r="AD676" i="12"/>
  <c r="AD655" i="12"/>
  <c r="AD684" i="12"/>
  <c r="AD672" i="12"/>
  <c r="AD675" i="12"/>
  <c r="AD679" i="12"/>
  <c r="AD700" i="12"/>
  <c r="AD689" i="12"/>
  <c r="AD691" i="12"/>
  <c r="AD693" i="12"/>
  <c r="AD68" i="12"/>
  <c r="AD694" i="12"/>
  <c r="AD697" i="12"/>
  <c r="AD686" i="12"/>
  <c r="AD688" i="12"/>
  <c r="AD699" i="12"/>
  <c r="AD695" i="12"/>
  <c r="AD698" i="12"/>
  <c r="AD703" i="12"/>
  <c r="AD690" i="12"/>
  <c r="AD692" i="12"/>
  <c r="AD696" i="12"/>
  <c r="AD702" i="12"/>
  <c r="AD707" i="12"/>
  <c r="AD711" i="12"/>
  <c r="AD706" i="12"/>
  <c r="AD704" i="12"/>
  <c r="AD709" i="12"/>
  <c r="AD708" i="12"/>
  <c r="AD731" i="12"/>
  <c r="AD732" i="12"/>
  <c r="AD739" i="12"/>
  <c r="AD309" i="12"/>
  <c r="AD715" i="12"/>
  <c r="AD729" i="12"/>
  <c r="AD713" i="12"/>
  <c r="AD714" i="12"/>
  <c r="AD717" i="12"/>
  <c r="AD726" i="12"/>
  <c r="AD736" i="12"/>
  <c r="AD742" i="12"/>
  <c r="AD718" i="12"/>
  <c r="AD716" i="12"/>
  <c r="AD720" i="12"/>
  <c r="AD733" i="12"/>
  <c r="AD738" i="12"/>
  <c r="AD737" i="12"/>
  <c r="AD712" i="12"/>
  <c r="AD723" i="12"/>
  <c r="AD724" i="12"/>
  <c r="AD721" i="12"/>
  <c r="AD722" i="12"/>
  <c r="AD727" i="12"/>
  <c r="AD735" i="12"/>
  <c r="AD725" i="12"/>
  <c r="AD740" i="12"/>
  <c r="AD719" i="12"/>
  <c r="AD730" i="12"/>
  <c r="AD734" i="12"/>
  <c r="AD744" i="12"/>
  <c r="AD745" i="12"/>
  <c r="AD748" i="12"/>
  <c r="AD749" i="12"/>
  <c r="AD750" i="12"/>
  <c r="AD751" i="12"/>
  <c r="AD450" i="12"/>
  <c r="AD631" i="12"/>
  <c r="AW317" i="12" l="1"/>
  <c r="AX317" i="12"/>
  <c r="AW346" i="12"/>
  <c r="AX346" i="12"/>
  <c r="BE755" i="4"/>
  <c r="BG755" i="4"/>
  <c r="BE759" i="4"/>
  <c r="BG759" i="4"/>
  <c r="BE760" i="4"/>
  <c r="BG760" i="4"/>
  <c r="BE761" i="4"/>
  <c r="BG761" i="4"/>
  <c r="BE762" i="4"/>
  <c r="BG762" i="4"/>
  <c r="BE763" i="4"/>
  <c r="BG763" i="4"/>
  <c r="BE764" i="4"/>
  <c r="BG764" i="4"/>
  <c r="BE765" i="4"/>
  <c r="BG765" i="4"/>
  <c r="BE766" i="4"/>
  <c r="BG766" i="4"/>
  <c r="BE767" i="4"/>
  <c r="BG767" i="4"/>
  <c r="BE768" i="4"/>
  <c r="BG768" i="4"/>
  <c r="BE769" i="4"/>
  <c r="BG769" i="4"/>
  <c r="AY755" i="4"/>
  <c r="AZ755" i="4"/>
  <c r="BA755" i="4"/>
  <c r="BB755" i="4"/>
  <c r="BC755" i="4"/>
  <c r="AY759" i="4"/>
  <c r="AZ759" i="4"/>
  <c r="BA759" i="4"/>
  <c r="BB759" i="4"/>
  <c r="BC759" i="4"/>
  <c r="AY760" i="4"/>
  <c r="AZ760" i="4"/>
  <c r="BA760" i="4"/>
  <c r="BB760" i="4"/>
  <c r="BC760" i="4"/>
  <c r="AY761" i="4"/>
  <c r="AZ761" i="4"/>
  <c r="BA761" i="4"/>
  <c r="BB761" i="4"/>
  <c r="BC761" i="4"/>
  <c r="AY762" i="4"/>
  <c r="AZ762" i="4"/>
  <c r="BA762" i="4"/>
  <c r="BB762" i="4"/>
  <c r="BC762" i="4"/>
  <c r="AY763" i="4"/>
  <c r="AZ763" i="4"/>
  <c r="BA763" i="4"/>
  <c r="BB763" i="4"/>
  <c r="BC763" i="4"/>
  <c r="AY764" i="4"/>
  <c r="AZ764" i="4"/>
  <c r="BA764" i="4"/>
  <c r="BB764" i="4"/>
  <c r="BC764" i="4"/>
  <c r="AY765" i="4"/>
  <c r="AZ765" i="4"/>
  <c r="BA765" i="4"/>
  <c r="BB765" i="4"/>
  <c r="BC765" i="4"/>
  <c r="AY766" i="4"/>
  <c r="AZ766" i="4"/>
  <c r="BA766" i="4"/>
  <c r="BB766" i="4"/>
  <c r="BC766" i="4"/>
  <c r="AY767" i="4"/>
  <c r="AZ767" i="4"/>
  <c r="BA767" i="4"/>
  <c r="BB767" i="4"/>
  <c r="BC767" i="4"/>
  <c r="AY768" i="4"/>
  <c r="AZ768" i="4"/>
  <c r="BA768" i="4"/>
  <c r="BB768" i="4"/>
  <c r="BC768" i="4"/>
  <c r="AY769" i="4"/>
  <c r="AZ769" i="4"/>
  <c r="BA769" i="4"/>
  <c r="BB769" i="4"/>
  <c r="BC769" i="4"/>
  <c r="AC755" i="4"/>
  <c r="AD755" i="4"/>
  <c r="AE755" i="4"/>
  <c r="AF755" i="4"/>
  <c r="AG755" i="4"/>
  <c r="AH755" i="4"/>
  <c r="AI755" i="4"/>
  <c r="AJ755" i="4"/>
  <c r="AK755" i="4"/>
  <c r="AL755" i="4"/>
  <c r="AM755" i="4"/>
  <c r="AN755" i="4"/>
  <c r="AC759" i="4"/>
  <c r="AD759" i="4"/>
  <c r="AE759" i="4"/>
  <c r="AF759" i="4"/>
  <c r="AG759" i="4"/>
  <c r="AH759" i="4"/>
  <c r="AI759" i="4"/>
  <c r="AJ759" i="4"/>
  <c r="AK759" i="4"/>
  <c r="AL759" i="4"/>
  <c r="AM759" i="4"/>
  <c r="AN759" i="4"/>
  <c r="AC760" i="4"/>
  <c r="AD760" i="4"/>
  <c r="AE760" i="4"/>
  <c r="AF760" i="4"/>
  <c r="AG760" i="4"/>
  <c r="AH760" i="4"/>
  <c r="AI760" i="4"/>
  <c r="AJ760" i="4"/>
  <c r="AK760" i="4"/>
  <c r="AL760" i="4"/>
  <c r="AM760" i="4"/>
  <c r="AN760" i="4"/>
  <c r="AC761" i="4"/>
  <c r="AD761" i="4"/>
  <c r="AE761" i="4"/>
  <c r="AF761" i="4"/>
  <c r="AG761" i="4"/>
  <c r="AH761" i="4"/>
  <c r="AI761" i="4"/>
  <c r="AJ761" i="4"/>
  <c r="AK761" i="4"/>
  <c r="AL761" i="4"/>
  <c r="AM761" i="4"/>
  <c r="AN761" i="4"/>
  <c r="AC762" i="4"/>
  <c r="AD762" i="4"/>
  <c r="AE762" i="4"/>
  <c r="AF762" i="4"/>
  <c r="AG762" i="4"/>
  <c r="AH762" i="4"/>
  <c r="AI762" i="4"/>
  <c r="AJ762" i="4"/>
  <c r="AK762" i="4"/>
  <c r="AL762" i="4"/>
  <c r="AM762" i="4"/>
  <c r="AN762" i="4"/>
  <c r="AC763" i="4"/>
  <c r="AD763" i="4"/>
  <c r="AE763" i="4"/>
  <c r="AF763" i="4"/>
  <c r="AG763" i="4"/>
  <c r="AH763" i="4"/>
  <c r="AI763" i="4"/>
  <c r="AJ763" i="4"/>
  <c r="AK763" i="4"/>
  <c r="AL763" i="4"/>
  <c r="AM763" i="4"/>
  <c r="AN763" i="4"/>
  <c r="AC764" i="4"/>
  <c r="AD764" i="4"/>
  <c r="AE764" i="4"/>
  <c r="AF764" i="4"/>
  <c r="AG764" i="4"/>
  <c r="AH764" i="4"/>
  <c r="AI764" i="4"/>
  <c r="AJ764" i="4"/>
  <c r="AK764" i="4"/>
  <c r="AL764" i="4"/>
  <c r="AM764" i="4"/>
  <c r="AN764" i="4"/>
  <c r="AC765" i="4"/>
  <c r="AD765" i="4"/>
  <c r="AE765" i="4"/>
  <c r="AF765" i="4"/>
  <c r="AG765" i="4"/>
  <c r="AH765" i="4"/>
  <c r="AI765" i="4"/>
  <c r="AJ765" i="4"/>
  <c r="AK765" i="4"/>
  <c r="AL765" i="4"/>
  <c r="AM765" i="4"/>
  <c r="AN765" i="4"/>
  <c r="AC766" i="4"/>
  <c r="AD766" i="4"/>
  <c r="AE766" i="4"/>
  <c r="AF766" i="4"/>
  <c r="AG766" i="4"/>
  <c r="AH766" i="4"/>
  <c r="AI766" i="4"/>
  <c r="AJ766" i="4"/>
  <c r="AK766" i="4"/>
  <c r="AL766" i="4"/>
  <c r="AM766" i="4"/>
  <c r="AN766" i="4"/>
  <c r="AC767" i="4"/>
  <c r="AD767" i="4"/>
  <c r="AE767" i="4"/>
  <c r="AF767" i="4"/>
  <c r="AG767" i="4"/>
  <c r="AH767" i="4"/>
  <c r="AI767" i="4"/>
  <c r="AJ767" i="4"/>
  <c r="AK767" i="4"/>
  <c r="AL767" i="4"/>
  <c r="AM767" i="4"/>
  <c r="AN767" i="4"/>
  <c r="AC768" i="4"/>
  <c r="AD768" i="4"/>
  <c r="AE768" i="4"/>
  <c r="AF768" i="4"/>
  <c r="AG768" i="4"/>
  <c r="AH768" i="4"/>
  <c r="AI768" i="4"/>
  <c r="AJ768" i="4"/>
  <c r="AK768" i="4"/>
  <c r="AL768" i="4"/>
  <c r="AM768" i="4"/>
  <c r="AN768" i="4"/>
  <c r="AC769" i="4"/>
  <c r="AD769" i="4"/>
  <c r="AE769" i="4"/>
  <c r="AF769" i="4"/>
  <c r="AG769" i="4"/>
  <c r="AH769" i="4"/>
  <c r="AI769" i="4"/>
  <c r="AJ769" i="4"/>
  <c r="AK769" i="4"/>
  <c r="AL769" i="4"/>
  <c r="AM769" i="4"/>
  <c r="AN769" i="4"/>
  <c r="K759" i="4"/>
  <c r="O759" i="4"/>
  <c r="K760" i="4"/>
  <c r="O760" i="4"/>
  <c r="K761" i="4"/>
  <c r="O761" i="4"/>
  <c r="K762" i="4"/>
  <c r="O762" i="4"/>
  <c r="K763" i="4"/>
  <c r="O763" i="4"/>
  <c r="K764" i="4"/>
  <c r="O764" i="4"/>
  <c r="K765" i="4"/>
  <c r="O765" i="4"/>
  <c r="K766" i="4"/>
  <c r="O766" i="4"/>
  <c r="K767" i="4"/>
  <c r="O767" i="4"/>
  <c r="K768" i="4"/>
  <c r="O768" i="4"/>
  <c r="K769" i="4"/>
  <c r="O769" i="4"/>
  <c r="I760" i="4"/>
  <c r="I761" i="4"/>
  <c r="I762" i="4"/>
  <c r="I763" i="4"/>
  <c r="I764" i="4"/>
  <c r="I765" i="4"/>
  <c r="I766" i="4"/>
  <c r="I767" i="4"/>
  <c r="I768" i="4"/>
  <c r="I769" i="4"/>
  <c r="I759" i="4"/>
  <c r="B760" i="4"/>
  <c r="B761" i="4"/>
  <c r="B762" i="4"/>
  <c r="B763" i="4"/>
  <c r="B764" i="4"/>
  <c r="B765" i="4"/>
  <c r="B766" i="4"/>
  <c r="B767" i="4"/>
  <c r="B768" i="4"/>
  <c r="B769" i="4"/>
  <c r="B759" i="4"/>
  <c r="E760" i="4"/>
  <c r="E761" i="4"/>
  <c r="E762" i="4"/>
  <c r="E763" i="4"/>
  <c r="E764" i="4"/>
  <c r="E765" i="4"/>
  <c r="E766" i="4"/>
  <c r="E767" i="4"/>
  <c r="E768" i="4"/>
  <c r="E769" i="4"/>
  <c r="E759" i="4"/>
  <c r="AE195" i="12" l="1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S195" i="12"/>
  <c r="AT195" i="12"/>
  <c r="AU195" i="12"/>
  <c r="AV195" i="12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AX195" i="12" l="1"/>
  <c r="AW195" i="12"/>
  <c r="BF195" i="4"/>
  <c r="AQ195" i="4"/>
  <c r="AS195" i="4"/>
  <c r="AT195" i="4" s="1"/>
  <c r="AU195" i="4" s="1"/>
  <c r="AV195" i="4" s="1"/>
  <c r="AA195" i="4"/>
  <c r="R195" i="4"/>
  <c r="M195" i="4"/>
  <c r="J195" i="4" s="1"/>
  <c r="AP195" i="4" l="1"/>
  <c r="Z195" i="4"/>
  <c r="AO195" i="4"/>
  <c r="AW195" i="4"/>
  <c r="AX195" i="4" s="1"/>
  <c r="I4" i="5" l="1"/>
  <c r="AE196" i="12" l="1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S196" i="12"/>
  <c r="AT196" i="12"/>
  <c r="AU196" i="12"/>
  <c r="AV196" i="12"/>
  <c r="BF196" i="4"/>
  <c r="AQ196" i="4"/>
  <c r="AS196" i="4"/>
  <c r="AT196" i="4" s="1"/>
  <c r="AU196" i="4" s="1"/>
  <c r="AV196" i="4" s="1"/>
  <c r="AA196" i="4"/>
  <c r="M196" i="4"/>
  <c r="J196" i="4" s="1"/>
  <c r="R196" i="4"/>
  <c r="AX196" i="12" l="1"/>
  <c r="AW196" i="12"/>
  <c r="Z196" i="4"/>
  <c r="AP196" i="4"/>
  <c r="AO196" i="4"/>
  <c r="AW196" i="4"/>
  <c r="AX196" i="4" s="1"/>
  <c r="E856" i="6" l="1"/>
  <c r="F856" i="6"/>
  <c r="G856" i="6"/>
  <c r="H856" i="6"/>
  <c r="H857" i="6"/>
  <c r="G857" i="6"/>
  <c r="F857" i="6"/>
  <c r="E857" i="6"/>
  <c r="T51" i="7" l="1"/>
  <c r="AE200" i="12" l="1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S200" i="12"/>
  <c r="AT200" i="12"/>
  <c r="AU200" i="12"/>
  <c r="AV200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AQ613" i="12"/>
  <c r="AR613" i="12"/>
  <c r="AS613" i="12"/>
  <c r="AT613" i="12"/>
  <c r="AU613" i="12"/>
  <c r="AV613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S131" i="12"/>
  <c r="AT131" i="12"/>
  <c r="AU131" i="12"/>
  <c r="AV131" i="12"/>
  <c r="O755" i="4"/>
  <c r="K755" i="4"/>
  <c r="I755" i="4"/>
  <c r="BF131" i="4"/>
  <c r="BF200" i="4"/>
  <c r="BF613" i="4"/>
  <c r="BF21" i="4"/>
  <c r="AQ21" i="4"/>
  <c r="AS21" i="4"/>
  <c r="AT21" i="4" s="1"/>
  <c r="AU21" i="4" s="1"/>
  <c r="AV21" i="4" s="1"/>
  <c r="AQ131" i="4"/>
  <c r="AS131" i="4"/>
  <c r="AT131" i="4" s="1"/>
  <c r="AU131" i="4" s="1"/>
  <c r="AV131" i="4" s="1"/>
  <c r="AQ200" i="4"/>
  <c r="AS200" i="4"/>
  <c r="AT200" i="4" s="1"/>
  <c r="AU200" i="4" s="1"/>
  <c r="AV200" i="4" s="1"/>
  <c r="AQ613" i="4"/>
  <c r="AS613" i="4"/>
  <c r="AT613" i="4" s="1"/>
  <c r="AU613" i="4" s="1"/>
  <c r="AV613" i="4" s="1"/>
  <c r="AA21" i="4"/>
  <c r="AA131" i="4"/>
  <c r="AA200" i="4"/>
  <c r="AA613" i="4"/>
  <c r="R21" i="4"/>
  <c r="R131" i="4"/>
  <c r="R200" i="4"/>
  <c r="R613" i="4"/>
  <c r="M21" i="4"/>
  <c r="J21" i="4" s="1"/>
  <c r="M131" i="4"/>
  <c r="J131" i="4" s="1"/>
  <c r="M200" i="4"/>
  <c r="J200" i="4" s="1"/>
  <c r="M613" i="4"/>
  <c r="J613" i="4" s="1"/>
  <c r="AX131" i="12" l="1"/>
  <c r="AW131" i="12"/>
  <c r="AX613" i="12"/>
  <c r="AW613" i="12"/>
  <c r="AW21" i="12"/>
  <c r="AX21" i="12"/>
  <c r="AW200" i="12"/>
  <c r="AX200" i="12"/>
  <c r="AO200" i="4"/>
  <c r="Z131" i="4"/>
  <c r="Z613" i="4"/>
  <c r="Z200" i="4"/>
  <c r="Z21" i="4"/>
  <c r="AO21" i="4"/>
  <c r="AP613" i="4"/>
  <c r="AP200" i="4"/>
  <c r="AP131" i="4"/>
  <c r="AP21" i="4"/>
  <c r="AO613" i="4"/>
  <c r="AO131" i="4"/>
  <c r="AW131" i="4"/>
  <c r="AX131" i="4" s="1"/>
  <c r="AW613" i="4"/>
  <c r="AX613" i="4" s="1"/>
  <c r="AW200" i="4"/>
  <c r="AX200" i="4" s="1"/>
  <c r="AW21" i="4"/>
  <c r="AX21" i="4" s="1"/>
  <c r="A8" i="5" l="1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C7" i="5"/>
  <c r="BD7" i="5"/>
  <c r="BE7" i="5"/>
  <c r="BF7" i="5"/>
  <c r="BC9" i="5"/>
  <c r="BD9" i="5"/>
  <c r="BE9" i="5"/>
  <c r="BF9" i="5"/>
  <c r="BC10" i="5"/>
  <c r="BD10" i="5"/>
  <c r="BE10" i="5"/>
  <c r="BF10" i="5"/>
  <c r="BC11" i="5"/>
  <c r="BD11" i="5"/>
  <c r="BE11" i="5"/>
  <c r="BF11" i="5"/>
  <c r="BC12" i="5"/>
  <c r="BD12" i="5"/>
  <c r="BE12" i="5"/>
  <c r="BF12" i="5"/>
  <c r="BC13" i="5"/>
  <c r="BD13" i="5"/>
  <c r="BE13" i="5"/>
  <c r="BF13" i="5"/>
  <c r="BC14" i="5"/>
  <c r="BD14" i="5"/>
  <c r="BE14" i="5"/>
  <c r="BF14" i="5"/>
  <c r="BC15" i="5"/>
  <c r="BD15" i="5"/>
  <c r="BE15" i="5"/>
  <c r="BF15" i="5"/>
  <c r="BC16" i="5"/>
  <c r="BD16" i="5"/>
  <c r="BE16" i="5"/>
  <c r="BF16" i="5"/>
  <c r="BC17" i="5"/>
  <c r="BD17" i="5"/>
  <c r="BE17" i="5"/>
  <c r="BF17" i="5"/>
  <c r="BC18" i="5"/>
  <c r="BD18" i="5"/>
  <c r="BE18" i="5"/>
  <c r="BF18" i="5"/>
  <c r="BC19" i="5"/>
  <c r="BD19" i="5"/>
  <c r="BE19" i="5"/>
  <c r="BF19" i="5"/>
  <c r="BC20" i="5"/>
  <c r="BD20" i="5"/>
  <c r="BE20" i="5"/>
  <c r="BF20" i="5"/>
  <c r="BC21" i="5"/>
  <c r="BD21" i="5"/>
  <c r="BE21" i="5"/>
  <c r="BF21" i="5"/>
  <c r="BC22" i="5"/>
  <c r="BD22" i="5"/>
  <c r="BE22" i="5"/>
  <c r="BF22" i="5"/>
  <c r="BC23" i="5"/>
  <c r="BD23" i="5"/>
  <c r="BE23" i="5"/>
  <c r="BF23" i="5"/>
  <c r="BC24" i="5"/>
  <c r="BD24" i="5"/>
  <c r="BE24" i="5"/>
  <c r="BF24" i="5"/>
  <c r="BC25" i="5"/>
  <c r="BD25" i="5"/>
  <c r="BE25" i="5"/>
  <c r="BF25" i="5"/>
  <c r="BC26" i="5"/>
  <c r="BD26" i="5"/>
  <c r="BE26" i="5"/>
  <c r="BF26" i="5"/>
  <c r="BC27" i="5"/>
  <c r="BD27" i="5"/>
  <c r="BE27" i="5"/>
  <c r="BF27" i="5"/>
  <c r="BC28" i="5"/>
  <c r="BD28" i="5"/>
  <c r="BE28" i="5"/>
  <c r="BF28" i="5"/>
  <c r="BC29" i="5"/>
  <c r="BD29" i="5"/>
  <c r="BE29" i="5"/>
  <c r="BF29" i="5"/>
  <c r="BC30" i="5"/>
  <c r="BD30" i="5"/>
  <c r="BE30" i="5"/>
  <c r="BF30" i="5"/>
  <c r="BC31" i="5"/>
  <c r="BD31" i="5"/>
  <c r="BE31" i="5"/>
  <c r="BF31" i="5"/>
  <c r="BC32" i="5"/>
  <c r="BD32" i="5"/>
  <c r="BE32" i="5"/>
  <c r="BF32" i="5"/>
  <c r="BC33" i="5"/>
  <c r="BD33" i="5"/>
  <c r="BE33" i="5"/>
  <c r="BF33" i="5"/>
  <c r="BC34" i="5"/>
  <c r="BD34" i="5"/>
  <c r="BE34" i="5"/>
  <c r="BF34" i="5"/>
  <c r="BC35" i="5"/>
  <c r="BD35" i="5"/>
  <c r="BE35" i="5"/>
  <c r="BF35" i="5"/>
  <c r="BC36" i="5"/>
  <c r="BD36" i="5"/>
  <c r="BE36" i="5"/>
  <c r="BF36" i="5"/>
  <c r="BC37" i="5"/>
  <c r="BD37" i="5"/>
  <c r="BE37" i="5"/>
  <c r="BF37" i="5"/>
  <c r="BC38" i="5"/>
  <c r="BD38" i="5"/>
  <c r="BE38" i="5"/>
  <c r="BF38" i="5"/>
  <c r="BC39" i="5"/>
  <c r="BD39" i="5"/>
  <c r="BE39" i="5"/>
  <c r="BF39" i="5"/>
  <c r="BC40" i="5"/>
  <c r="BD40" i="5"/>
  <c r="BE40" i="5"/>
  <c r="BF40" i="5"/>
  <c r="BC41" i="5"/>
  <c r="BD41" i="5"/>
  <c r="BE41" i="5"/>
  <c r="BF41" i="5"/>
  <c r="BC42" i="5"/>
  <c r="BD42" i="5"/>
  <c r="BE42" i="5"/>
  <c r="BF42" i="5"/>
  <c r="BC43" i="5"/>
  <c r="BD43" i="5"/>
  <c r="BE43" i="5"/>
  <c r="BF43" i="5"/>
  <c r="BC44" i="5"/>
  <c r="BD44" i="5"/>
  <c r="BE44" i="5"/>
  <c r="BF44" i="5"/>
  <c r="BC45" i="5"/>
  <c r="BD45" i="5"/>
  <c r="BE45" i="5"/>
  <c r="BF45" i="5"/>
  <c r="BC46" i="5"/>
  <c r="BD46" i="5"/>
  <c r="BE46" i="5"/>
  <c r="BF46" i="5"/>
  <c r="BC47" i="5"/>
  <c r="BD47" i="5"/>
  <c r="BE47" i="5"/>
  <c r="BF47" i="5"/>
  <c r="BC48" i="5"/>
  <c r="BD48" i="5"/>
  <c r="BE48" i="5"/>
  <c r="BF48" i="5"/>
  <c r="BC49" i="5"/>
  <c r="BD49" i="5"/>
  <c r="BE49" i="5"/>
  <c r="BF49" i="5"/>
  <c r="BC50" i="5"/>
  <c r="BD50" i="5"/>
  <c r="BE50" i="5"/>
  <c r="BF50" i="5"/>
  <c r="BC51" i="5"/>
  <c r="BD51" i="5"/>
  <c r="BE51" i="5"/>
  <c r="BF51" i="5"/>
  <c r="BC52" i="5"/>
  <c r="BD52" i="5"/>
  <c r="BE52" i="5"/>
  <c r="BF52" i="5"/>
  <c r="BC53" i="5"/>
  <c r="BD53" i="5"/>
  <c r="BE53" i="5"/>
  <c r="BF53" i="5"/>
  <c r="BC54" i="5"/>
  <c r="BD54" i="5"/>
  <c r="BE54" i="5"/>
  <c r="BF54" i="5"/>
  <c r="J162" i="7"/>
  <c r="BF15" i="4" l="1"/>
  <c r="BF16" i="4"/>
  <c r="BF17" i="4"/>
  <c r="BF18" i="4"/>
  <c r="BF19" i="4"/>
  <c r="BF20" i="4"/>
  <c r="BF22" i="4"/>
  <c r="BF24" i="4"/>
  <c r="BF25" i="4"/>
  <c r="BF26" i="4"/>
  <c r="BF27" i="4"/>
  <c r="BF28" i="4"/>
  <c r="BF29" i="4"/>
  <c r="BF30" i="4"/>
  <c r="BF32" i="4"/>
  <c r="BF31" i="4"/>
  <c r="BF33" i="4"/>
  <c r="BF34" i="4"/>
  <c r="BF35" i="4"/>
  <c r="BF36" i="4"/>
  <c r="BF37" i="4"/>
  <c r="BF39" i="4"/>
  <c r="BF40" i="4"/>
  <c r="BF44" i="4"/>
  <c r="BF46" i="4"/>
  <c r="BF47" i="4"/>
  <c r="BF48" i="4"/>
  <c r="BF49" i="4"/>
  <c r="BF50" i="4"/>
  <c r="BF51" i="4"/>
  <c r="BF52" i="4"/>
  <c r="BF53" i="4"/>
  <c r="BF54" i="4"/>
  <c r="BF55" i="4"/>
  <c r="BF56" i="4"/>
  <c r="BF58" i="4"/>
  <c r="BF59" i="4"/>
  <c r="BF60" i="4"/>
  <c r="BF61" i="4"/>
  <c r="BF62" i="4"/>
  <c r="BF63" i="4"/>
  <c r="BF64" i="4"/>
  <c r="BF65" i="4"/>
  <c r="BF66" i="4"/>
  <c r="BF67" i="4"/>
  <c r="BF69" i="4"/>
  <c r="BF70" i="4"/>
  <c r="BF71" i="4"/>
  <c r="BF72" i="4"/>
  <c r="BF74" i="4"/>
  <c r="BF75" i="4"/>
  <c r="BF76" i="4"/>
  <c r="BF77" i="4"/>
  <c r="BF78" i="4"/>
  <c r="BF79" i="4"/>
  <c r="BF80" i="4"/>
  <c r="BF81" i="4"/>
  <c r="BF82" i="4"/>
  <c r="BF83" i="4"/>
  <c r="BF84" i="4"/>
  <c r="BF659" i="4"/>
  <c r="BF85" i="4"/>
  <c r="BF86" i="4"/>
  <c r="BF87" i="4"/>
  <c r="BF89" i="4"/>
  <c r="BF90" i="4"/>
  <c r="BF91" i="4"/>
  <c r="BF92" i="4"/>
  <c r="BF93" i="4"/>
  <c r="BF94" i="4"/>
  <c r="BF95" i="4"/>
  <c r="BF96" i="4"/>
  <c r="BF97" i="4"/>
  <c r="BF98" i="4"/>
  <c r="BF99" i="4"/>
  <c r="BF100" i="4"/>
  <c r="BF101" i="4"/>
  <c r="BF102" i="4"/>
  <c r="BF103" i="4"/>
  <c r="BF104" i="4"/>
  <c r="BF105" i="4"/>
  <c r="BF107" i="4"/>
  <c r="BF108" i="4"/>
  <c r="BF109" i="4"/>
  <c r="BF110" i="4"/>
  <c r="BF111" i="4"/>
  <c r="BF112" i="4"/>
  <c r="BF115" i="4"/>
  <c r="BF118" i="4"/>
  <c r="BF119" i="4"/>
  <c r="BF120" i="4"/>
  <c r="BF121" i="4"/>
  <c r="BF122" i="4"/>
  <c r="BF123" i="4"/>
  <c r="BF125" i="4"/>
  <c r="BF126" i="4"/>
  <c r="BF127" i="4"/>
  <c r="BF128" i="4"/>
  <c r="BF129" i="4"/>
  <c r="BF130" i="4"/>
  <c r="BF133" i="4"/>
  <c r="BF134" i="4"/>
  <c r="BF135" i="4"/>
  <c r="BF136" i="4"/>
  <c r="BF137" i="4"/>
  <c r="BF138" i="4"/>
  <c r="BF140" i="4"/>
  <c r="BF142" i="4"/>
  <c r="BF143" i="4"/>
  <c r="BF144" i="4"/>
  <c r="BF656" i="4"/>
  <c r="BF145" i="4"/>
  <c r="BF146" i="4"/>
  <c r="BF147" i="4"/>
  <c r="BF148" i="4"/>
  <c r="BF149" i="4"/>
  <c r="BF150" i="4"/>
  <c r="BF151" i="4"/>
  <c r="BF152" i="4"/>
  <c r="BF153" i="4"/>
  <c r="BF154" i="4"/>
  <c r="BF155" i="4"/>
  <c r="BF157" i="4"/>
  <c r="BF158" i="4"/>
  <c r="BF159" i="4"/>
  <c r="BF160" i="4"/>
  <c r="BF161" i="4"/>
  <c r="BF162" i="4"/>
  <c r="BF163" i="4"/>
  <c r="BF164" i="4"/>
  <c r="BF165" i="4"/>
  <c r="BF166" i="4"/>
  <c r="BF167" i="4"/>
  <c r="BF170" i="4"/>
  <c r="BF171" i="4"/>
  <c r="BF172" i="4"/>
  <c r="BF173" i="4"/>
  <c r="BF175" i="4"/>
  <c r="BF176" i="4"/>
  <c r="BF177" i="4"/>
  <c r="BF178" i="4"/>
  <c r="BF179" i="4"/>
  <c r="BF180" i="4"/>
  <c r="BF181" i="4"/>
  <c r="BF183" i="4"/>
  <c r="BF184" i="4"/>
  <c r="BF185" i="4"/>
  <c r="BF186" i="4"/>
  <c r="BF187" i="4"/>
  <c r="BF188" i="4"/>
  <c r="BF189" i="4"/>
  <c r="BF190" i="4"/>
  <c r="BF192" i="4"/>
  <c r="BF193" i="4"/>
  <c r="BF194" i="4"/>
  <c r="BF197" i="4"/>
  <c r="BF198" i="4"/>
  <c r="BF201" i="4"/>
  <c r="BF202" i="4"/>
  <c r="BF203" i="4"/>
  <c r="BF204" i="4"/>
  <c r="BF206" i="4"/>
  <c r="BF207" i="4"/>
  <c r="BF208" i="4"/>
  <c r="BF210" i="4"/>
  <c r="BF211" i="4"/>
  <c r="BF212" i="4"/>
  <c r="BF214" i="4"/>
  <c r="BF215" i="4"/>
  <c r="BF216" i="4"/>
  <c r="BF218" i="4"/>
  <c r="BF219" i="4"/>
  <c r="BF220" i="4"/>
  <c r="BF221" i="4"/>
  <c r="BF222" i="4"/>
  <c r="BF223" i="4"/>
  <c r="BF224" i="4"/>
  <c r="BF225" i="4"/>
  <c r="BF227" i="4"/>
  <c r="BF228" i="4"/>
  <c r="BF229" i="4"/>
  <c r="BF230" i="4"/>
  <c r="BF232" i="4"/>
  <c r="BF234" i="4"/>
  <c r="BF235" i="4"/>
  <c r="BF236" i="4"/>
  <c r="BF238" i="4"/>
  <c r="BF239" i="4"/>
  <c r="BF240" i="4"/>
  <c r="BF241" i="4"/>
  <c r="BF242" i="4"/>
  <c r="BF243" i="4"/>
  <c r="BF244" i="4"/>
  <c r="BF245" i="4"/>
  <c r="BF246" i="4"/>
  <c r="BF247" i="4"/>
  <c r="BF248" i="4"/>
  <c r="BF535" i="4"/>
  <c r="BF252" i="4"/>
  <c r="BF253" i="4"/>
  <c r="BF254" i="4"/>
  <c r="BF255" i="4"/>
  <c r="BF256" i="4"/>
  <c r="BF258" i="4"/>
  <c r="BF259" i="4"/>
  <c r="BF260" i="4"/>
  <c r="BF261" i="4"/>
  <c r="BF262" i="4"/>
  <c r="BF263" i="4"/>
  <c r="BF264" i="4"/>
  <c r="BF265" i="4"/>
  <c r="BF266" i="4"/>
  <c r="BF267" i="4"/>
  <c r="BF268" i="4"/>
  <c r="BF269" i="4"/>
  <c r="BF272" i="4"/>
  <c r="BF273" i="4"/>
  <c r="BF274" i="4"/>
  <c r="BF275" i="4"/>
  <c r="BF277" i="4"/>
  <c r="BF278" i="4"/>
  <c r="BF279" i="4"/>
  <c r="BF280" i="4"/>
  <c r="BF281" i="4"/>
  <c r="BF283" i="4"/>
  <c r="BF286" i="4"/>
  <c r="BF288" i="4"/>
  <c r="BF289" i="4"/>
  <c r="BF290" i="4"/>
  <c r="BF291" i="4"/>
  <c r="BF292" i="4"/>
  <c r="BF294" i="4"/>
  <c r="BF295" i="4"/>
  <c r="BF296" i="4"/>
  <c r="BF297" i="4"/>
  <c r="BF301" i="4"/>
  <c r="BF302" i="4"/>
  <c r="BF303" i="4"/>
  <c r="BF305" i="4"/>
  <c r="BF306" i="4"/>
  <c r="BF307" i="4"/>
  <c r="BF308" i="4"/>
  <c r="BF309" i="4"/>
  <c r="BF310" i="4"/>
  <c r="BF311" i="4"/>
  <c r="BF312" i="4"/>
  <c r="BF313" i="4"/>
  <c r="BF314" i="4"/>
  <c r="BF315" i="4"/>
  <c r="BF316" i="4"/>
  <c r="BF317" i="4"/>
  <c r="BF319" i="4"/>
  <c r="BF320" i="4"/>
  <c r="BF321" i="4"/>
  <c r="BF322" i="4"/>
  <c r="BF323" i="4"/>
  <c r="BF324" i="4"/>
  <c r="BF325" i="4"/>
  <c r="BF327" i="4"/>
  <c r="BF328" i="4"/>
  <c r="BF329" i="4"/>
  <c r="BF331" i="4"/>
  <c r="BF332" i="4"/>
  <c r="BF333" i="4"/>
  <c r="BF335" i="4"/>
  <c r="BF336" i="4"/>
  <c r="BF337" i="4"/>
  <c r="BF404" i="4"/>
  <c r="BF338" i="4"/>
  <c r="BF339" i="4"/>
  <c r="BF340" i="4"/>
  <c r="BF343" i="4"/>
  <c r="BF344" i="4"/>
  <c r="BF345" i="4"/>
  <c r="BF346" i="4"/>
  <c r="BF347" i="4"/>
  <c r="BF348" i="4"/>
  <c r="BF349" i="4"/>
  <c r="BF350" i="4"/>
  <c r="BF351" i="4"/>
  <c r="BF352" i="4"/>
  <c r="BF353" i="4"/>
  <c r="BF354" i="4"/>
  <c r="BF355" i="4"/>
  <c r="BF356" i="4"/>
  <c r="BF357" i="4"/>
  <c r="BF359" i="4"/>
  <c r="BF360" i="4"/>
  <c r="BF362" i="4"/>
  <c r="BF363" i="4"/>
  <c r="BF364" i="4"/>
  <c r="BF365" i="4"/>
  <c r="BF366" i="4"/>
  <c r="BF367" i="4"/>
  <c r="BF368" i="4"/>
  <c r="BF369" i="4"/>
  <c r="BF370" i="4"/>
  <c r="BF371" i="4"/>
  <c r="BF372" i="4"/>
  <c r="BF374" i="4"/>
  <c r="BF375" i="4"/>
  <c r="BF376" i="4"/>
  <c r="BF377" i="4"/>
  <c r="BF378" i="4"/>
  <c r="BF379" i="4"/>
  <c r="BF380" i="4"/>
  <c r="BF381" i="4"/>
  <c r="BF382" i="4"/>
  <c r="BF384" i="4"/>
  <c r="BF385" i="4"/>
  <c r="BF386" i="4"/>
  <c r="BF388" i="4"/>
  <c r="BF389" i="4"/>
  <c r="BF392" i="4"/>
  <c r="BF393" i="4"/>
  <c r="BF394" i="4"/>
  <c r="BF395" i="4"/>
  <c r="BF397" i="4"/>
  <c r="BF398" i="4"/>
  <c r="BF399" i="4"/>
  <c r="BF401" i="4"/>
  <c r="BF402" i="4"/>
  <c r="BF403" i="4"/>
  <c r="BF405" i="4"/>
  <c r="BF407" i="4"/>
  <c r="BF409" i="4"/>
  <c r="BF410" i="4"/>
  <c r="BF411" i="4"/>
  <c r="BF412" i="4"/>
  <c r="BF413" i="4"/>
  <c r="BF414" i="4"/>
  <c r="BF415" i="4"/>
  <c r="BF416" i="4"/>
  <c r="BF417" i="4"/>
  <c r="BF419" i="4"/>
  <c r="BF420" i="4"/>
  <c r="BF421" i="4"/>
  <c r="BF422" i="4"/>
  <c r="BF423" i="4"/>
  <c r="BF424" i="4"/>
  <c r="BF425" i="4"/>
  <c r="BF426" i="4"/>
  <c r="BF427" i="4"/>
  <c r="BF428" i="4"/>
  <c r="BF429" i="4"/>
  <c r="BF430" i="4"/>
  <c r="BF431" i="4"/>
  <c r="BF432" i="4"/>
  <c r="BF433" i="4"/>
  <c r="BF434" i="4"/>
  <c r="BF435" i="4"/>
  <c r="BF436" i="4"/>
  <c r="BF437" i="4"/>
  <c r="BF439" i="4"/>
  <c r="BF440" i="4"/>
  <c r="BF441" i="4"/>
  <c r="BF442" i="4"/>
  <c r="BF443" i="4"/>
  <c r="BF445" i="4"/>
  <c r="BF446" i="4"/>
  <c r="BF447" i="4"/>
  <c r="BF449" i="4"/>
  <c r="BF451" i="4"/>
  <c r="BF452" i="4"/>
  <c r="BF453" i="4"/>
  <c r="BF454" i="4"/>
  <c r="BF455" i="4"/>
  <c r="BF456" i="4"/>
  <c r="BF457" i="4"/>
  <c r="BF458" i="4"/>
  <c r="BF459" i="4"/>
  <c r="BF460" i="4"/>
  <c r="BF461" i="4"/>
  <c r="BF462" i="4"/>
  <c r="BF463" i="4"/>
  <c r="BF465" i="4"/>
  <c r="BF466" i="4"/>
  <c r="BF467" i="4"/>
  <c r="BF468" i="4"/>
  <c r="BF469" i="4"/>
  <c r="BF470" i="4"/>
  <c r="BF473" i="4"/>
  <c r="BF474" i="4"/>
  <c r="BF475" i="4"/>
  <c r="BF476" i="4"/>
  <c r="BF477" i="4"/>
  <c r="BF478" i="4"/>
  <c r="BF479" i="4"/>
  <c r="BF480" i="4"/>
  <c r="BF481" i="4"/>
  <c r="BF482" i="4"/>
  <c r="BF483" i="4"/>
  <c r="BF484" i="4"/>
  <c r="BF485" i="4"/>
  <c r="BF486" i="4"/>
  <c r="BF487" i="4"/>
  <c r="BF488" i="4"/>
  <c r="BF489" i="4"/>
  <c r="BF491" i="4"/>
  <c r="BF492" i="4"/>
  <c r="BF493" i="4"/>
  <c r="BF495" i="4"/>
  <c r="BF498" i="4"/>
  <c r="BF499" i="4"/>
  <c r="BF500" i="4"/>
  <c r="BF501" i="4"/>
  <c r="BF502" i="4"/>
  <c r="BF503" i="4"/>
  <c r="BF504" i="4"/>
  <c r="BF505" i="4"/>
  <c r="BF506" i="4"/>
  <c r="BF508" i="4"/>
  <c r="BF509" i="4"/>
  <c r="BF510" i="4"/>
  <c r="BF511" i="4"/>
  <c r="BF513" i="4"/>
  <c r="BF514" i="4"/>
  <c r="BF515" i="4"/>
  <c r="BF516" i="4"/>
  <c r="BF518" i="4"/>
  <c r="BF519" i="4"/>
  <c r="BF520" i="4"/>
  <c r="BF522" i="4"/>
  <c r="BF523" i="4"/>
  <c r="BF524" i="4"/>
  <c r="BF525" i="4"/>
  <c r="BF526" i="4"/>
  <c r="BF527" i="4"/>
  <c r="BF528" i="4"/>
  <c r="BF529" i="4"/>
  <c r="BF530" i="4"/>
  <c r="BF532" i="4"/>
  <c r="BF533" i="4"/>
  <c r="BF534" i="4"/>
  <c r="BF536" i="4"/>
  <c r="BF537" i="4"/>
  <c r="BF539" i="4"/>
  <c r="BF540" i="4"/>
  <c r="BF541" i="4"/>
  <c r="BF542" i="4"/>
  <c r="BF543" i="4"/>
  <c r="BF544" i="4"/>
  <c r="BF545" i="4"/>
  <c r="BF546" i="4"/>
  <c r="BF547" i="4"/>
  <c r="BF548" i="4"/>
  <c r="BF549" i="4"/>
  <c r="BF550" i="4"/>
  <c r="BF73" i="4"/>
  <c r="BF551" i="4"/>
  <c r="BF552" i="4"/>
  <c r="BF553" i="4"/>
  <c r="BF554" i="4"/>
  <c r="BF555" i="4"/>
  <c r="BF556" i="4"/>
  <c r="BF557" i="4"/>
  <c r="BF558" i="4"/>
  <c r="BF560" i="4"/>
  <c r="BF561" i="4"/>
  <c r="BF562" i="4"/>
  <c r="BF563" i="4"/>
  <c r="BF564" i="4"/>
  <c r="BF406" i="4"/>
  <c r="BF565" i="4"/>
  <c r="BF566" i="4"/>
  <c r="BF567" i="4"/>
  <c r="BF569" i="4"/>
  <c r="BF570" i="4"/>
  <c r="BF571" i="4"/>
  <c r="BF572" i="4"/>
  <c r="BF573" i="4"/>
  <c r="BF574" i="4"/>
  <c r="BF581" i="4"/>
  <c r="BF575" i="4"/>
  <c r="BF577" i="4"/>
  <c r="BF578" i="4"/>
  <c r="BF579" i="4"/>
  <c r="BF580" i="4"/>
  <c r="BF582" i="4"/>
  <c r="BF583" i="4"/>
  <c r="BF584" i="4"/>
  <c r="BF585" i="4"/>
  <c r="BF586" i="4"/>
  <c r="BF587" i="4"/>
  <c r="BF588" i="4"/>
  <c r="BF589" i="4"/>
  <c r="BF590" i="4"/>
  <c r="BF591" i="4"/>
  <c r="BF592" i="4"/>
  <c r="BF595" i="4"/>
  <c r="BF596" i="4"/>
  <c r="BF597" i="4"/>
  <c r="BF598" i="4"/>
  <c r="BF600" i="4"/>
  <c r="BF601" i="4"/>
  <c r="BF602" i="4"/>
  <c r="BF603" i="4"/>
  <c r="BF605" i="4"/>
  <c r="BF606" i="4"/>
  <c r="BF607" i="4"/>
  <c r="BF608" i="4"/>
  <c r="BF610" i="4"/>
  <c r="BF612" i="4"/>
  <c r="BF614" i="4"/>
  <c r="BF615" i="4"/>
  <c r="BF616" i="4"/>
  <c r="BF617" i="4"/>
  <c r="BF618" i="4"/>
  <c r="BF619" i="4"/>
  <c r="BF620" i="4"/>
  <c r="BF622" i="4"/>
  <c r="BF624" i="4"/>
  <c r="BF625" i="4"/>
  <c r="BF626" i="4"/>
  <c r="BF627" i="4"/>
  <c r="BF628" i="4"/>
  <c r="BF629" i="4"/>
  <c r="BF630" i="4"/>
  <c r="BF631" i="4"/>
  <c r="BF632" i="4"/>
  <c r="BF633" i="4"/>
  <c r="BF634" i="4"/>
  <c r="BF635" i="4"/>
  <c r="BF636" i="4"/>
  <c r="BF637" i="4"/>
  <c r="BF638" i="4"/>
  <c r="BF639" i="4"/>
  <c r="BF641" i="4"/>
  <c r="BF643" i="4"/>
  <c r="BF644" i="4"/>
  <c r="BF645" i="4"/>
  <c r="BF646" i="4"/>
  <c r="BF647" i="4"/>
  <c r="BF648" i="4"/>
  <c r="BF649" i="4"/>
  <c r="BF651" i="4"/>
  <c r="BF652" i="4"/>
  <c r="BF654" i="4"/>
  <c r="BF655" i="4"/>
  <c r="BF657" i="4"/>
  <c r="BF658" i="4"/>
  <c r="BF660" i="4"/>
  <c r="BF661" i="4"/>
  <c r="BF662" i="4"/>
  <c r="BF663" i="4"/>
  <c r="BF664" i="4"/>
  <c r="BF665" i="4"/>
  <c r="BF300" i="4"/>
  <c r="BF666" i="4"/>
  <c r="BF667" i="4"/>
  <c r="BF668" i="4"/>
  <c r="BF669" i="4"/>
  <c r="BF670" i="4"/>
  <c r="BF671" i="4"/>
  <c r="BF672" i="4"/>
  <c r="BF673" i="4"/>
  <c r="BF674" i="4"/>
  <c r="BF675" i="4"/>
  <c r="BF676" i="4"/>
  <c r="BF677" i="4"/>
  <c r="BF678" i="4"/>
  <c r="BF679" i="4"/>
  <c r="BF680" i="4"/>
  <c r="BF682" i="4"/>
  <c r="BF683" i="4"/>
  <c r="BF684" i="4"/>
  <c r="BF686" i="4"/>
  <c r="BF68" i="4"/>
  <c r="BF688" i="4"/>
  <c r="BF689" i="4"/>
  <c r="BF690" i="4"/>
  <c r="BF691" i="4"/>
  <c r="BF692" i="4"/>
  <c r="BF693" i="4"/>
  <c r="BF694" i="4"/>
  <c r="BF695" i="4"/>
  <c r="BF696" i="4"/>
  <c r="BF697" i="4"/>
  <c r="BF698" i="4"/>
  <c r="BF699" i="4"/>
  <c r="BF700" i="4"/>
  <c r="BF702" i="4"/>
  <c r="BF703" i="4"/>
  <c r="BF704" i="4"/>
  <c r="BF706" i="4"/>
  <c r="BF707" i="4"/>
  <c r="BF708" i="4"/>
  <c r="BF709" i="4"/>
  <c r="BF711" i="4"/>
  <c r="BF712" i="4"/>
  <c r="BF713" i="4"/>
  <c r="BF714" i="4"/>
  <c r="BF715" i="4"/>
  <c r="BF716" i="4"/>
  <c r="BF717" i="4"/>
  <c r="BF718" i="4"/>
  <c r="BF719" i="4"/>
  <c r="BF720" i="4"/>
  <c r="BF721" i="4"/>
  <c r="BF722" i="4"/>
  <c r="BF723" i="4"/>
  <c r="BF724" i="4"/>
  <c r="BF725" i="4"/>
  <c r="BF726" i="4"/>
  <c r="BF727" i="4"/>
  <c r="BF728" i="4"/>
  <c r="BF729" i="4"/>
  <c r="BF730" i="4"/>
  <c r="BF731" i="4"/>
  <c r="BF732" i="4"/>
  <c r="BF733" i="4"/>
  <c r="BF734" i="4"/>
  <c r="BF735" i="4"/>
  <c r="BF736" i="4"/>
  <c r="BF737" i="4"/>
  <c r="BF738" i="4"/>
  <c r="BF739" i="4"/>
  <c r="BF740" i="4"/>
  <c r="BF741" i="4"/>
  <c r="BF742" i="4"/>
  <c r="BF744" i="4"/>
  <c r="BF745" i="4"/>
  <c r="BF746" i="4"/>
  <c r="BF747" i="4"/>
  <c r="BF748" i="4"/>
  <c r="BF749" i="4"/>
  <c r="BF750" i="4"/>
  <c r="BF751" i="4"/>
  <c r="BF8" i="4"/>
  <c r="BF9" i="4"/>
  <c r="BF10" i="4"/>
  <c r="BF11" i="4"/>
  <c r="BF12" i="4"/>
  <c r="BF13" i="4"/>
  <c r="BF14" i="4"/>
  <c r="BF7" i="4"/>
  <c r="AE236" i="12"/>
  <c r="AF236" i="12"/>
  <c r="AG236" i="12"/>
  <c r="AH236" i="12"/>
  <c r="AI236" i="12"/>
  <c r="AJ236" i="12"/>
  <c r="AK236" i="12"/>
  <c r="AL236" i="12"/>
  <c r="AM236" i="12"/>
  <c r="AN236" i="12"/>
  <c r="AO236" i="12"/>
  <c r="AP236" i="12"/>
  <c r="AQ236" i="12"/>
  <c r="AR236" i="12"/>
  <c r="AS236" i="12"/>
  <c r="AT236" i="12"/>
  <c r="AU236" i="12"/>
  <c r="AV236" i="12"/>
  <c r="AQ236" i="4"/>
  <c r="AA236" i="4"/>
  <c r="R236" i="4"/>
  <c r="M236" i="4"/>
  <c r="J236" i="4" s="1"/>
  <c r="AX236" i="12" l="1"/>
  <c r="AW236" i="12"/>
  <c r="BF763" i="4"/>
  <c r="BF764" i="4"/>
  <c r="BF755" i="4"/>
  <c r="BF760" i="4"/>
  <c r="BF761" i="4"/>
  <c r="BF759" i="4"/>
  <c r="BF767" i="4"/>
  <c r="BF762" i="4"/>
  <c r="BF768" i="4"/>
  <c r="BF769" i="4"/>
  <c r="BF766" i="4"/>
  <c r="BF450" i="4"/>
  <c r="Z236" i="4"/>
  <c r="AP236" i="4"/>
  <c r="AO236" i="4"/>
  <c r="AS236" i="4"/>
  <c r="AT236" i="4" s="1"/>
  <c r="AU236" i="4" s="1"/>
  <c r="AV236" i="4" s="1"/>
  <c r="BF765" i="4" l="1"/>
  <c r="AW236" i="4"/>
  <c r="AX236" i="4" s="1"/>
  <c r="AE425" i="12" l="1"/>
  <c r="AF425" i="12"/>
  <c r="AG425" i="12"/>
  <c r="AH425" i="12"/>
  <c r="AI425" i="12"/>
  <c r="AJ425" i="12"/>
  <c r="AK425" i="12"/>
  <c r="AL425" i="12"/>
  <c r="AM425" i="12"/>
  <c r="AN425" i="12"/>
  <c r="AO425" i="12"/>
  <c r="AP425" i="12"/>
  <c r="AQ425" i="12"/>
  <c r="AR425" i="12"/>
  <c r="AS425" i="12"/>
  <c r="AT425" i="12"/>
  <c r="AU425" i="12"/>
  <c r="AV425" i="12"/>
  <c r="AE414" i="12"/>
  <c r="AF414" i="12"/>
  <c r="AG414" i="12"/>
  <c r="AH414" i="12"/>
  <c r="AI414" i="12"/>
  <c r="AJ414" i="12"/>
  <c r="AK414" i="12"/>
  <c r="AL414" i="12"/>
  <c r="AM414" i="12"/>
  <c r="AN414" i="12"/>
  <c r="AO414" i="12"/>
  <c r="AP414" i="12"/>
  <c r="AQ414" i="12"/>
  <c r="AR414" i="12"/>
  <c r="AS414" i="12"/>
  <c r="AT414" i="12"/>
  <c r="AU414" i="12"/>
  <c r="AV414" i="12"/>
  <c r="AW414" i="12" l="1"/>
  <c r="AX414" i="12"/>
  <c r="AX425" i="12"/>
  <c r="AW425" i="12"/>
  <c r="AQ751" i="4"/>
  <c r="AA751" i="4"/>
  <c r="R751" i="4"/>
  <c r="M751" i="4"/>
  <c r="AS750" i="4"/>
  <c r="AT750" i="4" s="1"/>
  <c r="AU750" i="4" s="1"/>
  <c r="AV750" i="4" s="1"/>
  <c r="AQ750" i="4"/>
  <c r="AA750" i="4"/>
  <c r="R750" i="4"/>
  <c r="M750" i="4"/>
  <c r="Z750" i="4" s="1"/>
  <c r="Z751" i="4" l="1"/>
  <c r="J751" i="4"/>
  <c r="AP751" i="4" s="1"/>
  <c r="J750" i="4"/>
  <c r="AP750" i="4" s="1"/>
  <c r="AW750" i="4"/>
  <c r="AX750" i="4" s="1"/>
  <c r="AS751" i="4"/>
  <c r="AT751" i="4" s="1"/>
  <c r="AU751" i="4" s="1"/>
  <c r="AV751" i="4" s="1"/>
  <c r="AO751" i="4" l="1"/>
  <c r="AO750" i="4"/>
  <c r="AW751" i="4"/>
  <c r="AX751" i="4" s="1"/>
  <c r="R7" i="5" l="1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S761" i="4" l="1"/>
  <c r="T761" i="4"/>
  <c r="U761" i="4"/>
  <c r="V761" i="4"/>
  <c r="S766" i="4"/>
  <c r="T766" i="4"/>
  <c r="V766" i="4"/>
  <c r="S759" i="4"/>
  <c r="T759" i="4"/>
  <c r="U759" i="4"/>
  <c r="V759" i="4"/>
  <c r="AS129" i="4"/>
  <c r="AT129" i="4" s="1"/>
  <c r="AU129" i="4" s="1"/>
  <c r="AV129" i="4" s="1"/>
  <c r="AS465" i="4"/>
  <c r="AT465" i="4" s="1"/>
  <c r="AU465" i="4" s="1"/>
  <c r="AV465" i="4" s="1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S129" i="12"/>
  <c r="AT129" i="12"/>
  <c r="AU129" i="12"/>
  <c r="AV129" i="12"/>
  <c r="AE465" i="12"/>
  <c r="AF465" i="12"/>
  <c r="AG465" i="12"/>
  <c r="AH465" i="12"/>
  <c r="AI465" i="12"/>
  <c r="AJ465" i="12"/>
  <c r="AK465" i="12"/>
  <c r="AL465" i="12"/>
  <c r="AM465" i="12"/>
  <c r="AN465" i="12"/>
  <c r="AO465" i="12"/>
  <c r="AP465" i="12"/>
  <c r="AQ465" i="12"/>
  <c r="AR465" i="12"/>
  <c r="AS465" i="12"/>
  <c r="AT465" i="12"/>
  <c r="AU465" i="12"/>
  <c r="AV465" i="12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S660" i="12"/>
  <c r="AT660" i="12"/>
  <c r="AU660" i="12"/>
  <c r="AV660" i="12"/>
  <c r="AQ129" i="4"/>
  <c r="AQ465" i="4"/>
  <c r="AQ660" i="4"/>
  <c r="AA129" i="4"/>
  <c r="AA465" i="4"/>
  <c r="AA660" i="4"/>
  <c r="R129" i="4"/>
  <c r="R465" i="4"/>
  <c r="R660" i="4"/>
  <c r="M129" i="4"/>
  <c r="J129" i="4" s="1"/>
  <c r="M465" i="4"/>
  <c r="J465" i="4" s="1"/>
  <c r="M660" i="4"/>
  <c r="Z660" i="4" s="1"/>
  <c r="AX660" i="12" l="1"/>
  <c r="AW660" i="12"/>
  <c r="AW129" i="12"/>
  <c r="AX129" i="12"/>
  <c r="AX465" i="12"/>
  <c r="AW465" i="12"/>
  <c r="AO129" i="4"/>
  <c r="U766" i="4"/>
  <c r="V760" i="4"/>
  <c r="V763" i="4"/>
  <c r="AR768" i="4"/>
  <c r="U760" i="4"/>
  <c r="U763" i="4"/>
  <c r="T760" i="4"/>
  <c r="AR755" i="4"/>
  <c r="AR760" i="4"/>
  <c r="AR761" i="4"/>
  <c r="AR763" i="4"/>
  <c r="S767" i="4"/>
  <c r="S769" i="4"/>
  <c r="S768" i="4"/>
  <c r="AR765" i="4"/>
  <c r="AR762" i="4"/>
  <c r="AR769" i="4"/>
  <c r="S763" i="4"/>
  <c r="V767" i="4"/>
  <c r="V769" i="4"/>
  <c r="V768" i="4"/>
  <c r="V764" i="4"/>
  <c r="V765" i="4"/>
  <c r="V762" i="4"/>
  <c r="S764" i="4"/>
  <c r="S760" i="4"/>
  <c r="S765" i="4"/>
  <c r="AR766" i="4"/>
  <c r="AR764" i="4"/>
  <c r="T763" i="4"/>
  <c r="U767" i="4"/>
  <c r="U769" i="4"/>
  <c r="U768" i="4"/>
  <c r="U764" i="4"/>
  <c r="U765" i="4"/>
  <c r="U762" i="4"/>
  <c r="AR767" i="4"/>
  <c r="AR759" i="4"/>
  <c r="T767" i="4"/>
  <c r="T769" i="4"/>
  <c r="T768" i="4"/>
  <c r="T764" i="4"/>
  <c r="T765" i="4"/>
  <c r="T762" i="4"/>
  <c r="S762" i="4"/>
  <c r="S755" i="4"/>
  <c r="V755" i="4"/>
  <c r="U755" i="4"/>
  <c r="T755" i="4"/>
  <c r="AP129" i="4"/>
  <c r="AP465" i="4"/>
  <c r="Z465" i="4"/>
  <c r="AO465" i="4"/>
  <c r="J660" i="4"/>
  <c r="AO660" i="4" s="1"/>
  <c r="Z129" i="4"/>
  <c r="AS660" i="4"/>
  <c r="AT660" i="4" s="1"/>
  <c r="AU660" i="4" s="1"/>
  <c r="AV660" i="4" s="1"/>
  <c r="AW465" i="4"/>
  <c r="AX465" i="4" s="1"/>
  <c r="AW129" i="4"/>
  <c r="AX129" i="4" s="1"/>
  <c r="AP660" i="4" l="1"/>
  <c r="AW660" i="4"/>
  <c r="AX660" i="4" s="1"/>
  <c r="R7" i="4" l="1"/>
  <c r="AS634" i="4" l="1"/>
  <c r="AT634" i="4" s="1"/>
  <c r="AU634" i="4" s="1"/>
  <c r="AV634" i="4" s="1"/>
  <c r="AS273" i="4"/>
  <c r="AT273" i="4" s="1"/>
  <c r="AU273" i="4" s="1"/>
  <c r="AV273" i="4" s="1"/>
  <c r="AS319" i="4"/>
  <c r="AT319" i="4" s="1"/>
  <c r="AU319" i="4" s="1"/>
  <c r="AV319" i="4" s="1"/>
  <c r="AS462" i="4"/>
  <c r="AT462" i="4" s="1"/>
  <c r="AU462" i="4" s="1"/>
  <c r="AV462" i="4" s="1"/>
  <c r="AS644" i="4"/>
  <c r="AT644" i="4" s="1"/>
  <c r="AU644" i="4" s="1"/>
  <c r="AV644" i="4" s="1"/>
  <c r="AS80" i="4"/>
  <c r="AT80" i="4" s="1"/>
  <c r="AU80" i="4" s="1"/>
  <c r="AV80" i="4" s="1"/>
  <c r="AS314" i="4"/>
  <c r="AT314" i="4" s="1"/>
  <c r="AU314" i="4" s="1"/>
  <c r="AV314" i="4" s="1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S80" i="12"/>
  <c r="AT80" i="12"/>
  <c r="AU80" i="12"/>
  <c r="AV80" i="12"/>
  <c r="AE462" i="12"/>
  <c r="AF462" i="12"/>
  <c r="AG462" i="12"/>
  <c r="AH462" i="12"/>
  <c r="AI462" i="12"/>
  <c r="AJ462" i="12"/>
  <c r="AK462" i="12"/>
  <c r="AL462" i="12"/>
  <c r="AM462" i="12"/>
  <c r="AN462" i="12"/>
  <c r="AO462" i="12"/>
  <c r="AP462" i="12"/>
  <c r="AQ462" i="12"/>
  <c r="AR462" i="12"/>
  <c r="AS462" i="12"/>
  <c r="AT462" i="12"/>
  <c r="AU462" i="12"/>
  <c r="AV462" i="12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S634" i="12"/>
  <c r="AT634" i="12"/>
  <c r="AU634" i="12"/>
  <c r="AV634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AS644" i="12"/>
  <c r="AT644" i="12"/>
  <c r="AU644" i="12"/>
  <c r="AV644" i="12"/>
  <c r="AE314" i="12"/>
  <c r="AF314" i="12"/>
  <c r="AG314" i="12"/>
  <c r="AH314" i="12"/>
  <c r="AI314" i="12"/>
  <c r="AJ314" i="12"/>
  <c r="AK314" i="12"/>
  <c r="AL314" i="12"/>
  <c r="AM314" i="12"/>
  <c r="AN314" i="12"/>
  <c r="AO314" i="12"/>
  <c r="AP314" i="12"/>
  <c r="AQ314" i="12"/>
  <c r="AR314" i="12"/>
  <c r="AS314" i="12"/>
  <c r="AT314" i="12"/>
  <c r="AU314" i="12"/>
  <c r="AV314" i="12"/>
  <c r="AE273" i="12"/>
  <c r="AF273" i="12"/>
  <c r="AG273" i="12"/>
  <c r="AH273" i="12"/>
  <c r="AI273" i="12"/>
  <c r="AJ273" i="12"/>
  <c r="AK273" i="12"/>
  <c r="AL273" i="12"/>
  <c r="AM273" i="12"/>
  <c r="AN273" i="12"/>
  <c r="AO273" i="12"/>
  <c r="AP273" i="12"/>
  <c r="AQ273" i="12"/>
  <c r="AR273" i="12"/>
  <c r="AS273" i="12"/>
  <c r="AT273" i="12"/>
  <c r="AU273" i="12"/>
  <c r="AV273" i="12"/>
  <c r="AE319" i="12"/>
  <c r="AF319" i="12"/>
  <c r="AG319" i="12"/>
  <c r="AH319" i="12"/>
  <c r="AI319" i="12"/>
  <c r="AJ319" i="12"/>
  <c r="AK319" i="12"/>
  <c r="AL319" i="12"/>
  <c r="AM319" i="12"/>
  <c r="AN319" i="12"/>
  <c r="AO319" i="12"/>
  <c r="AP319" i="12"/>
  <c r="AQ319" i="12"/>
  <c r="AR319" i="12"/>
  <c r="AS319" i="12"/>
  <c r="AT319" i="12"/>
  <c r="AU319" i="12"/>
  <c r="AV319" i="12"/>
  <c r="AQ80" i="4"/>
  <c r="AA80" i="4"/>
  <c r="AQ462" i="4"/>
  <c r="AA462" i="4"/>
  <c r="AQ634" i="4"/>
  <c r="AA634" i="4"/>
  <c r="AQ644" i="4"/>
  <c r="AA644" i="4"/>
  <c r="AQ314" i="4"/>
  <c r="AA314" i="4"/>
  <c r="AQ273" i="4"/>
  <c r="AA273" i="4"/>
  <c r="AQ319" i="4"/>
  <c r="AA319" i="4"/>
  <c r="R80" i="4"/>
  <c r="R462" i="4"/>
  <c r="R634" i="4"/>
  <c r="R644" i="4"/>
  <c r="R314" i="4"/>
  <c r="R273" i="4"/>
  <c r="R319" i="4"/>
  <c r="M80" i="4"/>
  <c r="J80" i="4" s="1"/>
  <c r="AP80" i="4" s="1"/>
  <c r="M462" i="4"/>
  <c r="J462" i="4" s="1"/>
  <c r="AP462" i="4" s="1"/>
  <c r="M634" i="4"/>
  <c r="J634" i="4" s="1"/>
  <c r="AP634" i="4" s="1"/>
  <c r="M644" i="4"/>
  <c r="J644" i="4" s="1"/>
  <c r="AP644" i="4" s="1"/>
  <c r="M314" i="4"/>
  <c r="J314" i="4" s="1"/>
  <c r="AP314" i="4" s="1"/>
  <c r="M273" i="4"/>
  <c r="J273" i="4" s="1"/>
  <c r="AP273" i="4" s="1"/>
  <c r="M319" i="4"/>
  <c r="J319" i="4" s="1"/>
  <c r="AP319" i="4" s="1"/>
  <c r="AW634" i="12" l="1"/>
  <c r="AX634" i="12"/>
  <c r="AW80" i="12"/>
  <c r="AX80" i="12"/>
  <c r="AW319" i="12"/>
  <c r="AX319" i="12"/>
  <c r="AW314" i="12"/>
  <c r="AX314" i="12"/>
  <c r="AX273" i="12"/>
  <c r="AW273" i="12"/>
  <c r="AX644" i="12"/>
  <c r="AW644" i="12"/>
  <c r="AX462" i="12"/>
  <c r="AW462" i="12"/>
  <c r="AO644" i="4"/>
  <c r="X760" i="4"/>
  <c r="X768" i="4"/>
  <c r="X767" i="4"/>
  <c r="W761" i="4"/>
  <c r="X762" i="4"/>
  <c r="W765" i="4"/>
  <c r="X761" i="4"/>
  <c r="W759" i="4"/>
  <c r="W762" i="4"/>
  <c r="W760" i="4"/>
  <c r="W769" i="4"/>
  <c r="X766" i="4"/>
  <c r="W763" i="4"/>
  <c r="X763" i="4"/>
  <c r="X765" i="4"/>
  <c r="X769" i="4"/>
  <c r="X759" i="4"/>
  <c r="W767" i="4"/>
  <c r="W768" i="4"/>
  <c r="W766" i="4"/>
  <c r="X755" i="4"/>
  <c r="W755" i="4"/>
  <c r="Z319" i="4"/>
  <c r="AO314" i="4"/>
  <c r="Z634" i="4"/>
  <c r="AO80" i="4"/>
  <c r="AO273" i="4"/>
  <c r="Z644" i="4"/>
  <c r="AO462" i="4"/>
  <c r="AO319" i="4"/>
  <c r="Z314" i="4"/>
  <c r="AO634" i="4"/>
  <c r="Z80" i="4"/>
  <c r="Z273" i="4"/>
  <c r="Z462" i="4"/>
  <c r="AW273" i="4"/>
  <c r="AX273" i="4" s="1"/>
  <c r="AW314" i="4"/>
  <c r="AX314" i="4" s="1"/>
  <c r="AW462" i="4"/>
  <c r="AX462" i="4" s="1"/>
  <c r="AW644" i="4"/>
  <c r="AX644" i="4" s="1"/>
  <c r="A20" i="5"/>
  <c r="C20" i="5"/>
  <c r="D20" i="5"/>
  <c r="E20" i="5"/>
  <c r="F20" i="5"/>
  <c r="G20" i="5"/>
  <c r="H20" i="5"/>
  <c r="I20" i="5"/>
  <c r="J20" i="5"/>
  <c r="O20" i="5"/>
  <c r="K20" i="5"/>
  <c r="P20" i="5"/>
  <c r="Q20" i="5"/>
  <c r="L20" i="5"/>
  <c r="N20" i="5"/>
  <c r="M20" i="5"/>
  <c r="A21" i="5"/>
  <c r="C21" i="5"/>
  <c r="D21" i="5"/>
  <c r="E21" i="5"/>
  <c r="F21" i="5"/>
  <c r="G21" i="5"/>
  <c r="H21" i="5"/>
  <c r="I21" i="5"/>
  <c r="J21" i="5"/>
  <c r="O21" i="5"/>
  <c r="K21" i="5"/>
  <c r="P21" i="5"/>
  <c r="Q21" i="5"/>
  <c r="L21" i="5"/>
  <c r="N21" i="5"/>
  <c r="M21" i="5"/>
  <c r="A22" i="5"/>
  <c r="C22" i="5"/>
  <c r="D22" i="5"/>
  <c r="E22" i="5"/>
  <c r="F22" i="5"/>
  <c r="G22" i="5"/>
  <c r="H22" i="5"/>
  <c r="I22" i="5"/>
  <c r="J22" i="5"/>
  <c r="O22" i="5"/>
  <c r="K22" i="5"/>
  <c r="P22" i="5"/>
  <c r="Q22" i="5"/>
  <c r="L22" i="5"/>
  <c r="N22" i="5"/>
  <c r="M22" i="5"/>
  <c r="A23" i="5"/>
  <c r="C23" i="5"/>
  <c r="D23" i="5"/>
  <c r="E23" i="5"/>
  <c r="F23" i="5"/>
  <c r="G23" i="5"/>
  <c r="H23" i="5"/>
  <c r="I23" i="5"/>
  <c r="J23" i="5"/>
  <c r="O23" i="5"/>
  <c r="K23" i="5"/>
  <c r="P23" i="5"/>
  <c r="Q23" i="5"/>
  <c r="L23" i="5"/>
  <c r="N23" i="5"/>
  <c r="M23" i="5"/>
  <c r="A24" i="5"/>
  <c r="C24" i="5"/>
  <c r="D24" i="5"/>
  <c r="E24" i="5"/>
  <c r="F24" i="5"/>
  <c r="G24" i="5"/>
  <c r="H24" i="5"/>
  <c r="I24" i="5"/>
  <c r="J24" i="5"/>
  <c r="O24" i="5"/>
  <c r="K24" i="5"/>
  <c r="P24" i="5"/>
  <c r="Q24" i="5"/>
  <c r="L24" i="5"/>
  <c r="N24" i="5"/>
  <c r="M24" i="5"/>
  <c r="A25" i="5"/>
  <c r="C25" i="5"/>
  <c r="D25" i="5"/>
  <c r="E25" i="5"/>
  <c r="F25" i="5"/>
  <c r="G25" i="5"/>
  <c r="H25" i="5"/>
  <c r="I25" i="5"/>
  <c r="J25" i="5"/>
  <c r="O25" i="5"/>
  <c r="K25" i="5"/>
  <c r="P25" i="5"/>
  <c r="Q25" i="5"/>
  <c r="L25" i="5"/>
  <c r="N25" i="5"/>
  <c r="M25" i="5"/>
  <c r="A26" i="5"/>
  <c r="C26" i="5"/>
  <c r="D26" i="5"/>
  <c r="E26" i="5"/>
  <c r="F26" i="5"/>
  <c r="G26" i="5"/>
  <c r="H26" i="5"/>
  <c r="I26" i="5"/>
  <c r="J26" i="5"/>
  <c r="O26" i="5"/>
  <c r="K26" i="5"/>
  <c r="P26" i="5"/>
  <c r="Q26" i="5"/>
  <c r="L26" i="5"/>
  <c r="N26" i="5"/>
  <c r="M26" i="5"/>
  <c r="A27" i="5"/>
  <c r="C27" i="5"/>
  <c r="D27" i="5"/>
  <c r="E27" i="5"/>
  <c r="F27" i="5"/>
  <c r="G27" i="5"/>
  <c r="H27" i="5"/>
  <c r="I27" i="5"/>
  <c r="J27" i="5"/>
  <c r="O27" i="5"/>
  <c r="K27" i="5"/>
  <c r="P27" i="5"/>
  <c r="Q27" i="5"/>
  <c r="L27" i="5"/>
  <c r="N27" i="5"/>
  <c r="M27" i="5"/>
  <c r="A28" i="5"/>
  <c r="C28" i="5"/>
  <c r="D28" i="5"/>
  <c r="E28" i="5"/>
  <c r="F28" i="5"/>
  <c r="G28" i="5"/>
  <c r="H28" i="5"/>
  <c r="I28" i="5"/>
  <c r="J28" i="5"/>
  <c r="O28" i="5"/>
  <c r="K28" i="5"/>
  <c r="P28" i="5"/>
  <c r="Q28" i="5"/>
  <c r="L28" i="5"/>
  <c r="N28" i="5"/>
  <c r="M28" i="5"/>
  <c r="A29" i="5"/>
  <c r="C29" i="5"/>
  <c r="D29" i="5"/>
  <c r="E29" i="5"/>
  <c r="F29" i="5"/>
  <c r="G29" i="5"/>
  <c r="H29" i="5"/>
  <c r="I29" i="5"/>
  <c r="J29" i="5"/>
  <c r="O29" i="5"/>
  <c r="K29" i="5"/>
  <c r="P29" i="5"/>
  <c r="Q29" i="5"/>
  <c r="L29" i="5"/>
  <c r="N29" i="5"/>
  <c r="M29" i="5"/>
  <c r="A30" i="5"/>
  <c r="C30" i="5"/>
  <c r="D30" i="5"/>
  <c r="E30" i="5"/>
  <c r="F30" i="5"/>
  <c r="G30" i="5"/>
  <c r="H30" i="5"/>
  <c r="I30" i="5"/>
  <c r="J30" i="5"/>
  <c r="O30" i="5"/>
  <c r="K30" i="5"/>
  <c r="P30" i="5"/>
  <c r="Q30" i="5"/>
  <c r="L30" i="5"/>
  <c r="N30" i="5"/>
  <c r="M30" i="5"/>
  <c r="A31" i="5"/>
  <c r="C31" i="5"/>
  <c r="D31" i="5"/>
  <c r="E31" i="5"/>
  <c r="F31" i="5"/>
  <c r="G31" i="5"/>
  <c r="H31" i="5"/>
  <c r="I31" i="5"/>
  <c r="J31" i="5"/>
  <c r="O31" i="5"/>
  <c r="K31" i="5"/>
  <c r="P31" i="5"/>
  <c r="Q31" i="5"/>
  <c r="L31" i="5"/>
  <c r="N31" i="5"/>
  <c r="M31" i="5"/>
  <c r="A32" i="5"/>
  <c r="C32" i="5"/>
  <c r="D32" i="5"/>
  <c r="E32" i="5"/>
  <c r="F32" i="5"/>
  <c r="G32" i="5"/>
  <c r="H32" i="5"/>
  <c r="I32" i="5"/>
  <c r="J32" i="5"/>
  <c r="O32" i="5"/>
  <c r="K32" i="5"/>
  <c r="P32" i="5"/>
  <c r="Q32" i="5"/>
  <c r="L32" i="5"/>
  <c r="N32" i="5"/>
  <c r="M32" i="5"/>
  <c r="A33" i="5"/>
  <c r="C33" i="5"/>
  <c r="D33" i="5"/>
  <c r="E33" i="5"/>
  <c r="F33" i="5"/>
  <c r="G33" i="5"/>
  <c r="H33" i="5"/>
  <c r="I33" i="5"/>
  <c r="J33" i="5"/>
  <c r="O33" i="5"/>
  <c r="K33" i="5"/>
  <c r="P33" i="5"/>
  <c r="Q33" i="5"/>
  <c r="L33" i="5"/>
  <c r="N33" i="5"/>
  <c r="M33" i="5"/>
  <c r="A34" i="5"/>
  <c r="C34" i="5"/>
  <c r="D34" i="5"/>
  <c r="E34" i="5"/>
  <c r="F34" i="5"/>
  <c r="G34" i="5"/>
  <c r="H34" i="5"/>
  <c r="I34" i="5"/>
  <c r="J34" i="5"/>
  <c r="O34" i="5"/>
  <c r="K34" i="5"/>
  <c r="P34" i="5"/>
  <c r="Q34" i="5"/>
  <c r="L34" i="5"/>
  <c r="N34" i="5"/>
  <c r="M34" i="5"/>
  <c r="A35" i="5"/>
  <c r="C35" i="5"/>
  <c r="D35" i="5"/>
  <c r="E35" i="5"/>
  <c r="F35" i="5"/>
  <c r="G35" i="5"/>
  <c r="H35" i="5"/>
  <c r="I35" i="5"/>
  <c r="J35" i="5"/>
  <c r="O35" i="5"/>
  <c r="K35" i="5"/>
  <c r="P35" i="5"/>
  <c r="Q35" i="5"/>
  <c r="L35" i="5"/>
  <c r="N35" i="5"/>
  <c r="M35" i="5"/>
  <c r="A36" i="5"/>
  <c r="C36" i="5"/>
  <c r="D36" i="5"/>
  <c r="E36" i="5"/>
  <c r="F36" i="5"/>
  <c r="G36" i="5"/>
  <c r="H36" i="5"/>
  <c r="I36" i="5"/>
  <c r="J36" i="5"/>
  <c r="O36" i="5"/>
  <c r="K36" i="5"/>
  <c r="P36" i="5"/>
  <c r="Q36" i="5"/>
  <c r="L36" i="5"/>
  <c r="N36" i="5"/>
  <c r="M36" i="5"/>
  <c r="A37" i="5"/>
  <c r="C37" i="5"/>
  <c r="D37" i="5"/>
  <c r="E37" i="5"/>
  <c r="F37" i="5"/>
  <c r="G37" i="5"/>
  <c r="H37" i="5"/>
  <c r="I37" i="5"/>
  <c r="J37" i="5"/>
  <c r="O37" i="5"/>
  <c r="K37" i="5"/>
  <c r="P37" i="5"/>
  <c r="Q37" i="5"/>
  <c r="L37" i="5"/>
  <c r="N37" i="5"/>
  <c r="M37" i="5"/>
  <c r="A38" i="5"/>
  <c r="C38" i="5"/>
  <c r="D38" i="5"/>
  <c r="E38" i="5"/>
  <c r="F38" i="5"/>
  <c r="G38" i="5"/>
  <c r="H38" i="5"/>
  <c r="I38" i="5"/>
  <c r="J38" i="5"/>
  <c r="O38" i="5"/>
  <c r="K38" i="5"/>
  <c r="P38" i="5"/>
  <c r="Q38" i="5"/>
  <c r="L38" i="5"/>
  <c r="N38" i="5"/>
  <c r="M38" i="5"/>
  <c r="A39" i="5"/>
  <c r="C39" i="5"/>
  <c r="D39" i="5"/>
  <c r="E39" i="5"/>
  <c r="F39" i="5"/>
  <c r="G39" i="5"/>
  <c r="H39" i="5"/>
  <c r="I39" i="5"/>
  <c r="J39" i="5"/>
  <c r="O39" i="5"/>
  <c r="K39" i="5"/>
  <c r="P39" i="5"/>
  <c r="Q39" i="5"/>
  <c r="L39" i="5"/>
  <c r="N39" i="5"/>
  <c r="M39" i="5"/>
  <c r="A40" i="5"/>
  <c r="C40" i="5"/>
  <c r="D40" i="5"/>
  <c r="E40" i="5"/>
  <c r="F40" i="5"/>
  <c r="G40" i="5"/>
  <c r="H40" i="5"/>
  <c r="I40" i="5"/>
  <c r="J40" i="5"/>
  <c r="O40" i="5"/>
  <c r="K40" i="5"/>
  <c r="P40" i="5"/>
  <c r="Q40" i="5"/>
  <c r="L40" i="5"/>
  <c r="N40" i="5"/>
  <c r="M40" i="5"/>
  <c r="A41" i="5"/>
  <c r="C41" i="5"/>
  <c r="D41" i="5"/>
  <c r="E41" i="5"/>
  <c r="F41" i="5"/>
  <c r="G41" i="5"/>
  <c r="H41" i="5"/>
  <c r="I41" i="5"/>
  <c r="J41" i="5"/>
  <c r="O41" i="5"/>
  <c r="K41" i="5"/>
  <c r="P41" i="5"/>
  <c r="Q41" i="5"/>
  <c r="L41" i="5"/>
  <c r="N41" i="5"/>
  <c r="M41" i="5"/>
  <c r="A42" i="5"/>
  <c r="C42" i="5"/>
  <c r="D42" i="5"/>
  <c r="E42" i="5"/>
  <c r="F42" i="5"/>
  <c r="G42" i="5"/>
  <c r="H42" i="5"/>
  <c r="I42" i="5"/>
  <c r="J42" i="5"/>
  <c r="O42" i="5"/>
  <c r="K42" i="5"/>
  <c r="P42" i="5"/>
  <c r="Q42" i="5"/>
  <c r="L42" i="5"/>
  <c r="N42" i="5"/>
  <c r="M42" i="5"/>
  <c r="A43" i="5"/>
  <c r="C43" i="5"/>
  <c r="D43" i="5"/>
  <c r="E43" i="5"/>
  <c r="F43" i="5"/>
  <c r="G43" i="5"/>
  <c r="H43" i="5"/>
  <c r="I43" i="5"/>
  <c r="J43" i="5"/>
  <c r="O43" i="5"/>
  <c r="K43" i="5"/>
  <c r="P43" i="5"/>
  <c r="Q43" i="5"/>
  <c r="L43" i="5"/>
  <c r="N43" i="5"/>
  <c r="M43" i="5"/>
  <c r="A44" i="5"/>
  <c r="C44" i="5"/>
  <c r="D44" i="5"/>
  <c r="E44" i="5"/>
  <c r="F44" i="5"/>
  <c r="G44" i="5"/>
  <c r="H44" i="5"/>
  <c r="I44" i="5"/>
  <c r="J44" i="5"/>
  <c r="O44" i="5"/>
  <c r="K44" i="5"/>
  <c r="P44" i="5"/>
  <c r="Q44" i="5"/>
  <c r="L44" i="5"/>
  <c r="N44" i="5"/>
  <c r="M44" i="5"/>
  <c r="A45" i="5"/>
  <c r="C45" i="5"/>
  <c r="D45" i="5"/>
  <c r="E45" i="5"/>
  <c r="F45" i="5"/>
  <c r="G45" i="5"/>
  <c r="H45" i="5"/>
  <c r="I45" i="5"/>
  <c r="J45" i="5"/>
  <c r="O45" i="5"/>
  <c r="K45" i="5"/>
  <c r="P45" i="5"/>
  <c r="Q45" i="5"/>
  <c r="L45" i="5"/>
  <c r="N45" i="5"/>
  <c r="M45" i="5"/>
  <c r="A46" i="5"/>
  <c r="C46" i="5"/>
  <c r="D46" i="5"/>
  <c r="E46" i="5"/>
  <c r="F46" i="5"/>
  <c r="G46" i="5"/>
  <c r="H46" i="5"/>
  <c r="I46" i="5"/>
  <c r="J46" i="5"/>
  <c r="O46" i="5"/>
  <c r="K46" i="5"/>
  <c r="P46" i="5"/>
  <c r="Q46" i="5"/>
  <c r="L46" i="5"/>
  <c r="N46" i="5"/>
  <c r="M46" i="5"/>
  <c r="A47" i="5"/>
  <c r="C47" i="5"/>
  <c r="D47" i="5"/>
  <c r="E47" i="5"/>
  <c r="F47" i="5"/>
  <c r="G47" i="5"/>
  <c r="H47" i="5"/>
  <c r="I47" i="5"/>
  <c r="J47" i="5"/>
  <c r="O47" i="5"/>
  <c r="K47" i="5"/>
  <c r="P47" i="5"/>
  <c r="Q47" i="5"/>
  <c r="L47" i="5"/>
  <c r="N47" i="5"/>
  <c r="M47" i="5"/>
  <c r="A48" i="5"/>
  <c r="C48" i="5"/>
  <c r="D48" i="5"/>
  <c r="E48" i="5"/>
  <c r="F48" i="5"/>
  <c r="G48" i="5"/>
  <c r="H48" i="5"/>
  <c r="I48" i="5"/>
  <c r="J48" i="5"/>
  <c r="O48" i="5"/>
  <c r="K48" i="5"/>
  <c r="P48" i="5"/>
  <c r="Q48" i="5"/>
  <c r="L48" i="5"/>
  <c r="N48" i="5"/>
  <c r="M48" i="5"/>
  <c r="A49" i="5"/>
  <c r="C49" i="5"/>
  <c r="D49" i="5"/>
  <c r="E49" i="5"/>
  <c r="F49" i="5"/>
  <c r="G49" i="5"/>
  <c r="H49" i="5"/>
  <c r="I49" i="5"/>
  <c r="J49" i="5"/>
  <c r="O49" i="5"/>
  <c r="K49" i="5"/>
  <c r="P49" i="5"/>
  <c r="Q49" i="5"/>
  <c r="L49" i="5"/>
  <c r="N49" i="5"/>
  <c r="M49" i="5"/>
  <c r="A50" i="5"/>
  <c r="C50" i="5"/>
  <c r="D50" i="5"/>
  <c r="E50" i="5"/>
  <c r="F50" i="5"/>
  <c r="G50" i="5"/>
  <c r="H50" i="5"/>
  <c r="I50" i="5"/>
  <c r="J50" i="5"/>
  <c r="O50" i="5"/>
  <c r="K50" i="5"/>
  <c r="P50" i="5"/>
  <c r="Q50" i="5"/>
  <c r="L50" i="5"/>
  <c r="N50" i="5"/>
  <c r="M50" i="5"/>
  <c r="A51" i="5"/>
  <c r="C51" i="5"/>
  <c r="D51" i="5"/>
  <c r="E51" i="5"/>
  <c r="F51" i="5"/>
  <c r="G51" i="5"/>
  <c r="H51" i="5"/>
  <c r="I51" i="5"/>
  <c r="J51" i="5"/>
  <c r="O51" i="5"/>
  <c r="K51" i="5"/>
  <c r="P51" i="5"/>
  <c r="Q51" i="5"/>
  <c r="L51" i="5"/>
  <c r="N51" i="5"/>
  <c r="M51" i="5"/>
  <c r="A52" i="5"/>
  <c r="C52" i="5"/>
  <c r="D52" i="5"/>
  <c r="E52" i="5"/>
  <c r="F52" i="5"/>
  <c r="G52" i="5"/>
  <c r="H52" i="5"/>
  <c r="I52" i="5"/>
  <c r="J52" i="5"/>
  <c r="O52" i="5"/>
  <c r="K52" i="5"/>
  <c r="P52" i="5"/>
  <c r="Q52" i="5"/>
  <c r="L52" i="5"/>
  <c r="N52" i="5"/>
  <c r="M52" i="5"/>
  <c r="A53" i="5"/>
  <c r="C53" i="5"/>
  <c r="D53" i="5"/>
  <c r="E53" i="5"/>
  <c r="F53" i="5"/>
  <c r="G53" i="5"/>
  <c r="H53" i="5"/>
  <c r="I53" i="5"/>
  <c r="J53" i="5"/>
  <c r="O53" i="5"/>
  <c r="K53" i="5"/>
  <c r="P53" i="5"/>
  <c r="Q53" i="5"/>
  <c r="L53" i="5"/>
  <c r="N53" i="5"/>
  <c r="M53" i="5"/>
  <c r="A54" i="5"/>
  <c r="C54" i="5"/>
  <c r="D54" i="5"/>
  <c r="E54" i="5"/>
  <c r="F54" i="5"/>
  <c r="G54" i="5"/>
  <c r="H54" i="5"/>
  <c r="I54" i="5"/>
  <c r="J54" i="5"/>
  <c r="O54" i="5"/>
  <c r="K54" i="5"/>
  <c r="P54" i="5"/>
  <c r="Q54" i="5"/>
  <c r="L54" i="5"/>
  <c r="N54" i="5"/>
  <c r="M54" i="5"/>
  <c r="AS11" i="4"/>
  <c r="AT11" i="4" s="1"/>
  <c r="AU11" i="4" s="1"/>
  <c r="AV11" i="4" s="1"/>
  <c r="AS29" i="4"/>
  <c r="AT29" i="4" s="1"/>
  <c r="AU29" i="4" s="1"/>
  <c r="AV29" i="4" s="1"/>
  <c r="AS75" i="4"/>
  <c r="AT75" i="4" s="1"/>
  <c r="AU75" i="4" s="1"/>
  <c r="AV75" i="4" s="1"/>
  <c r="AS93" i="4"/>
  <c r="AT93" i="4" s="1"/>
  <c r="AU93" i="4" s="1"/>
  <c r="AV93" i="4" s="1"/>
  <c r="AS121" i="4"/>
  <c r="AT121" i="4" s="1"/>
  <c r="AU121" i="4" s="1"/>
  <c r="AV121" i="4" s="1"/>
  <c r="AS247" i="4"/>
  <c r="AT247" i="4" s="1"/>
  <c r="AU247" i="4" s="1"/>
  <c r="AV247" i="4" s="1"/>
  <c r="AS256" i="4"/>
  <c r="AT256" i="4" s="1"/>
  <c r="AU256" i="4" s="1"/>
  <c r="AV256" i="4" s="1"/>
  <c r="AS267" i="4"/>
  <c r="AT267" i="4" s="1"/>
  <c r="AU267" i="4" s="1"/>
  <c r="AV267" i="4" s="1"/>
  <c r="AS272" i="4"/>
  <c r="AT272" i="4" s="1"/>
  <c r="AU272" i="4" s="1"/>
  <c r="AV272" i="4" s="1"/>
  <c r="AS283" i="4"/>
  <c r="AT283" i="4" s="1"/>
  <c r="AU283" i="4" s="1"/>
  <c r="AV283" i="4" s="1"/>
  <c r="AS289" i="4"/>
  <c r="AT289" i="4" s="1"/>
  <c r="AU289" i="4" s="1"/>
  <c r="AV289" i="4" s="1"/>
  <c r="AS313" i="4"/>
  <c r="AT313" i="4" s="1"/>
  <c r="AU313" i="4" s="1"/>
  <c r="AV313" i="4" s="1"/>
  <c r="AS339" i="4"/>
  <c r="AT339" i="4" s="1"/>
  <c r="AU339" i="4" s="1"/>
  <c r="AV339" i="4" s="1"/>
  <c r="AS345" i="4"/>
  <c r="AT345" i="4" s="1"/>
  <c r="AU345" i="4" s="1"/>
  <c r="AV345" i="4" s="1"/>
  <c r="AS354" i="4"/>
  <c r="AT354" i="4" s="1"/>
  <c r="AU354" i="4" s="1"/>
  <c r="AV354" i="4" s="1"/>
  <c r="AS363" i="4"/>
  <c r="AT363" i="4" s="1"/>
  <c r="AU363" i="4" s="1"/>
  <c r="AV363" i="4" s="1"/>
  <c r="AS368" i="4"/>
  <c r="AT368" i="4" s="1"/>
  <c r="AU368" i="4" s="1"/>
  <c r="AV368" i="4" s="1"/>
  <c r="AS384" i="4"/>
  <c r="AT384" i="4" s="1"/>
  <c r="AU384" i="4" s="1"/>
  <c r="AV384" i="4" s="1"/>
  <c r="AS392" i="4"/>
  <c r="AT392" i="4" s="1"/>
  <c r="AU392" i="4" s="1"/>
  <c r="AV392" i="4" s="1"/>
  <c r="AS402" i="4"/>
  <c r="AT402" i="4" s="1"/>
  <c r="AU402" i="4" s="1"/>
  <c r="AV402" i="4" s="1"/>
  <c r="AS409" i="4"/>
  <c r="AT409" i="4" s="1"/>
  <c r="AU409" i="4" s="1"/>
  <c r="AV409" i="4" s="1"/>
  <c r="X764" i="4" l="1"/>
  <c r="W764" i="4"/>
  <c r="AS7" i="4"/>
  <c r="AT7" i="4" s="1"/>
  <c r="AU7" i="4" s="1"/>
  <c r="AV7" i="4" s="1"/>
  <c r="AS746" i="4"/>
  <c r="AT746" i="4" s="1"/>
  <c r="AU746" i="4" s="1"/>
  <c r="AV746" i="4" s="1"/>
  <c r="AS740" i="4"/>
  <c r="AT740" i="4" s="1"/>
  <c r="AU740" i="4" s="1"/>
  <c r="AV740" i="4" s="1"/>
  <c r="AS736" i="4"/>
  <c r="AT736" i="4" s="1"/>
  <c r="AU736" i="4" s="1"/>
  <c r="AV736" i="4" s="1"/>
  <c r="AS731" i="4"/>
  <c r="AT731" i="4" s="1"/>
  <c r="AU731" i="4" s="1"/>
  <c r="AV731" i="4" s="1"/>
  <c r="AS727" i="4"/>
  <c r="AT727" i="4" s="1"/>
  <c r="AU727" i="4" s="1"/>
  <c r="AV727" i="4" s="1"/>
  <c r="AS723" i="4"/>
  <c r="AT723" i="4" s="1"/>
  <c r="AU723" i="4" s="1"/>
  <c r="AV723" i="4" s="1"/>
  <c r="AS716" i="4"/>
  <c r="AT716" i="4" s="1"/>
  <c r="AU716" i="4" s="1"/>
  <c r="AV716" i="4" s="1"/>
  <c r="AS712" i="4"/>
  <c r="AT712" i="4" s="1"/>
  <c r="AU712" i="4" s="1"/>
  <c r="AV712" i="4" s="1"/>
  <c r="AS707" i="4"/>
  <c r="AT707" i="4" s="1"/>
  <c r="AU707" i="4" s="1"/>
  <c r="AV707" i="4" s="1"/>
  <c r="AS704" i="4"/>
  <c r="AT704" i="4" s="1"/>
  <c r="AU704" i="4" s="1"/>
  <c r="AV704" i="4" s="1"/>
  <c r="AS697" i="4"/>
  <c r="AT697" i="4" s="1"/>
  <c r="AU697" i="4" s="1"/>
  <c r="AV697" i="4" s="1"/>
  <c r="AS682" i="4"/>
  <c r="AT682" i="4" s="1"/>
  <c r="AU682" i="4" s="1"/>
  <c r="AV682" i="4" s="1"/>
  <c r="AS677" i="4"/>
  <c r="AT677" i="4" s="1"/>
  <c r="AU677" i="4" s="1"/>
  <c r="AV677" i="4" s="1"/>
  <c r="AS673" i="4"/>
  <c r="AT673" i="4" s="1"/>
  <c r="AU673" i="4" s="1"/>
  <c r="AV673" i="4" s="1"/>
  <c r="AS670" i="4"/>
  <c r="AT670" i="4" s="1"/>
  <c r="AU670" i="4" s="1"/>
  <c r="AV670" i="4" s="1"/>
  <c r="AS666" i="4"/>
  <c r="AT666" i="4" s="1"/>
  <c r="AU666" i="4" s="1"/>
  <c r="AV666" i="4" s="1"/>
  <c r="AS664" i="4"/>
  <c r="AT664" i="4" s="1"/>
  <c r="AU664" i="4" s="1"/>
  <c r="AV664" i="4" s="1"/>
  <c r="AS651" i="4"/>
  <c r="AT651" i="4" s="1"/>
  <c r="AU651" i="4" s="1"/>
  <c r="AV651" i="4" s="1"/>
  <c r="AS646" i="4"/>
  <c r="AT646" i="4" s="1"/>
  <c r="AU646" i="4" s="1"/>
  <c r="AV646" i="4" s="1"/>
  <c r="AS632" i="4"/>
  <c r="AT632" i="4" s="1"/>
  <c r="AU632" i="4" s="1"/>
  <c r="AV632" i="4" s="1"/>
  <c r="AS629" i="4"/>
  <c r="AT629" i="4" s="1"/>
  <c r="AU629" i="4" s="1"/>
  <c r="AV629" i="4" s="1"/>
  <c r="AS627" i="4"/>
  <c r="AT627" i="4" s="1"/>
  <c r="AU627" i="4" s="1"/>
  <c r="AV627" i="4" s="1"/>
  <c r="AS620" i="4"/>
  <c r="AT620" i="4" s="1"/>
  <c r="AU620" i="4" s="1"/>
  <c r="AV620" i="4" s="1"/>
  <c r="AS607" i="4"/>
  <c r="AT607" i="4" s="1"/>
  <c r="AU607" i="4" s="1"/>
  <c r="AV607" i="4" s="1"/>
  <c r="AS603" i="4"/>
  <c r="AT603" i="4" s="1"/>
  <c r="AU603" i="4" s="1"/>
  <c r="AV603" i="4" s="1"/>
  <c r="AS600" i="4"/>
  <c r="AT600" i="4" s="1"/>
  <c r="AU600" i="4" s="1"/>
  <c r="AV600" i="4" s="1"/>
  <c r="AS586" i="4"/>
  <c r="AT586" i="4" s="1"/>
  <c r="AU586" i="4" s="1"/>
  <c r="AV586" i="4" s="1"/>
  <c r="AS578" i="4"/>
  <c r="AT578" i="4" s="1"/>
  <c r="AU578" i="4" s="1"/>
  <c r="AV578" i="4" s="1"/>
  <c r="AS581" i="4"/>
  <c r="AT581" i="4" s="1"/>
  <c r="AU581" i="4" s="1"/>
  <c r="AV581" i="4" s="1"/>
  <c r="AS572" i="4"/>
  <c r="AT572" i="4" s="1"/>
  <c r="AU572" i="4" s="1"/>
  <c r="AV572" i="4" s="1"/>
  <c r="AS567" i="4"/>
  <c r="AT567" i="4" s="1"/>
  <c r="AU567" i="4" s="1"/>
  <c r="AV567" i="4" s="1"/>
  <c r="AS406" i="4"/>
  <c r="AT406" i="4" s="1"/>
  <c r="AU406" i="4" s="1"/>
  <c r="AV406" i="4" s="1"/>
  <c r="AW406" i="4" s="1"/>
  <c r="AX406" i="4" s="1"/>
  <c r="AS562" i="4"/>
  <c r="AT562" i="4" s="1"/>
  <c r="AU562" i="4" s="1"/>
  <c r="AV562" i="4" s="1"/>
  <c r="AS556" i="4"/>
  <c r="AT556" i="4" s="1"/>
  <c r="AU556" i="4" s="1"/>
  <c r="AV556" i="4" s="1"/>
  <c r="AS552" i="4"/>
  <c r="AT552" i="4" s="1"/>
  <c r="AU552" i="4" s="1"/>
  <c r="AV552" i="4" s="1"/>
  <c r="AS549" i="4"/>
  <c r="AT549" i="4" s="1"/>
  <c r="AU549" i="4" s="1"/>
  <c r="AV549" i="4" s="1"/>
  <c r="AS545" i="4"/>
  <c r="AT545" i="4" s="1"/>
  <c r="AU545" i="4" s="1"/>
  <c r="AV545" i="4" s="1"/>
  <c r="AS539" i="4"/>
  <c r="AT539" i="4" s="1"/>
  <c r="AU539" i="4" s="1"/>
  <c r="AV539" i="4" s="1"/>
  <c r="AS528" i="4"/>
  <c r="AT528" i="4" s="1"/>
  <c r="AU528" i="4" s="1"/>
  <c r="AV528" i="4" s="1"/>
  <c r="AS523" i="4"/>
  <c r="AT523" i="4" s="1"/>
  <c r="AU523" i="4" s="1"/>
  <c r="AV523" i="4" s="1"/>
  <c r="AS519" i="4"/>
  <c r="AT519" i="4" s="1"/>
  <c r="AU519" i="4" s="1"/>
  <c r="AV519" i="4" s="1"/>
  <c r="AS514" i="4"/>
  <c r="AT514" i="4" s="1"/>
  <c r="AU514" i="4" s="1"/>
  <c r="AV514" i="4" s="1"/>
  <c r="AS509" i="4"/>
  <c r="AT509" i="4" s="1"/>
  <c r="AU509" i="4" s="1"/>
  <c r="AV509" i="4" s="1"/>
  <c r="AS505" i="4"/>
  <c r="AT505" i="4" s="1"/>
  <c r="AU505" i="4" s="1"/>
  <c r="AV505" i="4" s="1"/>
  <c r="AS502" i="4"/>
  <c r="AT502" i="4" s="1"/>
  <c r="AU502" i="4" s="1"/>
  <c r="AV502" i="4" s="1"/>
  <c r="AS498" i="4"/>
  <c r="AT498" i="4" s="1"/>
  <c r="AU498" i="4" s="1"/>
  <c r="AV498" i="4" s="1"/>
  <c r="AS492" i="4"/>
  <c r="AT492" i="4" s="1"/>
  <c r="AU492" i="4" s="1"/>
  <c r="AV492" i="4" s="1"/>
  <c r="AS489" i="4"/>
  <c r="AT489" i="4" s="1"/>
  <c r="AU489" i="4" s="1"/>
  <c r="AV489" i="4" s="1"/>
  <c r="AS483" i="4"/>
  <c r="AT483" i="4" s="1"/>
  <c r="AU483" i="4" s="1"/>
  <c r="AV483" i="4" s="1"/>
  <c r="AS479" i="4"/>
  <c r="AT479" i="4" s="1"/>
  <c r="AU479" i="4" s="1"/>
  <c r="AV479" i="4" s="1"/>
  <c r="AS475" i="4"/>
  <c r="AT475" i="4" s="1"/>
  <c r="AU475" i="4" s="1"/>
  <c r="AV475" i="4" s="1"/>
  <c r="AS468" i="4"/>
  <c r="AT468" i="4" s="1"/>
  <c r="AU468" i="4" s="1"/>
  <c r="AV468" i="4" s="1"/>
  <c r="AS461" i="4"/>
  <c r="AT461" i="4" s="1"/>
  <c r="AU461" i="4" s="1"/>
  <c r="AV461" i="4" s="1"/>
  <c r="AS457" i="4"/>
  <c r="AT457" i="4" s="1"/>
  <c r="AU457" i="4" s="1"/>
  <c r="AV457" i="4" s="1"/>
  <c r="AS453" i="4"/>
  <c r="AT453" i="4" s="1"/>
  <c r="AU453" i="4" s="1"/>
  <c r="AV453" i="4" s="1"/>
  <c r="AS449" i="4"/>
  <c r="AT449" i="4" s="1"/>
  <c r="AU449" i="4" s="1"/>
  <c r="AV449" i="4" s="1"/>
  <c r="AS447" i="4"/>
  <c r="AT447" i="4" s="1"/>
  <c r="AU447" i="4" s="1"/>
  <c r="AV447" i="4" s="1"/>
  <c r="AS441" i="4"/>
  <c r="AT441" i="4" s="1"/>
  <c r="AU441" i="4" s="1"/>
  <c r="AV441" i="4" s="1"/>
  <c r="AS437" i="4"/>
  <c r="AT437" i="4" s="1"/>
  <c r="AU437" i="4" s="1"/>
  <c r="AV437" i="4" s="1"/>
  <c r="AS434" i="4"/>
  <c r="AT434" i="4" s="1"/>
  <c r="AU434" i="4" s="1"/>
  <c r="AV434" i="4" s="1"/>
  <c r="AS431" i="4"/>
  <c r="AT431" i="4" s="1"/>
  <c r="AU431" i="4" s="1"/>
  <c r="AV431" i="4" s="1"/>
  <c r="AS428" i="4"/>
  <c r="AT428" i="4" s="1"/>
  <c r="AU428" i="4" s="1"/>
  <c r="AV428" i="4" s="1"/>
  <c r="AS422" i="4"/>
  <c r="AT422" i="4" s="1"/>
  <c r="AU422" i="4" s="1"/>
  <c r="AV422" i="4" s="1"/>
  <c r="AS420" i="4"/>
  <c r="AT420" i="4" s="1"/>
  <c r="AU420" i="4" s="1"/>
  <c r="AV420" i="4" s="1"/>
  <c r="AS8" i="4"/>
  <c r="AS749" i="4"/>
  <c r="AT749" i="4" s="1"/>
  <c r="AU749" i="4" s="1"/>
  <c r="AV749" i="4" s="1"/>
  <c r="AS745" i="4"/>
  <c r="AT745" i="4" s="1"/>
  <c r="AU745" i="4" s="1"/>
  <c r="AV745" i="4" s="1"/>
  <c r="AS739" i="4"/>
  <c r="AT739" i="4" s="1"/>
  <c r="AU739" i="4" s="1"/>
  <c r="AV739" i="4" s="1"/>
  <c r="AS735" i="4"/>
  <c r="AT735" i="4" s="1"/>
  <c r="AU735" i="4" s="1"/>
  <c r="AV735" i="4" s="1"/>
  <c r="AS730" i="4"/>
  <c r="AT730" i="4" s="1"/>
  <c r="AU730" i="4" s="1"/>
  <c r="AV730" i="4" s="1"/>
  <c r="AS726" i="4"/>
  <c r="AT726" i="4" s="1"/>
  <c r="AU726" i="4" s="1"/>
  <c r="AV726" i="4" s="1"/>
  <c r="AS719" i="4"/>
  <c r="AT719" i="4" s="1"/>
  <c r="AU719" i="4" s="1"/>
  <c r="AV719" i="4" s="1"/>
  <c r="AS715" i="4"/>
  <c r="AT715" i="4" s="1"/>
  <c r="AU715" i="4" s="1"/>
  <c r="AV715" i="4" s="1"/>
  <c r="AS709" i="4"/>
  <c r="AT709" i="4" s="1"/>
  <c r="AU709" i="4" s="1"/>
  <c r="AV709" i="4" s="1"/>
  <c r="AS703" i="4"/>
  <c r="AT703" i="4" s="1"/>
  <c r="AU703" i="4" s="1"/>
  <c r="AV703" i="4" s="1"/>
  <c r="AS700" i="4"/>
  <c r="AT700" i="4" s="1"/>
  <c r="AU700" i="4" s="1"/>
  <c r="AV700" i="4" s="1"/>
  <c r="AS696" i="4"/>
  <c r="AT696" i="4" s="1"/>
  <c r="AU696" i="4" s="1"/>
  <c r="AV696" i="4" s="1"/>
  <c r="AS693" i="4"/>
  <c r="AT693" i="4" s="1"/>
  <c r="AU693" i="4" s="1"/>
  <c r="AV693" i="4" s="1"/>
  <c r="AS690" i="4"/>
  <c r="AT690" i="4" s="1"/>
  <c r="AU690" i="4" s="1"/>
  <c r="AV690" i="4" s="1"/>
  <c r="AS688" i="4"/>
  <c r="AT688" i="4" s="1"/>
  <c r="AU688" i="4" s="1"/>
  <c r="AV688" i="4" s="1"/>
  <c r="AS686" i="4"/>
  <c r="AT686" i="4" s="1"/>
  <c r="AU686" i="4" s="1"/>
  <c r="AV686" i="4" s="1"/>
  <c r="AS684" i="4"/>
  <c r="AT684" i="4" s="1"/>
  <c r="AU684" i="4" s="1"/>
  <c r="AV684" i="4" s="1"/>
  <c r="AS680" i="4"/>
  <c r="AT680" i="4" s="1"/>
  <c r="AU680" i="4" s="1"/>
  <c r="AV680" i="4" s="1"/>
  <c r="AS676" i="4"/>
  <c r="AT676" i="4" s="1"/>
  <c r="AU676" i="4" s="1"/>
  <c r="AV676" i="4" s="1"/>
  <c r="AS672" i="4"/>
  <c r="AT672" i="4" s="1"/>
  <c r="AU672" i="4" s="1"/>
  <c r="AV672" i="4" s="1"/>
  <c r="AS669" i="4"/>
  <c r="AT669" i="4" s="1"/>
  <c r="AU669" i="4" s="1"/>
  <c r="AV669" i="4" s="1"/>
  <c r="AS300" i="4"/>
  <c r="AT300" i="4" s="1"/>
  <c r="AU300" i="4" s="1"/>
  <c r="AV300" i="4" s="1"/>
  <c r="AS663" i="4"/>
  <c r="AT663" i="4" s="1"/>
  <c r="AU663" i="4" s="1"/>
  <c r="AV663" i="4" s="1"/>
  <c r="AS655" i="4"/>
  <c r="AT655" i="4" s="1"/>
  <c r="AU655" i="4" s="1"/>
  <c r="AV655" i="4" s="1"/>
  <c r="AS649" i="4"/>
  <c r="AT649" i="4" s="1"/>
  <c r="AU649" i="4" s="1"/>
  <c r="AV649" i="4" s="1"/>
  <c r="AS645" i="4"/>
  <c r="AT645" i="4" s="1"/>
  <c r="AU645" i="4" s="1"/>
  <c r="AV645" i="4" s="1"/>
  <c r="AS641" i="4"/>
  <c r="AT641" i="4" s="1"/>
  <c r="AU641" i="4" s="1"/>
  <c r="AV641" i="4" s="1"/>
  <c r="AS638" i="4"/>
  <c r="AT638" i="4" s="1"/>
  <c r="AU638" i="4" s="1"/>
  <c r="AV638" i="4" s="1"/>
  <c r="AS635" i="4"/>
  <c r="AT635" i="4" s="1"/>
  <c r="AU635" i="4" s="1"/>
  <c r="AV635" i="4" s="1"/>
  <c r="AS631" i="4"/>
  <c r="AS628" i="4"/>
  <c r="AT628" i="4" s="1"/>
  <c r="AU628" i="4" s="1"/>
  <c r="AV628" i="4" s="1"/>
  <c r="AS626" i="4"/>
  <c r="AT626" i="4" s="1"/>
  <c r="AU626" i="4" s="1"/>
  <c r="AV626" i="4" s="1"/>
  <c r="AS624" i="4"/>
  <c r="AT624" i="4" s="1"/>
  <c r="AU624" i="4" s="1"/>
  <c r="AV624" i="4" s="1"/>
  <c r="AS619" i="4"/>
  <c r="AT619" i="4" s="1"/>
  <c r="AU619" i="4" s="1"/>
  <c r="AV619" i="4" s="1"/>
  <c r="AS616" i="4"/>
  <c r="AT616" i="4" s="1"/>
  <c r="AU616" i="4" s="1"/>
  <c r="AV616" i="4" s="1"/>
  <c r="AS610" i="4"/>
  <c r="AT610" i="4" s="1"/>
  <c r="AU610" i="4" s="1"/>
  <c r="AV610" i="4" s="1"/>
  <c r="AS606" i="4"/>
  <c r="AT606" i="4" s="1"/>
  <c r="AU606" i="4" s="1"/>
  <c r="AV606" i="4" s="1"/>
  <c r="AS602" i="4"/>
  <c r="AT602" i="4" s="1"/>
  <c r="AU602" i="4" s="1"/>
  <c r="AV602" i="4" s="1"/>
  <c r="AS598" i="4"/>
  <c r="AT598" i="4" s="1"/>
  <c r="AU598" i="4" s="1"/>
  <c r="AV598" i="4" s="1"/>
  <c r="AS596" i="4"/>
  <c r="AT596" i="4" s="1"/>
  <c r="AU596" i="4" s="1"/>
  <c r="AV596" i="4" s="1"/>
  <c r="AS590" i="4"/>
  <c r="AT590" i="4" s="1"/>
  <c r="AU590" i="4" s="1"/>
  <c r="AV590" i="4" s="1"/>
  <c r="AS588" i="4"/>
  <c r="AT588" i="4" s="1"/>
  <c r="AU588" i="4" s="1"/>
  <c r="AV588" i="4" s="1"/>
  <c r="AS585" i="4"/>
  <c r="AT585" i="4" s="1"/>
  <c r="AU585" i="4" s="1"/>
  <c r="AV585" i="4" s="1"/>
  <c r="AS582" i="4"/>
  <c r="AT582" i="4" s="1"/>
  <c r="AU582" i="4" s="1"/>
  <c r="AV582" i="4" s="1"/>
  <c r="AS577" i="4"/>
  <c r="AT577" i="4" s="1"/>
  <c r="AU577" i="4" s="1"/>
  <c r="AV577" i="4" s="1"/>
  <c r="AS574" i="4"/>
  <c r="AT574" i="4" s="1"/>
  <c r="AU574" i="4" s="1"/>
  <c r="AV574" i="4" s="1"/>
  <c r="AS571" i="4"/>
  <c r="AT571" i="4" s="1"/>
  <c r="AU571" i="4" s="1"/>
  <c r="AV571" i="4" s="1"/>
  <c r="AS566" i="4"/>
  <c r="AT566" i="4" s="1"/>
  <c r="AU566" i="4" s="1"/>
  <c r="AV566" i="4" s="1"/>
  <c r="AS560" i="4"/>
  <c r="AT560" i="4" s="1"/>
  <c r="AU560" i="4" s="1"/>
  <c r="AV560" i="4" s="1"/>
  <c r="AS555" i="4"/>
  <c r="AT555" i="4" s="1"/>
  <c r="AU555" i="4" s="1"/>
  <c r="AV555" i="4" s="1"/>
  <c r="AS551" i="4"/>
  <c r="AT551" i="4" s="1"/>
  <c r="AU551" i="4" s="1"/>
  <c r="AV551" i="4" s="1"/>
  <c r="AS548" i="4"/>
  <c r="AT548" i="4" s="1"/>
  <c r="AU548" i="4" s="1"/>
  <c r="AV548" i="4" s="1"/>
  <c r="AS544" i="4"/>
  <c r="AT544" i="4" s="1"/>
  <c r="AU544" i="4" s="1"/>
  <c r="AV544" i="4" s="1"/>
  <c r="AS542" i="4"/>
  <c r="AT542" i="4" s="1"/>
  <c r="AU542" i="4" s="1"/>
  <c r="AV542" i="4" s="1"/>
  <c r="AS532" i="4"/>
  <c r="AT532" i="4" s="1"/>
  <c r="AU532" i="4" s="1"/>
  <c r="AV532" i="4" s="1"/>
  <c r="AS527" i="4"/>
  <c r="AT527" i="4" s="1"/>
  <c r="AU527" i="4" s="1"/>
  <c r="AV527" i="4" s="1"/>
  <c r="AS522" i="4"/>
  <c r="AT522" i="4" s="1"/>
  <c r="AU522" i="4" s="1"/>
  <c r="AV522" i="4" s="1"/>
  <c r="AS513" i="4"/>
  <c r="AT513" i="4" s="1"/>
  <c r="AU513" i="4" s="1"/>
  <c r="AV513" i="4" s="1"/>
  <c r="AS504" i="4"/>
  <c r="AT504" i="4" s="1"/>
  <c r="AU504" i="4" s="1"/>
  <c r="AV504" i="4" s="1"/>
  <c r="AS501" i="4"/>
  <c r="AT501" i="4" s="1"/>
  <c r="AU501" i="4" s="1"/>
  <c r="AV501" i="4" s="1"/>
  <c r="AS491" i="4"/>
  <c r="AT491" i="4" s="1"/>
  <c r="AU491" i="4" s="1"/>
  <c r="AV491" i="4" s="1"/>
  <c r="AS488" i="4"/>
  <c r="AT488" i="4" s="1"/>
  <c r="AU488" i="4" s="1"/>
  <c r="AV488" i="4" s="1"/>
  <c r="AS485" i="4"/>
  <c r="AT485" i="4" s="1"/>
  <c r="AU485" i="4" s="1"/>
  <c r="AV485" i="4" s="1"/>
  <c r="AS482" i="4"/>
  <c r="AT482" i="4" s="1"/>
  <c r="AU482" i="4" s="1"/>
  <c r="AV482" i="4" s="1"/>
  <c r="AS478" i="4"/>
  <c r="AT478" i="4" s="1"/>
  <c r="AU478" i="4" s="1"/>
  <c r="AV478" i="4" s="1"/>
  <c r="AS474" i="4"/>
  <c r="AT474" i="4" s="1"/>
  <c r="AU474" i="4" s="1"/>
  <c r="AV474" i="4" s="1"/>
  <c r="AS470" i="4"/>
  <c r="AT470" i="4" s="1"/>
  <c r="AU470" i="4" s="1"/>
  <c r="AV470" i="4" s="1"/>
  <c r="AS467" i="4"/>
  <c r="AT467" i="4" s="1"/>
  <c r="AU467" i="4" s="1"/>
  <c r="AV467" i="4" s="1"/>
  <c r="AS460" i="4"/>
  <c r="AT460" i="4" s="1"/>
  <c r="AU460" i="4" s="1"/>
  <c r="AV460" i="4" s="1"/>
  <c r="AS456" i="4"/>
  <c r="AT456" i="4" s="1"/>
  <c r="AU456" i="4" s="1"/>
  <c r="AV456" i="4" s="1"/>
  <c r="AS452" i="4"/>
  <c r="AT452" i="4" s="1"/>
  <c r="AU452" i="4" s="1"/>
  <c r="AV452" i="4" s="1"/>
  <c r="AS445" i="4"/>
  <c r="AT445" i="4" s="1"/>
  <c r="AU445" i="4" s="1"/>
  <c r="AV445" i="4" s="1"/>
  <c r="AS440" i="4"/>
  <c r="AT440" i="4" s="1"/>
  <c r="AU440" i="4" s="1"/>
  <c r="AV440" i="4" s="1"/>
  <c r="AS436" i="4"/>
  <c r="AT436" i="4" s="1"/>
  <c r="AU436" i="4" s="1"/>
  <c r="AV436" i="4" s="1"/>
  <c r="AS430" i="4"/>
  <c r="AT430" i="4" s="1"/>
  <c r="AU430" i="4" s="1"/>
  <c r="AV430" i="4" s="1"/>
  <c r="AS424" i="4"/>
  <c r="AT424" i="4" s="1"/>
  <c r="AU424" i="4" s="1"/>
  <c r="AV424" i="4" s="1"/>
  <c r="AS421" i="4"/>
  <c r="AT421" i="4" s="1"/>
  <c r="AU421" i="4" s="1"/>
  <c r="AV421" i="4" s="1"/>
  <c r="AS419" i="4"/>
  <c r="AT419" i="4" s="1"/>
  <c r="AU419" i="4" s="1"/>
  <c r="AV419" i="4" s="1"/>
  <c r="AS416" i="4"/>
  <c r="AT416" i="4" s="1"/>
  <c r="AU416" i="4" s="1"/>
  <c r="AV416" i="4" s="1"/>
  <c r="AS413" i="4"/>
  <c r="AT413" i="4" s="1"/>
  <c r="AU413" i="4" s="1"/>
  <c r="AV413" i="4" s="1"/>
  <c r="AS407" i="4"/>
  <c r="AT407" i="4" s="1"/>
  <c r="AU407" i="4" s="1"/>
  <c r="AV407" i="4" s="1"/>
  <c r="AS401" i="4"/>
  <c r="AT401" i="4" s="1"/>
  <c r="AU401" i="4" s="1"/>
  <c r="AV401" i="4" s="1"/>
  <c r="AS414" i="4"/>
  <c r="AT414" i="4" s="1"/>
  <c r="AU414" i="4" s="1"/>
  <c r="AV414" i="4" s="1"/>
  <c r="AS748" i="4"/>
  <c r="AT748" i="4" s="1"/>
  <c r="AU748" i="4" s="1"/>
  <c r="AV748" i="4" s="1"/>
  <c r="AS742" i="4"/>
  <c r="AT742" i="4" s="1"/>
  <c r="AU742" i="4" s="1"/>
  <c r="AV742" i="4" s="1"/>
  <c r="AS738" i="4"/>
  <c r="AT738" i="4" s="1"/>
  <c r="AU738" i="4" s="1"/>
  <c r="AV738" i="4" s="1"/>
  <c r="AS734" i="4"/>
  <c r="AT734" i="4" s="1"/>
  <c r="AU734" i="4" s="1"/>
  <c r="AV734" i="4" s="1"/>
  <c r="AS732" i="4"/>
  <c r="AT732" i="4" s="1"/>
  <c r="AU732" i="4" s="1"/>
  <c r="AV732" i="4" s="1"/>
  <c r="AS729" i="4"/>
  <c r="AT729" i="4" s="1"/>
  <c r="AU729" i="4" s="1"/>
  <c r="AV729" i="4" s="1"/>
  <c r="AS725" i="4"/>
  <c r="AT725" i="4" s="1"/>
  <c r="AU725" i="4" s="1"/>
  <c r="AV725" i="4" s="1"/>
  <c r="AS722" i="4"/>
  <c r="AT722" i="4" s="1"/>
  <c r="AU722" i="4" s="1"/>
  <c r="AV722" i="4" s="1"/>
  <c r="AS718" i="4"/>
  <c r="AT718" i="4" s="1"/>
  <c r="AU718" i="4" s="1"/>
  <c r="AV718" i="4" s="1"/>
  <c r="AS714" i="4"/>
  <c r="AT714" i="4" s="1"/>
  <c r="AU714" i="4" s="1"/>
  <c r="AV714" i="4" s="1"/>
  <c r="AS711" i="4"/>
  <c r="AT711" i="4" s="1"/>
  <c r="AU711" i="4" s="1"/>
  <c r="AV711" i="4" s="1"/>
  <c r="AS708" i="4"/>
  <c r="AT708" i="4" s="1"/>
  <c r="AU708" i="4" s="1"/>
  <c r="AV708" i="4" s="1"/>
  <c r="AS706" i="4"/>
  <c r="AT706" i="4" s="1"/>
  <c r="AU706" i="4" s="1"/>
  <c r="AV706" i="4" s="1"/>
  <c r="AS699" i="4"/>
  <c r="AT699" i="4" s="1"/>
  <c r="AU699" i="4" s="1"/>
  <c r="AV699" i="4" s="1"/>
  <c r="AS695" i="4"/>
  <c r="AT695" i="4" s="1"/>
  <c r="AU695" i="4" s="1"/>
  <c r="AV695" i="4" s="1"/>
  <c r="AS692" i="4"/>
  <c r="AT692" i="4" s="1"/>
  <c r="AU692" i="4" s="1"/>
  <c r="AV692" i="4" s="1"/>
  <c r="AS679" i="4"/>
  <c r="AT679" i="4" s="1"/>
  <c r="AU679" i="4" s="1"/>
  <c r="AV679" i="4" s="1"/>
  <c r="AS675" i="4"/>
  <c r="AT675" i="4" s="1"/>
  <c r="AU675" i="4" s="1"/>
  <c r="AV675" i="4" s="1"/>
  <c r="AS671" i="4"/>
  <c r="AT671" i="4" s="1"/>
  <c r="AU671" i="4" s="1"/>
  <c r="AV671" i="4" s="1"/>
  <c r="AS668" i="4"/>
  <c r="AT668" i="4" s="1"/>
  <c r="AU668" i="4" s="1"/>
  <c r="AV668" i="4" s="1"/>
  <c r="AS662" i="4"/>
  <c r="AT662" i="4" s="1"/>
  <c r="AU662" i="4" s="1"/>
  <c r="AV662" i="4" s="1"/>
  <c r="AS658" i="4"/>
  <c r="AT658" i="4" s="1"/>
  <c r="AU658" i="4" s="1"/>
  <c r="AV658" i="4" s="1"/>
  <c r="AS654" i="4"/>
  <c r="AT654" i="4" s="1"/>
  <c r="AU654" i="4" s="1"/>
  <c r="AV654" i="4" s="1"/>
  <c r="AS648" i="4"/>
  <c r="AT648" i="4" s="1"/>
  <c r="AU648" i="4" s="1"/>
  <c r="AV648" i="4" s="1"/>
  <c r="AS637" i="4"/>
  <c r="AT637" i="4" s="1"/>
  <c r="AU637" i="4" s="1"/>
  <c r="AV637" i="4" s="1"/>
  <c r="AS633" i="4"/>
  <c r="AT633" i="4" s="1"/>
  <c r="AU633" i="4" s="1"/>
  <c r="AV633" i="4" s="1"/>
  <c r="AS622" i="4"/>
  <c r="AT622" i="4" s="1"/>
  <c r="AU622" i="4" s="1"/>
  <c r="AV622" i="4" s="1"/>
  <c r="AS618" i="4"/>
  <c r="AT618" i="4" s="1"/>
  <c r="AU618" i="4" s="1"/>
  <c r="AV618" i="4" s="1"/>
  <c r="AS615" i="4"/>
  <c r="AT615" i="4" s="1"/>
  <c r="AU615" i="4" s="1"/>
  <c r="AV615" i="4" s="1"/>
  <c r="AS608" i="4"/>
  <c r="AT608" i="4" s="1"/>
  <c r="AU608" i="4" s="1"/>
  <c r="AV608" i="4" s="1"/>
  <c r="AS605" i="4"/>
  <c r="AT605" i="4" s="1"/>
  <c r="AU605" i="4" s="1"/>
  <c r="AV605" i="4" s="1"/>
  <c r="AS597" i="4"/>
  <c r="AT597" i="4" s="1"/>
  <c r="AU597" i="4" s="1"/>
  <c r="AV597" i="4" s="1"/>
  <c r="AS595" i="4"/>
  <c r="AT595" i="4" s="1"/>
  <c r="AU595" i="4" s="1"/>
  <c r="AV595" i="4" s="1"/>
  <c r="AS592" i="4"/>
  <c r="AT592" i="4" s="1"/>
  <c r="AU592" i="4" s="1"/>
  <c r="AV592" i="4" s="1"/>
  <c r="AS584" i="4"/>
  <c r="AT584" i="4" s="1"/>
  <c r="AU584" i="4" s="1"/>
  <c r="AV584" i="4" s="1"/>
  <c r="AS580" i="4"/>
  <c r="AT580" i="4" s="1"/>
  <c r="AU580" i="4" s="1"/>
  <c r="AV580" i="4" s="1"/>
  <c r="AS570" i="4"/>
  <c r="AT570" i="4" s="1"/>
  <c r="AU570" i="4" s="1"/>
  <c r="AV570" i="4" s="1"/>
  <c r="AS565" i="4"/>
  <c r="AT565" i="4" s="1"/>
  <c r="AU565" i="4" s="1"/>
  <c r="AV565" i="4" s="1"/>
  <c r="AS564" i="4"/>
  <c r="AT564" i="4" s="1"/>
  <c r="AU564" i="4" s="1"/>
  <c r="AV564" i="4" s="1"/>
  <c r="AS561" i="4"/>
  <c r="AT561" i="4" s="1"/>
  <c r="AU561" i="4" s="1"/>
  <c r="AV561" i="4" s="1"/>
  <c r="AS558" i="4"/>
  <c r="AT558" i="4" s="1"/>
  <c r="AU558" i="4" s="1"/>
  <c r="AV558" i="4" s="1"/>
  <c r="AS554" i="4"/>
  <c r="AT554" i="4" s="1"/>
  <c r="AU554" i="4" s="1"/>
  <c r="AV554" i="4" s="1"/>
  <c r="AS73" i="4"/>
  <c r="AT73" i="4" s="1"/>
  <c r="AU73" i="4" s="1"/>
  <c r="AV73" i="4" s="1"/>
  <c r="AS547" i="4"/>
  <c r="AT547" i="4" s="1"/>
  <c r="AU547" i="4" s="1"/>
  <c r="AV547" i="4" s="1"/>
  <c r="AS543" i="4"/>
  <c r="AT543" i="4" s="1"/>
  <c r="AU543" i="4" s="1"/>
  <c r="AV543" i="4" s="1"/>
  <c r="AS541" i="4"/>
  <c r="AT541" i="4" s="1"/>
  <c r="AU541" i="4" s="1"/>
  <c r="AV541" i="4" s="1"/>
  <c r="AS537" i="4"/>
  <c r="AT537" i="4" s="1"/>
  <c r="AU537" i="4" s="1"/>
  <c r="AV537" i="4" s="1"/>
  <c r="AS534" i="4"/>
  <c r="AT534" i="4" s="1"/>
  <c r="AU534" i="4" s="1"/>
  <c r="AV534" i="4" s="1"/>
  <c r="AS530" i="4"/>
  <c r="AT530" i="4" s="1"/>
  <c r="AU530" i="4" s="1"/>
  <c r="AV530" i="4" s="1"/>
  <c r="AS525" i="4"/>
  <c r="AT525" i="4" s="1"/>
  <c r="AU525" i="4" s="1"/>
  <c r="AV525" i="4" s="1"/>
  <c r="AS516" i="4"/>
  <c r="AT516" i="4" s="1"/>
  <c r="AU516" i="4" s="1"/>
  <c r="AV516" i="4" s="1"/>
  <c r="AS511" i="4"/>
  <c r="AT511" i="4" s="1"/>
  <c r="AU511" i="4" s="1"/>
  <c r="AV511" i="4" s="1"/>
  <c r="AS508" i="4"/>
  <c r="AT508" i="4" s="1"/>
  <c r="AU508" i="4" s="1"/>
  <c r="AV508" i="4" s="1"/>
  <c r="AS503" i="4"/>
  <c r="AT503" i="4" s="1"/>
  <c r="AU503" i="4" s="1"/>
  <c r="AV503" i="4" s="1"/>
  <c r="AS500" i="4"/>
  <c r="AT500" i="4" s="1"/>
  <c r="AU500" i="4" s="1"/>
  <c r="AV500" i="4" s="1"/>
  <c r="AS495" i="4"/>
  <c r="AT495" i="4" s="1"/>
  <c r="AU495" i="4" s="1"/>
  <c r="AV495" i="4" s="1"/>
  <c r="AS487" i="4"/>
  <c r="AT487" i="4" s="1"/>
  <c r="AU487" i="4" s="1"/>
  <c r="AV487" i="4" s="1"/>
  <c r="AS484" i="4"/>
  <c r="AT484" i="4" s="1"/>
  <c r="AU484" i="4" s="1"/>
  <c r="AV484" i="4" s="1"/>
  <c r="AS481" i="4"/>
  <c r="AT481" i="4" s="1"/>
  <c r="AU481" i="4" s="1"/>
  <c r="AV481" i="4" s="1"/>
  <c r="AS477" i="4"/>
  <c r="AT477" i="4" s="1"/>
  <c r="AU477" i="4" s="1"/>
  <c r="AV477" i="4" s="1"/>
  <c r="AS466" i="4"/>
  <c r="AT466" i="4" s="1"/>
  <c r="AU466" i="4" s="1"/>
  <c r="AV466" i="4" s="1"/>
  <c r="AS459" i="4"/>
  <c r="AT459" i="4" s="1"/>
  <c r="AU459" i="4" s="1"/>
  <c r="AV459" i="4" s="1"/>
  <c r="AS455" i="4"/>
  <c r="AT455" i="4" s="1"/>
  <c r="AU455" i="4" s="1"/>
  <c r="AV455" i="4" s="1"/>
  <c r="AS451" i="4"/>
  <c r="AT451" i="4" s="1"/>
  <c r="AU451" i="4" s="1"/>
  <c r="AV451" i="4" s="1"/>
  <c r="AS446" i="4"/>
  <c r="AT446" i="4" s="1"/>
  <c r="AU446" i="4" s="1"/>
  <c r="AV446" i="4" s="1"/>
  <c r="AS443" i="4"/>
  <c r="AT443" i="4" s="1"/>
  <c r="AU443" i="4" s="1"/>
  <c r="AV443" i="4" s="1"/>
  <c r="AS439" i="4"/>
  <c r="AT439" i="4" s="1"/>
  <c r="AU439" i="4" s="1"/>
  <c r="AV439" i="4" s="1"/>
  <c r="AS433" i="4"/>
  <c r="AT433" i="4" s="1"/>
  <c r="AU433" i="4" s="1"/>
  <c r="AV433" i="4" s="1"/>
  <c r="AS429" i="4"/>
  <c r="AT429" i="4" s="1"/>
  <c r="AU429" i="4" s="1"/>
  <c r="AV429" i="4" s="1"/>
  <c r="AS427" i="4"/>
  <c r="AT427" i="4" s="1"/>
  <c r="AU427" i="4" s="1"/>
  <c r="AV427" i="4" s="1"/>
  <c r="AS423" i="4"/>
  <c r="AT423" i="4" s="1"/>
  <c r="AU423" i="4" s="1"/>
  <c r="AV423" i="4" s="1"/>
  <c r="AS425" i="4"/>
  <c r="AT425" i="4" s="1"/>
  <c r="AU425" i="4" s="1"/>
  <c r="AV425" i="4" s="1"/>
  <c r="AS747" i="4"/>
  <c r="AT747" i="4" s="1"/>
  <c r="AU747" i="4" s="1"/>
  <c r="AV747" i="4" s="1"/>
  <c r="AS744" i="4"/>
  <c r="AT744" i="4" s="1"/>
  <c r="AU744" i="4" s="1"/>
  <c r="AV744" i="4" s="1"/>
  <c r="AS741" i="4"/>
  <c r="AT741" i="4" s="1"/>
  <c r="AU741" i="4" s="1"/>
  <c r="AV741" i="4" s="1"/>
  <c r="AS737" i="4"/>
  <c r="AT737" i="4" s="1"/>
  <c r="AU737" i="4" s="1"/>
  <c r="AV737" i="4" s="1"/>
  <c r="AS733" i="4"/>
  <c r="AT733" i="4" s="1"/>
  <c r="AU733" i="4" s="1"/>
  <c r="AV733" i="4" s="1"/>
  <c r="AS728" i="4"/>
  <c r="AT728" i="4" s="1"/>
  <c r="AU728" i="4" s="1"/>
  <c r="AV728" i="4" s="1"/>
  <c r="AS724" i="4"/>
  <c r="AT724" i="4" s="1"/>
  <c r="AU724" i="4" s="1"/>
  <c r="AV724" i="4" s="1"/>
  <c r="AS721" i="4"/>
  <c r="AT721" i="4" s="1"/>
  <c r="AU721" i="4" s="1"/>
  <c r="AV721" i="4" s="1"/>
  <c r="AS720" i="4"/>
  <c r="AT720" i="4" s="1"/>
  <c r="AU720" i="4" s="1"/>
  <c r="AV720" i="4" s="1"/>
  <c r="AS717" i="4"/>
  <c r="AT717" i="4" s="1"/>
  <c r="AU717" i="4" s="1"/>
  <c r="AV717" i="4" s="1"/>
  <c r="AS713" i="4"/>
  <c r="AT713" i="4" s="1"/>
  <c r="AU713" i="4" s="1"/>
  <c r="AV713" i="4" s="1"/>
  <c r="AS702" i="4"/>
  <c r="AT702" i="4" s="1"/>
  <c r="AU702" i="4" s="1"/>
  <c r="AV702" i="4" s="1"/>
  <c r="AS698" i="4"/>
  <c r="AT698" i="4" s="1"/>
  <c r="AU698" i="4" s="1"/>
  <c r="AV698" i="4" s="1"/>
  <c r="AS694" i="4"/>
  <c r="AT694" i="4" s="1"/>
  <c r="AU694" i="4" s="1"/>
  <c r="AV694" i="4" s="1"/>
  <c r="AS691" i="4"/>
  <c r="AT691" i="4" s="1"/>
  <c r="AU691" i="4" s="1"/>
  <c r="AV691" i="4" s="1"/>
  <c r="AS689" i="4"/>
  <c r="AT689" i="4" s="1"/>
  <c r="AU689" i="4" s="1"/>
  <c r="AV689" i="4" s="1"/>
  <c r="AS68" i="4"/>
  <c r="AT68" i="4" s="1"/>
  <c r="AU68" i="4" s="1"/>
  <c r="AV68" i="4" s="1"/>
  <c r="AS683" i="4"/>
  <c r="AT683" i="4" s="1"/>
  <c r="AU683" i="4" s="1"/>
  <c r="AV683" i="4" s="1"/>
  <c r="AS678" i="4"/>
  <c r="AT678" i="4" s="1"/>
  <c r="AU678" i="4" s="1"/>
  <c r="AV678" i="4" s="1"/>
  <c r="AS674" i="4"/>
  <c r="AT674" i="4" s="1"/>
  <c r="AU674" i="4" s="1"/>
  <c r="AV674" i="4" s="1"/>
  <c r="AS667" i="4"/>
  <c r="AT667" i="4" s="1"/>
  <c r="AU667" i="4" s="1"/>
  <c r="AV667" i="4" s="1"/>
  <c r="AS665" i="4"/>
  <c r="AT665" i="4" s="1"/>
  <c r="AU665" i="4" s="1"/>
  <c r="AV665" i="4" s="1"/>
  <c r="AS661" i="4"/>
  <c r="AT661" i="4" s="1"/>
  <c r="AU661" i="4" s="1"/>
  <c r="AV661" i="4" s="1"/>
  <c r="AS657" i="4"/>
  <c r="AT657" i="4" s="1"/>
  <c r="AU657" i="4" s="1"/>
  <c r="AV657" i="4" s="1"/>
  <c r="AS652" i="4"/>
  <c r="AT652" i="4" s="1"/>
  <c r="AU652" i="4" s="1"/>
  <c r="AV652" i="4" s="1"/>
  <c r="AS647" i="4"/>
  <c r="AT647" i="4" s="1"/>
  <c r="AU647" i="4" s="1"/>
  <c r="AV647" i="4" s="1"/>
  <c r="AS643" i="4"/>
  <c r="AT643" i="4" s="1"/>
  <c r="AU643" i="4" s="1"/>
  <c r="AV643" i="4" s="1"/>
  <c r="AS639" i="4"/>
  <c r="AT639" i="4" s="1"/>
  <c r="AU639" i="4" s="1"/>
  <c r="AV639" i="4" s="1"/>
  <c r="AS636" i="4"/>
  <c r="AT636" i="4" s="1"/>
  <c r="AU636" i="4" s="1"/>
  <c r="AV636" i="4" s="1"/>
  <c r="AS630" i="4"/>
  <c r="AT630" i="4" s="1"/>
  <c r="AU630" i="4" s="1"/>
  <c r="AV630" i="4" s="1"/>
  <c r="AS625" i="4"/>
  <c r="AT625" i="4" s="1"/>
  <c r="AU625" i="4" s="1"/>
  <c r="AV625" i="4" s="1"/>
  <c r="AS617" i="4"/>
  <c r="AT617" i="4" s="1"/>
  <c r="AU617" i="4" s="1"/>
  <c r="AV617" i="4" s="1"/>
  <c r="AS614" i="4"/>
  <c r="AT614" i="4" s="1"/>
  <c r="AU614" i="4" s="1"/>
  <c r="AV614" i="4" s="1"/>
  <c r="AS612" i="4"/>
  <c r="AT612" i="4" s="1"/>
  <c r="AU612" i="4" s="1"/>
  <c r="AV612" i="4" s="1"/>
  <c r="AS601" i="4"/>
  <c r="AT601" i="4" s="1"/>
  <c r="AU601" i="4" s="1"/>
  <c r="AV601" i="4" s="1"/>
  <c r="AS591" i="4"/>
  <c r="AT591" i="4" s="1"/>
  <c r="AU591" i="4" s="1"/>
  <c r="AV591" i="4" s="1"/>
  <c r="AS589" i="4"/>
  <c r="AT589" i="4" s="1"/>
  <c r="AU589" i="4" s="1"/>
  <c r="AV589" i="4" s="1"/>
  <c r="AS587" i="4"/>
  <c r="AT587" i="4" s="1"/>
  <c r="AU587" i="4" s="1"/>
  <c r="AV587" i="4" s="1"/>
  <c r="AS583" i="4"/>
  <c r="AT583" i="4" s="1"/>
  <c r="AU583" i="4" s="1"/>
  <c r="AV583" i="4" s="1"/>
  <c r="AS579" i="4"/>
  <c r="AT579" i="4" s="1"/>
  <c r="AU579" i="4" s="1"/>
  <c r="AV579" i="4" s="1"/>
  <c r="AS575" i="4"/>
  <c r="AT575" i="4" s="1"/>
  <c r="AU575" i="4" s="1"/>
  <c r="AV575" i="4" s="1"/>
  <c r="AS573" i="4"/>
  <c r="AT573" i="4" s="1"/>
  <c r="AU573" i="4" s="1"/>
  <c r="AV573" i="4" s="1"/>
  <c r="AS569" i="4"/>
  <c r="AT569" i="4" s="1"/>
  <c r="AU569" i="4" s="1"/>
  <c r="AV569" i="4" s="1"/>
  <c r="AS563" i="4"/>
  <c r="AT563" i="4" s="1"/>
  <c r="AU563" i="4" s="1"/>
  <c r="AV563" i="4" s="1"/>
  <c r="AS557" i="4"/>
  <c r="AT557" i="4" s="1"/>
  <c r="AU557" i="4" s="1"/>
  <c r="AV557" i="4" s="1"/>
  <c r="AS553" i="4"/>
  <c r="AT553" i="4" s="1"/>
  <c r="AU553" i="4" s="1"/>
  <c r="AV553" i="4" s="1"/>
  <c r="AS550" i="4"/>
  <c r="AT550" i="4" s="1"/>
  <c r="AU550" i="4" s="1"/>
  <c r="AV550" i="4" s="1"/>
  <c r="AS546" i="4"/>
  <c r="AT546" i="4" s="1"/>
  <c r="AU546" i="4" s="1"/>
  <c r="AV546" i="4" s="1"/>
  <c r="AS540" i="4"/>
  <c r="AT540" i="4" s="1"/>
  <c r="AU540" i="4" s="1"/>
  <c r="AV540" i="4" s="1"/>
  <c r="AS536" i="4"/>
  <c r="AT536" i="4" s="1"/>
  <c r="AU536" i="4" s="1"/>
  <c r="AV536" i="4" s="1"/>
  <c r="AS533" i="4"/>
  <c r="AT533" i="4" s="1"/>
  <c r="AU533" i="4" s="1"/>
  <c r="AV533" i="4" s="1"/>
  <c r="AS529" i="4"/>
  <c r="AT529" i="4" s="1"/>
  <c r="AU529" i="4" s="1"/>
  <c r="AV529" i="4" s="1"/>
  <c r="AS526" i="4"/>
  <c r="AT526" i="4" s="1"/>
  <c r="AU526" i="4" s="1"/>
  <c r="AV526" i="4" s="1"/>
  <c r="AS524" i="4"/>
  <c r="AT524" i="4" s="1"/>
  <c r="AU524" i="4" s="1"/>
  <c r="AV524" i="4" s="1"/>
  <c r="AS520" i="4"/>
  <c r="AT520" i="4" s="1"/>
  <c r="AU520" i="4" s="1"/>
  <c r="AV520" i="4" s="1"/>
  <c r="AS518" i="4"/>
  <c r="AT518" i="4" s="1"/>
  <c r="AU518" i="4" s="1"/>
  <c r="AV518" i="4" s="1"/>
  <c r="AS515" i="4"/>
  <c r="AT515" i="4" s="1"/>
  <c r="AU515" i="4" s="1"/>
  <c r="AV515" i="4" s="1"/>
  <c r="AS510" i="4"/>
  <c r="AT510" i="4" s="1"/>
  <c r="AU510" i="4" s="1"/>
  <c r="AV510" i="4" s="1"/>
  <c r="AS506" i="4"/>
  <c r="AT506" i="4" s="1"/>
  <c r="AU506" i="4" s="1"/>
  <c r="AV506" i="4" s="1"/>
  <c r="AS499" i="4"/>
  <c r="AT499" i="4" s="1"/>
  <c r="AU499" i="4" s="1"/>
  <c r="AV499" i="4" s="1"/>
  <c r="AS493" i="4"/>
  <c r="AT493" i="4" s="1"/>
  <c r="AU493" i="4" s="1"/>
  <c r="AV493" i="4" s="1"/>
  <c r="AS486" i="4"/>
  <c r="AT486" i="4" s="1"/>
  <c r="AU486" i="4" s="1"/>
  <c r="AV486" i="4" s="1"/>
  <c r="AS480" i="4"/>
  <c r="AT480" i="4" s="1"/>
  <c r="AU480" i="4" s="1"/>
  <c r="AV480" i="4" s="1"/>
  <c r="AS476" i="4"/>
  <c r="AT476" i="4" s="1"/>
  <c r="AU476" i="4" s="1"/>
  <c r="AV476" i="4" s="1"/>
  <c r="AS473" i="4"/>
  <c r="AT473" i="4" s="1"/>
  <c r="AU473" i="4" s="1"/>
  <c r="AV473" i="4" s="1"/>
  <c r="AS469" i="4"/>
  <c r="AT469" i="4" s="1"/>
  <c r="AU469" i="4" s="1"/>
  <c r="AV469" i="4" s="1"/>
  <c r="AS463" i="4"/>
  <c r="AT463" i="4" s="1"/>
  <c r="AU463" i="4" s="1"/>
  <c r="AV463" i="4" s="1"/>
  <c r="AS458" i="4"/>
  <c r="AT458" i="4" s="1"/>
  <c r="AU458" i="4" s="1"/>
  <c r="AV458" i="4" s="1"/>
  <c r="AS454" i="4"/>
  <c r="AS450" i="4"/>
  <c r="AS442" i="4"/>
  <c r="AT442" i="4" s="1"/>
  <c r="AU442" i="4" s="1"/>
  <c r="AV442" i="4" s="1"/>
  <c r="AS435" i="4"/>
  <c r="AT435" i="4" s="1"/>
  <c r="AU435" i="4" s="1"/>
  <c r="AV435" i="4" s="1"/>
  <c r="AS432" i="4"/>
  <c r="AT432" i="4" s="1"/>
  <c r="AU432" i="4" s="1"/>
  <c r="AV432" i="4" s="1"/>
  <c r="AS426" i="4"/>
  <c r="AT426" i="4" s="1"/>
  <c r="AU426" i="4" s="1"/>
  <c r="AV426" i="4" s="1"/>
  <c r="AS417" i="4"/>
  <c r="AT417" i="4" s="1"/>
  <c r="AU417" i="4" s="1"/>
  <c r="AV417" i="4" s="1"/>
  <c r="AS403" i="4"/>
  <c r="AT403" i="4" s="1"/>
  <c r="AU403" i="4" s="1"/>
  <c r="AV403" i="4" s="1"/>
  <c r="AS399" i="4"/>
  <c r="AT399" i="4" s="1"/>
  <c r="AU399" i="4" s="1"/>
  <c r="AV399" i="4" s="1"/>
  <c r="AS388" i="4"/>
  <c r="AT388" i="4" s="1"/>
  <c r="AU388" i="4" s="1"/>
  <c r="AV388" i="4" s="1"/>
  <c r="AS379" i="4"/>
  <c r="AT379" i="4" s="1"/>
  <c r="AU379" i="4" s="1"/>
  <c r="AV379" i="4" s="1"/>
  <c r="AS367" i="4"/>
  <c r="AT367" i="4" s="1"/>
  <c r="AU367" i="4" s="1"/>
  <c r="AV367" i="4" s="1"/>
  <c r="AS362" i="4"/>
  <c r="AT362" i="4" s="1"/>
  <c r="AU362" i="4" s="1"/>
  <c r="AV362" i="4" s="1"/>
  <c r="AS353" i="4"/>
  <c r="AT353" i="4" s="1"/>
  <c r="AU353" i="4" s="1"/>
  <c r="AV353" i="4" s="1"/>
  <c r="AS343" i="4"/>
  <c r="AT343" i="4" s="1"/>
  <c r="AU343" i="4" s="1"/>
  <c r="AV343" i="4" s="1"/>
  <c r="AS404" i="4"/>
  <c r="AT404" i="4" s="1"/>
  <c r="AU404" i="4" s="1"/>
  <c r="AV404" i="4" s="1"/>
  <c r="AS335" i="4"/>
  <c r="AT335" i="4" s="1"/>
  <c r="AU335" i="4" s="1"/>
  <c r="AV335" i="4" s="1"/>
  <c r="AS332" i="4"/>
  <c r="AT332" i="4" s="1"/>
  <c r="AU332" i="4" s="1"/>
  <c r="AV332" i="4" s="1"/>
  <c r="AS328" i="4"/>
  <c r="AT328" i="4" s="1"/>
  <c r="AU328" i="4" s="1"/>
  <c r="AV328" i="4" s="1"/>
  <c r="AS324" i="4"/>
  <c r="AT324" i="4" s="1"/>
  <c r="AU324" i="4" s="1"/>
  <c r="AV324" i="4" s="1"/>
  <c r="AS320" i="4"/>
  <c r="AT320" i="4" s="1"/>
  <c r="AU320" i="4" s="1"/>
  <c r="AV320" i="4" s="1"/>
  <c r="AS316" i="4"/>
  <c r="AT316" i="4" s="1"/>
  <c r="AU316" i="4" s="1"/>
  <c r="AV316" i="4" s="1"/>
  <c r="AS312" i="4"/>
  <c r="AT312" i="4" s="1"/>
  <c r="AU312" i="4" s="1"/>
  <c r="AV312" i="4" s="1"/>
  <c r="AS307" i="4"/>
  <c r="AT307" i="4" s="1"/>
  <c r="AU307" i="4" s="1"/>
  <c r="AV307" i="4" s="1"/>
  <c r="AS303" i="4"/>
  <c r="AT303" i="4" s="1"/>
  <c r="AU303" i="4" s="1"/>
  <c r="AV303" i="4" s="1"/>
  <c r="AS291" i="4"/>
  <c r="AT291" i="4" s="1"/>
  <c r="AU291" i="4" s="1"/>
  <c r="AV291" i="4" s="1"/>
  <c r="AS286" i="4"/>
  <c r="AT286" i="4" s="1"/>
  <c r="AU286" i="4" s="1"/>
  <c r="AV286" i="4" s="1"/>
  <c r="AS280" i="4"/>
  <c r="AT280" i="4" s="1"/>
  <c r="AU280" i="4" s="1"/>
  <c r="AV280" i="4" s="1"/>
  <c r="AS277" i="4"/>
  <c r="AT277" i="4" s="1"/>
  <c r="AU277" i="4" s="1"/>
  <c r="AV277" i="4" s="1"/>
  <c r="AS274" i="4"/>
  <c r="AT274" i="4" s="1"/>
  <c r="AU274" i="4" s="1"/>
  <c r="AV274" i="4" s="1"/>
  <c r="AS269" i="4"/>
  <c r="AT269" i="4" s="1"/>
  <c r="AU269" i="4" s="1"/>
  <c r="AV269" i="4" s="1"/>
  <c r="AS265" i="4"/>
  <c r="AT265" i="4" s="1"/>
  <c r="AU265" i="4" s="1"/>
  <c r="AV265" i="4" s="1"/>
  <c r="AS261" i="4"/>
  <c r="AT261" i="4" s="1"/>
  <c r="AU261" i="4" s="1"/>
  <c r="AV261" i="4" s="1"/>
  <c r="AS258" i="4"/>
  <c r="AT258" i="4" s="1"/>
  <c r="AU258" i="4" s="1"/>
  <c r="AV258" i="4" s="1"/>
  <c r="AS252" i="4"/>
  <c r="AT252" i="4" s="1"/>
  <c r="AU252" i="4" s="1"/>
  <c r="AV252" i="4" s="1"/>
  <c r="AS246" i="4"/>
  <c r="AT246" i="4" s="1"/>
  <c r="AU246" i="4" s="1"/>
  <c r="AV246" i="4" s="1"/>
  <c r="AS243" i="4"/>
  <c r="AT243" i="4" s="1"/>
  <c r="AU243" i="4" s="1"/>
  <c r="AV243" i="4" s="1"/>
  <c r="AS239" i="4"/>
  <c r="AT239" i="4" s="1"/>
  <c r="AU239" i="4" s="1"/>
  <c r="AV239" i="4" s="1"/>
  <c r="AS230" i="4"/>
  <c r="AT230" i="4" s="1"/>
  <c r="AU230" i="4" s="1"/>
  <c r="AV230" i="4" s="1"/>
  <c r="AS222" i="4"/>
  <c r="AT222" i="4" s="1"/>
  <c r="AU222" i="4" s="1"/>
  <c r="AV222" i="4" s="1"/>
  <c r="AS219" i="4"/>
  <c r="AT219" i="4" s="1"/>
  <c r="AU219" i="4" s="1"/>
  <c r="AV219" i="4" s="1"/>
  <c r="AS215" i="4"/>
  <c r="AT215" i="4" s="1"/>
  <c r="AU215" i="4" s="1"/>
  <c r="AV215" i="4" s="1"/>
  <c r="AS208" i="4"/>
  <c r="AT208" i="4" s="1"/>
  <c r="AU208" i="4" s="1"/>
  <c r="AV208" i="4" s="1"/>
  <c r="AS204" i="4"/>
  <c r="AT204" i="4" s="1"/>
  <c r="AU204" i="4" s="1"/>
  <c r="AV204" i="4" s="1"/>
  <c r="AS192" i="4"/>
  <c r="AT192" i="4" s="1"/>
  <c r="AU192" i="4" s="1"/>
  <c r="AV192" i="4" s="1"/>
  <c r="AS187" i="4"/>
  <c r="AT187" i="4" s="1"/>
  <c r="AU187" i="4" s="1"/>
  <c r="AV187" i="4" s="1"/>
  <c r="AS186" i="4"/>
  <c r="AT186" i="4" s="1"/>
  <c r="AU186" i="4" s="1"/>
  <c r="AV186" i="4" s="1"/>
  <c r="AS181" i="4"/>
  <c r="AT181" i="4" s="1"/>
  <c r="AU181" i="4" s="1"/>
  <c r="AV181" i="4" s="1"/>
  <c r="AS178" i="4"/>
  <c r="AT178" i="4" s="1"/>
  <c r="AU178" i="4" s="1"/>
  <c r="AV178" i="4" s="1"/>
  <c r="AS173" i="4"/>
  <c r="AT173" i="4" s="1"/>
  <c r="AU173" i="4" s="1"/>
  <c r="AV173" i="4" s="1"/>
  <c r="AS166" i="4"/>
  <c r="AT166" i="4" s="1"/>
  <c r="AU166" i="4" s="1"/>
  <c r="AV166" i="4" s="1"/>
  <c r="AS162" i="4"/>
  <c r="AT162" i="4" s="1"/>
  <c r="AU162" i="4" s="1"/>
  <c r="AV162" i="4" s="1"/>
  <c r="AS158" i="4"/>
  <c r="AT158" i="4" s="1"/>
  <c r="AU158" i="4" s="1"/>
  <c r="AV158" i="4" s="1"/>
  <c r="AS154" i="4"/>
  <c r="AT154" i="4" s="1"/>
  <c r="AU154" i="4" s="1"/>
  <c r="AV154" i="4" s="1"/>
  <c r="AS151" i="4"/>
  <c r="AT151" i="4" s="1"/>
  <c r="AU151" i="4" s="1"/>
  <c r="AV151" i="4" s="1"/>
  <c r="AS148" i="4"/>
  <c r="AT148" i="4" s="1"/>
  <c r="AU148" i="4" s="1"/>
  <c r="AV148" i="4" s="1"/>
  <c r="AS142" i="4"/>
  <c r="AT142" i="4" s="1"/>
  <c r="AU142" i="4" s="1"/>
  <c r="AV142" i="4" s="1"/>
  <c r="AS136" i="4"/>
  <c r="AT136" i="4" s="1"/>
  <c r="AU136" i="4" s="1"/>
  <c r="AV136" i="4" s="1"/>
  <c r="AS130" i="4"/>
  <c r="AT130" i="4" s="1"/>
  <c r="AU130" i="4" s="1"/>
  <c r="AV130" i="4" s="1"/>
  <c r="AS126" i="4"/>
  <c r="AT126" i="4" s="1"/>
  <c r="AU126" i="4" s="1"/>
  <c r="AV126" i="4" s="1"/>
  <c r="AS123" i="4"/>
  <c r="AT123" i="4" s="1"/>
  <c r="AU123" i="4" s="1"/>
  <c r="AV123" i="4" s="1"/>
  <c r="AS120" i="4"/>
  <c r="AT120" i="4" s="1"/>
  <c r="AU120" i="4" s="1"/>
  <c r="AV120" i="4" s="1"/>
  <c r="AS115" i="4"/>
  <c r="AT115" i="4" s="1"/>
  <c r="AU115" i="4" s="1"/>
  <c r="AV115" i="4" s="1"/>
  <c r="AS111" i="4"/>
  <c r="AT111" i="4" s="1"/>
  <c r="AU111" i="4" s="1"/>
  <c r="AV111" i="4" s="1"/>
  <c r="AS109" i="4"/>
  <c r="AT109" i="4" s="1"/>
  <c r="AU109" i="4" s="1"/>
  <c r="AV109" i="4" s="1"/>
  <c r="AS102" i="4"/>
  <c r="AT102" i="4" s="1"/>
  <c r="AU102" i="4" s="1"/>
  <c r="AV102" i="4" s="1"/>
  <c r="AS99" i="4"/>
  <c r="AT99" i="4" s="1"/>
  <c r="AU99" i="4" s="1"/>
  <c r="AV99" i="4" s="1"/>
  <c r="AS95" i="4"/>
  <c r="AT95" i="4" s="1"/>
  <c r="AU95" i="4" s="1"/>
  <c r="AV95" i="4" s="1"/>
  <c r="AS89" i="4"/>
  <c r="AT89" i="4" s="1"/>
  <c r="AU89" i="4" s="1"/>
  <c r="AV89" i="4" s="1"/>
  <c r="AS659" i="4"/>
  <c r="AT659" i="4" s="1"/>
  <c r="AU659" i="4" s="1"/>
  <c r="AV659" i="4" s="1"/>
  <c r="AS81" i="4"/>
  <c r="AT81" i="4" s="1"/>
  <c r="AU81" i="4" s="1"/>
  <c r="AV81" i="4" s="1"/>
  <c r="AS76" i="4"/>
  <c r="AT76" i="4" s="1"/>
  <c r="AU76" i="4" s="1"/>
  <c r="AV76" i="4" s="1"/>
  <c r="AS72" i="4"/>
  <c r="AT72" i="4" s="1"/>
  <c r="AU72" i="4" s="1"/>
  <c r="AV72" i="4" s="1"/>
  <c r="AS67" i="4"/>
  <c r="AS63" i="4"/>
  <c r="AT63" i="4" s="1"/>
  <c r="AU63" i="4" s="1"/>
  <c r="AV63" i="4" s="1"/>
  <c r="AS59" i="4"/>
  <c r="AT59" i="4" s="1"/>
  <c r="AU59" i="4" s="1"/>
  <c r="AV59" i="4" s="1"/>
  <c r="AS54" i="4"/>
  <c r="AT54" i="4" s="1"/>
  <c r="AU54" i="4" s="1"/>
  <c r="AV54" i="4" s="1"/>
  <c r="AS40" i="4"/>
  <c r="AT40" i="4" s="1"/>
  <c r="AU40" i="4" s="1"/>
  <c r="AV40" i="4" s="1"/>
  <c r="AS36" i="4"/>
  <c r="AT36" i="4" s="1"/>
  <c r="AU36" i="4" s="1"/>
  <c r="AV36" i="4" s="1"/>
  <c r="AS33" i="4"/>
  <c r="AT33" i="4" s="1"/>
  <c r="AU33" i="4" s="1"/>
  <c r="AV33" i="4" s="1"/>
  <c r="AS28" i="4"/>
  <c r="AT28" i="4" s="1"/>
  <c r="AU28" i="4" s="1"/>
  <c r="AV28" i="4" s="1"/>
  <c r="AS25" i="4"/>
  <c r="AS16" i="4"/>
  <c r="AS12" i="4"/>
  <c r="AT12" i="4" s="1"/>
  <c r="AU12" i="4" s="1"/>
  <c r="AV12" i="4" s="1"/>
  <c r="AS411" i="4"/>
  <c r="AT411" i="4" s="1"/>
  <c r="AU411" i="4" s="1"/>
  <c r="AV411" i="4" s="1"/>
  <c r="AS410" i="4"/>
  <c r="AT410" i="4" s="1"/>
  <c r="AU410" i="4" s="1"/>
  <c r="AV410" i="4" s="1"/>
  <c r="AW402" i="4"/>
  <c r="AX402" i="4" s="1"/>
  <c r="AS398" i="4"/>
  <c r="AT398" i="4" s="1"/>
  <c r="AU398" i="4" s="1"/>
  <c r="AV398" i="4" s="1"/>
  <c r="AS394" i="4"/>
  <c r="AT394" i="4" s="1"/>
  <c r="AU394" i="4" s="1"/>
  <c r="AV394" i="4" s="1"/>
  <c r="AS382" i="4"/>
  <c r="AT382" i="4" s="1"/>
  <c r="AU382" i="4" s="1"/>
  <c r="AV382" i="4" s="1"/>
  <c r="AS378" i="4"/>
  <c r="AT378" i="4" s="1"/>
  <c r="AU378" i="4" s="1"/>
  <c r="AV378" i="4" s="1"/>
  <c r="AS372" i="4"/>
  <c r="AT372" i="4" s="1"/>
  <c r="AU372" i="4" s="1"/>
  <c r="AV372" i="4" s="1"/>
  <c r="AW372" i="4" s="1"/>
  <c r="AX372" i="4" s="1"/>
  <c r="AS369" i="4"/>
  <c r="AT369" i="4" s="1"/>
  <c r="AU369" i="4" s="1"/>
  <c r="AV369" i="4" s="1"/>
  <c r="AS366" i="4"/>
  <c r="AT366" i="4" s="1"/>
  <c r="AU366" i="4" s="1"/>
  <c r="AV366" i="4" s="1"/>
  <c r="AS356" i="4"/>
  <c r="AT356" i="4" s="1"/>
  <c r="AU356" i="4" s="1"/>
  <c r="AV356" i="4" s="1"/>
  <c r="AS352" i="4"/>
  <c r="AT352" i="4" s="1"/>
  <c r="AU352" i="4" s="1"/>
  <c r="AV352" i="4" s="1"/>
  <c r="AS348" i="4"/>
  <c r="AT348" i="4" s="1"/>
  <c r="AU348" i="4" s="1"/>
  <c r="AV348" i="4" s="1"/>
  <c r="AS340" i="4"/>
  <c r="AT340" i="4" s="1"/>
  <c r="AU340" i="4" s="1"/>
  <c r="AV340" i="4" s="1"/>
  <c r="AS337" i="4"/>
  <c r="AT337" i="4" s="1"/>
  <c r="AU337" i="4" s="1"/>
  <c r="AV337" i="4" s="1"/>
  <c r="AS331" i="4"/>
  <c r="AT331" i="4" s="1"/>
  <c r="AU331" i="4" s="1"/>
  <c r="AV331" i="4" s="1"/>
  <c r="AS327" i="4"/>
  <c r="AT327" i="4" s="1"/>
  <c r="AU327" i="4" s="1"/>
  <c r="AV327" i="4" s="1"/>
  <c r="AS323" i="4"/>
  <c r="AT323" i="4" s="1"/>
  <c r="AU323" i="4" s="1"/>
  <c r="AV323" i="4" s="1"/>
  <c r="AS315" i="4"/>
  <c r="AT315" i="4" s="1"/>
  <c r="AU315" i="4" s="1"/>
  <c r="AV315" i="4" s="1"/>
  <c r="AS311" i="4"/>
  <c r="AT311" i="4" s="1"/>
  <c r="AU311" i="4" s="1"/>
  <c r="AV311" i="4" s="1"/>
  <c r="AS309" i="4"/>
  <c r="AT309" i="4" s="1"/>
  <c r="AU309" i="4" s="1"/>
  <c r="AV309" i="4" s="1"/>
  <c r="AS306" i="4"/>
  <c r="AT306" i="4" s="1"/>
  <c r="AU306" i="4" s="1"/>
  <c r="AV306" i="4" s="1"/>
  <c r="AS302" i="4"/>
  <c r="AT302" i="4" s="1"/>
  <c r="AU302" i="4" s="1"/>
  <c r="AV302" i="4" s="1"/>
  <c r="AS297" i="4"/>
  <c r="AT297" i="4" s="1"/>
  <c r="AU297" i="4" s="1"/>
  <c r="AV297" i="4" s="1"/>
  <c r="AS294" i="4"/>
  <c r="AT294" i="4" s="1"/>
  <c r="AU294" i="4" s="1"/>
  <c r="AV294" i="4" s="1"/>
  <c r="AS290" i="4"/>
  <c r="AT290" i="4" s="1"/>
  <c r="AU290" i="4" s="1"/>
  <c r="AV290" i="4" s="1"/>
  <c r="AS279" i="4"/>
  <c r="AT279" i="4" s="1"/>
  <c r="AU279" i="4" s="1"/>
  <c r="AV279" i="4" s="1"/>
  <c r="AS275" i="4"/>
  <c r="AT275" i="4" s="1"/>
  <c r="AU275" i="4" s="1"/>
  <c r="AV275" i="4" s="1"/>
  <c r="AS268" i="4"/>
  <c r="AT268" i="4" s="1"/>
  <c r="AU268" i="4" s="1"/>
  <c r="AV268" i="4" s="1"/>
  <c r="AS263" i="4"/>
  <c r="AT263" i="4" s="1"/>
  <c r="AU263" i="4" s="1"/>
  <c r="AV263" i="4" s="1"/>
  <c r="AS260" i="4"/>
  <c r="AT260" i="4" s="1"/>
  <c r="AU260" i="4" s="1"/>
  <c r="AV260" i="4" s="1"/>
  <c r="AS254" i="4"/>
  <c r="AT254" i="4" s="1"/>
  <c r="AU254" i="4" s="1"/>
  <c r="AV254" i="4" s="1"/>
  <c r="AS535" i="4"/>
  <c r="AT535" i="4" s="1"/>
  <c r="AU535" i="4" s="1"/>
  <c r="AV535" i="4" s="1"/>
  <c r="AS242" i="4"/>
  <c r="AT242" i="4" s="1"/>
  <c r="AU242" i="4" s="1"/>
  <c r="AV242" i="4" s="1"/>
  <c r="AS228" i="4"/>
  <c r="AT228" i="4" s="1"/>
  <c r="AU228" i="4" s="1"/>
  <c r="AV228" i="4" s="1"/>
  <c r="AS225" i="4"/>
  <c r="AT225" i="4" s="1"/>
  <c r="AU225" i="4" s="1"/>
  <c r="AV225" i="4" s="1"/>
  <c r="AS221" i="4"/>
  <c r="AT221" i="4" s="1"/>
  <c r="AU221" i="4" s="1"/>
  <c r="AV221" i="4" s="1"/>
  <c r="AS212" i="4"/>
  <c r="AT212" i="4" s="1"/>
  <c r="AU212" i="4" s="1"/>
  <c r="AV212" i="4" s="1"/>
  <c r="AS197" i="4"/>
  <c r="AT197" i="4" s="1"/>
  <c r="AU197" i="4" s="1"/>
  <c r="AV197" i="4" s="1"/>
  <c r="AS190" i="4"/>
  <c r="AT190" i="4" s="1"/>
  <c r="AU190" i="4" s="1"/>
  <c r="AV190" i="4" s="1"/>
  <c r="AS185" i="4"/>
  <c r="AT185" i="4" s="1"/>
  <c r="AU185" i="4" s="1"/>
  <c r="AV185" i="4" s="1"/>
  <c r="AS177" i="4"/>
  <c r="AT177" i="4" s="1"/>
  <c r="AU177" i="4" s="1"/>
  <c r="AV177" i="4" s="1"/>
  <c r="AS172" i="4"/>
  <c r="AT172" i="4" s="1"/>
  <c r="AU172" i="4" s="1"/>
  <c r="AV172" i="4" s="1"/>
  <c r="AS165" i="4"/>
  <c r="AT165" i="4" s="1"/>
  <c r="AU165" i="4" s="1"/>
  <c r="AV165" i="4" s="1"/>
  <c r="AS161" i="4"/>
  <c r="AT161" i="4" s="1"/>
  <c r="AU161" i="4" s="1"/>
  <c r="AV161" i="4" s="1"/>
  <c r="AS157" i="4"/>
  <c r="AT157" i="4" s="1"/>
  <c r="AU157" i="4" s="1"/>
  <c r="AV157" i="4" s="1"/>
  <c r="AS150" i="4"/>
  <c r="AT150" i="4" s="1"/>
  <c r="AU150" i="4" s="1"/>
  <c r="AV150" i="4" s="1"/>
  <c r="AS147" i="4"/>
  <c r="AT147" i="4" s="1"/>
  <c r="AU147" i="4" s="1"/>
  <c r="AV147" i="4" s="1"/>
  <c r="AS656" i="4"/>
  <c r="AT656" i="4" s="1"/>
  <c r="AU656" i="4" s="1"/>
  <c r="AV656" i="4" s="1"/>
  <c r="AS140" i="4"/>
  <c r="AT140" i="4" s="1"/>
  <c r="AU140" i="4" s="1"/>
  <c r="AV140" i="4" s="1"/>
  <c r="AS135" i="4"/>
  <c r="AT135" i="4" s="1"/>
  <c r="AU135" i="4" s="1"/>
  <c r="AV135" i="4" s="1"/>
  <c r="AS119" i="4"/>
  <c r="AT119" i="4" s="1"/>
  <c r="AU119" i="4" s="1"/>
  <c r="AV119" i="4" s="1"/>
  <c r="AS108" i="4"/>
  <c r="AT108" i="4" s="1"/>
  <c r="AU108" i="4" s="1"/>
  <c r="AV108" i="4" s="1"/>
  <c r="AS105" i="4"/>
  <c r="AT105" i="4" s="1"/>
  <c r="AU105" i="4" s="1"/>
  <c r="AV105" i="4" s="1"/>
  <c r="AS98" i="4"/>
  <c r="AT98" i="4" s="1"/>
  <c r="AU98" i="4" s="1"/>
  <c r="AV98" i="4" s="1"/>
  <c r="AS94" i="4"/>
  <c r="AT94" i="4" s="1"/>
  <c r="AU94" i="4" s="1"/>
  <c r="AV94" i="4" s="1"/>
  <c r="AS92" i="4"/>
  <c r="AT92" i="4" s="1"/>
  <c r="AU92" i="4" s="1"/>
  <c r="AV92" i="4" s="1"/>
  <c r="AS87" i="4"/>
  <c r="AT87" i="4" s="1"/>
  <c r="AU87" i="4" s="1"/>
  <c r="AV87" i="4" s="1"/>
  <c r="AS84" i="4"/>
  <c r="AT84" i="4" s="1"/>
  <c r="AU84" i="4" s="1"/>
  <c r="AV84" i="4" s="1"/>
  <c r="AS79" i="4"/>
  <c r="AT79" i="4" s="1"/>
  <c r="AU79" i="4" s="1"/>
  <c r="AV79" i="4" s="1"/>
  <c r="AW75" i="4"/>
  <c r="AX75" i="4" s="1"/>
  <c r="AS71" i="4"/>
  <c r="AT71" i="4" s="1"/>
  <c r="AU71" i="4" s="1"/>
  <c r="AV71" i="4" s="1"/>
  <c r="AS66" i="4"/>
  <c r="AT66" i="4" s="1"/>
  <c r="AU66" i="4" s="1"/>
  <c r="AV66" i="4" s="1"/>
  <c r="AS62" i="4"/>
  <c r="AT62" i="4" s="1"/>
  <c r="AU62" i="4" s="1"/>
  <c r="AV62" i="4" s="1"/>
  <c r="AS53" i="4"/>
  <c r="AS48" i="4"/>
  <c r="AT48" i="4" s="1"/>
  <c r="AU48" i="4" s="1"/>
  <c r="AV48" i="4" s="1"/>
  <c r="AS44" i="4"/>
  <c r="AT44" i="4" s="1"/>
  <c r="AU44" i="4" s="1"/>
  <c r="AV44" i="4" s="1"/>
  <c r="AS39" i="4"/>
  <c r="AT39" i="4" s="1"/>
  <c r="AU39" i="4" s="1"/>
  <c r="AV39" i="4" s="1"/>
  <c r="AS35" i="4"/>
  <c r="AT35" i="4" s="1"/>
  <c r="AU35" i="4" s="1"/>
  <c r="AV35" i="4" s="1"/>
  <c r="AS31" i="4"/>
  <c r="AT31" i="4" s="1"/>
  <c r="AU31" i="4" s="1"/>
  <c r="AV31" i="4" s="1"/>
  <c r="AS24" i="4"/>
  <c r="AT24" i="4" s="1"/>
  <c r="AU24" i="4" s="1"/>
  <c r="AV24" i="4" s="1"/>
  <c r="AS18" i="4"/>
  <c r="AT18" i="4" s="1"/>
  <c r="AU18" i="4" s="1"/>
  <c r="AV18" i="4" s="1"/>
  <c r="AS15" i="4"/>
  <c r="AT15" i="4" s="1"/>
  <c r="AU15" i="4" s="1"/>
  <c r="AV15" i="4" s="1"/>
  <c r="AW11" i="4"/>
  <c r="AX11" i="4" s="1"/>
  <c r="AS9" i="4"/>
  <c r="AT9" i="4" s="1"/>
  <c r="AU9" i="4" s="1"/>
  <c r="AV9" i="4" s="1"/>
  <c r="AS370" i="4"/>
  <c r="AT370" i="4" s="1"/>
  <c r="AU370" i="4" s="1"/>
  <c r="AV370" i="4" s="1"/>
  <c r="AS234" i="4"/>
  <c r="AT234" i="4" s="1"/>
  <c r="AU234" i="4" s="1"/>
  <c r="AV234" i="4" s="1"/>
  <c r="AS153" i="4"/>
  <c r="AT153" i="4" s="1"/>
  <c r="AU153" i="4" s="1"/>
  <c r="AV153" i="4" s="1"/>
  <c r="AS393" i="4"/>
  <c r="AT393" i="4" s="1"/>
  <c r="AU393" i="4" s="1"/>
  <c r="AV393" i="4" s="1"/>
  <c r="AS385" i="4"/>
  <c r="AT385" i="4" s="1"/>
  <c r="AU385" i="4" s="1"/>
  <c r="AV385" i="4" s="1"/>
  <c r="AW384" i="4"/>
  <c r="AX384" i="4" s="1"/>
  <c r="AS381" i="4"/>
  <c r="AT381" i="4" s="1"/>
  <c r="AU381" i="4" s="1"/>
  <c r="AV381" i="4" s="1"/>
  <c r="AS377" i="4"/>
  <c r="AT377" i="4" s="1"/>
  <c r="AU377" i="4" s="1"/>
  <c r="AV377" i="4" s="1"/>
  <c r="AS374" i="4"/>
  <c r="AT374" i="4" s="1"/>
  <c r="AU374" i="4" s="1"/>
  <c r="AV374" i="4" s="1"/>
  <c r="AS364" i="4"/>
  <c r="AT364" i="4" s="1"/>
  <c r="AU364" i="4" s="1"/>
  <c r="AV364" i="4" s="1"/>
  <c r="AS360" i="4"/>
  <c r="AT360" i="4" s="1"/>
  <c r="AU360" i="4" s="1"/>
  <c r="AV360" i="4" s="1"/>
  <c r="AS355" i="4"/>
  <c r="AT355" i="4" s="1"/>
  <c r="AU355" i="4" s="1"/>
  <c r="AV355" i="4" s="1"/>
  <c r="AS351" i="4"/>
  <c r="AT351" i="4" s="1"/>
  <c r="AU351" i="4" s="1"/>
  <c r="AV351" i="4" s="1"/>
  <c r="AS347" i="4"/>
  <c r="AT347" i="4" s="1"/>
  <c r="AU347" i="4" s="1"/>
  <c r="AV347" i="4" s="1"/>
  <c r="AW345" i="4"/>
  <c r="AX345" i="4" s="1"/>
  <c r="AW339" i="4"/>
  <c r="AX339" i="4" s="1"/>
  <c r="AW313" i="4"/>
  <c r="AX313" i="4" s="1"/>
  <c r="AW289" i="4"/>
  <c r="AX289" i="4" s="1"/>
  <c r="AW283" i="4"/>
  <c r="AX283" i="4" s="1"/>
  <c r="AW272" i="4"/>
  <c r="AX272" i="4" s="1"/>
  <c r="AW267" i="4"/>
  <c r="AX267" i="4" s="1"/>
  <c r="AW256" i="4"/>
  <c r="AX256" i="4" s="1"/>
  <c r="AS248" i="4"/>
  <c r="AT248" i="4" s="1"/>
  <c r="AU248" i="4" s="1"/>
  <c r="AV248" i="4" s="1"/>
  <c r="AS245" i="4"/>
  <c r="AT245" i="4" s="1"/>
  <c r="AU245" i="4" s="1"/>
  <c r="AV245" i="4" s="1"/>
  <c r="AS241" i="4"/>
  <c r="AT241" i="4" s="1"/>
  <c r="AU241" i="4" s="1"/>
  <c r="AV241" i="4" s="1"/>
  <c r="AS238" i="4"/>
  <c r="AT238" i="4" s="1"/>
  <c r="AU238" i="4" s="1"/>
  <c r="AV238" i="4" s="1"/>
  <c r="AS232" i="4"/>
  <c r="AT232" i="4" s="1"/>
  <c r="AU232" i="4" s="1"/>
  <c r="AV232" i="4" s="1"/>
  <c r="AS227" i="4"/>
  <c r="AT227" i="4" s="1"/>
  <c r="AU227" i="4" s="1"/>
  <c r="AV227" i="4" s="1"/>
  <c r="AS224" i="4"/>
  <c r="AT224" i="4" s="1"/>
  <c r="AU224" i="4" s="1"/>
  <c r="AV224" i="4" s="1"/>
  <c r="AS218" i="4"/>
  <c r="AT218" i="4" s="1"/>
  <c r="AU218" i="4" s="1"/>
  <c r="AV218" i="4" s="1"/>
  <c r="AS214" i="4"/>
  <c r="AT214" i="4" s="1"/>
  <c r="AU214" i="4" s="1"/>
  <c r="AV214" i="4" s="1"/>
  <c r="AS211" i="4"/>
  <c r="AT211" i="4" s="1"/>
  <c r="AU211" i="4" s="1"/>
  <c r="AV211" i="4" s="1"/>
  <c r="AS207" i="4"/>
  <c r="AT207" i="4" s="1"/>
  <c r="AU207" i="4" s="1"/>
  <c r="AV207" i="4" s="1"/>
  <c r="AS203" i="4"/>
  <c r="AT203" i="4" s="1"/>
  <c r="AU203" i="4" s="1"/>
  <c r="AV203" i="4" s="1"/>
  <c r="AS201" i="4"/>
  <c r="AT201" i="4" s="1"/>
  <c r="AU201" i="4" s="1"/>
  <c r="AV201" i="4" s="1"/>
  <c r="AS194" i="4"/>
  <c r="AT194" i="4" s="1"/>
  <c r="AU194" i="4" s="1"/>
  <c r="AV194" i="4" s="1"/>
  <c r="AS189" i="4"/>
  <c r="AT189" i="4" s="1"/>
  <c r="AU189" i="4" s="1"/>
  <c r="AV189" i="4" s="1"/>
  <c r="AS183" i="4"/>
  <c r="AT183" i="4" s="1"/>
  <c r="AU183" i="4" s="1"/>
  <c r="AV183" i="4" s="1"/>
  <c r="AS176" i="4"/>
  <c r="AT176" i="4" s="1"/>
  <c r="AU176" i="4" s="1"/>
  <c r="AV176" i="4" s="1"/>
  <c r="AS171" i="4"/>
  <c r="AT171" i="4" s="1"/>
  <c r="AU171" i="4" s="1"/>
  <c r="AV171" i="4" s="1"/>
  <c r="AS167" i="4"/>
  <c r="AT167" i="4" s="1"/>
  <c r="AU167" i="4" s="1"/>
  <c r="AV167" i="4" s="1"/>
  <c r="AS164" i="4"/>
  <c r="AT164" i="4" s="1"/>
  <c r="AU164" i="4" s="1"/>
  <c r="AV164" i="4" s="1"/>
  <c r="AS160" i="4"/>
  <c r="AT160" i="4" s="1"/>
  <c r="AU160" i="4" s="1"/>
  <c r="AV160" i="4" s="1"/>
  <c r="AS159" i="4"/>
  <c r="AT159" i="4" s="1"/>
  <c r="AU159" i="4" s="1"/>
  <c r="AV159" i="4" s="1"/>
  <c r="AS155" i="4"/>
  <c r="AT155" i="4" s="1"/>
  <c r="AU155" i="4" s="1"/>
  <c r="AV155" i="4" s="1"/>
  <c r="AS146" i="4"/>
  <c r="AT146" i="4" s="1"/>
  <c r="AU146" i="4" s="1"/>
  <c r="AV146" i="4" s="1"/>
  <c r="AS144" i="4"/>
  <c r="AT144" i="4" s="1"/>
  <c r="AU144" i="4" s="1"/>
  <c r="AV144" i="4" s="1"/>
  <c r="AS138" i="4"/>
  <c r="AT138" i="4" s="1"/>
  <c r="AU138" i="4" s="1"/>
  <c r="AV138" i="4" s="1"/>
  <c r="AS134" i="4"/>
  <c r="AT134" i="4" s="1"/>
  <c r="AU134" i="4" s="1"/>
  <c r="AV134" i="4" s="1"/>
  <c r="AS128" i="4"/>
  <c r="AT128" i="4" s="1"/>
  <c r="AU128" i="4" s="1"/>
  <c r="AV128" i="4" s="1"/>
  <c r="AS122" i="4"/>
  <c r="AT122" i="4" s="1"/>
  <c r="AU122" i="4" s="1"/>
  <c r="AV122" i="4" s="1"/>
  <c r="AS112" i="4"/>
  <c r="AT112" i="4" s="1"/>
  <c r="AU112" i="4" s="1"/>
  <c r="AV112" i="4" s="1"/>
  <c r="AS107" i="4"/>
  <c r="AT107" i="4" s="1"/>
  <c r="AU107" i="4" s="1"/>
  <c r="AV107" i="4" s="1"/>
  <c r="AS104" i="4"/>
  <c r="AT104" i="4" s="1"/>
  <c r="AU104" i="4" s="1"/>
  <c r="AV104" i="4" s="1"/>
  <c r="AS101" i="4"/>
  <c r="AT101" i="4" s="1"/>
  <c r="AU101" i="4" s="1"/>
  <c r="AV101" i="4" s="1"/>
  <c r="AS97" i="4"/>
  <c r="AT97" i="4" s="1"/>
  <c r="AU97" i="4" s="1"/>
  <c r="AV97" i="4" s="1"/>
  <c r="AS91" i="4"/>
  <c r="AT91" i="4" s="1"/>
  <c r="AU91" i="4" s="1"/>
  <c r="AV91" i="4" s="1"/>
  <c r="AS86" i="4"/>
  <c r="AT86" i="4" s="1"/>
  <c r="AU86" i="4" s="1"/>
  <c r="AV86" i="4" s="1"/>
  <c r="AS83" i="4"/>
  <c r="AT83" i="4" s="1"/>
  <c r="AU83" i="4" s="1"/>
  <c r="AV83" i="4" s="1"/>
  <c r="AS78" i="4"/>
  <c r="AT78" i="4" s="1"/>
  <c r="AU78" i="4" s="1"/>
  <c r="AV78" i="4" s="1"/>
  <c r="AS70" i="4"/>
  <c r="AT70" i="4" s="1"/>
  <c r="AU70" i="4" s="1"/>
  <c r="AV70" i="4" s="1"/>
  <c r="AS65" i="4"/>
  <c r="AT65" i="4" s="1"/>
  <c r="AU65" i="4" s="1"/>
  <c r="AV65" i="4" s="1"/>
  <c r="AS61" i="4"/>
  <c r="AT61" i="4" s="1"/>
  <c r="AU61" i="4" s="1"/>
  <c r="AV61" i="4" s="1"/>
  <c r="AS58" i="4"/>
  <c r="AT58" i="4" s="1"/>
  <c r="AU58" i="4" s="1"/>
  <c r="AV58" i="4" s="1"/>
  <c r="AS56" i="4"/>
  <c r="AT56" i="4" s="1"/>
  <c r="AU56" i="4" s="1"/>
  <c r="AV56" i="4" s="1"/>
  <c r="AS52" i="4"/>
  <c r="AT52" i="4" s="1"/>
  <c r="AU52" i="4" s="1"/>
  <c r="AV52" i="4" s="1"/>
  <c r="AS47" i="4"/>
  <c r="AT47" i="4" s="1"/>
  <c r="AU47" i="4" s="1"/>
  <c r="AV47" i="4" s="1"/>
  <c r="AS32" i="4"/>
  <c r="AT32" i="4" s="1"/>
  <c r="AU32" i="4" s="1"/>
  <c r="AV32" i="4" s="1"/>
  <c r="AS30" i="4"/>
  <c r="AT30" i="4" s="1"/>
  <c r="AU30" i="4" s="1"/>
  <c r="AV30" i="4" s="1"/>
  <c r="AS27" i="4"/>
  <c r="AT27" i="4" s="1"/>
  <c r="AU27" i="4" s="1"/>
  <c r="AV27" i="4" s="1"/>
  <c r="AS22" i="4"/>
  <c r="AT22" i="4" s="1"/>
  <c r="AU22" i="4" s="1"/>
  <c r="AV22" i="4" s="1"/>
  <c r="AS17" i="4"/>
  <c r="AT17" i="4" s="1"/>
  <c r="AU17" i="4" s="1"/>
  <c r="AV17" i="4" s="1"/>
  <c r="AS14" i="4"/>
  <c r="AS10" i="4"/>
  <c r="AT10" i="4" s="1"/>
  <c r="AU10" i="4" s="1"/>
  <c r="AV10" i="4" s="1"/>
  <c r="AS397" i="4"/>
  <c r="AT397" i="4" s="1"/>
  <c r="AU397" i="4" s="1"/>
  <c r="AV397" i="4" s="1"/>
  <c r="AS375" i="4"/>
  <c r="AT375" i="4" s="1"/>
  <c r="AU375" i="4" s="1"/>
  <c r="AV375" i="4" s="1"/>
  <c r="AS349" i="4"/>
  <c r="AT349" i="4" s="1"/>
  <c r="AU349" i="4" s="1"/>
  <c r="AV349" i="4" s="1"/>
  <c r="AS336" i="4"/>
  <c r="AT336" i="4" s="1"/>
  <c r="AU336" i="4" s="1"/>
  <c r="AV336" i="4" s="1"/>
  <c r="AS322" i="4"/>
  <c r="AT322" i="4" s="1"/>
  <c r="AU322" i="4" s="1"/>
  <c r="AV322" i="4" s="1"/>
  <c r="AS308" i="4"/>
  <c r="AT308" i="4" s="1"/>
  <c r="AU308" i="4" s="1"/>
  <c r="AV308" i="4" s="1"/>
  <c r="AS296" i="4"/>
  <c r="AT296" i="4" s="1"/>
  <c r="AU296" i="4" s="1"/>
  <c r="AV296" i="4" s="1"/>
  <c r="AS278" i="4"/>
  <c r="AT278" i="4" s="1"/>
  <c r="AU278" i="4" s="1"/>
  <c r="AV278" i="4" s="1"/>
  <c r="AS180" i="4"/>
  <c r="AT180" i="4" s="1"/>
  <c r="AU180" i="4" s="1"/>
  <c r="AV180" i="4" s="1"/>
  <c r="AS145" i="4"/>
  <c r="AT145" i="4" s="1"/>
  <c r="AU145" i="4" s="1"/>
  <c r="AV145" i="4" s="1"/>
  <c r="AS415" i="4"/>
  <c r="AT415" i="4" s="1"/>
  <c r="AU415" i="4" s="1"/>
  <c r="AV415" i="4" s="1"/>
  <c r="AS412" i="4"/>
  <c r="AT412" i="4" s="1"/>
  <c r="AU412" i="4" s="1"/>
  <c r="AV412" i="4" s="1"/>
  <c r="AW409" i="4"/>
  <c r="AX409" i="4" s="1"/>
  <c r="AS405" i="4"/>
  <c r="AT405" i="4" s="1"/>
  <c r="AU405" i="4" s="1"/>
  <c r="AV405" i="4" s="1"/>
  <c r="AS395" i="4"/>
  <c r="AT395" i="4" s="1"/>
  <c r="AU395" i="4" s="1"/>
  <c r="AV395" i="4" s="1"/>
  <c r="AW392" i="4"/>
  <c r="AX392" i="4" s="1"/>
  <c r="AS389" i="4"/>
  <c r="AT389" i="4" s="1"/>
  <c r="AU389" i="4" s="1"/>
  <c r="AV389" i="4" s="1"/>
  <c r="AS376" i="4"/>
  <c r="AT376" i="4" s="1"/>
  <c r="AU376" i="4" s="1"/>
  <c r="AV376" i="4" s="1"/>
  <c r="AW376" i="4" s="1"/>
  <c r="AX376" i="4" s="1"/>
  <c r="AS371" i="4"/>
  <c r="AT371" i="4" s="1"/>
  <c r="AU371" i="4" s="1"/>
  <c r="AV371" i="4" s="1"/>
  <c r="AW368" i="4"/>
  <c r="AX368" i="4" s="1"/>
  <c r="AS365" i="4"/>
  <c r="AT365" i="4" s="1"/>
  <c r="AU365" i="4" s="1"/>
  <c r="AV365" i="4" s="1"/>
  <c r="AW363" i="4"/>
  <c r="AX363" i="4" s="1"/>
  <c r="AS359" i="4"/>
  <c r="AT359" i="4" s="1"/>
  <c r="AU359" i="4" s="1"/>
  <c r="AV359" i="4" s="1"/>
  <c r="AW354" i="4"/>
  <c r="AX354" i="4" s="1"/>
  <c r="AS350" i="4"/>
  <c r="AT350" i="4" s="1"/>
  <c r="AU350" i="4" s="1"/>
  <c r="AV350" i="4" s="1"/>
  <c r="AS344" i="4"/>
  <c r="AT344" i="4" s="1"/>
  <c r="AU344" i="4" s="1"/>
  <c r="AV344" i="4" s="1"/>
  <c r="AS338" i="4"/>
  <c r="AT338" i="4" s="1"/>
  <c r="AU338" i="4" s="1"/>
  <c r="AV338" i="4" s="1"/>
  <c r="AS333" i="4"/>
  <c r="AT333" i="4" s="1"/>
  <c r="AU333" i="4" s="1"/>
  <c r="AV333" i="4" s="1"/>
  <c r="AS329" i="4"/>
  <c r="AT329" i="4" s="1"/>
  <c r="AU329" i="4" s="1"/>
  <c r="AV329" i="4" s="1"/>
  <c r="AS325" i="4"/>
  <c r="AT325" i="4" s="1"/>
  <c r="AU325" i="4" s="1"/>
  <c r="AV325" i="4" s="1"/>
  <c r="AS321" i="4"/>
  <c r="AT321" i="4" s="1"/>
  <c r="AU321" i="4" s="1"/>
  <c r="AV321" i="4" s="1"/>
  <c r="AS310" i="4"/>
  <c r="AT310" i="4" s="1"/>
  <c r="AU310" i="4" s="1"/>
  <c r="AV310" i="4" s="1"/>
  <c r="AS301" i="4"/>
  <c r="AT301" i="4" s="1"/>
  <c r="AU301" i="4" s="1"/>
  <c r="AV301" i="4" s="1"/>
  <c r="AS295" i="4"/>
  <c r="AT295" i="4" s="1"/>
  <c r="AU295" i="4" s="1"/>
  <c r="AV295" i="4" s="1"/>
  <c r="AS288" i="4"/>
  <c r="AT288" i="4" s="1"/>
  <c r="AU288" i="4" s="1"/>
  <c r="AV288" i="4" s="1"/>
  <c r="AS281" i="4"/>
  <c r="AT281" i="4" s="1"/>
  <c r="AU281" i="4" s="1"/>
  <c r="AV281" i="4" s="1"/>
  <c r="AS266" i="4"/>
  <c r="AT266" i="4" s="1"/>
  <c r="AU266" i="4" s="1"/>
  <c r="AV266" i="4" s="1"/>
  <c r="AS264" i="4"/>
  <c r="AT264" i="4" s="1"/>
  <c r="AU264" i="4" s="1"/>
  <c r="AV264" i="4" s="1"/>
  <c r="AS262" i="4"/>
  <c r="AT262" i="4" s="1"/>
  <c r="AU262" i="4" s="1"/>
  <c r="AV262" i="4" s="1"/>
  <c r="AS259" i="4"/>
  <c r="AT259" i="4" s="1"/>
  <c r="AU259" i="4" s="1"/>
  <c r="AV259" i="4" s="1"/>
  <c r="AS255" i="4"/>
  <c r="AT255" i="4" s="1"/>
  <c r="AU255" i="4" s="1"/>
  <c r="AV255" i="4" s="1"/>
  <c r="AW247" i="4"/>
  <c r="AX247" i="4" s="1"/>
  <c r="AS244" i="4"/>
  <c r="AT244" i="4" s="1"/>
  <c r="AU244" i="4" s="1"/>
  <c r="AV244" i="4" s="1"/>
  <c r="AS240" i="4"/>
  <c r="AT240" i="4" s="1"/>
  <c r="AU240" i="4" s="1"/>
  <c r="AV240" i="4" s="1"/>
  <c r="AS235" i="4"/>
  <c r="AT235" i="4" s="1"/>
  <c r="AU235" i="4" s="1"/>
  <c r="AV235" i="4" s="1"/>
  <c r="AS229" i="4"/>
  <c r="AT229" i="4" s="1"/>
  <c r="AU229" i="4" s="1"/>
  <c r="AV229" i="4" s="1"/>
  <c r="AS223" i="4"/>
  <c r="AT223" i="4" s="1"/>
  <c r="AU223" i="4" s="1"/>
  <c r="AV223" i="4" s="1"/>
  <c r="AS220" i="4"/>
  <c r="AT220" i="4" s="1"/>
  <c r="AU220" i="4" s="1"/>
  <c r="AV220" i="4" s="1"/>
  <c r="AS216" i="4"/>
  <c r="AT216" i="4" s="1"/>
  <c r="AU216" i="4" s="1"/>
  <c r="AV216" i="4" s="1"/>
  <c r="AS210" i="4"/>
  <c r="AT210" i="4" s="1"/>
  <c r="AU210" i="4" s="1"/>
  <c r="AV210" i="4" s="1"/>
  <c r="AS206" i="4"/>
  <c r="AT206" i="4" s="1"/>
  <c r="AU206" i="4" s="1"/>
  <c r="AV206" i="4" s="1"/>
  <c r="AS202" i="4"/>
  <c r="AT202" i="4" s="1"/>
  <c r="AU202" i="4" s="1"/>
  <c r="AV202" i="4" s="1"/>
  <c r="AS198" i="4"/>
  <c r="AT198" i="4" s="1"/>
  <c r="AU198" i="4" s="1"/>
  <c r="AV198" i="4" s="1"/>
  <c r="AS193" i="4"/>
  <c r="AT193" i="4" s="1"/>
  <c r="AU193" i="4" s="1"/>
  <c r="AV193" i="4" s="1"/>
  <c r="AS188" i="4"/>
  <c r="AT188" i="4" s="1"/>
  <c r="AU188" i="4" s="1"/>
  <c r="AV188" i="4" s="1"/>
  <c r="AS184" i="4"/>
  <c r="AT184" i="4" s="1"/>
  <c r="AU184" i="4" s="1"/>
  <c r="AV184" i="4" s="1"/>
  <c r="AS179" i="4"/>
  <c r="AT179" i="4" s="1"/>
  <c r="AU179" i="4" s="1"/>
  <c r="AV179" i="4" s="1"/>
  <c r="AS175" i="4"/>
  <c r="AT175" i="4" s="1"/>
  <c r="AU175" i="4" s="1"/>
  <c r="AV175" i="4" s="1"/>
  <c r="AS170" i="4"/>
  <c r="AT170" i="4" s="1"/>
  <c r="AU170" i="4" s="1"/>
  <c r="AV170" i="4" s="1"/>
  <c r="AS163" i="4"/>
  <c r="AT163" i="4" s="1"/>
  <c r="AU163" i="4" s="1"/>
  <c r="AV163" i="4" s="1"/>
  <c r="AS152" i="4"/>
  <c r="AT152" i="4" s="1"/>
  <c r="AU152" i="4" s="1"/>
  <c r="AV152" i="4" s="1"/>
  <c r="AS149" i="4"/>
  <c r="AT149" i="4" s="1"/>
  <c r="AU149" i="4" s="1"/>
  <c r="AV149" i="4" s="1"/>
  <c r="AS143" i="4"/>
  <c r="AT143" i="4" s="1"/>
  <c r="AU143" i="4" s="1"/>
  <c r="AV143" i="4" s="1"/>
  <c r="AS137" i="4"/>
  <c r="AT137" i="4" s="1"/>
  <c r="AU137" i="4" s="1"/>
  <c r="AV137" i="4" s="1"/>
  <c r="AS133" i="4"/>
  <c r="AT133" i="4" s="1"/>
  <c r="AU133" i="4" s="1"/>
  <c r="AV133" i="4" s="1"/>
  <c r="AS127" i="4"/>
  <c r="AT127" i="4" s="1"/>
  <c r="AU127" i="4" s="1"/>
  <c r="AV127" i="4" s="1"/>
  <c r="AS125" i="4"/>
  <c r="AT125" i="4" s="1"/>
  <c r="AU125" i="4" s="1"/>
  <c r="AV125" i="4" s="1"/>
  <c r="AW121" i="4"/>
  <c r="AX121" i="4" s="1"/>
  <c r="AS118" i="4"/>
  <c r="AT118" i="4" s="1"/>
  <c r="AU118" i="4" s="1"/>
  <c r="AV118" i="4" s="1"/>
  <c r="AS110" i="4"/>
  <c r="AT110" i="4" s="1"/>
  <c r="AU110" i="4" s="1"/>
  <c r="AV110" i="4" s="1"/>
  <c r="AS103" i="4"/>
  <c r="AT103" i="4" s="1"/>
  <c r="AU103" i="4" s="1"/>
  <c r="AV103" i="4" s="1"/>
  <c r="AS100" i="4"/>
  <c r="AT100" i="4" s="1"/>
  <c r="AU100" i="4" s="1"/>
  <c r="AV100" i="4" s="1"/>
  <c r="AS96" i="4"/>
  <c r="AT96" i="4" s="1"/>
  <c r="AU96" i="4" s="1"/>
  <c r="AV96" i="4" s="1"/>
  <c r="AW93" i="4"/>
  <c r="AX93" i="4" s="1"/>
  <c r="AS90" i="4"/>
  <c r="AT90" i="4" s="1"/>
  <c r="AU90" i="4" s="1"/>
  <c r="AV90" i="4" s="1"/>
  <c r="AS85" i="4"/>
  <c r="AT85" i="4" s="1"/>
  <c r="AU85" i="4" s="1"/>
  <c r="AV85" i="4" s="1"/>
  <c r="AS77" i="4"/>
  <c r="AT77" i="4" s="1"/>
  <c r="AU77" i="4" s="1"/>
  <c r="AV77" i="4" s="1"/>
  <c r="AS74" i="4"/>
  <c r="AT74" i="4" s="1"/>
  <c r="AU74" i="4" s="1"/>
  <c r="AV74" i="4" s="1"/>
  <c r="AS69" i="4"/>
  <c r="AT69" i="4" s="1"/>
  <c r="AU69" i="4" s="1"/>
  <c r="AV69" i="4" s="1"/>
  <c r="AS64" i="4"/>
  <c r="AT64" i="4" s="1"/>
  <c r="AU64" i="4" s="1"/>
  <c r="AV64" i="4" s="1"/>
  <c r="AS60" i="4"/>
  <c r="AT60" i="4" s="1"/>
  <c r="AU60" i="4" s="1"/>
  <c r="AV60" i="4" s="1"/>
  <c r="AS55" i="4"/>
  <c r="AT55" i="4" s="1"/>
  <c r="AU55" i="4" s="1"/>
  <c r="AV55" i="4" s="1"/>
  <c r="AS51" i="4"/>
  <c r="AT51" i="4" s="1"/>
  <c r="AU51" i="4" s="1"/>
  <c r="AV51" i="4" s="1"/>
  <c r="AS49" i="4"/>
  <c r="AT49" i="4" s="1"/>
  <c r="AU49" i="4" s="1"/>
  <c r="AV49" i="4" s="1"/>
  <c r="AS46" i="4"/>
  <c r="AT46" i="4" s="1"/>
  <c r="AU46" i="4" s="1"/>
  <c r="AV46" i="4" s="1"/>
  <c r="AS37" i="4"/>
  <c r="AT37" i="4" s="1"/>
  <c r="AU37" i="4" s="1"/>
  <c r="AV37" i="4" s="1"/>
  <c r="AS34" i="4"/>
  <c r="AT34" i="4" s="1"/>
  <c r="AU34" i="4" s="1"/>
  <c r="AV34" i="4" s="1"/>
  <c r="AW29" i="4"/>
  <c r="AX29" i="4" s="1"/>
  <c r="AS26" i="4"/>
  <c r="AT26" i="4" s="1"/>
  <c r="AU26" i="4" s="1"/>
  <c r="AV26" i="4" s="1"/>
  <c r="AS20" i="4"/>
  <c r="AT20" i="4" s="1"/>
  <c r="AU20" i="4" s="1"/>
  <c r="AV20" i="4" s="1"/>
  <c r="AS13" i="4"/>
  <c r="AT13" i="4" s="1"/>
  <c r="AU13" i="4" s="1"/>
  <c r="AV13" i="4" s="1"/>
  <c r="AS386" i="4"/>
  <c r="AT386" i="4" s="1"/>
  <c r="AU386" i="4" s="1"/>
  <c r="AV386" i="4" s="1"/>
  <c r="AS380" i="4"/>
  <c r="AT380" i="4" s="1"/>
  <c r="AU380" i="4" s="1"/>
  <c r="AV380" i="4" s="1"/>
  <c r="AS357" i="4"/>
  <c r="AT357" i="4" s="1"/>
  <c r="AU357" i="4" s="1"/>
  <c r="AV357" i="4" s="1"/>
  <c r="AS346" i="4"/>
  <c r="AT346" i="4" s="1"/>
  <c r="AU346" i="4" s="1"/>
  <c r="AV346" i="4" s="1"/>
  <c r="AS317" i="4"/>
  <c r="AT317" i="4" s="1"/>
  <c r="AU317" i="4" s="1"/>
  <c r="AV317" i="4" s="1"/>
  <c r="AS305" i="4"/>
  <c r="AT305" i="4" s="1"/>
  <c r="AU305" i="4" s="1"/>
  <c r="AV305" i="4" s="1"/>
  <c r="AS292" i="4"/>
  <c r="AT292" i="4" s="1"/>
  <c r="AU292" i="4" s="1"/>
  <c r="AV292" i="4" s="1"/>
  <c r="AS253" i="4"/>
  <c r="AT253" i="4" s="1"/>
  <c r="AU253" i="4" s="1"/>
  <c r="AV253" i="4" s="1"/>
  <c r="AS82" i="4"/>
  <c r="AT82" i="4" s="1"/>
  <c r="AU82" i="4" s="1"/>
  <c r="AV82" i="4" s="1"/>
  <c r="AS50" i="4"/>
  <c r="AT50" i="4" s="1"/>
  <c r="AU50" i="4" s="1"/>
  <c r="AV50" i="4" s="1"/>
  <c r="AS19" i="4"/>
  <c r="AT19" i="4" s="1"/>
  <c r="AU19" i="4" s="1"/>
  <c r="AV19" i="4" s="1"/>
  <c r="AW319" i="4"/>
  <c r="AX319" i="4" s="1"/>
  <c r="AW634" i="4"/>
  <c r="AX634" i="4" s="1"/>
  <c r="AW80" i="4"/>
  <c r="AX80" i="4" s="1"/>
  <c r="AQ346" i="4"/>
  <c r="AA346" i="4"/>
  <c r="M346" i="4"/>
  <c r="J346" i="4" s="1"/>
  <c r="AP346" i="4" s="1"/>
  <c r="R346" i="4"/>
  <c r="AT14" i="4" l="1"/>
  <c r="AS764" i="4"/>
  <c r="AT53" i="4"/>
  <c r="AS767" i="4"/>
  <c r="AT16" i="4"/>
  <c r="AS766" i="4"/>
  <c r="AT67" i="4"/>
  <c r="AS759" i="4"/>
  <c r="AS765" i="4"/>
  <c r="AS763" i="4"/>
  <c r="AT25" i="4"/>
  <c r="AS769" i="4"/>
  <c r="AT454" i="4"/>
  <c r="AS761" i="4"/>
  <c r="AT8" i="4"/>
  <c r="AS755" i="4"/>
  <c r="AS760" i="4"/>
  <c r="AS768" i="4"/>
  <c r="AS762" i="4"/>
  <c r="AT768" i="4"/>
  <c r="AT450" i="4"/>
  <c r="AT765" i="4" s="1"/>
  <c r="AT631" i="4"/>
  <c r="Z346" i="4"/>
  <c r="AO346" i="4"/>
  <c r="AW369" i="4"/>
  <c r="AX369" i="4" s="1"/>
  <c r="AW398" i="4"/>
  <c r="AX398" i="4" s="1"/>
  <c r="AW670" i="4"/>
  <c r="AX670" i="4" s="1"/>
  <c r="AW356" i="4"/>
  <c r="AX356" i="4" s="1"/>
  <c r="AW394" i="4"/>
  <c r="AX394" i="4" s="1"/>
  <c r="AW148" i="4"/>
  <c r="AX148" i="4" s="1"/>
  <c r="AW110" i="4"/>
  <c r="AX110" i="4" s="1"/>
  <c r="AW118" i="4"/>
  <c r="AX118" i="4" s="1"/>
  <c r="AW371" i="4"/>
  <c r="AX371" i="4" s="1"/>
  <c r="AW239" i="4"/>
  <c r="AX239" i="4" s="1"/>
  <c r="AW395" i="4"/>
  <c r="AX395" i="4" s="1"/>
  <c r="AW405" i="4"/>
  <c r="AX405" i="4" s="1"/>
  <c r="AW327" i="4"/>
  <c r="AX327" i="4" s="1"/>
  <c r="AW379" i="4"/>
  <c r="AX379" i="4" s="1"/>
  <c r="AW340" i="4"/>
  <c r="AX340" i="4" s="1"/>
  <c r="AW377" i="4"/>
  <c r="AX377" i="4" s="1"/>
  <c r="AW79" i="4"/>
  <c r="AX79" i="4" s="1"/>
  <c r="AW84" i="4"/>
  <c r="AX84" i="4" s="1"/>
  <c r="AW92" i="4"/>
  <c r="AX92" i="4" s="1"/>
  <c r="AW94" i="4"/>
  <c r="AX94" i="4" s="1"/>
  <c r="AW108" i="4"/>
  <c r="AX108" i="4" s="1"/>
  <c r="AW140" i="4"/>
  <c r="AX140" i="4" s="1"/>
  <c r="AW147" i="4"/>
  <c r="AX147" i="4" s="1"/>
  <c r="AW348" i="4"/>
  <c r="AX348" i="4" s="1"/>
  <c r="AW154" i="4"/>
  <c r="AX154" i="4" s="1"/>
  <c r="AW230" i="4"/>
  <c r="AX230" i="4" s="1"/>
  <c r="AW252" i="4"/>
  <c r="AX252" i="4" s="1"/>
  <c r="AW258" i="4"/>
  <c r="AX258" i="4" s="1"/>
  <c r="AW269" i="4"/>
  <c r="AX269" i="4" s="1"/>
  <c r="AW277" i="4"/>
  <c r="AX277" i="4" s="1"/>
  <c r="AW286" i="4"/>
  <c r="AX286" i="4" s="1"/>
  <c r="AW307" i="4"/>
  <c r="AX307" i="4" s="1"/>
  <c r="AW312" i="4"/>
  <c r="AX312" i="4" s="1"/>
  <c r="AW320" i="4"/>
  <c r="AX320" i="4" s="1"/>
  <c r="AW328" i="4"/>
  <c r="AX328" i="4" s="1"/>
  <c r="AW335" i="4"/>
  <c r="AX335" i="4" s="1"/>
  <c r="AW343" i="4"/>
  <c r="AX343" i="4" s="1"/>
  <c r="AW578" i="4"/>
  <c r="AX578" i="4" s="1"/>
  <c r="AW629" i="4"/>
  <c r="AX629" i="4" s="1"/>
  <c r="AW727" i="4"/>
  <c r="AX727" i="4" s="1"/>
  <c r="AW374" i="4"/>
  <c r="AX374" i="4" s="1"/>
  <c r="AW381" i="4"/>
  <c r="AX381" i="4" s="1"/>
  <c r="AW87" i="4"/>
  <c r="AX87" i="4" s="1"/>
  <c r="AW98" i="4"/>
  <c r="AX98" i="4" s="1"/>
  <c r="AW105" i="4"/>
  <c r="AX105" i="4" s="1"/>
  <c r="AW119" i="4"/>
  <c r="AX119" i="4" s="1"/>
  <c r="AW135" i="4"/>
  <c r="AX135" i="4" s="1"/>
  <c r="AW656" i="4"/>
  <c r="AX656" i="4" s="1"/>
  <c r="AW150" i="4"/>
  <c r="AX150" i="4" s="1"/>
  <c r="AW166" i="4"/>
  <c r="AX166" i="4" s="1"/>
  <c r="AW246" i="4"/>
  <c r="AX246" i="4" s="1"/>
  <c r="AW261" i="4"/>
  <c r="AX261" i="4" s="1"/>
  <c r="AW265" i="4"/>
  <c r="AX265" i="4" s="1"/>
  <c r="AW274" i="4"/>
  <c r="AX274" i="4" s="1"/>
  <c r="AW280" i="4"/>
  <c r="AX280" i="4" s="1"/>
  <c r="AW291" i="4"/>
  <c r="AX291" i="4" s="1"/>
  <c r="AW303" i="4"/>
  <c r="AX303" i="4" s="1"/>
  <c r="AW316" i="4"/>
  <c r="AX316" i="4" s="1"/>
  <c r="AW324" i="4"/>
  <c r="AX324" i="4" s="1"/>
  <c r="AW332" i="4"/>
  <c r="AX332" i="4" s="1"/>
  <c r="AW404" i="4"/>
  <c r="AX404" i="4" s="1"/>
  <c r="AW740" i="4"/>
  <c r="AX740" i="4" s="1"/>
  <c r="AW603" i="4"/>
  <c r="AX603" i="4" s="1"/>
  <c r="AW707" i="4"/>
  <c r="AX707" i="4" s="1"/>
  <c r="AW26" i="4"/>
  <c r="AX26" i="4" s="1"/>
  <c r="AW90" i="4"/>
  <c r="AX90" i="4" s="1"/>
  <c r="AW259" i="4"/>
  <c r="AX259" i="4" s="1"/>
  <c r="AW264" i="4"/>
  <c r="AX264" i="4" s="1"/>
  <c r="AW288" i="4"/>
  <c r="AX288" i="4" s="1"/>
  <c r="AW295" i="4"/>
  <c r="AX295" i="4" s="1"/>
  <c r="AW301" i="4"/>
  <c r="AX301" i="4" s="1"/>
  <c r="AW321" i="4"/>
  <c r="AX321" i="4" s="1"/>
  <c r="AW329" i="4"/>
  <c r="AX329" i="4" s="1"/>
  <c r="AW344" i="4"/>
  <c r="AX344" i="4" s="1"/>
  <c r="AW359" i="4"/>
  <c r="AX359" i="4" s="1"/>
  <c r="AW47" i="4"/>
  <c r="AX47" i="4" s="1"/>
  <c r="AW52" i="4"/>
  <c r="AX52" i="4" s="1"/>
  <c r="AW58" i="4"/>
  <c r="AX58" i="4" s="1"/>
  <c r="AW65" i="4"/>
  <c r="AX65" i="4" s="1"/>
  <c r="AW86" i="4"/>
  <c r="AX86" i="4" s="1"/>
  <c r="AW97" i="4"/>
  <c r="AX97" i="4" s="1"/>
  <c r="AW104" i="4"/>
  <c r="AX104" i="4" s="1"/>
  <c r="AW134" i="4"/>
  <c r="AX134" i="4" s="1"/>
  <c r="AW144" i="4"/>
  <c r="AX144" i="4" s="1"/>
  <c r="AW155" i="4"/>
  <c r="AX155" i="4" s="1"/>
  <c r="AW160" i="4"/>
  <c r="AX160" i="4" s="1"/>
  <c r="AW167" i="4"/>
  <c r="AX167" i="4" s="1"/>
  <c r="AW176" i="4"/>
  <c r="AX176" i="4" s="1"/>
  <c r="AW183" i="4"/>
  <c r="AX183" i="4" s="1"/>
  <c r="AW194" i="4"/>
  <c r="AX194" i="4" s="1"/>
  <c r="AW203" i="4"/>
  <c r="AX203" i="4" s="1"/>
  <c r="AW211" i="4"/>
  <c r="AX211" i="4" s="1"/>
  <c r="AW218" i="4"/>
  <c r="AX218" i="4" s="1"/>
  <c r="AW224" i="4"/>
  <c r="AX224" i="4" s="1"/>
  <c r="AW238" i="4"/>
  <c r="AX238" i="4" s="1"/>
  <c r="AW245" i="4"/>
  <c r="AX245" i="4" s="1"/>
  <c r="AW305" i="4"/>
  <c r="AX305" i="4" s="1"/>
  <c r="AW9" i="4"/>
  <c r="AX9" i="4" s="1"/>
  <c r="AW153" i="4"/>
  <c r="AX153" i="4" s="1"/>
  <c r="AW180" i="4"/>
  <c r="AX180" i="4" s="1"/>
  <c r="AW185" i="4"/>
  <c r="AX185" i="4" s="1"/>
  <c r="AW190" i="4"/>
  <c r="AX190" i="4" s="1"/>
  <c r="AW234" i="4"/>
  <c r="AX234" i="4" s="1"/>
  <c r="AW242" i="4"/>
  <c r="AX242" i="4" s="1"/>
  <c r="AW535" i="4"/>
  <c r="AX535" i="4" s="1"/>
  <c r="AW263" i="4"/>
  <c r="AX263" i="4" s="1"/>
  <c r="AW268" i="4"/>
  <c r="AX268" i="4" s="1"/>
  <c r="AW275" i="4"/>
  <c r="AX275" i="4" s="1"/>
  <c r="AW294" i="4"/>
  <c r="AX294" i="4" s="1"/>
  <c r="AW306" i="4"/>
  <c r="AX306" i="4" s="1"/>
  <c r="AW311" i="4"/>
  <c r="AX311" i="4" s="1"/>
  <c r="AW7" i="4"/>
  <c r="AX7" i="4" s="1"/>
  <c r="AW28" i="4"/>
  <c r="AX28" i="4" s="1"/>
  <c r="AW33" i="4"/>
  <c r="AX33" i="4" s="1"/>
  <c r="AW40" i="4"/>
  <c r="AX40" i="4" s="1"/>
  <c r="AW403" i="4"/>
  <c r="AX403" i="4" s="1"/>
  <c r="AW596" i="4"/>
  <c r="AX596" i="4" s="1"/>
  <c r="AW572" i="4"/>
  <c r="AX572" i="4" s="1"/>
  <c r="AW651" i="4"/>
  <c r="AX651" i="4" s="1"/>
  <c r="AW677" i="4"/>
  <c r="AX677" i="4" s="1"/>
  <c r="AW746" i="4"/>
  <c r="AX746" i="4" s="1"/>
  <c r="AW13" i="4"/>
  <c r="AX13" i="4" s="1"/>
  <c r="AW20" i="4"/>
  <c r="AX20" i="4" s="1"/>
  <c r="AW85" i="4"/>
  <c r="AX85" i="4" s="1"/>
  <c r="AW255" i="4"/>
  <c r="AX255" i="4" s="1"/>
  <c r="AW262" i="4"/>
  <c r="AX262" i="4" s="1"/>
  <c r="AW266" i="4"/>
  <c r="AX266" i="4" s="1"/>
  <c r="AW281" i="4"/>
  <c r="AX281" i="4" s="1"/>
  <c r="AW310" i="4"/>
  <c r="AX310" i="4" s="1"/>
  <c r="AW325" i="4"/>
  <c r="AX325" i="4" s="1"/>
  <c r="AW333" i="4"/>
  <c r="AX333" i="4" s="1"/>
  <c r="AW338" i="4"/>
  <c r="AX338" i="4" s="1"/>
  <c r="AW56" i="4"/>
  <c r="AX56" i="4" s="1"/>
  <c r="AW61" i="4"/>
  <c r="AX61" i="4" s="1"/>
  <c r="AW70" i="4"/>
  <c r="AX70" i="4" s="1"/>
  <c r="AW78" i="4"/>
  <c r="AX78" i="4" s="1"/>
  <c r="AW83" i="4"/>
  <c r="AX83" i="4" s="1"/>
  <c r="AW91" i="4"/>
  <c r="AX91" i="4" s="1"/>
  <c r="AW101" i="4"/>
  <c r="AX101" i="4" s="1"/>
  <c r="AW107" i="4"/>
  <c r="AX107" i="4" s="1"/>
  <c r="AW112" i="4"/>
  <c r="AX112" i="4" s="1"/>
  <c r="AW122" i="4"/>
  <c r="AX122" i="4" s="1"/>
  <c r="AW128" i="4"/>
  <c r="AX128" i="4" s="1"/>
  <c r="AW138" i="4"/>
  <c r="AX138" i="4" s="1"/>
  <c r="AW146" i="4"/>
  <c r="AX146" i="4" s="1"/>
  <c r="AW159" i="4"/>
  <c r="AX159" i="4" s="1"/>
  <c r="AW164" i="4"/>
  <c r="AX164" i="4" s="1"/>
  <c r="AW171" i="4"/>
  <c r="AX171" i="4" s="1"/>
  <c r="AW189" i="4"/>
  <c r="AX189" i="4" s="1"/>
  <c r="AW201" i="4"/>
  <c r="AX201" i="4" s="1"/>
  <c r="AW207" i="4"/>
  <c r="AX207" i="4" s="1"/>
  <c r="AW214" i="4"/>
  <c r="AX214" i="4" s="1"/>
  <c r="AW227" i="4"/>
  <c r="AX227" i="4" s="1"/>
  <c r="AW232" i="4"/>
  <c r="AX232" i="4" s="1"/>
  <c r="AW241" i="4"/>
  <c r="AX241" i="4" s="1"/>
  <c r="AW248" i="4"/>
  <c r="AX248" i="4" s="1"/>
  <c r="AW397" i="4"/>
  <c r="AX397" i="4" s="1"/>
  <c r="AW197" i="4"/>
  <c r="AX197" i="4" s="1"/>
  <c r="AW212" i="4"/>
  <c r="AX212" i="4" s="1"/>
  <c r="AW254" i="4"/>
  <c r="AX254" i="4" s="1"/>
  <c r="AW260" i="4"/>
  <c r="AX260" i="4" s="1"/>
  <c r="AW279" i="4"/>
  <c r="AX279" i="4" s="1"/>
  <c r="AW290" i="4"/>
  <c r="AX290" i="4" s="1"/>
  <c r="AW297" i="4"/>
  <c r="AX297" i="4" s="1"/>
  <c r="AW302" i="4"/>
  <c r="AX302" i="4" s="1"/>
  <c r="AW309" i="4"/>
  <c r="AX309" i="4" s="1"/>
  <c r="AW315" i="4"/>
  <c r="AX315" i="4" s="1"/>
  <c r="AW323" i="4"/>
  <c r="AX323" i="4" s="1"/>
  <c r="AW331" i="4"/>
  <c r="AX331" i="4" s="1"/>
  <c r="AW337" i="4"/>
  <c r="AX337" i="4" s="1"/>
  <c r="AW352" i="4"/>
  <c r="AX352" i="4" s="1"/>
  <c r="AW366" i="4"/>
  <c r="AX366" i="4" s="1"/>
  <c r="AW386" i="4"/>
  <c r="AX386" i="4" s="1"/>
  <c r="AW243" i="4"/>
  <c r="AX243" i="4" s="1"/>
  <c r="AW36" i="4"/>
  <c r="AX36" i="4" s="1"/>
  <c r="AW151" i="4"/>
  <c r="AX151" i="4" s="1"/>
  <c r="AW158" i="4"/>
  <c r="AX158" i="4" s="1"/>
  <c r="AW162" i="4"/>
  <c r="AX162" i="4" s="1"/>
  <c r="AW362" i="4"/>
  <c r="AX362" i="4" s="1"/>
  <c r="AW399" i="4"/>
  <c r="AX399" i="4" s="1"/>
  <c r="AW451" i="4"/>
  <c r="AX451" i="4" s="1"/>
  <c r="AW586" i="4"/>
  <c r="AX586" i="4" s="1"/>
  <c r="AW712" i="4"/>
  <c r="AX712" i="4" s="1"/>
  <c r="AW292" i="4"/>
  <c r="AX292" i="4" s="1"/>
  <c r="AW317" i="4"/>
  <c r="AX317" i="4" s="1"/>
  <c r="AW357" i="4"/>
  <c r="AX357" i="4" s="1"/>
  <c r="AW34" i="4"/>
  <c r="AX34" i="4" s="1"/>
  <c r="AW49" i="4"/>
  <c r="AX49" i="4" s="1"/>
  <c r="AW55" i="4"/>
  <c r="AX55" i="4" s="1"/>
  <c r="AW60" i="4"/>
  <c r="AX60" i="4" s="1"/>
  <c r="AW69" i="4"/>
  <c r="AX69" i="4" s="1"/>
  <c r="AW77" i="4"/>
  <c r="AX77" i="4" s="1"/>
  <c r="AW96" i="4"/>
  <c r="AX96" i="4" s="1"/>
  <c r="AW103" i="4"/>
  <c r="AX103" i="4" s="1"/>
  <c r="AW127" i="4"/>
  <c r="AX127" i="4" s="1"/>
  <c r="AW137" i="4"/>
  <c r="AX137" i="4" s="1"/>
  <c r="AW152" i="4"/>
  <c r="AX152" i="4" s="1"/>
  <c r="AW163" i="4"/>
  <c r="AX163" i="4" s="1"/>
  <c r="AW170" i="4"/>
  <c r="AX170" i="4" s="1"/>
  <c r="AW179" i="4"/>
  <c r="AX179" i="4" s="1"/>
  <c r="AW184" i="4"/>
  <c r="AX184" i="4" s="1"/>
  <c r="AW188" i="4"/>
  <c r="AX188" i="4" s="1"/>
  <c r="AW198" i="4"/>
  <c r="AX198" i="4" s="1"/>
  <c r="AW206" i="4"/>
  <c r="AX206" i="4" s="1"/>
  <c r="AW220" i="4"/>
  <c r="AX220" i="4" s="1"/>
  <c r="AW240" i="4"/>
  <c r="AX240" i="4" s="1"/>
  <c r="AW350" i="4"/>
  <c r="AX350" i="4" s="1"/>
  <c r="AW389" i="4"/>
  <c r="AX389" i="4" s="1"/>
  <c r="AW415" i="4"/>
  <c r="AX415" i="4" s="1"/>
  <c r="AW22" i="4"/>
  <c r="AX22" i="4" s="1"/>
  <c r="AW30" i="4"/>
  <c r="AX30" i="4" s="1"/>
  <c r="AW253" i="4"/>
  <c r="AX253" i="4" s="1"/>
  <c r="AW278" i="4"/>
  <c r="AX278" i="4" s="1"/>
  <c r="AW296" i="4"/>
  <c r="AX296" i="4" s="1"/>
  <c r="AW308" i="4"/>
  <c r="AX308" i="4" s="1"/>
  <c r="AW322" i="4"/>
  <c r="AX322" i="4" s="1"/>
  <c r="AW336" i="4"/>
  <c r="AX336" i="4" s="1"/>
  <c r="AW347" i="4"/>
  <c r="AX347" i="4" s="1"/>
  <c r="AW355" i="4"/>
  <c r="AX355" i="4" s="1"/>
  <c r="AW364" i="4"/>
  <c r="AX364" i="4" s="1"/>
  <c r="AW15" i="4"/>
  <c r="AX15" i="4" s="1"/>
  <c r="AW24" i="4"/>
  <c r="AX24" i="4" s="1"/>
  <c r="AW35" i="4"/>
  <c r="AX35" i="4" s="1"/>
  <c r="AW44" i="4"/>
  <c r="AX44" i="4" s="1"/>
  <c r="AW62" i="4"/>
  <c r="AX62" i="4" s="1"/>
  <c r="AW71" i="4"/>
  <c r="AX71" i="4" s="1"/>
  <c r="AW157" i="4"/>
  <c r="AX157" i="4" s="1"/>
  <c r="AW161" i="4"/>
  <c r="AX161" i="4" s="1"/>
  <c r="AW177" i="4"/>
  <c r="AX177" i="4" s="1"/>
  <c r="AW221" i="4"/>
  <c r="AX221" i="4" s="1"/>
  <c r="AW228" i="4"/>
  <c r="AX228" i="4" s="1"/>
  <c r="AW378" i="4"/>
  <c r="AX378" i="4" s="1"/>
  <c r="AW410" i="4"/>
  <c r="AX410" i="4" s="1"/>
  <c r="AW12" i="4"/>
  <c r="AX12" i="4" s="1"/>
  <c r="AW50" i="4"/>
  <c r="AX50" i="4" s="1"/>
  <c r="AW63" i="4"/>
  <c r="AX63" i="4" s="1"/>
  <c r="AW72" i="4"/>
  <c r="AX72" i="4" s="1"/>
  <c r="AW659" i="4"/>
  <c r="AX659" i="4" s="1"/>
  <c r="AW95" i="4"/>
  <c r="AX95" i="4" s="1"/>
  <c r="AW102" i="4"/>
  <c r="AX102" i="4" s="1"/>
  <c r="AW109" i="4"/>
  <c r="AX109" i="4" s="1"/>
  <c r="AW115" i="4"/>
  <c r="AX115" i="4" s="1"/>
  <c r="AW123" i="4"/>
  <c r="AX123" i="4" s="1"/>
  <c r="AW130" i="4"/>
  <c r="AX130" i="4" s="1"/>
  <c r="AW142" i="4"/>
  <c r="AX142" i="4" s="1"/>
  <c r="AW178" i="4"/>
  <c r="AX178" i="4" s="1"/>
  <c r="AW187" i="4"/>
  <c r="AX187" i="4" s="1"/>
  <c r="AW204" i="4"/>
  <c r="AX204" i="4" s="1"/>
  <c r="AW219" i="4"/>
  <c r="AX219" i="4" s="1"/>
  <c r="AW349" i="4"/>
  <c r="AX349" i="4" s="1"/>
  <c r="AW367" i="4"/>
  <c r="AX367" i="4" s="1"/>
  <c r="AW388" i="4"/>
  <c r="AX388" i="4" s="1"/>
  <c r="AW435" i="4"/>
  <c r="AX435" i="4" s="1"/>
  <c r="AW442" i="4"/>
  <c r="AX442" i="4" s="1"/>
  <c r="AW463" i="4"/>
  <c r="AX463" i="4" s="1"/>
  <c r="AW473" i="4"/>
  <c r="AX473" i="4" s="1"/>
  <c r="AW480" i="4"/>
  <c r="AX480" i="4" s="1"/>
  <c r="AW486" i="4"/>
  <c r="AX486" i="4" s="1"/>
  <c r="AW493" i="4"/>
  <c r="AX493" i="4" s="1"/>
  <c r="AW510" i="4"/>
  <c r="AX510" i="4" s="1"/>
  <c r="AW518" i="4"/>
  <c r="AX518" i="4" s="1"/>
  <c r="AW524" i="4"/>
  <c r="AX524" i="4" s="1"/>
  <c r="AW529" i="4"/>
  <c r="AX529" i="4" s="1"/>
  <c r="AW533" i="4"/>
  <c r="AX533" i="4" s="1"/>
  <c r="AW540" i="4"/>
  <c r="AX540" i="4" s="1"/>
  <c r="AW546" i="4"/>
  <c r="AX546" i="4" s="1"/>
  <c r="AW553" i="4"/>
  <c r="AX553" i="4" s="1"/>
  <c r="AW573" i="4"/>
  <c r="AX573" i="4" s="1"/>
  <c r="AW579" i="4"/>
  <c r="AX579" i="4" s="1"/>
  <c r="AW587" i="4"/>
  <c r="AX587" i="4" s="1"/>
  <c r="AW591" i="4"/>
  <c r="AX591" i="4" s="1"/>
  <c r="AW612" i="4"/>
  <c r="AX612" i="4" s="1"/>
  <c r="AW617" i="4"/>
  <c r="AX617" i="4" s="1"/>
  <c r="AW625" i="4"/>
  <c r="AX625" i="4" s="1"/>
  <c r="AW630" i="4"/>
  <c r="AX630" i="4" s="1"/>
  <c r="AW636" i="4"/>
  <c r="AX636" i="4" s="1"/>
  <c r="AW643" i="4"/>
  <c r="AX643" i="4" s="1"/>
  <c r="AW652" i="4"/>
  <c r="AX652" i="4" s="1"/>
  <c r="AW661" i="4"/>
  <c r="AX661" i="4" s="1"/>
  <c r="AW665" i="4"/>
  <c r="AX665" i="4" s="1"/>
  <c r="AW678" i="4"/>
  <c r="AX678" i="4" s="1"/>
  <c r="AW689" i="4"/>
  <c r="AX689" i="4" s="1"/>
  <c r="AW694" i="4"/>
  <c r="AX694" i="4" s="1"/>
  <c r="AW702" i="4"/>
  <c r="AX702" i="4" s="1"/>
  <c r="AW713" i="4"/>
  <c r="AX713" i="4" s="1"/>
  <c r="AW720" i="4"/>
  <c r="AX720" i="4" s="1"/>
  <c r="AW728" i="4"/>
  <c r="AX728" i="4" s="1"/>
  <c r="AW733" i="4"/>
  <c r="AX733" i="4" s="1"/>
  <c r="AW741" i="4"/>
  <c r="AX741" i="4" s="1"/>
  <c r="AW747" i="4"/>
  <c r="AX747" i="4" s="1"/>
  <c r="AW427" i="4"/>
  <c r="AX427" i="4" s="1"/>
  <c r="AW433" i="4"/>
  <c r="AX433" i="4" s="1"/>
  <c r="AW439" i="4"/>
  <c r="AX439" i="4" s="1"/>
  <c r="AW446" i="4"/>
  <c r="AX446" i="4" s="1"/>
  <c r="AW459" i="4"/>
  <c r="AX459" i="4" s="1"/>
  <c r="AW477" i="4"/>
  <c r="AX477" i="4" s="1"/>
  <c r="AW484" i="4"/>
  <c r="AX484" i="4" s="1"/>
  <c r="AW500" i="4"/>
  <c r="AX500" i="4" s="1"/>
  <c r="AW508" i="4"/>
  <c r="AX508" i="4" s="1"/>
  <c r="AW516" i="4"/>
  <c r="AX516" i="4" s="1"/>
  <c r="AW530" i="4"/>
  <c r="AX530" i="4" s="1"/>
  <c r="AW537" i="4"/>
  <c r="AX537" i="4" s="1"/>
  <c r="AW543" i="4"/>
  <c r="AX543" i="4" s="1"/>
  <c r="AW73" i="4"/>
  <c r="AX73" i="4" s="1"/>
  <c r="AW558" i="4"/>
  <c r="AX558" i="4" s="1"/>
  <c r="AW564" i="4"/>
  <c r="AX564" i="4" s="1"/>
  <c r="AW570" i="4"/>
  <c r="AX570" i="4" s="1"/>
  <c r="AW584" i="4"/>
  <c r="AX584" i="4" s="1"/>
  <c r="AW595" i="4"/>
  <c r="AX595" i="4" s="1"/>
  <c r="AW608" i="4"/>
  <c r="AX608" i="4" s="1"/>
  <c r="AW615" i="4"/>
  <c r="AX615" i="4" s="1"/>
  <c r="AW622" i="4"/>
  <c r="AX622" i="4" s="1"/>
  <c r="AW633" i="4"/>
  <c r="AX633" i="4" s="1"/>
  <c r="AW648" i="4"/>
  <c r="AX648" i="4" s="1"/>
  <c r="AW658" i="4"/>
  <c r="AX658" i="4" s="1"/>
  <c r="AW668" i="4"/>
  <c r="AX668" i="4" s="1"/>
  <c r="AW675" i="4"/>
  <c r="AX675" i="4" s="1"/>
  <c r="AW692" i="4"/>
  <c r="AX692" i="4" s="1"/>
  <c r="AW699" i="4"/>
  <c r="AX699" i="4" s="1"/>
  <c r="AW706" i="4"/>
  <c r="AX706" i="4" s="1"/>
  <c r="AW711" i="4"/>
  <c r="AX711" i="4" s="1"/>
  <c r="AW718" i="4"/>
  <c r="AX718" i="4" s="1"/>
  <c r="AW725" i="4"/>
  <c r="AX725" i="4" s="1"/>
  <c r="AW732" i="4"/>
  <c r="AX732" i="4" s="1"/>
  <c r="AW738" i="4"/>
  <c r="AX738" i="4" s="1"/>
  <c r="AW414" i="4"/>
  <c r="AX414" i="4" s="1"/>
  <c r="AW407" i="4"/>
  <c r="AX407" i="4" s="1"/>
  <c r="AW413" i="4"/>
  <c r="AX413" i="4" s="1"/>
  <c r="AW421" i="4"/>
  <c r="AX421" i="4" s="1"/>
  <c r="AW440" i="4"/>
  <c r="AX440" i="4" s="1"/>
  <c r="AW452" i="4"/>
  <c r="AX452" i="4" s="1"/>
  <c r="AW460" i="4"/>
  <c r="AX460" i="4" s="1"/>
  <c r="AW470" i="4"/>
  <c r="AX470" i="4" s="1"/>
  <c r="AW478" i="4"/>
  <c r="AX478" i="4" s="1"/>
  <c r="AW485" i="4"/>
  <c r="AX485" i="4" s="1"/>
  <c r="AW491" i="4"/>
  <c r="AX491" i="4" s="1"/>
  <c r="AW501" i="4"/>
  <c r="AX501" i="4" s="1"/>
  <c r="AW522" i="4"/>
  <c r="AX522" i="4" s="1"/>
  <c r="AW527" i="4"/>
  <c r="AX527" i="4" s="1"/>
  <c r="AW532" i="4"/>
  <c r="AX532" i="4" s="1"/>
  <c r="AW544" i="4"/>
  <c r="AX544" i="4" s="1"/>
  <c r="AW551" i="4"/>
  <c r="AX551" i="4" s="1"/>
  <c r="AW560" i="4"/>
  <c r="AX560" i="4" s="1"/>
  <c r="AW571" i="4"/>
  <c r="AX571" i="4" s="1"/>
  <c r="AW577" i="4"/>
  <c r="AX577" i="4" s="1"/>
  <c r="AW585" i="4"/>
  <c r="AX585" i="4" s="1"/>
  <c r="AW590" i="4"/>
  <c r="AX590" i="4" s="1"/>
  <c r="AW602" i="4"/>
  <c r="AX602" i="4" s="1"/>
  <c r="AW610" i="4"/>
  <c r="AX610" i="4" s="1"/>
  <c r="AW616" i="4"/>
  <c r="AX616" i="4" s="1"/>
  <c r="AW624" i="4"/>
  <c r="AX624" i="4" s="1"/>
  <c r="AW628" i="4"/>
  <c r="AX628" i="4" s="1"/>
  <c r="AW635" i="4"/>
  <c r="AX635" i="4" s="1"/>
  <c r="AW641" i="4"/>
  <c r="AX641" i="4" s="1"/>
  <c r="AW649" i="4"/>
  <c r="AX649" i="4" s="1"/>
  <c r="AW669" i="4"/>
  <c r="AX669" i="4" s="1"/>
  <c r="AW676" i="4"/>
  <c r="AX676" i="4" s="1"/>
  <c r="AW684" i="4"/>
  <c r="AX684" i="4" s="1"/>
  <c r="AW688" i="4"/>
  <c r="AX688" i="4" s="1"/>
  <c r="AW693" i="4"/>
  <c r="AX693" i="4" s="1"/>
  <c r="AW700" i="4"/>
  <c r="AX700" i="4" s="1"/>
  <c r="AW719" i="4"/>
  <c r="AX719" i="4" s="1"/>
  <c r="AW726" i="4"/>
  <c r="AX726" i="4" s="1"/>
  <c r="AW739" i="4"/>
  <c r="AX739" i="4" s="1"/>
  <c r="AW745" i="4"/>
  <c r="AX745" i="4" s="1"/>
  <c r="AW422" i="4"/>
  <c r="AX422" i="4" s="1"/>
  <c r="AW428" i="4"/>
  <c r="AX428" i="4" s="1"/>
  <c r="AW434" i="4"/>
  <c r="AX434" i="4" s="1"/>
  <c r="AW441" i="4"/>
  <c r="AX441" i="4" s="1"/>
  <c r="AW447" i="4"/>
  <c r="AX447" i="4" s="1"/>
  <c r="AW453" i="4"/>
  <c r="AX453" i="4" s="1"/>
  <c r="AW461" i="4"/>
  <c r="AX461" i="4" s="1"/>
  <c r="AW479" i="4"/>
  <c r="AX479" i="4" s="1"/>
  <c r="AW492" i="4"/>
  <c r="AX492" i="4" s="1"/>
  <c r="AW502" i="4"/>
  <c r="AX502" i="4" s="1"/>
  <c r="AW509" i="4"/>
  <c r="AX509" i="4" s="1"/>
  <c r="AW523" i="4"/>
  <c r="AX523" i="4" s="1"/>
  <c r="AW528" i="4"/>
  <c r="AX528" i="4" s="1"/>
  <c r="AW539" i="4"/>
  <c r="AX539" i="4" s="1"/>
  <c r="AW545" i="4"/>
  <c r="AX545" i="4" s="1"/>
  <c r="AW552" i="4"/>
  <c r="AX552" i="4" s="1"/>
  <c r="AW370" i="4"/>
  <c r="AX370" i="4" s="1"/>
  <c r="AW145" i="4"/>
  <c r="AX145" i="4" s="1"/>
  <c r="AW37" i="4"/>
  <c r="AX37" i="4" s="1"/>
  <c r="AW46" i="4"/>
  <c r="AX46" i="4" s="1"/>
  <c r="AW51" i="4"/>
  <c r="AX51" i="4" s="1"/>
  <c r="AW64" i="4"/>
  <c r="AX64" i="4" s="1"/>
  <c r="AW74" i="4"/>
  <c r="AX74" i="4" s="1"/>
  <c r="AW100" i="4"/>
  <c r="AX100" i="4" s="1"/>
  <c r="AW125" i="4"/>
  <c r="AX125" i="4" s="1"/>
  <c r="AW133" i="4"/>
  <c r="AX133" i="4" s="1"/>
  <c r="AW143" i="4"/>
  <c r="AX143" i="4" s="1"/>
  <c r="AW149" i="4"/>
  <c r="AX149" i="4" s="1"/>
  <c r="AW175" i="4"/>
  <c r="AX175" i="4" s="1"/>
  <c r="AW193" i="4"/>
  <c r="AX193" i="4" s="1"/>
  <c r="AW202" i="4"/>
  <c r="AX202" i="4" s="1"/>
  <c r="AW210" i="4"/>
  <c r="AX210" i="4" s="1"/>
  <c r="AW216" i="4"/>
  <c r="AX216" i="4" s="1"/>
  <c r="AW223" i="4"/>
  <c r="AX223" i="4" s="1"/>
  <c r="AW229" i="4"/>
  <c r="AX229" i="4" s="1"/>
  <c r="AW235" i="4"/>
  <c r="AX235" i="4" s="1"/>
  <c r="AW244" i="4"/>
  <c r="AX244" i="4" s="1"/>
  <c r="AW346" i="4"/>
  <c r="AX346" i="4" s="1"/>
  <c r="AW365" i="4"/>
  <c r="AX365" i="4" s="1"/>
  <c r="AW380" i="4"/>
  <c r="AX380" i="4" s="1"/>
  <c r="AW412" i="4"/>
  <c r="AX412" i="4" s="1"/>
  <c r="AW10" i="4"/>
  <c r="AX10" i="4" s="1"/>
  <c r="AW17" i="4"/>
  <c r="AX17" i="4" s="1"/>
  <c r="AW27" i="4"/>
  <c r="AX27" i="4" s="1"/>
  <c r="AW32" i="4"/>
  <c r="AX32" i="4" s="1"/>
  <c r="AW351" i="4"/>
  <c r="AX351" i="4" s="1"/>
  <c r="AW360" i="4"/>
  <c r="AX360" i="4" s="1"/>
  <c r="AW385" i="4"/>
  <c r="AX385" i="4" s="1"/>
  <c r="AW393" i="4"/>
  <c r="AX393" i="4" s="1"/>
  <c r="AW18" i="4"/>
  <c r="AX18" i="4" s="1"/>
  <c r="AW31" i="4"/>
  <c r="AX31" i="4" s="1"/>
  <c r="AW39" i="4"/>
  <c r="AX39" i="4" s="1"/>
  <c r="AW48" i="4"/>
  <c r="AX48" i="4" s="1"/>
  <c r="AW66" i="4"/>
  <c r="AX66" i="4" s="1"/>
  <c r="AW165" i="4"/>
  <c r="AX165" i="4" s="1"/>
  <c r="AW172" i="4"/>
  <c r="AX172" i="4" s="1"/>
  <c r="AW225" i="4"/>
  <c r="AX225" i="4" s="1"/>
  <c r="AW375" i="4"/>
  <c r="AX375" i="4" s="1"/>
  <c r="AW382" i="4"/>
  <c r="AX382" i="4" s="1"/>
  <c r="AW54" i="4"/>
  <c r="AX54" i="4" s="1"/>
  <c r="AW59" i="4"/>
  <c r="AX59" i="4" s="1"/>
  <c r="AW76" i="4"/>
  <c r="AX76" i="4" s="1"/>
  <c r="AW81" i="4"/>
  <c r="AX81" i="4" s="1"/>
  <c r="AW89" i="4"/>
  <c r="AX89" i="4" s="1"/>
  <c r="AW99" i="4"/>
  <c r="AX99" i="4" s="1"/>
  <c r="AW111" i="4"/>
  <c r="AX111" i="4" s="1"/>
  <c r="AW120" i="4"/>
  <c r="AX120" i="4" s="1"/>
  <c r="AW126" i="4"/>
  <c r="AX126" i="4" s="1"/>
  <c r="AW136" i="4"/>
  <c r="AX136" i="4" s="1"/>
  <c r="AW173" i="4"/>
  <c r="AX173" i="4" s="1"/>
  <c r="AW181" i="4"/>
  <c r="AX181" i="4" s="1"/>
  <c r="AW186" i="4"/>
  <c r="AX186" i="4" s="1"/>
  <c r="AW192" i="4"/>
  <c r="AX192" i="4" s="1"/>
  <c r="AW208" i="4"/>
  <c r="AX208" i="4" s="1"/>
  <c r="AW215" i="4"/>
  <c r="AX215" i="4" s="1"/>
  <c r="AW222" i="4"/>
  <c r="AX222" i="4" s="1"/>
  <c r="AW353" i="4"/>
  <c r="AX353" i="4" s="1"/>
  <c r="AW411" i="4"/>
  <c r="AX411" i="4" s="1"/>
  <c r="AW417" i="4"/>
  <c r="AX417" i="4" s="1"/>
  <c r="AW426" i="4"/>
  <c r="AX426" i="4" s="1"/>
  <c r="AW432" i="4"/>
  <c r="AX432" i="4" s="1"/>
  <c r="AW458" i="4"/>
  <c r="AX458" i="4" s="1"/>
  <c r="AW469" i="4"/>
  <c r="AX469" i="4" s="1"/>
  <c r="AW476" i="4"/>
  <c r="AX476" i="4" s="1"/>
  <c r="AW499" i="4"/>
  <c r="AX499" i="4" s="1"/>
  <c r="AW506" i="4"/>
  <c r="AX506" i="4" s="1"/>
  <c r="AW515" i="4"/>
  <c r="AX515" i="4" s="1"/>
  <c r="AW520" i="4"/>
  <c r="AX520" i="4" s="1"/>
  <c r="AW526" i="4"/>
  <c r="AX526" i="4" s="1"/>
  <c r="AW536" i="4"/>
  <c r="AX536" i="4" s="1"/>
  <c r="AW550" i="4"/>
  <c r="AX550" i="4" s="1"/>
  <c r="AW557" i="4"/>
  <c r="AX557" i="4" s="1"/>
  <c r="AW563" i="4"/>
  <c r="AX563" i="4" s="1"/>
  <c r="AW569" i="4"/>
  <c r="AX569" i="4" s="1"/>
  <c r="AW575" i="4"/>
  <c r="AX575" i="4" s="1"/>
  <c r="AW583" i="4"/>
  <c r="AX583" i="4" s="1"/>
  <c r="AW589" i="4"/>
  <c r="AX589" i="4" s="1"/>
  <c r="AW601" i="4"/>
  <c r="AX601" i="4" s="1"/>
  <c r="AW614" i="4"/>
  <c r="AX614" i="4" s="1"/>
  <c r="AW639" i="4"/>
  <c r="AX639" i="4" s="1"/>
  <c r="AW647" i="4"/>
  <c r="AX647" i="4" s="1"/>
  <c r="AW657" i="4"/>
  <c r="AX657" i="4" s="1"/>
  <c r="AW667" i="4"/>
  <c r="AX667" i="4" s="1"/>
  <c r="AW674" i="4"/>
  <c r="AX674" i="4" s="1"/>
  <c r="AW683" i="4"/>
  <c r="AX683" i="4" s="1"/>
  <c r="AW68" i="4"/>
  <c r="AX68" i="4" s="1"/>
  <c r="AW691" i="4"/>
  <c r="AX691" i="4" s="1"/>
  <c r="AW698" i="4"/>
  <c r="AX698" i="4" s="1"/>
  <c r="AW717" i="4"/>
  <c r="AX717" i="4" s="1"/>
  <c r="AW721" i="4"/>
  <c r="AX721" i="4" s="1"/>
  <c r="AW724" i="4"/>
  <c r="AX724" i="4" s="1"/>
  <c r="AW737" i="4"/>
  <c r="AX737" i="4" s="1"/>
  <c r="AW744" i="4"/>
  <c r="AX744" i="4" s="1"/>
  <c r="AW425" i="4"/>
  <c r="AX425" i="4" s="1"/>
  <c r="AW423" i="4"/>
  <c r="AX423" i="4" s="1"/>
  <c r="AW429" i="4"/>
  <c r="AX429" i="4" s="1"/>
  <c r="AW443" i="4"/>
  <c r="AX443" i="4" s="1"/>
  <c r="AW455" i="4"/>
  <c r="AX455" i="4" s="1"/>
  <c r="AW466" i="4"/>
  <c r="AX466" i="4" s="1"/>
  <c r="AW481" i="4"/>
  <c r="AX481" i="4" s="1"/>
  <c r="AW487" i="4"/>
  <c r="AX487" i="4" s="1"/>
  <c r="AW495" i="4"/>
  <c r="AX495" i="4" s="1"/>
  <c r="AW503" i="4"/>
  <c r="AX503" i="4" s="1"/>
  <c r="AW511" i="4"/>
  <c r="AX511" i="4" s="1"/>
  <c r="AW525" i="4"/>
  <c r="AX525" i="4" s="1"/>
  <c r="AW534" i="4"/>
  <c r="AX534" i="4" s="1"/>
  <c r="AW541" i="4"/>
  <c r="AX541" i="4" s="1"/>
  <c r="AW547" i="4"/>
  <c r="AX547" i="4" s="1"/>
  <c r="AW554" i="4"/>
  <c r="AX554" i="4" s="1"/>
  <c r="AW561" i="4"/>
  <c r="AX561" i="4" s="1"/>
  <c r="AW565" i="4"/>
  <c r="AX565" i="4" s="1"/>
  <c r="AW580" i="4"/>
  <c r="AX580" i="4" s="1"/>
  <c r="AW592" i="4"/>
  <c r="AX592" i="4" s="1"/>
  <c r="AW597" i="4"/>
  <c r="AX597" i="4" s="1"/>
  <c r="AW605" i="4"/>
  <c r="AX605" i="4" s="1"/>
  <c r="AW618" i="4"/>
  <c r="AX618" i="4" s="1"/>
  <c r="AW637" i="4"/>
  <c r="AX637" i="4" s="1"/>
  <c r="AW654" i="4"/>
  <c r="AX654" i="4" s="1"/>
  <c r="AW662" i="4"/>
  <c r="AX662" i="4" s="1"/>
  <c r="AW671" i="4"/>
  <c r="AX671" i="4" s="1"/>
  <c r="AW679" i="4"/>
  <c r="AX679" i="4" s="1"/>
  <c r="AW695" i="4"/>
  <c r="AX695" i="4" s="1"/>
  <c r="AW708" i="4"/>
  <c r="AX708" i="4" s="1"/>
  <c r="AW714" i="4"/>
  <c r="AX714" i="4" s="1"/>
  <c r="AW722" i="4"/>
  <c r="AX722" i="4" s="1"/>
  <c r="AW729" i="4"/>
  <c r="AX729" i="4" s="1"/>
  <c r="AW734" i="4"/>
  <c r="AX734" i="4" s="1"/>
  <c r="AW742" i="4"/>
  <c r="AX742" i="4" s="1"/>
  <c r="AW748" i="4"/>
  <c r="AX748" i="4" s="1"/>
  <c r="AW401" i="4"/>
  <c r="AX401" i="4" s="1"/>
  <c r="AW416" i="4"/>
  <c r="AX416" i="4" s="1"/>
  <c r="AW419" i="4"/>
  <c r="AX419" i="4" s="1"/>
  <c r="AW424" i="4"/>
  <c r="AX424" i="4" s="1"/>
  <c r="AW430" i="4"/>
  <c r="AX430" i="4" s="1"/>
  <c r="AW436" i="4"/>
  <c r="AX436" i="4" s="1"/>
  <c r="AW445" i="4"/>
  <c r="AX445" i="4" s="1"/>
  <c r="AW456" i="4"/>
  <c r="AX456" i="4" s="1"/>
  <c r="AW467" i="4"/>
  <c r="AX467" i="4" s="1"/>
  <c r="AW474" i="4"/>
  <c r="AX474" i="4" s="1"/>
  <c r="AW482" i="4"/>
  <c r="AX482" i="4" s="1"/>
  <c r="AW488" i="4"/>
  <c r="AX488" i="4" s="1"/>
  <c r="AW504" i="4"/>
  <c r="AX504" i="4" s="1"/>
  <c r="AW513" i="4"/>
  <c r="AX513" i="4" s="1"/>
  <c r="AW542" i="4"/>
  <c r="AX542" i="4" s="1"/>
  <c r="AW548" i="4"/>
  <c r="AX548" i="4" s="1"/>
  <c r="AW555" i="4"/>
  <c r="AX555" i="4" s="1"/>
  <c r="AW566" i="4"/>
  <c r="AX566" i="4" s="1"/>
  <c r="AW574" i="4"/>
  <c r="AX574" i="4" s="1"/>
  <c r="AW582" i="4"/>
  <c r="AX582" i="4" s="1"/>
  <c r="AW588" i="4"/>
  <c r="AX588" i="4" s="1"/>
  <c r="AW598" i="4"/>
  <c r="AX598" i="4" s="1"/>
  <c r="AW606" i="4"/>
  <c r="AX606" i="4" s="1"/>
  <c r="AW619" i="4"/>
  <c r="AX619" i="4" s="1"/>
  <c r="AW626" i="4"/>
  <c r="AX626" i="4" s="1"/>
  <c r="AW638" i="4"/>
  <c r="AX638" i="4" s="1"/>
  <c r="AW645" i="4"/>
  <c r="AX645" i="4" s="1"/>
  <c r="AW655" i="4"/>
  <c r="AX655" i="4" s="1"/>
  <c r="AW663" i="4"/>
  <c r="AX663" i="4" s="1"/>
  <c r="AW300" i="4"/>
  <c r="AX300" i="4" s="1"/>
  <c r="AW672" i="4"/>
  <c r="AX672" i="4" s="1"/>
  <c r="AW680" i="4"/>
  <c r="AX680" i="4" s="1"/>
  <c r="AW686" i="4"/>
  <c r="AX686" i="4" s="1"/>
  <c r="AW690" i="4"/>
  <c r="AX690" i="4" s="1"/>
  <c r="AW696" i="4"/>
  <c r="AX696" i="4" s="1"/>
  <c r="AW703" i="4"/>
  <c r="AX703" i="4" s="1"/>
  <c r="AW709" i="4"/>
  <c r="AX709" i="4" s="1"/>
  <c r="AW715" i="4"/>
  <c r="AX715" i="4" s="1"/>
  <c r="AW730" i="4"/>
  <c r="AX730" i="4" s="1"/>
  <c r="AW735" i="4"/>
  <c r="AX735" i="4" s="1"/>
  <c r="AW749" i="4"/>
  <c r="AX749" i="4" s="1"/>
  <c r="AW420" i="4"/>
  <c r="AX420" i="4" s="1"/>
  <c r="AW431" i="4"/>
  <c r="AX431" i="4" s="1"/>
  <c r="AW437" i="4"/>
  <c r="AX437" i="4" s="1"/>
  <c r="AW449" i="4"/>
  <c r="AX449" i="4" s="1"/>
  <c r="AW457" i="4"/>
  <c r="AX457" i="4" s="1"/>
  <c r="AW468" i="4"/>
  <c r="AX468" i="4" s="1"/>
  <c r="AW475" i="4"/>
  <c r="AX475" i="4" s="1"/>
  <c r="AW483" i="4"/>
  <c r="AX483" i="4" s="1"/>
  <c r="AW489" i="4"/>
  <c r="AX489" i="4" s="1"/>
  <c r="AW498" i="4"/>
  <c r="AX498" i="4" s="1"/>
  <c r="AW505" i="4"/>
  <c r="AX505" i="4" s="1"/>
  <c r="AW514" i="4"/>
  <c r="AX514" i="4" s="1"/>
  <c r="AW519" i="4"/>
  <c r="AX519" i="4" s="1"/>
  <c r="AW549" i="4"/>
  <c r="AX549" i="4" s="1"/>
  <c r="AW556" i="4"/>
  <c r="AX556" i="4" s="1"/>
  <c r="AW562" i="4"/>
  <c r="AX562" i="4" s="1"/>
  <c r="AW567" i="4"/>
  <c r="AX567" i="4" s="1"/>
  <c r="AW581" i="4"/>
  <c r="AX581" i="4" s="1"/>
  <c r="AW600" i="4"/>
  <c r="AX600" i="4" s="1"/>
  <c r="AW607" i="4"/>
  <c r="AX607" i="4" s="1"/>
  <c r="AW620" i="4"/>
  <c r="AX620" i="4" s="1"/>
  <c r="AW627" i="4"/>
  <c r="AX627" i="4" s="1"/>
  <c r="AW632" i="4"/>
  <c r="AX632" i="4" s="1"/>
  <c r="AW646" i="4"/>
  <c r="AX646" i="4" s="1"/>
  <c r="AW664" i="4"/>
  <c r="AX664" i="4" s="1"/>
  <c r="AW666" i="4"/>
  <c r="AX666" i="4" s="1"/>
  <c r="AW673" i="4"/>
  <c r="AX673" i="4" s="1"/>
  <c r="AW682" i="4"/>
  <c r="AX682" i="4" s="1"/>
  <c r="AW697" i="4"/>
  <c r="AX697" i="4" s="1"/>
  <c r="AW704" i="4"/>
  <c r="AX704" i="4" s="1"/>
  <c r="AW716" i="4"/>
  <c r="AX716" i="4" s="1"/>
  <c r="AW723" i="4"/>
  <c r="AX723" i="4" s="1"/>
  <c r="AW731" i="4"/>
  <c r="AX731" i="4" s="1"/>
  <c r="AW736" i="4"/>
  <c r="AX736" i="4" s="1"/>
  <c r="AW82" i="4"/>
  <c r="AX82" i="4" s="1"/>
  <c r="AW19" i="4"/>
  <c r="AX19" i="4" s="1"/>
  <c r="AQ317" i="4"/>
  <c r="AA317" i="4"/>
  <c r="M631" i="4"/>
  <c r="M450" i="4"/>
  <c r="M52" i="4"/>
  <c r="M8" i="4"/>
  <c r="M14" i="4"/>
  <c r="M10" i="4"/>
  <c r="M12" i="4"/>
  <c r="M16" i="4"/>
  <c r="M67" i="4"/>
  <c r="M728" i="4"/>
  <c r="M25" i="4"/>
  <c r="M27" i="4"/>
  <c r="M28" i="4"/>
  <c r="M7" i="4"/>
  <c r="M17" i="4"/>
  <c r="M35" i="4"/>
  <c r="M53" i="4"/>
  <c r="M36" i="4"/>
  <c r="M58" i="4"/>
  <c r="M40" i="4"/>
  <c r="M37" i="4"/>
  <c r="M413" i="4"/>
  <c r="M39" i="4"/>
  <c r="M454" i="4"/>
  <c r="M203" i="4"/>
  <c r="M15" i="4"/>
  <c r="M24" i="4"/>
  <c r="M22" i="4"/>
  <c r="M78" i="4"/>
  <c r="M26" i="4"/>
  <c r="M77" i="4"/>
  <c r="M48" i="4"/>
  <c r="M76" i="4"/>
  <c r="M46" i="4"/>
  <c r="M47" i="4"/>
  <c r="M11" i="4"/>
  <c r="M63" i="4"/>
  <c r="M44" i="4"/>
  <c r="M54" i="4"/>
  <c r="M18" i="4"/>
  <c r="M49" i="4"/>
  <c r="M50" i="4"/>
  <c r="M51" i="4"/>
  <c r="M31" i="4"/>
  <c r="M56" i="4"/>
  <c r="M55" i="4"/>
  <c r="M9" i="4"/>
  <c r="M32" i="4"/>
  <c r="M65" i="4"/>
  <c r="M741" i="4"/>
  <c r="M13" i="4"/>
  <c r="M19" i="4"/>
  <c r="M59" i="4"/>
  <c r="M60" i="4"/>
  <c r="M34" i="4"/>
  <c r="M62" i="4"/>
  <c r="M61" i="4"/>
  <c r="M33" i="4"/>
  <c r="M30" i="4"/>
  <c r="M652" i="4"/>
  <c r="M64" i="4"/>
  <c r="M66" i="4"/>
  <c r="M69" i="4"/>
  <c r="M20" i="4"/>
  <c r="M71" i="4"/>
  <c r="M75" i="4"/>
  <c r="M70" i="4"/>
  <c r="M74" i="4"/>
  <c r="M79" i="4"/>
  <c r="M100" i="4"/>
  <c r="M87" i="4"/>
  <c r="M83" i="4"/>
  <c r="M115" i="4"/>
  <c r="M105" i="4"/>
  <c r="M101" i="4"/>
  <c r="M95" i="4"/>
  <c r="M97" i="4"/>
  <c r="M526" i="4"/>
  <c r="M98" i="4"/>
  <c r="M84" i="4"/>
  <c r="M93" i="4"/>
  <c r="M659" i="4"/>
  <c r="M89" i="4"/>
  <c r="M85" i="4"/>
  <c r="M96" i="4"/>
  <c r="M99" i="4"/>
  <c r="M104" i="4"/>
  <c r="M81" i="4"/>
  <c r="M109" i="4"/>
  <c r="M103" i="4"/>
  <c r="M72" i="4"/>
  <c r="M108" i="4"/>
  <c r="M82" i="4"/>
  <c r="M94" i="4"/>
  <c r="M107" i="4"/>
  <c r="M91" i="4"/>
  <c r="M110" i="4"/>
  <c r="M92" i="4"/>
  <c r="M86" i="4"/>
  <c r="M102" i="4"/>
  <c r="M136" i="4"/>
  <c r="M145" i="4"/>
  <c r="M127" i="4"/>
  <c r="M183" i="4"/>
  <c r="M185" i="4"/>
  <c r="M122" i="4"/>
  <c r="M167" i="4"/>
  <c r="M157" i="4"/>
  <c r="M118" i="4"/>
  <c r="M179" i="4"/>
  <c r="M172" i="4"/>
  <c r="M120" i="4"/>
  <c r="M119" i="4"/>
  <c r="M121" i="4"/>
  <c r="M125" i="4"/>
  <c r="M130" i="4"/>
  <c r="M134" i="4"/>
  <c r="M135" i="4"/>
  <c r="M164" i="4"/>
  <c r="M144" i="4"/>
  <c r="M656" i="4"/>
  <c r="M166" i="4"/>
  <c r="M165" i="4"/>
  <c r="M184" i="4"/>
  <c r="M123" i="4"/>
  <c r="M142" i="4"/>
  <c r="M143" i="4"/>
  <c r="M146" i="4"/>
  <c r="M170" i="4"/>
  <c r="M137" i="4"/>
  <c r="M186" i="4"/>
  <c r="M140" i="4"/>
  <c r="M147" i="4"/>
  <c r="M150" i="4"/>
  <c r="M153" i="4"/>
  <c r="M155" i="4"/>
  <c r="M158" i="4"/>
  <c r="M388" i="4"/>
  <c r="M133" i="4"/>
  <c r="M159" i="4"/>
  <c r="M148" i="4"/>
  <c r="M152" i="4"/>
  <c r="M151" i="4"/>
  <c r="M262" i="4"/>
  <c r="M126" i="4"/>
  <c r="M128" i="4"/>
  <c r="M177" i="4"/>
  <c r="M173" i="4"/>
  <c r="M212" i="4"/>
  <c r="M178" i="4"/>
  <c r="M162" i="4"/>
  <c r="M161" i="4"/>
  <c r="M301" i="4"/>
  <c r="M149" i="4"/>
  <c r="M163" i="4"/>
  <c r="M171" i="4"/>
  <c r="M175" i="4"/>
  <c r="M180" i="4"/>
  <c r="M138" i="4"/>
  <c r="M181" i="4"/>
  <c r="M154" i="4"/>
  <c r="M160" i="4"/>
  <c r="M197" i="4"/>
  <c r="M198" i="4"/>
  <c r="M747" i="4"/>
  <c r="M201" i="4"/>
  <c r="M188" i="4"/>
  <c r="M190" i="4"/>
  <c r="M204" i="4"/>
  <c r="M187" i="4"/>
  <c r="M192" i="4"/>
  <c r="M193" i="4"/>
  <c r="M544" i="4"/>
  <c r="M189" i="4"/>
  <c r="M202" i="4"/>
  <c r="M206" i="4"/>
  <c r="M207" i="4"/>
  <c r="M208" i="4"/>
  <c r="M214" i="4"/>
  <c r="M215" i="4"/>
  <c r="M221" i="4"/>
  <c r="M230" i="4"/>
  <c r="M232" i="4"/>
  <c r="M211" i="4"/>
  <c r="M218" i="4"/>
  <c r="M220" i="4"/>
  <c r="M222" i="4"/>
  <c r="M223" i="4"/>
  <c r="M216" i="4"/>
  <c r="M224" i="4"/>
  <c r="M210" i="4"/>
  <c r="M225" i="4"/>
  <c r="M219" i="4"/>
  <c r="M227" i="4"/>
  <c r="M229" i="4"/>
  <c r="M234" i="4"/>
  <c r="M235" i="4"/>
  <c r="M574" i="4"/>
  <c r="M228" i="4"/>
  <c r="M241" i="4"/>
  <c r="M238" i="4"/>
  <c r="M239" i="4"/>
  <c r="M240" i="4"/>
  <c r="M746" i="4"/>
  <c r="M268" i="4"/>
  <c r="M252" i="4"/>
  <c r="M269" i="4"/>
  <c r="M265" i="4"/>
  <c r="M246" i="4"/>
  <c r="M243" i="4"/>
  <c r="M254" i="4"/>
  <c r="M29" i="4"/>
  <c r="M279" i="4"/>
  <c r="M272" i="4"/>
  <c r="M261" i="4"/>
  <c r="M260" i="4"/>
  <c r="M242" i="4"/>
  <c r="M112" i="4"/>
  <c r="M245" i="4"/>
  <c r="M247" i="4"/>
  <c r="M248" i="4"/>
  <c r="M535" i="4"/>
  <c r="M256" i="4"/>
  <c r="M255" i="4"/>
  <c r="M662" i="4"/>
  <c r="M258" i="4"/>
  <c r="M275" i="4"/>
  <c r="M259" i="4"/>
  <c r="M278" i="4"/>
  <c r="M266" i="4"/>
  <c r="M267" i="4"/>
  <c r="M286" i="4"/>
  <c r="M263" i="4"/>
  <c r="M277" i="4"/>
  <c r="M281" i="4"/>
  <c r="M264" i="4"/>
  <c r="M244" i="4"/>
  <c r="M274" i="4"/>
  <c r="M253" i="4"/>
  <c r="M90" i="4"/>
  <c r="M280" i="4"/>
  <c r="M290" i="4"/>
  <c r="M294" i="4"/>
  <c r="M302" i="4"/>
  <c r="M303" i="4"/>
  <c r="M288" i="4"/>
  <c r="M308" i="4"/>
  <c r="M291" i="4"/>
  <c r="M289" i="4"/>
  <c r="M306" i="4"/>
  <c r="M305" i="4"/>
  <c r="M297" i="4"/>
  <c r="M307" i="4"/>
  <c r="M292" i="4"/>
  <c r="M296" i="4"/>
  <c r="M295" i="4"/>
  <c r="M283" i="4"/>
  <c r="M663" i="4"/>
  <c r="M404" i="4"/>
  <c r="M323" i="4"/>
  <c r="M310" i="4"/>
  <c r="M347" i="4"/>
  <c r="M315" i="4"/>
  <c r="M339" i="4"/>
  <c r="M325" i="4"/>
  <c r="M329" i="4"/>
  <c r="M340" i="4"/>
  <c r="M320" i="4"/>
  <c r="M338" i="4"/>
  <c r="M321" i="4"/>
  <c r="M336" i="4"/>
  <c r="M322" i="4"/>
  <c r="M328" i="4"/>
  <c r="M312" i="4"/>
  <c r="M331" i="4"/>
  <c r="M316" i="4"/>
  <c r="M333" i="4"/>
  <c r="M332" i="4"/>
  <c r="M327" i="4"/>
  <c r="M313" i="4"/>
  <c r="M337" i="4"/>
  <c r="M335" i="4"/>
  <c r="M343" i="4"/>
  <c r="M344" i="4"/>
  <c r="M311" i="4"/>
  <c r="M324" i="4"/>
  <c r="M345" i="4"/>
  <c r="M348" i="4"/>
  <c r="M354" i="4"/>
  <c r="M355" i="4"/>
  <c r="M371" i="4"/>
  <c r="M357" i="4"/>
  <c r="M359" i="4"/>
  <c r="M349" i="4"/>
  <c r="M352" i="4"/>
  <c r="M360" i="4"/>
  <c r="M363" i="4"/>
  <c r="M498" i="4"/>
  <c r="M353" i="4"/>
  <c r="M351" i="4"/>
  <c r="M350" i="4"/>
  <c r="M356" i="4"/>
  <c r="M364" i="4"/>
  <c r="M365" i="4"/>
  <c r="M362" i="4"/>
  <c r="M369" i="4"/>
  <c r="M368" i="4"/>
  <c r="M366" i="4"/>
  <c r="M367" i="4"/>
  <c r="M370" i="4"/>
  <c r="M374" i="4"/>
  <c r="M615" i="4"/>
  <c r="M375" i="4"/>
  <c r="M372" i="4"/>
  <c r="M379" i="4"/>
  <c r="M376" i="4"/>
  <c r="M377" i="4"/>
  <c r="M378" i="4"/>
  <c r="M381" i="4"/>
  <c r="M382" i="4"/>
  <c r="M380" i="4"/>
  <c r="M392" i="4"/>
  <c r="M384" i="4"/>
  <c r="M386" i="4"/>
  <c r="M385" i="4"/>
  <c r="M389" i="4"/>
  <c r="M399" i="4"/>
  <c r="M407" i="4"/>
  <c r="M416" i="4"/>
  <c r="M395" i="4"/>
  <c r="M397" i="4"/>
  <c r="M417" i="4"/>
  <c r="M398" i="4"/>
  <c r="M402" i="4"/>
  <c r="M409" i="4"/>
  <c r="M405" i="4"/>
  <c r="M401" i="4"/>
  <c r="M411" i="4"/>
  <c r="M412" i="4"/>
  <c r="M394" i="4"/>
  <c r="M403" i="4"/>
  <c r="M410" i="4"/>
  <c r="M415" i="4"/>
  <c r="M419" i="4"/>
  <c r="M420" i="4"/>
  <c r="M429" i="4"/>
  <c r="M441" i="4"/>
  <c r="M451" i="4"/>
  <c r="M442" i="4"/>
  <c r="M423" i="4"/>
  <c r="M424" i="4"/>
  <c r="M440" i="4"/>
  <c r="M458" i="4"/>
  <c r="M447" i="4"/>
  <c r="M452" i="4"/>
  <c r="M449" i="4"/>
  <c r="M421" i="4"/>
  <c r="M470" i="4"/>
  <c r="M427" i="4"/>
  <c r="M426" i="4"/>
  <c r="M446" i="4"/>
  <c r="M430" i="4"/>
  <c r="M445" i="4"/>
  <c r="M432" i="4"/>
  <c r="M437" i="4"/>
  <c r="M460" i="4"/>
  <c r="M436" i="4"/>
  <c r="M428" i="4"/>
  <c r="M461" i="4"/>
  <c r="M434" i="4"/>
  <c r="M439" i="4"/>
  <c r="M443" i="4"/>
  <c r="M431" i="4"/>
  <c r="M467" i="4"/>
  <c r="M457" i="4"/>
  <c r="M422" i="4"/>
  <c r="M466" i="4"/>
  <c r="M455" i="4"/>
  <c r="M435" i="4"/>
  <c r="M453" i="4"/>
  <c r="M433" i="4"/>
  <c r="M456" i="4"/>
  <c r="M468" i="4"/>
  <c r="M459" i="4"/>
  <c r="M463" i="4"/>
  <c r="M469" i="4"/>
  <c r="M473" i="4"/>
  <c r="M476" i="4"/>
  <c r="M477" i="4"/>
  <c r="M483" i="4"/>
  <c r="M485" i="4"/>
  <c r="M484" i="4"/>
  <c r="M474" i="4"/>
  <c r="M491" i="4"/>
  <c r="M475" i="4"/>
  <c r="M493" i="4"/>
  <c r="M499" i="4"/>
  <c r="M488" i="4"/>
  <c r="M481" i="4"/>
  <c r="M508" i="4"/>
  <c r="M479" i="4"/>
  <c r="M480" i="4"/>
  <c r="M489" i="4"/>
  <c r="M486" i="4"/>
  <c r="M478" i="4"/>
  <c r="M487" i="4"/>
  <c r="M500" i="4"/>
  <c r="M482" i="4"/>
  <c r="M495" i="4"/>
  <c r="M492" i="4"/>
  <c r="M503" i="4"/>
  <c r="M506" i="4"/>
  <c r="M504" i="4"/>
  <c r="M505" i="4"/>
  <c r="M502" i="4"/>
  <c r="M501" i="4"/>
  <c r="M525" i="4"/>
  <c r="M513" i="4"/>
  <c r="M511" i="4"/>
  <c r="M520" i="4"/>
  <c r="M515" i="4"/>
  <c r="M518" i="4"/>
  <c r="M514" i="4"/>
  <c r="M516" i="4"/>
  <c r="M523" i="4"/>
  <c r="M519" i="4"/>
  <c r="M522" i="4"/>
  <c r="M524" i="4"/>
  <c r="M510" i="4"/>
  <c r="M542" i="4"/>
  <c r="M540" i="4"/>
  <c r="M527" i="4"/>
  <c r="M549" i="4"/>
  <c r="M530" i="4"/>
  <c r="M557" i="4"/>
  <c r="M529" i="4"/>
  <c r="M533" i="4"/>
  <c r="M558" i="4"/>
  <c r="M534" i="4"/>
  <c r="M536" i="4"/>
  <c r="M545" i="4"/>
  <c r="M563" i="4"/>
  <c r="M564" i="4"/>
  <c r="M554" i="4"/>
  <c r="M550" i="4"/>
  <c r="M546" i="4"/>
  <c r="M547" i="4"/>
  <c r="M548" i="4"/>
  <c r="M541" i="4"/>
  <c r="M73" i="4"/>
  <c r="M551" i="4"/>
  <c r="M552" i="4"/>
  <c r="M553" i="4"/>
  <c r="M555" i="4"/>
  <c r="M556" i="4"/>
  <c r="M406" i="4"/>
  <c r="M560" i="4"/>
  <c r="M537" i="4"/>
  <c r="M539" i="4"/>
  <c r="M543" i="4"/>
  <c r="M528" i="4"/>
  <c r="M561" i="4"/>
  <c r="M562" i="4"/>
  <c r="M532" i="4"/>
  <c r="M566" i="4"/>
  <c r="M569" i="4"/>
  <c r="M567" i="4"/>
  <c r="M393" i="4"/>
  <c r="M565" i="4"/>
  <c r="M194" i="4"/>
  <c r="M583" i="4"/>
  <c r="M585" i="4"/>
  <c r="M509" i="4"/>
  <c r="M572" i="4"/>
  <c r="M575" i="4"/>
  <c r="M577" i="4"/>
  <c r="M578" i="4"/>
  <c r="M591" i="4"/>
  <c r="M587" i="4"/>
  <c r="M573" i="4"/>
  <c r="M592" i="4"/>
  <c r="M586" i="4"/>
  <c r="M581" i="4"/>
  <c r="M579" i="4"/>
  <c r="M571" i="4"/>
  <c r="M584" i="4"/>
  <c r="M582" i="4"/>
  <c r="M588" i="4"/>
  <c r="M589" i="4"/>
  <c r="M580" i="4"/>
  <c r="M590" i="4"/>
  <c r="M570" i="4"/>
  <c r="M628" i="4"/>
  <c r="M636" i="4"/>
  <c r="M595" i="4"/>
  <c r="M596" i="4"/>
  <c r="M620" i="4"/>
  <c r="M603" i="4"/>
  <c r="M632" i="4"/>
  <c r="M647" i="4"/>
  <c r="M600" i="4"/>
  <c r="M606" i="4"/>
  <c r="M610" i="4"/>
  <c r="M612" i="4"/>
  <c r="M602" i="4"/>
  <c r="M111" i="4"/>
  <c r="M618" i="4"/>
  <c r="M607" i="4"/>
  <c r="M616" i="4"/>
  <c r="M617" i="4"/>
  <c r="M622" i="4"/>
  <c r="M627" i="4"/>
  <c r="M605" i="4"/>
  <c r="M614" i="4"/>
  <c r="M633" i="4"/>
  <c r="M625" i="4"/>
  <c r="M626" i="4"/>
  <c r="M619" i="4"/>
  <c r="M597" i="4"/>
  <c r="M645" i="4"/>
  <c r="M629" i="4"/>
  <c r="M630" i="4"/>
  <c r="M635" i="4"/>
  <c r="M646" i="4"/>
  <c r="M643" i="4"/>
  <c r="M608" i="4"/>
  <c r="M598" i="4"/>
  <c r="M641" i="4"/>
  <c r="M639" i="4"/>
  <c r="M601" i="4"/>
  <c r="M638" i="4"/>
  <c r="M648" i="4"/>
  <c r="M649" i="4"/>
  <c r="M637" i="4"/>
  <c r="M624" i="4"/>
  <c r="M651" i="4"/>
  <c r="M674" i="4"/>
  <c r="M661" i="4"/>
  <c r="M658" i="4"/>
  <c r="M657" i="4"/>
  <c r="M667" i="4"/>
  <c r="M673" i="4"/>
  <c r="M654" i="4"/>
  <c r="M682" i="4"/>
  <c r="M683" i="4"/>
  <c r="M669" i="4"/>
  <c r="M671" i="4"/>
  <c r="M664" i="4"/>
  <c r="M677" i="4"/>
  <c r="M665" i="4"/>
  <c r="M666" i="4"/>
  <c r="M670" i="4"/>
  <c r="M300" i="4"/>
  <c r="M680" i="4"/>
  <c r="M668" i="4"/>
  <c r="M678" i="4"/>
  <c r="M676" i="4"/>
  <c r="M655" i="4"/>
  <c r="M684" i="4"/>
  <c r="M672" i="4"/>
  <c r="M675" i="4"/>
  <c r="M679" i="4"/>
  <c r="M700" i="4"/>
  <c r="M689" i="4"/>
  <c r="M691" i="4"/>
  <c r="M693" i="4"/>
  <c r="M68" i="4"/>
  <c r="M694" i="4"/>
  <c r="M697" i="4"/>
  <c r="M686" i="4"/>
  <c r="M688" i="4"/>
  <c r="M699" i="4"/>
  <c r="M695" i="4"/>
  <c r="M698" i="4"/>
  <c r="M703" i="4"/>
  <c r="M690" i="4"/>
  <c r="M692" i="4"/>
  <c r="M696" i="4"/>
  <c r="M702" i="4"/>
  <c r="M707" i="4"/>
  <c r="M711" i="4"/>
  <c r="M706" i="4"/>
  <c r="M704" i="4"/>
  <c r="M709" i="4"/>
  <c r="M708" i="4"/>
  <c r="M731" i="4"/>
  <c r="M732" i="4"/>
  <c r="M739" i="4"/>
  <c r="M309" i="4"/>
  <c r="M715" i="4"/>
  <c r="M729" i="4"/>
  <c r="M713" i="4"/>
  <c r="M714" i="4"/>
  <c r="M717" i="4"/>
  <c r="M726" i="4"/>
  <c r="M736" i="4"/>
  <c r="M742" i="4"/>
  <c r="M718" i="4"/>
  <c r="M716" i="4"/>
  <c r="M720" i="4"/>
  <c r="M733" i="4"/>
  <c r="M738" i="4"/>
  <c r="M737" i="4"/>
  <c r="M712" i="4"/>
  <c r="M723" i="4"/>
  <c r="M724" i="4"/>
  <c r="M721" i="4"/>
  <c r="M722" i="4"/>
  <c r="M727" i="4"/>
  <c r="M735" i="4"/>
  <c r="M725" i="4"/>
  <c r="M740" i="4"/>
  <c r="M719" i="4"/>
  <c r="M730" i="4"/>
  <c r="M734" i="4"/>
  <c r="M744" i="4"/>
  <c r="M745" i="4"/>
  <c r="M748" i="4"/>
  <c r="M749" i="4"/>
  <c r="M425" i="4"/>
  <c r="M414" i="4"/>
  <c r="M317" i="4"/>
  <c r="J317" i="4" s="1"/>
  <c r="AP317" i="4" s="1"/>
  <c r="R317" i="4"/>
  <c r="M766" i="4" l="1"/>
  <c r="M767" i="4"/>
  <c r="M759" i="4"/>
  <c r="AT763" i="4"/>
  <c r="AU67" i="4"/>
  <c r="AT759" i="4"/>
  <c r="AU53" i="4"/>
  <c r="AT767" i="4"/>
  <c r="M762" i="4"/>
  <c r="M764" i="4"/>
  <c r="M761" i="4"/>
  <c r="M765" i="4"/>
  <c r="AV768" i="4"/>
  <c r="AU768" i="4"/>
  <c r="AU454" i="4"/>
  <c r="AT761" i="4"/>
  <c r="M769" i="4"/>
  <c r="M763" i="4"/>
  <c r="AU16" i="4"/>
  <c r="AT766" i="4"/>
  <c r="M768" i="4"/>
  <c r="M760" i="4"/>
  <c r="AT762" i="4"/>
  <c r="AU8" i="4"/>
  <c r="AT755" i="4"/>
  <c r="AT760" i="4"/>
  <c r="AU25" i="4"/>
  <c r="AT769" i="4"/>
  <c r="AU14" i="4"/>
  <c r="AT764" i="4"/>
  <c r="J7" i="4"/>
  <c r="AP7" i="4" s="1"/>
  <c r="M755" i="4"/>
  <c r="AU450" i="4"/>
  <c r="AU765" i="4" s="1"/>
  <c r="AU631" i="4"/>
  <c r="AO317" i="4"/>
  <c r="Z317" i="4"/>
  <c r="A7" i="5"/>
  <c r="C7" i="5"/>
  <c r="D7" i="5"/>
  <c r="E7" i="5"/>
  <c r="F7" i="5"/>
  <c r="G7" i="5"/>
  <c r="H7" i="5"/>
  <c r="I7" i="5"/>
  <c r="J7" i="5"/>
  <c r="O7" i="5"/>
  <c r="K7" i="5"/>
  <c r="P7" i="5"/>
  <c r="Q7" i="5"/>
  <c r="L7" i="5"/>
  <c r="N7" i="5"/>
  <c r="M7" i="5"/>
  <c r="A9" i="5"/>
  <c r="C9" i="5"/>
  <c r="D9" i="5"/>
  <c r="E9" i="5"/>
  <c r="F9" i="5"/>
  <c r="G9" i="5"/>
  <c r="H9" i="5"/>
  <c r="I9" i="5"/>
  <c r="J9" i="5"/>
  <c r="O9" i="5"/>
  <c r="K9" i="5"/>
  <c r="P9" i="5"/>
  <c r="Q9" i="5"/>
  <c r="L9" i="5"/>
  <c r="N9" i="5"/>
  <c r="M9" i="5"/>
  <c r="A10" i="5"/>
  <c r="C10" i="5"/>
  <c r="D10" i="5"/>
  <c r="E10" i="5"/>
  <c r="F10" i="5"/>
  <c r="G10" i="5"/>
  <c r="H10" i="5"/>
  <c r="I10" i="5"/>
  <c r="J10" i="5"/>
  <c r="O10" i="5"/>
  <c r="K10" i="5"/>
  <c r="P10" i="5"/>
  <c r="Q10" i="5"/>
  <c r="L10" i="5"/>
  <c r="N10" i="5"/>
  <c r="M10" i="5"/>
  <c r="A11" i="5"/>
  <c r="C11" i="5"/>
  <c r="D11" i="5"/>
  <c r="E11" i="5"/>
  <c r="F11" i="5"/>
  <c r="G11" i="5"/>
  <c r="H11" i="5"/>
  <c r="I11" i="5"/>
  <c r="J11" i="5"/>
  <c r="O11" i="5"/>
  <c r="K11" i="5"/>
  <c r="P11" i="5"/>
  <c r="Q11" i="5"/>
  <c r="L11" i="5"/>
  <c r="N11" i="5"/>
  <c r="M11" i="5"/>
  <c r="A12" i="5"/>
  <c r="C12" i="5"/>
  <c r="D12" i="5"/>
  <c r="E12" i="5"/>
  <c r="F12" i="5"/>
  <c r="G12" i="5"/>
  <c r="H12" i="5"/>
  <c r="I12" i="5"/>
  <c r="J12" i="5"/>
  <c r="O12" i="5"/>
  <c r="K12" i="5"/>
  <c r="P12" i="5"/>
  <c r="Q12" i="5"/>
  <c r="L12" i="5"/>
  <c r="N12" i="5"/>
  <c r="M12" i="5"/>
  <c r="A13" i="5"/>
  <c r="C13" i="5"/>
  <c r="D13" i="5"/>
  <c r="E13" i="5"/>
  <c r="F13" i="5"/>
  <c r="G13" i="5"/>
  <c r="H13" i="5"/>
  <c r="I13" i="5"/>
  <c r="J13" i="5"/>
  <c r="O13" i="5"/>
  <c r="K13" i="5"/>
  <c r="P13" i="5"/>
  <c r="Q13" i="5"/>
  <c r="L13" i="5"/>
  <c r="N13" i="5"/>
  <c r="M13" i="5"/>
  <c r="A14" i="5"/>
  <c r="C14" i="5"/>
  <c r="D14" i="5"/>
  <c r="E14" i="5"/>
  <c r="F14" i="5"/>
  <c r="G14" i="5"/>
  <c r="H14" i="5"/>
  <c r="I14" i="5"/>
  <c r="J14" i="5"/>
  <c r="O14" i="5"/>
  <c r="K14" i="5"/>
  <c r="P14" i="5"/>
  <c r="Q14" i="5"/>
  <c r="L14" i="5"/>
  <c r="N14" i="5"/>
  <c r="M14" i="5"/>
  <c r="A15" i="5"/>
  <c r="C15" i="5"/>
  <c r="D15" i="5"/>
  <c r="E15" i="5"/>
  <c r="F15" i="5"/>
  <c r="G15" i="5"/>
  <c r="H15" i="5"/>
  <c r="I15" i="5"/>
  <c r="J15" i="5"/>
  <c r="O15" i="5"/>
  <c r="K15" i="5"/>
  <c r="P15" i="5"/>
  <c r="Q15" i="5"/>
  <c r="L15" i="5"/>
  <c r="N15" i="5"/>
  <c r="M15" i="5"/>
  <c r="A16" i="5"/>
  <c r="C16" i="5"/>
  <c r="D16" i="5"/>
  <c r="E16" i="5"/>
  <c r="F16" i="5"/>
  <c r="G16" i="5"/>
  <c r="H16" i="5"/>
  <c r="I16" i="5"/>
  <c r="J16" i="5"/>
  <c r="O16" i="5"/>
  <c r="K16" i="5"/>
  <c r="P16" i="5"/>
  <c r="Q16" i="5"/>
  <c r="L16" i="5"/>
  <c r="N16" i="5"/>
  <c r="M16" i="5"/>
  <c r="A17" i="5"/>
  <c r="C17" i="5"/>
  <c r="D17" i="5"/>
  <c r="E17" i="5"/>
  <c r="F17" i="5"/>
  <c r="G17" i="5"/>
  <c r="H17" i="5"/>
  <c r="I17" i="5"/>
  <c r="J17" i="5"/>
  <c r="O17" i="5"/>
  <c r="K17" i="5"/>
  <c r="P17" i="5"/>
  <c r="Q17" i="5"/>
  <c r="L17" i="5"/>
  <c r="N17" i="5"/>
  <c r="M17" i="5"/>
  <c r="A18" i="5"/>
  <c r="C18" i="5"/>
  <c r="D18" i="5"/>
  <c r="E18" i="5"/>
  <c r="F18" i="5"/>
  <c r="G18" i="5"/>
  <c r="H18" i="5"/>
  <c r="I18" i="5"/>
  <c r="J18" i="5"/>
  <c r="O18" i="5"/>
  <c r="K18" i="5"/>
  <c r="P18" i="5"/>
  <c r="Q18" i="5"/>
  <c r="L18" i="5"/>
  <c r="N18" i="5"/>
  <c r="M18" i="5"/>
  <c r="A19" i="5"/>
  <c r="C19" i="5"/>
  <c r="D19" i="5"/>
  <c r="E19" i="5"/>
  <c r="F19" i="5"/>
  <c r="G19" i="5"/>
  <c r="H19" i="5"/>
  <c r="I19" i="5"/>
  <c r="J19" i="5"/>
  <c r="O19" i="5"/>
  <c r="K19" i="5"/>
  <c r="P19" i="5"/>
  <c r="Q19" i="5"/>
  <c r="L19" i="5"/>
  <c r="N19" i="5"/>
  <c r="M19" i="5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S178" i="12"/>
  <c r="AT178" i="12"/>
  <c r="AU178" i="12"/>
  <c r="AV178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S260" i="12"/>
  <c r="AT260" i="12"/>
  <c r="AU260" i="12"/>
  <c r="AV260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AQ261" i="12"/>
  <c r="AR261" i="12"/>
  <c r="AS261" i="12"/>
  <c r="AT261" i="12"/>
  <c r="AU261" i="12"/>
  <c r="AV261" i="12"/>
  <c r="AE427" i="12"/>
  <c r="AF427" i="12"/>
  <c r="AG427" i="12"/>
  <c r="AH427" i="12"/>
  <c r="AI427" i="12"/>
  <c r="AJ427" i="12"/>
  <c r="AK427" i="12"/>
  <c r="AL427" i="12"/>
  <c r="AM427" i="12"/>
  <c r="AN427" i="12"/>
  <c r="AO427" i="12"/>
  <c r="AP427" i="12"/>
  <c r="AQ427" i="12"/>
  <c r="AR427" i="12"/>
  <c r="AS427" i="12"/>
  <c r="AT427" i="12"/>
  <c r="AU427" i="12"/>
  <c r="AV427" i="12"/>
  <c r="AE435" i="12"/>
  <c r="AF435" i="12"/>
  <c r="AG435" i="12"/>
  <c r="AH435" i="12"/>
  <c r="AI435" i="12"/>
  <c r="AJ435" i="12"/>
  <c r="AK435" i="12"/>
  <c r="AL435" i="12"/>
  <c r="AM435" i="12"/>
  <c r="AN435" i="12"/>
  <c r="AO435" i="12"/>
  <c r="AP435" i="12"/>
  <c r="AQ435" i="12"/>
  <c r="AR435" i="12"/>
  <c r="AS435" i="12"/>
  <c r="AT435" i="12"/>
  <c r="AU435" i="12"/>
  <c r="AV435" i="12"/>
  <c r="AE440" i="12"/>
  <c r="AF440" i="12"/>
  <c r="AG440" i="12"/>
  <c r="AH440" i="12"/>
  <c r="AI440" i="12"/>
  <c r="AJ440" i="12"/>
  <c r="AK440" i="12"/>
  <c r="AL440" i="12"/>
  <c r="AM440" i="12"/>
  <c r="AN440" i="12"/>
  <c r="AO440" i="12"/>
  <c r="AP440" i="12"/>
  <c r="AQ440" i="12"/>
  <c r="AR440" i="12"/>
  <c r="AS440" i="12"/>
  <c r="AT440" i="12"/>
  <c r="AU440" i="12"/>
  <c r="AV440" i="12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AQ576" i="12"/>
  <c r="AR576" i="12"/>
  <c r="AS576" i="12"/>
  <c r="AT576" i="12"/>
  <c r="AU576" i="12"/>
  <c r="AV576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AS665" i="12"/>
  <c r="AT665" i="12"/>
  <c r="AU665" i="12"/>
  <c r="AV665" i="12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AQ682" i="12"/>
  <c r="AR682" i="12"/>
  <c r="AS682" i="12"/>
  <c r="AT682" i="12"/>
  <c r="AU682" i="12"/>
  <c r="AV682" i="12"/>
  <c r="AE728" i="12"/>
  <c r="AF728" i="12"/>
  <c r="AG728" i="12"/>
  <c r="AH728" i="12"/>
  <c r="AI728" i="12"/>
  <c r="AJ728" i="12"/>
  <c r="AK728" i="12"/>
  <c r="AL728" i="12"/>
  <c r="AM728" i="12"/>
  <c r="AN728" i="12"/>
  <c r="AO728" i="12"/>
  <c r="AP728" i="12"/>
  <c r="AQ728" i="12"/>
  <c r="AR728" i="12"/>
  <c r="AS728" i="12"/>
  <c r="AT728" i="12"/>
  <c r="AU728" i="12"/>
  <c r="AV728" i="12"/>
  <c r="AE357" i="12"/>
  <c r="AF357" i="12"/>
  <c r="AG357" i="12"/>
  <c r="AH357" i="12"/>
  <c r="AI357" i="12"/>
  <c r="AJ357" i="12"/>
  <c r="AK357" i="12"/>
  <c r="AL357" i="12"/>
  <c r="AM357" i="12"/>
  <c r="AN357" i="12"/>
  <c r="AO357" i="12"/>
  <c r="AP357" i="12"/>
  <c r="AQ357" i="12"/>
  <c r="AR357" i="12"/>
  <c r="AS357" i="12"/>
  <c r="AT357" i="12"/>
  <c r="AU357" i="12"/>
  <c r="AV357" i="12"/>
  <c r="AE363" i="12"/>
  <c r="AF363" i="12"/>
  <c r="AG363" i="12"/>
  <c r="AH363" i="12"/>
  <c r="AI363" i="12"/>
  <c r="AJ363" i="12"/>
  <c r="AK363" i="12"/>
  <c r="AL363" i="12"/>
  <c r="AM363" i="12"/>
  <c r="AN363" i="12"/>
  <c r="AO363" i="12"/>
  <c r="AP363" i="12"/>
  <c r="AQ363" i="12"/>
  <c r="AR363" i="12"/>
  <c r="AS363" i="12"/>
  <c r="AT363" i="12"/>
  <c r="AU363" i="12"/>
  <c r="AV363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S179" i="12"/>
  <c r="AT179" i="12"/>
  <c r="AU179" i="12"/>
  <c r="AV179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U7" i="12"/>
  <c r="AV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E413" i="12"/>
  <c r="AF413" i="12"/>
  <c r="AG413" i="12"/>
  <c r="AH413" i="12"/>
  <c r="AI413" i="12"/>
  <c r="AJ413" i="12"/>
  <c r="AK413" i="12"/>
  <c r="AL413" i="12"/>
  <c r="AM413" i="12"/>
  <c r="AN413" i="12"/>
  <c r="AO413" i="12"/>
  <c r="AP413" i="12"/>
  <c r="AQ413" i="12"/>
  <c r="AR413" i="12"/>
  <c r="AS413" i="12"/>
  <c r="AT413" i="12"/>
  <c r="AU413" i="12"/>
  <c r="AV413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E454" i="12"/>
  <c r="AF454" i="12"/>
  <c r="AG454" i="12"/>
  <c r="AH454" i="12"/>
  <c r="AI454" i="12"/>
  <c r="AJ454" i="12"/>
  <c r="AK454" i="12"/>
  <c r="AL454" i="12"/>
  <c r="AM454" i="12"/>
  <c r="AN454" i="12"/>
  <c r="AO454" i="12"/>
  <c r="AP454" i="12"/>
  <c r="AQ454" i="12"/>
  <c r="AR454" i="12"/>
  <c r="AS454" i="12"/>
  <c r="AT454" i="12"/>
  <c r="AU454" i="12"/>
  <c r="AV454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S203" i="12"/>
  <c r="AT203" i="12"/>
  <c r="AU203" i="12"/>
  <c r="AV203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S48" i="12"/>
  <c r="AT48" i="12"/>
  <c r="AU48" i="12"/>
  <c r="AV48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S31" i="12"/>
  <c r="AT31" i="12"/>
  <c r="AU31" i="12"/>
  <c r="AV31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E741" i="12"/>
  <c r="AF741" i="12"/>
  <c r="AG741" i="12"/>
  <c r="AH741" i="12"/>
  <c r="AI741" i="12"/>
  <c r="AJ741" i="12"/>
  <c r="AK741" i="12"/>
  <c r="AL741" i="12"/>
  <c r="AM741" i="12"/>
  <c r="AN741" i="12"/>
  <c r="AO741" i="12"/>
  <c r="AP741" i="12"/>
  <c r="AQ741" i="12"/>
  <c r="AR741" i="12"/>
  <c r="AS741" i="12"/>
  <c r="AT741" i="12"/>
  <c r="AU741" i="12"/>
  <c r="AV741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S652" i="12"/>
  <c r="AT652" i="12"/>
  <c r="AU652" i="12"/>
  <c r="AV652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AS100" i="12"/>
  <c r="AT100" i="12"/>
  <c r="AU100" i="12"/>
  <c r="AV100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S115" i="12"/>
  <c r="AT115" i="12"/>
  <c r="AU115" i="12"/>
  <c r="AV11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S105" i="12"/>
  <c r="AT105" i="12"/>
  <c r="AU105" i="12"/>
  <c r="AV105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AS101" i="12"/>
  <c r="AT101" i="12"/>
  <c r="AU101" i="12"/>
  <c r="AV101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AS526" i="12"/>
  <c r="AT526" i="12"/>
  <c r="AU526" i="12"/>
  <c r="AV526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S98" i="12"/>
  <c r="AT98" i="12"/>
  <c r="AU98" i="12"/>
  <c r="AV98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AS659" i="12"/>
  <c r="AT659" i="12"/>
  <c r="AU659" i="12"/>
  <c r="AV65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S96" i="12"/>
  <c r="AT96" i="12"/>
  <c r="AU96" i="12"/>
  <c r="AV96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S99" i="12"/>
  <c r="AT99" i="12"/>
  <c r="AU99" i="12"/>
  <c r="AV99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S104" i="12"/>
  <c r="AT104" i="12"/>
  <c r="AU104" i="12"/>
  <c r="AV104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U109" i="12"/>
  <c r="AV109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S103" i="12"/>
  <c r="AT103" i="12"/>
  <c r="AU103" i="12"/>
  <c r="AV103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U108" i="12"/>
  <c r="AV108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U107" i="12"/>
  <c r="AV107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U110" i="12"/>
  <c r="AV110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S102" i="12"/>
  <c r="AT102" i="12"/>
  <c r="AU102" i="12"/>
  <c r="AV102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AS136" i="12"/>
  <c r="AT136" i="12"/>
  <c r="AU136" i="12"/>
  <c r="AV136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S145" i="12"/>
  <c r="AT145" i="12"/>
  <c r="AU145" i="12"/>
  <c r="AV145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S127" i="12"/>
  <c r="AT127" i="12"/>
  <c r="AU127" i="12"/>
  <c r="AV127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S183" i="12"/>
  <c r="AT183" i="12"/>
  <c r="AU183" i="12"/>
  <c r="AV183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AQ185" i="12"/>
  <c r="AR185" i="12"/>
  <c r="AS185" i="12"/>
  <c r="AT185" i="12"/>
  <c r="AU185" i="12"/>
  <c r="AV185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S122" i="12"/>
  <c r="AT122" i="12"/>
  <c r="AU122" i="12"/>
  <c r="AV122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AQ167" i="12"/>
  <c r="AR167" i="12"/>
  <c r="AS167" i="12"/>
  <c r="AT167" i="12"/>
  <c r="AU167" i="12"/>
  <c r="AV167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S157" i="12"/>
  <c r="AT157" i="12"/>
  <c r="AU157" i="12"/>
  <c r="AV157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AS118" i="12"/>
  <c r="AT118" i="12"/>
  <c r="AU118" i="12"/>
  <c r="AV118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AQ172" i="12"/>
  <c r="AR172" i="12"/>
  <c r="AS172" i="12"/>
  <c r="AT172" i="12"/>
  <c r="AU172" i="12"/>
  <c r="AV172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S120" i="12"/>
  <c r="AT120" i="12"/>
  <c r="AU120" i="12"/>
  <c r="AV120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AS119" i="12"/>
  <c r="AT119" i="12"/>
  <c r="AU119" i="12"/>
  <c r="AV119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S121" i="12"/>
  <c r="AT121" i="12"/>
  <c r="AU121" i="12"/>
  <c r="AV121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S125" i="12"/>
  <c r="AT125" i="12"/>
  <c r="AU125" i="12"/>
  <c r="AV125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S130" i="12"/>
  <c r="AT130" i="12"/>
  <c r="AU130" i="12"/>
  <c r="AV130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AS134" i="12"/>
  <c r="AT134" i="12"/>
  <c r="AU134" i="12"/>
  <c r="AV134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AS135" i="12"/>
  <c r="AT135" i="12"/>
  <c r="AU135" i="12"/>
  <c r="AV135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S164" i="12"/>
  <c r="AT164" i="12"/>
  <c r="AU164" i="12"/>
  <c r="AV164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S144" i="12"/>
  <c r="AT144" i="12"/>
  <c r="AU144" i="12"/>
  <c r="AV144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S656" i="12"/>
  <c r="AT656" i="12"/>
  <c r="AU656" i="12"/>
  <c r="AV656" i="12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AQ166" i="12"/>
  <c r="AR166" i="12"/>
  <c r="AS166" i="12"/>
  <c r="AT166" i="12"/>
  <c r="AU166" i="12"/>
  <c r="AV166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S165" i="12"/>
  <c r="AT165" i="12"/>
  <c r="AU165" i="12"/>
  <c r="AV165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S184" i="12"/>
  <c r="AT184" i="12"/>
  <c r="AU184" i="12"/>
  <c r="AV184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S123" i="12"/>
  <c r="AT123" i="12"/>
  <c r="AU123" i="12"/>
  <c r="AV123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S142" i="12"/>
  <c r="AT142" i="12"/>
  <c r="AU142" i="12"/>
  <c r="AV142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S143" i="12"/>
  <c r="AT143" i="12"/>
  <c r="AU143" i="12"/>
  <c r="AV143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S146" i="12"/>
  <c r="AT146" i="12"/>
  <c r="AU146" i="12"/>
  <c r="AV146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S176" i="12"/>
  <c r="AT176" i="12"/>
  <c r="AU176" i="12"/>
  <c r="AV176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AQ170" i="12"/>
  <c r="AR170" i="12"/>
  <c r="AS170" i="12"/>
  <c r="AT170" i="12"/>
  <c r="AU170" i="12"/>
  <c r="AV170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S137" i="12"/>
  <c r="AT137" i="12"/>
  <c r="AU137" i="12"/>
  <c r="AV137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S186" i="12"/>
  <c r="AT186" i="12"/>
  <c r="AU186" i="12"/>
  <c r="AV186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S140" i="12"/>
  <c r="AT140" i="12"/>
  <c r="AU140" i="12"/>
  <c r="AV140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S147" i="12"/>
  <c r="AT147" i="12"/>
  <c r="AU147" i="12"/>
  <c r="AV147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S150" i="12"/>
  <c r="AT150" i="12"/>
  <c r="AU150" i="12"/>
  <c r="AV150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S153" i="12"/>
  <c r="AT153" i="12"/>
  <c r="AU153" i="12"/>
  <c r="AV153" i="12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AQ155" i="12"/>
  <c r="AR155" i="12"/>
  <c r="AS155" i="12"/>
  <c r="AT155" i="12"/>
  <c r="AU155" i="12"/>
  <c r="AV155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S158" i="12"/>
  <c r="AT158" i="12"/>
  <c r="AU158" i="12"/>
  <c r="AV158" i="12"/>
  <c r="AE388" i="12"/>
  <c r="AF388" i="12"/>
  <c r="AG388" i="12"/>
  <c r="AH388" i="12"/>
  <c r="AI388" i="12"/>
  <c r="AJ388" i="12"/>
  <c r="AK388" i="12"/>
  <c r="AL388" i="12"/>
  <c r="AM388" i="12"/>
  <c r="AN388" i="12"/>
  <c r="AO388" i="12"/>
  <c r="AP388" i="12"/>
  <c r="AQ388" i="12"/>
  <c r="AR388" i="12"/>
  <c r="AS388" i="12"/>
  <c r="AT388" i="12"/>
  <c r="AU388" i="12"/>
  <c r="AV388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S133" i="12"/>
  <c r="AT133" i="12"/>
  <c r="AU133" i="12"/>
  <c r="AV133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S159" i="12"/>
  <c r="AT159" i="12"/>
  <c r="AU159" i="12"/>
  <c r="AV159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S148" i="12"/>
  <c r="AT148" i="12"/>
  <c r="AU148" i="12"/>
  <c r="AV148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S152" i="12"/>
  <c r="AT152" i="12"/>
  <c r="AU152" i="12"/>
  <c r="AV152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S151" i="12"/>
  <c r="AT151" i="12"/>
  <c r="AU151" i="12"/>
  <c r="AV151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AQ262" i="12"/>
  <c r="AR262" i="12"/>
  <c r="AS262" i="12"/>
  <c r="AT262" i="12"/>
  <c r="AU262" i="12"/>
  <c r="AV262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S126" i="12"/>
  <c r="AT126" i="12"/>
  <c r="AU126" i="12"/>
  <c r="AV126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S128" i="12"/>
  <c r="AT128" i="12"/>
  <c r="AU128" i="12"/>
  <c r="AV128" i="12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S177" i="12"/>
  <c r="AT177" i="12"/>
  <c r="AU177" i="12"/>
  <c r="AV177" i="12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AQ173" i="12"/>
  <c r="AR173" i="12"/>
  <c r="AS173" i="12"/>
  <c r="AT173" i="12"/>
  <c r="AU173" i="12"/>
  <c r="AV173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S212" i="12"/>
  <c r="AT212" i="12"/>
  <c r="AU212" i="12"/>
  <c r="AV212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S162" i="12"/>
  <c r="AT162" i="12"/>
  <c r="AU162" i="12"/>
  <c r="AV162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S161" i="12"/>
  <c r="AT161" i="12"/>
  <c r="AU161" i="12"/>
  <c r="AV161" i="12"/>
  <c r="AE301" i="12"/>
  <c r="AF301" i="12"/>
  <c r="AG301" i="12"/>
  <c r="AH301" i="12"/>
  <c r="AI301" i="12"/>
  <c r="AJ301" i="12"/>
  <c r="AK301" i="12"/>
  <c r="AL301" i="12"/>
  <c r="AM301" i="12"/>
  <c r="AN301" i="12"/>
  <c r="AO301" i="12"/>
  <c r="AP301" i="12"/>
  <c r="AQ301" i="12"/>
  <c r="AR301" i="12"/>
  <c r="AS301" i="12"/>
  <c r="AT301" i="12"/>
  <c r="AU301" i="12"/>
  <c r="AV301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S149" i="12"/>
  <c r="AT149" i="12"/>
  <c r="AU149" i="12"/>
  <c r="AV149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AS163" i="12"/>
  <c r="AT163" i="12"/>
  <c r="AU163" i="12"/>
  <c r="AV163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AQ171" i="12"/>
  <c r="AR171" i="12"/>
  <c r="AS171" i="12"/>
  <c r="AT171" i="12"/>
  <c r="AU171" i="12"/>
  <c r="AV171" i="12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AQ175" i="12"/>
  <c r="AR175" i="12"/>
  <c r="AS175" i="12"/>
  <c r="AT175" i="12"/>
  <c r="AU175" i="12"/>
  <c r="AV175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S180" i="12"/>
  <c r="AT180" i="12"/>
  <c r="AU180" i="12"/>
  <c r="AV180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S138" i="12"/>
  <c r="AT138" i="12"/>
  <c r="AU138" i="12"/>
  <c r="AV138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S181" i="12"/>
  <c r="AT181" i="12"/>
  <c r="AU181" i="12"/>
  <c r="AV181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AQ154" i="12"/>
  <c r="AR154" i="12"/>
  <c r="AS154" i="12"/>
  <c r="AT154" i="12"/>
  <c r="AU154" i="12"/>
  <c r="AV154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S160" i="12"/>
  <c r="AT160" i="12"/>
  <c r="AU160" i="12"/>
  <c r="AV160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AS197" i="12"/>
  <c r="AT197" i="12"/>
  <c r="AU197" i="12"/>
  <c r="AV197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S198" i="12"/>
  <c r="AT198" i="12"/>
  <c r="AU198" i="12"/>
  <c r="AV198" i="12"/>
  <c r="AE747" i="12"/>
  <c r="AF747" i="12"/>
  <c r="AG747" i="12"/>
  <c r="AH747" i="12"/>
  <c r="AI747" i="12"/>
  <c r="AJ747" i="12"/>
  <c r="AK747" i="12"/>
  <c r="AL747" i="12"/>
  <c r="AM747" i="12"/>
  <c r="AN747" i="12"/>
  <c r="AO747" i="12"/>
  <c r="AP747" i="12"/>
  <c r="AQ747" i="12"/>
  <c r="AR747" i="12"/>
  <c r="AS747" i="12"/>
  <c r="AT747" i="12"/>
  <c r="AU747" i="12"/>
  <c r="AV747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S201" i="12"/>
  <c r="AT201" i="12"/>
  <c r="AU201" i="12"/>
  <c r="AV201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S188" i="12"/>
  <c r="AT188" i="12"/>
  <c r="AU188" i="12"/>
  <c r="AV188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S190" i="12"/>
  <c r="AT190" i="12"/>
  <c r="AU190" i="12"/>
  <c r="AV190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S204" i="12"/>
  <c r="AT204" i="12"/>
  <c r="AU204" i="12"/>
  <c r="AV204" i="12"/>
  <c r="AE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AQ187" i="12"/>
  <c r="AR187" i="12"/>
  <c r="AS187" i="12"/>
  <c r="AT187" i="12"/>
  <c r="AU187" i="12"/>
  <c r="AV187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S192" i="12"/>
  <c r="AT192" i="12"/>
  <c r="AU192" i="12"/>
  <c r="AV192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S193" i="12"/>
  <c r="AT193" i="12"/>
  <c r="AU193" i="12"/>
  <c r="AV193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S544" i="12"/>
  <c r="AT544" i="12"/>
  <c r="AU544" i="12"/>
  <c r="AV544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AS189" i="12"/>
  <c r="AT189" i="12"/>
  <c r="AU189" i="12"/>
  <c r="AV189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S202" i="12"/>
  <c r="AT202" i="12"/>
  <c r="AU202" i="12"/>
  <c r="AV202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S206" i="12"/>
  <c r="AT206" i="12"/>
  <c r="AU206" i="12"/>
  <c r="AV206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S207" i="12"/>
  <c r="AT207" i="12"/>
  <c r="AU207" i="12"/>
  <c r="AV207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S208" i="12"/>
  <c r="AT208" i="12"/>
  <c r="AU208" i="12"/>
  <c r="AV208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S214" i="12"/>
  <c r="AT214" i="12"/>
  <c r="AU214" i="12"/>
  <c r="AV214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S215" i="12"/>
  <c r="AT215" i="12"/>
  <c r="AU215" i="12"/>
  <c r="AV215" i="12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AQ221" i="12"/>
  <c r="AR221" i="12"/>
  <c r="AS221" i="12"/>
  <c r="AT221" i="12"/>
  <c r="AU221" i="12"/>
  <c r="AV221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S230" i="12"/>
  <c r="AT230" i="12"/>
  <c r="AU230" i="12"/>
  <c r="AV230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AS232" i="12"/>
  <c r="AT232" i="12"/>
  <c r="AU232" i="12"/>
  <c r="AV232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S211" i="12"/>
  <c r="AT211" i="12"/>
  <c r="AU211" i="12"/>
  <c r="AV211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S218" i="12"/>
  <c r="AT218" i="12"/>
  <c r="AU218" i="12"/>
  <c r="AV218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AS220" i="12"/>
  <c r="AT220" i="12"/>
  <c r="AU220" i="12"/>
  <c r="AV220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AQ222" i="12"/>
  <c r="AR222" i="12"/>
  <c r="AS222" i="12"/>
  <c r="AT222" i="12"/>
  <c r="AU222" i="12"/>
  <c r="AV222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AS223" i="12"/>
  <c r="AT223" i="12"/>
  <c r="AU223" i="12"/>
  <c r="AV223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S216" i="12"/>
  <c r="AT216" i="12"/>
  <c r="AU216" i="12"/>
  <c r="AV216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AS224" i="12"/>
  <c r="AT224" i="12"/>
  <c r="AU224" i="12"/>
  <c r="AV224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S210" i="12"/>
  <c r="AT210" i="12"/>
  <c r="AU210" i="12"/>
  <c r="AV210" i="12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S225" i="12"/>
  <c r="AT225" i="12"/>
  <c r="AU225" i="12"/>
  <c r="AV225" i="12"/>
  <c r="AE219" i="12"/>
  <c r="AF219" i="12"/>
  <c r="AG219" i="12"/>
  <c r="AH219" i="12"/>
  <c r="AI219" i="12"/>
  <c r="AJ219" i="12"/>
  <c r="AK219" i="12"/>
  <c r="AL219" i="12"/>
  <c r="AM219" i="12"/>
  <c r="AN219" i="12"/>
  <c r="AO219" i="12"/>
  <c r="AP219" i="12"/>
  <c r="AQ219" i="12"/>
  <c r="AR219" i="12"/>
  <c r="AS219" i="12"/>
  <c r="AT219" i="12"/>
  <c r="AU219" i="12"/>
  <c r="AV219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AQ227" i="12"/>
  <c r="AR227" i="12"/>
  <c r="AS227" i="12"/>
  <c r="AT227" i="12"/>
  <c r="AU227" i="12"/>
  <c r="AV227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AQ229" i="12"/>
  <c r="AR229" i="12"/>
  <c r="AS229" i="12"/>
  <c r="AT229" i="12"/>
  <c r="AU229" i="12"/>
  <c r="AV229" i="12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AQ234" i="12"/>
  <c r="AR234" i="12"/>
  <c r="AS234" i="12"/>
  <c r="AT234" i="12"/>
  <c r="AU234" i="12"/>
  <c r="AV234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AQ235" i="12"/>
  <c r="AR235" i="12"/>
  <c r="AS235" i="12"/>
  <c r="AT235" i="12"/>
  <c r="AU235" i="12"/>
  <c r="AV235" i="12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AQ574" i="12"/>
  <c r="AR574" i="12"/>
  <c r="AS574" i="12"/>
  <c r="AT574" i="12"/>
  <c r="AU574" i="12"/>
  <c r="AV574" i="12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AQ228" i="12"/>
  <c r="AR228" i="12"/>
  <c r="AS228" i="12"/>
  <c r="AT228" i="12"/>
  <c r="AU228" i="12"/>
  <c r="AV228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S241" i="12"/>
  <c r="AT241" i="12"/>
  <c r="AU241" i="12"/>
  <c r="AV241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S238" i="12"/>
  <c r="AT238" i="12"/>
  <c r="AU238" i="12"/>
  <c r="AV238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S239" i="12"/>
  <c r="AT239" i="12"/>
  <c r="AU239" i="12"/>
  <c r="AV239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S240" i="12"/>
  <c r="AT240" i="12"/>
  <c r="AU240" i="12"/>
  <c r="AV240" i="12"/>
  <c r="AE746" i="12"/>
  <c r="AF746" i="12"/>
  <c r="AG746" i="12"/>
  <c r="AH746" i="12"/>
  <c r="AI746" i="12"/>
  <c r="AJ746" i="12"/>
  <c r="AK746" i="12"/>
  <c r="AL746" i="12"/>
  <c r="AM746" i="12"/>
  <c r="AN746" i="12"/>
  <c r="AO746" i="12"/>
  <c r="AP746" i="12"/>
  <c r="AQ746" i="12"/>
  <c r="AR746" i="12"/>
  <c r="AS746" i="12"/>
  <c r="AT746" i="12"/>
  <c r="AU746" i="12"/>
  <c r="AV746" i="12"/>
  <c r="AE268" i="12"/>
  <c r="AF268" i="12"/>
  <c r="AG268" i="12"/>
  <c r="AH268" i="12"/>
  <c r="AI268" i="12"/>
  <c r="AJ268" i="12"/>
  <c r="AK268" i="12"/>
  <c r="AL268" i="12"/>
  <c r="AM268" i="12"/>
  <c r="AN268" i="12"/>
  <c r="AO268" i="12"/>
  <c r="AP268" i="12"/>
  <c r="AQ268" i="12"/>
  <c r="AR268" i="12"/>
  <c r="AS268" i="12"/>
  <c r="AT268" i="12"/>
  <c r="AU268" i="12"/>
  <c r="AV268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S252" i="12"/>
  <c r="AT252" i="12"/>
  <c r="AU252" i="12"/>
  <c r="AV252" i="12"/>
  <c r="AE269" i="12"/>
  <c r="AF269" i="12"/>
  <c r="AG269" i="12"/>
  <c r="AH269" i="12"/>
  <c r="AI269" i="12"/>
  <c r="AJ269" i="12"/>
  <c r="AK269" i="12"/>
  <c r="AL269" i="12"/>
  <c r="AM269" i="12"/>
  <c r="AN269" i="12"/>
  <c r="AO269" i="12"/>
  <c r="AP269" i="12"/>
  <c r="AQ269" i="12"/>
  <c r="AR269" i="12"/>
  <c r="AS269" i="12"/>
  <c r="AT269" i="12"/>
  <c r="AU269" i="12"/>
  <c r="AV269" i="12"/>
  <c r="AE265" i="12"/>
  <c r="AF265" i="12"/>
  <c r="AG265" i="12"/>
  <c r="AH265" i="12"/>
  <c r="AI265" i="12"/>
  <c r="AJ265" i="12"/>
  <c r="AK265" i="12"/>
  <c r="AL265" i="12"/>
  <c r="AM265" i="12"/>
  <c r="AN265" i="12"/>
  <c r="AO265" i="12"/>
  <c r="AP265" i="12"/>
  <c r="AQ265" i="12"/>
  <c r="AR265" i="12"/>
  <c r="AS265" i="12"/>
  <c r="AT265" i="12"/>
  <c r="AU265" i="12"/>
  <c r="AV265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S246" i="12"/>
  <c r="AT246" i="12"/>
  <c r="AU246" i="12"/>
  <c r="AV246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S243" i="12"/>
  <c r="AT243" i="12"/>
  <c r="AU243" i="12"/>
  <c r="AV243" i="12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AQ254" i="12"/>
  <c r="AR254" i="12"/>
  <c r="AS254" i="12"/>
  <c r="AT254" i="12"/>
  <c r="AU254" i="12"/>
  <c r="AV254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E279" i="12"/>
  <c r="AF279" i="12"/>
  <c r="AG279" i="12"/>
  <c r="AH279" i="12"/>
  <c r="AI279" i="12"/>
  <c r="AJ279" i="12"/>
  <c r="AK279" i="12"/>
  <c r="AL279" i="12"/>
  <c r="AM279" i="12"/>
  <c r="AN279" i="12"/>
  <c r="AO279" i="12"/>
  <c r="AP279" i="12"/>
  <c r="AQ279" i="12"/>
  <c r="AR279" i="12"/>
  <c r="AS279" i="12"/>
  <c r="AT279" i="12"/>
  <c r="AU279" i="12"/>
  <c r="AV279" i="12"/>
  <c r="AE272" i="12"/>
  <c r="AF272" i="12"/>
  <c r="AG272" i="12"/>
  <c r="AH272" i="12"/>
  <c r="AI272" i="12"/>
  <c r="AJ272" i="12"/>
  <c r="AK272" i="12"/>
  <c r="AL272" i="12"/>
  <c r="AM272" i="12"/>
  <c r="AN272" i="12"/>
  <c r="AO272" i="12"/>
  <c r="AP272" i="12"/>
  <c r="AQ272" i="12"/>
  <c r="AR272" i="12"/>
  <c r="AS272" i="12"/>
  <c r="AT272" i="12"/>
  <c r="AU272" i="12"/>
  <c r="AV27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S242" i="12"/>
  <c r="AT242" i="12"/>
  <c r="AU242" i="12"/>
  <c r="AV24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U112" i="12"/>
  <c r="AV112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AQ245" i="12"/>
  <c r="AR245" i="12"/>
  <c r="AS245" i="12"/>
  <c r="AT245" i="12"/>
  <c r="AU245" i="12"/>
  <c r="AV245" i="12"/>
  <c r="AE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AQ247" i="12"/>
  <c r="AR247" i="12"/>
  <c r="AS247" i="12"/>
  <c r="AT247" i="12"/>
  <c r="AU247" i="12"/>
  <c r="AV247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S248" i="12"/>
  <c r="AT248" i="12"/>
  <c r="AU248" i="12"/>
  <c r="AV248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S535" i="12"/>
  <c r="AT535" i="12"/>
  <c r="AU535" i="12"/>
  <c r="AV535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AS256" i="12"/>
  <c r="AT256" i="12"/>
  <c r="AU256" i="12"/>
  <c r="AV256" i="12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AQ255" i="12"/>
  <c r="AR255" i="12"/>
  <c r="AS255" i="12"/>
  <c r="AT255" i="12"/>
  <c r="AU255" i="12"/>
  <c r="AV255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AS662" i="12"/>
  <c r="AT662" i="12"/>
  <c r="AU662" i="12"/>
  <c r="AV662" i="12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AQ258" i="12"/>
  <c r="AR258" i="12"/>
  <c r="AS258" i="12"/>
  <c r="AT258" i="12"/>
  <c r="AU258" i="12"/>
  <c r="AV258" i="12"/>
  <c r="AE275" i="12"/>
  <c r="AF275" i="12"/>
  <c r="AG275" i="12"/>
  <c r="AH275" i="12"/>
  <c r="AI275" i="12"/>
  <c r="AJ275" i="12"/>
  <c r="AK275" i="12"/>
  <c r="AL275" i="12"/>
  <c r="AM275" i="12"/>
  <c r="AN275" i="12"/>
  <c r="AO275" i="12"/>
  <c r="AP275" i="12"/>
  <c r="AQ275" i="12"/>
  <c r="AR275" i="12"/>
  <c r="AS275" i="12"/>
  <c r="AT275" i="12"/>
  <c r="AU275" i="12"/>
  <c r="AV275" i="12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AQ259" i="12"/>
  <c r="AR259" i="12"/>
  <c r="AS259" i="12"/>
  <c r="AT259" i="12"/>
  <c r="AU259" i="12"/>
  <c r="AV259" i="12"/>
  <c r="AE278" i="12"/>
  <c r="AF278" i="12"/>
  <c r="AG278" i="12"/>
  <c r="AH278" i="12"/>
  <c r="AI278" i="12"/>
  <c r="AJ278" i="12"/>
  <c r="AK278" i="12"/>
  <c r="AL278" i="12"/>
  <c r="AM278" i="12"/>
  <c r="AN278" i="12"/>
  <c r="AO278" i="12"/>
  <c r="AP278" i="12"/>
  <c r="AQ278" i="12"/>
  <c r="AR278" i="12"/>
  <c r="AS278" i="12"/>
  <c r="AT278" i="12"/>
  <c r="AU278" i="12"/>
  <c r="AV278" i="12"/>
  <c r="AE266" i="12"/>
  <c r="AF266" i="12"/>
  <c r="AG266" i="12"/>
  <c r="AH266" i="12"/>
  <c r="AI266" i="12"/>
  <c r="AJ266" i="12"/>
  <c r="AK266" i="12"/>
  <c r="AL266" i="12"/>
  <c r="AM266" i="12"/>
  <c r="AN266" i="12"/>
  <c r="AO266" i="12"/>
  <c r="AP266" i="12"/>
  <c r="AQ266" i="12"/>
  <c r="AR266" i="12"/>
  <c r="AS266" i="12"/>
  <c r="AT266" i="12"/>
  <c r="AU266" i="12"/>
  <c r="AV266" i="12"/>
  <c r="AE267" i="12"/>
  <c r="AF267" i="12"/>
  <c r="AG267" i="12"/>
  <c r="AH267" i="12"/>
  <c r="AI267" i="12"/>
  <c r="AJ267" i="12"/>
  <c r="AK267" i="12"/>
  <c r="AL267" i="12"/>
  <c r="AM267" i="12"/>
  <c r="AN267" i="12"/>
  <c r="AO267" i="12"/>
  <c r="AP267" i="12"/>
  <c r="AQ267" i="12"/>
  <c r="AR267" i="12"/>
  <c r="AS267" i="12"/>
  <c r="AT267" i="12"/>
  <c r="AU267" i="12"/>
  <c r="AV267" i="12"/>
  <c r="AE286" i="12"/>
  <c r="AF286" i="12"/>
  <c r="AG286" i="12"/>
  <c r="AH286" i="12"/>
  <c r="AI286" i="12"/>
  <c r="AJ286" i="12"/>
  <c r="AK286" i="12"/>
  <c r="AL286" i="12"/>
  <c r="AM286" i="12"/>
  <c r="AN286" i="12"/>
  <c r="AO286" i="12"/>
  <c r="AP286" i="12"/>
  <c r="AQ286" i="12"/>
  <c r="AR286" i="12"/>
  <c r="AS286" i="12"/>
  <c r="AT286" i="12"/>
  <c r="AU286" i="12"/>
  <c r="AV286" i="12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AQ263" i="12"/>
  <c r="AR263" i="12"/>
  <c r="AS263" i="12"/>
  <c r="AT263" i="12"/>
  <c r="AU263" i="12"/>
  <c r="AV263" i="12"/>
  <c r="AE277" i="12"/>
  <c r="AF277" i="12"/>
  <c r="AG277" i="12"/>
  <c r="AH277" i="12"/>
  <c r="AI277" i="12"/>
  <c r="AJ277" i="12"/>
  <c r="AK277" i="12"/>
  <c r="AL277" i="12"/>
  <c r="AM277" i="12"/>
  <c r="AN277" i="12"/>
  <c r="AO277" i="12"/>
  <c r="AP277" i="12"/>
  <c r="AQ277" i="12"/>
  <c r="AR277" i="12"/>
  <c r="AS277" i="12"/>
  <c r="AT277" i="12"/>
  <c r="AU277" i="12"/>
  <c r="AV277" i="12"/>
  <c r="AE281" i="12"/>
  <c r="AF281" i="12"/>
  <c r="AG281" i="12"/>
  <c r="AH281" i="12"/>
  <c r="AI281" i="12"/>
  <c r="AJ281" i="12"/>
  <c r="AK281" i="12"/>
  <c r="AL281" i="12"/>
  <c r="AM281" i="12"/>
  <c r="AN281" i="12"/>
  <c r="AO281" i="12"/>
  <c r="AP281" i="12"/>
  <c r="AQ281" i="12"/>
  <c r="AR281" i="12"/>
  <c r="AS281" i="12"/>
  <c r="AT281" i="12"/>
  <c r="AU281" i="12"/>
  <c r="AV281" i="12"/>
  <c r="AE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AQ264" i="12"/>
  <c r="AR264" i="12"/>
  <c r="AS264" i="12"/>
  <c r="AT264" i="12"/>
  <c r="AU264" i="12"/>
  <c r="AV264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S244" i="12"/>
  <c r="AT244" i="12"/>
  <c r="AU244" i="12"/>
  <c r="AV244" i="12"/>
  <c r="AE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AQ274" i="12"/>
  <c r="AR274" i="12"/>
  <c r="AS274" i="12"/>
  <c r="AT274" i="12"/>
  <c r="AU274" i="12"/>
  <c r="AV274" i="12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AQ253" i="12"/>
  <c r="AR253" i="12"/>
  <c r="AS253" i="12"/>
  <c r="AT253" i="12"/>
  <c r="AU253" i="12"/>
  <c r="AV253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E280" i="12"/>
  <c r="AF280" i="12"/>
  <c r="AG280" i="12"/>
  <c r="AH280" i="12"/>
  <c r="AI280" i="12"/>
  <c r="AJ280" i="12"/>
  <c r="AK280" i="12"/>
  <c r="AL280" i="12"/>
  <c r="AM280" i="12"/>
  <c r="AN280" i="12"/>
  <c r="AO280" i="12"/>
  <c r="AP280" i="12"/>
  <c r="AQ280" i="12"/>
  <c r="AR280" i="12"/>
  <c r="AS280" i="12"/>
  <c r="AT280" i="12"/>
  <c r="AU280" i="12"/>
  <c r="AV280" i="12"/>
  <c r="AE290" i="12"/>
  <c r="AF290" i="12"/>
  <c r="AG290" i="12"/>
  <c r="AH290" i="12"/>
  <c r="AI290" i="12"/>
  <c r="AJ290" i="12"/>
  <c r="AK290" i="12"/>
  <c r="AL290" i="12"/>
  <c r="AM290" i="12"/>
  <c r="AN290" i="12"/>
  <c r="AO290" i="12"/>
  <c r="AP290" i="12"/>
  <c r="AQ290" i="12"/>
  <c r="AR290" i="12"/>
  <c r="AS290" i="12"/>
  <c r="AT290" i="12"/>
  <c r="AU290" i="12"/>
  <c r="AV290" i="12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AQ294" i="12"/>
  <c r="AR294" i="12"/>
  <c r="AS294" i="12"/>
  <c r="AT294" i="12"/>
  <c r="AU294" i="12"/>
  <c r="AV294" i="12"/>
  <c r="AE302" i="12"/>
  <c r="AF302" i="12"/>
  <c r="AG302" i="12"/>
  <c r="AH302" i="12"/>
  <c r="AI302" i="12"/>
  <c r="AJ302" i="12"/>
  <c r="AK302" i="12"/>
  <c r="AL302" i="12"/>
  <c r="AM302" i="12"/>
  <c r="AN302" i="12"/>
  <c r="AO302" i="12"/>
  <c r="AP302" i="12"/>
  <c r="AQ302" i="12"/>
  <c r="AR302" i="12"/>
  <c r="AS302" i="12"/>
  <c r="AT302" i="12"/>
  <c r="AU302" i="12"/>
  <c r="AV302" i="12"/>
  <c r="AE303" i="12"/>
  <c r="AF303" i="12"/>
  <c r="AG303" i="12"/>
  <c r="AH303" i="12"/>
  <c r="AI303" i="12"/>
  <c r="AJ303" i="12"/>
  <c r="AK303" i="12"/>
  <c r="AL303" i="12"/>
  <c r="AM303" i="12"/>
  <c r="AN303" i="12"/>
  <c r="AO303" i="12"/>
  <c r="AP303" i="12"/>
  <c r="AQ303" i="12"/>
  <c r="AR303" i="12"/>
  <c r="AS303" i="12"/>
  <c r="AT303" i="12"/>
  <c r="AU303" i="12"/>
  <c r="AV303" i="12"/>
  <c r="AE288" i="12"/>
  <c r="AF288" i="12"/>
  <c r="AG288" i="12"/>
  <c r="AH288" i="12"/>
  <c r="AI288" i="12"/>
  <c r="AJ288" i="12"/>
  <c r="AK288" i="12"/>
  <c r="AL288" i="12"/>
  <c r="AM288" i="12"/>
  <c r="AN288" i="12"/>
  <c r="AO288" i="12"/>
  <c r="AP288" i="12"/>
  <c r="AQ288" i="12"/>
  <c r="AR288" i="12"/>
  <c r="AS288" i="12"/>
  <c r="AT288" i="12"/>
  <c r="AU288" i="12"/>
  <c r="AV288" i="12"/>
  <c r="AE308" i="12"/>
  <c r="AF308" i="12"/>
  <c r="AG308" i="12"/>
  <c r="AH308" i="12"/>
  <c r="AI308" i="12"/>
  <c r="AJ308" i="12"/>
  <c r="AK308" i="12"/>
  <c r="AL308" i="12"/>
  <c r="AM308" i="12"/>
  <c r="AN308" i="12"/>
  <c r="AO308" i="12"/>
  <c r="AP308" i="12"/>
  <c r="AQ308" i="12"/>
  <c r="AR308" i="12"/>
  <c r="AS308" i="12"/>
  <c r="AT308" i="12"/>
  <c r="AU308" i="12"/>
  <c r="AV308" i="12"/>
  <c r="AE291" i="12"/>
  <c r="AF291" i="12"/>
  <c r="AG291" i="12"/>
  <c r="AH291" i="12"/>
  <c r="AI291" i="12"/>
  <c r="AJ291" i="12"/>
  <c r="AK291" i="12"/>
  <c r="AL291" i="12"/>
  <c r="AM291" i="12"/>
  <c r="AN291" i="12"/>
  <c r="AO291" i="12"/>
  <c r="AP291" i="12"/>
  <c r="AQ291" i="12"/>
  <c r="AR291" i="12"/>
  <c r="AS291" i="12"/>
  <c r="AT291" i="12"/>
  <c r="AU291" i="12"/>
  <c r="AV291" i="12"/>
  <c r="AE289" i="12"/>
  <c r="AF289" i="12"/>
  <c r="AG289" i="12"/>
  <c r="AH289" i="12"/>
  <c r="AI289" i="12"/>
  <c r="AJ289" i="12"/>
  <c r="AK289" i="12"/>
  <c r="AL289" i="12"/>
  <c r="AM289" i="12"/>
  <c r="AN289" i="12"/>
  <c r="AO289" i="12"/>
  <c r="AP289" i="12"/>
  <c r="AQ289" i="12"/>
  <c r="AR289" i="12"/>
  <c r="AS289" i="12"/>
  <c r="AT289" i="12"/>
  <c r="AU289" i="12"/>
  <c r="AV289" i="12"/>
  <c r="AE306" i="12"/>
  <c r="AF306" i="12"/>
  <c r="AG306" i="12"/>
  <c r="AH306" i="12"/>
  <c r="AI306" i="12"/>
  <c r="AJ306" i="12"/>
  <c r="AK306" i="12"/>
  <c r="AL306" i="12"/>
  <c r="AM306" i="12"/>
  <c r="AN306" i="12"/>
  <c r="AO306" i="12"/>
  <c r="AP306" i="12"/>
  <c r="AQ306" i="12"/>
  <c r="AR306" i="12"/>
  <c r="AS306" i="12"/>
  <c r="AT306" i="12"/>
  <c r="AU306" i="12"/>
  <c r="AV306" i="12"/>
  <c r="AE305" i="12"/>
  <c r="AF305" i="12"/>
  <c r="AG305" i="12"/>
  <c r="AH305" i="12"/>
  <c r="AI305" i="12"/>
  <c r="AJ305" i="12"/>
  <c r="AK305" i="12"/>
  <c r="AL305" i="12"/>
  <c r="AM305" i="12"/>
  <c r="AN305" i="12"/>
  <c r="AO305" i="12"/>
  <c r="AP305" i="12"/>
  <c r="AQ305" i="12"/>
  <c r="AR305" i="12"/>
  <c r="AS305" i="12"/>
  <c r="AT305" i="12"/>
  <c r="AU305" i="12"/>
  <c r="AV305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AQ297" i="12"/>
  <c r="AR297" i="12"/>
  <c r="AS297" i="12"/>
  <c r="AT297" i="12"/>
  <c r="AU297" i="12"/>
  <c r="AV297" i="12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AQ307" i="12"/>
  <c r="AR307" i="12"/>
  <c r="AS307" i="12"/>
  <c r="AT307" i="12"/>
  <c r="AU307" i="12"/>
  <c r="AV307" i="12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AQ292" i="12"/>
  <c r="AR292" i="12"/>
  <c r="AS292" i="12"/>
  <c r="AT292" i="12"/>
  <c r="AU292" i="12"/>
  <c r="AV292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S296" i="12"/>
  <c r="AT296" i="12"/>
  <c r="AU296" i="12"/>
  <c r="AV296" i="12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AQ295" i="12"/>
  <c r="AR295" i="12"/>
  <c r="AS295" i="12"/>
  <c r="AT295" i="12"/>
  <c r="AU295" i="12"/>
  <c r="AV295" i="12"/>
  <c r="AE283" i="12"/>
  <c r="AF283" i="12"/>
  <c r="AG283" i="12"/>
  <c r="AH283" i="12"/>
  <c r="AI283" i="12"/>
  <c r="AJ283" i="12"/>
  <c r="AK283" i="12"/>
  <c r="AL283" i="12"/>
  <c r="AM283" i="12"/>
  <c r="AN283" i="12"/>
  <c r="AO283" i="12"/>
  <c r="AP283" i="12"/>
  <c r="AQ283" i="12"/>
  <c r="AR283" i="12"/>
  <c r="AS283" i="12"/>
  <c r="AT283" i="12"/>
  <c r="AU283" i="12"/>
  <c r="AV283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AS663" i="12"/>
  <c r="AT663" i="12"/>
  <c r="AU663" i="12"/>
  <c r="AV663" i="12"/>
  <c r="AE404" i="12"/>
  <c r="AF404" i="12"/>
  <c r="AG404" i="12"/>
  <c r="AH404" i="12"/>
  <c r="AI404" i="12"/>
  <c r="AJ404" i="12"/>
  <c r="AK404" i="12"/>
  <c r="AL404" i="12"/>
  <c r="AM404" i="12"/>
  <c r="AN404" i="12"/>
  <c r="AO404" i="12"/>
  <c r="AP404" i="12"/>
  <c r="AQ404" i="12"/>
  <c r="AR404" i="12"/>
  <c r="AS404" i="12"/>
  <c r="AT404" i="12"/>
  <c r="AU404" i="12"/>
  <c r="AV404" i="12"/>
  <c r="AE323" i="12"/>
  <c r="AF323" i="12"/>
  <c r="AG323" i="12"/>
  <c r="AH323" i="12"/>
  <c r="AI323" i="12"/>
  <c r="AJ323" i="12"/>
  <c r="AK323" i="12"/>
  <c r="AL323" i="12"/>
  <c r="AM323" i="12"/>
  <c r="AN323" i="12"/>
  <c r="AO323" i="12"/>
  <c r="AP323" i="12"/>
  <c r="AQ323" i="12"/>
  <c r="AR323" i="12"/>
  <c r="AS323" i="12"/>
  <c r="AT323" i="12"/>
  <c r="AU323" i="12"/>
  <c r="AV323" i="12"/>
  <c r="AE310" i="12"/>
  <c r="AF310" i="12"/>
  <c r="AG310" i="12"/>
  <c r="AH310" i="12"/>
  <c r="AI310" i="12"/>
  <c r="AJ310" i="12"/>
  <c r="AK310" i="12"/>
  <c r="AL310" i="12"/>
  <c r="AM310" i="12"/>
  <c r="AN310" i="12"/>
  <c r="AO310" i="12"/>
  <c r="AP310" i="12"/>
  <c r="AQ310" i="12"/>
  <c r="AR310" i="12"/>
  <c r="AS310" i="12"/>
  <c r="AT310" i="12"/>
  <c r="AU310" i="12"/>
  <c r="AV310" i="12"/>
  <c r="AE347" i="12"/>
  <c r="AF347" i="12"/>
  <c r="AG347" i="12"/>
  <c r="AH347" i="12"/>
  <c r="AI347" i="12"/>
  <c r="AJ347" i="12"/>
  <c r="AK347" i="12"/>
  <c r="AL347" i="12"/>
  <c r="AM347" i="12"/>
  <c r="AN347" i="12"/>
  <c r="AO347" i="12"/>
  <c r="AP347" i="12"/>
  <c r="AQ347" i="12"/>
  <c r="AR347" i="12"/>
  <c r="AS347" i="12"/>
  <c r="AT347" i="12"/>
  <c r="AU347" i="12"/>
  <c r="AV347" i="12"/>
  <c r="AE315" i="12"/>
  <c r="AF315" i="12"/>
  <c r="AG315" i="12"/>
  <c r="AH315" i="12"/>
  <c r="AI315" i="12"/>
  <c r="AJ315" i="12"/>
  <c r="AK315" i="12"/>
  <c r="AL315" i="12"/>
  <c r="AM315" i="12"/>
  <c r="AN315" i="12"/>
  <c r="AO315" i="12"/>
  <c r="AP315" i="12"/>
  <c r="AQ315" i="12"/>
  <c r="AR315" i="12"/>
  <c r="AS315" i="12"/>
  <c r="AT315" i="12"/>
  <c r="AU315" i="12"/>
  <c r="AV315" i="12"/>
  <c r="AE339" i="12"/>
  <c r="AF339" i="12"/>
  <c r="AG339" i="12"/>
  <c r="AH339" i="12"/>
  <c r="AI339" i="12"/>
  <c r="AJ339" i="12"/>
  <c r="AK339" i="12"/>
  <c r="AL339" i="12"/>
  <c r="AM339" i="12"/>
  <c r="AN339" i="12"/>
  <c r="AO339" i="12"/>
  <c r="AP339" i="12"/>
  <c r="AQ339" i="12"/>
  <c r="AR339" i="12"/>
  <c r="AS339" i="12"/>
  <c r="AT339" i="12"/>
  <c r="AU339" i="12"/>
  <c r="AV339" i="12"/>
  <c r="AE325" i="12"/>
  <c r="AF325" i="12"/>
  <c r="AG325" i="12"/>
  <c r="AH325" i="12"/>
  <c r="AI325" i="12"/>
  <c r="AJ325" i="12"/>
  <c r="AK325" i="12"/>
  <c r="AL325" i="12"/>
  <c r="AM325" i="12"/>
  <c r="AN325" i="12"/>
  <c r="AO325" i="12"/>
  <c r="AP325" i="12"/>
  <c r="AQ325" i="12"/>
  <c r="AR325" i="12"/>
  <c r="AS325" i="12"/>
  <c r="AT325" i="12"/>
  <c r="AU325" i="12"/>
  <c r="AV325" i="12"/>
  <c r="AE329" i="12"/>
  <c r="AF329" i="12"/>
  <c r="AG329" i="12"/>
  <c r="AH329" i="12"/>
  <c r="AI329" i="12"/>
  <c r="AJ329" i="12"/>
  <c r="AK329" i="12"/>
  <c r="AL329" i="12"/>
  <c r="AM329" i="12"/>
  <c r="AN329" i="12"/>
  <c r="AO329" i="12"/>
  <c r="AP329" i="12"/>
  <c r="AQ329" i="12"/>
  <c r="AR329" i="12"/>
  <c r="AS329" i="12"/>
  <c r="AT329" i="12"/>
  <c r="AU329" i="12"/>
  <c r="AV329" i="12"/>
  <c r="AE340" i="12"/>
  <c r="AF340" i="12"/>
  <c r="AG340" i="12"/>
  <c r="AH340" i="12"/>
  <c r="AI340" i="12"/>
  <c r="AJ340" i="12"/>
  <c r="AK340" i="12"/>
  <c r="AL340" i="12"/>
  <c r="AM340" i="12"/>
  <c r="AN340" i="12"/>
  <c r="AO340" i="12"/>
  <c r="AP340" i="12"/>
  <c r="AQ340" i="12"/>
  <c r="AR340" i="12"/>
  <c r="AS340" i="12"/>
  <c r="AT340" i="12"/>
  <c r="AU340" i="12"/>
  <c r="AV340" i="12"/>
  <c r="AE320" i="12"/>
  <c r="AF320" i="12"/>
  <c r="AG320" i="12"/>
  <c r="AH320" i="12"/>
  <c r="AI320" i="12"/>
  <c r="AJ320" i="12"/>
  <c r="AK320" i="12"/>
  <c r="AL320" i="12"/>
  <c r="AM320" i="12"/>
  <c r="AN320" i="12"/>
  <c r="AO320" i="12"/>
  <c r="AP320" i="12"/>
  <c r="AQ320" i="12"/>
  <c r="AR320" i="12"/>
  <c r="AS320" i="12"/>
  <c r="AT320" i="12"/>
  <c r="AU320" i="12"/>
  <c r="AV320" i="12"/>
  <c r="AE338" i="12"/>
  <c r="AF338" i="12"/>
  <c r="AG338" i="12"/>
  <c r="AH338" i="12"/>
  <c r="AI338" i="12"/>
  <c r="AJ338" i="12"/>
  <c r="AK338" i="12"/>
  <c r="AL338" i="12"/>
  <c r="AM338" i="12"/>
  <c r="AN338" i="12"/>
  <c r="AO338" i="12"/>
  <c r="AP338" i="12"/>
  <c r="AQ338" i="12"/>
  <c r="AR338" i="12"/>
  <c r="AS338" i="12"/>
  <c r="AT338" i="12"/>
  <c r="AU338" i="12"/>
  <c r="AV338" i="12"/>
  <c r="AE321" i="12"/>
  <c r="AF321" i="12"/>
  <c r="AG321" i="12"/>
  <c r="AH321" i="12"/>
  <c r="AI321" i="12"/>
  <c r="AJ321" i="12"/>
  <c r="AK321" i="12"/>
  <c r="AL321" i="12"/>
  <c r="AM321" i="12"/>
  <c r="AN321" i="12"/>
  <c r="AO321" i="12"/>
  <c r="AP321" i="12"/>
  <c r="AQ321" i="12"/>
  <c r="AR321" i="12"/>
  <c r="AS321" i="12"/>
  <c r="AT321" i="12"/>
  <c r="AU321" i="12"/>
  <c r="AV321" i="12"/>
  <c r="AE336" i="12"/>
  <c r="AF336" i="12"/>
  <c r="AG336" i="12"/>
  <c r="AH336" i="12"/>
  <c r="AI336" i="12"/>
  <c r="AJ336" i="12"/>
  <c r="AK336" i="12"/>
  <c r="AL336" i="12"/>
  <c r="AM336" i="12"/>
  <c r="AN336" i="12"/>
  <c r="AO336" i="12"/>
  <c r="AP336" i="12"/>
  <c r="AQ336" i="12"/>
  <c r="AR336" i="12"/>
  <c r="AS336" i="12"/>
  <c r="AT336" i="12"/>
  <c r="AU336" i="12"/>
  <c r="AV336" i="12"/>
  <c r="AE322" i="12"/>
  <c r="AF322" i="12"/>
  <c r="AG322" i="12"/>
  <c r="AH322" i="12"/>
  <c r="AI322" i="12"/>
  <c r="AJ322" i="12"/>
  <c r="AK322" i="12"/>
  <c r="AL322" i="12"/>
  <c r="AM322" i="12"/>
  <c r="AN322" i="12"/>
  <c r="AO322" i="12"/>
  <c r="AP322" i="12"/>
  <c r="AQ322" i="12"/>
  <c r="AR322" i="12"/>
  <c r="AS322" i="12"/>
  <c r="AT322" i="12"/>
  <c r="AU322" i="12"/>
  <c r="AV322" i="12"/>
  <c r="AE328" i="12"/>
  <c r="AF328" i="12"/>
  <c r="AG328" i="12"/>
  <c r="AH328" i="12"/>
  <c r="AI328" i="12"/>
  <c r="AJ328" i="12"/>
  <c r="AK328" i="12"/>
  <c r="AL328" i="12"/>
  <c r="AM328" i="12"/>
  <c r="AN328" i="12"/>
  <c r="AO328" i="12"/>
  <c r="AP328" i="12"/>
  <c r="AQ328" i="12"/>
  <c r="AR328" i="12"/>
  <c r="AS328" i="12"/>
  <c r="AT328" i="12"/>
  <c r="AU328" i="12"/>
  <c r="AV328" i="12"/>
  <c r="AE312" i="12"/>
  <c r="AF312" i="12"/>
  <c r="AG312" i="12"/>
  <c r="AH312" i="12"/>
  <c r="AI312" i="12"/>
  <c r="AJ312" i="12"/>
  <c r="AK312" i="12"/>
  <c r="AL312" i="12"/>
  <c r="AM312" i="12"/>
  <c r="AN312" i="12"/>
  <c r="AO312" i="12"/>
  <c r="AP312" i="12"/>
  <c r="AQ312" i="12"/>
  <c r="AR312" i="12"/>
  <c r="AS312" i="12"/>
  <c r="AT312" i="12"/>
  <c r="AU312" i="12"/>
  <c r="AV312" i="12"/>
  <c r="AE331" i="12"/>
  <c r="AF331" i="12"/>
  <c r="AG331" i="12"/>
  <c r="AH331" i="12"/>
  <c r="AI331" i="12"/>
  <c r="AJ331" i="12"/>
  <c r="AK331" i="12"/>
  <c r="AL331" i="12"/>
  <c r="AM331" i="12"/>
  <c r="AN331" i="12"/>
  <c r="AO331" i="12"/>
  <c r="AP331" i="12"/>
  <c r="AQ331" i="12"/>
  <c r="AR331" i="12"/>
  <c r="AS331" i="12"/>
  <c r="AT331" i="12"/>
  <c r="AU331" i="12"/>
  <c r="AV331" i="12"/>
  <c r="AE316" i="12"/>
  <c r="AF316" i="12"/>
  <c r="AG316" i="12"/>
  <c r="AH316" i="12"/>
  <c r="AI316" i="12"/>
  <c r="AJ316" i="12"/>
  <c r="AK316" i="12"/>
  <c r="AL316" i="12"/>
  <c r="AM316" i="12"/>
  <c r="AN316" i="12"/>
  <c r="AO316" i="12"/>
  <c r="AP316" i="12"/>
  <c r="AQ316" i="12"/>
  <c r="AR316" i="12"/>
  <c r="AS316" i="12"/>
  <c r="AT316" i="12"/>
  <c r="AU316" i="12"/>
  <c r="AV316" i="12"/>
  <c r="AE333" i="12"/>
  <c r="AF333" i="12"/>
  <c r="AG333" i="12"/>
  <c r="AH333" i="12"/>
  <c r="AI333" i="12"/>
  <c r="AJ333" i="12"/>
  <c r="AK333" i="12"/>
  <c r="AL333" i="12"/>
  <c r="AM333" i="12"/>
  <c r="AN333" i="12"/>
  <c r="AO333" i="12"/>
  <c r="AP333" i="12"/>
  <c r="AQ333" i="12"/>
  <c r="AR333" i="12"/>
  <c r="AS333" i="12"/>
  <c r="AT333" i="12"/>
  <c r="AU333" i="12"/>
  <c r="AV333" i="12"/>
  <c r="AE332" i="12"/>
  <c r="AF332" i="12"/>
  <c r="AG332" i="12"/>
  <c r="AH332" i="12"/>
  <c r="AI332" i="12"/>
  <c r="AJ332" i="12"/>
  <c r="AK332" i="12"/>
  <c r="AL332" i="12"/>
  <c r="AM332" i="12"/>
  <c r="AN332" i="12"/>
  <c r="AO332" i="12"/>
  <c r="AP332" i="12"/>
  <c r="AQ332" i="12"/>
  <c r="AR332" i="12"/>
  <c r="AS332" i="12"/>
  <c r="AT332" i="12"/>
  <c r="AU332" i="12"/>
  <c r="AV332" i="12"/>
  <c r="AE327" i="12"/>
  <c r="AF327" i="12"/>
  <c r="AG327" i="12"/>
  <c r="AH327" i="12"/>
  <c r="AI327" i="12"/>
  <c r="AJ327" i="12"/>
  <c r="AK327" i="12"/>
  <c r="AL327" i="12"/>
  <c r="AM327" i="12"/>
  <c r="AN327" i="12"/>
  <c r="AO327" i="12"/>
  <c r="AP327" i="12"/>
  <c r="AQ327" i="12"/>
  <c r="AR327" i="12"/>
  <c r="AS327" i="12"/>
  <c r="AT327" i="12"/>
  <c r="AU327" i="12"/>
  <c r="AV327" i="12"/>
  <c r="AE313" i="12"/>
  <c r="AF313" i="12"/>
  <c r="AG313" i="12"/>
  <c r="AH313" i="12"/>
  <c r="AI313" i="12"/>
  <c r="AJ313" i="12"/>
  <c r="AK313" i="12"/>
  <c r="AL313" i="12"/>
  <c r="AM313" i="12"/>
  <c r="AN313" i="12"/>
  <c r="AO313" i="12"/>
  <c r="AP313" i="12"/>
  <c r="AQ313" i="12"/>
  <c r="AR313" i="12"/>
  <c r="AS313" i="12"/>
  <c r="AT313" i="12"/>
  <c r="AU313" i="12"/>
  <c r="AV313" i="12"/>
  <c r="AE337" i="12"/>
  <c r="AF337" i="12"/>
  <c r="AG337" i="12"/>
  <c r="AH337" i="12"/>
  <c r="AI337" i="12"/>
  <c r="AJ337" i="12"/>
  <c r="AK337" i="12"/>
  <c r="AL337" i="12"/>
  <c r="AM337" i="12"/>
  <c r="AN337" i="12"/>
  <c r="AO337" i="12"/>
  <c r="AP337" i="12"/>
  <c r="AQ337" i="12"/>
  <c r="AR337" i="12"/>
  <c r="AS337" i="12"/>
  <c r="AT337" i="12"/>
  <c r="AU337" i="12"/>
  <c r="AV337" i="12"/>
  <c r="AE335" i="12"/>
  <c r="AF335" i="12"/>
  <c r="AG335" i="12"/>
  <c r="AH335" i="12"/>
  <c r="AI335" i="12"/>
  <c r="AJ335" i="12"/>
  <c r="AK335" i="12"/>
  <c r="AL335" i="12"/>
  <c r="AM335" i="12"/>
  <c r="AN335" i="12"/>
  <c r="AO335" i="12"/>
  <c r="AP335" i="12"/>
  <c r="AQ335" i="12"/>
  <c r="AR335" i="12"/>
  <c r="AS335" i="12"/>
  <c r="AT335" i="12"/>
  <c r="AU335" i="12"/>
  <c r="AV335" i="12"/>
  <c r="AE343" i="12"/>
  <c r="AF343" i="12"/>
  <c r="AG343" i="12"/>
  <c r="AH343" i="12"/>
  <c r="AI343" i="12"/>
  <c r="AJ343" i="12"/>
  <c r="AK343" i="12"/>
  <c r="AL343" i="12"/>
  <c r="AM343" i="12"/>
  <c r="AN343" i="12"/>
  <c r="AO343" i="12"/>
  <c r="AP343" i="12"/>
  <c r="AQ343" i="12"/>
  <c r="AR343" i="12"/>
  <c r="AS343" i="12"/>
  <c r="AT343" i="12"/>
  <c r="AU343" i="12"/>
  <c r="AV343" i="12"/>
  <c r="AE344" i="12"/>
  <c r="AF344" i="12"/>
  <c r="AG344" i="12"/>
  <c r="AH344" i="12"/>
  <c r="AI344" i="12"/>
  <c r="AJ344" i="12"/>
  <c r="AK344" i="12"/>
  <c r="AL344" i="12"/>
  <c r="AM344" i="12"/>
  <c r="AN344" i="12"/>
  <c r="AO344" i="12"/>
  <c r="AP344" i="12"/>
  <c r="AQ344" i="12"/>
  <c r="AR344" i="12"/>
  <c r="AS344" i="12"/>
  <c r="AT344" i="12"/>
  <c r="AU344" i="12"/>
  <c r="AV344" i="12"/>
  <c r="AE311" i="12"/>
  <c r="AF311" i="12"/>
  <c r="AG311" i="12"/>
  <c r="AH311" i="12"/>
  <c r="AI311" i="12"/>
  <c r="AJ311" i="12"/>
  <c r="AK311" i="12"/>
  <c r="AL311" i="12"/>
  <c r="AM311" i="12"/>
  <c r="AN311" i="12"/>
  <c r="AO311" i="12"/>
  <c r="AP311" i="12"/>
  <c r="AQ311" i="12"/>
  <c r="AR311" i="12"/>
  <c r="AS311" i="12"/>
  <c r="AT311" i="12"/>
  <c r="AU311" i="12"/>
  <c r="AV311" i="12"/>
  <c r="AE324" i="12"/>
  <c r="AF324" i="12"/>
  <c r="AG324" i="12"/>
  <c r="AH324" i="12"/>
  <c r="AI324" i="12"/>
  <c r="AJ324" i="12"/>
  <c r="AK324" i="12"/>
  <c r="AL324" i="12"/>
  <c r="AM324" i="12"/>
  <c r="AN324" i="12"/>
  <c r="AO324" i="12"/>
  <c r="AP324" i="12"/>
  <c r="AQ324" i="12"/>
  <c r="AR324" i="12"/>
  <c r="AS324" i="12"/>
  <c r="AT324" i="12"/>
  <c r="AU324" i="12"/>
  <c r="AV324" i="12"/>
  <c r="AE345" i="12"/>
  <c r="AF345" i="12"/>
  <c r="AG345" i="12"/>
  <c r="AH345" i="12"/>
  <c r="AI345" i="12"/>
  <c r="AJ345" i="12"/>
  <c r="AK345" i="12"/>
  <c r="AL345" i="12"/>
  <c r="AM345" i="12"/>
  <c r="AN345" i="12"/>
  <c r="AO345" i="12"/>
  <c r="AP345" i="12"/>
  <c r="AQ345" i="12"/>
  <c r="AR345" i="12"/>
  <c r="AS345" i="12"/>
  <c r="AT345" i="12"/>
  <c r="AU345" i="12"/>
  <c r="AV345" i="12"/>
  <c r="AE348" i="12"/>
  <c r="AF348" i="12"/>
  <c r="AG348" i="12"/>
  <c r="AH348" i="12"/>
  <c r="AI348" i="12"/>
  <c r="AJ348" i="12"/>
  <c r="AK348" i="12"/>
  <c r="AL348" i="12"/>
  <c r="AM348" i="12"/>
  <c r="AN348" i="12"/>
  <c r="AO348" i="12"/>
  <c r="AP348" i="12"/>
  <c r="AQ348" i="12"/>
  <c r="AR348" i="12"/>
  <c r="AS348" i="12"/>
  <c r="AT348" i="12"/>
  <c r="AU348" i="12"/>
  <c r="AV348" i="12"/>
  <c r="AE354" i="12"/>
  <c r="AF354" i="12"/>
  <c r="AG354" i="12"/>
  <c r="AH354" i="12"/>
  <c r="AI354" i="12"/>
  <c r="AJ354" i="12"/>
  <c r="AK354" i="12"/>
  <c r="AL354" i="12"/>
  <c r="AM354" i="12"/>
  <c r="AN354" i="12"/>
  <c r="AO354" i="12"/>
  <c r="AP354" i="12"/>
  <c r="AQ354" i="12"/>
  <c r="AR354" i="12"/>
  <c r="AS354" i="12"/>
  <c r="AT354" i="12"/>
  <c r="AU354" i="12"/>
  <c r="AV354" i="12"/>
  <c r="AE355" i="12"/>
  <c r="AF355" i="12"/>
  <c r="AG355" i="12"/>
  <c r="AH355" i="12"/>
  <c r="AI355" i="12"/>
  <c r="AJ355" i="12"/>
  <c r="AK355" i="12"/>
  <c r="AL355" i="12"/>
  <c r="AM355" i="12"/>
  <c r="AN355" i="12"/>
  <c r="AO355" i="12"/>
  <c r="AP355" i="12"/>
  <c r="AQ355" i="12"/>
  <c r="AR355" i="12"/>
  <c r="AS355" i="12"/>
  <c r="AT355" i="12"/>
  <c r="AU355" i="12"/>
  <c r="AV355" i="12"/>
  <c r="AE371" i="12"/>
  <c r="AF371" i="12"/>
  <c r="AG371" i="12"/>
  <c r="AH371" i="12"/>
  <c r="AI371" i="12"/>
  <c r="AJ371" i="12"/>
  <c r="AK371" i="12"/>
  <c r="AL371" i="12"/>
  <c r="AM371" i="12"/>
  <c r="AN371" i="12"/>
  <c r="AO371" i="12"/>
  <c r="AP371" i="12"/>
  <c r="AQ371" i="12"/>
  <c r="AR371" i="12"/>
  <c r="AS371" i="12"/>
  <c r="AT371" i="12"/>
  <c r="AU371" i="12"/>
  <c r="AV371" i="12"/>
  <c r="AE359" i="12"/>
  <c r="AF359" i="12"/>
  <c r="AG359" i="12"/>
  <c r="AH359" i="12"/>
  <c r="AI359" i="12"/>
  <c r="AJ359" i="12"/>
  <c r="AK359" i="12"/>
  <c r="AL359" i="12"/>
  <c r="AM359" i="12"/>
  <c r="AN359" i="12"/>
  <c r="AO359" i="12"/>
  <c r="AP359" i="12"/>
  <c r="AQ359" i="12"/>
  <c r="AR359" i="12"/>
  <c r="AS359" i="12"/>
  <c r="AT359" i="12"/>
  <c r="AU359" i="12"/>
  <c r="AV359" i="12"/>
  <c r="AE349" i="12"/>
  <c r="AF349" i="12"/>
  <c r="AG349" i="12"/>
  <c r="AH349" i="12"/>
  <c r="AI349" i="12"/>
  <c r="AJ349" i="12"/>
  <c r="AK349" i="12"/>
  <c r="AL349" i="12"/>
  <c r="AM349" i="12"/>
  <c r="AN349" i="12"/>
  <c r="AO349" i="12"/>
  <c r="AP349" i="12"/>
  <c r="AQ349" i="12"/>
  <c r="AR349" i="12"/>
  <c r="AS349" i="12"/>
  <c r="AT349" i="12"/>
  <c r="AU349" i="12"/>
  <c r="AV349" i="12"/>
  <c r="AE352" i="12"/>
  <c r="AF352" i="12"/>
  <c r="AG352" i="12"/>
  <c r="AH352" i="12"/>
  <c r="AI352" i="12"/>
  <c r="AJ352" i="12"/>
  <c r="AK352" i="12"/>
  <c r="AL352" i="12"/>
  <c r="AM352" i="12"/>
  <c r="AN352" i="12"/>
  <c r="AO352" i="12"/>
  <c r="AP352" i="12"/>
  <c r="AQ352" i="12"/>
  <c r="AR352" i="12"/>
  <c r="AS352" i="12"/>
  <c r="AT352" i="12"/>
  <c r="AU352" i="12"/>
  <c r="AV352" i="12"/>
  <c r="AE360" i="12"/>
  <c r="AF360" i="12"/>
  <c r="AG360" i="12"/>
  <c r="AH360" i="12"/>
  <c r="AI360" i="12"/>
  <c r="AJ360" i="12"/>
  <c r="AK360" i="12"/>
  <c r="AL360" i="12"/>
  <c r="AM360" i="12"/>
  <c r="AN360" i="12"/>
  <c r="AO360" i="12"/>
  <c r="AP360" i="12"/>
  <c r="AQ360" i="12"/>
  <c r="AR360" i="12"/>
  <c r="AS360" i="12"/>
  <c r="AT360" i="12"/>
  <c r="AU360" i="12"/>
  <c r="AV360" i="12"/>
  <c r="AE498" i="12"/>
  <c r="AF498" i="12"/>
  <c r="AG498" i="12"/>
  <c r="AH498" i="12"/>
  <c r="AI498" i="12"/>
  <c r="AJ498" i="12"/>
  <c r="AK498" i="12"/>
  <c r="AL498" i="12"/>
  <c r="AM498" i="12"/>
  <c r="AN498" i="12"/>
  <c r="AO498" i="12"/>
  <c r="AP498" i="12"/>
  <c r="AQ498" i="12"/>
  <c r="AR498" i="12"/>
  <c r="AS498" i="12"/>
  <c r="AT498" i="12"/>
  <c r="AU498" i="12"/>
  <c r="AV498" i="12"/>
  <c r="AE353" i="12"/>
  <c r="AF353" i="12"/>
  <c r="AG353" i="12"/>
  <c r="AH353" i="12"/>
  <c r="AI353" i="12"/>
  <c r="AJ353" i="12"/>
  <c r="AK353" i="12"/>
  <c r="AL353" i="12"/>
  <c r="AM353" i="12"/>
  <c r="AN353" i="12"/>
  <c r="AO353" i="12"/>
  <c r="AP353" i="12"/>
  <c r="AQ353" i="12"/>
  <c r="AR353" i="12"/>
  <c r="AS353" i="12"/>
  <c r="AT353" i="12"/>
  <c r="AU353" i="12"/>
  <c r="AV353" i="12"/>
  <c r="AE351" i="12"/>
  <c r="AF351" i="12"/>
  <c r="AG351" i="12"/>
  <c r="AH351" i="12"/>
  <c r="AI351" i="12"/>
  <c r="AJ351" i="12"/>
  <c r="AK351" i="12"/>
  <c r="AL351" i="12"/>
  <c r="AM351" i="12"/>
  <c r="AN351" i="12"/>
  <c r="AO351" i="12"/>
  <c r="AP351" i="12"/>
  <c r="AQ351" i="12"/>
  <c r="AR351" i="12"/>
  <c r="AS351" i="12"/>
  <c r="AT351" i="12"/>
  <c r="AU351" i="12"/>
  <c r="AV351" i="12"/>
  <c r="AE350" i="12"/>
  <c r="AF350" i="12"/>
  <c r="AG350" i="12"/>
  <c r="AH350" i="12"/>
  <c r="AI350" i="12"/>
  <c r="AJ350" i="12"/>
  <c r="AK350" i="12"/>
  <c r="AL350" i="12"/>
  <c r="AM350" i="12"/>
  <c r="AN350" i="12"/>
  <c r="AO350" i="12"/>
  <c r="AP350" i="12"/>
  <c r="AQ350" i="12"/>
  <c r="AR350" i="12"/>
  <c r="AS350" i="12"/>
  <c r="AT350" i="12"/>
  <c r="AU350" i="12"/>
  <c r="AV350" i="12"/>
  <c r="AE356" i="12"/>
  <c r="AF356" i="12"/>
  <c r="AG356" i="12"/>
  <c r="AH356" i="12"/>
  <c r="AI356" i="12"/>
  <c r="AJ356" i="12"/>
  <c r="AK356" i="12"/>
  <c r="AL356" i="12"/>
  <c r="AM356" i="12"/>
  <c r="AN356" i="12"/>
  <c r="AO356" i="12"/>
  <c r="AP356" i="12"/>
  <c r="AQ356" i="12"/>
  <c r="AR356" i="12"/>
  <c r="AS356" i="12"/>
  <c r="AT356" i="12"/>
  <c r="AU356" i="12"/>
  <c r="AV356" i="12"/>
  <c r="AE364" i="12"/>
  <c r="AF364" i="12"/>
  <c r="AG364" i="12"/>
  <c r="AH364" i="12"/>
  <c r="AI364" i="12"/>
  <c r="AJ364" i="12"/>
  <c r="AK364" i="12"/>
  <c r="AL364" i="12"/>
  <c r="AM364" i="12"/>
  <c r="AN364" i="12"/>
  <c r="AO364" i="12"/>
  <c r="AP364" i="12"/>
  <c r="AQ364" i="12"/>
  <c r="AR364" i="12"/>
  <c r="AS364" i="12"/>
  <c r="AT364" i="12"/>
  <c r="AU364" i="12"/>
  <c r="AV364" i="12"/>
  <c r="AE365" i="12"/>
  <c r="AF365" i="12"/>
  <c r="AG365" i="12"/>
  <c r="AH365" i="12"/>
  <c r="AI365" i="12"/>
  <c r="AJ365" i="12"/>
  <c r="AK365" i="12"/>
  <c r="AL365" i="12"/>
  <c r="AM365" i="12"/>
  <c r="AN365" i="12"/>
  <c r="AO365" i="12"/>
  <c r="AP365" i="12"/>
  <c r="AQ365" i="12"/>
  <c r="AR365" i="12"/>
  <c r="AS365" i="12"/>
  <c r="AT365" i="12"/>
  <c r="AU365" i="12"/>
  <c r="AV365" i="12"/>
  <c r="AE362" i="12"/>
  <c r="AF362" i="12"/>
  <c r="AG362" i="12"/>
  <c r="AH362" i="12"/>
  <c r="AI362" i="12"/>
  <c r="AJ362" i="12"/>
  <c r="AK362" i="12"/>
  <c r="AL362" i="12"/>
  <c r="AM362" i="12"/>
  <c r="AN362" i="12"/>
  <c r="AO362" i="12"/>
  <c r="AP362" i="12"/>
  <c r="AQ362" i="12"/>
  <c r="AR362" i="12"/>
  <c r="AS362" i="12"/>
  <c r="AT362" i="12"/>
  <c r="AU362" i="12"/>
  <c r="AV362" i="12"/>
  <c r="AE369" i="12"/>
  <c r="AF369" i="12"/>
  <c r="AG369" i="12"/>
  <c r="AH369" i="12"/>
  <c r="AI369" i="12"/>
  <c r="AJ369" i="12"/>
  <c r="AK369" i="12"/>
  <c r="AL369" i="12"/>
  <c r="AM369" i="12"/>
  <c r="AN369" i="12"/>
  <c r="AO369" i="12"/>
  <c r="AP369" i="12"/>
  <c r="AQ369" i="12"/>
  <c r="AR369" i="12"/>
  <c r="AS369" i="12"/>
  <c r="AT369" i="12"/>
  <c r="AU369" i="12"/>
  <c r="AV369" i="12"/>
  <c r="AE368" i="12"/>
  <c r="AF368" i="12"/>
  <c r="AG368" i="12"/>
  <c r="AH368" i="12"/>
  <c r="AI368" i="12"/>
  <c r="AJ368" i="12"/>
  <c r="AK368" i="12"/>
  <c r="AL368" i="12"/>
  <c r="AM368" i="12"/>
  <c r="AN368" i="12"/>
  <c r="AO368" i="12"/>
  <c r="AP368" i="12"/>
  <c r="AQ368" i="12"/>
  <c r="AR368" i="12"/>
  <c r="AS368" i="12"/>
  <c r="AT368" i="12"/>
  <c r="AU368" i="12"/>
  <c r="AV368" i="12"/>
  <c r="AE366" i="12"/>
  <c r="AF366" i="12"/>
  <c r="AG366" i="12"/>
  <c r="AH366" i="12"/>
  <c r="AI366" i="12"/>
  <c r="AJ366" i="12"/>
  <c r="AK366" i="12"/>
  <c r="AL366" i="12"/>
  <c r="AM366" i="12"/>
  <c r="AN366" i="12"/>
  <c r="AO366" i="12"/>
  <c r="AP366" i="12"/>
  <c r="AQ366" i="12"/>
  <c r="AR366" i="12"/>
  <c r="AS366" i="12"/>
  <c r="AT366" i="12"/>
  <c r="AU366" i="12"/>
  <c r="AV366" i="12"/>
  <c r="AE367" i="12"/>
  <c r="AF367" i="12"/>
  <c r="AG367" i="12"/>
  <c r="AH367" i="12"/>
  <c r="AI367" i="12"/>
  <c r="AJ367" i="12"/>
  <c r="AK367" i="12"/>
  <c r="AL367" i="12"/>
  <c r="AM367" i="12"/>
  <c r="AN367" i="12"/>
  <c r="AO367" i="12"/>
  <c r="AP367" i="12"/>
  <c r="AQ367" i="12"/>
  <c r="AR367" i="12"/>
  <c r="AS367" i="12"/>
  <c r="AT367" i="12"/>
  <c r="AU367" i="12"/>
  <c r="AV367" i="12"/>
  <c r="AE370" i="12"/>
  <c r="AF370" i="12"/>
  <c r="AG370" i="12"/>
  <c r="AH370" i="12"/>
  <c r="AI370" i="12"/>
  <c r="AJ370" i="12"/>
  <c r="AK370" i="12"/>
  <c r="AL370" i="12"/>
  <c r="AM370" i="12"/>
  <c r="AN370" i="12"/>
  <c r="AO370" i="12"/>
  <c r="AP370" i="12"/>
  <c r="AQ370" i="12"/>
  <c r="AR370" i="12"/>
  <c r="AS370" i="12"/>
  <c r="AT370" i="12"/>
  <c r="AU370" i="12"/>
  <c r="AV370" i="12"/>
  <c r="AE374" i="12"/>
  <c r="AF374" i="12"/>
  <c r="AG374" i="12"/>
  <c r="AH374" i="12"/>
  <c r="AI374" i="12"/>
  <c r="AJ374" i="12"/>
  <c r="AK374" i="12"/>
  <c r="AL374" i="12"/>
  <c r="AM374" i="12"/>
  <c r="AN374" i="12"/>
  <c r="AO374" i="12"/>
  <c r="AP374" i="12"/>
  <c r="AQ374" i="12"/>
  <c r="AR374" i="12"/>
  <c r="AS374" i="12"/>
  <c r="AT374" i="12"/>
  <c r="AU374" i="12"/>
  <c r="AV374" i="12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AQ615" i="12"/>
  <c r="AR615" i="12"/>
  <c r="AS615" i="12"/>
  <c r="AT615" i="12"/>
  <c r="AU615" i="12"/>
  <c r="AV615" i="12"/>
  <c r="AE375" i="12"/>
  <c r="AF375" i="12"/>
  <c r="AG375" i="12"/>
  <c r="AH375" i="12"/>
  <c r="AI375" i="12"/>
  <c r="AJ375" i="12"/>
  <c r="AK375" i="12"/>
  <c r="AL375" i="12"/>
  <c r="AM375" i="12"/>
  <c r="AN375" i="12"/>
  <c r="AO375" i="12"/>
  <c r="AP375" i="12"/>
  <c r="AQ375" i="12"/>
  <c r="AR375" i="12"/>
  <c r="AS375" i="12"/>
  <c r="AT375" i="12"/>
  <c r="AU375" i="12"/>
  <c r="AV375" i="12"/>
  <c r="AE372" i="12"/>
  <c r="AF372" i="12"/>
  <c r="AG372" i="12"/>
  <c r="AH372" i="12"/>
  <c r="AI372" i="12"/>
  <c r="AJ372" i="12"/>
  <c r="AK372" i="12"/>
  <c r="AL372" i="12"/>
  <c r="AM372" i="12"/>
  <c r="AN372" i="12"/>
  <c r="AO372" i="12"/>
  <c r="AP372" i="12"/>
  <c r="AQ372" i="12"/>
  <c r="AR372" i="12"/>
  <c r="AS372" i="12"/>
  <c r="AT372" i="12"/>
  <c r="AU372" i="12"/>
  <c r="AV372" i="12"/>
  <c r="AE379" i="12"/>
  <c r="AF379" i="12"/>
  <c r="AG379" i="12"/>
  <c r="AH379" i="12"/>
  <c r="AI379" i="12"/>
  <c r="AJ379" i="12"/>
  <c r="AK379" i="12"/>
  <c r="AL379" i="12"/>
  <c r="AM379" i="12"/>
  <c r="AN379" i="12"/>
  <c r="AO379" i="12"/>
  <c r="AP379" i="12"/>
  <c r="AQ379" i="12"/>
  <c r="AR379" i="12"/>
  <c r="AS379" i="12"/>
  <c r="AT379" i="12"/>
  <c r="AU379" i="12"/>
  <c r="AV379" i="12"/>
  <c r="AE376" i="12"/>
  <c r="AF376" i="12"/>
  <c r="AG376" i="12"/>
  <c r="AH376" i="12"/>
  <c r="AI376" i="12"/>
  <c r="AJ376" i="12"/>
  <c r="AK376" i="12"/>
  <c r="AL376" i="12"/>
  <c r="AM376" i="12"/>
  <c r="AN376" i="12"/>
  <c r="AO376" i="12"/>
  <c r="AP376" i="12"/>
  <c r="AQ376" i="12"/>
  <c r="AR376" i="12"/>
  <c r="AS376" i="12"/>
  <c r="AT376" i="12"/>
  <c r="AU376" i="12"/>
  <c r="AV376" i="12"/>
  <c r="AE377" i="12"/>
  <c r="AF377" i="12"/>
  <c r="AG377" i="12"/>
  <c r="AH377" i="12"/>
  <c r="AI377" i="12"/>
  <c r="AJ377" i="12"/>
  <c r="AK377" i="12"/>
  <c r="AL377" i="12"/>
  <c r="AM377" i="12"/>
  <c r="AN377" i="12"/>
  <c r="AO377" i="12"/>
  <c r="AP377" i="12"/>
  <c r="AQ377" i="12"/>
  <c r="AR377" i="12"/>
  <c r="AS377" i="12"/>
  <c r="AT377" i="12"/>
  <c r="AU377" i="12"/>
  <c r="AV377" i="12"/>
  <c r="AE378" i="12"/>
  <c r="AF378" i="12"/>
  <c r="AG378" i="12"/>
  <c r="AH378" i="12"/>
  <c r="AI378" i="12"/>
  <c r="AJ378" i="12"/>
  <c r="AK378" i="12"/>
  <c r="AL378" i="12"/>
  <c r="AM378" i="12"/>
  <c r="AN378" i="12"/>
  <c r="AO378" i="12"/>
  <c r="AP378" i="12"/>
  <c r="AQ378" i="12"/>
  <c r="AR378" i="12"/>
  <c r="AS378" i="12"/>
  <c r="AT378" i="12"/>
  <c r="AU378" i="12"/>
  <c r="AV378" i="12"/>
  <c r="AE381" i="12"/>
  <c r="AF381" i="12"/>
  <c r="AG381" i="12"/>
  <c r="AH381" i="12"/>
  <c r="AI381" i="12"/>
  <c r="AJ381" i="12"/>
  <c r="AK381" i="12"/>
  <c r="AL381" i="12"/>
  <c r="AM381" i="12"/>
  <c r="AN381" i="12"/>
  <c r="AO381" i="12"/>
  <c r="AP381" i="12"/>
  <c r="AQ381" i="12"/>
  <c r="AR381" i="12"/>
  <c r="AS381" i="12"/>
  <c r="AT381" i="12"/>
  <c r="AU381" i="12"/>
  <c r="AV381" i="12"/>
  <c r="AE382" i="12"/>
  <c r="AF382" i="12"/>
  <c r="AG382" i="12"/>
  <c r="AH382" i="12"/>
  <c r="AI382" i="12"/>
  <c r="AJ382" i="12"/>
  <c r="AK382" i="12"/>
  <c r="AL382" i="12"/>
  <c r="AM382" i="12"/>
  <c r="AN382" i="12"/>
  <c r="AO382" i="12"/>
  <c r="AP382" i="12"/>
  <c r="AQ382" i="12"/>
  <c r="AR382" i="12"/>
  <c r="AS382" i="12"/>
  <c r="AT382" i="12"/>
  <c r="AU382" i="12"/>
  <c r="AV382" i="12"/>
  <c r="AE380" i="12"/>
  <c r="AF380" i="12"/>
  <c r="AG380" i="12"/>
  <c r="AH380" i="12"/>
  <c r="AI380" i="12"/>
  <c r="AJ380" i="12"/>
  <c r="AK380" i="12"/>
  <c r="AL380" i="12"/>
  <c r="AM380" i="12"/>
  <c r="AN380" i="12"/>
  <c r="AO380" i="12"/>
  <c r="AP380" i="12"/>
  <c r="AQ380" i="12"/>
  <c r="AR380" i="12"/>
  <c r="AS380" i="12"/>
  <c r="AT380" i="12"/>
  <c r="AU380" i="12"/>
  <c r="AV380" i="12"/>
  <c r="AE392" i="12"/>
  <c r="AF392" i="12"/>
  <c r="AG392" i="12"/>
  <c r="AH392" i="12"/>
  <c r="AI392" i="12"/>
  <c r="AJ392" i="12"/>
  <c r="AK392" i="12"/>
  <c r="AL392" i="12"/>
  <c r="AM392" i="12"/>
  <c r="AN392" i="12"/>
  <c r="AO392" i="12"/>
  <c r="AP392" i="12"/>
  <c r="AQ392" i="12"/>
  <c r="AR392" i="12"/>
  <c r="AS392" i="12"/>
  <c r="AT392" i="12"/>
  <c r="AU392" i="12"/>
  <c r="AV392" i="12"/>
  <c r="AE384" i="12"/>
  <c r="AF384" i="12"/>
  <c r="AG384" i="12"/>
  <c r="AH384" i="12"/>
  <c r="AI384" i="12"/>
  <c r="AJ384" i="12"/>
  <c r="AK384" i="12"/>
  <c r="AL384" i="12"/>
  <c r="AM384" i="12"/>
  <c r="AN384" i="12"/>
  <c r="AO384" i="12"/>
  <c r="AP384" i="12"/>
  <c r="AQ384" i="12"/>
  <c r="AR384" i="12"/>
  <c r="AS384" i="12"/>
  <c r="AT384" i="12"/>
  <c r="AU384" i="12"/>
  <c r="AV384" i="12"/>
  <c r="AE386" i="12"/>
  <c r="AF386" i="12"/>
  <c r="AG386" i="12"/>
  <c r="AH386" i="12"/>
  <c r="AI386" i="12"/>
  <c r="AJ386" i="12"/>
  <c r="AK386" i="12"/>
  <c r="AL386" i="12"/>
  <c r="AM386" i="12"/>
  <c r="AN386" i="12"/>
  <c r="AO386" i="12"/>
  <c r="AP386" i="12"/>
  <c r="AQ386" i="12"/>
  <c r="AR386" i="12"/>
  <c r="AS386" i="12"/>
  <c r="AT386" i="12"/>
  <c r="AU386" i="12"/>
  <c r="AV386" i="12"/>
  <c r="AE385" i="12"/>
  <c r="AF385" i="12"/>
  <c r="AG385" i="12"/>
  <c r="AH385" i="12"/>
  <c r="AI385" i="12"/>
  <c r="AJ385" i="12"/>
  <c r="AK385" i="12"/>
  <c r="AL385" i="12"/>
  <c r="AM385" i="12"/>
  <c r="AN385" i="12"/>
  <c r="AO385" i="12"/>
  <c r="AP385" i="12"/>
  <c r="AQ385" i="12"/>
  <c r="AR385" i="12"/>
  <c r="AS385" i="12"/>
  <c r="AT385" i="12"/>
  <c r="AU385" i="12"/>
  <c r="AV385" i="12"/>
  <c r="AE389" i="12"/>
  <c r="AF389" i="12"/>
  <c r="AG389" i="12"/>
  <c r="AH389" i="12"/>
  <c r="AI389" i="12"/>
  <c r="AJ389" i="12"/>
  <c r="AK389" i="12"/>
  <c r="AL389" i="12"/>
  <c r="AM389" i="12"/>
  <c r="AN389" i="12"/>
  <c r="AO389" i="12"/>
  <c r="AP389" i="12"/>
  <c r="AQ389" i="12"/>
  <c r="AR389" i="12"/>
  <c r="AS389" i="12"/>
  <c r="AT389" i="12"/>
  <c r="AU389" i="12"/>
  <c r="AV389" i="12"/>
  <c r="AE399" i="12"/>
  <c r="AF399" i="12"/>
  <c r="AG399" i="12"/>
  <c r="AH399" i="12"/>
  <c r="AI399" i="12"/>
  <c r="AJ399" i="12"/>
  <c r="AK399" i="12"/>
  <c r="AL399" i="12"/>
  <c r="AM399" i="12"/>
  <c r="AN399" i="12"/>
  <c r="AO399" i="12"/>
  <c r="AP399" i="12"/>
  <c r="AQ399" i="12"/>
  <c r="AR399" i="12"/>
  <c r="AS399" i="12"/>
  <c r="AT399" i="12"/>
  <c r="AU399" i="12"/>
  <c r="AV399" i="12"/>
  <c r="AE407" i="12"/>
  <c r="AF407" i="12"/>
  <c r="AG407" i="12"/>
  <c r="AH407" i="12"/>
  <c r="AI407" i="12"/>
  <c r="AJ407" i="12"/>
  <c r="AK407" i="12"/>
  <c r="AL407" i="12"/>
  <c r="AM407" i="12"/>
  <c r="AN407" i="12"/>
  <c r="AO407" i="12"/>
  <c r="AP407" i="12"/>
  <c r="AQ407" i="12"/>
  <c r="AR407" i="12"/>
  <c r="AS407" i="12"/>
  <c r="AT407" i="12"/>
  <c r="AU407" i="12"/>
  <c r="AV407" i="12"/>
  <c r="AE416" i="12"/>
  <c r="AF416" i="12"/>
  <c r="AG416" i="12"/>
  <c r="AH416" i="12"/>
  <c r="AI416" i="12"/>
  <c r="AJ416" i="12"/>
  <c r="AK416" i="12"/>
  <c r="AL416" i="12"/>
  <c r="AM416" i="12"/>
  <c r="AN416" i="12"/>
  <c r="AO416" i="12"/>
  <c r="AP416" i="12"/>
  <c r="AQ416" i="12"/>
  <c r="AR416" i="12"/>
  <c r="AS416" i="12"/>
  <c r="AT416" i="12"/>
  <c r="AU416" i="12"/>
  <c r="AV416" i="12"/>
  <c r="AE395" i="12"/>
  <c r="AF395" i="12"/>
  <c r="AG395" i="12"/>
  <c r="AH395" i="12"/>
  <c r="AI395" i="12"/>
  <c r="AJ395" i="12"/>
  <c r="AK395" i="12"/>
  <c r="AL395" i="12"/>
  <c r="AM395" i="12"/>
  <c r="AN395" i="12"/>
  <c r="AO395" i="12"/>
  <c r="AP395" i="12"/>
  <c r="AQ395" i="12"/>
  <c r="AR395" i="12"/>
  <c r="AS395" i="12"/>
  <c r="AT395" i="12"/>
  <c r="AU395" i="12"/>
  <c r="AV395" i="12"/>
  <c r="AE397" i="12"/>
  <c r="AF397" i="12"/>
  <c r="AG397" i="12"/>
  <c r="AH397" i="12"/>
  <c r="AI397" i="12"/>
  <c r="AJ397" i="12"/>
  <c r="AK397" i="12"/>
  <c r="AL397" i="12"/>
  <c r="AM397" i="12"/>
  <c r="AN397" i="12"/>
  <c r="AO397" i="12"/>
  <c r="AP397" i="12"/>
  <c r="AQ397" i="12"/>
  <c r="AR397" i="12"/>
  <c r="AS397" i="12"/>
  <c r="AT397" i="12"/>
  <c r="AU397" i="12"/>
  <c r="AV397" i="12"/>
  <c r="AE417" i="12"/>
  <c r="AF417" i="12"/>
  <c r="AG417" i="12"/>
  <c r="AH417" i="12"/>
  <c r="AI417" i="12"/>
  <c r="AJ417" i="12"/>
  <c r="AK417" i="12"/>
  <c r="AL417" i="12"/>
  <c r="AM417" i="12"/>
  <c r="AN417" i="12"/>
  <c r="AO417" i="12"/>
  <c r="AP417" i="12"/>
  <c r="AQ417" i="12"/>
  <c r="AR417" i="12"/>
  <c r="AS417" i="12"/>
  <c r="AT417" i="12"/>
  <c r="AU417" i="12"/>
  <c r="AV417" i="12"/>
  <c r="AE398" i="12"/>
  <c r="AF398" i="12"/>
  <c r="AG398" i="12"/>
  <c r="AH398" i="12"/>
  <c r="AI398" i="12"/>
  <c r="AJ398" i="12"/>
  <c r="AK398" i="12"/>
  <c r="AL398" i="12"/>
  <c r="AM398" i="12"/>
  <c r="AN398" i="12"/>
  <c r="AO398" i="12"/>
  <c r="AP398" i="12"/>
  <c r="AQ398" i="12"/>
  <c r="AR398" i="12"/>
  <c r="AS398" i="12"/>
  <c r="AT398" i="12"/>
  <c r="AU398" i="12"/>
  <c r="AV398" i="12"/>
  <c r="AE402" i="12"/>
  <c r="AF402" i="12"/>
  <c r="AG402" i="12"/>
  <c r="AH402" i="12"/>
  <c r="AI402" i="12"/>
  <c r="AJ402" i="12"/>
  <c r="AK402" i="12"/>
  <c r="AL402" i="12"/>
  <c r="AM402" i="12"/>
  <c r="AN402" i="12"/>
  <c r="AO402" i="12"/>
  <c r="AP402" i="12"/>
  <c r="AQ402" i="12"/>
  <c r="AR402" i="12"/>
  <c r="AS402" i="12"/>
  <c r="AT402" i="12"/>
  <c r="AU402" i="12"/>
  <c r="AV402" i="12"/>
  <c r="AE409" i="12"/>
  <c r="AF409" i="12"/>
  <c r="AG409" i="12"/>
  <c r="AH409" i="12"/>
  <c r="AI409" i="12"/>
  <c r="AJ409" i="12"/>
  <c r="AK409" i="12"/>
  <c r="AL409" i="12"/>
  <c r="AM409" i="12"/>
  <c r="AN409" i="12"/>
  <c r="AO409" i="12"/>
  <c r="AP409" i="12"/>
  <c r="AQ409" i="12"/>
  <c r="AR409" i="12"/>
  <c r="AS409" i="12"/>
  <c r="AT409" i="12"/>
  <c r="AU409" i="12"/>
  <c r="AV409" i="12"/>
  <c r="AE405" i="12"/>
  <c r="AF405" i="12"/>
  <c r="AG405" i="12"/>
  <c r="AH405" i="12"/>
  <c r="AI405" i="12"/>
  <c r="AJ405" i="12"/>
  <c r="AK405" i="12"/>
  <c r="AL405" i="12"/>
  <c r="AM405" i="12"/>
  <c r="AN405" i="12"/>
  <c r="AO405" i="12"/>
  <c r="AP405" i="12"/>
  <c r="AQ405" i="12"/>
  <c r="AR405" i="12"/>
  <c r="AS405" i="12"/>
  <c r="AT405" i="12"/>
  <c r="AU405" i="12"/>
  <c r="AV405" i="12"/>
  <c r="AE401" i="12"/>
  <c r="AF401" i="12"/>
  <c r="AG401" i="12"/>
  <c r="AH401" i="12"/>
  <c r="AI401" i="12"/>
  <c r="AJ401" i="12"/>
  <c r="AK401" i="12"/>
  <c r="AL401" i="12"/>
  <c r="AM401" i="12"/>
  <c r="AN401" i="12"/>
  <c r="AO401" i="12"/>
  <c r="AP401" i="12"/>
  <c r="AQ401" i="12"/>
  <c r="AR401" i="12"/>
  <c r="AS401" i="12"/>
  <c r="AT401" i="12"/>
  <c r="AU401" i="12"/>
  <c r="AV401" i="12"/>
  <c r="AE411" i="12"/>
  <c r="AF411" i="12"/>
  <c r="AG411" i="12"/>
  <c r="AH411" i="12"/>
  <c r="AI411" i="12"/>
  <c r="AJ411" i="12"/>
  <c r="AK411" i="12"/>
  <c r="AL411" i="12"/>
  <c r="AM411" i="12"/>
  <c r="AN411" i="12"/>
  <c r="AO411" i="12"/>
  <c r="AP411" i="12"/>
  <c r="AQ411" i="12"/>
  <c r="AR411" i="12"/>
  <c r="AS411" i="12"/>
  <c r="AT411" i="12"/>
  <c r="AU411" i="12"/>
  <c r="AV411" i="12"/>
  <c r="AE412" i="12"/>
  <c r="AF412" i="12"/>
  <c r="AG412" i="12"/>
  <c r="AH412" i="12"/>
  <c r="AI412" i="12"/>
  <c r="AJ412" i="12"/>
  <c r="AK412" i="12"/>
  <c r="AL412" i="12"/>
  <c r="AM412" i="12"/>
  <c r="AN412" i="12"/>
  <c r="AO412" i="12"/>
  <c r="AP412" i="12"/>
  <c r="AQ412" i="12"/>
  <c r="AR412" i="12"/>
  <c r="AS412" i="12"/>
  <c r="AT412" i="12"/>
  <c r="AU412" i="12"/>
  <c r="AV412" i="12"/>
  <c r="AE394" i="12"/>
  <c r="AF394" i="12"/>
  <c r="AG394" i="12"/>
  <c r="AH394" i="12"/>
  <c r="AI394" i="12"/>
  <c r="AJ394" i="12"/>
  <c r="AK394" i="12"/>
  <c r="AL394" i="12"/>
  <c r="AM394" i="12"/>
  <c r="AN394" i="12"/>
  <c r="AO394" i="12"/>
  <c r="AP394" i="12"/>
  <c r="AQ394" i="12"/>
  <c r="AR394" i="12"/>
  <c r="AS394" i="12"/>
  <c r="AT394" i="12"/>
  <c r="AU394" i="12"/>
  <c r="AV394" i="12"/>
  <c r="AE403" i="12"/>
  <c r="AF403" i="12"/>
  <c r="AG403" i="12"/>
  <c r="AH403" i="12"/>
  <c r="AI403" i="12"/>
  <c r="AJ403" i="12"/>
  <c r="AK403" i="12"/>
  <c r="AL403" i="12"/>
  <c r="AM403" i="12"/>
  <c r="AN403" i="12"/>
  <c r="AO403" i="12"/>
  <c r="AP403" i="12"/>
  <c r="AQ403" i="12"/>
  <c r="AR403" i="12"/>
  <c r="AS403" i="12"/>
  <c r="AT403" i="12"/>
  <c r="AU403" i="12"/>
  <c r="AV403" i="12"/>
  <c r="AE410" i="12"/>
  <c r="AF410" i="12"/>
  <c r="AG410" i="12"/>
  <c r="AH410" i="12"/>
  <c r="AI410" i="12"/>
  <c r="AJ410" i="12"/>
  <c r="AK410" i="12"/>
  <c r="AL410" i="12"/>
  <c r="AM410" i="12"/>
  <c r="AN410" i="12"/>
  <c r="AO410" i="12"/>
  <c r="AP410" i="12"/>
  <c r="AQ410" i="12"/>
  <c r="AR410" i="12"/>
  <c r="AS410" i="12"/>
  <c r="AT410" i="12"/>
  <c r="AU410" i="12"/>
  <c r="AV410" i="12"/>
  <c r="AE415" i="12"/>
  <c r="AF415" i="12"/>
  <c r="AG415" i="12"/>
  <c r="AH415" i="12"/>
  <c r="AI415" i="12"/>
  <c r="AJ415" i="12"/>
  <c r="AK415" i="12"/>
  <c r="AL415" i="12"/>
  <c r="AM415" i="12"/>
  <c r="AN415" i="12"/>
  <c r="AO415" i="12"/>
  <c r="AP415" i="12"/>
  <c r="AQ415" i="12"/>
  <c r="AR415" i="12"/>
  <c r="AS415" i="12"/>
  <c r="AT415" i="12"/>
  <c r="AU415" i="12"/>
  <c r="AV415" i="12"/>
  <c r="AE419" i="12"/>
  <c r="AF419" i="12"/>
  <c r="AG419" i="12"/>
  <c r="AH419" i="12"/>
  <c r="AI419" i="12"/>
  <c r="AJ419" i="12"/>
  <c r="AK419" i="12"/>
  <c r="AL419" i="12"/>
  <c r="AM419" i="12"/>
  <c r="AN419" i="12"/>
  <c r="AO419" i="12"/>
  <c r="AP419" i="12"/>
  <c r="AQ419" i="12"/>
  <c r="AR419" i="12"/>
  <c r="AS419" i="12"/>
  <c r="AT419" i="12"/>
  <c r="AU419" i="12"/>
  <c r="AV419" i="12"/>
  <c r="AE420" i="12"/>
  <c r="AF420" i="12"/>
  <c r="AG420" i="12"/>
  <c r="AH420" i="12"/>
  <c r="AI420" i="12"/>
  <c r="AJ420" i="12"/>
  <c r="AK420" i="12"/>
  <c r="AL420" i="12"/>
  <c r="AM420" i="12"/>
  <c r="AN420" i="12"/>
  <c r="AO420" i="12"/>
  <c r="AP420" i="12"/>
  <c r="AQ420" i="12"/>
  <c r="AR420" i="12"/>
  <c r="AS420" i="12"/>
  <c r="AT420" i="12"/>
  <c r="AU420" i="12"/>
  <c r="AV420" i="12"/>
  <c r="AE429" i="12"/>
  <c r="AF429" i="12"/>
  <c r="AG429" i="12"/>
  <c r="AH429" i="12"/>
  <c r="AI429" i="12"/>
  <c r="AJ429" i="12"/>
  <c r="AK429" i="12"/>
  <c r="AL429" i="12"/>
  <c r="AM429" i="12"/>
  <c r="AN429" i="12"/>
  <c r="AO429" i="12"/>
  <c r="AP429" i="12"/>
  <c r="AQ429" i="12"/>
  <c r="AR429" i="12"/>
  <c r="AS429" i="12"/>
  <c r="AT429" i="12"/>
  <c r="AU429" i="12"/>
  <c r="AV429" i="12"/>
  <c r="AE441" i="12"/>
  <c r="AF441" i="12"/>
  <c r="AG441" i="12"/>
  <c r="AH441" i="12"/>
  <c r="AI441" i="12"/>
  <c r="AJ441" i="12"/>
  <c r="AK441" i="12"/>
  <c r="AL441" i="12"/>
  <c r="AM441" i="12"/>
  <c r="AN441" i="12"/>
  <c r="AO441" i="12"/>
  <c r="AP441" i="12"/>
  <c r="AQ441" i="12"/>
  <c r="AR441" i="12"/>
  <c r="AS441" i="12"/>
  <c r="AT441" i="12"/>
  <c r="AU441" i="12"/>
  <c r="AV441" i="12"/>
  <c r="AE451" i="12"/>
  <c r="AF451" i="12"/>
  <c r="AG451" i="12"/>
  <c r="AH451" i="12"/>
  <c r="AI451" i="12"/>
  <c r="AJ451" i="12"/>
  <c r="AK451" i="12"/>
  <c r="AL451" i="12"/>
  <c r="AM451" i="12"/>
  <c r="AN451" i="12"/>
  <c r="AO451" i="12"/>
  <c r="AP451" i="12"/>
  <c r="AQ451" i="12"/>
  <c r="AR451" i="12"/>
  <c r="AS451" i="12"/>
  <c r="AT451" i="12"/>
  <c r="AU451" i="12"/>
  <c r="AV451" i="12"/>
  <c r="AE442" i="12"/>
  <c r="AF442" i="12"/>
  <c r="AG442" i="12"/>
  <c r="AH442" i="12"/>
  <c r="AI442" i="12"/>
  <c r="AJ442" i="12"/>
  <c r="AK442" i="12"/>
  <c r="AL442" i="12"/>
  <c r="AM442" i="12"/>
  <c r="AN442" i="12"/>
  <c r="AO442" i="12"/>
  <c r="AP442" i="12"/>
  <c r="AQ442" i="12"/>
  <c r="AR442" i="12"/>
  <c r="AS442" i="12"/>
  <c r="AT442" i="12"/>
  <c r="AU442" i="12"/>
  <c r="AV442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AQ423" i="12"/>
  <c r="AR423" i="12"/>
  <c r="AS423" i="12"/>
  <c r="AT423" i="12"/>
  <c r="AU423" i="12"/>
  <c r="AV423" i="12"/>
  <c r="AE424" i="12"/>
  <c r="AF424" i="12"/>
  <c r="AG424" i="12"/>
  <c r="AH424" i="12"/>
  <c r="AI424" i="12"/>
  <c r="AJ424" i="12"/>
  <c r="AK424" i="12"/>
  <c r="AL424" i="12"/>
  <c r="AM424" i="12"/>
  <c r="AN424" i="12"/>
  <c r="AO424" i="12"/>
  <c r="AP424" i="12"/>
  <c r="AQ424" i="12"/>
  <c r="AR424" i="12"/>
  <c r="AS424" i="12"/>
  <c r="AT424" i="12"/>
  <c r="AU424" i="12"/>
  <c r="AV424" i="12"/>
  <c r="AE458" i="12"/>
  <c r="AF458" i="12"/>
  <c r="AG458" i="12"/>
  <c r="AH458" i="12"/>
  <c r="AI458" i="12"/>
  <c r="AJ458" i="12"/>
  <c r="AK458" i="12"/>
  <c r="AL458" i="12"/>
  <c r="AM458" i="12"/>
  <c r="AN458" i="12"/>
  <c r="AO458" i="12"/>
  <c r="AP458" i="12"/>
  <c r="AQ458" i="12"/>
  <c r="AR458" i="12"/>
  <c r="AS458" i="12"/>
  <c r="AT458" i="12"/>
  <c r="AU458" i="12"/>
  <c r="AV458" i="12"/>
  <c r="AE447" i="12"/>
  <c r="AF447" i="12"/>
  <c r="AG447" i="12"/>
  <c r="AH447" i="12"/>
  <c r="AI447" i="12"/>
  <c r="AJ447" i="12"/>
  <c r="AK447" i="12"/>
  <c r="AL447" i="12"/>
  <c r="AM447" i="12"/>
  <c r="AN447" i="12"/>
  <c r="AO447" i="12"/>
  <c r="AP447" i="12"/>
  <c r="AQ447" i="12"/>
  <c r="AR447" i="12"/>
  <c r="AS447" i="12"/>
  <c r="AT447" i="12"/>
  <c r="AU447" i="12"/>
  <c r="AV447" i="12"/>
  <c r="AE452" i="12"/>
  <c r="AF452" i="12"/>
  <c r="AG452" i="12"/>
  <c r="AH452" i="12"/>
  <c r="AI452" i="12"/>
  <c r="AJ452" i="12"/>
  <c r="AK452" i="12"/>
  <c r="AL452" i="12"/>
  <c r="AM452" i="12"/>
  <c r="AN452" i="12"/>
  <c r="AO452" i="12"/>
  <c r="AP452" i="12"/>
  <c r="AQ452" i="12"/>
  <c r="AR452" i="12"/>
  <c r="AS452" i="12"/>
  <c r="AT452" i="12"/>
  <c r="AU452" i="12"/>
  <c r="AV452" i="12"/>
  <c r="AE449" i="12"/>
  <c r="AF449" i="12"/>
  <c r="AG449" i="12"/>
  <c r="AH449" i="12"/>
  <c r="AI449" i="12"/>
  <c r="AJ449" i="12"/>
  <c r="AK449" i="12"/>
  <c r="AL449" i="12"/>
  <c r="AM449" i="12"/>
  <c r="AN449" i="12"/>
  <c r="AO449" i="12"/>
  <c r="AP449" i="12"/>
  <c r="AQ449" i="12"/>
  <c r="AR449" i="12"/>
  <c r="AS449" i="12"/>
  <c r="AT449" i="12"/>
  <c r="AU449" i="12"/>
  <c r="AV449" i="12"/>
  <c r="AE421" i="12"/>
  <c r="AF421" i="12"/>
  <c r="AG421" i="12"/>
  <c r="AH421" i="12"/>
  <c r="AI421" i="12"/>
  <c r="AJ421" i="12"/>
  <c r="AK421" i="12"/>
  <c r="AL421" i="12"/>
  <c r="AM421" i="12"/>
  <c r="AN421" i="12"/>
  <c r="AO421" i="12"/>
  <c r="AP421" i="12"/>
  <c r="AQ421" i="12"/>
  <c r="AR421" i="12"/>
  <c r="AS421" i="12"/>
  <c r="AT421" i="12"/>
  <c r="AU421" i="12"/>
  <c r="AV421" i="12"/>
  <c r="AE470" i="12"/>
  <c r="AF470" i="12"/>
  <c r="AG470" i="12"/>
  <c r="AH470" i="12"/>
  <c r="AI470" i="12"/>
  <c r="AJ470" i="12"/>
  <c r="AK470" i="12"/>
  <c r="AL470" i="12"/>
  <c r="AM470" i="12"/>
  <c r="AN470" i="12"/>
  <c r="AO470" i="12"/>
  <c r="AP470" i="12"/>
  <c r="AQ470" i="12"/>
  <c r="AR470" i="12"/>
  <c r="AS470" i="12"/>
  <c r="AT470" i="12"/>
  <c r="AU470" i="12"/>
  <c r="AV470" i="12"/>
  <c r="AE426" i="12"/>
  <c r="AF426" i="12"/>
  <c r="AG426" i="12"/>
  <c r="AH426" i="12"/>
  <c r="AI426" i="12"/>
  <c r="AJ426" i="12"/>
  <c r="AK426" i="12"/>
  <c r="AL426" i="12"/>
  <c r="AM426" i="12"/>
  <c r="AN426" i="12"/>
  <c r="AO426" i="12"/>
  <c r="AP426" i="12"/>
  <c r="AQ426" i="12"/>
  <c r="AR426" i="12"/>
  <c r="AS426" i="12"/>
  <c r="AT426" i="12"/>
  <c r="AU426" i="12"/>
  <c r="AV426" i="12"/>
  <c r="AE446" i="12"/>
  <c r="AF446" i="12"/>
  <c r="AG446" i="12"/>
  <c r="AH446" i="12"/>
  <c r="AI446" i="12"/>
  <c r="AJ446" i="12"/>
  <c r="AK446" i="12"/>
  <c r="AL446" i="12"/>
  <c r="AM446" i="12"/>
  <c r="AN446" i="12"/>
  <c r="AO446" i="12"/>
  <c r="AP446" i="12"/>
  <c r="AQ446" i="12"/>
  <c r="AR446" i="12"/>
  <c r="AS446" i="12"/>
  <c r="AT446" i="12"/>
  <c r="AU446" i="12"/>
  <c r="AV446" i="12"/>
  <c r="AE430" i="12"/>
  <c r="AF430" i="12"/>
  <c r="AG430" i="12"/>
  <c r="AH430" i="12"/>
  <c r="AI430" i="12"/>
  <c r="AJ430" i="12"/>
  <c r="AK430" i="12"/>
  <c r="AL430" i="12"/>
  <c r="AM430" i="12"/>
  <c r="AN430" i="12"/>
  <c r="AO430" i="12"/>
  <c r="AP430" i="12"/>
  <c r="AQ430" i="12"/>
  <c r="AR430" i="12"/>
  <c r="AS430" i="12"/>
  <c r="AT430" i="12"/>
  <c r="AU430" i="12"/>
  <c r="AV430" i="12"/>
  <c r="AE445" i="12"/>
  <c r="AF445" i="12"/>
  <c r="AG445" i="12"/>
  <c r="AH445" i="12"/>
  <c r="AI445" i="12"/>
  <c r="AJ445" i="12"/>
  <c r="AK445" i="12"/>
  <c r="AL445" i="12"/>
  <c r="AM445" i="12"/>
  <c r="AN445" i="12"/>
  <c r="AO445" i="12"/>
  <c r="AP445" i="12"/>
  <c r="AQ445" i="12"/>
  <c r="AR445" i="12"/>
  <c r="AS445" i="12"/>
  <c r="AT445" i="12"/>
  <c r="AU445" i="12"/>
  <c r="AV445" i="12"/>
  <c r="AE432" i="12"/>
  <c r="AF432" i="12"/>
  <c r="AG432" i="12"/>
  <c r="AH432" i="12"/>
  <c r="AI432" i="12"/>
  <c r="AJ432" i="12"/>
  <c r="AK432" i="12"/>
  <c r="AL432" i="12"/>
  <c r="AM432" i="12"/>
  <c r="AN432" i="12"/>
  <c r="AO432" i="12"/>
  <c r="AP432" i="12"/>
  <c r="AQ432" i="12"/>
  <c r="AR432" i="12"/>
  <c r="AS432" i="12"/>
  <c r="AT432" i="12"/>
  <c r="AU432" i="12"/>
  <c r="AV432" i="12"/>
  <c r="AE437" i="12"/>
  <c r="AF437" i="12"/>
  <c r="AG437" i="12"/>
  <c r="AH437" i="12"/>
  <c r="AI437" i="12"/>
  <c r="AJ437" i="12"/>
  <c r="AK437" i="12"/>
  <c r="AL437" i="12"/>
  <c r="AM437" i="12"/>
  <c r="AN437" i="12"/>
  <c r="AO437" i="12"/>
  <c r="AP437" i="12"/>
  <c r="AQ437" i="12"/>
  <c r="AR437" i="12"/>
  <c r="AS437" i="12"/>
  <c r="AT437" i="12"/>
  <c r="AU437" i="12"/>
  <c r="AV437" i="12"/>
  <c r="AE460" i="12"/>
  <c r="AF460" i="12"/>
  <c r="AG460" i="12"/>
  <c r="AH460" i="12"/>
  <c r="AI460" i="12"/>
  <c r="AJ460" i="12"/>
  <c r="AK460" i="12"/>
  <c r="AL460" i="12"/>
  <c r="AM460" i="12"/>
  <c r="AN460" i="12"/>
  <c r="AO460" i="12"/>
  <c r="AP460" i="12"/>
  <c r="AQ460" i="12"/>
  <c r="AR460" i="12"/>
  <c r="AS460" i="12"/>
  <c r="AT460" i="12"/>
  <c r="AU460" i="12"/>
  <c r="AV460" i="12"/>
  <c r="AE436" i="12"/>
  <c r="AF436" i="12"/>
  <c r="AG436" i="12"/>
  <c r="AH436" i="12"/>
  <c r="AI436" i="12"/>
  <c r="AJ436" i="12"/>
  <c r="AK436" i="12"/>
  <c r="AL436" i="12"/>
  <c r="AM436" i="12"/>
  <c r="AN436" i="12"/>
  <c r="AO436" i="12"/>
  <c r="AP436" i="12"/>
  <c r="AQ436" i="12"/>
  <c r="AR436" i="12"/>
  <c r="AS436" i="12"/>
  <c r="AT436" i="12"/>
  <c r="AU436" i="12"/>
  <c r="AV436" i="12"/>
  <c r="AE428" i="12"/>
  <c r="AF428" i="12"/>
  <c r="AG428" i="12"/>
  <c r="AH428" i="12"/>
  <c r="AI428" i="12"/>
  <c r="AJ428" i="12"/>
  <c r="AK428" i="12"/>
  <c r="AL428" i="12"/>
  <c r="AM428" i="12"/>
  <c r="AN428" i="12"/>
  <c r="AO428" i="12"/>
  <c r="AP428" i="12"/>
  <c r="AQ428" i="12"/>
  <c r="AR428" i="12"/>
  <c r="AS428" i="12"/>
  <c r="AT428" i="12"/>
  <c r="AU428" i="12"/>
  <c r="AV428" i="12"/>
  <c r="AE461" i="12"/>
  <c r="AF461" i="12"/>
  <c r="AG461" i="12"/>
  <c r="AH461" i="12"/>
  <c r="AI461" i="12"/>
  <c r="AJ461" i="12"/>
  <c r="AK461" i="12"/>
  <c r="AL461" i="12"/>
  <c r="AM461" i="12"/>
  <c r="AN461" i="12"/>
  <c r="AO461" i="12"/>
  <c r="AP461" i="12"/>
  <c r="AQ461" i="12"/>
  <c r="AR461" i="12"/>
  <c r="AS461" i="12"/>
  <c r="AT461" i="12"/>
  <c r="AU461" i="12"/>
  <c r="AV461" i="12"/>
  <c r="AE434" i="12"/>
  <c r="AF434" i="12"/>
  <c r="AG434" i="12"/>
  <c r="AH434" i="12"/>
  <c r="AI434" i="12"/>
  <c r="AJ434" i="12"/>
  <c r="AK434" i="12"/>
  <c r="AL434" i="12"/>
  <c r="AM434" i="12"/>
  <c r="AN434" i="12"/>
  <c r="AO434" i="12"/>
  <c r="AP434" i="12"/>
  <c r="AQ434" i="12"/>
  <c r="AR434" i="12"/>
  <c r="AS434" i="12"/>
  <c r="AT434" i="12"/>
  <c r="AU434" i="12"/>
  <c r="AV434" i="12"/>
  <c r="AE439" i="12"/>
  <c r="AF439" i="12"/>
  <c r="AG439" i="12"/>
  <c r="AH439" i="12"/>
  <c r="AI439" i="12"/>
  <c r="AJ439" i="12"/>
  <c r="AK439" i="12"/>
  <c r="AL439" i="12"/>
  <c r="AM439" i="12"/>
  <c r="AN439" i="12"/>
  <c r="AO439" i="12"/>
  <c r="AP439" i="12"/>
  <c r="AQ439" i="12"/>
  <c r="AR439" i="12"/>
  <c r="AS439" i="12"/>
  <c r="AT439" i="12"/>
  <c r="AU439" i="12"/>
  <c r="AV439" i="12"/>
  <c r="AE443" i="12"/>
  <c r="AF443" i="12"/>
  <c r="AG443" i="12"/>
  <c r="AH443" i="12"/>
  <c r="AI443" i="12"/>
  <c r="AJ443" i="12"/>
  <c r="AK443" i="12"/>
  <c r="AL443" i="12"/>
  <c r="AM443" i="12"/>
  <c r="AN443" i="12"/>
  <c r="AO443" i="12"/>
  <c r="AP443" i="12"/>
  <c r="AQ443" i="12"/>
  <c r="AR443" i="12"/>
  <c r="AS443" i="12"/>
  <c r="AT443" i="12"/>
  <c r="AU443" i="12"/>
  <c r="AV443" i="12"/>
  <c r="AE431" i="12"/>
  <c r="AF431" i="12"/>
  <c r="AG431" i="12"/>
  <c r="AH431" i="12"/>
  <c r="AI431" i="12"/>
  <c r="AJ431" i="12"/>
  <c r="AK431" i="12"/>
  <c r="AL431" i="12"/>
  <c r="AM431" i="12"/>
  <c r="AN431" i="12"/>
  <c r="AO431" i="12"/>
  <c r="AP431" i="12"/>
  <c r="AQ431" i="12"/>
  <c r="AR431" i="12"/>
  <c r="AS431" i="12"/>
  <c r="AT431" i="12"/>
  <c r="AU431" i="12"/>
  <c r="AV431" i="12"/>
  <c r="AE467" i="12"/>
  <c r="AF467" i="12"/>
  <c r="AG467" i="12"/>
  <c r="AH467" i="12"/>
  <c r="AI467" i="12"/>
  <c r="AJ467" i="12"/>
  <c r="AK467" i="12"/>
  <c r="AL467" i="12"/>
  <c r="AM467" i="12"/>
  <c r="AN467" i="12"/>
  <c r="AO467" i="12"/>
  <c r="AP467" i="12"/>
  <c r="AQ467" i="12"/>
  <c r="AR467" i="12"/>
  <c r="AS467" i="12"/>
  <c r="AT467" i="12"/>
  <c r="AU467" i="12"/>
  <c r="AV467" i="12"/>
  <c r="AE457" i="12"/>
  <c r="AF457" i="12"/>
  <c r="AG457" i="12"/>
  <c r="AH457" i="12"/>
  <c r="AI457" i="12"/>
  <c r="AJ457" i="12"/>
  <c r="AK457" i="12"/>
  <c r="AL457" i="12"/>
  <c r="AM457" i="12"/>
  <c r="AN457" i="12"/>
  <c r="AO457" i="12"/>
  <c r="AP457" i="12"/>
  <c r="AQ457" i="12"/>
  <c r="AR457" i="12"/>
  <c r="AS457" i="12"/>
  <c r="AT457" i="12"/>
  <c r="AU457" i="12"/>
  <c r="AV457" i="12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AQ422" i="12"/>
  <c r="AR422" i="12"/>
  <c r="AS422" i="12"/>
  <c r="AT422" i="12"/>
  <c r="AU422" i="12"/>
  <c r="AV422" i="12"/>
  <c r="AE466" i="12"/>
  <c r="AF466" i="12"/>
  <c r="AG466" i="12"/>
  <c r="AH466" i="12"/>
  <c r="AI466" i="12"/>
  <c r="AJ466" i="12"/>
  <c r="AK466" i="12"/>
  <c r="AL466" i="12"/>
  <c r="AM466" i="12"/>
  <c r="AN466" i="12"/>
  <c r="AO466" i="12"/>
  <c r="AP466" i="12"/>
  <c r="AQ466" i="12"/>
  <c r="AR466" i="12"/>
  <c r="AS466" i="12"/>
  <c r="AT466" i="12"/>
  <c r="AU466" i="12"/>
  <c r="AV466" i="12"/>
  <c r="AE455" i="12"/>
  <c r="AF455" i="12"/>
  <c r="AG455" i="12"/>
  <c r="AH455" i="12"/>
  <c r="AI455" i="12"/>
  <c r="AJ455" i="12"/>
  <c r="AK455" i="12"/>
  <c r="AL455" i="12"/>
  <c r="AM455" i="12"/>
  <c r="AN455" i="12"/>
  <c r="AO455" i="12"/>
  <c r="AP455" i="12"/>
  <c r="AQ455" i="12"/>
  <c r="AR455" i="12"/>
  <c r="AS455" i="12"/>
  <c r="AT455" i="12"/>
  <c r="AU455" i="12"/>
  <c r="AV455" i="12"/>
  <c r="AE453" i="12"/>
  <c r="AF453" i="12"/>
  <c r="AG453" i="12"/>
  <c r="AH453" i="12"/>
  <c r="AI453" i="12"/>
  <c r="AJ453" i="12"/>
  <c r="AK453" i="12"/>
  <c r="AL453" i="12"/>
  <c r="AM453" i="12"/>
  <c r="AN453" i="12"/>
  <c r="AO453" i="12"/>
  <c r="AP453" i="12"/>
  <c r="AQ453" i="12"/>
  <c r="AR453" i="12"/>
  <c r="AS453" i="12"/>
  <c r="AT453" i="12"/>
  <c r="AU453" i="12"/>
  <c r="AV453" i="12"/>
  <c r="AE433" i="12"/>
  <c r="AF433" i="12"/>
  <c r="AG433" i="12"/>
  <c r="AH433" i="12"/>
  <c r="AI433" i="12"/>
  <c r="AJ433" i="12"/>
  <c r="AK433" i="12"/>
  <c r="AL433" i="12"/>
  <c r="AM433" i="12"/>
  <c r="AN433" i="12"/>
  <c r="AO433" i="12"/>
  <c r="AP433" i="12"/>
  <c r="AQ433" i="12"/>
  <c r="AR433" i="12"/>
  <c r="AS433" i="12"/>
  <c r="AT433" i="12"/>
  <c r="AU433" i="12"/>
  <c r="AV433" i="12"/>
  <c r="AE456" i="12"/>
  <c r="AF456" i="12"/>
  <c r="AG456" i="12"/>
  <c r="AH456" i="12"/>
  <c r="AI456" i="12"/>
  <c r="AJ456" i="12"/>
  <c r="AK456" i="12"/>
  <c r="AL456" i="12"/>
  <c r="AM456" i="12"/>
  <c r="AN456" i="12"/>
  <c r="AO456" i="12"/>
  <c r="AP456" i="12"/>
  <c r="AQ456" i="12"/>
  <c r="AR456" i="12"/>
  <c r="AS456" i="12"/>
  <c r="AT456" i="12"/>
  <c r="AU456" i="12"/>
  <c r="AV456" i="12"/>
  <c r="AE468" i="12"/>
  <c r="AF468" i="12"/>
  <c r="AG468" i="12"/>
  <c r="AH468" i="12"/>
  <c r="AI468" i="12"/>
  <c r="AJ468" i="12"/>
  <c r="AK468" i="12"/>
  <c r="AL468" i="12"/>
  <c r="AM468" i="12"/>
  <c r="AN468" i="12"/>
  <c r="AO468" i="12"/>
  <c r="AP468" i="12"/>
  <c r="AQ468" i="12"/>
  <c r="AR468" i="12"/>
  <c r="AS468" i="12"/>
  <c r="AT468" i="12"/>
  <c r="AU468" i="12"/>
  <c r="AV468" i="12"/>
  <c r="AE459" i="12"/>
  <c r="AF459" i="12"/>
  <c r="AG459" i="12"/>
  <c r="AH459" i="12"/>
  <c r="AI459" i="12"/>
  <c r="AJ459" i="12"/>
  <c r="AK459" i="12"/>
  <c r="AL459" i="12"/>
  <c r="AM459" i="12"/>
  <c r="AN459" i="12"/>
  <c r="AO459" i="12"/>
  <c r="AP459" i="12"/>
  <c r="AQ459" i="12"/>
  <c r="AR459" i="12"/>
  <c r="AS459" i="12"/>
  <c r="AT459" i="12"/>
  <c r="AU459" i="12"/>
  <c r="AV459" i="12"/>
  <c r="AE463" i="12"/>
  <c r="AF463" i="12"/>
  <c r="AG463" i="12"/>
  <c r="AH463" i="12"/>
  <c r="AI463" i="12"/>
  <c r="AJ463" i="12"/>
  <c r="AK463" i="12"/>
  <c r="AL463" i="12"/>
  <c r="AM463" i="12"/>
  <c r="AN463" i="12"/>
  <c r="AO463" i="12"/>
  <c r="AP463" i="12"/>
  <c r="AQ463" i="12"/>
  <c r="AR463" i="12"/>
  <c r="AS463" i="12"/>
  <c r="AT463" i="12"/>
  <c r="AU463" i="12"/>
  <c r="AV463" i="12"/>
  <c r="AE469" i="12"/>
  <c r="AF469" i="12"/>
  <c r="AG469" i="12"/>
  <c r="AH469" i="12"/>
  <c r="AI469" i="12"/>
  <c r="AJ469" i="12"/>
  <c r="AK469" i="12"/>
  <c r="AL469" i="12"/>
  <c r="AM469" i="12"/>
  <c r="AN469" i="12"/>
  <c r="AO469" i="12"/>
  <c r="AP469" i="12"/>
  <c r="AQ469" i="12"/>
  <c r="AR469" i="12"/>
  <c r="AS469" i="12"/>
  <c r="AT469" i="12"/>
  <c r="AU469" i="12"/>
  <c r="AV469" i="12"/>
  <c r="AE473" i="12"/>
  <c r="AF473" i="12"/>
  <c r="AG473" i="12"/>
  <c r="AH473" i="12"/>
  <c r="AI473" i="12"/>
  <c r="AJ473" i="12"/>
  <c r="AK473" i="12"/>
  <c r="AL473" i="12"/>
  <c r="AM473" i="12"/>
  <c r="AN473" i="12"/>
  <c r="AO473" i="12"/>
  <c r="AP473" i="12"/>
  <c r="AQ473" i="12"/>
  <c r="AR473" i="12"/>
  <c r="AS473" i="12"/>
  <c r="AT473" i="12"/>
  <c r="AU473" i="12"/>
  <c r="AV473" i="12"/>
  <c r="AE476" i="12"/>
  <c r="AF476" i="12"/>
  <c r="AG476" i="12"/>
  <c r="AH476" i="12"/>
  <c r="AI476" i="12"/>
  <c r="AJ476" i="12"/>
  <c r="AK476" i="12"/>
  <c r="AL476" i="12"/>
  <c r="AM476" i="12"/>
  <c r="AN476" i="12"/>
  <c r="AO476" i="12"/>
  <c r="AP476" i="12"/>
  <c r="AQ476" i="12"/>
  <c r="AR476" i="12"/>
  <c r="AS476" i="12"/>
  <c r="AT476" i="12"/>
  <c r="AU476" i="12"/>
  <c r="AV476" i="12"/>
  <c r="AE477" i="12"/>
  <c r="AF477" i="12"/>
  <c r="AG477" i="12"/>
  <c r="AH477" i="12"/>
  <c r="AI477" i="12"/>
  <c r="AJ477" i="12"/>
  <c r="AK477" i="12"/>
  <c r="AL477" i="12"/>
  <c r="AM477" i="12"/>
  <c r="AN477" i="12"/>
  <c r="AO477" i="12"/>
  <c r="AP477" i="12"/>
  <c r="AQ477" i="12"/>
  <c r="AR477" i="12"/>
  <c r="AS477" i="12"/>
  <c r="AT477" i="12"/>
  <c r="AU477" i="12"/>
  <c r="AV477" i="12"/>
  <c r="AE483" i="12"/>
  <c r="AF483" i="12"/>
  <c r="AG483" i="12"/>
  <c r="AH483" i="12"/>
  <c r="AI483" i="12"/>
  <c r="AJ483" i="12"/>
  <c r="AK483" i="12"/>
  <c r="AL483" i="12"/>
  <c r="AM483" i="12"/>
  <c r="AN483" i="12"/>
  <c r="AO483" i="12"/>
  <c r="AP483" i="12"/>
  <c r="AQ483" i="12"/>
  <c r="AR483" i="12"/>
  <c r="AS483" i="12"/>
  <c r="AT483" i="12"/>
  <c r="AU483" i="12"/>
  <c r="AV483" i="12"/>
  <c r="AE485" i="12"/>
  <c r="AF485" i="12"/>
  <c r="AG485" i="12"/>
  <c r="AH485" i="12"/>
  <c r="AI485" i="12"/>
  <c r="AJ485" i="12"/>
  <c r="AK485" i="12"/>
  <c r="AL485" i="12"/>
  <c r="AM485" i="12"/>
  <c r="AN485" i="12"/>
  <c r="AO485" i="12"/>
  <c r="AP485" i="12"/>
  <c r="AQ485" i="12"/>
  <c r="AR485" i="12"/>
  <c r="AS485" i="12"/>
  <c r="AT485" i="12"/>
  <c r="AU485" i="12"/>
  <c r="AV485" i="12"/>
  <c r="AE484" i="12"/>
  <c r="AF484" i="12"/>
  <c r="AG484" i="12"/>
  <c r="AH484" i="12"/>
  <c r="AI484" i="12"/>
  <c r="AJ484" i="12"/>
  <c r="AK484" i="12"/>
  <c r="AL484" i="12"/>
  <c r="AM484" i="12"/>
  <c r="AN484" i="12"/>
  <c r="AO484" i="12"/>
  <c r="AP484" i="12"/>
  <c r="AQ484" i="12"/>
  <c r="AR484" i="12"/>
  <c r="AS484" i="12"/>
  <c r="AT484" i="12"/>
  <c r="AU484" i="12"/>
  <c r="AV484" i="12"/>
  <c r="AE474" i="12"/>
  <c r="AF474" i="12"/>
  <c r="AG474" i="12"/>
  <c r="AH474" i="12"/>
  <c r="AI474" i="12"/>
  <c r="AJ474" i="12"/>
  <c r="AK474" i="12"/>
  <c r="AL474" i="12"/>
  <c r="AM474" i="12"/>
  <c r="AN474" i="12"/>
  <c r="AO474" i="12"/>
  <c r="AP474" i="12"/>
  <c r="AQ474" i="12"/>
  <c r="AR474" i="12"/>
  <c r="AS474" i="12"/>
  <c r="AT474" i="12"/>
  <c r="AU474" i="12"/>
  <c r="AV474" i="12"/>
  <c r="AE491" i="12"/>
  <c r="AF491" i="12"/>
  <c r="AG491" i="12"/>
  <c r="AH491" i="12"/>
  <c r="AI491" i="12"/>
  <c r="AJ491" i="12"/>
  <c r="AK491" i="12"/>
  <c r="AL491" i="12"/>
  <c r="AM491" i="12"/>
  <c r="AN491" i="12"/>
  <c r="AO491" i="12"/>
  <c r="AP491" i="12"/>
  <c r="AQ491" i="12"/>
  <c r="AR491" i="12"/>
  <c r="AS491" i="12"/>
  <c r="AT491" i="12"/>
  <c r="AU491" i="12"/>
  <c r="AV491" i="12"/>
  <c r="AE475" i="12"/>
  <c r="AF475" i="12"/>
  <c r="AG475" i="12"/>
  <c r="AH475" i="12"/>
  <c r="AI475" i="12"/>
  <c r="AJ475" i="12"/>
  <c r="AK475" i="12"/>
  <c r="AL475" i="12"/>
  <c r="AM475" i="12"/>
  <c r="AN475" i="12"/>
  <c r="AO475" i="12"/>
  <c r="AP475" i="12"/>
  <c r="AQ475" i="12"/>
  <c r="AR475" i="12"/>
  <c r="AS475" i="12"/>
  <c r="AT475" i="12"/>
  <c r="AU475" i="12"/>
  <c r="AV475" i="12"/>
  <c r="AE493" i="12"/>
  <c r="AF493" i="12"/>
  <c r="AG493" i="12"/>
  <c r="AH493" i="12"/>
  <c r="AI493" i="12"/>
  <c r="AJ493" i="12"/>
  <c r="AK493" i="12"/>
  <c r="AL493" i="12"/>
  <c r="AM493" i="12"/>
  <c r="AN493" i="12"/>
  <c r="AO493" i="12"/>
  <c r="AP493" i="12"/>
  <c r="AQ493" i="12"/>
  <c r="AR493" i="12"/>
  <c r="AS493" i="12"/>
  <c r="AT493" i="12"/>
  <c r="AU493" i="12"/>
  <c r="AV493" i="12"/>
  <c r="AE499" i="12"/>
  <c r="AF499" i="12"/>
  <c r="AG499" i="12"/>
  <c r="AH499" i="12"/>
  <c r="AI499" i="12"/>
  <c r="AJ499" i="12"/>
  <c r="AK499" i="12"/>
  <c r="AL499" i="12"/>
  <c r="AM499" i="12"/>
  <c r="AN499" i="12"/>
  <c r="AO499" i="12"/>
  <c r="AP499" i="12"/>
  <c r="AQ499" i="12"/>
  <c r="AR499" i="12"/>
  <c r="AS499" i="12"/>
  <c r="AT499" i="12"/>
  <c r="AU499" i="12"/>
  <c r="AV499" i="12"/>
  <c r="AE488" i="12"/>
  <c r="AF488" i="12"/>
  <c r="AG488" i="12"/>
  <c r="AH488" i="12"/>
  <c r="AI488" i="12"/>
  <c r="AJ488" i="12"/>
  <c r="AK488" i="12"/>
  <c r="AL488" i="12"/>
  <c r="AM488" i="12"/>
  <c r="AN488" i="12"/>
  <c r="AO488" i="12"/>
  <c r="AP488" i="12"/>
  <c r="AQ488" i="12"/>
  <c r="AR488" i="12"/>
  <c r="AS488" i="12"/>
  <c r="AT488" i="12"/>
  <c r="AU488" i="12"/>
  <c r="AV488" i="12"/>
  <c r="AE481" i="12"/>
  <c r="AF481" i="12"/>
  <c r="AG481" i="12"/>
  <c r="AH481" i="12"/>
  <c r="AI481" i="12"/>
  <c r="AJ481" i="12"/>
  <c r="AK481" i="12"/>
  <c r="AL481" i="12"/>
  <c r="AM481" i="12"/>
  <c r="AN481" i="12"/>
  <c r="AO481" i="12"/>
  <c r="AP481" i="12"/>
  <c r="AQ481" i="12"/>
  <c r="AR481" i="12"/>
  <c r="AS481" i="12"/>
  <c r="AT481" i="12"/>
  <c r="AU481" i="12"/>
  <c r="AV481" i="12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AQ508" i="12"/>
  <c r="AR508" i="12"/>
  <c r="AS508" i="12"/>
  <c r="AT508" i="12"/>
  <c r="AU508" i="12"/>
  <c r="AV508" i="12"/>
  <c r="AE479" i="12"/>
  <c r="AF479" i="12"/>
  <c r="AG479" i="12"/>
  <c r="AH479" i="12"/>
  <c r="AI479" i="12"/>
  <c r="AJ479" i="12"/>
  <c r="AK479" i="12"/>
  <c r="AL479" i="12"/>
  <c r="AM479" i="12"/>
  <c r="AN479" i="12"/>
  <c r="AO479" i="12"/>
  <c r="AP479" i="12"/>
  <c r="AQ479" i="12"/>
  <c r="AR479" i="12"/>
  <c r="AS479" i="12"/>
  <c r="AT479" i="12"/>
  <c r="AU479" i="12"/>
  <c r="AV479" i="12"/>
  <c r="AE480" i="12"/>
  <c r="AF480" i="12"/>
  <c r="AG480" i="12"/>
  <c r="AH480" i="12"/>
  <c r="AI480" i="12"/>
  <c r="AJ480" i="12"/>
  <c r="AK480" i="12"/>
  <c r="AL480" i="12"/>
  <c r="AM480" i="12"/>
  <c r="AN480" i="12"/>
  <c r="AO480" i="12"/>
  <c r="AP480" i="12"/>
  <c r="AQ480" i="12"/>
  <c r="AR480" i="12"/>
  <c r="AS480" i="12"/>
  <c r="AT480" i="12"/>
  <c r="AU480" i="12"/>
  <c r="AV480" i="12"/>
  <c r="AE489" i="12"/>
  <c r="AF489" i="12"/>
  <c r="AG489" i="12"/>
  <c r="AH489" i="12"/>
  <c r="AI489" i="12"/>
  <c r="AJ489" i="12"/>
  <c r="AK489" i="12"/>
  <c r="AL489" i="12"/>
  <c r="AM489" i="12"/>
  <c r="AN489" i="12"/>
  <c r="AO489" i="12"/>
  <c r="AP489" i="12"/>
  <c r="AQ489" i="12"/>
  <c r="AR489" i="12"/>
  <c r="AS489" i="12"/>
  <c r="AT489" i="12"/>
  <c r="AU489" i="12"/>
  <c r="AV489" i="12"/>
  <c r="AE486" i="12"/>
  <c r="AF486" i="12"/>
  <c r="AG486" i="12"/>
  <c r="AH486" i="12"/>
  <c r="AI486" i="12"/>
  <c r="AJ486" i="12"/>
  <c r="AK486" i="12"/>
  <c r="AL486" i="12"/>
  <c r="AM486" i="12"/>
  <c r="AN486" i="12"/>
  <c r="AO486" i="12"/>
  <c r="AP486" i="12"/>
  <c r="AQ486" i="12"/>
  <c r="AR486" i="12"/>
  <c r="AS486" i="12"/>
  <c r="AT486" i="12"/>
  <c r="AU486" i="12"/>
  <c r="AV486" i="12"/>
  <c r="AE478" i="12"/>
  <c r="AF478" i="12"/>
  <c r="AG478" i="12"/>
  <c r="AH478" i="12"/>
  <c r="AI478" i="12"/>
  <c r="AJ478" i="12"/>
  <c r="AK478" i="12"/>
  <c r="AL478" i="12"/>
  <c r="AM478" i="12"/>
  <c r="AN478" i="12"/>
  <c r="AO478" i="12"/>
  <c r="AP478" i="12"/>
  <c r="AQ478" i="12"/>
  <c r="AR478" i="12"/>
  <c r="AS478" i="12"/>
  <c r="AT478" i="12"/>
  <c r="AU478" i="12"/>
  <c r="AV478" i="12"/>
  <c r="AE487" i="12"/>
  <c r="AF487" i="12"/>
  <c r="AG487" i="12"/>
  <c r="AH487" i="12"/>
  <c r="AI487" i="12"/>
  <c r="AJ487" i="12"/>
  <c r="AK487" i="12"/>
  <c r="AL487" i="12"/>
  <c r="AM487" i="12"/>
  <c r="AN487" i="12"/>
  <c r="AO487" i="12"/>
  <c r="AP487" i="12"/>
  <c r="AQ487" i="12"/>
  <c r="AR487" i="12"/>
  <c r="AS487" i="12"/>
  <c r="AT487" i="12"/>
  <c r="AU487" i="12"/>
  <c r="AV487" i="12"/>
  <c r="AE500" i="12"/>
  <c r="AF500" i="12"/>
  <c r="AG500" i="12"/>
  <c r="AH500" i="12"/>
  <c r="AI500" i="12"/>
  <c r="AJ500" i="12"/>
  <c r="AK500" i="12"/>
  <c r="AL500" i="12"/>
  <c r="AM500" i="12"/>
  <c r="AN500" i="12"/>
  <c r="AO500" i="12"/>
  <c r="AP500" i="12"/>
  <c r="AQ500" i="12"/>
  <c r="AR500" i="12"/>
  <c r="AS500" i="12"/>
  <c r="AT500" i="12"/>
  <c r="AU500" i="12"/>
  <c r="AV500" i="12"/>
  <c r="AE482" i="12"/>
  <c r="AF482" i="12"/>
  <c r="AG482" i="12"/>
  <c r="AH482" i="12"/>
  <c r="AI482" i="12"/>
  <c r="AJ482" i="12"/>
  <c r="AK482" i="12"/>
  <c r="AL482" i="12"/>
  <c r="AM482" i="12"/>
  <c r="AN482" i="12"/>
  <c r="AO482" i="12"/>
  <c r="AP482" i="12"/>
  <c r="AQ482" i="12"/>
  <c r="AR482" i="12"/>
  <c r="AS482" i="12"/>
  <c r="AT482" i="12"/>
  <c r="AU482" i="12"/>
  <c r="AV482" i="12"/>
  <c r="AE495" i="12"/>
  <c r="AF495" i="12"/>
  <c r="AG495" i="12"/>
  <c r="AH495" i="12"/>
  <c r="AI495" i="12"/>
  <c r="AJ495" i="12"/>
  <c r="AK495" i="12"/>
  <c r="AL495" i="12"/>
  <c r="AM495" i="12"/>
  <c r="AN495" i="12"/>
  <c r="AO495" i="12"/>
  <c r="AP495" i="12"/>
  <c r="AQ495" i="12"/>
  <c r="AR495" i="12"/>
  <c r="AS495" i="12"/>
  <c r="AT495" i="12"/>
  <c r="AU495" i="12"/>
  <c r="AV495" i="12"/>
  <c r="AE492" i="12"/>
  <c r="AF492" i="12"/>
  <c r="AG492" i="12"/>
  <c r="AH492" i="12"/>
  <c r="AI492" i="12"/>
  <c r="AJ492" i="12"/>
  <c r="AK492" i="12"/>
  <c r="AL492" i="12"/>
  <c r="AM492" i="12"/>
  <c r="AN492" i="12"/>
  <c r="AO492" i="12"/>
  <c r="AP492" i="12"/>
  <c r="AQ492" i="12"/>
  <c r="AR492" i="12"/>
  <c r="AS492" i="12"/>
  <c r="AT492" i="12"/>
  <c r="AU492" i="12"/>
  <c r="AV492" i="12"/>
  <c r="AE503" i="12"/>
  <c r="AF503" i="12"/>
  <c r="AG503" i="12"/>
  <c r="AH503" i="12"/>
  <c r="AI503" i="12"/>
  <c r="AJ503" i="12"/>
  <c r="AK503" i="12"/>
  <c r="AL503" i="12"/>
  <c r="AM503" i="12"/>
  <c r="AN503" i="12"/>
  <c r="AO503" i="12"/>
  <c r="AP503" i="12"/>
  <c r="AQ503" i="12"/>
  <c r="AR503" i="12"/>
  <c r="AS503" i="12"/>
  <c r="AT503" i="12"/>
  <c r="AU503" i="12"/>
  <c r="AV503" i="12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AQ506" i="12"/>
  <c r="AR506" i="12"/>
  <c r="AS506" i="12"/>
  <c r="AT506" i="12"/>
  <c r="AU506" i="12"/>
  <c r="AV506" i="12"/>
  <c r="AE504" i="12"/>
  <c r="AF504" i="12"/>
  <c r="AG504" i="12"/>
  <c r="AH504" i="12"/>
  <c r="AI504" i="12"/>
  <c r="AJ504" i="12"/>
  <c r="AK504" i="12"/>
  <c r="AL504" i="12"/>
  <c r="AM504" i="12"/>
  <c r="AN504" i="12"/>
  <c r="AO504" i="12"/>
  <c r="AP504" i="12"/>
  <c r="AQ504" i="12"/>
  <c r="AR504" i="12"/>
  <c r="AS504" i="12"/>
  <c r="AT504" i="12"/>
  <c r="AU504" i="12"/>
  <c r="AV504" i="12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AQ505" i="12"/>
  <c r="AR505" i="12"/>
  <c r="AS505" i="12"/>
  <c r="AT505" i="12"/>
  <c r="AU505" i="12"/>
  <c r="AV505" i="12"/>
  <c r="AE502" i="12"/>
  <c r="AF502" i="12"/>
  <c r="AG502" i="12"/>
  <c r="AH502" i="12"/>
  <c r="AI502" i="12"/>
  <c r="AJ502" i="12"/>
  <c r="AK502" i="12"/>
  <c r="AL502" i="12"/>
  <c r="AM502" i="12"/>
  <c r="AN502" i="12"/>
  <c r="AO502" i="12"/>
  <c r="AP502" i="12"/>
  <c r="AQ502" i="12"/>
  <c r="AR502" i="12"/>
  <c r="AS502" i="12"/>
  <c r="AT502" i="12"/>
  <c r="AU502" i="12"/>
  <c r="AV502" i="12"/>
  <c r="AE501" i="12"/>
  <c r="AF501" i="12"/>
  <c r="AG501" i="12"/>
  <c r="AH501" i="12"/>
  <c r="AI501" i="12"/>
  <c r="AJ501" i="12"/>
  <c r="AK501" i="12"/>
  <c r="AL501" i="12"/>
  <c r="AM501" i="12"/>
  <c r="AN501" i="12"/>
  <c r="AO501" i="12"/>
  <c r="AP501" i="12"/>
  <c r="AQ501" i="12"/>
  <c r="AR501" i="12"/>
  <c r="AS501" i="12"/>
  <c r="AT501" i="12"/>
  <c r="AU501" i="12"/>
  <c r="AV501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S525" i="12"/>
  <c r="AT525" i="12"/>
  <c r="AU525" i="12"/>
  <c r="AV525" i="12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AQ513" i="12"/>
  <c r="AR513" i="12"/>
  <c r="AS513" i="12"/>
  <c r="AT513" i="12"/>
  <c r="AU513" i="12"/>
  <c r="AV513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AQ511" i="12"/>
  <c r="AR511" i="12"/>
  <c r="AS511" i="12"/>
  <c r="AT511" i="12"/>
  <c r="AU511" i="12"/>
  <c r="AV511" i="12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S520" i="12"/>
  <c r="AT520" i="12"/>
  <c r="AU520" i="12"/>
  <c r="AV520" i="12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AQ515" i="12"/>
  <c r="AR515" i="12"/>
  <c r="AS515" i="12"/>
  <c r="AT515" i="12"/>
  <c r="AU515" i="12"/>
  <c r="AV515" i="12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AQ518" i="12"/>
  <c r="AR518" i="12"/>
  <c r="AS518" i="12"/>
  <c r="AT518" i="12"/>
  <c r="AU518" i="12"/>
  <c r="AV518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AQ514" i="12"/>
  <c r="AR514" i="12"/>
  <c r="AS514" i="12"/>
  <c r="AT514" i="12"/>
  <c r="AU514" i="12"/>
  <c r="AV514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AQ516" i="12"/>
  <c r="AR516" i="12"/>
  <c r="AS516" i="12"/>
  <c r="AT516" i="12"/>
  <c r="AU516" i="12"/>
  <c r="AV516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S523" i="12"/>
  <c r="AT523" i="12"/>
  <c r="AU523" i="12"/>
  <c r="AV523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S519" i="12"/>
  <c r="AT519" i="12"/>
  <c r="AU519" i="12"/>
  <c r="AV519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S522" i="12"/>
  <c r="AT522" i="12"/>
  <c r="AU522" i="12"/>
  <c r="AV522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S524" i="12"/>
  <c r="AT524" i="12"/>
  <c r="AU524" i="12"/>
  <c r="AV524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AQ510" i="12"/>
  <c r="AR510" i="12"/>
  <c r="AS510" i="12"/>
  <c r="AT510" i="12"/>
  <c r="AU510" i="12"/>
  <c r="AV510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S542" i="12"/>
  <c r="AT542" i="12"/>
  <c r="AU542" i="12"/>
  <c r="AV542" i="12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S540" i="12"/>
  <c r="AT540" i="12"/>
  <c r="AU540" i="12"/>
  <c r="AV540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S527" i="12"/>
  <c r="AT527" i="12"/>
  <c r="AU527" i="12"/>
  <c r="AV527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S549" i="12"/>
  <c r="AT549" i="12"/>
  <c r="AU549" i="12"/>
  <c r="AV549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AS530" i="12"/>
  <c r="AT530" i="12"/>
  <c r="AU530" i="12"/>
  <c r="AV530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S557" i="12"/>
  <c r="AT557" i="12"/>
  <c r="AU557" i="12"/>
  <c r="AV557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S529" i="12"/>
  <c r="AT529" i="12"/>
  <c r="AU529" i="12"/>
  <c r="AV529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AS533" i="12"/>
  <c r="AT533" i="12"/>
  <c r="AU533" i="12"/>
  <c r="AV533" i="12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AQ558" i="12"/>
  <c r="AR558" i="12"/>
  <c r="AS558" i="12"/>
  <c r="AT558" i="12"/>
  <c r="AU558" i="12"/>
  <c r="AV558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S534" i="12"/>
  <c r="AT534" i="12"/>
  <c r="AU534" i="12"/>
  <c r="AV534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S536" i="12"/>
  <c r="AT536" i="12"/>
  <c r="AU536" i="12"/>
  <c r="AV536" i="12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S545" i="12"/>
  <c r="AT545" i="12"/>
  <c r="AU545" i="12"/>
  <c r="AV545" i="12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AQ563" i="12"/>
  <c r="AR563" i="12"/>
  <c r="AS563" i="12"/>
  <c r="AT563" i="12"/>
  <c r="AU563" i="12"/>
  <c r="AV563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AQ564" i="12"/>
  <c r="AR564" i="12"/>
  <c r="AS564" i="12"/>
  <c r="AT564" i="12"/>
  <c r="AU564" i="12"/>
  <c r="AV564" i="12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S554" i="12"/>
  <c r="AT554" i="12"/>
  <c r="AU554" i="12"/>
  <c r="AV554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S550" i="12"/>
  <c r="AT550" i="12"/>
  <c r="AU550" i="12"/>
  <c r="AV550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S546" i="12"/>
  <c r="AT546" i="12"/>
  <c r="AU546" i="12"/>
  <c r="AV546" i="12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S547" i="12"/>
  <c r="AT547" i="12"/>
  <c r="AU547" i="12"/>
  <c r="AV547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AS548" i="12"/>
  <c r="AT548" i="12"/>
  <c r="AU548" i="12"/>
  <c r="AV548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S541" i="12"/>
  <c r="AT541" i="12"/>
  <c r="AU541" i="12"/>
  <c r="AV541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S551" i="12"/>
  <c r="AT551" i="12"/>
  <c r="AU551" i="12"/>
  <c r="AV551" i="12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S552" i="12"/>
  <c r="AT552" i="12"/>
  <c r="AU552" i="12"/>
  <c r="AV552" i="12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S553" i="12"/>
  <c r="AT553" i="12"/>
  <c r="AU553" i="12"/>
  <c r="AV553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S555" i="12"/>
  <c r="AT555" i="12"/>
  <c r="AU555" i="12"/>
  <c r="AV555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S556" i="12"/>
  <c r="AT556" i="12"/>
  <c r="AU556" i="12"/>
  <c r="AV556" i="12"/>
  <c r="AE406" i="12"/>
  <c r="AF406" i="12"/>
  <c r="AG406" i="12"/>
  <c r="AH406" i="12"/>
  <c r="AI406" i="12"/>
  <c r="AJ406" i="12"/>
  <c r="AK406" i="12"/>
  <c r="AL406" i="12"/>
  <c r="AM406" i="12"/>
  <c r="AN406" i="12"/>
  <c r="AO406" i="12"/>
  <c r="AP406" i="12"/>
  <c r="AQ406" i="12"/>
  <c r="AR406" i="12"/>
  <c r="AS406" i="12"/>
  <c r="AT406" i="12"/>
  <c r="AU406" i="12"/>
  <c r="AV406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AQ560" i="12"/>
  <c r="AR560" i="12"/>
  <c r="AS560" i="12"/>
  <c r="AT560" i="12"/>
  <c r="AU560" i="12"/>
  <c r="AV560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AS537" i="12"/>
  <c r="AT537" i="12"/>
  <c r="AU537" i="12"/>
  <c r="AV537" i="12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S539" i="12"/>
  <c r="AT539" i="12"/>
  <c r="AU539" i="12"/>
  <c r="AV539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S543" i="12"/>
  <c r="AT543" i="12"/>
  <c r="AU543" i="12"/>
  <c r="AV543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S528" i="12"/>
  <c r="AT528" i="12"/>
  <c r="AU528" i="12"/>
  <c r="AV528" i="12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AQ561" i="12"/>
  <c r="AR561" i="12"/>
  <c r="AS561" i="12"/>
  <c r="AT561" i="12"/>
  <c r="AU561" i="12"/>
  <c r="AV561" i="12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AQ562" i="12"/>
  <c r="AR562" i="12"/>
  <c r="AS562" i="12"/>
  <c r="AT562" i="12"/>
  <c r="AU562" i="12"/>
  <c r="AV562" i="12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S532" i="12"/>
  <c r="AT532" i="12"/>
  <c r="AU532" i="12"/>
  <c r="AV532" i="12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AQ566" i="12"/>
  <c r="AR566" i="12"/>
  <c r="AS566" i="12"/>
  <c r="AT566" i="12"/>
  <c r="AU566" i="12"/>
  <c r="AV566" i="12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AQ569" i="12"/>
  <c r="AR569" i="12"/>
  <c r="AS569" i="12"/>
  <c r="AT569" i="12"/>
  <c r="AU569" i="12"/>
  <c r="AV569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AQ567" i="12"/>
  <c r="AR567" i="12"/>
  <c r="AS567" i="12"/>
  <c r="AT567" i="12"/>
  <c r="AU567" i="12"/>
  <c r="AV567" i="12"/>
  <c r="AE393" i="12"/>
  <c r="AF393" i="12"/>
  <c r="AG393" i="12"/>
  <c r="AH393" i="12"/>
  <c r="AI393" i="12"/>
  <c r="AJ393" i="12"/>
  <c r="AK393" i="12"/>
  <c r="AL393" i="12"/>
  <c r="AM393" i="12"/>
  <c r="AN393" i="12"/>
  <c r="AO393" i="12"/>
  <c r="AP393" i="12"/>
  <c r="AQ393" i="12"/>
  <c r="AR393" i="12"/>
  <c r="AS393" i="12"/>
  <c r="AT393" i="12"/>
  <c r="AU393" i="12"/>
  <c r="AV393" i="12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AQ565" i="12"/>
  <c r="AR565" i="12"/>
  <c r="AS565" i="12"/>
  <c r="AT565" i="12"/>
  <c r="AU565" i="12"/>
  <c r="AV565" i="12"/>
  <c r="AE194" i="12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AS194" i="12"/>
  <c r="AT194" i="12"/>
  <c r="AU194" i="12"/>
  <c r="AV194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AQ583" i="12"/>
  <c r="AR583" i="12"/>
  <c r="AS583" i="12"/>
  <c r="AT583" i="12"/>
  <c r="AU583" i="12"/>
  <c r="AV583" i="12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AQ585" i="12"/>
  <c r="AR585" i="12"/>
  <c r="AS585" i="12"/>
  <c r="AT585" i="12"/>
  <c r="AU585" i="12"/>
  <c r="AV585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AQ509" i="12"/>
  <c r="AR509" i="12"/>
  <c r="AS509" i="12"/>
  <c r="AT509" i="12"/>
  <c r="AU509" i="12"/>
  <c r="AV509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AQ572" i="12"/>
  <c r="AR572" i="12"/>
  <c r="AS572" i="12"/>
  <c r="AT572" i="12"/>
  <c r="AU572" i="12"/>
  <c r="AV572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AQ575" i="12"/>
  <c r="AR575" i="12"/>
  <c r="AS575" i="12"/>
  <c r="AT575" i="12"/>
  <c r="AU575" i="12"/>
  <c r="AV575" i="12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AQ577" i="12"/>
  <c r="AR577" i="12"/>
  <c r="AS577" i="12"/>
  <c r="AT577" i="12"/>
  <c r="AU577" i="12"/>
  <c r="AV577" i="12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AQ578" i="12"/>
  <c r="AR578" i="12"/>
  <c r="AS578" i="12"/>
  <c r="AT578" i="12"/>
  <c r="AU578" i="12"/>
  <c r="AV578" i="12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AQ591" i="12"/>
  <c r="AR591" i="12"/>
  <c r="AS591" i="12"/>
  <c r="AT591" i="12"/>
  <c r="AU591" i="12"/>
  <c r="AV591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AQ587" i="12"/>
  <c r="AR587" i="12"/>
  <c r="AS587" i="12"/>
  <c r="AT587" i="12"/>
  <c r="AU587" i="12"/>
  <c r="AV587" i="12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AQ573" i="12"/>
  <c r="AR573" i="12"/>
  <c r="AS573" i="12"/>
  <c r="AT573" i="12"/>
  <c r="AU573" i="12"/>
  <c r="AV573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AQ592" i="12"/>
  <c r="AR592" i="12"/>
  <c r="AS592" i="12"/>
  <c r="AT592" i="12"/>
  <c r="AU592" i="12"/>
  <c r="AV592" i="12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AQ586" i="12"/>
  <c r="AR586" i="12"/>
  <c r="AS586" i="12"/>
  <c r="AT586" i="12"/>
  <c r="AU586" i="12"/>
  <c r="AV586" i="12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AQ581" i="12"/>
  <c r="AR581" i="12"/>
  <c r="AS581" i="12"/>
  <c r="AT581" i="12"/>
  <c r="AU581" i="12"/>
  <c r="AV581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AQ579" i="12"/>
  <c r="AR579" i="12"/>
  <c r="AS579" i="12"/>
  <c r="AT579" i="12"/>
  <c r="AU579" i="12"/>
  <c r="AV579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AQ571" i="12"/>
  <c r="AR571" i="12"/>
  <c r="AS571" i="12"/>
  <c r="AT571" i="12"/>
  <c r="AU571" i="12"/>
  <c r="AV571" i="12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AQ584" i="12"/>
  <c r="AR584" i="12"/>
  <c r="AS584" i="12"/>
  <c r="AT584" i="12"/>
  <c r="AU584" i="12"/>
  <c r="AV584" i="12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AQ582" i="12"/>
  <c r="AR582" i="12"/>
  <c r="AS582" i="12"/>
  <c r="AT582" i="12"/>
  <c r="AU582" i="12"/>
  <c r="AV582" i="12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AQ588" i="12"/>
  <c r="AR588" i="12"/>
  <c r="AS588" i="12"/>
  <c r="AT588" i="12"/>
  <c r="AU588" i="12"/>
  <c r="AV588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AQ589" i="12"/>
  <c r="AR589" i="12"/>
  <c r="AS589" i="12"/>
  <c r="AT589" i="12"/>
  <c r="AU589" i="12"/>
  <c r="AV589" i="12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AQ580" i="12"/>
  <c r="AR580" i="12"/>
  <c r="AS580" i="12"/>
  <c r="AT580" i="12"/>
  <c r="AU580" i="12"/>
  <c r="AV580" i="12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AQ590" i="12"/>
  <c r="AR590" i="12"/>
  <c r="AS590" i="12"/>
  <c r="AT590" i="12"/>
  <c r="AU590" i="12"/>
  <c r="AV590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AQ570" i="12"/>
  <c r="AR570" i="12"/>
  <c r="AS570" i="12"/>
  <c r="AT570" i="12"/>
  <c r="AU570" i="12"/>
  <c r="AV570" i="12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AQ628" i="12"/>
  <c r="AR628" i="12"/>
  <c r="AS628" i="12"/>
  <c r="AT628" i="12"/>
  <c r="AU628" i="12"/>
  <c r="AV628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S636" i="12"/>
  <c r="AT636" i="12"/>
  <c r="AU636" i="12"/>
  <c r="AV636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AQ595" i="12"/>
  <c r="AR595" i="12"/>
  <c r="AS595" i="12"/>
  <c r="AT595" i="12"/>
  <c r="AU595" i="12"/>
  <c r="AV595" i="12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AQ596" i="12"/>
  <c r="AR596" i="12"/>
  <c r="AS596" i="12"/>
  <c r="AT596" i="12"/>
  <c r="AU596" i="12"/>
  <c r="AV596" i="12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AQ620" i="12"/>
  <c r="AR620" i="12"/>
  <c r="AS620" i="12"/>
  <c r="AT620" i="12"/>
  <c r="AU620" i="12"/>
  <c r="AV620" i="12"/>
  <c r="AE603" i="12"/>
  <c r="AF603" i="12"/>
  <c r="AG603" i="12"/>
  <c r="AH603" i="12"/>
  <c r="AI603" i="12"/>
  <c r="AJ603" i="12"/>
  <c r="AK603" i="12"/>
  <c r="AL603" i="12"/>
  <c r="AM603" i="12"/>
  <c r="AN603" i="12"/>
  <c r="AO603" i="12"/>
  <c r="AP603" i="12"/>
  <c r="AQ603" i="12"/>
  <c r="AR603" i="12"/>
  <c r="AS603" i="12"/>
  <c r="AT603" i="12"/>
  <c r="AU603" i="12"/>
  <c r="AV603" i="12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S632" i="12"/>
  <c r="AT632" i="12"/>
  <c r="AU632" i="12"/>
  <c r="AV632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S647" i="12"/>
  <c r="AT647" i="12"/>
  <c r="AU647" i="12"/>
  <c r="AV647" i="12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AQ600" i="12"/>
  <c r="AR600" i="12"/>
  <c r="AS600" i="12"/>
  <c r="AT600" i="12"/>
  <c r="AU600" i="12"/>
  <c r="AV600" i="12"/>
  <c r="AE606" i="12"/>
  <c r="AF606" i="12"/>
  <c r="AG606" i="12"/>
  <c r="AH606" i="12"/>
  <c r="AI606" i="12"/>
  <c r="AJ606" i="12"/>
  <c r="AK606" i="12"/>
  <c r="AL606" i="12"/>
  <c r="AM606" i="12"/>
  <c r="AN606" i="12"/>
  <c r="AO606" i="12"/>
  <c r="AP606" i="12"/>
  <c r="AQ606" i="12"/>
  <c r="AR606" i="12"/>
  <c r="AS606" i="12"/>
  <c r="AT606" i="12"/>
  <c r="AU606" i="12"/>
  <c r="AV606" i="12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AQ610" i="12"/>
  <c r="AR610" i="12"/>
  <c r="AS610" i="12"/>
  <c r="AT610" i="12"/>
  <c r="AU610" i="12"/>
  <c r="AV610" i="12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AQ612" i="12"/>
  <c r="AR612" i="12"/>
  <c r="AS612" i="12"/>
  <c r="AT612" i="12"/>
  <c r="AU612" i="12"/>
  <c r="AV612" i="12"/>
  <c r="AE602" i="12"/>
  <c r="AF602" i="12"/>
  <c r="AG602" i="12"/>
  <c r="AH602" i="12"/>
  <c r="AI602" i="12"/>
  <c r="AJ602" i="12"/>
  <c r="AK602" i="12"/>
  <c r="AL602" i="12"/>
  <c r="AM602" i="12"/>
  <c r="AN602" i="12"/>
  <c r="AO602" i="12"/>
  <c r="AP602" i="12"/>
  <c r="AQ602" i="12"/>
  <c r="AR602" i="12"/>
  <c r="AS602" i="12"/>
  <c r="AT602" i="12"/>
  <c r="AU602" i="12"/>
  <c r="AV602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U111" i="12"/>
  <c r="AV111" i="12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AQ618" i="12"/>
  <c r="AR618" i="12"/>
  <c r="AS618" i="12"/>
  <c r="AT618" i="12"/>
  <c r="AU618" i="12"/>
  <c r="AV618" i="12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AQ607" i="12"/>
  <c r="AR607" i="12"/>
  <c r="AS607" i="12"/>
  <c r="AT607" i="12"/>
  <c r="AU607" i="12"/>
  <c r="AV607" i="12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AQ616" i="12"/>
  <c r="AR616" i="12"/>
  <c r="AS616" i="12"/>
  <c r="AT616" i="12"/>
  <c r="AU616" i="12"/>
  <c r="AV616" i="12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AQ617" i="12"/>
  <c r="AR617" i="12"/>
  <c r="AS617" i="12"/>
  <c r="AT617" i="12"/>
  <c r="AU617" i="12"/>
  <c r="AV617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S622" i="12"/>
  <c r="AT622" i="12"/>
  <c r="AU622" i="12"/>
  <c r="AV622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S627" i="12"/>
  <c r="AT627" i="12"/>
  <c r="AU627" i="12"/>
  <c r="AV627" i="12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AQ605" i="12"/>
  <c r="AR605" i="12"/>
  <c r="AS605" i="12"/>
  <c r="AT605" i="12"/>
  <c r="AU605" i="12"/>
  <c r="AV605" i="12"/>
  <c r="AE614" i="12"/>
  <c r="AF614" i="12"/>
  <c r="AG614" i="12"/>
  <c r="AH614" i="12"/>
  <c r="AI614" i="12"/>
  <c r="AJ614" i="12"/>
  <c r="AK614" i="12"/>
  <c r="AL614" i="12"/>
  <c r="AM614" i="12"/>
  <c r="AN614" i="12"/>
  <c r="AO614" i="12"/>
  <c r="AP614" i="12"/>
  <c r="AQ614" i="12"/>
  <c r="AR614" i="12"/>
  <c r="AS614" i="12"/>
  <c r="AT614" i="12"/>
  <c r="AU614" i="12"/>
  <c r="AV614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S633" i="12"/>
  <c r="AT633" i="12"/>
  <c r="AU633" i="12"/>
  <c r="AV633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S625" i="12"/>
  <c r="AT625" i="12"/>
  <c r="AU625" i="12"/>
  <c r="AV625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AS626" i="12"/>
  <c r="AT626" i="12"/>
  <c r="AU626" i="12"/>
  <c r="AV626" i="12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AQ619" i="12"/>
  <c r="AR619" i="12"/>
  <c r="AS619" i="12"/>
  <c r="AT619" i="12"/>
  <c r="AU619" i="12"/>
  <c r="AV619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AQ597" i="12"/>
  <c r="AR597" i="12"/>
  <c r="AS597" i="12"/>
  <c r="AT597" i="12"/>
  <c r="AU597" i="12"/>
  <c r="AV597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S645" i="12"/>
  <c r="AT645" i="12"/>
  <c r="AU645" i="12"/>
  <c r="AV645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S629" i="12"/>
  <c r="AT629" i="12"/>
  <c r="AU629" i="12"/>
  <c r="AV629" i="12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AS630" i="12"/>
  <c r="AT630" i="12"/>
  <c r="AU630" i="12"/>
  <c r="AV630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S635" i="12"/>
  <c r="AT635" i="12"/>
  <c r="AU635" i="12"/>
  <c r="AV635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AQ646" i="12"/>
  <c r="AR646" i="12"/>
  <c r="AS646" i="12"/>
  <c r="AT646" i="12"/>
  <c r="AU646" i="12"/>
  <c r="AV646" i="12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AQ643" i="12"/>
  <c r="AR643" i="12"/>
  <c r="AS643" i="12"/>
  <c r="AT643" i="12"/>
  <c r="AU643" i="12"/>
  <c r="AV643" i="12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AQ608" i="12"/>
  <c r="AR608" i="12"/>
  <c r="AS608" i="12"/>
  <c r="AT608" i="12"/>
  <c r="AU608" i="12"/>
  <c r="AV608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AQ598" i="12"/>
  <c r="AR598" i="12"/>
  <c r="AS598" i="12"/>
  <c r="AT598" i="12"/>
  <c r="AU598" i="12"/>
  <c r="AV598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S641" i="12"/>
  <c r="AT641" i="12"/>
  <c r="AU641" i="12"/>
  <c r="AV641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S639" i="12"/>
  <c r="AT639" i="12"/>
  <c r="AU639" i="12"/>
  <c r="AV639" i="12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AQ601" i="12"/>
  <c r="AR601" i="12"/>
  <c r="AS601" i="12"/>
  <c r="AT601" i="12"/>
  <c r="AU601" i="12"/>
  <c r="AV601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S638" i="12"/>
  <c r="AT638" i="12"/>
  <c r="AU638" i="12"/>
  <c r="AV638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AS648" i="12"/>
  <c r="AT648" i="12"/>
  <c r="AU648" i="12"/>
  <c r="AV648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AS649" i="12"/>
  <c r="AT649" i="12"/>
  <c r="AU649" i="12"/>
  <c r="AV649" i="12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AQ637" i="12"/>
  <c r="AR637" i="12"/>
  <c r="AS637" i="12"/>
  <c r="AT637" i="12"/>
  <c r="AU637" i="12"/>
  <c r="AV637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S624" i="12"/>
  <c r="AT624" i="12"/>
  <c r="AU624" i="12"/>
  <c r="AV624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S651" i="12"/>
  <c r="AT651" i="12"/>
  <c r="AU651" i="12"/>
  <c r="AV651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AQ674" i="12"/>
  <c r="AR674" i="12"/>
  <c r="AS674" i="12"/>
  <c r="AT674" i="12"/>
  <c r="AU674" i="12"/>
  <c r="AV674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S661" i="12"/>
  <c r="AT661" i="12"/>
  <c r="AU661" i="12"/>
  <c r="AV661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AS658" i="12"/>
  <c r="AT658" i="12"/>
  <c r="AU658" i="12"/>
  <c r="AV658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AS657" i="12"/>
  <c r="AT657" i="12"/>
  <c r="AU657" i="12"/>
  <c r="AV657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S667" i="12"/>
  <c r="AT667" i="12"/>
  <c r="AU667" i="12"/>
  <c r="AV667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S673" i="12"/>
  <c r="AT673" i="12"/>
  <c r="AU673" i="12"/>
  <c r="AV673" i="12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AS654" i="12"/>
  <c r="AT654" i="12"/>
  <c r="AU654" i="12"/>
  <c r="AV654" i="12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AQ683" i="12"/>
  <c r="AR683" i="12"/>
  <c r="AS683" i="12"/>
  <c r="AT683" i="12"/>
  <c r="AU683" i="12"/>
  <c r="AV683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AS669" i="12"/>
  <c r="AT669" i="12"/>
  <c r="AU669" i="12"/>
  <c r="AV669" i="12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S671" i="12"/>
  <c r="AT671" i="12"/>
  <c r="AU671" i="12"/>
  <c r="AV671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AS664" i="12"/>
  <c r="AT664" i="12"/>
  <c r="AU664" i="12"/>
  <c r="AV664" i="12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AQ677" i="12"/>
  <c r="AR677" i="12"/>
  <c r="AS677" i="12"/>
  <c r="AT677" i="12"/>
  <c r="AU677" i="12"/>
  <c r="AV677" i="12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S666" i="12"/>
  <c r="AT666" i="12"/>
  <c r="AU666" i="12"/>
  <c r="AV666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S670" i="12"/>
  <c r="AT670" i="12"/>
  <c r="AU670" i="12"/>
  <c r="AV670" i="12"/>
  <c r="AE300" i="12"/>
  <c r="AF300" i="12"/>
  <c r="AG300" i="12"/>
  <c r="AH300" i="12"/>
  <c r="AI300" i="12"/>
  <c r="AJ300" i="12"/>
  <c r="AK300" i="12"/>
  <c r="AL300" i="12"/>
  <c r="AM300" i="12"/>
  <c r="AN300" i="12"/>
  <c r="AO300" i="12"/>
  <c r="AP300" i="12"/>
  <c r="AQ300" i="12"/>
  <c r="AR300" i="12"/>
  <c r="AS300" i="12"/>
  <c r="AT300" i="12"/>
  <c r="AU300" i="12"/>
  <c r="AV300" i="12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AQ680" i="12"/>
  <c r="AR680" i="12"/>
  <c r="AS680" i="12"/>
  <c r="AT680" i="12"/>
  <c r="AU680" i="12"/>
  <c r="AV680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S668" i="12"/>
  <c r="AT668" i="12"/>
  <c r="AU668" i="12"/>
  <c r="AV668" i="12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AQ678" i="12"/>
  <c r="AR678" i="12"/>
  <c r="AS678" i="12"/>
  <c r="AT678" i="12"/>
  <c r="AU678" i="12"/>
  <c r="AV678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AQ676" i="12"/>
  <c r="AR676" i="12"/>
  <c r="AS676" i="12"/>
  <c r="AT676" i="12"/>
  <c r="AU676" i="12"/>
  <c r="AV676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S655" i="12"/>
  <c r="AT655" i="12"/>
  <c r="AU655" i="12"/>
  <c r="AV655" i="12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AQ684" i="12"/>
  <c r="AR684" i="12"/>
  <c r="AS684" i="12"/>
  <c r="AT684" i="12"/>
  <c r="AU684" i="12"/>
  <c r="AV684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S672" i="12"/>
  <c r="AT672" i="12"/>
  <c r="AU672" i="12"/>
  <c r="AV672" i="12"/>
  <c r="AE675" i="12"/>
  <c r="AF675" i="12"/>
  <c r="AG675" i="12"/>
  <c r="AH675" i="12"/>
  <c r="AI675" i="12"/>
  <c r="AJ675" i="12"/>
  <c r="AK675" i="12"/>
  <c r="AL675" i="12"/>
  <c r="AM675" i="12"/>
  <c r="AN675" i="12"/>
  <c r="AO675" i="12"/>
  <c r="AP675" i="12"/>
  <c r="AQ675" i="12"/>
  <c r="AR675" i="12"/>
  <c r="AS675" i="12"/>
  <c r="AT675" i="12"/>
  <c r="AU675" i="12"/>
  <c r="AV675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AQ679" i="12"/>
  <c r="AR679" i="12"/>
  <c r="AS679" i="12"/>
  <c r="AT679" i="12"/>
  <c r="AU679" i="12"/>
  <c r="AV679" i="12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AQ700" i="12"/>
  <c r="AR700" i="12"/>
  <c r="AS700" i="12"/>
  <c r="AT700" i="12"/>
  <c r="AU700" i="12"/>
  <c r="AV700" i="12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AQ689" i="12"/>
  <c r="AR689" i="12"/>
  <c r="AS689" i="12"/>
  <c r="AT689" i="12"/>
  <c r="AU689" i="12"/>
  <c r="AV689" i="12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AQ691" i="12"/>
  <c r="AR691" i="12"/>
  <c r="AS691" i="12"/>
  <c r="AT691" i="12"/>
  <c r="AU691" i="12"/>
  <c r="AV691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AQ693" i="12"/>
  <c r="AR693" i="12"/>
  <c r="AS693" i="12"/>
  <c r="AT693" i="12"/>
  <c r="AU693" i="12"/>
  <c r="AV693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AQ694" i="12"/>
  <c r="AR694" i="12"/>
  <c r="AS694" i="12"/>
  <c r="AT694" i="12"/>
  <c r="AU694" i="12"/>
  <c r="AV694" i="12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AQ697" i="12"/>
  <c r="AR697" i="12"/>
  <c r="AS697" i="12"/>
  <c r="AT697" i="12"/>
  <c r="AU697" i="12"/>
  <c r="AV697" i="12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AQ686" i="12"/>
  <c r="AR686" i="12"/>
  <c r="AS686" i="12"/>
  <c r="AT686" i="12"/>
  <c r="AU686" i="12"/>
  <c r="AV686" i="12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AQ688" i="12"/>
  <c r="AR688" i="12"/>
  <c r="AS688" i="12"/>
  <c r="AT688" i="12"/>
  <c r="AU688" i="12"/>
  <c r="AV688" i="12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AQ699" i="12"/>
  <c r="AR699" i="12"/>
  <c r="AS699" i="12"/>
  <c r="AT699" i="12"/>
  <c r="AU699" i="12"/>
  <c r="AV699" i="12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AQ695" i="12"/>
  <c r="AR695" i="12"/>
  <c r="AS695" i="12"/>
  <c r="AT695" i="12"/>
  <c r="AU695" i="12"/>
  <c r="AV695" i="12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AQ698" i="12"/>
  <c r="AR698" i="12"/>
  <c r="AS698" i="12"/>
  <c r="AT698" i="12"/>
  <c r="AU698" i="12"/>
  <c r="AV698" i="12"/>
  <c r="AE703" i="12"/>
  <c r="AF703" i="12"/>
  <c r="AG703" i="12"/>
  <c r="AH703" i="12"/>
  <c r="AI703" i="12"/>
  <c r="AJ703" i="12"/>
  <c r="AK703" i="12"/>
  <c r="AL703" i="12"/>
  <c r="AM703" i="12"/>
  <c r="AN703" i="12"/>
  <c r="AO703" i="12"/>
  <c r="AP703" i="12"/>
  <c r="AQ703" i="12"/>
  <c r="AR703" i="12"/>
  <c r="AS703" i="12"/>
  <c r="AT703" i="12"/>
  <c r="AU703" i="12"/>
  <c r="AV703" i="12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AQ690" i="12"/>
  <c r="AR690" i="12"/>
  <c r="AS690" i="12"/>
  <c r="AT690" i="12"/>
  <c r="AU690" i="12"/>
  <c r="AV690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AQ692" i="12"/>
  <c r="AR692" i="12"/>
  <c r="AS692" i="12"/>
  <c r="AT692" i="12"/>
  <c r="AU692" i="12"/>
  <c r="AV692" i="12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AQ696" i="12"/>
  <c r="AR696" i="12"/>
  <c r="AS696" i="12"/>
  <c r="AT696" i="12"/>
  <c r="AU696" i="12"/>
  <c r="AV696" i="12"/>
  <c r="AE702" i="12"/>
  <c r="AF702" i="12"/>
  <c r="AG702" i="12"/>
  <c r="AH702" i="12"/>
  <c r="AI702" i="12"/>
  <c r="AJ702" i="12"/>
  <c r="AK702" i="12"/>
  <c r="AL702" i="12"/>
  <c r="AM702" i="12"/>
  <c r="AN702" i="12"/>
  <c r="AO702" i="12"/>
  <c r="AP702" i="12"/>
  <c r="AQ702" i="12"/>
  <c r="AR702" i="12"/>
  <c r="AS702" i="12"/>
  <c r="AT702" i="12"/>
  <c r="AU702" i="12"/>
  <c r="AV702" i="12"/>
  <c r="AE707" i="12"/>
  <c r="AF707" i="12"/>
  <c r="AG707" i="12"/>
  <c r="AH707" i="12"/>
  <c r="AI707" i="12"/>
  <c r="AJ707" i="12"/>
  <c r="AK707" i="12"/>
  <c r="AL707" i="12"/>
  <c r="AM707" i="12"/>
  <c r="AN707" i="12"/>
  <c r="AO707" i="12"/>
  <c r="AP707" i="12"/>
  <c r="AQ707" i="12"/>
  <c r="AR707" i="12"/>
  <c r="AS707" i="12"/>
  <c r="AT707" i="12"/>
  <c r="AU707" i="12"/>
  <c r="AV707" i="12"/>
  <c r="AE711" i="12"/>
  <c r="AF711" i="12"/>
  <c r="AG711" i="12"/>
  <c r="AH711" i="12"/>
  <c r="AI711" i="12"/>
  <c r="AJ711" i="12"/>
  <c r="AK711" i="12"/>
  <c r="AL711" i="12"/>
  <c r="AM711" i="12"/>
  <c r="AN711" i="12"/>
  <c r="AO711" i="12"/>
  <c r="AP711" i="12"/>
  <c r="AQ711" i="12"/>
  <c r="AR711" i="12"/>
  <c r="AS711" i="12"/>
  <c r="AT711" i="12"/>
  <c r="AU711" i="12"/>
  <c r="AV711" i="12"/>
  <c r="AE706" i="12"/>
  <c r="AF706" i="12"/>
  <c r="AG706" i="12"/>
  <c r="AH706" i="12"/>
  <c r="AI706" i="12"/>
  <c r="AJ706" i="12"/>
  <c r="AK706" i="12"/>
  <c r="AL706" i="12"/>
  <c r="AM706" i="12"/>
  <c r="AN706" i="12"/>
  <c r="AO706" i="12"/>
  <c r="AP706" i="12"/>
  <c r="AQ706" i="12"/>
  <c r="AR706" i="12"/>
  <c r="AS706" i="12"/>
  <c r="AT706" i="12"/>
  <c r="AU706" i="12"/>
  <c r="AV706" i="12"/>
  <c r="AE704" i="12"/>
  <c r="AF704" i="12"/>
  <c r="AG704" i="12"/>
  <c r="AH704" i="12"/>
  <c r="AI704" i="12"/>
  <c r="AJ704" i="12"/>
  <c r="AK704" i="12"/>
  <c r="AL704" i="12"/>
  <c r="AM704" i="12"/>
  <c r="AN704" i="12"/>
  <c r="AO704" i="12"/>
  <c r="AP704" i="12"/>
  <c r="AQ704" i="12"/>
  <c r="AR704" i="12"/>
  <c r="AS704" i="12"/>
  <c r="AT704" i="12"/>
  <c r="AU704" i="12"/>
  <c r="AV704" i="12"/>
  <c r="AE709" i="12"/>
  <c r="AF709" i="12"/>
  <c r="AG709" i="12"/>
  <c r="AH709" i="12"/>
  <c r="AI709" i="12"/>
  <c r="AJ709" i="12"/>
  <c r="AK709" i="12"/>
  <c r="AL709" i="12"/>
  <c r="AM709" i="12"/>
  <c r="AN709" i="12"/>
  <c r="AO709" i="12"/>
  <c r="AP709" i="12"/>
  <c r="AQ709" i="12"/>
  <c r="AR709" i="12"/>
  <c r="AS709" i="12"/>
  <c r="AT709" i="12"/>
  <c r="AU709" i="12"/>
  <c r="AV709" i="12"/>
  <c r="AE708" i="12"/>
  <c r="AF708" i="12"/>
  <c r="AG708" i="12"/>
  <c r="AH708" i="12"/>
  <c r="AI708" i="12"/>
  <c r="AJ708" i="12"/>
  <c r="AK708" i="12"/>
  <c r="AL708" i="12"/>
  <c r="AM708" i="12"/>
  <c r="AN708" i="12"/>
  <c r="AO708" i="12"/>
  <c r="AP708" i="12"/>
  <c r="AQ708" i="12"/>
  <c r="AR708" i="12"/>
  <c r="AS708" i="12"/>
  <c r="AT708" i="12"/>
  <c r="AU708" i="12"/>
  <c r="AV708" i="12"/>
  <c r="AE731" i="12"/>
  <c r="AF731" i="12"/>
  <c r="AG731" i="12"/>
  <c r="AH731" i="12"/>
  <c r="AI731" i="12"/>
  <c r="AJ731" i="12"/>
  <c r="AK731" i="12"/>
  <c r="AL731" i="12"/>
  <c r="AM731" i="12"/>
  <c r="AN731" i="12"/>
  <c r="AO731" i="12"/>
  <c r="AP731" i="12"/>
  <c r="AQ731" i="12"/>
  <c r="AR731" i="12"/>
  <c r="AS731" i="12"/>
  <c r="AT731" i="12"/>
  <c r="AU731" i="12"/>
  <c r="AV731" i="12"/>
  <c r="AE732" i="12"/>
  <c r="AF732" i="12"/>
  <c r="AG732" i="12"/>
  <c r="AH732" i="12"/>
  <c r="AI732" i="12"/>
  <c r="AJ732" i="12"/>
  <c r="AK732" i="12"/>
  <c r="AL732" i="12"/>
  <c r="AM732" i="12"/>
  <c r="AN732" i="12"/>
  <c r="AO732" i="12"/>
  <c r="AP732" i="12"/>
  <c r="AQ732" i="12"/>
  <c r="AR732" i="12"/>
  <c r="AS732" i="12"/>
  <c r="AT732" i="12"/>
  <c r="AU732" i="12"/>
  <c r="AV732" i="12"/>
  <c r="AE739" i="12"/>
  <c r="AF739" i="12"/>
  <c r="AG739" i="12"/>
  <c r="AH739" i="12"/>
  <c r="AI739" i="12"/>
  <c r="AJ739" i="12"/>
  <c r="AK739" i="12"/>
  <c r="AL739" i="12"/>
  <c r="AM739" i="12"/>
  <c r="AN739" i="12"/>
  <c r="AO739" i="12"/>
  <c r="AP739" i="12"/>
  <c r="AQ739" i="12"/>
  <c r="AR739" i="12"/>
  <c r="AS739" i="12"/>
  <c r="AT739" i="12"/>
  <c r="AU739" i="12"/>
  <c r="AV739" i="12"/>
  <c r="AE309" i="12"/>
  <c r="AF309" i="12"/>
  <c r="AG309" i="12"/>
  <c r="AH309" i="12"/>
  <c r="AI309" i="12"/>
  <c r="AJ309" i="12"/>
  <c r="AK309" i="12"/>
  <c r="AL309" i="12"/>
  <c r="AM309" i="12"/>
  <c r="AN309" i="12"/>
  <c r="AO309" i="12"/>
  <c r="AP309" i="12"/>
  <c r="AQ309" i="12"/>
  <c r="AR309" i="12"/>
  <c r="AS309" i="12"/>
  <c r="AT309" i="12"/>
  <c r="AU309" i="12"/>
  <c r="AV309" i="12"/>
  <c r="AE715" i="12"/>
  <c r="AF715" i="12"/>
  <c r="AG715" i="12"/>
  <c r="AH715" i="12"/>
  <c r="AI715" i="12"/>
  <c r="AJ715" i="12"/>
  <c r="AK715" i="12"/>
  <c r="AL715" i="12"/>
  <c r="AM715" i="12"/>
  <c r="AN715" i="12"/>
  <c r="AO715" i="12"/>
  <c r="AP715" i="12"/>
  <c r="AQ715" i="12"/>
  <c r="AR715" i="12"/>
  <c r="AS715" i="12"/>
  <c r="AT715" i="12"/>
  <c r="AU715" i="12"/>
  <c r="AV715" i="12"/>
  <c r="AE729" i="12"/>
  <c r="AF729" i="12"/>
  <c r="AG729" i="12"/>
  <c r="AH729" i="12"/>
  <c r="AI729" i="12"/>
  <c r="AJ729" i="12"/>
  <c r="AK729" i="12"/>
  <c r="AL729" i="12"/>
  <c r="AM729" i="12"/>
  <c r="AN729" i="12"/>
  <c r="AO729" i="12"/>
  <c r="AP729" i="12"/>
  <c r="AQ729" i="12"/>
  <c r="AR729" i="12"/>
  <c r="AS729" i="12"/>
  <c r="AT729" i="12"/>
  <c r="AU729" i="12"/>
  <c r="AV729" i="12"/>
  <c r="AE713" i="12"/>
  <c r="AF713" i="12"/>
  <c r="AG713" i="12"/>
  <c r="AH713" i="12"/>
  <c r="AI713" i="12"/>
  <c r="AJ713" i="12"/>
  <c r="AK713" i="12"/>
  <c r="AL713" i="12"/>
  <c r="AM713" i="12"/>
  <c r="AN713" i="12"/>
  <c r="AO713" i="12"/>
  <c r="AP713" i="12"/>
  <c r="AQ713" i="12"/>
  <c r="AR713" i="12"/>
  <c r="AS713" i="12"/>
  <c r="AT713" i="12"/>
  <c r="AU713" i="12"/>
  <c r="AV713" i="12"/>
  <c r="AE714" i="12"/>
  <c r="AF714" i="12"/>
  <c r="AG714" i="12"/>
  <c r="AH714" i="12"/>
  <c r="AI714" i="12"/>
  <c r="AJ714" i="12"/>
  <c r="AK714" i="12"/>
  <c r="AL714" i="12"/>
  <c r="AM714" i="12"/>
  <c r="AN714" i="12"/>
  <c r="AO714" i="12"/>
  <c r="AP714" i="12"/>
  <c r="AQ714" i="12"/>
  <c r="AR714" i="12"/>
  <c r="AS714" i="12"/>
  <c r="AT714" i="12"/>
  <c r="AU714" i="12"/>
  <c r="AV714" i="12"/>
  <c r="AE717" i="12"/>
  <c r="AF717" i="12"/>
  <c r="AG717" i="12"/>
  <c r="AH717" i="12"/>
  <c r="AI717" i="12"/>
  <c r="AJ717" i="12"/>
  <c r="AK717" i="12"/>
  <c r="AL717" i="12"/>
  <c r="AM717" i="12"/>
  <c r="AN717" i="12"/>
  <c r="AO717" i="12"/>
  <c r="AP717" i="12"/>
  <c r="AQ717" i="12"/>
  <c r="AR717" i="12"/>
  <c r="AS717" i="12"/>
  <c r="AT717" i="12"/>
  <c r="AU717" i="12"/>
  <c r="AV717" i="12"/>
  <c r="AE726" i="12"/>
  <c r="AF726" i="12"/>
  <c r="AG726" i="12"/>
  <c r="AH726" i="12"/>
  <c r="AI726" i="12"/>
  <c r="AJ726" i="12"/>
  <c r="AK726" i="12"/>
  <c r="AL726" i="12"/>
  <c r="AM726" i="12"/>
  <c r="AN726" i="12"/>
  <c r="AO726" i="12"/>
  <c r="AP726" i="12"/>
  <c r="AQ726" i="12"/>
  <c r="AR726" i="12"/>
  <c r="AS726" i="12"/>
  <c r="AT726" i="12"/>
  <c r="AU726" i="12"/>
  <c r="AV726" i="12"/>
  <c r="AE736" i="12"/>
  <c r="AF736" i="12"/>
  <c r="AG736" i="12"/>
  <c r="AH736" i="12"/>
  <c r="AI736" i="12"/>
  <c r="AJ736" i="12"/>
  <c r="AK736" i="12"/>
  <c r="AL736" i="12"/>
  <c r="AM736" i="12"/>
  <c r="AN736" i="12"/>
  <c r="AO736" i="12"/>
  <c r="AP736" i="12"/>
  <c r="AQ736" i="12"/>
  <c r="AR736" i="12"/>
  <c r="AS736" i="12"/>
  <c r="AT736" i="12"/>
  <c r="AU736" i="12"/>
  <c r="AV736" i="12"/>
  <c r="AE742" i="12"/>
  <c r="AF742" i="12"/>
  <c r="AG742" i="12"/>
  <c r="AH742" i="12"/>
  <c r="AI742" i="12"/>
  <c r="AJ742" i="12"/>
  <c r="AK742" i="12"/>
  <c r="AL742" i="12"/>
  <c r="AM742" i="12"/>
  <c r="AN742" i="12"/>
  <c r="AO742" i="12"/>
  <c r="AP742" i="12"/>
  <c r="AQ742" i="12"/>
  <c r="AR742" i="12"/>
  <c r="AS742" i="12"/>
  <c r="AT742" i="12"/>
  <c r="AU742" i="12"/>
  <c r="AV742" i="12"/>
  <c r="AE718" i="12"/>
  <c r="AF718" i="12"/>
  <c r="AG718" i="12"/>
  <c r="AH718" i="12"/>
  <c r="AI718" i="12"/>
  <c r="AJ718" i="12"/>
  <c r="AK718" i="12"/>
  <c r="AL718" i="12"/>
  <c r="AM718" i="12"/>
  <c r="AN718" i="12"/>
  <c r="AO718" i="12"/>
  <c r="AP718" i="12"/>
  <c r="AQ718" i="12"/>
  <c r="AR718" i="12"/>
  <c r="AS718" i="12"/>
  <c r="AT718" i="12"/>
  <c r="AU718" i="12"/>
  <c r="AV718" i="12"/>
  <c r="AE716" i="12"/>
  <c r="AF716" i="12"/>
  <c r="AG716" i="12"/>
  <c r="AH716" i="12"/>
  <c r="AI716" i="12"/>
  <c r="AJ716" i="12"/>
  <c r="AK716" i="12"/>
  <c r="AL716" i="12"/>
  <c r="AM716" i="12"/>
  <c r="AN716" i="12"/>
  <c r="AO716" i="12"/>
  <c r="AP716" i="12"/>
  <c r="AQ716" i="12"/>
  <c r="AR716" i="12"/>
  <c r="AS716" i="12"/>
  <c r="AT716" i="12"/>
  <c r="AU716" i="12"/>
  <c r="AV716" i="12"/>
  <c r="AE720" i="12"/>
  <c r="AF720" i="12"/>
  <c r="AG720" i="12"/>
  <c r="AH720" i="12"/>
  <c r="AI720" i="12"/>
  <c r="AJ720" i="12"/>
  <c r="AK720" i="12"/>
  <c r="AL720" i="12"/>
  <c r="AM720" i="12"/>
  <c r="AN720" i="12"/>
  <c r="AO720" i="12"/>
  <c r="AP720" i="12"/>
  <c r="AQ720" i="12"/>
  <c r="AR720" i="12"/>
  <c r="AS720" i="12"/>
  <c r="AT720" i="12"/>
  <c r="AU720" i="12"/>
  <c r="AV720" i="12"/>
  <c r="AE733" i="12"/>
  <c r="AF733" i="12"/>
  <c r="AG733" i="12"/>
  <c r="AH733" i="12"/>
  <c r="AI733" i="12"/>
  <c r="AJ733" i="12"/>
  <c r="AK733" i="12"/>
  <c r="AL733" i="12"/>
  <c r="AM733" i="12"/>
  <c r="AN733" i="12"/>
  <c r="AO733" i="12"/>
  <c r="AP733" i="12"/>
  <c r="AQ733" i="12"/>
  <c r="AR733" i="12"/>
  <c r="AS733" i="12"/>
  <c r="AT733" i="12"/>
  <c r="AU733" i="12"/>
  <c r="AV733" i="12"/>
  <c r="AE738" i="12"/>
  <c r="AF738" i="12"/>
  <c r="AG738" i="12"/>
  <c r="AH738" i="12"/>
  <c r="AI738" i="12"/>
  <c r="AJ738" i="12"/>
  <c r="AK738" i="12"/>
  <c r="AL738" i="12"/>
  <c r="AM738" i="12"/>
  <c r="AN738" i="12"/>
  <c r="AO738" i="12"/>
  <c r="AP738" i="12"/>
  <c r="AQ738" i="12"/>
  <c r="AR738" i="12"/>
  <c r="AS738" i="12"/>
  <c r="AT738" i="12"/>
  <c r="AU738" i="12"/>
  <c r="AV738" i="12"/>
  <c r="AE737" i="12"/>
  <c r="AF737" i="12"/>
  <c r="AG737" i="12"/>
  <c r="AH737" i="12"/>
  <c r="AI737" i="12"/>
  <c r="AJ737" i="12"/>
  <c r="AK737" i="12"/>
  <c r="AL737" i="12"/>
  <c r="AM737" i="12"/>
  <c r="AN737" i="12"/>
  <c r="AO737" i="12"/>
  <c r="AP737" i="12"/>
  <c r="AQ737" i="12"/>
  <c r="AR737" i="12"/>
  <c r="AS737" i="12"/>
  <c r="AT737" i="12"/>
  <c r="AU737" i="12"/>
  <c r="AV737" i="12"/>
  <c r="AE712" i="12"/>
  <c r="AF712" i="12"/>
  <c r="AG712" i="12"/>
  <c r="AH712" i="12"/>
  <c r="AI712" i="12"/>
  <c r="AJ712" i="12"/>
  <c r="AK712" i="12"/>
  <c r="AL712" i="12"/>
  <c r="AM712" i="12"/>
  <c r="AN712" i="12"/>
  <c r="AO712" i="12"/>
  <c r="AP712" i="12"/>
  <c r="AQ712" i="12"/>
  <c r="AR712" i="12"/>
  <c r="AS712" i="12"/>
  <c r="AT712" i="12"/>
  <c r="AU712" i="12"/>
  <c r="AV712" i="12"/>
  <c r="AE723" i="12"/>
  <c r="AF723" i="12"/>
  <c r="AG723" i="12"/>
  <c r="AH723" i="12"/>
  <c r="AI723" i="12"/>
  <c r="AJ723" i="12"/>
  <c r="AK723" i="12"/>
  <c r="AL723" i="12"/>
  <c r="AM723" i="12"/>
  <c r="AN723" i="12"/>
  <c r="AO723" i="12"/>
  <c r="AP723" i="12"/>
  <c r="AQ723" i="12"/>
  <c r="AR723" i="12"/>
  <c r="AS723" i="12"/>
  <c r="AT723" i="12"/>
  <c r="AU723" i="12"/>
  <c r="AV723" i="12"/>
  <c r="AE724" i="12"/>
  <c r="AF724" i="12"/>
  <c r="AG724" i="12"/>
  <c r="AH724" i="12"/>
  <c r="AI724" i="12"/>
  <c r="AJ724" i="12"/>
  <c r="AK724" i="12"/>
  <c r="AL724" i="12"/>
  <c r="AM724" i="12"/>
  <c r="AN724" i="12"/>
  <c r="AO724" i="12"/>
  <c r="AP724" i="12"/>
  <c r="AQ724" i="12"/>
  <c r="AR724" i="12"/>
  <c r="AS724" i="12"/>
  <c r="AT724" i="12"/>
  <c r="AU724" i="12"/>
  <c r="AV724" i="12"/>
  <c r="AE721" i="12"/>
  <c r="AF721" i="12"/>
  <c r="AG721" i="12"/>
  <c r="AH721" i="12"/>
  <c r="AI721" i="12"/>
  <c r="AJ721" i="12"/>
  <c r="AK721" i="12"/>
  <c r="AL721" i="12"/>
  <c r="AM721" i="12"/>
  <c r="AN721" i="12"/>
  <c r="AO721" i="12"/>
  <c r="AP721" i="12"/>
  <c r="AQ721" i="12"/>
  <c r="AR721" i="12"/>
  <c r="AS721" i="12"/>
  <c r="AT721" i="12"/>
  <c r="AU721" i="12"/>
  <c r="AV721" i="12"/>
  <c r="AE722" i="12"/>
  <c r="AF722" i="12"/>
  <c r="AG722" i="12"/>
  <c r="AH722" i="12"/>
  <c r="AI722" i="12"/>
  <c r="AJ722" i="12"/>
  <c r="AK722" i="12"/>
  <c r="AL722" i="12"/>
  <c r="AM722" i="12"/>
  <c r="AN722" i="12"/>
  <c r="AO722" i="12"/>
  <c r="AP722" i="12"/>
  <c r="AQ722" i="12"/>
  <c r="AR722" i="12"/>
  <c r="AS722" i="12"/>
  <c r="AT722" i="12"/>
  <c r="AU722" i="12"/>
  <c r="AV722" i="12"/>
  <c r="AE727" i="12"/>
  <c r="AF727" i="12"/>
  <c r="AG727" i="12"/>
  <c r="AH727" i="12"/>
  <c r="AI727" i="12"/>
  <c r="AJ727" i="12"/>
  <c r="AK727" i="12"/>
  <c r="AL727" i="12"/>
  <c r="AM727" i="12"/>
  <c r="AN727" i="12"/>
  <c r="AO727" i="12"/>
  <c r="AP727" i="12"/>
  <c r="AQ727" i="12"/>
  <c r="AR727" i="12"/>
  <c r="AS727" i="12"/>
  <c r="AT727" i="12"/>
  <c r="AU727" i="12"/>
  <c r="AV727" i="12"/>
  <c r="AE735" i="12"/>
  <c r="AF735" i="12"/>
  <c r="AG735" i="12"/>
  <c r="AH735" i="12"/>
  <c r="AI735" i="12"/>
  <c r="AJ735" i="12"/>
  <c r="AK735" i="12"/>
  <c r="AL735" i="12"/>
  <c r="AM735" i="12"/>
  <c r="AN735" i="12"/>
  <c r="AO735" i="12"/>
  <c r="AP735" i="12"/>
  <c r="AQ735" i="12"/>
  <c r="AR735" i="12"/>
  <c r="AS735" i="12"/>
  <c r="AT735" i="12"/>
  <c r="AU735" i="12"/>
  <c r="AV735" i="12"/>
  <c r="AE725" i="12"/>
  <c r="AF725" i="12"/>
  <c r="AG725" i="12"/>
  <c r="AH725" i="12"/>
  <c r="AI725" i="12"/>
  <c r="AJ725" i="12"/>
  <c r="AK725" i="12"/>
  <c r="AL725" i="12"/>
  <c r="AM725" i="12"/>
  <c r="AN725" i="12"/>
  <c r="AO725" i="12"/>
  <c r="AP725" i="12"/>
  <c r="AQ725" i="12"/>
  <c r="AR725" i="12"/>
  <c r="AS725" i="12"/>
  <c r="AT725" i="12"/>
  <c r="AU725" i="12"/>
  <c r="AV725" i="12"/>
  <c r="AE740" i="12"/>
  <c r="AF740" i="12"/>
  <c r="AG740" i="12"/>
  <c r="AH740" i="12"/>
  <c r="AI740" i="12"/>
  <c r="AJ740" i="12"/>
  <c r="AK740" i="12"/>
  <c r="AL740" i="12"/>
  <c r="AM740" i="12"/>
  <c r="AN740" i="12"/>
  <c r="AO740" i="12"/>
  <c r="AP740" i="12"/>
  <c r="AQ740" i="12"/>
  <c r="AR740" i="12"/>
  <c r="AS740" i="12"/>
  <c r="AT740" i="12"/>
  <c r="AU740" i="12"/>
  <c r="AV740" i="12"/>
  <c r="AE719" i="12"/>
  <c r="AF719" i="12"/>
  <c r="AG719" i="12"/>
  <c r="AH719" i="12"/>
  <c r="AI719" i="12"/>
  <c r="AJ719" i="12"/>
  <c r="AK719" i="12"/>
  <c r="AL719" i="12"/>
  <c r="AM719" i="12"/>
  <c r="AN719" i="12"/>
  <c r="AO719" i="12"/>
  <c r="AP719" i="12"/>
  <c r="AQ719" i="12"/>
  <c r="AR719" i="12"/>
  <c r="AS719" i="12"/>
  <c r="AT719" i="12"/>
  <c r="AU719" i="12"/>
  <c r="AV719" i="12"/>
  <c r="AE730" i="12"/>
  <c r="AF730" i="12"/>
  <c r="AG730" i="12"/>
  <c r="AH730" i="12"/>
  <c r="AI730" i="12"/>
  <c r="AJ730" i="12"/>
  <c r="AK730" i="12"/>
  <c r="AL730" i="12"/>
  <c r="AM730" i="12"/>
  <c r="AN730" i="12"/>
  <c r="AO730" i="12"/>
  <c r="AP730" i="12"/>
  <c r="AQ730" i="12"/>
  <c r="AR730" i="12"/>
  <c r="AS730" i="12"/>
  <c r="AT730" i="12"/>
  <c r="AU730" i="12"/>
  <c r="AV730" i="12"/>
  <c r="AE734" i="12"/>
  <c r="AF734" i="12"/>
  <c r="AG734" i="12"/>
  <c r="AH734" i="12"/>
  <c r="AI734" i="12"/>
  <c r="AJ734" i="12"/>
  <c r="AK734" i="12"/>
  <c r="AL734" i="12"/>
  <c r="AM734" i="12"/>
  <c r="AN734" i="12"/>
  <c r="AO734" i="12"/>
  <c r="AP734" i="12"/>
  <c r="AQ734" i="12"/>
  <c r="AR734" i="12"/>
  <c r="AS734" i="12"/>
  <c r="AT734" i="12"/>
  <c r="AU734" i="12"/>
  <c r="AV734" i="12"/>
  <c r="AE744" i="12"/>
  <c r="AF744" i="12"/>
  <c r="AG744" i="12"/>
  <c r="AH744" i="12"/>
  <c r="AI744" i="12"/>
  <c r="AJ744" i="12"/>
  <c r="AK744" i="12"/>
  <c r="AL744" i="12"/>
  <c r="AM744" i="12"/>
  <c r="AN744" i="12"/>
  <c r="AO744" i="12"/>
  <c r="AP744" i="12"/>
  <c r="AQ744" i="12"/>
  <c r="AR744" i="12"/>
  <c r="AS744" i="12"/>
  <c r="AT744" i="12"/>
  <c r="AU744" i="12"/>
  <c r="AV744" i="12"/>
  <c r="AE745" i="12"/>
  <c r="AF745" i="12"/>
  <c r="AG745" i="12"/>
  <c r="AH745" i="12"/>
  <c r="AI745" i="12"/>
  <c r="AJ745" i="12"/>
  <c r="AK745" i="12"/>
  <c r="AL745" i="12"/>
  <c r="AM745" i="12"/>
  <c r="AN745" i="12"/>
  <c r="AO745" i="12"/>
  <c r="AP745" i="12"/>
  <c r="AQ745" i="12"/>
  <c r="AR745" i="12"/>
  <c r="AS745" i="12"/>
  <c r="AT745" i="12"/>
  <c r="AU745" i="12"/>
  <c r="AV745" i="12"/>
  <c r="AE748" i="12"/>
  <c r="AF748" i="12"/>
  <c r="AG748" i="12"/>
  <c r="AH748" i="12"/>
  <c r="AI748" i="12"/>
  <c r="AJ748" i="12"/>
  <c r="AK748" i="12"/>
  <c r="AL748" i="12"/>
  <c r="AM748" i="12"/>
  <c r="AN748" i="12"/>
  <c r="AO748" i="12"/>
  <c r="AP748" i="12"/>
  <c r="AQ748" i="12"/>
  <c r="AR748" i="12"/>
  <c r="AS748" i="12"/>
  <c r="AT748" i="12"/>
  <c r="AU748" i="12"/>
  <c r="AV748" i="12"/>
  <c r="AE749" i="12"/>
  <c r="AF749" i="12"/>
  <c r="AG749" i="12"/>
  <c r="AH749" i="12"/>
  <c r="AI749" i="12"/>
  <c r="AJ749" i="12"/>
  <c r="AK749" i="12"/>
  <c r="AL749" i="12"/>
  <c r="AM749" i="12"/>
  <c r="AN749" i="12"/>
  <c r="AO749" i="12"/>
  <c r="AP749" i="12"/>
  <c r="AQ749" i="12"/>
  <c r="AR749" i="12"/>
  <c r="AS749" i="12"/>
  <c r="AT749" i="12"/>
  <c r="AU749" i="12"/>
  <c r="AV749" i="12"/>
  <c r="AE750" i="12"/>
  <c r="AF750" i="12"/>
  <c r="AG750" i="12"/>
  <c r="AH750" i="12"/>
  <c r="AI750" i="12"/>
  <c r="AJ750" i="12"/>
  <c r="AK750" i="12"/>
  <c r="AL750" i="12"/>
  <c r="AM750" i="12"/>
  <c r="AN750" i="12"/>
  <c r="AO750" i="12"/>
  <c r="AP750" i="12"/>
  <c r="AQ750" i="12"/>
  <c r="AR750" i="12"/>
  <c r="AS750" i="12"/>
  <c r="AT750" i="12"/>
  <c r="AU750" i="12"/>
  <c r="AV750" i="12"/>
  <c r="AE751" i="12"/>
  <c r="AF751" i="12"/>
  <c r="AG751" i="12"/>
  <c r="AH751" i="12"/>
  <c r="AI751" i="12"/>
  <c r="AJ751" i="12"/>
  <c r="AK751" i="12"/>
  <c r="AL751" i="12"/>
  <c r="AM751" i="12"/>
  <c r="AN751" i="12"/>
  <c r="AO751" i="12"/>
  <c r="AP751" i="12"/>
  <c r="AQ751" i="12"/>
  <c r="AR751" i="12"/>
  <c r="AS751" i="12"/>
  <c r="AT751" i="12"/>
  <c r="AU751" i="12"/>
  <c r="AV751" i="12"/>
  <c r="AE450" i="12"/>
  <c r="AF450" i="12"/>
  <c r="AG450" i="12"/>
  <c r="AH450" i="12"/>
  <c r="AI450" i="12"/>
  <c r="AJ450" i="12"/>
  <c r="AK450" i="12"/>
  <c r="AL450" i="12"/>
  <c r="AM450" i="12"/>
  <c r="AN450" i="12"/>
  <c r="AO450" i="12"/>
  <c r="AP450" i="12"/>
  <c r="AQ450" i="12"/>
  <c r="AR450" i="12"/>
  <c r="AS450" i="12"/>
  <c r="AT450" i="12"/>
  <c r="AU450" i="12"/>
  <c r="AV450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K631" i="12"/>
  <c r="AJ631" i="12"/>
  <c r="AI631" i="12"/>
  <c r="AH631" i="12"/>
  <c r="AG631" i="12"/>
  <c r="AF631" i="12"/>
  <c r="AE631" i="12"/>
  <c r="AL631" i="12"/>
  <c r="AM631" i="12"/>
  <c r="AN631" i="12"/>
  <c r="AO631" i="12"/>
  <c r="AP631" i="12"/>
  <c r="AQ631" i="12"/>
  <c r="AR631" i="12"/>
  <c r="AS631" i="12"/>
  <c r="AT631" i="12"/>
  <c r="AU631" i="12"/>
  <c r="AV631" i="12"/>
  <c r="V54" i="7"/>
  <c r="AQ178" i="4"/>
  <c r="AA178" i="4"/>
  <c r="AQ260" i="4"/>
  <c r="AA260" i="4"/>
  <c r="AQ261" i="4"/>
  <c r="AA261" i="4"/>
  <c r="AQ427" i="4"/>
  <c r="AA427" i="4"/>
  <c r="AQ435" i="4"/>
  <c r="AA435" i="4"/>
  <c r="AQ440" i="4"/>
  <c r="AA440" i="4"/>
  <c r="AQ665" i="4"/>
  <c r="AA665" i="4"/>
  <c r="AQ682" i="4"/>
  <c r="AA682" i="4"/>
  <c r="AQ728" i="4"/>
  <c r="AA728" i="4"/>
  <c r="AQ357" i="4"/>
  <c r="AA357" i="4"/>
  <c r="AQ363" i="4"/>
  <c r="AA363" i="4"/>
  <c r="AQ179" i="4"/>
  <c r="AA179" i="4"/>
  <c r="AA7" i="4"/>
  <c r="J363" i="4"/>
  <c r="Z357" i="4"/>
  <c r="Z178" i="4"/>
  <c r="J260" i="4"/>
  <c r="AP260" i="4" s="1"/>
  <c r="Z261" i="4"/>
  <c r="J427" i="4"/>
  <c r="AP427" i="4" s="1"/>
  <c r="Z435" i="4"/>
  <c r="J440" i="4"/>
  <c r="AP440" i="4" s="1"/>
  <c r="Z665" i="4"/>
  <c r="J682" i="4"/>
  <c r="AP682" i="4" s="1"/>
  <c r="J728" i="4"/>
  <c r="AP728" i="4" s="1"/>
  <c r="Z179" i="4"/>
  <c r="R178" i="4"/>
  <c r="R260" i="4"/>
  <c r="R261" i="4"/>
  <c r="R427" i="4"/>
  <c r="R435" i="4"/>
  <c r="R440" i="4"/>
  <c r="R665" i="4"/>
  <c r="R682" i="4"/>
  <c r="R728" i="4"/>
  <c r="R357" i="4"/>
  <c r="R363" i="4"/>
  <c r="R179" i="4"/>
  <c r="J357" i="4"/>
  <c r="AP357" i="4" s="1"/>
  <c r="K177" i="9"/>
  <c r="AS65" i="7"/>
  <c r="AH64" i="7"/>
  <c r="AI64" i="7"/>
  <c r="AJ64" i="7"/>
  <c r="AK64" i="7"/>
  <c r="AK66" i="7" s="1"/>
  <c r="AL64" i="7"/>
  <c r="AL66" i="7" s="1"/>
  <c r="AM64" i="7"/>
  <c r="AM66" i="7" s="1"/>
  <c r="AN64" i="7"/>
  <c r="AN66" i="7" s="1"/>
  <c r="AO64" i="7"/>
  <c r="AO66" i="7" s="1"/>
  <c r="AP64" i="7"/>
  <c r="AP66" i="7" s="1"/>
  <c r="AQ64" i="7"/>
  <c r="AQ66" i="7" s="1"/>
  <c r="AR64" i="7"/>
  <c r="AR66" i="7" s="1"/>
  <c r="AH70" i="7"/>
  <c r="AI70" i="7"/>
  <c r="AJ70" i="7"/>
  <c r="AK70" i="7"/>
  <c r="AL70" i="7"/>
  <c r="AM70" i="7"/>
  <c r="AN70" i="7"/>
  <c r="AO70" i="7"/>
  <c r="AH71" i="7"/>
  <c r="AH73" i="7" s="1"/>
  <c r="AI88" i="7" s="1"/>
  <c r="AI71" i="7"/>
  <c r="AJ71" i="7"/>
  <c r="AK71" i="7"/>
  <c r="AL71" i="7"/>
  <c r="AM71" i="7"/>
  <c r="AN71" i="7"/>
  <c r="AO71" i="7"/>
  <c r="AK72" i="7"/>
  <c r="AK79" i="7" s="1"/>
  <c r="AL72" i="7"/>
  <c r="AM72" i="7"/>
  <c r="AN72" i="7"/>
  <c r="AO72" i="7"/>
  <c r="AP79" i="7" s="1"/>
  <c r="AI73" i="7"/>
  <c r="AI96" i="7" s="1"/>
  <c r="AP73" i="7"/>
  <c r="AP96" i="7" s="1"/>
  <c r="AQ73" i="7"/>
  <c r="AQ96" i="7" s="1"/>
  <c r="AR73" i="7"/>
  <c r="AP77" i="7"/>
  <c r="AQ77" i="7"/>
  <c r="AR77" i="7"/>
  <c r="AQ78" i="7"/>
  <c r="AR78" i="7"/>
  <c r="AQ79" i="7"/>
  <c r="AR79" i="7"/>
  <c r="AR88" i="7"/>
  <c r="AI90" i="7"/>
  <c r="AJ90" i="7"/>
  <c r="AK90" i="7"/>
  <c r="AL90" i="7"/>
  <c r="AM90" i="7"/>
  <c r="AN90" i="7"/>
  <c r="AO90" i="7"/>
  <c r="AP90" i="7"/>
  <c r="AQ90" i="7"/>
  <c r="AR90" i="7"/>
  <c r="AS90" i="7"/>
  <c r="AI91" i="7"/>
  <c r="AJ91" i="7"/>
  <c r="AK91" i="7"/>
  <c r="AL91" i="7"/>
  <c r="AM91" i="7"/>
  <c r="AN91" i="7"/>
  <c r="AO91" i="7"/>
  <c r="AP91" i="7"/>
  <c r="AQ91" i="7"/>
  <c r="AR91" i="7"/>
  <c r="AS91" i="7"/>
  <c r="AI92" i="7"/>
  <c r="AJ92" i="7"/>
  <c r="AK92" i="7"/>
  <c r="AL92" i="7"/>
  <c r="AM92" i="7"/>
  <c r="AN92" i="7"/>
  <c r="AO92" i="7"/>
  <c r="AP92" i="7"/>
  <c r="AQ92" i="7"/>
  <c r="AR92" i="7"/>
  <c r="AS92" i="7"/>
  <c r="AI93" i="7"/>
  <c r="AJ93" i="7"/>
  <c r="AK93" i="7"/>
  <c r="AL93" i="7"/>
  <c r="AM93" i="7"/>
  <c r="AN93" i="7"/>
  <c r="AO93" i="7"/>
  <c r="AP93" i="7"/>
  <c r="AQ93" i="7"/>
  <c r="AR93" i="7"/>
  <c r="AS93" i="7"/>
  <c r="B832" i="6"/>
  <c r="B833" i="6" s="1"/>
  <c r="B834" i="6" s="1"/>
  <c r="C844" i="6" s="1"/>
  <c r="E832" i="6"/>
  <c r="E833" i="6" s="1"/>
  <c r="E834" i="6" s="1"/>
  <c r="E844" i="6" s="1"/>
  <c r="E843" i="6" s="1"/>
  <c r="F832" i="6"/>
  <c r="F833" i="6" s="1"/>
  <c r="F834" i="6" s="1"/>
  <c r="G832" i="6"/>
  <c r="G833" i="6" s="1"/>
  <c r="G834" i="6" s="1"/>
  <c r="G844" i="6" s="1"/>
  <c r="H832" i="6"/>
  <c r="H833" i="6" s="1"/>
  <c r="H834" i="6" s="1"/>
  <c r="C836" i="6"/>
  <c r="D836" i="6"/>
  <c r="C840" i="6"/>
  <c r="C841" i="6"/>
  <c r="C842" i="6"/>
  <c r="C847" i="6"/>
  <c r="C848" i="6"/>
  <c r="C849" i="6"/>
  <c r="C850" i="6"/>
  <c r="C851" i="6"/>
  <c r="C852" i="6"/>
  <c r="C853" i="6"/>
  <c r="C854" i="6"/>
  <c r="C855" i="6"/>
  <c r="C856" i="6"/>
  <c r="C857" i="6"/>
  <c r="E859" i="6"/>
  <c r="F859" i="6"/>
  <c r="G859" i="6"/>
  <c r="H859" i="6"/>
  <c r="C862" i="6"/>
  <c r="C874" i="6" s="1"/>
  <c r="C863" i="6"/>
  <c r="C864" i="6"/>
  <c r="C865" i="6"/>
  <c r="C866" i="6"/>
  <c r="C867" i="6"/>
  <c r="C868" i="6"/>
  <c r="C869" i="6"/>
  <c r="C870" i="6"/>
  <c r="C871" i="6"/>
  <c r="E872" i="6"/>
  <c r="F872" i="6"/>
  <c r="G872" i="6"/>
  <c r="H872" i="6"/>
  <c r="E874" i="6"/>
  <c r="F874" i="6"/>
  <c r="G874" i="6"/>
  <c r="H874" i="6"/>
  <c r="C875" i="6"/>
  <c r="E875" i="6"/>
  <c r="F875" i="6"/>
  <c r="G875" i="6"/>
  <c r="H875" i="6"/>
  <c r="C876" i="6"/>
  <c r="E876" i="6"/>
  <c r="F876" i="6"/>
  <c r="G876" i="6"/>
  <c r="H876" i="6"/>
  <c r="AQ7" i="4"/>
  <c r="R8" i="4"/>
  <c r="Z8" i="4"/>
  <c r="AQ8" i="4"/>
  <c r="AA8" i="4"/>
  <c r="R9" i="4"/>
  <c r="Z9" i="4"/>
  <c r="AQ9" i="4"/>
  <c r="AA9" i="4"/>
  <c r="R10" i="4"/>
  <c r="J10" i="4"/>
  <c r="AP10" i="4" s="1"/>
  <c r="AQ10" i="4"/>
  <c r="AA10" i="4"/>
  <c r="R11" i="4"/>
  <c r="Z11" i="4"/>
  <c r="AQ11" i="4"/>
  <c r="AA11" i="4"/>
  <c r="R12" i="4"/>
  <c r="J12" i="4"/>
  <c r="AQ12" i="4"/>
  <c r="AA12" i="4"/>
  <c r="R13" i="4"/>
  <c r="Z13" i="4"/>
  <c r="AQ13" i="4"/>
  <c r="AA13" i="4"/>
  <c r="R14" i="4"/>
  <c r="Z14" i="4"/>
  <c r="AQ14" i="4"/>
  <c r="AA14" i="4"/>
  <c r="R15" i="4"/>
  <c r="Z15" i="4"/>
  <c r="AQ15" i="4"/>
  <c r="AA15" i="4"/>
  <c r="R16" i="4"/>
  <c r="J16" i="4"/>
  <c r="AQ16" i="4"/>
  <c r="AA16" i="4"/>
  <c r="R17" i="4"/>
  <c r="Z17" i="4"/>
  <c r="AQ17" i="4"/>
  <c r="AA17" i="4"/>
  <c r="R18" i="4"/>
  <c r="Z18" i="4"/>
  <c r="AQ18" i="4"/>
  <c r="AA18" i="4"/>
  <c r="R19" i="4"/>
  <c r="Z19" i="4"/>
  <c r="AQ19" i="4"/>
  <c r="AA19" i="4"/>
  <c r="R20" i="4"/>
  <c r="Z20" i="4"/>
  <c r="AQ20" i="4"/>
  <c r="AA20" i="4"/>
  <c r="R22" i="4"/>
  <c r="Z22" i="4"/>
  <c r="AQ22" i="4"/>
  <c r="AA22" i="4"/>
  <c r="R24" i="4"/>
  <c r="Z24" i="4"/>
  <c r="AQ24" i="4"/>
  <c r="AA24" i="4"/>
  <c r="R25" i="4"/>
  <c r="Z25" i="4"/>
  <c r="AQ25" i="4"/>
  <c r="AA25" i="4"/>
  <c r="R26" i="4"/>
  <c r="Z26" i="4"/>
  <c r="AQ26" i="4"/>
  <c r="AA26" i="4"/>
  <c r="R27" i="4"/>
  <c r="Z27" i="4"/>
  <c r="AQ27" i="4"/>
  <c r="AA27" i="4"/>
  <c r="R28" i="4"/>
  <c r="Z28" i="4"/>
  <c r="AQ28" i="4"/>
  <c r="AA28" i="4"/>
  <c r="R29" i="4"/>
  <c r="J29" i="4"/>
  <c r="AQ29" i="4"/>
  <c r="AA29" i="4"/>
  <c r="R30" i="4"/>
  <c r="J30" i="4"/>
  <c r="AQ30" i="4"/>
  <c r="AA30" i="4"/>
  <c r="R32" i="4"/>
  <c r="AQ32" i="4"/>
  <c r="AA32" i="4"/>
  <c r="R31" i="4"/>
  <c r="Z31" i="4"/>
  <c r="AQ31" i="4"/>
  <c r="AA31" i="4"/>
  <c r="R33" i="4"/>
  <c r="Z33" i="4"/>
  <c r="AQ33" i="4"/>
  <c r="AA33" i="4"/>
  <c r="R34" i="4"/>
  <c r="Z34" i="4"/>
  <c r="AQ34" i="4"/>
  <c r="AA34" i="4"/>
  <c r="R35" i="4"/>
  <c r="Z35" i="4"/>
  <c r="AQ35" i="4"/>
  <c r="AA35" i="4"/>
  <c r="R36" i="4"/>
  <c r="AQ36" i="4"/>
  <c r="AA36" i="4"/>
  <c r="R37" i="4"/>
  <c r="Z37" i="4"/>
  <c r="AQ37" i="4"/>
  <c r="AA37" i="4"/>
  <c r="R39" i="4"/>
  <c r="Z39" i="4"/>
  <c r="AQ39" i="4"/>
  <c r="AA39" i="4"/>
  <c r="R40" i="4"/>
  <c r="Z40" i="4"/>
  <c r="AQ40" i="4"/>
  <c r="AA40" i="4"/>
  <c r="R44" i="4"/>
  <c r="J44" i="4"/>
  <c r="AP44" i="4" s="1"/>
  <c r="AQ44" i="4"/>
  <c r="AA44" i="4"/>
  <c r="R46" i="4"/>
  <c r="Z46" i="4"/>
  <c r="AQ46" i="4"/>
  <c r="AA46" i="4"/>
  <c r="R47" i="4"/>
  <c r="Z47" i="4"/>
  <c r="AQ47" i="4"/>
  <c r="AA47" i="4"/>
  <c r="R48" i="4"/>
  <c r="Z48" i="4"/>
  <c r="AQ48" i="4"/>
  <c r="AA48" i="4"/>
  <c r="R49" i="4"/>
  <c r="J49" i="4"/>
  <c r="AP49" i="4" s="1"/>
  <c r="Z49" i="4"/>
  <c r="AQ49" i="4"/>
  <c r="AA49" i="4"/>
  <c r="R50" i="4"/>
  <c r="Z50" i="4"/>
  <c r="AQ50" i="4"/>
  <c r="AA50" i="4"/>
  <c r="R51" i="4"/>
  <c r="J51" i="4"/>
  <c r="AP51" i="4" s="1"/>
  <c r="AQ51" i="4"/>
  <c r="AA51" i="4"/>
  <c r="R52" i="4"/>
  <c r="Z52" i="4"/>
  <c r="AQ52" i="4"/>
  <c r="AA52" i="4"/>
  <c r="R53" i="4"/>
  <c r="Z53" i="4"/>
  <c r="AQ53" i="4"/>
  <c r="AA53" i="4"/>
  <c r="R54" i="4"/>
  <c r="Z54" i="4"/>
  <c r="AQ54" i="4"/>
  <c r="AA54" i="4"/>
  <c r="R55" i="4"/>
  <c r="J55" i="4"/>
  <c r="AP55" i="4" s="1"/>
  <c r="Z55" i="4"/>
  <c r="AQ55" i="4"/>
  <c r="AA55" i="4"/>
  <c r="R56" i="4"/>
  <c r="Z56" i="4"/>
  <c r="AQ56" i="4"/>
  <c r="AA56" i="4"/>
  <c r="R58" i="4"/>
  <c r="J58" i="4"/>
  <c r="AP58" i="4" s="1"/>
  <c r="AQ58" i="4"/>
  <c r="AA58" i="4"/>
  <c r="R59" i="4"/>
  <c r="J59" i="4"/>
  <c r="AP59" i="4" s="1"/>
  <c r="AQ59" i="4"/>
  <c r="AA59" i="4"/>
  <c r="R60" i="4"/>
  <c r="Z60" i="4"/>
  <c r="AQ60" i="4"/>
  <c r="AA60" i="4"/>
  <c r="R61" i="4"/>
  <c r="AQ61" i="4"/>
  <c r="AA61" i="4"/>
  <c r="R62" i="4"/>
  <c r="J62" i="4"/>
  <c r="AP62" i="4" s="1"/>
  <c r="AQ62" i="4"/>
  <c r="AA62" i="4"/>
  <c r="R63" i="4"/>
  <c r="Z63" i="4"/>
  <c r="AQ63" i="4"/>
  <c r="AA63" i="4"/>
  <c r="R64" i="4"/>
  <c r="J64" i="4"/>
  <c r="AP64" i="4" s="1"/>
  <c r="AQ64" i="4"/>
  <c r="AA64" i="4"/>
  <c r="R65" i="4"/>
  <c r="J65" i="4"/>
  <c r="AQ65" i="4"/>
  <c r="AA65" i="4"/>
  <c r="R66" i="4"/>
  <c r="J66" i="4"/>
  <c r="AP66" i="4" s="1"/>
  <c r="AQ66" i="4"/>
  <c r="AA66" i="4"/>
  <c r="R67" i="4"/>
  <c r="J67" i="4"/>
  <c r="AQ67" i="4"/>
  <c r="AA67" i="4"/>
  <c r="R69" i="4"/>
  <c r="J69" i="4"/>
  <c r="AP69" i="4" s="1"/>
  <c r="AQ69" i="4"/>
  <c r="AA69" i="4"/>
  <c r="R70" i="4"/>
  <c r="J70" i="4"/>
  <c r="AP70" i="4" s="1"/>
  <c r="AQ70" i="4"/>
  <c r="AA70" i="4"/>
  <c r="R71" i="4"/>
  <c r="Z71" i="4"/>
  <c r="AQ71" i="4"/>
  <c r="AA71" i="4"/>
  <c r="R72" i="4"/>
  <c r="Z72" i="4"/>
  <c r="AQ72" i="4"/>
  <c r="AA72" i="4"/>
  <c r="R74" i="4"/>
  <c r="Z74" i="4"/>
  <c r="AQ74" i="4"/>
  <c r="AA74" i="4"/>
  <c r="R75" i="4"/>
  <c r="J75" i="4"/>
  <c r="AQ75" i="4"/>
  <c r="AA75" i="4"/>
  <c r="R76" i="4"/>
  <c r="J76" i="4"/>
  <c r="AP76" i="4" s="1"/>
  <c r="AQ76" i="4"/>
  <c r="AA76" i="4"/>
  <c r="R77" i="4"/>
  <c r="J77" i="4"/>
  <c r="AQ77" i="4"/>
  <c r="AA77" i="4"/>
  <c r="R78" i="4"/>
  <c r="J78" i="4"/>
  <c r="AP78" i="4" s="1"/>
  <c r="AQ78" i="4"/>
  <c r="AA78" i="4"/>
  <c r="R79" i="4"/>
  <c r="J79" i="4"/>
  <c r="AP79" i="4" s="1"/>
  <c r="Z79" i="4"/>
  <c r="AQ79" i="4"/>
  <c r="AA79" i="4"/>
  <c r="R81" i="4"/>
  <c r="J81" i="4"/>
  <c r="AP81" i="4" s="1"/>
  <c r="AQ81" i="4"/>
  <c r="AA81" i="4"/>
  <c r="R82" i="4"/>
  <c r="J82" i="4"/>
  <c r="AQ82" i="4"/>
  <c r="AA82" i="4"/>
  <c r="R83" i="4"/>
  <c r="J83" i="4"/>
  <c r="AP83" i="4" s="1"/>
  <c r="AQ83" i="4"/>
  <c r="AA83" i="4"/>
  <c r="R84" i="4"/>
  <c r="J84" i="4"/>
  <c r="AP84" i="4" s="1"/>
  <c r="AQ84" i="4"/>
  <c r="AA84" i="4"/>
  <c r="R659" i="4"/>
  <c r="J659" i="4"/>
  <c r="AP659" i="4" s="1"/>
  <c r="AQ659" i="4"/>
  <c r="AA659" i="4"/>
  <c r="R85" i="4"/>
  <c r="J85" i="4"/>
  <c r="AP85" i="4" s="1"/>
  <c r="AQ85" i="4"/>
  <c r="AA85" i="4"/>
  <c r="R86" i="4"/>
  <c r="Z86" i="4"/>
  <c r="AQ86" i="4"/>
  <c r="AA86" i="4"/>
  <c r="R87" i="4"/>
  <c r="J87" i="4"/>
  <c r="AQ87" i="4"/>
  <c r="AA87" i="4"/>
  <c r="R89" i="4"/>
  <c r="Z89" i="4"/>
  <c r="AQ89" i="4"/>
  <c r="AA89" i="4"/>
  <c r="R90" i="4"/>
  <c r="J90" i="4"/>
  <c r="AP90" i="4" s="1"/>
  <c r="AQ90" i="4"/>
  <c r="AA90" i="4"/>
  <c r="R91" i="4"/>
  <c r="J91" i="4"/>
  <c r="AP91" i="4" s="1"/>
  <c r="Z91" i="4"/>
  <c r="AQ91" i="4"/>
  <c r="AA91" i="4"/>
  <c r="R92" i="4"/>
  <c r="J92" i="4"/>
  <c r="AP92" i="4" s="1"/>
  <c r="AQ92" i="4"/>
  <c r="AA92" i="4"/>
  <c r="R93" i="4"/>
  <c r="J93" i="4"/>
  <c r="AQ93" i="4"/>
  <c r="AA93" i="4"/>
  <c r="R94" i="4"/>
  <c r="J94" i="4"/>
  <c r="AQ94" i="4"/>
  <c r="AA94" i="4"/>
  <c r="R95" i="4"/>
  <c r="AQ95" i="4"/>
  <c r="AA95" i="4"/>
  <c r="R96" i="4"/>
  <c r="J96" i="4"/>
  <c r="AP96" i="4" s="1"/>
  <c r="AQ96" i="4"/>
  <c r="AA96" i="4"/>
  <c r="R97" i="4"/>
  <c r="J97" i="4"/>
  <c r="AP97" i="4" s="1"/>
  <c r="AQ97" i="4"/>
  <c r="AA97" i="4"/>
  <c r="R98" i="4"/>
  <c r="J98" i="4"/>
  <c r="AQ98" i="4"/>
  <c r="AA98" i="4"/>
  <c r="R99" i="4"/>
  <c r="J99" i="4"/>
  <c r="AP99" i="4" s="1"/>
  <c r="AQ99" i="4"/>
  <c r="AA99" i="4"/>
  <c r="R100" i="4"/>
  <c r="J100" i="4"/>
  <c r="AP100" i="4" s="1"/>
  <c r="AQ100" i="4"/>
  <c r="AA100" i="4"/>
  <c r="R101" i="4"/>
  <c r="Z101" i="4"/>
  <c r="AQ101" i="4"/>
  <c r="AA101" i="4"/>
  <c r="R102" i="4"/>
  <c r="Z102" i="4"/>
  <c r="AQ102" i="4"/>
  <c r="AA102" i="4"/>
  <c r="R103" i="4"/>
  <c r="J103" i="4"/>
  <c r="AP103" i="4" s="1"/>
  <c r="AQ103" i="4"/>
  <c r="AA103" i="4"/>
  <c r="R104" i="4"/>
  <c r="J104" i="4"/>
  <c r="AQ104" i="4"/>
  <c r="AA104" i="4"/>
  <c r="R105" i="4"/>
  <c r="J105" i="4"/>
  <c r="AP105" i="4" s="1"/>
  <c r="AQ105" i="4"/>
  <c r="AA105" i="4"/>
  <c r="R107" i="4"/>
  <c r="J107" i="4"/>
  <c r="AP107" i="4" s="1"/>
  <c r="AQ107" i="4"/>
  <c r="AA107" i="4"/>
  <c r="R108" i="4"/>
  <c r="AQ108" i="4"/>
  <c r="AA108" i="4"/>
  <c r="R109" i="4"/>
  <c r="J109" i="4"/>
  <c r="AP109" i="4" s="1"/>
  <c r="AQ109" i="4"/>
  <c r="AA109" i="4"/>
  <c r="R110" i="4"/>
  <c r="J110" i="4"/>
  <c r="AQ110" i="4"/>
  <c r="AA110" i="4"/>
  <c r="R111" i="4"/>
  <c r="J111" i="4"/>
  <c r="AP111" i="4" s="1"/>
  <c r="AQ111" i="4"/>
  <c r="AA111" i="4"/>
  <c r="R112" i="4"/>
  <c r="J112" i="4"/>
  <c r="AP112" i="4" s="1"/>
  <c r="AQ112" i="4"/>
  <c r="AA112" i="4"/>
  <c r="R115" i="4"/>
  <c r="J115" i="4"/>
  <c r="AP115" i="4" s="1"/>
  <c r="AQ115" i="4"/>
  <c r="AA115" i="4"/>
  <c r="R118" i="4"/>
  <c r="Z118" i="4"/>
  <c r="AQ118" i="4"/>
  <c r="AA118" i="4"/>
  <c r="R119" i="4"/>
  <c r="Z119" i="4"/>
  <c r="AQ119" i="4"/>
  <c r="AA119" i="4"/>
  <c r="R120" i="4"/>
  <c r="J120" i="4"/>
  <c r="AP120" i="4" s="1"/>
  <c r="AQ120" i="4"/>
  <c r="AA120" i="4"/>
  <c r="R121" i="4"/>
  <c r="AQ121" i="4"/>
  <c r="AA121" i="4"/>
  <c r="R122" i="4"/>
  <c r="AQ122" i="4"/>
  <c r="AA122" i="4"/>
  <c r="R123" i="4"/>
  <c r="J123" i="4"/>
  <c r="AP123" i="4" s="1"/>
  <c r="AQ123" i="4"/>
  <c r="AA123" i="4"/>
  <c r="R125" i="4"/>
  <c r="J125" i="4"/>
  <c r="AP125" i="4" s="1"/>
  <c r="AQ125" i="4"/>
  <c r="AA125" i="4"/>
  <c r="R126" i="4"/>
  <c r="Z126" i="4"/>
  <c r="AQ126" i="4"/>
  <c r="AA126" i="4"/>
  <c r="R127" i="4"/>
  <c r="J127" i="4"/>
  <c r="AQ127" i="4"/>
  <c r="AA127" i="4"/>
  <c r="R128" i="4"/>
  <c r="J128" i="4"/>
  <c r="AQ128" i="4"/>
  <c r="AA128" i="4"/>
  <c r="R130" i="4"/>
  <c r="J130" i="4"/>
  <c r="AP130" i="4" s="1"/>
  <c r="AQ130" i="4"/>
  <c r="AA130" i="4"/>
  <c r="R133" i="4"/>
  <c r="AQ133" i="4"/>
  <c r="AA133" i="4"/>
  <c r="R134" i="4"/>
  <c r="Z134" i="4"/>
  <c r="AQ134" i="4"/>
  <c r="AA134" i="4"/>
  <c r="R135" i="4"/>
  <c r="Z135" i="4"/>
  <c r="AQ135" i="4"/>
  <c r="AA135" i="4"/>
  <c r="R136" i="4"/>
  <c r="AQ136" i="4"/>
  <c r="AA136" i="4"/>
  <c r="R137" i="4"/>
  <c r="J137" i="4"/>
  <c r="AP137" i="4" s="1"/>
  <c r="AQ137" i="4"/>
  <c r="AA137" i="4"/>
  <c r="R138" i="4"/>
  <c r="J138" i="4"/>
  <c r="AP138" i="4" s="1"/>
  <c r="AQ138" i="4"/>
  <c r="AA138" i="4"/>
  <c r="R140" i="4"/>
  <c r="J140" i="4"/>
  <c r="AP140" i="4" s="1"/>
  <c r="AQ140" i="4"/>
  <c r="AA140" i="4"/>
  <c r="R142" i="4"/>
  <c r="J142" i="4"/>
  <c r="AQ142" i="4"/>
  <c r="AA142" i="4"/>
  <c r="R143" i="4"/>
  <c r="Z143" i="4"/>
  <c r="AQ143" i="4"/>
  <c r="AA143" i="4"/>
  <c r="R144" i="4"/>
  <c r="J144" i="4"/>
  <c r="AP144" i="4" s="1"/>
  <c r="AQ144" i="4"/>
  <c r="AA144" i="4"/>
  <c r="R656" i="4"/>
  <c r="J656" i="4"/>
  <c r="AQ656" i="4"/>
  <c r="AA656" i="4"/>
  <c r="R145" i="4"/>
  <c r="AQ145" i="4"/>
  <c r="AA145" i="4"/>
  <c r="R146" i="4"/>
  <c r="J146" i="4"/>
  <c r="AP146" i="4" s="1"/>
  <c r="AQ146" i="4"/>
  <c r="AA146" i="4"/>
  <c r="R147" i="4"/>
  <c r="Z147" i="4"/>
  <c r="AQ147" i="4"/>
  <c r="AA147" i="4"/>
  <c r="R148" i="4"/>
  <c r="J148" i="4"/>
  <c r="AP148" i="4" s="1"/>
  <c r="AQ148" i="4"/>
  <c r="AA148" i="4"/>
  <c r="R149" i="4"/>
  <c r="J149" i="4"/>
  <c r="AP149" i="4" s="1"/>
  <c r="AQ149" i="4"/>
  <c r="AA149" i="4"/>
  <c r="R150" i="4"/>
  <c r="Z150" i="4"/>
  <c r="AQ150" i="4"/>
  <c r="AA150" i="4"/>
  <c r="R151" i="4"/>
  <c r="Z151" i="4"/>
  <c r="AQ151" i="4"/>
  <c r="AA151" i="4"/>
  <c r="R152" i="4"/>
  <c r="J152" i="4"/>
  <c r="AP152" i="4" s="1"/>
  <c r="AQ152" i="4"/>
  <c r="AA152" i="4"/>
  <c r="R153" i="4"/>
  <c r="J153" i="4"/>
  <c r="AP153" i="4" s="1"/>
  <c r="AQ153" i="4"/>
  <c r="AA153" i="4"/>
  <c r="R154" i="4"/>
  <c r="J154" i="4"/>
  <c r="AQ154" i="4"/>
  <c r="AA154" i="4"/>
  <c r="R155" i="4"/>
  <c r="AQ155" i="4"/>
  <c r="AA155" i="4"/>
  <c r="R157" i="4"/>
  <c r="J157" i="4"/>
  <c r="AP157" i="4" s="1"/>
  <c r="AQ157" i="4"/>
  <c r="AA157" i="4"/>
  <c r="R158" i="4"/>
  <c r="Z158" i="4"/>
  <c r="AQ158" i="4"/>
  <c r="AA158" i="4"/>
  <c r="R159" i="4"/>
  <c r="Z159" i="4"/>
  <c r="AQ159" i="4"/>
  <c r="AA159" i="4"/>
  <c r="R160" i="4"/>
  <c r="J160" i="4"/>
  <c r="AP160" i="4" s="1"/>
  <c r="Z160" i="4"/>
  <c r="AQ160" i="4"/>
  <c r="AA160" i="4"/>
  <c r="R161" i="4"/>
  <c r="Z161" i="4"/>
  <c r="AQ161" i="4"/>
  <c r="AA161" i="4"/>
  <c r="R162" i="4"/>
  <c r="Z162" i="4"/>
  <c r="AQ162" i="4"/>
  <c r="AA162" i="4"/>
  <c r="R163" i="4"/>
  <c r="Z163" i="4"/>
  <c r="AQ163" i="4"/>
  <c r="AA163" i="4"/>
  <c r="R164" i="4"/>
  <c r="J164" i="4"/>
  <c r="AP164" i="4" s="1"/>
  <c r="AQ164" i="4"/>
  <c r="AA164" i="4"/>
  <c r="R165" i="4"/>
  <c r="J165" i="4"/>
  <c r="AP165" i="4" s="1"/>
  <c r="AQ165" i="4"/>
  <c r="AA165" i="4"/>
  <c r="R166" i="4"/>
  <c r="Z166" i="4"/>
  <c r="AQ166" i="4"/>
  <c r="AA166" i="4"/>
  <c r="R167" i="4"/>
  <c r="Z167" i="4"/>
  <c r="AQ167" i="4"/>
  <c r="AA167" i="4"/>
  <c r="R170" i="4"/>
  <c r="Z170" i="4"/>
  <c r="AQ170" i="4"/>
  <c r="AA170" i="4"/>
  <c r="R171" i="4"/>
  <c r="Z171" i="4"/>
  <c r="AQ171" i="4"/>
  <c r="AA171" i="4"/>
  <c r="R172" i="4"/>
  <c r="Z172" i="4"/>
  <c r="AQ172" i="4"/>
  <c r="AA172" i="4"/>
  <c r="R173" i="4"/>
  <c r="Z173" i="4"/>
  <c r="AQ173" i="4"/>
  <c r="AA173" i="4"/>
  <c r="R175" i="4"/>
  <c r="Z175" i="4"/>
  <c r="AQ175" i="4"/>
  <c r="AA175" i="4"/>
  <c r="R176" i="4"/>
  <c r="AQ176" i="4"/>
  <c r="AA176" i="4"/>
  <c r="R177" i="4"/>
  <c r="J177" i="4"/>
  <c r="AQ177" i="4"/>
  <c r="AA177" i="4"/>
  <c r="R180" i="4"/>
  <c r="Z180" i="4"/>
  <c r="AQ180" i="4"/>
  <c r="AA180" i="4"/>
  <c r="R181" i="4"/>
  <c r="Z181" i="4"/>
  <c r="AQ181" i="4"/>
  <c r="AA181" i="4"/>
  <c r="R183" i="4"/>
  <c r="Z183" i="4"/>
  <c r="AQ183" i="4"/>
  <c r="AA183" i="4"/>
  <c r="R184" i="4"/>
  <c r="Z184" i="4"/>
  <c r="AA184" i="4"/>
  <c r="R185" i="4"/>
  <c r="Z185" i="4"/>
  <c r="AQ185" i="4"/>
  <c r="AA185" i="4"/>
  <c r="R186" i="4"/>
  <c r="J186" i="4"/>
  <c r="AQ186" i="4"/>
  <c r="AA186" i="4"/>
  <c r="R187" i="4"/>
  <c r="Z187" i="4"/>
  <c r="AQ187" i="4"/>
  <c r="AA187" i="4"/>
  <c r="R188" i="4"/>
  <c r="Z188" i="4"/>
  <c r="AQ188" i="4"/>
  <c r="AA188" i="4"/>
  <c r="R189" i="4"/>
  <c r="Z189" i="4"/>
  <c r="AQ189" i="4"/>
  <c r="AA189" i="4"/>
  <c r="R190" i="4"/>
  <c r="Z190" i="4"/>
  <c r="AQ190" i="4"/>
  <c r="AA190" i="4"/>
  <c r="R192" i="4"/>
  <c r="J192" i="4"/>
  <c r="AP192" i="4" s="1"/>
  <c r="Z192" i="4"/>
  <c r="AQ192" i="4"/>
  <c r="AA192" i="4"/>
  <c r="R193" i="4"/>
  <c r="J193" i="4"/>
  <c r="AP193" i="4" s="1"/>
  <c r="Z193" i="4"/>
  <c r="AQ193" i="4"/>
  <c r="AA193" i="4"/>
  <c r="R194" i="4"/>
  <c r="J194" i="4"/>
  <c r="AP194" i="4" s="1"/>
  <c r="AQ194" i="4"/>
  <c r="AA194" i="4"/>
  <c r="R197" i="4"/>
  <c r="Z197" i="4"/>
  <c r="AQ197" i="4"/>
  <c r="AA197" i="4"/>
  <c r="R198" i="4"/>
  <c r="J198" i="4"/>
  <c r="AP198" i="4" s="1"/>
  <c r="AQ198" i="4"/>
  <c r="AA198" i="4"/>
  <c r="R201" i="4"/>
  <c r="AQ201" i="4"/>
  <c r="AA201" i="4"/>
  <c r="R202" i="4"/>
  <c r="J202" i="4"/>
  <c r="AQ202" i="4"/>
  <c r="AA202" i="4"/>
  <c r="R203" i="4"/>
  <c r="J203" i="4"/>
  <c r="AP203" i="4" s="1"/>
  <c r="AQ203" i="4"/>
  <c r="AA203" i="4"/>
  <c r="R204" i="4"/>
  <c r="J204" i="4"/>
  <c r="AP204" i="4" s="1"/>
  <c r="AQ204" i="4"/>
  <c r="AA204" i="4"/>
  <c r="R206" i="4"/>
  <c r="Z206" i="4"/>
  <c r="AQ206" i="4"/>
  <c r="AA206" i="4"/>
  <c r="R207" i="4"/>
  <c r="AQ207" i="4"/>
  <c r="AA207" i="4"/>
  <c r="R208" i="4"/>
  <c r="J208" i="4"/>
  <c r="AP208" i="4" s="1"/>
  <c r="AQ208" i="4"/>
  <c r="AA208" i="4"/>
  <c r="R210" i="4"/>
  <c r="J210" i="4"/>
  <c r="AP210" i="4" s="1"/>
  <c r="AQ210" i="4"/>
  <c r="AA210" i="4"/>
  <c r="R211" i="4"/>
  <c r="Z211" i="4"/>
  <c r="AQ211" i="4"/>
  <c r="AA211" i="4"/>
  <c r="R212" i="4"/>
  <c r="J212" i="4"/>
  <c r="AP212" i="4" s="1"/>
  <c r="AQ212" i="4"/>
  <c r="AA212" i="4"/>
  <c r="R214" i="4"/>
  <c r="AQ214" i="4"/>
  <c r="AA214" i="4"/>
  <c r="R215" i="4"/>
  <c r="J215" i="4"/>
  <c r="AQ215" i="4"/>
  <c r="AA215" i="4"/>
  <c r="R216" i="4"/>
  <c r="J216" i="4"/>
  <c r="AP216" i="4" s="1"/>
  <c r="AQ216" i="4"/>
  <c r="AA216" i="4"/>
  <c r="R218" i="4"/>
  <c r="J218" i="4"/>
  <c r="AP218" i="4" s="1"/>
  <c r="AQ218" i="4"/>
  <c r="AA218" i="4"/>
  <c r="R219" i="4"/>
  <c r="J219" i="4"/>
  <c r="AP219" i="4" s="1"/>
  <c r="AQ219" i="4"/>
  <c r="AA219" i="4"/>
  <c r="R220" i="4"/>
  <c r="J220" i="4"/>
  <c r="AQ220" i="4"/>
  <c r="AA220" i="4"/>
  <c r="R221" i="4"/>
  <c r="J221" i="4"/>
  <c r="AP221" i="4" s="1"/>
  <c r="AQ221" i="4"/>
  <c r="AA221" i="4"/>
  <c r="R222" i="4"/>
  <c r="J222" i="4"/>
  <c r="AP222" i="4" s="1"/>
  <c r="AQ222" i="4"/>
  <c r="AA222" i="4"/>
  <c r="R223" i="4"/>
  <c r="J223" i="4"/>
  <c r="AP223" i="4" s="1"/>
  <c r="AQ223" i="4"/>
  <c r="AA223" i="4"/>
  <c r="R224" i="4"/>
  <c r="Z224" i="4"/>
  <c r="AQ224" i="4"/>
  <c r="AA224" i="4"/>
  <c r="R225" i="4"/>
  <c r="Z225" i="4"/>
  <c r="AQ225" i="4"/>
  <c r="AA225" i="4"/>
  <c r="R227" i="4"/>
  <c r="AQ227" i="4"/>
  <c r="AA227" i="4"/>
  <c r="R228" i="4"/>
  <c r="Z228" i="4"/>
  <c r="AQ228" i="4"/>
  <c r="AA228" i="4"/>
  <c r="R229" i="4"/>
  <c r="Z229" i="4"/>
  <c r="AQ229" i="4"/>
  <c r="AA229" i="4"/>
  <c r="R230" i="4"/>
  <c r="Z230" i="4"/>
  <c r="AQ230" i="4"/>
  <c r="AA230" i="4"/>
  <c r="R232" i="4"/>
  <c r="J232" i="4"/>
  <c r="AP232" i="4" s="1"/>
  <c r="AQ232" i="4"/>
  <c r="AA232" i="4"/>
  <c r="R234" i="4"/>
  <c r="J234" i="4"/>
  <c r="AP234" i="4" s="1"/>
  <c r="AQ234" i="4"/>
  <c r="AA234" i="4"/>
  <c r="R235" i="4"/>
  <c r="Z235" i="4"/>
  <c r="AQ235" i="4"/>
  <c r="AA235" i="4"/>
  <c r="R238" i="4"/>
  <c r="J238" i="4"/>
  <c r="AP238" i="4" s="1"/>
  <c r="AQ238" i="4"/>
  <c r="AA238" i="4"/>
  <c r="R239" i="4"/>
  <c r="Z239" i="4"/>
  <c r="AQ239" i="4"/>
  <c r="AA239" i="4"/>
  <c r="R240" i="4"/>
  <c r="Z240" i="4"/>
  <c r="AQ240" i="4"/>
  <c r="AA240" i="4"/>
  <c r="R241" i="4"/>
  <c r="Z241" i="4"/>
  <c r="AQ241" i="4"/>
  <c r="AA241" i="4"/>
  <c r="R242" i="4"/>
  <c r="J242" i="4"/>
  <c r="AP242" i="4" s="1"/>
  <c r="AQ242" i="4"/>
  <c r="AA242" i="4"/>
  <c r="R243" i="4"/>
  <c r="J243" i="4"/>
  <c r="AQ243" i="4"/>
  <c r="AA243" i="4"/>
  <c r="R244" i="4"/>
  <c r="Z244" i="4"/>
  <c r="AQ244" i="4"/>
  <c r="AA244" i="4"/>
  <c r="R245" i="4"/>
  <c r="Z245" i="4"/>
  <c r="AQ245" i="4"/>
  <c r="AA245" i="4"/>
  <c r="R246" i="4"/>
  <c r="Z246" i="4"/>
  <c r="AQ246" i="4"/>
  <c r="AA246" i="4"/>
  <c r="R247" i="4"/>
  <c r="Z247" i="4"/>
  <c r="AQ247" i="4"/>
  <c r="AA247" i="4"/>
  <c r="R248" i="4"/>
  <c r="J248" i="4"/>
  <c r="AP248" i="4" s="1"/>
  <c r="AQ248" i="4"/>
  <c r="AA248" i="4"/>
  <c r="R535" i="4"/>
  <c r="Z535" i="4"/>
  <c r="AQ535" i="4"/>
  <c r="AA535" i="4"/>
  <c r="R252" i="4"/>
  <c r="Z252" i="4"/>
  <c r="AQ252" i="4"/>
  <c r="AA252" i="4"/>
  <c r="R253" i="4"/>
  <c r="J253" i="4"/>
  <c r="AP253" i="4" s="1"/>
  <c r="AQ253" i="4"/>
  <c r="AA253" i="4"/>
  <c r="R254" i="4"/>
  <c r="J254" i="4"/>
  <c r="AP254" i="4" s="1"/>
  <c r="AQ254" i="4"/>
  <c r="AA254" i="4"/>
  <c r="R255" i="4"/>
  <c r="J255" i="4"/>
  <c r="AQ255" i="4"/>
  <c r="AA255" i="4"/>
  <c r="R256" i="4"/>
  <c r="J256" i="4"/>
  <c r="AP256" i="4" s="1"/>
  <c r="AQ256" i="4"/>
  <c r="AA256" i="4"/>
  <c r="R258" i="4"/>
  <c r="Z258" i="4"/>
  <c r="AQ258" i="4"/>
  <c r="AA258" i="4"/>
  <c r="R259" i="4"/>
  <c r="J259" i="4"/>
  <c r="AP259" i="4" s="1"/>
  <c r="AQ259" i="4"/>
  <c r="AA259" i="4"/>
  <c r="R262" i="4"/>
  <c r="AQ262" i="4"/>
  <c r="AA262" i="4"/>
  <c r="R263" i="4"/>
  <c r="Z263" i="4"/>
  <c r="AQ263" i="4"/>
  <c r="AA263" i="4"/>
  <c r="R264" i="4"/>
  <c r="Z264" i="4"/>
  <c r="AQ264" i="4"/>
  <c r="AA264" i="4"/>
  <c r="R265" i="4"/>
  <c r="J265" i="4"/>
  <c r="AP265" i="4" s="1"/>
  <c r="AQ265" i="4"/>
  <c r="AA265" i="4"/>
  <c r="R266" i="4"/>
  <c r="AQ266" i="4"/>
  <c r="AA266" i="4"/>
  <c r="R267" i="4"/>
  <c r="Z267" i="4"/>
  <c r="AQ267" i="4"/>
  <c r="AA267" i="4"/>
  <c r="R268" i="4"/>
  <c r="J268" i="4"/>
  <c r="AQ268" i="4"/>
  <c r="AA268" i="4"/>
  <c r="R269" i="4"/>
  <c r="J269" i="4"/>
  <c r="AP269" i="4" s="1"/>
  <c r="AQ269" i="4"/>
  <c r="AA269" i="4"/>
  <c r="R272" i="4"/>
  <c r="J272" i="4"/>
  <c r="AP272" i="4" s="1"/>
  <c r="AQ272" i="4"/>
  <c r="AA272" i="4"/>
  <c r="R274" i="4"/>
  <c r="Z274" i="4"/>
  <c r="AQ274" i="4"/>
  <c r="AA274" i="4"/>
  <c r="R275" i="4"/>
  <c r="AQ275" i="4"/>
  <c r="AA275" i="4"/>
  <c r="R277" i="4"/>
  <c r="Z277" i="4"/>
  <c r="AQ277" i="4"/>
  <c r="AA277" i="4"/>
  <c r="R278" i="4"/>
  <c r="Z278" i="4"/>
  <c r="AQ278" i="4"/>
  <c r="AA278" i="4"/>
  <c r="R279" i="4"/>
  <c r="J279" i="4"/>
  <c r="AP279" i="4" s="1"/>
  <c r="AQ279" i="4"/>
  <c r="AA279" i="4"/>
  <c r="R280" i="4"/>
  <c r="Z280" i="4"/>
  <c r="AQ280" i="4"/>
  <c r="AA280" i="4"/>
  <c r="R281" i="4"/>
  <c r="J281" i="4"/>
  <c r="AP281" i="4" s="1"/>
  <c r="AQ281" i="4"/>
  <c r="AA281" i="4"/>
  <c r="R283" i="4"/>
  <c r="J283" i="4"/>
  <c r="AP283" i="4" s="1"/>
  <c r="AQ283" i="4"/>
  <c r="AA283" i="4"/>
  <c r="R286" i="4"/>
  <c r="Z286" i="4"/>
  <c r="AQ286" i="4"/>
  <c r="AA286" i="4"/>
  <c r="R288" i="4"/>
  <c r="Z288" i="4"/>
  <c r="AQ288" i="4"/>
  <c r="AA288" i="4"/>
  <c r="R289" i="4"/>
  <c r="J289" i="4"/>
  <c r="AQ289" i="4"/>
  <c r="AA289" i="4"/>
  <c r="R290" i="4"/>
  <c r="Z290" i="4"/>
  <c r="AQ290" i="4"/>
  <c r="AA290" i="4"/>
  <c r="R291" i="4"/>
  <c r="J291" i="4"/>
  <c r="AP291" i="4" s="1"/>
  <c r="AQ291" i="4"/>
  <c r="AA291" i="4"/>
  <c r="R292" i="4"/>
  <c r="Z292" i="4"/>
  <c r="AQ292" i="4"/>
  <c r="AA292" i="4"/>
  <c r="R294" i="4"/>
  <c r="Z294" i="4"/>
  <c r="AQ294" i="4"/>
  <c r="AA294" i="4"/>
  <c r="R295" i="4"/>
  <c r="AQ295" i="4"/>
  <c r="AA295" i="4"/>
  <c r="R296" i="4"/>
  <c r="Z296" i="4"/>
  <c r="AQ296" i="4"/>
  <c r="AA296" i="4"/>
  <c r="R297" i="4"/>
  <c r="AQ297" i="4"/>
  <c r="AA297" i="4"/>
  <c r="R301" i="4"/>
  <c r="J301" i="4"/>
  <c r="AP301" i="4" s="1"/>
  <c r="AQ301" i="4"/>
  <c r="AA301" i="4"/>
  <c r="R302" i="4"/>
  <c r="J302" i="4"/>
  <c r="AP302" i="4" s="1"/>
  <c r="AQ302" i="4"/>
  <c r="AA302" i="4"/>
  <c r="R303" i="4"/>
  <c r="J303" i="4"/>
  <c r="AQ303" i="4"/>
  <c r="AA303" i="4"/>
  <c r="R305" i="4"/>
  <c r="AQ305" i="4"/>
  <c r="AA305" i="4"/>
  <c r="R306" i="4"/>
  <c r="J306" i="4"/>
  <c r="AP306" i="4" s="1"/>
  <c r="AQ306" i="4"/>
  <c r="AA306" i="4"/>
  <c r="R307" i="4"/>
  <c r="J307" i="4"/>
  <c r="AQ307" i="4"/>
  <c r="AA307" i="4"/>
  <c r="R308" i="4"/>
  <c r="J308" i="4"/>
  <c r="AP308" i="4" s="1"/>
  <c r="AQ308" i="4"/>
  <c r="AA308" i="4"/>
  <c r="R309" i="4"/>
  <c r="J309" i="4"/>
  <c r="AQ309" i="4"/>
  <c r="AA309" i="4"/>
  <c r="R310" i="4"/>
  <c r="AQ310" i="4"/>
  <c r="AA310" i="4"/>
  <c r="R311" i="4"/>
  <c r="AQ311" i="4"/>
  <c r="AA311" i="4"/>
  <c r="R312" i="4"/>
  <c r="Z312" i="4"/>
  <c r="AQ312" i="4"/>
  <c r="AA312" i="4"/>
  <c r="R313" i="4"/>
  <c r="J313" i="4"/>
  <c r="AP313" i="4" s="1"/>
  <c r="AQ313" i="4"/>
  <c r="AA313" i="4"/>
  <c r="R315" i="4"/>
  <c r="AQ315" i="4"/>
  <c r="AA315" i="4"/>
  <c r="R316" i="4"/>
  <c r="AQ316" i="4"/>
  <c r="AA316" i="4"/>
  <c r="R320" i="4"/>
  <c r="Z320" i="4"/>
  <c r="AQ320" i="4"/>
  <c r="AA320" i="4"/>
  <c r="R321" i="4"/>
  <c r="AQ321" i="4"/>
  <c r="AA321" i="4"/>
  <c r="R322" i="4"/>
  <c r="AQ322" i="4"/>
  <c r="AA322" i="4"/>
  <c r="R323" i="4"/>
  <c r="J323" i="4"/>
  <c r="AQ323" i="4"/>
  <c r="AA323" i="4"/>
  <c r="R324" i="4"/>
  <c r="J324" i="4"/>
  <c r="AP324" i="4" s="1"/>
  <c r="AQ324" i="4"/>
  <c r="AA324" i="4"/>
  <c r="R325" i="4"/>
  <c r="J325" i="4"/>
  <c r="AP325" i="4" s="1"/>
  <c r="AQ325" i="4"/>
  <c r="AA325" i="4"/>
  <c r="R327" i="4"/>
  <c r="AQ327" i="4"/>
  <c r="AA327" i="4"/>
  <c r="R328" i="4"/>
  <c r="J328" i="4"/>
  <c r="AP328" i="4" s="1"/>
  <c r="AQ328" i="4"/>
  <c r="AA328" i="4"/>
  <c r="R329" i="4"/>
  <c r="J329" i="4"/>
  <c r="AP329" i="4" s="1"/>
  <c r="AQ329" i="4"/>
  <c r="AA329" i="4"/>
  <c r="R331" i="4"/>
  <c r="AQ331" i="4"/>
  <c r="AA331" i="4"/>
  <c r="R332" i="4"/>
  <c r="AQ332" i="4"/>
  <c r="AA332" i="4"/>
  <c r="R333" i="4"/>
  <c r="J333" i="4"/>
  <c r="AP333" i="4" s="1"/>
  <c r="Z333" i="4"/>
  <c r="AQ333" i="4"/>
  <c r="AA333" i="4"/>
  <c r="AO333" i="4" s="1"/>
  <c r="R335" i="4"/>
  <c r="AQ335" i="4"/>
  <c r="AA335" i="4"/>
  <c r="R336" i="4"/>
  <c r="AQ336" i="4"/>
  <c r="AA336" i="4"/>
  <c r="R337" i="4"/>
  <c r="AQ337" i="4"/>
  <c r="AA337" i="4"/>
  <c r="R404" i="4"/>
  <c r="AQ404" i="4"/>
  <c r="AA404" i="4"/>
  <c r="R338" i="4"/>
  <c r="AQ338" i="4"/>
  <c r="AA338" i="4"/>
  <c r="R339" i="4"/>
  <c r="AQ339" i="4"/>
  <c r="AA339" i="4"/>
  <c r="R340" i="4"/>
  <c r="AQ340" i="4"/>
  <c r="AA340" i="4"/>
  <c r="R343" i="4"/>
  <c r="Z343" i="4"/>
  <c r="AQ343" i="4"/>
  <c r="AA343" i="4"/>
  <c r="R344" i="4"/>
  <c r="J344" i="4"/>
  <c r="AP344" i="4" s="1"/>
  <c r="AQ344" i="4"/>
  <c r="AA344" i="4"/>
  <c r="R345" i="4"/>
  <c r="J345" i="4"/>
  <c r="AP345" i="4" s="1"/>
  <c r="AQ345" i="4"/>
  <c r="AA345" i="4"/>
  <c r="R347" i="4"/>
  <c r="J347" i="4"/>
  <c r="AP347" i="4" s="1"/>
  <c r="Z347" i="4"/>
  <c r="AQ347" i="4"/>
  <c r="AA347" i="4"/>
  <c r="R348" i="4"/>
  <c r="AQ348" i="4"/>
  <c r="AA348" i="4"/>
  <c r="R349" i="4"/>
  <c r="J349" i="4"/>
  <c r="AP349" i="4" s="1"/>
  <c r="AQ349" i="4"/>
  <c r="AA349" i="4"/>
  <c r="R350" i="4"/>
  <c r="AQ350" i="4"/>
  <c r="AA350" i="4"/>
  <c r="R351" i="4"/>
  <c r="AQ351" i="4"/>
  <c r="AA351" i="4"/>
  <c r="R352" i="4"/>
  <c r="AQ352" i="4"/>
  <c r="AA352" i="4"/>
  <c r="R353" i="4"/>
  <c r="Z353" i="4"/>
  <c r="AQ353" i="4"/>
  <c r="AA353" i="4"/>
  <c r="R354" i="4"/>
  <c r="AQ354" i="4"/>
  <c r="AA354" i="4"/>
  <c r="R355" i="4"/>
  <c r="AQ355" i="4"/>
  <c r="AA355" i="4"/>
  <c r="R356" i="4"/>
  <c r="AQ356" i="4"/>
  <c r="AA356" i="4"/>
  <c r="R359" i="4"/>
  <c r="AQ359" i="4"/>
  <c r="AA359" i="4"/>
  <c r="R360" i="4"/>
  <c r="AQ360" i="4"/>
  <c r="AA360" i="4"/>
  <c r="R362" i="4"/>
  <c r="AQ362" i="4"/>
  <c r="AA362" i="4"/>
  <c r="R364" i="4"/>
  <c r="AQ364" i="4"/>
  <c r="AA364" i="4"/>
  <c r="R365" i="4"/>
  <c r="AQ365" i="4"/>
  <c r="AA365" i="4"/>
  <c r="R366" i="4"/>
  <c r="AQ366" i="4"/>
  <c r="AA366" i="4"/>
  <c r="Z367" i="4"/>
  <c r="AQ367" i="4"/>
  <c r="AA367" i="4"/>
  <c r="R368" i="4"/>
  <c r="AQ368" i="4"/>
  <c r="AA368" i="4"/>
  <c r="R369" i="4"/>
  <c r="AQ369" i="4"/>
  <c r="AA369" i="4"/>
  <c r="R370" i="4"/>
  <c r="Z370" i="4"/>
  <c r="AQ370" i="4"/>
  <c r="AA370" i="4"/>
  <c r="R371" i="4"/>
  <c r="J371" i="4"/>
  <c r="AP371" i="4" s="1"/>
  <c r="AQ371" i="4"/>
  <c r="AA371" i="4"/>
  <c r="R372" i="4"/>
  <c r="Z372" i="4"/>
  <c r="AQ372" i="4"/>
  <c r="AA372" i="4"/>
  <c r="R374" i="4"/>
  <c r="Z374" i="4"/>
  <c r="AQ374" i="4"/>
  <c r="AA374" i="4"/>
  <c r="R375" i="4"/>
  <c r="AQ375" i="4"/>
  <c r="AA375" i="4"/>
  <c r="R376" i="4"/>
  <c r="J376" i="4"/>
  <c r="AP376" i="4" s="1"/>
  <c r="AQ376" i="4"/>
  <c r="AA376" i="4"/>
  <c r="R377" i="4"/>
  <c r="J377" i="4"/>
  <c r="AP377" i="4" s="1"/>
  <c r="AQ377" i="4"/>
  <c r="AA377" i="4"/>
  <c r="R378" i="4"/>
  <c r="AQ378" i="4"/>
  <c r="AA378" i="4"/>
  <c r="R379" i="4"/>
  <c r="J379" i="4"/>
  <c r="AP379" i="4" s="1"/>
  <c r="AQ379" i="4"/>
  <c r="AA379" i="4"/>
  <c r="R380" i="4"/>
  <c r="Z380" i="4"/>
  <c r="AQ380" i="4"/>
  <c r="AA380" i="4"/>
  <c r="R381" i="4"/>
  <c r="Z381" i="4"/>
  <c r="AQ381" i="4"/>
  <c r="AA381" i="4"/>
  <c r="R382" i="4"/>
  <c r="Z382" i="4"/>
  <c r="AQ382" i="4"/>
  <c r="AA382" i="4"/>
  <c r="R384" i="4"/>
  <c r="Z384" i="4"/>
  <c r="AQ384" i="4"/>
  <c r="AA384" i="4"/>
  <c r="R385" i="4"/>
  <c r="J385" i="4"/>
  <c r="AP385" i="4" s="1"/>
  <c r="AQ385" i="4"/>
  <c r="AA385" i="4"/>
  <c r="R386" i="4"/>
  <c r="AQ386" i="4"/>
  <c r="AA386" i="4"/>
  <c r="R388" i="4"/>
  <c r="J388" i="4"/>
  <c r="AQ388" i="4"/>
  <c r="AA388" i="4"/>
  <c r="R389" i="4"/>
  <c r="J389" i="4"/>
  <c r="AP389" i="4" s="1"/>
  <c r="AQ389" i="4"/>
  <c r="AA389" i="4"/>
  <c r="R392" i="4"/>
  <c r="J392" i="4"/>
  <c r="AQ392" i="4"/>
  <c r="AA392" i="4"/>
  <c r="R393" i="4"/>
  <c r="Z393" i="4"/>
  <c r="AQ393" i="4"/>
  <c r="AA393" i="4"/>
  <c r="R394" i="4"/>
  <c r="AQ394" i="4"/>
  <c r="AA394" i="4"/>
  <c r="R395" i="4"/>
  <c r="AQ395" i="4"/>
  <c r="AA395" i="4"/>
  <c r="R397" i="4"/>
  <c r="Z397" i="4"/>
  <c r="AQ397" i="4"/>
  <c r="AA397" i="4"/>
  <c r="R398" i="4"/>
  <c r="AQ398" i="4"/>
  <c r="AA398" i="4"/>
  <c r="R399" i="4"/>
  <c r="Z399" i="4"/>
  <c r="AQ399" i="4"/>
  <c r="AA399" i="4"/>
  <c r="R401" i="4"/>
  <c r="J401" i="4"/>
  <c r="AQ401" i="4"/>
  <c r="AA401" i="4"/>
  <c r="R402" i="4"/>
  <c r="Z402" i="4"/>
  <c r="AQ402" i="4"/>
  <c r="AA402" i="4"/>
  <c r="R403" i="4"/>
  <c r="J403" i="4"/>
  <c r="AP403" i="4" s="1"/>
  <c r="AQ403" i="4"/>
  <c r="AA403" i="4"/>
  <c r="R405" i="4"/>
  <c r="J405" i="4"/>
  <c r="AP405" i="4" s="1"/>
  <c r="AQ405" i="4"/>
  <c r="AA405" i="4"/>
  <c r="R407" i="4"/>
  <c r="Z407" i="4"/>
  <c r="AQ407" i="4"/>
  <c r="AA407" i="4"/>
  <c r="R409" i="4"/>
  <c r="Z409" i="4"/>
  <c r="AQ409" i="4"/>
  <c r="AA409" i="4"/>
  <c r="R410" i="4"/>
  <c r="Z410" i="4"/>
  <c r="AQ410" i="4"/>
  <c r="AA410" i="4"/>
  <c r="R411" i="4"/>
  <c r="Z411" i="4"/>
  <c r="AQ411" i="4"/>
  <c r="AA411" i="4"/>
  <c r="R412" i="4"/>
  <c r="J412" i="4"/>
  <c r="AP412" i="4" s="1"/>
  <c r="AQ412" i="4"/>
  <c r="AA412" i="4"/>
  <c r="R413" i="4"/>
  <c r="Z413" i="4"/>
  <c r="AQ413" i="4"/>
  <c r="AA413" i="4"/>
  <c r="R415" i="4"/>
  <c r="Z415" i="4"/>
  <c r="AQ415" i="4"/>
  <c r="AA415" i="4"/>
  <c r="R416" i="4"/>
  <c r="Z416" i="4"/>
  <c r="AQ416" i="4"/>
  <c r="AA416" i="4"/>
  <c r="R417" i="4"/>
  <c r="AQ417" i="4"/>
  <c r="AA417" i="4"/>
  <c r="R419" i="4"/>
  <c r="J419" i="4"/>
  <c r="AQ419" i="4"/>
  <c r="AA419" i="4"/>
  <c r="R420" i="4"/>
  <c r="J420" i="4"/>
  <c r="AP420" i="4" s="1"/>
  <c r="AQ420" i="4"/>
  <c r="AA420" i="4"/>
  <c r="R421" i="4"/>
  <c r="J421" i="4"/>
  <c r="AP421" i="4" s="1"/>
  <c r="AQ421" i="4"/>
  <c r="AA421" i="4"/>
  <c r="R422" i="4"/>
  <c r="J422" i="4"/>
  <c r="AQ422" i="4"/>
  <c r="AA422" i="4"/>
  <c r="R423" i="4"/>
  <c r="AQ423" i="4"/>
  <c r="AA423" i="4"/>
  <c r="R424" i="4"/>
  <c r="J424" i="4"/>
  <c r="AP424" i="4" s="1"/>
  <c r="AQ424" i="4"/>
  <c r="AA424" i="4"/>
  <c r="R426" i="4"/>
  <c r="Z426" i="4"/>
  <c r="AQ426" i="4"/>
  <c r="AA426" i="4"/>
  <c r="R428" i="4"/>
  <c r="Z428" i="4"/>
  <c r="J428" i="4"/>
  <c r="AP428" i="4" s="1"/>
  <c r="AQ428" i="4"/>
  <c r="AA428" i="4"/>
  <c r="R429" i="4"/>
  <c r="AQ429" i="4"/>
  <c r="AA429" i="4"/>
  <c r="R430" i="4"/>
  <c r="J430" i="4"/>
  <c r="AP430" i="4" s="1"/>
  <c r="AQ430" i="4"/>
  <c r="AA430" i="4"/>
  <c r="R431" i="4"/>
  <c r="AQ431" i="4"/>
  <c r="AA431" i="4"/>
  <c r="R432" i="4"/>
  <c r="J432" i="4"/>
  <c r="AP432" i="4" s="1"/>
  <c r="AQ432" i="4"/>
  <c r="AA432" i="4"/>
  <c r="R433" i="4"/>
  <c r="J433" i="4"/>
  <c r="AP433" i="4" s="1"/>
  <c r="AQ433" i="4"/>
  <c r="AA433" i="4"/>
  <c r="R434" i="4"/>
  <c r="Z434" i="4"/>
  <c r="AQ434" i="4"/>
  <c r="AA434" i="4"/>
  <c r="R436" i="4"/>
  <c r="J436" i="4"/>
  <c r="AP436" i="4" s="1"/>
  <c r="AQ436" i="4"/>
  <c r="AA436" i="4"/>
  <c r="R437" i="4"/>
  <c r="J437" i="4"/>
  <c r="AQ437" i="4"/>
  <c r="AA437" i="4"/>
  <c r="R439" i="4"/>
  <c r="J439" i="4"/>
  <c r="AP439" i="4" s="1"/>
  <c r="AQ439" i="4"/>
  <c r="AA439" i="4"/>
  <c r="R441" i="4"/>
  <c r="Z441" i="4"/>
  <c r="AQ441" i="4"/>
  <c r="AA441" i="4"/>
  <c r="R442" i="4"/>
  <c r="AQ442" i="4"/>
  <c r="AA442" i="4"/>
  <c r="R443" i="4"/>
  <c r="J443" i="4"/>
  <c r="AP443" i="4" s="1"/>
  <c r="AQ443" i="4"/>
  <c r="AA443" i="4"/>
  <c r="R445" i="4"/>
  <c r="AQ445" i="4"/>
  <c r="AA445" i="4"/>
  <c r="R446" i="4"/>
  <c r="Z446" i="4"/>
  <c r="AQ446" i="4"/>
  <c r="AA446" i="4"/>
  <c r="R447" i="4"/>
  <c r="Z447" i="4"/>
  <c r="AQ447" i="4"/>
  <c r="AA447" i="4"/>
  <c r="R449" i="4"/>
  <c r="AQ449" i="4"/>
  <c r="AA449" i="4"/>
  <c r="R450" i="4"/>
  <c r="AQ450" i="4"/>
  <c r="AA450" i="4"/>
  <c r="R451" i="4"/>
  <c r="J451" i="4"/>
  <c r="AP451" i="4" s="1"/>
  <c r="AQ451" i="4"/>
  <c r="AA451" i="4"/>
  <c r="R452" i="4"/>
  <c r="Z452" i="4"/>
  <c r="AQ452" i="4"/>
  <c r="AA452" i="4"/>
  <c r="AO452" i="4" s="1"/>
  <c r="R453" i="4"/>
  <c r="AQ453" i="4"/>
  <c r="AA453" i="4"/>
  <c r="R454" i="4"/>
  <c r="AQ454" i="4"/>
  <c r="AA454" i="4"/>
  <c r="R455" i="4"/>
  <c r="AQ455" i="4"/>
  <c r="AA455" i="4"/>
  <c r="R456" i="4"/>
  <c r="AQ456" i="4"/>
  <c r="AA456" i="4"/>
  <c r="R457" i="4"/>
  <c r="J457" i="4"/>
  <c r="AP457" i="4" s="1"/>
  <c r="AQ457" i="4"/>
  <c r="AA457" i="4"/>
  <c r="R458" i="4"/>
  <c r="J458" i="4"/>
  <c r="AP458" i="4" s="1"/>
  <c r="AQ458" i="4"/>
  <c r="AA458" i="4"/>
  <c r="R459" i="4"/>
  <c r="AQ459" i="4"/>
  <c r="AA459" i="4"/>
  <c r="R460" i="4"/>
  <c r="AQ460" i="4"/>
  <c r="AA460" i="4"/>
  <c r="R461" i="4"/>
  <c r="AQ461" i="4"/>
  <c r="AA461" i="4"/>
  <c r="R463" i="4"/>
  <c r="Z463" i="4"/>
  <c r="AQ463" i="4"/>
  <c r="AA463" i="4"/>
  <c r="R466" i="4"/>
  <c r="Z466" i="4"/>
  <c r="AQ466" i="4"/>
  <c r="AA466" i="4"/>
  <c r="R467" i="4"/>
  <c r="J467" i="4"/>
  <c r="AQ467" i="4"/>
  <c r="AA467" i="4"/>
  <c r="R468" i="4"/>
  <c r="Z468" i="4"/>
  <c r="AQ468" i="4"/>
  <c r="AA468" i="4"/>
  <c r="R469" i="4"/>
  <c r="J469" i="4"/>
  <c r="AQ469" i="4"/>
  <c r="AA469" i="4"/>
  <c r="R470" i="4"/>
  <c r="J470" i="4"/>
  <c r="AQ470" i="4"/>
  <c r="AA470" i="4"/>
  <c r="R473" i="4"/>
  <c r="Z473" i="4"/>
  <c r="AQ473" i="4"/>
  <c r="AA473" i="4"/>
  <c r="R474" i="4"/>
  <c r="J474" i="4"/>
  <c r="AP474" i="4" s="1"/>
  <c r="AQ474" i="4"/>
  <c r="AA474" i="4"/>
  <c r="R475" i="4"/>
  <c r="J475" i="4"/>
  <c r="AQ475" i="4"/>
  <c r="AA475" i="4"/>
  <c r="R476" i="4"/>
  <c r="Z476" i="4"/>
  <c r="AQ476" i="4"/>
  <c r="AA476" i="4"/>
  <c r="R477" i="4"/>
  <c r="Z477" i="4"/>
  <c r="AQ477" i="4"/>
  <c r="AA477" i="4"/>
  <c r="R478" i="4"/>
  <c r="J478" i="4"/>
  <c r="AP478" i="4" s="1"/>
  <c r="AQ478" i="4"/>
  <c r="AA478" i="4"/>
  <c r="R479" i="4"/>
  <c r="Z479" i="4"/>
  <c r="AQ479" i="4"/>
  <c r="AA479" i="4"/>
  <c r="R480" i="4"/>
  <c r="J480" i="4"/>
  <c r="AP480" i="4" s="1"/>
  <c r="AQ480" i="4"/>
  <c r="AA480" i="4"/>
  <c r="AO480" i="4" s="1"/>
  <c r="R481" i="4"/>
  <c r="Z481" i="4"/>
  <c r="AQ481" i="4"/>
  <c r="AA481" i="4"/>
  <c r="R482" i="4"/>
  <c r="Z482" i="4"/>
  <c r="AQ482" i="4"/>
  <c r="AA482" i="4"/>
  <c r="R483" i="4"/>
  <c r="AQ483" i="4"/>
  <c r="AA483" i="4"/>
  <c r="R484" i="4"/>
  <c r="J484" i="4"/>
  <c r="AP484" i="4" s="1"/>
  <c r="Z484" i="4"/>
  <c r="AQ484" i="4"/>
  <c r="AA484" i="4"/>
  <c r="R485" i="4"/>
  <c r="Z485" i="4"/>
  <c r="AQ485" i="4"/>
  <c r="AA485" i="4"/>
  <c r="R486" i="4"/>
  <c r="Z486" i="4"/>
  <c r="AQ486" i="4"/>
  <c r="AA486" i="4"/>
  <c r="R487" i="4"/>
  <c r="J487" i="4"/>
  <c r="AQ487" i="4"/>
  <c r="AA487" i="4"/>
  <c r="R488" i="4"/>
  <c r="Z488" i="4"/>
  <c r="J488" i="4"/>
  <c r="AP488" i="4" s="1"/>
  <c r="AQ488" i="4"/>
  <c r="AA488" i="4"/>
  <c r="R489" i="4"/>
  <c r="Z489" i="4"/>
  <c r="AQ489" i="4"/>
  <c r="AA489" i="4"/>
  <c r="R491" i="4"/>
  <c r="J491" i="4"/>
  <c r="AP491" i="4" s="1"/>
  <c r="AQ491" i="4"/>
  <c r="AA491" i="4"/>
  <c r="R492" i="4"/>
  <c r="J492" i="4"/>
  <c r="AQ492" i="4"/>
  <c r="AA492" i="4"/>
  <c r="R493" i="4"/>
  <c r="Z493" i="4"/>
  <c r="AQ493" i="4"/>
  <c r="AA493" i="4"/>
  <c r="R495" i="4"/>
  <c r="AQ495" i="4"/>
  <c r="AA495" i="4"/>
  <c r="R498" i="4"/>
  <c r="Z498" i="4"/>
  <c r="AQ498" i="4"/>
  <c r="AA498" i="4"/>
  <c r="R499" i="4"/>
  <c r="J499" i="4"/>
  <c r="AP499" i="4" s="1"/>
  <c r="AQ499" i="4"/>
  <c r="AA499" i="4"/>
  <c r="R500" i="4"/>
  <c r="AQ500" i="4"/>
  <c r="AA500" i="4"/>
  <c r="R501" i="4"/>
  <c r="AQ501" i="4"/>
  <c r="AA501" i="4"/>
  <c r="R502" i="4"/>
  <c r="AQ502" i="4"/>
  <c r="AA502" i="4"/>
  <c r="R503" i="4"/>
  <c r="J503" i="4"/>
  <c r="AQ503" i="4"/>
  <c r="AA503" i="4"/>
  <c r="R504" i="4"/>
  <c r="Z504" i="4"/>
  <c r="AQ504" i="4"/>
  <c r="AA504" i="4"/>
  <c r="R505" i="4"/>
  <c r="J505" i="4"/>
  <c r="AP505" i="4" s="1"/>
  <c r="Z505" i="4"/>
  <c r="AQ505" i="4"/>
  <c r="AA505" i="4"/>
  <c r="R506" i="4"/>
  <c r="J506" i="4"/>
  <c r="AP506" i="4" s="1"/>
  <c r="AQ506" i="4"/>
  <c r="AA506" i="4"/>
  <c r="R508" i="4"/>
  <c r="AQ508" i="4"/>
  <c r="AA508" i="4"/>
  <c r="R509" i="4"/>
  <c r="Z509" i="4"/>
  <c r="AQ509" i="4"/>
  <c r="AA509" i="4"/>
  <c r="R510" i="4"/>
  <c r="AQ510" i="4"/>
  <c r="AA510" i="4"/>
  <c r="R511" i="4"/>
  <c r="Z511" i="4"/>
  <c r="AQ511" i="4"/>
  <c r="AA511" i="4"/>
  <c r="R513" i="4"/>
  <c r="Z513" i="4"/>
  <c r="AQ513" i="4"/>
  <c r="AA513" i="4"/>
  <c r="R514" i="4"/>
  <c r="Z514" i="4"/>
  <c r="AQ514" i="4"/>
  <c r="AA514" i="4"/>
  <c r="R515" i="4"/>
  <c r="Z515" i="4"/>
  <c r="AQ515" i="4"/>
  <c r="AA515" i="4"/>
  <c r="R516" i="4"/>
  <c r="J516" i="4"/>
  <c r="AQ516" i="4"/>
  <c r="AA516" i="4"/>
  <c r="R518" i="4"/>
  <c r="Z518" i="4"/>
  <c r="AQ518" i="4"/>
  <c r="AA518" i="4"/>
  <c r="R519" i="4"/>
  <c r="Z519" i="4"/>
  <c r="AQ519" i="4"/>
  <c r="AA519" i="4"/>
  <c r="R520" i="4"/>
  <c r="Z520" i="4"/>
  <c r="AQ520" i="4"/>
  <c r="AA520" i="4"/>
  <c r="R522" i="4"/>
  <c r="AQ522" i="4"/>
  <c r="AA522" i="4"/>
  <c r="R523" i="4"/>
  <c r="Z523" i="4"/>
  <c r="AQ523" i="4"/>
  <c r="AA523" i="4"/>
  <c r="R524" i="4"/>
  <c r="Z524" i="4"/>
  <c r="AQ524" i="4"/>
  <c r="AA524" i="4"/>
  <c r="R525" i="4"/>
  <c r="J525" i="4"/>
  <c r="AP525" i="4" s="1"/>
  <c r="AQ525" i="4"/>
  <c r="AA525" i="4"/>
  <c r="R526" i="4"/>
  <c r="Z526" i="4"/>
  <c r="AQ526" i="4"/>
  <c r="AA526" i="4"/>
  <c r="R527" i="4"/>
  <c r="J527" i="4"/>
  <c r="AP527" i="4" s="1"/>
  <c r="AQ527" i="4"/>
  <c r="AA527" i="4"/>
  <c r="R528" i="4"/>
  <c r="AQ528" i="4"/>
  <c r="AA528" i="4"/>
  <c r="R529" i="4"/>
  <c r="Z529" i="4"/>
  <c r="AQ529" i="4"/>
  <c r="AA529" i="4"/>
  <c r="R530" i="4"/>
  <c r="J530" i="4"/>
  <c r="AP530" i="4" s="1"/>
  <c r="Z530" i="4"/>
  <c r="AQ530" i="4"/>
  <c r="AA530" i="4"/>
  <c r="R532" i="4"/>
  <c r="J532" i="4"/>
  <c r="AQ532" i="4"/>
  <c r="AA532" i="4"/>
  <c r="R533" i="4"/>
  <c r="J533" i="4"/>
  <c r="AQ533" i="4"/>
  <c r="AA533" i="4"/>
  <c r="R534" i="4"/>
  <c r="AQ534" i="4"/>
  <c r="AA534" i="4"/>
  <c r="R536" i="4"/>
  <c r="AQ536" i="4"/>
  <c r="AA536" i="4"/>
  <c r="R537" i="4"/>
  <c r="Z537" i="4"/>
  <c r="AQ537" i="4"/>
  <c r="AA537" i="4"/>
  <c r="R539" i="4"/>
  <c r="Z539" i="4"/>
  <c r="AQ539" i="4"/>
  <c r="AA539" i="4"/>
  <c r="R540" i="4"/>
  <c r="Z540" i="4"/>
  <c r="AQ540" i="4"/>
  <c r="AA540" i="4"/>
  <c r="R541" i="4"/>
  <c r="Z541" i="4"/>
  <c r="AQ541" i="4"/>
  <c r="AA541" i="4"/>
  <c r="R542" i="4"/>
  <c r="Z542" i="4"/>
  <c r="AQ542" i="4"/>
  <c r="AA542" i="4"/>
  <c r="R543" i="4"/>
  <c r="J543" i="4"/>
  <c r="AQ543" i="4"/>
  <c r="AA543" i="4"/>
  <c r="R544" i="4"/>
  <c r="AQ544" i="4"/>
  <c r="AA544" i="4"/>
  <c r="R545" i="4"/>
  <c r="AQ545" i="4"/>
  <c r="AA545" i="4"/>
  <c r="R546" i="4"/>
  <c r="J546" i="4"/>
  <c r="AP546" i="4" s="1"/>
  <c r="AQ546" i="4"/>
  <c r="AA546" i="4"/>
  <c r="R547" i="4"/>
  <c r="Z547" i="4"/>
  <c r="AQ547" i="4"/>
  <c r="AA547" i="4"/>
  <c r="R548" i="4"/>
  <c r="J548" i="4"/>
  <c r="AP548" i="4" s="1"/>
  <c r="AQ548" i="4"/>
  <c r="AA548" i="4"/>
  <c r="R549" i="4"/>
  <c r="Z549" i="4"/>
  <c r="AQ549" i="4"/>
  <c r="AA549" i="4"/>
  <c r="R550" i="4"/>
  <c r="J550" i="4"/>
  <c r="AP550" i="4" s="1"/>
  <c r="AQ550" i="4"/>
  <c r="AA550" i="4"/>
  <c r="R73" i="4"/>
  <c r="Z73" i="4"/>
  <c r="AQ73" i="4"/>
  <c r="AA73" i="4"/>
  <c r="R551" i="4"/>
  <c r="J551" i="4"/>
  <c r="AP551" i="4" s="1"/>
  <c r="AQ551" i="4"/>
  <c r="AA551" i="4"/>
  <c r="R552" i="4"/>
  <c r="Z552" i="4"/>
  <c r="AQ552" i="4"/>
  <c r="AA552" i="4"/>
  <c r="R553" i="4"/>
  <c r="AQ553" i="4"/>
  <c r="AA553" i="4"/>
  <c r="R554" i="4"/>
  <c r="Z554" i="4"/>
  <c r="AQ554" i="4"/>
  <c r="AA554" i="4"/>
  <c r="R555" i="4"/>
  <c r="J555" i="4"/>
  <c r="AQ555" i="4"/>
  <c r="AA555" i="4"/>
  <c r="R556" i="4"/>
  <c r="J556" i="4"/>
  <c r="AP556" i="4" s="1"/>
  <c r="AQ556" i="4"/>
  <c r="AA556" i="4"/>
  <c r="R557" i="4"/>
  <c r="AQ557" i="4"/>
  <c r="AA557" i="4"/>
  <c r="R558" i="4"/>
  <c r="AQ558" i="4"/>
  <c r="AA558" i="4"/>
  <c r="R560" i="4"/>
  <c r="Z560" i="4"/>
  <c r="AQ560" i="4"/>
  <c r="AA560" i="4"/>
  <c r="R561" i="4"/>
  <c r="Z561" i="4"/>
  <c r="AQ561" i="4"/>
  <c r="AA561" i="4"/>
  <c r="R562" i="4"/>
  <c r="Z562" i="4"/>
  <c r="AQ562" i="4"/>
  <c r="AA562" i="4"/>
  <c r="R563" i="4"/>
  <c r="J563" i="4"/>
  <c r="AQ563" i="4"/>
  <c r="AA563" i="4"/>
  <c r="R564" i="4"/>
  <c r="Z564" i="4"/>
  <c r="AQ564" i="4"/>
  <c r="AA564" i="4"/>
  <c r="R406" i="4"/>
  <c r="Z406" i="4"/>
  <c r="AQ406" i="4"/>
  <c r="AA406" i="4"/>
  <c r="R565" i="4"/>
  <c r="AQ565" i="4"/>
  <c r="AA565" i="4"/>
  <c r="R566" i="4"/>
  <c r="Z566" i="4"/>
  <c r="AQ566" i="4"/>
  <c r="AA566" i="4"/>
  <c r="R567" i="4"/>
  <c r="AQ567" i="4"/>
  <c r="AA567" i="4"/>
  <c r="R569" i="4"/>
  <c r="Z569" i="4"/>
  <c r="AQ569" i="4"/>
  <c r="AA569" i="4"/>
  <c r="R570" i="4"/>
  <c r="AQ570" i="4"/>
  <c r="AA570" i="4"/>
  <c r="R571" i="4"/>
  <c r="AQ571" i="4"/>
  <c r="AA571" i="4"/>
  <c r="R572" i="4"/>
  <c r="Z572" i="4"/>
  <c r="AQ572" i="4"/>
  <c r="AA572" i="4"/>
  <c r="R573" i="4"/>
  <c r="AQ573" i="4"/>
  <c r="AA573" i="4"/>
  <c r="R574" i="4"/>
  <c r="Z574" i="4"/>
  <c r="AQ574" i="4"/>
  <c r="AA574" i="4"/>
  <c r="R581" i="4"/>
  <c r="Z581" i="4"/>
  <c r="AQ581" i="4"/>
  <c r="AA581" i="4"/>
  <c r="R575" i="4"/>
  <c r="AQ575" i="4"/>
  <c r="AA575" i="4"/>
  <c r="R577" i="4"/>
  <c r="AQ577" i="4"/>
  <c r="AA577" i="4"/>
  <c r="R578" i="4"/>
  <c r="AQ578" i="4"/>
  <c r="AA578" i="4"/>
  <c r="R579" i="4"/>
  <c r="AQ579" i="4"/>
  <c r="AA579" i="4"/>
  <c r="R580" i="4"/>
  <c r="AQ580" i="4"/>
  <c r="AA580" i="4"/>
  <c r="R582" i="4"/>
  <c r="AQ582" i="4"/>
  <c r="AA582" i="4"/>
  <c r="R583" i="4"/>
  <c r="J583" i="4"/>
  <c r="AP583" i="4" s="1"/>
  <c r="AQ583" i="4"/>
  <c r="AA583" i="4"/>
  <c r="R584" i="4"/>
  <c r="Z584" i="4"/>
  <c r="AQ584" i="4"/>
  <c r="AA584" i="4"/>
  <c r="R585" i="4"/>
  <c r="Z585" i="4"/>
  <c r="AQ585" i="4"/>
  <c r="AA585" i="4"/>
  <c r="R586" i="4"/>
  <c r="J586" i="4"/>
  <c r="AQ586" i="4"/>
  <c r="AA586" i="4"/>
  <c r="R587" i="4"/>
  <c r="J587" i="4"/>
  <c r="AP587" i="4" s="1"/>
  <c r="Z587" i="4"/>
  <c r="AQ587" i="4"/>
  <c r="AA587" i="4"/>
  <c r="R588" i="4"/>
  <c r="AQ588" i="4"/>
  <c r="AA588" i="4"/>
  <c r="R589" i="4"/>
  <c r="J589" i="4"/>
  <c r="AQ589" i="4"/>
  <c r="AA589" i="4"/>
  <c r="R590" i="4"/>
  <c r="AQ590" i="4"/>
  <c r="AA590" i="4"/>
  <c r="R591" i="4"/>
  <c r="J591" i="4"/>
  <c r="AP591" i="4" s="1"/>
  <c r="AQ591" i="4"/>
  <c r="AA591" i="4"/>
  <c r="R592" i="4"/>
  <c r="J592" i="4"/>
  <c r="AP592" i="4" s="1"/>
  <c r="AQ592" i="4"/>
  <c r="AA592" i="4"/>
  <c r="R595" i="4"/>
  <c r="J595" i="4"/>
  <c r="AP595" i="4" s="1"/>
  <c r="AQ595" i="4"/>
  <c r="AA595" i="4"/>
  <c r="R596" i="4"/>
  <c r="Z596" i="4"/>
  <c r="AQ596" i="4"/>
  <c r="AA596" i="4"/>
  <c r="R597" i="4"/>
  <c r="J597" i="4"/>
  <c r="AP597" i="4" s="1"/>
  <c r="AQ597" i="4"/>
  <c r="AA597" i="4"/>
  <c r="R598" i="4"/>
  <c r="J598" i="4"/>
  <c r="AP598" i="4" s="1"/>
  <c r="AQ598" i="4"/>
  <c r="AA598" i="4"/>
  <c r="R600" i="4"/>
  <c r="J600" i="4"/>
  <c r="AP600" i="4" s="1"/>
  <c r="AQ600" i="4"/>
  <c r="AA600" i="4"/>
  <c r="R601" i="4"/>
  <c r="J601" i="4"/>
  <c r="AP601" i="4" s="1"/>
  <c r="AQ601" i="4"/>
  <c r="AA601" i="4"/>
  <c r="R602" i="4"/>
  <c r="AQ602" i="4"/>
  <c r="AA602" i="4"/>
  <c r="R603" i="4"/>
  <c r="Z603" i="4"/>
  <c r="AQ603" i="4"/>
  <c r="AA603" i="4"/>
  <c r="R605" i="4"/>
  <c r="J605" i="4"/>
  <c r="AP605" i="4" s="1"/>
  <c r="AQ605" i="4"/>
  <c r="AA605" i="4"/>
  <c r="R606" i="4"/>
  <c r="J606" i="4"/>
  <c r="AP606" i="4" s="1"/>
  <c r="AQ606" i="4"/>
  <c r="AA606" i="4"/>
  <c r="R607" i="4"/>
  <c r="J607" i="4"/>
  <c r="AP607" i="4" s="1"/>
  <c r="AQ607" i="4"/>
  <c r="AA607" i="4"/>
  <c r="R608" i="4"/>
  <c r="Z608" i="4"/>
  <c r="AQ608" i="4"/>
  <c r="AA608" i="4"/>
  <c r="R610" i="4"/>
  <c r="J610" i="4"/>
  <c r="AQ610" i="4"/>
  <c r="AA610" i="4"/>
  <c r="R612" i="4"/>
  <c r="AQ612" i="4"/>
  <c r="AA612" i="4"/>
  <c r="R614" i="4"/>
  <c r="J614" i="4"/>
  <c r="AQ614" i="4"/>
  <c r="AA614" i="4"/>
  <c r="R615" i="4"/>
  <c r="AQ615" i="4"/>
  <c r="AA615" i="4"/>
  <c r="R616" i="4"/>
  <c r="J616" i="4"/>
  <c r="AQ616" i="4"/>
  <c r="AA616" i="4"/>
  <c r="R617" i="4"/>
  <c r="J617" i="4"/>
  <c r="AP617" i="4" s="1"/>
  <c r="AQ617" i="4"/>
  <c r="AA617" i="4"/>
  <c r="R618" i="4"/>
  <c r="J618" i="4"/>
  <c r="AQ618" i="4"/>
  <c r="AA618" i="4"/>
  <c r="R619" i="4"/>
  <c r="J619" i="4"/>
  <c r="AP619" i="4" s="1"/>
  <c r="AQ619" i="4"/>
  <c r="AA619" i="4"/>
  <c r="R620" i="4"/>
  <c r="J620" i="4"/>
  <c r="AP620" i="4" s="1"/>
  <c r="AQ620" i="4"/>
  <c r="AA620" i="4"/>
  <c r="R622" i="4"/>
  <c r="AQ622" i="4"/>
  <c r="AA622" i="4"/>
  <c r="R624" i="4"/>
  <c r="J624" i="4"/>
  <c r="AP624" i="4" s="1"/>
  <c r="AQ624" i="4"/>
  <c r="AA624" i="4"/>
  <c r="R625" i="4"/>
  <c r="AQ625" i="4"/>
  <c r="AA625" i="4"/>
  <c r="R626" i="4"/>
  <c r="AQ626" i="4"/>
  <c r="AA626" i="4"/>
  <c r="R627" i="4"/>
  <c r="J627" i="4"/>
  <c r="AP627" i="4" s="1"/>
  <c r="AQ627" i="4"/>
  <c r="AA627" i="4"/>
  <c r="R628" i="4"/>
  <c r="Z628" i="4"/>
  <c r="AQ628" i="4"/>
  <c r="AA628" i="4"/>
  <c r="R629" i="4"/>
  <c r="Z629" i="4"/>
  <c r="AQ629" i="4"/>
  <c r="AA629" i="4"/>
  <c r="R630" i="4"/>
  <c r="J630" i="4"/>
  <c r="AQ630" i="4"/>
  <c r="AA630" i="4"/>
  <c r="R631" i="4"/>
  <c r="J631" i="4"/>
  <c r="AQ631" i="4"/>
  <c r="AA631" i="4"/>
  <c r="R632" i="4"/>
  <c r="Z632" i="4"/>
  <c r="AQ632" i="4"/>
  <c r="AA632" i="4"/>
  <c r="R633" i="4"/>
  <c r="Z633" i="4"/>
  <c r="AQ633" i="4"/>
  <c r="AA633" i="4"/>
  <c r="R635" i="4"/>
  <c r="J635" i="4"/>
  <c r="AP635" i="4" s="1"/>
  <c r="AQ635" i="4"/>
  <c r="AA635" i="4"/>
  <c r="R636" i="4"/>
  <c r="Z636" i="4"/>
  <c r="AQ636" i="4"/>
  <c r="AA636" i="4"/>
  <c r="R637" i="4"/>
  <c r="AQ637" i="4"/>
  <c r="AA637" i="4"/>
  <c r="AO637" i="4" s="1"/>
  <c r="R638" i="4"/>
  <c r="AQ638" i="4"/>
  <c r="AA638" i="4"/>
  <c r="R639" i="4"/>
  <c r="Z639" i="4"/>
  <c r="AQ639" i="4"/>
  <c r="AA639" i="4"/>
  <c r="R641" i="4"/>
  <c r="Z641" i="4"/>
  <c r="AQ641" i="4"/>
  <c r="AA641" i="4"/>
  <c r="R643" i="4"/>
  <c r="Z643" i="4"/>
  <c r="AQ643" i="4"/>
  <c r="AA643" i="4"/>
  <c r="R645" i="4"/>
  <c r="Z645" i="4"/>
  <c r="AQ645" i="4"/>
  <c r="AA645" i="4"/>
  <c r="R646" i="4"/>
  <c r="Z646" i="4"/>
  <c r="AQ646" i="4"/>
  <c r="AA646" i="4"/>
  <c r="R647" i="4"/>
  <c r="J647" i="4"/>
  <c r="AP647" i="4" s="1"/>
  <c r="AQ647" i="4"/>
  <c r="AA647" i="4"/>
  <c r="R648" i="4"/>
  <c r="Z648" i="4"/>
  <c r="AQ648" i="4"/>
  <c r="AA648" i="4"/>
  <c r="R649" i="4"/>
  <c r="J649" i="4"/>
  <c r="AP649" i="4" s="1"/>
  <c r="AQ649" i="4"/>
  <c r="AA649" i="4"/>
  <c r="R651" i="4"/>
  <c r="J651" i="4"/>
  <c r="AP651" i="4" s="1"/>
  <c r="AQ651" i="4"/>
  <c r="AA651" i="4"/>
  <c r="R652" i="4"/>
  <c r="Z652" i="4"/>
  <c r="AQ652" i="4"/>
  <c r="AA652" i="4"/>
  <c r="R654" i="4"/>
  <c r="Z654" i="4"/>
  <c r="AQ654" i="4"/>
  <c r="AA654" i="4"/>
  <c r="R655" i="4"/>
  <c r="AQ655" i="4"/>
  <c r="AA655" i="4"/>
  <c r="R657" i="4"/>
  <c r="Z657" i="4"/>
  <c r="AQ657" i="4"/>
  <c r="AA657" i="4"/>
  <c r="R658" i="4"/>
  <c r="Z658" i="4"/>
  <c r="AQ658" i="4"/>
  <c r="AA658" i="4"/>
  <c r="R661" i="4"/>
  <c r="J661" i="4"/>
  <c r="AQ661" i="4"/>
  <c r="AA661" i="4"/>
  <c r="R662" i="4"/>
  <c r="Z662" i="4"/>
  <c r="AQ662" i="4"/>
  <c r="AA662" i="4"/>
  <c r="R663" i="4"/>
  <c r="Z663" i="4"/>
  <c r="AQ663" i="4"/>
  <c r="AA663" i="4"/>
  <c r="R664" i="4"/>
  <c r="J664" i="4"/>
  <c r="AP664" i="4" s="1"/>
  <c r="AQ664" i="4"/>
  <c r="AA664" i="4"/>
  <c r="R300" i="4"/>
  <c r="Z300" i="4"/>
  <c r="AQ300" i="4"/>
  <c r="AA300" i="4"/>
  <c r="R666" i="4"/>
  <c r="Z666" i="4"/>
  <c r="AQ666" i="4"/>
  <c r="AA666" i="4"/>
  <c r="R667" i="4"/>
  <c r="J667" i="4"/>
  <c r="AP667" i="4" s="1"/>
  <c r="AQ667" i="4"/>
  <c r="AA667" i="4"/>
  <c r="R668" i="4"/>
  <c r="Z668" i="4"/>
  <c r="AQ668" i="4"/>
  <c r="AA668" i="4"/>
  <c r="R669" i="4"/>
  <c r="Z669" i="4"/>
  <c r="AQ669" i="4"/>
  <c r="AA669" i="4"/>
  <c r="R670" i="4"/>
  <c r="J670" i="4"/>
  <c r="AQ670" i="4"/>
  <c r="AA670" i="4"/>
  <c r="R671" i="4"/>
  <c r="Z671" i="4"/>
  <c r="AQ671" i="4"/>
  <c r="AA671" i="4"/>
  <c r="R672" i="4"/>
  <c r="Z672" i="4"/>
  <c r="AQ672" i="4"/>
  <c r="AA672" i="4"/>
  <c r="R673" i="4"/>
  <c r="AQ673" i="4"/>
  <c r="AA673" i="4"/>
  <c r="R674" i="4"/>
  <c r="J674" i="4"/>
  <c r="AP674" i="4" s="1"/>
  <c r="AQ674" i="4"/>
  <c r="AA674" i="4"/>
  <c r="R675" i="4"/>
  <c r="J675" i="4"/>
  <c r="AP675" i="4" s="1"/>
  <c r="AQ675" i="4"/>
  <c r="AA675" i="4"/>
  <c r="AO675" i="4" s="1"/>
  <c r="R676" i="4"/>
  <c r="J676" i="4"/>
  <c r="AP676" i="4" s="1"/>
  <c r="AQ676" i="4"/>
  <c r="AA676" i="4"/>
  <c r="R677" i="4"/>
  <c r="J677" i="4"/>
  <c r="AP677" i="4" s="1"/>
  <c r="AQ677" i="4"/>
  <c r="AA677" i="4"/>
  <c r="R678" i="4"/>
  <c r="Z678" i="4"/>
  <c r="AQ678" i="4"/>
  <c r="AA678" i="4"/>
  <c r="R679" i="4"/>
  <c r="Z679" i="4"/>
  <c r="AQ679" i="4"/>
  <c r="AA679" i="4"/>
  <c r="R680" i="4"/>
  <c r="Z680" i="4"/>
  <c r="AQ680" i="4"/>
  <c r="AA680" i="4"/>
  <c r="R683" i="4"/>
  <c r="Z683" i="4"/>
  <c r="AQ683" i="4"/>
  <c r="AA683" i="4"/>
  <c r="R684" i="4"/>
  <c r="J684" i="4"/>
  <c r="AQ684" i="4"/>
  <c r="AA684" i="4"/>
  <c r="R686" i="4"/>
  <c r="Z686" i="4"/>
  <c r="AQ686" i="4"/>
  <c r="AA686" i="4"/>
  <c r="R68" i="4"/>
  <c r="J68" i="4"/>
  <c r="AQ68" i="4"/>
  <c r="AA68" i="4"/>
  <c r="R688" i="4"/>
  <c r="AQ688" i="4"/>
  <c r="AA688" i="4"/>
  <c r="R689" i="4"/>
  <c r="J689" i="4"/>
  <c r="AP689" i="4" s="1"/>
  <c r="AQ689" i="4"/>
  <c r="AA689" i="4"/>
  <c r="R690" i="4"/>
  <c r="Z690" i="4"/>
  <c r="AQ690" i="4"/>
  <c r="AA690" i="4"/>
  <c r="R691" i="4"/>
  <c r="Z691" i="4"/>
  <c r="AQ691" i="4"/>
  <c r="AA691" i="4"/>
  <c r="R692" i="4"/>
  <c r="J692" i="4"/>
  <c r="AQ692" i="4"/>
  <c r="AA692" i="4"/>
  <c r="R693" i="4"/>
  <c r="J693" i="4"/>
  <c r="AP693" i="4" s="1"/>
  <c r="AQ693" i="4"/>
  <c r="AA693" i="4"/>
  <c r="R694" i="4"/>
  <c r="J694" i="4"/>
  <c r="AQ694" i="4"/>
  <c r="AA694" i="4"/>
  <c r="R695" i="4"/>
  <c r="Z695" i="4"/>
  <c r="AQ695" i="4"/>
  <c r="AA695" i="4"/>
  <c r="R696" i="4"/>
  <c r="J696" i="4"/>
  <c r="AQ696" i="4"/>
  <c r="AA696" i="4"/>
  <c r="R697" i="4"/>
  <c r="J697" i="4"/>
  <c r="AQ697" i="4"/>
  <c r="AA697" i="4"/>
  <c r="R698" i="4"/>
  <c r="Z698" i="4"/>
  <c r="AQ698" i="4"/>
  <c r="AA698" i="4"/>
  <c r="R699" i="4"/>
  <c r="J699" i="4"/>
  <c r="AQ699" i="4"/>
  <c r="AA699" i="4"/>
  <c r="R700" i="4"/>
  <c r="AQ700" i="4"/>
  <c r="AA700" i="4"/>
  <c r="R702" i="4"/>
  <c r="J702" i="4"/>
  <c r="AQ702" i="4"/>
  <c r="AA702" i="4"/>
  <c r="R703" i="4"/>
  <c r="Z703" i="4"/>
  <c r="AQ703" i="4"/>
  <c r="AA703" i="4"/>
  <c r="R704" i="4"/>
  <c r="AQ704" i="4"/>
  <c r="AA704" i="4"/>
  <c r="R706" i="4"/>
  <c r="Z706" i="4"/>
  <c r="AQ706" i="4"/>
  <c r="AA706" i="4"/>
  <c r="R707" i="4"/>
  <c r="J707" i="4"/>
  <c r="AP707" i="4" s="1"/>
  <c r="AQ707" i="4"/>
  <c r="AA707" i="4"/>
  <c r="R708" i="4"/>
  <c r="J708" i="4"/>
  <c r="AQ708" i="4"/>
  <c r="AA708" i="4"/>
  <c r="R709" i="4"/>
  <c r="Z709" i="4"/>
  <c r="AQ709" i="4"/>
  <c r="AA709" i="4"/>
  <c r="R711" i="4"/>
  <c r="Z711" i="4"/>
  <c r="AQ711" i="4"/>
  <c r="AA711" i="4"/>
  <c r="R712" i="4"/>
  <c r="J712" i="4"/>
  <c r="AP712" i="4" s="1"/>
  <c r="AQ712" i="4"/>
  <c r="AA712" i="4"/>
  <c r="R713" i="4"/>
  <c r="AQ713" i="4"/>
  <c r="AA713" i="4"/>
  <c r="R714" i="4"/>
  <c r="J714" i="4"/>
  <c r="AP714" i="4" s="1"/>
  <c r="AQ714" i="4"/>
  <c r="AA714" i="4"/>
  <c r="R715" i="4"/>
  <c r="J715" i="4"/>
  <c r="AQ715" i="4"/>
  <c r="AA715" i="4"/>
  <c r="R716" i="4"/>
  <c r="Z716" i="4"/>
  <c r="AQ716" i="4"/>
  <c r="AA716" i="4"/>
  <c r="R717" i="4"/>
  <c r="Z717" i="4"/>
  <c r="AQ717" i="4"/>
  <c r="AA717" i="4"/>
  <c r="R718" i="4"/>
  <c r="AQ718" i="4"/>
  <c r="AA718" i="4"/>
  <c r="R719" i="4"/>
  <c r="Z719" i="4"/>
  <c r="AQ719" i="4"/>
  <c r="AA719" i="4"/>
  <c r="R720" i="4"/>
  <c r="Z720" i="4"/>
  <c r="AQ720" i="4"/>
  <c r="AA720" i="4"/>
  <c r="R721" i="4"/>
  <c r="J721" i="4"/>
  <c r="AP721" i="4" s="1"/>
  <c r="AQ721" i="4"/>
  <c r="AA721" i="4"/>
  <c r="R722" i="4"/>
  <c r="J722" i="4"/>
  <c r="AP722" i="4" s="1"/>
  <c r="AQ722" i="4"/>
  <c r="AA722" i="4"/>
  <c r="R723" i="4"/>
  <c r="Z723" i="4"/>
  <c r="AQ723" i="4"/>
  <c r="AA723" i="4"/>
  <c r="R724" i="4"/>
  <c r="Z724" i="4"/>
  <c r="AQ724" i="4"/>
  <c r="AA724" i="4"/>
  <c r="R725" i="4"/>
  <c r="J725" i="4"/>
  <c r="AQ725" i="4"/>
  <c r="AA725" i="4"/>
  <c r="R726" i="4"/>
  <c r="Z726" i="4"/>
  <c r="AQ726" i="4"/>
  <c r="AA726" i="4"/>
  <c r="R727" i="4"/>
  <c r="J727" i="4"/>
  <c r="AP727" i="4" s="1"/>
  <c r="AQ727" i="4"/>
  <c r="AA727" i="4"/>
  <c r="R729" i="4"/>
  <c r="AQ729" i="4"/>
  <c r="AA729" i="4"/>
  <c r="R730" i="4"/>
  <c r="J730" i="4"/>
  <c r="AQ730" i="4"/>
  <c r="AA730" i="4"/>
  <c r="R731" i="4"/>
  <c r="AQ731" i="4"/>
  <c r="AA731" i="4"/>
  <c r="R732" i="4"/>
  <c r="Z732" i="4"/>
  <c r="AQ732" i="4"/>
  <c r="AA732" i="4"/>
  <c r="R733" i="4"/>
  <c r="Z733" i="4"/>
  <c r="AQ733" i="4"/>
  <c r="AA733" i="4"/>
  <c r="R734" i="4"/>
  <c r="J734" i="4"/>
  <c r="AQ734" i="4"/>
  <c r="AA734" i="4"/>
  <c r="R735" i="4"/>
  <c r="Z735" i="4"/>
  <c r="AQ735" i="4"/>
  <c r="AA735" i="4"/>
  <c r="R736" i="4"/>
  <c r="J736" i="4"/>
  <c r="AP736" i="4" s="1"/>
  <c r="AQ736" i="4"/>
  <c r="AA736" i="4"/>
  <c r="R737" i="4"/>
  <c r="AQ737" i="4"/>
  <c r="AA737" i="4"/>
  <c r="R738" i="4"/>
  <c r="J738" i="4"/>
  <c r="AQ738" i="4"/>
  <c r="AA738" i="4"/>
  <c r="R739" i="4"/>
  <c r="AQ739" i="4"/>
  <c r="AA739" i="4"/>
  <c r="R740" i="4"/>
  <c r="AQ740" i="4"/>
  <c r="AA740" i="4"/>
  <c r="R741" i="4"/>
  <c r="Z741" i="4"/>
  <c r="AQ741" i="4"/>
  <c r="AA741" i="4"/>
  <c r="R742" i="4"/>
  <c r="J742" i="4"/>
  <c r="AQ742" i="4"/>
  <c r="AA742" i="4"/>
  <c r="R744" i="4"/>
  <c r="AQ744" i="4"/>
  <c r="AA744" i="4"/>
  <c r="R745" i="4"/>
  <c r="AQ745" i="4"/>
  <c r="AA745" i="4"/>
  <c r="R746" i="4"/>
  <c r="Z746" i="4"/>
  <c r="AQ746" i="4"/>
  <c r="AA746" i="4"/>
  <c r="R747" i="4"/>
  <c r="J747" i="4"/>
  <c r="AP747" i="4" s="1"/>
  <c r="AQ747" i="4"/>
  <c r="AA747" i="4"/>
  <c r="R748" i="4"/>
  <c r="AQ748" i="4"/>
  <c r="AA748" i="4"/>
  <c r="R749" i="4"/>
  <c r="AQ749" i="4"/>
  <c r="AA749" i="4"/>
  <c r="R425" i="4"/>
  <c r="Z425" i="4"/>
  <c r="AQ425" i="4"/>
  <c r="AA425" i="4"/>
  <c r="R414" i="4"/>
  <c r="AQ414" i="4"/>
  <c r="AA414" i="4"/>
  <c r="Z508" i="4"/>
  <c r="J508" i="4"/>
  <c r="AP508" i="4" s="1"/>
  <c r="Z503" i="4"/>
  <c r="Z500" i="4"/>
  <c r="J500" i="4"/>
  <c r="AP500" i="4" s="1"/>
  <c r="Z492" i="4"/>
  <c r="J463" i="4"/>
  <c r="AP463" i="4" s="1"/>
  <c r="Z455" i="4"/>
  <c r="J455" i="4"/>
  <c r="AP455" i="4" s="1"/>
  <c r="J452" i="4"/>
  <c r="AP452" i="4" s="1"/>
  <c r="Z442" i="4"/>
  <c r="J442" i="4"/>
  <c r="J434" i="4"/>
  <c r="AP434" i="4" s="1"/>
  <c r="J394" i="4"/>
  <c r="Z394" i="4"/>
  <c r="J386" i="4"/>
  <c r="AP386" i="4" s="1"/>
  <c r="Z386" i="4"/>
  <c r="J362" i="4"/>
  <c r="AP362" i="4" s="1"/>
  <c r="Z362" i="4"/>
  <c r="J549" i="4"/>
  <c r="AP549" i="4" s="1"/>
  <c r="J520" i="4"/>
  <c r="AP520" i="4" s="1"/>
  <c r="J515" i="4"/>
  <c r="AP515" i="4" s="1"/>
  <c r="Z506" i="4"/>
  <c r="Z491" i="4"/>
  <c r="J481" i="4"/>
  <c r="AP481" i="4" s="1"/>
  <c r="Z474" i="4"/>
  <c r="Z458" i="4"/>
  <c r="Z437" i="4"/>
  <c r="Z430" i="4"/>
  <c r="Z422" i="4"/>
  <c r="Z420" i="4"/>
  <c r="J356" i="4"/>
  <c r="AP356" i="4" s="1"/>
  <c r="Z356" i="4"/>
  <c r="J524" i="4"/>
  <c r="AP524" i="4" s="1"/>
  <c r="Z522" i="4"/>
  <c r="J522" i="4"/>
  <c r="AP522" i="4" s="1"/>
  <c r="Z502" i="4"/>
  <c r="J502" i="4"/>
  <c r="AP502" i="4" s="1"/>
  <c r="Z495" i="4"/>
  <c r="J495" i="4"/>
  <c r="AP495" i="4" s="1"/>
  <c r="J477" i="4"/>
  <c r="Z470" i="4"/>
  <c r="Z457" i="4"/>
  <c r="Z445" i="4"/>
  <c r="J445" i="4"/>
  <c r="AP445" i="4" s="1"/>
  <c r="Z436" i="4"/>
  <c r="Z433" i="4"/>
  <c r="Z424" i="4"/>
  <c r="Z421" i="4"/>
  <c r="Z419" i="4"/>
  <c r="J382" i="4"/>
  <c r="AP382" i="4" s="1"/>
  <c r="J378" i="4"/>
  <c r="AP378" i="4" s="1"/>
  <c r="Z378" i="4"/>
  <c r="J375" i="4"/>
  <c r="AP375" i="4" s="1"/>
  <c r="Z375" i="4"/>
  <c r="J372" i="4"/>
  <c r="AP372" i="4" s="1"/>
  <c r="J350" i="4"/>
  <c r="AP350" i="4" s="1"/>
  <c r="Z350" i="4"/>
  <c r="J338" i="4"/>
  <c r="AP338" i="4" s="1"/>
  <c r="Z338" i="4"/>
  <c r="J504" i="4"/>
  <c r="Z501" i="4"/>
  <c r="J501" i="4"/>
  <c r="AP501" i="4" s="1"/>
  <c r="J493" i="4"/>
  <c r="AP493" i="4" s="1"/>
  <c r="Z487" i="4"/>
  <c r="J485" i="4"/>
  <c r="J466" i="4"/>
  <c r="AP466" i="4" s="1"/>
  <c r="Z443" i="4"/>
  <c r="Z439" i="4"/>
  <c r="Z432" i="4"/>
  <c r="Z429" i="4"/>
  <c r="J429" i="4"/>
  <c r="AP429" i="4" s="1"/>
  <c r="J410" i="4"/>
  <c r="AP410" i="4" s="1"/>
  <c r="J402" i="4"/>
  <c r="AP402" i="4" s="1"/>
  <c r="J369" i="4"/>
  <c r="AP369" i="4" s="1"/>
  <c r="Z369" i="4"/>
  <c r="J365" i="4"/>
  <c r="AP365" i="4" s="1"/>
  <c r="Z365" i="4"/>
  <c r="J353" i="4"/>
  <c r="Z412" i="4"/>
  <c r="Z405" i="4"/>
  <c r="Z392" i="4"/>
  <c r="Z389" i="4"/>
  <c r="Z371" i="4"/>
  <c r="J355" i="4"/>
  <c r="AP355" i="4" s="1"/>
  <c r="Z355" i="4"/>
  <c r="J404" i="4"/>
  <c r="AP404" i="4" s="1"/>
  <c r="Z404" i="4"/>
  <c r="J335" i="4"/>
  <c r="Z335" i="4"/>
  <c r="J366" i="4"/>
  <c r="AP366" i="4" s="1"/>
  <c r="Z366" i="4"/>
  <c r="J360" i="4"/>
  <c r="AP360" i="4" s="1"/>
  <c r="Z360" i="4"/>
  <c r="J354" i="4"/>
  <c r="AP354" i="4" s="1"/>
  <c r="Z354" i="4"/>
  <c r="J352" i="4"/>
  <c r="AP352" i="4" s="1"/>
  <c r="Z352" i="4"/>
  <c r="Z349" i="4"/>
  <c r="J340" i="4"/>
  <c r="AP340" i="4" s="1"/>
  <c r="Z340" i="4"/>
  <c r="J337" i="4"/>
  <c r="AP337" i="4" s="1"/>
  <c r="Z337" i="4"/>
  <c r="J364" i="4"/>
  <c r="AP364" i="4" s="1"/>
  <c r="Z364" i="4"/>
  <c r="J359" i="4"/>
  <c r="AP359" i="4" s="1"/>
  <c r="Z359" i="4"/>
  <c r="J351" i="4"/>
  <c r="AP351" i="4" s="1"/>
  <c r="Z351" i="4"/>
  <c r="Z344" i="4"/>
  <c r="J339" i="4"/>
  <c r="AP339" i="4" s="1"/>
  <c r="Z339" i="4"/>
  <c r="J336" i="4"/>
  <c r="AP336" i="4" s="1"/>
  <c r="Z336" i="4"/>
  <c r="Z329" i="4"/>
  <c r="Z328" i="4"/>
  <c r="Z325" i="4"/>
  <c r="Z324" i="4"/>
  <c r="Z323" i="4"/>
  <c r="Z313" i="4"/>
  <c r="Z309" i="4"/>
  <c r="Z308" i="4"/>
  <c r="Z303" i="4"/>
  <c r="Z302" i="4"/>
  <c r="J292" i="4"/>
  <c r="J290" i="4"/>
  <c r="AP290" i="4" s="1"/>
  <c r="J288" i="4"/>
  <c r="AP288" i="4" s="1"/>
  <c r="J278" i="4"/>
  <c r="AP278" i="4" s="1"/>
  <c r="J277" i="4"/>
  <c r="AP277" i="4" s="1"/>
  <c r="J229" i="4"/>
  <c r="AP229" i="4" s="1"/>
  <c r="J228" i="4"/>
  <c r="AP228" i="4" s="1"/>
  <c r="J225" i="4"/>
  <c r="AP225" i="4" s="1"/>
  <c r="J224" i="4"/>
  <c r="Z221" i="4"/>
  <c r="Z212" i="4"/>
  <c r="Z222" i="4"/>
  <c r="Z219" i="4"/>
  <c r="Z215" i="4"/>
  <c r="Z208" i="4"/>
  <c r="Z220" i="4"/>
  <c r="Z216" i="4"/>
  <c r="Z210" i="4"/>
  <c r="Z202" i="4"/>
  <c r="J27" i="4"/>
  <c r="J26" i="4"/>
  <c r="AP26" i="4" s="1"/>
  <c r="J25" i="4"/>
  <c r="J24" i="4"/>
  <c r="AP24" i="4" s="1"/>
  <c r="J22" i="4"/>
  <c r="AP22" i="4" s="1"/>
  <c r="J20" i="4"/>
  <c r="AP20" i="4" s="1"/>
  <c r="J19" i="4"/>
  <c r="AP19" i="4" s="1"/>
  <c r="J18" i="4"/>
  <c r="J17" i="4"/>
  <c r="AP17" i="4" s="1"/>
  <c r="J15" i="4"/>
  <c r="AP15" i="4" s="1"/>
  <c r="J14" i="4"/>
  <c r="J13" i="4"/>
  <c r="AP13" i="4" s="1"/>
  <c r="J11" i="4"/>
  <c r="AP11" i="4" s="1"/>
  <c r="J9" i="4"/>
  <c r="J8" i="4"/>
  <c r="J514" i="4"/>
  <c r="AP514" i="4" s="1"/>
  <c r="Z469" i="4"/>
  <c r="J513" i="4"/>
  <c r="AP513" i="4" s="1"/>
  <c r="J498" i="4"/>
  <c r="AP498" i="4" s="1"/>
  <c r="Z499" i="4"/>
  <c r="J473" i="4"/>
  <c r="Z345" i="4"/>
  <c r="Z450" i="4"/>
  <c r="J446" i="4"/>
  <c r="J511" i="4"/>
  <c r="AP511" i="4" s="1"/>
  <c r="J482" i="4"/>
  <c r="J486" i="4"/>
  <c r="AP486" i="4" s="1"/>
  <c r="Z301" i="4"/>
  <c r="Z306" i="4"/>
  <c r="J523" i="4"/>
  <c r="AP523" i="4" s="1"/>
  <c r="J529" i="4"/>
  <c r="AP529" i="4" s="1"/>
  <c r="J540" i="4"/>
  <c r="J547" i="4"/>
  <c r="AP547" i="4" s="1"/>
  <c r="J554" i="4"/>
  <c r="AP554" i="4" s="1"/>
  <c r="J629" i="4"/>
  <c r="AP629" i="4" s="1"/>
  <c r="J741" i="4"/>
  <c r="AP741" i="4" s="1"/>
  <c r="J706" i="4"/>
  <c r="AP706" i="4" s="1"/>
  <c r="J300" i="4"/>
  <c r="AP300" i="4" s="1"/>
  <c r="J716" i="4"/>
  <c r="AP716" i="4" s="1"/>
  <c r="Z137" i="4"/>
  <c r="J645" i="4"/>
  <c r="AP645" i="4" s="1"/>
  <c r="J654" i="4"/>
  <c r="AP654" i="4" s="1"/>
  <c r="J263" i="4"/>
  <c r="AP263" i="4" s="1"/>
  <c r="J413" i="4"/>
  <c r="AP413" i="4" s="1"/>
  <c r="Z75" i="4"/>
  <c r="J252" i="4"/>
  <c r="AP252" i="4" s="1"/>
  <c r="J172" i="4"/>
  <c r="AP172" i="4" s="1"/>
  <c r="Z90" i="4"/>
  <c r="J678" i="4"/>
  <c r="AP678" i="4" s="1"/>
  <c r="Z125" i="4"/>
  <c r="Z94" i="4"/>
  <c r="Z64" i="4"/>
  <c r="J158" i="4"/>
  <c r="Z661" i="4"/>
  <c r="J639" i="4"/>
  <c r="AP639" i="4" s="1"/>
  <c r="Z627" i="4"/>
  <c r="Z600" i="4"/>
  <c r="J374" i="4"/>
  <c r="J274" i="4"/>
  <c r="AP274" i="4" s="1"/>
  <c r="Z254" i="4"/>
  <c r="Z99" i="4"/>
  <c r="J39" i="4"/>
  <c r="AP39" i="4" s="1"/>
  <c r="Z702" i="4"/>
  <c r="J425" i="4"/>
  <c r="AP425" i="4" s="1"/>
  <c r="Z718" i="4"/>
  <c r="J718" i="4"/>
  <c r="AP718" i="4" s="1"/>
  <c r="J636" i="4"/>
  <c r="AP636" i="4" s="1"/>
  <c r="Z570" i="4"/>
  <c r="J570" i="4"/>
  <c r="AP570" i="4" s="1"/>
  <c r="J310" i="4"/>
  <c r="AP310" i="4" s="1"/>
  <c r="Z310" i="4"/>
  <c r="J305" i="4"/>
  <c r="AP305" i="4" s="1"/>
  <c r="Z305" i="4"/>
  <c r="J671" i="4"/>
  <c r="AP671" i="4" s="1"/>
  <c r="J625" i="4"/>
  <c r="AP625" i="4" s="1"/>
  <c r="Z625" i="4"/>
  <c r="Z605" i="4"/>
  <c r="Z377" i="4"/>
  <c r="J367" i="4"/>
  <c r="AP367" i="4" s="1"/>
  <c r="Z279" i="4"/>
  <c r="Z232" i="4"/>
  <c r="J162" i="4"/>
  <c r="Z656" i="4"/>
  <c r="Z115" i="4"/>
  <c r="J119" i="4"/>
  <c r="AP119" i="4" s="1"/>
  <c r="J86" i="4"/>
  <c r="AP86" i="4" s="1"/>
  <c r="Z177" i="4"/>
  <c r="Z96" i="4"/>
  <c r="Z714" i="4"/>
  <c r="Z647" i="4"/>
  <c r="J603" i="4"/>
  <c r="AP603" i="4" s="1"/>
  <c r="J569" i="4"/>
  <c r="AP569" i="4" s="1"/>
  <c r="J560" i="4"/>
  <c r="AP560" i="4" s="1"/>
  <c r="J537" i="4"/>
  <c r="Z401" i="4"/>
  <c r="J267" i="4"/>
  <c r="AP267" i="4" s="1"/>
  <c r="J240" i="4"/>
  <c r="AP240" i="4" s="1"/>
  <c r="J239" i="4"/>
  <c r="AP239" i="4" s="1"/>
  <c r="J102" i="4"/>
  <c r="AP102" i="4" s="1"/>
  <c r="Z659" i="4"/>
  <c r="Z58" i="4"/>
  <c r="J720" i="4"/>
  <c r="Z694" i="4"/>
  <c r="Z674" i="4"/>
  <c r="Z670" i="4"/>
  <c r="J646" i="4"/>
  <c r="AP646" i="4" s="1"/>
  <c r="J641" i="4"/>
  <c r="AP641" i="4" s="1"/>
  <c r="Z606" i="4"/>
  <c r="J397" i="4"/>
  <c r="AP397" i="4" s="1"/>
  <c r="Z82" i="4"/>
  <c r="J52" i="4"/>
  <c r="AP52" i="4" s="1"/>
  <c r="Z589" i="4"/>
  <c r="J584" i="4"/>
  <c r="AP584" i="4" s="1"/>
  <c r="J562" i="4"/>
  <c r="AP562" i="4" s="1"/>
  <c r="J134" i="4"/>
  <c r="AP134" i="4" s="1"/>
  <c r="Z727" i="4"/>
  <c r="J717" i="4"/>
  <c r="AP717" i="4" s="1"/>
  <c r="Z708" i="4"/>
  <c r="J695" i="4"/>
  <c r="AP695" i="4" s="1"/>
  <c r="J652" i="4"/>
  <c r="AP652" i="4" s="1"/>
  <c r="J643" i="4"/>
  <c r="AP643" i="4" s="1"/>
  <c r="Z649" i="4"/>
  <c r="J638" i="4"/>
  <c r="AP638" i="4" s="1"/>
  <c r="Z638" i="4"/>
  <c r="Z736" i="4"/>
  <c r="J719" i="4"/>
  <c r="AP719" i="4" s="1"/>
  <c r="Z715" i="4"/>
  <c r="Z693" i="4"/>
  <c r="Z675" i="4"/>
  <c r="J746" i="4"/>
  <c r="AP746" i="4" s="1"/>
  <c r="J637" i="4"/>
  <c r="AP637" i="4" s="1"/>
  <c r="Z637" i="4"/>
  <c r="Z631" i="4"/>
  <c r="Z626" i="4"/>
  <c r="J626" i="4"/>
  <c r="AP626" i="4" s="1"/>
  <c r="J632" i="4"/>
  <c r="AP632" i="4" s="1"/>
  <c r="Z619" i="4"/>
  <c r="Z614" i="4"/>
  <c r="J596" i="4"/>
  <c r="AP596" i="4" s="1"/>
  <c r="J585" i="4"/>
  <c r="AP585" i="4" s="1"/>
  <c r="J581" i="4"/>
  <c r="AP581" i="4" s="1"/>
  <c r="J572" i="4"/>
  <c r="J566" i="4"/>
  <c r="AP566" i="4" s="1"/>
  <c r="J406" i="4"/>
  <c r="J561" i="4"/>
  <c r="AP561" i="4" s="1"/>
  <c r="J539" i="4"/>
  <c r="AP539" i="4" s="1"/>
  <c r="Z403" i="4"/>
  <c r="J384" i="4"/>
  <c r="AP384" i="4" s="1"/>
  <c r="Z548" i="4"/>
  <c r="Z198" i="4"/>
  <c r="J197" i="4"/>
  <c r="AP197" i="4" s="1"/>
  <c r="J151" i="4"/>
  <c r="AP151" i="4" s="1"/>
  <c r="J294" i="4"/>
  <c r="AP294" i="4" s="1"/>
  <c r="Z269" i="4"/>
  <c r="Z259" i="4"/>
  <c r="Z256" i="4"/>
  <c r="Z238" i="4"/>
  <c r="Z165" i="4"/>
  <c r="Z164" i="4"/>
  <c r="J135" i="4"/>
  <c r="AP135" i="4" s="1"/>
  <c r="J33" i="4"/>
  <c r="AP33" i="4" s="1"/>
  <c r="Z291" i="4"/>
  <c r="Z289" i="4"/>
  <c r="J230" i="4"/>
  <c r="AP230" i="4" s="1"/>
  <c r="Z157" i="4"/>
  <c r="Z152" i="4"/>
  <c r="J54" i="4"/>
  <c r="AP54" i="4" s="1"/>
  <c r="Z29" i="4"/>
  <c r="J414" i="4"/>
  <c r="AP414" i="4" s="1"/>
  <c r="Z414" i="4"/>
  <c r="Z747" i="4"/>
  <c r="J698" i="4"/>
  <c r="AP698" i="4" s="1"/>
  <c r="Z689" i="4"/>
  <c r="Z684" i="4"/>
  <c r="J648" i="4"/>
  <c r="J633" i="4"/>
  <c r="AP633" i="4" s="1"/>
  <c r="J628" i="4"/>
  <c r="J622" i="4"/>
  <c r="AP622" i="4" s="1"/>
  <c r="Z622" i="4"/>
  <c r="Z583" i="4"/>
  <c r="Z580" i="4"/>
  <c r="J580" i="4"/>
  <c r="AP580" i="4" s="1"/>
  <c r="Z575" i="4"/>
  <c r="J575" i="4"/>
  <c r="AP575" i="4" s="1"/>
  <c r="Z573" i="4"/>
  <c r="J573" i="4"/>
  <c r="AP573" i="4" s="1"/>
  <c r="Z567" i="4"/>
  <c r="J567" i="4"/>
  <c r="AP567" i="4" s="1"/>
  <c r="Z558" i="4"/>
  <c r="J558" i="4"/>
  <c r="AP558" i="4" s="1"/>
  <c r="J553" i="4"/>
  <c r="AP553" i="4" s="1"/>
  <c r="Z553" i="4"/>
  <c r="Z590" i="4"/>
  <c r="J590" i="4"/>
  <c r="J608" i="4"/>
  <c r="Z578" i="4"/>
  <c r="J578" i="4"/>
  <c r="J574" i="4"/>
  <c r="Z571" i="4"/>
  <c r="J571" i="4"/>
  <c r="Z565" i="4"/>
  <c r="J565" i="4"/>
  <c r="AP565" i="4" s="1"/>
  <c r="Z556" i="4"/>
  <c r="Z546" i="4"/>
  <c r="J399" i="4"/>
  <c r="AP399" i="4" s="1"/>
  <c r="Z388" i="4"/>
  <c r="Z385" i="4"/>
  <c r="Z379" i="4"/>
  <c r="J296" i="4"/>
  <c r="AP296" i="4" s="1"/>
  <c r="Z272" i="4"/>
  <c r="Z268" i="4"/>
  <c r="Z265" i="4"/>
  <c r="J246" i="4"/>
  <c r="AP246" i="4" s="1"/>
  <c r="Z243" i="4"/>
  <c r="Z234" i="4"/>
  <c r="J201" i="4"/>
  <c r="AP201" i="4" s="1"/>
  <c r="Z201" i="4"/>
  <c r="J175" i="4"/>
  <c r="AP175" i="4" s="1"/>
  <c r="J167" i="4"/>
  <c r="AP167" i="4" s="1"/>
  <c r="J133" i="4"/>
  <c r="AP133" i="4" s="1"/>
  <c r="Z133" i="4"/>
  <c r="J535" i="4"/>
  <c r="AP535" i="4" s="1"/>
  <c r="J173" i="4"/>
  <c r="AP173" i="4" s="1"/>
  <c r="J171" i="4"/>
  <c r="AP171" i="4" s="1"/>
  <c r="J145" i="4"/>
  <c r="AP145" i="4" s="1"/>
  <c r="Z145" i="4"/>
  <c r="Z214" i="4"/>
  <c r="J214" i="4"/>
  <c r="AP214" i="4" s="1"/>
  <c r="J136" i="4"/>
  <c r="AP136" i="4" s="1"/>
  <c r="Z136" i="4"/>
  <c r="Z128" i="4"/>
  <c r="Z109" i="4"/>
  <c r="Z104" i="4"/>
  <c r="Z87" i="4"/>
  <c r="Z85" i="4"/>
  <c r="Z83" i="4"/>
  <c r="Z66" i="4"/>
  <c r="J46" i="4"/>
  <c r="AP46" i="4" s="1"/>
  <c r="Z7" i="4"/>
  <c r="J50" i="4"/>
  <c r="AP50" i="4" s="1"/>
  <c r="Z742" i="4"/>
  <c r="Z734" i="4"/>
  <c r="J711" i="4"/>
  <c r="AP711" i="4" s="1"/>
  <c r="J703" i="4"/>
  <c r="Z699" i="4"/>
  <c r="Z697" i="4"/>
  <c r="Z696" i="4"/>
  <c r="J691" i="4"/>
  <c r="AP691" i="4" s="1"/>
  <c r="J690" i="4"/>
  <c r="Z68" i="4"/>
  <c r="J683" i="4"/>
  <c r="AP683" i="4" s="1"/>
  <c r="J680" i="4"/>
  <c r="AP680" i="4" s="1"/>
  <c r="J679" i="4"/>
  <c r="AP679" i="4" s="1"/>
  <c r="Z676" i="4"/>
  <c r="J669" i="4"/>
  <c r="AP669" i="4" s="1"/>
  <c r="J668" i="4"/>
  <c r="J666" i="4"/>
  <c r="Z664" i="4"/>
  <c r="J658" i="4"/>
  <c r="AP658" i="4" s="1"/>
  <c r="J657" i="4"/>
  <c r="AP657" i="4" s="1"/>
  <c r="Z624" i="4"/>
  <c r="Z620" i="4"/>
  <c r="Z618" i="4"/>
  <c r="Z617" i="4"/>
  <c r="Z601" i="4"/>
  <c r="Z592" i="4"/>
  <c r="Z591" i="4"/>
  <c r="Z738" i="4"/>
  <c r="Z725" i="4"/>
  <c r="Z616" i="4"/>
  <c r="Z607" i="4"/>
  <c r="Z598" i="4"/>
  <c r="Z597" i="4"/>
  <c r="Z550" i="4"/>
  <c r="Z533" i="4"/>
  <c r="J416" i="4"/>
  <c r="AP416" i="4" s="1"/>
  <c r="J411" i="4"/>
  <c r="AP411" i="4" s="1"/>
  <c r="J393" i="4"/>
  <c r="AP393" i="4" s="1"/>
  <c r="J381" i="4"/>
  <c r="AP381" i="4" s="1"/>
  <c r="J370" i="4"/>
  <c r="J266" i="4"/>
  <c r="Z266" i="4"/>
  <c r="J262" i="4"/>
  <c r="AP262" i="4" s="1"/>
  <c r="Z262" i="4"/>
  <c r="Z551" i="4"/>
  <c r="Z532" i="4"/>
  <c r="Z283" i="4"/>
  <c r="J244" i="4"/>
  <c r="AP244" i="4" s="1"/>
  <c r="Z218" i="4"/>
  <c r="Z203" i="4"/>
  <c r="Z194" i="4"/>
  <c r="J189" i="4"/>
  <c r="J188" i="4"/>
  <c r="AP188" i="4" s="1"/>
  <c r="Z186" i="4"/>
  <c r="J185" i="4"/>
  <c r="AP185" i="4" s="1"/>
  <c r="J184" i="4"/>
  <c r="AP184" i="4" s="1"/>
  <c r="J183" i="4"/>
  <c r="AP183" i="4" s="1"/>
  <c r="J181" i="4"/>
  <c r="AP181" i="4" s="1"/>
  <c r="J180" i="4"/>
  <c r="AP180" i="4" s="1"/>
  <c r="J170" i="4"/>
  <c r="AP170" i="4" s="1"/>
  <c r="J166" i="4"/>
  <c r="J161" i="4"/>
  <c r="AP161" i="4" s="1"/>
  <c r="Z154" i="4"/>
  <c r="Z153" i="4"/>
  <c r="Z149" i="4"/>
  <c r="Z148" i="4"/>
  <c r="Z142" i="4"/>
  <c r="Z140" i="4"/>
  <c r="Z123" i="4"/>
  <c r="J121" i="4"/>
  <c r="AP121" i="4" s="1"/>
  <c r="Z121" i="4"/>
  <c r="J264" i="4"/>
  <c r="AP264" i="4" s="1"/>
  <c r="J247" i="4"/>
  <c r="J235" i="4"/>
  <c r="AP235" i="4" s="1"/>
  <c r="Z144" i="4"/>
  <c r="Z146" i="4"/>
  <c r="Z138" i="4"/>
  <c r="Z130" i="4"/>
  <c r="J122" i="4"/>
  <c r="AP122" i="4" s="1"/>
  <c r="Z122" i="4"/>
  <c r="Z112" i="4"/>
  <c r="Z111" i="4"/>
  <c r="Z110" i="4"/>
  <c r="Z107" i="4"/>
  <c r="Z105" i="4"/>
  <c r="Z103" i="4"/>
  <c r="Z100" i="4"/>
  <c r="Z97" i="4"/>
  <c r="Z93" i="4"/>
  <c r="Z92" i="4"/>
  <c r="Z84" i="4"/>
  <c r="Z81" i="4"/>
  <c r="Z78" i="4"/>
  <c r="Z77" i="4"/>
  <c r="Z69" i="4"/>
  <c r="Z62" i="4"/>
  <c r="Z59" i="4"/>
  <c r="Z70" i="4"/>
  <c r="J74" i="4"/>
  <c r="AP74" i="4" s="1"/>
  <c r="J72" i="4"/>
  <c r="AP72" i="4" s="1"/>
  <c r="J61" i="4"/>
  <c r="AP61" i="4" s="1"/>
  <c r="Z61" i="4"/>
  <c r="J47" i="4"/>
  <c r="AP47" i="4" s="1"/>
  <c r="J37" i="4"/>
  <c r="AP37" i="4" s="1"/>
  <c r="Z76" i="4"/>
  <c r="Z67" i="4"/>
  <c r="Z65" i="4"/>
  <c r="J53" i="4"/>
  <c r="J48" i="4"/>
  <c r="J40" i="4"/>
  <c r="J35" i="4"/>
  <c r="J34" i="4"/>
  <c r="J31" i="4"/>
  <c r="AP31" i="4" s="1"/>
  <c r="J32" i="4"/>
  <c r="AP32" i="4" s="1"/>
  <c r="Z32" i="4"/>
  <c r="J28" i="4"/>
  <c r="AP28" i="4" s="1"/>
  <c r="J179" i="4"/>
  <c r="AP179" i="4" s="1"/>
  <c r="Z655" i="4"/>
  <c r="J655" i="4"/>
  <c r="AP655" i="4" s="1"/>
  <c r="Z582" i="4"/>
  <c r="J582" i="4"/>
  <c r="Z579" i="4"/>
  <c r="J579" i="4"/>
  <c r="J749" i="4"/>
  <c r="Z749" i="4"/>
  <c r="Z612" i="4"/>
  <c r="J612" i="4"/>
  <c r="Z588" i="4"/>
  <c r="J588" i="4"/>
  <c r="Z729" i="4"/>
  <c r="J729" i="4"/>
  <c r="AP729" i="4" s="1"/>
  <c r="J542" i="4"/>
  <c r="AP542" i="4" s="1"/>
  <c r="J519" i="4"/>
  <c r="AP519" i="4" s="1"/>
  <c r="Z543" i="4"/>
  <c r="Z744" i="4"/>
  <c r="J744" i="4"/>
  <c r="Z737" i="4"/>
  <c r="J737" i="4"/>
  <c r="AP737" i="4" s="1"/>
  <c r="J459" i="4"/>
  <c r="AP459" i="4" s="1"/>
  <c r="Z459" i="4"/>
  <c r="Z456" i="4"/>
  <c r="J456" i="4"/>
  <c r="AP456" i="4" s="1"/>
  <c r="Z454" i="4"/>
  <c r="J454" i="4"/>
  <c r="Z453" i="4"/>
  <c r="J453" i="4"/>
  <c r="AP453" i="4" s="1"/>
  <c r="Z545" i="4"/>
  <c r="J545" i="4"/>
  <c r="AP545" i="4" s="1"/>
  <c r="J483" i="4"/>
  <c r="Z483" i="4"/>
  <c r="J435" i="4"/>
  <c r="J552" i="4"/>
  <c r="Z98" i="4"/>
  <c r="Z440" i="4"/>
  <c r="Z260" i="4"/>
  <c r="Z748" i="4"/>
  <c r="J748" i="4"/>
  <c r="AP748" i="4" s="1"/>
  <c r="J740" i="4"/>
  <c r="AP740" i="4" s="1"/>
  <c r="Z740" i="4"/>
  <c r="J733" i="4"/>
  <c r="Z427" i="4"/>
  <c r="J735" i="4"/>
  <c r="AP735" i="4" s="1"/>
  <c r="J731" i="4"/>
  <c r="AP731" i="4" s="1"/>
  <c r="Z731" i="4"/>
  <c r="Z363" i="4"/>
  <c r="Z707" i="4"/>
  <c r="J526" i="4"/>
  <c r="AP526" i="4" s="1"/>
  <c r="Z475" i="4"/>
  <c r="J73" i="4"/>
  <c r="Z516" i="4"/>
  <c r="Z728" i="4"/>
  <c r="J665" i="4"/>
  <c r="AP665" i="4" s="1"/>
  <c r="AW52" i="12" l="1"/>
  <c r="AX52" i="12"/>
  <c r="AW309" i="12"/>
  <c r="AX309" i="12"/>
  <c r="AW708" i="12"/>
  <c r="AX708" i="12"/>
  <c r="AW704" i="12"/>
  <c r="AX704" i="12"/>
  <c r="AX702" i="12"/>
  <c r="AW702" i="12"/>
  <c r="AW692" i="12"/>
  <c r="AX692" i="12"/>
  <c r="AX703" i="12"/>
  <c r="AW703" i="12"/>
  <c r="AX695" i="12"/>
  <c r="AW695" i="12"/>
  <c r="AW688" i="12"/>
  <c r="AX688" i="12"/>
  <c r="AW697" i="12"/>
  <c r="AX697" i="12"/>
  <c r="AW68" i="12"/>
  <c r="AX68" i="12"/>
  <c r="AW691" i="12"/>
  <c r="AX691" i="12"/>
  <c r="AW700" i="12"/>
  <c r="AX700" i="12"/>
  <c r="AX675" i="12"/>
  <c r="AW675" i="12"/>
  <c r="AW684" i="12"/>
  <c r="AX684" i="12"/>
  <c r="AW676" i="12"/>
  <c r="AX676" i="12"/>
  <c r="AW668" i="12"/>
  <c r="AX668" i="12"/>
  <c r="AX300" i="12"/>
  <c r="AW300" i="12"/>
  <c r="AW666" i="12"/>
  <c r="AX666" i="12"/>
  <c r="AX671" i="12"/>
  <c r="AW671" i="12"/>
  <c r="AX683" i="12"/>
  <c r="AW683" i="12"/>
  <c r="AX673" i="12"/>
  <c r="AW673" i="12"/>
  <c r="AW657" i="12"/>
  <c r="AX657" i="12"/>
  <c r="AW661" i="12"/>
  <c r="AX661" i="12"/>
  <c r="AX651" i="12"/>
  <c r="AW651" i="12"/>
  <c r="AW637" i="12"/>
  <c r="AX637" i="12"/>
  <c r="AW648" i="12"/>
  <c r="AX648" i="12"/>
  <c r="AX601" i="12"/>
  <c r="AW601" i="12"/>
  <c r="AW641" i="12"/>
  <c r="AX641" i="12"/>
  <c r="AW608" i="12"/>
  <c r="AX608" i="12"/>
  <c r="AX646" i="12"/>
  <c r="AW646" i="12"/>
  <c r="AX630" i="12"/>
  <c r="AW630" i="12"/>
  <c r="AW645" i="12"/>
  <c r="AX645" i="12"/>
  <c r="AX619" i="12"/>
  <c r="AW619" i="12"/>
  <c r="AW625" i="12"/>
  <c r="AX625" i="12"/>
  <c r="AW614" i="12"/>
  <c r="AX614" i="12"/>
  <c r="AX627" i="12"/>
  <c r="AW627" i="12"/>
  <c r="AW617" i="12"/>
  <c r="AX617" i="12"/>
  <c r="AX607" i="12"/>
  <c r="AW607" i="12"/>
  <c r="AX111" i="12"/>
  <c r="AW111" i="12"/>
  <c r="AW612" i="12"/>
  <c r="AX612" i="12"/>
  <c r="AX606" i="12"/>
  <c r="AW606" i="12"/>
  <c r="AX647" i="12"/>
  <c r="AW647" i="12"/>
  <c r="AW603" i="12"/>
  <c r="AX603" i="12"/>
  <c r="AX596" i="12"/>
  <c r="AW596" i="12"/>
  <c r="AX636" i="12"/>
  <c r="AW636" i="12"/>
  <c r="AW570" i="12"/>
  <c r="AX570" i="12"/>
  <c r="AX580" i="12"/>
  <c r="AW580" i="12"/>
  <c r="AX588" i="12"/>
  <c r="AW588" i="12"/>
  <c r="AX584" i="12"/>
  <c r="AW584" i="12"/>
  <c r="AX579" i="12"/>
  <c r="AW579" i="12"/>
  <c r="AX586" i="12"/>
  <c r="AW586" i="12"/>
  <c r="AX573" i="12"/>
  <c r="AW573" i="12"/>
  <c r="AW591" i="12"/>
  <c r="AX591" i="12"/>
  <c r="AW577" i="12"/>
  <c r="AX577" i="12"/>
  <c r="AX572" i="12"/>
  <c r="AW572" i="12"/>
  <c r="AX585" i="12"/>
  <c r="AW585" i="12"/>
  <c r="AW194" i="12"/>
  <c r="AX194" i="12"/>
  <c r="AX393" i="12"/>
  <c r="AW393" i="12"/>
  <c r="AX569" i="12"/>
  <c r="AW569" i="12"/>
  <c r="AW532" i="12"/>
  <c r="AX532" i="12"/>
  <c r="AX561" i="12"/>
  <c r="AW561" i="12"/>
  <c r="AW543" i="12"/>
  <c r="AX543" i="12"/>
  <c r="AX537" i="12"/>
  <c r="AW537" i="12"/>
  <c r="AX406" i="12"/>
  <c r="AW406" i="12"/>
  <c r="AW555" i="12"/>
  <c r="AX555" i="12"/>
  <c r="AX552" i="12"/>
  <c r="AW552" i="12"/>
  <c r="AX73" i="12"/>
  <c r="AW73" i="12"/>
  <c r="AW548" i="12"/>
  <c r="AX548" i="12"/>
  <c r="AW546" i="12"/>
  <c r="AX546" i="12"/>
  <c r="AX554" i="12"/>
  <c r="AW554" i="12"/>
  <c r="AX563" i="12"/>
  <c r="AW563" i="12"/>
  <c r="AW536" i="12"/>
  <c r="AX536" i="12"/>
  <c r="AW558" i="12"/>
  <c r="AX558" i="12"/>
  <c r="AX529" i="12"/>
  <c r="AW529" i="12"/>
  <c r="AW530" i="12"/>
  <c r="AX530" i="12"/>
  <c r="AW527" i="12"/>
  <c r="AX527" i="12"/>
  <c r="AX542" i="12"/>
  <c r="AW542" i="12"/>
  <c r="AW524" i="12"/>
  <c r="AX524" i="12"/>
  <c r="AW519" i="12"/>
  <c r="AX519" i="12"/>
  <c r="AX516" i="12"/>
  <c r="AW516" i="12"/>
  <c r="AX518" i="12"/>
  <c r="AW518" i="12"/>
  <c r="AW520" i="12"/>
  <c r="AX520" i="12"/>
  <c r="AX513" i="12"/>
  <c r="AW513" i="12"/>
  <c r="AW501" i="12"/>
  <c r="AX501" i="12"/>
  <c r="AW505" i="12"/>
  <c r="AX505" i="12"/>
  <c r="AW506" i="12"/>
  <c r="AX506" i="12"/>
  <c r="AW492" i="12"/>
  <c r="AX492" i="12"/>
  <c r="AX482" i="12"/>
  <c r="AW482" i="12"/>
  <c r="AW487" i="12"/>
  <c r="AX487" i="12"/>
  <c r="AX486" i="12"/>
  <c r="AW486" i="12"/>
  <c r="AW480" i="12"/>
  <c r="AX480" i="12"/>
  <c r="AW508" i="12"/>
  <c r="AX508" i="12"/>
  <c r="AW488" i="12"/>
  <c r="AX488" i="12"/>
  <c r="AW493" i="12"/>
  <c r="AX493" i="12"/>
  <c r="AW491" i="12"/>
  <c r="AX491" i="12"/>
  <c r="AX484" i="12"/>
  <c r="AW484" i="12"/>
  <c r="AX483" i="12"/>
  <c r="AW483" i="12"/>
  <c r="AX476" i="12"/>
  <c r="AW476" i="12"/>
  <c r="AX469" i="12"/>
  <c r="AW469" i="12"/>
  <c r="AW459" i="12"/>
  <c r="AX459" i="12"/>
  <c r="AW456" i="12"/>
  <c r="AX456" i="12"/>
  <c r="AX453" i="12"/>
  <c r="AW453" i="12"/>
  <c r="AW466" i="12"/>
  <c r="AX466" i="12"/>
  <c r="AW457" i="12"/>
  <c r="AX457" i="12"/>
  <c r="AX431" i="12"/>
  <c r="AW431" i="12"/>
  <c r="AW439" i="12"/>
  <c r="AX439" i="12"/>
  <c r="AX461" i="12"/>
  <c r="AW461" i="12"/>
  <c r="AW436" i="12"/>
  <c r="AX436" i="12"/>
  <c r="AX437" i="12"/>
  <c r="AW437" i="12"/>
  <c r="AX445" i="12"/>
  <c r="AW445" i="12"/>
  <c r="AW446" i="12"/>
  <c r="AX446" i="12"/>
  <c r="AX470" i="12"/>
  <c r="AW470" i="12"/>
  <c r="AW449" i="12"/>
  <c r="AX449" i="12"/>
  <c r="AW447" i="12"/>
  <c r="AX447" i="12"/>
  <c r="AW424" i="12"/>
  <c r="AX424" i="12"/>
  <c r="AX442" i="12"/>
  <c r="AW442" i="12"/>
  <c r="AX441" i="12"/>
  <c r="AW441" i="12"/>
  <c r="AW420" i="12"/>
  <c r="AX420" i="12"/>
  <c r="AW415" i="12"/>
  <c r="AX415" i="12"/>
  <c r="AW403" i="12"/>
  <c r="AX403" i="12"/>
  <c r="AX412" i="12"/>
  <c r="AW412" i="12"/>
  <c r="AW401" i="12"/>
  <c r="AX401" i="12"/>
  <c r="AW409" i="12"/>
  <c r="AX409" i="12"/>
  <c r="AW398" i="12"/>
  <c r="AX398" i="12"/>
  <c r="AX416" i="12"/>
  <c r="AW416" i="12"/>
  <c r="AW399" i="12"/>
  <c r="AX399" i="12"/>
  <c r="AX385" i="12"/>
  <c r="AW385" i="12"/>
  <c r="AW384" i="12"/>
  <c r="AX384" i="12"/>
  <c r="AW380" i="12"/>
  <c r="AX380" i="12"/>
  <c r="AX381" i="12"/>
  <c r="AW381" i="12"/>
  <c r="AW377" i="12"/>
  <c r="AX377" i="12"/>
  <c r="AX379" i="12"/>
  <c r="AW379" i="12"/>
  <c r="AX375" i="12"/>
  <c r="AW375" i="12"/>
  <c r="AX374" i="12"/>
  <c r="AW374" i="12"/>
  <c r="AW367" i="12"/>
  <c r="AX367" i="12"/>
  <c r="AX368" i="12"/>
  <c r="AW368" i="12"/>
  <c r="AW362" i="12"/>
  <c r="AX362" i="12"/>
  <c r="AW364" i="12"/>
  <c r="AX364" i="12"/>
  <c r="AW350" i="12"/>
  <c r="AX350" i="12"/>
  <c r="AW353" i="12"/>
  <c r="AX353" i="12"/>
  <c r="AW360" i="12"/>
  <c r="AX360" i="12"/>
  <c r="AW349" i="12"/>
  <c r="AX349" i="12"/>
  <c r="AW371" i="12"/>
  <c r="AX371" i="12"/>
  <c r="AW354" i="12"/>
  <c r="AX354" i="12"/>
  <c r="AW345" i="12"/>
  <c r="AX345" i="12"/>
  <c r="AW311" i="12"/>
  <c r="AX311" i="12"/>
  <c r="AX343" i="12"/>
  <c r="AW343" i="12"/>
  <c r="AW337" i="12"/>
  <c r="AX337" i="12"/>
  <c r="AW327" i="12"/>
  <c r="AX327" i="12"/>
  <c r="AW333" i="12"/>
  <c r="AX333" i="12"/>
  <c r="AX331" i="12"/>
  <c r="AW331" i="12"/>
  <c r="AX328" i="12"/>
  <c r="AW328" i="12"/>
  <c r="AW336" i="12"/>
  <c r="AX336" i="12"/>
  <c r="AW338" i="12"/>
  <c r="AX338" i="12"/>
  <c r="AW340" i="12"/>
  <c r="AX340" i="12"/>
  <c r="AX325" i="12"/>
  <c r="AW325" i="12"/>
  <c r="AW315" i="12"/>
  <c r="AX315" i="12"/>
  <c r="AW310" i="12"/>
  <c r="AX310" i="12"/>
  <c r="AX404" i="12"/>
  <c r="AW404" i="12"/>
  <c r="AW283" i="12"/>
  <c r="AX283" i="12"/>
  <c r="AW296" i="12"/>
  <c r="AX296" i="12"/>
  <c r="AW307" i="12"/>
  <c r="AX307" i="12"/>
  <c r="AX305" i="12"/>
  <c r="AW305" i="12"/>
  <c r="AW289" i="12"/>
  <c r="AX289" i="12"/>
  <c r="AW308" i="12"/>
  <c r="AX308" i="12"/>
  <c r="AW303" i="12"/>
  <c r="AX303" i="12"/>
  <c r="AW294" i="12"/>
  <c r="AX294" i="12"/>
  <c r="AW280" i="12"/>
  <c r="AX280" i="12"/>
  <c r="AW253" i="12"/>
  <c r="AX253" i="12"/>
  <c r="AW244" i="12"/>
  <c r="AX244" i="12"/>
  <c r="AX281" i="12"/>
  <c r="AW281" i="12"/>
  <c r="AW263" i="12"/>
  <c r="AX263" i="12"/>
  <c r="AX267" i="12"/>
  <c r="AW267" i="12"/>
  <c r="AX278" i="12"/>
  <c r="AW278" i="12"/>
  <c r="AW275" i="12"/>
  <c r="AX275" i="12"/>
  <c r="AX662" i="12"/>
  <c r="AW662" i="12"/>
  <c r="AX256" i="12"/>
  <c r="AW256" i="12"/>
  <c r="AX248" i="12"/>
  <c r="AW248" i="12"/>
  <c r="AW245" i="12"/>
  <c r="AX245" i="12"/>
  <c r="AW242" i="12"/>
  <c r="AX242" i="12"/>
  <c r="AW279" i="12"/>
  <c r="AX279" i="12"/>
  <c r="AW254" i="12"/>
  <c r="AX254" i="12"/>
  <c r="AX246" i="12"/>
  <c r="AW246" i="12"/>
  <c r="AX269" i="12"/>
  <c r="AW269" i="12"/>
  <c r="AW268" i="12"/>
  <c r="AX268" i="12"/>
  <c r="AX240" i="12"/>
  <c r="AW240" i="12"/>
  <c r="AX238" i="12"/>
  <c r="AW238" i="12"/>
  <c r="AW228" i="12"/>
  <c r="AX228" i="12"/>
  <c r="AW235" i="12"/>
  <c r="AX235" i="12"/>
  <c r="AW229" i="12"/>
  <c r="AX229" i="12"/>
  <c r="AX219" i="12"/>
  <c r="AW219" i="12"/>
  <c r="AW210" i="12"/>
  <c r="AX210" i="12"/>
  <c r="AX216" i="12"/>
  <c r="AW216" i="12"/>
  <c r="AX222" i="12"/>
  <c r="AW222" i="12"/>
  <c r="AX218" i="12"/>
  <c r="AW218" i="12"/>
  <c r="AW232" i="12"/>
  <c r="AX232" i="12"/>
  <c r="AW221" i="12"/>
  <c r="AX221" i="12"/>
  <c r="AW214" i="12"/>
  <c r="AX214" i="12"/>
  <c r="AW207" i="12"/>
  <c r="AX207" i="12"/>
  <c r="AW202" i="12"/>
  <c r="AX202" i="12"/>
  <c r="AX544" i="12"/>
  <c r="AW544" i="12"/>
  <c r="AW192" i="12"/>
  <c r="AX192" i="12"/>
  <c r="AX204" i="12"/>
  <c r="AW204" i="12"/>
  <c r="AW188" i="12"/>
  <c r="AX188" i="12"/>
  <c r="AX197" i="12"/>
  <c r="AW197" i="12"/>
  <c r="AW154" i="12"/>
  <c r="AX154" i="12"/>
  <c r="AW138" i="12"/>
  <c r="AX138" i="12"/>
  <c r="AW175" i="12"/>
  <c r="AX175" i="12"/>
  <c r="AW163" i="12"/>
  <c r="AX163" i="12"/>
  <c r="AW301" i="12"/>
  <c r="AX301" i="12"/>
  <c r="AX162" i="12"/>
  <c r="AW162" i="12"/>
  <c r="AX173" i="12"/>
  <c r="AW173" i="12"/>
  <c r="AX128" i="12"/>
  <c r="AW128" i="12"/>
  <c r="AW262" i="12"/>
  <c r="AX262" i="12"/>
  <c r="AX152" i="12"/>
  <c r="AW152" i="12"/>
  <c r="AW159" i="12"/>
  <c r="AX159" i="12"/>
  <c r="AW388" i="12"/>
  <c r="AX388" i="12"/>
  <c r="AX155" i="12"/>
  <c r="AW155" i="12"/>
  <c r="AW150" i="12"/>
  <c r="AX150" i="12"/>
  <c r="AW140" i="12"/>
  <c r="AX140" i="12"/>
  <c r="AX137" i="12"/>
  <c r="AW137" i="12"/>
  <c r="AW176" i="12"/>
  <c r="AX176" i="12"/>
  <c r="AW143" i="12"/>
  <c r="AX143" i="12"/>
  <c r="AW123" i="12"/>
  <c r="AX123" i="12"/>
  <c r="AX165" i="12"/>
  <c r="AW165" i="12"/>
  <c r="AX656" i="12"/>
  <c r="AW656" i="12"/>
  <c r="AX164" i="12"/>
  <c r="AW164" i="12"/>
  <c r="AW134" i="12"/>
  <c r="AX134" i="12"/>
  <c r="AW125" i="12"/>
  <c r="AX125" i="12"/>
  <c r="AX119" i="12"/>
  <c r="AW119" i="12"/>
  <c r="AX172" i="12"/>
  <c r="AW172" i="12"/>
  <c r="AW157" i="12"/>
  <c r="AX157" i="12"/>
  <c r="AX122" i="12"/>
  <c r="AW122" i="12"/>
  <c r="AW183" i="12"/>
  <c r="AX183" i="12"/>
  <c r="AX145" i="12"/>
  <c r="AW145" i="12"/>
  <c r="AW102" i="12"/>
  <c r="AX102" i="12"/>
  <c r="AW92" i="12"/>
  <c r="AX92" i="12"/>
  <c r="AW91" i="12"/>
  <c r="AX91" i="12"/>
  <c r="AW94" i="12"/>
  <c r="AX94" i="12"/>
  <c r="AX108" i="12"/>
  <c r="AW108" i="12"/>
  <c r="AX103" i="12"/>
  <c r="AW103" i="12"/>
  <c r="AX81" i="12"/>
  <c r="AW81" i="12"/>
  <c r="AX99" i="12"/>
  <c r="AW99" i="12"/>
  <c r="AW85" i="12"/>
  <c r="AX85" i="12"/>
  <c r="AX659" i="12"/>
  <c r="AW659" i="12"/>
  <c r="AX84" i="12"/>
  <c r="AW84" i="12"/>
  <c r="AW526" i="12"/>
  <c r="AX526" i="12"/>
  <c r="AW95" i="12"/>
  <c r="AX95" i="12"/>
  <c r="AX105" i="12"/>
  <c r="AW105" i="12"/>
  <c r="AX83" i="12"/>
  <c r="AW83" i="12"/>
  <c r="AW100" i="12"/>
  <c r="AX100" i="12"/>
  <c r="AW74" i="12"/>
  <c r="AX74" i="12"/>
  <c r="AW75" i="12"/>
  <c r="AX75" i="12"/>
  <c r="AW20" i="12"/>
  <c r="AX20" i="12"/>
  <c r="AW66" i="12"/>
  <c r="AX66" i="12"/>
  <c r="AW652" i="12"/>
  <c r="AX652" i="12"/>
  <c r="AX33" i="12"/>
  <c r="AW33" i="12"/>
  <c r="AW62" i="12"/>
  <c r="AX62" i="12"/>
  <c r="AW60" i="12"/>
  <c r="AX60" i="12"/>
  <c r="AW19" i="12"/>
  <c r="AX19" i="12"/>
  <c r="AX32" i="12"/>
  <c r="AW32" i="12"/>
  <c r="AX55" i="12"/>
  <c r="AW55" i="12"/>
  <c r="AW31" i="12"/>
  <c r="AX31" i="12"/>
  <c r="AX50" i="12"/>
  <c r="AW50" i="12"/>
  <c r="AX18" i="12"/>
  <c r="AW18" i="12"/>
  <c r="AW44" i="12"/>
  <c r="AX44" i="12"/>
  <c r="AX11" i="12"/>
  <c r="AW11" i="12"/>
  <c r="AW46" i="12"/>
  <c r="AX46" i="12"/>
  <c r="AX48" i="12"/>
  <c r="AW48" i="12"/>
  <c r="AX26" i="12"/>
  <c r="AW26" i="12"/>
  <c r="AW22" i="12"/>
  <c r="AX22" i="12"/>
  <c r="AX15" i="12"/>
  <c r="AW15" i="12"/>
  <c r="AW454" i="12"/>
  <c r="AX454" i="12"/>
  <c r="AW413" i="12"/>
  <c r="AX413" i="12"/>
  <c r="AX40" i="12"/>
  <c r="AW40" i="12"/>
  <c r="AW36" i="12"/>
  <c r="AX36" i="12"/>
  <c r="AW35" i="12"/>
  <c r="AX35" i="12"/>
  <c r="AW7" i="12"/>
  <c r="AX7" i="12"/>
  <c r="AX27" i="12"/>
  <c r="AW27" i="12"/>
  <c r="AW67" i="12"/>
  <c r="AX67" i="12"/>
  <c r="AX12" i="12"/>
  <c r="AW12" i="12"/>
  <c r="AW14" i="12"/>
  <c r="AX14" i="12"/>
  <c r="AW363" i="12"/>
  <c r="AX363" i="12"/>
  <c r="AX665" i="12"/>
  <c r="AW665" i="12"/>
  <c r="AX440" i="12"/>
  <c r="AW440" i="12"/>
  <c r="AW427" i="12"/>
  <c r="AX427" i="12"/>
  <c r="AX260" i="12"/>
  <c r="AW260" i="12"/>
  <c r="AX631" i="12"/>
  <c r="AW631" i="12"/>
  <c r="AW8" i="12"/>
  <c r="AX8" i="12"/>
  <c r="AX450" i="12"/>
  <c r="AW450" i="12"/>
  <c r="AX706" i="12"/>
  <c r="AW706" i="12"/>
  <c r="AX707" i="12"/>
  <c r="AW707" i="12"/>
  <c r="AW696" i="12"/>
  <c r="AX696" i="12"/>
  <c r="AX690" i="12"/>
  <c r="AW690" i="12"/>
  <c r="AX698" i="12"/>
  <c r="AW698" i="12"/>
  <c r="AX699" i="12"/>
  <c r="AW699" i="12"/>
  <c r="AX686" i="12"/>
  <c r="AW686" i="12"/>
  <c r="AX694" i="12"/>
  <c r="AW694" i="12"/>
  <c r="AX693" i="12"/>
  <c r="AW693" i="12"/>
  <c r="AX689" i="12"/>
  <c r="AW689" i="12"/>
  <c r="AX679" i="12"/>
  <c r="AW679" i="12"/>
  <c r="AW672" i="12"/>
  <c r="AX672" i="12"/>
  <c r="AX655" i="12"/>
  <c r="AW655" i="12"/>
  <c r="AX678" i="12"/>
  <c r="AW678" i="12"/>
  <c r="AW680" i="12"/>
  <c r="AX680" i="12"/>
  <c r="AX670" i="12"/>
  <c r="AW670" i="12"/>
  <c r="AX677" i="12"/>
  <c r="AW677" i="12"/>
  <c r="AX664" i="12"/>
  <c r="AW664" i="12"/>
  <c r="AW669" i="12"/>
  <c r="AX669" i="12"/>
  <c r="AX654" i="12"/>
  <c r="AW654" i="12"/>
  <c r="AX667" i="12"/>
  <c r="AW667" i="12"/>
  <c r="AX658" i="12"/>
  <c r="AW658" i="12"/>
  <c r="AW674" i="12"/>
  <c r="AX674" i="12"/>
  <c r="AW624" i="12"/>
  <c r="AX624" i="12"/>
  <c r="AW649" i="12"/>
  <c r="AX649" i="12"/>
  <c r="AX638" i="12"/>
  <c r="AW638" i="12"/>
  <c r="AX639" i="12"/>
  <c r="AW639" i="12"/>
  <c r="AX598" i="12"/>
  <c r="AW598" i="12"/>
  <c r="AX643" i="12"/>
  <c r="AW643" i="12"/>
  <c r="AX635" i="12"/>
  <c r="AW635" i="12"/>
  <c r="AW629" i="12"/>
  <c r="AX629" i="12"/>
  <c r="AX597" i="12"/>
  <c r="AW597" i="12"/>
  <c r="AW626" i="12"/>
  <c r="AX626" i="12"/>
  <c r="AW633" i="12"/>
  <c r="AX633" i="12"/>
  <c r="AW605" i="12"/>
  <c r="AX605" i="12"/>
  <c r="AX622" i="12"/>
  <c r="AW622" i="12"/>
  <c r="AW616" i="12"/>
  <c r="AX616" i="12"/>
  <c r="AX618" i="12"/>
  <c r="AW618" i="12"/>
  <c r="AX602" i="12"/>
  <c r="AW602" i="12"/>
  <c r="AX610" i="12"/>
  <c r="AW610" i="12"/>
  <c r="AW600" i="12"/>
  <c r="AX600" i="12"/>
  <c r="AX632" i="12"/>
  <c r="AW632" i="12"/>
  <c r="AW620" i="12"/>
  <c r="AX620" i="12"/>
  <c r="AW595" i="12"/>
  <c r="AX595" i="12"/>
  <c r="AX628" i="12"/>
  <c r="AW628" i="12"/>
  <c r="AW590" i="12"/>
  <c r="AX590" i="12"/>
  <c r="AX589" i="12"/>
  <c r="AW589" i="12"/>
  <c r="AW582" i="12"/>
  <c r="AX582" i="12"/>
  <c r="AX571" i="12"/>
  <c r="AW571" i="12"/>
  <c r="AX581" i="12"/>
  <c r="AW581" i="12"/>
  <c r="AX592" i="12"/>
  <c r="AW592" i="12"/>
  <c r="AX587" i="12"/>
  <c r="AW587" i="12"/>
  <c r="AX578" i="12"/>
  <c r="AW578" i="12"/>
  <c r="AW575" i="12"/>
  <c r="AX575" i="12"/>
  <c r="AW509" i="12"/>
  <c r="AX509" i="12"/>
  <c r="AW583" i="12"/>
  <c r="AX583" i="12"/>
  <c r="AX565" i="12"/>
  <c r="AW565" i="12"/>
  <c r="AX567" i="12"/>
  <c r="AW567" i="12"/>
  <c r="AW566" i="12"/>
  <c r="AX566" i="12"/>
  <c r="AW562" i="12"/>
  <c r="AX562" i="12"/>
  <c r="AX528" i="12"/>
  <c r="AW528" i="12"/>
  <c r="AX539" i="12"/>
  <c r="AW539" i="12"/>
  <c r="AX560" i="12"/>
  <c r="AW560" i="12"/>
  <c r="AX556" i="12"/>
  <c r="AW556" i="12"/>
  <c r="AX553" i="12"/>
  <c r="AW553" i="12"/>
  <c r="AX551" i="12"/>
  <c r="AW551" i="12"/>
  <c r="AW541" i="12"/>
  <c r="AX541" i="12"/>
  <c r="AW547" i="12"/>
  <c r="AX547" i="12"/>
  <c r="AW550" i="12"/>
  <c r="AX550" i="12"/>
  <c r="AX564" i="12"/>
  <c r="AW564" i="12"/>
  <c r="AX545" i="12"/>
  <c r="AW545" i="12"/>
  <c r="AX534" i="12"/>
  <c r="AW534" i="12"/>
  <c r="AX533" i="12"/>
  <c r="AW533" i="12"/>
  <c r="AX557" i="12"/>
  <c r="AW557" i="12"/>
  <c r="AX549" i="12"/>
  <c r="AW549" i="12"/>
  <c r="AX540" i="12"/>
  <c r="AW540" i="12"/>
  <c r="AX510" i="12"/>
  <c r="AW510" i="12"/>
  <c r="AW522" i="12"/>
  <c r="AX522" i="12"/>
  <c r="AW523" i="12"/>
  <c r="AX523" i="12"/>
  <c r="AW514" i="12"/>
  <c r="AX514" i="12"/>
  <c r="AW515" i="12"/>
  <c r="AX515" i="12"/>
  <c r="AW511" i="12"/>
  <c r="AX511" i="12"/>
  <c r="AX525" i="12"/>
  <c r="AW525" i="12"/>
  <c r="AX502" i="12"/>
  <c r="AW502" i="12"/>
  <c r="AW504" i="12"/>
  <c r="AX504" i="12"/>
  <c r="AW503" i="12"/>
  <c r="AX503" i="12"/>
  <c r="AX495" i="12"/>
  <c r="AW495" i="12"/>
  <c r="AW500" i="12"/>
  <c r="AX500" i="12"/>
  <c r="AX478" i="12"/>
  <c r="AW478" i="12"/>
  <c r="AW489" i="12"/>
  <c r="AX489" i="12"/>
  <c r="AW479" i="12"/>
  <c r="AX479" i="12"/>
  <c r="AW481" i="12"/>
  <c r="AX481" i="12"/>
  <c r="AX499" i="12"/>
  <c r="AW499" i="12"/>
  <c r="AW475" i="12"/>
  <c r="AX475" i="12"/>
  <c r="AX474" i="12"/>
  <c r="AW474" i="12"/>
  <c r="AW485" i="12"/>
  <c r="AX485" i="12"/>
  <c r="AX477" i="12"/>
  <c r="AW477" i="12"/>
  <c r="AW473" i="12"/>
  <c r="AX473" i="12"/>
  <c r="AW463" i="12"/>
  <c r="AX463" i="12"/>
  <c r="AW468" i="12"/>
  <c r="AX468" i="12"/>
  <c r="AX433" i="12"/>
  <c r="AW433" i="12"/>
  <c r="AW455" i="12"/>
  <c r="AX455" i="12"/>
  <c r="AW422" i="12"/>
  <c r="AX422" i="12"/>
  <c r="AX467" i="12"/>
  <c r="AW467" i="12"/>
  <c r="AW443" i="12"/>
  <c r="AX443" i="12"/>
  <c r="AW434" i="12"/>
  <c r="AX434" i="12"/>
  <c r="AW428" i="12"/>
  <c r="AX428" i="12"/>
  <c r="AW460" i="12"/>
  <c r="AX460" i="12"/>
  <c r="AW432" i="12"/>
  <c r="AX432" i="12"/>
  <c r="AW430" i="12"/>
  <c r="AX430" i="12"/>
  <c r="AX426" i="12"/>
  <c r="AW426" i="12"/>
  <c r="AX421" i="12"/>
  <c r="AW421" i="12"/>
  <c r="AW452" i="12"/>
  <c r="AX452" i="12"/>
  <c r="AX458" i="12"/>
  <c r="AW458" i="12"/>
  <c r="AW423" i="12"/>
  <c r="AX423" i="12"/>
  <c r="AW451" i="12"/>
  <c r="AX451" i="12"/>
  <c r="AX429" i="12"/>
  <c r="AW429" i="12"/>
  <c r="AW419" i="12"/>
  <c r="AX419" i="12"/>
  <c r="AW410" i="12"/>
  <c r="AX410" i="12"/>
  <c r="AX394" i="12"/>
  <c r="AW394" i="12"/>
  <c r="AW411" i="12"/>
  <c r="AX411" i="12"/>
  <c r="AX405" i="12"/>
  <c r="AW405" i="12"/>
  <c r="AW402" i="12"/>
  <c r="AX402" i="12"/>
  <c r="AW417" i="12"/>
  <c r="AX417" i="12"/>
  <c r="AX395" i="12"/>
  <c r="AW395" i="12"/>
  <c r="AW407" i="12"/>
  <c r="AX407" i="12"/>
  <c r="AW389" i="12"/>
  <c r="AX389" i="12"/>
  <c r="AX386" i="12"/>
  <c r="AW386" i="12"/>
  <c r="AW392" i="12"/>
  <c r="AX392" i="12"/>
  <c r="AX382" i="12"/>
  <c r="AW382" i="12"/>
  <c r="AX378" i="12"/>
  <c r="AW378" i="12"/>
  <c r="AW376" i="12"/>
  <c r="AX376" i="12"/>
  <c r="AX372" i="12"/>
  <c r="AW372" i="12"/>
  <c r="AX615" i="12"/>
  <c r="AW615" i="12"/>
  <c r="AX370" i="12"/>
  <c r="AW370" i="12"/>
  <c r="AX366" i="12"/>
  <c r="AW366" i="12"/>
  <c r="AX369" i="12"/>
  <c r="AW369" i="12"/>
  <c r="AW365" i="12"/>
  <c r="AX365" i="12"/>
  <c r="AW356" i="12"/>
  <c r="AX356" i="12"/>
  <c r="AW351" i="12"/>
  <c r="AX351" i="12"/>
  <c r="AW498" i="12"/>
  <c r="AX498" i="12"/>
  <c r="AX352" i="12"/>
  <c r="AW352" i="12"/>
  <c r="AW359" i="12"/>
  <c r="AX359" i="12"/>
  <c r="AX355" i="12"/>
  <c r="AW355" i="12"/>
  <c r="AX348" i="12"/>
  <c r="AW348" i="12"/>
  <c r="AW324" i="12"/>
  <c r="AX324" i="12"/>
  <c r="AX344" i="12"/>
  <c r="AW344" i="12"/>
  <c r="AX335" i="12"/>
  <c r="AW335" i="12"/>
  <c r="AX313" i="12"/>
  <c r="AW313" i="12"/>
  <c r="AX332" i="12"/>
  <c r="AW332" i="12"/>
  <c r="AX316" i="12"/>
  <c r="AW316" i="12"/>
  <c r="AW312" i="12"/>
  <c r="AX312" i="12"/>
  <c r="AX322" i="12"/>
  <c r="AW322" i="12"/>
  <c r="AX321" i="12"/>
  <c r="AW321" i="12"/>
  <c r="AX320" i="12"/>
  <c r="AW320" i="12"/>
  <c r="AW329" i="12"/>
  <c r="AX329" i="12"/>
  <c r="AX339" i="12"/>
  <c r="AW339" i="12"/>
  <c r="AW347" i="12"/>
  <c r="AX347" i="12"/>
  <c r="AX323" i="12"/>
  <c r="AW323" i="12"/>
  <c r="AX663" i="12"/>
  <c r="AW663" i="12"/>
  <c r="AW295" i="12"/>
  <c r="AX295" i="12"/>
  <c r="AX292" i="12"/>
  <c r="AW292" i="12"/>
  <c r="AW297" i="12"/>
  <c r="AX297" i="12"/>
  <c r="AX306" i="12"/>
  <c r="AW306" i="12"/>
  <c r="AX291" i="12"/>
  <c r="AW291" i="12"/>
  <c r="AX288" i="12"/>
  <c r="AW288" i="12"/>
  <c r="AW302" i="12"/>
  <c r="AX302" i="12"/>
  <c r="AW290" i="12"/>
  <c r="AX290" i="12"/>
  <c r="AW90" i="12"/>
  <c r="AX90" i="12"/>
  <c r="AW274" i="12"/>
  <c r="AX274" i="12"/>
  <c r="AX264" i="12"/>
  <c r="AW264" i="12"/>
  <c r="AX277" i="12"/>
  <c r="AW277" i="12"/>
  <c r="AX286" i="12"/>
  <c r="AW286" i="12"/>
  <c r="AW266" i="12"/>
  <c r="AX266" i="12"/>
  <c r="AW259" i="12"/>
  <c r="AX259" i="12"/>
  <c r="AW258" i="12"/>
  <c r="AX258" i="12"/>
  <c r="AX255" i="12"/>
  <c r="AW255" i="12"/>
  <c r="AX535" i="12"/>
  <c r="AW535" i="12"/>
  <c r="AW247" i="12"/>
  <c r="AX247" i="12"/>
  <c r="AW112" i="12"/>
  <c r="AX112" i="12"/>
  <c r="AW272" i="12"/>
  <c r="AX272" i="12"/>
  <c r="AW29" i="12"/>
  <c r="AX29" i="12"/>
  <c r="AX243" i="12"/>
  <c r="AW243" i="12"/>
  <c r="AX265" i="12"/>
  <c r="AW265" i="12"/>
  <c r="AX252" i="12"/>
  <c r="AW252" i="12"/>
  <c r="AW239" i="12"/>
  <c r="AX239" i="12"/>
  <c r="AX241" i="12"/>
  <c r="AW241" i="12"/>
  <c r="AW574" i="12"/>
  <c r="AX574" i="12"/>
  <c r="AW234" i="12"/>
  <c r="AX234" i="12"/>
  <c r="AX227" i="12"/>
  <c r="AW227" i="12"/>
  <c r="AW225" i="12"/>
  <c r="AX225" i="12"/>
  <c r="AX224" i="12"/>
  <c r="AW224" i="12"/>
  <c r="AX223" i="12"/>
  <c r="AW223" i="12"/>
  <c r="AX220" i="12"/>
  <c r="AW220" i="12"/>
  <c r="AX211" i="12"/>
  <c r="AW211" i="12"/>
  <c r="AX230" i="12"/>
  <c r="AW230" i="12"/>
  <c r="AX215" i="12"/>
  <c r="AW215" i="12"/>
  <c r="AW208" i="12"/>
  <c r="AX208" i="12"/>
  <c r="AX206" i="12"/>
  <c r="AW206" i="12"/>
  <c r="AX189" i="12"/>
  <c r="AW189" i="12"/>
  <c r="AW193" i="12"/>
  <c r="AX193" i="12"/>
  <c r="AX187" i="12"/>
  <c r="AW187" i="12"/>
  <c r="AX190" i="12"/>
  <c r="AW190" i="12"/>
  <c r="AX201" i="12"/>
  <c r="AW201" i="12"/>
  <c r="AX198" i="12"/>
  <c r="AW198" i="12"/>
  <c r="AW160" i="12"/>
  <c r="AX160" i="12"/>
  <c r="AW181" i="12"/>
  <c r="AX181" i="12"/>
  <c r="AW180" i="12"/>
  <c r="AX180" i="12"/>
  <c r="AW171" i="12"/>
  <c r="AX171" i="12"/>
  <c r="AW149" i="12"/>
  <c r="AX149" i="12"/>
  <c r="AW161" i="12"/>
  <c r="AX161" i="12"/>
  <c r="AW212" i="12"/>
  <c r="AX212" i="12"/>
  <c r="AW177" i="12"/>
  <c r="AX177" i="12"/>
  <c r="AW126" i="12"/>
  <c r="AX126" i="12"/>
  <c r="AX151" i="12"/>
  <c r="AW151" i="12"/>
  <c r="AW148" i="12"/>
  <c r="AX148" i="12"/>
  <c r="AW133" i="12"/>
  <c r="AX133" i="12"/>
  <c r="AW158" i="12"/>
  <c r="AX158" i="12"/>
  <c r="AX153" i="12"/>
  <c r="AW153" i="12"/>
  <c r="AX147" i="12"/>
  <c r="AW147" i="12"/>
  <c r="AX186" i="12"/>
  <c r="AW186" i="12"/>
  <c r="AW170" i="12"/>
  <c r="AX170" i="12"/>
  <c r="AW146" i="12"/>
  <c r="AX146" i="12"/>
  <c r="AW142" i="12"/>
  <c r="AX142" i="12"/>
  <c r="AW184" i="12"/>
  <c r="AX184" i="12"/>
  <c r="AX166" i="12"/>
  <c r="AW166" i="12"/>
  <c r="AW144" i="12"/>
  <c r="AX144" i="12"/>
  <c r="AX135" i="12"/>
  <c r="AW135" i="12"/>
  <c r="AW130" i="12"/>
  <c r="AX130" i="12"/>
  <c r="AW121" i="12"/>
  <c r="AX121" i="12"/>
  <c r="AX120" i="12"/>
  <c r="AW120" i="12"/>
  <c r="AW118" i="12"/>
  <c r="AX118" i="12"/>
  <c r="AX167" i="12"/>
  <c r="AW167" i="12"/>
  <c r="AW185" i="12"/>
  <c r="AX185" i="12"/>
  <c r="AW127" i="12"/>
  <c r="AX127" i="12"/>
  <c r="AW136" i="12"/>
  <c r="AX136" i="12"/>
  <c r="AX86" i="12"/>
  <c r="AW86" i="12"/>
  <c r="AW110" i="12"/>
  <c r="AX110" i="12"/>
  <c r="AX107" i="12"/>
  <c r="AW107" i="12"/>
  <c r="AX82" i="12"/>
  <c r="AW82" i="12"/>
  <c r="AW72" i="12"/>
  <c r="AX72" i="12"/>
  <c r="AW109" i="12"/>
  <c r="AX109" i="12"/>
  <c r="AX104" i="12"/>
  <c r="AW104" i="12"/>
  <c r="AW96" i="12"/>
  <c r="AX96" i="12"/>
  <c r="AX89" i="12"/>
  <c r="AW89" i="12"/>
  <c r="AW93" i="12"/>
  <c r="AX93" i="12"/>
  <c r="AW98" i="12"/>
  <c r="AX98" i="12"/>
  <c r="AX97" i="12"/>
  <c r="AW97" i="12"/>
  <c r="AX101" i="12"/>
  <c r="AW101" i="12"/>
  <c r="AW115" i="12"/>
  <c r="AX115" i="12"/>
  <c r="AW87" i="12"/>
  <c r="AX87" i="12"/>
  <c r="AW79" i="12"/>
  <c r="AX79" i="12"/>
  <c r="AW70" i="12"/>
  <c r="AX70" i="12"/>
  <c r="AW71" i="12"/>
  <c r="AX71" i="12"/>
  <c r="AW69" i="12"/>
  <c r="AX69" i="12"/>
  <c r="AW64" i="12"/>
  <c r="AX64" i="12"/>
  <c r="AX30" i="12"/>
  <c r="AW30" i="12"/>
  <c r="AW61" i="12"/>
  <c r="AX61" i="12"/>
  <c r="AX34" i="12"/>
  <c r="AW34" i="12"/>
  <c r="AW59" i="12"/>
  <c r="AX59" i="12"/>
  <c r="AX13" i="12"/>
  <c r="AW13" i="12"/>
  <c r="AX65" i="12"/>
  <c r="AW65" i="12"/>
  <c r="AX9" i="12"/>
  <c r="AW9" i="12"/>
  <c r="AX56" i="12"/>
  <c r="AW56" i="12"/>
  <c r="AW51" i="12"/>
  <c r="AX51" i="12"/>
  <c r="AW49" i="12"/>
  <c r="AX49" i="12"/>
  <c r="AW54" i="12"/>
  <c r="AX54" i="12"/>
  <c r="AW63" i="12"/>
  <c r="AX63" i="12"/>
  <c r="AW47" i="12"/>
  <c r="AX47" i="12"/>
  <c r="AW76" i="12"/>
  <c r="AX76" i="12"/>
  <c r="AW77" i="12"/>
  <c r="AX77" i="12"/>
  <c r="AW78" i="12"/>
  <c r="AX78" i="12"/>
  <c r="AX24" i="12"/>
  <c r="AW24" i="12"/>
  <c r="AX203" i="12"/>
  <c r="AW203" i="12"/>
  <c r="AX39" i="12"/>
  <c r="AW39" i="12"/>
  <c r="AX37" i="12"/>
  <c r="AW37" i="12"/>
  <c r="AX58" i="12"/>
  <c r="AW58" i="12"/>
  <c r="AX53" i="12"/>
  <c r="AW53" i="12"/>
  <c r="AX17" i="12"/>
  <c r="AW17" i="12"/>
  <c r="AW28" i="12"/>
  <c r="AX28" i="12"/>
  <c r="AX25" i="12"/>
  <c r="AW25" i="12"/>
  <c r="AX16" i="12"/>
  <c r="AW16" i="12"/>
  <c r="AX10" i="12"/>
  <c r="AW10" i="12"/>
  <c r="AX179" i="12"/>
  <c r="AW179" i="12"/>
  <c r="AX357" i="12"/>
  <c r="AW357" i="12"/>
  <c r="AX682" i="12"/>
  <c r="AW682" i="12"/>
  <c r="AX576" i="12"/>
  <c r="AW576" i="12"/>
  <c r="AW435" i="12"/>
  <c r="AX435" i="12"/>
  <c r="AX261" i="12"/>
  <c r="AW261" i="12"/>
  <c r="AW178" i="12"/>
  <c r="AX178" i="12"/>
  <c r="AW751" i="12"/>
  <c r="AX751" i="12"/>
  <c r="AW749" i="12"/>
  <c r="AX749" i="12"/>
  <c r="AW745" i="12"/>
  <c r="AX745" i="12"/>
  <c r="AW734" i="12"/>
  <c r="AX734" i="12"/>
  <c r="AW719" i="12"/>
  <c r="AX719" i="12"/>
  <c r="AW725" i="12"/>
  <c r="AX725" i="12"/>
  <c r="AW727" i="12"/>
  <c r="AX727" i="12"/>
  <c r="AW721" i="12"/>
  <c r="AX721" i="12"/>
  <c r="AW723" i="12"/>
  <c r="AX723" i="12"/>
  <c r="AW737" i="12"/>
  <c r="AX737" i="12"/>
  <c r="AW733" i="12"/>
  <c r="AX733" i="12"/>
  <c r="AW716" i="12"/>
  <c r="AX716" i="12"/>
  <c r="AW742" i="12"/>
  <c r="AX742" i="12"/>
  <c r="AW726" i="12"/>
  <c r="AX726" i="12"/>
  <c r="AW714" i="12"/>
  <c r="AX714" i="12"/>
  <c r="AW729" i="12"/>
  <c r="AX729" i="12"/>
  <c r="AW732" i="12"/>
  <c r="AX732" i="12"/>
  <c r="AW711" i="12"/>
  <c r="AX711" i="12"/>
  <c r="AW747" i="12"/>
  <c r="AX747" i="12"/>
  <c r="AW741" i="12"/>
  <c r="AX741" i="12"/>
  <c r="AW728" i="12"/>
  <c r="AX728" i="12"/>
  <c r="AW750" i="12"/>
  <c r="AX750" i="12"/>
  <c r="AW748" i="12"/>
  <c r="AX748" i="12"/>
  <c r="AW744" i="12"/>
  <c r="AX744" i="12"/>
  <c r="AW730" i="12"/>
  <c r="AX730" i="12"/>
  <c r="AW740" i="12"/>
  <c r="AX740" i="12"/>
  <c r="AW735" i="12"/>
  <c r="AX735" i="12"/>
  <c r="AW722" i="12"/>
  <c r="AX722" i="12"/>
  <c r="AW724" i="12"/>
  <c r="AX724" i="12"/>
  <c r="AW712" i="12"/>
  <c r="AX712" i="12"/>
  <c r="AW738" i="12"/>
  <c r="AX738" i="12"/>
  <c r="AW720" i="12"/>
  <c r="AX720" i="12"/>
  <c r="AW718" i="12"/>
  <c r="AX718" i="12"/>
  <c r="AW736" i="12"/>
  <c r="AX736" i="12"/>
  <c r="AW717" i="12"/>
  <c r="AX717" i="12"/>
  <c r="AW713" i="12"/>
  <c r="AX713" i="12"/>
  <c r="AW715" i="12"/>
  <c r="AX715" i="12"/>
  <c r="AW739" i="12"/>
  <c r="AX739" i="12"/>
  <c r="AW731" i="12"/>
  <c r="AX731" i="12"/>
  <c r="AW709" i="12"/>
  <c r="AX709" i="12"/>
  <c r="AW746" i="12"/>
  <c r="AX746" i="12"/>
  <c r="AW397" i="12"/>
  <c r="AX397" i="12"/>
  <c r="AL77" i="7"/>
  <c r="AO728" i="4"/>
  <c r="AO525" i="4"/>
  <c r="AO40" i="4"/>
  <c r="AO606" i="4"/>
  <c r="AO349" i="4"/>
  <c r="AO585" i="4"/>
  <c r="AO569" i="4"/>
  <c r="AO514" i="4"/>
  <c r="AO542" i="4"/>
  <c r="AO429" i="4"/>
  <c r="AO416" i="4"/>
  <c r="AO369" i="4"/>
  <c r="AO682" i="4"/>
  <c r="AP40" i="4"/>
  <c r="E877" i="6"/>
  <c r="AO192" i="4"/>
  <c r="AO432" i="4"/>
  <c r="AO193" i="4"/>
  <c r="AO74" i="4"/>
  <c r="AO91" i="4"/>
  <c r="AO35" i="4"/>
  <c r="AO345" i="4"/>
  <c r="AO10" i="4"/>
  <c r="AO377" i="4"/>
  <c r="AO160" i="4"/>
  <c r="AO605" i="4"/>
  <c r="AO499" i="4"/>
  <c r="AO381" i="4"/>
  <c r="AO352" i="4"/>
  <c r="AO677" i="4"/>
  <c r="AO353" i="4"/>
  <c r="AO698" i="4"/>
  <c r="AO596" i="4"/>
  <c r="AO522" i="4"/>
  <c r="AO459" i="4"/>
  <c r="AO7" i="4"/>
  <c r="AO508" i="4"/>
  <c r="AO340" i="4"/>
  <c r="AO523" i="4"/>
  <c r="AP353" i="4"/>
  <c r="AO47" i="4"/>
  <c r="AP35" i="4"/>
  <c r="AO28" i="4"/>
  <c r="AX768" i="4"/>
  <c r="R763" i="4"/>
  <c r="AQ761" i="4"/>
  <c r="AQ765" i="4"/>
  <c r="R759" i="4"/>
  <c r="R767" i="4"/>
  <c r="R762" i="4"/>
  <c r="R768" i="4"/>
  <c r="AA769" i="4"/>
  <c r="AA766" i="4"/>
  <c r="AA764" i="4"/>
  <c r="AV14" i="4"/>
  <c r="AU764" i="4"/>
  <c r="AV53" i="4"/>
  <c r="AV767" i="4" s="1"/>
  <c r="AU767" i="4"/>
  <c r="AP454" i="4"/>
  <c r="AP14" i="4"/>
  <c r="AA763" i="4"/>
  <c r="R761" i="4"/>
  <c r="R765" i="4"/>
  <c r="AA759" i="4"/>
  <c r="AA767" i="4"/>
  <c r="AA762" i="4"/>
  <c r="AA768" i="4"/>
  <c r="AQ769" i="4"/>
  <c r="AQ766" i="4"/>
  <c r="AQ764" i="4"/>
  <c r="R760" i="4"/>
  <c r="AU763" i="4"/>
  <c r="AV8" i="4"/>
  <c r="AW8" i="4" s="1"/>
  <c r="AU755" i="4"/>
  <c r="AU760" i="4"/>
  <c r="AQ763" i="4"/>
  <c r="AQ759" i="4"/>
  <c r="AQ767" i="4"/>
  <c r="AQ762" i="4"/>
  <c r="AQ768" i="4"/>
  <c r="AP16" i="4"/>
  <c r="AA760" i="4"/>
  <c r="AV25" i="4"/>
  <c r="AV769" i="4" s="1"/>
  <c r="AU769" i="4"/>
  <c r="AV67" i="4"/>
  <c r="AV759" i="4" s="1"/>
  <c r="AU759" i="4"/>
  <c r="AP53" i="4"/>
  <c r="AA761" i="4"/>
  <c r="AA765" i="4"/>
  <c r="R769" i="4"/>
  <c r="R766" i="4"/>
  <c r="R764" i="4"/>
  <c r="AQ760" i="4"/>
  <c r="AQ755" i="4"/>
  <c r="AV762" i="4"/>
  <c r="AU762" i="4"/>
  <c r="AV16" i="4"/>
  <c r="AV766" i="4" s="1"/>
  <c r="AU766" i="4"/>
  <c r="AV454" i="4"/>
  <c r="AV761" i="4" s="1"/>
  <c r="AU761" i="4"/>
  <c r="AQ88" i="7"/>
  <c r="AI78" i="7"/>
  <c r="AL79" i="7"/>
  <c r="AM78" i="7"/>
  <c r="AL73" i="7"/>
  <c r="AM88" i="7" s="1"/>
  <c r="AM79" i="7"/>
  <c r="AN78" i="7"/>
  <c r="AJ78" i="7"/>
  <c r="AN77" i="7"/>
  <c r="AJ77" i="7"/>
  <c r="AO747" i="4"/>
  <c r="AO580" i="4"/>
  <c r="AO565" i="4"/>
  <c r="AO506" i="4"/>
  <c r="AO357" i="4"/>
  <c r="AO587" i="4"/>
  <c r="AO301" i="4"/>
  <c r="AO657" i="4"/>
  <c r="AO347" i="4"/>
  <c r="AO629" i="4"/>
  <c r="AO260" i="4"/>
  <c r="AO79" i="4"/>
  <c r="AN79" i="7"/>
  <c r="AK77" i="7"/>
  <c r="AO79" i="7"/>
  <c r="AJ88" i="7"/>
  <c r="H877" i="6"/>
  <c r="AO374" i="4"/>
  <c r="R755" i="4"/>
  <c r="L162" i="7" s="1"/>
  <c r="V56" i="7" s="1"/>
  <c r="AP8" i="4"/>
  <c r="AP12" i="4"/>
  <c r="AA755" i="4"/>
  <c r="AN73" i="7"/>
  <c r="AO88" i="7" s="1"/>
  <c r="AR80" i="7"/>
  <c r="AR95" i="7" s="1"/>
  <c r="AM77" i="7"/>
  <c r="AM80" i="7" s="1"/>
  <c r="AM95" i="7" s="1"/>
  <c r="AI77" i="7"/>
  <c r="AI80" i="7" s="1"/>
  <c r="AI95" i="7" s="1"/>
  <c r="AM73" i="7"/>
  <c r="AM96" i="7" s="1"/>
  <c r="AO77" i="7"/>
  <c r="AP67" i="4"/>
  <c r="AP77" i="4"/>
  <c r="AO97" i="4"/>
  <c r="AO414" i="4"/>
  <c r="AO49" i="4"/>
  <c r="AV450" i="4"/>
  <c r="AP94" i="7"/>
  <c r="AP100" i="7" s="1"/>
  <c r="AP106" i="7" s="1"/>
  <c r="AL94" i="7"/>
  <c r="AM94" i="7"/>
  <c r="D842" i="6"/>
  <c r="D840" i="6"/>
  <c r="H844" i="6"/>
  <c r="H843" i="6" s="1"/>
  <c r="H835" i="6"/>
  <c r="C843" i="6"/>
  <c r="AQ94" i="7"/>
  <c r="AQ100" i="7" s="1"/>
  <c r="AI94" i="7"/>
  <c r="AI100" i="7" s="1"/>
  <c r="AO165" i="4"/>
  <c r="AO157" i="4"/>
  <c r="AO166" i="4"/>
  <c r="AO62" i="4"/>
  <c r="AO440" i="4"/>
  <c r="AO427" i="4"/>
  <c r="AO219" i="4"/>
  <c r="AO491" i="4"/>
  <c r="AP631" i="4"/>
  <c r="AV631" i="4"/>
  <c r="AO122" i="4"/>
  <c r="AO511" i="4"/>
  <c r="AO379" i="4"/>
  <c r="AO138" i="4"/>
  <c r="AO70" i="4"/>
  <c r="AO194" i="4"/>
  <c r="AO130" i="4"/>
  <c r="AO253" i="4"/>
  <c r="AO148" i="4"/>
  <c r="AO100" i="4"/>
  <c r="AO103" i="4"/>
  <c r="AO552" i="4"/>
  <c r="AO203" i="4"/>
  <c r="AO162" i="4"/>
  <c r="AO224" i="4"/>
  <c r="AO335" i="4"/>
  <c r="AO73" i="4"/>
  <c r="AO485" i="4"/>
  <c r="AO69" i="4"/>
  <c r="AO66" i="4"/>
  <c r="AO291" i="4"/>
  <c r="AO140" i="4"/>
  <c r="AO92" i="4"/>
  <c r="AO64" i="4"/>
  <c r="AO153" i="4"/>
  <c r="AO125" i="4"/>
  <c r="AO123" i="4"/>
  <c r="AO96" i="4"/>
  <c r="AO78" i="4"/>
  <c r="AO77" i="4"/>
  <c r="AO76" i="4"/>
  <c r="AO51" i="4"/>
  <c r="AO370" i="4"/>
  <c r="AO292" i="4"/>
  <c r="AO666" i="4"/>
  <c r="AO435" i="4"/>
  <c r="AO48" i="4"/>
  <c r="AO152" i="4"/>
  <c r="AO668" i="4"/>
  <c r="AO628" i="4"/>
  <c r="AO592" i="4"/>
  <c r="AO591" i="4"/>
  <c r="AO556" i="4"/>
  <c r="AO516" i="4"/>
  <c r="AO274" i="4"/>
  <c r="AO703" i="4"/>
  <c r="AO744" i="4"/>
  <c r="AO608" i="4"/>
  <c r="AO394" i="4"/>
  <c r="AO689" i="4"/>
  <c r="AO570" i="4"/>
  <c r="AO457" i="4"/>
  <c r="AO467" i="4"/>
  <c r="AO105" i="4"/>
  <c r="AO582" i="4"/>
  <c r="AO720" i="4"/>
  <c r="AO652" i="4"/>
  <c r="AO554" i="4"/>
  <c r="AP516" i="4"/>
  <c r="AO482" i="4"/>
  <c r="AO446" i="4"/>
  <c r="AO504" i="4"/>
  <c r="AO359" i="4"/>
  <c r="AO443" i="4"/>
  <c r="AO584" i="4"/>
  <c r="AO505" i="4"/>
  <c r="AO484" i="4"/>
  <c r="AO540" i="4"/>
  <c r="AO137" i="4"/>
  <c r="AO546" i="4"/>
  <c r="AO548" i="4"/>
  <c r="AO588" i="4"/>
  <c r="AO736" i="4"/>
  <c r="AO721" i="4"/>
  <c r="AO702" i="4"/>
  <c r="AO399" i="4"/>
  <c r="AO612" i="4"/>
  <c r="AO473" i="4"/>
  <c r="AO406" i="4"/>
  <c r="AO690" i="4"/>
  <c r="AO530" i="4"/>
  <c r="AO664" i="4"/>
  <c r="AP406" i="4"/>
  <c r="AO329" i="4"/>
  <c r="AO328" i="4"/>
  <c r="AO712" i="4"/>
  <c r="AO627" i="4"/>
  <c r="AO619" i="4"/>
  <c r="AO617" i="4"/>
  <c r="AO600" i="4"/>
  <c r="AO597" i="4"/>
  <c r="AO451" i="4"/>
  <c r="AO428" i="4"/>
  <c r="AO421" i="4"/>
  <c r="AO669" i="4"/>
  <c r="AO269" i="4"/>
  <c r="AO107" i="4"/>
  <c r="AO198" i="4"/>
  <c r="AO164" i="4"/>
  <c r="AO216" i="4"/>
  <c r="AO134" i="4"/>
  <c r="AO179" i="4"/>
  <c r="AO239" i="4"/>
  <c r="AO204" i="4"/>
  <c r="AO244" i="4"/>
  <c r="AO171" i="4"/>
  <c r="AP292" i="4"/>
  <c r="AO197" i="4"/>
  <c r="AO50" i="4"/>
  <c r="AO230" i="4"/>
  <c r="AO39" i="4"/>
  <c r="AO746" i="4"/>
  <c r="AO412" i="4"/>
  <c r="AO550" i="4"/>
  <c r="AO232" i="4"/>
  <c r="AO646" i="4"/>
  <c r="AO641" i="4"/>
  <c r="AO624" i="4"/>
  <c r="AO386" i="4"/>
  <c r="AO378" i="4"/>
  <c r="AO372" i="4"/>
  <c r="AO344" i="4"/>
  <c r="AO288" i="4"/>
  <c r="AO279" i="4"/>
  <c r="AO259" i="4"/>
  <c r="AO256" i="4"/>
  <c r="AO212" i="4"/>
  <c r="AO210" i="4"/>
  <c r="AO90" i="4"/>
  <c r="AO84" i="4"/>
  <c r="AO19" i="4"/>
  <c r="AO692" i="4"/>
  <c r="AO631" i="4"/>
  <c r="AO492" i="4"/>
  <c r="AO436" i="4"/>
  <c r="AO547" i="4"/>
  <c r="AO578" i="4"/>
  <c r="AO583" i="4"/>
  <c r="AO572" i="4"/>
  <c r="AO283" i="4"/>
  <c r="AP467" i="4"/>
  <c r="AO714" i="4"/>
  <c r="AO430" i="4"/>
  <c r="AO189" i="4"/>
  <c r="AO254" i="4"/>
  <c r="AO607" i="4"/>
  <c r="AO571" i="4"/>
  <c r="AO59" i="4"/>
  <c r="AO667" i="4"/>
  <c r="AO560" i="4"/>
  <c r="AP702" i="4"/>
  <c r="AO590" i="4"/>
  <c r="AO324" i="4"/>
  <c r="AO537" i="4"/>
  <c r="AO25" i="4"/>
  <c r="AO561" i="4"/>
  <c r="AP335" i="4"/>
  <c r="AO172" i="4"/>
  <c r="AO263" i="4"/>
  <c r="AP628" i="4"/>
  <c r="AP374" i="4"/>
  <c r="AO566" i="4"/>
  <c r="AP608" i="4"/>
  <c r="AO654" i="4"/>
  <c r="AO115" i="4"/>
  <c r="AO112" i="4"/>
  <c r="AO109" i="4"/>
  <c r="AO659" i="4"/>
  <c r="AO55" i="4"/>
  <c r="AO16" i="4"/>
  <c r="AO515" i="4"/>
  <c r="AO296" i="4"/>
  <c r="AO410" i="4"/>
  <c r="AO229" i="4"/>
  <c r="AP692" i="4"/>
  <c r="AO445" i="4"/>
  <c r="AO493" i="4"/>
  <c r="AO119" i="4"/>
  <c r="AO32" i="4"/>
  <c r="AO26" i="4"/>
  <c r="AO8" i="4"/>
  <c r="AO573" i="4"/>
  <c r="AP572" i="4"/>
  <c r="AP162" i="4"/>
  <c r="AO683" i="4"/>
  <c r="AO529" i="4"/>
  <c r="AO355" i="4"/>
  <c r="AO305" i="4"/>
  <c r="AO733" i="4"/>
  <c r="AP446" i="4"/>
  <c r="AO402" i="4"/>
  <c r="AO33" i="4"/>
  <c r="AO300" i="4"/>
  <c r="AO466" i="4"/>
  <c r="AO267" i="4"/>
  <c r="AO636" i="4"/>
  <c r="AO658" i="4"/>
  <c r="AO749" i="4"/>
  <c r="AO648" i="4"/>
  <c r="AO433" i="4"/>
  <c r="AO58" i="4"/>
  <c r="AO420" i="4"/>
  <c r="AO277" i="4"/>
  <c r="AO495" i="4"/>
  <c r="AO486" i="4"/>
  <c r="AO520" i="4"/>
  <c r="AO167" i="4"/>
  <c r="AO397" i="4"/>
  <c r="AO34" i="4"/>
  <c r="AO247" i="4"/>
  <c r="AO405" i="4"/>
  <c r="AP492" i="4"/>
  <c r="AO731" i="4"/>
  <c r="AO234" i="4"/>
  <c r="AO222" i="4"/>
  <c r="AO501" i="4"/>
  <c r="AO579" i="4"/>
  <c r="AO385" i="4"/>
  <c r="AP690" i="4"/>
  <c r="AP666" i="4"/>
  <c r="AO622" i="4"/>
  <c r="AO266" i="4"/>
  <c r="AO223" i="4"/>
  <c r="AO9" i="4"/>
  <c r="AO17" i="4"/>
  <c r="AO27" i="4"/>
  <c r="AO483" i="4"/>
  <c r="AO719" i="4"/>
  <c r="AO413" i="4"/>
  <c r="AO741" i="4"/>
  <c r="AO218" i="4"/>
  <c r="AO574" i="4"/>
  <c r="AO455" i="4"/>
  <c r="AO18" i="4"/>
  <c r="AO24" i="4"/>
  <c r="AO185" i="4"/>
  <c r="AP247" i="4"/>
  <c r="AP733" i="4"/>
  <c r="AO411" i="4"/>
  <c r="AO633" i="4"/>
  <c r="AO680" i="4"/>
  <c r="AP73" i="4"/>
  <c r="AO456" i="4"/>
  <c r="AO235" i="4"/>
  <c r="AP189" i="4"/>
  <c r="AP574" i="4"/>
  <c r="AO13" i="4"/>
  <c r="AO225" i="4"/>
  <c r="AO725" i="4"/>
  <c r="AP612" i="4"/>
  <c r="AP166" i="4"/>
  <c r="AO121" i="4"/>
  <c r="AP668" i="4"/>
  <c r="AO524" i="4"/>
  <c r="AO75" i="4"/>
  <c r="AP552" i="4"/>
  <c r="AO184" i="4"/>
  <c r="AO691" i="4"/>
  <c r="AO54" i="4"/>
  <c r="AP703" i="4"/>
  <c r="AP648" i="4"/>
  <c r="AO382" i="4"/>
  <c r="AO149" i="4"/>
  <c r="AO610" i="4"/>
  <c r="AP473" i="4"/>
  <c r="AO748" i="4"/>
  <c r="AP483" i="4"/>
  <c r="AP579" i="4"/>
  <c r="AO183" i="4"/>
  <c r="AO665" i="4"/>
  <c r="AO735" i="4"/>
  <c r="AO424" i="4"/>
  <c r="AP475" i="4"/>
  <c r="AO475" i="4"/>
  <c r="AP309" i="4"/>
  <c r="AO309" i="4"/>
  <c r="AP29" i="4"/>
  <c r="AO29" i="4"/>
  <c r="AP715" i="4"/>
  <c r="AO715" i="4"/>
  <c r="AP618" i="4"/>
  <c r="AO618" i="4"/>
  <c r="AO616" i="4"/>
  <c r="AP616" i="4"/>
  <c r="AP543" i="4"/>
  <c r="AO543" i="4"/>
  <c r="AP487" i="4"/>
  <c r="AO487" i="4"/>
  <c r="AO437" i="4"/>
  <c r="AP437" i="4"/>
  <c r="AP401" i="4"/>
  <c r="AO401" i="4"/>
  <c r="AP503" i="4"/>
  <c r="AO503" i="4"/>
  <c r="AO469" i="4"/>
  <c r="AP469" i="4"/>
  <c r="AP220" i="4"/>
  <c r="AO220" i="4"/>
  <c r="AP142" i="4"/>
  <c r="AO142" i="4"/>
  <c r="AP661" i="4"/>
  <c r="AO661" i="4"/>
  <c r="AP589" i="4"/>
  <c r="AO589" i="4"/>
  <c r="AO87" i="4"/>
  <c r="AP87" i="4"/>
  <c r="AO82" i="4"/>
  <c r="AP82" i="4"/>
  <c r="AP65" i="4"/>
  <c r="AO65" i="4"/>
  <c r="AO737" i="4"/>
  <c r="AO742" i="4"/>
  <c r="AO388" i="4"/>
  <c r="AO302" i="4"/>
  <c r="AO44" i="4"/>
  <c r="Z16" i="4"/>
  <c r="J190" i="4"/>
  <c r="AP190" i="4" s="1"/>
  <c r="AP670" i="4"/>
  <c r="AO670" i="4"/>
  <c r="AP419" i="4"/>
  <c r="AO419" i="4"/>
  <c r="Z449" i="4"/>
  <c r="J449" i="4"/>
  <c r="J415" i="4"/>
  <c r="J368" i="4"/>
  <c r="Z368" i="4"/>
  <c r="Z332" i="4"/>
  <c r="J332" i="4"/>
  <c r="J331" i="4"/>
  <c r="Z331" i="4"/>
  <c r="AP749" i="4"/>
  <c r="AO454" i="4"/>
  <c r="AP588" i="4"/>
  <c r="AO180" i="4"/>
  <c r="AO31" i="4"/>
  <c r="AO53" i="4"/>
  <c r="AO161" i="4"/>
  <c r="AO246" i="4"/>
  <c r="AO46" i="4"/>
  <c r="AO175" i="4"/>
  <c r="AO136" i="4"/>
  <c r="AO173" i="4"/>
  <c r="AP590" i="4"/>
  <c r="AP18" i="4"/>
  <c r="AP9" i="4"/>
  <c r="AO228" i="4"/>
  <c r="AP394" i="4"/>
  <c r="Z700" i="4"/>
  <c r="J700" i="4"/>
  <c r="AO532" i="4"/>
  <c r="Z431" i="4"/>
  <c r="J431" i="4"/>
  <c r="Z417" i="4"/>
  <c r="J417" i="4"/>
  <c r="AO417" i="4" s="1"/>
  <c r="J295" i="4"/>
  <c r="AP295" i="4" s="1"/>
  <c r="Z295" i="4"/>
  <c r="AO655" i="4"/>
  <c r="AP582" i="4"/>
  <c r="AO151" i="4"/>
  <c r="AO679" i="4"/>
  <c r="AO214" i="4"/>
  <c r="AO52" i="4"/>
  <c r="AO135" i="4"/>
  <c r="AP571" i="4"/>
  <c r="Z730" i="4"/>
  <c r="AP725" i="4"/>
  <c r="J726" i="4"/>
  <c r="J724" i="4"/>
  <c r="AP724" i="4" s="1"/>
  <c r="Z536" i="4"/>
  <c r="J536" i="4"/>
  <c r="J441" i="4"/>
  <c r="AP441" i="4" s="1"/>
  <c r="J398" i="4"/>
  <c r="Z398" i="4"/>
  <c r="J395" i="4"/>
  <c r="AP395" i="4" s="1"/>
  <c r="Z395" i="4"/>
  <c r="J322" i="4"/>
  <c r="Z322" i="4"/>
  <c r="J321" i="4"/>
  <c r="AP321" i="4" s="1"/>
  <c r="Z321" i="4"/>
  <c r="J316" i="4"/>
  <c r="Z316" i="4"/>
  <c r="J315" i="4"/>
  <c r="AP315" i="4" s="1"/>
  <c r="Z315" i="4"/>
  <c r="J312" i="4"/>
  <c r="J297" i="4"/>
  <c r="Z297" i="4"/>
  <c r="AO694" i="4"/>
  <c r="Z534" i="4"/>
  <c r="J534" i="4"/>
  <c r="Z510" i="4"/>
  <c r="J510" i="4"/>
  <c r="AP510" i="4" s="1"/>
  <c r="J461" i="4"/>
  <c r="Z461" i="4"/>
  <c r="J460" i="4"/>
  <c r="AP460" i="4" s="1"/>
  <c r="Z460" i="4"/>
  <c r="AO434" i="4"/>
  <c r="AO477" i="4"/>
  <c r="AO442" i="4"/>
  <c r="Z677" i="4"/>
  <c r="AO598" i="4"/>
  <c r="AO551" i="4"/>
  <c r="AO392" i="4"/>
  <c r="AO693" i="4"/>
  <c r="AO620" i="4"/>
  <c r="AO614" i="4"/>
  <c r="AO478" i="4"/>
  <c r="AO474" i="4"/>
  <c r="AO422" i="4"/>
  <c r="AO281" i="4"/>
  <c r="AO111" i="4"/>
  <c r="AO81" i="4"/>
  <c r="AP708" i="4"/>
  <c r="AO708" i="4"/>
  <c r="AP699" i="4"/>
  <c r="AO699" i="4"/>
  <c r="AP68" i="4"/>
  <c r="AO68" i="4"/>
  <c r="AO730" i="4"/>
  <c r="AP730" i="4"/>
  <c r="AP684" i="4"/>
  <c r="AO684" i="4"/>
  <c r="AP738" i="4"/>
  <c r="AO738" i="4"/>
  <c r="AP697" i="4"/>
  <c r="AO697" i="4"/>
  <c r="AP696" i="4"/>
  <c r="AO696" i="4"/>
  <c r="AO453" i="4"/>
  <c r="AP744" i="4"/>
  <c r="AP720" i="4"/>
  <c r="AO351" i="4"/>
  <c r="J732" i="4"/>
  <c r="AO732" i="4" s="1"/>
  <c r="AO729" i="4"/>
  <c r="AO727" i="4"/>
  <c r="Z712" i="4"/>
  <c r="AO711" i="4"/>
  <c r="AO647" i="4"/>
  <c r="AO626" i="4"/>
  <c r="AO625" i="4"/>
  <c r="AP25" i="4"/>
  <c r="J723" i="4"/>
  <c r="Z721" i="4"/>
  <c r="AO425" i="4"/>
  <c r="AO678" i="4"/>
  <c r="AO676" i="4"/>
  <c r="AO674" i="4"/>
  <c r="AO740" i="4"/>
  <c r="AO706" i="4"/>
  <c r="Z467" i="4"/>
  <c r="AO463" i="4"/>
  <c r="AO439" i="4"/>
  <c r="AO366" i="4"/>
  <c r="AO364" i="4"/>
  <c r="AO362" i="4"/>
  <c r="AO360" i="4"/>
  <c r="AO356" i="4"/>
  <c r="AO354" i="4"/>
  <c r="AO481" i="4"/>
  <c r="AO294" i="4"/>
  <c r="AO290" i="4"/>
  <c r="AO264" i="4"/>
  <c r="AO603" i="4"/>
  <c r="AO278" i="4"/>
  <c r="AO188" i="4"/>
  <c r="AO181" i="4"/>
  <c r="AO527" i="4"/>
  <c r="AO526" i="4"/>
  <c r="AO513" i="4"/>
  <c r="AO502" i="4"/>
  <c r="AO458" i="4"/>
  <c r="J409" i="4"/>
  <c r="AO339" i="4"/>
  <c r="AO338" i="4"/>
  <c r="AO404" i="4"/>
  <c r="AO337" i="4"/>
  <c r="AO336" i="4"/>
  <c r="Z223" i="4"/>
  <c r="AO221" i="4"/>
  <c r="AO61" i="4"/>
  <c r="AO14" i="4"/>
  <c r="J261" i="4"/>
  <c r="AO262" i="4"/>
  <c r="AO535" i="4"/>
  <c r="AP243" i="4"/>
  <c r="AO243" i="4"/>
  <c r="J178" i="4"/>
  <c r="AO177" i="4"/>
  <c r="AP177" i="4"/>
  <c r="AO154" i="4"/>
  <c r="AP154" i="4"/>
  <c r="AP656" i="4"/>
  <c r="AO656" i="4"/>
  <c r="AP128" i="4"/>
  <c r="AO128" i="4"/>
  <c r="AO102" i="4"/>
  <c r="J101" i="4"/>
  <c r="AO99" i="4"/>
  <c r="AO586" i="4"/>
  <c r="AP586" i="4"/>
  <c r="AP555" i="4"/>
  <c r="AO555" i="4"/>
  <c r="AP323" i="4"/>
  <c r="AO323" i="4"/>
  <c r="AP303" i="4"/>
  <c r="AO303" i="4"/>
  <c r="AP255" i="4"/>
  <c r="AO255" i="4"/>
  <c r="AO104" i="4"/>
  <c r="AP104" i="4"/>
  <c r="AO30" i="4"/>
  <c r="AP30" i="4"/>
  <c r="AP630" i="4"/>
  <c r="AO630" i="4"/>
  <c r="AO563" i="4"/>
  <c r="AP563" i="4"/>
  <c r="AP470" i="4"/>
  <c r="AO470" i="4"/>
  <c r="AP289" i="4"/>
  <c r="AO289" i="4"/>
  <c r="AP268" i="4"/>
  <c r="AO268" i="4"/>
  <c r="AP186" i="4"/>
  <c r="AO186" i="4"/>
  <c r="AP127" i="4"/>
  <c r="AO127" i="4"/>
  <c r="AP98" i="4"/>
  <c r="AO98" i="4"/>
  <c r="AP93" i="4"/>
  <c r="AO93" i="4"/>
  <c r="F835" i="6"/>
  <c r="F844" i="6"/>
  <c r="F843" i="6" s="1"/>
  <c r="AO533" i="4"/>
  <c r="AP533" i="4"/>
  <c r="AP307" i="4"/>
  <c r="AO307" i="4"/>
  <c r="AP215" i="4"/>
  <c r="AO215" i="4"/>
  <c r="AO110" i="4"/>
  <c r="AP110" i="4"/>
  <c r="AO85" i="4"/>
  <c r="AP734" i="4"/>
  <c r="AO734" i="4"/>
  <c r="AP202" i="4"/>
  <c r="AO202" i="4"/>
  <c r="AO94" i="4"/>
  <c r="AP94" i="4"/>
  <c r="AP363" i="4"/>
  <c r="AO363" i="4"/>
  <c r="J713" i="4"/>
  <c r="Z713" i="4"/>
  <c r="J688" i="4"/>
  <c r="Z688" i="4"/>
  <c r="AO645" i="4"/>
  <c r="AO72" i="4"/>
  <c r="AP610" i="4"/>
  <c r="AP504" i="4"/>
  <c r="AP435" i="4"/>
  <c r="AP392" i="4"/>
  <c r="AP485" i="4"/>
  <c r="AO562" i="4"/>
  <c r="AO549" i="4"/>
  <c r="AO375" i="4"/>
  <c r="AO393" i="4"/>
  <c r="AO632" i="4"/>
  <c r="AO643" i="4"/>
  <c r="AO553" i="4"/>
  <c r="AO718" i="4"/>
  <c r="AO498" i="4"/>
  <c r="AP34" i="4"/>
  <c r="AP48" i="4"/>
  <c r="AO37" i="4"/>
  <c r="Z127" i="4"/>
  <c r="J163" i="4"/>
  <c r="AO170" i="4"/>
  <c r="AP266" i="4"/>
  <c r="AP370" i="4"/>
  <c r="AO575" i="4"/>
  <c r="Z610" i="4"/>
  <c r="AO651" i="4"/>
  <c r="AO238" i="4"/>
  <c r="Z563" i="4"/>
  <c r="AP578" i="4"/>
  <c r="AP27" i="4"/>
  <c r="AO12" i="4"/>
  <c r="J564" i="4"/>
  <c r="AP537" i="4"/>
  <c r="AP540" i="4"/>
  <c r="J280" i="4"/>
  <c r="AP280" i="4" s="1"/>
  <c r="AP482" i="4"/>
  <c r="AO11" i="4"/>
  <c r="AP224" i="4"/>
  <c r="AO242" i="4"/>
  <c r="Z307" i="4"/>
  <c r="Z480" i="4"/>
  <c r="AO350" i="4"/>
  <c r="AP477" i="4"/>
  <c r="J518" i="4"/>
  <c r="J468" i="4"/>
  <c r="AP442" i="4"/>
  <c r="AP742" i="4"/>
  <c r="AO717" i="4"/>
  <c r="AO716" i="4"/>
  <c r="J709" i="4"/>
  <c r="AP694" i="4"/>
  <c r="J686" i="4"/>
  <c r="Z673" i="4"/>
  <c r="J673" i="4"/>
  <c r="J672" i="4"/>
  <c r="J663" i="4"/>
  <c r="Z630" i="4"/>
  <c r="J615" i="4"/>
  <c r="Z615" i="4"/>
  <c r="AP614" i="4"/>
  <c r="Z602" i="4"/>
  <c r="J602" i="4"/>
  <c r="Z586" i="4"/>
  <c r="Z557" i="4"/>
  <c r="J557" i="4"/>
  <c r="Z555" i="4"/>
  <c r="J528" i="4"/>
  <c r="Z528" i="4"/>
  <c r="Z527" i="4"/>
  <c r="J509" i="4"/>
  <c r="AP509" i="4" s="1"/>
  <c r="J450" i="4"/>
  <c r="J423" i="4"/>
  <c r="Z423" i="4"/>
  <c r="J407" i="4"/>
  <c r="AP407" i="4" s="1"/>
  <c r="AP388" i="4"/>
  <c r="J380" i="4"/>
  <c r="AO367" i="4"/>
  <c r="J343" i="4"/>
  <c r="J286" i="4"/>
  <c r="Z255" i="4"/>
  <c r="J245" i="4"/>
  <c r="AP245" i="4" s="1"/>
  <c r="J211" i="4"/>
  <c r="AP211" i="4" s="1"/>
  <c r="J187" i="4"/>
  <c r="J159" i="4"/>
  <c r="J147" i="4"/>
  <c r="J143" i="4"/>
  <c r="J118" i="4"/>
  <c r="J108" i="4"/>
  <c r="AP108" i="4" s="1"/>
  <c r="Z108" i="4"/>
  <c r="J89" i="4"/>
  <c r="AO86" i="4"/>
  <c r="AP75" i="4"/>
  <c r="J63" i="4"/>
  <c r="Z51" i="4"/>
  <c r="Z30" i="4"/>
  <c r="Z12" i="4"/>
  <c r="Z10" i="4"/>
  <c r="F877" i="6"/>
  <c r="C872" i="6"/>
  <c r="D871" i="6" s="1"/>
  <c r="D841" i="6"/>
  <c r="J544" i="4"/>
  <c r="Z544" i="4"/>
  <c r="AO403" i="4"/>
  <c r="AO365" i="4"/>
  <c r="AO272" i="4"/>
  <c r="AO208" i="4"/>
  <c r="Z36" i="4"/>
  <c r="J36" i="4"/>
  <c r="AS88" i="7"/>
  <c r="AR96" i="7"/>
  <c r="AO649" i="4"/>
  <c r="AO306" i="4"/>
  <c r="AO545" i="4"/>
  <c r="AO707" i="4"/>
  <c r="AO488" i="4"/>
  <c r="AO20" i="4"/>
  <c r="J662" i="4"/>
  <c r="AO201" i="4"/>
  <c r="AO581" i="4"/>
  <c r="AO248" i="4"/>
  <c r="AO145" i="4"/>
  <c r="AO671" i="4"/>
  <c r="AO252" i="4"/>
  <c r="AO639" i="4"/>
  <c r="AO240" i="4"/>
  <c r="AO83" i="4"/>
  <c r="Z595" i="4"/>
  <c r="Z651" i="4"/>
  <c r="J241" i="4"/>
  <c r="J258" i="4"/>
  <c r="Z248" i="4"/>
  <c r="AP158" i="4"/>
  <c r="AO158" i="4"/>
  <c r="Z635" i="4"/>
  <c r="AO500" i="4"/>
  <c r="J489" i="4"/>
  <c r="AP422" i="4"/>
  <c r="AO22" i="4"/>
  <c r="J476" i="4"/>
  <c r="J479" i="4"/>
  <c r="J745" i="4"/>
  <c r="Z745" i="4"/>
  <c r="Z704" i="4"/>
  <c r="J704" i="4"/>
  <c r="Z667" i="4"/>
  <c r="Z577" i="4"/>
  <c r="J577" i="4"/>
  <c r="AO567" i="4"/>
  <c r="AO558" i="4"/>
  <c r="J447" i="4"/>
  <c r="AO389" i="4"/>
  <c r="J327" i="4"/>
  <c r="Z327" i="4"/>
  <c r="J320" i="4"/>
  <c r="AO313" i="4"/>
  <c r="J311" i="4"/>
  <c r="Z311" i="4"/>
  <c r="Z281" i="4"/>
  <c r="AO265" i="4"/>
  <c r="Z253" i="4"/>
  <c r="Z227" i="4"/>
  <c r="J227" i="4"/>
  <c r="Z207" i="4"/>
  <c r="J207" i="4"/>
  <c r="J206" i="4"/>
  <c r="AO144" i="4"/>
  <c r="Z44" i="4"/>
  <c r="C877" i="6"/>
  <c r="D874" i="6" s="1"/>
  <c r="E835" i="6"/>
  <c r="AS94" i="7"/>
  <c r="AO94" i="7"/>
  <c r="AK94" i="7"/>
  <c r="AR94" i="7"/>
  <c r="AN94" i="7"/>
  <c r="AJ94" i="7"/>
  <c r="AQ80" i="7"/>
  <c r="AQ95" i="7" s="1"/>
  <c r="Z682" i="4"/>
  <c r="AO519" i="4"/>
  <c r="AO695" i="4"/>
  <c r="Z120" i="4"/>
  <c r="J126" i="4"/>
  <c r="AO146" i="4"/>
  <c r="AO371" i="4"/>
  <c r="Z722" i="4"/>
  <c r="AO722" i="4"/>
  <c r="AO601" i="4"/>
  <c r="J56" i="4"/>
  <c r="J150" i="4"/>
  <c r="Z242" i="4"/>
  <c r="AO67" i="4"/>
  <c r="AO635" i="4"/>
  <c r="AO15" i="4"/>
  <c r="Z204" i="4"/>
  <c r="Z376" i="4"/>
  <c r="Z478" i="4"/>
  <c r="J426" i="4"/>
  <c r="Z739" i="4"/>
  <c r="J739" i="4"/>
  <c r="AP739" i="4" s="1"/>
  <c r="Z692" i="4"/>
  <c r="AO638" i="4"/>
  <c r="AO595" i="4"/>
  <c r="J541" i="4"/>
  <c r="AO539" i="4"/>
  <c r="AP532" i="4"/>
  <c r="Z525" i="4"/>
  <c r="Z451" i="4"/>
  <c r="AO384" i="4"/>
  <c r="AO376" i="4"/>
  <c r="Z348" i="4"/>
  <c r="J348" i="4"/>
  <c r="AP348" i="4" s="1"/>
  <c r="AO325" i="4"/>
  <c r="AO310" i="4"/>
  <c r="AO308" i="4"/>
  <c r="J275" i="4"/>
  <c r="AP275" i="4" s="1"/>
  <c r="Z275" i="4"/>
  <c r="J176" i="4"/>
  <c r="AP176" i="4" s="1"/>
  <c r="Z176" i="4"/>
  <c r="J155" i="4"/>
  <c r="AP155" i="4" s="1"/>
  <c r="Z155" i="4"/>
  <c r="AO133" i="4"/>
  <c r="AO120" i="4"/>
  <c r="J95" i="4"/>
  <c r="Z95" i="4"/>
  <c r="J71" i="4"/>
  <c r="AP71" i="4" s="1"/>
  <c r="J60" i="4"/>
  <c r="AP60" i="4" s="1"/>
  <c r="G877" i="6"/>
  <c r="C859" i="6"/>
  <c r="G835" i="6"/>
  <c r="AJ73" i="7"/>
  <c r="AO78" i="7"/>
  <c r="AP78" i="7"/>
  <c r="AP80" i="7" s="1"/>
  <c r="AP95" i="7" s="1"/>
  <c r="AK78" i="7"/>
  <c r="AL78" i="7"/>
  <c r="AL80" i="7" s="1"/>
  <c r="AL95" i="7" s="1"/>
  <c r="AO73" i="7"/>
  <c r="AK73" i="7"/>
  <c r="AJ80" i="7" l="1"/>
  <c r="AJ95" i="7" s="1"/>
  <c r="AJ89" i="7" s="1"/>
  <c r="AO312" i="4"/>
  <c r="AP312" i="4"/>
  <c r="AO510" i="4"/>
  <c r="AO688" i="4"/>
  <c r="AP688" i="4"/>
  <c r="AO724" i="4"/>
  <c r="AR89" i="7"/>
  <c r="AO80" i="7"/>
  <c r="AO95" i="7" s="1"/>
  <c r="AN80" i="7"/>
  <c r="AN95" i="7" s="1"/>
  <c r="AN89" i="7" s="1"/>
  <c r="D869" i="6"/>
  <c r="D876" i="6"/>
  <c r="D867" i="6"/>
  <c r="AL96" i="7"/>
  <c r="AL100" i="7" s="1"/>
  <c r="D850" i="6"/>
  <c r="D858" i="6"/>
  <c r="J762" i="4"/>
  <c r="AP564" i="4"/>
  <c r="AO564" i="4"/>
  <c r="AO441" i="4"/>
  <c r="AW768" i="4"/>
  <c r="J761" i="4"/>
  <c r="J759" i="4"/>
  <c r="Z761" i="4"/>
  <c r="Z760" i="4"/>
  <c r="AW454" i="4"/>
  <c r="AW761" i="4" s="1"/>
  <c r="J767" i="4"/>
  <c r="Z764" i="4"/>
  <c r="J763" i="4"/>
  <c r="J764" i="4"/>
  <c r="Z759" i="4"/>
  <c r="Z762" i="4"/>
  <c r="AX762" i="4"/>
  <c r="AW25" i="4"/>
  <c r="AW769" i="4" s="1"/>
  <c r="Z769" i="4"/>
  <c r="Z768" i="4"/>
  <c r="Z763" i="4"/>
  <c r="Z767" i="4"/>
  <c r="Z765" i="4"/>
  <c r="AW67" i="4"/>
  <c r="AX67" i="4" s="1"/>
  <c r="AX759" i="4" s="1"/>
  <c r="AW53" i="4"/>
  <c r="AX53" i="4" s="1"/>
  <c r="AX767" i="4" s="1"/>
  <c r="AV763" i="4"/>
  <c r="AW16" i="4"/>
  <c r="J766" i="4"/>
  <c r="AV755" i="4"/>
  <c r="AV760" i="4"/>
  <c r="J769" i="4"/>
  <c r="J765" i="4"/>
  <c r="AX8" i="4"/>
  <c r="AW760" i="4"/>
  <c r="Z766" i="4"/>
  <c r="AV765" i="4"/>
  <c r="AV764" i="4"/>
  <c r="J768" i="4"/>
  <c r="AW14" i="4"/>
  <c r="J760" i="4"/>
  <c r="D865" i="6"/>
  <c r="AK80" i="7"/>
  <c r="AK95" i="7" s="1"/>
  <c r="AK89" i="7" s="1"/>
  <c r="AN96" i="7"/>
  <c r="AN100" i="7" s="1"/>
  <c r="AN105" i="7" s="1"/>
  <c r="AQ89" i="7"/>
  <c r="AL89" i="7"/>
  <c r="AI89" i="7"/>
  <c r="Z755" i="4"/>
  <c r="J755" i="4"/>
  <c r="K162" i="7" s="1"/>
  <c r="V55" i="7" s="1"/>
  <c r="AP89" i="7"/>
  <c r="AN88" i="7"/>
  <c r="AM89" i="7"/>
  <c r="AM100" i="7"/>
  <c r="AM102" i="7" s="1"/>
  <c r="AP36" i="4"/>
  <c r="AP104" i="7"/>
  <c r="AW450" i="4"/>
  <c r="D852" i="6"/>
  <c r="AO89" i="7"/>
  <c r="D843" i="6"/>
  <c r="AI102" i="7"/>
  <c r="AI101" i="7"/>
  <c r="AI106" i="7"/>
  <c r="AI105" i="7"/>
  <c r="AI103" i="7"/>
  <c r="AI104" i="7"/>
  <c r="AP417" i="4"/>
  <c r="AO190" i="4"/>
  <c r="AO315" i="4"/>
  <c r="AP732" i="4"/>
  <c r="AW631" i="4"/>
  <c r="AO407" i="4"/>
  <c r="AO286" i="4"/>
  <c r="AP286" i="4"/>
  <c r="AO295" i="4"/>
  <c r="AO280" i="4"/>
  <c r="AO275" i="4"/>
  <c r="AO395" i="4"/>
  <c r="AO460" i="4"/>
  <c r="AO321" i="4"/>
  <c r="AO245" i="4"/>
  <c r="AO534" i="4"/>
  <c r="AP534" i="4"/>
  <c r="AP536" i="4"/>
  <c r="AO536" i="4"/>
  <c r="AP331" i="4"/>
  <c r="AO331" i="4"/>
  <c r="AP368" i="4"/>
  <c r="AO368" i="4"/>
  <c r="AO297" i="4"/>
  <c r="AP297" i="4"/>
  <c r="AP332" i="4"/>
  <c r="AO332" i="4"/>
  <c r="AP415" i="4"/>
  <c r="AO415" i="4"/>
  <c r="AO316" i="4"/>
  <c r="AP316" i="4"/>
  <c r="AO322" i="4"/>
  <c r="AP322" i="4"/>
  <c r="AP398" i="4"/>
  <c r="AO398" i="4"/>
  <c r="AP700" i="4"/>
  <c r="AO700" i="4"/>
  <c r="AO449" i="4"/>
  <c r="AP449" i="4"/>
  <c r="AO461" i="4"/>
  <c r="AP461" i="4"/>
  <c r="AP726" i="4"/>
  <c r="AO726" i="4"/>
  <c r="AP431" i="4"/>
  <c r="AO431" i="4"/>
  <c r="AO108" i="4"/>
  <c r="AO211" i="4"/>
  <c r="AO723" i="4"/>
  <c r="AP723" i="4"/>
  <c r="AO739" i="4"/>
  <c r="AO176" i="4"/>
  <c r="AP261" i="4"/>
  <c r="AO261" i="4"/>
  <c r="AO409" i="4"/>
  <c r="AP409" i="4"/>
  <c r="AP178" i="4"/>
  <c r="AO178" i="4"/>
  <c r="AP101" i="4"/>
  <c r="AO101" i="4"/>
  <c r="AP88" i="7"/>
  <c r="AO96" i="7"/>
  <c r="AP95" i="4"/>
  <c r="AO95" i="4"/>
  <c r="AP426" i="4"/>
  <c r="AO426" i="4"/>
  <c r="AP207" i="4"/>
  <c r="AO207" i="4"/>
  <c r="AQ104" i="7"/>
  <c r="AQ102" i="7"/>
  <c r="AQ106" i="7"/>
  <c r="AK88" i="7"/>
  <c r="AJ96" i="7"/>
  <c r="D847" i="6"/>
  <c r="D855" i="6"/>
  <c r="D853" i="6"/>
  <c r="D851" i="6"/>
  <c r="D849" i="6"/>
  <c r="D857" i="6"/>
  <c r="AP126" i="4"/>
  <c r="AO126" i="4"/>
  <c r="AO320" i="4"/>
  <c r="AP320" i="4"/>
  <c r="AO447" i="4"/>
  <c r="AP447" i="4"/>
  <c r="AP745" i="4"/>
  <c r="AO745" i="4"/>
  <c r="AR100" i="7"/>
  <c r="AR105" i="7" s="1"/>
  <c r="D854" i="6"/>
  <c r="D866" i="6"/>
  <c r="D864" i="6"/>
  <c r="D862" i="6"/>
  <c r="D870" i="6"/>
  <c r="D868" i="6"/>
  <c r="D875" i="6"/>
  <c r="AP63" i="4"/>
  <c r="AO63" i="4"/>
  <c r="AP89" i="4"/>
  <c r="AO89" i="4"/>
  <c r="AO143" i="4"/>
  <c r="AP143" i="4"/>
  <c r="AP187" i="4"/>
  <c r="AO187" i="4"/>
  <c r="AP380" i="4"/>
  <c r="AO380" i="4"/>
  <c r="AO423" i="4"/>
  <c r="AP423" i="4"/>
  <c r="AP557" i="4"/>
  <c r="AO557" i="4"/>
  <c r="AP709" i="4"/>
  <c r="AO709" i="4"/>
  <c r="AP468" i="4"/>
  <c r="AO468" i="4"/>
  <c r="AO713" i="4"/>
  <c r="AP713" i="4"/>
  <c r="AQ105" i="7"/>
  <c r="AP241" i="4"/>
  <c r="AO241" i="4"/>
  <c r="AP118" i="4"/>
  <c r="AO118" i="4"/>
  <c r="AP673" i="4"/>
  <c r="AO673" i="4"/>
  <c r="AP163" i="4"/>
  <c r="AO163" i="4"/>
  <c r="AO36" i="4"/>
  <c r="AP150" i="4"/>
  <c r="AO150" i="4"/>
  <c r="AQ101" i="7"/>
  <c r="D848" i="6"/>
  <c r="AO509" i="4"/>
  <c r="AO704" i="4"/>
  <c r="AP704" i="4"/>
  <c r="AO479" i="4"/>
  <c r="AP479" i="4"/>
  <c r="AO60" i="4"/>
  <c r="AP102" i="7"/>
  <c r="AP103" i="7"/>
  <c r="D863" i="6"/>
  <c r="AP147" i="4"/>
  <c r="AO147" i="4"/>
  <c r="AP450" i="4"/>
  <c r="AO450" i="4"/>
  <c r="AO663" i="4"/>
  <c r="AP663" i="4"/>
  <c r="AP686" i="4"/>
  <c r="AO686" i="4"/>
  <c r="AO518" i="4"/>
  <c r="AP518" i="4"/>
  <c r="AP759" i="4" s="1"/>
  <c r="AO155" i="4"/>
  <c r="AP105" i="7"/>
  <c r="AP101" i="7"/>
  <c r="AL88" i="7"/>
  <c r="AK96" i="7"/>
  <c r="AO541" i="4"/>
  <c r="AP541" i="4"/>
  <c r="AP56" i="4"/>
  <c r="AO56" i="4"/>
  <c r="D856" i="6"/>
  <c r="AO206" i="4"/>
  <c r="AP206" i="4"/>
  <c r="AP227" i="4"/>
  <c r="AO227" i="4"/>
  <c r="AP311" i="4"/>
  <c r="AO311" i="4"/>
  <c r="AP327" i="4"/>
  <c r="AO327" i="4"/>
  <c r="AO577" i="4"/>
  <c r="AP577" i="4"/>
  <c r="AO476" i="4"/>
  <c r="AP476" i="4"/>
  <c r="AP489" i="4"/>
  <c r="AO489" i="4"/>
  <c r="AO258" i="4"/>
  <c r="AP258" i="4"/>
  <c r="AO662" i="4"/>
  <c r="AP662" i="4"/>
  <c r="AO544" i="4"/>
  <c r="AP544" i="4"/>
  <c r="AQ103" i="7"/>
  <c r="AO159" i="4"/>
  <c r="AP159" i="4"/>
  <c r="AO343" i="4"/>
  <c r="AP343" i="4"/>
  <c r="AP528" i="4"/>
  <c r="AO528" i="4"/>
  <c r="AP602" i="4"/>
  <c r="AO602" i="4"/>
  <c r="AP615" i="4"/>
  <c r="AO615" i="4"/>
  <c r="AO672" i="4"/>
  <c r="AP672" i="4"/>
  <c r="AO348" i="4"/>
  <c r="AO71" i="4"/>
  <c r="D877" i="6" l="1"/>
  <c r="AX454" i="4"/>
  <c r="AX761" i="4" s="1"/>
  <c r="AL102" i="7"/>
  <c r="AL101" i="7"/>
  <c r="AL105" i="7"/>
  <c r="AW755" i="4"/>
  <c r="AL103" i="7"/>
  <c r="AL106" i="7"/>
  <c r="AL104" i="7"/>
  <c r="AW767" i="4"/>
  <c r="AX25" i="4"/>
  <c r="AX769" i="4" s="1"/>
  <c r="AW762" i="4"/>
  <c r="AO762" i="4"/>
  <c r="AP762" i="4"/>
  <c r="AW759" i="4"/>
  <c r="AO759" i="4"/>
  <c r="AO761" i="4"/>
  <c r="AP761" i="4"/>
  <c r="AP755" i="4"/>
  <c r="AO768" i="4"/>
  <c r="AP768" i="4"/>
  <c r="AP769" i="4"/>
  <c r="AO767" i="4"/>
  <c r="AP766" i="4"/>
  <c r="AO760" i="4"/>
  <c r="AO764" i="4"/>
  <c r="AP764" i="4"/>
  <c r="AO766" i="4"/>
  <c r="AP763" i="4"/>
  <c r="AO769" i="4"/>
  <c r="AO763" i="4"/>
  <c r="AP760" i="4"/>
  <c r="AO755" i="4"/>
  <c r="AP767" i="4"/>
  <c r="AO765" i="4"/>
  <c r="AW763" i="4"/>
  <c r="AP765" i="4"/>
  <c r="AX450" i="4"/>
  <c r="AW765" i="4"/>
  <c r="AX14" i="4"/>
  <c r="AW764" i="4"/>
  <c r="AX760" i="4"/>
  <c r="AX16" i="4"/>
  <c r="AX766" i="4" s="1"/>
  <c r="AW766" i="4"/>
  <c r="AM104" i="7"/>
  <c r="AM106" i="7"/>
  <c r="AM101" i="7"/>
  <c r="AM105" i="7"/>
  <c r="AM103" i="7"/>
  <c r="AR106" i="7"/>
  <c r="AX631" i="4"/>
  <c r="AO100" i="7"/>
  <c r="AO106" i="7" s="1"/>
  <c r="D872" i="6"/>
  <c r="AR101" i="7"/>
  <c r="AR104" i="7"/>
  <c r="AR102" i="7"/>
  <c r="AR103" i="7"/>
  <c r="D859" i="6"/>
  <c r="AN101" i="7"/>
  <c r="AN102" i="7"/>
  <c r="AN104" i="7"/>
  <c r="AN103" i="7"/>
  <c r="AN106" i="7"/>
  <c r="AK100" i="7"/>
  <c r="AK106" i="7" s="1"/>
  <c r="AJ100" i="7"/>
  <c r="AJ106" i="7" s="1"/>
  <c r="AX765" i="4" l="1"/>
  <c r="AX764" i="4"/>
  <c r="AX763" i="4"/>
  <c r="AX755" i="4"/>
  <c r="AK102" i="7"/>
  <c r="AK103" i="7"/>
  <c r="AK101" i="7"/>
  <c r="AK104" i="7"/>
  <c r="AK105" i="7"/>
  <c r="AJ101" i="7"/>
  <c r="AJ104" i="7"/>
  <c r="AJ102" i="7"/>
  <c r="AJ103" i="7"/>
  <c r="AJ105" i="7"/>
  <c r="AO102" i="7"/>
  <c r="AO101" i="7"/>
  <c r="AO103" i="7"/>
  <c r="AO104" i="7"/>
  <c r="AO105" i="7"/>
  <c r="W756" i="4"/>
  <c r="AR756" i="4"/>
  <c r="AJ756" i="4"/>
  <c r="AM756" i="4"/>
  <c r="AP756" i="4"/>
  <c r="BB756" i="4"/>
  <c r="S756" i="4"/>
  <c r="AU756" i="4"/>
  <c r="E756" i="4"/>
  <c r="O162" i="7" s="1"/>
  <c r="W53" i="7" s="1"/>
  <c r="M756" i="4"/>
  <c r="Z756" i="4"/>
  <c r="T756" i="4"/>
  <c r="E755" i="4"/>
  <c r="I162" i="7" s="1"/>
  <c r="V53" i="7" s="1"/>
  <c r="AQ756" i="4"/>
  <c r="AX756" i="4"/>
  <c r="B756" i="4"/>
  <c r="N162" i="7" s="1"/>
  <c r="W52" i="7" s="1"/>
  <c r="AS72" i="7" s="1"/>
  <c r="AS79" i="7" s="1"/>
  <c r="AS756" i="4"/>
  <c r="AG756" i="4"/>
  <c r="AC756" i="4"/>
  <c r="AF756" i="4"/>
  <c r="AL756" i="4"/>
  <c r="I756" i="4"/>
  <c r="P162" i="7" s="1"/>
  <c r="W54" i="7" s="1"/>
  <c r="R756" i="4"/>
  <c r="R162" i="7" s="1"/>
  <c r="W56" i="7" s="1"/>
  <c r="V756" i="4"/>
  <c r="AE756" i="4"/>
  <c r="O756" i="4"/>
  <c r="BF756" i="4"/>
  <c r="AT756" i="4"/>
  <c r="BC756" i="4"/>
  <c r="AZ756" i="4"/>
  <c r="AY756" i="4"/>
  <c r="BE756" i="4"/>
  <c r="AW756" i="4"/>
  <c r="K756" i="4"/>
  <c r="AD756" i="4"/>
  <c r="E753" i="4"/>
  <c r="X53" i="7" s="1"/>
  <c r="AO756" i="4"/>
  <c r="J756" i="4"/>
  <c r="Q162" i="7" s="1"/>
  <c r="W55" i="7" s="1"/>
  <c r="AN756" i="4"/>
  <c r="BG756" i="4"/>
  <c r="U756" i="4"/>
  <c r="AV756" i="4"/>
  <c r="X756" i="4"/>
  <c r="BA756" i="4"/>
  <c r="AH756" i="4"/>
  <c r="AI756" i="4"/>
  <c r="AA756" i="4"/>
  <c r="AK756" i="4"/>
  <c r="B755" i="4"/>
  <c r="H162" i="7" s="1"/>
  <c r="V52" i="7" s="1"/>
  <c r="AS71" i="7" s="1"/>
  <c r="AS78" i="7" s="1"/>
  <c r="AM6" i="5"/>
  <c r="F6" i="5"/>
  <c r="AL6" i="5"/>
  <c r="AK6" i="5"/>
  <c r="O6" i="5"/>
  <c r="AP6" i="5"/>
  <c r="AI6" i="5"/>
  <c r="U6" i="5"/>
  <c r="AO6" i="5"/>
  <c r="Z6" i="5"/>
  <c r="C6" i="5"/>
  <c r="AE6" i="5"/>
  <c r="X6" i="5"/>
  <c r="AQ6" i="5"/>
  <c r="G6" i="5"/>
  <c r="AG6" i="5"/>
  <c r="BA6" i="5"/>
  <c r="AH6" i="5"/>
  <c r="A6" i="5"/>
  <c r="P6" i="5"/>
  <c r="E6" i="5"/>
  <c r="I6" i="5"/>
  <c r="BE6" i="5"/>
  <c r="AZ6" i="5"/>
  <c r="L6" i="5"/>
  <c r="BG6" i="5"/>
  <c r="BC6" i="5"/>
  <c r="D6" i="5"/>
  <c r="Y6" i="5"/>
  <c r="J6" i="5"/>
  <c r="M6" i="5"/>
  <c r="AV6" i="5"/>
  <c r="AF6" i="5"/>
  <c r="BF6" i="5"/>
  <c r="AR6" i="5"/>
  <c r="AD6" i="5"/>
  <c r="AW6" i="5"/>
  <c r="AA6" i="5"/>
  <c r="T6" i="5"/>
  <c r="B753" i="4"/>
  <c r="X52" i="7" s="1"/>
  <c r="W6" i="5"/>
  <c r="BD6" i="5"/>
  <c r="AT6" i="5"/>
  <c r="AY6" i="5"/>
  <c r="N6" i="5"/>
  <c r="AX6" i="5"/>
  <c r="S6" i="5"/>
  <c r="AJ6" i="5"/>
  <c r="V6" i="5"/>
  <c r="AS6" i="5"/>
  <c r="K6" i="5"/>
  <c r="R6" i="5"/>
  <c r="AB6" i="5"/>
  <c r="AN6" i="5"/>
  <c r="H6" i="5"/>
  <c r="BB6" i="5"/>
  <c r="Q6" i="5"/>
  <c r="AC6" i="5"/>
  <c r="B754" i="4"/>
  <c r="B162" i="7" s="1"/>
  <c r="U52" i="7" s="1"/>
  <c r="AS70" i="7" s="1"/>
  <c r="AU6" i="5"/>
  <c r="U754" i="4"/>
  <c r="U753" i="4"/>
  <c r="S754" i="4"/>
  <c r="S753" i="4"/>
  <c r="AP754" i="4"/>
  <c r="AP753" i="4"/>
  <c r="AN754" i="4"/>
  <c r="AN753" i="4"/>
  <c r="BB754" i="4"/>
  <c r="BB753" i="4"/>
  <c r="AR754" i="4"/>
  <c r="AR753" i="4"/>
  <c r="BC754" i="4"/>
  <c r="BC753" i="4"/>
  <c r="AJ754" i="4"/>
  <c r="AJ753" i="4"/>
  <c r="BE754" i="4"/>
  <c r="BE753" i="4"/>
  <c r="O754" i="4"/>
  <c r="O753" i="4"/>
  <c r="AM754" i="4"/>
  <c r="AM753" i="4"/>
  <c r="Z754" i="4"/>
  <c r="Z753" i="4"/>
  <c r="BG754" i="4"/>
  <c r="BG753" i="4"/>
  <c r="AZ754" i="4"/>
  <c r="AZ753" i="4"/>
  <c r="AV754" i="4"/>
  <c r="AV753" i="4"/>
  <c r="AK754" i="4"/>
  <c r="AK753" i="4"/>
  <c r="AX754" i="4"/>
  <c r="AX753" i="4"/>
  <c r="AY754" i="4"/>
  <c r="AY753" i="4"/>
  <c r="AI754" i="4"/>
  <c r="AI753" i="4"/>
  <c r="AW754" i="4"/>
  <c r="AW753" i="4"/>
  <c r="R754" i="4"/>
  <c r="F162" i="7" s="1"/>
  <c r="U56" i="7" s="1"/>
  <c r="R753" i="4"/>
  <c r="X56" i="7" s="1"/>
  <c r="W754" i="4"/>
  <c r="W753" i="4"/>
  <c r="AQ754" i="4"/>
  <c r="AQ753" i="4"/>
  <c r="AU754" i="4"/>
  <c r="AU753" i="4"/>
  <c r="I754" i="4"/>
  <c r="D162" i="7" s="1"/>
  <c r="U54" i="7" s="1"/>
  <c r="I753" i="4"/>
  <c r="X54" i="7" s="1"/>
  <c r="AA754" i="4"/>
  <c r="AA753" i="4"/>
  <c r="AG754" i="4"/>
  <c r="AG753" i="4"/>
  <c r="AO754" i="4"/>
  <c r="AO753" i="4"/>
  <c r="AF754" i="4"/>
  <c r="AF753" i="4"/>
  <c r="T754" i="4"/>
  <c r="T753" i="4"/>
  <c r="BF754" i="4"/>
  <c r="BF753" i="4"/>
  <c r="AS754" i="4"/>
  <c r="AS753" i="4"/>
  <c r="AL754" i="4"/>
  <c r="AL753" i="4"/>
  <c r="M754" i="4"/>
  <c r="M753" i="4"/>
  <c r="J754" i="4"/>
  <c r="E162" i="7" s="1"/>
  <c r="U55" i="7" s="1"/>
  <c r="J753" i="4"/>
  <c r="X55" i="7" s="1"/>
  <c r="AD754" i="4"/>
  <c r="AD753" i="4"/>
  <c r="BA754" i="4"/>
  <c r="BA753" i="4"/>
  <c r="V754" i="4"/>
  <c r="V753" i="4"/>
  <c r="AC754" i="4"/>
  <c r="AC753" i="4"/>
  <c r="K754" i="4"/>
  <c r="K753" i="4"/>
  <c r="AT754" i="4"/>
  <c r="AT753" i="4"/>
  <c r="AH754" i="4"/>
  <c r="AH753" i="4"/>
  <c r="AE754" i="4"/>
  <c r="AE753" i="4"/>
  <c r="E754" i="4"/>
  <c r="C162" i="7" s="1"/>
  <c r="U53" i="7" s="1"/>
  <c r="X754" i="4"/>
  <c r="X753" i="4"/>
  <c r="AS73" i="7" l="1"/>
  <c r="AS96" i="7" s="1"/>
  <c r="AS77" i="7"/>
  <c r="AS80" i="7" s="1"/>
  <c r="AS95" i="7" s="1"/>
  <c r="AS89" i="7" s="1"/>
  <c r="J157" i="9"/>
  <c r="J177" i="9" s="1"/>
  <c r="AS64" i="7"/>
  <c r="AS66" i="7" s="1"/>
  <c r="AS100" i="7" l="1"/>
  <c r="AS104" i="7" l="1"/>
  <c r="AS103" i="7"/>
  <c r="AS101" i="7"/>
  <c r="AS105" i="7"/>
  <c r="AS102" i="7"/>
  <c r="AS106" i="7"/>
</calcChain>
</file>

<file path=xl/sharedStrings.xml><?xml version="1.0" encoding="utf-8"?>
<sst xmlns="http://schemas.openxmlformats.org/spreadsheetml/2006/main" count="19860" uniqueCount="4670">
  <si>
    <t>U.S. Dividend Champions</t>
  </si>
  <si>
    <t>End-of-month update at:</t>
  </si>
  <si>
    <t>Fundamental Data</t>
  </si>
  <si>
    <t>Dividends Paid by Year</t>
  </si>
  <si>
    <t>Percentage Increase by Year</t>
  </si>
  <si>
    <t>Dividend Growth Model</t>
  </si>
  <si>
    <t>Technical Data</t>
  </si>
  <si>
    <t>(and American Depository Receipts)</t>
  </si>
  <si>
    <t>Dates in Green (centered) indicate increase (by Ex-Div. Date) expected in next 2 months</t>
  </si>
  <si>
    <t>(excluding Special/Extra Dividends)</t>
  </si>
  <si>
    <t>(see Notes tab)</t>
  </si>
  <si>
    <t>(based on Earnings Estimates, if available)</t>
  </si>
  <si>
    <t>Dates in Red (right-aligned) indicate last increase more than a year ago (Ex-Div Date)</t>
  </si>
  <si>
    <t>Past Performance is No Guarantee of Future Results</t>
  </si>
  <si>
    <t>MMA=Moving Market Average</t>
  </si>
  <si>
    <t>Disclaimer: Although all figures are thought to be correct, no guarantee is expressed or implied.</t>
  </si>
  <si>
    <t># Column on right excludes amount normally paid in following year but accelerated; included next year (column on left)</t>
  </si>
  <si>
    <t>2013</t>
  </si>
  <si>
    <t>Mean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</si>
  <si>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</si>
  <si>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</si>
  <si>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</si>
  <si>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</si>
  <si>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</si>
  <si>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</si>
  <si>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</si>
  <si>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</si>
  <si>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MR%</t>
  </si>
  <si>
    <t>Qtly</t>
  </si>
  <si>
    <t>&amp;=MultiIncThisYr</t>
  </si>
  <si>
    <t>EPS%</t>
  </si>
  <si>
    <t>+/-% vs.</t>
  </si>
  <si>
    <t>TTM</t>
  </si>
  <si>
    <t>FYE</t>
  </si>
  <si>
    <t>PEG</t>
  </si>
  <si>
    <t>MRQ</t>
  </si>
  <si>
    <t>Past 5yr</t>
  </si>
  <si>
    <t>N</t>
  </si>
  <si>
    <t>MktCap</t>
  </si>
  <si>
    <t>Inside</t>
  </si>
  <si>
    <t>Debt/</t>
  </si>
  <si>
    <t>5/10</t>
  </si>
  <si>
    <t>DGR</t>
  </si>
  <si>
    <t>Amounts in Red indicate no increase during year</t>
  </si>
  <si>
    <t>vs.</t>
  </si>
  <si>
    <t>(simple</t>
  </si>
  <si>
    <t>Standard</t>
  </si>
  <si>
    <t>Tweed</t>
  </si>
  <si>
    <t>Chowder</t>
  </si>
  <si>
    <t>Estimated Dividends to be Paid in Year:</t>
  </si>
  <si>
    <t>Est. Payback</t>
  </si>
  <si>
    <t>5-yr</t>
  </si>
  <si>
    <t>52-wk</t>
  </si>
  <si>
    <t>50-day</t>
  </si>
  <si>
    <t>200-day</t>
  </si>
  <si>
    <t>Name</t>
  </si>
  <si>
    <t>Symbol</t>
  </si>
  <si>
    <t>Industry</t>
  </si>
  <si>
    <t>Yrs</t>
  </si>
  <si>
    <t>Seq</t>
  </si>
  <si>
    <t>DR</t>
  </si>
  <si>
    <t>SP</t>
  </si>
  <si>
    <t>Price</t>
  </si>
  <si>
    <t>Yield</t>
  </si>
  <si>
    <t>Old</t>
  </si>
  <si>
    <t>New</t>
  </si>
  <si>
    <t>Inc.</t>
  </si>
  <si>
    <t>Ex-Div</t>
  </si>
  <si>
    <t>Pay</t>
  </si>
  <si>
    <t>Sch</t>
  </si>
  <si>
    <t>Note</t>
  </si>
  <si>
    <t>Dividend</t>
  </si>
  <si>
    <t>Payout</t>
  </si>
  <si>
    <t>Graham</t>
  </si>
  <si>
    <t>P/E</t>
  </si>
  <si>
    <t>Month</t>
  </si>
  <si>
    <t>EPS</t>
  </si>
  <si>
    <t>P/Sales</t>
  </si>
  <si>
    <t>P/Book</t>
  </si>
  <si>
    <t>ROE</t>
  </si>
  <si>
    <t>Growth</t>
  </si>
  <si>
    <t>A</t>
  </si>
  <si>
    <t>($Mil)</t>
  </si>
  <si>
    <t>Own.</t>
  </si>
  <si>
    <t>Equity</t>
  </si>
  <si>
    <t>DEG</t>
  </si>
  <si>
    <t>A/D*</t>
  </si>
  <si>
    <t>1-yr</t>
  </si>
  <si>
    <t>3-yr</t>
  </si>
  <si>
    <t>10-yr</t>
  </si>
  <si>
    <t>#</t>
  </si>
  <si>
    <t>RegDivs</t>
  </si>
  <si>
    <t>2012</t>
  </si>
  <si>
    <t>average)</t>
  </si>
  <si>
    <t>Deviation</t>
  </si>
  <si>
    <t>Sector</t>
  </si>
  <si>
    <t>Factor</t>
  </si>
  <si>
    <t>Rule</t>
  </si>
  <si>
    <t>$</t>
  </si>
  <si>
    <t>%</t>
  </si>
  <si>
    <t>Beta</t>
  </si>
  <si>
    <t>Low</t>
  </si>
  <si>
    <t>High</t>
  </si>
  <si>
    <t>MMA</t>
  </si>
  <si>
    <t>1st Source Corp.</t>
  </si>
  <si>
    <t>SRCE</t>
  </si>
  <si>
    <t>-</t>
  </si>
  <si>
    <t>B15</t>
  </si>
  <si>
    <t>Financials</t>
  </si>
  <si>
    <t>3M Company</t>
  </si>
  <si>
    <t>MMM</t>
  </si>
  <si>
    <t>C12</t>
  </si>
  <si>
    <t>Industrials</t>
  </si>
  <si>
    <t>ABM Industries Inc.</t>
  </si>
  <si>
    <t>ABM</t>
  </si>
  <si>
    <t>Y</t>
  </si>
  <si>
    <t>AFLAC Inc.</t>
  </si>
  <si>
    <t>AFL</t>
  </si>
  <si>
    <t>Insurance</t>
  </si>
  <si>
    <t>C01</t>
  </si>
  <si>
    <t>Air Products &amp; Chem.</t>
  </si>
  <si>
    <t>APD</t>
  </si>
  <si>
    <t>B08</t>
  </si>
  <si>
    <t>Materials</t>
  </si>
  <si>
    <t>Altria Group Inc.</t>
  </si>
  <si>
    <t>MO</t>
  </si>
  <si>
    <t>Tobacco</t>
  </si>
  <si>
    <t>A10</t>
  </si>
  <si>
    <t>Consumer Staples</t>
  </si>
  <si>
    <t>American States Water</t>
  </si>
  <si>
    <t>AWR</t>
  </si>
  <si>
    <t>Utilities</t>
  </si>
  <si>
    <t>WTR</t>
  </si>
  <si>
    <t>Archer Daniels Midland</t>
  </si>
  <si>
    <t>ADM</t>
  </si>
  <si>
    <t>C14</t>
  </si>
  <si>
    <t>n/a</t>
  </si>
  <si>
    <t>AT&amp;T Inc.</t>
  </si>
  <si>
    <t>T</t>
  </si>
  <si>
    <t>B01</t>
  </si>
  <si>
    <t>Atmos Energy</t>
  </si>
  <si>
    <t>ATO</t>
  </si>
  <si>
    <t>C11</t>
  </si>
  <si>
    <t>Automatic Data Proc.</t>
  </si>
  <si>
    <t>ADP</t>
  </si>
  <si>
    <t>A01</t>
  </si>
  <si>
    <t>Badger Meter Inc.</t>
  </si>
  <si>
    <t>BMI</t>
  </si>
  <si>
    <t>C15</t>
  </si>
  <si>
    <t>Becton Dickinson &amp; Co.</t>
  </si>
  <si>
    <t>BDX</t>
  </si>
  <si>
    <t>C29</t>
  </si>
  <si>
    <t>FY Streak</t>
  </si>
  <si>
    <t>Health Care</t>
  </si>
  <si>
    <t>Bemis Company</t>
  </si>
  <si>
    <t>BMS</t>
  </si>
  <si>
    <t>Black Hills Corp.</t>
  </si>
  <si>
    <t>BKH</t>
  </si>
  <si>
    <t>Brady Corp.</t>
  </si>
  <si>
    <t>BRC</t>
  </si>
  <si>
    <t>A31</t>
  </si>
  <si>
    <t>Brown-Forman Class B</t>
  </si>
  <si>
    <t>BF-B</t>
  </si>
  <si>
    <t>A02</t>
  </si>
  <si>
    <t>C.R. Bard Inc.</t>
  </si>
  <si>
    <t>BCR</t>
  </si>
  <si>
    <t>California Water Service</t>
  </si>
  <si>
    <t>CWT</t>
  </si>
  <si>
    <t>B17</t>
  </si>
  <si>
    <t>Calvin B. Taylor Bankshares Inc.</t>
  </si>
  <si>
    <t>TYCB</t>
  </si>
  <si>
    <t>Dec</t>
  </si>
  <si>
    <t>Carlisle Companies</t>
  </si>
  <si>
    <t>CSL</t>
  </si>
  <si>
    <t>Chesapeake Financial Shares</t>
  </si>
  <si>
    <t>CPKF</t>
  </si>
  <si>
    <t>Chevron Corp.</t>
  </si>
  <si>
    <t>CVX</t>
  </si>
  <si>
    <t>Energy</t>
  </si>
  <si>
    <t>Cincinnati Financial</t>
  </si>
  <si>
    <t>CINF</t>
  </si>
  <si>
    <t>A14</t>
  </si>
  <si>
    <t>Cintas Corp.</t>
  </si>
  <si>
    <t>CTAS</t>
  </si>
  <si>
    <t>Clorox Company</t>
  </si>
  <si>
    <t>CLX</t>
  </si>
  <si>
    <t>Coca-Cola Company</t>
  </si>
  <si>
    <t>KO</t>
  </si>
  <si>
    <t>A03</t>
  </si>
  <si>
    <t>Colgate-Palmolive Co.</t>
  </si>
  <si>
    <t>CL</t>
  </si>
  <si>
    <t>Personal Products</t>
  </si>
  <si>
    <t>Commerce Bancshares</t>
  </si>
  <si>
    <t>CBSH</t>
  </si>
  <si>
    <t>C27</t>
  </si>
  <si>
    <t>Community Bank System</t>
  </si>
  <si>
    <t>CBU</t>
  </si>
  <si>
    <t>Community Trust Banc.</t>
  </si>
  <si>
    <t>CTBI</t>
  </si>
  <si>
    <t>Computer Services Inc.</t>
  </si>
  <si>
    <t>CSVI</t>
  </si>
  <si>
    <t>C25</t>
  </si>
  <si>
    <t>Connecticut Water Service</t>
  </si>
  <si>
    <t>CTWS</t>
  </si>
  <si>
    <t>Consolidated Edison</t>
  </si>
  <si>
    <t>ED</t>
  </si>
  <si>
    <t>Donaldson Company</t>
  </si>
  <si>
    <t>DCI</t>
  </si>
  <si>
    <t>B31</t>
  </si>
  <si>
    <t>Dover Corp.</t>
  </si>
  <si>
    <t>DOV</t>
  </si>
  <si>
    <t>Machinery</t>
  </si>
  <si>
    <t>Eagle Financial Services</t>
  </si>
  <si>
    <t>EFSI</t>
  </si>
  <si>
    <t>Eaton Vance Corp.</t>
  </si>
  <si>
    <t>EV</t>
  </si>
  <si>
    <t>Ecolab Inc.</t>
  </si>
  <si>
    <t>ECL</t>
  </si>
  <si>
    <t>A16</t>
  </si>
  <si>
    <t>Emerson Electric</t>
  </si>
  <si>
    <t>EMR</t>
  </si>
  <si>
    <t>Erie Indemnity Company</t>
  </si>
  <si>
    <t>ERIE</t>
  </si>
  <si>
    <t>A23</t>
  </si>
  <si>
    <t>ExxonMobil Corp.</t>
  </si>
  <si>
    <t>XOM</t>
  </si>
  <si>
    <t>C09</t>
  </si>
  <si>
    <t>Farmers &amp; Merchants Bancorp</t>
  </si>
  <si>
    <t>FMCB</t>
  </si>
  <si>
    <t>JaJl</t>
  </si>
  <si>
    <t>Federal Realty Inv. Trust</t>
  </si>
  <si>
    <t>FRT</t>
  </si>
  <si>
    <t>First Financial Corp.</t>
  </si>
  <si>
    <t>THFF</t>
  </si>
  <si>
    <t>Franklin Electric Co.</t>
  </si>
  <si>
    <t>FELE</t>
  </si>
  <si>
    <t>B18</t>
  </si>
  <si>
    <t>Franklin Resources</t>
  </si>
  <si>
    <t>BEN</t>
  </si>
  <si>
    <t>A13</t>
  </si>
  <si>
    <t>General Dynamics</t>
  </si>
  <si>
    <t>GD</t>
  </si>
  <si>
    <t>B05</t>
  </si>
  <si>
    <t>Genuine Parts Co.</t>
  </si>
  <si>
    <t>GPC</t>
  </si>
  <si>
    <t>Consumer Discretionary</t>
  </si>
  <si>
    <t>Gorman-Rupp Company</t>
  </si>
  <si>
    <t>GRC</t>
  </si>
  <si>
    <t>C08</t>
  </si>
  <si>
    <t>H.B. Fuller Company</t>
  </si>
  <si>
    <t>FUL</t>
  </si>
  <si>
    <t>Helmerich &amp; Payne Inc.</t>
  </si>
  <si>
    <t>HP</t>
  </si>
  <si>
    <t>Hormel Foods Corp.</t>
  </si>
  <si>
    <t>HRL</t>
  </si>
  <si>
    <t>Illinois Tool Works</t>
  </si>
  <si>
    <t>ITW</t>
  </si>
  <si>
    <t>Jack Henry &amp; Associates</t>
  </si>
  <si>
    <t>JKHY</t>
  </si>
  <si>
    <t>Johnson &amp; Johnson</t>
  </si>
  <si>
    <t>JNJ</t>
  </si>
  <si>
    <t>C13</t>
  </si>
  <si>
    <t>Kimberly-Clark Corp.</t>
  </si>
  <si>
    <t>KMB</t>
  </si>
  <si>
    <t>A04</t>
  </si>
  <si>
    <t>Lancaster Colony Corp.</t>
  </si>
  <si>
    <t>LANC</t>
  </si>
  <si>
    <t>Leggett &amp; Platt Inc.</t>
  </si>
  <si>
    <t>LEG</t>
  </si>
  <si>
    <t>Lowe's Companies</t>
  </si>
  <si>
    <t>LOW</t>
  </si>
  <si>
    <t>B09</t>
  </si>
  <si>
    <t>McCormick &amp; Co.</t>
  </si>
  <si>
    <t>MKC</t>
  </si>
  <si>
    <t>McDonald's Corp.</t>
  </si>
  <si>
    <t>MCD</t>
  </si>
  <si>
    <t>McGrath Rentcorp</t>
  </si>
  <si>
    <t>MGRC</t>
  </si>
  <si>
    <t>A28</t>
  </si>
  <si>
    <t>MDU Resources</t>
  </si>
  <si>
    <t>MDU</t>
  </si>
  <si>
    <t>Medtronic plc</t>
  </si>
  <si>
    <t>MDT</t>
  </si>
  <si>
    <t>A26</t>
  </si>
  <si>
    <t>ADR-Ireland,US$</t>
  </si>
  <si>
    <t>Mercury General Corp.</t>
  </si>
  <si>
    <t>MCY</t>
  </si>
  <si>
    <t>C28</t>
  </si>
  <si>
    <t>MGE Energy Inc.</t>
  </si>
  <si>
    <t>MGEE</t>
  </si>
  <si>
    <t>Middlesex Water Co.</t>
  </si>
  <si>
    <t>MSEX</t>
  </si>
  <si>
    <t>MSA Safety Inc.</t>
  </si>
  <si>
    <t>MSA</t>
  </si>
  <si>
    <t>C10</t>
  </si>
  <si>
    <t>NACCO Industries</t>
  </si>
  <si>
    <t>NC</t>
  </si>
  <si>
    <t>National Fuel Gas</t>
  </si>
  <si>
    <t>NFG</t>
  </si>
  <si>
    <t>National Retail Properties</t>
  </si>
  <si>
    <t>NNN</t>
  </si>
  <si>
    <t>Nordson Corp.</t>
  </si>
  <si>
    <t>NDSN</t>
  </si>
  <si>
    <t>C05</t>
  </si>
  <si>
    <t>Northwest Natural Gas</t>
  </si>
  <si>
    <t>NWN</t>
  </si>
  <si>
    <t>Nucor Corp.</t>
  </si>
  <si>
    <t>NUE</t>
  </si>
  <si>
    <t>Old Republic International</t>
  </si>
  <si>
    <t>ORI</t>
  </si>
  <si>
    <t>Parker-Hannifin Corp.</t>
  </si>
  <si>
    <t>PH</t>
  </si>
  <si>
    <t>Pentair Ltd.</t>
  </si>
  <si>
    <t>PNR</t>
  </si>
  <si>
    <t>People's United Financial</t>
  </si>
  <si>
    <t>PBCT</t>
  </si>
  <si>
    <t>PepsiCo Inc.</t>
  </si>
  <si>
    <t>PEP</t>
  </si>
  <si>
    <t>C30</t>
  </si>
  <si>
    <t>PPG Industries Inc.</t>
  </si>
  <si>
    <t>PPG</t>
  </si>
  <si>
    <t>Procter &amp; Gamble Co.</t>
  </si>
  <si>
    <t>PG</t>
  </si>
  <si>
    <t>RLI Corp.</t>
  </si>
  <si>
    <t>RLI</t>
  </si>
  <si>
    <t>C20</t>
  </si>
  <si>
    <t>RPM International Inc.</t>
  </si>
  <si>
    <t>RPM</t>
  </si>
  <si>
    <t>S&amp;P Global Inc.</t>
  </si>
  <si>
    <t>SPGI</t>
  </si>
  <si>
    <t>SEI Investments Company</t>
  </si>
  <si>
    <t>SEIC</t>
  </si>
  <si>
    <t>JaJu</t>
  </si>
  <si>
    <t>Sherwin-Williams Co.</t>
  </si>
  <si>
    <t>SHW</t>
  </si>
  <si>
    <t>SJW Corp.</t>
  </si>
  <si>
    <t>SJW</t>
  </si>
  <si>
    <t>Sonoco Products Co.</t>
  </si>
  <si>
    <t>SON</t>
  </si>
  <si>
    <t>Stanley Black &amp; Decker</t>
  </si>
  <si>
    <t>SWK</t>
  </si>
  <si>
    <t>C19</t>
  </si>
  <si>
    <t>Stepan Company</t>
  </si>
  <si>
    <t>SCL</t>
  </si>
  <si>
    <t>Stryker Corp.</t>
  </si>
  <si>
    <t>SYK</t>
  </si>
  <si>
    <t>Sysco Corp.</t>
  </si>
  <si>
    <t>SYY</t>
  </si>
  <si>
    <t>T. Rowe Price Group</t>
  </si>
  <si>
    <t>TROW</t>
  </si>
  <si>
    <t>Target Corp.</t>
  </si>
  <si>
    <t>TGT</t>
  </si>
  <si>
    <t>Telephone &amp; Data Sys.</t>
  </si>
  <si>
    <t>TDS</t>
  </si>
  <si>
    <t>C31</t>
  </si>
  <si>
    <t>Tennant Company</t>
  </si>
  <si>
    <t>TNC</t>
  </si>
  <si>
    <t>Tompkins Financial Corp.</t>
  </si>
  <si>
    <t>TMP</t>
  </si>
  <si>
    <t>Tootsie Roll Industries</t>
  </si>
  <si>
    <t>TR</t>
  </si>
  <si>
    <t>Adj/Stock Div</t>
  </si>
  <si>
    <t>UGI Corp.</t>
  </si>
  <si>
    <t>UGI</t>
  </si>
  <si>
    <t>UMB Financial Corp.</t>
  </si>
  <si>
    <t>UMBF</t>
  </si>
  <si>
    <t>United Bankshares Inc.</t>
  </si>
  <si>
    <t>UBSI</t>
  </si>
  <si>
    <t>Rec Date Streak</t>
  </si>
  <si>
    <t>Universal Corp.</t>
  </si>
  <si>
    <t>UVV</t>
  </si>
  <si>
    <t>Universal Health Realty Trust</t>
  </si>
  <si>
    <t>UHT</t>
  </si>
  <si>
    <t>Vectren Corp.</t>
  </si>
  <si>
    <t>VVC</t>
  </si>
  <si>
    <t>VF Corp.</t>
  </si>
  <si>
    <t>VFC</t>
  </si>
  <si>
    <t>C18</t>
  </si>
  <si>
    <t>W.W. Grainger Inc.</t>
  </si>
  <si>
    <t>GWW</t>
  </si>
  <si>
    <t>Wal-Mart Stores Inc.</t>
  </si>
  <si>
    <t>WMT</t>
  </si>
  <si>
    <t>Walgreens Boots Alliance Inc.</t>
  </si>
  <si>
    <t>WBA</t>
  </si>
  <si>
    <t>West Pharmaceutical Services</t>
  </si>
  <si>
    <t>WST</t>
  </si>
  <si>
    <t>Westamerica Bancorp</t>
  </si>
  <si>
    <t>WABC</t>
  </si>
  <si>
    <t>Weyco Group Inc.</t>
  </si>
  <si>
    <t>WEYS</t>
  </si>
  <si>
    <t>Champions</t>
  </si>
  <si>
    <t>Contenders</t>
  </si>
  <si>
    <t>A.O. Smith Corp.</t>
  </si>
  <si>
    <t>AOS</t>
  </si>
  <si>
    <t>Aaron's Inc.</t>
  </si>
  <si>
    <t>AAN</t>
  </si>
  <si>
    <t>Accenture plc</t>
  </si>
  <si>
    <t>ACN</t>
  </si>
  <si>
    <t>MyNv</t>
  </si>
  <si>
    <t>Acme United Corp.</t>
  </si>
  <si>
    <t>ACU</t>
  </si>
  <si>
    <t>Albemarle Corp.</t>
  </si>
  <si>
    <t>ALB</t>
  </si>
  <si>
    <t>Alliant Energy Corp.</t>
  </si>
  <si>
    <t>LNT</t>
  </si>
  <si>
    <t>American Equity Investment Life Holding Co.</t>
  </si>
  <si>
    <t>AEL</t>
  </si>
  <si>
    <t>American Financial Group Inc.</t>
  </si>
  <si>
    <t>AFG</t>
  </si>
  <si>
    <t>A25</t>
  </si>
  <si>
    <t>American Water Works</t>
  </si>
  <si>
    <t>AWK</t>
  </si>
  <si>
    <t>AmeriGas Partners LP</t>
  </si>
  <si>
    <t>APU</t>
  </si>
  <si>
    <t>Ameriprise Financial Inc.</t>
  </si>
  <si>
    <t>AMP</t>
  </si>
  <si>
    <t>B19</t>
  </si>
  <si>
    <t>AmerisourceBergen Corp.</t>
  </si>
  <si>
    <t>ABC</t>
  </si>
  <si>
    <t>C04</t>
  </si>
  <si>
    <t>AmTrust Financial Services Inc.</t>
  </si>
  <si>
    <t>AFSI</t>
  </si>
  <si>
    <t>A19</t>
  </si>
  <si>
    <t>Analog Devices Inc.</t>
  </si>
  <si>
    <t>ADI</t>
  </si>
  <si>
    <t>C07</t>
  </si>
  <si>
    <t>Andersons Inc. (The)</t>
  </si>
  <si>
    <t>ANDE</t>
  </si>
  <si>
    <t>A24</t>
  </si>
  <si>
    <t>AptarGroup Inc.</t>
  </si>
  <si>
    <t>ATR</t>
  </si>
  <si>
    <t>B23</t>
  </si>
  <si>
    <t>Armanino Foods of Distinction Inc.</t>
  </si>
  <si>
    <t>AMNF</t>
  </si>
  <si>
    <t>Arrow Financial Corp.</t>
  </si>
  <si>
    <t>AROW</t>
  </si>
  <si>
    <t>Adj/Stk Div</t>
  </si>
  <si>
    <t>Artesian Resources</t>
  </si>
  <si>
    <t>ARTNA</t>
  </si>
  <si>
    <t>B22</t>
  </si>
  <si>
    <t>Assurant Inc.</t>
  </si>
  <si>
    <t>AIZ</t>
  </si>
  <si>
    <t>Atrion Corp.</t>
  </si>
  <si>
    <t>ATRI</t>
  </si>
  <si>
    <t>Auburn National Bancorp</t>
  </si>
  <si>
    <t>AUBN</t>
  </si>
  <si>
    <t>Avista Corp.</t>
  </si>
  <si>
    <t>AVA</t>
  </si>
  <si>
    <t>Axis Capital Holdings Ltd.</t>
  </si>
  <si>
    <t>AXS</t>
  </si>
  <si>
    <t>BancFirst Corp. OK</t>
  </si>
  <si>
    <t>BANF</t>
  </si>
  <si>
    <t>Bank of Marin Bancorp</t>
  </si>
  <si>
    <t>BMRC</t>
  </si>
  <si>
    <t>B11</t>
  </si>
  <si>
    <t>A20</t>
  </si>
  <si>
    <t>Bank of Utica</t>
  </si>
  <si>
    <t>BKUTK</t>
  </si>
  <si>
    <t>Bar Harbor Bankshares</t>
  </si>
  <si>
    <t>BHB</t>
  </si>
  <si>
    <t>Best Buy Corp.</t>
  </si>
  <si>
    <t>BBY</t>
  </si>
  <si>
    <t>A12</t>
  </si>
  <si>
    <t>BOK Financial Corp.</t>
  </si>
  <si>
    <t>BOKF</t>
  </si>
  <si>
    <t>B27</t>
  </si>
  <si>
    <t>Brinker International</t>
  </si>
  <si>
    <t>EAT</t>
  </si>
  <si>
    <t>Broadridge Financial Solutions Inc.</t>
  </si>
  <si>
    <t>BR</t>
  </si>
  <si>
    <t>Brookfield Infrastructure Partners LP</t>
  </si>
  <si>
    <t>BIP</t>
  </si>
  <si>
    <t>Bermuda,US$</t>
  </si>
  <si>
    <t>Brown &amp; Brown Inc.</t>
  </si>
  <si>
    <t>BRO</t>
  </si>
  <si>
    <t>Buckeye Partners LP</t>
  </si>
  <si>
    <t>BPL</t>
  </si>
  <si>
    <t>Bunge Limited</t>
  </si>
  <si>
    <t>BG</t>
  </si>
  <si>
    <t>C.H. Robinson Worldwide</t>
  </si>
  <si>
    <t>CHRW</t>
  </si>
  <si>
    <t>Cambridge Bancorp</t>
  </si>
  <si>
    <t>CATC</t>
  </si>
  <si>
    <t>Canadian National Railway</t>
  </si>
  <si>
    <t>CNI</t>
  </si>
  <si>
    <t>@,Canada</t>
  </si>
  <si>
    <t>Cardinal Health Inc.</t>
  </si>
  <si>
    <t>CAH</t>
  </si>
  <si>
    <t>A15</t>
  </si>
  <si>
    <t>Casey's General Stores Inc.</t>
  </si>
  <si>
    <t>CASY</t>
  </si>
  <si>
    <t>Cass Information Systems Inc.</t>
  </si>
  <si>
    <t>CASS</t>
  </si>
  <si>
    <t>Caterpillar Inc.</t>
  </si>
  <si>
    <t>CAT</t>
  </si>
  <si>
    <t>CCFNB Bancorp Inc.</t>
  </si>
  <si>
    <t>CCFN</t>
  </si>
  <si>
    <t>CenterPoint Energy</t>
  </si>
  <si>
    <t>CNP</t>
  </si>
  <si>
    <t>Chesapeake Utilities</t>
  </si>
  <si>
    <t>CPK</t>
  </si>
  <si>
    <t>A05</t>
  </si>
  <si>
    <t>Chubb Limited</t>
  </si>
  <si>
    <t>CB</t>
  </si>
  <si>
    <t>A21</t>
  </si>
  <si>
    <t>Switz.,US$</t>
  </si>
  <si>
    <t>Church &amp; Dwight</t>
  </si>
  <si>
    <t>CHD</t>
  </si>
  <si>
    <t>Citizens Financial Services</t>
  </si>
  <si>
    <t>CZFS</t>
  </si>
  <si>
    <t>CMS Energy Corp.</t>
  </si>
  <si>
    <t>CMS</t>
  </si>
  <si>
    <t>B28</t>
  </si>
  <si>
    <t>Columbia Sportswear Co.</t>
  </si>
  <si>
    <t>COLM</t>
  </si>
  <si>
    <t>B30</t>
  </si>
  <si>
    <t>Comcast Corp.</t>
  </si>
  <si>
    <t>CMCSA</t>
  </si>
  <si>
    <t>Media</t>
  </si>
  <si>
    <t>Compass Minerals International</t>
  </si>
  <si>
    <t>CMP</t>
  </si>
  <si>
    <t>Costco Wholesale</t>
  </si>
  <si>
    <t>COST</t>
  </si>
  <si>
    <t>B26</t>
  </si>
  <si>
    <t>Cracker Barrel Old Country</t>
  </si>
  <si>
    <t>CBRL</t>
  </si>
  <si>
    <t>CSX Corp.</t>
  </si>
  <si>
    <t>CSX</t>
  </si>
  <si>
    <t>Cullen/Frost Bankers</t>
  </si>
  <si>
    <t>CFR</t>
  </si>
  <si>
    <t>Cummins Inc.</t>
  </si>
  <si>
    <t>CMI</t>
  </si>
  <si>
    <t>CVS Health Corp.</t>
  </si>
  <si>
    <t>CVS</t>
  </si>
  <si>
    <t>B02</t>
  </si>
  <si>
    <t>Digital Realty Trust</t>
  </si>
  <si>
    <t>DLR</t>
  </si>
  <si>
    <t>Dominion Energy Inc.</t>
  </si>
  <si>
    <t>D</t>
  </si>
  <si>
    <t>Donegal Group Inc. A</t>
  </si>
  <si>
    <t>DGICA</t>
  </si>
  <si>
    <t>Donegal Group Inc. B</t>
  </si>
  <si>
    <t>DGICB</t>
  </si>
  <si>
    <t>Duke Energy Corp.</t>
  </si>
  <si>
    <t>DUK</t>
  </si>
  <si>
    <t>Dun &amp; Bradstreet Corp.</t>
  </si>
  <si>
    <t>DNB</t>
  </si>
  <si>
    <t>Eagle Bancorp Montana Inc.</t>
  </si>
  <si>
    <t>EBMT</t>
  </si>
  <si>
    <t>Edison International</t>
  </si>
  <si>
    <t>EIX</t>
  </si>
  <si>
    <t>Enbridge Inc.</t>
  </si>
  <si>
    <t>ENB</t>
  </si>
  <si>
    <t>Energy Transfer Partners LP</t>
  </si>
  <si>
    <t>ETP</t>
  </si>
  <si>
    <t>B14</t>
  </si>
  <si>
    <t>Ensign Group Inc.</t>
  </si>
  <si>
    <t>ENSG</t>
  </si>
  <si>
    <t>Enterprise Bancorp Inc.</t>
  </si>
  <si>
    <t>EBTC</t>
  </si>
  <si>
    <t>Enterprise Products Partners LP</t>
  </si>
  <si>
    <t>EPD</t>
  </si>
  <si>
    <t>B07</t>
  </si>
  <si>
    <t>Equity LifeStyle Properties</t>
  </si>
  <si>
    <t>ELS</t>
  </si>
  <si>
    <t>Essex Property Trust</t>
  </si>
  <si>
    <t>ESS</t>
  </si>
  <si>
    <t>A17</t>
  </si>
  <si>
    <t>Evercore Partners Inc.</t>
  </si>
  <si>
    <t>EVR</t>
  </si>
  <si>
    <t>Eversource Energy</t>
  </si>
  <si>
    <t>ES</t>
  </si>
  <si>
    <t>Expeditors International</t>
  </si>
  <si>
    <t>EXPD</t>
  </si>
  <si>
    <t>JnDe</t>
  </si>
  <si>
    <t>Factset Research System Inc.</t>
  </si>
  <si>
    <t>FDS</t>
  </si>
  <si>
    <t>Farmers and Merchants Bancorp</t>
  </si>
  <si>
    <t>FMAO</t>
  </si>
  <si>
    <t>Fastenal Company</t>
  </si>
  <si>
    <t>FAST</t>
  </si>
  <si>
    <t>FedEx Corp.</t>
  </si>
  <si>
    <t>FDX</t>
  </si>
  <si>
    <t>A06</t>
  </si>
  <si>
    <t>First Farmers Financial Corp.</t>
  </si>
  <si>
    <t>FFMR</t>
  </si>
  <si>
    <t>First of Long Island Corp.</t>
  </si>
  <si>
    <t>FLIC</t>
  </si>
  <si>
    <t>First Robinson Financial Corp.</t>
  </si>
  <si>
    <t>FRFC</t>
  </si>
  <si>
    <t>C16</t>
  </si>
  <si>
    <t>Flowers Foods</t>
  </si>
  <si>
    <t>FLO</t>
  </si>
  <si>
    <t>C23</t>
  </si>
  <si>
    <t>Flowserve Corp.</t>
  </si>
  <si>
    <t>FLS</t>
  </si>
  <si>
    <t>A08</t>
  </si>
  <si>
    <t>General Mills</t>
  </si>
  <si>
    <t>GIS</t>
  </si>
  <si>
    <t>Graco Inc.</t>
  </si>
  <si>
    <t>GGG</t>
  </si>
  <si>
    <t>Hanover Insurance Group (The)</t>
  </si>
  <si>
    <t>THG</t>
  </si>
  <si>
    <t>C22</t>
  </si>
  <si>
    <t>Hasbro Inc.</t>
  </si>
  <si>
    <t>HAS</t>
  </si>
  <si>
    <t>Hawkins Inc.</t>
  </si>
  <si>
    <t>HWKN</t>
  </si>
  <si>
    <t>ApOc</t>
  </si>
  <si>
    <t>HDFC Bank Limited</t>
  </si>
  <si>
    <t>HDB</t>
  </si>
  <si>
    <t>Healthcare Services Group Inc.</t>
  </si>
  <si>
    <t>HCSG</t>
  </si>
  <si>
    <t>Hillenbrand Inc.</t>
  </si>
  <si>
    <t>HI</t>
  </si>
  <si>
    <t>Hingham Institution for Savings</t>
  </si>
  <si>
    <t>HIFS</t>
  </si>
  <si>
    <t>A18</t>
  </si>
  <si>
    <t>Holly Energy Partners LP</t>
  </si>
  <si>
    <t>HEP</t>
  </si>
  <si>
    <t>Honat Bancorp Inc.</t>
  </si>
  <si>
    <t>HONT</t>
  </si>
  <si>
    <t>Hubbell Inc.</t>
  </si>
  <si>
    <t>HUBB</t>
  </si>
  <si>
    <t>Inmarsat plc</t>
  </si>
  <si>
    <t>IMASF</t>
  </si>
  <si>
    <t>International Business Machines</t>
  </si>
  <si>
    <t>IBM</t>
  </si>
  <si>
    <t>International Flavors &amp; Fragrances</t>
  </si>
  <si>
    <t>IFF</t>
  </si>
  <si>
    <t>International Speedway Corp.</t>
  </si>
  <si>
    <t>ISCA</t>
  </si>
  <si>
    <t>Isabella Bank Corp.</t>
  </si>
  <si>
    <t>ISBA</t>
  </si>
  <si>
    <t>J.M. Smucker Co.</t>
  </si>
  <si>
    <t>SJM</t>
  </si>
  <si>
    <t>J&amp;J Snack Foods Corp.</t>
  </si>
  <si>
    <t>JJSF</t>
  </si>
  <si>
    <t>JB Hunt Transport Services Inc.</t>
  </si>
  <si>
    <t>JBHT</t>
  </si>
  <si>
    <t>B24</t>
  </si>
  <si>
    <t>John Wiley &amp; Sons Inc.</t>
  </si>
  <si>
    <t>JW-A</t>
  </si>
  <si>
    <t>Also Class B</t>
  </si>
  <si>
    <t>Kellogg Company</t>
  </si>
  <si>
    <t>K</t>
  </si>
  <si>
    <t>Kroger Company</t>
  </si>
  <si>
    <t>KR</t>
  </si>
  <si>
    <t>L3 Technologies Inc.</t>
  </si>
  <si>
    <t>LLL</t>
  </si>
  <si>
    <t>Landmark Bancorp Inc.</t>
  </si>
  <si>
    <t>LARK</t>
  </si>
  <si>
    <t>Landstar System Inc.</t>
  </si>
  <si>
    <t>LSTR</t>
  </si>
  <si>
    <t>Lazard Limited</t>
  </si>
  <si>
    <t>LAZ</t>
  </si>
  <si>
    <t>Lincoln Electric Holdings</t>
  </si>
  <si>
    <t>LECO</t>
  </si>
  <si>
    <t>Lindsay Corp.</t>
  </si>
  <si>
    <t>LNN</t>
  </si>
  <si>
    <t>Lockheed Martin</t>
  </si>
  <si>
    <t>LMT</t>
  </si>
  <si>
    <t>Lyons Bancorp Inc.</t>
  </si>
  <si>
    <t>LYBC</t>
  </si>
  <si>
    <t>Magellan Midstream Partners LP</t>
  </si>
  <si>
    <t>MMP</t>
  </si>
  <si>
    <t>Matthews International</t>
  </si>
  <si>
    <t>MATW</t>
  </si>
  <si>
    <t>Maxim Integrated Products</t>
  </si>
  <si>
    <t>MXIM</t>
  </si>
  <si>
    <t>McKesson Corp.</t>
  </si>
  <si>
    <t>MCK</t>
  </si>
  <si>
    <t>Meredith Corp.</t>
  </si>
  <si>
    <t>MDP</t>
  </si>
  <si>
    <t>Microchip Technology Inc.</t>
  </si>
  <si>
    <t>MCHP</t>
  </si>
  <si>
    <t>Microsoft Corp.</t>
  </si>
  <si>
    <t>MSFT</t>
  </si>
  <si>
    <t>Minden Bancorp Inc.</t>
  </si>
  <si>
    <t>MDNB</t>
  </si>
  <si>
    <t>MNRO</t>
  </si>
  <si>
    <t>MSC Industrial Direct Co. Inc.</t>
  </si>
  <si>
    <t>MSM</t>
  </si>
  <si>
    <t>Muncy Bank Financial Inc.</t>
  </si>
  <si>
    <t>MYBF</t>
  </si>
  <si>
    <t>National Bankshares</t>
  </si>
  <si>
    <t>NKSH</t>
  </si>
  <si>
    <t>National Health Investors</t>
  </si>
  <si>
    <t>NHI</t>
  </si>
  <si>
    <t>B10</t>
  </si>
  <si>
    <t>National Healthcare Corp.</t>
  </si>
  <si>
    <t>NHC</t>
  </si>
  <si>
    <t>New Jersey Resources</t>
  </si>
  <si>
    <t>NJR</t>
  </si>
  <si>
    <t>NewMarket Corp.</t>
  </si>
  <si>
    <t>NEU</t>
  </si>
  <si>
    <t>NextEra Energy Inc.</t>
  </si>
  <si>
    <t>NEE</t>
  </si>
  <si>
    <t>Nike Inc.</t>
  </si>
  <si>
    <t>NKE</t>
  </si>
  <si>
    <t>Northeast Indiana Bancorp</t>
  </si>
  <si>
    <t>NIDB</t>
  </si>
  <si>
    <t>B21</t>
  </si>
  <si>
    <t>Northrop Grumman</t>
  </si>
  <si>
    <t>NOC</t>
  </si>
  <si>
    <t>C21</t>
  </si>
  <si>
    <t>NorthWestern Corp.</t>
  </si>
  <si>
    <t>NWE</t>
  </si>
  <si>
    <t>Norwood Financial</t>
  </si>
  <si>
    <t>NWFL</t>
  </si>
  <si>
    <t>Nu Skin Enterprises Inc.</t>
  </si>
  <si>
    <t>NUS</t>
  </si>
  <si>
    <t>Occidental Petroleum</t>
  </si>
  <si>
    <t>OXY</t>
  </si>
  <si>
    <t>OGE Energy Corp.</t>
  </si>
  <si>
    <t>OGE</t>
  </si>
  <si>
    <t>A30</t>
  </si>
  <si>
    <t>Oil-Dri Corp. of America</t>
  </si>
  <si>
    <t>ODC</t>
  </si>
  <si>
    <t>Omega Healthcare Investors</t>
  </si>
  <si>
    <t>OHI</t>
  </si>
  <si>
    <t>ONEOK Inc.</t>
  </si>
  <si>
    <t>OKE</t>
  </si>
  <si>
    <t>Owens &amp; Minor Inc.</t>
  </si>
  <si>
    <t>OMI</t>
  </si>
  <si>
    <t>Perrigo Company plc</t>
  </si>
  <si>
    <t>PRGO</t>
  </si>
  <si>
    <t>Ireland,US$</t>
  </si>
  <si>
    <t>Philip Morris International</t>
  </si>
  <si>
    <t>PM</t>
  </si>
  <si>
    <t>Polaris Industries</t>
  </si>
  <si>
    <t>PII</t>
  </si>
  <si>
    <t>Portland General Electric Co.</t>
  </si>
  <si>
    <t>POR</t>
  </si>
  <si>
    <t>PPL Corp.</t>
  </si>
  <si>
    <t>PPL</t>
  </si>
  <si>
    <t>Prosperity Bancshares</t>
  </si>
  <si>
    <t>PB</t>
  </si>
  <si>
    <t>PSB Holdings Inc.</t>
  </si>
  <si>
    <t>PSBQ</t>
  </si>
  <si>
    <t>Quaint Oak Bancorp Inc.</t>
  </si>
  <si>
    <t>QNTO</t>
  </si>
  <si>
    <t>Quaker Chemical Corp.</t>
  </si>
  <si>
    <t>KWR</t>
  </si>
  <si>
    <t>Qualcomm Inc.</t>
  </si>
  <si>
    <t>QCOM</t>
  </si>
  <si>
    <t>Raytheon Company</t>
  </si>
  <si>
    <t>RTN</t>
  </si>
  <si>
    <t>Realty Income Corp.</t>
  </si>
  <si>
    <t>O</t>
  </si>
  <si>
    <t>Mo</t>
  </si>
  <si>
    <t>Regal Beloit Corp.</t>
  </si>
  <si>
    <t>RBC</t>
  </si>
  <si>
    <t>RenaissanceRe Holdings</t>
  </si>
  <si>
    <t>RNR</t>
  </si>
  <si>
    <t>ADR-Berm,US$</t>
  </si>
  <si>
    <t>Republic Bancorp KY</t>
  </si>
  <si>
    <t>RBCAA</t>
  </si>
  <si>
    <t>Republic Services Inc.</t>
  </si>
  <si>
    <t>RSG</t>
  </si>
  <si>
    <t>Waste Management</t>
  </si>
  <si>
    <t>RGC Resources Inc.</t>
  </si>
  <si>
    <t>RGCO</t>
  </si>
  <si>
    <t>Ritchie Brothers Auctioneers Inc.</t>
  </si>
  <si>
    <t>RBA</t>
  </si>
  <si>
    <t>Robert Half International Inc.</t>
  </si>
  <si>
    <t>RHI</t>
  </si>
  <si>
    <t>Rollins Inc.</t>
  </si>
  <si>
    <t>ROL</t>
  </si>
  <si>
    <t>Roper Technologies Inc.</t>
  </si>
  <si>
    <t>ROP</t>
  </si>
  <si>
    <t>Ross Stores Inc.</t>
  </si>
  <si>
    <t>ROST</t>
  </si>
  <si>
    <t>Royal Gold Inc.</t>
  </si>
  <si>
    <t>RGLD</t>
  </si>
  <si>
    <t>Ryder System</t>
  </si>
  <si>
    <t>R</t>
  </si>
  <si>
    <t>Sempra Energy</t>
  </si>
  <si>
    <t>SRE</t>
  </si>
  <si>
    <t>Sensient Technologies Corp.</t>
  </si>
  <si>
    <t>SXT</t>
  </si>
  <si>
    <t>Shire plc</t>
  </si>
  <si>
    <t>SHPG</t>
  </si>
  <si>
    <t>Silgan Holdings Inc.</t>
  </si>
  <si>
    <t>SLGN</t>
  </si>
  <si>
    <t>South Jersey Industries</t>
  </si>
  <si>
    <t>SJI</t>
  </si>
  <si>
    <t>Southern Company</t>
  </si>
  <si>
    <t>SO</t>
  </si>
  <si>
    <t>C06</t>
  </si>
  <si>
    <t>Southside Bancshares</t>
  </si>
  <si>
    <t>SBSI</t>
  </si>
  <si>
    <t>Southwest Gas Corp.</t>
  </si>
  <si>
    <t>SWX</t>
  </si>
  <si>
    <t>Spectra Energy Partners LP</t>
  </si>
  <si>
    <t>SEP</t>
  </si>
  <si>
    <t>B29</t>
  </si>
  <si>
    <t>Spire Inc.</t>
  </si>
  <si>
    <t>SR</t>
  </si>
  <si>
    <t>Steris plc</t>
  </si>
  <si>
    <t>STE</t>
  </si>
  <si>
    <t>ADR-UK,US$</t>
  </si>
  <si>
    <t>Tanger Factory Outlet Centers</t>
  </si>
  <si>
    <t>SKT</t>
  </si>
  <si>
    <t>TC Pipelines LP</t>
  </si>
  <si>
    <t>TCP</t>
  </si>
  <si>
    <t>Texas Instruments</t>
  </si>
  <si>
    <t>TXN</t>
  </si>
  <si>
    <t>B13</t>
  </si>
  <si>
    <t>Texas Pacific Land Trust</t>
  </si>
  <si>
    <t>TPL</t>
  </si>
  <si>
    <t>Mar</t>
  </si>
  <si>
    <t>Thomasville Bancshares Inc.</t>
  </si>
  <si>
    <t>THVB</t>
  </si>
  <si>
    <t>Thomson Reuters Corp.</t>
  </si>
  <si>
    <t>TRI</t>
  </si>
  <si>
    <t>Canada,US$</t>
  </si>
  <si>
    <t>Tiffany &amp; Company</t>
  </si>
  <si>
    <t>TIF</t>
  </si>
  <si>
    <t>TJX Companies Inc.</t>
  </si>
  <si>
    <t>TJX</t>
  </si>
  <si>
    <t>Torchmark Corp.</t>
  </si>
  <si>
    <t>TMK</t>
  </si>
  <si>
    <t>Transmontaigne Partners LP</t>
  </si>
  <si>
    <t>TLP</t>
  </si>
  <si>
    <t>Travelers Companies</t>
  </si>
  <si>
    <t>TRV</t>
  </si>
  <si>
    <t>Union Pacific</t>
  </si>
  <si>
    <t>UNP</t>
  </si>
  <si>
    <t>United Technologies</t>
  </si>
  <si>
    <t>UTX</t>
  </si>
  <si>
    <t>Urstadt Biddle Properties</t>
  </si>
  <si>
    <t>UBA</t>
  </si>
  <si>
    <t>Utah Medical Products Inc.</t>
  </si>
  <si>
    <t>UTMD</t>
  </si>
  <si>
    <t>Vector Group Ltd.</t>
  </si>
  <si>
    <t>VGR</t>
  </si>
  <si>
    <t>Verizon Communications</t>
  </si>
  <si>
    <t>VZ</t>
  </si>
  <si>
    <t>Visa Inc.</t>
  </si>
  <si>
    <t>V</t>
  </si>
  <si>
    <t>VSE Corp.</t>
  </si>
  <si>
    <t>VSEC</t>
  </si>
  <si>
    <t>W.P. Carey Inc.</t>
  </si>
  <si>
    <t>WPC</t>
  </si>
  <si>
    <t>W.R. Berkley Corp.</t>
  </si>
  <si>
    <t>WRB</t>
  </si>
  <si>
    <t>WM</t>
  </si>
  <si>
    <t>WEC Energy Group Inc.</t>
  </si>
  <si>
    <t>WEC</t>
  </si>
  <si>
    <t>Welltower Inc.</t>
  </si>
  <si>
    <t>HCN</t>
  </si>
  <si>
    <t>Western Gas Partners LP</t>
  </si>
  <si>
    <t>WES</t>
  </si>
  <si>
    <t>Westlake Chemical Corp.</t>
  </si>
  <si>
    <t>WLK</t>
  </si>
  <si>
    <t>Westwood Holdings Group Inc.</t>
  </si>
  <si>
    <t>WHG</t>
  </si>
  <si>
    <t>Williams-Sonoma Inc.</t>
  </si>
  <si>
    <t>WSM</t>
  </si>
  <si>
    <t>Xcel Energy</t>
  </si>
  <si>
    <t>XEL</t>
  </si>
  <si>
    <t>Xilinx Inc.</t>
  </si>
  <si>
    <t>XLNX</t>
  </si>
  <si>
    <t>York Water Company</t>
  </si>
  <si>
    <t>YORW</t>
  </si>
  <si>
    <t>Challengers</t>
  </si>
  <si>
    <t>AbbVie Inc.</t>
  </si>
  <si>
    <t>ABBV</t>
  </si>
  <si>
    <t>Acadia Realty Trust</t>
  </si>
  <si>
    <t>AKR</t>
  </si>
  <si>
    <t>Activision Blizzard Inc.</t>
  </si>
  <si>
    <t>ATVI</t>
  </si>
  <si>
    <t>May</t>
  </si>
  <si>
    <t>AES Corp.</t>
  </si>
  <si>
    <t>AES</t>
  </si>
  <si>
    <t>AGCO Corp.</t>
  </si>
  <si>
    <t>AGCO</t>
  </si>
  <si>
    <t>Agilent Technologies Inc.</t>
  </si>
  <si>
    <t>Agree Realty Corp.</t>
  </si>
  <si>
    <t>ADC</t>
  </si>
  <si>
    <t>Air Lease Corp.</t>
  </si>
  <si>
    <t>AL</t>
  </si>
  <si>
    <t>Aircastle Limited</t>
  </si>
  <si>
    <t>AYR</t>
  </si>
  <si>
    <t>Alaska Air Group Inc.</t>
  </si>
  <si>
    <t>ALK</t>
  </si>
  <si>
    <t>Alexandria Real Estate Equities Inc.</t>
  </si>
  <si>
    <t>ARE</t>
  </si>
  <si>
    <t>Allete Inc.</t>
  </si>
  <si>
    <t>ALE</t>
  </si>
  <si>
    <t>Allstate Corp.</t>
  </si>
  <si>
    <t>ALL</t>
  </si>
  <si>
    <t>Altra Industrial Motion Corp.</t>
  </si>
  <si>
    <t>AIMC</t>
  </si>
  <si>
    <t>Amdocs Limited</t>
  </si>
  <si>
    <t>DOX</t>
  </si>
  <si>
    <t>Channel Isles,US$</t>
  </si>
  <si>
    <t>American Assets Trust Inc.</t>
  </si>
  <si>
    <t>AAT</t>
  </si>
  <si>
    <t>American Campus Communities</t>
  </si>
  <si>
    <t>ACC</t>
  </si>
  <si>
    <t>American Electric Power Co.</t>
  </si>
  <si>
    <t>AEP</t>
  </si>
  <si>
    <t>American Express Company</t>
  </si>
  <si>
    <t>AXP</t>
  </si>
  <si>
    <t>American Tower Corp.</t>
  </si>
  <si>
    <t>AMT</t>
  </si>
  <si>
    <t>Amerisafe Inc.</t>
  </si>
  <si>
    <t>AMSF</t>
  </si>
  <si>
    <t>Ames National Corp.</t>
  </si>
  <si>
    <t>ATLO</t>
  </si>
  <si>
    <t>Amgen Inc.</t>
  </si>
  <si>
    <t>AMGN</t>
  </si>
  <si>
    <t>Biotechnology</t>
  </si>
  <si>
    <t>Amphenol Corp.</t>
  </si>
  <si>
    <t>APH</t>
  </si>
  <si>
    <t>A11</t>
  </si>
  <si>
    <t>Andeavor</t>
  </si>
  <si>
    <t>ANDV</t>
  </si>
  <si>
    <t>Andeavor Logistics LP</t>
  </si>
  <si>
    <t>ANDX</t>
  </si>
  <si>
    <t>Anthem Inc.</t>
  </si>
  <si>
    <t>ANTM</t>
  </si>
  <si>
    <t>Aon plc</t>
  </si>
  <si>
    <t>AON</t>
  </si>
  <si>
    <t>Apartment Investment &amp; Management Co.</t>
  </si>
  <si>
    <t>AIV</t>
  </si>
  <si>
    <t>Apogee Enterprises Inc.</t>
  </si>
  <si>
    <t>APOG</t>
  </si>
  <si>
    <t>Apollo Bancorp Inc.</t>
  </si>
  <si>
    <t>APLO</t>
  </si>
  <si>
    <t>Apple Inc.</t>
  </si>
  <si>
    <t>AAPL</t>
  </si>
  <si>
    <t>Applied Industrial Technologies Inc.</t>
  </si>
  <si>
    <t>AIT</t>
  </si>
  <si>
    <t>Aquesta Financial Holdings Inc.</t>
  </si>
  <si>
    <t>AQFH</t>
  </si>
  <si>
    <t>Arbor Realty Trust Inc.</t>
  </si>
  <si>
    <t>ABR</t>
  </si>
  <si>
    <t>Argo Group International Holdings Ltd.</t>
  </si>
  <si>
    <t>Armada Hoffler Properties Inc.</t>
  </si>
  <si>
    <t>AHH</t>
  </si>
  <si>
    <t>Arthur J. Gallagher &amp; Co.</t>
  </si>
  <si>
    <t>AJG</t>
  </si>
  <si>
    <t>Ashland Global Holdings Inc.</t>
  </si>
  <si>
    <t>ASH</t>
  </si>
  <si>
    <t>Adj/Spin-off</t>
  </si>
  <si>
    <t>Aspen Insurance Holdings Ltd.</t>
  </si>
  <si>
    <t>AHL</t>
  </si>
  <si>
    <t>Associated Banc-Corp</t>
  </si>
  <si>
    <t>ASB</t>
  </si>
  <si>
    <t>Assured Guaranty Ltd.</t>
  </si>
  <si>
    <t>AGO</t>
  </si>
  <si>
    <t>Autoliv Inc.</t>
  </si>
  <si>
    <t>ALV</t>
  </si>
  <si>
    <t>Avalonbay Communities Inc.</t>
  </si>
  <si>
    <t>AVB</t>
  </si>
  <si>
    <t>Avery Dennison Corp.</t>
  </si>
  <si>
    <t>AVY</t>
  </si>
  <si>
    <t>Avnet Inc.</t>
  </si>
  <si>
    <t>AVT</t>
  </si>
  <si>
    <t>AVX Corp.</t>
  </si>
  <si>
    <t>AVX</t>
  </si>
  <si>
    <t>B16</t>
  </si>
  <si>
    <t>AZZ Inc.</t>
  </si>
  <si>
    <t>AZZ</t>
  </si>
  <si>
    <t>B&amp;G Foods Inc.</t>
  </si>
  <si>
    <t>BGS</t>
  </si>
  <si>
    <t>Balchem Inc.</t>
  </si>
  <si>
    <t>BCPC</t>
  </si>
  <si>
    <t>Jan</t>
  </si>
  <si>
    <t>BancorpSouth Inc.</t>
  </si>
  <si>
    <t>BXS</t>
  </si>
  <si>
    <t>Bank of Botetourt</t>
  </si>
  <si>
    <t>BORT</t>
  </si>
  <si>
    <t>Bank of New York Mellon Corp.</t>
  </si>
  <si>
    <t>BK</t>
  </si>
  <si>
    <t>Bank of South Carolina Corp.</t>
  </si>
  <si>
    <t>BKSC</t>
  </si>
  <si>
    <t>Banner Corp.</t>
  </si>
  <si>
    <t>BANR</t>
  </si>
  <si>
    <t>Barnes Group Inc.</t>
  </si>
  <si>
    <t>B</t>
  </si>
  <si>
    <t>Bassett Furniture Industries Inc.</t>
  </si>
  <si>
    <t>BSET</t>
  </si>
  <si>
    <t>B25</t>
  </si>
  <si>
    <t>BB&amp;T Corp.</t>
  </si>
  <si>
    <t>BBT</t>
  </si>
  <si>
    <t>BlackRock Inc.</t>
  </si>
  <si>
    <t>BLK</t>
  </si>
  <si>
    <t>Boeing Company</t>
  </si>
  <si>
    <t>BA</t>
  </si>
  <si>
    <t>C02</t>
  </si>
  <si>
    <t>Booz Allen Hamilton Holding Corp.</t>
  </si>
  <si>
    <t>BAH</t>
  </si>
  <si>
    <t>BorgWarner Inc.</t>
  </si>
  <si>
    <t>BWA</t>
  </si>
  <si>
    <t>Boston Private Financial Holdings Inc.</t>
  </si>
  <si>
    <t>BPFH</t>
  </si>
  <si>
    <t>Briggs &amp; Stratton Corp.</t>
  </si>
  <si>
    <t>BGG</t>
  </si>
  <si>
    <t>Bristol-Myers Squibb Co.</t>
  </si>
  <si>
    <t>BMY</t>
  </si>
  <si>
    <t>Brixmor Property Group</t>
  </si>
  <si>
    <t>BRX</t>
  </si>
  <si>
    <t>Broadcom Limited</t>
  </si>
  <si>
    <t>AVGO</t>
  </si>
  <si>
    <t>Brookfield Asset Management Inc.</t>
  </si>
  <si>
    <t>BAM</t>
  </si>
  <si>
    <t>Brookfield Property Partners LP</t>
  </si>
  <si>
    <t>BPY</t>
  </si>
  <si>
    <t>Brunswick Corp.</t>
  </si>
  <si>
    <t>BC</t>
  </si>
  <si>
    <t>Bryn Mawr Bank Corp.</t>
  </si>
  <si>
    <t>BMTC</t>
  </si>
  <si>
    <t>BT Group plc</t>
  </si>
  <si>
    <t>BT</t>
  </si>
  <si>
    <t>C&amp;F Financial Corp.</t>
  </si>
  <si>
    <t>CFFI</t>
  </si>
  <si>
    <t>Cabot Corp.</t>
  </si>
  <si>
    <t>CBT</t>
  </si>
  <si>
    <t>Calavo Growers Inc.</t>
  </si>
  <si>
    <t>CVGW</t>
  </si>
  <si>
    <t>Camden Property Trust</t>
  </si>
  <si>
    <t>CPT</t>
  </si>
  <si>
    <t>Cantel Medical Corp.</t>
  </si>
  <si>
    <t>CMD</t>
  </si>
  <si>
    <t>Carter's Inc.</t>
  </si>
  <si>
    <t>CRI</t>
  </si>
  <si>
    <t>Cathay General Bancorp</t>
  </si>
  <si>
    <t>CATY</t>
  </si>
  <si>
    <t>CBOE Holdings Inc.</t>
  </si>
  <si>
    <t>CBOE</t>
  </si>
  <si>
    <t>CBS Corp. (Class B)</t>
  </si>
  <si>
    <t>CBS</t>
  </si>
  <si>
    <t>CDW Corp.</t>
  </si>
  <si>
    <t>CDW</t>
  </si>
  <si>
    <t>Cedar Fair LP</t>
  </si>
  <si>
    <t>FUN</t>
  </si>
  <si>
    <t>Celanese Corp.</t>
  </si>
  <si>
    <t>CE</t>
  </si>
  <si>
    <t>Central Pacific Financial Corp.</t>
  </si>
  <si>
    <t>CPF</t>
  </si>
  <si>
    <t>Chase Corp.</t>
  </si>
  <si>
    <t>CCF</t>
  </si>
  <si>
    <t>Chatham Lodging Trust</t>
  </si>
  <si>
    <t>CLDT</t>
  </si>
  <si>
    <t>Mo.</t>
  </si>
  <si>
    <t>Cheesecake Factory Inc.</t>
  </si>
  <si>
    <t>CAKE</t>
  </si>
  <si>
    <t>Chemed Corp.</t>
  </si>
  <si>
    <t>CHE</t>
  </si>
  <si>
    <t>Chemical Financial Corp.</t>
  </si>
  <si>
    <t>CHFC</t>
  </si>
  <si>
    <t>Chico's FAS Inc.</t>
  </si>
  <si>
    <t>CHS</t>
  </si>
  <si>
    <t>Churchill Downs Inc.</t>
  </si>
  <si>
    <t>CHDN</t>
  </si>
  <si>
    <t>Cisco Systems Inc.</t>
  </si>
  <si>
    <t>CSCO</t>
  </si>
  <si>
    <t>Citizens Community Bancorp Inc.</t>
  </si>
  <si>
    <t>CZWI</t>
  </si>
  <si>
    <t>City Holding Co.</t>
  </si>
  <si>
    <t>CHCO</t>
  </si>
  <si>
    <t>Civista Bancshares Inc.</t>
  </si>
  <si>
    <t>CIVB</t>
  </si>
  <si>
    <t>CME Group Inc.</t>
  </si>
  <si>
    <t>CME</t>
  </si>
  <si>
    <t>CNO Financial Group Inc.</t>
  </si>
  <si>
    <t>CNO</t>
  </si>
  <si>
    <t>CoBiz Financial Inc.</t>
  </si>
  <si>
    <t>COBZ</t>
  </si>
  <si>
    <t>Codorus Valley Bancorp Inc.</t>
  </si>
  <si>
    <t>CVLY</t>
  </si>
  <si>
    <t>Cogent Communications Holdings Inc.</t>
  </si>
  <si>
    <t>CCOI</t>
  </si>
  <si>
    <t>Cohen &amp; Steers Inc.</t>
  </si>
  <si>
    <t>CNS</t>
  </si>
  <si>
    <t>Columbia Banking System Inc.</t>
  </si>
  <si>
    <t>COLB</t>
  </si>
  <si>
    <t>Comerica Inc.</t>
  </si>
  <si>
    <t>CMA</t>
  </si>
  <si>
    <t>Comfort Systems USA Inc.</t>
  </si>
  <si>
    <t>FIX</t>
  </si>
  <si>
    <t>Convergys Corp.</t>
  </si>
  <si>
    <t>CVG</t>
  </si>
  <si>
    <t>Core-Mark Holding Company</t>
  </si>
  <si>
    <t>CORE</t>
  </si>
  <si>
    <t>CoreSite Realty Corp.</t>
  </si>
  <si>
    <t>COR</t>
  </si>
  <si>
    <t>Corning Inc.</t>
  </si>
  <si>
    <t>GLW</t>
  </si>
  <si>
    <t>Cortland Bancorp</t>
  </si>
  <si>
    <t>CLDB</t>
  </si>
  <si>
    <t>CSG Systems International Inc.</t>
  </si>
  <si>
    <t>CSGS</t>
  </si>
  <si>
    <t>CubeSmart</t>
  </si>
  <si>
    <t>CUBE</t>
  </si>
  <si>
    <t>Culp Inc.</t>
  </si>
  <si>
    <t>CULP</t>
  </si>
  <si>
    <t>CyrusOne Inc.</t>
  </si>
  <si>
    <t>CONE</t>
  </si>
  <si>
    <t>Delek Logistics Partners LP</t>
  </si>
  <si>
    <t>DKL</t>
  </si>
  <si>
    <t>Delta Air Lines Inc.</t>
  </si>
  <si>
    <t>DAL</t>
  </si>
  <si>
    <t>Dentsply Sirona Inc.</t>
  </si>
  <si>
    <t>XRAY</t>
  </si>
  <si>
    <t>Dillard's Inc.</t>
  </si>
  <si>
    <t>DDS</t>
  </si>
  <si>
    <t>Discover Financial Services</t>
  </si>
  <si>
    <t>DFS</t>
  </si>
  <si>
    <t>Domino's Pizza Inc.</t>
  </si>
  <si>
    <t>DPZ</t>
  </si>
  <si>
    <t>Domtar Corp.</t>
  </si>
  <si>
    <t>UFS</t>
  </si>
  <si>
    <t>Douglas Dynamics Inc.</t>
  </si>
  <si>
    <t>PLOW</t>
  </si>
  <si>
    <t>Douglas Emmett Inc.</t>
  </si>
  <si>
    <t>DEI</t>
  </si>
  <si>
    <t>DTE Energy Company</t>
  </si>
  <si>
    <t>DTE</t>
  </si>
  <si>
    <t>Dunkin' Brands Group Inc.</t>
  </si>
  <si>
    <t>DNKN</t>
  </si>
  <si>
    <t>EastGroup Properties Inc.</t>
  </si>
  <si>
    <t>EGP</t>
  </si>
  <si>
    <t>Eastman Chemical Co.</t>
  </si>
  <si>
    <t>EMN</t>
  </si>
  <si>
    <t>Eaton Corp. plc</t>
  </si>
  <si>
    <t>ETN</t>
  </si>
  <si>
    <t>Education Realty Trust Inc.</t>
  </si>
  <si>
    <t>EDR</t>
  </si>
  <si>
    <t>El Paso Electric Co.</t>
  </si>
  <si>
    <t>EE</t>
  </si>
  <si>
    <t>EMC Insurance Group Inc.</t>
  </si>
  <si>
    <t>EMCI</t>
  </si>
  <si>
    <t>Emclaire Financial Corp.</t>
  </si>
  <si>
    <t>EMCF</t>
  </si>
  <si>
    <t>Entravision Communications Corp.</t>
  </si>
  <si>
    <t>EVC</t>
  </si>
  <si>
    <t>EPR Properties</t>
  </si>
  <si>
    <t>EPR</t>
  </si>
  <si>
    <t>EQT Midstream Partners LP</t>
  </si>
  <si>
    <t>EQM</t>
  </si>
  <si>
    <t>Equifax Inc.</t>
  </si>
  <si>
    <t>EFX</t>
  </si>
  <si>
    <t>Escalade Inc.</t>
  </si>
  <si>
    <t>ESCA</t>
  </si>
  <si>
    <t>Estee Lauder Companies Inc.</t>
  </si>
  <si>
    <t>EL</t>
  </si>
  <si>
    <t>Ethan Allen Interiors Inc.</t>
  </si>
  <si>
    <t>ETH</t>
  </si>
  <si>
    <t>Evans Bancorp Inc.</t>
  </si>
  <si>
    <t>EVBN</t>
  </si>
  <si>
    <t>Everest Reinsurance Group Ltd.</t>
  </si>
  <si>
    <t>RE</t>
  </si>
  <si>
    <t>Exchange Bank (Santa Rosa CA)</t>
  </si>
  <si>
    <t>EXSR</t>
  </si>
  <si>
    <t>Expedia Inc.</t>
  </si>
  <si>
    <t>EXPE</t>
  </si>
  <si>
    <t>Exponent Inc.</t>
  </si>
  <si>
    <t>EXPO</t>
  </si>
  <si>
    <t>Extra Space Storage Inc.</t>
  </si>
  <si>
    <t>EXR</t>
  </si>
  <si>
    <t>F&amp;M Bank Corp.</t>
  </si>
  <si>
    <t>FMBM</t>
  </si>
  <si>
    <t>Farmers Bankshares Inc.</t>
  </si>
  <si>
    <t>FBVA</t>
  </si>
  <si>
    <t>FBL Financial Group Inc.</t>
  </si>
  <si>
    <t>FFG</t>
  </si>
  <si>
    <t>Federal Agricultural Mortgage Corp.</t>
  </si>
  <si>
    <t>AGM</t>
  </si>
  <si>
    <t>Also Cl. A/B</t>
  </si>
  <si>
    <t>Federated National Holding Co.</t>
  </si>
  <si>
    <t>FNHC</t>
  </si>
  <si>
    <t>Fidelity National Financial Inc.</t>
  </si>
  <si>
    <t>FNF</t>
  </si>
  <si>
    <t>First American Financial Corp.</t>
  </si>
  <si>
    <t>FAF</t>
  </si>
  <si>
    <t>First Banc Trust Corp.</t>
  </si>
  <si>
    <t>FIRT</t>
  </si>
  <si>
    <t>First Business Financial Services Inc.</t>
  </si>
  <si>
    <t>FBIZ</t>
  </si>
  <si>
    <t>First Community Bancshares Inc.</t>
  </si>
  <si>
    <t>FCBC</t>
  </si>
  <si>
    <t>First Community Corp.</t>
  </si>
  <si>
    <t>FCCO</t>
  </si>
  <si>
    <t>First Defiance Financial Corp.</t>
  </si>
  <si>
    <t>FDEF</t>
  </si>
  <si>
    <t>First Federal of Northern Michigan Bancorp Inc.</t>
  </si>
  <si>
    <t>FFNM</t>
  </si>
  <si>
    <t>First Financial Bankshares Inc.</t>
  </si>
  <si>
    <t>FFIN</t>
  </si>
  <si>
    <t>First Horizon Narional Corp.</t>
  </si>
  <si>
    <t>FHN</t>
  </si>
  <si>
    <t>First Industrial Realty Trust Inc.</t>
  </si>
  <si>
    <t>FR</t>
  </si>
  <si>
    <t>First Interstate Bancsystem Inc.</t>
  </si>
  <si>
    <t>FIBK</t>
  </si>
  <si>
    <t>First Merchants Corp.</t>
  </si>
  <si>
    <t>FRME</t>
  </si>
  <si>
    <t>First Mid-Illinois Bancshares Inc.</t>
  </si>
  <si>
    <t>FMBH</t>
  </si>
  <si>
    <t>First Midwest Bancorp</t>
  </si>
  <si>
    <t>FMBI</t>
  </si>
  <si>
    <t>First Republic Bank</t>
  </si>
  <si>
    <t>FRC</t>
  </si>
  <si>
    <t>Flexsteel Industries Inc.</t>
  </si>
  <si>
    <t>FLXS</t>
  </si>
  <si>
    <t>Flir Systems Inc.</t>
  </si>
  <si>
    <t>FLIR</t>
  </si>
  <si>
    <t>Foot Locker Inc.</t>
  </si>
  <si>
    <t>FL</t>
  </si>
  <si>
    <t>Forrester Research Inc.</t>
  </si>
  <si>
    <t>FORR</t>
  </si>
  <si>
    <t>Fortune Brands Home &amp; Security</t>
  </si>
  <si>
    <t>FBHS</t>
  </si>
  <si>
    <t>Building Products</t>
  </si>
  <si>
    <t>Franco-Nevada Corp.</t>
  </si>
  <si>
    <t>FNV</t>
  </si>
  <si>
    <t>Canadian,US$</t>
  </si>
  <si>
    <t>FS Bancorp Inc.</t>
  </si>
  <si>
    <t>FSBW</t>
  </si>
  <si>
    <t>GameStop Corp.</t>
  </si>
  <si>
    <t>GME</t>
  </si>
  <si>
    <t>GATX Corp.</t>
  </si>
  <si>
    <t>GATX</t>
  </si>
  <si>
    <t>General Growth Properties Inc.</t>
  </si>
  <si>
    <t>GGP</t>
  </si>
  <si>
    <t>Gentex Corp.</t>
  </si>
  <si>
    <t>GNTX</t>
  </si>
  <si>
    <t>GEO Group Inc.</t>
  </si>
  <si>
    <t>GEO</t>
  </si>
  <si>
    <t>German American Bancorp</t>
  </si>
  <si>
    <t>GABC</t>
  </si>
  <si>
    <t>B20</t>
  </si>
  <si>
    <t>Getty Realty Corp.</t>
  </si>
  <si>
    <t>GTY</t>
  </si>
  <si>
    <t>Gildan Activewear Inc.</t>
  </si>
  <si>
    <t>GIL</t>
  </si>
  <si>
    <t>Glacier Bancorp Inc.</t>
  </si>
  <si>
    <t>GBCI</t>
  </si>
  <si>
    <t>Gladstone Investment Corp.</t>
  </si>
  <si>
    <t>GAIN</t>
  </si>
  <si>
    <t>Goldman Sachs Group Inc.</t>
  </si>
  <si>
    <t>GS</t>
  </si>
  <si>
    <t>Goodyear Tire &amp; Rubber Company</t>
  </si>
  <si>
    <t>GT</t>
  </si>
  <si>
    <t>Griffon Corp.</t>
  </si>
  <si>
    <t>GFF</t>
  </si>
  <si>
    <t>Group 1 Automotive Inc.</t>
  </si>
  <si>
    <t>GPI</t>
  </si>
  <si>
    <t>Guaranty Bancorp</t>
  </si>
  <si>
    <t>GBNK</t>
  </si>
  <si>
    <t>Hanesbrands Inc.</t>
  </si>
  <si>
    <t>HBI</t>
  </si>
  <si>
    <t>Hanmi Financial Corp.</t>
  </si>
  <si>
    <t>HAFC</t>
  </si>
  <si>
    <t>Hannon Armstrong Sustainable Infrstructure Capital Inc.</t>
  </si>
  <si>
    <t>HASI</t>
  </si>
  <si>
    <t>Harley-Davidson Inc.</t>
  </si>
  <si>
    <t>HOG</t>
  </si>
  <si>
    <t>Hartford Financial Services Group Inc.</t>
  </si>
  <si>
    <t>HIG</t>
  </si>
  <si>
    <t>Haverty Furniture Companies Inc.</t>
  </si>
  <si>
    <t>HVT</t>
  </si>
  <si>
    <t>Healthcare Trust of America Inc.</t>
  </si>
  <si>
    <t>HTA</t>
  </si>
  <si>
    <t>HealthSouth Corp.</t>
  </si>
  <si>
    <t>HLS</t>
  </si>
  <si>
    <t>Heartland BanCorp</t>
  </si>
  <si>
    <t>HLAN</t>
  </si>
  <si>
    <t>Heritage Commerce Corp.</t>
  </si>
  <si>
    <t>HTBK</t>
  </si>
  <si>
    <t>Heritage Financial Corp.</t>
  </si>
  <si>
    <t>HFWA</t>
  </si>
  <si>
    <t>Herman Miller Inc.</t>
  </si>
  <si>
    <t>MLHR</t>
  </si>
  <si>
    <t>Hershey Company</t>
  </si>
  <si>
    <t>HSY</t>
  </si>
  <si>
    <t>Hill-Rom Holdings Inc.</t>
  </si>
  <si>
    <t>HRC</t>
  </si>
  <si>
    <t>HNI Corp.</t>
  </si>
  <si>
    <t>HNI</t>
  </si>
  <si>
    <t>Home Bancshares Inc.</t>
  </si>
  <si>
    <t>HOMB</t>
  </si>
  <si>
    <t>Home Depot Inc.</t>
  </si>
  <si>
    <t>HD</t>
  </si>
  <si>
    <t>Honeywell International Inc.</t>
  </si>
  <si>
    <t>HON</t>
  </si>
  <si>
    <t>Hope Bancorp Inc.</t>
  </si>
  <si>
    <t>HOPE</t>
  </si>
  <si>
    <t>Horace Mann Educators Corp.</t>
  </si>
  <si>
    <t>HMN</t>
  </si>
  <si>
    <t>Horizon Bancorp</t>
  </si>
  <si>
    <t>HBNC</t>
  </si>
  <si>
    <t>Hospitality Properties Trust</t>
  </si>
  <si>
    <t>HPT</t>
  </si>
  <si>
    <t>HP Inc.</t>
  </si>
  <si>
    <t>HPQ</t>
  </si>
  <si>
    <t>Humana Inc.</t>
  </si>
  <si>
    <t>HUM</t>
  </si>
  <si>
    <t>Huntington Bancshares Inc.</t>
  </si>
  <si>
    <t>HBAN</t>
  </si>
  <si>
    <t>Huntington Ingalls Industries Inc.</t>
  </si>
  <si>
    <t>HII</t>
  </si>
  <si>
    <t>Hurco Companies Inc.</t>
  </si>
  <si>
    <t>HURC</t>
  </si>
  <si>
    <t>Hyster-Yale Materials Handling Inc.</t>
  </si>
  <si>
    <t>HY</t>
  </si>
  <si>
    <t>Idacorp Inc.</t>
  </si>
  <si>
    <t>IDA</t>
  </si>
  <si>
    <t>IDEX Corp.</t>
  </si>
  <si>
    <t>IEX</t>
  </si>
  <si>
    <t>Independent Bancorp MA</t>
  </si>
  <si>
    <t>INDB</t>
  </si>
  <si>
    <t>IR</t>
  </si>
  <si>
    <t>Ingredion Inc.</t>
  </si>
  <si>
    <t>INGR</t>
  </si>
  <si>
    <t>Insperity Inc.</t>
  </si>
  <si>
    <t>NSP</t>
  </si>
  <si>
    <t>Inter Parfums Inc.</t>
  </si>
  <si>
    <t>IPAR</t>
  </si>
  <si>
    <t>Intercontinental Exchange Inc.</t>
  </si>
  <si>
    <t>ICE</t>
  </si>
  <si>
    <t>Interface Inc.</t>
  </si>
  <si>
    <t>TILE</t>
  </si>
  <si>
    <t>International Bancshares Corp.</t>
  </si>
  <si>
    <t>IBOC</t>
  </si>
  <si>
    <t>International Paper Co.</t>
  </si>
  <si>
    <t>IP</t>
  </si>
  <si>
    <t>Interpublic Group of Companies Inc.</t>
  </si>
  <si>
    <t>IPG</t>
  </si>
  <si>
    <t>Intuit Inc.</t>
  </si>
  <si>
    <t>INTU</t>
  </si>
  <si>
    <t>Invesco Limited</t>
  </si>
  <si>
    <t>IVZ</t>
  </si>
  <si>
    <t>Investors Bancorp</t>
  </si>
  <si>
    <t>ISBC</t>
  </si>
  <si>
    <t>Iron Mountain Inc.</t>
  </si>
  <si>
    <t>IRM</t>
  </si>
  <si>
    <t>ITT Corp.</t>
  </si>
  <si>
    <t>ITT</t>
  </si>
  <si>
    <t>j2 Global Inc.</t>
  </si>
  <si>
    <t>JCOM</t>
  </si>
  <si>
    <t>Johnson Controls International plc</t>
  </si>
  <si>
    <t>JCI</t>
  </si>
  <si>
    <t>Johnson Outdoors Inc.</t>
  </si>
  <si>
    <t>JOUT</t>
  </si>
  <si>
    <t>Jones Lang Lasalle</t>
  </si>
  <si>
    <t>JLL</t>
  </si>
  <si>
    <t>JuDe</t>
  </si>
  <si>
    <t>JPMorgan Chase &amp; Co.</t>
  </si>
  <si>
    <t>JPM</t>
  </si>
  <si>
    <t>Kadant Inc.</t>
  </si>
  <si>
    <t>KAI</t>
  </si>
  <si>
    <t>Kaiser Aluminum Corp.</t>
  </si>
  <si>
    <t>KALU</t>
  </si>
  <si>
    <t>Kansas City Southern</t>
  </si>
  <si>
    <t>KSU</t>
  </si>
  <si>
    <t>KAR Auction Services Inc.</t>
  </si>
  <si>
    <t>KAR</t>
  </si>
  <si>
    <t>Kennedy-Wilson Holdings Inc.</t>
  </si>
  <si>
    <t>KW</t>
  </si>
  <si>
    <t>Kewaunee Scientific Corp.</t>
  </si>
  <si>
    <t>KEQU</t>
  </si>
  <si>
    <t>KeyCorp</t>
  </si>
  <si>
    <t>KEY</t>
  </si>
  <si>
    <t>Kimco Realty Corp.</t>
  </si>
  <si>
    <t>KIM</t>
  </si>
  <si>
    <t>Kingstone Companies Inc.</t>
  </si>
  <si>
    <t>KINS</t>
  </si>
  <si>
    <t>Kite Realty Group Trust</t>
  </si>
  <si>
    <t>KRG</t>
  </si>
  <si>
    <t>KLA-Tencor Corp.</t>
  </si>
  <si>
    <t>KLAC</t>
  </si>
  <si>
    <t>Kohl's Corp.</t>
  </si>
  <si>
    <t>KSS</t>
  </si>
  <si>
    <t>Kraft Heinz Company</t>
  </si>
  <si>
    <t>KHC</t>
  </si>
  <si>
    <t>La-Z-Boy Inc.</t>
  </si>
  <si>
    <t>LZB</t>
  </si>
  <si>
    <t>Lakeland Bancorp Inc.</t>
  </si>
  <si>
    <t>LBAI</t>
  </si>
  <si>
    <t>Lakeland Financial Corp.</t>
  </si>
  <si>
    <t>LKFN</t>
  </si>
  <si>
    <t>Lam Research Corp.</t>
  </si>
  <si>
    <t>LRCX</t>
  </si>
  <si>
    <t>Las Vegas Sands Corp.</t>
  </si>
  <si>
    <t>LVS</t>
  </si>
  <si>
    <t>Lear Corp.</t>
  </si>
  <si>
    <t>LEA</t>
  </si>
  <si>
    <t>LegacyTexas Financial Group Inc.</t>
  </si>
  <si>
    <t>LTXB</t>
  </si>
  <si>
    <t>Legg Mason Inc.</t>
  </si>
  <si>
    <t>LM</t>
  </si>
  <si>
    <t>LeMaitre Vascular Inc.</t>
  </si>
  <si>
    <t>LMAT</t>
  </si>
  <si>
    <t>Lennox International Inc.</t>
  </si>
  <si>
    <t>LII</t>
  </si>
  <si>
    <t>Lexington Realty Trust</t>
  </si>
  <si>
    <t>LXP</t>
  </si>
  <si>
    <t>Life Storage Inc.</t>
  </si>
  <si>
    <t>LSI</t>
  </si>
  <si>
    <t>Limoneira Company</t>
  </si>
  <si>
    <t>LMNR</t>
  </si>
  <si>
    <t>Lincoln National Corp.</t>
  </si>
  <si>
    <t>LNC</t>
  </si>
  <si>
    <t>Lithia Motors Inc.</t>
  </si>
  <si>
    <t>LAD</t>
  </si>
  <si>
    <t>Littelfuse Inc.</t>
  </si>
  <si>
    <t>LFUS</t>
  </si>
  <si>
    <t>Logansport Financial Corp.</t>
  </si>
  <si>
    <t>LOGN</t>
  </si>
  <si>
    <t>LTC Properties Inc.</t>
  </si>
  <si>
    <t>LTC</t>
  </si>
  <si>
    <t>LyondellBasell Industries NV</t>
  </si>
  <si>
    <t>LYB</t>
  </si>
  <si>
    <t>Macerich Company</t>
  </si>
  <si>
    <t>MAC</t>
  </si>
  <si>
    <t>Mackinac Financial Corp.</t>
  </si>
  <si>
    <t>MFNC</t>
  </si>
  <si>
    <t>Macquarie Infrastructure Company LLC</t>
  </si>
  <si>
    <t>MIC</t>
  </si>
  <si>
    <t>Macy's Inc.</t>
  </si>
  <si>
    <t>M</t>
  </si>
  <si>
    <t>Magna International Inc.</t>
  </si>
  <si>
    <t>MGA</t>
  </si>
  <si>
    <t>Main Street Capital Corp.</t>
  </si>
  <si>
    <t>MAIN</t>
  </si>
  <si>
    <t>MainSource Financial Group Inc.</t>
  </si>
  <si>
    <t>MSFG</t>
  </si>
  <si>
    <t>Malaga Financial Corp.</t>
  </si>
  <si>
    <t>MLGF</t>
  </si>
  <si>
    <t>Manhattan Bridge Capital Inc.</t>
  </si>
  <si>
    <t>LOAN</t>
  </si>
  <si>
    <t>ManpowerGroup Inc.</t>
  </si>
  <si>
    <t>MAN</t>
  </si>
  <si>
    <t>Marathon Petroleum Corp.</t>
  </si>
  <si>
    <t>MPC</t>
  </si>
  <si>
    <t>MarketAxess Holdings Inc.</t>
  </si>
  <si>
    <t>MKTX</t>
  </si>
  <si>
    <t>Marriott International Inc.</t>
  </si>
  <si>
    <t>MAR</t>
  </si>
  <si>
    <t>Marsh &amp; McLennan Companies Inc.</t>
  </si>
  <si>
    <t>MMC</t>
  </si>
  <si>
    <t>MasterCard Inc.</t>
  </si>
  <si>
    <t>MA</t>
  </si>
  <si>
    <t>Materion Corp.</t>
  </si>
  <si>
    <t>MTRN</t>
  </si>
  <si>
    <t>MB Financial Inc.</t>
  </si>
  <si>
    <t>MBFI</t>
  </si>
  <si>
    <t>Mercantile Bank Corp.</t>
  </si>
  <si>
    <t>MBWM</t>
  </si>
  <si>
    <t>Merck &amp; Company</t>
  </si>
  <si>
    <t>MRK</t>
  </si>
  <si>
    <t>Methanex Corp.</t>
  </si>
  <si>
    <t>MEOH</t>
  </si>
  <si>
    <t>MetLife Inc.</t>
  </si>
  <si>
    <t>MET</t>
  </si>
  <si>
    <t>Mid Penn Bancorp</t>
  </si>
  <si>
    <t>MPB</t>
  </si>
  <si>
    <t>Mid-America Apartment Communities Inc.</t>
  </si>
  <si>
    <t>MAA</t>
  </si>
  <si>
    <t>MidWest One Financial Group Inc.</t>
  </si>
  <si>
    <t>MOFG</t>
  </si>
  <si>
    <t>Miller Industries Inc.</t>
  </si>
  <si>
    <t>MLR</t>
  </si>
  <si>
    <t>MKS Instruments Inc.</t>
  </si>
  <si>
    <t>MKSI</t>
  </si>
  <si>
    <t>Monotype Imaging Holdings Inc.</t>
  </si>
  <si>
    <t>TYPE</t>
  </si>
  <si>
    <t>Moody's Corp.</t>
  </si>
  <si>
    <t>MCO</t>
  </si>
  <si>
    <t>Morningstar Inc.</t>
  </si>
  <si>
    <t>MORN</t>
  </si>
  <si>
    <t>Motorola Solutions Inc.</t>
  </si>
  <si>
    <t>MSI</t>
  </si>
  <si>
    <t>MPLX LP</t>
  </si>
  <si>
    <t>MPLX</t>
  </si>
  <si>
    <t>Nasdaq Inc.</t>
  </si>
  <si>
    <t>NDAQ</t>
  </si>
  <si>
    <t>National General Holdings Corp.</t>
  </si>
  <si>
    <t>NGHC</t>
  </si>
  <si>
    <t>Neenah Paper Inc.</t>
  </si>
  <si>
    <t>NP</t>
  </si>
  <si>
    <t>NetApp Inc.</t>
  </si>
  <si>
    <t>NTAP</t>
  </si>
  <si>
    <t>New Residential Investment Corp.</t>
  </si>
  <si>
    <t>NRZ</t>
  </si>
  <si>
    <t>Nexstar Media Group Inc.</t>
  </si>
  <si>
    <t>NXST</t>
  </si>
  <si>
    <t>Nielsen Holdings plc</t>
  </si>
  <si>
    <t>NLSN</t>
  </si>
  <si>
    <t>NiSource Inc.</t>
  </si>
  <si>
    <t>NI</t>
  </si>
  <si>
    <t>Northern Trust Corp.</t>
  </si>
  <si>
    <t>NTRS</t>
  </si>
  <si>
    <t>Northfield Bancorp Inc.</t>
  </si>
  <si>
    <t>NFBK</t>
  </si>
  <si>
    <t>Northrim BanCorp Inc.</t>
  </si>
  <si>
    <t>NRIM</t>
  </si>
  <si>
    <t>Northwest Bancshares Inc.</t>
  </si>
  <si>
    <t>NWBI</t>
  </si>
  <si>
    <t>NVIDIA Corp.</t>
  </si>
  <si>
    <t>NVDA</t>
  </si>
  <si>
    <t>Old Point Financial Corp.</t>
  </si>
  <si>
    <t>OPOF</t>
  </si>
  <si>
    <t>Omnicom Group Inc.</t>
  </si>
  <si>
    <t>OMC</t>
  </si>
  <si>
    <t>A09</t>
  </si>
  <si>
    <t>One Liberty Properties Inc.</t>
  </si>
  <si>
    <t>OLP</t>
  </si>
  <si>
    <t>Open Text Corp.</t>
  </si>
  <si>
    <t>OTEX</t>
  </si>
  <si>
    <t>Oracle Corp.</t>
  </si>
  <si>
    <t>ORCL</t>
  </si>
  <si>
    <t>Oshkosh Corp.</t>
  </si>
  <si>
    <t>OSK</t>
  </si>
  <si>
    <t>Oxford Industries Inc.</t>
  </si>
  <si>
    <t>OXM</t>
  </si>
  <si>
    <t>P.H. Glatfelter Co.</t>
  </si>
  <si>
    <t>GLT</t>
  </si>
  <si>
    <t>Paccar Inc.</t>
  </si>
  <si>
    <t>PCAR</t>
  </si>
  <si>
    <t>Packaging Corp of America</t>
  </si>
  <si>
    <t>PKG</t>
  </si>
  <si>
    <t>Papa John's International</t>
  </si>
  <si>
    <t>PZZA</t>
  </si>
  <si>
    <t>Pattern Energy Group Inc.</t>
  </si>
  <si>
    <t>PEGI</t>
  </si>
  <si>
    <t>Patterson Companies Inc.</t>
  </si>
  <si>
    <t>PDCO</t>
  </si>
  <si>
    <t>Paychex Inc.</t>
  </si>
  <si>
    <t>PAYX</t>
  </si>
  <si>
    <t>Pebblebrook Hotel Trust</t>
  </si>
  <si>
    <t>PEB</t>
  </si>
  <si>
    <t>Penske Automotive Group Inc.</t>
  </si>
  <si>
    <t>PAG</t>
  </si>
  <si>
    <t>Peoples Bancorp of North Carolina</t>
  </si>
  <si>
    <t>PEBK</t>
  </si>
  <si>
    <t>Peoples Ltd.</t>
  </si>
  <si>
    <t>PPLL</t>
  </si>
  <si>
    <t>PetMed Express Inc.</t>
  </si>
  <si>
    <t>PETS</t>
  </si>
  <si>
    <t>Pfizer Inc.</t>
  </si>
  <si>
    <t>PFE</t>
  </si>
  <si>
    <t>Phillips 66</t>
  </si>
  <si>
    <t>PSX</t>
  </si>
  <si>
    <t>Phillips 66 Partners LP</t>
  </si>
  <si>
    <t>PSXP</t>
  </si>
  <si>
    <t>Pinnacle Bankshares Corp.</t>
  </si>
  <si>
    <t>PPBN</t>
  </si>
  <si>
    <t>Pinnacle Foods Inc.</t>
  </si>
  <si>
    <t>PF</t>
  </si>
  <si>
    <t>Pinnacle West Capital Corp.</t>
  </si>
  <si>
    <t>PNW</t>
  </si>
  <si>
    <t>Pioneer Bankshares Inc.</t>
  </si>
  <si>
    <t>PNBI</t>
  </si>
  <si>
    <t>PNC Financial Services Group Inc.</t>
  </si>
  <si>
    <t>PNC</t>
  </si>
  <si>
    <t>PNM Resources Inc.</t>
  </si>
  <si>
    <t>PNM</t>
  </si>
  <si>
    <t>PolyOne Corp.</t>
  </si>
  <si>
    <t>POL</t>
  </si>
  <si>
    <t>Pool Corp.</t>
  </si>
  <si>
    <t>POOL</t>
  </si>
  <si>
    <t>Power Integrations Inc.</t>
  </si>
  <si>
    <t>POWI</t>
  </si>
  <si>
    <t>Preferred Apartment Communities Inc.</t>
  </si>
  <si>
    <t>APTS</t>
  </si>
  <si>
    <t>Primerica Inc.</t>
  </si>
  <si>
    <t>PRI</t>
  </si>
  <si>
    <t>Principal Financial Group Inc.</t>
  </si>
  <si>
    <t>PFG</t>
  </si>
  <si>
    <t>Provident Financial Holdings Inc.</t>
  </si>
  <si>
    <t>PROV</t>
  </si>
  <si>
    <t>Provident Financial Services Inc.</t>
  </si>
  <si>
    <t>PFS</t>
  </si>
  <si>
    <t>Prudential Financial Inc.</t>
  </si>
  <si>
    <t>PRU</t>
  </si>
  <si>
    <t>Public Service Enterprise Group Inc.</t>
  </si>
  <si>
    <t>Public Storage</t>
  </si>
  <si>
    <t>PSA</t>
  </si>
  <si>
    <t>QNB Corp.</t>
  </si>
  <si>
    <t>QNBC</t>
  </si>
  <si>
    <t>Quest Diagnostics Inc.</t>
  </si>
  <si>
    <t>DGX</t>
  </si>
  <si>
    <t>Ramco Gershenson Properties</t>
  </si>
  <si>
    <t>RPT</t>
  </si>
  <si>
    <t>Raymond James Financial Inc.</t>
  </si>
  <si>
    <t>RJF</t>
  </si>
  <si>
    <t>Regions Financial Corp.</t>
  </si>
  <si>
    <t>RF</t>
  </si>
  <si>
    <t>Reinsurance Group of America Inc.</t>
  </si>
  <si>
    <t>RGA</t>
  </si>
  <si>
    <t>Reliance Steel &amp; Aluminum Co.</t>
  </si>
  <si>
    <t>RS</t>
  </si>
  <si>
    <t>ResMed Inc.</t>
  </si>
  <si>
    <t>RMD</t>
  </si>
  <si>
    <t>Resources Connection Inc.</t>
  </si>
  <si>
    <t>RECN</t>
  </si>
  <si>
    <t>Retail Opportunity Investments Corp.</t>
  </si>
  <si>
    <t>ROIC</t>
  </si>
  <si>
    <t>Rockwell Automation Inc.</t>
  </si>
  <si>
    <t>ROK</t>
  </si>
  <si>
    <t>Royal Caribbean Cruises Ltd.</t>
  </si>
  <si>
    <t>RCL</t>
  </si>
  <si>
    <t>Ruth's Hospitality Group Inc.</t>
  </si>
  <si>
    <t>RUTH</t>
  </si>
  <si>
    <t>Ryman Hospitality Properties Inc.</t>
  </si>
  <si>
    <t>RHP</t>
  </si>
  <si>
    <t>S&amp;T Bancorp Inc.</t>
  </si>
  <si>
    <t>STBA</t>
  </si>
  <si>
    <t>Sabra Health Care REIT Inc.</t>
  </si>
  <si>
    <t>SBRA</t>
  </si>
  <si>
    <t>Sanderson Farms Inc.</t>
  </si>
  <si>
    <t>SAFM</t>
  </si>
  <si>
    <t>Sandy Spring Bancorp Inc.</t>
  </si>
  <si>
    <t>SASR</t>
  </si>
  <si>
    <t>SB Financial Group Inc.</t>
  </si>
  <si>
    <t>SBFG</t>
  </si>
  <si>
    <t>Schweitzer-Mauduit International Inc.</t>
  </si>
  <si>
    <t>SWM</t>
  </si>
  <si>
    <t>Scotts Miracle-Gro Company</t>
  </si>
  <si>
    <t>SMG</t>
  </si>
  <si>
    <t>Scripps Networks Interactive Inc.</t>
  </si>
  <si>
    <t>SNI</t>
  </si>
  <si>
    <t>Select Income REIT</t>
  </si>
  <si>
    <t>SIR</t>
  </si>
  <si>
    <t>Service Corp International</t>
  </si>
  <si>
    <t>SCI</t>
  </si>
  <si>
    <t>Shenandoah Telecommunications</t>
  </si>
  <si>
    <t>SHEN</t>
  </si>
  <si>
    <t>Shoe Carnival Inc.</t>
  </si>
  <si>
    <t>SCVL</t>
  </si>
  <si>
    <t>Sierra Bancorp</t>
  </si>
  <si>
    <t>BSRR</t>
  </si>
  <si>
    <t>Signet Jewelers Limited</t>
  </si>
  <si>
    <t>SIG</t>
  </si>
  <si>
    <t>Simmons First National Corp.</t>
  </si>
  <si>
    <t>SFNC</t>
  </si>
  <si>
    <t>Simon Property Group Inc.</t>
  </si>
  <si>
    <t>SPG</t>
  </si>
  <si>
    <t>Sinclair Broadcast Group Inc.</t>
  </si>
  <si>
    <t>SBGI</t>
  </si>
  <si>
    <t>Six Flags Entertainment Corp.</t>
  </si>
  <si>
    <t>SIX</t>
  </si>
  <si>
    <t>SL Green Realty Corp.</t>
  </si>
  <si>
    <t>SLG</t>
  </si>
  <si>
    <t>Snap-on Inc.</t>
  </si>
  <si>
    <t>SNA</t>
  </si>
  <si>
    <t>Sotherly Hotels Inc.</t>
  </si>
  <si>
    <t>SOHO</t>
  </si>
  <si>
    <t>Sound Financial Bancorp Inc.</t>
  </si>
  <si>
    <t>SFBC</t>
  </si>
  <si>
    <t>South State Corp.</t>
  </si>
  <si>
    <t>SSB</t>
  </si>
  <si>
    <t>Southern Michigan Bancorp Inc.</t>
  </si>
  <si>
    <t>SOMC</t>
  </si>
  <si>
    <t>Southern Missouri Bancorp Inc.</t>
  </si>
  <si>
    <t>SMBC</t>
  </si>
  <si>
    <t>Southwest Airlines Co.</t>
  </si>
  <si>
    <t>LUV</t>
  </si>
  <si>
    <t>Southwest Georgia Financial Corp.</t>
  </si>
  <si>
    <t>SGB</t>
  </si>
  <si>
    <t>SpartanNash Company</t>
  </si>
  <si>
    <t>SPTN</t>
  </si>
  <si>
    <t>Spectrum Brands Holdings Inc.</t>
  </si>
  <si>
    <t>SPB</t>
  </si>
  <si>
    <t>SRC</t>
  </si>
  <si>
    <t>STAG Industrial Inc.</t>
  </si>
  <si>
    <t>STAG</t>
  </si>
  <si>
    <t>Standard Motor Products Inc.</t>
  </si>
  <si>
    <t>SMP</t>
  </si>
  <si>
    <t>Standex International Inc.</t>
  </si>
  <si>
    <t>SXI</t>
  </si>
  <si>
    <t>Star Gas Partners LP</t>
  </si>
  <si>
    <t>SGU</t>
  </si>
  <si>
    <t>Starbucks Corp.</t>
  </si>
  <si>
    <t>SBUX</t>
  </si>
  <si>
    <t>State Street Corp.</t>
  </si>
  <si>
    <t>STT</t>
  </si>
  <si>
    <t>Steel Dynamics Inc.</t>
  </si>
  <si>
    <t>STLD</t>
  </si>
  <si>
    <t>Steelcase Inc.</t>
  </si>
  <si>
    <t>SCS</t>
  </si>
  <si>
    <t>Stock Yards Bancorp Inc.</t>
  </si>
  <si>
    <t>SYBT</t>
  </si>
  <si>
    <t>STRATTEC Security Corp.</t>
  </si>
  <si>
    <t>STRT</t>
  </si>
  <si>
    <t>Sunoco LP</t>
  </si>
  <si>
    <t>SUN</t>
  </si>
  <si>
    <t>SunTrust Banks Inc.</t>
  </si>
  <si>
    <t>STI</t>
  </si>
  <si>
    <t>Taubman Centers Inc.</t>
  </si>
  <si>
    <t>TCO</t>
  </si>
  <si>
    <t>TD Ameritrade Holding Corp.</t>
  </si>
  <si>
    <t>AMTD</t>
  </si>
  <si>
    <t>TE Connectivity Ltd.</t>
  </si>
  <si>
    <t>TEL</t>
  </si>
  <si>
    <t>Switz,US$</t>
  </si>
  <si>
    <t>Terex Corp.</t>
  </si>
  <si>
    <t>TEX</t>
  </si>
  <si>
    <t>Terreno Realty Corp.</t>
  </si>
  <si>
    <t>TRNO</t>
  </si>
  <si>
    <t>Territorial Bancorp</t>
  </si>
  <si>
    <t>TBNK</t>
  </si>
  <si>
    <t>Texas Roadhouse Inc.</t>
  </si>
  <si>
    <t>TXRH</t>
  </si>
  <si>
    <t>Thor Industries Inc.</t>
  </si>
  <si>
    <t>THO</t>
  </si>
  <si>
    <t>Timberland Bancorp Inc.</t>
  </si>
  <si>
    <t>TSBK</t>
  </si>
  <si>
    <t>Toro Company</t>
  </si>
  <si>
    <t>TTC</t>
  </si>
  <si>
    <t>Towne Bank</t>
  </si>
  <si>
    <t>TOWN</t>
  </si>
  <si>
    <t>Tractor Supply Company</t>
  </si>
  <si>
    <t>TSCO</t>
  </si>
  <si>
    <t>TriCo Bancshares</t>
  </si>
  <si>
    <t>TCBK</t>
  </si>
  <si>
    <t>Trinity Bank NA</t>
  </si>
  <si>
    <t>TYBT</t>
  </si>
  <si>
    <t>Trinity Industries Inc.</t>
  </si>
  <si>
    <t>TRN</t>
  </si>
  <si>
    <t>Truxton Corp.</t>
  </si>
  <si>
    <t>TRUX</t>
  </si>
  <si>
    <t>Twenty-First Century Fox Inc.</t>
  </si>
  <si>
    <t>FOXA</t>
  </si>
  <si>
    <t>Two River Bancorp</t>
  </si>
  <si>
    <t>TRCB</t>
  </si>
  <si>
    <t>Tyson Foods Inc.</t>
  </si>
  <si>
    <t>TSN</t>
  </si>
  <si>
    <t>U.S. Bancorp</t>
  </si>
  <si>
    <t>USB</t>
  </si>
  <si>
    <t>UDR Inc.</t>
  </si>
  <si>
    <t>UDR</t>
  </si>
  <si>
    <t>Umpqua Holdings Corp.</t>
  </si>
  <si>
    <t>UMPQ</t>
  </si>
  <si>
    <t>Union Bankshares Inc.</t>
  </si>
  <si>
    <t>UNB</t>
  </si>
  <si>
    <t>United Bancshares Inc.</t>
  </si>
  <si>
    <t>UBOH</t>
  </si>
  <si>
    <t>United Fire Group Inc.</t>
  </si>
  <si>
    <t>UFCS</t>
  </si>
  <si>
    <t>United Parcel Service Inc.</t>
  </si>
  <si>
    <t>UPS</t>
  </si>
  <si>
    <t>UnitedHealth Group Inc.</t>
  </si>
  <si>
    <t>UNH</t>
  </si>
  <si>
    <t>Universal Forest Products Inc.</t>
  </si>
  <si>
    <t>UFPI</t>
  </si>
  <si>
    <t>Unum Group</t>
  </si>
  <si>
    <t>UNM</t>
  </si>
  <si>
    <t>US Physical Therapy Inc.</t>
  </si>
  <si>
    <t>USPH</t>
  </si>
  <si>
    <t>Vail Resorts Inc.</t>
  </si>
  <si>
    <t>MTN</t>
  </si>
  <si>
    <t>Valero Energy Corp.</t>
  </si>
  <si>
    <t>VLO</t>
  </si>
  <si>
    <t>Ventas Inc.</t>
  </si>
  <si>
    <t>VTR</t>
  </si>
  <si>
    <t>W.T.B. Financial Corp.</t>
  </si>
  <si>
    <t>WTBFA</t>
  </si>
  <si>
    <t>Walt Disney Company</t>
  </si>
  <si>
    <t>DIS</t>
  </si>
  <si>
    <t>Entertainment</t>
  </si>
  <si>
    <t>Washington Federal Inc.</t>
  </si>
  <si>
    <t>WAFD</t>
  </si>
  <si>
    <t>Washington Trust Bancorp Inc.</t>
  </si>
  <si>
    <t>WASH</t>
  </si>
  <si>
    <t>Waste Connections Inc.</t>
  </si>
  <si>
    <t>WCN</t>
  </si>
  <si>
    <t>Watts Water Technologies Inc.</t>
  </si>
  <si>
    <t>WTS</t>
  </si>
  <si>
    <t>WD-40 Company</t>
  </si>
  <si>
    <t>WDFC</t>
  </si>
  <si>
    <t>Webster Financial Corp.</t>
  </si>
  <si>
    <t>WBS</t>
  </si>
  <si>
    <t>Weingarten Realty Investors</t>
  </si>
  <si>
    <t>WRI</t>
  </si>
  <si>
    <t>Wells Fargo &amp; Co.</t>
  </si>
  <si>
    <t>WFC</t>
  </si>
  <si>
    <t>Wendy's Company</t>
  </si>
  <si>
    <t>WEN</t>
  </si>
  <si>
    <t>WesBanco Inc.</t>
  </si>
  <si>
    <t>WSBC</t>
  </si>
  <si>
    <t>West Bancorp Inc.</t>
  </si>
  <si>
    <t>WTBA</t>
  </si>
  <si>
    <t>Western Gas Equity Partners LP</t>
  </si>
  <si>
    <t>WGP</t>
  </si>
  <si>
    <t>WAB</t>
  </si>
  <si>
    <t>WestRock Company</t>
  </si>
  <si>
    <t>WRK</t>
  </si>
  <si>
    <t>Weyerhaeuser Company</t>
  </si>
  <si>
    <t>WY</t>
  </si>
  <si>
    <t>Whirlpool Corp.</t>
  </si>
  <si>
    <t>WHR</t>
  </si>
  <si>
    <t>William Penn Bancorp Inc.</t>
  </si>
  <si>
    <t>WMPN</t>
  </si>
  <si>
    <t>Aug</t>
  </si>
  <si>
    <t>Willis Towers Watson plc</t>
  </si>
  <si>
    <t>WLTW</t>
  </si>
  <si>
    <t>Winmark Corp.</t>
  </si>
  <si>
    <t>WINA</t>
  </si>
  <si>
    <t>Worthington Industries Inc.</t>
  </si>
  <si>
    <t>WOR</t>
  </si>
  <si>
    <t>WPP plc</t>
  </si>
  <si>
    <t>WPPGY</t>
  </si>
  <si>
    <t>WYN</t>
  </si>
  <si>
    <t>XL Group Limited</t>
  </si>
  <si>
    <t>XL</t>
  </si>
  <si>
    <t>Xylem Inc.</t>
  </si>
  <si>
    <t>XYL</t>
  </si>
  <si>
    <t>Zimmer Biomet Holdings Inc.</t>
  </si>
  <si>
    <t>ZBH</t>
  </si>
  <si>
    <t>Marriot Vacations Worldwide Corp.</t>
  </si>
  <si>
    <t>VAC</t>
  </si>
  <si>
    <t>Owens Corning Inc.</t>
  </si>
  <si>
    <t>OC</t>
  </si>
  <si>
    <t>Saul Centers Inc.</t>
  </si>
  <si>
    <t>BFS</t>
  </si>
  <si>
    <t>Zions Bancorp Inc.</t>
  </si>
  <si>
    <t>ZION</t>
  </si>
  <si>
    <t>Zoetis Inc.</t>
  </si>
  <si>
    <t>ZTS</t>
  </si>
  <si>
    <t>All CCC Companies</t>
  </si>
  <si>
    <t>5 or more straight years of higher dividends</t>
  </si>
  <si>
    <t>Watch List</t>
  </si>
  <si>
    <t>Companies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</si>
  <si>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</si>
  <si>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</si>
  <si>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</si>
  <si>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</si>
  <si>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</si>
  <si>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</si>
  <si>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</si>
  <si>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</si>
  <si>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</si>
  <si>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</si>
  <si>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</si>
  <si>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</si>
  <si>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</si>
  <si>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</si>
  <si>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Other</t>
  </si>
  <si>
    <t>Notes</t>
  </si>
  <si>
    <t>A. Schulman Inc.</t>
  </si>
  <si>
    <t>SHLM</t>
  </si>
  <si>
    <t>X</t>
  </si>
  <si>
    <t>2016=2015</t>
  </si>
  <si>
    <t>ABB Limited</t>
  </si>
  <si>
    <t>ABB</t>
  </si>
  <si>
    <t>Abbott Laboratories</t>
  </si>
  <si>
    <t>ABT</t>
  </si>
  <si>
    <t>Access National Corp.</t>
  </si>
  <si>
    <t>ANCX</t>
  </si>
  <si>
    <t>2017=2016</t>
  </si>
  <si>
    <t>Admiral Group plc</t>
  </si>
  <si>
    <t>AMIGY</t>
  </si>
  <si>
    <t>ADT Corp.</t>
  </si>
  <si>
    <t>ADT</t>
  </si>
  <si>
    <t>Acquired by Apollo Global Mgmt.</t>
  </si>
  <si>
    <t>Aetna Inc.</t>
  </si>
  <si>
    <t>AET</t>
  </si>
  <si>
    <t>AGL Resources</t>
  </si>
  <si>
    <t>GAS</t>
  </si>
  <si>
    <t>Acquired by Southern Company</t>
  </si>
  <si>
    <t>Agrium Inc.</t>
  </si>
  <si>
    <t>AGU</t>
  </si>
  <si>
    <t>x</t>
  </si>
  <si>
    <t>Merger with Potash (to be Nutrien)</t>
  </si>
  <si>
    <t>Airgas Inc.</t>
  </si>
  <si>
    <t>ARG</t>
  </si>
  <si>
    <t>Acquired by Air Liquide</t>
  </si>
  <si>
    <t>Albany International Corp.</t>
  </si>
  <si>
    <t>AIN</t>
  </si>
  <si>
    <t>2015 Challenger</t>
  </si>
  <si>
    <t>Alfa Laval AB</t>
  </si>
  <si>
    <t>ALFVY</t>
  </si>
  <si>
    <t>Alliance Financial Corp.</t>
  </si>
  <si>
    <t>ALNC</t>
  </si>
  <si>
    <t>Acquired by NBT Bancorp</t>
  </si>
  <si>
    <t>Alliance Holdings GP LP</t>
  </si>
  <si>
    <t>AHGP</t>
  </si>
  <si>
    <t>Alliance Resource Partners LP</t>
  </si>
  <si>
    <t>ARLP</t>
  </si>
  <si>
    <t>Allied World Assurance Co. Holdings AG</t>
  </si>
  <si>
    <t>AWH</t>
  </si>
  <si>
    <t>Acquired by Fairfax Financial</t>
  </si>
  <si>
    <t>Allied World Assurance Co. Holdings Ltd.</t>
  </si>
  <si>
    <t>Reinstated: '11 skip but '12 Incr.</t>
  </si>
  <si>
    <t>Altera Corp.</t>
  </si>
  <si>
    <t>ALTR</t>
  </si>
  <si>
    <t>Acquired by Intel Corp.</t>
  </si>
  <si>
    <t>Alterra Capital Holdings Ltd.</t>
  </si>
  <si>
    <t>ALTE</t>
  </si>
  <si>
    <t>Acquired by Markel Corp.</t>
  </si>
  <si>
    <t>Altria Group</t>
  </si>
  <si>
    <t>PM Spin-off; Reinstated 3/6/10</t>
  </si>
  <si>
    <t>Amcol International Corp.</t>
  </si>
  <si>
    <t>ACO</t>
  </si>
  <si>
    <t>Incr.'12,Acquired by Minerals Tech.</t>
  </si>
  <si>
    <t>American Greetings</t>
  </si>
  <si>
    <t>AM</t>
  </si>
  <si>
    <t>'12='11, Acqd by Weiss family</t>
  </si>
  <si>
    <t>American Midstream Partners LP</t>
  </si>
  <si>
    <t>AMID</t>
  </si>
  <si>
    <t>American Science and Engineering Inc.</t>
  </si>
  <si>
    <t>ASEI</t>
  </si>
  <si>
    <t>FY14=FY13</t>
  </si>
  <si>
    <t>Ametek Inc.</t>
  </si>
  <si>
    <t>AME</t>
  </si>
  <si>
    <t>Anheuser-Busch</t>
  </si>
  <si>
    <t>BUD</t>
  </si>
  <si>
    <t>Acq. by InBev</t>
  </si>
  <si>
    <t>Anheuser-Busch InBev SA/NV</t>
  </si>
  <si>
    <t>2016 Challenger</t>
  </si>
  <si>
    <t>Applied Materials Inc.</t>
  </si>
  <si>
    <t>AMAT</t>
  </si>
  <si>
    <t>2015=2014</t>
  </si>
  <si>
    <t>Arch Coal Inc.</t>
  </si>
  <si>
    <t>ACI</t>
  </si>
  <si>
    <t>Cut again in 2014</t>
  </si>
  <si>
    <t>Archrock Partners LP</t>
  </si>
  <si>
    <t>APLP</t>
  </si>
  <si>
    <t>ARM Holdings plc</t>
  </si>
  <si>
    <t>ARMH</t>
  </si>
  <si>
    <t>Acquired by SoftBank</t>
  </si>
  <si>
    <t>Ashford Hospitality Trust</t>
  </si>
  <si>
    <t>AHT</t>
  </si>
  <si>
    <t>Assa Abloy AB</t>
  </si>
  <si>
    <t>ASAZY</t>
  </si>
  <si>
    <t>ASBC</t>
  </si>
  <si>
    <t>Astrazeneca plc</t>
  </si>
  <si>
    <t>AZN</t>
  </si>
  <si>
    <t>Astro-Med Inc.</t>
  </si>
  <si>
    <t>ALOT</t>
  </si>
  <si>
    <t>FY2012=2011</t>
  </si>
  <si>
    <t>ATN International Inc.</t>
  </si>
  <si>
    <t>ATNI</t>
  </si>
  <si>
    <t>Avery Dennison</t>
  </si>
  <si>
    <t>Avon Products Inc.</t>
  </si>
  <si>
    <t>AVP</t>
  </si>
  <si>
    <t>BAE Systems plc</t>
  </si>
  <si>
    <t>BAESY</t>
  </si>
  <si>
    <t>Banco Latinoamericano De Comercio Exterior SA</t>
  </si>
  <si>
    <t>BLX</t>
  </si>
  <si>
    <t>cut twice '11; Incr. '13-'15</t>
  </si>
  <si>
    <t>Bank of America</t>
  </si>
  <si>
    <t>BAC</t>
  </si>
  <si>
    <t>Cut again in 2009, Incr. '14, '16</t>
  </si>
  <si>
    <t>Bank of Hawaii</t>
  </si>
  <si>
    <t>BOH</t>
  </si>
  <si>
    <t>2010=2009</t>
  </si>
  <si>
    <t>Bank of Nova Scotia</t>
  </si>
  <si>
    <t>BNS</t>
  </si>
  <si>
    <t>Barclays plc</t>
  </si>
  <si>
    <t>BCS</t>
  </si>
  <si>
    <t>Barrett Business Services Inc.</t>
  </si>
  <si>
    <t>BBSI</t>
  </si>
  <si>
    <t>2016=2015, incr. 2017</t>
  </si>
  <si>
    <t>Baxter International Inc.</t>
  </si>
  <si>
    <t>BAX</t>
  </si>
  <si>
    <t>Spun Baxalta, Div. cut, incr '16, '17</t>
  </si>
  <si>
    <t>BCE Inc.</t>
  </si>
  <si>
    <t>BCE</t>
  </si>
  <si>
    <t>Beckman Coulter</t>
  </si>
  <si>
    <t>BEC</t>
  </si>
  <si>
    <t>Acq. by Danaher Corp.</t>
  </si>
  <si>
    <t>BHP Billiton Ltd.</t>
  </si>
  <si>
    <t>BHP</t>
  </si>
  <si>
    <t>BHP Billiton plc</t>
  </si>
  <si>
    <t>BBL</t>
  </si>
  <si>
    <t>Bio-Techne Corp.</t>
  </si>
  <si>
    <t>TECH</t>
  </si>
  <si>
    <t>BioMed Realty Trust Inc.</t>
  </si>
  <si>
    <t>BMR</t>
  </si>
  <si>
    <t>Acquired by Blackstone Group</t>
  </si>
  <si>
    <t>Birner Dental Management</t>
  </si>
  <si>
    <t>BDMS</t>
  </si>
  <si>
    <t>2013=2012</t>
  </si>
  <si>
    <t>Black Box Corp.</t>
  </si>
  <si>
    <t>BBOX</t>
  </si>
  <si>
    <t>Dividend Suspended</t>
  </si>
  <si>
    <t>Block (H&amp;R) Inc.</t>
  </si>
  <si>
    <t>HRB</t>
  </si>
  <si>
    <t>2010=2009, incr. '12,'16, '17</t>
  </si>
  <si>
    <t>Blueknight Energy Partners LP</t>
  </si>
  <si>
    <t>BKEP</t>
  </si>
  <si>
    <t>Boardwalk Pipeline Partners LP</t>
  </si>
  <si>
    <t>BWP</t>
  </si>
  <si>
    <t>Bob Evans Farms</t>
  </si>
  <si>
    <t>BOBE</t>
  </si>
  <si>
    <t>2017=2016, Also Being Acquired</t>
  </si>
  <si>
    <t>Bowl America Class A</t>
  </si>
  <si>
    <t>BWL-A</t>
  </si>
  <si>
    <t>FY16=FY15</t>
  </si>
  <si>
    <t>BP plc</t>
  </si>
  <si>
    <t>BP</t>
  </si>
  <si>
    <t>Breitburn Energy Partners LP</t>
  </si>
  <si>
    <t>BBEP</t>
  </si>
  <si>
    <t>Cut again in 2015</t>
  </si>
  <si>
    <t>Bristow Group Inc.</t>
  </si>
  <si>
    <t>BRS</t>
  </si>
  <si>
    <t>Suspended 2017</t>
  </si>
  <si>
    <t>British American Tobacco plc</t>
  </si>
  <si>
    <t>BTI</t>
  </si>
  <si>
    <t>Broadcom Corp.</t>
  </si>
  <si>
    <t>BRCM</t>
  </si>
  <si>
    <t>Acqd/Avago (now Broadcom Ltd)</t>
  </si>
  <si>
    <t>Buckeye GP Holdings LP</t>
  </si>
  <si>
    <t>BGH</t>
  </si>
  <si>
    <t>Acq. by Buckeye Partners LP</t>
  </si>
  <si>
    <t>Buckle Inc.</t>
  </si>
  <si>
    <t>BKE</t>
  </si>
  <si>
    <t>2010=2009, incr. '14, '15, '16</t>
  </si>
  <si>
    <t>Cablevision Systems Corp.</t>
  </si>
  <si>
    <t>CVC</t>
  </si>
  <si>
    <t>CAE Inc.</t>
  </si>
  <si>
    <t>CAE</t>
  </si>
  <si>
    <t>Calamos Asset Management Inc.</t>
  </si>
  <si>
    <t>CLMS</t>
  </si>
  <si>
    <t>Calumet Specialty Products Partners LP</t>
  </si>
  <si>
    <t>CLMT</t>
  </si>
  <si>
    <t>Campbell Soup Co.</t>
  </si>
  <si>
    <t>CPB</t>
  </si>
  <si>
    <t>FY13=FY12, Incr. FY14, FY17</t>
  </si>
  <si>
    <t>Canadian Natural Resources Ltd.</t>
  </si>
  <si>
    <t>CNQ</t>
  </si>
  <si>
    <t>CARBO Ceramics</t>
  </si>
  <si>
    <t>CRR</t>
  </si>
  <si>
    <t>Suspended in '16</t>
  </si>
  <si>
    <t>Cardinal Financial Corp.</t>
  </si>
  <si>
    <t>CFNL</t>
  </si>
  <si>
    <t>Acquired by United Bankshares</t>
  </si>
  <si>
    <t>Carpenter Technology Corp.</t>
  </si>
  <si>
    <t>CRS</t>
  </si>
  <si>
    <t>CBL &amp; Associates Properties Inc.</t>
  </si>
  <si>
    <t>CBL</t>
  </si>
  <si>
    <t>CEB Inc.</t>
  </si>
  <si>
    <t>CEB</t>
  </si>
  <si>
    <t>Acquired by Gartner Inc.</t>
  </si>
  <si>
    <t>Ceco Environmental Corp.</t>
  </si>
  <si>
    <t>CECE</t>
  </si>
  <si>
    <t>2016=2015, incr 2017</t>
  </si>
  <si>
    <t>Susp '10, +/- '11, cut '12, +'13</t>
  </si>
  <si>
    <t>Cenovus Energy Inc.</t>
  </si>
  <si>
    <t>CVE</t>
  </si>
  <si>
    <t>Cut again in 2016</t>
  </si>
  <si>
    <t>CenturyLink Inc.</t>
  </si>
  <si>
    <t>CTL</t>
  </si>
  <si>
    <t>2011=2010, cut in 2013</t>
  </si>
  <si>
    <t>Charles Schwab Corp.</t>
  </si>
  <si>
    <t>SCHW</t>
  </si>
  <si>
    <t>Chemical Financial</t>
  </si>
  <si>
    <t>Chesapeake Energy Corp.</t>
  </si>
  <si>
    <t>CHK</t>
  </si>
  <si>
    <t>2010=2009, incr. '11, Susp. '15</t>
  </si>
  <si>
    <t>Chesapeake Lodging Trust</t>
  </si>
  <si>
    <t>CHSP</t>
  </si>
  <si>
    <t>Cheviot Financial Corp.</t>
  </si>
  <si>
    <t>CHEV</t>
  </si>
  <si>
    <t>Increases in 2013, 2015</t>
  </si>
  <si>
    <t>China Mobile Limited</t>
  </si>
  <si>
    <t>CHL</t>
  </si>
  <si>
    <t>China Petroleum &amp; Chemical Corp.</t>
  </si>
  <si>
    <t>SNP</t>
  </si>
  <si>
    <t>Choice Hotels International</t>
  </si>
  <si>
    <t>CHH</t>
  </si>
  <si>
    <t>2010=2009, Incr. '15, '16, '17</t>
  </si>
  <si>
    <t>Chubb Corp.</t>
  </si>
  <si>
    <t>Acqd by ACE (Now Chubb Ltd.)</t>
  </si>
  <si>
    <t>Cimarex Energy Co.</t>
  </si>
  <si>
    <t>XEC</t>
  </si>
  <si>
    <t>Citizens Holding Co.</t>
  </si>
  <si>
    <t>CIZN</t>
  </si>
  <si>
    <t>2012=2011, incr '14, '15, ('16)</t>
  </si>
  <si>
    <t>Clarcor Inc.</t>
  </si>
  <si>
    <t>CLC</t>
  </si>
  <si>
    <t>Acquired by Parker-Hannifin</t>
  </si>
  <si>
    <t>Cleco Corp.</t>
  </si>
  <si>
    <t>CNL</t>
  </si>
  <si>
    <t>Acquired by Macquarie et al.</t>
  </si>
  <si>
    <t>CNB Financial Corp.</t>
  </si>
  <si>
    <t>CCNE</t>
  </si>
  <si>
    <t>CNOOC Ltd.</t>
  </si>
  <si>
    <t>CEO</t>
  </si>
  <si>
    <t>Increase in 2013</t>
  </si>
  <si>
    <t>Coach Inc.</t>
  </si>
  <si>
    <t>COH</t>
  </si>
  <si>
    <t>2015=2014, now Tapestry Inc. TPR</t>
  </si>
  <si>
    <t>Coca-Cola European Partners plc</t>
  </si>
  <si>
    <t>CCE</t>
  </si>
  <si>
    <t>Currency Switch, incr. 2017</t>
  </si>
  <si>
    <t>Coca-Cola FEMSA S.A.B. de C.V.</t>
  </si>
  <si>
    <t>KOF</t>
  </si>
  <si>
    <t>Colony Capital Inc.</t>
  </si>
  <si>
    <t>CLNY</t>
  </si>
  <si>
    <t>Merged with 2 NorthStar co's</t>
  </si>
  <si>
    <t>2017 Challenger</t>
  </si>
  <si>
    <t>Commercial Bancshares Inc.</t>
  </si>
  <si>
    <t>CMOH</t>
  </si>
  <si>
    <t>Acquired by First Defiance Fin'l</t>
  </si>
  <si>
    <t>Communications Systems Inc.</t>
  </si>
  <si>
    <t>JCS</t>
  </si>
  <si>
    <t>2014=2013, cut in '16</t>
  </si>
  <si>
    <t>ConAgra Foods Inc.</t>
  </si>
  <si>
    <t>CAG</t>
  </si>
  <si>
    <t>FY15=FY14, Spun LW '16, Incr '17</t>
  </si>
  <si>
    <t>ConocoPhillips</t>
  </si>
  <si>
    <t>COP</t>
  </si>
  <si>
    <t>Consolidated Water Co.</t>
  </si>
  <si>
    <t>CWCO</t>
  </si>
  <si>
    <t>2011=2010, Incr 2018</t>
  </si>
  <si>
    <t>Constellation Software Inc.</t>
  </si>
  <si>
    <t>CNSWF</t>
  </si>
  <si>
    <t>2014=2013</t>
  </si>
  <si>
    <t>Copa Holdings SA</t>
  </si>
  <si>
    <t>CPA</t>
  </si>
  <si>
    <t>Copano Energy LLC</t>
  </si>
  <si>
    <t>CPNO</t>
  </si>
  <si>
    <t>2010=2009; Acq. by KMP</t>
  </si>
  <si>
    <t>Core Laboratories NV</t>
  </si>
  <si>
    <t>CLB</t>
  </si>
  <si>
    <t>Corporate Office Properties Trust</t>
  </si>
  <si>
    <t>OFC</t>
  </si>
  <si>
    <t>Corrections Corp of America</t>
  </si>
  <si>
    <t>CXW</t>
  </si>
  <si>
    <t>Courier Corp.</t>
  </si>
  <si>
    <t>CRRC</t>
  </si>
  <si>
    <t>Covanta Holding Corp.</t>
  </si>
  <si>
    <t>CVA</t>
  </si>
  <si>
    <t>Covidien plc</t>
  </si>
  <si>
    <t>COV</t>
  </si>
  <si>
    <t>Acquired by Medtronic</t>
  </si>
  <si>
    <t>Crane Company</t>
  </si>
  <si>
    <t>CR</t>
  </si>
  <si>
    <t>Crawford &amp; Company</t>
  </si>
  <si>
    <t>CRD-B</t>
  </si>
  <si>
    <t>Crestwood Midstream Partners LP</t>
  </si>
  <si>
    <t>CMLP</t>
  </si>
  <si>
    <t>Merged with Inergy LP; new CMLP</t>
  </si>
  <si>
    <t>CSI Compressco LP</t>
  </si>
  <si>
    <t>CCLP</t>
  </si>
  <si>
    <t>Cut again 2017</t>
  </si>
  <si>
    <t>CSS Industries Inc.</t>
  </si>
  <si>
    <t>CSS</t>
  </si>
  <si>
    <t>2010=2009, incr. '15, '16</t>
  </si>
  <si>
    <t>Daktronics Inc.</t>
  </si>
  <si>
    <t>DAKT</t>
  </si>
  <si>
    <t>Reg 10¢/qtr&gt;Reg 6¢+Special 4¢</t>
  </si>
  <si>
    <t>Danaher Corp.</t>
  </si>
  <si>
    <t>DHR</t>
  </si>
  <si>
    <t>Darden Restaurants</t>
  </si>
  <si>
    <t>DRI</t>
  </si>
  <si>
    <t>2015=2014, Cut '16, Incr. '16, '17</t>
  </si>
  <si>
    <t>DCP Midstream Partners LP</t>
  </si>
  <si>
    <t>DPM</t>
  </si>
  <si>
    <t>Deere &amp; Company</t>
  </si>
  <si>
    <t>DE</t>
  </si>
  <si>
    <t>Delphi Financial Group</t>
  </si>
  <si>
    <t>DFG</t>
  </si>
  <si>
    <t>Acquired by Tokio Marine Holdings</t>
  </si>
  <si>
    <t>Delta Natural Gas</t>
  </si>
  <si>
    <t>DGAS</t>
  </si>
  <si>
    <t>Acquired by PNG Companies LLC</t>
  </si>
  <si>
    <t>Dentsply International Inc.</t>
  </si>
  <si>
    <t>Devon Energy Corp.</t>
  </si>
  <si>
    <t>DVN</t>
  </si>
  <si>
    <t>DeVry Education Group Inc.</t>
  </si>
  <si>
    <t>DV</t>
  </si>
  <si>
    <t>Diageo plc</t>
  </si>
  <si>
    <t>DEO</t>
  </si>
  <si>
    <t>DiamondRock Hospitality Co.</t>
  </si>
  <si>
    <t>DRH</t>
  </si>
  <si>
    <t>Diebold Inc.</t>
  </si>
  <si>
    <t>DBD</t>
  </si>
  <si>
    <t>'14='13,Cut'16,now Diebold Nixdorf</t>
  </si>
  <si>
    <t>Dow Chemical Company</t>
  </si>
  <si>
    <t>DOW</t>
  </si>
  <si>
    <t>Merged with DuPont</t>
  </si>
  <si>
    <t>DPL Inc.</t>
  </si>
  <si>
    <t>DPL</t>
  </si>
  <si>
    <t>Acquired by AES Corp.</t>
  </si>
  <si>
    <t>DSW Inc.</t>
  </si>
  <si>
    <t>DSW</t>
  </si>
  <si>
    <t>Duncan Energy Partners LP</t>
  </si>
  <si>
    <t>DEP</t>
  </si>
  <si>
    <t>Acq. by Enterprise Prod. Partners</t>
  </si>
  <si>
    <t>DuPont Fabros Technology Inc.</t>
  </si>
  <si>
    <t>DFT</t>
  </si>
  <si>
    <t>Acquired by Digital Realty Trust</t>
  </si>
  <si>
    <t>Dynex Capital Inc.</t>
  </si>
  <si>
    <t>DX</t>
  </si>
  <si>
    <t>Cut again '14, '15, '16, '17</t>
  </si>
  <si>
    <t>East West Bancorp</t>
  </si>
  <si>
    <t>EWBC</t>
  </si>
  <si>
    <t>EastGroup Properties</t>
  </si>
  <si>
    <t>Ecology &amp; Environment Inc.</t>
  </si>
  <si>
    <t>EEI</t>
  </si>
  <si>
    <t>2012=2011, cut 2016</t>
  </si>
  <si>
    <t>Eisai Company Ltd.</t>
  </si>
  <si>
    <t>ESALY</t>
  </si>
  <si>
    <t>El Paso Pipeline Partners LP</t>
  </si>
  <si>
    <t>EPB</t>
  </si>
  <si>
    <t>Acquired by Kinder Morgan Inc.</t>
  </si>
  <si>
    <t>Eli Lilly &amp; Company</t>
  </si>
  <si>
    <t>LLY</t>
  </si>
  <si>
    <t>2010=2009, Incr. In '15, '16, '17, '18</t>
  </si>
  <si>
    <t>Empresa Nacional de Electricidad SA</t>
  </si>
  <si>
    <t>EOC</t>
  </si>
  <si>
    <t>Enbridge Energy Partners LP</t>
  </si>
  <si>
    <t>EEP</t>
  </si>
  <si>
    <t>Endurance Specialty Holdings Ltd.</t>
  </si>
  <si>
    <t>ENH</t>
  </si>
  <si>
    <t>Acquired by Sompo Japan</t>
  </si>
  <si>
    <t>Energen Corp.</t>
  </si>
  <si>
    <t>EGN</t>
  </si>
  <si>
    <t>Cut After NatGas unit sale</t>
  </si>
  <si>
    <t>Energy Transfer Partners L P</t>
  </si>
  <si>
    <t>2010=2009, Incr. In '13, '14, '15</t>
  </si>
  <si>
    <t>EnergySouth Inc.</t>
  </si>
  <si>
    <t>ENSI</t>
  </si>
  <si>
    <t>Acquired by Sempra Energy</t>
  </si>
  <si>
    <t>EnLink Midstream LLC</t>
  </si>
  <si>
    <t>ENLC</t>
  </si>
  <si>
    <t>EnLink Midstream Partners LP</t>
  </si>
  <si>
    <t>ENLK</t>
  </si>
  <si>
    <t>Ensco plc</t>
  </si>
  <si>
    <t>ESV</t>
  </si>
  <si>
    <t>Enterprise GP Holdings LP</t>
  </si>
  <si>
    <t>EPE</t>
  </si>
  <si>
    <t>Acq. by Enterprise Prod LP</t>
  </si>
  <si>
    <t>Enventis Corp.</t>
  </si>
  <si>
    <t>ENVE</t>
  </si>
  <si>
    <t>Acquired by Consolidated Comm.</t>
  </si>
  <si>
    <t>EOG Resources Inc.</t>
  </si>
  <si>
    <t>EOG</t>
  </si>
  <si>
    <t>Epoch Holding Co.</t>
  </si>
  <si>
    <t>EPHC</t>
  </si>
  <si>
    <t>Acquired by TD Bank</t>
  </si>
  <si>
    <t>EV Energy Partners LP</t>
  </si>
  <si>
    <t>EVEP</t>
  </si>
  <si>
    <t>Excel Trust Inc.</t>
  </si>
  <si>
    <t>EXL</t>
  </si>
  <si>
    <t>Aquired by Blackstone subsidiary</t>
  </si>
  <si>
    <t>F.N.B. Corp.</t>
  </si>
  <si>
    <t>FNB</t>
  </si>
  <si>
    <t>Family Dollar Stores</t>
  </si>
  <si>
    <t>FDO</t>
  </si>
  <si>
    <t>Acquired by Dollar Tree Stores</t>
  </si>
  <si>
    <t>Reinstated-2013&gt;2012 (cut/incr)</t>
  </si>
  <si>
    <t>Federated Investors Inc.</t>
  </si>
  <si>
    <t>FII</t>
  </si>
  <si>
    <t>Fifth Third Bancorp</t>
  </si>
  <si>
    <t>FITB</t>
  </si>
  <si>
    <t>2016=2015, Incr. 2017</t>
  </si>
  <si>
    <t>Financial Institutions Inc.</t>
  </si>
  <si>
    <t>FISI</t>
  </si>
  <si>
    <t>First Capital Inc.</t>
  </si>
  <si>
    <t>FCAP</t>
  </si>
  <si>
    <t>First Financial Bankshares</t>
  </si>
  <si>
    <t>First Keystone Corp.</t>
  </si>
  <si>
    <t>FKYS</t>
  </si>
  <si>
    <t>FirstMerit Corp.</t>
  </si>
  <si>
    <t>FMER</t>
  </si>
  <si>
    <t>2008=2007, cut in 2009,Incr 2015</t>
  </si>
  <si>
    <t>Florida Public Utilities</t>
  </si>
  <si>
    <t>FPU</t>
  </si>
  <si>
    <t>Acq. by Chesapeake Utilities</t>
  </si>
  <si>
    <t>FMC Corp.</t>
  </si>
  <si>
    <t>FMC</t>
  </si>
  <si>
    <t>Fox Chase Bancorp Inc.</t>
  </si>
  <si>
    <t>FXCB</t>
  </si>
  <si>
    <t>Acquired by Univest Bank</t>
  </si>
  <si>
    <t>Frederick County Bancorp Inc.</t>
  </si>
  <si>
    <t>FCBI</t>
  </si>
  <si>
    <t>Frisch's Restaurants Inc.</t>
  </si>
  <si>
    <t>FRS</t>
  </si>
  <si>
    <t>Acquired by NRD Partners I LP</t>
  </si>
  <si>
    <t>Fulton Financial</t>
  </si>
  <si>
    <t>FULT</t>
  </si>
  <si>
    <t>G&amp;K Services Inc.</t>
  </si>
  <si>
    <t>GK</t>
  </si>
  <si>
    <t>Acquired by Cintas Corp.</t>
  </si>
  <si>
    <t>Gannett Company</t>
  </si>
  <si>
    <t>GCI</t>
  </si>
  <si>
    <t>Incr in '11, '12; 2015 Split-up</t>
  </si>
  <si>
    <t>Gap Inc.</t>
  </si>
  <si>
    <t>GPS</t>
  </si>
  <si>
    <t>Garmin Ltd.</t>
  </si>
  <si>
    <t>GRMN</t>
  </si>
  <si>
    <t>Gas Natural Inc.</t>
  </si>
  <si>
    <t>EGAS</t>
  </si>
  <si>
    <t>2011=2010, cut 2016</t>
  </si>
  <si>
    <t>GMT</t>
  </si>
  <si>
    <t>Only 4 years before 2010 freeze</t>
  </si>
  <si>
    <t>General Electric Co.</t>
  </si>
  <si>
    <t>GE</t>
  </si>
  <si>
    <t>2016=2015, Incr. '17,Cut '18</t>
  </si>
  <si>
    <t>Genesis Energy LP</t>
  </si>
  <si>
    <t>GEL</t>
  </si>
  <si>
    <t>Glacier Bancorp</t>
  </si>
  <si>
    <t>Global Partners LP</t>
  </si>
  <si>
    <t>GLP</t>
  </si>
  <si>
    <t>GNC Holdings Inc.</t>
  </si>
  <si>
    <t>GNC</t>
  </si>
  <si>
    <t>Div. Suspended</t>
  </si>
  <si>
    <t>Golar LNG Partners LP</t>
  </si>
  <si>
    <t>GMLP</t>
  </si>
  <si>
    <t>GrandSouth Bancorp</t>
  </si>
  <si>
    <t>GRRB</t>
  </si>
  <si>
    <t>Greif Inc. A</t>
  </si>
  <si>
    <t>GEF</t>
  </si>
  <si>
    <t>Greif Inc. B</t>
  </si>
  <si>
    <t>GEF.B</t>
  </si>
  <si>
    <t>Guess? Inc.</t>
  </si>
  <si>
    <t>GES</t>
  </si>
  <si>
    <t>2012=2011, increase in 2014</t>
  </si>
  <si>
    <t>H.J. Heinz Co.</t>
  </si>
  <si>
    <t>HNZ</t>
  </si>
  <si>
    <t>Acquired by Berkshire Hathaway+</t>
  </si>
  <si>
    <t>Harleysville Group</t>
  </si>
  <si>
    <t>HGIC</t>
  </si>
  <si>
    <t>Acquired by Nationwide Mutual</t>
  </si>
  <si>
    <t>Harleysville National</t>
  </si>
  <si>
    <t>HNBC</t>
  </si>
  <si>
    <t>2008=2007, acq. by First Niagara</t>
  </si>
  <si>
    <t>Harleysville Savings</t>
  </si>
  <si>
    <t>HARL</t>
  </si>
  <si>
    <t>Harman International Industries Inc.</t>
  </si>
  <si>
    <t>HAR</t>
  </si>
  <si>
    <t>Acquired by Samsung Electronics</t>
  </si>
  <si>
    <t>Harsco Corp.</t>
  </si>
  <si>
    <t>HSC</t>
  </si>
  <si>
    <t>2011=2010</t>
  </si>
  <si>
    <t>HCC Insurance Holdings</t>
  </si>
  <si>
    <t>HCC</t>
  </si>
  <si>
    <t>Acquired by Tokio Marine Hdgs</t>
  </si>
  <si>
    <t>HCI Group Inc.</t>
  </si>
  <si>
    <t>HCI</t>
  </si>
  <si>
    <t>HCP Inc.</t>
  </si>
  <si>
    <t>HCP</t>
  </si>
  <si>
    <t>Spun off QCP, lower div</t>
  </si>
  <si>
    <t>Heartland Payment Systems Inc.</t>
  </si>
  <si>
    <t>HPY</t>
  </si>
  <si>
    <t>Acquired by Global Payments Inc.</t>
  </si>
  <si>
    <t>Heritage Financial Group</t>
  </si>
  <si>
    <t>HBOS</t>
  </si>
  <si>
    <t>Incr. '12, '13 (4Q'sPdDec12), '14</t>
  </si>
  <si>
    <t>2014 Challenger</t>
  </si>
  <si>
    <t>High Country Bancorp Inc.</t>
  </si>
  <si>
    <t>HCBC</t>
  </si>
  <si>
    <t>Hillenbrand Industries</t>
  </si>
  <si>
    <t>HB</t>
  </si>
  <si>
    <t>Split into Hill-Rom/Hillenbrand Inc.</t>
  </si>
  <si>
    <t>Holly Corp. (now HFC)</t>
  </si>
  <si>
    <t>HOC</t>
  </si>
  <si>
    <t>HollyFrontier Corp.</t>
  </si>
  <si>
    <t>HFC</t>
  </si>
  <si>
    <t>Home Properties Inc.</t>
  </si>
  <si>
    <t>HME</t>
  </si>
  <si>
    <t>Acquired by Loan Star Funds</t>
  </si>
  <si>
    <t>Honeywell International</t>
  </si>
  <si>
    <t>Host Hotels &amp; Resorts Inc.</t>
  </si>
  <si>
    <t>HST</t>
  </si>
  <si>
    <t>HSN Inc.</t>
  </si>
  <si>
    <t>HSNI</t>
  </si>
  <si>
    <t>2016=2015, '17 Acqd/Liberty</t>
  </si>
  <si>
    <t>Hudson City Bancorp</t>
  </si>
  <si>
    <t>HCBK</t>
  </si>
  <si>
    <t>Cut again in 2013</t>
  </si>
  <si>
    <t>Imperial OilLtd.</t>
  </si>
  <si>
    <t>IMO</t>
  </si>
  <si>
    <t>Incr. '16, '17</t>
  </si>
  <si>
    <t>Independent Bank Corp MA</t>
  </si>
  <si>
    <t>Inergy Holdings LP</t>
  </si>
  <si>
    <t>NRGP</t>
  </si>
  <si>
    <t>Acquired by Inergy LP</t>
  </si>
  <si>
    <t>Inergy LP</t>
  </si>
  <si>
    <t>NRGY</t>
  </si>
  <si>
    <t>Cut again 2012/13, spun NRGM</t>
  </si>
  <si>
    <t>Infosys Technologies Ltd.</t>
  </si>
  <si>
    <t>INFY</t>
  </si>
  <si>
    <t>Innophos Holdings Inc.</t>
  </si>
  <si>
    <t>IPHS</t>
  </si>
  <si>
    <t>Integrys Energy Group</t>
  </si>
  <si>
    <t>TEG</t>
  </si>
  <si>
    <t>2010=2009, Acquired by WEC</t>
  </si>
  <si>
    <t>Intel Corp.</t>
  </si>
  <si>
    <t>INTC</t>
  </si>
  <si>
    <t>Intercontinental Hotels Group plc</t>
  </si>
  <si>
    <t>IHG</t>
  </si>
  <si>
    <t>Investors Real Estate Trust</t>
  </si>
  <si>
    <t>IRET</t>
  </si>
  <si>
    <t>ITC Holdings Corp.</t>
  </si>
  <si>
    <t>ITC</t>
  </si>
  <si>
    <t>Acquired by Fortis Inc.</t>
  </si>
  <si>
    <t>Spun off XLS, XYL, '17 Challenger</t>
  </si>
  <si>
    <t>Janus Capital Group Inc.</t>
  </si>
  <si>
    <t>JNS</t>
  </si>
  <si>
    <t>Acquired by Henderson Group</t>
  </si>
  <si>
    <t>JMP Group Inc.</t>
  </si>
  <si>
    <t>JMP</t>
  </si>
  <si>
    <t>Johnson Controls</t>
  </si>
  <si>
    <t>Joy Global Inc.</t>
  </si>
  <si>
    <t>JOYG</t>
  </si>
  <si>
    <t>'10='09,now JOY, incr. '14, cut '15</t>
  </si>
  <si>
    <t>Juniata Valley Financial</t>
  </si>
  <si>
    <t>JUVF</t>
  </si>
  <si>
    <t>Kaydon Corp.</t>
  </si>
  <si>
    <t>KDN</t>
  </si>
  <si>
    <t>Acquired by AB SKF</t>
  </si>
  <si>
    <t>Kennametal Inc.</t>
  </si>
  <si>
    <t>KMT</t>
  </si>
  <si>
    <t>Kimco Realty</t>
  </si>
  <si>
    <t>Kinder Morgan Energy Partners</t>
  </si>
  <si>
    <t>KMP</t>
  </si>
  <si>
    <t>Kinder Morgan Inc.</t>
  </si>
  <si>
    <t>KMI</t>
  </si>
  <si>
    <t>Kinross Gold Corp.</t>
  </si>
  <si>
    <t>KGC</t>
  </si>
  <si>
    <t>Knight Transportation Inc.</t>
  </si>
  <si>
    <t>KNX</t>
  </si>
  <si>
    <t>2012=2011</t>
  </si>
  <si>
    <t>Kohlberg Kravis Roberts &amp; Co. LP</t>
  </si>
  <si>
    <t>KKR</t>
  </si>
  <si>
    <t>irregular rate</t>
  </si>
  <si>
    <t>Koninklijke KPN N.V.</t>
  </si>
  <si>
    <t>KKPNY</t>
  </si>
  <si>
    <t>Kraft Foods</t>
  </si>
  <si>
    <t>KFT</t>
  </si>
  <si>
    <t>2010=2009; now KHC/MDLZ</t>
  </si>
  <si>
    <t>L Brands Inc.</t>
  </si>
  <si>
    <t>LB</t>
  </si>
  <si>
    <t>Lake Shore Bancorp Inc.</t>
  </si>
  <si>
    <t>LSBK</t>
  </si>
  <si>
    <t>Lakeland Financial</t>
  </si>
  <si>
    <t>Landauer Inc.</t>
  </si>
  <si>
    <t>LDR</t>
  </si>
  <si>
    <t>FY12=FY11, cut in FY15, Bg Acqd</t>
  </si>
  <si>
    <t>LaSalle Hotel Properties</t>
  </si>
  <si>
    <t>LHO</t>
  </si>
  <si>
    <t>LCNB Corp.</t>
  </si>
  <si>
    <t>LCNB</t>
  </si>
  <si>
    <t>2009=2008</t>
  </si>
  <si>
    <t>Legg Mason</t>
  </si>
  <si>
    <t>Lexmark International Inc.</t>
  </si>
  <si>
    <t>LXK</t>
  </si>
  <si>
    <t>Lifetime Brands Inc.</t>
  </si>
  <si>
    <t>LCUT</t>
  </si>
  <si>
    <t>Lincoln National</t>
  </si>
  <si>
    <t>Linear Technology Corp.</t>
  </si>
  <si>
    <t>LLTC</t>
  </si>
  <si>
    <t>Acquired by Analog Devices</t>
  </si>
  <si>
    <t>Lorillard Inc.</t>
  </si>
  <si>
    <t>LO</t>
  </si>
  <si>
    <t>Acquired by Reynolds American</t>
  </si>
  <si>
    <t>No trade 3 Months; Reinstated '13</t>
  </si>
  <si>
    <t>M&amp;T Bank Corp.</t>
  </si>
  <si>
    <t>MTB</t>
  </si>
  <si>
    <t>2009=2008, incr. 2017</t>
  </si>
  <si>
    <t>Marathon Oil Corp.</t>
  </si>
  <si>
    <t>MRO</t>
  </si>
  <si>
    <t>Marketing Alliance Inc.</t>
  </si>
  <si>
    <t>MAAL</t>
  </si>
  <si>
    <t>FY16=FY15, Incr. FY17, FY18</t>
  </si>
  <si>
    <t>MarkWest Energy Partners LP</t>
  </si>
  <si>
    <t>MWE</t>
  </si>
  <si>
    <t>Acquired by MPLX LP (Marathon)</t>
  </si>
  <si>
    <t>Marlin Business Services Corp.</t>
  </si>
  <si>
    <t>MRLN</t>
  </si>
  <si>
    <t>Marshall &amp; Ilsley</t>
  </si>
  <si>
    <t>MI</t>
  </si>
  <si>
    <t>Acquired by Bank of Montreal</t>
  </si>
  <si>
    <t>Martin Marietta Materials Inc.</t>
  </si>
  <si>
    <t>MLM</t>
  </si>
  <si>
    <t>Martin Midstream Partners LP</t>
  </si>
  <si>
    <t>MMLP</t>
  </si>
  <si>
    <t>Masco Corp.</t>
  </si>
  <si>
    <t>MAS</t>
  </si>
  <si>
    <t>Incr. in 2014, 2015, 2016, 2017</t>
  </si>
  <si>
    <t>Mattel Inc.</t>
  </si>
  <si>
    <t>MAT</t>
  </si>
  <si>
    <t>2015=2014, cut, suspended '17</t>
  </si>
  <si>
    <t>Mead Johnson Nutrition Co.</t>
  </si>
  <si>
    <t>MJN</t>
  </si>
  <si>
    <t>Acquired by Reckitt Benckiser</t>
  </si>
  <si>
    <t>Medallion Financial Corp.</t>
  </si>
  <si>
    <t>MFIN</t>
  </si>
  <si>
    <t>Medicis Pharmaceutical Corp.</t>
  </si>
  <si>
    <t>MRX</t>
  </si>
  <si>
    <t>Acquired by Valeant Pharma.</t>
  </si>
  <si>
    <t>Meridian Bioscience Inc.</t>
  </si>
  <si>
    <t>VIVO</t>
  </si>
  <si>
    <t>2011=2010, incr. '14, cut '17</t>
  </si>
  <si>
    <t>Mesa Laboratories Inc.</t>
  </si>
  <si>
    <t>MLAB</t>
  </si>
  <si>
    <t>Met-Pro Corp.</t>
  </si>
  <si>
    <t>MPR</t>
  </si>
  <si>
    <t>Acquired by CECO Environmental</t>
  </si>
  <si>
    <t>MOCON Inc.</t>
  </si>
  <si>
    <t>MOCO</t>
  </si>
  <si>
    <t>2015=2014, Incr 2017, Acqd</t>
  </si>
  <si>
    <t>Molex Inc.</t>
  </si>
  <si>
    <t>MOLX</t>
  </si>
  <si>
    <t>Reinstated; Fiscal Year Streak OK</t>
  </si>
  <si>
    <t>Acquired by Koch Industries</t>
  </si>
  <si>
    <t>Molson Coors Brewing Co. B</t>
  </si>
  <si>
    <t>TAP</t>
  </si>
  <si>
    <t>2013=2012, incr. 2014, 2015</t>
  </si>
  <si>
    <t>Monarch Financial Holdings Inc.</t>
  </si>
  <si>
    <t>MNRK</t>
  </si>
  <si>
    <t>Acquired by TowneBank</t>
  </si>
  <si>
    <t>Monsanto Company</t>
  </si>
  <si>
    <t>MON</t>
  </si>
  <si>
    <t>Also being acquired by Bayer 1Q18</t>
  </si>
  <si>
    <t>Montpelier Re Holdings Ltd.</t>
  </si>
  <si>
    <t>MRH</t>
  </si>
  <si>
    <t>Acquired by Endurance SPHdgs</t>
  </si>
  <si>
    <t>Movado Group Inc.</t>
  </si>
  <si>
    <t>MOV</t>
  </si>
  <si>
    <t>Murphy Oil Corp.</t>
  </si>
  <si>
    <t>MUR</t>
  </si>
  <si>
    <t>Myers Industries</t>
  </si>
  <si>
    <t>MYE</t>
  </si>
  <si>
    <t>Myers Industries Inc.</t>
  </si>
  <si>
    <t>National American University Holdings Inc.</t>
  </si>
  <si>
    <t>NAUH</t>
  </si>
  <si>
    <t>2015=2014, Suspended 2017</t>
  </si>
  <si>
    <t>National CineMedia Inc.</t>
  </si>
  <si>
    <t>NCMI</t>
  </si>
  <si>
    <t>Reinstated; deleted in error</t>
  </si>
  <si>
    <t>National Instruments Corp.</t>
  </si>
  <si>
    <t>NATI</t>
  </si>
  <si>
    <t>2013=2012, Incr. '14, '15, '16, '17</t>
  </si>
  <si>
    <t>National Interstate Corp.</t>
  </si>
  <si>
    <t>NATL</t>
  </si>
  <si>
    <t>Acq'd by Great American Insurance</t>
  </si>
  <si>
    <t>National Oilwell Varco Inc.</t>
  </si>
  <si>
    <t>NOV</t>
  </si>
  <si>
    <t>National Penn Bancshares</t>
  </si>
  <si>
    <t>NPBC</t>
  </si>
  <si>
    <t>Acq'd by BB&amp;T Corp. 2015</t>
  </si>
  <si>
    <t>National Presto Industries</t>
  </si>
  <si>
    <t>NPK</t>
  </si>
  <si>
    <t>Increase in 2013 (Paid Dec '12)</t>
  </si>
  <si>
    <t>National Research Inc.</t>
  </si>
  <si>
    <t>NRCI</t>
  </si>
  <si>
    <t>Reorg&gt;A/B shares, Incr. '15-'17</t>
  </si>
  <si>
    <t>National Semiconductor</t>
  </si>
  <si>
    <t>NSM</t>
  </si>
  <si>
    <t>Acquired by Texas Instruments</t>
  </si>
  <si>
    <t>Natural Resource Partners LP</t>
  </si>
  <si>
    <t>NRP</t>
  </si>
  <si>
    <t>Cut in 2014, cut twice in '15</t>
  </si>
  <si>
    <t>Navios Maritime Partners LP</t>
  </si>
  <si>
    <t>NMM</t>
  </si>
  <si>
    <t>NB&amp;T Financial Group Inc.</t>
  </si>
  <si>
    <t>NBTF</t>
  </si>
  <si>
    <t>2010=2009, Acq. by Peoples Bcp</t>
  </si>
  <si>
    <t>Nestle S.A.</t>
  </si>
  <si>
    <t>NSRGY</t>
  </si>
  <si>
    <t>NewAlliance Bancshares</t>
  </si>
  <si>
    <t>NAL</t>
  </si>
  <si>
    <t>Acquired by First Niagara</t>
  </si>
  <si>
    <t>Newell Brands Inc.</t>
  </si>
  <si>
    <t>NWL</t>
  </si>
  <si>
    <t>2016=2015, incr.'17</t>
  </si>
  <si>
    <t>NGL Energy Partners LP</t>
  </si>
  <si>
    <t>NGL</t>
  </si>
  <si>
    <t>Nippon Telegraph &amp; Telephone</t>
  </si>
  <si>
    <t>NTT</t>
  </si>
  <si>
    <t>Noble Corp.</t>
  </si>
  <si>
    <t>NE</t>
  </si>
  <si>
    <t>Cut '12, Incr. '13, '14, cut '15, '16</t>
  </si>
  <si>
    <t>Noble Energy Inc.</t>
  </si>
  <si>
    <t>NBL</t>
  </si>
  <si>
    <t>Nordstrom Inc.</t>
  </si>
  <si>
    <t>JWN</t>
  </si>
  <si>
    <t>Norfolk Southern</t>
  </si>
  <si>
    <t>NSC</t>
  </si>
  <si>
    <t>Northern Trust</t>
  </si>
  <si>
    <t>'12 Reorg., incr. '13-'16</t>
  </si>
  <si>
    <t>Novartis AG</t>
  </si>
  <si>
    <t>NVS</t>
  </si>
  <si>
    <t>(Increase in 2014)</t>
  </si>
  <si>
    <t>Novo Nordisk A/S</t>
  </si>
  <si>
    <t>NVO</t>
  </si>
  <si>
    <t>NSTAR</t>
  </si>
  <si>
    <t>NST</t>
  </si>
  <si>
    <t>Acquired by Northeast Utilities</t>
  </si>
  <si>
    <t>NTT DoCoMo Inc.</t>
  </si>
  <si>
    <t>DCM</t>
  </si>
  <si>
    <t>NuStar Energy LP</t>
  </si>
  <si>
    <t>NS</t>
  </si>
  <si>
    <t>NuStar GP Holdings LLC</t>
  </si>
  <si>
    <t>NSH</t>
  </si>
  <si>
    <t>NV Energy Inc.</t>
  </si>
  <si>
    <t>NVE</t>
  </si>
  <si>
    <t>Acquired by Berkshire Hathaway</t>
  </si>
  <si>
    <t>Oceaneering International Inc.</t>
  </si>
  <si>
    <t>OII</t>
  </si>
  <si>
    <t>Ohio Valley Banc Corp.</t>
  </si>
  <si>
    <t>OVBC</t>
  </si>
  <si>
    <t>Old National Bancorp</t>
  </si>
  <si>
    <t>ONB</t>
  </si>
  <si>
    <t>Omnicare Inc.</t>
  </si>
  <si>
    <t>OCR</t>
  </si>
  <si>
    <t>Acquired by CVS Health Corp.</t>
  </si>
  <si>
    <t>ONEOK Partners LP</t>
  </si>
  <si>
    <t>OKS</t>
  </si>
  <si>
    <t>2016=2015, Bg Acq'd by OKE</t>
  </si>
  <si>
    <t>Orange County Bancorp Inc.</t>
  </si>
  <si>
    <t>OCBI</t>
  </si>
  <si>
    <t>Oritani Financial Corp.</t>
  </si>
  <si>
    <t>ORIT</t>
  </si>
  <si>
    <t>Orrstown Financial Services</t>
  </si>
  <si>
    <t>ORRF</t>
  </si>
  <si>
    <t>OTC Markets Group Inc.</t>
  </si>
  <si>
    <t>OTCM</t>
  </si>
  <si>
    <t>Otter Tail Corp.</t>
  </si>
  <si>
    <t>OTTR</t>
  </si>
  <si>
    <t>2009=2008, Incr. '14, '15, '16, '17</t>
  </si>
  <si>
    <t>Overseas Shipholding Group Inc.</t>
  </si>
  <si>
    <t>OSG</t>
  </si>
  <si>
    <t>Only 4 yrs bef. freeze, now OSGB</t>
  </si>
  <si>
    <t>Pacific Continental Corp.</t>
  </si>
  <si>
    <t>PCBK</t>
  </si>
  <si>
    <t>Acqd by Columbia Banking System</t>
  </si>
  <si>
    <t>PacWest Bancorp</t>
  </si>
  <si>
    <t>PACW</t>
  </si>
  <si>
    <t>Pall Corp.</t>
  </si>
  <si>
    <t>PLL</t>
  </si>
  <si>
    <t>Acquired by Danaher Corp.</t>
  </si>
  <si>
    <t>Pardee Resource Company Inc.</t>
  </si>
  <si>
    <t>PDER</t>
  </si>
  <si>
    <t>Park National Corp.</t>
  </si>
  <si>
    <t>PRK</t>
  </si>
  <si>
    <t>PartnerRe Limited</t>
  </si>
  <si>
    <t>PRE</t>
  </si>
  <si>
    <t>Acquired by EXOR</t>
  </si>
  <si>
    <t>PCTEL Inc.</t>
  </si>
  <si>
    <t>PCTI</t>
  </si>
  <si>
    <t>2016=2015, Incr 2017</t>
  </si>
  <si>
    <t>PennantPark Investment Corp.</t>
  </si>
  <si>
    <t>PNNT</t>
  </si>
  <si>
    <t>2013=2012, Cut 2016, 2017</t>
  </si>
  <si>
    <t>PennyMac Mortgage Investment Trust</t>
  </si>
  <si>
    <t>PMT</t>
  </si>
  <si>
    <t>Peoples Bancorp OH</t>
  </si>
  <si>
    <t>PEBO</t>
  </si>
  <si>
    <t>PetSmart Inc.</t>
  </si>
  <si>
    <t>PETM</t>
  </si>
  <si>
    <t>Acquired by BC Partners</t>
  </si>
  <si>
    <t>PG&amp;E Corp.</t>
  </si>
  <si>
    <t>PCG</t>
  </si>
  <si>
    <t>Pharmaceutical Product Development Inc.</t>
  </si>
  <si>
    <t>PPDI</t>
  </si>
  <si>
    <t>Acquired by Carlyle Groep et al.</t>
  </si>
  <si>
    <t>Piedmont Natural Gas</t>
  </si>
  <si>
    <t>PNY</t>
  </si>
  <si>
    <t>Acquired by Duke Energy</t>
  </si>
  <si>
    <t>Pier 1 Imports Inc.</t>
  </si>
  <si>
    <t>PIR</t>
  </si>
  <si>
    <t>Pitney Bowes Inc.</t>
  </si>
  <si>
    <t>PBI</t>
  </si>
  <si>
    <t>Plains All American Pipeline LP</t>
  </si>
  <si>
    <t>PAA</t>
  </si>
  <si>
    <t>Cut again in 2017</t>
  </si>
  <si>
    <t>Poage Bankshares Inc.</t>
  </si>
  <si>
    <t>PBSK</t>
  </si>
  <si>
    <t>Pope Resources LP</t>
  </si>
  <si>
    <t>POPE</t>
  </si>
  <si>
    <t>Post Properties Inc.</t>
  </si>
  <si>
    <t>PPS</t>
  </si>
  <si>
    <t>Acq'd by Mid-America Apt. Comm.</t>
  </si>
  <si>
    <t>Primoris Services Corp.</t>
  </si>
  <si>
    <t>PRIM</t>
  </si>
  <si>
    <t>2017=2016, Incr. 2018</t>
  </si>
  <si>
    <t>ProAssurance Corp.</t>
  </si>
  <si>
    <t>PRA</t>
  </si>
  <si>
    <t>2016=2015, $4.69 Special-1/9/17</t>
  </si>
  <si>
    <t>Progress Energy</t>
  </si>
  <si>
    <t>PGN</t>
  </si>
  <si>
    <t>2010=2009, acq. by Duke Energy</t>
  </si>
  <si>
    <t>Progressive Corp.</t>
  </si>
  <si>
    <t>PGR</t>
  </si>
  <si>
    <t>Prospect Capital Corp.</t>
  </si>
  <si>
    <t>PSEC</t>
  </si>
  <si>
    <t>Only 4 years before 2015 cut</t>
  </si>
  <si>
    <t>Protective Life Corp.</t>
  </si>
  <si>
    <t>PL</t>
  </si>
  <si>
    <t>Acquired by Dai-ichi Life</t>
  </si>
  <si>
    <t>Public Service Enterprise Group</t>
  </si>
  <si>
    <t>PVR Partners LP</t>
  </si>
  <si>
    <t>PVR</t>
  </si>
  <si>
    <t>incr. '11-'13,Acq'd by RGP</t>
  </si>
  <si>
    <t>Questar Corp.</t>
  </si>
  <si>
    <t>STR</t>
  </si>
  <si>
    <t>Acquired by Dominion Resources</t>
  </si>
  <si>
    <t>R.G.Barry Corp.</t>
  </si>
  <si>
    <t>DFZ</t>
  </si>
  <si>
    <t>Acq by Mill Road Capital</t>
  </si>
  <si>
    <t>RAIT Financial Trust</t>
  </si>
  <si>
    <t>RAS</t>
  </si>
  <si>
    <t>Cut for 2016, 2017, suspended</t>
  </si>
  <si>
    <t>Ralph Lauren Corp.</t>
  </si>
  <si>
    <t>RL</t>
  </si>
  <si>
    <t>Randgold Resources Ltd.</t>
  </si>
  <si>
    <t>GOLD</t>
  </si>
  <si>
    <t>2014=2013, Incr. '15, '16, '17</t>
  </si>
  <si>
    <t>Raven Industries</t>
  </si>
  <si>
    <t>RAVN</t>
  </si>
  <si>
    <t>Regions Financial</t>
  </si>
  <si>
    <t>Cut again in 2009, incr. '13-'16</t>
  </si>
  <si>
    <t>Rent-A-Center Inc.</t>
  </si>
  <si>
    <t>RCII</t>
  </si>
  <si>
    <t>Reynolds American Inc.</t>
  </si>
  <si>
    <t>RAI</t>
  </si>
  <si>
    <t>Acquired by British Amer. Tobacco</t>
  </si>
  <si>
    <t>Riverview Financial Corp.</t>
  </si>
  <si>
    <t>RIVE</t>
  </si>
  <si>
    <t>2014=2013, 2015 Cut</t>
  </si>
  <si>
    <t>RLJ Lodging Trust</t>
  </si>
  <si>
    <t>RLJ</t>
  </si>
  <si>
    <t>Robbins &amp; Myers Inc.</t>
  </si>
  <si>
    <t>RBN</t>
  </si>
  <si>
    <t>Acquired by National Oilwell Varco</t>
  </si>
  <si>
    <t>Rockwell Collins Inc.</t>
  </si>
  <si>
    <t>COL</t>
  </si>
  <si>
    <t>2010=2009, incr. '12, '15</t>
  </si>
  <si>
    <t>Rogers Communications Inc.</t>
  </si>
  <si>
    <t>RCI</t>
  </si>
  <si>
    <t>Rohm and Haas</t>
  </si>
  <si>
    <t>ROH</t>
  </si>
  <si>
    <t>Acquired by Dow Chemical</t>
  </si>
  <si>
    <t>Royal Bank of Canada</t>
  </si>
  <si>
    <t>RY</t>
  </si>
  <si>
    <t>Royal Dutch Shell plc A</t>
  </si>
  <si>
    <t>RDS-A</t>
  </si>
  <si>
    <t>2011=2010, incr. in '12, '13, '14</t>
  </si>
  <si>
    <t>Royal Dutch Shell plc B</t>
  </si>
  <si>
    <t>RDS-B</t>
  </si>
  <si>
    <t>S&amp;T Bancorp</t>
  </si>
  <si>
    <t>Incr. in 2013, 2014, 2015, 2016</t>
  </si>
  <si>
    <t>Safety Insurance Group Inc.</t>
  </si>
  <si>
    <t>SAFT</t>
  </si>
  <si>
    <t>2016=2015, Inc. 2017</t>
  </si>
  <si>
    <t>Safeway Inc.</t>
  </si>
  <si>
    <t>SWY</t>
  </si>
  <si>
    <t>Acquired by Cerberus et al</t>
  </si>
  <si>
    <t>Schlumberger Limited</t>
  </si>
  <si>
    <t>SLB</t>
  </si>
  <si>
    <t>Scholastic Corp.</t>
  </si>
  <si>
    <t>SCHL</t>
  </si>
  <si>
    <t>SeaDrill Limited</t>
  </si>
  <si>
    <t>SDRL</t>
  </si>
  <si>
    <t>Seagate Technology plc</t>
  </si>
  <si>
    <t>STX</t>
  </si>
  <si>
    <t>Seaspan Corp.</t>
  </si>
  <si>
    <t>SSW</t>
  </si>
  <si>
    <t>Senior Housing Properties Trust</t>
  </si>
  <si>
    <t>SNH</t>
  </si>
  <si>
    <t>Shaw Communications Inc.</t>
  </si>
  <si>
    <t>SJR</t>
  </si>
  <si>
    <t>Acq by AbbVie cancelled</t>
  </si>
  <si>
    <t>Sigma-Aldrich Corp.</t>
  </si>
  <si>
    <t>SIAL</t>
  </si>
  <si>
    <t>Acquired by Merck KGaA</t>
  </si>
  <si>
    <t>SLM Corp.</t>
  </si>
  <si>
    <t>SLM</t>
  </si>
  <si>
    <t>DivSusp2Q07; Incorrectly included</t>
  </si>
  <si>
    <t>Smith &amp; Nephew plc</t>
  </si>
  <si>
    <t>SNN</t>
  </si>
  <si>
    <t>Solera Holdings Inc.</t>
  </si>
  <si>
    <t>SLH</t>
  </si>
  <si>
    <t>Acquired by Vista Equity Partners</t>
  </si>
  <si>
    <t>Somerset Hills Bancorp</t>
  </si>
  <si>
    <t>SOMH</t>
  </si>
  <si>
    <t>Acquired by Lakeland Bancorp</t>
  </si>
  <si>
    <t>Span-America Medical Systems</t>
  </si>
  <si>
    <t>SPAN</t>
  </si>
  <si>
    <t>Acquired by Savaria Corp.</t>
  </si>
  <si>
    <t>Spectra Energy Corp.</t>
  </si>
  <si>
    <t>SE</t>
  </si>
  <si>
    <t>Acquired by Enbridge</t>
  </si>
  <si>
    <t>St. Jude Medical Inc.</t>
  </si>
  <si>
    <t>STJ</t>
  </si>
  <si>
    <t>Acquired by Abbott Laboratories</t>
  </si>
  <si>
    <t>Stage Stores Inc.</t>
  </si>
  <si>
    <t>SSI</t>
  </si>
  <si>
    <t>StanCorp Financial Group</t>
  </si>
  <si>
    <t>SFG</t>
  </si>
  <si>
    <t>Acquired by Meiji Yasuda Life</t>
  </si>
  <si>
    <t>Starwood Hotels &amp; Resorts Worldwide Inc.</t>
  </si>
  <si>
    <t>HOT</t>
  </si>
  <si>
    <t>Acquired by Marriott International</t>
  </si>
  <si>
    <t>Starwood Property Trust Inc.</t>
  </si>
  <si>
    <t>STWD</t>
  </si>
  <si>
    <t>State Auto Financial</t>
  </si>
  <si>
    <t>STFC</t>
  </si>
  <si>
    <t>2009=2008, Cut in 2012</t>
  </si>
  <si>
    <t>State Bank Financial Corp.</t>
  </si>
  <si>
    <t>STBZ</t>
  </si>
  <si>
    <t>Stewart Enterprises Inc.</t>
  </si>
  <si>
    <t>STEI</t>
  </si>
  <si>
    <t>Acquired by Service Corp. Int'l</t>
  </si>
  <si>
    <t>StoneMor Partners LP</t>
  </si>
  <si>
    <t>STON</t>
  </si>
  <si>
    <t>Strayer Education Inc.</t>
  </si>
  <si>
    <t>STRA</t>
  </si>
  <si>
    <t>Suspended '13, Resumed '17</t>
  </si>
  <si>
    <t>Sturm Ruger &amp; Company Inc.</t>
  </si>
  <si>
    <t>RGR</t>
  </si>
  <si>
    <t>irregular rate, incr. '16</t>
  </si>
  <si>
    <t>Suburban Propane Partners LP</t>
  </si>
  <si>
    <t>SPH</t>
  </si>
  <si>
    <t>'12='11, incr. '13, '15, Cut '17</t>
  </si>
  <si>
    <t>Suncor Energy Inc.</t>
  </si>
  <si>
    <t>SU</t>
  </si>
  <si>
    <t>Supervalu Inc.</t>
  </si>
  <si>
    <t>SVU</t>
  </si>
  <si>
    <t>Div. Suspended in 2012</t>
  </si>
  <si>
    <t>Susquehanna Bancshares</t>
  </si>
  <si>
    <t>SUSQ</t>
  </si>
  <si>
    <t>Increases 2011-2014</t>
  </si>
  <si>
    <t>Symetra Financial Corp.</t>
  </si>
  <si>
    <t>SYA</t>
  </si>
  <si>
    <t>Acquired by Sumitomo Life</t>
  </si>
  <si>
    <t>Syngenta AG</t>
  </si>
  <si>
    <t>SYT</t>
  </si>
  <si>
    <t>Acquired by ChemChina</t>
  </si>
  <si>
    <t>Synovus Financial</t>
  </si>
  <si>
    <t>SNV</t>
  </si>
  <si>
    <t>TAL International Group Inc.</t>
  </si>
  <si>
    <t>TAL</t>
  </si>
  <si>
    <t>Talisman Energy Inc.</t>
  </si>
  <si>
    <t>TLM</t>
  </si>
  <si>
    <t>2012=2011, Acquired by Repsol</t>
  </si>
  <si>
    <t>Targa Resources Corp.</t>
  </si>
  <si>
    <t>TRGP</t>
  </si>
  <si>
    <t>Targa Resources Partners LP</t>
  </si>
  <si>
    <t>NGLS</t>
  </si>
  <si>
    <t>Acq'd by Targa Res. Corp. (TRGP)</t>
  </si>
  <si>
    <t>Teche Holding Co.</t>
  </si>
  <si>
    <t>TSH</t>
  </si>
  <si>
    <t>Acquired by IberiaBank</t>
  </si>
  <si>
    <t>TECO Energy Inc.</t>
  </si>
  <si>
    <t>TE</t>
  </si>
  <si>
    <t>Acquired by Emera Inc.</t>
  </si>
  <si>
    <t>Teekay Corp.</t>
  </si>
  <si>
    <t>TK</t>
  </si>
  <si>
    <t>2010=2009, cut in 2015</t>
  </si>
  <si>
    <t>Teekay LNG Partners LP</t>
  </si>
  <si>
    <t>TGP</t>
  </si>
  <si>
    <t>Teekay Offshore Partners LP</t>
  </si>
  <si>
    <t>TOO</t>
  </si>
  <si>
    <t>Teleflex Inc.</t>
  </si>
  <si>
    <t>TFX</t>
  </si>
  <si>
    <t>Telefonica S.A.</t>
  </si>
  <si>
    <t>TEF</t>
  </si>
  <si>
    <t>Telenor ASA</t>
  </si>
  <si>
    <t>TELNY</t>
  </si>
  <si>
    <t>TELUS Corp.</t>
  </si>
  <si>
    <t>TU</t>
  </si>
  <si>
    <t>Teppco Partners</t>
  </si>
  <si>
    <t>TPP</t>
  </si>
  <si>
    <t>Acq. by Enterprise Products LP</t>
  </si>
  <si>
    <t>TESSCO Technologies Inc.</t>
  </si>
  <si>
    <t>TESS</t>
  </si>
  <si>
    <t>Teva Pharmaceutical Industries</t>
  </si>
  <si>
    <t>TEVA</t>
  </si>
  <si>
    <t>Cut in 2017</t>
  </si>
  <si>
    <t>Textainer Group Holdings Ltd.</t>
  </si>
  <si>
    <t>TGH</t>
  </si>
  <si>
    <t>Tim Hortons Inc.</t>
  </si>
  <si>
    <t>THI</t>
  </si>
  <si>
    <t>Acquired by Burger King</t>
  </si>
  <si>
    <t>Time Warner Cable Inc.</t>
  </si>
  <si>
    <t>TWC</t>
  </si>
  <si>
    <t>Acqd by Charter Commun.</t>
  </si>
  <si>
    <t>Time Warner Inc.</t>
  </si>
  <si>
    <t>TWX</t>
  </si>
  <si>
    <t>Also being acquired by AT&amp;T</t>
  </si>
  <si>
    <t>Tower Group Inc.</t>
  </si>
  <si>
    <t>TWGP</t>
  </si>
  <si>
    <t>Merged with Canopius Holdings</t>
  </si>
  <si>
    <t>TransAlta Corp.</t>
  </si>
  <si>
    <t>TAC</t>
  </si>
  <si>
    <t>TransAtlantic Holdings</t>
  </si>
  <si>
    <t>TRH</t>
  </si>
  <si>
    <t>Acquired by Alleghany Corp.</t>
  </si>
  <si>
    <t>Tredegar Corp.</t>
  </si>
  <si>
    <t>TG</t>
  </si>
  <si>
    <t>Triangle Capital Corp.</t>
  </si>
  <si>
    <t>TCAP</t>
  </si>
  <si>
    <t>Cut again in 2017, 2018</t>
  </si>
  <si>
    <t>Trustmark Corp.</t>
  </si>
  <si>
    <t>TRMK</t>
  </si>
  <si>
    <t>Tupperware Brands Corp.</t>
  </si>
  <si>
    <t>TUP</t>
  </si>
  <si>
    <t>Tyco International Ltd.</t>
  </si>
  <si>
    <t>TYC</t>
  </si>
  <si>
    <t>Acquired by Johnson Controls</t>
  </si>
  <si>
    <t>Unilever NV</t>
  </si>
  <si>
    <t>UN</t>
  </si>
  <si>
    <t>Unilever plc</t>
  </si>
  <si>
    <t>UL</t>
  </si>
  <si>
    <t>United Bancorp Inc.</t>
  </si>
  <si>
    <t>UBCP</t>
  </si>
  <si>
    <t>2010=2009, Cut '12, Incr. '13-'16</t>
  </si>
  <si>
    <t>United Bankshares</t>
  </si>
  <si>
    <t>Reinstated 12/3/09-YE Increase</t>
  </si>
  <si>
    <t>United Community Bancorp</t>
  </si>
  <si>
    <t>UCBA</t>
  </si>
  <si>
    <t>United Financial Bancorp</t>
  </si>
  <si>
    <t>UBNK</t>
  </si>
  <si>
    <t>Only 3 years before 2009 freeze</t>
  </si>
  <si>
    <t>United-Guardian Inc.</t>
  </si>
  <si>
    <t>UG</t>
  </si>
  <si>
    <t>Universal Forest Products</t>
  </si>
  <si>
    <t>2011=2010, Incr. '13, '14, '15, '16</t>
  </si>
  <si>
    <t>UNS Energy Corp.</t>
  </si>
  <si>
    <t>UNS</t>
  </si>
  <si>
    <t>Acquired by Fortis</t>
  </si>
  <si>
    <t>Valley National Bancorp</t>
  </si>
  <si>
    <t>VLY</t>
  </si>
  <si>
    <t>Cuts in '09, '10, Incr. in '11, cut '12</t>
  </si>
  <si>
    <t>Valmont Industries</t>
  </si>
  <si>
    <t>VMI</t>
  </si>
  <si>
    <t>Valspar Corp.</t>
  </si>
  <si>
    <t>VAL</t>
  </si>
  <si>
    <t>Acquired by Sherwin-Williams</t>
  </si>
  <si>
    <t>Vanguard Natural Resources LLC</t>
  </si>
  <si>
    <t>VNR</t>
  </si>
  <si>
    <t>Viacom Inc. B</t>
  </si>
  <si>
    <t>VIAB</t>
  </si>
  <si>
    <t>Also Class A</t>
  </si>
  <si>
    <t>Village Super Market Inc.</t>
  </si>
  <si>
    <t>VLGEA</t>
  </si>
  <si>
    <t>Cut after '10 Special; incr. '12</t>
  </si>
  <si>
    <t>Vulcan Materials</t>
  </si>
  <si>
    <t>VMC</t>
  </si>
  <si>
    <t>Cut again in 2011, incr. '14-'17</t>
  </si>
  <si>
    <t>W&amp;T Offshore Inc.</t>
  </si>
  <si>
    <t>WTI</t>
  </si>
  <si>
    <t>Waddell &amp; Reed Financial Inc.</t>
  </si>
  <si>
    <t>WDR</t>
  </si>
  <si>
    <t>2017=2016, Cut in 2018</t>
  </si>
  <si>
    <t>Washington Federal</t>
  </si>
  <si>
    <t>WFSL</t>
  </si>
  <si>
    <t>Washington REIT</t>
  </si>
  <si>
    <t>WRE</t>
  </si>
  <si>
    <t>Washington Trust Bancorp</t>
  </si>
  <si>
    <t>WaterFurnace Renewable Energy Inc.</t>
  </si>
  <si>
    <t>WFIFF</t>
  </si>
  <si>
    <t>Acquired by NIBE Industrier AB</t>
  </si>
  <si>
    <t>Watsco Inc.</t>
  </si>
  <si>
    <t>WSO</t>
  </si>
  <si>
    <t>Wayne Savings Bancshares Inc.</t>
  </si>
  <si>
    <t>WAYN</t>
  </si>
  <si>
    <t>Wesbanco Inc.</t>
  </si>
  <si>
    <t>Wesco Financial Corp.</t>
  </si>
  <si>
    <t>WSC</t>
  </si>
  <si>
    <t>Acquired By Berkshire Hathaway</t>
  </si>
  <si>
    <t>Western Digital Corp.</t>
  </si>
  <si>
    <t>WDC</t>
  </si>
  <si>
    <t>Western Refining Inc.</t>
  </si>
  <si>
    <t>WNR</t>
  </si>
  <si>
    <t>Acquired by Tesoro Corp.</t>
  </si>
  <si>
    <t>Western Union Company</t>
  </si>
  <si>
    <t>WU</t>
  </si>
  <si>
    <t>Whole Foods Market Inc.</t>
  </si>
  <si>
    <t>WFM</t>
  </si>
  <si>
    <t>Acquired by Amazon</t>
  </si>
  <si>
    <t>Wi-Lan Inc.</t>
  </si>
  <si>
    <t>WILN</t>
  </si>
  <si>
    <t>Williams Companies</t>
  </si>
  <si>
    <t>WMB</t>
  </si>
  <si>
    <t>Williams Partners LP new</t>
  </si>
  <si>
    <t>WPZ</t>
  </si>
  <si>
    <t>Williams Partners LP old</t>
  </si>
  <si>
    <t>Acquired by Access Midstream LP</t>
  </si>
  <si>
    <t>Willis Group Holdings plc</t>
  </si>
  <si>
    <t>WSH</t>
  </si>
  <si>
    <t>(Now WLTW), 2016 Challenger</t>
  </si>
  <si>
    <t>Wilmington Trust</t>
  </si>
  <si>
    <t>WL</t>
  </si>
  <si>
    <t>Acquired by M&amp;T Bank</t>
  </si>
  <si>
    <t>Wolverine World Wide</t>
  </si>
  <si>
    <t>WWW</t>
  </si>
  <si>
    <t>2010=2009, increase in 2011</t>
  </si>
  <si>
    <t>Wrigley (Wm. Jr.) Co.</t>
  </si>
  <si>
    <t>WWY</t>
  </si>
  <si>
    <t>Acquired by Mars Inc.</t>
  </si>
  <si>
    <t>WSFS Financial Corp.</t>
  </si>
  <si>
    <t>WSFS</t>
  </si>
  <si>
    <t>Yum! Brands Inc.</t>
  </si>
  <si>
    <t>YUM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</si>
  <si>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</si>
  <si>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</si>
  <si>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</si>
  <si>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</si>
  <si>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</si>
  <si>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</si>
  <si>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</si>
  <si>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</si>
  <si>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</si>
  <si>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</si>
  <si>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</si>
  <si>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</si>
  <si>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</si>
  <si>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</si>
  <si>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</si>
  <si>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</si>
  <si>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</si>
  <si>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</si>
  <si>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</si>
  <si>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</si>
  <si>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</si>
  <si>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</si>
  <si>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</si>
  <si>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</si>
  <si>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</si>
  <si>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</si>
  <si>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</si>
  <si>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</si>
  <si>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</si>
  <si>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</si>
  <si>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</si>
  <si>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</si>
  <si>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</si>
  <si>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</si>
  <si>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</si>
  <si>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</si>
  <si>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</si>
  <si>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</si>
  <si>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</si>
  <si>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</si>
  <si>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</si>
  <si>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</si>
  <si>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</si>
  <si>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</si>
  <si>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</si>
  <si>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</si>
  <si>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</si>
  <si>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</si>
  <si>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</si>
  <si>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</si>
  <si>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</si>
  <si>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Yahoo history</t>
  </si>
  <si>
    <t>Health Care REIT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</si>
  <si>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</si>
  <si>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</si>
  <si>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</si>
  <si>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</si>
  <si>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</si>
  <si>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</si>
  <si>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</si>
  <si>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</si>
  <si>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</si>
  <si>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</si>
  <si>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</si>
  <si>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</si>
  <si>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Wal-Mart Stores</t>
  </si>
  <si>
    <t>* Subsequently deleted; see Deletions table above</t>
  </si>
  <si>
    <t>Name/Symbol changes</t>
  </si>
  <si>
    <t>*</t>
  </si>
  <si>
    <t>Access Midstream Partners LP</t>
  </si>
  <si>
    <t>ACMP</t>
  </si>
  <si>
    <t>Merger</t>
  </si>
  <si>
    <t>ACE Limited</t>
  </si>
  <si>
    <t>ACE</t>
  </si>
  <si>
    <t>Chubb Corp. acquisition</t>
  </si>
  <si>
    <t>AGL</t>
  </si>
  <si>
    <t>Arlantic Tele Network Inc.</t>
  </si>
  <si>
    <t>Ashland Inc.</t>
  </si>
  <si>
    <t>Avago Technologies Ltd.</t>
  </si>
  <si>
    <t>Broadcom (BRCM) acquisition</t>
  </si>
  <si>
    <t>BKUT</t>
  </si>
  <si>
    <t>Google</t>
  </si>
  <si>
    <t>CMN</t>
  </si>
  <si>
    <t>CenturyTel Inc.</t>
  </si>
  <si>
    <t>Merger with Embarq Inc.</t>
  </si>
  <si>
    <t>Coca-Cola Enterprises Inc.</t>
  </si>
  <si>
    <t>Merger w/2 companies</t>
  </si>
  <si>
    <t>Colony Financial Inc.</t>
  </si>
  <si>
    <t>CFI</t>
  </si>
  <si>
    <t>CVS Caremark</t>
  </si>
  <si>
    <t>DeVry Inc.</t>
  </si>
  <si>
    <t>Dominion Resources Inc.</t>
  </si>
  <si>
    <t>Exterran Partners LP</t>
  </si>
  <si>
    <t>EXLP</t>
  </si>
  <si>
    <t>FPL Group Inc.</t>
  </si>
  <si>
    <t>FPL</t>
  </si>
  <si>
    <t>GKSR</t>
  </si>
  <si>
    <t>GRF-B</t>
  </si>
  <si>
    <t>Hewlett-Packard Company</t>
  </si>
  <si>
    <t>Hickory Tech Corp.</t>
  </si>
  <si>
    <t>HTCO</t>
  </si>
  <si>
    <t>HUB.B</t>
  </si>
  <si>
    <t>HUB-A</t>
  </si>
  <si>
    <t>FinViz</t>
  </si>
  <si>
    <t>HUB-B</t>
  </si>
  <si>
    <t>Class A/B combined</t>
  </si>
  <si>
    <t>Johnson Controls Inc.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</si>
  <si>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</si>
  <si>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</si>
  <si>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</si>
  <si>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</si>
  <si>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</si>
  <si>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</si>
  <si>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</si>
  <si>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</si>
  <si>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</si>
  <si>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</si>
  <si>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</si>
  <si>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NRCIB</t>
  </si>
  <si>
    <t>National Research B</t>
  </si>
  <si>
    <t>Reorg.&gt;A/B shares</t>
  </si>
  <si>
    <t>Newell Rubbermaid Inc.</t>
  </si>
  <si>
    <t>Northeast Utilities</t>
  </si>
  <si>
    <t>NU</t>
  </si>
  <si>
    <t>Pentair Inc.</t>
  </si>
  <si>
    <t>became ADR</t>
  </si>
  <si>
    <t>PRSP</t>
  </si>
  <si>
    <t>Questar Resources</t>
  </si>
  <si>
    <t>QEP Spin-off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</si>
  <si>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</si>
  <si>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</si>
  <si>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</si>
  <si>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</si>
  <si>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</si>
  <si>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</si>
  <si>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</si>
  <si>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</si>
  <si>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Steris Corp.</t>
  </si>
  <si>
    <t>Sunoco Logistics Partners LP</t>
  </si>
  <si>
    <t>SXL</t>
  </si>
  <si>
    <t>Merger+Name/Symbol change</t>
  </si>
  <si>
    <t>TCLP</t>
  </si>
  <si>
    <t>Techne Corp.</t>
  </si>
  <si>
    <t>Tesoro Corp.</t>
  </si>
  <si>
    <t>TSO</t>
  </si>
  <si>
    <t>Tesoro Logistics LP</t>
  </si>
  <si>
    <t>TLLP</t>
  </si>
  <si>
    <t>UniSource Energy Corp.</t>
  </si>
  <si>
    <t>W.P. Carey &amp; Co. LLC</t>
  </si>
  <si>
    <t>became REIT</t>
  </si>
  <si>
    <t>Walgreen Company</t>
  </si>
  <si>
    <t>WAG</t>
  </si>
  <si>
    <t>Walgeens Boots Alliance</t>
  </si>
  <si>
    <t>Wisconsin Energy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</si>
  <si>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</si>
  <si>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</si>
  <si>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</si>
  <si>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</si>
  <si>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</si>
  <si>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</si>
  <si>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</si>
  <si>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</si>
  <si>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</si>
  <si>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</si>
  <si>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</si>
  <si>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</si>
  <si>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</si>
  <si>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</si>
  <si>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</si>
  <si>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</si>
  <si>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</si>
  <si>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</si>
  <si>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</si>
  <si>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</si>
  <si>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</si>
  <si>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</si>
  <si>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</si>
  <si>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</si>
  <si>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</si>
  <si>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</si>
  <si>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</si>
  <si>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</si>
  <si>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</si>
  <si>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</si>
  <si>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</si>
  <si>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</si>
  <si>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</si>
  <si>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</si>
  <si>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</si>
  <si>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</si>
  <si>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</si>
  <si>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</si>
  <si>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</si>
  <si>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</si>
  <si>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</si>
  <si>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</si>
  <si>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</si>
  <si>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</si>
  <si>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</si>
  <si>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</si>
  <si>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</si>
  <si>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</si>
  <si>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</si>
  <si>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</si>
  <si>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</si>
  <si>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</si>
  <si>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</si>
  <si>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</si>
  <si>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</si>
  <si>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</si>
  <si>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</si>
  <si>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</si>
  <si>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</si>
  <si>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</si>
  <si>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</si>
  <si>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</si>
  <si>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</si>
  <si>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</si>
  <si>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</si>
  <si>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</si>
  <si>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</si>
  <si>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</si>
  <si>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</si>
  <si>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</si>
  <si>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</si>
  <si>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</si>
  <si>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</si>
  <si>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</si>
  <si>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</si>
  <si>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</si>
  <si>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</si>
  <si>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</si>
  <si>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Total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</si>
  <si>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</si>
  <si>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</si>
  <si>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</si>
  <si>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</si>
  <si>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</si>
  <si>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</si>
  <si>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</si>
  <si>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</si>
  <si>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</si>
  <si>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</si>
  <si>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</si>
  <si>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</si>
  <si>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</si>
  <si>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</si>
  <si>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</si>
  <si>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</si>
  <si>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</si>
  <si>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</si>
  <si>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</si>
  <si>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</si>
  <si>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</si>
  <si>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</si>
  <si>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</si>
  <si>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</si>
  <si>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Apr13</t>
  </si>
  <si>
    <t>May13</t>
  </si>
  <si>
    <t>Jun13</t>
  </si>
  <si>
    <t>Additions:</t>
  </si>
  <si>
    <t>Jul13</t>
  </si>
  <si>
    <t>Aug13</t>
  </si>
  <si>
    <t>Sep13</t>
  </si>
  <si>
    <t>Oct13</t>
  </si>
  <si>
    <t>Nov13</t>
  </si>
  <si>
    <t>Change from</t>
  </si>
  <si>
    <t>Dec13</t>
  </si>
  <si>
    <t>Prior Year:</t>
  </si>
  <si>
    <t>Jan14</t>
  </si>
  <si>
    <t>Deletions: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</si>
  <si>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</si>
  <si>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</si>
  <si>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</si>
  <si>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</si>
  <si>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</si>
  <si>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</si>
  <si>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</si>
  <si>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</si>
  <si>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</si>
  <si>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</si>
  <si>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</si>
  <si>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</si>
  <si>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</si>
  <si>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</si>
  <si>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</si>
  <si>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</si>
  <si>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</si>
  <si>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</si>
  <si>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</si>
  <si>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</si>
  <si>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</si>
  <si>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</si>
  <si>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</si>
  <si>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</si>
  <si>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</si>
  <si>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</si>
  <si>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</si>
  <si>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</si>
  <si>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</si>
  <si>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</si>
  <si>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</si>
  <si>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</si>
  <si>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</si>
  <si>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</si>
  <si>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</si>
  <si>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</si>
  <si>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</si>
  <si>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</si>
  <si>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</si>
  <si>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</si>
  <si>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</si>
  <si>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</si>
  <si>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</si>
  <si>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</si>
  <si>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</si>
  <si>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</si>
  <si>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</si>
  <si>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</si>
  <si>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</si>
  <si>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</si>
  <si>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</si>
  <si>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</si>
  <si>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</si>
  <si>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</si>
  <si>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</si>
  <si>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</si>
  <si>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</si>
  <si>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</si>
  <si>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</si>
  <si>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</si>
  <si>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</si>
  <si>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</si>
  <si>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</si>
  <si>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</si>
  <si>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</si>
  <si>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</si>
  <si>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Jan18</t>
  </si>
  <si>
    <t>Feb18</t>
  </si>
  <si>
    <t>Mar18</t>
  </si>
  <si>
    <t>May18</t>
  </si>
  <si>
    <t>Jun18</t>
  </si>
  <si>
    <t>Jul18</t>
  </si>
  <si>
    <t>Aug18</t>
  </si>
  <si>
    <t>Sep18</t>
  </si>
  <si>
    <t>Oct18</t>
  </si>
  <si>
    <t>(This space reserved for the future)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</si>
  <si>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</si>
  <si>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</si>
  <si>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</si>
  <si>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</si>
  <si>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</si>
  <si>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</si>
  <si>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</si>
  <si>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</si>
  <si>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</si>
  <si>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</si>
  <si>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</si>
  <si>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</si>
  <si>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</si>
  <si>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</si>
  <si>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</si>
  <si>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</si>
  <si>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</si>
  <si>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</si>
  <si>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</si>
  <si>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</si>
  <si>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</si>
  <si>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</si>
  <si>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</si>
  <si>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</si>
  <si>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</si>
  <si>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</si>
  <si>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</si>
  <si>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</si>
  <si>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</si>
  <si>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</si>
  <si>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</si>
  <si>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</si>
  <si>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</si>
  <si>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</si>
  <si>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</si>
  <si>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</si>
  <si>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</si>
  <si>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</si>
  <si>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</si>
  <si>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</si>
  <si>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</si>
  <si>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</si>
  <si>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</si>
  <si>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</si>
  <si>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</si>
  <si>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</si>
  <si>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</si>
  <si>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</si>
  <si>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</si>
  <si>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</si>
  <si>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</si>
  <si>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</si>
  <si>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</si>
  <si>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</si>
  <si>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</si>
  <si>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</si>
  <si>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</si>
  <si>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</si>
  <si>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</si>
  <si>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</si>
  <si>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</si>
  <si>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</si>
  <si>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</si>
  <si>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</si>
  <si>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</si>
  <si>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</si>
  <si>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</si>
  <si>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</si>
  <si>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</si>
  <si>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</si>
  <si>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</si>
  <si>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</si>
  <si>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</si>
  <si>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</si>
  <si>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</si>
  <si>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</si>
  <si>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</si>
  <si>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</si>
  <si>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</si>
  <si>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</si>
  <si>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</si>
  <si>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</si>
  <si>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</si>
  <si>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</si>
  <si>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</si>
  <si>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</si>
  <si>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</si>
  <si>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</si>
  <si>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</si>
  <si>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</si>
  <si>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</si>
  <si>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</si>
  <si>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</si>
  <si>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</si>
  <si>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</si>
  <si>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</si>
  <si>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</si>
  <si>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</si>
  <si>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</si>
  <si>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</si>
  <si>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</si>
  <si>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</si>
  <si>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</si>
  <si>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</si>
  <si>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</si>
  <si>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</si>
  <si>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</si>
  <si>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</si>
  <si>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</si>
  <si>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</si>
  <si>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</si>
  <si>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</si>
  <si>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</si>
  <si>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</si>
  <si>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</si>
  <si>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</si>
  <si>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</si>
  <si>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</si>
  <si>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</si>
  <si>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</si>
  <si>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</si>
  <si>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</si>
  <si>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</si>
  <si>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</si>
  <si>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</si>
  <si>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</si>
  <si>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</si>
  <si>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</si>
  <si>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</si>
  <si>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</si>
  <si>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</si>
  <si>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</si>
  <si>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</si>
  <si>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</si>
  <si>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</si>
  <si>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</si>
  <si>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</si>
  <si>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</si>
  <si>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</si>
  <si>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</si>
  <si>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</si>
  <si>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</si>
  <si>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</si>
  <si>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</si>
  <si>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</si>
  <si>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</si>
  <si>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</si>
  <si>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</si>
  <si>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</si>
  <si>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</si>
  <si>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</si>
  <si>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</si>
  <si>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</si>
  <si>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</si>
  <si>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</si>
  <si>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</si>
  <si>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</si>
  <si>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</si>
  <si>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</si>
  <si>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</si>
  <si>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</si>
  <si>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</si>
  <si>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</si>
  <si>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</si>
  <si>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</si>
  <si>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</si>
  <si>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</si>
  <si>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</si>
  <si>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</si>
  <si>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</si>
  <si>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</si>
  <si>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</si>
  <si>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</si>
  <si>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</si>
  <si>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</si>
  <si>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</si>
  <si>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</si>
  <si>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</si>
  <si>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</si>
  <si>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</si>
  <si>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</si>
  <si>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</si>
  <si>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</si>
  <si>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</si>
  <si>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</si>
  <si>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</si>
  <si>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</si>
  <si>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</si>
  <si>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</si>
  <si>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</si>
  <si>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</si>
  <si>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</si>
  <si>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</si>
  <si>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</si>
  <si>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</si>
  <si>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</si>
  <si>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</si>
  <si>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</si>
  <si>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</si>
  <si>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</si>
  <si>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</si>
  <si>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</si>
  <si>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</si>
  <si>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</si>
  <si>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</si>
  <si>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</si>
  <si>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</si>
  <si>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</si>
  <si>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</si>
  <si>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</si>
  <si>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</si>
  <si>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</si>
  <si>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</si>
  <si>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</si>
  <si>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</si>
  <si>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</si>
  <si>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</si>
  <si>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</si>
  <si>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</si>
  <si>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</si>
  <si>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</si>
  <si>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</si>
  <si>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</si>
  <si>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</si>
  <si>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</si>
  <si>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</si>
  <si>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</si>
  <si>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</si>
  <si>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</si>
  <si>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</si>
  <si>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</si>
  <si>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</si>
  <si>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</si>
  <si>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</si>
  <si>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</si>
  <si>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</si>
  <si>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</si>
  <si>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</si>
  <si>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</si>
  <si>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</si>
  <si>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</si>
  <si>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</si>
  <si>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</si>
  <si>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</si>
  <si>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</si>
  <si>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</si>
  <si>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</si>
  <si>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</si>
  <si>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</si>
  <si>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</si>
  <si>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</si>
  <si>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</si>
  <si>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</si>
  <si>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</si>
  <si>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</si>
  <si>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</si>
  <si>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</si>
  <si>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</si>
  <si>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</si>
  <si>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</si>
  <si>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</si>
  <si>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</si>
  <si>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</si>
  <si>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</si>
  <si>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</si>
  <si>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</si>
  <si>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</si>
  <si>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</si>
  <si>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</si>
  <si>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</si>
  <si>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</si>
  <si>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</si>
  <si>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</si>
  <si>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</si>
  <si>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</si>
  <si>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</si>
  <si>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</si>
  <si>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</si>
  <si>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</si>
  <si>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</si>
  <si>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</si>
  <si>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</si>
  <si>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</si>
  <si>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</si>
  <si>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Dividend Information</t>
  </si>
  <si>
    <t>is the information associated with the most recent increase, not necessarily the most recent dividend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</si>
  <si>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</si>
  <si>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</si>
  <si>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</si>
  <si>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</si>
  <si>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</si>
  <si>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</si>
  <si>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</si>
  <si>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</si>
  <si>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</si>
  <si>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</si>
  <si>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</si>
  <si>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</si>
  <si>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</si>
  <si>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</si>
  <si>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discount percentage, compared with the Graham number.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</si>
  <si>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</si>
  <si>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</si>
  <si>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</si>
  <si>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</si>
  <si>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</si>
  <si>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</si>
  <si>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</si>
  <si>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</si>
  <si>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</si>
  <si>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</si>
  <si>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</si>
  <si>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</si>
  <si>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</si>
  <si>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</si>
  <si>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</si>
  <si>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</si>
  <si>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</si>
  <si>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</si>
  <si>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</si>
  <si>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</si>
  <si>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</si>
  <si>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</si>
  <si>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</si>
  <si>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</si>
  <si>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</si>
  <si>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</si>
  <si>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</si>
  <si>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</si>
  <si>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</si>
  <si>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</si>
  <si>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</si>
  <si>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</si>
  <si>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</si>
  <si>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Dividends by Year</t>
  </si>
  <si>
    <t>on a per-share basis, from 1999 to the most recently completed calendar year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</si>
  <si>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</si>
  <si>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</si>
  <si>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</si>
  <si>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</si>
  <si>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</si>
  <si>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</si>
  <si>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</si>
  <si>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</si>
  <si>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</si>
  <si>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</si>
  <si>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is the major part of the economy within which the company operates. Each sector is composed of</t>
  </si>
  <si>
    <t>numerous sub-groups, referred to as Industries.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</si>
  <si>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</si>
  <si>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</si>
  <si>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</si>
  <si>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</si>
  <si>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</si>
  <si>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</si>
  <si>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</si>
  <si>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</si>
  <si>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</si>
  <si>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</si>
  <si>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</si>
  <si>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</si>
  <si>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</si>
  <si>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Confidence Factor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</si>
  <si>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</si>
  <si>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</si>
  <si>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</si>
  <si>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</si>
  <si>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</si>
  <si>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</si>
  <si>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</si>
  <si>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</si>
  <si>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</si>
  <si>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</si>
  <si>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</si>
  <si>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</si>
  <si>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</si>
  <si>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</si>
  <si>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</si>
  <si>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</si>
  <si>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</si>
  <si>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</si>
  <si>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</si>
  <si>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</si>
  <si>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</si>
  <si>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</si>
  <si>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</si>
  <si>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</si>
  <si>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</si>
  <si>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</si>
  <si>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</si>
  <si>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</si>
  <si>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</si>
  <si>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</si>
  <si>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</si>
  <si>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</si>
  <si>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</si>
  <si>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</si>
  <si>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</si>
  <si>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</si>
  <si>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</si>
  <si>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</si>
  <si>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</si>
  <si>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</si>
  <si>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</si>
  <si>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</si>
  <si>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</si>
  <si>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</si>
  <si>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</si>
  <si>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</si>
  <si>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</si>
  <si>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</si>
  <si>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</si>
  <si>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</si>
  <si>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</si>
  <si>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</si>
  <si>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</si>
  <si>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</si>
  <si>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</si>
  <si>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</si>
  <si>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</si>
  <si>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</si>
  <si>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</si>
  <si>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</si>
  <si>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</si>
  <si>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</si>
  <si>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</si>
  <si>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</si>
  <si>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</si>
  <si>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</si>
  <si>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</si>
  <si>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</si>
  <si>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</si>
  <si>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Advanced Drainage Systems Inc.</t>
  </si>
  <si>
    <t>WMS</t>
  </si>
  <si>
    <t>Alexander's Inc.</t>
  </si>
  <si>
    <t>ALX</t>
  </si>
  <si>
    <t>Allegion plc</t>
  </si>
  <si>
    <t>ALLE</t>
  </si>
  <si>
    <t>AEE</t>
  </si>
  <si>
    <t>ARMK</t>
  </si>
  <si>
    <t>BankFinancial Corp.</t>
  </si>
  <si>
    <t>BFIN</t>
  </si>
  <si>
    <t>Big Lots Inc.</t>
  </si>
  <si>
    <t>BIG</t>
  </si>
  <si>
    <t>Capital City Bank Group</t>
  </si>
  <si>
    <t>CCBG</t>
  </si>
  <si>
    <t>CDK</t>
  </si>
  <si>
    <t>Children's Place Inc. (The)</t>
  </si>
  <si>
    <t>PLCE</t>
  </si>
  <si>
    <t>Citizens Financial Group Inc.</t>
  </si>
  <si>
    <t>CFG</t>
  </si>
  <si>
    <t>CCI</t>
  </si>
  <si>
    <t>DHI</t>
  </si>
  <si>
    <t>Diamond Hill Investment Group Inc.</t>
  </si>
  <si>
    <t>DHIL</t>
  </si>
  <si>
    <t>DLB</t>
  </si>
  <si>
    <t>Extended Stay America Inc.</t>
  </si>
  <si>
    <t>STAY</t>
  </si>
  <si>
    <t>First Bancorp Inc.</t>
  </si>
  <si>
    <t>FNLC</t>
  </si>
  <si>
    <t>First Busey Corp.</t>
  </si>
  <si>
    <t>BUSE</t>
  </si>
  <si>
    <t>First Connecticut Bancorp Inc.</t>
  </si>
  <si>
    <t>FBNK</t>
  </si>
  <si>
    <t>First National Corp.</t>
  </si>
  <si>
    <t>FXNC</t>
  </si>
  <si>
    <t>First Savings Financial Group Inc.</t>
  </si>
  <si>
    <t>FSFG</t>
  </si>
  <si>
    <t>Flushing Financial Corp.</t>
  </si>
  <si>
    <t>FFIC</t>
  </si>
  <si>
    <t>GLPI</t>
  </si>
  <si>
    <t>GasLog Partners LP</t>
  </si>
  <si>
    <t>GLOP</t>
  </si>
  <si>
    <t>Great Southern Bancorp Inc.</t>
  </si>
  <si>
    <t>GSBC</t>
  </si>
  <si>
    <t>Greenbrier Companies Inc.</t>
  </si>
  <si>
    <t>GBX</t>
  </si>
  <si>
    <t>Hennessy Advisors Inc.</t>
  </si>
  <si>
    <t>HNNA</t>
  </si>
  <si>
    <t>Home Bancorp Inc.</t>
  </si>
  <si>
    <t>HBCP</t>
  </si>
  <si>
    <t>HFBL</t>
  </si>
  <si>
    <t>Independence Holding Company</t>
  </si>
  <si>
    <t>IHC</t>
  </si>
  <si>
    <t>Independent Bank Corp. MI</t>
  </si>
  <si>
    <t>IBCP</t>
  </si>
  <si>
    <t>Innospec Inc.</t>
  </si>
  <si>
    <t>IOSP</t>
  </si>
  <si>
    <t>IDCC</t>
  </si>
  <si>
    <t>LADR</t>
  </si>
  <si>
    <t>Lamar Advertising Co.</t>
  </si>
  <si>
    <t>LAMR</t>
  </si>
  <si>
    <t>LOGI</t>
  </si>
  <si>
    <t>Macatawa Bank Corp.</t>
  </si>
  <si>
    <t>MCBC</t>
  </si>
  <si>
    <t>Marcus Corp.</t>
  </si>
  <si>
    <t>MCS</t>
  </si>
  <si>
    <t>Matson Inc.</t>
  </si>
  <si>
    <t>MATX</t>
  </si>
  <si>
    <t>Medical Properties Trust Inc.</t>
  </si>
  <si>
    <t>MPW</t>
  </si>
  <si>
    <t>EBSB</t>
  </si>
  <si>
    <t>Mobile Mini Inc.</t>
  </si>
  <si>
    <t>MINI</t>
  </si>
  <si>
    <t>Moelis &amp; Company</t>
  </si>
  <si>
    <t>MC</t>
  </si>
  <si>
    <t>Mondelez International Inc.</t>
  </si>
  <si>
    <t>MDLZ</t>
  </si>
  <si>
    <t>MutualFirst Financial Inc.</t>
  </si>
  <si>
    <t>MFSF</t>
  </si>
  <si>
    <t>NASB Financial Inc.</t>
  </si>
  <si>
    <t>NASB</t>
  </si>
  <si>
    <t>NHTC</t>
  </si>
  <si>
    <t>NEWM</t>
  </si>
  <si>
    <t>NextEra Energy Partners LP</t>
  </si>
  <si>
    <t>NEP</t>
  </si>
  <si>
    <t>Oak Valley Bancorp</t>
  </si>
  <si>
    <t>OVLY</t>
  </si>
  <si>
    <t>Old Line Bancshares Inc.</t>
  </si>
  <si>
    <t>OLBK</t>
  </si>
  <si>
    <t>ONE Gas Inc.</t>
  </si>
  <si>
    <t>OGS</t>
  </si>
  <si>
    <t>Parke Bancorp Inc.</t>
  </si>
  <si>
    <t>PKBK</t>
  </si>
  <si>
    <t>PBF Logistics LP</t>
  </si>
  <si>
    <t>PBFX</t>
  </si>
  <si>
    <t>Preferred Bank</t>
  </si>
  <si>
    <t>PFBC</t>
  </si>
  <si>
    <t>Prologis Inc.</t>
  </si>
  <si>
    <t>PLD</t>
  </si>
  <si>
    <t>PSB</t>
  </si>
  <si>
    <t>QTS Realty Trust Inc.</t>
  </si>
  <si>
    <t>QTS</t>
  </si>
  <si>
    <t>RE/MAX Holdings Inc.</t>
  </si>
  <si>
    <t>RMAX</t>
  </si>
  <si>
    <t>Regency Centers Corp.</t>
  </si>
  <si>
    <t>REG</t>
  </si>
  <si>
    <t>Restaurant Brands International Inc.</t>
  </si>
  <si>
    <t>QSR</t>
  </si>
  <si>
    <t>Selective Insurance Group Inc.</t>
  </si>
  <si>
    <t>SIGI</t>
  </si>
  <si>
    <t>SSD</t>
  </si>
  <si>
    <t>Skyworks Solutions Inc.</t>
  </si>
  <si>
    <t>Sprague Resources LP</t>
  </si>
  <si>
    <t>SRLP</t>
  </si>
  <si>
    <t>Summit Hotel Properties Inc.</t>
  </si>
  <si>
    <t>INN</t>
  </si>
  <si>
    <t>SNX</t>
  </si>
  <si>
    <t>Tetra Tech Inc.</t>
  </si>
  <si>
    <t>TTEK</t>
  </si>
  <si>
    <t>TFSL</t>
  </si>
  <si>
    <t>TKR</t>
  </si>
  <si>
    <t>United Community Banks Inc.</t>
  </si>
  <si>
    <t>UCBI</t>
  </si>
  <si>
    <t>Unity Bancorp Inc.</t>
  </si>
  <si>
    <t>UNTY</t>
  </si>
  <si>
    <t>Valero Energy Partners LP</t>
  </si>
  <si>
    <t>VLP</t>
  </si>
  <si>
    <t>Wellesley Bancorp Inc.</t>
  </si>
  <si>
    <t>WEBK</t>
  </si>
  <si>
    <t>Westlake Chemical Partners LP</t>
  </si>
  <si>
    <t>WLKP</t>
  </si>
  <si>
    <t>Wintrust Financial Corp.</t>
  </si>
  <si>
    <t>WTFC</t>
  </si>
  <si>
    <t>Added column for 2017 Dividends Paid and initially populated at current rates</t>
  </si>
  <si>
    <t>Updated formula for Regular Dividends Paid over 19 years (1999-2017, inclusive)</t>
  </si>
  <si>
    <t>Added column for '17 vs. '16 Dividends, extended range of Simple Average, Standard Deviation</t>
  </si>
  <si>
    <t>Changed Dividend Growth Rate calculations from 2016 to 2017 Dividends Paid</t>
  </si>
  <si>
    <t>Began re-population of 2017 Dividends Paid column with actual amounts</t>
  </si>
  <si>
    <t>Completed population of 2017 Dividends Paid column with actual figures</t>
  </si>
  <si>
    <t>CARO</t>
  </si>
  <si>
    <t>C26</t>
  </si>
  <si>
    <t>RVSB</t>
  </si>
  <si>
    <t>Investar Holding Corp.</t>
  </si>
  <si>
    <t>ISTR</t>
  </si>
  <si>
    <t>2016=2015, Incr. 2018</t>
  </si>
  <si>
    <t>Guaranty Federal Bancshares</t>
  </si>
  <si>
    <t>GFED</t>
  </si>
  <si>
    <t>PBHC</t>
  </si>
  <si>
    <t>Spun AbbVie, 2018 Challenger</t>
  </si>
  <si>
    <t>Acq'd by Becton Dickinson &amp; Co.</t>
  </si>
  <si>
    <t>WPP</t>
  </si>
  <si>
    <t>Input 2017 number of companies by streak length data in CCC Aging (on Summary tab)</t>
  </si>
  <si>
    <t>YTD</t>
  </si>
  <si>
    <t>//\\</t>
  </si>
  <si>
    <t>\\//</t>
  </si>
  <si>
    <t>Nov18</t>
  </si>
  <si>
    <t>Removed notations for multiple increases in 2017 (&amp;) and 2018=Year # (for 2017 file)</t>
  </si>
  <si>
    <t>Added Red color to No. of Years for streaks extended by default (potential 2018 Freezes)</t>
  </si>
  <si>
    <t>Added Preliminary 2018 column (AS) to CCC Aging (on Summary tab)</t>
  </si>
  <si>
    <t>ALG</t>
  </si>
  <si>
    <t>Also MKCV</t>
  </si>
  <si>
    <t>Adj/Split</t>
  </si>
  <si>
    <t>RecDat Streak</t>
  </si>
  <si>
    <t>Est Dates</t>
  </si>
  <si>
    <t>Acquired by Business First Bancs.</t>
  </si>
  <si>
    <t>SYNNEX Corp.</t>
  </si>
  <si>
    <t>Cut '17, Incr. '18</t>
  </si>
  <si>
    <t>2016=2015, Incr 2017,Bg Acqd</t>
  </si>
  <si>
    <t>Cleared faulty graphs from Summary tab</t>
  </si>
  <si>
    <t>Gladstone Land Corp.</t>
  </si>
  <si>
    <t>LAND</t>
  </si>
  <si>
    <t>2017=2016, Incr 2018</t>
  </si>
  <si>
    <t>Green Plains Partners LP</t>
  </si>
  <si>
    <t>GPP</t>
  </si>
  <si>
    <t>EHC</t>
  </si>
  <si>
    <t>Encompass Health Corp.</t>
  </si>
  <si>
    <t>2018 Challenger</t>
  </si>
  <si>
    <t>2016=2015, Incr. '17, '18</t>
  </si>
  <si>
    <t>United Community Financial Corp.</t>
  </si>
  <si>
    <t>UCFC</t>
  </si>
  <si>
    <t>2011=2010, incr. '12, '13, '17, '18</t>
  </si>
  <si>
    <t>Marquette National Corp.</t>
  </si>
  <si>
    <t>MNAT</t>
  </si>
  <si>
    <t>Marine Products Corp.</t>
  </si>
  <si>
    <t>MPX</t>
  </si>
  <si>
    <t>MWA</t>
  </si>
  <si>
    <t>2014=2013, Incr.'15, '16, '17, '18</t>
  </si>
  <si>
    <t>Sturgis Bancorp</t>
  </si>
  <si>
    <t>STBI</t>
  </si>
  <si>
    <t>Shell Midstream Partners LP</t>
  </si>
  <si>
    <t>SHLX</t>
  </si>
  <si>
    <t>BHLB</t>
  </si>
  <si>
    <t>Berkshire Hills Bancorp Inc.</t>
  </si>
  <si>
    <t>Woodward Inc.</t>
  </si>
  <si>
    <t>WWD</t>
  </si>
  <si>
    <t>Spun off YUMC, lower div, Incr '18</t>
  </si>
  <si>
    <t>Incr. 2017, 2018</t>
  </si>
  <si>
    <t>2015=2014, Incr 2018</t>
  </si>
  <si>
    <t>WDFN</t>
  </si>
  <si>
    <t>Woodlands Financial Services Co.</t>
  </si>
  <si>
    <t>CenterState Bank Corp.</t>
  </si>
  <si>
    <t>CSFL</t>
  </si>
  <si>
    <t>Unitil Corp.</t>
  </si>
  <si>
    <t>UTL</t>
  </si>
  <si>
    <t>Incr. 2018</t>
  </si>
  <si>
    <t>Enviva Partners  LP</t>
  </si>
  <si>
    <t>EVA</t>
  </si>
  <si>
    <t>Independent Bank Group Inc.</t>
  </si>
  <si>
    <t>IBTX</t>
  </si>
  <si>
    <t>Dec18</t>
  </si>
  <si>
    <t>Bankwell Financial Group Inc.</t>
  </si>
  <si>
    <t>BWFG</t>
  </si>
  <si>
    <t>2016=2015, Incr 2018</t>
  </si>
  <si>
    <t>Wal-Mart Inc.</t>
  </si>
  <si>
    <t>Community Healthcare Trust Inc.</t>
  </si>
  <si>
    <t>CHCT</t>
  </si>
  <si>
    <t>USD Partners LP</t>
  </si>
  <si>
    <t>USDP</t>
  </si>
  <si>
    <t>FirstService Corp.</t>
  </si>
  <si>
    <t>FSV</t>
  </si>
  <si>
    <t>Gilead Sciences Inc.</t>
  </si>
  <si>
    <t>GILD</t>
  </si>
  <si>
    <t>Brookfield Renewable Partners LP</t>
  </si>
  <si>
    <t>BEP</t>
  </si>
  <si>
    <t>2014=2013,Cut'18,To Merge w/NS</t>
  </si>
  <si>
    <t>2013=2012, Cut '18</t>
  </si>
  <si>
    <t>Incr. in 2017, 2018</t>
  </si>
  <si>
    <t>A27</t>
  </si>
  <si>
    <t>Ireland, US$</t>
  </si>
  <si>
    <t>Enpro Industries Inc.</t>
  </si>
  <si>
    <t>NPO</t>
  </si>
  <si>
    <t>Equinix Inc.</t>
  </si>
  <si>
    <t>EQIX</t>
  </si>
  <si>
    <t>Dicks Sporting Goods Inc.</t>
  </si>
  <si>
    <t>DKS</t>
  </si>
  <si>
    <t>2016=2015, Being Acquired</t>
  </si>
  <si>
    <t>NYLD</t>
  </si>
  <si>
    <t>25¢ Spec-5/15</t>
  </si>
  <si>
    <t>ServisFirst Bancshares Inc.</t>
  </si>
  <si>
    <t>SFBS</t>
  </si>
  <si>
    <t>2012=2011, incr. '13, '14, '17, '18</t>
  </si>
  <si>
    <t>Incr. 2017 *, 2018</t>
  </si>
  <si>
    <t>2010=2009, Incr. 2016, 2017, '18</t>
  </si>
  <si>
    <t>SMMF</t>
  </si>
  <si>
    <t>Natural Health Trends Corp.</t>
  </si>
  <si>
    <t>Saratoga Investment Corp.</t>
  </si>
  <si>
    <t>SAR</t>
  </si>
  <si>
    <t>Flanigan's Enterprises Inc.</t>
  </si>
  <si>
    <t>BDL</t>
  </si>
  <si>
    <t>2016=2015, Incr. 2017, 2018</t>
  </si>
  <si>
    <t>Jan19</t>
  </si>
  <si>
    <t>BWXT</t>
  </si>
  <si>
    <t>Incr 2018</t>
  </si>
  <si>
    <t>Haverty Furniture Companies Inc. A</t>
  </si>
  <si>
    <t>HVT-A</t>
  </si>
  <si>
    <t>Bloomin' Brands Inc.</t>
  </si>
  <si>
    <t>BLMN</t>
  </si>
  <si>
    <t>Cut again '16, incr '17, '18</t>
  </si>
  <si>
    <t>WELL</t>
  </si>
  <si>
    <t>TTEC Holdings Inc.</t>
  </si>
  <si>
    <t>TTEC</t>
  </si>
  <si>
    <t>2018 not Year 8</t>
  </si>
  <si>
    <t>Acquired by Discovery Commun.</t>
  </si>
  <si>
    <t>cut again 8/16, incr. 2017, 2018</t>
  </si>
  <si>
    <t>2016=2015, incr. 2017, 2018</t>
  </si>
  <si>
    <t>2013=2012, Cut 2018</t>
  </si>
  <si>
    <t>Dollar General Corp.</t>
  </si>
  <si>
    <t>DG</t>
  </si>
  <si>
    <t>Owens Realty Mortgage Inc.</t>
  </si>
  <si>
    <t>ORM</t>
  </si>
  <si>
    <t>CareTrust REIT Inc.</t>
  </si>
  <si>
    <t>CTRE</t>
  </si>
  <si>
    <t>Incr '11, '12, then '15, '16, '17, '18</t>
  </si>
  <si>
    <t>Fulton Financial Corp.</t>
  </si>
  <si>
    <t>NBT Bancorp Inc.</t>
  </si>
  <si>
    <t>NBTB</t>
  </si>
  <si>
    <t>Rexford Industrial Realty Inc.</t>
  </si>
  <si>
    <t>REXR</t>
  </si>
  <si>
    <t>Feb19</t>
  </si>
  <si>
    <t>Constellation Brands Inc. A</t>
  </si>
  <si>
    <t>STZ</t>
  </si>
  <si>
    <t>Acquired by First Financial Bancorp</t>
  </si>
  <si>
    <t>Also WSOB</t>
  </si>
  <si>
    <t>CCL</t>
  </si>
  <si>
    <t>2017=2016, Being Acquired?</t>
  </si>
  <si>
    <t>Potomac Bancshares Inc.</t>
  </si>
  <si>
    <t>PTBS</t>
  </si>
  <si>
    <t>Acquired by First Mid-Illinois Banc.</t>
  </si>
  <si>
    <t>Cut for 2016, Incr 2018</t>
  </si>
  <si>
    <t>Div. Susp.; Incr. '15, '16, '17, '18</t>
  </si>
  <si>
    <t>Orrstown Financial Services Inc.</t>
  </si>
  <si>
    <t>Monro Inc.</t>
  </si>
  <si>
    <t>Monroe Muffler Brake Inc.</t>
  </si>
  <si>
    <t>Monroe Inc.</t>
  </si>
  <si>
    <t>Hoegh LNG Partners LP</t>
  </si>
  <si>
    <t>HMLP</t>
  </si>
  <si>
    <t>Value Line Inc.</t>
  </si>
  <si>
    <t>VALU</t>
  </si>
  <si>
    <t>Incr. '13, '14; decr. '15, Incr. '16-'18</t>
  </si>
  <si>
    <t>2016=2015, Cut 2017, Incr 2018</t>
  </si>
  <si>
    <t>Franklin Financial Services Inc.</t>
  </si>
  <si>
    <t>FRAF</t>
  </si>
  <si>
    <t>Incr. '12-'14,'16(x2),'17(x2),'18(x2)</t>
  </si>
  <si>
    <t>People's Utah Bancorp</t>
  </si>
  <si>
    <t>PUB</t>
  </si>
  <si>
    <t>GWB</t>
  </si>
  <si>
    <t>Great Western Bancorp Inc.</t>
  </si>
  <si>
    <t>2010=2009, incr 2013, 2018</t>
  </si>
  <si>
    <t>10¢ Spec-5/25</t>
  </si>
  <si>
    <t>Community West Bancshares</t>
  </si>
  <si>
    <t>CWBC</t>
  </si>
  <si>
    <t>ARGO</t>
  </si>
  <si>
    <t>Payouts/</t>
  </si>
  <si>
    <t>Year</t>
  </si>
  <si>
    <t>Special</t>
  </si>
  <si>
    <t>Payouts/Year Added</t>
  </si>
  <si>
    <t>Sector moved adjacent to Industry</t>
  </si>
  <si>
    <t>Record Date, Confidence Factor removed</t>
  </si>
  <si>
    <t>Dividends Paid by Year and Percent Increase by Year moved to new "Historical" sheet</t>
  </si>
  <si>
    <t>Enter the Ticker Symbol(s) of interest into Column B. All other fields will automatically populate.</t>
  </si>
  <si>
    <t>CQH</t>
  </si>
  <si>
    <t>CTO</t>
  </si>
  <si>
    <t>MFC</t>
  </si>
  <si>
    <t>Cheniere Energy Partners LP Holdings LLC</t>
  </si>
  <si>
    <t>Consolidated-Tomoka Land Co.</t>
  </si>
  <si>
    <t>Manulife Financial Corporation</t>
  </si>
  <si>
    <t>Primoris Services Corporation</t>
  </si>
  <si>
    <t>Timken Company (The)</t>
  </si>
  <si>
    <t>A2</t>
  </si>
  <si>
    <t>C2</t>
  </si>
  <si>
    <t>JlDc</t>
  </si>
  <si>
    <t>Chemicals</t>
  </si>
  <si>
    <t>Numbers in Blue directly from Finviz</t>
  </si>
  <si>
    <t>NY</t>
  </si>
  <si>
    <t>Est-5yr</t>
  </si>
  <si>
    <t>Historical Information</t>
  </si>
  <si>
    <t>Adj. Split</t>
  </si>
  <si>
    <t>HEICO Corp.</t>
  </si>
  <si>
    <t>HEI</t>
  </si>
  <si>
    <t>Hawthorn Bancshares Inc.</t>
  </si>
  <si>
    <t>HWBK</t>
  </si>
  <si>
    <t>OZK</t>
  </si>
  <si>
    <t xml:space="preserve">To add more rows: Select a row above. Copy and paste the entire row below. </t>
  </si>
  <si>
    <t>MS</t>
  </si>
  <si>
    <t>SWKS</t>
  </si>
  <si>
    <t>HCKT</t>
  </si>
  <si>
    <t>Bank of America Corp</t>
  </si>
  <si>
    <t>Morgan Stanley</t>
  </si>
  <si>
    <t>Simpsom Manufacturing Co.</t>
  </si>
  <si>
    <t>Information Technology</t>
  </si>
  <si>
    <t>The Hackett Group Inc.</t>
  </si>
  <si>
    <t>JunDec</t>
  </si>
  <si>
    <t>Home Federal Bancorp Inc. of Louisiana</t>
  </si>
  <si>
    <t>B5</t>
  </si>
  <si>
    <t>Current</t>
  </si>
  <si>
    <t>Previous</t>
  </si>
  <si>
    <t>Annualized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</si>
  <si>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</si>
  <si>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</si>
  <si>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Last increased on:</t>
  </si>
  <si>
    <t>Last Increased on:</t>
  </si>
  <si>
    <t>Reorganized data to consolidate Dividend Information</t>
  </si>
  <si>
    <t>http://dripinvesting.org/Tools/Tools.asp</t>
  </si>
  <si>
    <t>Switch to quarterly div</t>
  </si>
  <si>
    <t>Can,US$</t>
  </si>
  <si>
    <t>MSCI</t>
  </si>
  <si>
    <t>SGC</t>
  </si>
  <si>
    <t>MSCI Inc.</t>
  </si>
  <si>
    <t>TFS Financial Corporation</t>
  </si>
  <si>
    <t>Carolina Financial Corp</t>
  </si>
  <si>
    <t>Maiden Holdings Ltd.</t>
  </si>
  <si>
    <t>MHLD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</si>
  <si>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</si>
  <si>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</si>
  <si>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</si>
  <si>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</si>
  <si>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</si>
  <si>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</si>
  <si>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DPS</t>
  </si>
  <si>
    <t>Dr Pepper Snapple Group</t>
  </si>
  <si>
    <t>Merged with Keurig to form Keurig Dr Pepper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</si>
  <si>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</si>
  <si>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</si>
  <si>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</si>
  <si>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</si>
  <si>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</si>
  <si>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</si>
  <si>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WGL Holdings Inc.</t>
  </si>
  <si>
    <t>WGL</t>
  </si>
  <si>
    <t>Acquired by Altgas</t>
  </si>
  <si>
    <t>Tallgrass Energy Partners LP</t>
  </si>
  <si>
    <t>TEP</t>
  </si>
  <si>
    <t>Acquired by Tallgras Energy GP</t>
  </si>
  <si>
    <t>Finish Line Inc. (The)</t>
  </si>
  <si>
    <t>FINL</t>
  </si>
  <si>
    <t>Acquired by JD Sports Fashion</t>
  </si>
  <si>
    <t>DDR Corp</t>
  </si>
  <si>
    <t>DDR</t>
  </si>
  <si>
    <t>Xerox Corp.</t>
  </si>
  <si>
    <t>XRX</t>
  </si>
  <si>
    <t>SCANA Corp.</t>
  </si>
  <si>
    <t>SCG</t>
  </si>
  <si>
    <t>Westar Energy</t>
  </si>
  <si>
    <t>WR</t>
  </si>
  <si>
    <t>Great Plains Energy Inc.</t>
  </si>
  <si>
    <t>GXP</t>
  </si>
  <si>
    <t>Merged with Great Plains Energy to form Evergy</t>
  </si>
  <si>
    <t>Merged with Westar Energy to form Evergy</t>
  </si>
  <si>
    <t>Superior Group of Companies Inc.</t>
  </si>
  <si>
    <t>CWEN</t>
  </si>
  <si>
    <t>Clearway Energy Inc.</t>
  </si>
  <si>
    <t>WYND</t>
  </si>
  <si>
    <t>Wyndham Destinations Inc.</t>
  </si>
  <si>
    <t>Logitech International</t>
  </si>
  <si>
    <t>Sep</t>
  </si>
  <si>
    <t>Masco Corp</t>
  </si>
  <si>
    <t>PS Business Parks Inc</t>
  </si>
  <si>
    <t>Switz, CHF</t>
  </si>
  <si>
    <t>Promotions:</t>
  </si>
  <si>
    <t>EVRG</t>
  </si>
  <si>
    <t>Evergy Inc</t>
  </si>
  <si>
    <t>Merger of WR and GXP</t>
  </si>
  <si>
    <t>OTC</t>
  </si>
  <si>
    <t>Streak Began</t>
  </si>
  <si>
    <t>Streak</t>
  </si>
  <si>
    <t>Began</t>
  </si>
  <si>
    <t>Recessions</t>
  </si>
  <si>
    <t>Survived</t>
  </si>
  <si>
    <t xml:space="preserve">Indicates a security that is traded "over-the-counter." </t>
  </si>
  <si>
    <t>Such securities typically have low liquidity and high bid-ask spreads.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</si>
  <si>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</si>
  <si>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</si>
  <si>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</si>
  <si>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</si>
  <si>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</t>
  </si>
  <si>
    <t>Spirit Realty Capital</t>
  </si>
  <si>
    <t>Spinoff/Div cut</t>
  </si>
  <si>
    <t>Acquired by Brookfield Property Partners</t>
  </si>
  <si>
    <t>Acquired by AXA</t>
  </si>
  <si>
    <t>Acquired by Mackinac Financial</t>
  </si>
  <si>
    <t>Dropped coverage of Fundamental Data for OTC stocks</t>
  </si>
  <si>
    <t>Added "Streak Began" and "Recessions Survived" Columns</t>
  </si>
  <si>
    <t>Wyndham Destinations</t>
  </si>
  <si>
    <t>Wyndham Worldwide Corp</t>
  </si>
  <si>
    <t>NRG Yield Inc</t>
  </si>
  <si>
    <t>Clearway Energy Inc</t>
  </si>
  <si>
    <t>Great Plains Energy</t>
  </si>
  <si>
    <t>merger</t>
  </si>
  <si>
    <t>Apr18</t>
  </si>
  <si>
    <t>Averages for All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</si>
  <si>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</si>
  <si>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</si>
  <si>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to be declared. Note that Ex-Dividend Dates are always one trading day prior to the Record Date.</t>
  </si>
  <si>
    <t>and other company-specific information.</t>
  </si>
  <si>
    <t>Year, upcoming splits, spin-offs, or acquisitions (by another company), companies that are based outside the United States</t>
  </si>
  <si>
    <t>Historical Data</t>
  </si>
  <si>
    <t>(removed, See Appendix A below)</t>
  </si>
  <si>
    <t>OCFC</t>
  </si>
  <si>
    <t>Ameren Corp</t>
  </si>
  <si>
    <t>Crown Castle International Corp</t>
  </si>
  <si>
    <t>Dolby Laboratories Inc</t>
  </si>
  <si>
    <t>OceanFirst Financial Corp</t>
  </si>
  <si>
    <t>C1</t>
  </si>
  <si>
    <t>10¢Spec 10/21</t>
  </si>
  <si>
    <t>2018=2017</t>
  </si>
  <si>
    <t>ET</t>
  </si>
  <si>
    <t>Energy Transfer LP</t>
  </si>
  <si>
    <t>Acquired by Energy Transfer Equity</t>
  </si>
  <si>
    <t xml:space="preserve">Acquired by People’s United Financial </t>
  </si>
  <si>
    <t>Acquired by Marathon Petroleum Corp</t>
  </si>
  <si>
    <t>Acquired by BOK Financial</t>
  </si>
  <si>
    <t>Acquired by Cheniere Energy Inc</t>
  </si>
  <si>
    <t>Acquired by Synnex Corp</t>
  </si>
  <si>
    <t>Life Sciences Tools &amp; Services</t>
  </si>
  <si>
    <t>Specialty Retail</t>
  </si>
  <si>
    <t>Technology Hardware, Storage &amp; Peripherals</t>
  </si>
  <si>
    <t>Real Estate</t>
  </si>
  <si>
    <t>Equity Real Estate Investment Trusts (REITs)</t>
  </si>
  <si>
    <t>Health Care Providers &amp; Services</t>
  </si>
  <si>
    <t>Commercial Services &amp; Supplies</t>
  </si>
  <si>
    <t>Mortgage Real Estate Investment Trusts (REITs)</t>
  </si>
  <si>
    <t>Health Care Equipment &amp; Supplies</t>
  </si>
  <si>
    <t>IT Services</t>
  </si>
  <si>
    <t>Semiconductors &amp; Semiconductor Equipment</t>
  </si>
  <si>
    <t>Food Products</t>
  </si>
  <si>
    <t>Multi-Utilities</t>
  </si>
  <si>
    <t>Electric Utilities</t>
  </si>
  <si>
    <t>Independent Power and Renewable Electricity Producers</t>
  </si>
  <si>
    <t>Thrifts &amp; Mortgage Finance</t>
  </si>
  <si>
    <t>Trading Companies &amp; Distributors</t>
  </si>
  <si>
    <t>Auto Components</t>
  </si>
  <si>
    <t>Capital Markets</t>
  </si>
  <si>
    <t>Food &amp; Staples Retailing</t>
  </si>
  <si>
    <t>Oil, Gas &amp; Consumable Fuels</t>
  </si>
  <si>
    <t>Electronic Equipment, Instruments &amp; Components</t>
  </si>
  <si>
    <t>Banks</t>
  </si>
  <si>
    <t>Gas Utilities</t>
  </si>
  <si>
    <t>Water Utilities</t>
  </si>
  <si>
    <t>Containers &amp; Packaging</t>
  </si>
  <si>
    <t>Communication Services</t>
  </si>
  <si>
    <t>Consumer Finance</t>
  </si>
  <si>
    <t>Aerospace &amp; Defense</t>
  </si>
  <si>
    <t>Leisure Products</t>
  </si>
  <si>
    <t>Beverages</t>
  </si>
  <si>
    <t>Multiline Retail</t>
  </si>
  <si>
    <t>Pharmaceuticals</t>
  </si>
  <si>
    <t>Real Estate Management &amp; Development</t>
  </si>
  <si>
    <t>Household Durables</t>
  </si>
  <si>
    <t>Diversified Telecommunication Services</t>
  </si>
  <si>
    <t>Hotels, Restaurants &amp; Leisure</t>
  </si>
  <si>
    <t>Household Products</t>
  </si>
  <si>
    <t>Air Freight &amp; Logistics</t>
  </si>
  <si>
    <t>Metals &amp; Mining</t>
  </si>
  <si>
    <t>Road &amp; Rail</t>
  </si>
  <si>
    <t>Textiles, Apparel &amp; Luxury Goods</t>
  </si>
  <si>
    <t>Distributors</t>
  </si>
  <si>
    <t>Communications Equipment</t>
  </si>
  <si>
    <t>Industrial Conglomerates</t>
  </si>
  <si>
    <t>Professional Services</t>
  </si>
  <si>
    <t>Electrical Equipment</t>
  </si>
  <si>
    <t>Internet &amp; Direct Marketing Retail</t>
  </si>
  <si>
    <t>Construction &amp; Engineering</t>
  </si>
  <si>
    <t>Paper &amp; Forest Products</t>
  </si>
  <si>
    <t>Automobiles</t>
  </si>
  <si>
    <t>Software</t>
  </si>
  <si>
    <t>Marine</t>
  </si>
  <si>
    <t>Diversified Consumer Services</t>
  </si>
  <si>
    <t>Wireless Telecommunication Services</t>
  </si>
  <si>
    <t>Construction Materials</t>
  </si>
  <si>
    <t>Aramark Services Inc.</t>
  </si>
  <si>
    <t>New Media</t>
  </si>
  <si>
    <t>Gaming and Leisure Properties</t>
  </si>
  <si>
    <t>Acquired by Conagra Brands</t>
  </si>
  <si>
    <t>Linde Plc</t>
  </si>
  <si>
    <t>LIN</t>
  </si>
  <si>
    <t>Updated Sector and Industry classifications</t>
  </si>
  <si>
    <t>Bermuda,US$, Adj. Stk Div.</t>
  </si>
  <si>
    <t>PX</t>
  </si>
  <si>
    <t>Praxair Inc.</t>
  </si>
  <si>
    <t>Bank OZK</t>
  </si>
  <si>
    <t>D.R. Horton Inc</t>
  </si>
  <si>
    <t>Interdigital Inc</t>
  </si>
  <si>
    <t>ROA</t>
  </si>
  <si>
    <t>Adj Split</t>
  </si>
  <si>
    <t>Dividend suspended</t>
  </si>
  <si>
    <t>Adj Stock dividend</t>
  </si>
  <si>
    <t>Added TTM ROA</t>
  </si>
  <si>
    <t>TTM ROA</t>
  </si>
  <si>
    <t>shows the trailing twelve months' rate of return on assets</t>
  </si>
  <si>
    <t>Averages by Sector</t>
  </si>
  <si>
    <t>Numbers in Gray last updated 1/31/2019</t>
  </si>
  <si>
    <t>Go private</t>
  </si>
  <si>
    <t>Acquired by Takeda</t>
  </si>
  <si>
    <t>Acquired by Valero Energy Corp</t>
  </si>
  <si>
    <t>Notes: Includes Incorrect Additions and Reinstatements</t>
  </si>
  <si>
    <t>Added Averages by Sector</t>
  </si>
  <si>
    <t>Updated Dividend Growth Model formulas</t>
  </si>
  <si>
    <t>Updated Dividend Growth Rate formulas</t>
  </si>
  <si>
    <t>Updated Historical data with 2018 dividends</t>
  </si>
  <si>
    <t>Riverview Bancorp Inc</t>
  </si>
  <si>
    <t>CDK Global Inc</t>
  </si>
  <si>
    <t>Alamo Group Inc</t>
  </si>
  <si>
    <t>Acquired by Independent Bank Group</t>
  </si>
  <si>
    <t>Formerly OZRK</t>
  </si>
  <si>
    <t>B6</t>
  </si>
  <si>
    <t>C9</t>
  </si>
  <si>
    <t>Acquired by Western Gas Equity Partners LP</t>
  </si>
  <si>
    <t>Acquired by CenterPoint Energy</t>
  </si>
  <si>
    <t>The Dividend Champions List</t>
  </si>
  <si>
    <t>A Resource For Dividend Growth Investors</t>
  </si>
  <si>
    <t>A monthly publication tracking companies with a history of consistently increasing their dividends</t>
  </si>
  <si>
    <t>Created by David Fish</t>
  </si>
  <si>
    <t>Updated by Justin Law</t>
  </si>
  <si>
    <t>To be included on the list, a company must be consistently increasing its calendar year dividend payout for at least the past 5 years</t>
  </si>
  <si>
    <t>Added Title page</t>
  </si>
  <si>
    <t>A7</t>
  </si>
  <si>
    <t>AprOct</t>
  </si>
  <si>
    <t>Apr</t>
  </si>
  <si>
    <t>Western Midstream Partners LP</t>
  </si>
  <si>
    <t>Acquired by Arclight Energy Partners</t>
  </si>
  <si>
    <t>Acquired by Fifth Third Bancorp</t>
  </si>
  <si>
    <t>Mar19</t>
  </si>
  <si>
    <t>A3</t>
  </si>
  <si>
    <t>Tallgrass Energy LP</t>
  </si>
  <si>
    <t>TGE</t>
  </si>
  <si>
    <t>Acquired by Ready Capital</t>
  </si>
  <si>
    <t>Apr19</t>
  </si>
  <si>
    <t>AUB</t>
  </si>
  <si>
    <t>Atlantic Union Bankshares Corp.</t>
  </si>
  <si>
    <t>May19</t>
  </si>
  <si>
    <t>CVBF</t>
  </si>
  <si>
    <t>EFSC</t>
  </si>
  <si>
    <t>HLI</t>
  </si>
  <si>
    <t>Houlihan Lokey, Inc.</t>
  </si>
  <si>
    <t>Enterprise Financial Services Corp</t>
  </si>
  <si>
    <t>CVB Financial Corp.</t>
  </si>
  <si>
    <t>Acquired by Amcor</t>
  </si>
  <si>
    <t>Jun19</t>
  </si>
  <si>
    <t>LHX</t>
  </si>
  <si>
    <t>L3Harris Technologies Inc</t>
  </si>
  <si>
    <t>Merged with Harris Corp to form L3Harris</t>
  </si>
  <si>
    <t>Adj. Spinoff</t>
  </si>
  <si>
    <t>Jul19</t>
  </si>
  <si>
    <t>Star Group LP</t>
  </si>
  <si>
    <t>Citigroup Inc</t>
  </si>
  <si>
    <t>C</t>
  </si>
  <si>
    <t>KBAL</t>
  </si>
  <si>
    <t>Kimball International Inc.</t>
  </si>
  <si>
    <t>Citigroup Inc.</t>
  </si>
  <si>
    <t>Acquired by MPLX LP</t>
  </si>
  <si>
    <t>TCF Financial Corp.</t>
  </si>
  <si>
    <t>TCF</t>
  </si>
  <si>
    <t>GL</t>
  </si>
  <si>
    <t>Globe Life Inc</t>
  </si>
  <si>
    <t>Spinoff IAA, lowered div</t>
  </si>
  <si>
    <t>Global Life Inc</t>
  </si>
  <si>
    <t>Aug19</t>
  </si>
  <si>
    <t>Wabtech Corp.</t>
  </si>
  <si>
    <t>STOR</t>
  </si>
  <si>
    <t>NSA</t>
  </si>
  <si>
    <t>National Storage Affiliates Trust</t>
  </si>
  <si>
    <t>STORE Capital Corp</t>
  </si>
  <si>
    <t>Acquired by Employers Mutual Casualty Co</t>
  </si>
  <si>
    <t>Acquired by UGI Corp</t>
  </si>
  <si>
    <t>Sep19</t>
  </si>
  <si>
    <t>NXRT</t>
  </si>
  <si>
    <t>ETR</t>
  </si>
  <si>
    <t>NexPoint Residential Trust Inc.</t>
  </si>
  <si>
    <t>Entergy Corporation</t>
  </si>
  <si>
    <t>Acquired by SJW Group</t>
  </si>
  <si>
    <t>SVC</t>
  </si>
  <si>
    <t>Service Properties Trust</t>
  </si>
  <si>
    <t>Acquired by HGGC</t>
  </si>
  <si>
    <t>Acquired by NASCAR Holdings Inc</t>
  </si>
  <si>
    <t>Oct19</t>
  </si>
  <si>
    <t>Acquired by Prosperity Bancshares</t>
  </si>
  <si>
    <t>Nov19</t>
  </si>
  <si>
    <t>Gannett Co., Inc</t>
  </si>
  <si>
    <t>Truist Financial Corp</t>
  </si>
  <si>
    <t>TFC</t>
  </si>
  <si>
    <t>Merged with BB&amp;T to form Truist Financial Corp</t>
  </si>
  <si>
    <t>BB&amp;T Corp</t>
  </si>
  <si>
    <t>GCBC</t>
  </si>
  <si>
    <t>DRE</t>
  </si>
  <si>
    <t>CGNX</t>
  </si>
  <si>
    <t>CABO</t>
  </si>
  <si>
    <t>HXL</t>
  </si>
  <si>
    <t>BPOP</t>
  </si>
  <si>
    <t>ENR</t>
  </si>
  <si>
    <t>BSM</t>
  </si>
  <si>
    <t>WERN</t>
  </si>
  <si>
    <t>NNI</t>
  </si>
  <si>
    <t>NRC</t>
  </si>
  <si>
    <t>KRNY</t>
  </si>
  <si>
    <t>CNXM</t>
  </si>
  <si>
    <t>AMNB</t>
  </si>
  <si>
    <t>AJX</t>
  </si>
  <si>
    <t>FDBC</t>
  </si>
  <si>
    <t>SHBI</t>
  </si>
  <si>
    <t>HPE</t>
  </si>
  <si>
    <t>MED</t>
  </si>
  <si>
    <t>UBP</t>
  </si>
  <si>
    <t>Greene County Bancorp, Inc.</t>
  </si>
  <si>
    <t>Carnival Corporation &amp; Plc</t>
  </si>
  <si>
    <t>Duke Realty Corporation</t>
  </si>
  <si>
    <t>12/26/2019</t>
  </si>
  <si>
    <t>2/6/2020</t>
  </si>
  <si>
    <t>C5</t>
  </si>
  <si>
    <t>A1</t>
  </si>
  <si>
    <t>B7</t>
  </si>
  <si>
    <t>Cognex Corporation</t>
  </si>
  <si>
    <t>Cable One, Inc.</t>
  </si>
  <si>
    <t>Hexcel Corporation</t>
  </si>
  <si>
    <t>Popular, Inc.</t>
  </si>
  <si>
    <t>Energizer Holdings, Inc.</t>
  </si>
  <si>
    <t>Black Stone Minerals, L.P.</t>
  </si>
  <si>
    <t>Werner Enterprises, Inc.</t>
  </si>
  <si>
    <t>Nelnet, Inc.</t>
  </si>
  <si>
    <t>Ladder Capital Corp</t>
  </si>
  <si>
    <t>Mueller Water Products, Inc.</t>
  </si>
  <si>
    <t>National Research Corporation</t>
  </si>
  <si>
    <t>Kearny Financial Corp.</t>
  </si>
  <si>
    <t>Meridian Bancorp, Inc.</t>
  </si>
  <si>
    <t>CNX Midstream Partners LP</t>
  </si>
  <si>
    <t>American National Bankshares Inc.</t>
  </si>
  <si>
    <t>Summit Financial Group, Inc.</t>
  </si>
  <si>
    <t>Great Ajax Corp.</t>
  </si>
  <si>
    <t>Fidelity D &amp; D Bancorp, Inc.</t>
  </si>
  <si>
    <t>Shore Bancshares, Inc.</t>
  </si>
  <si>
    <t>Pathfinder Bancorp, Inc.</t>
  </si>
  <si>
    <t>Hewlett Packard Enterprise Company</t>
  </si>
  <si>
    <t>Medifast, Inc.</t>
  </si>
  <si>
    <t>Urstadt Biddle Properties Inc.</t>
  </si>
  <si>
    <t>Acquired by WesBanco</t>
  </si>
  <si>
    <t>Updated Historical data with 2019 dividends</t>
  </si>
  <si>
    <t>EXC</t>
  </si>
  <si>
    <t>ALLY</t>
  </si>
  <si>
    <t>IBKC</t>
  </si>
  <si>
    <t>Ally Financial Inc.</t>
  </si>
  <si>
    <t>Charles Schwab Corporation</t>
  </si>
  <si>
    <t>Exelon Corporation</t>
  </si>
  <si>
    <t>IBERIABANK Corporation</t>
  </si>
  <si>
    <t>Acquired by OceanFirst Financial</t>
  </si>
  <si>
    <t>Jan20</t>
  </si>
  <si>
    <t>Dec19</t>
  </si>
  <si>
    <t>WTRG</t>
  </si>
  <si>
    <t>Essential Utilities Inc.</t>
  </si>
  <si>
    <t>Aqua America</t>
  </si>
  <si>
    <t>Name/Symbol change</t>
  </si>
  <si>
    <t>GRA</t>
  </si>
  <si>
    <t>KNSL</t>
  </si>
  <si>
    <t>MSBI</t>
  </si>
  <si>
    <t>FCCY</t>
  </si>
  <si>
    <t>HTH</t>
  </si>
  <si>
    <t>W. R. Grace &amp; Co.</t>
  </si>
  <si>
    <t>Kinsale Capital Group, Inc.</t>
  </si>
  <si>
    <t>Midland States Bancorp, Inc.</t>
  </si>
  <si>
    <t>1st Constitution Bancorp</t>
  </si>
  <si>
    <t>Hilltop Holdings Inc.</t>
  </si>
  <si>
    <t>Merged with First Defiance Financial Corp</t>
  </si>
  <si>
    <t>Feb20</t>
  </si>
  <si>
    <t>MGP</t>
  </si>
  <si>
    <t>CCMP</t>
  </si>
  <si>
    <t>SKYW</t>
  </si>
  <si>
    <t>EIG</t>
  </si>
  <si>
    <t>SYX</t>
  </si>
  <si>
    <t>MGM Growth Properties LLC</t>
  </si>
  <si>
    <t>BWX Technologies, Inc.</t>
  </si>
  <si>
    <t>Cabot Microelectronics Corporation</t>
  </si>
  <si>
    <t>SkyWest, Inc.</t>
  </si>
  <si>
    <t>Employers Holdings, Inc.</t>
  </si>
  <si>
    <t>Systemax Inc.</t>
  </si>
  <si>
    <t>Mar20</t>
  </si>
  <si>
    <t>Trane Technologies</t>
  </si>
  <si>
    <t>TT</t>
  </si>
  <si>
    <t>Ingersroll Rand</t>
  </si>
  <si>
    <t>20 Yrs Reg Dividends</t>
  </si>
  <si>
    <t>©2007-2020 All Rights Reserved. This listing is intended for personal, non-commercial use only.</t>
  </si>
  <si>
    <t>RGP</t>
  </si>
  <si>
    <t>Acquired by Marubeni and Mizuho Leasing</t>
  </si>
  <si>
    <t>Acquired by Blackstone Infrastructure Partners</t>
  </si>
  <si>
    <t>Acquired by First Bancshares, Inc</t>
  </si>
  <si>
    <t>RTX</t>
  </si>
  <si>
    <t>Raytheon Technologies</t>
  </si>
  <si>
    <t>Merged with United Technologies</t>
  </si>
  <si>
    <t>Merged with Northwest Bancshares Inc</t>
  </si>
  <si>
    <t>To Contender</t>
  </si>
  <si>
    <t>Apr20</t>
  </si>
  <si>
    <t>Adj: switch to monthly div</t>
  </si>
  <si>
    <t>May20</t>
  </si>
  <si>
    <t>Jun20</t>
  </si>
  <si>
    <t>Acquired by Cambridge Bancorp</t>
  </si>
  <si>
    <t>PFC</t>
  </si>
  <si>
    <t>Premier Bank</t>
  </si>
  <si>
    <t>Acquired by South State Corporation</t>
  </si>
  <si>
    <t>Acquired by First Horizon National</t>
  </si>
  <si>
    <t>Acquired by WillScot</t>
  </si>
  <si>
    <t>AVNT</t>
  </si>
  <si>
    <t>Avient Corporation</t>
  </si>
  <si>
    <t>Avient Corp.</t>
  </si>
  <si>
    <t>ALTA</t>
  </si>
  <si>
    <t>Altabancorp</t>
  </si>
  <si>
    <t>Acquired by Infrastructure Investment Fund</t>
  </si>
  <si>
    <t>Jul20</t>
  </si>
  <si>
    <t>LCI Industries</t>
  </si>
  <si>
    <t>LCII</t>
  </si>
  <si>
    <t>Kilroy Realty Corporation</t>
  </si>
  <si>
    <t>KRC</t>
  </si>
  <si>
    <t>Canada CAD</t>
  </si>
  <si>
    <t>Acquired by Franklin Templeton</t>
  </si>
  <si>
    <t>Aug20</t>
  </si>
  <si>
    <t>FMNB</t>
  </si>
  <si>
    <t>Martin Marietta Materials, Inc.</t>
  </si>
  <si>
    <t>Farmers National Banc Corp.</t>
  </si>
  <si>
    <t>Sep20</t>
  </si>
  <si>
    <t>Simpson Manufacturing Co.</t>
  </si>
  <si>
    <t>CRAI</t>
  </si>
  <si>
    <t>PRGS</t>
  </si>
  <si>
    <t>CRA International, Inc.</t>
  </si>
  <si>
    <t>Progress Software Corporation</t>
  </si>
  <si>
    <t>Peoples Bancorp Inc.</t>
  </si>
  <si>
    <t>Oct20</t>
  </si>
  <si>
    <t>Acquired by Charles Schwab Corporation</t>
  </si>
  <si>
    <t>VVV</t>
  </si>
  <si>
    <t>TAIT</t>
  </si>
  <si>
    <t>AEM</t>
  </si>
  <si>
    <t>Valvoline Inc.</t>
  </si>
  <si>
    <t>Taitron Components Inc.</t>
  </si>
  <si>
    <t>Agnico Eagle Mines Limited</t>
  </si>
  <si>
    <t>Nov20</t>
  </si>
  <si>
    <t>21 yrs</t>
  </si>
  <si>
    <t>Numbers in Gray last updated 12/31/2020</t>
  </si>
  <si>
    <t>2020 = Year 64, FY Streak</t>
  </si>
  <si>
    <t>2020 = Year 13, Bermuda,US$</t>
  </si>
  <si>
    <t>2020 = Year 10, Netherlands,US$</t>
  </si>
  <si>
    <t>2020 = Year 11</t>
  </si>
  <si>
    <t>2020 = Year 6</t>
  </si>
  <si>
    <t>2020 = Year 8</t>
  </si>
  <si>
    <t>2020 = Year 12</t>
  </si>
  <si>
    <t>2020 = Year 9</t>
  </si>
  <si>
    <t>2020 = Year 13</t>
  </si>
  <si>
    <t>2020 = Year 17</t>
  </si>
  <si>
    <t>2020 = Year 10</t>
  </si>
  <si>
    <t>2020 = Year 29</t>
  </si>
  <si>
    <t>2020 = Year 27</t>
  </si>
  <si>
    <t>2020 = Year 7</t>
  </si>
  <si>
    <t>2020 = Year 38</t>
  </si>
  <si>
    <t>2020 = Year 16</t>
  </si>
  <si>
    <t>2020 = Year 34</t>
  </si>
  <si>
    <t>2020 = Year 39</t>
  </si>
  <si>
    <t>2020 = Year 18</t>
  </si>
  <si>
    <t>2020 = Year 49</t>
  </si>
  <si>
    <t>2020 = Year 21</t>
  </si>
  <si>
    <t>2020 = Year 14</t>
  </si>
  <si>
    <t>2020 = Year 15</t>
  </si>
  <si>
    <t>2020 = Year 40</t>
  </si>
  <si>
    <t>2020 = Year 33</t>
  </si>
  <si>
    <t>2020 = Year 19</t>
  </si>
  <si>
    <t>2020 = Year 23</t>
  </si>
  <si>
    <t>2020 = Year 8, Bermuda,US$</t>
  </si>
  <si>
    <t>HOFT</t>
  </si>
  <si>
    <t>ALRS</t>
  </si>
  <si>
    <t>SAP</t>
  </si>
  <si>
    <t>SNE</t>
  </si>
  <si>
    <t>CSWC</t>
  </si>
  <si>
    <t>FCPT</t>
  </si>
  <si>
    <t>FNCB</t>
  </si>
  <si>
    <t>FWRD</t>
  </si>
  <si>
    <t>AQN</t>
  </si>
  <si>
    <t>Diversified Financial Services</t>
  </si>
  <si>
    <t>SAP SE</t>
  </si>
  <si>
    <t>Capital Southwest Corp.</t>
  </si>
  <si>
    <t>Sony Corp.</t>
  </si>
  <si>
    <t>Alerus Financial Corp.</t>
  </si>
  <si>
    <t>Hooker Furniture Corp.</t>
  </si>
  <si>
    <t>Four Corners Property Trust, Inc.</t>
  </si>
  <si>
    <t>FNCB Bancorp, Inc.</t>
  </si>
  <si>
    <t>Forward Air Corp.</t>
  </si>
  <si>
    <t>Algonquin Power &amp; Utilities Corp.</t>
  </si>
  <si>
    <t>Jun</t>
  </si>
  <si>
    <t>Dec20</t>
  </si>
  <si>
    <t>Updated Historical data with 2020 dividends</t>
  </si>
  <si>
    <t>Removed Appendix B - Near Challengers from "Notes"</t>
  </si>
  <si>
    <t>Removed Appendix C - Frozen Angels from "Notes"</t>
  </si>
  <si>
    <t>Warnings:</t>
  </si>
  <si>
    <t>ADR - Japan, JPY</t>
  </si>
  <si>
    <t>Germany, EUR</t>
  </si>
  <si>
    <t>'99-'21</t>
  </si>
  <si>
    <t>Last updated 12/31/2020</t>
  </si>
  <si>
    <t>Watchlist expanded to 300 rows</t>
  </si>
  <si>
    <t>LW</t>
  </si>
  <si>
    <t>HESM</t>
  </si>
  <si>
    <t>GHC</t>
  </si>
  <si>
    <t>HTLF</t>
  </si>
  <si>
    <t>IIPR</t>
  </si>
  <si>
    <t>CBAN</t>
  </si>
  <si>
    <t>Norfolk Southern Corporation</t>
  </si>
  <si>
    <t>Lamb Weston Holdings, Inc.</t>
  </si>
  <si>
    <t>Hess Midstream LP</t>
  </si>
  <si>
    <t>Graham Holdings Company</t>
  </si>
  <si>
    <t>Heartland Financial USA, Inc.</t>
  </si>
  <si>
    <t>Innovative Industrial Properties, Inc.</t>
  </si>
  <si>
    <t>Colony Bankcorp, Inc.</t>
  </si>
  <si>
    <t>Acquired by LVMH</t>
  </si>
  <si>
    <t>Apartment Income REIT Corp.</t>
  </si>
  <si>
    <t>AIRC</t>
  </si>
  <si>
    <t>Spinoff</t>
  </si>
  <si>
    <t>©2021 All Rights Reserved. This listing is intended for personal, non-commercial use only.</t>
  </si>
  <si>
    <t>JEF</t>
  </si>
  <si>
    <t>CQP</t>
  </si>
  <si>
    <t>ODFL</t>
  </si>
  <si>
    <t>CNA</t>
  </si>
  <si>
    <t>OLED</t>
  </si>
  <si>
    <t>G</t>
  </si>
  <si>
    <t>SF</t>
  </si>
  <si>
    <t>PFIS</t>
  </si>
  <si>
    <t>MVBF</t>
  </si>
  <si>
    <t>FFNW</t>
  </si>
  <si>
    <t>Jefferies Financial Group Inc.</t>
  </si>
  <si>
    <t>Cheniere Energy Partners, L.P.</t>
  </si>
  <si>
    <t>Old Dominion Freight Line, Inc.</t>
  </si>
  <si>
    <t>CNA Financial Corporation</t>
  </si>
  <si>
    <t>Universal Display Corporation</t>
  </si>
  <si>
    <t>Genpact Limited</t>
  </si>
  <si>
    <t>Stifel Financial Corp.</t>
  </si>
  <si>
    <t>Peoples Financial Services Corp.</t>
  </si>
  <si>
    <t>MVB Financial Corp.</t>
  </si>
  <si>
    <t>First Financial Northwest, Inc.</t>
  </si>
  <si>
    <t>Acquired by Advanced Micro Devices</t>
  </si>
  <si>
    <t>Xilinx</t>
  </si>
  <si>
    <t>Jan21</t>
  </si>
  <si>
    <t>Feb21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</si>
</sst>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/d/yy"/>
    <numFmt numFmtId="165" formatCode="0.0000"/>
    <numFmt numFmtId="166" formatCode="0.0_);\(0.0\)"/>
    <numFmt numFmtId="167" formatCode="0.0_);[Red]\(0.0\)"/>
    <numFmt numFmtId="168" formatCode="0.0"/>
    <numFmt numFmtId="169" formatCode="0.000"/>
    <numFmt numFmtId="170" formatCode="0.000_);[Red]\(0.000\)"/>
    <numFmt numFmtId="171" formatCode="0.00_);[Red]\(0.00\)"/>
    <numFmt numFmtId="172" formatCode="m/d/yy;@"/>
    <numFmt numFmtId="173" formatCode="yyyy\-m\-d;@"/>
    <numFmt numFmtId="174" formatCode="0.000;[Red]0.000"/>
  </numFmts>
  <fonts count="9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indexed="17"/>
      <name val="Arial"/>
      <family val="2"/>
    </font>
    <font>
      <i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u/>
      <sz val="10"/>
      <name val="Arial"/>
      <family val="2"/>
    </font>
    <font>
      <sz val="10"/>
      <color indexed="48"/>
      <name val="Arial"/>
      <family val="2"/>
    </font>
    <font>
      <b/>
      <i/>
      <u/>
      <sz val="9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7"/>
      <color indexed="10"/>
      <name val="Arial"/>
      <family val="2"/>
    </font>
    <font>
      <i/>
      <sz val="8"/>
      <color indexed="17"/>
      <name val="Arial"/>
      <family val="2"/>
    </font>
    <font>
      <b/>
      <i/>
      <sz val="7"/>
      <color indexed="10"/>
      <name val="Arial"/>
      <family val="2"/>
    </font>
    <font>
      <sz val="9"/>
      <color indexed="48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i/>
      <sz val="8"/>
      <color indexed="10"/>
      <name val="Arial"/>
      <family val="2"/>
    </font>
    <font>
      <sz val="8"/>
      <color indexed="4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0"/>
      <name val="Arial"/>
      <family val="2"/>
    </font>
    <font>
      <sz val="9"/>
      <color indexed="25"/>
      <name val="Arial"/>
      <family val="2"/>
    </font>
    <font>
      <sz val="9"/>
      <color indexed="57"/>
      <name val="Arial"/>
      <family val="2"/>
    </font>
    <font>
      <sz val="8"/>
      <color indexed="58"/>
      <name val="Arial"/>
      <family val="2"/>
    </font>
    <font>
      <b/>
      <i/>
      <u/>
      <sz val="10"/>
      <color indexed="21"/>
      <name val="Arial"/>
      <family val="2"/>
    </font>
    <font>
      <sz val="9"/>
      <color indexed="38"/>
      <name val="Arial"/>
      <family val="2"/>
    </font>
    <font>
      <b/>
      <i/>
      <u/>
      <sz val="10"/>
      <color indexed="53"/>
      <name val="Arial"/>
      <family val="2"/>
    </font>
    <font>
      <sz val="9"/>
      <color indexed="61"/>
      <name val="Arial"/>
      <family val="2"/>
    </font>
    <font>
      <sz val="9"/>
      <color indexed="52"/>
      <name val="Arial"/>
      <family val="2"/>
    </font>
    <font>
      <b/>
      <i/>
      <u/>
      <sz val="10"/>
      <color indexed="40"/>
      <name val="Arial"/>
      <family val="2"/>
    </font>
    <font>
      <b/>
      <i/>
      <u/>
      <sz val="10"/>
      <color indexed="16"/>
      <name val="Arial"/>
      <family val="2"/>
    </font>
    <font>
      <sz val="10"/>
      <color indexed="16"/>
      <name val="Arial"/>
      <family val="2"/>
    </font>
    <font>
      <b/>
      <sz val="9"/>
      <color indexed="10"/>
      <name val="Arial"/>
      <family val="2"/>
    </font>
    <font>
      <i/>
      <sz val="9"/>
      <color indexed="17"/>
      <name val="Arial"/>
      <family val="2"/>
    </font>
    <font>
      <i/>
      <sz val="9"/>
      <color indexed="48"/>
      <name val="Arial"/>
      <family val="2"/>
    </font>
    <font>
      <i/>
      <sz val="9"/>
      <color indexed="46"/>
      <name val="Arial"/>
      <family val="2"/>
    </font>
    <font>
      <i/>
      <sz val="9"/>
      <color indexed="10"/>
      <name val="Arial"/>
      <family val="2"/>
    </font>
    <font>
      <sz val="9"/>
      <color indexed="46"/>
      <name val="Arial"/>
      <family val="2"/>
    </font>
    <font>
      <b/>
      <i/>
      <sz val="9"/>
      <name val="Arial"/>
      <family val="2"/>
    </font>
    <font>
      <i/>
      <u/>
      <sz val="9"/>
      <name val="Arial"/>
      <family val="2"/>
    </font>
    <font>
      <u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i/>
      <sz val="9"/>
      <color indexed="10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u/>
      <sz val="9"/>
      <name val="Arial"/>
      <family val="2"/>
    </font>
    <font>
      <sz val="10"/>
      <name val="Arial"/>
      <family val="2"/>
    </font>
    <font>
      <sz val="9"/>
      <color rgb="FF008000"/>
      <name val="Arial"/>
      <family val="2"/>
    </font>
    <font>
      <sz val="9"/>
      <color rgb="FF3366FF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rgb="FF993300"/>
      <name val="Arial"/>
      <family val="2"/>
    </font>
    <font>
      <b/>
      <sz val="9"/>
      <color rgb="FFFF0000"/>
      <name val="Arial"/>
      <family val="2"/>
    </font>
    <font>
      <sz val="9"/>
      <color theme="9"/>
      <name val="Arial"/>
      <family val="2"/>
    </font>
    <font>
      <sz val="9"/>
      <color rgb="FF0070C0"/>
      <name val="Arial"/>
      <family val="2"/>
    </font>
    <font>
      <sz val="9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rgb="FF0070C0"/>
      <name val="Arial"/>
      <family val="2"/>
    </font>
    <font>
      <sz val="7"/>
      <color theme="0" tint="-0.499984740745262"/>
      <name val="Arial"/>
      <family val="2"/>
    </font>
    <font>
      <sz val="7"/>
      <color rgb="FF0070C0"/>
      <name val="Arial"/>
      <family val="2"/>
    </font>
    <font>
      <sz val="10"/>
      <color rgb="FF0070C0"/>
      <name val="Arial"/>
      <family val="2"/>
    </font>
    <font>
      <sz val="9"/>
      <color theme="5" tint="-0.499984740745262"/>
      <name val="Arial"/>
      <family val="2"/>
    </font>
    <font>
      <b/>
      <i/>
      <u/>
      <sz val="10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b/>
      <sz val="9"/>
      <color theme="1"/>
      <name val="Arial"/>
      <family val="2"/>
    </font>
    <font>
      <i/>
      <sz val="7"/>
      <color indexed="10"/>
      <name val="Arial"/>
      <family val="2"/>
    </font>
    <font>
      <sz val="7"/>
      <color theme="9"/>
      <name val="Arial"/>
      <family val="2"/>
    </font>
    <font>
      <i/>
      <sz val="1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Arial"/>
      <family val="2"/>
    </font>
    <font>
      <sz val="48"/>
      <name val="Calibri"/>
      <family val="2"/>
      <scheme val="minor"/>
    </font>
    <font>
      <b/>
      <sz val="10"/>
      <color indexed="17"/>
      <name val="Arial"/>
      <family val="2"/>
    </font>
    <font>
      <b/>
      <sz val="10"/>
      <color indexed="21"/>
      <name val="Arial"/>
      <family val="2"/>
    </font>
    <font>
      <b/>
      <sz val="10"/>
      <color indexed="53"/>
      <name val="Arial"/>
      <family val="2"/>
    </font>
    <font>
      <b/>
      <sz val="10"/>
      <color indexed="40"/>
      <name val="Arial"/>
      <family val="2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7"/>
      <color theme="5" tint="-0.499984740745262"/>
      <name val="Arial"/>
      <family val="2"/>
    </font>
    <font>
      <b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55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rgb="FFFF6699"/>
      </patternFill>
    </fill>
    <fill>
      <patternFill patternType="solid">
        <fgColor rgb="FFFF99CC"/>
        <bgColor rgb="FFFF66CC"/>
      </patternFill>
    </fill>
    <fill>
      <patternFill patternType="solid">
        <fgColor rgb="FFFF99CC"/>
        <bgColor rgb="FFFF6699"/>
      </patternFill>
    </fill>
    <fill>
      <patternFill patternType="solid">
        <fgColor rgb="FFFF99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9">
    <xf numFmtId="0" fontId="0" fillId="0" borderId="0"/>
    <xf numFmtId="0" fontId="5" fillId="0" borderId="0" applyNumberForma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87" fillId="0" borderId="0"/>
    <xf numFmtId="0" fontId="88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1196">
    <xf numFmtId="0" fontId="0" fillId="0" borderId="0" xfId="0"/>
    <xf numFmtId="0" fontId="3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9" fillId="0" borderId="6" xfId="0" applyFont="1" applyBorder="1"/>
    <xf numFmtId="0" fontId="6" fillId="0" borderId="5" xfId="0" applyFont="1" applyBorder="1"/>
    <xf numFmtId="0" fontId="10" fillId="0" borderId="5" xfId="0" applyFont="1" applyBorder="1"/>
    <xf numFmtId="0" fontId="13" fillId="0" borderId="7" xfId="0" applyFont="1" applyBorder="1"/>
    <xf numFmtId="0" fontId="6" fillId="0" borderId="0" xfId="0" applyFont="1" applyBorder="1"/>
    <xf numFmtId="0" fontId="10" fillId="0" borderId="0" xfId="0" applyFont="1" applyBorder="1"/>
    <xf numFmtId="0" fontId="6" fillId="0" borderId="7" xfId="0" applyFont="1" applyBorder="1" applyAlignment="1">
      <alignment horizontal="left"/>
    </xf>
    <xf numFmtId="0" fontId="5" fillId="0" borderId="0" xfId="1" applyNumberFormat="1" applyFill="1" applyBorder="1" applyAlignment="1" applyProtection="1"/>
    <xf numFmtId="0" fontId="6" fillId="0" borderId="8" xfId="0" applyFont="1" applyBorder="1"/>
    <xf numFmtId="0" fontId="6" fillId="0" borderId="0" xfId="0" applyFont="1" applyBorder="1" applyAlignment="1">
      <alignment horizontal="left"/>
    </xf>
    <xf numFmtId="0" fontId="6" fillId="0" borderId="7" xfId="0" applyFont="1" applyBorder="1"/>
    <xf numFmtId="0" fontId="10" fillId="0" borderId="2" xfId="0" applyFont="1" applyBorder="1"/>
    <xf numFmtId="0" fontId="10" fillId="0" borderId="4" xfId="0" applyFont="1" applyBorder="1"/>
    <xf numFmtId="0" fontId="10" fillId="0" borderId="3" xfId="0" applyFont="1" applyBorder="1"/>
    <xf numFmtId="0" fontId="10" fillId="0" borderId="12" xfId="0" applyFont="1" applyBorder="1"/>
    <xf numFmtId="0" fontId="10" fillId="0" borderId="9" xfId="0" applyFont="1" applyBorder="1"/>
    <xf numFmtId="0" fontId="10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6" xfId="0" applyFont="1" applyBorder="1"/>
    <xf numFmtId="0" fontId="10" fillId="0" borderId="13" xfId="0" applyFont="1" applyBorder="1"/>
    <xf numFmtId="0" fontId="10" fillId="0" borderId="7" xfId="0" applyFont="1" applyBorder="1"/>
    <xf numFmtId="0" fontId="10" fillId="0" borderId="3" xfId="0" applyFont="1" applyBorder="1" applyAlignment="1">
      <alignment horizontal="center"/>
    </xf>
    <xf numFmtId="0" fontId="10" fillId="0" borderId="11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6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5" xfId="0" applyFont="1" applyBorder="1"/>
    <xf numFmtId="0" fontId="6" fillId="0" borderId="15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23" fillId="0" borderId="13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13" xfId="0" applyFont="1" applyBorder="1" applyAlignment="1">
      <alignment horizontal="left"/>
    </xf>
    <xf numFmtId="168" fontId="6" fillId="0" borderId="5" xfId="0" applyNumberFormat="1" applyFont="1" applyBorder="1"/>
    <xf numFmtId="168" fontId="6" fillId="0" borderId="13" xfId="0" applyNumberFormat="1" applyFont="1" applyBorder="1"/>
    <xf numFmtId="2" fontId="6" fillId="0" borderId="3" xfId="0" applyNumberFormat="1" applyFont="1" applyBorder="1"/>
    <xf numFmtId="2" fontId="6" fillId="0" borderId="5" xfId="0" applyNumberFormat="1" applyFont="1" applyBorder="1"/>
    <xf numFmtId="0" fontId="23" fillId="0" borderId="12" xfId="0" applyFont="1" applyBorder="1" applyAlignment="1">
      <alignment horizontal="center"/>
    </xf>
    <xf numFmtId="168" fontId="6" fillId="0" borderId="0" xfId="0" applyNumberFormat="1" applyFont="1" applyBorder="1"/>
    <xf numFmtId="168" fontId="6" fillId="0" borderId="12" xfId="0" applyNumberFormat="1" applyFont="1" applyBorder="1"/>
    <xf numFmtId="2" fontId="6" fillId="0" borderId="12" xfId="0" applyNumberFormat="1" applyFont="1" applyBorder="1"/>
    <xf numFmtId="2" fontId="6" fillId="0" borderId="0" xfId="0" applyNumberFormat="1" applyFont="1" applyBorder="1"/>
    <xf numFmtId="0" fontId="25" fillId="0" borderId="12" xfId="0" applyFont="1" applyBorder="1"/>
    <xf numFmtId="0" fontId="23" fillId="0" borderId="15" xfId="0" applyFont="1" applyBorder="1" applyAlignment="1">
      <alignment horizontal="center"/>
    </xf>
    <xf numFmtId="168" fontId="6" fillId="0" borderId="15" xfId="0" applyNumberFormat="1" applyFont="1" applyBorder="1"/>
    <xf numFmtId="2" fontId="6" fillId="0" borderId="15" xfId="0" applyNumberFormat="1" applyFont="1" applyBorder="1"/>
    <xf numFmtId="0" fontId="24" fillId="0" borderId="12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2" fontId="6" fillId="0" borderId="9" xfId="0" applyNumberFormat="1" applyFont="1" applyBorder="1"/>
    <xf numFmtId="2" fontId="6" fillId="0" borderId="10" xfId="0" applyNumberFormat="1" applyFont="1" applyBorder="1"/>
    <xf numFmtId="2" fontId="6" fillId="0" borderId="13" xfId="0" applyNumberFormat="1" applyFont="1" applyBorder="1"/>
    <xf numFmtId="0" fontId="25" fillId="0" borderId="12" xfId="0" applyFont="1" applyBorder="1" applyAlignment="1">
      <alignment horizontal="left"/>
    </xf>
    <xf numFmtId="2" fontId="6" fillId="0" borderId="7" xfId="0" applyNumberFormat="1" applyFont="1" applyBorder="1" applyAlignment="1">
      <alignment horizontal="right"/>
    </xf>
    <xf numFmtId="0" fontId="10" fillId="0" borderId="8" xfId="0" applyFont="1" applyBorder="1" applyAlignment="1">
      <alignment horizontal="left"/>
    </xf>
    <xf numFmtId="0" fontId="10" fillId="0" borderId="11" xfId="0" applyFont="1" applyBorder="1" applyAlignment="1">
      <alignment horizontal="left"/>
    </xf>
    <xf numFmtId="0" fontId="25" fillId="0" borderId="15" xfId="0" applyFont="1" applyBorder="1"/>
    <xf numFmtId="0" fontId="24" fillId="0" borderId="13" xfId="0" applyFont="1" applyBorder="1"/>
    <xf numFmtId="0" fontId="10" fillId="0" borderId="10" xfId="0" applyFont="1" applyBorder="1" applyAlignment="1">
      <alignment horizontal="left"/>
    </xf>
    <xf numFmtId="0" fontId="19" fillId="0" borderId="12" xfId="0" applyFont="1" applyBorder="1"/>
    <xf numFmtId="0" fontId="18" fillId="0" borderId="12" xfId="0" applyFont="1" applyBorder="1"/>
    <xf numFmtId="0" fontId="6" fillId="0" borderId="13" xfId="0" applyFont="1" applyBorder="1" applyAlignment="1">
      <alignment horizontal="left"/>
    </xf>
    <xf numFmtId="0" fontId="10" fillId="0" borderId="13" xfId="0" applyFont="1" applyBorder="1" applyAlignment="1"/>
    <xf numFmtId="0" fontId="25" fillId="0" borderId="13" xfId="0" applyFont="1" applyBorder="1"/>
    <xf numFmtId="2" fontId="10" fillId="0" borderId="0" xfId="0" applyNumberFormat="1" applyFont="1"/>
    <xf numFmtId="2" fontId="10" fillId="0" borderId="8" xfId="0" applyNumberFormat="1" applyFont="1" applyBorder="1"/>
    <xf numFmtId="0" fontId="23" fillId="0" borderId="8" xfId="0" applyFont="1" applyBorder="1" applyAlignment="1">
      <alignment horizontal="center"/>
    </xf>
    <xf numFmtId="0" fontId="25" fillId="0" borderId="13" xfId="0" applyFont="1" applyBorder="1" applyAlignment="1">
      <alignment horizontal="left"/>
    </xf>
    <xf numFmtId="0" fontId="23" fillId="0" borderId="3" xfId="0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0" fontId="23" fillId="0" borderId="10" xfId="0" applyFont="1" applyBorder="1" applyAlignment="1">
      <alignment horizontal="center"/>
    </xf>
    <xf numFmtId="2" fontId="10" fillId="0" borderId="10" xfId="0" applyNumberFormat="1" applyFont="1" applyBorder="1"/>
    <xf numFmtId="0" fontId="10" fillId="0" borderId="9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2" fontId="10" fillId="0" borderId="9" xfId="0" applyNumberFormat="1" applyFont="1" applyBorder="1"/>
    <xf numFmtId="168" fontId="6" fillId="0" borderId="14" xfId="0" applyNumberFormat="1" applyFont="1" applyBorder="1"/>
    <xf numFmtId="2" fontId="6" fillId="0" borderId="14" xfId="0" applyNumberFormat="1" applyFont="1" applyBorder="1"/>
    <xf numFmtId="0" fontId="30" fillId="0" borderId="1" xfId="0" applyFont="1" applyBorder="1" applyAlignment="1">
      <alignment horizontal="left"/>
    </xf>
    <xf numFmtId="0" fontId="10" fillId="0" borderId="12" xfId="0" applyFont="1" applyBorder="1" applyAlignment="1"/>
    <xf numFmtId="0" fontId="24" fillId="0" borderId="12" xfId="0" applyFont="1" applyBorder="1"/>
    <xf numFmtId="0" fontId="25" fillId="0" borderId="15" xfId="0" applyFont="1" applyBorder="1" applyAlignment="1">
      <alignment horizontal="left"/>
    </xf>
    <xf numFmtId="0" fontId="10" fillId="0" borderId="0" xfId="0" applyFont="1" applyAlignment="1">
      <alignment horizontal="center"/>
    </xf>
    <xf numFmtId="0" fontId="6" fillId="0" borderId="0" xfId="0" applyFont="1"/>
    <xf numFmtId="2" fontId="6" fillId="0" borderId="2" xfId="0" applyNumberFormat="1" applyFont="1" applyBorder="1"/>
    <xf numFmtId="2" fontId="6" fillId="0" borderId="4" xfId="0" applyNumberFormat="1" applyFont="1" applyBorder="1"/>
    <xf numFmtId="0" fontId="32" fillId="0" borderId="1" xfId="0" applyFont="1" applyBorder="1" applyAlignment="1">
      <alignment horizontal="left"/>
    </xf>
    <xf numFmtId="2" fontId="10" fillId="0" borderId="0" xfId="0" applyNumberFormat="1" applyFont="1" applyBorder="1"/>
    <xf numFmtId="2" fontId="6" fillId="0" borderId="0" xfId="0" applyNumberFormat="1" applyFont="1"/>
    <xf numFmtId="0" fontId="6" fillId="0" borderId="15" xfId="0" applyFont="1" applyBorder="1" applyAlignment="1">
      <alignment horizontal="left"/>
    </xf>
    <xf numFmtId="168" fontId="6" fillId="0" borderId="12" xfId="0" applyNumberFormat="1" applyFont="1" applyBorder="1" applyAlignment="1">
      <alignment horizontal="right"/>
    </xf>
    <xf numFmtId="164" fontId="10" fillId="0" borderId="6" xfId="0" applyNumberFormat="1" applyFont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10" fillId="0" borderId="0" xfId="0" applyNumberFormat="1" applyFont="1" applyBorder="1"/>
    <xf numFmtId="164" fontId="10" fillId="0" borderId="0" xfId="0" applyNumberFormat="1" applyFont="1"/>
    <xf numFmtId="0" fontId="36" fillId="0" borderId="1" xfId="0" applyFont="1" applyBorder="1" applyAlignment="1">
      <alignment horizontal="left"/>
    </xf>
    <xf numFmtId="0" fontId="37" fillId="0" borderId="5" xfId="0" applyFont="1" applyBorder="1" applyAlignment="1">
      <alignment horizontal="left"/>
    </xf>
    <xf numFmtId="0" fontId="37" fillId="0" borderId="0" xfId="0" applyFont="1" applyBorder="1"/>
    <xf numFmtId="168" fontId="10" fillId="0" borderId="9" xfId="0" applyNumberFormat="1" applyFont="1" applyBorder="1"/>
    <xf numFmtId="0" fontId="7" fillId="0" borderId="14" xfId="0" applyFont="1" applyBorder="1" applyAlignment="1">
      <alignment horizontal="left"/>
    </xf>
    <xf numFmtId="0" fontId="39" fillId="0" borderId="0" xfId="0" applyFont="1" applyBorder="1" applyAlignment="1">
      <alignment horizontal="left"/>
    </xf>
    <xf numFmtId="0" fontId="40" fillId="0" borderId="0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23" fillId="0" borderId="6" xfId="0" applyFont="1" applyBorder="1" applyAlignment="1">
      <alignment horizontal="center"/>
    </xf>
    <xf numFmtId="164" fontId="10" fillId="0" borderId="6" xfId="0" applyNumberFormat="1" applyFont="1" applyBorder="1"/>
    <xf numFmtId="0" fontId="43" fillId="0" borderId="12" xfId="0" applyFont="1" applyBorder="1"/>
    <xf numFmtId="0" fontId="23" fillId="0" borderId="7" xfId="0" applyFont="1" applyBorder="1" applyAlignment="1">
      <alignment horizontal="center"/>
    </xf>
    <xf numFmtId="0" fontId="43" fillId="0" borderId="15" xfId="0" applyFont="1" applyBorder="1"/>
    <xf numFmtId="0" fontId="23" fillId="0" borderId="11" xfId="0" applyFont="1" applyBorder="1" applyAlignment="1">
      <alignment horizontal="center"/>
    </xf>
    <xf numFmtId="164" fontId="10" fillId="0" borderId="11" xfId="0" applyNumberFormat="1" applyFont="1" applyBorder="1"/>
    <xf numFmtId="0" fontId="25" fillId="0" borderId="7" xfId="0" applyFont="1" applyBorder="1" applyAlignment="1">
      <alignment horizontal="left"/>
    </xf>
    <xf numFmtId="0" fontId="43" fillId="0" borderId="7" xfId="0" applyFont="1" applyBorder="1"/>
    <xf numFmtId="0" fontId="25" fillId="0" borderId="7" xfId="0" applyFont="1" applyBorder="1"/>
    <xf numFmtId="0" fontId="18" fillId="0" borderId="13" xfId="0" applyFont="1" applyBorder="1"/>
    <xf numFmtId="0" fontId="24" fillId="0" borderId="8" xfId="0" applyFont="1" applyBorder="1" applyAlignment="1">
      <alignment horizontal="left"/>
    </xf>
    <xf numFmtId="0" fontId="25" fillId="0" borderId="11" xfId="0" applyFont="1" applyBorder="1"/>
    <xf numFmtId="0" fontId="25" fillId="0" borderId="10" xfId="0" applyFont="1" applyBorder="1" applyAlignment="1">
      <alignment horizontal="left"/>
    </xf>
    <xf numFmtId="0" fontId="25" fillId="0" borderId="8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164" fontId="10" fillId="0" borderId="12" xfId="0" applyNumberFormat="1" applyFont="1" applyBorder="1"/>
    <xf numFmtId="0" fontId="18" fillId="0" borderId="15" xfId="0" applyFont="1" applyBorder="1"/>
    <xf numFmtId="0" fontId="25" fillId="0" borderId="3" xfId="0" applyFont="1" applyBorder="1"/>
    <xf numFmtId="0" fontId="25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/>
    <xf numFmtId="0" fontId="24" fillId="0" borderId="7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5" fillId="0" borderId="3" xfId="0" applyFont="1" applyBorder="1" applyAlignment="1">
      <alignment horizontal="left"/>
    </xf>
    <xf numFmtId="0" fontId="24" fillId="0" borderId="8" xfId="0" applyFont="1" applyBorder="1"/>
    <xf numFmtId="0" fontId="43" fillId="0" borderId="10" xfId="0" applyFont="1" applyBorder="1"/>
    <xf numFmtId="0" fontId="43" fillId="0" borderId="8" xfId="0" applyFont="1" applyBorder="1"/>
    <xf numFmtId="0" fontId="43" fillId="0" borderId="12" xfId="0" applyFont="1" applyBorder="1" applyAlignment="1">
      <alignment horizontal="left"/>
    </xf>
    <xf numFmtId="0" fontId="18" fillId="0" borderId="3" xfId="0" applyFont="1" applyBorder="1"/>
    <xf numFmtId="0" fontId="43" fillId="0" borderId="13" xfId="0" applyFont="1" applyBorder="1"/>
    <xf numFmtId="164" fontId="10" fillId="0" borderId="13" xfId="0" applyNumberFormat="1" applyFont="1" applyBorder="1"/>
    <xf numFmtId="164" fontId="10" fillId="0" borderId="15" xfId="0" applyNumberFormat="1" applyFont="1" applyBorder="1"/>
    <xf numFmtId="0" fontId="23" fillId="0" borderId="2" xfId="0" applyFont="1" applyBorder="1" applyAlignment="1">
      <alignment horizontal="center"/>
    </xf>
    <xf numFmtId="164" fontId="10" fillId="0" borderId="2" xfId="0" applyNumberFormat="1" applyFont="1" applyBorder="1"/>
    <xf numFmtId="0" fontId="10" fillId="0" borderId="4" xfId="0" applyFont="1" applyBorder="1" applyAlignment="1">
      <alignment horizontal="left"/>
    </xf>
    <xf numFmtId="0" fontId="23" fillId="0" borderId="9" xfId="0" applyFont="1" applyBorder="1" applyAlignment="1">
      <alignment horizontal="center"/>
    </xf>
    <xf numFmtId="164" fontId="10" fillId="0" borderId="9" xfId="0" applyNumberFormat="1" applyFont="1" applyBorder="1"/>
    <xf numFmtId="0" fontId="24" fillId="0" borderId="4" xfId="0" applyFont="1" applyBorder="1" applyAlignment="1">
      <alignment horizontal="left"/>
    </xf>
    <xf numFmtId="168" fontId="10" fillId="0" borderId="9" xfId="0" applyNumberFormat="1" applyFont="1" applyBorder="1" applyAlignment="1">
      <alignment horizontal="center"/>
    </xf>
    <xf numFmtId="168" fontId="23" fillId="0" borderId="9" xfId="0" applyNumberFormat="1" applyFont="1" applyBorder="1" applyAlignment="1">
      <alignment horizontal="center"/>
    </xf>
    <xf numFmtId="164" fontId="23" fillId="0" borderId="9" xfId="0" applyNumberFormat="1" applyFont="1" applyBorder="1" applyAlignment="1">
      <alignment horizontal="center"/>
    </xf>
    <xf numFmtId="0" fontId="23" fillId="0" borderId="0" xfId="0" applyFont="1" applyAlignment="1">
      <alignment horizontal="center"/>
    </xf>
    <xf numFmtId="0" fontId="44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10" fillId="0" borderId="14" xfId="0" applyFont="1" applyBorder="1" applyAlignment="1">
      <alignment horizontal="left"/>
    </xf>
    <xf numFmtId="168" fontId="10" fillId="0" borderId="7" xfId="0" applyNumberFormat="1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5" fillId="0" borderId="0" xfId="0" applyFont="1" applyAlignment="1">
      <alignment horizontal="left"/>
    </xf>
    <xf numFmtId="0" fontId="43" fillId="0" borderId="12" xfId="0" applyFont="1" applyBorder="1" applyAlignment="1">
      <alignment horizontal="center"/>
    </xf>
    <xf numFmtId="0" fontId="43" fillId="0" borderId="0" xfId="0" applyFont="1" applyAlignment="1">
      <alignment horizontal="left"/>
    </xf>
    <xf numFmtId="168" fontId="10" fillId="0" borderId="14" xfId="0" applyNumberFormat="1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10" fillId="0" borderId="6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0" fontId="10" fillId="0" borderId="7" xfId="0" applyFont="1" applyBorder="1" applyAlignment="1">
      <alignment horizontal="right"/>
    </xf>
    <xf numFmtId="168" fontId="10" fillId="0" borderId="11" xfId="0" applyNumberFormat="1" applyFont="1" applyBorder="1" applyAlignment="1">
      <alignment horizontal="center"/>
    </xf>
    <xf numFmtId="168" fontId="10" fillId="0" borderId="2" xfId="0" applyNumberFormat="1" applyFont="1" applyBorder="1" applyAlignment="1">
      <alignment horizontal="center"/>
    </xf>
    <xf numFmtId="168" fontId="10" fillId="0" borderId="0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8" fontId="10" fillId="0" borderId="6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11" xfId="0" applyFont="1" applyBorder="1" applyAlignment="1">
      <alignment horizontal="left"/>
    </xf>
    <xf numFmtId="0" fontId="10" fillId="0" borderId="5" xfId="0" applyFont="1" applyBorder="1" applyAlignment="1"/>
    <xf numFmtId="0" fontId="10" fillId="0" borderId="0" xfId="0" applyFont="1" applyBorder="1" applyAlignment="1"/>
    <xf numFmtId="164" fontId="10" fillId="0" borderId="15" xfId="0" applyNumberFormat="1" applyFont="1" applyBorder="1" applyAlignment="1">
      <alignment horizontal="center"/>
    </xf>
    <xf numFmtId="0" fontId="10" fillId="0" borderId="9" xfId="0" applyFont="1" applyBorder="1" applyAlignment="1"/>
    <xf numFmtId="0" fontId="10" fillId="0" borderId="5" xfId="0" applyFont="1" applyBorder="1" applyAlignment="1">
      <alignment horizontal="left"/>
    </xf>
    <xf numFmtId="164" fontId="10" fillId="0" borderId="0" xfId="0" applyNumberFormat="1" applyFont="1" applyBorder="1" applyAlignment="1">
      <alignment horizontal="center"/>
    </xf>
    <xf numFmtId="0" fontId="10" fillId="0" borderId="6" xfId="0" applyFont="1" applyBorder="1" applyAlignment="1"/>
    <xf numFmtId="0" fontId="10" fillId="0" borderId="11" xfId="0" applyFont="1" applyBorder="1" applyAlignment="1"/>
    <xf numFmtId="0" fontId="10" fillId="0" borderId="15" xfId="0" applyFont="1" applyBorder="1" applyAlignment="1"/>
    <xf numFmtId="164" fontId="10" fillId="0" borderId="11" xfId="0" applyNumberFormat="1" applyFont="1" applyBorder="1" applyAlignment="1">
      <alignment horizontal="center"/>
    </xf>
    <xf numFmtId="0" fontId="10" fillId="0" borderId="7" xfId="0" applyFont="1" applyBorder="1" applyAlignment="1"/>
    <xf numFmtId="0" fontId="45" fillId="0" borderId="0" xfId="0" applyFont="1" applyBorder="1" applyAlignment="1">
      <alignment horizontal="left"/>
    </xf>
    <xf numFmtId="0" fontId="45" fillId="0" borderId="0" xfId="0" applyFont="1" applyAlignment="1">
      <alignment horizontal="left"/>
    </xf>
    <xf numFmtId="0" fontId="9" fillId="0" borderId="0" xfId="0" applyFont="1" applyBorder="1" applyAlignment="1">
      <alignment horizontal="left"/>
    </xf>
    <xf numFmtId="0" fontId="6" fillId="0" borderId="1" xfId="0" applyFont="1" applyBorder="1"/>
    <xf numFmtId="0" fontId="6" fillId="0" borderId="14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left"/>
    </xf>
    <xf numFmtId="49" fontId="6" fillId="2" borderId="13" xfId="0" applyNumberFormat="1" applyFont="1" applyFill="1" applyBorder="1" applyAlignment="1">
      <alignment horizontal="center"/>
    </xf>
    <xf numFmtId="1" fontId="6" fillId="2" borderId="13" xfId="0" applyNumberFormat="1" applyFont="1" applyFill="1" applyBorder="1"/>
    <xf numFmtId="168" fontId="6" fillId="2" borderId="12" xfId="0" applyNumberFormat="1" applyFont="1" applyFill="1" applyBorder="1"/>
    <xf numFmtId="2" fontId="6" fillId="3" borderId="0" xfId="0" applyNumberFormat="1" applyFont="1" applyFill="1" applyBorder="1" applyAlignment="1">
      <alignment horizontal="right"/>
    </xf>
    <xf numFmtId="2" fontId="6" fillId="2" borderId="12" xfId="0" applyNumberFormat="1" applyFont="1" applyFill="1" applyBorder="1"/>
    <xf numFmtId="0" fontId="6" fillId="2" borderId="7" xfId="0" applyFont="1" applyFill="1" applyBorder="1"/>
    <xf numFmtId="0" fontId="6" fillId="4" borderId="7" xfId="0" applyFont="1" applyFill="1" applyBorder="1"/>
    <xf numFmtId="0" fontId="6" fillId="5" borderId="7" xfId="0" applyFont="1" applyFill="1" applyBorder="1"/>
    <xf numFmtId="0" fontId="6" fillId="6" borderId="7" xfId="0" applyFont="1" applyFill="1" applyBorder="1"/>
    <xf numFmtId="0" fontId="6" fillId="6" borderId="12" xfId="0" applyFont="1" applyFill="1" applyBorder="1"/>
    <xf numFmtId="0" fontId="6" fillId="2" borderId="12" xfId="0" applyFont="1" applyFill="1" applyBorder="1"/>
    <xf numFmtId="0" fontId="6" fillId="2" borderId="8" xfId="0" applyFont="1" applyFill="1" applyBorder="1"/>
    <xf numFmtId="0" fontId="6" fillId="2" borderId="13" xfId="0" applyFont="1" applyFill="1" applyBorder="1"/>
    <xf numFmtId="0" fontId="6" fillId="6" borderId="13" xfId="0" applyFont="1" applyFill="1" applyBorder="1"/>
    <xf numFmtId="49" fontId="6" fillId="0" borderId="14" xfId="0" applyNumberFormat="1" applyFont="1" applyBorder="1" applyAlignment="1">
      <alignment horizontal="center"/>
    </xf>
    <xf numFmtId="1" fontId="6" fillId="0" borderId="14" xfId="0" applyNumberFormat="1" applyFont="1" applyBorder="1"/>
    <xf numFmtId="0" fontId="6" fillId="0" borderId="12" xfId="0" applyFont="1" applyFill="1" applyBorder="1"/>
    <xf numFmtId="49" fontId="6" fillId="0" borderId="13" xfId="0" applyNumberFormat="1" applyFont="1" applyBorder="1" applyAlignment="1">
      <alignment horizontal="center"/>
    </xf>
    <xf numFmtId="1" fontId="6" fillId="0" borderId="13" xfId="0" applyNumberFormat="1" applyFont="1" applyBorder="1"/>
    <xf numFmtId="0" fontId="6" fillId="0" borderId="13" xfId="0" applyFont="1" applyBorder="1"/>
    <xf numFmtId="0" fontId="6" fillId="0" borderId="0" xfId="0" applyFont="1" applyBorder="1" applyAlignment="1">
      <alignment horizontal="right"/>
    </xf>
    <xf numFmtId="0" fontId="6" fillId="6" borderId="8" xfId="0" applyFont="1" applyFill="1" applyBorder="1"/>
    <xf numFmtId="0" fontId="6" fillId="0" borderId="12" xfId="0" applyFont="1" applyBorder="1"/>
    <xf numFmtId="0" fontId="6" fillId="0" borderId="6" xfId="0" applyFont="1" applyBorder="1"/>
    <xf numFmtId="0" fontId="6" fillId="6" borderId="6" xfId="0" applyFont="1" applyFill="1" applyBorder="1"/>
    <xf numFmtId="0" fontId="6" fillId="5" borderId="6" xfId="0" applyFont="1" applyFill="1" applyBorder="1"/>
    <xf numFmtId="0" fontId="6" fillId="2" borderId="6" xfId="0" applyFont="1" applyFill="1" applyBorder="1"/>
    <xf numFmtId="0" fontId="6" fillId="0" borderId="13" xfId="0" applyFont="1" applyFill="1" applyBorder="1"/>
    <xf numFmtId="0" fontId="6" fillId="0" borderId="13" xfId="0" applyFont="1" applyBorder="1" applyAlignment="1"/>
    <xf numFmtId="0" fontId="6" fillId="0" borderId="11" xfId="0" applyFont="1" applyBorder="1"/>
    <xf numFmtId="0" fontId="6" fillId="6" borderId="11" xfId="0" applyFont="1" applyFill="1" applyBorder="1"/>
    <xf numFmtId="0" fontId="6" fillId="4" borderId="11" xfId="0" applyFont="1" applyFill="1" applyBorder="1"/>
    <xf numFmtId="0" fontId="6" fillId="7" borderId="11" xfId="0" applyFont="1" applyFill="1" applyBorder="1"/>
    <xf numFmtId="0" fontId="6" fillId="6" borderId="15" xfId="0" applyFont="1" applyFill="1" applyBorder="1"/>
    <xf numFmtId="0" fontId="6" fillId="0" borderId="10" xfId="0" applyFont="1" applyBorder="1"/>
    <xf numFmtId="0" fontId="6" fillId="6" borderId="10" xfId="0" applyFont="1" applyFill="1" applyBorder="1"/>
    <xf numFmtId="0" fontId="6" fillId="0" borderId="15" xfId="0" applyFont="1" applyBorder="1"/>
    <xf numFmtId="0" fontId="46" fillId="0" borderId="0" xfId="0" applyFont="1" applyBorder="1" applyAlignment="1">
      <alignment horizontal="left"/>
    </xf>
    <xf numFmtId="0" fontId="46" fillId="0" borderId="0" xfId="0" applyFont="1" applyBorder="1" applyAlignment="1">
      <alignment horizontal="right"/>
    </xf>
    <xf numFmtId="0" fontId="6" fillId="7" borderId="6" xfId="0" applyFont="1" applyFill="1" applyBorder="1"/>
    <xf numFmtId="0" fontId="6" fillId="6" borderId="3" xfId="0" applyFont="1" applyFill="1" applyBorder="1"/>
    <xf numFmtId="0" fontId="6" fillId="7" borderId="7" xfId="0" applyFont="1" applyFill="1" applyBorder="1"/>
    <xf numFmtId="0" fontId="6" fillId="0" borderId="14" xfId="0" applyFont="1" applyBorder="1" applyAlignment="1"/>
    <xf numFmtId="49" fontId="6" fillId="2" borderId="14" xfId="0" applyNumberFormat="1" applyFont="1" applyFill="1" applyBorder="1" applyAlignment="1">
      <alignment horizontal="center"/>
    </xf>
    <xf numFmtId="1" fontId="6" fillId="2" borderId="14" xfId="0" applyNumberFormat="1" applyFont="1" applyFill="1" applyBorder="1"/>
    <xf numFmtId="168" fontId="6" fillId="2" borderId="14" xfId="0" applyNumberFormat="1" applyFont="1" applyFill="1" applyBorder="1"/>
    <xf numFmtId="2" fontId="6" fillId="2" borderId="14" xfId="0" applyNumberFormat="1" applyFont="1" applyFill="1" applyBorder="1"/>
    <xf numFmtId="0" fontId="6" fillId="2" borderId="14" xfId="0" applyFont="1" applyFill="1" applyBorder="1" applyAlignment="1"/>
    <xf numFmtId="49" fontId="6" fillId="0" borderId="0" xfId="0" applyNumberFormat="1" applyFont="1" applyBorder="1" applyAlignment="1">
      <alignment horizontal="left"/>
    </xf>
    <xf numFmtId="0" fontId="6" fillId="2" borderId="15" xfId="0" applyFont="1" applyFill="1" applyBorder="1" applyAlignment="1"/>
    <xf numFmtId="1" fontId="6" fillId="2" borderId="15" xfId="0" applyNumberFormat="1" applyFont="1" applyFill="1" applyBorder="1" applyAlignment="1"/>
    <xf numFmtId="0" fontId="6" fillId="4" borderId="6" xfId="0" applyFont="1" applyFill="1" applyBorder="1"/>
    <xf numFmtId="1" fontId="6" fillId="2" borderId="6" xfId="0" applyNumberFormat="1" applyFont="1" applyFill="1" applyBorder="1"/>
    <xf numFmtId="168" fontId="6" fillId="2" borderId="13" xfId="0" applyNumberFormat="1" applyFont="1" applyFill="1" applyBorder="1"/>
    <xf numFmtId="2" fontId="6" fillId="0" borderId="0" xfId="0" applyNumberFormat="1" applyFont="1" applyFill="1" applyBorder="1" applyAlignment="1">
      <alignment horizontal="right"/>
    </xf>
    <xf numFmtId="2" fontId="6" fillId="2" borderId="5" xfId="0" applyNumberFormat="1" applyFont="1" applyFill="1" applyBorder="1"/>
    <xf numFmtId="2" fontId="6" fillId="2" borderId="13" xfId="0" applyNumberFormat="1" applyFont="1" applyFill="1" applyBorder="1"/>
    <xf numFmtId="1" fontId="6" fillId="2" borderId="1" xfId="0" applyNumberFormat="1" applyFont="1" applyFill="1" applyBorder="1"/>
    <xf numFmtId="2" fontId="6" fillId="2" borderId="2" xfId="0" applyNumberFormat="1" applyFont="1" applyFill="1" applyBorder="1"/>
    <xf numFmtId="1" fontId="6" fillId="2" borderId="7" xfId="0" applyNumberFormat="1" applyFont="1" applyFill="1" applyBorder="1"/>
    <xf numFmtId="2" fontId="6" fillId="2" borderId="0" xfId="0" applyNumberFormat="1" applyFont="1" applyFill="1" applyBorder="1"/>
    <xf numFmtId="1" fontId="6" fillId="0" borderId="1" xfId="0" applyNumberFormat="1" applyFont="1" applyBorder="1"/>
    <xf numFmtId="2" fontId="6" fillId="0" borderId="0" xfId="0" applyNumberFormat="1" applyFont="1" applyBorder="1" applyAlignment="1">
      <alignment horizontal="right"/>
    </xf>
    <xf numFmtId="1" fontId="6" fillId="0" borderId="7" xfId="0" applyNumberFormat="1" applyFont="1" applyBorder="1"/>
    <xf numFmtId="0" fontId="6" fillId="0" borderId="15" xfId="0" applyFont="1" applyFill="1" applyBorder="1"/>
    <xf numFmtId="0" fontId="6" fillId="0" borderId="0" xfId="0" applyFont="1" applyAlignment="1">
      <alignment horizontal="left"/>
    </xf>
    <xf numFmtId="0" fontId="6" fillId="0" borderId="14" xfId="0" applyFont="1" applyBorder="1"/>
    <xf numFmtId="0" fontId="6" fillId="0" borderId="0" xfId="0" applyFont="1" applyAlignment="1">
      <alignment horizontal="center"/>
    </xf>
    <xf numFmtId="1" fontId="6" fillId="0" borderId="6" xfId="0" applyNumberFormat="1" applyFont="1" applyBorder="1"/>
    <xf numFmtId="0" fontId="6" fillId="0" borderId="4" xfId="0" applyFont="1" applyBorder="1"/>
    <xf numFmtId="0" fontId="6" fillId="2" borderId="14" xfId="0" applyFont="1" applyFill="1" applyBorder="1"/>
    <xf numFmtId="0" fontId="6" fillId="2" borderId="1" xfId="0" applyFont="1" applyFill="1" applyBorder="1"/>
    <xf numFmtId="2" fontId="6" fillId="2" borderId="4" xfId="0" applyNumberFormat="1" applyFont="1" applyFill="1" applyBorder="1"/>
    <xf numFmtId="2" fontId="6" fillId="2" borderId="3" xfId="0" applyNumberFormat="1" applyFont="1" applyFill="1" applyBorder="1"/>
    <xf numFmtId="0" fontId="6" fillId="7" borderId="13" xfId="0" applyFont="1" applyFill="1" applyBorder="1"/>
    <xf numFmtId="0" fontId="6" fillId="7" borderId="0" xfId="0" applyFont="1" applyFill="1" applyBorder="1"/>
    <xf numFmtId="0" fontId="6" fillId="2" borderId="0" xfId="0" applyFont="1" applyFill="1" applyBorder="1"/>
    <xf numFmtId="0" fontId="6" fillId="7" borderId="12" xfId="0" applyFont="1" applyFill="1" applyBorder="1"/>
    <xf numFmtId="0" fontId="6" fillId="7" borderId="15" xfId="0" applyFont="1" applyFill="1" applyBorder="1"/>
    <xf numFmtId="0" fontId="6" fillId="4" borderId="0" xfId="0" applyFont="1" applyFill="1" applyBorder="1"/>
    <xf numFmtId="0" fontId="6" fillId="4" borderId="13" xfId="0" applyFont="1" applyFill="1" applyBorder="1"/>
    <xf numFmtId="0" fontId="7" fillId="0" borderId="0" xfId="0" applyFont="1"/>
    <xf numFmtId="164" fontId="6" fillId="0" borderId="2" xfId="0" applyNumberFormat="1" applyFont="1" applyBorder="1"/>
    <xf numFmtId="0" fontId="13" fillId="0" borderId="1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1" fontId="6" fillId="0" borderId="7" xfId="0" applyNumberFormat="1" applyFont="1" applyBorder="1" applyAlignment="1">
      <alignment horizontal="right"/>
    </xf>
    <xf numFmtId="1" fontId="6" fillId="0" borderId="12" xfId="0" applyNumberFormat="1" applyFont="1" applyBorder="1" applyAlignment="1">
      <alignment horizontal="right"/>
    </xf>
    <xf numFmtId="1" fontId="6" fillId="0" borderId="8" xfId="0" applyNumberFormat="1" applyFont="1" applyBorder="1" applyAlignment="1">
      <alignment horizontal="right"/>
    </xf>
    <xf numFmtId="49" fontId="6" fillId="0" borderId="14" xfId="0" applyNumberFormat="1" applyFont="1" applyFill="1" applyBorder="1" applyAlignment="1">
      <alignment horizontal="center"/>
    </xf>
    <xf numFmtId="0" fontId="6" fillId="0" borderId="14" xfId="0" applyFont="1" applyFill="1" applyBorder="1"/>
    <xf numFmtId="168" fontId="6" fillId="0" borderId="14" xfId="0" applyNumberFormat="1" applyFont="1" applyFill="1" applyBorder="1"/>
    <xf numFmtId="2" fontId="6" fillId="0" borderId="14" xfId="0" applyNumberFormat="1" applyFont="1" applyFill="1" applyBorder="1"/>
    <xf numFmtId="2" fontId="6" fillId="0" borderId="0" xfId="0" applyNumberFormat="1" applyFont="1" applyFill="1" applyBorder="1"/>
    <xf numFmtId="0" fontId="6" fillId="0" borderId="1" xfId="0" applyFont="1" applyFill="1" applyBorder="1"/>
    <xf numFmtId="2" fontId="6" fillId="0" borderId="2" xfId="0" applyNumberFormat="1" applyFont="1" applyFill="1" applyBorder="1"/>
    <xf numFmtId="2" fontId="6" fillId="0" borderId="4" xfId="0" applyNumberFormat="1" applyFont="1" applyFill="1" applyBorder="1"/>
    <xf numFmtId="168" fontId="6" fillId="0" borderId="7" xfId="0" applyNumberFormat="1" applyFont="1" applyBorder="1" applyAlignment="1">
      <alignment horizontal="right"/>
    </xf>
    <xf numFmtId="168" fontId="6" fillId="0" borderId="8" xfId="0" applyNumberFormat="1" applyFont="1" applyBorder="1" applyAlignment="1">
      <alignment horizontal="right"/>
    </xf>
    <xf numFmtId="1" fontId="6" fillId="0" borderId="11" xfId="0" applyNumberFormat="1" applyFont="1" applyBorder="1"/>
    <xf numFmtId="2" fontId="6" fillId="0" borderId="12" xfId="0" applyNumberFormat="1" applyFont="1" applyBorder="1" applyAlignment="1">
      <alignment horizontal="right"/>
    </xf>
    <xf numFmtId="2" fontId="6" fillId="0" borderId="8" xfId="0" applyNumberFormat="1" applyFont="1" applyBorder="1" applyAlignment="1">
      <alignment horizontal="right"/>
    </xf>
    <xf numFmtId="0" fontId="6" fillId="0" borderId="7" xfId="0" applyFont="1" applyBorder="1" applyAlignment="1">
      <alignment horizontal="right"/>
    </xf>
    <xf numFmtId="0" fontId="6" fillId="0" borderId="0" xfId="0" applyFont="1" applyFill="1"/>
    <xf numFmtId="1" fontId="6" fillId="2" borderId="11" xfId="0" applyNumberFormat="1" applyFont="1" applyFill="1" applyBorder="1"/>
    <xf numFmtId="168" fontId="6" fillId="2" borderId="15" xfId="0" applyNumberFormat="1" applyFont="1" applyFill="1" applyBorder="1"/>
    <xf numFmtId="2" fontId="6" fillId="2" borderId="9" xfId="0" applyNumberFormat="1" applyFont="1" applyFill="1" applyBorder="1"/>
    <xf numFmtId="2" fontId="6" fillId="2" borderId="15" xfId="0" applyNumberFormat="1" applyFont="1" applyFill="1" applyBorder="1"/>
    <xf numFmtId="2" fontId="6" fillId="2" borderId="10" xfId="0" applyNumberFormat="1" applyFont="1" applyFill="1" applyBorder="1"/>
    <xf numFmtId="0" fontId="6" fillId="6" borderId="0" xfId="0" applyFont="1" applyFill="1"/>
    <xf numFmtId="0" fontId="9" fillId="0" borderId="0" xfId="0" applyFont="1"/>
    <xf numFmtId="1" fontId="6" fillId="0" borderId="12" xfId="0" applyNumberFormat="1" applyFont="1" applyBorder="1"/>
    <xf numFmtId="0" fontId="6" fillId="2" borderId="0" xfId="0" applyFont="1" applyFill="1" applyBorder="1" applyAlignment="1">
      <alignment horizontal="center"/>
    </xf>
    <xf numFmtId="0" fontId="47" fillId="0" borderId="13" xfId="0" applyFont="1" applyBorder="1" applyAlignment="1">
      <alignment horizontal="left"/>
    </xf>
    <xf numFmtId="0" fontId="47" fillId="0" borderId="15" xfId="0" applyFont="1" applyBorder="1" applyAlignment="1">
      <alignment horizontal="left"/>
    </xf>
    <xf numFmtId="1" fontId="6" fillId="0" borderId="11" xfId="0" applyNumberFormat="1" applyFont="1" applyFill="1" applyBorder="1"/>
    <xf numFmtId="168" fontId="6" fillId="0" borderId="15" xfId="0" applyNumberFormat="1" applyFont="1" applyFill="1" applyBorder="1"/>
    <xf numFmtId="2" fontId="6" fillId="0" borderId="9" xfId="0" applyNumberFormat="1" applyFont="1" applyFill="1" applyBorder="1"/>
    <xf numFmtId="2" fontId="6" fillId="0" borderId="15" xfId="0" applyNumberFormat="1" applyFont="1" applyFill="1" applyBorder="1"/>
    <xf numFmtId="2" fontId="6" fillId="0" borderId="10" xfId="0" applyNumberFormat="1" applyFont="1" applyFill="1" applyBorder="1"/>
    <xf numFmtId="0" fontId="6" fillId="2" borderId="0" xfId="0" applyFont="1" applyFill="1"/>
    <xf numFmtId="0" fontId="48" fillId="0" borderId="0" xfId="1" applyNumberFormat="1" applyFont="1" applyFill="1" applyBorder="1" applyAlignment="1" applyProtection="1"/>
    <xf numFmtId="0" fontId="6" fillId="7" borderId="0" xfId="0" applyFont="1" applyFill="1"/>
    <xf numFmtId="0" fontId="47" fillId="0" borderId="6" xfId="0" applyFont="1" applyBorder="1"/>
    <xf numFmtId="0" fontId="6" fillId="0" borderId="1" xfId="0" applyFont="1" applyBorder="1" applyAlignment="1">
      <alignment horizontal="left"/>
    </xf>
    <xf numFmtId="0" fontId="0" fillId="0" borderId="2" xfId="0" applyBorder="1"/>
    <xf numFmtId="0" fontId="47" fillId="0" borderId="11" xfId="0" applyFont="1" applyBorder="1" applyAlignment="1">
      <alignment horizontal="left"/>
    </xf>
    <xf numFmtId="0" fontId="6" fillId="0" borderId="9" xfId="0" applyFont="1" applyBorder="1"/>
    <xf numFmtId="0" fontId="20" fillId="0" borderId="1" xfId="0" applyFont="1" applyBorder="1" applyAlignment="1">
      <alignment horizontal="left"/>
    </xf>
    <xf numFmtId="0" fontId="20" fillId="0" borderId="2" xfId="0" applyFont="1" applyBorder="1"/>
    <xf numFmtId="0" fontId="20" fillId="0" borderId="14" xfId="0" applyFont="1" applyBorder="1"/>
    <xf numFmtId="0" fontId="19" fillId="0" borderId="7" xfId="0" applyFont="1" applyBorder="1" applyAlignment="1">
      <alignment horizontal="right"/>
    </xf>
    <xf numFmtId="0" fontId="19" fillId="0" borderId="0" xfId="0" applyFont="1" applyBorder="1"/>
    <xf numFmtId="0" fontId="6" fillId="0" borderId="6" xfId="0" applyFont="1" applyBorder="1" applyAlignment="1">
      <alignment horizontal="right"/>
    </xf>
    <xf numFmtId="0" fontId="26" fillId="0" borderId="1" xfId="0" applyFont="1" applyBorder="1" applyAlignment="1">
      <alignment horizontal="right"/>
    </xf>
    <xf numFmtId="0" fontId="26" fillId="0" borderId="2" xfId="0" applyFont="1" applyBorder="1"/>
    <xf numFmtId="0" fontId="26" fillId="0" borderId="14" xfId="0" applyFont="1" applyBorder="1"/>
    <xf numFmtId="0" fontId="47" fillId="0" borderId="6" xfId="0" applyFont="1" applyBorder="1" applyAlignment="1">
      <alignment horizontal="left"/>
    </xf>
    <xf numFmtId="2" fontId="6" fillId="2" borderId="8" xfId="0" applyNumberFormat="1" applyFont="1" applyFill="1" applyBorder="1"/>
    <xf numFmtId="0" fontId="20" fillId="0" borderId="6" xfId="0" applyFont="1" applyBorder="1" applyAlignment="1">
      <alignment horizontal="left"/>
    </xf>
    <xf numFmtId="0" fontId="20" fillId="0" borderId="5" xfId="0" applyFont="1" applyBorder="1"/>
    <xf numFmtId="0" fontId="20" fillId="0" borderId="13" xfId="0" applyFont="1" applyBorder="1"/>
    <xf numFmtId="49" fontId="6" fillId="0" borderId="13" xfId="0" applyNumberFormat="1" applyFont="1" applyFill="1" applyBorder="1" applyAlignment="1">
      <alignment horizontal="center"/>
    </xf>
    <xf numFmtId="168" fontId="6" fillId="0" borderId="13" xfId="0" applyNumberFormat="1" applyFont="1" applyFill="1" applyBorder="1"/>
    <xf numFmtId="2" fontId="6" fillId="0" borderId="13" xfId="0" applyNumberFormat="1" applyFont="1" applyFill="1" applyBorder="1"/>
    <xf numFmtId="0" fontId="6" fillId="0" borderId="6" xfId="0" applyFont="1" applyFill="1" applyBorder="1"/>
    <xf numFmtId="2" fontId="6" fillId="0" borderId="5" xfId="0" applyNumberFormat="1" applyFont="1" applyFill="1" applyBorder="1"/>
    <xf numFmtId="2" fontId="6" fillId="0" borderId="3" xfId="0" applyNumberFormat="1" applyFont="1" applyFill="1" applyBorder="1"/>
    <xf numFmtId="1" fontId="6" fillId="0" borderId="1" xfId="0" applyNumberFormat="1" applyFont="1" applyFill="1" applyBorder="1"/>
    <xf numFmtId="1" fontId="6" fillId="0" borderId="7" xfId="0" applyNumberFormat="1" applyFont="1" applyFill="1" applyBorder="1"/>
    <xf numFmtId="168" fontId="6" fillId="0" borderId="12" xfId="0" applyNumberFormat="1" applyFont="1" applyFill="1" applyBorder="1"/>
    <xf numFmtId="2" fontId="6" fillId="0" borderId="12" xfId="0" applyNumberFormat="1" applyFont="1" applyFill="1" applyBorder="1"/>
    <xf numFmtId="2" fontId="6" fillId="0" borderId="8" xfId="0" applyNumberFormat="1" applyFont="1" applyFill="1" applyBorder="1"/>
    <xf numFmtId="1" fontId="6" fillId="0" borderId="6" xfId="0" applyNumberFormat="1" applyFont="1" applyFill="1" applyBorder="1"/>
    <xf numFmtId="0" fontId="6" fillId="0" borderId="11" xfId="0" applyFont="1" applyBorder="1" applyAlignment="1">
      <alignment horizontal="right"/>
    </xf>
    <xf numFmtId="0" fontId="26" fillId="0" borderId="11" xfId="0" applyFont="1" applyBorder="1" applyAlignment="1">
      <alignment horizontal="right"/>
    </xf>
    <xf numFmtId="0" fontId="26" fillId="0" borderId="9" xfId="0" applyFont="1" applyBorder="1"/>
    <xf numFmtId="168" fontId="26" fillId="0" borderId="14" xfId="0" applyNumberFormat="1" applyFont="1" applyBorder="1"/>
    <xf numFmtId="168" fontId="26" fillId="0" borderId="2" xfId="0" applyNumberFormat="1" applyFont="1" applyBorder="1"/>
    <xf numFmtId="0" fontId="6" fillId="0" borderId="5" xfId="0" applyFont="1" applyFill="1" applyBorder="1"/>
    <xf numFmtId="0" fontId="19" fillId="0" borderId="11" xfId="0" applyFont="1" applyBorder="1" applyAlignment="1">
      <alignment horizontal="right"/>
    </xf>
    <xf numFmtId="0" fontId="19" fillId="0" borderId="9" xfId="0" applyFont="1" applyBorder="1"/>
    <xf numFmtId="168" fontId="19" fillId="0" borderId="15" xfId="0" applyNumberFormat="1" applyFont="1" applyBorder="1"/>
    <xf numFmtId="0" fontId="19" fillId="0" borderId="0" xfId="0" applyFont="1" applyBorder="1" applyAlignment="1">
      <alignment horizontal="right"/>
    </xf>
    <xf numFmtId="168" fontId="19" fillId="0" borderId="0" xfId="0" applyNumberFormat="1" applyFont="1" applyBorder="1"/>
    <xf numFmtId="0" fontId="6" fillId="0" borderId="2" xfId="0" applyFont="1" applyFill="1" applyBorder="1"/>
    <xf numFmtId="0" fontId="6" fillId="0" borderId="0" xfId="0" applyFont="1" applyFill="1" applyBorder="1"/>
    <xf numFmtId="168" fontId="6" fillId="0" borderId="0" xfId="0" applyNumberFormat="1" applyFont="1" applyFill="1" applyBorder="1"/>
    <xf numFmtId="0" fontId="9" fillId="0" borderId="6" xfId="0" applyFont="1" applyBorder="1" applyAlignment="1">
      <alignment horizontal="left"/>
    </xf>
    <xf numFmtId="164" fontId="6" fillId="0" borderId="0" xfId="0" applyNumberFormat="1" applyFont="1" applyBorder="1"/>
    <xf numFmtId="0" fontId="10" fillId="0" borderId="0" xfId="0" applyNumberFormat="1" applyFont="1" applyBorder="1"/>
    <xf numFmtId="0" fontId="0" fillId="0" borderId="0" xfId="0" applyNumberFormat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Font="1"/>
    <xf numFmtId="0" fontId="45" fillId="0" borderId="0" xfId="0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2" fontId="13" fillId="0" borderId="0" xfId="0" applyNumberFormat="1" applyFont="1" applyBorder="1"/>
    <xf numFmtId="0" fontId="2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4" fillId="0" borderId="0" xfId="0" applyFont="1" applyBorder="1" applyAlignment="1">
      <alignment horizontal="right"/>
    </xf>
    <xf numFmtId="0" fontId="9" fillId="0" borderId="7" xfId="0" applyFont="1" applyBorder="1"/>
    <xf numFmtId="0" fontId="10" fillId="0" borderId="0" xfId="0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0" fontId="23" fillId="0" borderId="0" xfId="0" applyFont="1" applyBorder="1"/>
    <xf numFmtId="0" fontId="50" fillId="0" borderId="7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44" fillId="0" borderId="5" xfId="0" applyFont="1" applyBorder="1" applyAlignment="1">
      <alignment horizontal="right"/>
    </xf>
    <xf numFmtId="0" fontId="44" fillId="0" borderId="9" xfId="0" applyFont="1" applyBorder="1" applyAlignment="1">
      <alignment horizontal="right"/>
    </xf>
    <xf numFmtId="0" fontId="42" fillId="0" borderId="9" xfId="0" applyFont="1" applyBorder="1" applyAlignment="1">
      <alignment horizontal="left"/>
    </xf>
    <xf numFmtId="0" fontId="47" fillId="0" borderId="0" xfId="0" applyFont="1" applyBorder="1" applyAlignment="1">
      <alignment horizontal="right"/>
    </xf>
    <xf numFmtId="0" fontId="47" fillId="0" borderId="9" xfId="0" applyFont="1" applyBorder="1" applyAlignment="1">
      <alignment horizontal="right"/>
    </xf>
    <xf numFmtId="0" fontId="5" fillId="0" borderId="9" xfId="1" applyNumberFormat="1" applyFont="1" applyFill="1" applyBorder="1" applyAlignment="1" applyProtection="1"/>
    <xf numFmtId="0" fontId="5" fillId="0" borderId="5" xfId="1" applyNumberFormat="1" applyFill="1" applyBorder="1" applyAlignment="1" applyProtection="1"/>
    <xf numFmtId="0" fontId="5" fillId="0" borderId="9" xfId="1" applyNumberFormat="1" applyFont="1" applyFill="1" applyBorder="1" applyAlignment="1" applyProtection="1">
      <alignment horizontal="left"/>
    </xf>
    <xf numFmtId="0" fontId="6" fillId="0" borderId="1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52" fillId="0" borderId="7" xfId="0" applyFont="1" applyBorder="1"/>
    <xf numFmtId="0" fontId="52" fillId="0" borderId="0" xfId="0" applyFont="1" applyBorder="1"/>
    <xf numFmtId="0" fontId="52" fillId="0" borderId="0" xfId="0" applyFont="1" applyBorder="1" applyAlignment="1">
      <alignment horizontal="center"/>
    </xf>
    <xf numFmtId="0" fontId="52" fillId="0" borderId="8" xfId="0" applyFont="1" applyBorder="1" applyAlignment="1">
      <alignment horizontal="center"/>
    </xf>
    <xf numFmtId="2" fontId="10" fillId="0" borderId="0" xfId="0" applyNumberFormat="1" applyFont="1" applyBorder="1" applyAlignment="1"/>
    <xf numFmtId="0" fontId="54" fillId="0" borderId="12" xfId="0" applyFont="1" applyBorder="1" applyAlignment="1">
      <alignment horizontal="left"/>
    </xf>
    <xf numFmtId="172" fontId="0" fillId="0" borderId="0" xfId="0" applyNumberFormat="1"/>
    <xf numFmtId="0" fontId="6" fillId="8" borderId="12" xfId="0" applyFont="1" applyFill="1" applyBorder="1"/>
    <xf numFmtId="0" fontId="6" fillId="9" borderId="13" xfId="0" applyFont="1" applyFill="1" applyBorder="1"/>
    <xf numFmtId="0" fontId="6" fillId="10" borderId="12" xfId="0" applyFont="1" applyFill="1" applyBorder="1"/>
    <xf numFmtId="0" fontId="6" fillId="11" borderId="13" xfId="0" applyFont="1" applyFill="1" applyBorder="1"/>
    <xf numFmtId="0" fontId="6" fillId="11" borderId="12" xfId="0" applyFont="1" applyFill="1" applyBorder="1"/>
    <xf numFmtId="0" fontId="5" fillId="0" borderId="0" xfId="1" applyAlignment="1">
      <alignment horizontal="center"/>
    </xf>
    <xf numFmtId="1" fontId="6" fillId="0" borderId="14" xfId="0" applyNumberFormat="1" applyFont="1" applyFill="1" applyBorder="1"/>
    <xf numFmtId="0" fontId="10" fillId="0" borderId="0" xfId="0" applyNumberFormat="1" applyFont="1" applyBorder="1" applyAlignment="1">
      <alignment horizontal="left"/>
    </xf>
    <xf numFmtId="0" fontId="25" fillId="0" borderId="10" xfId="0" applyFont="1" applyBorder="1"/>
    <xf numFmtId="0" fontId="55" fillId="0" borderId="12" xfId="0" applyFont="1" applyBorder="1" applyAlignment="1">
      <alignment horizontal="left"/>
    </xf>
    <xf numFmtId="0" fontId="55" fillId="0" borderId="12" xfId="0" applyFont="1" applyBorder="1"/>
    <xf numFmtId="0" fontId="54" fillId="0" borderId="7" xfId="0" applyFont="1" applyBorder="1"/>
    <xf numFmtId="0" fontId="54" fillId="0" borderId="12" xfId="0" applyFont="1" applyBorder="1"/>
    <xf numFmtId="0" fontId="55" fillId="0" borderId="7" xfId="0" applyFont="1" applyBorder="1" applyAlignment="1">
      <alignment horizontal="center"/>
    </xf>
    <xf numFmtId="0" fontId="55" fillId="0" borderId="15" xfId="0" applyFont="1" applyBorder="1"/>
    <xf numFmtId="0" fontId="55" fillId="0" borderId="8" xfId="0" applyFont="1" applyBorder="1" applyAlignment="1">
      <alignment horizontal="center"/>
    </xf>
    <xf numFmtId="0" fontId="55" fillId="0" borderId="13" xfId="0" applyFont="1" applyBorder="1"/>
    <xf numFmtId="0" fontId="55" fillId="0" borderId="7" xfId="0" applyFont="1" applyBorder="1"/>
    <xf numFmtId="0" fontId="55" fillId="0" borderId="7" xfId="0" applyFont="1" applyBorder="1" applyAlignment="1">
      <alignment horizontal="left"/>
    </xf>
    <xf numFmtId="0" fontId="24" fillId="0" borderId="13" xfId="0" applyFont="1" applyBorder="1" applyAlignment="1">
      <alignment horizontal="center"/>
    </xf>
    <xf numFmtId="0" fontId="10" fillId="0" borderId="11" xfId="0" applyFont="1" applyFill="1" applyBorder="1" applyAlignment="1">
      <alignment horizontal="left"/>
    </xf>
    <xf numFmtId="0" fontId="10" fillId="0" borderId="10" xfId="0" applyFont="1" applyFill="1" applyBorder="1"/>
    <xf numFmtId="0" fontId="10" fillId="0" borderId="10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left"/>
    </xf>
    <xf numFmtId="2" fontId="10" fillId="0" borderId="7" xfId="0" applyNumberFormat="1" applyFont="1" applyFill="1" applyBorder="1"/>
    <xf numFmtId="169" fontId="10" fillId="0" borderId="15" xfId="0" applyNumberFormat="1" applyFont="1" applyFill="1" applyBorder="1" applyAlignment="1">
      <alignment horizontal="right"/>
    </xf>
    <xf numFmtId="169" fontId="10" fillId="0" borderId="16" xfId="0" applyNumberFormat="1" applyFont="1" applyFill="1" applyBorder="1"/>
    <xf numFmtId="169" fontId="10" fillId="0" borderId="10" xfId="0" applyNumberFormat="1" applyFont="1" applyFill="1" applyBorder="1" applyAlignment="1">
      <alignment horizontal="right"/>
    </xf>
    <xf numFmtId="169" fontId="24" fillId="0" borderId="10" xfId="0" applyNumberFormat="1" applyFont="1" applyFill="1" applyBorder="1" applyAlignment="1">
      <alignment horizontal="right"/>
    </xf>
    <xf numFmtId="169" fontId="24" fillId="0" borderId="15" xfId="0" applyNumberFormat="1" applyFont="1" applyFill="1" applyBorder="1" applyAlignment="1">
      <alignment horizontal="right"/>
    </xf>
    <xf numFmtId="169" fontId="10" fillId="0" borderId="15" xfId="0" applyNumberFormat="1" applyFont="1" applyFill="1" applyBorder="1"/>
    <xf numFmtId="169" fontId="24" fillId="0" borderId="9" xfId="0" applyNumberFormat="1" applyFont="1" applyFill="1" applyBorder="1"/>
    <xf numFmtId="169" fontId="10" fillId="0" borderId="9" xfId="0" applyNumberFormat="1" applyFont="1" applyFill="1" applyBorder="1"/>
    <xf numFmtId="0" fontId="0" fillId="0" borderId="0" xfId="0" applyFill="1"/>
    <xf numFmtId="0" fontId="10" fillId="0" borderId="12" xfId="0" applyFont="1" applyFill="1" applyBorder="1" applyAlignment="1">
      <alignment horizontal="left"/>
    </xf>
    <xf numFmtId="169" fontId="10" fillId="0" borderId="12" xfId="0" applyNumberFormat="1" applyFont="1" applyFill="1" applyBorder="1" applyAlignment="1">
      <alignment horizontal="right"/>
    </xf>
    <xf numFmtId="169" fontId="10" fillId="0" borderId="8" xfId="0" applyNumberFormat="1" applyFont="1" applyFill="1" applyBorder="1"/>
    <xf numFmtId="0" fontId="10" fillId="0" borderId="7" xfId="0" applyFont="1" applyFill="1" applyBorder="1"/>
    <xf numFmtId="0" fontId="10" fillId="0" borderId="7" xfId="0" applyFont="1" applyFill="1" applyBorder="1" applyAlignment="1">
      <alignment horizontal="left"/>
    </xf>
    <xf numFmtId="169" fontId="24" fillId="0" borderId="8" xfId="0" applyNumberFormat="1" applyFont="1" applyFill="1" applyBorder="1" applyAlignment="1">
      <alignment horizontal="right"/>
    </xf>
    <xf numFmtId="169" fontId="24" fillId="0" borderId="12" xfId="0" applyNumberFormat="1" applyFont="1" applyFill="1" applyBorder="1"/>
    <xf numFmtId="0" fontId="10" fillId="0" borderId="11" xfId="0" applyFont="1" applyFill="1" applyBorder="1"/>
    <xf numFmtId="169" fontId="24" fillId="0" borderId="15" xfId="0" applyNumberFormat="1" applyFont="1" applyFill="1" applyBorder="1"/>
    <xf numFmtId="0" fontId="10" fillId="0" borderId="13" xfId="0" applyFont="1" applyFill="1" applyBorder="1" applyAlignment="1">
      <alignment horizontal="left"/>
    </xf>
    <xf numFmtId="0" fontId="10" fillId="0" borderId="13" xfId="0" applyFont="1" applyFill="1" applyBorder="1"/>
    <xf numFmtId="0" fontId="10" fillId="0" borderId="3" xfId="0" applyFont="1" applyFill="1" applyBorder="1"/>
    <xf numFmtId="169" fontId="10" fillId="0" borderId="13" xfId="0" applyNumberFormat="1" applyFont="1" applyFill="1" applyBorder="1" applyAlignment="1">
      <alignment horizontal="right"/>
    </xf>
    <xf numFmtId="169" fontId="10" fillId="0" borderId="13" xfId="0" applyNumberFormat="1" applyFont="1" applyFill="1" applyBorder="1"/>
    <xf numFmtId="169" fontId="10" fillId="0" borderId="7" xfId="0" applyNumberFormat="1" applyFont="1" applyFill="1" applyBorder="1"/>
    <xf numFmtId="169" fontId="24" fillId="0" borderId="3" xfId="0" applyNumberFormat="1" applyFont="1" applyFill="1" applyBorder="1" applyAlignment="1">
      <alignment horizontal="right"/>
    </xf>
    <xf numFmtId="169" fontId="10" fillId="0" borderId="3" xfId="0" applyNumberFormat="1" applyFont="1" applyFill="1" applyBorder="1" applyAlignment="1">
      <alignment horizontal="right"/>
    </xf>
    <xf numFmtId="169" fontId="24" fillId="0" borderId="13" xfId="0" applyNumberFormat="1" applyFont="1" applyFill="1" applyBorder="1" applyAlignment="1">
      <alignment horizontal="right"/>
    </xf>
    <xf numFmtId="169" fontId="10" fillId="0" borderId="5" xfId="0" applyNumberFormat="1" applyFont="1" applyFill="1" applyBorder="1"/>
    <xf numFmtId="169" fontId="24" fillId="0" borderId="5" xfId="0" applyNumberFormat="1" applyFont="1" applyFill="1" applyBorder="1"/>
    <xf numFmtId="169" fontId="10" fillId="0" borderId="19" xfId="0" applyNumberFormat="1" applyFont="1" applyFill="1" applyBorder="1"/>
    <xf numFmtId="0" fontId="10" fillId="0" borderId="6" xfId="0" applyFont="1" applyFill="1" applyBorder="1"/>
    <xf numFmtId="169" fontId="56" fillId="0" borderId="12" xfId="0" applyNumberFormat="1" applyFont="1" applyFill="1" applyBorder="1"/>
    <xf numFmtId="169" fontId="10" fillId="0" borderId="3" xfId="0" applyNumberFormat="1" applyFont="1" applyFill="1" applyBorder="1"/>
    <xf numFmtId="169" fontId="10" fillId="0" borderId="10" xfId="0" applyNumberFormat="1" applyFont="1" applyFill="1" applyBorder="1"/>
    <xf numFmtId="169" fontId="56" fillId="0" borderId="8" xfId="0" applyNumberFormat="1" applyFont="1" applyFill="1" applyBorder="1"/>
    <xf numFmtId="169" fontId="56" fillId="0" borderId="18" xfId="0" applyNumberFormat="1" applyFont="1" applyFill="1" applyBorder="1"/>
    <xf numFmtId="0" fontId="10" fillId="0" borderId="12" xfId="0" applyFont="1" applyFill="1" applyBorder="1" applyAlignment="1"/>
    <xf numFmtId="0" fontId="10" fillId="0" borderId="0" xfId="0" applyFont="1" applyFill="1" applyBorder="1" applyAlignment="1">
      <alignment horizontal="center"/>
    </xf>
    <xf numFmtId="169" fontId="10" fillId="0" borderId="6" xfId="0" applyNumberFormat="1" applyFont="1" applyFill="1" applyBorder="1"/>
    <xf numFmtId="169" fontId="10" fillId="0" borderId="11" xfId="0" applyNumberFormat="1" applyFont="1" applyFill="1" applyBorder="1"/>
    <xf numFmtId="169" fontId="24" fillId="0" borderId="13" xfId="0" applyNumberFormat="1" applyFont="1" applyFill="1" applyBorder="1"/>
    <xf numFmtId="169" fontId="10" fillId="0" borderId="0" xfId="0" applyNumberFormat="1" applyFont="1" applyFill="1" applyBorder="1" applyAlignment="1">
      <alignment horizontal="right"/>
    </xf>
    <xf numFmtId="169" fontId="10" fillId="0" borderId="7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Alignment="1">
      <alignment horizontal="right"/>
    </xf>
    <xf numFmtId="169" fontId="24" fillId="0" borderId="7" xfId="0" applyNumberFormat="1" applyFont="1" applyFill="1" applyBorder="1" applyAlignment="1">
      <alignment horizontal="right"/>
    </xf>
    <xf numFmtId="0" fontId="10" fillId="0" borderId="0" xfId="0" applyFont="1" applyFill="1" applyBorder="1"/>
    <xf numFmtId="169" fontId="24" fillId="0" borderId="11" xfId="0" applyNumberFormat="1" applyFont="1" applyFill="1" applyBorder="1"/>
    <xf numFmtId="169" fontId="24" fillId="0" borderId="6" xfId="0" applyNumberFormat="1" applyFont="1" applyFill="1" applyBorder="1"/>
    <xf numFmtId="169" fontId="56" fillId="0" borderId="3" xfId="0" applyNumberFormat="1" applyFont="1" applyFill="1" applyBorder="1" applyAlignment="1">
      <alignment horizontal="right"/>
    </xf>
    <xf numFmtId="169" fontId="56" fillId="0" borderId="5" xfId="0" applyNumberFormat="1" applyFont="1" applyFill="1" applyBorder="1"/>
    <xf numFmtId="169" fontId="56" fillId="0" borderId="8" xfId="0" applyNumberFormat="1" applyFont="1" applyFill="1" applyBorder="1" applyAlignment="1">
      <alignment horizontal="right"/>
    </xf>
    <xf numFmtId="169" fontId="56" fillId="0" borderId="0" xfId="0" applyNumberFormat="1" applyFont="1" applyFill="1" applyBorder="1"/>
    <xf numFmtId="2" fontId="10" fillId="0" borderId="11" xfId="0" applyNumberFormat="1" applyFont="1" applyFill="1" applyBorder="1"/>
    <xf numFmtId="169" fontId="56" fillId="0" borderId="12" xfId="0" applyNumberFormat="1" applyFont="1" applyFill="1" applyBorder="1" applyAlignment="1">
      <alignment horizontal="right"/>
    </xf>
    <xf numFmtId="169" fontId="56" fillId="0" borderId="7" xfId="0" applyNumberFormat="1" applyFont="1" applyFill="1" applyBorder="1"/>
    <xf numFmtId="169" fontId="56" fillId="0" borderId="10" xfId="0" applyNumberFormat="1" applyFont="1" applyFill="1" applyBorder="1" applyAlignment="1">
      <alignment horizontal="right"/>
    </xf>
    <xf numFmtId="169" fontId="56" fillId="0" borderId="9" xfId="0" applyNumberFormat="1" applyFont="1" applyFill="1" applyBorder="1"/>
    <xf numFmtId="169" fontId="56" fillId="0" borderId="13" xfId="0" applyNumberFormat="1" applyFont="1" applyFill="1" applyBorder="1"/>
    <xf numFmtId="2" fontId="10" fillId="0" borderId="12" xfId="0" applyNumberFormat="1" applyFont="1" applyFill="1" applyBorder="1"/>
    <xf numFmtId="2" fontId="10" fillId="0" borderId="13" xfId="0" applyNumberFormat="1" applyFont="1" applyFill="1" applyBorder="1"/>
    <xf numFmtId="169" fontId="10" fillId="0" borderId="28" xfId="0" applyNumberFormat="1" applyFont="1" applyFill="1" applyBorder="1"/>
    <xf numFmtId="169" fontId="24" fillId="0" borderId="8" xfId="0" applyNumberFormat="1" applyFont="1" applyFill="1" applyBorder="1"/>
    <xf numFmtId="2" fontId="10" fillId="0" borderId="12" xfId="0" applyNumberFormat="1" applyFont="1" applyFill="1" applyBorder="1" applyAlignment="1">
      <alignment horizontal="left"/>
    </xf>
    <xf numFmtId="0" fontId="35" fillId="0" borderId="1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5" xfId="0" applyFill="1" applyBorder="1"/>
    <xf numFmtId="0" fontId="0" fillId="0" borderId="3" xfId="0" applyFill="1" applyBorder="1"/>
    <xf numFmtId="0" fontId="11" fillId="0" borderId="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ill="1" applyBorder="1"/>
    <xf numFmtId="0" fontId="0" fillId="0" borderId="8" xfId="0" applyFill="1" applyBorder="1"/>
    <xf numFmtId="0" fontId="17" fillId="0" borderId="7" xfId="0" applyFont="1" applyFill="1" applyBorder="1" applyAlignment="1">
      <alignment horizontal="left"/>
    </xf>
    <xf numFmtId="0" fontId="16" fillId="0" borderId="0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14" fillId="0" borderId="11" xfId="0" applyFont="1" applyFill="1" applyBorder="1" applyAlignment="1">
      <alignment horizontal="left"/>
    </xf>
    <xf numFmtId="0" fontId="0" fillId="0" borderId="9" xfId="0" applyFont="1" applyFill="1" applyBorder="1"/>
    <xf numFmtId="0" fontId="19" fillId="0" borderId="0" xfId="0" applyFont="1" applyFill="1" applyBorder="1" applyAlignment="1">
      <alignment horizontal="left"/>
    </xf>
    <xf numFmtId="0" fontId="10" fillId="0" borderId="13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21" fillId="0" borderId="9" xfId="0" applyFont="1" applyFill="1" applyBorder="1"/>
    <xf numFmtId="0" fontId="10" fillId="0" borderId="12" xfId="0" quotePrefix="1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10" fillId="0" borderId="14" xfId="0" applyFont="1" applyFill="1" applyBorder="1" applyAlignment="1">
      <alignment horizontal="center"/>
    </xf>
    <xf numFmtId="169" fontId="56" fillId="0" borderId="0" xfId="0" applyNumberFormat="1" applyFont="1" applyFill="1" applyBorder="1" applyAlignment="1">
      <alignment horizontal="right"/>
    </xf>
    <xf numFmtId="2" fontId="10" fillId="0" borderId="7" xfId="0" applyNumberFormat="1" applyFont="1" applyFill="1" applyBorder="1" applyAlignment="1">
      <alignment horizontal="left"/>
    </xf>
    <xf numFmtId="0" fontId="0" fillId="0" borderId="0" xfId="0" applyFont="1" applyFill="1"/>
    <xf numFmtId="0" fontId="61" fillId="0" borderId="0" xfId="0" applyFont="1" applyBorder="1"/>
    <xf numFmtId="0" fontId="5" fillId="0" borderId="0" xfId="1" applyNumberFormat="1" applyFont="1" applyFill="1" applyBorder="1" applyAlignment="1" applyProtection="1"/>
    <xf numFmtId="0" fontId="62" fillId="0" borderId="0" xfId="0" applyFont="1" applyBorder="1"/>
    <xf numFmtId="0" fontId="63" fillId="0" borderId="0" xfId="0" applyFont="1" applyBorder="1" applyAlignment="1">
      <alignment horizontal="left"/>
    </xf>
    <xf numFmtId="0" fontId="64" fillId="0" borderId="0" xfId="0" applyFont="1" applyBorder="1"/>
    <xf numFmtId="0" fontId="10" fillId="0" borderId="0" xfId="0" applyFont="1" applyFill="1" applyBorder="1" applyAlignment="1">
      <alignment horizontal="left"/>
    </xf>
    <xf numFmtId="0" fontId="10" fillId="12" borderId="7" xfId="0" applyFont="1" applyFill="1" applyBorder="1" applyAlignment="1">
      <alignment horizontal="left"/>
    </xf>
    <xf numFmtId="0" fontId="10" fillId="12" borderId="30" xfId="0" applyFont="1" applyFill="1" applyBorder="1" applyAlignment="1">
      <alignment horizontal="left"/>
    </xf>
    <xf numFmtId="0" fontId="37" fillId="0" borderId="7" xfId="0" applyFont="1" applyBorder="1" applyAlignment="1">
      <alignment horizontal="left" wrapText="1"/>
    </xf>
    <xf numFmtId="0" fontId="10" fillId="0" borderId="24" xfId="0" applyFont="1" applyFill="1" applyBorder="1"/>
    <xf numFmtId="173" fontId="10" fillId="0" borderId="12" xfId="0" applyNumberFormat="1" applyFont="1" applyFill="1" applyBorder="1" applyAlignment="1"/>
    <xf numFmtId="173" fontId="10" fillId="0" borderId="7" xfId="0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68" fillId="0" borderId="0" xfId="0" applyFont="1" applyFill="1" applyBorder="1"/>
    <xf numFmtId="0" fontId="67" fillId="0" borderId="0" xfId="0" applyFont="1" applyFill="1" applyBorder="1"/>
    <xf numFmtId="0" fontId="6" fillId="0" borderId="31" xfId="0" applyFont="1" applyFill="1" applyBorder="1" applyAlignment="1">
      <alignment horizontal="center"/>
    </xf>
    <xf numFmtId="0" fontId="61" fillId="0" borderId="0" xfId="0" applyFont="1" applyFill="1" applyBorder="1"/>
    <xf numFmtId="0" fontId="10" fillId="0" borderId="0" xfId="0" applyFont="1" applyFill="1"/>
    <xf numFmtId="0" fontId="0" fillId="0" borderId="31" xfId="0" applyFill="1" applyBorder="1"/>
    <xf numFmtId="2" fontId="10" fillId="0" borderId="0" xfId="0" applyNumberFormat="1" applyFont="1" applyFill="1" applyBorder="1"/>
    <xf numFmtId="2" fontId="10" fillId="0" borderId="8" xfId="0" applyNumberFormat="1" applyFont="1" applyFill="1" applyBorder="1"/>
    <xf numFmtId="0" fontId="10" fillId="0" borderId="18" xfId="0" applyFont="1" applyBorder="1"/>
    <xf numFmtId="0" fontId="10" fillId="0" borderId="30" xfId="0" applyFont="1" applyBorder="1"/>
    <xf numFmtId="0" fontId="2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right"/>
    </xf>
    <xf numFmtId="0" fontId="44" fillId="0" borderId="0" xfId="0" applyFont="1" applyFill="1" applyBorder="1" applyAlignment="1">
      <alignment horizontal="left"/>
    </xf>
    <xf numFmtId="0" fontId="10" fillId="0" borderId="32" xfId="0" applyFont="1" applyFill="1" applyBorder="1"/>
    <xf numFmtId="0" fontId="0" fillId="0" borderId="32" xfId="0" applyFill="1" applyBorder="1"/>
    <xf numFmtId="0" fontId="0" fillId="0" borderId="32" xfId="0" applyBorder="1"/>
    <xf numFmtId="0" fontId="10" fillId="0" borderId="34" xfId="0" applyFont="1" applyFill="1" applyBorder="1"/>
    <xf numFmtId="0" fontId="10" fillId="0" borderId="38" xfId="0" applyFont="1" applyBorder="1"/>
    <xf numFmtId="0" fontId="10" fillId="0" borderId="28" xfId="0" applyFont="1" applyFill="1" applyBorder="1"/>
    <xf numFmtId="169" fontId="10" fillId="0" borderId="8" xfId="0" applyNumberFormat="1" applyFont="1" applyFill="1" applyBorder="1" applyAlignment="1">
      <alignment horizontal="right"/>
    </xf>
    <xf numFmtId="169" fontId="24" fillId="0" borderId="7" xfId="0" applyNumberFormat="1" applyFont="1" applyFill="1" applyBorder="1"/>
    <xf numFmtId="169" fontId="24" fillId="0" borderId="0" xfId="0" applyNumberFormat="1" applyFont="1" applyFill="1" applyBorder="1"/>
    <xf numFmtId="169" fontId="10" fillId="0" borderId="18" xfId="0" applyNumberFormat="1" applyFont="1" applyFill="1" applyBorder="1"/>
    <xf numFmtId="169" fontId="24" fillId="0" borderId="12" xfId="0" applyNumberFormat="1" applyFont="1" applyFill="1" applyBorder="1" applyAlignment="1">
      <alignment horizontal="right"/>
    </xf>
    <xf numFmtId="169" fontId="10" fillId="0" borderId="12" xfId="0" applyNumberFormat="1" applyFont="1" applyFill="1" applyBorder="1"/>
    <xf numFmtId="169" fontId="10" fillId="0" borderId="0" xfId="0" applyNumberFormat="1" applyFont="1" applyFill="1" applyBorder="1"/>
    <xf numFmtId="0" fontId="10" fillId="0" borderId="6" xfId="0" applyFont="1" applyFill="1" applyBorder="1" applyAlignment="1">
      <alignment horizontal="left"/>
    </xf>
    <xf numFmtId="0" fontId="10" fillId="0" borderId="0" xfId="0" applyFont="1" applyFill="1" applyBorder="1"/>
    <xf numFmtId="169" fontId="10" fillId="0" borderId="8" xfId="0" applyNumberFormat="1" applyFont="1" applyBorder="1"/>
    <xf numFmtId="0" fontId="7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31" xfId="0" applyBorder="1"/>
    <xf numFmtId="0" fontId="10" fillId="0" borderId="31" xfId="0" applyFont="1" applyFill="1" applyBorder="1"/>
    <xf numFmtId="172" fontId="10" fillId="0" borderId="0" xfId="0" applyNumberFormat="1" applyFont="1" applyFill="1" applyBorder="1" applyAlignment="1">
      <alignment horizontal="left"/>
    </xf>
    <xf numFmtId="0" fontId="0" fillId="0" borderId="0" xfId="0" applyBorder="1"/>
    <xf numFmtId="169" fontId="10" fillId="0" borderId="12" xfId="0" applyNumberFormat="1" applyFont="1" applyBorder="1"/>
    <xf numFmtId="169" fontId="56" fillId="0" borderId="8" xfId="0" applyNumberFormat="1" applyFont="1" applyBorder="1"/>
    <xf numFmtId="169" fontId="56" fillId="0" borderId="12" xfId="0" applyNumberFormat="1" applyFont="1" applyBorder="1"/>
    <xf numFmtId="169" fontId="56" fillId="0" borderId="7" xfId="0" applyNumberFormat="1" applyFont="1" applyBorder="1"/>
    <xf numFmtId="1" fontId="10" fillId="0" borderId="31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10" fillId="0" borderId="31" xfId="0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/>
    <xf numFmtId="0" fontId="10" fillId="0" borderId="32" xfId="0" applyFont="1" applyFill="1" applyBorder="1" applyAlignment="1">
      <alignment horizontal="center"/>
    </xf>
    <xf numFmtId="0" fontId="10" fillId="0" borderId="27" xfId="0" applyFont="1" applyFill="1" applyBorder="1"/>
    <xf numFmtId="0" fontId="0" fillId="0" borderId="0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0" fontId="6" fillId="0" borderId="32" xfId="0" applyFont="1" applyFill="1" applyBorder="1"/>
    <xf numFmtId="2" fontId="10" fillId="0" borderId="32" xfId="0" applyNumberFormat="1" applyFont="1" applyFill="1" applyBorder="1" applyAlignment="1">
      <alignment horizontal="right"/>
    </xf>
    <xf numFmtId="0" fontId="0" fillId="0" borderId="18" xfId="0" applyFill="1" applyBorder="1"/>
    <xf numFmtId="0" fontId="10" fillId="0" borderId="36" xfId="0" applyFont="1" applyFill="1" applyBorder="1" applyAlignment="1">
      <alignment horizontal="center"/>
    </xf>
    <xf numFmtId="0" fontId="12" fillId="0" borderId="18" xfId="0" applyFont="1" applyFill="1" applyBorder="1" applyAlignment="1">
      <alignment horizontal="left"/>
    </xf>
    <xf numFmtId="0" fontId="15" fillId="0" borderId="18" xfId="0" applyFont="1" applyFill="1" applyBorder="1" applyAlignment="1">
      <alignment horizontal="left"/>
    </xf>
    <xf numFmtId="0" fontId="0" fillId="0" borderId="36" xfId="0" applyFont="1" applyFill="1" applyBorder="1"/>
    <xf numFmtId="0" fontId="0" fillId="0" borderId="36" xfId="0" applyFill="1" applyBorder="1"/>
    <xf numFmtId="0" fontId="13" fillId="0" borderId="18" xfId="0" applyFont="1" applyFill="1" applyBorder="1" applyAlignment="1">
      <alignment horizontal="left"/>
    </xf>
    <xf numFmtId="0" fontId="25" fillId="0" borderId="18" xfId="0" applyFont="1" applyFill="1" applyBorder="1"/>
    <xf numFmtId="0" fontId="27" fillId="0" borderId="18" xfId="0" applyFont="1" applyFill="1" applyBorder="1" applyAlignment="1">
      <alignment horizontal="left"/>
    </xf>
    <xf numFmtId="0" fontId="25" fillId="0" borderId="18" xfId="0" applyFont="1" applyFill="1" applyBorder="1" applyAlignment="1">
      <alignment horizontal="left"/>
    </xf>
    <xf numFmtId="0" fontId="54" fillId="0" borderId="18" xfId="0" applyFont="1" applyFill="1" applyBorder="1"/>
    <xf numFmtId="0" fontId="6" fillId="0" borderId="18" xfId="0" applyFont="1" applyFill="1" applyBorder="1" applyAlignment="1">
      <alignment horizontal="left"/>
    </xf>
    <xf numFmtId="0" fontId="24" fillId="0" borderId="18" xfId="0" applyFont="1" applyFill="1" applyBorder="1" applyAlignment="1">
      <alignment horizontal="left"/>
    </xf>
    <xf numFmtId="0" fontId="19" fillId="0" borderId="18" xfId="0" applyFont="1" applyFill="1" applyBorder="1" applyAlignment="1">
      <alignment horizontal="left"/>
    </xf>
    <xf numFmtId="0" fontId="31" fillId="0" borderId="18" xfId="0" applyFont="1" applyFill="1" applyBorder="1" applyAlignment="1">
      <alignment horizontal="left"/>
    </xf>
    <xf numFmtId="0" fontId="54" fillId="0" borderId="18" xfId="0" applyFont="1" applyFill="1" applyBorder="1" applyAlignment="1">
      <alignment horizontal="left"/>
    </xf>
    <xf numFmtId="0" fontId="24" fillId="0" borderId="18" xfId="0" applyFont="1" applyFill="1" applyBorder="1"/>
    <xf numFmtId="0" fontId="58" fillId="0" borderId="18" xfId="0" applyFont="1" applyFill="1" applyBorder="1" applyAlignment="1">
      <alignment horizontal="left"/>
    </xf>
    <xf numFmtId="0" fontId="26" fillId="0" borderId="18" xfId="0" applyFont="1" applyFill="1" applyBorder="1" applyAlignment="1">
      <alignment horizontal="left"/>
    </xf>
    <xf numFmtId="0" fontId="56" fillId="0" borderId="18" xfId="0" applyFont="1" applyFill="1" applyBorder="1"/>
    <xf numFmtId="0" fontId="19" fillId="0" borderId="18" xfId="0" applyFont="1" applyFill="1" applyBorder="1"/>
    <xf numFmtId="0" fontId="56" fillId="0" borderId="18" xfId="0" applyFont="1" applyFill="1" applyBorder="1" applyAlignment="1">
      <alignment horizontal="left"/>
    </xf>
    <xf numFmtId="0" fontId="69" fillId="0" borderId="18" xfId="0" applyFont="1" applyFill="1" applyBorder="1" applyAlignment="1">
      <alignment horizontal="left"/>
    </xf>
    <xf numFmtId="0" fontId="28" fillId="0" borderId="18" xfId="0" applyFont="1" applyFill="1" applyBorder="1"/>
    <xf numFmtId="0" fontId="29" fillId="0" borderId="18" xfId="0" applyFont="1" applyFill="1" applyBorder="1" applyAlignment="1">
      <alignment horizontal="left"/>
    </xf>
    <xf numFmtId="0" fontId="7" fillId="0" borderId="32" xfId="0" applyFont="1" applyFill="1" applyBorder="1"/>
    <xf numFmtId="0" fontId="27" fillId="0" borderId="18" xfId="0" applyFont="1" applyFill="1" applyBorder="1"/>
    <xf numFmtId="0" fontId="74" fillId="0" borderId="0" xfId="0" applyFont="1" applyFill="1" applyBorder="1" applyAlignment="1">
      <alignment horizontal="left"/>
    </xf>
    <xf numFmtId="170" fontId="61" fillId="0" borderId="0" xfId="0" applyNumberFormat="1" applyFont="1" applyFill="1" applyBorder="1" applyAlignment="1">
      <alignment horizontal="right"/>
    </xf>
    <xf numFmtId="0" fontId="61" fillId="0" borderId="0" xfId="0" applyFont="1" applyFill="1" applyBorder="1" applyAlignment="1">
      <alignment horizontal="center"/>
    </xf>
    <xf numFmtId="0" fontId="61" fillId="0" borderId="31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/>
    </xf>
    <xf numFmtId="0" fontId="64" fillId="0" borderId="0" xfId="0" applyFont="1" applyFill="1" applyBorder="1" applyAlignment="1">
      <alignment horizontal="center"/>
    </xf>
    <xf numFmtId="0" fontId="71" fillId="0" borderId="0" xfId="0" applyFont="1" applyFill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left"/>
    </xf>
    <xf numFmtId="0" fontId="5" fillId="0" borderId="0" xfId="1" applyFill="1" applyBorder="1"/>
    <xf numFmtId="0" fontId="5" fillId="0" borderId="0" xfId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167" fontId="62" fillId="0" borderId="0" xfId="0" applyNumberFormat="1" applyFont="1" applyFill="1" applyBorder="1" applyAlignment="1">
      <alignment horizontal="center"/>
    </xf>
    <xf numFmtId="170" fontId="62" fillId="0" borderId="0" xfId="0" applyNumberFormat="1" applyFont="1" applyFill="1" applyBorder="1" applyAlignment="1">
      <alignment horizontal="center"/>
    </xf>
    <xf numFmtId="169" fontId="62" fillId="0" borderId="0" xfId="0" applyNumberFormat="1" applyFont="1" applyFill="1" applyBorder="1" applyAlignment="1">
      <alignment horizontal="center"/>
    </xf>
    <xf numFmtId="173" fontId="10" fillId="0" borderId="0" xfId="0" applyNumberFormat="1" applyFont="1" applyFill="1" applyBorder="1" applyAlignment="1"/>
    <xf numFmtId="3" fontId="68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10" fillId="0" borderId="40" xfId="0" applyFont="1" applyFill="1" applyBorder="1"/>
    <xf numFmtId="0" fontId="10" fillId="0" borderId="40" xfId="0" applyFont="1" applyFill="1" applyBorder="1" applyAlignment="1">
      <alignment horizontal="center"/>
    </xf>
    <xf numFmtId="0" fontId="20" fillId="0" borderId="40" xfId="0" applyFont="1" applyFill="1" applyBorder="1" applyAlignment="1">
      <alignment horizontal="center"/>
    </xf>
    <xf numFmtId="0" fontId="6" fillId="0" borderId="40" xfId="0" applyFont="1" applyFill="1" applyBorder="1" applyAlignment="1">
      <alignment horizontal="center"/>
    </xf>
    <xf numFmtId="1" fontId="10" fillId="0" borderId="40" xfId="0" applyNumberFormat="1" applyFont="1" applyFill="1" applyBorder="1" applyAlignment="1">
      <alignment horizontal="center"/>
    </xf>
    <xf numFmtId="0" fontId="62" fillId="0" borderId="40" xfId="0" applyFont="1" applyFill="1" applyBorder="1" applyAlignment="1">
      <alignment horizontal="center"/>
    </xf>
    <xf numFmtId="0" fontId="61" fillId="0" borderId="40" xfId="0" applyFont="1" applyFill="1" applyBorder="1" applyAlignment="1">
      <alignment horizontal="center"/>
    </xf>
    <xf numFmtId="0" fontId="22" fillId="0" borderId="40" xfId="0" applyFont="1" applyFill="1" applyBorder="1" applyAlignment="1">
      <alignment horizontal="center"/>
    </xf>
    <xf numFmtId="0" fontId="0" fillId="0" borderId="40" xfId="0" applyFill="1" applyBorder="1"/>
    <xf numFmtId="0" fontId="5" fillId="0" borderId="36" xfId="1" applyNumberFormat="1" applyFill="1" applyBorder="1" applyAlignment="1" applyProtection="1"/>
    <xf numFmtId="0" fontId="10" fillId="0" borderId="41" xfId="0" applyFont="1" applyFill="1" applyBorder="1" applyAlignment="1">
      <alignment horizontal="center"/>
    </xf>
    <xf numFmtId="0" fontId="13" fillId="0" borderId="32" xfId="0" applyFont="1" applyFill="1" applyBorder="1"/>
    <xf numFmtId="0" fontId="4" fillId="0" borderId="32" xfId="0" applyFont="1" applyFill="1" applyBorder="1" applyAlignment="1">
      <alignment horizontal="left"/>
    </xf>
    <xf numFmtId="0" fontId="10" fillId="0" borderId="42" xfId="0" applyFont="1" applyFill="1" applyBorder="1" applyAlignment="1">
      <alignment horizontal="center"/>
    </xf>
    <xf numFmtId="0" fontId="9" fillId="0" borderId="32" xfId="0" applyFont="1" applyFill="1" applyBorder="1"/>
    <xf numFmtId="0" fontId="14" fillId="0" borderId="32" xfId="0" applyFont="1" applyFill="1" applyBorder="1" applyAlignment="1">
      <alignment horizontal="left"/>
    </xf>
    <xf numFmtId="0" fontId="6" fillId="0" borderId="32" xfId="0" applyFont="1" applyFill="1" applyBorder="1" applyAlignment="1">
      <alignment horizontal="center"/>
    </xf>
    <xf numFmtId="0" fontId="6" fillId="0" borderId="42" xfId="0" applyFont="1" applyFill="1" applyBorder="1" applyAlignment="1">
      <alignment horizontal="center"/>
    </xf>
    <xf numFmtId="0" fontId="13" fillId="0" borderId="32" xfId="0" applyFont="1" applyFill="1" applyBorder="1" applyAlignment="1">
      <alignment horizontal="left"/>
    </xf>
    <xf numFmtId="0" fontId="7" fillId="0" borderId="32" xfId="0" applyFont="1" applyFill="1" applyBorder="1" applyAlignment="1">
      <alignment horizontal="left"/>
    </xf>
    <xf numFmtId="0" fontId="18" fillId="0" borderId="32" xfId="0" applyFont="1" applyFill="1" applyBorder="1" applyAlignment="1">
      <alignment horizontal="center"/>
    </xf>
    <xf numFmtId="0" fontId="18" fillId="0" borderId="42" xfId="0" applyFont="1" applyFill="1" applyBorder="1" applyAlignment="1">
      <alignment horizontal="center"/>
    </xf>
    <xf numFmtId="0" fontId="61" fillId="0" borderId="32" xfId="0" applyFont="1" applyFill="1" applyBorder="1" applyAlignment="1">
      <alignment horizontal="center"/>
    </xf>
    <xf numFmtId="0" fontId="0" fillId="0" borderId="42" xfId="0" applyFill="1" applyBorder="1"/>
    <xf numFmtId="0" fontId="15" fillId="0" borderId="32" xfId="0" applyFont="1" applyFill="1" applyBorder="1" applyAlignment="1">
      <alignment horizontal="left"/>
    </xf>
    <xf numFmtId="0" fontId="66" fillId="0" borderId="32" xfId="0" applyFont="1" applyFill="1" applyBorder="1" applyAlignment="1">
      <alignment horizontal="left"/>
    </xf>
    <xf numFmtId="0" fontId="23" fillId="0" borderId="32" xfId="0" applyFont="1" applyFill="1" applyBorder="1" applyAlignment="1">
      <alignment horizontal="center"/>
    </xf>
    <xf numFmtId="165" fontId="10" fillId="0" borderId="32" xfId="0" applyNumberFormat="1" applyFont="1" applyFill="1" applyBorder="1"/>
    <xf numFmtId="165" fontId="10" fillId="0" borderId="32" xfId="0" applyNumberFormat="1" applyFont="1" applyFill="1" applyBorder="1" applyAlignment="1">
      <alignment horizontal="right"/>
    </xf>
    <xf numFmtId="165" fontId="58" fillId="0" borderId="32" xfId="0" applyNumberFormat="1" applyFont="1" applyFill="1" applyBorder="1"/>
    <xf numFmtId="165" fontId="69" fillId="0" borderId="32" xfId="0" applyNumberFormat="1" applyFont="1" applyFill="1" applyBorder="1"/>
    <xf numFmtId="165" fontId="27" fillId="0" borderId="32" xfId="0" applyNumberFormat="1" applyFont="1" applyFill="1" applyBorder="1"/>
    <xf numFmtId="167" fontId="10" fillId="0" borderId="32" xfId="0" applyNumberFormat="1" applyFont="1" applyFill="1" applyBorder="1" applyAlignment="1">
      <alignment horizontal="right"/>
    </xf>
    <xf numFmtId="167" fontId="10" fillId="0" borderId="0" xfId="0" applyNumberFormat="1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center"/>
    </xf>
    <xf numFmtId="0" fontId="9" fillId="0" borderId="32" xfId="0" applyFont="1" applyFill="1" applyBorder="1" applyAlignment="1">
      <alignment horizontal="left"/>
    </xf>
    <xf numFmtId="0" fontId="73" fillId="0" borderId="32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0" fontId="6" fillId="0" borderId="42" xfId="0" applyFont="1" applyFill="1" applyBorder="1" applyAlignment="1">
      <alignment horizontal="right"/>
    </xf>
    <xf numFmtId="0" fontId="6" fillId="0" borderId="40" xfId="0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right"/>
    </xf>
    <xf numFmtId="0" fontId="0" fillId="0" borderId="32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2" fillId="0" borderId="32" xfId="0" applyFont="1" applyFill="1" applyBorder="1" applyAlignment="1">
      <alignment horizontal="center"/>
    </xf>
    <xf numFmtId="0" fontId="22" fillId="0" borderId="36" xfId="0" applyFont="1" applyFill="1" applyBorder="1" applyAlignment="1">
      <alignment horizontal="center"/>
    </xf>
    <xf numFmtId="0" fontId="22" fillId="0" borderId="42" xfId="0" applyFont="1" applyFill="1" applyBorder="1" applyAlignment="1">
      <alignment horizontal="center"/>
    </xf>
    <xf numFmtId="0" fontId="22" fillId="0" borderId="41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left"/>
    </xf>
    <xf numFmtId="0" fontId="23" fillId="0" borderId="20" xfId="0" applyFont="1" applyFill="1" applyBorder="1" applyAlignment="1">
      <alignment horizontal="center"/>
    </xf>
    <xf numFmtId="2" fontId="61" fillId="0" borderId="27" xfId="0" applyNumberFormat="1" applyFont="1" applyFill="1" applyBorder="1"/>
    <xf numFmtId="2" fontId="10" fillId="0" borderId="20" xfId="0" applyNumberFormat="1" applyFont="1" applyFill="1" applyBorder="1" applyAlignment="1">
      <alignment horizontal="right"/>
    </xf>
    <xf numFmtId="165" fontId="10" fillId="0" borderId="27" xfId="0" applyNumberFormat="1" applyFont="1" applyFill="1" applyBorder="1"/>
    <xf numFmtId="1" fontId="10" fillId="0" borderId="27" xfId="0" applyNumberFormat="1" applyFont="1" applyFill="1" applyBorder="1" applyAlignment="1">
      <alignment horizontal="center"/>
    </xf>
    <xf numFmtId="2" fontId="10" fillId="0" borderId="27" xfId="0" applyNumberFormat="1" applyFont="1" applyFill="1" applyBorder="1" applyAlignment="1">
      <alignment horizontal="center"/>
    </xf>
    <xf numFmtId="164" fontId="10" fillId="0" borderId="27" xfId="0" applyNumberFormat="1" applyFont="1" applyFill="1" applyBorder="1" applyAlignment="1">
      <alignment horizontal="center"/>
    </xf>
    <xf numFmtId="165" fontId="10" fillId="0" borderId="20" xfId="0" applyNumberFormat="1" applyFont="1" applyFill="1" applyBorder="1"/>
    <xf numFmtId="0" fontId="25" fillId="0" borderId="19" xfId="0" applyFont="1" applyFill="1" applyBorder="1" applyAlignment="1">
      <alignment horizontal="left"/>
    </xf>
    <xf numFmtId="2" fontId="10" fillId="0" borderId="27" xfId="0" applyNumberFormat="1" applyFont="1" applyFill="1" applyBorder="1" applyAlignment="1">
      <alignment horizontal="right"/>
    </xf>
    <xf numFmtId="2" fontId="61" fillId="0" borderId="27" xfId="0" applyNumberFormat="1" applyFont="1" applyFill="1" applyBorder="1" applyAlignment="1">
      <alignment horizontal="right"/>
    </xf>
    <xf numFmtId="3" fontId="61" fillId="0" borderId="27" xfId="0" applyNumberFormat="1" applyFont="1" applyFill="1" applyBorder="1" applyAlignment="1">
      <alignment horizontal="right"/>
    </xf>
    <xf numFmtId="168" fontId="61" fillId="0" borderId="27" xfId="0" applyNumberFormat="1" applyFont="1" applyFill="1" applyBorder="1" applyAlignment="1">
      <alignment horizontal="right"/>
    </xf>
    <xf numFmtId="167" fontId="10" fillId="0" borderId="20" xfId="0" applyNumberFormat="1" applyFont="1" applyFill="1" applyBorder="1" applyAlignment="1">
      <alignment horizontal="right"/>
    </xf>
    <xf numFmtId="167" fontId="10" fillId="0" borderId="27" xfId="0" applyNumberFormat="1" applyFont="1" applyFill="1" applyBorder="1" applyAlignment="1">
      <alignment horizontal="right"/>
    </xf>
    <xf numFmtId="166" fontId="10" fillId="0" borderId="27" xfId="0" applyNumberFormat="1" applyFont="1" applyFill="1" applyBorder="1" applyAlignment="1">
      <alignment horizontal="right"/>
    </xf>
    <xf numFmtId="168" fontId="10" fillId="0" borderId="27" xfId="0" applyNumberFormat="1" applyFont="1" applyFill="1" applyBorder="1" applyAlignment="1">
      <alignment horizontal="right"/>
    </xf>
    <xf numFmtId="0" fontId="0" fillId="0" borderId="27" xfId="0" applyFill="1" applyBorder="1"/>
    <xf numFmtId="0" fontId="10" fillId="0" borderId="19" xfId="0" applyFont="1" applyFill="1" applyBorder="1" applyAlignment="1">
      <alignment horizontal="left"/>
    </xf>
    <xf numFmtId="2" fontId="65" fillId="0" borderId="27" xfId="0" applyNumberFormat="1" applyFont="1" applyFill="1" applyBorder="1" applyAlignment="1">
      <alignment horizontal="right"/>
    </xf>
    <xf numFmtId="2" fontId="10" fillId="0" borderId="27" xfId="0" applyNumberFormat="1" applyFont="1" applyFill="1" applyBorder="1"/>
    <xf numFmtId="0" fontId="24" fillId="0" borderId="19" xfId="0" applyFont="1" applyFill="1" applyBorder="1" applyAlignment="1">
      <alignment horizontal="left"/>
    </xf>
    <xf numFmtId="165" fontId="10" fillId="0" borderId="27" xfId="0" applyNumberFormat="1" applyFont="1" applyFill="1" applyBorder="1" applyAlignment="1">
      <alignment horizontal="right"/>
    </xf>
    <xf numFmtId="165" fontId="10" fillId="0" borderId="20" xfId="0" applyNumberFormat="1" applyFont="1" applyFill="1" applyBorder="1" applyAlignment="1">
      <alignment horizontal="right"/>
    </xf>
    <xf numFmtId="0" fontId="10" fillId="0" borderId="19" xfId="0" applyFont="1" applyFill="1" applyBorder="1"/>
    <xf numFmtId="0" fontId="19" fillId="0" borderId="19" xfId="0" applyFont="1" applyFill="1" applyBorder="1" applyAlignment="1">
      <alignment horizontal="left"/>
    </xf>
    <xf numFmtId="0" fontId="10" fillId="0" borderId="18" xfId="0" applyFont="1" applyFill="1" applyBorder="1" applyAlignment="1"/>
    <xf numFmtId="0" fontId="10" fillId="0" borderId="18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Font="1" applyBorder="1"/>
    <xf numFmtId="0" fontId="8" fillId="0" borderId="0" xfId="0" applyFont="1" applyBorder="1"/>
    <xf numFmtId="1" fontId="10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20" fillId="0" borderId="31" xfId="0" applyFont="1" applyFill="1" applyBorder="1" applyAlignment="1">
      <alignment horizontal="center"/>
    </xf>
    <xf numFmtId="0" fontId="6" fillId="0" borderId="31" xfId="0" applyFont="1" applyFill="1" applyBorder="1" applyAlignment="1">
      <alignment horizontal="left"/>
    </xf>
    <xf numFmtId="0" fontId="18" fillId="0" borderId="31" xfId="0" applyFont="1" applyFill="1" applyBorder="1" applyAlignment="1">
      <alignment horizontal="center"/>
    </xf>
    <xf numFmtId="0" fontId="22" fillId="0" borderId="31" xfId="0" applyFont="1" applyFill="1" applyBorder="1" applyAlignment="1">
      <alignment horizontal="center"/>
    </xf>
    <xf numFmtId="2" fontId="0" fillId="0" borderId="0" xfId="0" applyNumberFormat="1"/>
    <xf numFmtId="2" fontId="6" fillId="0" borderId="0" xfId="0" applyNumberFormat="1" applyFont="1" applyBorder="1" applyAlignment="1">
      <alignment horizontal="center"/>
    </xf>
    <xf numFmtId="2" fontId="0" fillId="0" borderId="0" xfId="0" applyNumberFormat="1" applyBorder="1"/>
    <xf numFmtId="2" fontId="13" fillId="0" borderId="0" xfId="0" applyNumberFormat="1" applyFont="1" applyFill="1" applyBorder="1" applyAlignment="1">
      <alignment horizontal="left"/>
    </xf>
    <xf numFmtId="2" fontId="6" fillId="0" borderId="0" xfId="0" applyNumberFormat="1" applyFont="1" applyFill="1" applyBorder="1" applyAlignment="1"/>
    <xf numFmtId="2" fontId="6" fillId="0" borderId="0" xfId="0" applyNumberFormat="1" applyFont="1" applyFill="1" applyBorder="1" applyAlignment="1">
      <alignment horizontal="center"/>
    </xf>
    <xf numFmtId="2" fontId="6" fillId="0" borderId="31" xfId="0" applyNumberFormat="1" applyFont="1" applyFill="1" applyBorder="1" applyAlignment="1">
      <alignment horizontal="center"/>
    </xf>
    <xf numFmtId="0" fontId="6" fillId="0" borderId="31" xfId="0" applyNumberFormat="1" applyFont="1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Border="1"/>
    <xf numFmtId="168" fontId="6" fillId="0" borderId="0" xfId="0" applyNumberFormat="1" applyFont="1" applyBorder="1" applyAlignment="1">
      <alignment horizontal="center"/>
    </xf>
    <xf numFmtId="168" fontId="4" fillId="0" borderId="0" xfId="0" applyNumberFormat="1" applyFont="1" applyBorder="1"/>
    <xf numFmtId="168" fontId="6" fillId="0" borderId="31" xfId="0" applyNumberFormat="1" applyFont="1" applyFill="1" applyBorder="1" applyAlignment="1">
      <alignment horizontal="center"/>
    </xf>
    <xf numFmtId="168" fontId="10" fillId="0" borderId="31" xfId="0" applyNumberFormat="1" applyFont="1" applyFill="1" applyBorder="1" applyAlignment="1">
      <alignment horizontal="center"/>
    </xf>
    <xf numFmtId="0" fontId="22" fillId="0" borderId="33" xfId="0" applyFont="1" applyFill="1" applyBorder="1" applyAlignment="1">
      <alignment horizontal="center"/>
    </xf>
    <xf numFmtId="0" fontId="22" fillId="0" borderId="37" xfId="0" applyFont="1" applyFill="1" applyBorder="1" applyAlignment="1">
      <alignment horizontal="center"/>
    </xf>
    <xf numFmtId="0" fontId="18" fillId="0" borderId="18" xfId="0" applyFont="1" applyFill="1" applyBorder="1" applyAlignment="1">
      <alignment horizontal="left"/>
    </xf>
    <xf numFmtId="0" fontId="18" fillId="0" borderId="18" xfId="0" applyFont="1" applyFill="1" applyBorder="1"/>
    <xf numFmtId="0" fontId="0" fillId="0" borderId="40" xfId="0" applyFill="1" applyBorder="1" applyAlignment="1">
      <alignment horizontal="center"/>
    </xf>
    <xf numFmtId="1" fontId="0" fillId="0" borderId="40" xfId="0" applyNumberFormat="1" applyFill="1" applyBorder="1" applyAlignment="1">
      <alignment horizontal="center"/>
    </xf>
    <xf numFmtId="0" fontId="64" fillId="0" borderId="40" xfId="0" applyFont="1" applyFill="1" applyBorder="1" applyAlignment="1">
      <alignment horizontal="center"/>
    </xf>
    <xf numFmtId="0" fontId="68" fillId="0" borderId="40" xfId="0" applyFont="1" applyFill="1" applyBorder="1"/>
    <xf numFmtId="0" fontId="0" fillId="0" borderId="42" xfId="0" applyFill="1" applyBorder="1" applyAlignment="1">
      <alignment horizontal="right"/>
    </xf>
    <xf numFmtId="0" fontId="0" fillId="0" borderId="40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32" xfId="0" applyNumberFormat="1" applyFill="1" applyBorder="1" applyAlignment="1">
      <alignment horizontal="center"/>
    </xf>
    <xf numFmtId="172" fontId="10" fillId="0" borderId="0" xfId="0" applyNumberFormat="1" applyFont="1" applyBorder="1"/>
    <xf numFmtId="172" fontId="10" fillId="0" borderId="31" xfId="0" applyNumberFormat="1" applyFont="1" applyFill="1" applyBorder="1" applyAlignment="1">
      <alignment horizontal="center"/>
    </xf>
    <xf numFmtId="0" fontId="61" fillId="0" borderId="27" xfId="0" applyFont="1" applyFill="1" applyBorder="1" applyAlignment="1">
      <alignment horizontal="right"/>
    </xf>
    <xf numFmtId="174" fontId="10" fillId="0" borderId="0" xfId="0" applyNumberFormat="1" applyFont="1" applyFill="1" applyBorder="1" applyAlignment="1">
      <alignment horizontal="right"/>
    </xf>
    <xf numFmtId="0" fontId="0" fillId="0" borderId="45" xfId="0" applyFill="1" applyBorder="1"/>
    <xf numFmtId="0" fontId="0" fillId="0" borderId="42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12" xfId="0" applyFill="1" applyBorder="1"/>
    <xf numFmtId="0" fontId="10" fillId="0" borderId="32" xfId="0" applyFont="1" applyBorder="1"/>
    <xf numFmtId="174" fontId="10" fillId="0" borderId="8" xfId="0" applyNumberFormat="1" applyFont="1" applyFill="1" applyBorder="1"/>
    <xf numFmtId="169" fontId="10" fillId="0" borderId="0" xfId="0" applyNumberFormat="1" applyFont="1" applyBorder="1"/>
    <xf numFmtId="2" fontId="10" fillId="0" borderId="12" xfId="0" applyNumberFormat="1" applyFont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0" fillId="0" borderId="8" xfId="0" applyFont="1" applyFill="1" applyBorder="1"/>
    <xf numFmtId="0" fontId="0" fillId="0" borderId="0" xfId="0"/>
    <xf numFmtId="0" fontId="10" fillId="0" borderId="15" xfId="0" applyFont="1" applyFill="1" applyBorder="1"/>
    <xf numFmtId="0" fontId="0" fillId="0" borderId="0" xfId="0"/>
    <xf numFmtId="0" fontId="10" fillId="0" borderId="12" xfId="0" applyFont="1" applyBorder="1"/>
    <xf numFmtId="0" fontId="10" fillId="0" borderId="13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12" xfId="0" applyFont="1" applyBorder="1" applyAlignment="1">
      <alignment horizontal="center"/>
    </xf>
    <xf numFmtId="0" fontId="10" fillId="0" borderId="1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0" fontId="23" fillId="0" borderId="7" xfId="0" applyFont="1" applyBorder="1" applyAlignment="1">
      <alignment horizontal="center"/>
    </xf>
    <xf numFmtId="164" fontId="10" fillId="0" borderId="7" xfId="0" applyNumberFormat="1" applyFont="1" applyBorder="1"/>
    <xf numFmtId="0" fontId="10" fillId="0" borderId="12" xfId="0" applyFont="1" applyFill="1" applyBorder="1"/>
    <xf numFmtId="0" fontId="10" fillId="0" borderId="7" xfId="0" applyFont="1" applyFill="1" applyBorder="1" applyAlignment="1">
      <alignment horizontal="left"/>
    </xf>
    <xf numFmtId="0" fontId="10" fillId="0" borderId="0" xfId="0" applyFont="1" applyFill="1" applyBorder="1"/>
    <xf numFmtId="0" fontId="0" fillId="0" borderId="0" xfId="0" applyFill="1" applyBorder="1"/>
    <xf numFmtId="2" fontId="61" fillId="0" borderId="0" xfId="0" applyNumberFormat="1" applyFont="1" applyFill="1" applyBorder="1" applyAlignment="1">
      <alignment horizontal="right"/>
    </xf>
    <xf numFmtId="2" fontId="65" fillId="0" borderId="0" xfId="0" applyNumberFormat="1" applyFont="1" applyFill="1" applyBorder="1" applyAlignment="1">
      <alignment horizontal="right"/>
    </xf>
    <xf numFmtId="2" fontId="67" fillId="0" borderId="0" xfId="0" applyNumberFormat="1" applyFont="1" applyFill="1" applyBorder="1" applyAlignment="1">
      <alignment horizontal="right"/>
    </xf>
    <xf numFmtId="2" fontId="68" fillId="0" borderId="0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168" fontId="61" fillId="0" borderId="0" xfId="0" applyNumberFormat="1" applyFont="1" applyFill="1" applyBorder="1" applyAlignment="1">
      <alignment horizontal="right"/>
    </xf>
    <xf numFmtId="168" fontId="65" fillId="0" borderId="0" xfId="0" applyNumberFormat="1" applyFont="1" applyFill="1" applyBorder="1" applyAlignment="1">
      <alignment horizontal="right"/>
    </xf>
    <xf numFmtId="2" fontId="61" fillId="0" borderId="0" xfId="0" applyNumberFormat="1" applyFont="1" applyFill="1" applyBorder="1"/>
    <xf numFmtId="0" fontId="10" fillId="0" borderId="18" xfId="0" applyFont="1" applyFill="1" applyBorder="1"/>
    <xf numFmtId="0" fontId="10" fillId="0" borderId="18" xfId="0" applyFont="1" applyFill="1" applyBorder="1" applyAlignment="1">
      <alignment horizontal="left"/>
    </xf>
    <xf numFmtId="165" fontId="10" fillId="0" borderId="0" xfId="0" applyNumberFormat="1" applyFont="1" applyFill="1" applyBorder="1"/>
    <xf numFmtId="3" fontId="61" fillId="0" borderId="0" xfId="0" applyNumberFormat="1" applyFont="1" applyFill="1" applyBorder="1" applyAlignment="1">
      <alignment horizontal="right"/>
    </xf>
    <xf numFmtId="0" fontId="61" fillId="0" borderId="0" xfId="0" applyFont="1" applyFill="1" applyBorder="1"/>
    <xf numFmtId="2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left"/>
    </xf>
    <xf numFmtId="0" fontId="61" fillId="0" borderId="0" xfId="0" applyFont="1" applyFill="1" applyBorder="1" applyAlignment="1">
      <alignment horizontal="right"/>
    </xf>
    <xf numFmtId="0" fontId="61" fillId="0" borderId="0" xfId="0" applyNumberFormat="1" applyFont="1" applyFill="1" applyBorder="1" applyAlignment="1"/>
    <xf numFmtId="165" fontId="10" fillId="0" borderId="0" xfId="0" applyNumberFormat="1" applyFont="1" applyFill="1" applyBorder="1" applyAlignment="1">
      <alignment horizontal="right"/>
    </xf>
    <xf numFmtId="165" fontId="69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166" fontId="10" fillId="0" borderId="0" xfId="0" applyNumberFormat="1" applyFont="1" applyFill="1" applyBorder="1" applyAlignment="1">
      <alignment horizontal="right"/>
    </xf>
    <xf numFmtId="0" fontId="10" fillId="12" borderId="32" xfId="0" applyFont="1" applyFill="1" applyBorder="1" applyAlignment="1">
      <alignment horizontal="center"/>
    </xf>
    <xf numFmtId="172" fontId="10" fillId="12" borderId="32" xfId="0" applyNumberFormat="1" applyFont="1" applyFill="1" applyBorder="1" applyAlignment="1">
      <alignment horizontal="center"/>
    </xf>
    <xf numFmtId="0" fontId="10" fillId="12" borderId="33" xfId="0" applyFont="1" applyFill="1" applyBorder="1" applyAlignment="1">
      <alignment horizontal="center"/>
    </xf>
    <xf numFmtId="172" fontId="10" fillId="12" borderId="33" xfId="0" applyNumberFormat="1" applyFont="1" applyFill="1" applyBorder="1" applyAlignment="1">
      <alignment horizontal="center"/>
    </xf>
    <xf numFmtId="0" fontId="55" fillId="0" borderId="11" xfId="0" applyFont="1" applyBorder="1" applyAlignment="1">
      <alignment horizontal="left"/>
    </xf>
    <xf numFmtId="168" fontId="10" fillId="0" borderId="0" xfId="0" applyNumberFormat="1" applyFont="1" applyBorder="1"/>
    <xf numFmtId="0" fontId="10" fillId="0" borderId="36" xfId="0" applyFont="1" applyFill="1" applyBorder="1"/>
    <xf numFmtId="0" fontId="10" fillId="0" borderId="36" xfId="0" applyFont="1" applyFill="1" applyBorder="1" applyAlignment="1">
      <alignment horizontal="left"/>
    </xf>
    <xf numFmtId="0" fontId="10" fillId="0" borderId="42" xfId="0" applyFont="1" applyFill="1" applyBorder="1"/>
    <xf numFmtId="0" fontId="0" fillId="0" borderId="0" xfId="0" applyNumberFormat="1" applyFill="1" applyBorder="1" applyAlignment="1">
      <alignment horizontal="center"/>
    </xf>
    <xf numFmtId="174" fontId="10" fillId="0" borderId="0" xfId="0" applyNumberFormat="1" applyFont="1" applyFill="1" applyBorder="1"/>
    <xf numFmtId="0" fontId="23" fillId="0" borderId="32" xfId="0" applyFont="1" applyBorder="1" applyAlignment="1">
      <alignment horizontal="center"/>
    </xf>
    <xf numFmtId="0" fontId="54" fillId="0" borderId="18" xfId="0" quotePrefix="1" applyFont="1" applyFill="1" applyBorder="1" applyAlignment="1">
      <alignment horizontal="left"/>
    </xf>
    <xf numFmtId="0" fontId="55" fillId="0" borderId="9" xfId="0" applyFont="1" applyBorder="1"/>
    <xf numFmtId="0" fontId="0" fillId="0" borderId="12" xfId="0" applyBorder="1"/>
    <xf numFmtId="0" fontId="10" fillId="0" borderId="28" xfId="0" applyFont="1" applyBorder="1"/>
    <xf numFmtId="0" fontId="7" fillId="0" borderId="5" xfId="0" applyFont="1" applyFill="1" applyBorder="1" applyAlignment="1">
      <alignment horizontal="left"/>
    </xf>
    <xf numFmtId="0" fontId="9" fillId="0" borderId="32" xfId="0" applyFont="1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10" fillId="0" borderId="36" xfId="0" applyFont="1" applyBorder="1"/>
    <xf numFmtId="0" fontId="44" fillId="0" borderId="31" xfId="0" applyFont="1" applyBorder="1" applyAlignment="1">
      <alignment horizontal="right"/>
    </xf>
    <xf numFmtId="0" fontId="10" fillId="0" borderId="31" xfId="0" applyFont="1" applyBorder="1" applyAlignment="1">
      <alignment horizontal="left"/>
    </xf>
    <xf numFmtId="0" fontId="10" fillId="0" borderId="31" xfId="0" applyFont="1" applyBorder="1"/>
    <xf numFmtId="0" fontId="10" fillId="0" borderId="17" xfId="0" applyFont="1" applyBorder="1"/>
    <xf numFmtId="0" fontId="51" fillId="0" borderId="15" xfId="0" applyFont="1" applyBorder="1" applyAlignment="1">
      <alignment horizontal="left"/>
    </xf>
    <xf numFmtId="2" fontId="0" fillId="0" borderId="43" xfId="0" applyNumberFormat="1" applyFill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23" fillId="0" borderId="28" xfId="0" applyFont="1" applyFill="1" applyBorder="1" applyAlignment="1">
      <alignment horizontal="center"/>
    </xf>
    <xf numFmtId="0" fontId="23" fillId="0" borderId="39" xfId="0" applyFont="1" applyFill="1" applyBorder="1" applyAlignment="1">
      <alignment horizontal="center"/>
    </xf>
    <xf numFmtId="0" fontId="23" fillId="0" borderId="46" xfId="0" applyFont="1" applyFill="1" applyBorder="1" applyAlignment="1">
      <alignment horizontal="center"/>
    </xf>
    <xf numFmtId="0" fontId="10" fillId="0" borderId="47" xfId="0" applyFont="1" applyBorder="1" applyAlignment="1">
      <alignment horizontal="right"/>
    </xf>
    <xf numFmtId="0" fontId="10" fillId="0" borderId="48" xfId="0" applyFont="1" applyBorder="1" applyAlignment="1">
      <alignment horizontal="right"/>
    </xf>
    <xf numFmtId="0" fontId="10" fillId="0" borderId="48" xfId="0" applyFont="1" applyFill="1" applyBorder="1" applyAlignment="1">
      <alignment horizontal="right"/>
    </xf>
    <xf numFmtId="2" fontId="10" fillId="0" borderId="27" xfId="0" applyNumberFormat="1" applyFont="1" applyFill="1" applyBorder="1" applyAlignment="1">
      <alignment horizontal="left"/>
    </xf>
    <xf numFmtId="0" fontId="23" fillId="0" borderId="43" xfId="0" applyFont="1" applyBorder="1" applyAlignment="1">
      <alignment horizontal="center"/>
    </xf>
    <xf numFmtId="169" fontId="25" fillId="0" borderId="8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56" fillId="0" borderId="19" xfId="0" applyFont="1" applyFill="1" applyBorder="1" applyAlignment="1">
      <alignment horizontal="left"/>
    </xf>
    <xf numFmtId="171" fontId="61" fillId="0" borderId="32" xfId="0" applyNumberFormat="1" applyFont="1" applyFill="1" applyBorder="1" applyAlignment="1">
      <alignment horizontal="center"/>
    </xf>
    <xf numFmtId="171" fontId="61" fillId="0" borderId="2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76" fillId="0" borderId="18" xfId="0" applyFont="1" applyFill="1" applyBorder="1" applyAlignment="1">
      <alignment horizontal="left"/>
    </xf>
    <xf numFmtId="172" fontId="56" fillId="0" borderId="0" xfId="0" applyNumberFormat="1" applyFont="1" applyFill="1" applyBorder="1" applyAlignment="1">
      <alignment horizontal="right"/>
    </xf>
    <xf numFmtId="0" fontId="24" fillId="0" borderId="3" xfId="0" applyFont="1" applyBorder="1" applyAlignment="1">
      <alignment horizontal="left"/>
    </xf>
    <xf numFmtId="0" fontId="56" fillId="0" borderId="8" xfId="0" applyFont="1" applyFill="1" applyBorder="1"/>
    <xf numFmtId="0" fontId="59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168" fontId="0" fillId="0" borderId="36" xfId="0" applyNumberFormat="1" applyFill="1" applyBorder="1" applyAlignment="1">
      <alignment horizontal="center"/>
    </xf>
    <xf numFmtId="2" fontId="0" fillId="0" borderId="36" xfId="0" applyNumberFormat="1" applyFill="1" applyBorder="1"/>
    <xf numFmtId="165" fontId="0" fillId="0" borderId="0" xfId="0" applyNumberFormat="1" applyFill="1" applyBorder="1"/>
    <xf numFmtId="2" fontId="0" fillId="0" borderId="36" xfId="0" applyNumberFormat="1" applyFill="1" applyBorder="1" applyAlignment="1">
      <alignment horizontal="center"/>
    </xf>
    <xf numFmtId="0" fontId="68" fillId="0" borderId="36" xfId="0" applyFont="1" applyFill="1" applyBorder="1"/>
    <xf numFmtId="1" fontId="0" fillId="0" borderId="0" xfId="0" applyNumberFormat="1" applyFill="1" applyBorder="1"/>
    <xf numFmtId="2" fontId="0" fillId="0" borderId="50" xfId="0" applyNumberFormat="1" applyFill="1" applyBorder="1" applyAlignment="1">
      <alignment horizontal="center"/>
    </xf>
    <xf numFmtId="2" fontId="0" fillId="0" borderId="49" xfId="0" applyNumberFormat="1" applyFill="1" applyBorder="1" applyAlignment="1">
      <alignment horizontal="center"/>
    </xf>
    <xf numFmtId="0" fontId="6" fillId="0" borderId="32" xfId="0" applyFont="1" applyFill="1" applyBorder="1" applyAlignment="1">
      <alignment horizontal="left"/>
    </xf>
    <xf numFmtId="0" fontId="43" fillId="0" borderId="7" xfId="0" applyFont="1" applyBorder="1" applyAlignment="1">
      <alignment horizontal="left"/>
    </xf>
    <xf numFmtId="0" fontId="25" fillId="0" borderId="6" xfId="0" applyFont="1" applyBorder="1" applyAlignment="1">
      <alignment horizontal="left"/>
    </xf>
    <xf numFmtId="0" fontId="0" fillId="0" borderId="51" xfId="0" applyBorder="1"/>
    <xf numFmtId="0" fontId="10" fillId="0" borderId="51" xfId="0" applyFont="1" applyBorder="1" applyAlignment="1">
      <alignment horizontal="left"/>
    </xf>
    <xf numFmtId="0" fontId="10" fillId="0" borderId="19" xfId="0" applyFont="1" applyBorder="1"/>
    <xf numFmtId="0" fontId="10" fillId="0" borderId="27" xfId="0" applyFont="1" applyBorder="1"/>
    <xf numFmtId="0" fontId="10" fillId="0" borderId="51" xfId="0" applyFont="1" applyBorder="1" applyAlignment="1">
      <alignment horizontal="center"/>
    </xf>
    <xf numFmtId="0" fontId="0" fillId="0" borderId="51" xfId="0" applyFill="1" applyBorder="1"/>
    <xf numFmtId="169" fontId="64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/>
    <xf numFmtId="2" fontId="6" fillId="0" borderId="0" xfId="0" applyNumberFormat="1" applyFont="1" applyBorder="1" applyAlignment="1">
      <alignment horizontal="center"/>
    </xf>
    <xf numFmtId="49" fontId="6" fillId="13" borderId="14" xfId="0" applyNumberFormat="1" applyFont="1" applyFill="1" applyBorder="1" applyAlignment="1">
      <alignment horizontal="center"/>
    </xf>
    <xf numFmtId="1" fontId="6" fillId="13" borderId="14" xfId="0" applyNumberFormat="1" applyFont="1" applyFill="1" applyBorder="1"/>
    <xf numFmtId="168" fontId="6" fillId="13" borderId="14" xfId="0" applyNumberFormat="1" applyFont="1" applyFill="1" applyBorder="1"/>
    <xf numFmtId="2" fontId="6" fillId="13" borderId="14" xfId="0" applyNumberFormat="1" applyFont="1" applyFill="1" applyBorder="1"/>
    <xf numFmtId="2" fontId="6" fillId="13" borderId="2" xfId="0" applyNumberFormat="1" applyFont="1" applyFill="1" applyBorder="1"/>
    <xf numFmtId="1" fontId="6" fillId="13" borderId="1" xfId="0" applyNumberFormat="1" applyFont="1" applyFill="1" applyBorder="1"/>
    <xf numFmtId="2" fontId="6" fillId="13" borderId="4" xfId="0" applyNumberFormat="1" applyFont="1" applyFill="1" applyBorder="1"/>
    <xf numFmtId="0" fontId="6" fillId="13" borderId="2" xfId="0" applyFont="1" applyFill="1" applyBorder="1"/>
    <xf numFmtId="0" fontId="0" fillId="0" borderId="6" xfId="0" applyFill="1" applyBorder="1"/>
    <xf numFmtId="2" fontId="10" fillId="0" borderId="36" xfId="0" applyNumberFormat="1" applyFont="1" applyFill="1" applyBorder="1"/>
    <xf numFmtId="169" fontId="56" fillId="0" borderId="10" xfId="0" applyNumberFormat="1" applyFont="1" applyFill="1" applyBorder="1"/>
    <xf numFmtId="0" fontId="10" fillId="0" borderId="18" xfId="0" applyFont="1" applyBorder="1" applyAlignment="1"/>
    <xf numFmtId="169" fontId="10" fillId="0" borderId="25" xfId="0" applyNumberFormat="1" applyFont="1" applyFill="1" applyBorder="1"/>
    <xf numFmtId="0" fontId="55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54" fillId="0" borderId="13" xfId="0" applyFont="1" applyBorder="1"/>
    <xf numFmtId="0" fontId="18" fillId="0" borderId="13" xfId="0" applyFont="1" applyBorder="1" applyAlignment="1">
      <alignment horizontal="left"/>
    </xf>
    <xf numFmtId="0" fontId="43" fillId="0" borderId="15" xfId="0" applyFont="1" applyBorder="1" applyAlignment="1">
      <alignment horizontal="left"/>
    </xf>
    <xf numFmtId="0" fontId="24" fillId="0" borderId="8" xfId="0" applyFont="1" applyBorder="1" applyAlignment="1">
      <alignment horizontal="center"/>
    </xf>
    <xf numFmtId="0" fontId="0" fillId="14" borderId="0" xfId="0" applyFont="1" applyFill="1"/>
    <xf numFmtId="0" fontId="0" fillId="14" borderId="0" xfId="0" applyFont="1" applyFill="1" applyAlignment="1">
      <alignment horizontal="center"/>
    </xf>
    <xf numFmtId="0" fontId="79" fillId="0" borderId="0" xfId="0" applyFont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80" fillId="0" borderId="0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2" fillId="0" borderId="0" xfId="0" applyFont="1" applyFill="1" applyBorder="1" applyAlignment="1">
      <alignment horizontal="center"/>
    </xf>
    <xf numFmtId="0" fontId="78" fillId="14" borderId="0" xfId="0" applyFont="1" applyFill="1" applyAlignment="1">
      <alignment horizontal="center"/>
    </xf>
    <xf numFmtId="0" fontId="83" fillId="14" borderId="0" xfId="0" applyFont="1" applyFill="1" applyAlignment="1">
      <alignment horizontal="center"/>
    </xf>
    <xf numFmtId="0" fontId="84" fillId="14" borderId="0" xfId="0" applyFont="1" applyFill="1" applyAlignment="1">
      <alignment horizontal="center"/>
    </xf>
    <xf numFmtId="0" fontId="85" fillId="0" borderId="0" xfId="0" applyFont="1" applyBorder="1" applyAlignment="1">
      <alignment horizontal="center"/>
    </xf>
    <xf numFmtId="0" fontId="86" fillId="0" borderId="0" xfId="0" applyFont="1" applyAlignment="1">
      <alignment horizontal="center"/>
    </xf>
    <xf numFmtId="14" fontId="0" fillId="0" borderId="0" xfId="0" applyNumberFormat="1"/>
    <xf numFmtId="169" fontId="10" fillId="0" borderId="0" xfId="0" applyNumberFormat="1" applyFont="1" applyFill="1"/>
    <xf numFmtId="169" fontId="10" fillId="0" borderId="8" xfId="0" applyNumberFormat="1" applyFont="1" applyBorder="1" applyAlignment="1">
      <alignment horizontal="right"/>
    </xf>
    <xf numFmtId="169" fontId="25" fillId="0" borderId="10" xfId="0" applyNumberFormat="1" applyFont="1" applyFill="1" applyBorder="1" applyAlignment="1">
      <alignment horizontal="right"/>
    </xf>
    <xf numFmtId="169" fontId="10" fillId="0" borderId="7" xfId="0" applyNumberFormat="1" applyFont="1" applyBorder="1"/>
    <xf numFmtId="0" fontId="54" fillId="0" borderId="11" xfId="0" applyFont="1" applyBorder="1" applyAlignment="1">
      <alignment horizontal="left"/>
    </xf>
    <xf numFmtId="0" fontId="18" fillId="0" borderId="10" xfId="0" applyFont="1" applyBorder="1"/>
    <xf numFmtId="0" fontId="24" fillId="0" borderId="6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0" fillId="0" borderId="32" xfId="0" applyNumberFormat="1" applyFont="1" applyFill="1" applyBorder="1" applyAlignment="1"/>
    <xf numFmtId="0" fontId="2" fillId="15" borderId="0" xfId="7" applyFill="1"/>
    <xf numFmtId="169" fontId="25" fillId="0" borderId="0" xfId="0" applyNumberFormat="1" applyFont="1" applyFill="1" applyBorder="1" applyAlignment="1">
      <alignment horizontal="right"/>
    </xf>
    <xf numFmtId="0" fontId="43" fillId="0" borderId="11" xfId="0" applyFont="1" applyBorder="1" applyAlignment="1">
      <alignment horizontal="left"/>
    </xf>
    <xf numFmtId="0" fontId="54" fillId="0" borderId="15" xfId="0" applyFont="1" applyBorder="1"/>
    <xf numFmtId="0" fontId="54" fillId="0" borderId="7" xfId="0" applyFont="1" applyBorder="1" applyAlignment="1">
      <alignment horizontal="left"/>
    </xf>
    <xf numFmtId="0" fontId="54" fillId="0" borderId="6" xfId="0" applyFont="1" applyBorder="1"/>
    <xf numFmtId="169" fontId="25" fillId="0" borderId="3" xfId="0" applyNumberFormat="1" applyFont="1" applyFill="1" applyBorder="1" applyAlignment="1">
      <alignment horizontal="right"/>
    </xf>
    <xf numFmtId="169" fontId="56" fillId="0" borderId="0" xfId="0" applyNumberFormat="1" applyFont="1" applyBorder="1"/>
    <xf numFmtId="165" fontId="69" fillId="0" borderId="20" xfId="0" applyNumberFormat="1" applyFont="1" applyFill="1" applyBorder="1"/>
    <xf numFmtId="0" fontId="0" fillId="0" borderId="7" xfId="0" applyBorder="1"/>
    <xf numFmtId="2" fontId="55" fillId="0" borderId="15" xfId="0" applyNumberFormat="1" applyFont="1" applyBorder="1" applyAlignment="1">
      <alignment horizontal="left"/>
    </xf>
    <xf numFmtId="0" fontId="43" fillId="0" borderId="11" xfId="0" applyFont="1" applyBorder="1"/>
    <xf numFmtId="2" fontId="10" fillId="0" borderId="11" xfId="0" applyNumberFormat="1" applyFont="1" applyBorder="1"/>
    <xf numFmtId="2" fontId="43" fillId="0" borderId="6" xfId="0" applyNumberFormat="1" applyFont="1" applyBorder="1"/>
    <xf numFmtId="0" fontId="54" fillId="0" borderId="6" xfId="0" applyFont="1" applyBorder="1" applyAlignment="1">
      <alignment horizontal="left"/>
    </xf>
    <xf numFmtId="0" fontId="24" fillId="0" borderId="15" xfId="0" applyFont="1" applyBorder="1"/>
    <xf numFmtId="0" fontId="18" fillId="0" borderId="11" xfId="0" applyFont="1" applyBorder="1" applyAlignment="1">
      <alignment horizontal="left"/>
    </xf>
    <xf numFmtId="0" fontId="55" fillId="0" borderId="8" xfId="0" applyFont="1" applyBorder="1"/>
    <xf numFmtId="0" fontId="25" fillId="0" borderId="9" xfId="0" applyFont="1" applyBorder="1"/>
    <xf numFmtId="0" fontId="10" fillId="0" borderId="44" xfId="0" applyFont="1" applyFill="1" applyBorder="1"/>
    <xf numFmtId="0" fontId="24" fillId="0" borderId="11" xfId="0" applyFont="1" applyBorder="1" applyAlignment="1">
      <alignment horizontal="center"/>
    </xf>
    <xf numFmtId="0" fontId="24" fillId="0" borderId="3" xfId="0" applyFont="1" applyBorder="1"/>
    <xf numFmtId="0" fontId="24" fillId="0" borderId="15" xfId="0" applyFont="1" applyBorder="1" applyAlignment="1">
      <alignment horizontal="left"/>
    </xf>
    <xf numFmtId="0" fontId="56" fillId="0" borderId="3" xfId="0" applyFont="1" applyBorder="1" applyAlignment="1">
      <alignment horizontal="left"/>
    </xf>
    <xf numFmtId="0" fontId="54" fillId="0" borderId="8" xfId="0" applyFont="1" applyBorder="1" applyAlignment="1">
      <alignment horizontal="left"/>
    </xf>
    <xf numFmtId="0" fontId="24" fillId="0" borderId="10" xfId="0" applyFont="1" applyBorder="1"/>
    <xf numFmtId="169" fontId="56" fillId="0" borderId="0" xfId="0" applyNumberFormat="1" applyFont="1" applyFill="1"/>
    <xf numFmtId="0" fontId="23" fillId="0" borderId="6" xfId="0" applyFont="1" applyFill="1" applyBorder="1" applyAlignment="1">
      <alignment horizontal="center"/>
    </xf>
    <xf numFmtId="169" fontId="56" fillId="0" borderId="7" xfId="0" applyNumberFormat="1" applyFont="1" applyFill="1" applyBorder="1" applyAlignment="1">
      <alignment horizontal="right"/>
    </xf>
    <xf numFmtId="0" fontId="0" fillId="0" borderId="32" xfId="0" applyFont="1" applyFill="1" applyBorder="1" applyAlignment="1">
      <alignment horizontal="center"/>
    </xf>
    <xf numFmtId="0" fontId="0" fillId="0" borderId="13" xfId="0" applyFill="1" applyBorder="1"/>
    <xf numFmtId="169" fontId="10" fillId="0" borderId="24" xfId="0" applyNumberFormat="1" applyFont="1" applyFill="1" applyBorder="1"/>
    <xf numFmtId="169" fontId="24" fillId="0" borderId="11" xfId="0" applyNumberFormat="1" applyFont="1" applyFill="1" applyBorder="1" applyAlignment="1">
      <alignment horizontal="right"/>
    </xf>
    <xf numFmtId="0" fontId="23" fillId="0" borderId="36" xfId="0" applyFont="1" applyFill="1" applyBorder="1" applyAlignment="1">
      <alignment horizontal="center"/>
    </xf>
    <xf numFmtId="0" fontId="23" fillId="0" borderId="18" xfId="0" applyFont="1" applyFill="1" applyBorder="1" applyAlignment="1">
      <alignment horizontal="center"/>
    </xf>
    <xf numFmtId="164" fontId="10" fillId="0" borderId="36" xfId="0" applyNumberFormat="1" applyFont="1" applyBorder="1"/>
    <xf numFmtId="169" fontId="0" fillId="0" borderId="0" xfId="0" applyNumberFormat="1" applyFont="1" applyFill="1" applyBorder="1" applyAlignment="1">
      <alignment horizontal="right"/>
    </xf>
    <xf numFmtId="169" fontId="5" fillId="0" borderId="0" xfId="1" applyNumberFormat="1" applyFill="1" applyBorder="1" applyAlignment="1" applyProtection="1">
      <alignment horizontal="right"/>
    </xf>
    <xf numFmtId="169" fontId="10" fillId="0" borderId="0" xfId="0" applyNumberFormat="1" applyFont="1" applyBorder="1" applyAlignment="1">
      <alignment horizontal="right"/>
    </xf>
    <xf numFmtId="169" fontId="10" fillId="0" borderId="0" xfId="0" applyNumberFormat="1" applyFont="1" applyFill="1" applyAlignment="1">
      <alignment horizontal="right"/>
    </xf>
    <xf numFmtId="169" fontId="0" fillId="0" borderId="0" xfId="0" applyNumberFormat="1" applyFill="1" applyAlignment="1">
      <alignment horizontal="right"/>
    </xf>
    <xf numFmtId="0" fontId="12" fillId="0" borderId="19" xfId="0" applyFont="1" applyFill="1" applyBorder="1" applyAlignment="1">
      <alignment horizontal="left"/>
    </xf>
    <xf numFmtId="0" fontId="69" fillId="0" borderId="19" xfId="0" applyFont="1" applyFill="1" applyBorder="1" applyAlignment="1">
      <alignment horizontal="left"/>
    </xf>
    <xf numFmtId="1" fontId="10" fillId="0" borderId="52" xfId="0" applyNumberFormat="1" applyFont="1" applyFill="1" applyBorder="1" applyAlignment="1">
      <alignment horizontal="center"/>
    </xf>
    <xf numFmtId="169" fontId="25" fillId="0" borderId="12" xfId="0" applyNumberFormat="1" applyFont="1" applyFill="1" applyBorder="1" applyAlignment="1">
      <alignment horizontal="right"/>
    </xf>
    <xf numFmtId="169" fontId="25" fillId="0" borderId="13" xfId="0" applyNumberFormat="1" applyFont="1" applyFill="1" applyBorder="1" applyAlignment="1">
      <alignment horizontal="right"/>
    </xf>
    <xf numFmtId="169" fontId="10" fillId="0" borderId="18" xfId="0" applyNumberFormat="1" applyFont="1" applyBorder="1"/>
    <xf numFmtId="169" fontId="56" fillId="0" borderId="3" xfId="0" applyNumberFormat="1" applyFont="1" applyFill="1" applyBorder="1"/>
    <xf numFmtId="0" fontId="25" fillId="0" borderId="8" xfId="0" applyFont="1" applyFill="1" applyBorder="1" applyAlignment="1">
      <alignment horizontal="center"/>
    </xf>
    <xf numFmtId="169" fontId="77" fillId="0" borderId="0" xfId="0" applyNumberFormat="1" applyFont="1" applyFill="1" applyBorder="1"/>
    <xf numFmtId="0" fontId="26" fillId="0" borderId="19" xfId="0" applyFont="1" applyFill="1" applyBorder="1" applyAlignment="1">
      <alignment horizontal="left"/>
    </xf>
    <xf numFmtId="0" fontId="0" fillId="0" borderId="0" xfId="0" applyBorder="1" applyAlignment="1">
      <alignment vertical="center"/>
    </xf>
    <xf numFmtId="2" fontId="71" fillId="0" borderId="0" xfId="0" applyNumberFormat="1" applyFont="1" applyFill="1" applyBorder="1" applyAlignment="1">
      <alignment horizontal="center"/>
    </xf>
    <xf numFmtId="169" fontId="77" fillId="0" borderId="0" xfId="0" applyNumberFormat="1" applyFont="1" applyFill="1" applyBorder="1" applyAlignment="1">
      <alignment horizontal="right"/>
    </xf>
    <xf numFmtId="2" fontId="10" fillId="0" borderId="6" xfId="0" applyNumberFormat="1" applyFont="1" applyFill="1" applyBorder="1" applyAlignment="1">
      <alignment horizontal="left"/>
    </xf>
    <xf numFmtId="0" fontId="57" fillId="0" borderId="8" xfId="0" applyFont="1" applyFill="1" applyBorder="1"/>
    <xf numFmtId="164" fontId="10" fillId="0" borderId="18" xfId="0" applyNumberFormat="1" applyFont="1" applyBorder="1"/>
    <xf numFmtId="172" fontId="60" fillId="0" borderId="0" xfId="0" applyNumberFormat="1" applyFont="1" applyFill="1" applyBorder="1" applyAlignment="1">
      <alignment horizontal="center"/>
    </xf>
    <xf numFmtId="49" fontId="6" fillId="14" borderId="14" xfId="0" applyNumberFormat="1" applyFont="1" applyFill="1" applyBorder="1" applyAlignment="1">
      <alignment horizontal="center"/>
    </xf>
    <xf numFmtId="1" fontId="6" fillId="14" borderId="14" xfId="0" applyNumberFormat="1" applyFont="1" applyFill="1" applyBorder="1"/>
    <xf numFmtId="168" fontId="6" fillId="14" borderId="14" xfId="0" applyNumberFormat="1" applyFont="1" applyFill="1" applyBorder="1"/>
    <xf numFmtId="2" fontId="6" fillId="14" borderId="14" xfId="0" applyNumberFormat="1" applyFont="1" applyFill="1" applyBorder="1"/>
    <xf numFmtId="2" fontId="6" fillId="14" borderId="2" xfId="0" applyNumberFormat="1" applyFont="1" applyFill="1" applyBorder="1"/>
    <xf numFmtId="1" fontId="6" fillId="14" borderId="1" xfId="0" applyNumberFormat="1" applyFont="1" applyFill="1" applyBorder="1"/>
    <xf numFmtId="2" fontId="6" fillId="14" borderId="4" xfId="0" applyNumberFormat="1" applyFont="1" applyFill="1" applyBorder="1"/>
    <xf numFmtId="0" fontId="6" fillId="14" borderId="2" xfId="0" applyFont="1" applyFill="1" applyBorder="1"/>
    <xf numFmtId="169" fontId="56" fillId="0" borderId="13" xfId="0" applyNumberFormat="1" applyFont="1" applyFill="1" applyBorder="1" applyAlignment="1">
      <alignment horizontal="right"/>
    </xf>
    <xf numFmtId="2" fontId="10" fillId="0" borderId="11" xfId="0" applyNumberFormat="1" applyFont="1" applyFill="1" applyBorder="1" applyAlignment="1">
      <alignment horizontal="left"/>
    </xf>
    <xf numFmtId="169" fontId="77" fillId="0" borderId="8" xfId="0" applyNumberFormat="1" applyFont="1" applyFill="1" applyBorder="1" applyAlignment="1">
      <alignment horizontal="right"/>
    </xf>
    <xf numFmtId="0" fontId="89" fillId="0" borderId="8" xfId="0" applyFont="1" applyFill="1" applyBorder="1"/>
    <xf numFmtId="0" fontId="25" fillId="0" borderId="19" xfId="0" applyFont="1" applyFill="1" applyBorder="1"/>
    <xf numFmtId="169" fontId="10" fillId="0" borderId="26" xfId="0" applyNumberFormat="1" applyFont="1" applyFill="1" applyBorder="1"/>
    <xf numFmtId="164" fontId="10" fillId="0" borderId="32" xfId="0" applyNumberFormat="1" applyFont="1" applyBorder="1"/>
    <xf numFmtId="0" fontId="10" fillId="0" borderId="29" xfId="0" applyFont="1" applyBorder="1" applyAlignment="1">
      <alignment horizontal="center"/>
    </xf>
    <xf numFmtId="0" fontId="0" fillId="0" borderId="18" xfId="0" applyBorder="1"/>
    <xf numFmtId="0" fontId="10" fillId="0" borderId="18" xfId="0" applyFont="1" applyBorder="1" applyAlignment="1">
      <alignment horizontal="left"/>
    </xf>
    <xf numFmtId="0" fontId="69" fillId="0" borderId="18" xfId="0" applyFont="1" applyFill="1" applyBorder="1"/>
    <xf numFmtId="0" fontId="54" fillId="0" borderId="19" xfId="0" applyFont="1" applyFill="1" applyBorder="1" applyAlignment="1">
      <alignment horizontal="left"/>
    </xf>
    <xf numFmtId="0" fontId="6" fillId="0" borderId="19" xfId="0" applyFont="1" applyFill="1" applyBorder="1" applyAlignment="1">
      <alignment horizontal="left"/>
    </xf>
    <xf numFmtId="2" fontId="10" fillId="0" borderId="36" xfId="0" applyNumberFormat="1" applyFont="1" applyFill="1" applyBorder="1" applyAlignment="1">
      <alignment horizontal="left"/>
    </xf>
    <xf numFmtId="0" fontId="56" fillId="0" borderId="19" xfId="0" applyFont="1" applyFill="1" applyBorder="1"/>
    <xf numFmtId="0" fontId="0" fillId="0" borderId="13" xfId="0" applyBorder="1"/>
    <xf numFmtId="16" fontId="6" fillId="0" borderId="0" xfId="0" applyNumberFormat="1" applyFont="1"/>
    <xf numFmtId="14" fontId="75" fillId="0" borderId="0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32" xfId="0" applyFont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90" fillId="0" borderId="18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2" fontId="10" fillId="0" borderId="6" xfId="0" applyNumberFormat="1" applyFont="1" applyFill="1" applyBorder="1"/>
    <xf numFmtId="169" fontId="10" fillId="0" borderId="9" xfId="0" applyNumberFormat="1" applyFont="1" applyFill="1" applyBorder="1" applyAlignment="1">
      <alignment horizontal="right"/>
    </xf>
    <xf numFmtId="169" fontId="10" fillId="0" borderId="5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69" fillId="0" borderId="32" xfId="0" applyNumberFormat="1" applyFont="1" applyFill="1" applyBorder="1" applyAlignment="1">
      <alignment horizontal="right"/>
    </xf>
    <xf numFmtId="164" fontId="6" fillId="0" borderId="27" xfId="0" applyNumberFormat="1" applyFont="1" applyBorder="1"/>
    <xf numFmtId="0" fontId="13" fillId="0" borderId="27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72" fillId="0" borderId="32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91" fillId="0" borderId="0" xfId="0" applyFont="1"/>
    <xf numFmtId="2" fontId="10" fillId="0" borderId="13" xfId="0" applyNumberFormat="1" applyFont="1" applyFill="1" applyBorder="1" applyAlignment="1">
      <alignment horizontal="left"/>
    </xf>
    <xf numFmtId="169" fontId="25" fillId="0" borderId="8" xfId="0" applyNumberFormat="1" applyFont="1" applyBorder="1" applyAlignment="1">
      <alignment horizontal="right"/>
    </xf>
    <xf numFmtId="169" fontId="10" fillId="0" borderId="12" xfId="0" applyNumberFormat="1" applyFont="1" applyBorder="1" applyAlignment="1">
      <alignment horizontal="right"/>
    </xf>
    <xf numFmtId="169" fontId="56" fillId="0" borderId="11" xfId="0" applyNumberFormat="1" applyFont="1" applyFill="1" applyBorder="1" applyAlignment="1">
      <alignment horizontal="right"/>
    </xf>
    <xf numFmtId="0" fontId="56" fillId="0" borderId="7" xfId="0" applyFont="1" applyFill="1" applyBorder="1"/>
    <xf numFmtId="169" fontId="24" fillId="0" borderId="0" xfId="0" applyNumberFormat="1" applyFont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57" fillId="0" borderId="0" xfId="0" applyFont="1" applyFill="1"/>
    <xf numFmtId="0" fontId="0" fillId="0" borderId="11" xfId="0" applyFill="1" applyBorder="1"/>
    <xf numFmtId="169" fontId="56" fillId="0" borderId="15" xfId="0" applyNumberFormat="1" applyFont="1" applyFill="1" applyBorder="1"/>
    <xf numFmtId="0" fontId="0" fillId="0" borderId="8" xfId="0" applyFont="1" applyFill="1" applyBorder="1"/>
    <xf numFmtId="169" fontId="56" fillId="0" borderId="11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right"/>
    </xf>
    <xf numFmtId="0" fontId="5" fillId="0" borderId="0" xfId="1" applyNumberFormat="1" applyFill="1" applyBorder="1" applyAlignment="1" applyProtection="1">
      <alignment horizontal="right"/>
    </xf>
    <xf numFmtId="1" fontId="10" fillId="0" borderId="52" xfId="0" applyNumberFormat="1" applyFont="1" applyFill="1" applyBorder="1" applyAlignment="1">
      <alignment horizontal="right"/>
    </xf>
    <xf numFmtId="0" fontId="0" fillId="0" borderId="0" xfId="0" applyFill="1" applyAlignment="1">
      <alignment horizontal="right"/>
    </xf>
    <xf numFmtId="0" fontId="10" fillId="0" borderId="0" xfId="0" applyFont="1" applyFill="1" applyBorder="1" applyAlignment="1">
      <alignment horizontal="center"/>
    </xf>
    <xf numFmtId="169" fontId="0" fillId="0" borderId="0" xfId="0" applyNumberFormat="1" applyFill="1" applyBorder="1" applyAlignment="1">
      <alignment horizontal="right"/>
    </xf>
    <xf numFmtId="169" fontId="0" fillId="0" borderId="8" xfId="0" applyNumberFormat="1" applyFill="1" applyBorder="1" applyAlignment="1">
      <alignment horizontal="right"/>
    </xf>
    <xf numFmtId="168" fontId="10" fillId="0" borderId="51" xfId="0" applyNumberFormat="1" applyFont="1" applyFill="1" applyBorder="1" applyAlignment="1">
      <alignment horizontal="center"/>
    </xf>
    <xf numFmtId="168" fontId="10" fillId="0" borderId="51" xfId="0" applyNumberFormat="1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56" fillId="0" borderId="27" xfId="0" applyNumberFormat="1" applyFont="1" applyFill="1" applyBorder="1" applyAlignment="1">
      <alignment horizontal="right"/>
    </xf>
    <xf numFmtId="172" fontId="56" fillId="0" borderId="0" xfId="0" applyNumberFormat="1" applyFont="1" applyFill="1" applyBorder="1" applyAlignment="1"/>
    <xf numFmtId="172" fontId="60" fillId="0" borderId="27" xfId="0" applyNumberFormat="1" applyFont="1" applyFill="1" applyBorder="1" applyAlignment="1">
      <alignment horizontal="center"/>
    </xf>
    <xf numFmtId="0" fontId="56" fillId="0" borderId="18" xfId="0" quotePrefix="1" applyFont="1" applyFill="1" applyBorder="1" applyAlignment="1">
      <alignment horizontal="left"/>
    </xf>
    <xf numFmtId="169" fontId="77" fillId="0" borderId="3" xfId="0" applyNumberFormat="1" applyFont="1" applyFill="1" applyBorder="1" applyAlignment="1">
      <alignment horizontal="right"/>
    </xf>
    <xf numFmtId="0" fontId="57" fillId="0" borderId="10" xfId="0" applyFont="1" applyFill="1" applyBorder="1"/>
    <xf numFmtId="0" fontId="57" fillId="0" borderId="3" xfId="0" applyFont="1" applyFill="1" applyBorder="1"/>
    <xf numFmtId="0" fontId="89" fillId="0" borderId="3" xfId="0" applyFont="1" applyFill="1" applyBorder="1"/>
    <xf numFmtId="169" fontId="56" fillId="0" borderId="15" xfId="0" applyNumberFormat="1" applyFont="1" applyFill="1" applyBorder="1" applyAlignment="1">
      <alignment horizontal="right"/>
    </xf>
    <xf numFmtId="169" fontId="24" fillId="0" borderId="6" xfId="0" applyNumberFormat="1" applyFont="1" applyFill="1" applyBorder="1" applyAlignment="1">
      <alignment horizontal="right"/>
    </xf>
    <xf numFmtId="169" fontId="77" fillId="0" borderId="13" xfId="0" applyNumberFormat="1" applyFont="1" applyFill="1" applyBorder="1" applyAlignment="1">
      <alignment horizontal="right"/>
    </xf>
    <xf numFmtId="0" fontId="56" fillId="0" borderId="12" xfId="0" applyFont="1" applyFill="1" applyBorder="1"/>
    <xf numFmtId="174" fontId="10" fillId="0" borderId="12" xfId="0" applyNumberFormat="1" applyFont="1" applyFill="1" applyBorder="1"/>
    <xf numFmtId="169" fontId="56" fillId="0" borderId="6" xfId="0" applyNumberFormat="1" applyFont="1" applyFill="1" applyBorder="1" applyAlignment="1">
      <alignment horizontal="right"/>
    </xf>
    <xf numFmtId="169" fontId="77" fillId="0" borderId="7" xfId="0" applyNumberFormat="1" applyFont="1" applyFill="1" applyBorder="1" applyAlignment="1">
      <alignment horizontal="right"/>
    </xf>
    <xf numFmtId="169" fontId="77" fillId="0" borderId="5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4" fontId="10" fillId="0" borderId="8" xfId="0" applyNumberFormat="1" applyFont="1" applyFill="1" applyBorder="1" applyAlignment="1">
      <alignment horizontal="right"/>
    </xf>
    <xf numFmtId="174" fontId="10" fillId="0" borderId="12" xfId="0" applyNumberFormat="1" applyFont="1" applyFill="1" applyBorder="1" applyAlignment="1">
      <alignment horizontal="right"/>
    </xf>
    <xf numFmtId="174" fontId="10" fillId="0" borderId="7" xfId="0" applyNumberFormat="1" applyFont="1" applyFill="1" applyBorder="1" applyAlignment="1">
      <alignment horizontal="right"/>
    </xf>
    <xf numFmtId="172" fontId="10" fillId="0" borderId="27" xfId="0" applyNumberFormat="1" applyFont="1" applyFill="1" applyBorder="1" applyAlignment="1">
      <alignment horizontal="left"/>
    </xf>
    <xf numFmtId="0" fontId="19" fillId="0" borderId="19" xfId="0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61" fillId="0" borderId="20" xfId="0" applyFont="1" applyFill="1" applyBorder="1" applyAlignment="1">
      <alignment horizontal="center"/>
    </xf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0" fillId="0" borderId="15" xfId="0" applyFill="1" applyBorder="1"/>
    <xf numFmtId="2" fontId="10" fillId="0" borderId="15" xfId="0" applyNumberFormat="1" applyFont="1" applyFill="1" applyBorder="1" applyAlignment="1">
      <alignment horizontal="left"/>
    </xf>
    <xf numFmtId="2" fontId="10" fillId="0" borderId="15" xfId="0" applyNumberFormat="1" applyFont="1" applyFill="1" applyBorder="1"/>
    <xf numFmtId="173" fontId="10" fillId="0" borderId="6" xfId="0" applyNumberFormat="1" applyFont="1" applyFill="1" applyBorder="1" applyAlignment="1"/>
    <xf numFmtId="173" fontId="10" fillId="0" borderId="15" xfId="0" applyNumberFormat="1" applyFont="1" applyFill="1" applyBorder="1" applyAlignment="1"/>
    <xf numFmtId="173" fontId="10" fillId="0" borderId="11" xfId="0" applyNumberFormat="1" applyFont="1" applyFill="1" applyBorder="1" applyAlignment="1"/>
    <xf numFmtId="0" fontId="10" fillId="0" borderId="39" xfId="0" applyFont="1" applyBorder="1"/>
    <xf numFmtId="0" fontId="10" fillId="0" borderId="13" xfId="0" applyFont="1" applyFill="1" applyBorder="1" applyAlignment="1"/>
    <xf numFmtId="0" fontId="10" fillId="0" borderId="16" xfId="0" applyFont="1" applyFill="1" applyBorder="1"/>
    <xf numFmtId="169" fontId="56" fillId="0" borderId="23" xfId="0" applyNumberFormat="1" applyFont="1" applyFill="1" applyBorder="1" applyAlignment="1">
      <alignment horizontal="right"/>
    </xf>
    <xf numFmtId="169" fontId="10" fillId="0" borderId="10" xfId="0" applyNumberFormat="1" applyFont="1" applyBorder="1"/>
    <xf numFmtId="169" fontId="24" fillId="0" borderId="10" xfId="0" applyNumberFormat="1" applyFont="1" applyFill="1" applyBorder="1"/>
    <xf numFmtId="0" fontId="57" fillId="0" borderId="23" xfId="0" applyFont="1" applyFill="1" applyBorder="1"/>
    <xf numFmtId="0" fontId="57" fillId="0" borderId="0" xfId="0" applyFont="1" applyFill="1" applyBorder="1"/>
    <xf numFmtId="169" fontId="33" fillId="0" borderId="13" xfId="0" applyNumberFormat="1" applyFont="1" applyFill="1" applyBorder="1" applyAlignment="1">
      <alignment horizontal="right"/>
    </xf>
    <xf numFmtId="169" fontId="56" fillId="0" borderId="21" xfId="0" applyNumberFormat="1" applyFont="1" applyFill="1" applyBorder="1" applyAlignment="1">
      <alignment horizontal="right"/>
    </xf>
    <xf numFmtId="169" fontId="10" fillId="0" borderId="11" xfId="0" applyNumberFormat="1" applyFont="1" applyFill="1" applyBorder="1" applyAlignment="1">
      <alignment horizontal="right"/>
    </xf>
    <xf numFmtId="169" fontId="77" fillId="0" borderId="12" xfId="0" applyNumberFormat="1" applyFont="1" applyFill="1" applyBorder="1" applyAlignment="1">
      <alignment horizontal="right"/>
    </xf>
    <xf numFmtId="0" fontId="0" fillId="0" borderId="23" xfId="0" applyFill="1" applyBorder="1"/>
    <xf numFmtId="169" fontId="25" fillId="0" borderId="15" xfId="0" applyNumberFormat="1" applyFont="1" applyFill="1" applyBorder="1" applyAlignment="1">
      <alignment horizontal="right"/>
    </xf>
    <xf numFmtId="0" fontId="89" fillId="0" borderId="0" xfId="0" applyFont="1" applyFill="1" applyBorder="1"/>
    <xf numFmtId="169" fontId="56" fillId="0" borderId="22" xfId="0" applyNumberFormat="1" applyFont="1" applyFill="1" applyBorder="1" applyAlignment="1">
      <alignment horizontal="right"/>
    </xf>
    <xf numFmtId="169" fontId="56" fillId="0" borderId="9" xfId="0" applyNumberFormat="1" applyFont="1" applyFill="1" applyBorder="1" applyAlignment="1">
      <alignment horizontal="right"/>
    </xf>
    <xf numFmtId="169" fontId="56" fillId="0" borderId="5" xfId="0" applyNumberFormat="1" applyFont="1" applyFill="1" applyBorder="1" applyAlignment="1">
      <alignment horizontal="right"/>
    </xf>
    <xf numFmtId="0" fontId="10" fillId="0" borderId="9" xfId="0" applyFont="1" applyFill="1" applyBorder="1"/>
    <xf numFmtId="169" fontId="33" fillId="0" borderId="5" xfId="0" applyNumberFormat="1" applyFont="1" applyFill="1" applyBorder="1"/>
    <xf numFmtId="169" fontId="56" fillId="0" borderId="27" xfId="0" applyNumberFormat="1" applyFont="1" applyFill="1" applyBorder="1"/>
    <xf numFmtId="0" fontId="10" fillId="0" borderId="5" xfId="0" applyFont="1" applyFill="1" applyBorder="1"/>
    <xf numFmtId="169" fontId="24" fillId="0" borderId="9" xfId="0" applyNumberFormat="1" applyFont="1" applyFill="1" applyBorder="1" applyAlignment="1">
      <alignment horizontal="right"/>
    </xf>
    <xf numFmtId="169" fontId="34" fillId="0" borderId="5" xfId="0" applyNumberFormat="1" applyFont="1" applyFill="1" applyBorder="1"/>
    <xf numFmtId="0" fontId="54" fillId="0" borderId="19" xfId="0" applyFont="1" applyFill="1" applyBorder="1"/>
    <xf numFmtId="2" fontId="67" fillId="0" borderId="27" xfId="0" applyNumberFormat="1" applyFont="1" applyFill="1" applyBorder="1" applyAlignment="1">
      <alignment horizontal="right"/>
    </xf>
    <xf numFmtId="0" fontId="76" fillId="0" borderId="19" xfId="0" applyFont="1" applyFill="1" applyBorder="1" applyAlignment="1">
      <alignment horizontal="left"/>
    </xf>
    <xf numFmtId="173" fontId="10" fillId="0" borderId="27" xfId="0" applyNumberFormat="1" applyFont="1" applyFill="1" applyBorder="1" applyAlignment="1"/>
    <xf numFmtId="0" fontId="10" fillId="0" borderId="19" xfId="0" applyNumberFormat="1" applyFont="1" applyFill="1" applyBorder="1" applyAlignment="1"/>
    <xf numFmtId="0" fontId="61" fillId="0" borderId="27" xfId="0" applyNumberFormat="1" applyFont="1" applyFill="1" applyBorder="1" applyAlignment="1"/>
    <xf numFmtId="0" fontId="10" fillId="0" borderId="20" xfId="0" applyFont="1" applyFill="1" applyBorder="1"/>
    <xf numFmtId="0" fontId="0" fillId="0" borderId="19" xfId="0" applyFill="1" applyBorder="1"/>
    <xf numFmtId="170" fontId="61" fillId="0" borderId="27" xfId="0" applyNumberFormat="1" applyFont="1" applyFill="1" applyBorder="1" applyAlignment="1">
      <alignment horizontal="right"/>
    </xf>
    <xf numFmtId="0" fontId="10" fillId="0" borderId="19" xfId="0" applyFont="1" applyFill="1" applyBorder="1" applyAlignment="1"/>
    <xf numFmtId="0" fontId="10" fillId="0" borderId="19" xfId="0" applyFont="1" applyBorder="1" applyAlignment="1"/>
    <xf numFmtId="165" fontId="69" fillId="0" borderId="27" xfId="0" applyNumberFormat="1" applyFont="1" applyFill="1" applyBorder="1"/>
    <xf numFmtId="165" fontId="58" fillId="0" borderId="20" xfId="0" applyNumberFormat="1" applyFont="1" applyFill="1" applyBorder="1"/>
    <xf numFmtId="172" fontId="56" fillId="0" borderId="27" xfId="0" applyNumberFormat="1" applyFont="1" applyFill="1" applyBorder="1" applyAlignment="1"/>
    <xf numFmtId="0" fontId="31" fillId="0" borderId="19" xfId="0" applyFont="1" applyFill="1" applyBorder="1" applyAlignment="1">
      <alignment horizontal="left"/>
    </xf>
    <xf numFmtId="0" fontId="58" fillId="0" borderId="19" xfId="0" applyFont="1" applyFill="1" applyBorder="1" applyAlignment="1">
      <alignment horizontal="left"/>
    </xf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35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10" fillId="0" borderId="0" xfId="0" applyNumberFormat="1" applyFont="1" applyFill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27" xfId="0" applyNumberFormat="1" applyFont="1" applyBorder="1" applyAlignment="1">
      <alignment horizontal="center"/>
    </xf>
    <xf numFmtId="2" fontId="10" fillId="0" borderId="35" xfId="0" applyNumberFormat="1" applyFont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</cellXfs>
  <cellStyles count="9">
    <cellStyle name="Hyperlink" xfId="1" builtinId="8"/>
    <cellStyle name="Hyperlink 2" xfId="6"/>
    <cellStyle name="Normal" xfId="0" builtinId="0"/>
    <cellStyle name="Normal 2" xfId="2"/>
    <cellStyle name="Normal 3" xfId="3"/>
    <cellStyle name="Normal 4" xfId="4"/>
    <cellStyle name="Normal 5" xfId="5"/>
    <cellStyle name="Normal 6" xfId="7"/>
    <cellStyle name="Normal 7" xfId="8"/>
  </cellStyles>
  <dxfs count="74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73"/>
      <tableStyleElement type="headerRow" dxfId="72"/>
      <tableStyleElement type="firstRowStripe" dxfId="71"/>
    </tableStyle>
    <tableStyle name="TableStyleQueryResult" pivot="0" count="3">
      <tableStyleElement type="wholeTable" dxfId="70"/>
      <tableStyleElement type="headerRow" dxfId="69"/>
      <tableStyleElement type="firstRowStripe" dxfId="68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EF8FBF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782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3300"/>
      <rgbColor rgb="00FF6600"/>
      <rgbColor rgb="00666699"/>
      <rgbColor rgb="00B4B4B4"/>
      <rgbColor rgb="00003366"/>
      <rgbColor rgb="00009900"/>
      <rgbColor rgb="00006600"/>
      <rgbColor rgb="0066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123825</xdr:rowOff>
    </xdr:from>
    <xdr:to>
      <xdr:col>1</xdr:col>
      <xdr:colOff>200025</xdr:colOff>
      <xdr:row>2</xdr:row>
      <xdr:rowOff>133350</xdr:rowOff>
    </xdr:to>
    <xdr:cxnSp macro="">
      <xdr:nvCxnSpPr>
        <xdr:cNvPr id="1079" name="Straight Arrow Connector 2"/>
        <xdr:cNvCxnSpPr>
          <a:cxnSpLocks noChangeShapeType="1"/>
        </xdr:cNvCxnSpPr>
      </xdr:nvCxnSpPr>
      <xdr:spPr bwMode="auto">
        <a:xfrm>
          <a:off x="1504950" y="285750"/>
          <a:ext cx="0" cy="9810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ripinvesting.org/Tools/Tools.as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ripinvesting.org/Tools/Tools.as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ripinvesting.org/Tools/Tools.as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ripinvesting.org/Tools/Tools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List_of_recessions_in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42"/>
  <sheetViews>
    <sheetView tabSelected="1" workbookViewId="0"/>
  </sheetViews>
  <sheetFormatPr defaultRowHeight="12.75" x14ac:dyDescent="0.2"/>
  <cols>
    <col min="1" max="1" width="9.140625" style="949" customWidth="1"/>
    <col min="2" max="2" width="9.140625" style="950" customWidth="1"/>
    <col min="3" max="3" width="9.140625" style="949" customWidth="1"/>
    <col min="4" max="4" width="9.140625" style="952" customWidth="1"/>
    <col min="5" max="5" width="9.140625" style="949" customWidth="1"/>
    <col min="6" max="6" width="9.140625" style="952" customWidth="1"/>
    <col min="7" max="9" width="9.140625" style="949" customWidth="1"/>
    <col min="10" max="16384" width="9.140625" style="949"/>
  </cols>
  <sheetData>
    <row r="6" spans="13:13" ht="61.5" x14ac:dyDescent="0.9">
      <c r="M6" s="956" t="s">
        <v>4346</v>
      </c>
    </row>
    <row r="8" spans="13:13" ht="21" x14ac:dyDescent="0.35">
      <c r="M8" s="958" t="s">
        <v>4347</v>
      </c>
    </row>
    <row r="18" spans="13:13" ht="15.75" x14ac:dyDescent="0.25">
      <c r="M18" s="960" t="s">
        <v>4348</v>
      </c>
    </row>
    <row r="20" spans="13:13" ht="15.75" x14ac:dyDescent="0.25">
      <c r="M20" s="957" t="s">
        <v>4351</v>
      </c>
    </row>
    <row r="36" spans="2:13" x14ac:dyDescent="0.2">
      <c r="M36" s="950" t="s">
        <v>4349</v>
      </c>
    </row>
    <row r="38" spans="2:13" x14ac:dyDescent="0.2">
      <c r="H38" s="955"/>
      <c r="M38" s="950" t="s">
        <v>4350</v>
      </c>
    </row>
    <row r="40" spans="2:13" x14ac:dyDescent="0.2">
      <c r="M40" s="959" t="s">
        <v>4645</v>
      </c>
    </row>
    <row r="41" spans="2:13" x14ac:dyDescent="0.2">
      <c r="B41" s="951"/>
      <c r="D41" s="953"/>
      <c r="F41" s="954"/>
    </row>
    <row r="42" spans="2:13" x14ac:dyDescent="0.2">
      <c r="B42" s="951"/>
      <c r="D42" s="953"/>
      <c r="F42" s="95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5"/>
  <sheetViews>
    <sheetView topLeftCell="A227" workbookViewId="0">
      <selection activeCell="B251" sqref="B251"/>
    </sheetView>
  </sheetViews>
  <sheetFormatPr defaultColWidth="8.85546875" defaultRowHeight="12.75" x14ac:dyDescent="0.2"/>
  <cols>
    <col min="1" max="1" width="2.5703125" customWidth="1"/>
    <col min="2" max="2" width="9.140625" bestFit="1" customWidth="1"/>
    <col min="11" max="11" width="6.5703125" customWidth="1"/>
  </cols>
  <sheetData>
    <row r="1" spans="1:3" x14ac:dyDescent="0.2">
      <c r="A1" s="390"/>
      <c r="B1" s="299" t="s">
        <v>3348</v>
      </c>
    </row>
    <row r="2" spans="1:3" ht="2.1" customHeight="1" x14ac:dyDescent="0.2">
      <c r="A2" s="390"/>
      <c r="B2" s="299"/>
    </row>
    <row r="3" spans="1:3" x14ac:dyDescent="0.2">
      <c r="B3" s="391">
        <v>39447</v>
      </c>
      <c r="C3" t="s">
        <v>3349</v>
      </c>
    </row>
    <row r="4" spans="1:3" x14ac:dyDescent="0.2">
      <c r="B4" s="391">
        <v>39447</v>
      </c>
      <c r="C4" t="s">
        <v>3350</v>
      </c>
    </row>
    <row r="5" spans="1:3" x14ac:dyDescent="0.2">
      <c r="B5" s="391">
        <v>39449</v>
      </c>
      <c r="C5" t="s">
        <v>3351</v>
      </c>
    </row>
    <row r="6" spans="1:3" x14ac:dyDescent="0.2">
      <c r="B6" s="391">
        <v>39449</v>
      </c>
      <c r="C6" t="s">
        <v>3352</v>
      </c>
    </row>
    <row r="7" spans="1:3" x14ac:dyDescent="0.2">
      <c r="B7" s="391">
        <v>39451</v>
      </c>
      <c r="C7" s="390" t="s">
        <v>3353</v>
      </c>
    </row>
    <row r="8" spans="1:3" x14ac:dyDescent="0.2">
      <c r="B8" s="391">
        <v>39452</v>
      </c>
      <c r="C8" t="s">
        <v>3354</v>
      </c>
    </row>
    <row r="9" spans="1:3" x14ac:dyDescent="0.2">
      <c r="B9" s="391">
        <v>39461</v>
      </c>
      <c r="C9" t="s">
        <v>3355</v>
      </c>
    </row>
    <row r="10" spans="1:3" x14ac:dyDescent="0.2">
      <c r="B10" s="391">
        <v>39491</v>
      </c>
      <c r="C10" s="390" t="s">
        <v>3356</v>
      </c>
    </row>
    <row r="11" spans="1:3" x14ac:dyDescent="0.2">
      <c r="B11" s="391">
        <v>39491</v>
      </c>
      <c r="C11" t="s">
        <v>3357</v>
      </c>
    </row>
    <row r="12" spans="1:3" x14ac:dyDescent="0.2">
      <c r="B12" s="391">
        <v>39504</v>
      </c>
      <c r="C12" t="s">
        <v>3358</v>
      </c>
    </row>
    <row r="13" spans="1:3" x14ac:dyDescent="0.2">
      <c r="B13" s="391">
        <v>39506</v>
      </c>
      <c r="C13" t="s">
        <v>3359</v>
      </c>
    </row>
    <row r="14" spans="1:3" x14ac:dyDescent="0.2">
      <c r="B14" s="391">
        <v>39527</v>
      </c>
      <c r="C14" s="390" t="s">
        <v>3360</v>
      </c>
    </row>
    <row r="15" spans="1:3" x14ac:dyDescent="0.2">
      <c r="B15" s="392">
        <v>39721</v>
      </c>
      <c r="C15" s="389" t="s">
        <v>3361</v>
      </c>
    </row>
    <row r="16" spans="1:3" x14ac:dyDescent="0.2">
      <c r="B16" s="392">
        <v>39722</v>
      </c>
      <c r="C16" s="389" t="s">
        <v>3362</v>
      </c>
    </row>
    <row r="17" spans="2:3" x14ac:dyDescent="0.2">
      <c r="B17" s="392">
        <v>39753</v>
      </c>
      <c r="C17" s="389" t="s">
        <v>3363</v>
      </c>
    </row>
    <row r="18" spans="2:3" x14ac:dyDescent="0.2">
      <c r="B18" s="392">
        <v>39771</v>
      </c>
      <c r="C18" s="389" t="s">
        <v>3364</v>
      </c>
    </row>
    <row r="19" spans="2:3" x14ac:dyDescent="0.2">
      <c r="B19" s="391">
        <v>39785</v>
      </c>
      <c r="C19" t="s">
        <v>3365</v>
      </c>
    </row>
    <row r="20" spans="2:3" x14ac:dyDescent="0.2">
      <c r="B20" s="391">
        <v>39843</v>
      </c>
      <c r="C20" t="s">
        <v>3366</v>
      </c>
    </row>
    <row r="21" spans="2:3" x14ac:dyDescent="0.2">
      <c r="B21" s="391">
        <v>39859</v>
      </c>
      <c r="C21" s="390" t="s">
        <v>3367</v>
      </c>
    </row>
    <row r="22" spans="2:3" x14ac:dyDescent="0.2">
      <c r="B22" s="391">
        <v>39962</v>
      </c>
      <c r="C22" t="s">
        <v>3368</v>
      </c>
    </row>
    <row r="23" spans="2:3" x14ac:dyDescent="0.2">
      <c r="B23" s="391">
        <v>39988</v>
      </c>
      <c r="C23" t="s">
        <v>3369</v>
      </c>
    </row>
    <row r="24" spans="2:3" x14ac:dyDescent="0.2">
      <c r="B24" s="391">
        <v>40303</v>
      </c>
      <c r="C24" s="390" t="s">
        <v>3370</v>
      </c>
    </row>
    <row r="25" spans="2:3" x14ac:dyDescent="0.2">
      <c r="B25" s="391">
        <v>40319</v>
      </c>
      <c r="C25" t="s">
        <v>3371</v>
      </c>
    </row>
    <row r="26" spans="2:3" x14ac:dyDescent="0.2">
      <c r="B26" s="391">
        <v>40325</v>
      </c>
      <c r="C26" t="s">
        <v>3372</v>
      </c>
    </row>
    <row r="27" spans="2:3" x14ac:dyDescent="0.2">
      <c r="B27" s="391">
        <v>40357</v>
      </c>
      <c r="C27" s="390" t="s">
        <v>3373</v>
      </c>
    </row>
    <row r="28" spans="2:3" x14ac:dyDescent="0.2">
      <c r="B28" s="391">
        <v>40357</v>
      </c>
      <c r="C28" s="390" t="s">
        <v>3374</v>
      </c>
    </row>
    <row r="29" spans="2:3" x14ac:dyDescent="0.2">
      <c r="B29" s="391">
        <v>40365</v>
      </c>
      <c r="C29" t="s">
        <v>3375</v>
      </c>
    </row>
    <row r="30" spans="2:3" x14ac:dyDescent="0.2">
      <c r="B30" s="391">
        <v>40365</v>
      </c>
      <c r="C30" t="s">
        <v>3376</v>
      </c>
    </row>
    <row r="31" spans="2:3" x14ac:dyDescent="0.2">
      <c r="B31" s="391">
        <v>40371</v>
      </c>
      <c r="C31" s="390" t="s">
        <v>3377</v>
      </c>
    </row>
    <row r="32" spans="2:3" x14ac:dyDescent="0.2">
      <c r="B32" s="391">
        <v>40371</v>
      </c>
      <c r="C32" t="s">
        <v>3378</v>
      </c>
    </row>
    <row r="33" spans="2:3" x14ac:dyDescent="0.2">
      <c r="B33" s="391">
        <v>40372</v>
      </c>
      <c r="C33" s="390" t="s">
        <v>3379</v>
      </c>
    </row>
    <row r="34" spans="2:3" x14ac:dyDescent="0.2">
      <c r="B34" s="391">
        <v>40378</v>
      </c>
      <c r="C34" t="s">
        <v>3380</v>
      </c>
    </row>
    <row r="35" spans="2:3" x14ac:dyDescent="0.2">
      <c r="B35" s="391">
        <v>40382</v>
      </c>
      <c r="C35" t="s">
        <v>3381</v>
      </c>
    </row>
    <row r="36" spans="2:3" x14ac:dyDescent="0.2">
      <c r="B36" s="391">
        <v>40382</v>
      </c>
      <c r="C36" s="390" t="s">
        <v>3382</v>
      </c>
    </row>
    <row r="37" spans="2:3" x14ac:dyDescent="0.2">
      <c r="B37" s="391">
        <v>40386</v>
      </c>
      <c r="C37" s="390" t="s">
        <v>3383</v>
      </c>
    </row>
    <row r="38" spans="2:3" x14ac:dyDescent="0.2">
      <c r="B38" s="391">
        <v>40391</v>
      </c>
      <c r="C38" t="s">
        <v>3384</v>
      </c>
    </row>
    <row r="39" spans="2:3" x14ac:dyDescent="0.2">
      <c r="B39" s="391">
        <v>40393</v>
      </c>
      <c r="C39" s="390" t="s">
        <v>3385</v>
      </c>
    </row>
    <row r="40" spans="2:3" x14ac:dyDescent="0.2">
      <c r="B40" s="391">
        <v>40396</v>
      </c>
      <c r="C40" t="s">
        <v>3386</v>
      </c>
    </row>
    <row r="41" spans="2:3" x14ac:dyDescent="0.2">
      <c r="B41" s="391">
        <v>40401</v>
      </c>
      <c r="C41" s="390" t="s">
        <v>3387</v>
      </c>
    </row>
    <row r="42" spans="2:3" x14ac:dyDescent="0.2">
      <c r="B42" s="391">
        <v>40403</v>
      </c>
      <c r="C42" s="390" t="s">
        <v>3388</v>
      </c>
    </row>
    <row r="43" spans="2:3" x14ac:dyDescent="0.2">
      <c r="B43" s="391">
        <v>40413</v>
      </c>
      <c r="C43" t="s">
        <v>3389</v>
      </c>
    </row>
    <row r="44" spans="2:3" x14ac:dyDescent="0.2">
      <c r="B44" s="391">
        <v>40417</v>
      </c>
      <c r="C44" t="s">
        <v>3390</v>
      </c>
    </row>
    <row r="45" spans="2:3" x14ac:dyDescent="0.2">
      <c r="B45" s="391">
        <v>40420</v>
      </c>
      <c r="C45" s="390" t="s">
        <v>3391</v>
      </c>
    </row>
    <row r="46" spans="2:3" x14ac:dyDescent="0.2">
      <c r="B46" s="391">
        <v>40420</v>
      </c>
      <c r="C46" s="390" t="s">
        <v>3392</v>
      </c>
    </row>
    <row r="47" spans="2:3" x14ac:dyDescent="0.2">
      <c r="B47" s="391">
        <v>40420</v>
      </c>
      <c r="C47" s="390" t="s">
        <v>3393</v>
      </c>
    </row>
    <row r="48" spans="2:3" x14ac:dyDescent="0.2">
      <c r="B48" s="391">
        <v>40431</v>
      </c>
      <c r="C48" t="s">
        <v>3394</v>
      </c>
    </row>
    <row r="49" spans="2:3" x14ac:dyDescent="0.2">
      <c r="B49" s="391">
        <v>40436</v>
      </c>
      <c r="C49" s="390" t="s">
        <v>3395</v>
      </c>
    </row>
    <row r="50" spans="2:3" x14ac:dyDescent="0.2">
      <c r="B50" s="391">
        <v>40439</v>
      </c>
      <c r="C50" s="390" t="s">
        <v>3396</v>
      </c>
    </row>
    <row r="51" spans="2:3" x14ac:dyDescent="0.2">
      <c r="B51" s="391">
        <v>40441</v>
      </c>
      <c r="C51" s="390" t="s">
        <v>3397</v>
      </c>
    </row>
    <row r="52" spans="2:3" x14ac:dyDescent="0.2">
      <c r="B52" s="391">
        <v>40476</v>
      </c>
      <c r="C52" s="390" t="s">
        <v>3398</v>
      </c>
    </row>
    <row r="53" spans="2:3" x14ac:dyDescent="0.2">
      <c r="B53" s="391">
        <v>40499</v>
      </c>
      <c r="C53" s="390" t="s">
        <v>3399</v>
      </c>
    </row>
    <row r="54" spans="2:3" x14ac:dyDescent="0.2">
      <c r="B54" s="391">
        <v>40500</v>
      </c>
      <c r="C54" t="s">
        <v>3400</v>
      </c>
    </row>
    <row r="55" spans="2:3" x14ac:dyDescent="0.2">
      <c r="B55" s="391">
        <v>40500</v>
      </c>
      <c r="C55" s="390" t="s">
        <v>3401</v>
      </c>
    </row>
    <row r="56" spans="2:3" x14ac:dyDescent="0.2">
      <c r="B56" s="391">
        <v>40500</v>
      </c>
      <c r="C56" s="390" t="s">
        <v>3402</v>
      </c>
    </row>
    <row r="57" spans="2:3" x14ac:dyDescent="0.2">
      <c r="B57" s="391">
        <v>40511</v>
      </c>
      <c r="C57" s="390" t="s">
        <v>3403</v>
      </c>
    </row>
    <row r="58" spans="2:3" x14ac:dyDescent="0.2">
      <c r="B58" s="391">
        <v>40512</v>
      </c>
      <c r="C58" s="390" t="s">
        <v>3404</v>
      </c>
    </row>
    <row r="59" spans="2:3" x14ac:dyDescent="0.2">
      <c r="B59" s="391">
        <v>40512</v>
      </c>
      <c r="C59" s="390" t="s">
        <v>3405</v>
      </c>
    </row>
    <row r="60" spans="2:3" x14ac:dyDescent="0.2">
      <c r="B60" s="391">
        <v>40519</v>
      </c>
      <c r="C60" s="390" t="s">
        <v>3406</v>
      </c>
    </row>
    <row r="61" spans="2:3" x14ac:dyDescent="0.2">
      <c r="B61" s="391">
        <v>40527</v>
      </c>
      <c r="C61" t="s">
        <v>3407</v>
      </c>
    </row>
    <row r="62" spans="2:3" x14ac:dyDescent="0.2">
      <c r="B62" s="391">
        <v>40527</v>
      </c>
      <c r="C62" s="390" t="s">
        <v>3408</v>
      </c>
    </row>
    <row r="63" spans="2:3" x14ac:dyDescent="0.2">
      <c r="B63" s="391">
        <v>40528</v>
      </c>
      <c r="C63" t="s">
        <v>3409</v>
      </c>
    </row>
    <row r="64" spans="2:3" x14ac:dyDescent="0.2">
      <c r="B64" s="391">
        <v>40541</v>
      </c>
      <c r="C64" t="s">
        <v>3410</v>
      </c>
    </row>
    <row r="65" spans="2:5" x14ac:dyDescent="0.2">
      <c r="B65" s="391">
        <v>40542</v>
      </c>
      <c r="C65" s="390" t="s">
        <v>3411</v>
      </c>
    </row>
    <row r="66" spans="2:5" x14ac:dyDescent="0.2">
      <c r="B66" s="391">
        <v>40542</v>
      </c>
      <c r="C66" t="s">
        <v>3412</v>
      </c>
    </row>
    <row r="67" spans="2:5" x14ac:dyDescent="0.2">
      <c r="B67" s="391">
        <v>40542</v>
      </c>
      <c r="C67" t="s">
        <v>3413</v>
      </c>
    </row>
    <row r="68" spans="2:5" x14ac:dyDescent="0.2">
      <c r="B68" s="391">
        <v>40542</v>
      </c>
      <c r="C68" t="s">
        <v>3414</v>
      </c>
    </row>
    <row r="69" spans="2:5" x14ac:dyDescent="0.2">
      <c r="B69" s="391">
        <v>40543</v>
      </c>
      <c r="C69" t="s">
        <v>3415</v>
      </c>
    </row>
    <row r="70" spans="2:5" x14ac:dyDescent="0.2">
      <c r="B70" s="391">
        <v>40543</v>
      </c>
      <c r="C70" t="s">
        <v>3416</v>
      </c>
    </row>
    <row r="71" spans="2:5" x14ac:dyDescent="0.2">
      <c r="B71" s="391">
        <v>40562</v>
      </c>
      <c r="C71" s="390" t="s">
        <v>3417</v>
      </c>
    </row>
    <row r="72" spans="2:5" x14ac:dyDescent="0.2">
      <c r="B72" s="391">
        <v>40583</v>
      </c>
      <c r="C72" t="s">
        <v>3418</v>
      </c>
    </row>
    <row r="73" spans="2:5" x14ac:dyDescent="0.2">
      <c r="B73" s="391">
        <v>40602</v>
      </c>
      <c r="C73" t="s">
        <v>3419</v>
      </c>
    </row>
    <row r="74" spans="2:5" x14ac:dyDescent="0.2">
      <c r="B74" s="391">
        <v>40602</v>
      </c>
      <c r="C74" s="390" t="s">
        <v>3420</v>
      </c>
    </row>
    <row r="75" spans="2:5" x14ac:dyDescent="0.2">
      <c r="B75" s="391">
        <v>40602</v>
      </c>
      <c r="C75" s="390" t="s">
        <v>3421</v>
      </c>
    </row>
    <row r="76" spans="2:5" x14ac:dyDescent="0.2">
      <c r="B76" s="391">
        <v>40618</v>
      </c>
      <c r="C76" s="390" t="s">
        <v>3422</v>
      </c>
    </row>
    <row r="77" spans="2:5" x14ac:dyDescent="0.2">
      <c r="B77" s="391">
        <v>40658</v>
      </c>
      <c r="C77" t="s">
        <v>3423</v>
      </c>
    </row>
    <row r="78" spans="2:5" x14ac:dyDescent="0.2">
      <c r="B78" s="391">
        <v>40659</v>
      </c>
      <c r="C78" t="s">
        <v>3424</v>
      </c>
    </row>
    <row r="79" spans="2:5" x14ac:dyDescent="0.2">
      <c r="B79" s="391">
        <v>40690</v>
      </c>
      <c r="C79" s="390" t="s">
        <v>3425</v>
      </c>
      <c r="E79">
        <v>43</v>
      </c>
    </row>
    <row r="80" spans="2:5" x14ac:dyDescent="0.2">
      <c r="B80" s="391">
        <v>40726</v>
      </c>
      <c r="C80" s="390" t="s">
        <v>3426</v>
      </c>
    </row>
    <row r="81" spans="2:3" x14ac:dyDescent="0.2">
      <c r="B81" s="391">
        <v>40727</v>
      </c>
      <c r="C81" s="390" t="s">
        <v>3427</v>
      </c>
    </row>
    <row r="82" spans="2:3" x14ac:dyDescent="0.2">
      <c r="B82" s="391">
        <v>40752</v>
      </c>
      <c r="C82" s="390" t="s">
        <v>3428</v>
      </c>
    </row>
    <row r="83" spans="2:3" x14ac:dyDescent="0.2">
      <c r="B83" s="391">
        <v>40752</v>
      </c>
      <c r="C83" s="390" t="s">
        <v>3429</v>
      </c>
    </row>
    <row r="84" spans="2:3" x14ac:dyDescent="0.2">
      <c r="B84" s="391">
        <v>40753</v>
      </c>
      <c r="C84" t="s">
        <v>3430</v>
      </c>
    </row>
    <row r="85" spans="2:3" x14ac:dyDescent="0.2">
      <c r="B85" s="391">
        <v>40753</v>
      </c>
      <c r="C85" s="390" t="s">
        <v>3431</v>
      </c>
    </row>
    <row r="86" spans="2:3" x14ac:dyDescent="0.2">
      <c r="B86" s="391">
        <v>40756</v>
      </c>
      <c r="C86" s="390" t="s">
        <v>3432</v>
      </c>
    </row>
    <row r="87" spans="2:3" x14ac:dyDescent="0.2">
      <c r="B87" s="391">
        <v>40786</v>
      </c>
      <c r="C87" s="390" t="s">
        <v>3433</v>
      </c>
    </row>
    <row r="88" spans="2:3" x14ac:dyDescent="0.2">
      <c r="B88" s="391">
        <v>40805</v>
      </c>
      <c r="C88" t="s">
        <v>3434</v>
      </c>
    </row>
    <row r="89" spans="2:3" x14ac:dyDescent="0.2">
      <c r="B89" s="391">
        <v>40806</v>
      </c>
      <c r="C89" t="s">
        <v>3435</v>
      </c>
    </row>
    <row r="90" spans="2:3" x14ac:dyDescent="0.2">
      <c r="B90" s="391">
        <v>40812</v>
      </c>
      <c r="C90" t="s">
        <v>3436</v>
      </c>
    </row>
    <row r="91" spans="2:3" x14ac:dyDescent="0.2">
      <c r="B91" s="391">
        <v>40836</v>
      </c>
      <c r="C91" s="390" t="s">
        <v>3437</v>
      </c>
    </row>
    <row r="92" spans="2:3" x14ac:dyDescent="0.2">
      <c r="B92" s="391">
        <v>40884</v>
      </c>
      <c r="C92" t="s">
        <v>3438</v>
      </c>
    </row>
    <row r="93" spans="2:3" x14ac:dyDescent="0.2">
      <c r="B93" s="391">
        <v>40884</v>
      </c>
      <c r="C93" t="s">
        <v>3439</v>
      </c>
    </row>
    <row r="94" spans="2:3" x14ac:dyDescent="0.2">
      <c r="B94" s="391">
        <v>40892</v>
      </c>
      <c r="C94" t="s">
        <v>3440</v>
      </c>
    </row>
    <row r="95" spans="2:3" x14ac:dyDescent="0.2">
      <c r="B95" s="391">
        <v>40892</v>
      </c>
      <c r="C95" t="s">
        <v>3441</v>
      </c>
    </row>
    <row r="96" spans="2:3" x14ac:dyDescent="0.2">
      <c r="B96" s="391">
        <v>40892</v>
      </c>
      <c r="C96" t="s">
        <v>3442</v>
      </c>
    </row>
    <row r="97" spans="2:3" x14ac:dyDescent="0.2">
      <c r="B97" s="391">
        <v>40898</v>
      </c>
      <c r="C97" t="s">
        <v>3443</v>
      </c>
    </row>
    <row r="98" spans="2:3" x14ac:dyDescent="0.2">
      <c r="B98" s="391">
        <v>40903</v>
      </c>
      <c r="C98" t="s">
        <v>3444</v>
      </c>
    </row>
    <row r="99" spans="2:3" x14ac:dyDescent="0.2">
      <c r="B99" s="391">
        <v>40905</v>
      </c>
      <c r="C99" t="s">
        <v>3445</v>
      </c>
    </row>
    <row r="100" spans="2:3" x14ac:dyDescent="0.2">
      <c r="B100" s="391">
        <v>40980</v>
      </c>
      <c r="C100" t="s">
        <v>3446</v>
      </c>
    </row>
    <row r="101" spans="2:3" x14ac:dyDescent="0.2">
      <c r="B101" s="391">
        <v>40981</v>
      </c>
      <c r="C101" s="390" t="s">
        <v>3447</v>
      </c>
    </row>
    <row r="102" spans="2:3" x14ac:dyDescent="0.2">
      <c r="B102" s="391">
        <v>40982</v>
      </c>
      <c r="C102" t="s">
        <v>3448</v>
      </c>
    </row>
    <row r="103" spans="2:3" x14ac:dyDescent="0.2">
      <c r="B103" s="391">
        <v>40985</v>
      </c>
      <c r="C103" t="s">
        <v>3449</v>
      </c>
    </row>
    <row r="104" spans="2:3" x14ac:dyDescent="0.2">
      <c r="B104" s="391">
        <v>40985</v>
      </c>
      <c r="C104" s="390" t="s">
        <v>3450</v>
      </c>
    </row>
    <row r="105" spans="2:3" x14ac:dyDescent="0.2">
      <c r="B105" s="391">
        <v>40985</v>
      </c>
      <c r="C105" t="s">
        <v>3451</v>
      </c>
    </row>
    <row r="106" spans="2:3" x14ac:dyDescent="0.2">
      <c r="B106" s="391">
        <v>40988</v>
      </c>
      <c r="C106" t="s">
        <v>3452</v>
      </c>
    </row>
    <row r="107" spans="2:3" x14ac:dyDescent="0.2">
      <c r="B107" s="391">
        <v>40990</v>
      </c>
      <c r="C107" s="390" t="s">
        <v>3453</v>
      </c>
    </row>
    <row r="108" spans="2:3" x14ac:dyDescent="0.2">
      <c r="B108" s="391">
        <v>40992</v>
      </c>
      <c r="C108" t="s">
        <v>3454</v>
      </c>
    </row>
    <row r="109" spans="2:3" x14ac:dyDescent="0.2">
      <c r="B109" s="391">
        <v>41028</v>
      </c>
      <c r="C109" t="s">
        <v>3455</v>
      </c>
    </row>
    <row r="110" spans="2:3" x14ac:dyDescent="0.2">
      <c r="B110" s="391">
        <v>41108</v>
      </c>
      <c r="C110" s="390" t="s">
        <v>3456</v>
      </c>
    </row>
    <row r="111" spans="2:3" x14ac:dyDescent="0.2">
      <c r="B111" s="391">
        <v>41138</v>
      </c>
      <c r="C111" t="s">
        <v>3457</v>
      </c>
    </row>
    <row r="112" spans="2:3" x14ac:dyDescent="0.2">
      <c r="B112" s="391">
        <v>41176</v>
      </c>
      <c r="C112" t="s">
        <v>3458</v>
      </c>
    </row>
    <row r="113" spans="2:3" x14ac:dyDescent="0.2">
      <c r="B113" s="391">
        <v>41193</v>
      </c>
      <c r="C113" t="s">
        <v>3459</v>
      </c>
    </row>
    <row r="114" spans="2:3" x14ac:dyDescent="0.2">
      <c r="B114" s="391">
        <v>41226</v>
      </c>
      <c r="C114" t="s">
        <v>3460</v>
      </c>
    </row>
    <row r="115" spans="2:3" x14ac:dyDescent="0.2">
      <c r="B115" s="391">
        <v>41251</v>
      </c>
      <c r="C115" s="390" t="s">
        <v>3461</v>
      </c>
    </row>
    <row r="116" spans="2:3" x14ac:dyDescent="0.2">
      <c r="B116" s="391">
        <v>41255</v>
      </c>
      <c r="C116" s="390" t="s">
        <v>3462</v>
      </c>
    </row>
    <row r="117" spans="2:3" x14ac:dyDescent="0.2">
      <c r="B117" s="391">
        <v>41255</v>
      </c>
      <c r="C117" t="s">
        <v>3463</v>
      </c>
    </row>
    <row r="118" spans="2:3" x14ac:dyDescent="0.2">
      <c r="B118" s="391">
        <v>41255</v>
      </c>
      <c r="C118" t="s">
        <v>3464</v>
      </c>
    </row>
    <row r="119" spans="2:3" x14ac:dyDescent="0.2">
      <c r="B119" s="391">
        <v>41255</v>
      </c>
      <c r="C119" t="s">
        <v>3465</v>
      </c>
    </row>
    <row r="120" spans="2:3" x14ac:dyDescent="0.2">
      <c r="B120" s="391">
        <v>41255</v>
      </c>
      <c r="C120" t="s">
        <v>3466</v>
      </c>
    </row>
    <row r="121" spans="2:3" x14ac:dyDescent="0.2">
      <c r="B121" s="391">
        <v>41265</v>
      </c>
      <c r="C121" t="s">
        <v>3467</v>
      </c>
    </row>
    <row r="122" spans="2:3" x14ac:dyDescent="0.2">
      <c r="B122" s="391">
        <v>41267</v>
      </c>
      <c r="C122" t="s">
        <v>3468</v>
      </c>
    </row>
    <row r="123" spans="2:3" x14ac:dyDescent="0.2">
      <c r="B123" s="391">
        <v>41267</v>
      </c>
      <c r="C123" s="390" t="s">
        <v>3469</v>
      </c>
    </row>
    <row r="124" spans="2:3" x14ac:dyDescent="0.2">
      <c r="B124" s="391">
        <v>41269</v>
      </c>
      <c r="C124" s="390" t="s">
        <v>3470</v>
      </c>
    </row>
    <row r="125" spans="2:3" x14ac:dyDescent="0.2">
      <c r="B125" s="391">
        <v>41270</v>
      </c>
      <c r="C125" t="s">
        <v>3471</v>
      </c>
    </row>
    <row r="126" spans="2:3" x14ac:dyDescent="0.2">
      <c r="B126" s="391">
        <v>41270</v>
      </c>
      <c r="C126" t="s">
        <v>3472</v>
      </c>
    </row>
    <row r="127" spans="2:3" x14ac:dyDescent="0.2">
      <c r="B127" s="391">
        <v>41270</v>
      </c>
      <c r="C127" s="390" t="s">
        <v>3473</v>
      </c>
    </row>
    <row r="128" spans="2:3" x14ac:dyDescent="0.2">
      <c r="B128" s="391">
        <v>41271</v>
      </c>
      <c r="C128" t="s">
        <v>3474</v>
      </c>
    </row>
    <row r="129" spans="2:3" x14ac:dyDescent="0.2">
      <c r="B129" s="391">
        <v>41271</v>
      </c>
      <c r="C129" t="s">
        <v>3475</v>
      </c>
    </row>
    <row r="130" spans="2:3" x14ac:dyDescent="0.2">
      <c r="B130" s="391">
        <v>41271</v>
      </c>
      <c r="C130" t="s">
        <v>3476</v>
      </c>
    </row>
    <row r="131" spans="2:3" x14ac:dyDescent="0.2">
      <c r="B131" s="391">
        <v>41272</v>
      </c>
      <c r="C131" t="s">
        <v>3477</v>
      </c>
    </row>
    <row r="132" spans="2:3" x14ac:dyDescent="0.2">
      <c r="B132" s="391">
        <v>41273</v>
      </c>
      <c r="C132" t="s">
        <v>3478</v>
      </c>
    </row>
    <row r="133" spans="2:3" x14ac:dyDescent="0.2">
      <c r="B133" s="391">
        <v>41273</v>
      </c>
      <c r="C133" s="390" t="s">
        <v>3479</v>
      </c>
    </row>
    <row r="134" spans="2:3" x14ac:dyDescent="0.2">
      <c r="B134" s="391">
        <v>41284</v>
      </c>
      <c r="C134" s="390" t="s">
        <v>3480</v>
      </c>
    </row>
    <row r="135" spans="2:3" x14ac:dyDescent="0.2">
      <c r="B135" s="391">
        <v>41288</v>
      </c>
      <c r="C135" t="s">
        <v>3481</v>
      </c>
    </row>
    <row r="136" spans="2:3" x14ac:dyDescent="0.2">
      <c r="B136" s="391">
        <v>41288</v>
      </c>
      <c r="C136" s="390" t="s">
        <v>3482</v>
      </c>
    </row>
    <row r="137" spans="2:3" x14ac:dyDescent="0.2">
      <c r="B137" s="391">
        <v>41290</v>
      </c>
      <c r="C137" s="390" t="s">
        <v>3483</v>
      </c>
    </row>
    <row r="138" spans="2:3" x14ac:dyDescent="0.2">
      <c r="B138" s="391">
        <v>41301</v>
      </c>
      <c r="C138" t="s">
        <v>3484</v>
      </c>
    </row>
    <row r="139" spans="2:3" x14ac:dyDescent="0.2">
      <c r="B139" s="391">
        <v>41317</v>
      </c>
      <c r="C139" s="390" t="s">
        <v>3485</v>
      </c>
    </row>
    <row r="140" spans="2:3" x14ac:dyDescent="0.2">
      <c r="B140" s="391">
        <v>41318</v>
      </c>
      <c r="C140" t="s">
        <v>3486</v>
      </c>
    </row>
    <row r="141" spans="2:3" x14ac:dyDescent="0.2">
      <c r="B141" s="391">
        <v>41321</v>
      </c>
      <c r="C141" s="390" t="s">
        <v>3487</v>
      </c>
    </row>
    <row r="142" spans="2:3" x14ac:dyDescent="0.2">
      <c r="B142" s="391">
        <v>41394</v>
      </c>
      <c r="C142" t="s">
        <v>3488</v>
      </c>
    </row>
    <row r="143" spans="2:3" x14ac:dyDescent="0.2">
      <c r="B143" s="391">
        <v>41403</v>
      </c>
      <c r="C143" s="390" t="s">
        <v>3489</v>
      </c>
    </row>
    <row r="144" spans="2:3" x14ac:dyDescent="0.2">
      <c r="B144" s="391">
        <v>41423</v>
      </c>
      <c r="C144" t="s">
        <v>3490</v>
      </c>
    </row>
    <row r="145" spans="2:3" x14ac:dyDescent="0.2">
      <c r="B145" s="391">
        <v>41478</v>
      </c>
      <c r="C145" t="s">
        <v>3491</v>
      </c>
    </row>
    <row r="146" spans="2:3" x14ac:dyDescent="0.2">
      <c r="B146" s="391">
        <v>41494</v>
      </c>
      <c r="C146" s="390" t="s">
        <v>3492</v>
      </c>
    </row>
    <row r="147" spans="2:3" x14ac:dyDescent="0.2">
      <c r="B147" s="391">
        <v>41507</v>
      </c>
      <c r="C147" t="s">
        <v>3493</v>
      </c>
    </row>
    <row r="148" spans="2:3" x14ac:dyDescent="0.2">
      <c r="B148" s="391">
        <v>41522</v>
      </c>
      <c r="C148" s="390" t="s">
        <v>3494</v>
      </c>
    </row>
    <row r="149" spans="2:3" x14ac:dyDescent="0.2">
      <c r="B149" s="391">
        <v>41584</v>
      </c>
      <c r="C149" s="390" t="s">
        <v>3495</v>
      </c>
    </row>
    <row r="150" spans="2:3" x14ac:dyDescent="0.2">
      <c r="B150" s="391">
        <v>41584</v>
      </c>
      <c r="C150" s="390" t="s">
        <v>3496</v>
      </c>
    </row>
    <row r="151" spans="2:3" x14ac:dyDescent="0.2">
      <c r="B151" s="391">
        <v>41584</v>
      </c>
      <c r="C151" t="s">
        <v>3497</v>
      </c>
    </row>
    <row r="152" spans="2:3" x14ac:dyDescent="0.2">
      <c r="B152" s="391">
        <v>41596</v>
      </c>
      <c r="C152" s="390" t="s">
        <v>3498</v>
      </c>
    </row>
    <row r="153" spans="2:3" x14ac:dyDescent="0.2">
      <c r="B153" s="391">
        <v>41617</v>
      </c>
      <c r="C153" s="390" t="s">
        <v>3499</v>
      </c>
    </row>
    <row r="154" spans="2:3" x14ac:dyDescent="0.2">
      <c r="B154" s="391">
        <v>41617</v>
      </c>
      <c r="C154" s="390" t="s">
        <v>3500</v>
      </c>
    </row>
    <row r="155" spans="2:3" x14ac:dyDescent="0.2">
      <c r="B155" s="391">
        <v>41620</v>
      </c>
      <c r="C155" s="390" t="s">
        <v>3501</v>
      </c>
    </row>
    <row r="156" spans="2:3" x14ac:dyDescent="0.2">
      <c r="B156" s="391">
        <v>41621</v>
      </c>
      <c r="C156" s="390" t="s">
        <v>3502</v>
      </c>
    </row>
    <row r="157" spans="2:3" x14ac:dyDescent="0.2">
      <c r="B157" s="391">
        <v>41623</v>
      </c>
      <c r="C157" s="390" t="s">
        <v>3503</v>
      </c>
    </row>
    <row r="158" spans="2:3" x14ac:dyDescent="0.2">
      <c r="B158" s="391">
        <v>41625</v>
      </c>
      <c r="C158" t="s">
        <v>3466</v>
      </c>
    </row>
    <row r="159" spans="2:3" x14ac:dyDescent="0.2">
      <c r="B159" s="391">
        <v>41628</v>
      </c>
      <c r="C159" s="390" t="s">
        <v>3504</v>
      </c>
    </row>
    <row r="160" spans="2:3" x14ac:dyDescent="0.2">
      <c r="B160" s="391">
        <v>41631</v>
      </c>
      <c r="C160" s="390" t="s">
        <v>3505</v>
      </c>
    </row>
    <row r="161" spans="2:3" x14ac:dyDescent="0.2">
      <c r="B161" s="391">
        <v>41631</v>
      </c>
      <c r="C161" s="390" t="s">
        <v>3506</v>
      </c>
    </row>
    <row r="162" spans="2:3" x14ac:dyDescent="0.2">
      <c r="B162" s="391">
        <v>41652</v>
      </c>
      <c r="C162" s="390" t="s">
        <v>3507</v>
      </c>
    </row>
    <row r="163" spans="2:3" x14ac:dyDescent="0.2">
      <c r="B163" s="391">
        <v>41688</v>
      </c>
      <c r="C163" s="390" t="s">
        <v>3508</v>
      </c>
    </row>
    <row r="164" spans="2:3" x14ac:dyDescent="0.2">
      <c r="B164" s="391">
        <v>41768</v>
      </c>
      <c r="C164" s="390" t="s">
        <v>3509</v>
      </c>
    </row>
    <row r="165" spans="2:3" x14ac:dyDescent="0.2">
      <c r="B165" s="391">
        <v>41857</v>
      </c>
      <c r="C165" s="390" t="s">
        <v>3510</v>
      </c>
    </row>
    <row r="166" spans="2:3" x14ac:dyDescent="0.2">
      <c r="B166" s="391">
        <v>41859</v>
      </c>
      <c r="C166" s="390" t="s">
        <v>3511</v>
      </c>
    </row>
    <row r="167" spans="2:3" x14ac:dyDescent="0.2">
      <c r="B167" s="391">
        <v>41859</v>
      </c>
      <c r="C167" s="390" t="s">
        <v>3512</v>
      </c>
    </row>
    <row r="168" spans="2:3" x14ac:dyDescent="0.2">
      <c r="B168" s="391">
        <v>41860</v>
      </c>
      <c r="C168" s="390" t="s">
        <v>3513</v>
      </c>
    </row>
    <row r="169" spans="2:3" x14ac:dyDescent="0.2">
      <c r="B169" s="391">
        <v>41885</v>
      </c>
      <c r="C169" s="390" t="s">
        <v>3514</v>
      </c>
    </row>
    <row r="170" spans="2:3" x14ac:dyDescent="0.2">
      <c r="B170" s="391">
        <v>41935</v>
      </c>
      <c r="C170" s="390" t="s">
        <v>3515</v>
      </c>
    </row>
    <row r="171" spans="2:3" x14ac:dyDescent="0.2">
      <c r="B171" s="391">
        <v>41936</v>
      </c>
      <c r="C171" s="390" t="s">
        <v>3516</v>
      </c>
    </row>
    <row r="172" spans="2:3" x14ac:dyDescent="0.2">
      <c r="B172" s="391">
        <v>41964</v>
      </c>
      <c r="C172" s="390" t="s">
        <v>3517</v>
      </c>
    </row>
    <row r="173" spans="2:3" x14ac:dyDescent="0.2">
      <c r="B173" s="391">
        <v>41982</v>
      </c>
      <c r="C173" s="390" t="s">
        <v>3518</v>
      </c>
    </row>
    <row r="174" spans="2:3" x14ac:dyDescent="0.2">
      <c r="B174" s="391">
        <v>41984</v>
      </c>
      <c r="C174" s="390" t="s">
        <v>3519</v>
      </c>
    </row>
    <row r="175" spans="2:3" x14ac:dyDescent="0.2">
      <c r="B175" s="391">
        <v>41985</v>
      </c>
      <c r="C175" s="390" t="s">
        <v>3520</v>
      </c>
    </row>
    <row r="176" spans="2:3" x14ac:dyDescent="0.2">
      <c r="B176" s="391">
        <v>41988</v>
      </c>
      <c r="C176" s="390" t="s">
        <v>3521</v>
      </c>
    </row>
    <row r="177" spans="2:3" x14ac:dyDescent="0.2">
      <c r="B177" s="391">
        <v>41989</v>
      </c>
      <c r="C177" t="s">
        <v>3466</v>
      </c>
    </row>
    <row r="178" spans="2:3" x14ac:dyDescent="0.2">
      <c r="B178" s="391">
        <v>41992</v>
      </c>
      <c r="C178" s="390" t="s">
        <v>3522</v>
      </c>
    </row>
    <row r="179" spans="2:3" x14ac:dyDescent="0.2">
      <c r="B179" s="391">
        <v>41997</v>
      </c>
      <c r="C179" s="390" t="s">
        <v>3523</v>
      </c>
    </row>
    <row r="180" spans="2:3" x14ac:dyDescent="0.2">
      <c r="B180" s="391">
        <v>42004</v>
      </c>
      <c r="C180" s="390" t="s">
        <v>3524</v>
      </c>
    </row>
    <row r="181" spans="2:3" x14ac:dyDescent="0.2">
      <c r="B181" s="391">
        <v>42012</v>
      </c>
      <c r="C181" s="390" t="s">
        <v>3525</v>
      </c>
    </row>
    <row r="182" spans="2:3" x14ac:dyDescent="0.2">
      <c r="B182" s="391">
        <v>42046</v>
      </c>
      <c r="C182" s="390" t="s">
        <v>3526</v>
      </c>
    </row>
    <row r="183" spans="2:3" x14ac:dyDescent="0.2">
      <c r="B183" s="391">
        <v>42207</v>
      </c>
      <c r="C183" s="390" t="s">
        <v>3527</v>
      </c>
    </row>
    <row r="184" spans="2:3" x14ac:dyDescent="0.2">
      <c r="B184" s="391">
        <v>42243</v>
      </c>
      <c r="C184" s="390" t="s">
        <v>3528</v>
      </c>
    </row>
    <row r="185" spans="2:3" x14ac:dyDescent="0.2">
      <c r="B185" s="391">
        <v>42320</v>
      </c>
      <c r="C185" s="390" t="s">
        <v>3529</v>
      </c>
    </row>
    <row r="186" spans="2:3" x14ac:dyDescent="0.2">
      <c r="B186" s="391">
        <v>42357</v>
      </c>
      <c r="C186" s="390" t="s">
        <v>3530</v>
      </c>
    </row>
    <row r="187" spans="2:3" x14ac:dyDescent="0.2">
      <c r="B187" s="391">
        <v>42357</v>
      </c>
      <c r="C187" s="390" t="s">
        <v>3531</v>
      </c>
    </row>
    <row r="188" spans="2:3" x14ac:dyDescent="0.2">
      <c r="B188" s="391">
        <v>42359</v>
      </c>
      <c r="C188" s="390" t="s">
        <v>3532</v>
      </c>
    </row>
    <row r="189" spans="2:3" x14ac:dyDescent="0.2">
      <c r="B189" s="391">
        <v>42360</v>
      </c>
      <c r="C189" s="390" t="s">
        <v>3533</v>
      </c>
    </row>
    <row r="190" spans="2:3" x14ac:dyDescent="0.2">
      <c r="B190" s="391">
        <v>42361</v>
      </c>
      <c r="C190" t="s">
        <v>3466</v>
      </c>
    </row>
    <row r="191" spans="2:3" x14ac:dyDescent="0.2">
      <c r="B191" s="391">
        <v>42362</v>
      </c>
      <c r="C191" s="390" t="s">
        <v>3534</v>
      </c>
    </row>
    <row r="192" spans="2:3" x14ac:dyDescent="0.2">
      <c r="B192" s="391">
        <v>42368</v>
      </c>
      <c r="C192" s="390" t="s">
        <v>3535</v>
      </c>
    </row>
    <row r="193" spans="2:3" x14ac:dyDescent="0.2">
      <c r="B193" s="391">
        <v>42369</v>
      </c>
      <c r="C193" s="390" t="s">
        <v>3536</v>
      </c>
    </row>
    <row r="194" spans="2:3" x14ac:dyDescent="0.2">
      <c r="B194" s="391">
        <v>42378</v>
      </c>
      <c r="C194" s="390" t="s">
        <v>3537</v>
      </c>
    </row>
    <row r="195" spans="2:3" x14ac:dyDescent="0.2">
      <c r="B195" s="391">
        <v>42387</v>
      </c>
      <c r="C195" s="390" t="s">
        <v>3538</v>
      </c>
    </row>
    <row r="196" spans="2:3" x14ac:dyDescent="0.2">
      <c r="B196" s="391">
        <v>42395</v>
      </c>
      <c r="C196" s="390" t="s">
        <v>3539</v>
      </c>
    </row>
    <row r="197" spans="2:3" x14ac:dyDescent="0.2">
      <c r="B197" s="391">
        <v>42428</v>
      </c>
      <c r="C197" s="390" t="s">
        <v>3540</v>
      </c>
    </row>
    <row r="198" spans="2:3" x14ac:dyDescent="0.2">
      <c r="B198" s="391">
        <v>42556</v>
      </c>
      <c r="C198" s="390" t="s">
        <v>3541</v>
      </c>
    </row>
    <row r="199" spans="2:3" x14ac:dyDescent="0.2">
      <c r="B199" s="391">
        <v>42559</v>
      </c>
      <c r="C199" s="390" t="s">
        <v>3542</v>
      </c>
    </row>
    <row r="200" spans="2:3" x14ac:dyDescent="0.2">
      <c r="B200" s="391">
        <v>42614</v>
      </c>
      <c r="C200" s="390" t="s">
        <v>3543</v>
      </c>
    </row>
    <row r="201" spans="2:3" x14ac:dyDescent="0.2">
      <c r="B201" s="391">
        <v>42730</v>
      </c>
      <c r="C201" s="390" t="s">
        <v>3544</v>
      </c>
    </row>
    <row r="202" spans="2:3" x14ac:dyDescent="0.2">
      <c r="B202" s="391">
        <v>42730</v>
      </c>
      <c r="C202" s="390" t="s">
        <v>3545</v>
      </c>
    </row>
    <row r="203" spans="2:3" x14ac:dyDescent="0.2">
      <c r="B203" s="391">
        <v>42730</v>
      </c>
      <c r="C203" s="390" t="s">
        <v>3546</v>
      </c>
    </row>
    <row r="204" spans="2:3" x14ac:dyDescent="0.2">
      <c r="B204" s="391">
        <v>42731</v>
      </c>
      <c r="C204" t="s">
        <v>3466</v>
      </c>
    </row>
    <row r="205" spans="2:3" x14ac:dyDescent="0.2">
      <c r="B205" s="391">
        <v>42732</v>
      </c>
      <c r="C205" s="390" t="s">
        <v>3547</v>
      </c>
    </row>
    <row r="206" spans="2:3" x14ac:dyDescent="0.2">
      <c r="B206" s="391">
        <v>42732</v>
      </c>
      <c r="C206" s="390" t="s">
        <v>3548</v>
      </c>
    </row>
    <row r="207" spans="2:3" x14ac:dyDescent="0.2">
      <c r="B207" s="391">
        <v>42734</v>
      </c>
      <c r="C207" s="390" t="s">
        <v>3549</v>
      </c>
    </row>
    <row r="208" spans="2:3" x14ac:dyDescent="0.2">
      <c r="B208" s="391">
        <v>42734</v>
      </c>
      <c r="C208" s="390" t="s">
        <v>3550</v>
      </c>
    </row>
    <row r="209" spans="2:3" x14ac:dyDescent="0.2">
      <c r="B209" s="391">
        <v>42741</v>
      </c>
      <c r="C209" s="390" t="s">
        <v>3551</v>
      </c>
    </row>
    <row r="210" spans="2:3" x14ac:dyDescent="0.2">
      <c r="B210" s="391">
        <v>42741</v>
      </c>
      <c r="C210" s="390" t="s">
        <v>3552</v>
      </c>
    </row>
    <row r="211" spans="2:3" x14ac:dyDescent="0.2">
      <c r="B211" s="391">
        <v>42744</v>
      </c>
      <c r="C211" s="390" t="s">
        <v>3553</v>
      </c>
    </row>
    <row r="212" spans="2:3" x14ac:dyDescent="0.2">
      <c r="B212" s="391">
        <v>42747</v>
      </c>
      <c r="C212" s="390" t="s">
        <v>3554</v>
      </c>
    </row>
    <row r="213" spans="2:3" x14ac:dyDescent="0.2">
      <c r="B213" s="391">
        <v>42814</v>
      </c>
      <c r="C213" t="s">
        <v>3555</v>
      </c>
    </row>
    <row r="214" spans="2:3" x14ac:dyDescent="0.2">
      <c r="B214" s="391">
        <v>42864</v>
      </c>
      <c r="C214" t="s">
        <v>3556</v>
      </c>
    </row>
    <row r="215" spans="2:3" x14ac:dyDescent="0.2">
      <c r="B215" s="391">
        <v>42868</v>
      </c>
      <c r="C215" t="s">
        <v>3557</v>
      </c>
    </row>
    <row r="216" spans="2:3" x14ac:dyDescent="0.2">
      <c r="B216" s="423">
        <v>43092</v>
      </c>
      <c r="C216" s="390" t="s">
        <v>3911</v>
      </c>
    </row>
    <row r="217" spans="2:3" x14ac:dyDescent="0.2">
      <c r="B217" s="423">
        <v>43093</v>
      </c>
      <c r="C217" s="390" t="s">
        <v>3912</v>
      </c>
    </row>
    <row r="218" spans="2:3" x14ac:dyDescent="0.2">
      <c r="B218" s="423">
        <v>43095</v>
      </c>
      <c r="C218" s="390" t="s">
        <v>3914</v>
      </c>
    </row>
    <row r="219" spans="2:3" x14ac:dyDescent="0.2">
      <c r="B219" s="423">
        <v>43095</v>
      </c>
      <c r="C219" s="390" t="s">
        <v>3913</v>
      </c>
    </row>
    <row r="220" spans="2:3" x14ac:dyDescent="0.2">
      <c r="B220" s="423">
        <v>43095</v>
      </c>
      <c r="C220" t="s">
        <v>3466</v>
      </c>
    </row>
    <row r="221" spans="2:3" x14ac:dyDescent="0.2">
      <c r="B221" s="423">
        <v>43095</v>
      </c>
      <c r="C221" s="390" t="s">
        <v>3915</v>
      </c>
    </row>
    <row r="222" spans="2:3" x14ac:dyDescent="0.2">
      <c r="B222" s="423">
        <v>43097</v>
      </c>
      <c r="C222" s="390" t="s">
        <v>3916</v>
      </c>
    </row>
    <row r="223" spans="2:3" x14ac:dyDescent="0.2">
      <c r="B223" s="423">
        <v>43098</v>
      </c>
      <c r="C223" s="390" t="s">
        <v>3929</v>
      </c>
    </row>
    <row r="224" spans="2:3" x14ac:dyDescent="0.2">
      <c r="B224" s="423">
        <v>43102</v>
      </c>
      <c r="C224" s="390" t="s">
        <v>3936</v>
      </c>
    </row>
    <row r="225" spans="2:3" x14ac:dyDescent="0.2">
      <c r="B225" s="423">
        <v>43102</v>
      </c>
      <c r="C225" s="390" t="s">
        <v>3934</v>
      </c>
    </row>
    <row r="226" spans="2:3" x14ac:dyDescent="0.2">
      <c r="B226" s="423">
        <v>43102</v>
      </c>
      <c r="C226" s="390" t="s">
        <v>3935</v>
      </c>
    </row>
    <row r="227" spans="2:3" x14ac:dyDescent="0.2">
      <c r="B227" s="423">
        <v>43109</v>
      </c>
      <c r="C227" s="390" t="s">
        <v>3946</v>
      </c>
    </row>
    <row r="228" spans="2:3" x14ac:dyDescent="0.2">
      <c r="B228" s="423">
        <v>43280</v>
      </c>
      <c r="C228" s="390" t="s">
        <v>4095</v>
      </c>
    </row>
    <row r="229" spans="2:3" x14ac:dyDescent="0.2">
      <c r="B229" s="423">
        <v>43280</v>
      </c>
      <c r="C229" s="390" t="s">
        <v>4093</v>
      </c>
    </row>
    <row r="230" spans="2:3" x14ac:dyDescent="0.2">
      <c r="B230" s="423">
        <v>43280</v>
      </c>
      <c r="C230" s="390" t="s">
        <v>4094</v>
      </c>
    </row>
    <row r="231" spans="2:3" x14ac:dyDescent="0.2">
      <c r="B231" s="423">
        <v>43280</v>
      </c>
      <c r="C231" s="390" t="s">
        <v>4096</v>
      </c>
    </row>
    <row r="232" spans="2:3" x14ac:dyDescent="0.2">
      <c r="B232" s="423">
        <v>43312</v>
      </c>
      <c r="C232" s="390" t="s">
        <v>4139</v>
      </c>
    </row>
    <row r="233" spans="2:3" x14ac:dyDescent="0.2">
      <c r="B233" s="423">
        <v>43371</v>
      </c>
      <c r="C233" s="390" t="s">
        <v>4218</v>
      </c>
    </row>
    <row r="234" spans="2:3" x14ac:dyDescent="0.2">
      <c r="B234" s="423">
        <v>43371</v>
      </c>
      <c r="C234" s="423" t="s">
        <v>4219</v>
      </c>
    </row>
    <row r="235" spans="2:3" x14ac:dyDescent="0.2">
      <c r="B235" s="423">
        <v>43434</v>
      </c>
      <c r="C235" s="390" t="s">
        <v>4313</v>
      </c>
    </row>
    <row r="236" spans="2:3" x14ac:dyDescent="0.2">
      <c r="B236" s="423">
        <v>43465</v>
      </c>
      <c r="C236" s="390" t="s">
        <v>4324</v>
      </c>
    </row>
    <row r="237" spans="2:3" x14ac:dyDescent="0.2">
      <c r="B237" s="423">
        <v>43496</v>
      </c>
      <c r="C237" s="390" t="s">
        <v>4333</v>
      </c>
    </row>
    <row r="238" spans="2:3" s="815" customFormat="1" x14ac:dyDescent="0.2">
      <c r="B238" s="423">
        <v>43496</v>
      </c>
      <c r="C238" s="390" t="s">
        <v>4336</v>
      </c>
    </row>
    <row r="239" spans="2:3" x14ac:dyDescent="0.2">
      <c r="B239" s="423">
        <v>43496</v>
      </c>
      <c r="C239" s="390" t="s">
        <v>4335</v>
      </c>
    </row>
    <row r="240" spans="2:3" x14ac:dyDescent="0.2">
      <c r="B240" s="423">
        <v>43496</v>
      </c>
      <c r="C240" s="390" t="s">
        <v>4334</v>
      </c>
    </row>
    <row r="241" spans="2:3" x14ac:dyDescent="0.2">
      <c r="B241" s="423">
        <v>43524</v>
      </c>
      <c r="C241" s="390" t="s">
        <v>4352</v>
      </c>
    </row>
    <row r="242" spans="2:3" x14ac:dyDescent="0.2">
      <c r="B242" s="423">
        <v>43830</v>
      </c>
      <c r="C242" s="390" t="s">
        <v>4472</v>
      </c>
    </row>
    <row r="243" spans="2:3" x14ac:dyDescent="0.2">
      <c r="B243" s="423">
        <v>43830</v>
      </c>
      <c r="C243" s="390" t="s">
        <v>4335</v>
      </c>
    </row>
    <row r="244" spans="2:3" x14ac:dyDescent="0.2">
      <c r="B244" s="423">
        <v>43830</v>
      </c>
      <c r="C244" s="390" t="s">
        <v>4334</v>
      </c>
    </row>
    <row r="245" spans="2:3" x14ac:dyDescent="0.2">
      <c r="B245" s="423">
        <v>44196</v>
      </c>
      <c r="C245" s="390" t="s">
        <v>4619</v>
      </c>
    </row>
    <row r="246" spans="2:3" x14ac:dyDescent="0.2">
      <c r="B246" s="423">
        <v>44196</v>
      </c>
      <c r="C246" s="390" t="s">
        <v>4335</v>
      </c>
    </row>
    <row r="247" spans="2:3" x14ac:dyDescent="0.2">
      <c r="B247" s="423">
        <v>44196</v>
      </c>
      <c r="C247" s="390" t="s">
        <v>4334</v>
      </c>
    </row>
    <row r="248" spans="2:3" x14ac:dyDescent="0.2">
      <c r="B248" s="423">
        <v>44196</v>
      </c>
      <c r="C248" s="390" t="s">
        <v>4620</v>
      </c>
    </row>
    <row r="249" spans="2:3" x14ac:dyDescent="0.2">
      <c r="B249" s="423">
        <v>44196</v>
      </c>
      <c r="C249" s="390" t="s">
        <v>4621</v>
      </c>
    </row>
    <row r="250" spans="2:3" x14ac:dyDescent="0.2">
      <c r="B250" s="961">
        <v>43859</v>
      </c>
      <c r="C250" s="390" t="s">
        <v>4627</v>
      </c>
    </row>
    <row r="548" spans="1:3" x14ac:dyDescent="0.2">
      <c r="A548" s="457"/>
      <c r="B548" s="579"/>
      <c r="C548" s="457"/>
    </row>
    <row r="549" spans="1:3" x14ac:dyDescent="0.2">
      <c r="A549" s="518"/>
      <c r="B549" s="579"/>
      <c r="C549" s="457"/>
    </row>
    <row r="550" spans="1:3" x14ac:dyDescent="0.2">
      <c r="A550" s="518"/>
      <c r="B550" s="579"/>
      <c r="C550" s="457"/>
    </row>
    <row r="551" spans="1:3" x14ac:dyDescent="0.2">
      <c r="A551" s="518"/>
      <c r="B551" s="579"/>
      <c r="C551" s="457"/>
    </row>
    <row r="552" spans="1:3" x14ac:dyDescent="0.2">
      <c r="A552" s="518"/>
      <c r="B552" s="579"/>
      <c r="C552" s="457"/>
    </row>
    <row r="553" spans="1:3" x14ac:dyDescent="0.2">
      <c r="A553" s="518"/>
      <c r="B553" s="579"/>
      <c r="C553" s="457"/>
    </row>
    <row r="554" spans="1:3" x14ac:dyDescent="0.2">
      <c r="A554" s="518"/>
      <c r="B554" s="579"/>
      <c r="C554" s="457"/>
    </row>
    <row r="555" spans="1:3" x14ac:dyDescent="0.2">
      <c r="A555" s="518"/>
      <c r="B555" s="579"/>
      <c r="C555" s="457"/>
    </row>
    <row r="556" spans="1:3" x14ac:dyDescent="0.2">
      <c r="A556" s="518"/>
      <c r="B556" s="579"/>
      <c r="C556" s="457"/>
    </row>
    <row r="557" spans="1:3" x14ac:dyDescent="0.2">
      <c r="A557" s="518"/>
      <c r="B557" s="579"/>
      <c r="C557" s="457"/>
    </row>
    <row r="558" spans="1:3" x14ac:dyDescent="0.2">
      <c r="A558" s="518"/>
      <c r="B558" s="579"/>
      <c r="C558" s="457"/>
    </row>
    <row r="559" spans="1:3" x14ac:dyDescent="0.2">
      <c r="A559" s="518"/>
      <c r="B559" s="579"/>
      <c r="C559" s="457"/>
    </row>
    <row r="560" spans="1:3" x14ac:dyDescent="0.2">
      <c r="A560" s="518"/>
      <c r="B560" s="579"/>
      <c r="C560" s="457"/>
    </row>
    <row r="561" spans="1:3" x14ac:dyDescent="0.2">
      <c r="A561" s="518"/>
      <c r="B561" s="579"/>
      <c r="C561" s="457"/>
    </row>
    <row r="562" spans="1:3" x14ac:dyDescent="0.2">
      <c r="A562" s="518"/>
      <c r="B562" s="579"/>
      <c r="C562" s="457"/>
    </row>
    <row r="563" spans="1:3" x14ac:dyDescent="0.2">
      <c r="A563" s="518"/>
      <c r="B563" s="579"/>
      <c r="C563" s="457"/>
    </row>
    <row r="564" spans="1:3" x14ac:dyDescent="0.2">
      <c r="A564" s="457"/>
      <c r="B564" s="579"/>
      <c r="C564" s="457"/>
    </row>
    <row r="565" spans="1:3" x14ac:dyDescent="0.2">
      <c r="B565" s="580"/>
    </row>
  </sheetData>
  <sheetProtection selectLockedCells="1" selectUnlockedCells="1"/>
  <pageMargins left="0.74791666666666667" right="0.74791666666666667" top="0.57013888888888886" bottom="0.67013888888888884" header="0.51180555555555551" footer="0.51180555555555551"/>
  <pageSetup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21"/>
  <sheetViews>
    <sheetView workbookViewId="0"/>
  </sheetViews>
  <sheetFormatPr defaultColWidth="8.85546875" defaultRowHeight="12.75" x14ac:dyDescent="0.2"/>
  <cols>
    <col min="2" max="2" width="10.5703125" customWidth="1"/>
    <col min="4" max="4" width="8.5703125" customWidth="1"/>
    <col min="5" max="5" width="9.5703125" customWidth="1"/>
    <col min="9" max="9" width="9.85546875" customWidth="1"/>
    <col min="11" max="11" width="11" customWidth="1"/>
    <col min="12" max="15" width="9.140625" bestFit="1" customWidth="1"/>
  </cols>
  <sheetData>
    <row r="1" spans="1:11" ht="11.1" customHeight="1" x14ac:dyDescent="0.2">
      <c r="A1" s="385" t="s">
        <v>1846</v>
      </c>
      <c r="B1" s="7"/>
      <c r="C1" s="7"/>
      <c r="D1" s="7"/>
      <c r="E1" s="7"/>
      <c r="F1" s="7"/>
      <c r="G1" s="7"/>
      <c r="H1" s="7"/>
      <c r="I1" s="7"/>
      <c r="J1" s="7"/>
      <c r="K1" s="18"/>
    </row>
    <row r="2" spans="1:11" ht="11.1" customHeight="1" x14ac:dyDescent="0.2">
      <c r="A2" s="74" t="s">
        <v>3558</v>
      </c>
      <c r="B2" s="10"/>
      <c r="C2" s="10"/>
      <c r="D2" s="10"/>
      <c r="E2" s="10"/>
      <c r="F2" s="10"/>
      <c r="G2" s="10"/>
      <c r="H2" s="10"/>
      <c r="I2" s="10"/>
      <c r="J2" s="10"/>
      <c r="K2" s="36"/>
    </row>
    <row r="3" spans="1:11" ht="11.1" customHeight="1" x14ac:dyDescent="0.2">
      <c r="A3" s="74" t="s">
        <v>3559</v>
      </c>
      <c r="B3" s="10"/>
      <c r="C3" s="10"/>
      <c r="D3" s="10"/>
      <c r="E3" s="10"/>
      <c r="F3" s="10"/>
      <c r="G3" s="10"/>
      <c r="H3" s="10"/>
      <c r="I3" s="10"/>
      <c r="J3" s="10"/>
      <c r="K3" s="36"/>
    </row>
    <row r="4" spans="1:11" ht="11.1" customHeight="1" x14ac:dyDescent="0.2">
      <c r="A4" s="74" t="s">
        <v>3560</v>
      </c>
      <c r="B4" s="10"/>
      <c r="C4" s="10"/>
      <c r="D4" s="10"/>
      <c r="E4" s="10"/>
      <c r="F4" s="10"/>
      <c r="G4" s="10"/>
      <c r="H4" s="10"/>
      <c r="I4" s="10"/>
      <c r="J4" s="10"/>
      <c r="K4" s="36"/>
    </row>
    <row r="5" spans="1:11" ht="11.1" customHeight="1" x14ac:dyDescent="0.2">
      <c r="A5" s="74" t="s">
        <v>3561</v>
      </c>
      <c r="B5" s="10"/>
      <c r="C5" s="10"/>
      <c r="D5" s="10"/>
      <c r="E5" s="10"/>
      <c r="F5" s="10"/>
      <c r="G5" s="10"/>
      <c r="H5" s="10"/>
      <c r="I5" s="10"/>
      <c r="J5" s="10"/>
      <c r="K5" s="36"/>
    </row>
    <row r="6" spans="1:11" ht="11.1" customHeight="1" x14ac:dyDescent="0.2">
      <c r="A6" s="74" t="s">
        <v>3562</v>
      </c>
      <c r="B6" s="10"/>
      <c r="C6" s="10"/>
      <c r="D6" s="10"/>
      <c r="E6" s="10"/>
      <c r="F6" s="10"/>
      <c r="G6" s="10"/>
      <c r="H6" s="10"/>
      <c r="I6" s="10"/>
      <c r="J6" s="10"/>
      <c r="K6" s="36"/>
    </row>
    <row r="7" spans="1:11" ht="11.1" customHeight="1" x14ac:dyDescent="0.2">
      <c r="A7" s="74" t="s">
        <v>3563</v>
      </c>
      <c r="B7" s="10"/>
      <c r="C7" s="10"/>
      <c r="D7" s="10"/>
      <c r="E7" s="10"/>
      <c r="F7" s="10"/>
      <c r="G7" s="10"/>
      <c r="H7" s="10"/>
      <c r="I7" s="10"/>
      <c r="J7" s="10"/>
      <c r="K7" s="36"/>
    </row>
    <row r="8" spans="1:11" ht="11.1" customHeight="1" x14ac:dyDescent="0.2">
      <c r="A8" s="74" t="s">
        <v>3564</v>
      </c>
      <c r="B8" s="10"/>
      <c r="C8" s="10"/>
      <c r="D8" s="10"/>
      <c r="E8" s="10"/>
      <c r="F8" s="10"/>
      <c r="G8" s="10"/>
      <c r="H8" s="10"/>
      <c r="I8" s="10"/>
      <c r="J8" s="10"/>
      <c r="K8" s="36"/>
    </row>
    <row r="9" spans="1:11" ht="11.1" customHeight="1" x14ac:dyDescent="0.2">
      <c r="A9" s="31"/>
      <c r="B9" s="393" t="s">
        <v>3565</v>
      </c>
      <c r="C9" s="148" t="s">
        <v>3566</v>
      </c>
      <c r="D9" s="10"/>
      <c r="E9" s="10"/>
      <c r="F9" s="10"/>
      <c r="G9" s="10"/>
      <c r="H9" s="10"/>
      <c r="I9" s="10"/>
      <c r="J9" s="10"/>
      <c r="K9" s="36"/>
    </row>
    <row r="10" spans="1:11" ht="11.1" customHeight="1" x14ac:dyDescent="0.2">
      <c r="A10" s="74" t="s">
        <v>3567</v>
      </c>
      <c r="B10" s="10"/>
      <c r="C10" s="10"/>
      <c r="D10" s="10"/>
      <c r="E10" s="10"/>
      <c r="F10" s="10"/>
      <c r="G10" s="10"/>
      <c r="H10" s="10"/>
      <c r="I10" s="10"/>
      <c r="J10" s="10"/>
      <c r="K10" s="36"/>
    </row>
    <row r="11" spans="1:11" ht="9.6" customHeight="1" x14ac:dyDescent="0.2">
      <c r="A11" s="8"/>
      <c r="B11" s="394" t="s">
        <v>3568</v>
      </c>
      <c r="C11" s="394" t="s">
        <v>3569</v>
      </c>
      <c r="D11" s="394" t="s">
        <v>3570</v>
      </c>
      <c r="E11" s="394" t="s">
        <v>3571</v>
      </c>
      <c r="F11" s="394" t="s">
        <v>3233</v>
      </c>
      <c r="G11" s="10"/>
      <c r="H11" s="10"/>
      <c r="I11" s="10"/>
      <c r="J11" s="10"/>
      <c r="K11" s="36"/>
    </row>
    <row r="12" spans="1:11" ht="9.6" customHeight="1" x14ac:dyDescent="0.2">
      <c r="A12" s="8" t="s">
        <v>3572</v>
      </c>
      <c r="B12" s="395">
        <v>0.1</v>
      </c>
      <c r="C12" s="395">
        <v>0.1</v>
      </c>
      <c r="D12" s="395">
        <v>0.1</v>
      </c>
      <c r="E12" s="395">
        <v>0.1</v>
      </c>
      <c r="F12" s="395">
        <v>0.4</v>
      </c>
      <c r="G12" s="10"/>
      <c r="H12" s="10"/>
      <c r="I12" s="10"/>
      <c r="J12" s="10"/>
      <c r="K12" s="36"/>
    </row>
    <row r="13" spans="1:11" ht="9.6" customHeight="1" x14ac:dyDescent="0.2">
      <c r="A13" s="8" t="s">
        <v>3573</v>
      </c>
      <c r="B13" s="395">
        <v>0.1</v>
      </c>
      <c r="C13" s="395">
        <v>0.1</v>
      </c>
      <c r="D13" s="395">
        <v>0.11</v>
      </c>
      <c r="E13" s="395">
        <v>0.11</v>
      </c>
      <c r="F13" s="395">
        <v>0.42</v>
      </c>
      <c r="G13" s="10"/>
      <c r="H13" s="10"/>
      <c r="I13" s="10"/>
      <c r="J13" s="10"/>
      <c r="K13" s="36"/>
    </row>
    <row r="14" spans="1:11" ht="9.6" customHeight="1" x14ac:dyDescent="0.2">
      <c r="A14" s="8" t="s">
        <v>3574</v>
      </c>
      <c r="B14" s="395">
        <v>0.11</v>
      </c>
      <c r="C14" s="395">
        <v>0.11</v>
      </c>
      <c r="D14" s="395">
        <v>0.11</v>
      </c>
      <c r="E14" s="395">
        <v>0.11</v>
      </c>
      <c r="F14" s="395">
        <v>0.44</v>
      </c>
      <c r="G14" s="10"/>
      <c r="H14" s="10"/>
      <c r="I14" s="10"/>
      <c r="J14" s="10"/>
      <c r="K14" s="36"/>
    </row>
    <row r="15" spans="1:11" ht="9.6" customHeight="1" x14ac:dyDescent="0.2">
      <c r="A15" s="8" t="s">
        <v>3575</v>
      </c>
      <c r="B15" s="395">
        <v>0.11</v>
      </c>
      <c r="C15" s="395">
        <v>0.11</v>
      </c>
      <c r="D15" s="395">
        <v>0.12</v>
      </c>
      <c r="E15" s="395">
        <v>0.12</v>
      </c>
      <c r="F15" s="395">
        <v>0.46</v>
      </c>
      <c r="G15" s="10"/>
      <c r="H15" s="10"/>
      <c r="I15" s="10"/>
      <c r="J15" s="10"/>
      <c r="K15" s="36"/>
    </row>
    <row r="16" spans="1:11" ht="9.6" customHeight="1" x14ac:dyDescent="0.2">
      <c r="A16" s="8" t="s">
        <v>3576</v>
      </c>
      <c r="B16" s="395">
        <v>0.12</v>
      </c>
      <c r="C16" s="395">
        <v>0.12</v>
      </c>
      <c r="D16" s="395">
        <v>0.12</v>
      </c>
      <c r="E16" s="395">
        <v>0.12</v>
      </c>
      <c r="F16" s="395">
        <v>0.48</v>
      </c>
      <c r="G16" s="10"/>
      <c r="H16" s="10"/>
      <c r="I16" s="10"/>
      <c r="J16" s="10"/>
      <c r="K16" s="36"/>
    </row>
    <row r="17" spans="1:11" ht="11.1" customHeight="1" x14ac:dyDescent="0.2">
      <c r="A17" s="31" t="s">
        <v>3577</v>
      </c>
      <c r="B17" s="10"/>
      <c r="C17" s="10"/>
      <c r="D17" s="10"/>
      <c r="E17" s="10"/>
      <c r="F17" s="10"/>
      <c r="G17" s="10"/>
      <c r="H17" s="10"/>
      <c r="I17" s="10"/>
      <c r="J17" s="10"/>
      <c r="K17" s="36"/>
    </row>
    <row r="18" spans="1:11" ht="11.1" customHeight="1" x14ac:dyDescent="0.2">
      <c r="A18" s="31" t="s">
        <v>3578</v>
      </c>
      <c r="B18" s="10"/>
      <c r="C18" s="10"/>
      <c r="D18" s="10"/>
      <c r="E18" s="10"/>
      <c r="F18" s="10"/>
      <c r="G18" s="10"/>
      <c r="H18" s="10"/>
      <c r="I18" s="10"/>
      <c r="J18" s="10"/>
      <c r="K18" s="36"/>
    </row>
    <row r="19" spans="1:11" ht="11.1" customHeight="1" x14ac:dyDescent="0.2">
      <c r="A19" s="31"/>
      <c r="B19" s="393" t="s">
        <v>3579</v>
      </c>
      <c r="C19" s="10" t="s">
        <v>3580</v>
      </c>
      <c r="D19" s="10"/>
      <c r="E19" s="10"/>
      <c r="F19" s="10"/>
      <c r="G19" s="10"/>
      <c r="H19" s="10"/>
      <c r="I19" s="10"/>
      <c r="J19" s="10"/>
      <c r="K19" s="36"/>
    </row>
    <row r="20" spans="1:11" ht="11.1" customHeight="1" x14ac:dyDescent="0.2">
      <c r="A20" s="74" t="s">
        <v>3581</v>
      </c>
      <c r="B20" s="10"/>
      <c r="C20" s="10"/>
      <c r="D20" s="10"/>
      <c r="E20" s="10"/>
      <c r="F20" s="10"/>
      <c r="G20" s="10"/>
      <c r="H20" s="10"/>
      <c r="I20" s="10"/>
      <c r="J20" s="10"/>
      <c r="K20" s="36"/>
    </row>
    <row r="21" spans="1:11" ht="11.1" customHeight="1" x14ac:dyDescent="0.2">
      <c r="A21" s="74" t="s">
        <v>3582</v>
      </c>
      <c r="B21" s="10"/>
      <c r="C21" s="10"/>
      <c r="D21" s="10"/>
      <c r="E21" s="10"/>
      <c r="F21" s="10"/>
      <c r="G21" s="10"/>
      <c r="H21" s="10"/>
      <c r="I21" s="10"/>
      <c r="J21" s="10"/>
      <c r="K21" s="36"/>
    </row>
    <row r="22" spans="1:11" ht="11.1" customHeight="1" x14ac:dyDescent="0.2">
      <c r="A22" s="74" t="s">
        <v>3583</v>
      </c>
      <c r="B22" s="10"/>
      <c r="C22" s="10"/>
      <c r="D22" s="10"/>
      <c r="F22" s="396" t="s">
        <v>3584</v>
      </c>
      <c r="G22" s="10"/>
      <c r="H22" s="10"/>
      <c r="I22" s="10"/>
      <c r="J22" s="10"/>
      <c r="K22" s="36"/>
    </row>
    <row r="23" spans="1:11" ht="11.1" customHeight="1" x14ac:dyDescent="0.2">
      <c r="A23" s="31"/>
      <c r="B23" s="393" t="s">
        <v>3585</v>
      </c>
      <c r="C23" s="148" t="s">
        <v>3586</v>
      </c>
      <c r="D23" s="10"/>
      <c r="E23" s="10"/>
      <c r="F23" s="10"/>
      <c r="G23" s="10"/>
      <c r="H23" s="10"/>
      <c r="I23" s="10"/>
      <c r="J23" s="10"/>
      <c r="K23" s="36"/>
    </row>
    <row r="24" spans="1:11" ht="11.1" customHeight="1" x14ac:dyDescent="0.2">
      <c r="A24" s="82" t="s">
        <v>3587</v>
      </c>
      <c r="B24" s="20"/>
      <c r="C24" s="20"/>
      <c r="D24" s="20"/>
      <c r="E24" s="20"/>
      <c r="F24" s="20"/>
      <c r="G24" s="20"/>
      <c r="H24" s="20"/>
      <c r="I24" s="20"/>
      <c r="J24" s="20"/>
      <c r="K24" s="34"/>
    </row>
    <row r="25" spans="1:11" ht="3.95" customHeight="1" x14ac:dyDescent="0.2">
      <c r="A25" s="74"/>
      <c r="B25" s="10"/>
      <c r="C25" s="10"/>
      <c r="D25" s="10"/>
      <c r="E25" s="10"/>
      <c r="F25" s="10"/>
      <c r="G25" s="10"/>
      <c r="H25" s="10"/>
      <c r="I25" s="10"/>
      <c r="J25" s="10"/>
      <c r="K25" s="36"/>
    </row>
    <row r="26" spans="1:11" ht="11.1" customHeight="1" x14ac:dyDescent="0.2">
      <c r="A26" s="5" t="s">
        <v>3588</v>
      </c>
      <c r="B26" s="7"/>
      <c r="C26" s="7"/>
      <c r="D26" s="7"/>
      <c r="E26" s="7"/>
      <c r="F26" s="7"/>
      <c r="G26" s="7"/>
      <c r="H26" s="7"/>
      <c r="I26" s="7"/>
      <c r="J26" s="7"/>
      <c r="K26" s="18"/>
    </row>
    <row r="27" spans="1:11" ht="11.1" customHeight="1" x14ac:dyDescent="0.2">
      <c r="A27" s="31" t="s">
        <v>3589</v>
      </c>
      <c r="B27" s="10"/>
      <c r="C27" s="10"/>
      <c r="D27" s="10"/>
      <c r="E27" s="10"/>
      <c r="F27" s="10"/>
      <c r="G27" s="10"/>
      <c r="H27" s="10"/>
      <c r="I27" s="10"/>
      <c r="J27" s="10"/>
      <c r="K27" s="36"/>
    </row>
    <row r="28" spans="1:11" ht="11.1" customHeight="1" x14ac:dyDescent="0.2">
      <c r="A28" s="74" t="s">
        <v>3590</v>
      </c>
      <c r="B28" s="10"/>
      <c r="C28" s="10"/>
      <c r="D28" s="10"/>
      <c r="E28" s="10"/>
      <c r="F28" s="10"/>
      <c r="G28" s="10"/>
      <c r="H28" s="10"/>
      <c r="I28" s="10"/>
      <c r="J28" s="10"/>
      <c r="K28" s="36"/>
    </row>
    <row r="29" spans="1:11" ht="11.1" customHeight="1" x14ac:dyDescent="0.2">
      <c r="A29" s="31" t="s">
        <v>3591</v>
      </c>
      <c r="B29" s="10"/>
      <c r="C29" s="10"/>
      <c r="D29" s="10"/>
      <c r="E29" s="10"/>
      <c r="F29" s="10"/>
      <c r="G29" s="10"/>
      <c r="H29" s="10"/>
      <c r="I29" s="10"/>
      <c r="J29" s="10"/>
      <c r="K29" s="36"/>
    </row>
    <row r="30" spans="1:11" ht="11.1" customHeight="1" x14ac:dyDescent="0.2">
      <c r="A30" s="31" t="s">
        <v>3592</v>
      </c>
      <c r="B30" s="10"/>
      <c r="C30" s="10"/>
      <c r="D30" s="10"/>
      <c r="E30" s="10"/>
      <c r="F30" s="10"/>
      <c r="G30" s="10"/>
      <c r="H30" s="10"/>
      <c r="I30" s="10"/>
      <c r="J30" s="10"/>
      <c r="K30" s="36"/>
    </row>
    <row r="31" spans="1:11" ht="11.1" customHeight="1" x14ac:dyDescent="0.2">
      <c r="A31" s="31" t="s">
        <v>3593</v>
      </c>
      <c r="B31" s="10"/>
      <c r="C31" s="10"/>
      <c r="D31" s="10"/>
      <c r="E31" s="10"/>
      <c r="F31" s="10"/>
      <c r="G31" s="10"/>
      <c r="H31" s="10"/>
      <c r="I31" s="10"/>
      <c r="J31" s="10"/>
      <c r="K31" s="36"/>
    </row>
    <row r="32" spans="1:11" ht="11.1" customHeight="1" x14ac:dyDescent="0.2">
      <c r="A32" s="31" t="s">
        <v>3594</v>
      </c>
      <c r="B32" s="10"/>
      <c r="C32" s="10"/>
      <c r="D32" s="10"/>
      <c r="E32" s="10"/>
      <c r="F32" s="10"/>
      <c r="G32" s="10"/>
      <c r="H32" s="10"/>
      <c r="I32" s="10"/>
      <c r="J32" s="10"/>
      <c r="K32" s="36"/>
    </row>
    <row r="33" spans="1:11" ht="11.1" customHeight="1" x14ac:dyDescent="0.2">
      <c r="A33" s="31"/>
      <c r="B33" s="397" t="s">
        <v>3595</v>
      </c>
      <c r="C33" s="10" t="s">
        <v>3596</v>
      </c>
      <c r="D33" s="10"/>
      <c r="E33" s="10"/>
      <c r="F33" s="10"/>
      <c r="G33" s="10"/>
      <c r="H33" s="10"/>
      <c r="I33" s="10"/>
      <c r="J33" s="10"/>
      <c r="K33" s="36"/>
    </row>
    <row r="34" spans="1:11" ht="11.1" customHeight="1" x14ac:dyDescent="0.2">
      <c r="A34" s="31" t="s">
        <v>3597</v>
      </c>
      <c r="B34" s="10"/>
      <c r="C34" s="10"/>
      <c r="D34" s="10"/>
      <c r="E34" s="10"/>
      <c r="F34" s="10"/>
      <c r="G34" s="10"/>
      <c r="H34" s="10"/>
      <c r="I34" s="10"/>
      <c r="J34" s="10"/>
      <c r="K34" s="36"/>
    </row>
    <row r="35" spans="1:11" ht="11.1" customHeight="1" x14ac:dyDescent="0.2">
      <c r="A35" s="31"/>
      <c r="B35" s="397" t="s">
        <v>3598</v>
      </c>
      <c r="C35" s="148" t="s">
        <v>3599</v>
      </c>
      <c r="D35" s="10"/>
      <c r="E35" s="10"/>
      <c r="F35" s="10"/>
      <c r="G35" s="10"/>
      <c r="H35" s="10"/>
      <c r="I35" s="10"/>
      <c r="J35" s="10"/>
      <c r="K35" s="36"/>
    </row>
    <row r="36" spans="1:11" ht="11.1" customHeight="1" x14ac:dyDescent="0.2">
      <c r="A36" s="74" t="s">
        <v>3600</v>
      </c>
      <c r="B36" s="10"/>
      <c r="C36" s="10"/>
      <c r="D36" s="10"/>
      <c r="E36" s="10"/>
      <c r="F36" s="10"/>
      <c r="G36" s="10"/>
      <c r="H36" s="10"/>
      <c r="I36" s="10"/>
      <c r="J36" s="10"/>
      <c r="K36" s="36"/>
    </row>
    <row r="37" spans="1:11" ht="11.1" customHeight="1" x14ac:dyDescent="0.2">
      <c r="A37" s="31" t="s">
        <v>3601</v>
      </c>
      <c r="B37" s="10"/>
      <c r="C37" s="10"/>
      <c r="D37" s="10"/>
      <c r="E37" s="10"/>
      <c r="F37" s="10"/>
      <c r="G37" s="10"/>
      <c r="H37" s="10"/>
      <c r="I37" s="10"/>
      <c r="J37" s="10"/>
      <c r="K37" s="36"/>
    </row>
    <row r="38" spans="1:11" ht="11.1" customHeight="1" x14ac:dyDescent="0.2">
      <c r="A38" s="31" t="s">
        <v>3602</v>
      </c>
      <c r="B38" s="10"/>
      <c r="C38" s="10"/>
      <c r="D38" s="10"/>
      <c r="E38" s="10"/>
      <c r="F38" s="10"/>
      <c r="G38" s="10"/>
      <c r="H38" s="10"/>
      <c r="I38" s="10"/>
      <c r="J38" s="10"/>
      <c r="K38" s="36"/>
    </row>
    <row r="39" spans="1:11" ht="11.1" customHeight="1" x14ac:dyDescent="0.2">
      <c r="A39" s="31"/>
      <c r="B39" s="398" t="s">
        <v>3603</v>
      </c>
      <c r="C39" s="10" t="s">
        <v>3604</v>
      </c>
      <c r="D39" s="10"/>
      <c r="E39" s="10"/>
      <c r="F39" s="10"/>
      <c r="G39" s="10"/>
      <c r="H39" s="10"/>
      <c r="I39" s="10"/>
      <c r="J39" s="10"/>
      <c r="K39" s="36"/>
    </row>
    <row r="40" spans="1:11" ht="11.1" customHeight="1" x14ac:dyDescent="0.2">
      <c r="A40" s="31" t="s">
        <v>3605</v>
      </c>
      <c r="B40" s="10"/>
      <c r="C40" s="10"/>
      <c r="D40" s="10"/>
      <c r="E40" s="10"/>
      <c r="F40" s="10"/>
      <c r="G40" s="10"/>
      <c r="H40" s="10"/>
      <c r="I40" s="10"/>
      <c r="J40" s="10"/>
      <c r="K40" s="36"/>
    </row>
    <row r="41" spans="1:11" ht="11.1" customHeight="1" x14ac:dyDescent="0.2">
      <c r="A41" s="31" t="s">
        <v>3606</v>
      </c>
      <c r="B41" s="10"/>
      <c r="C41" s="10"/>
      <c r="D41" s="10"/>
      <c r="E41" s="10"/>
      <c r="F41" s="10"/>
      <c r="G41" s="10"/>
      <c r="H41" s="10"/>
      <c r="I41" s="10"/>
      <c r="J41" s="10"/>
      <c r="K41" s="36"/>
    </row>
    <row r="42" spans="1:11" ht="11.1" customHeight="1" x14ac:dyDescent="0.2">
      <c r="A42" s="82" t="s">
        <v>3607</v>
      </c>
      <c r="B42" s="20"/>
      <c r="C42" s="20"/>
      <c r="D42" s="20"/>
      <c r="E42" s="20"/>
      <c r="F42" s="20"/>
      <c r="G42" s="20"/>
      <c r="H42" s="20"/>
      <c r="I42" s="20"/>
      <c r="J42" s="20"/>
      <c r="K42" s="34"/>
    </row>
    <row r="43" spans="1:11" ht="3.95" customHeight="1" x14ac:dyDescent="0.2">
      <c r="A43" s="74"/>
      <c r="B43" s="10"/>
      <c r="C43" s="10"/>
      <c r="D43" s="10"/>
      <c r="E43" s="10"/>
      <c r="F43" s="10"/>
      <c r="G43" s="10"/>
      <c r="H43" s="10"/>
      <c r="I43" s="10"/>
      <c r="J43" s="10"/>
      <c r="K43" s="36"/>
    </row>
    <row r="44" spans="1:11" ht="11.1" customHeight="1" x14ac:dyDescent="0.2">
      <c r="A44" s="385" t="s">
        <v>3608</v>
      </c>
      <c r="B44" s="7"/>
      <c r="C44" s="7"/>
      <c r="D44" s="7"/>
      <c r="E44" s="7"/>
      <c r="F44" s="7"/>
      <c r="G44" s="7"/>
      <c r="H44" s="7"/>
      <c r="I44" s="7"/>
      <c r="J44" s="7"/>
      <c r="K44" s="18"/>
    </row>
    <row r="45" spans="1:11" ht="11.1" customHeight="1" x14ac:dyDescent="0.2">
      <c r="A45" s="399"/>
      <c r="B45" s="398" t="s">
        <v>3609</v>
      </c>
      <c r="C45" s="10" t="s">
        <v>3610</v>
      </c>
      <c r="D45" s="10"/>
      <c r="E45" s="10"/>
      <c r="F45" s="10"/>
      <c r="G45" s="10"/>
      <c r="H45" s="10"/>
      <c r="I45" s="10"/>
      <c r="J45" s="10"/>
      <c r="K45" s="36"/>
    </row>
    <row r="46" spans="1:11" ht="11.1" customHeight="1" x14ac:dyDescent="0.2">
      <c r="A46" s="399"/>
      <c r="B46" s="398" t="s">
        <v>3611</v>
      </c>
      <c r="C46" s="10" t="s">
        <v>3612</v>
      </c>
      <c r="D46" s="10"/>
      <c r="E46" s="10"/>
      <c r="F46" s="10"/>
      <c r="G46" s="10"/>
      <c r="H46" s="10"/>
      <c r="I46" s="10"/>
      <c r="J46" s="10"/>
      <c r="K46" s="36"/>
    </row>
    <row r="47" spans="1:11" ht="11.1" customHeight="1" x14ac:dyDescent="0.2">
      <c r="A47" s="31"/>
      <c r="B47" s="398" t="s">
        <v>95</v>
      </c>
      <c r="C47" s="148" t="s">
        <v>3694</v>
      </c>
      <c r="D47" s="10"/>
      <c r="E47" s="10"/>
      <c r="F47" s="10"/>
      <c r="G47" s="10"/>
      <c r="H47" s="10"/>
      <c r="I47" s="10"/>
      <c r="J47" s="10"/>
      <c r="K47" s="36"/>
    </row>
    <row r="48" spans="1:11" ht="11.1" customHeight="1" x14ac:dyDescent="0.2">
      <c r="A48" s="31" t="s">
        <v>3695</v>
      </c>
      <c r="B48" s="398"/>
      <c r="C48" s="148"/>
      <c r="D48" s="10"/>
      <c r="E48" s="10"/>
      <c r="F48" s="10"/>
      <c r="G48" s="10"/>
      <c r="H48" s="10"/>
      <c r="I48" s="10"/>
      <c r="J48" s="10"/>
      <c r="K48" s="36"/>
    </row>
    <row r="49" spans="1:11" ht="11.1" customHeight="1" x14ac:dyDescent="0.2">
      <c r="A49" s="399"/>
      <c r="B49" s="398" t="s">
        <v>57</v>
      </c>
      <c r="C49" s="148" t="s">
        <v>3613</v>
      </c>
      <c r="D49" s="10"/>
      <c r="E49" s="10"/>
      <c r="F49" s="10"/>
      <c r="G49" s="10"/>
      <c r="H49" s="10"/>
      <c r="I49" s="10"/>
      <c r="J49" s="10"/>
      <c r="K49" s="36"/>
    </row>
    <row r="50" spans="1:11" ht="11.1" customHeight="1" x14ac:dyDescent="0.2">
      <c r="A50" s="74" t="s">
        <v>3614</v>
      </c>
      <c r="B50" s="400"/>
      <c r="C50" s="10"/>
      <c r="D50" s="10"/>
      <c r="E50" s="10"/>
      <c r="F50" s="10"/>
      <c r="G50" s="10"/>
      <c r="H50" s="10"/>
      <c r="I50" s="10"/>
      <c r="J50" s="10"/>
      <c r="K50" s="36"/>
    </row>
    <row r="51" spans="1:11" ht="11.1" customHeight="1" x14ac:dyDescent="0.2">
      <c r="A51" s="399"/>
      <c r="B51" s="398" t="s">
        <v>3615</v>
      </c>
      <c r="C51" s="148" t="s">
        <v>3616</v>
      </c>
      <c r="D51" s="10"/>
      <c r="E51" s="10"/>
      <c r="F51" s="10"/>
      <c r="G51" s="10"/>
      <c r="H51" s="10"/>
      <c r="I51" s="10"/>
      <c r="J51" s="10"/>
      <c r="K51" s="36"/>
    </row>
    <row r="52" spans="1:11" ht="11.1" customHeight="1" x14ac:dyDescent="0.2">
      <c r="A52" s="399"/>
      <c r="B52" s="401" t="s">
        <v>3617</v>
      </c>
      <c r="C52" s="148" t="s">
        <v>3618</v>
      </c>
      <c r="D52" s="10"/>
      <c r="E52" s="10"/>
      <c r="F52" s="10"/>
      <c r="G52" s="10"/>
      <c r="H52" s="10"/>
      <c r="I52" s="10"/>
      <c r="J52" s="10"/>
      <c r="K52" s="36"/>
    </row>
    <row r="53" spans="1:11" ht="11.1" customHeight="1" x14ac:dyDescent="0.2">
      <c r="A53" s="31"/>
      <c r="B53" s="398" t="s">
        <v>3619</v>
      </c>
      <c r="C53" s="148" t="s">
        <v>3620</v>
      </c>
      <c r="D53" s="10"/>
      <c r="E53" s="10"/>
      <c r="F53" s="10"/>
      <c r="G53" s="10"/>
      <c r="H53" s="10"/>
      <c r="I53" s="10"/>
      <c r="J53" s="10"/>
      <c r="K53" s="36"/>
    </row>
    <row r="54" spans="1:11" ht="11.1" customHeight="1" x14ac:dyDescent="0.2">
      <c r="A54" s="31"/>
      <c r="B54" s="398" t="s">
        <v>25</v>
      </c>
      <c r="C54" s="10" t="s">
        <v>3621</v>
      </c>
      <c r="D54" s="10"/>
      <c r="E54" s="10"/>
      <c r="F54" s="10"/>
      <c r="G54" s="10"/>
      <c r="H54" s="10"/>
      <c r="I54" s="10"/>
      <c r="J54" s="10"/>
      <c r="K54" s="36"/>
    </row>
    <row r="55" spans="1:11" ht="11.1" customHeight="1" x14ac:dyDescent="0.2">
      <c r="A55" s="31" t="s">
        <v>3622</v>
      </c>
      <c r="B55" s="402"/>
      <c r="C55" s="10"/>
      <c r="D55" s="10"/>
      <c r="E55" s="10"/>
      <c r="F55" s="10"/>
      <c r="G55" s="10"/>
      <c r="H55" s="10"/>
      <c r="I55" s="10"/>
      <c r="J55" s="10"/>
      <c r="K55" s="36"/>
    </row>
    <row r="56" spans="1:11" ht="11.1" customHeight="1" x14ac:dyDescent="0.2">
      <c r="A56" s="31" t="s">
        <v>3623</v>
      </c>
      <c r="B56" s="402"/>
      <c r="C56" s="10"/>
      <c r="D56" s="10"/>
      <c r="E56" s="10"/>
      <c r="F56" s="10"/>
      <c r="G56" s="10"/>
      <c r="H56" s="10"/>
      <c r="I56" s="10"/>
      <c r="J56" s="10"/>
      <c r="K56" s="36"/>
    </row>
    <row r="57" spans="1:11" ht="11.1" customHeight="1" x14ac:dyDescent="0.2">
      <c r="A57" s="74" t="s">
        <v>3624</v>
      </c>
      <c r="B57" s="402"/>
      <c r="C57" s="10"/>
      <c r="D57" s="10"/>
      <c r="E57" s="10"/>
      <c r="F57" s="10"/>
      <c r="G57" s="10"/>
      <c r="H57" s="10"/>
      <c r="I57" s="10"/>
      <c r="J57" s="10"/>
      <c r="K57" s="36"/>
    </row>
    <row r="58" spans="1:11" ht="11.1" customHeight="1" x14ac:dyDescent="0.2">
      <c r="A58" s="403" t="s">
        <v>3625</v>
      </c>
      <c r="B58" s="10" t="s">
        <v>3626</v>
      </c>
      <c r="C58" s="10"/>
      <c r="D58" s="10"/>
      <c r="E58" s="10"/>
      <c r="F58" s="10"/>
      <c r="G58" s="10"/>
      <c r="H58" s="10"/>
      <c r="I58" s="10"/>
      <c r="J58" s="10"/>
      <c r="K58" s="36"/>
    </row>
    <row r="59" spans="1:11" ht="11.1" customHeight="1" x14ac:dyDescent="0.2">
      <c r="A59" s="74" t="s">
        <v>3627</v>
      </c>
      <c r="B59" s="402"/>
      <c r="C59" s="10"/>
      <c r="D59" s="10"/>
      <c r="E59" s="10"/>
      <c r="F59" s="10"/>
      <c r="G59" s="10"/>
      <c r="H59" s="10"/>
      <c r="I59" s="10"/>
      <c r="J59" s="10"/>
      <c r="K59" s="36"/>
    </row>
    <row r="60" spans="1:11" ht="11.1" customHeight="1" x14ac:dyDescent="0.2">
      <c r="A60" s="74"/>
      <c r="B60" s="398" t="s">
        <v>62</v>
      </c>
      <c r="C60" s="10" t="s">
        <v>3628</v>
      </c>
      <c r="D60" s="10"/>
      <c r="E60" s="10"/>
      <c r="F60" s="10"/>
      <c r="G60" s="10"/>
      <c r="H60" s="10"/>
      <c r="I60" s="10"/>
      <c r="J60" s="10"/>
      <c r="K60" s="36"/>
    </row>
    <row r="61" spans="1:11" ht="11.1" customHeight="1" x14ac:dyDescent="0.2">
      <c r="A61" s="74"/>
      <c r="B61" s="398" t="s">
        <v>63</v>
      </c>
      <c r="C61" s="10" t="s">
        <v>3629</v>
      </c>
      <c r="D61" s="10"/>
      <c r="E61" s="10"/>
      <c r="F61" s="10"/>
      <c r="G61" s="10"/>
      <c r="H61" s="10"/>
      <c r="I61" s="10"/>
      <c r="J61" s="10"/>
      <c r="K61" s="36"/>
    </row>
    <row r="62" spans="1:11" ht="11.1" customHeight="1" x14ac:dyDescent="0.2">
      <c r="A62" s="404" t="s">
        <v>3630</v>
      </c>
      <c r="B62" s="398"/>
      <c r="C62" s="10"/>
      <c r="D62" s="10"/>
      <c r="E62" s="10"/>
      <c r="F62" s="405" t="s">
        <v>3631</v>
      </c>
      <c r="G62" s="10"/>
      <c r="H62" s="10"/>
      <c r="I62" s="10"/>
      <c r="J62" s="10"/>
      <c r="K62" s="36"/>
    </row>
    <row r="63" spans="1:11" ht="11.1" customHeight="1" x14ac:dyDescent="0.2">
      <c r="A63" s="31"/>
      <c r="B63" s="398" t="s">
        <v>3632</v>
      </c>
      <c r="C63" s="148" t="s">
        <v>3633</v>
      </c>
      <c r="D63" s="10"/>
      <c r="E63" s="10"/>
      <c r="F63" s="10"/>
      <c r="G63" s="10"/>
      <c r="H63" s="10"/>
      <c r="I63" s="10"/>
      <c r="J63" s="10"/>
      <c r="K63" s="36"/>
    </row>
    <row r="64" spans="1:11" ht="11.1" customHeight="1" x14ac:dyDescent="0.2">
      <c r="A64" s="31" t="s">
        <v>4230</v>
      </c>
      <c r="B64" s="398"/>
      <c r="C64" s="10"/>
      <c r="D64" s="10"/>
      <c r="E64" s="10"/>
      <c r="F64" s="10"/>
      <c r="G64" s="10"/>
      <c r="H64" s="10"/>
      <c r="I64" s="10"/>
      <c r="J64" s="10"/>
      <c r="K64" s="36"/>
    </row>
    <row r="65" spans="1:11" ht="11.1" customHeight="1" x14ac:dyDescent="0.2">
      <c r="A65" s="404"/>
      <c r="B65" s="398"/>
      <c r="C65" s="396" t="s">
        <v>3584</v>
      </c>
      <c r="D65" s="10"/>
      <c r="E65" s="10"/>
      <c r="F65" s="10"/>
      <c r="G65" s="10"/>
      <c r="H65" s="10"/>
      <c r="I65" s="10"/>
      <c r="J65" s="10"/>
      <c r="K65" s="36"/>
    </row>
    <row r="66" spans="1:11" ht="11.1" customHeight="1" x14ac:dyDescent="0.2">
      <c r="A66" s="404" t="s">
        <v>3634</v>
      </c>
      <c r="B66" s="402"/>
      <c r="C66" s="396"/>
      <c r="D66" s="10"/>
      <c r="E66" s="10"/>
      <c r="F66" s="10"/>
      <c r="G66" s="10"/>
      <c r="H66" s="10"/>
      <c r="I66" s="10"/>
      <c r="J66" s="10"/>
      <c r="K66" s="36"/>
    </row>
    <row r="67" spans="1:11" ht="11.1" customHeight="1" x14ac:dyDescent="0.2">
      <c r="A67" s="140" t="s">
        <v>3635</v>
      </c>
      <c r="B67" s="402"/>
      <c r="C67" s="396"/>
      <c r="D67" s="10"/>
      <c r="E67" s="10"/>
      <c r="F67" s="10"/>
      <c r="G67" s="10"/>
      <c r="H67" s="10"/>
      <c r="I67" s="10"/>
      <c r="J67" s="10"/>
      <c r="K67" s="36"/>
    </row>
    <row r="68" spans="1:11" ht="11.1" customHeight="1" x14ac:dyDescent="0.2">
      <c r="A68" s="31"/>
      <c r="B68" s="398" t="s">
        <v>3636</v>
      </c>
      <c r="C68" s="148" t="s">
        <v>3637</v>
      </c>
      <c r="D68" s="10"/>
      <c r="E68" s="10"/>
      <c r="F68" s="10"/>
      <c r="G68" s="10"/>
      <c r="H68" s="10"/>
      <c r="I68" s="10"/>
      <c r="J68" s="10"/>
      <c r="K68" s="36"/>
    </row>
    <row r="69" spans="1:11" ht="11.1" customHeight="1" x14ac:dyDescent="0.2">
      <c r="A69" s="31"/>
      <c r="B69" s="398" t="s">
        <v>70</v>
      </c>
      <c r="C69" s="148" t="s">
        <v>3638</v>
      </c>
      <c r="D69" s="10"/>
      <c r="E69" s="10"/>
      <c r="F69" s="10"/>
      <c r="G69" s="10"/>
      <c r="H69" s="10"/>
      <c r="I69" s="10"/>
      <c r="J69" s="10"/>
      <c r="K69" s="36"/>
    </row>
    <row r="70" spans="1:11" ht="11.1" customHeight="1" x14ac:dyDescent="0.2">
      <c r="A70" s="74" t="s">
        <v>4232</v>
      </c>
      <c r="B70" s="398"/>
      <c r="C70" s="148"/>
      <c r="D70" s="10"/>
      <c r="E70" s="10"/>
      <c r="F70" s="10"/>
      <c r="G70" s="10"/>
      <c r="H70" s="10"/>
      <c r="I70" s="10"/>
      <c r="J70" s="10"/>
      <c r="K70" s="36"/>
    </row>
    <row r="71" spans="1:11" ht="11.1" customHeight="1" x14ac:dyDescent="0.2">
      <c r="A71" s="74" t="s">
        <v>4231</v>
      </c>
      <c r="B71" s="398"/>
      <c r="C71" s="148"/>
      <c r="D71" s="10"/>
      <c r="E71" s="10"/>
      <c r="F71" s="10"/>
      <c r="G71" s="10"/>
      <c r="H71" s="10"/>
      <c r="I71" s="10"/>
      <c r="J71" s="10"/>
      <c r="K71" s="36"/>
    </row>
    <row r="72" spans="1:11" ht="11.1" customHeight="1" x14ac:dyDescent="0.2">
      <c r="A72" s="31"/>
      <c r="B72" s="398" t="s">
        <v>3639</v>
      </c>
      <c r="C72" s="148" t="s">
        <v>3640</v>
      </c>
      <c r="D72" s="10"/>
      <c r="E72" s="10"/>
      <c r="F72" s="10"/>
      <c r="G72" s="10"/>
      <c r="H72" s="10"/>
      <c r="I72" s="10"/>
      <c r="J72" s="10"/>
      <c r="K72" s="36"/>
    </row>
    <row r="73" spans="1:11" ht="11.1" customHeight="1" x14ac:dyDescent="0.2">
      <c r="A73" s="31"/>
      <c r="B73" s="398" t="s">
        <v>3641</v>
      </c>
      <c r="C73" s="148" t="s">
        <v>3642</v>
      </c>
      <c r="D73" s="10"/>
      <c r="E73" s="10"/>
      <c r="F73" s="10"/>
      <c r="G73" s="10"/>
      <c r="H73" s="10"/>
      <c r="I73" s="10"/>
      <c r="J73" s="10"/>
      <c r="K73" s="36"/>
    </row>
    <row r="74" spans="1:11" ht="11.1" customHeight="1" x14ac:dyDescent="0.2">
      <c r="A74" s="31"/>
      <c r="B74" s="398" t="s">
        <v>3649</v>
      </c>
      <c r="C74" s="148" t="s">
        <v>3650</v>
      </c>
      <c r="D74" s="10"/>
      <c r="E74" s="10"/>
      <c r="F74" s="10"/>
      <c r="G74" s="10"/>
      <c r="H74" s="10"/>
      <c r="I74" s="10"/>
      <c r="J74" s="10"/>
      <c r="K74" s="36"/>
    </row>
    <row r="75" spans="1:11" ht="11.1" customHeight="1" x14ac:dyDescent="0.2">
      <c r="A75" s="31"/>
      <c r="B75" s="398" t="s">
        <v>3651</v>
      </c>
      <c r="C75" s="148" t="s">
        <v>3652</v>
      </c>
      <c r="D75" s="10"/>
      <c r="E75" s="10"/>
      <c r="F75" s="10"/>
      <c r="G75" s="10"/>
      <c r="H75" s="10"/>
      <c r="I75" s="10"/>
      <c r="J75" s="10"/>
      <c r="K75" s="36"/>
    </row>
    <row r="76" spans="1:11" ht="11.1" customHeight="1" x14ac:dyDescent="0.2">
      <c r="A76" s="31"/>
      <c r="B76" s="398" t="s">
        <v>3653</v>
      </c>
      <c r="C76" s="148" t="s">
        <v>3654</v>
      </c>
      <c r="D76" s="10"/>
      <c r="E76" s="10"/>
      <c r="F76" s="10"/>
      <c r="G76" s="10"/>
      <c r="H76" s="10"/>
      <c r="I76" s="10"/>
      <c r="J76" s="10"/>
      <c r="K76" s="36"/>
    </row>
    <row r="77" spans="1:11" ht="11.1" customHeight="1" x14ac:dyDescent="0.2">
      <c r="A77" s="31"/>
      <c r="B77" s="398" t="s">
        <v>3655</v>
      </c>
      <c r="C77" s="148" t="s">
        <v>3656</v>
      </c>
      <c r="D77" s="10"/>
      <c r="E77" s="10"/>
      <c r="F77" s="10"/>
      <c r="G77" s="10"/>
      <c r="H77" s="10"/>
      <c r="I77" s="10"/>
      <c r="J77" s="10"/>
      <c r="K77" s="36"/>
    </row>
    <row r="78" spans="1:11" ht="11.1" customHeight="1" x14ac:dyDescent="0.2">
      <c r="A78" s="31"/>
      <c r="B78" s="398" t="s">
        <v>3657</v>
      </c>
      <c r="C78" s="148" t="s">
        <v>3658</v>
      </c>
      <c r="D78" s="10"/>
      <c r="E78" s="10"/>
      <c r="F78" s="10"/>
      <c r="G78" s="10"/>
      <c r="H78" s="10"/>
      <c r="I78" s="10"/>
      <c r="J78" s="10"/>
      <c r="K78" s="36"/>
    </row>
    <row r="79" spans="1:11" ht="11.1" customHeight="1" x14ac:dyDescent="0.2">
      <c r="A79" s="31"/>
      <c r="B79" s="398" t="s">
        <v>3659</v>
      </c>
      <c r="C79" s="148" t="s">
        <v>3660</v>
      </c>
      <c r="D79" s="10"/>
      <c r="E79" s="10"/>
      <c r="F79" s="10"/>
      <c r="G79" s="10"/>
      <c r="H79" s="10"/>
      <c r="I79" s="10"/>
      <c r="J79" s="10"/>
      <c r="K79" s="36"/>
    </row>
    <row r="80" spans="1:11" ht="11.1" customHeight="1" x14ac:dyDescent="0.2">
      <c r="A80" s="31"/>
      <c r="B80" s="398" t="s">
        <v>3661</v>
      </c>
      <c r="C80" s="148" t="s">
        <v>3662</v>
      </c>
      <c r="D80" s="10"/>
      <c r="E80" s="10"/>
      <c r="F80" s="10"/>
      <c r="G80" s="10"/>
      <c r="H80" s="10"/>
      <c r="I80" s="10"/>
      <c r="J80" s="10"/>
      <c r="K80" s="36"/>
    </row>
    <row r="81" spans="1:11" ht="11.1" customHeight="1" x14ac:dyDescent="0.2">
      <c r="A81" s="31"/>
      <c r="B81" s="398" t="s">
        <v>3663</v>
      </c>
      <c r="C81" s="148" t="s">
        <v>3664</v>
      </c>
      <c r="D81" s="10"/>
      <c r="E81" s="10"/>
      <c r="F81" s="10"/>
      <c r="G81" s="10"/>
      <c r="H81" s="10"/>
      <c r="I81" s="10"/>
      <c r="J81" s="10"/>
      <c r="K81" s="36"/>
    </row>
    <row r="82" spans="1:11" ht="11.1" customHeight="1" x14ac:dyDescent="0.2">
      <c r="A82" s="31"/>
      <c r="B82" s="398" t="s">
        <v>3665</v>
      </c>
      <c r="C82" s="148" t="s">
        <v>3666</v>
      </c>
      <c r="D82" s="10"/>
      <c r="E82" s="10"/>
      <c r="F82" s="10"/>
      <c r="G82" s="10"/>
      <c r="H82" s="10"/>
      <c r="I82" s="10"/>
      <c r="J82" s="10"/>
      <c r="K82" s="36"/>
    </row>
    <row r="83" spans="1:11" ht="11.1" customHeight="1" x14ac:dyDescent="0.2">
      <c r="A83" s="31"/>
      <c r="B83" s="398" t="s">
        <v>3667</v>
      </c>
      <c r="C83" s="148" t="s">
        <v>3668</v>
      </c>
      <c r="D83" s="10"/>
      <c r="E83" s="10"/>
      <c r="F83" s="10"/>
      <c r="G83" s="10"/>
      <c r="H83" s="10"/>
      <c r="I83" s="10"/>
      <c r="J83" s="10"/>
      <c r="K83" s="36"/>
    </row>
    <row r="84" spans="1:11" ht="11.1" customHeight="1" x14ac:dyDescent="0.2">
      <c r="A84" s="31"/>
      <c r="B84" s="398" t="s">
        <v>3669</v>
      </c>
      <c r="C84" s="148" t="s">
        <v>3670</v>
      </c>
      <c r="D84" s="10"/>
      <c r="E84" s="10"/>
      <c r="F84" s="10"/>
      <c r="G84" s="10"/>
      <c r="H84" s="10"/>
      <c r="I84" s="10"/>
      <c r="J84" s="10"/>
      <c r="K84" s="36"/>
    </row>
    <row r="85" spans="1:11" ht="11.1" customHeight="1" x14ac:dyDescent="0.2">
      <c r="A85" s="31"/>
      <c r="B85" s="398" t="s">
        <v>3671</v>
      </c>
      <c r="C85" s="148" t="s">
        <v>3672</v>
      </c>
      <c r="D85" s="10"/>
      <c r="E85" s="10"/>
      <c r="F85" s="10"/>
      <c r="G85" s="10"/>
      <c r="H85" s="10"/>
      <c r="I85" s="10"/>
      <c r="J85" s="10"/>
      <c r="K85" s="36"/>
    </row>
    <row r="86" spans="1:11" ht="11.1" customHeight="1" x14ac:dyDescent="0.2">
      <c r="A86" s="31"/>
      <c r="B86" s="398" t="s">
        <v>3673</v>
      </c>
      <c r="C86" s="148" t="s">
        <v>3674</v>
      </c>
      <c r="D86" s="10"/>
      <c r="E86" s="10"/>
      <c r="F86" s="10"/>
      <c r="G86" s="10"/>
      <c r="H86" s="10"/>
      <c r="I86" s="10"/>
      <c r="J86" s="10"/>
      <c r="K86" s="36"/>
    </row>
    <row r="87" spans="1:11" ht="11.1" customHeight="1" x14ac:dyDescent="0.2">
      <c r="A87" s="31"/>
      <c r="B87" s="398" t="s">
        <v>3675</v>
      </c>
      <c r="C87" s="148" t="s">
        <v>3676</v>
      </c>
      <c r="D87" s="10"/>
      <c r="E87" s="10"/>
      <c r="F87" s="10"/>
      <c r="G87" s="10"/>
      <c r="H87" s="10"/>
      <c r="I87" s="10"/>
      <c r="J87" s="10"/>
      <c r="K87" s="36"/>
    </row>
    <row r="88" spans="1:11" ht="11.1" customHeight="1" x14ac:dyDescent="0.2">
      <c r="A88" s="74" t="s">
        <v>3677</v>
      </c>
      <c r="B88" s="200"/>
      <c r="C88" s="148"/>
      <c r="D88" s="10"/>
      <c r="E88" s="10"/>
      <c r="F88" s="10"/>
      <c r="G88" s="10"/>
      <c r="H88" s="10"/>
      <c r="I88" s="10"/>
      <c r="J88" s="10"/>
      <c r="K88" s="36"/>
    </row>
    <row r="89" spans="1:11" ht="11.1" customHeight="1" x14ac:dyDescent="0.2">
      <c r="A89" s="10"/>
      <c r="B89" s="398" t="s">
        <v>3678</v>
      </c>
      <c r="C89" s="148" t="s">
        <v>3679</v>
      </c>
      <c r="D89" s="10"/>
      <c r="E89" s="10"/>
      <c r="F89" s="10"/>
      <c r="G89" s="10"/>
      <c r="H89" s="10"/>
      <c r="I89" s="10"/>
      <c r="J89" s="10"/>
      <c r="K89" s="876"/>
    </row>
    <row r="90" spans="1:11" ht="11.1" customHeight="1" x14ac:dyDescent="0.2">
      <c r="A90" s="881" t="s">
        <v>3680</v>
      </c>
      <c r="B90" s="398" t="s">
        <v>42</v>
      </c>
      <c r="C90" s="148" t="s">
        <v>3681</v>
      </c>
      <c r="D90" s="10"/>
      <c r="E90" s="10"/>
      <c r="F90" s="10"/>
      <c r="G90" s="10"/>
      <c r="H90" s="10"/>
      <c r="I90" s="10"/>
      <c r="J90" s="10"/>
      <c r="K90" s="820"/>
    </row>
    <row r="91" spans="1:11" ht="11.1" customHeight="1" x14ac:dyDescent="0.2">
      <c r="A91" s="404"/>
      <c r="B91" s="398"/>
      <c r="C91" s="396" t="s">
        <v>3584</v>
      </c>
      <c r="D91" s="10"/>
      <c r="E91" s="10"/>
      <c r="F91" s="10"/>
      <c r="G91" s="10"/>
      <c r="H91" s="10"/>
      <c r="I91" s="10"/>
      <c r="J91" s="10"/>
      <c r="K91" s="36"/>
    </row>
    <row r="92" spans="1:11" ht="11.1" customHeight="1" x14ac:dyDescent="0.2">
      <c r="A92" s="31"/>
      <c r="B92" s="398" t="s">
        <v>3696</v>
      </c>
      <c r="C92" s="148" t="s">
        <v>3697</v>
      </c>
      <c r="D92" s="10"/>
      <c r="E92" s="10"/>
      <c r="F92" s="10"/>
      <c r="G92" s="10"/>
      <c r="H92" s="10"/>
      <c r="I92" s="10"/>
      <c r="J92" s="10"/>
      <c r="K92" s="36"/>
    </row>
    <row r="93" spans="1:11" ht="11.1" customHeight="1" x14ac:dyDescent="0.2">
      <c r="A93" s="74" t="s">
        <v>3698</v>
      </c>
      <c r="B93" s="398"/>
      <c r="C93" s="148"/>
      <c r="D93" s="10"/>
      <c r="E93" s="10"/>
      <c r="F93" s="10"/>
      <c r="G93" s="10"/>
      <c r="H93" s="10"/>
      <c r="I93" s="10"/>
      <c r="J93" s="10"/>
      <c r="K93" s="36"/>
    </row>
    <row r="94" spans="1:11" ht="11.1" customHeight="1" x14ac:dyDescent="0.2">
      <c r="A94" s="31" t="s">
        <v>3699</v>
      </c>
      <c r="B94" s="398"/>
      <c r="C94" s="148"/>
      <c r="D94" s="10"/>
      <c r="E94" s="10"/>
      <c r="F94" s="10"/>
      <c r="G94" s="10"/>
      <c r="H94" s="10"/>
      <c r="I94" s="10"/>
      <c r="J94" s="10"/>
      <c r="K94" s="36"/>
    </row>
    <row r="95" spans="1:11" ht="11.1" customHeight="1" x14ac:dyDescent="0.2">
      <c r="A95" s="31" t="s">
        <v>3700</v>
      </c>
      <c r="B95" s="398"/>
      <c r="C95" s="148"/>
      <c r="D95" s="10"/>
      <c r="E95" s="10"/>
      <c r="F95" s="10"/>
      <c r="G95" s="10"/>
      <c r="H95" s="10"/>
      <c r="I95" s="10"/>
      <c r="J95" s="10"/>
      <c r="K95" s="36"/>
    </row>
    <row r="96" spans="1:11" ht="11.1" customHeight="1" x14ac:dyDescent="0.2">
      <c r="A96" s="74" t="s">
        <v>3701</v>
      </c>
      <c r="B96" s="398"/>
      <c r="C96" s="148"/>
      <c r="D96" s="10"/>
      <c r="E96" s="10"/>
      <c r="F96" s="10"/>
      <c r="G96" s="10"/>
      <c r="H96" s="10"/>
      <c r="I96" s="10"/>
      <c r="J96" s="10"/>
      <c r="K96" s="36"/>
    </row>
    <row r="97" spans="1:11" ht="11.1" customHeight="1" x14ac:dyDescent="0.2">
      <c r="A97" s="31" t="s">
        <v>3702</v>
      </c>
      <c r="B97" s="398"/>
      <c r="C97" s="148"/>
      <c r="D97" s="10"/>
      <c r="E97" s="10"/>
      <c r="F97" s="10"/>
      <c r="G97" s="10"/>
      <c r="H97" s="10"/>
      <c r="I97" s="10"/>
      <c r="J97" s="10"/>
      <c r="K97" s="36"/>
    </row>
    <row r="98" spans="1:11" ht="11.1" customHeight="1" x14ac:dyDescent="0.2">
      <c r="A98" s="31"/>
      <c r="B98" s="398" t="s">
        <v>3703</v>
      </c>
      <c r="C98" s="148" t="s">
        <v>3704</v>
      </c>
      <c r="D98" s="10"/>
      <c r="E98" s="10"/>
      <c r="F98" s="10"/>
      <c r="G98" s="10"/>
      <c r="H98" s="10"/>
      <c r="I98" s="10"/>
      <c r="J98" s="10"/>
      <c r="K98" s="36"/>
    </row>
    <row r="99" spans="1:11" ht="11.1" customHeight="1" x14ac:dyDescent="0.2">
      <c r="A99" s="31" t="s">
        <v>3705</v>
      </c>
      <c r="B99" s="398"/>
      <c r="C99" s="148"/>
      <c r="D99" s="10"/>
      <c r="E99" s="10"/>
      <c r="F99" s="10"/>
      <c r="G99" s="10"/>
      <c r="H99" s="10"/>
      <c r="I99" s="10"/>
      <c r="J99" s="10"/>
      <c r="K99" s="36"/>
    </row>
    <row r="100" spans="1:11" ht="11.1" customHeight="1" x14ac:dyDescent="0.2">
      <c r="A100" s="31" t="s">
        <v>3706</v>
      </c>
      <c r="B100" s="398"/>
      <c r="C100" s="148"/>
      <c r="D100" s="10"/>
      <c r="E100" s="10"/>
      <c r="F100" s="10"/>
      <c r="G100" s="10"/>
      <c r="H100" s="10"/>
      <c r="I100" s="10"/>
      <c r="J100" s="10"/>
      <c r="K100" s="36"/>
    </row>
    <row r="101" spans="1:11" ht="11.1" customHeight="1" x14ac:dyDescent="0.2">
      <c r="A101" s="31" t="s">
        <v>3707</v>
      </c>
      <c r="B101" s="398"/>
      <c r="C101" s="148"/>
      <c r="D101" s="10"/>
      <c r="E101" s="10"/>
      <c r="F101" s="10"/>
      <c r="G101" s="10"/>
      <c r="H101" s="10"/>
      <c r="I101" s="10"/>
      <c r="J101" s="10"/>
      <c r="K101" s="36"/>
    </row>
    <row r="102" spans="1:11" ht="11.1" customHeight="1" x14ac:dyDescent="0.2">
      <c r="A102" s="31" t="s">
        <v>3708</v>
      </c>
      <c r="B102" s="398"/>
      <c r="C102" s="148"/>
      <c r="D102" s="10"/>
      <c r="E102" s="10"/>
      <c r="F102" s="10"/>
      <c r="G102" s="10"/>
      <c r="H102" s="10"/>
      <c r="I102" s="10"/>
      <c r="J102" s="10"/>
      <c r="K102" s="36"/>
    </row>
    <row r="103" spans="1:11" ht="11.1" customHeight="1" x14ac:dyDescent="0.2">
      <c r="A103" s="31"/>
      <c r="B103" s="398" t="s">
        <v>3643</v>
      </c>
      <c r="C103" s="148" t="s">
        <v>3644</v>
      </c>
      <c r="D103" s="10"/>
      <c r="E103" s="10"/>
      <c r="F103" s="10"/>
      <c r="G103" s="10"/>
      <c r="H103" s="10"/>
      <c r="I103" s="10"/>
      <c r="J103" s="10"/>
      <c r="K103" s="36"/>
    </row>
    <row r="104" spans="1:11" ht="11.1" customHeight="1" x14ac:dyDescent="0.2">
      <c r="A104" s="74" t="s">
        <v>3645</v>
      </c>
      <c r="B104" s="398"/>
      <c r="C104" s="148"/>
      <c r="D104" s="10"/>
      <c r="E104" s="10"/>
      <c r="F104" s="10"/>
      <c r="G104" s="10"/>
      <c r="H104" s="10"/>
      <c r="I104" s="10"/>
      <c r="J104" s="10"/>
      <c r="K104" s="36"/>
    </row>
    <row r="105" spans="1:11" ht="11.1" customHeight="1" x14ac:dyDescent="0.2">
      <c r="A105" s="31" t="s">
        <v>3646</v>
      </c>
      <c r="B105" s="398"/>
      <c r="C105" s="148"/>
      <c r="D105" s="10"/>
      <c r="E105" s="10"/>
      <c r="F105" s="10"/>
      <c r="G105" s="10"/>
      <c r="H105" s="10"/>
      <c r="I105" s="10"/>
      <c r="J105" s="10"/>
      <c r="K105" s="36"/>
    </row>
    <row r="106" spans="1:11" ht="11.1" customHeight="1" x14ac:dyDescent="0.2">
      <c r="A106" s="74" t="s">
        <v>3647</v>
      </c>
      <c r="B106" s="398"/>
      <c r="C106" s="148"/>
      <c r="D106" s="10"/>
      <c r="E106" s="10"/>
      <c r="F106" s="10"/>
      <c r="G106" s="10"/>
      <c r="H106" s="10"/>
      <c r="I106" s="10"/>
      <c r="J106" s="10"/>
      <c r="K106" s="36"/>
    </row>
    <row r="107" spans="1:11" ht="11.1" customHeight="1" x14ac:dyDescent="0.2">
      <c r="A107" s="74" t="s">
        <v>4228</v>
      </c>
      <c r="B107" s="398"/>
      <c r="C107" s="148"/>
      <c r="D107" s="10"/>
      <c r="E107" s="10"/>
      <c r="F107" s="10"/>
      <c r="G107" s="10"/>
      <c r="H107" s="10"/>
      <c r="I107" s="10"/>
      <c r="J107" s="10"/>
      <c r="K107" s="36"/>
    </row>
    <row r="108" spans="1:11" ht="11.1" customHeight="1" x14ac:dyDescent="0.2">
      <c r="A108" s="74" t="s">
        <v>4229</v>
      </c>
      <c r="B108" s="398"/>
      <c r="C108" s="148"/>
      <c r="D108" s="10"/>
      <c r="E108" s="10"/>
      <c r="F108" s="10"/>
      <c r="G108" s="10"/>
      <c r="H108" s="10"/>
      <c r="I108" s="10"/>
      <c r="J108" s="10"/>
      <c r="K108" s="36"/>
    </row>
    <row r="109" spans="1:11" ht="11.1" customHeight="1" x14ac:dyDescent="0.2">
      <c r="A109" s="31" t="s">
        <v>3648</v>
      </c>
      <c r="B109" s="398"/>
      <c r="C109" s="148"/>
      <c r="D109" s="10"/>
      <c r="E109" s="10"/>
      <c r="F109" s="10"/>
      <c r="G109" s="10"/>
      <c r="H109" s="10"/>
      <c r="I109" s="10"/>
      <c r="J109" s="10"/>
      <c r="K109" s="36"/>
    </row>
    <row r="110" spans="1:11" ht="11.1" customHeight="1" x14ac:dyDescent="0.2">
      <c r="A110" s="31"/>
      <c r="B110" s="398" t="s">
        <v>3709</v>
      </c>
      <c r="C110" s="148" t="s">
        <v>4234</v>
      </c>
      <c r="D110" s="10"/>
      <c r="E110" s="10"/>
      <c r="F110" s="10"/>
      <c r="G110" s="10"/>
      <c r="H110" s="10"/>
      <c r="I110" s="10"/>
      <c r="J110" s="10"/>
      <c r="K110" s="36"/>
    </row>
    <row r="111" spans="1:11" ht="11.1" customHeight="1" x14ac:dyDescent="0.2">
      <c r="A111" s="29"/>
      <c r="B111" s="406" t="s">
        <v>5</v>
      </c>
      <c r="C111" s="203" t="s">
        <v>3710</v>
      </c>
      <c r="D111" s="7"/>
      <c r="E111" s="7"/>
      <c r="F111" s="7"/>
      <c r="G111" s="7"/>
      <c r="H111" s="7"/>
      <c r="I111" s="7"/>
      <c r="J111" s="7"/>
      <c r="K111" s="18"/>
    </row>
    <row r="112" spans="1:11" ht="11.1" customHeight="1" x14ac:dyDescent="0.2">
      <c r="A112" s="74" t="s">
        <v>3711</v>
      </c>
      <c r="B112" s="398"/>
      <c r="C112" s="148"/>
      <c r="D112" s="10"/>
      <c r="E112" s="10"/>
      <c r="F112" s="10"/>
      <c r="G112" s="10"/>
      <c r="H112" s="10"/>
      <c r="I112" s="10"/>
      <c r="J112" s="10"/>
      <c r="K112" s="36"/>
    </row>
    <row r="113" spans="1:11" ht="11.1" customHeight="1" x14ac:dyDescent="0.2">
      <c r="A113" s="74" t="s">
        <v>3712</v>
      </c>
      <c r="B113" s="398"/>
      <c r="C113" s="148"/>
      <c r="D113" s="10"/>
      <c r="E113" s="10"/>
      <c r="F113" s="10"/>
      <c r="G113" s="10"/>
      <c r="H113" s="10"/>
      <c r="I113" s="10"/>
      <c r="J113" s="10"/>
      <c r="K113" s="36"/>
    </row>
    <row r="114" spans="1:11" ht="11.1" customHeight="1" x14ac:dyDescent="0.2">
      <c r="A114" s="31" t="s">
        <v>3713</v>
      </c>
      <c r="B114" s="398"/>
      <c r="C114" s="148"/>
      <c r="D114" s="10"/>
      <c r="E114" s="10"/>
      <c r="F114" s="10"/>
      <c r="G114" s="10"/>
      <c r="H114" s="10"/>
      <c r="I114" s="10"/>
      <c r="J114" s="10"/>
      <c r="K114" s="36"/>
    </row>
    <row r="115" spans="1:11" ht="11.1" customHeight="1" x14ac:dyDescent="0.2">
      <c r="A115" s="33" t="s">
        <v>3714</v>
      </c>
      <c r="B115" s="407"/>
      <c r="C115" s="408" t="s">
        <v>3715</v>
      </c>
      <c r="D115" s="20"/>
      <c r="E115" s="20"/>
      <c r="F115" s="20"/>
      <c r="G115" s="20"/>
      <c r="H115" s="20"/>
      <c r="I115" s="20"/>
      <c r="J115" s="28" t="s">
        <v>3716</v>
      </c>
      <c r="K115" s="17"/>
    </row>
    <row r="116" spans="1:11" ht="11.1" customHeight="1" x14ac:dyDescent="0.2">
      <c r="A116" s="31"/>
      <c r="B116" s="398" t="s">
        <v>100</v>
      </c>
      <c r="C116" s="148" t="s">
        <v>3717</v>
      </c>
      <c r="D116" s="10"/>
      <c r="E116" s="10"/>
      <c r="F116" s="10"/>
      <c r="G116" s="10"/>
      <c r="H116" s="10"/>
      <c r="I116" s="10"/>
      <c r="J116" s="10"/>
      <c r="K116" s="36"/>
    </row>
    <row r="117" spans="1:11" ht="11.1" customHeight="1" x14ac:dyDescent="0.2">
      <c r="A117" s="31"/>
      <c r="B117" s="409" t="s">
        <v>3718</v>
      </c>
      <c r="C117" s="148" t="s">
        <v>3719</v>
      </c>
      <c r="D117" s="10"/>
      <c r="E117" s="10"/>
      <c r="F117" s="10"/>
      <c r="G117" s="10"/>
      <c r="H117" s="10"/>
      <c r="I117" s="10"/>
      <c r="J117" s="10"/>
      <c r="K117" s="36"/>
    </row>
    <row r="118" spans="1:11" ht="11.1" customHeight="1" x14ac:dyDescent="0.2">
      <c r="A118" s="82"/>
      <c r="B118" s="410" t="s">
        <v>3720</v>
      </c>
      <c r="C118" s="99" t="s">
        <v>3721</v>
      </c>
      <c r="D118" s="20"/>
      <c r="E118" s="20"/>
      <c r="F118" s="20"/>
      <c r="G118" s="20"/>
      <c r="H118" s="20"/>
      <c r="I118" s="20"/>
      <c r="J118" s="20"/>
      <c r="K118" s="34"/>
    </row>
    <row r="119" spans="1:11" ht="12" customHeight="1" x14ac:dyDescent="0.2">
      <c r="A119" s="74"/>
      <c r="B119" s="398" t="s">
        <v>4200</v>
      </c>
      <c r="C119" s="10" t="s">
        <v>4206</v>
      </c>
      <c r="D119" s="10"/>
      <c r="E119" s="10"/>
      <c r="F119" s="10"/>
      <c r="G119" s="10"/>
      <c r="H119" s="10"/>
      <c r="I119" s="10"/>
      <c r="J119" s="10"/>
      <c r="K119" s="36"/>
    </row>
    <row r="120" spans="1:11" s="815" customFormat="1" ht="12" customHeight="1" x14ac:dyDescent="0.2">
      <c r="A120" s="825"/>
      <c r="B120" s="398"/>
      <c r="C120" s="10" t="s">
        <v>4207</v>
      </c>
      <c r="D120" s="10"/>
      <c r="E120" s="10"/>
      <c r="F120" s="10"/>
      <c r="G120" s="10"/>
      <c r="H120" s="10"/>
      <c r="I120" s="10"/>
      <c r="J120" s="10"/>
      <c r="K120" s="820"/>
    </row>
    <row r="121" spans="1:11" s="815" customFormat="1" ht="12" customHeight="1" x14ac:dyDescent="0.2">
      <c r="A121" s="825"/>
      <c r="B121" s="398" t="s">
        <v>4201</v>
      </c>
      <c r="C121" s="10" t="s">
        <v>4208</v>
      </c>
      <c r="D121" s="10"/>
      <c r="E121" s="10"/>
      <c r="F121" s="10"/>
      <c r="G121" s="10"/>
      <c r="H121" s="10"/>
      <c r="I121" s="10"/>
      <c r="J121" s="10"/>
      <c r="K121" s="820"/>
    </row>
    <row r="122" spans="1:11" s="815" customFormat="1" ht="12" customHeight="1" x14ac:dyDescent="0.2">
      <c r="A122" s="10" t="s">
        <v>4209</v>
      </c>
      <c r="B122" s="398"/>
      <c r="D122" s="10"/>
      <c r="E122" s="10"/>
      <c r="F122" s="10"/>
      <c r="G122" s="10"/>
      <c r="H122" s="10"/>
      <c r="I122" s="10"/>
      <c r="J122" s="10"/>
      <c r="K122" s="820"/>
    </row>
    <row r="123" spans="1:11" s="815" customFormat="1" ht="12" customHeight="1" x14ac:dyDescent="0.2">
      <c r="A123" s="825"/>
      <c r="B123" s="398" t="s">
        <v>4210</v>
      </c>
      <c r="C123" s="10" t="s">
        <v>4211</v>
      </c>
      <c r="D123" s="10"/>
      <c r="E123" s="10"/>
      <c r="F123" s="10"/>
      <c r="G123" s="10"/>
      <c r="H123" s="10"/>
      <c r="I123" s="10"/>
      <c r="J123" s="10"/>
      <c r="K123" s="820"/>
    </row>
    <row r="124" spans="1:11" s="815" customFormat="1" ht="12" customHeight="1" x14ac:dyDescent="0.2">
      <c r="A124" s="10" t="s">
        <v>4212</v>
      </c>
      <c r="B124" s="398"/>
      <c r="C124" s="10"/>
      <c r="D124" s="10"/>
      <c r="E124" s="10"/>
      <c r="F124" s="10"/>
      <c r="G124" s="10"/>
      <c r="H124" s="10"/>
      <c r="I124" s="10"/>
      <c r="J124" s="10"/>
      <c r="K124" s="820"/>
    </row>
    <row r="125" spans="1:11" s="815" customFormat="1" ht="12" customHeight="1" x14ac:dyDescent="0.2">
      <c r="A125" s="148"/>
      <c r="B125" s="398" t="s">
        <v>4325</v>
      </c>
      <c r="C125" s="148" t="s">
        <v>4326</v>
      </c>
      <c r="D125" s="10"/>
      <c r="E125" s="10"/>
      <c r="F125" s="10"/>
      <c r="G125" s="10"/>
      <c r="H125" s="10"/>
      <c r="I125" s="10"/>
      <c r="J125" s="10"/>
      <c r="K125" s="820"/>
    </row>
    <row r="126" spans="1:11" ht="12" customHeight="1" x14ac:dyDescent="0.2">
      <c r="A126" s="5" t="s">
        <v>4233</v>
      </c>
      <c r="B126" s="7"/>
      <c r="C126" s="7"/>
      <c r="D126" s="7"/>
      <c r="E126" s="7"/>
      <c r="F126" s="7"/>
      <c r="G126" s="7"/>
      <c r="H126" s="7"/>
      <c r="I126" s="7"/>
      <c r="J126" s="7"/>
      <c r="K126" s="18"/>
    </row>
    <row r="127" spans="1:11" s="815" customFormat="1" ht="11.1" customHeight="1" x14ac:dyDescent="0.2">
      <c r="A127" s="31"/>
      <c r="B127" s="398" t="s">
        <v>3682</v>
      </c>
      <c r="C127" s="148" t="s">
        <v>3683</v>
      </c>
      <c r="D127" s="10"/>
      <c r="E127" s="10"/>
      <c r="F127" s="10"/>
      <c r="G127" s="10"/>
      <c r="H127" s="10"/>
      <c r="I127" s="10"/>
      <c r="J127" s="10"/>
      <c r="K127" s="820"/>
    </row>
    <row r="128" spans="1:11" s="815" customFormat="1" ht="11.1" customHeight="1" x14ac:dyDescent="0.2">
      <c r="A128" s="31"/>
      <c r="B128" s="398" t="s">
        <v>4514</v>
      </c>
      <c r="C128" s="148" t="s">
        <v>3684</v>
      </c>
      <c r="D128" s="10"/>
      <c r="E128" s="10"/>
      <c r="F128" s="10"/>
      <c r="G128" s="10"/>
      <c r="H128" s="10"/>
      <c r="I128" s="10"/>
      <c r="J128" s="10"/>
      <c r="K128" s="820"/>
    </row>
    <row r="129" spans="1:11" s="815" customFormat="1" ht="11.1" customHeight="1" x14ac:dyDescent="0.2">
      <c r="A129" s="10"/>
      <c r="B129" s="398" t="s">
        <v>3685</v>
      </c>
      <c r="C129" s="148" t="s">
        <v>3686</v>
      </c>
      <c r="D129" s="10"/>
      <c r="E129" s="10"/>
      <c r="F129" s="10"/>
      <c r="G129" s="10"/>
      <c r="H129" s="10"/>
      <c r="I129" s="10"/>
      <c r="J129" s="10"/>
      <c r="K129" s="876"/>
    </row>
    <row r="130" spans="1:11" s="815" customFormat="1" ht="11.1" customHeight="1" x14ac:dyDescent="0.2">
      <c r="A130" s="31"/>
      <c r="B130" s="398" t="s">
        <v>3687</v>
      </c>
      <c r="C130" s="148" t="s">
        <v>3688</v>
      </c>
      <c r="D130" s="10"/>
      <c r="E130" s="10"/>
      <c r="F130" s="10"/>
      <c r="G130" s="10"/>
      <c r="H130" s="10"/>
      <c r="I130" s="10"/>
      <c r="J130" s="10"/>
      <c r="K130" s="820"/>
    </row>
    <row r="131" spans="1:11" s="815" customFormat="1" ht="11.1" customHeight="1" x14ac:dyDescent="0.2">
      <c r="A131" s="31" t="s">
        <v>3689</v>
      </c>
      <c r="B131" s="398"/>
      <c r="C131" s="148"/>
      <c r="D131" s="10"/>
      <c r="E131" s="10"/>
      <c r="F131" s="10"/>
      <c r="G131" s="10"/>
      <c r="H131" s="10"/>
      <c r="I131" s="10"/>
      <c r="J131" s="10"/>
      <c r="K131" s="820"/>
    </row>
    <row r="132" spans="1:11" s="815" customFormat="1" ht="11.1" customHeight="1" x14ac:dyDescent="0.2">
      <c r="A132" s="31" t="s">
        <v>3690</v>
      </c>
      <c r="B132" s="398"/>
      <c r="C132" s="148"/>
      <c r="D132" s="10"/>
      <c r="E132" s="10"/>
      <c r="F132" s="10"/>
      <c r="G132" s="10"/>
      <c r="H132" s="10"/>
      <c r="I132" s="10"/>
      <c r="J132" s="10"/>
      <c r="K132" s="820"/>
    </row>
    <row r="133" spans="1:11" s="815" customFormat="1" ht="11.1" customHeight="1" x14ac:dyDescent="0.2">
      <c r="A133" s="31"/>
      <c r="B133" s="398" t="s">
        <v>3691</v>
      </c>
      <c r="C133" s="148" t="s">
        <v>3692</v>
      </c>
      <c r="D133" s="10"/>
      <c r="E133" s="10"/>
      <c r="F133" s="10"/>
      <c r="G133" s="10"/>
      <c r="H133" s="10"/>
      <c r="I133" s="10"/>
      <c r="J133" s="10"/>
      <c r="K133" s="820"/>
    </row>
    <row r="134" spans="1:11" s="815" customFormat="1" ht="11.1" customHeight="1" x14ac:dyDescent="0.2">
      <c r="A134" s="571" t="s">
        <v>3693</v>
      </c>
      <c r="B134" s="877"/>
      <c r="C134" s="878"/>
      <c r="D134" s="879"/>
      <c r="E134" s="879"/>
      <c r="F134" s="879"/>
      <c r="G134" s="879"/>
      <c r="H134" s="879"/>
      <c r="I134" s="879"/>
      <c r="J134" s="879"/>
      <c r="K134" s="880"/>
    </row>
    <row r="135" spans="1:11" s="815" customFormat="1" ht="12" customHeight="1" x14ac:dyDescent="0.2">
      <c r="A135" s="399" t="s">
        <v>3722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820"/>
    </row>
    <row r="136" spans="1:11" ht="11.1" customHeight="1" x14ac:dyDescent="0.2">
      <c r="A136" s="31" t="s">
        <v>3723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36"/>
    </row>
    <row r="137" spans="1:11" ht="11.1" customHeight="1" x14ac:dyDescent="0.2">
      <c r="A137" s="74" t="s">
        <v>3724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36"/>
    </row>
    <row r="138" spans="1:11" ht="11.1" customHeight="1" x14ac:dyDescent="0.2">
      <c r="A138" s="74" t="s">
        <v>3725</v>
      </c>
      <c r="B138" s="10"/>
      <c r="C138" s="10"/>
      <c r="D138" s="10"/>
      <c r="E138" s="10"/>
      <c r="F138" s="10"/>
      <c r="G138" s="10"/>
      <c r="H138" s="10"/>
      <c r="I138" s="10"/>
      <c r="J138" s="10"/>
      <c r="K138" s="36"/>
    </row>
    <row r="139" spans="1:11" ht="11.1" customHeight="1" x14ac:dyDescent="0.2">
      <c r="A139" s="74" t="s">
        <v>3726</v>
      </c>
      <c r="B139" s="10"/>
      <c r="C139" s="10"/>
      <c r="D139" s="10"/>
      <c r="E139" s="10"/>
      <c r="F139" s="10"/>
      <c r="G139" s="10"/>
      <c r="H139" s="10"/>
      <c r="I139" s="10"/>
      <c r="J139" s="10"/>
      <c r="K139" s="36"/>
    </row>
    <row r="140" spans="1:11" ht="11.1" customHeight="1" x14ac:dyDescent="0.2">
      <c r="A140" s="74" t="s">
        <v>3727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36"/>
    </row>
    <row r="141" spans="1:11" ht="11.1" customHeight="1" x14ac:dyDescent="0.2">
      <c r="A141" s="74" t="s">
        <v>3728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36"/>
    </row>
    <row r="142" spans="1:11" ht="11.1" customHeight="1" x14ac:dyDescent="0.2">
      <c r="A142" s="31" t="s">
        <v>3729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36"/>
    </row>
    <row r="143" spans="1:11" ht="11.1" customHeight="1" x14ac:dyDescent="0.2">
      <c r="A143" s="74" t="s">
        <v>3730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36"/>
    </row>
    <row r="144" spans="1:11" ht="11.1" customHeight="1" x14ac:dyDescent="0.2">
      <c r="A144" s="82" t="s">
        <v>3731</v>
      </c>
      <c r="B144" s="20"/>
      <c r="C144" s="20"/>
      <c r="D144" s="20"/>
      <c r="E144" s="20"/>
      <c r="F144" s="20"/>
      <c r="G144" s="411" t="s">
        <v>3732</v>
      </c>
      <c r="H144" s="20"/>
      <c r="I144" s="20"/>
      <c r="J144" s="20"/>
      <c r="K144" s="34"/>
    </row>
    <row r="145" spans="1:11" ht="3.95" customHeight="1" x14ac:dyDescent="0.2">
      <c r="A145" s="74"/>
      <c r="B145" s="10"/>
      <c r="C145" s="10"/>
      <c r="D145" s="10"/>
      <c r="E145" s="10"/>
      <c r="F145" s="10"/>
      <c r="G145" s="10"/>
      <c r="H145" s="10"/>
      <c r="I145" s="10"/>
      <c r="J145" s="10"/>
      <c r="K145" s="36"/>
    </row>
    <row r="146" spans="1:11" ht="11.1" customHeight="1" x14ac:dyDescent="0.2">
      <c r="A146" s="385" t="s">
        <v>3733</v>
      </c>
      <c r="B146" s="7"/>
      <c r="C146" s="7"/>
      <c r="D146" s="7"/>
      <c r="E146" s="7"/>
      <c r="F146" s="7"/>
      <c r="G146" s="412"/>
      <c r="H146" s="7"/>
      <c r="I146" s="7"/>
      <c r="J146" s="7"/>
      <c r="K146" s="18"/>
    </row>
    <row r="147" spans="1:11" ht="11.1" customHeight="1" x14ac:dyDescent="0.2">
      <c r="A147" s="74" t="s">
        <v>3734</v>
      </c>
      <c r="B147" s="10"/>
      <c r="C147" s="10"/>
      <c r="D147" s="10"/>
      <c r="E147" s="10"/>
      <c r="F147" s="10"/>
      <c r="G147" s="12"/>
      <c r="H147" s="10"/>
      <c r="I147" s="10"/>
      <c r="J147" s="10"/>
      <c r="K147" s="36"/>
    </row>
    <row r="148" spans="1:11" ht="11.1" customHeight="1" x14ac:dyDescent="0.2">
      <c r="A148" s="82" t="s">
        <v>3735</v>
      </c>
      <c r="B148" s="20"/>
      <c r="C148" s="20"/>
      <c r="D148" s="20"/>
      <c r="E148" s="20"/>
      <c r="F148" s="20"/>
      <c r="G148" s="413" t="s">
        <v>3736</v>
      </c>
      <c r="H148" s="20"/>
      <c r="I148" s="20"/>
      <c r="J148" s="20"/>
      <c r="K148" s="34"/>
    </row>
    <row r="149" spans="1:11" ht="9.6" customHeight="1" x14ac:dyDescent="0.2">
      <c r="A149" s="414" t="s">
        <v>3737</v>
      </c>
      <c r="B149" s="415" t="s">
        <v>3738</v>
      </c>
      <c r="C149" s="416" t="s">
        <v>3739</v>
      </c>
      <c r="D149" s="6"/>
      <c r="E149" s="6"/>
      <c r="F149" s="6"/>
      <c r="G149" s="6"/>
      <c r="H149" s="6"/>
      <c r="I149" s="6"/>
      <c r="J149" s="6"/>
      <c r="K149" s="3"/>
    </row>
    <row r="150" spans="1:11" ht="9.6" customHeight="1" x14ac:dyDescent="0.2">
      <c r="A150" s="15"/>
      <c r="B150" s="9"/>
      <c r="C150" s="14"/>
      <c r="D150" s="9"/>
      <c r="E150" s="9"/>
      <c r="F150" s="9"/>
      <c r="G150" s="9"/>
      <c r="H150" s="9"/>
      <c r="I150" s="9"/>
      <c r="J150" s="9"/>
      <c r="K150" s="13"/>
    </row>
    <row r="151" spans="1:11" ht="9.6" customHeight="1" x14ac:dyDescent="0.2">
      <c r="A151" s="341" t="s">
        <v>4515</v>
      </c>
      <c r="B151" s="2"/>
      <c r="C151" s="2"/>
      <c r="D151" s="2"/>
      <c r="E151" s="2"/>
      <c r="F151" s="2"/>
      <c r="G151" s="2"/>
      <c r="H151" s="2"/>
      <c r="I151" s="2"/>
      <c r="J151" s="2"/>
      <c r="K151" s="287"/>
    </row>
    <row r="152" spans="1:11" ht="6" customHeight="1" x14ac:dyDescent="0.2">
      <c r="A152" s="14"/>
      <c r="B152" s="9"/>
      <c r="C152" s="9"/>
      <c r="D152" s="9"/>
      <c r="E152" s="9"/>
      <c r="F152" s="9"/>
      <c r="G152" s="9"/>
      <c r="H152" s="9"/>
      <c r="I152" s="9"/>
      <c r="J152" s="9"/>
      <c r="K152" s="9"/>
    </row>
    <row r="153" spans="1:11" ht="11.1" customHeight="1" x14ac:dyDescent="0.2">
      <c r="A153" s="385" t="s">
        <v>3740</v>
      </c>
      <c r="B153" s="7"/>
      <c r="C153" s="7"/>
      <c r="D153" s="7"/>
      <c r="E153" s="7"/>
      <c r="F153" s="7"/>
      <c r="G153" s="7"/>
      <c r="H153" s="7"/>
      <c r="I153" s="7"/>
      <c r="J153" s="7"/>
      <c r="K153" s="18"/>
    </row>
    <row r="154" spans="1:11" ht="11.1" customHeight="1" x14ac:dyDescent="0.2">
      <c r="A154" s="74" t="s">
        <v>3741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36"/>
    </row>
    <row r="155" spans="1:11" ht="11.1" customHeight="1" x14ac:dyDescent="0.2">
      <c r="A155" s="417" t="s">
        <v>3742</v>
      </c>
      <c r="B155" s="418"/>
      <c r="C155" s="418"/>
      <c r="D155" s="418"/>
      <c r="E155" s="418"/>
      <c r="F155" s="418" t="s">
        <v>3743</v>
      </c>
      <c r="G155" s="418"/>
      <c r="H155" s="418"/>
      <c r="I155" s="418"/>
      <c r="J155" s="419" t="s">
        <v>3744</v>
      </c>
      <c r="K155" s="420" t="s">
        <v>3745</v>
      </c>
    </row>
    <row r="156" spans="1:11" ht="11.1" customHeight="1" x14ac:dyDescent="0.2">
      <c r="A156" s="31" t="s">
        <v>3746</v>
      </c>
      <c r="B156" s="10"/>
      <c r="C156" s="10"/>
      <c r="D156" s="10"/>
      <c r="E156" s="10"/>
      <c r="F156" s="10" t="s">
        <v>3747</v>
      </c>
      <c r="G156" s="10"/>
      <c r="H156" s="10"/>
      <c r="I156" s="10"/>
      <c r="J156" s="421">
        <v>0.5</v>
      </c>
      <c r="K156" s="92">
        <v>5.8</v>
      </c>
    </row>
    <row r="157" spans="1:11" ht="11.1" customHeight="1" x14ac:dyDescent="0.2">
      <c r="A157" s="461" t="s">
        <v>3748</v>
      </c>
      <c r="B157" s="494"/>
      <c r="C157" s="494"/>
      <c r="D157" s="494"/>
      <c r="E157" s="494"/>
      <c r="F157" s="549" t="s">
        <v>3749</v>
      </c>
      <c r="G157" s="494"/>
      <c r="H157" s="494"/>
      <c r="I157" s="494"/>
      <c r="J157" s="568">
        <f>(1000-Summary!X52)/100</f>
        <v>2.5499999999999998</v>
      </c>
      <c r="K157" s="569">
        <v>9.99</v>
      </c>
    </row>
    <row r="158" spans="1:11" ht="11.1" customHeight="1" x14ac:dyDescent="0.2">
      <c r="A158" s="461" t="s">
        <v>3750</v>
      </c>
      <c r="B158" s="494"/>
      <c r="C158" s="494"/>
      <c r="D158" s="494"/>
      <c r="E158" s="494"/>
      <c r="F158" s="494" t="s">
        <v>3751</v>
      </c>
      <c r="G158" s="494"/>
      <c r="H158" s="494"/>
      <c r="I158" s="494"/>
      <c r="J158" s="568">
        <v>0</v>
      </c>
      <c r="K158" s="569">
        <v>2</v>
      </c>
    </row>
    <row r="159" spans="1:11" ht="11.1" customHeight="1" x14ac:dyDescent="0.2">
      <c r="A159" s="461" t="s">
        <v>3752</v>
      </c>
      <c r="B159" s="494"/>
      <c r="C159" s="494"/>
      <c r="D159" s="494"/>
      <c r="E159" s="494"/>
      <c r="F159" s="494" t="s">
        <v>3751</v>
      </c>
      <c r="G159" s="494"/>
      <c r="H159" s="494"/>
      <c r="I159" s="494"/>
      <c r="J159" s="568">
        <v>0</v>
      </c>
      <c r="K159" s="569">
        <v>2</v>
      </c>
    </row>
    <row r="160" spans="1:11" ht="11.1" customHeight="1" x14ac:dyDescent="0.2">
      <c r="A160" s="461" t="s">
        <v>3753</v>
      </c>
      <c r="B160" s="494"/>
      <c r="C160" s="494"/>
      <c r="D160" s="494"/>
      <c r="E160" s="494"/>
      <c r="F160" s="494" t="s">
        <v>3754</v>
      </c>
      <c r="G160" s="494"/>
      <c r="H160" s="494"/>
      <c r="I160" s="494"/>
      <c r="J160" s="568">
        <v>5.0000000000000001E-3</v>
      </c>
      <c r="K160" s="569">
        <v>5</v>
      </c>
    </row>
    <row r="161" spans="1:11" ht="11.1" customHeight="1" x14ac:dyDescent="0.2">
      <c r="A161" s="461" t="s">
        <v>3755</v>
      </c>
      <c r="B161" s="494"/>
      <c r="C161" s="494"/>
      <c r="D161" s="494"/>
      <c r="E161" s="494"/>
      <c r="F161" s="549" t="s">
        <v>3756</v>
      </c>
      <c r="G161" s="494"/>
      <c r="H161" s="494"/>
      <c r="I161" s="494"/>
      <c r="J161" s="568">
        <v>0</v>
      </c>
      <c r="K161" s="569">
        <v>10</v>
      </c>
    </row>
    <row r="162" spans="1:11" ht="11.1" customHeight="1" x14ac:dyDescent="0.2">
      <c r="A162" s="462" t="s">
        <v>3757</v>
      </c>
      <c r="B162" s="494"/>
      <c r="C162" s="494"/>
      <c r="D162" s="494"/>
      <c r="E162" s="494"/>
      <c r="F162" s="549" t="s">
        <v>3758</v>
      </c>
      <c r="G162" s="494"/>
      <c r="H162" s="494"/>
      <c r="I162" s="494"/>
      <c r="J162" s="568">
        <v>0</v>
      </c>
      <c r="K162" s="569">
        <v>10</v>
      </c>
    </row>
    <row r="163" spans="1:11" ht="11.1" customHeight="1" x14ac:dyDescent="0.2">
      <c r="A163" s="462" t="s">
        <v>3759</v>
      </c>
      <c r="B163" s="494"/>
      <c r="C163" s="494"/>
      <c r="D163" s="494"/>
      <c r="E163" s="494"/>
      <c r="F163" s="549" t="s">
        <v>3760</v>
      </c>
      <c r="G163" s="494"/>
      <c r="H163" s="494"/>
      <c r="I163" s="494"/>
      <c r="J163" s="568">
        <v>0</v>
      </c>
      <c r="K163" s="569">
        <v>5</v>
      </c>
    </row>
    <row r="164" spans="1:11" ht="11.1" customHeight="1" x14ac:dyDescent="0.2">
      <c r="A164" s="462" t="s">
        <v>3761</v>
      </c>
      <c r="B164" s="494"/>
      <c r="C164" s="494"/>
      <c r="D164" s="494"/>
      <c r="E164" s="494"/>
      <c r="F164" s="549" t="s">
        <v>3762</v>
      </c>
      <c r="G164" s="494"/>
      <c r="H164" s="494"/>
      <c r="I164" s="494"/>
      <c r="J164" s="568">
        <v>0</v>
      </c>
      <c r="K164" s="569">
        <v>5</v>
      </c>
    </row>
    <row r="165" spans="1:11" ht="11.1" customHeight="1" x14ac:dyDescent="0.2">
      <c r="A165" s="461" t="s">
        <v>3763</v>
      </c>
      <c r="B165" s="494"/>
      <c r="C165" s="494"/>
      <c r="D165" s="494"/>
      <c r="E165" s="494"/>
      <c r="F165" s="549" t="s">
        <v>3764</v>
      </c>
      <c r="G165" s="494"/>
      <c r="H165" s="494"/>
      <c r="I165" s="494"/>
      <c r="J165" s="568">
        <v>0</v>
      </c>
      <c r="K165" s="569">
        <v>5</v>
      </c>
    </row>
    <row r="166" spans="1:11" ht="11.1" customHeight="1" x14ac:dyDescent="0.2">
      <c r="A166" s="461" t="s">
        <v>3765</v>
      </c>
      <c r="B166" s="494"/>
      <c r="C166" s="494"/>
      <c r="D166" s="494"/>
      <c r="E166" s="494"/>
      <c r="F166" s="494" t="s">
        <v>3766</v>
      </c>
      <c r="G166" s="494"/>
      <c r="H166" s="494"/>
      <c r="I166" s="494"/>
      <c r="J166" s="568">
        <v>0</v>
      </c>
      <c r="K166" s="569">
        <v>5</v>
      </c>
    </row>
    <row r="167" spans="1:11" ht="11.1" customHeight="1" x14ac:dyDescent="0.2">
      <c r="A167" s="462" t="s">
        <v>3767</v>
      </c>
      <c r="B167" s="494"/>
      <c r="C167" s="494"/>
      <c r="D167" s="494"/>
      <c r="E167" s="494"/>
      <c r="F167" s="494" t="s">
        <v>3766</v>
      </c>
      <c r="G167" s="494"/>
      <c r="H167" s="494"/>
      <c r="I167" s="494"/>
      <c r="J167" s="568">
        <v>0</v>
      </c>
      <c r="K167" s="569">
        <v>5</v>
      </c>
    </row>
    <row r="168" spans="1:11" ht="11.1" customHeight="1" x14ac:dyDescent="0.2">
      <c r="A168" s="462" t="s">
        <v>3768</v>
      </c>
      <c r="B168" s="494"/>
      <c r="C168" s="494"/>
      <c r="D168" s="494"/>
      <c r="E168" s="494"/>
      <c r="F168" s="494" t="s">
        <v>3766</v>
      </c>
      <c r="G168" s="494"/>
      <c r="H168" s="494"/>
      <c r="I168" s="494"/>
      <c r="J168" s="568">
        <v>0</v>
      </c>
      <c r="K168" s="569">
        <v>5</v>
      </c>
    </row>
    <row r="169" spans="1:11" ht="11.1" customHeight="1" x14ac:dyDescent="0.2">
      <c r="A169" s="461" t="s">
        <v>3769</v>
      </c>
      <c r="B169" s="494"/>
      <c r="C169" s="494"/>
      <c r="D169" s="494"/>
      <c r="E169" s="494"/>
      <c r="F169" s="549" t="s">
        <v>3770</v>
      </c>
      <c r="G169" s="494"/>
      <c r="H169" s="494"/>
      <c r="I169" s="494"/>
      <c r="J169" s="568">
        <v>0</v>
      </c>
      <c r="K169" s="569">
        <v>4.9000000000000004</v>
      </c>
    </row>
    <row r="170" spans="1:11" ht="11.1" customHeight="1" x14ac:dyDescent="0.2">
      <c r="A170" s="461" t="s">
        <v>3771</v>
      </c>
      <c r="B170" s="494"/>
      <c r="C170" s="494"/>
      <c r="D170" s="494"/>
      <c r="E170" s="494"/>
      <c r="F170" s="549" t="s">
        <v>3772</v>
      </c>
      <c r="G170" s="494"/>
      <c r="H170" s="494"/>
      <c r="I170" s="494"/>
      <c r="J170" s="568">
        <v>0</v>
      </c>
      <c r="K170" s="569">
        <v>3</v>
      </c>
    </row>
    <row r="171" spans="1:11" ht="11.1" customHeight="1" x14ac:dyDescent="0.2">
      <c r="A171" s="31" t="s">
        <v>3773</v>
      </c>
      <c r="B171" s="10"/>
      <c r="C171" s="10"/>
      <c r="D171" s="10"/>
      <c r="E171" s="10"/>
      <c r="F171" s="10" t="s">
        <v>3766</v>
      </c>
      <c r="G171" s="10"/>
      <c r="H171" s="10"/>
      <c r="I171" s="10"/>
      <c r="J171" s="114">
        <v>5.0000000000000001E-3</v>
      </c>
      <c r="K171" s="92">
        <v>5</v>
      </c>
    </row>
    <row r="172" spans="1:11" ht="11.1" customHeight="1" x14ac:dyDescent="0.2">
      <c r="A172" s="74" t="s">
        <v>3774</v>
      </c>
      <c r="B172" s="10"/>
      <c r="C172" s="10"/>
      <c r="D172" s="10"/>
      <c r="E172" s="10"/>
      <c r="F172" s="10" t="s">
        <v>3766</v>
      </c>
      <c r="G172" s="10"/>
      <c r="H172" s="10"/>
      <c r="I172" s="10"/>
      <c r="J172" s="114">
        <v>5.0000000000000001E-3</v>
      </c>
      <c r="K172" s="92">
        <v>5</v>
      </c>
    </row>
    <row r="173" spans="1:11" ht="11.1" customHeight="1" x14ac:dyDescent="0.2">
      <c r="A173" s="74" t="s">
        <v>3775</v>
      </c>
      <c r="B173" s="10"/>
      <c r="C173" s="10"/>
      <c r="D173" s="10"/>
      <c r="E173" s="10"/>
      <c r="F173" s="10" t="s">
        <v>3766</v>
      </c>
      <c r="G173" s="10"/>
      <c r="H173" s="10"/>
      <c r="I173" s="10"/>
      <c r="J173" s="114">
        <v>5.0000000000000001E-3</v>
      </c>
      <c r="K173" s="92">
        <v>5</v>
      </c>
    </row>
    <row r="174" spans="1:11" ht="11.1" customHeight="1" x14ac:dyDescent="0.2">
      <c r="A174" s="74" t="s">
        <v>3776</v>
      </c>
      <c r="B174" s="10"/>
      <c r="C174" s="10"/>
      <c r="D174" s="10"/>
      <c r="E174" s="10"/>
      <c r="F174" s="10" t="s">
        <v>3766</v>
      </c>
      <c r="G174" s="10"/>
      <c r="H174" s="10"/>
      <c r="I174" s="10"/>
      <c r="J174" s="114">
        <v>5.0000000000000001E-3</v>
      </c>
      <c r="K174" s="92">
        <v>5</v>
      </c>
    </row>
    <row r="175" spans="1:11" ht="11.1" customHeight="1" x14ac:dyDescent="0.2">
      <c r="A175" s="31" t="s">
        <v>3777</v>
      </c>
      <c r="B175" s="10"/>
      <c r="C175" s="10"/>
      <c r="D175" s="10"/>
      <c r="E175" s="10"/>
      <c r="F175" s="10" t="s">
        <v>3766</v>
      </c>
      <c r="G175" s="10"/>
      <c r="H175" s="10"/>
      <c r="I175" s="10"/>
      <c r="J175" s="114">
        <v>5.0000000000000001E-3</v>
      </c>
      <c r="K175" s="92">
        <v>5</v>
      </c>
    </row>
    <row r="176" spans="1:11" ht="11.1" customHeight="1" x14ac:dyDescent="0.2">
      <c r="A176" s="31"/>
      <c r="B176" s="10"/>
      <c r="C176" s="10"/>
      <c r="D176" s="10"/>
      <c r="E176" s="10"/>
      <c r="F176" s="10"/>
      <c r="G176" s="10"/>
      <c r="H176" s="10"/>
      <c r="I176" s="10"/>
      <c r="J176" s="114"/>
      <c r="K176" s="92"/>
    </row>
    <row r="177" spans="1:36" ht="11.1" customHeight="1" x14ac:dyDescent="0.2">
      <c r="A177" s="33" t="s">
        <v>3778</v>
      </c>
      <c r="B177" s="20"/>
      <c r="C177" s="20"/>
      <c r="D177" s="20"/>
      <c r="E177" s="20"/>
      <c r="F177" s="20"/>
      <c r="G177" s="20"/>
      <c r="H177" s="20"/>
      <c r="I177" s="20"/>
      <c r="J177" s="102">
        <f>SUM(J156:J176)</f>
        <v>3.0799999999999992</v>
      </c>
      <c r="K177" s="98">
        <f>SUM(K156:K176)</f>
        <v>107.69</v>
      </c>
    </row>
    <row r="178" spans="1:36" ht="6" customHeight="1" x14ac:dyDescent="0.2">
      <c r="A178" s="101"/>
      <c r="B178" s="101"/>
      <c r="C178" s="101"/>
      <c r="D178" s="101"/>
      <c r="E178" s="101"/>
      <c r="F178" s="101"/>
      <c r="G178" s="101"/>
      <c r="H178" s="101"/>
      <c r="I178" s="101"/>
      <c r="J178" s="91"/>
      <c r="K178" s="91"/>
    </row>
    <row r="179" spans="1:36" ht="11.1" customHeight="1" x14ac:dyDescent="0.2">
      <c r="E179" s="391"/>
      <c r="F179" s="100"/>
      <c r="G179" s="101"/>
      <c r="H179" s="101"/>
      <c r="I179" s="101"/>
    </row>
    <row r="180" spans="1:36" ht="11.1" customHeight="1" x14ac:dyDescent="0.2"/>
    <row r="181" spans="1:36" ht="11.1" customHeight="1" x14ac:dyDescent="0.2"/>
    <row r="182" spans="1:36" ht="11.1" customHeight="1" x14ac:dyDescent="0.2"/>
    <row r="183" spans="1:36" ht="11.1" customHeight="1" x14ac:dyDescent="0.2"/>
    <row r="184" spans="1:36" ht="11.1" customHeight="1" x14ac:dyDescent="0.2">
      <c r="L184" s="101"/>
      <c r="M184" s="101"/>
      <c r="N184" s="101"/>
    </row>
    <row r="185" spans="1:36" ht="10.7" customHeight="1" x14ac:dyDescent="0.2"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</row>
    <row r="186" spans="1:36" ht="10.5" customHeight="1" x14ac:dyDescent="0.2">
      <c r="O186" s="101"/>
      <c r="P186" s="101"/>
      <c r="Q186" s="101"/>
    </row>
    <row r="187" spans="1:36" ht="10.5" customHeight="1" x14ac:dyDescent="0.2">
      <c r="O187" s="101"/>
      <c r="P187" s="101"/>
    </row>
    <row r="188" spans="1:36" ht="10.5" customHeight="1" x14ac:dyDescent="0.2">
      <c r="R188" s="101"/>
      <c r="S188" s="815"/>
      <c r="T188" s="101"/>
      <c r="U188" s="815"/>
      <c r="V188" s="101"/>
      <c r="W188" s="815"/>
      <c r="X188" s="101"/>
      <c r="Y188" s="815"/>
      <c r="Z188" s="101"/>
      <c r="AA188" s="815"/>
      <c r="AB188" s="101"/>
      <c r="AC188" s="815"/>
      <c r="AD188" s="101"/>
      <c r="AE188" s="815"/>
      <c r="AF188" s="101"/>
      <c r="AG188" s="815"/>
      <c r="AH188" s="101"/>
      <c r="AI188" s="815"/>
      <c r="AJ188" s="101"/>
    </row>
    <row r="189" spans="1:36" ht="10.5" customHeight="1" x14ac:dyDescent="0.2">
      <c r="R189" s="101"/>
      <c r="S189" s="101"/>
      <c r="T189" s="101"/>
    </row>
    <row r="190" spans="1:36" ht="10.5" customHeight="1" x14ac:dyDescent="0.2">
      <c r="R190" s="101"/>
      <c r="S190" s="101"/>
      <c r="T190" s="101"/>
    </row>
    <row r="191" spans="1:36" ht="10.5" customHeight="1" x14ac:dyDescent="0.2">
      <c r="R191" s="101"/>
      <c r="S191" s="101"/>
      <c r="T191" s="101"/>
    </row>
    <row r="192" spans="1:36" ht="10.5" customHeight="1" x14ac:dyDescent="0.2">
      <c r="L192" s="961"/>
      <c r="M192" s="101"/>
    </row>
    <row r="193" spans="12:34" ht="10.5" customHeight="1" x14ac:dyDescent="0.2">
      <c r="L193" s="961"/>
      <c r="M193" s="101"/>
    </row>
    <row r="194" spans="12:34" ht="10.5" customHeight="1" x14ac:dyDescent="0.2">
      <c r="L194" s="961"/>
      <c r="M194" s="101"/>
    </row>
    <row r="195" spans="12:34" ht="10.5" customHeight="1" x14ac:dyDescent="0.2">
      <c r="L195" s="961"/>
      <c r="M195" s="101"/>
    </row>
    <row r="196" spans="12:34" ht="10.5" customHeight="1" x14ac:dyDescent="0.2">
      <c r="L196" s="961"/>
      <c r="M196" s="101"/>
    </row>
    <row r="197" spans="12:34" ht="10.5" customHeight="1" x14ac:dyDescent="0.25">
      <c r="M197" s="101"/>
      <c r="N197" s="961"/>
      <c r="O197" s="961"/>
      <c r="Q197" s="971"/>
    </row>
    <row r="198" spans="12:34" ht="10.5" customHeight="1" x14ac:dyDescent="0.2"/>
    <row r="199" spans="12:34" ht="10.5" customHeight="1" x14ac:dyDescent="0.2"/>
    <row r="200" spans="12:34" ht="10.5" customHeight="1" x14ac:dyDescent="0.2"/>
    <row r="201" spans="12:34" ht="10.5" customHeight="1" x14ac:dyDescent="0.2"/>
    <row r="202" spans="12:34" ht="10.5" customHeight="1" x14ac:dyDescent="0.2"/>
    <row r="203" spans="12:34" ht="10.5" customHeight="1" x14ac:dyDescent="0.2">
      <c r="L203" s="961"/>
      <c r="M203" s="961"/>
      <c r="O203" s="388"/>
      <c r="P203" s="388"/>
      <c r="Q203" s="388"/>
      <c r="R203" s="388"/>
      <c r="S203" s="388"/>
      <c r="T203" s="388"/>
      <c r="U203" s="388"/>
      <c r="V203" s="388"/>
      <c r="W203" s="388"/>
      <c r="X203" s="388"/>
      <c r="Y203" s="388"/>
      <c r="Z203" s="388"/>
      <c r="AA203" s="388"/>
      <c r="AB203" s="388"/>
      <c r="AC203" s="388"/>
      <c r="AD203" s="388"/>
      <c r="AE203" s="388"/>
      <c r="AF203" s="388"/>
      <c r="AG203" s="388"/>
      <c r="AH203" s="388"/>
    </row>
    <row r="204" spans="12:34" ht="10.5" customHeight="1" x14ac:dyDescent="0.2">
      <c r="L204" s="961"/>
      <c r="M204" s="961"/>
      <c r="O204" s="388"/>
      <c r="P204" s="388"/>
      <c r="Q204" s="388"/>
      <c r="R204" s="388"/>
      <c r="S204" s="388"/>
      <c r="T204" s="388"/>
      <c r="U204" s="388"/>
      <c r="V204" s="388"/>
      <c r="W204" s="388"/>
      <c r="X204" s="388"/>
      <c r="Y204" s="388"/>
      <c r="Z204" s="388"/>
      <c r="AA204" s="388"/>
      <c r="AB204" s="388"/>
      <c r="AC204" s="388"/>
      <c r="AD204" s="388"/>
      <c r="AE204" s="388"/>
      <c r="AF204" s="388"/>
      <c r="AG204" s="388"/>
      <c r="AH204" s="388"/>
    </row>
    <row r="205" spans="12:34" ht="10.5" customHeight="1" x14ac:dyDescent="0.2">
      <c r="L205" s="961"/>
      <c r="M205" s="961"/>
      <c r="O205" s="388"/>
      <c r="P205" s="388"/>
      <c r="Q205" s="388"/>
      <c r="R205" s="388"/>
      <c r="S205" s="388"/>
      <c r="T205" s="388"/>
      <c r="U205" s="388"/>
      <c r="V205" s="388"/>
      <c r="W205" s="388"/>
      <c r="X205" s="388"/>
      <c r="Y205" s="388"/>
      <c r="Z205" s="388"/>
      <c r="AA205" s="388"/>
      <c r="AB205" s="388"/>
      <c r="AC205" s="388"/>
      <c r="AD205" s="388"/>
      <c r="AE205" s="388"/>
      <c r="AF205" s="388"/>
      <c r="AG205" s="388"/>
      <c r="AH205" s="388"/>
    </row>
    <row r="206" spans="12:34" ht="10.5" customHeight="1" x14ac:dyDescent="0.2">
      <c r="O206" s="388"/>
      <c r="P206" s="388"/>
      <c r="Q206" s="388"/>
      <c r="R206" s="388"/>
      <c r="S206" s="388"/>
      <c r="T206" s="388"/>
      <c r="U206" s="388"/>
      <c r="V206" s="388"/>
      <c r="W206" s="388"/>
      <c r="X206" s="388"/>
      <c r="Y206" s="388"/>
      <c r="Z206" s="388"/>
      <c r="AA206" s="388"/>
      <c r="AB206" s="388"/>
      <c r="AC206" s="388"/>
      <c r="AD206" s="388"/>
      <c r="AE206" s="388"/>
      <c r="AF206" s="388"/>
      <c r="AG206" s="388"/>
      <c r="AH206" s="388"/>
    </row>
    <row r="207" spans="12:34" ht="10.5" customHeight="1" x14ac:dyDescent="0.2">
      <c r="O207" s="388"/>
      <c r="P207" s="388"/>
      <c r="Q207" s="388"/>
      <c r="R207" s="388"/>
      <c r="S207" s="388"/>
      <c r="T207" s="388"/>
      <c r="U207" s="388"/>
      <c r="V207" s="388"/>
      <c r="W207" s="388"/>
      <c r="X207" s="388"/>
      <c r="Y207" s="388"/>
      <c r="Z207" s="388"/>
      <c r="AA207" s="388"/>
      <c r="AB207" s="388"/>
      <c r="AC207" s="388"/>
      <c r="AD207" s="388"/>
      <c r="AE207" s="388"/>
      <c r="AF207" s="388"/>
      <c r="AG207" s="388"/>
      <c r="AH207" s="388"/>
    </row>
    <row r="208" spans="12:34" ht="10.5" customHeight="1" x14ac:dyDescent="0.2">
      <c r="O208" s="388"/>
      <c r="P208" s="388"/>
      <c r="Q208" s="388"/>
      <c r="R208" s="388"/>
      <c r="S208" s="388"/>
      <c r="T208" s="388"/>
      <c r="U208" s="388"/>
      <c r="V208" s="388"/>
      <c r="W208" s="388"/>
      <c r="X208" s="388"/>
      <c r="Y208" s="388"/>
      <c r="Z208" s="388"/>
      <c r="AA208" s="388"/>
      <c r="AB208" s="388"/>
      <c r="AC208" s="388"/>
      <c r="AD208" s="388"/>
      <c r="AE208" s="388"/>
      <c r="AF208" s="388"/>
      <c r="AG208" s="388"/>
      <c r="AH208" s="388"/>
    </row>
    <row r="209" spans="15:34" ht="10.5" customHeight="1" x14ac:dyDescent="0.2">
      <c r="O209" s="388"/>
      <c r="P209" s="388"/>
      <c r="Q209" s="388"/>
      <c r="R209" s="388"/>
      <c r="S209" s="388"/>
      <c r="T209" s="388"/>
      <c r="U209" s="388"/>
      <c r="V209" s="388"/>
      <c r="W209" s="388"/>
      <c r="X209" s="388"/>
      <c r="Y209" s="388"/>
      <c r="Z209" s="388"/>
      <c r="AA209" s="388"/>
      <c r="AB209" s="388"/>
      <c r="AC209" s="388"/>
      <c r="AD209" s="388"/>
      <c r="AE209" s="388"/>
      <c r="AF209" s="388"/>
      <c r="AG209" s="388"/>
      <c r="AH209" s="388"/>
    </row>
    <row r="210" spans="15:34" ht="10.5" customHeight="1" x14ac:dyDescent="0.2">
      <c r="O210" s="388"/>
      <c r="P210" s="388"/>
      <c r="Q210" s="388"/>
      <c r="R210" s="388"/>
      <c r="S210" s="388"/>
      <c r="T210" s="388"/>
      <c r="U210" s="388"/>
      <c r="V210" s="388"/>
      <c r="W210" s="388"/>
      <c r="X210" s="388"/>
      <c r="Y210" s="388"/>
      <c r="Z210" s="388"/>
      <c r="AA210" s="388"/>
      <c r="AB210" s="388"/>
      <c r="AC210" s="388"/>
      <c r="AD210" s="388"/>
      <c r="AE210" s="388"/>
      <c r="AF210" s="388"/>
      <c r="AG210" s="388"/>
      <c r="AH210" s="388"/>
    </row>
    <row r="211" spans="15:34" ht="10.5" customHeight="1" x14ac:dyDescent="0.2">
      <c r="O211" s="388"/>
      <c r="P211" s="388"/>
      <c r="Q211" s="388"/>
      <c r="R211" s="388"/>
      <c r="S211" s="388"/>
      <c r="T211" s="388"/>
      <c r="U211" s="388"/>
      <c r="V211" s="388"/>
      <c r="W211" s="388"/>
      <c r="X211" s="388"/>
      <c r="Y211" s="388"/>
      <c r="Z211" s="388"/>
      <c r="AA211" s="388"/>
      <c r="AB211" s="388"/>
      <c r="AC211" s="388"/>
      <c r="AD211" s="388"/>
      <c r="AE211" s="388"/>
      <c r="AF211" s="388"/>
      <c r="AG211" s="388"/>
      <c r="AH211" s="388"/>
    </row>
    <row r="212" spans="15:34" ht="10.5" customHeight="1" x14ac:dyDescent="0.2">
      <c r="O212" s="388"/>
      <c r="P212" s="388"/>
      <c r="Q212" s="388"/>
      <c r="R212" s="388"/>
      <c r="S212" s="388"/>
      <c r="T212" s="388"/>
      <c r="U212" s="388"/>
      <c r="V212" s="388"/>
      <c r="W212" s="388"/>
      <c r="X212" s="388"/>
      <c r="Y212" s="388"/>
      <c r="Z212" s="388"/>
      <c r="AA212" s="388"/>
      <c r="AB212" s="388"/>
      <c r="AC212" s="388"/>
      <c r="AD212" s="388"/>
      <c r="AE212" s="388"/>
      <c r="AF212" s="388"/>
      <c r="AG212" s="388"/>
      <c r="AH212" s="388"/>
    </row>
    <row r="213" spans="15:34" ht="10.5" customHeight="1" x14ac:dyDescent="0.2">
      <c r="O213" s="388"/>
      <c r="P213" s="388"/>
      <c r="Q213" s="388"/>
      <c r="R213" s="388"/>
      <c r="S213" s="388"/>
      <c r="T213" s="388"/>
      <c r="U213" s="388"/>
      <c r="V213" s="388"/>
      <c r="W213" s="388"/>
      <c r="X213" s="388"/>
      <c r="Y213" s="388"/>
      <c r="Z213" s="388"/>
      <c r="AA213" s="388"/>
      <c r="AB213" s="388"/>
      <c r="AC213" s="388"/>
      <c r="AD213" s="388"/>
      <c r="AE213" s="388"/>
      <c r="AF213" s="388"/>
      <c r="AG213" s="388"/>
      <c r="AH213" s="388"/>
    </row>
    <row r="214" spans="15:34" ht="10.5" customHeight="1" x14ac:dyDescent="0.2">
      <c r="O214" s="388"/>
      <c r="P214" s="388"/>
      <c r="Q214" s="388"/>
      <c r="R214" s="388"/>
      <c r="S214" s="388"/>
      <c r="T214" s="388"/>
      <c r="U214" s="388"/>
      <c r="V214" s="388"/>
      <c r="W214" s="388"/>
      <c r="X214" s="388"/>
      <c r="Y214" s="388"/>
      <c r="Z214" s="388"/>
      <c r="AA214" s="388"/>
      <c r="AB214" s="388"/>
      <c r="AC214" s="388"/>
      <c r="AD214" s="388"/>
      <c r="AE214" s="388"/>
      <c r="AF214" s="388"/>
      <c r="AG214" s="388"/>
      <c r="AH214" s="388"/>
    </row>
    <row r="215" spans="15:34" ht="10.5" customHeight="1" x14ac:dyDescent="0.2">
      <c r="O215" s="388"/>
      <c r="P215" s="388"/>
      <c r="Q215" s="388"/>
      <c r="R215" s="388"/>
      <c r="S215" s="388"/>
      <c r="T215" s="388"/>
      <c r="U215" s="388"/>
      <c r="V215" s="388"/>
      <c r="W215" s="388"/>
      <c r="X215" s="388"/>
      <c r="Y215" s="388"/>
      <c r="Z215" s="388"/>
      <c r="AA215" s="388"/>
      <c r="AB215" s="388"/>
      <c r="AC215" s="388"/>
      <c r="AD215" s="388"/>
      <c r="AE215" s="388"/>
      <c r="AF215" s="388"/>
      <c r="AG215" s="388"/>
      <c r="AH215" s="388"/>
    </row>
    <row r="216" spans="15:34" ht="10.5" customHeight="1" x14ac:dyDescent="0.2"/>
    <row r="217" spans="15:34" ht="10.5" customHeight="1" x14ac:dyDescent="0.2"/>
    <row r="218" spans="15:34" ht="10.5" customHeight="1" x14ac:dyDescent="0.2"/>
    <row r="219" spans="15:34" ht="10.5" customHeight="1" x14ac:dyDescent="0.2"/>
    <row r="220" spans="15:34" ht="10.5" customHeight="1" x14ac:dyDescent="0.2"/>
    <row r="221" spans="15:34" ht="10.5" customHeight="1" x14ac:dyDescent="0.2"/>
    <row r="222" spans="15:34" ht="11.1" customHeight="1" x14ac:dyDescent="0.2"/>
    <row r="223" spans="15:34" ht="9.9499999999999993" customHeight="1" x14ac:dyDescent="0.2"/>
    <row r="224" spans="15:34" ht="9.9499999999999993" customHeight="1" x14ac:dyDescent="0.2"/>
    <row r="225" ht="9.9499999999999993" customHeight="1" x14ac:dyDescent="0.2"/>
    <row r="226" ht="9.9499999999999993" customHeight="1" x14ac:dyDescent="0.2"/>
    <row r="227" ht="9.9499999999999993" customHeight="1" x14ac:dyDescent="0.2"/>
    <row r="228" ht="11.1" customHeight="1" x14ac:dyDescent="0.2"/>
    <row r="229" ht="11.1" customHeight="1" x14ac:dyDescent="0.2"/>
    <row r="230" ht="11.1" customHeight="1" x14ac:dyDescent="0.2"/>
    <row r="231" ht="11.1" customHeight="1" x14ac:dyDescent="0.2"/>
    <row r="232" ht="11.1" customHeight="1" x14ac:dyDescent="0.2"/>
    <row r="233" ht="11.1" customHeight="1" x14ac:dyDescent="0.2"/>
    <row r="234" ht="11.1" customHeight="1" x14ac:dyDescent="0.2"/>
    <row r="235" ht="11.1" customHeight="1" x14ac:dyDescent="0.2"/>
    <row r="236" ht="11.1" customHeight="1" x14ac:dyDescent="0.2"/>
    <row r="237" ht="11.1" customHeight="1" x14ac:dyDescent="0.2"/>
    <row r="238" ht="11.1" customHeight="1" x14ac:dyDescent="0.2"/>
    <row r="239" ht="11.1" customHeight="1" x14ac:dyDescent="0.2"/>
    <row r="240" ht="11.1" customHeight="1" x14ac:dyDescent="0.2"/>
    <row r="241" ht="11.1" customHeight="1" x14ac:dyDescent="0.2"/>
    <row r="242" ht="11.1" customHeight="1" x14ac:dyDescent="0.2"/>
    <row r="243" ht="11.1" customHeight="1" x14ac:dyDescent="0.2"/>
    <row r="244" ht="11.1" customHeight="1" x14ac:dyDescent="0.2"/>
    <row r="245" ht="11.1" customHeight="1" x14ac:dyDescent="0.2"/>
    <row r="246" ht="11.1" customHeight="1" x14ac:dyDescent="0.2"/>
    <row r="247" ht="11.1" customHeight="1" x14ac:dyDescent="0.2"/>
    <row r="248" ht="11.1" customHeight="1" x14ac:dyDescent="0.2"/>
    <row r="249" ht="11.1" customHeight="1" x14ac:dyDescent="0.2"/>
    <row r="250" ht="11.1" customHeight="1" x14ac:dyDescent="0.2"/>
    <row r="251" ht="11.1" customHeight="1" x14ac:dyDescent="0.2"/>
    <row r="252" ht="11.1" customHeight="1" x14ac:dyDescent="0.2"/>
    <row r="253" ht="11.1" customHeight="1" x14ac:dyDescent="0.2"/>
    <row r="254" ht="11.1" customHeight="1" x14ac:dyDescent="0.2"/>
    <row r="255" ht="11.1" customHeight="1" x14ac:dyDescent="0.2"/>
    <row r="256" ht="11.1" customHeight="1" x14ac:dyDescent="0.2"/>
    <row r="257" ht="11.1" customHeight="1" x14ac:dyDescent="0.2"/>
    <row r="258" ht="11.1" customHeight="1" x14ac:dyDescent="0.2"/>
    <row r="259" ht="11.1" customHeight="1" x14ac:dyDescent="0.2"/>
    <row r="260" ht="11.1" customHeight="1" x14ac:dyDescent="0.2"/>
    <row r="261" ht="11.1" customHeight="1" x14ac:dyDescent="0.2"/>
    <row r="262" ht="11.1" customHeight="1" x14ac:dyDescent="0.2"/>
    <row r="263" ht="11.1" customHeight="1" x14ac:dyDescent="0.2"/>
    <row r="264" ht="11.1" customHeight="1" x14ac:dyDescent="0.2"/>
    <row r="265" ht="11.1" customHeight="1" x14ac:dyDescent="0.2"/>
    <row r="404" spans="1:3" x14ac:dyDescent="0.2">
      <c r="A404" s="457"/>
      <c r="B404" s="579"/>
      <c r="C404" s="457"/>
    </row>
    <row r="405" spans="1:3" x14ac:dyDescent="0.2">
      <c r="A405" s="518"/>
      <c r="B405" s="579"/>
      <c r="C405" s="457"/>
    </row>
    <row r="406" spans="1:3" x14ac:dyDescent="0.2">
      <c r="A406" s="518"/>
      <c r="B406" s="579"/>
      <c r="C406" s="457"/>
    </row>
    <row r="407" spans="1:3" x14ac:dyDescent="0.2">
      <c r="A407" s="518"/>
      <c r="B407" s="579"/>
      <c r="C407" s="457"/>
    </row>
    <row r="408" spans="1:3" x14ac:dyDescent="0.2">
      <c r="A408" s="518"/>
      <c r="B408" s="579"/>
      <c r="C408" s="457"/>
    </row>
    <row r="409" spans="1:3" x14ac:dyDescent="0.2">
      <c r="A409" s="518"/>
      <c r="B409" s="579"/>
      <c r="C409" s="457"/>
    </row>
    <row r="410" spans="1:3" x14ac:dyDescent="0.2">
      <c r="A410" s="518"/>
      <c r="B410" s="579"/>
      <c r="C410" s="457"/>
    </row>
    <row r="411" spans="1:3" x14ac:dyDescent="0.2">
      <c r="A411" s="518"/>
      <c r="B411" s="579"/>
      <c r="C411" s="457"/>
    </row>
    <row r="412" spans="1:3" x14ac:dyDescent="0.2">
      <c r="A412" s="518"/>
      <c r="B412" s="579"/>
      <c r="C412" s="457"/>
    </row>
    <row r="413" spans="1:3" x14ac:dyDescent="0.2">
      <c r="A413" s="518"/>
      <c r="B413" s="579"/>
      <c r="C413" s="457"/>
    </row>
    <row r="414" spans="1:3" x14ac:dyDescent="0.2">
      <c r="A414" s="518"/>
      <c r="B414" s="579"/>
      <c r="C414" s="457"/>
    </row>
    <row r="415" spans="1:3" x14ac:dyDescent="0.2">
      <c r="A415" s="518"/>
      <c r="B415" s="579"/>
      <c r="C415" s="457"/>
    </row>
    <row r="416" spans="1:3" x14ac:dyDescent="0.2">
      <c r="A416" s="518"/>
      <c r="B416" s="579"/>
      <c r="C416" s="457"/>
    </row>
    <row r="417" spans="1:3" x14ac:dyDescent="0.2">
      <c r="A417" s="518"/>
      <c r="B417" s="579"/>
      <c r="C417" s="457"/>
    </row>
    <row r="418" spans="1:3" x14ac:dyDescent="0.2">
      <c r="A418" s="518"/>
      <c r="B418" s="579"/>
      <c r="C418" s="457"/>
    </row>
    <row r="419" spans="1:3" x14ac:dyDescent="0.2">
      <c r="A419" s="518"/>
      <c r="B419" s="579"/>
      <c r="C419" s="457"/>
    </row>
    <row r="420" spans="1:3" x14ac:dyDescent="0.2">
      <c r="A420" s="457"/>
      <c r="B420" s="579"/>
      <c r="C420" s="457"/>
    </row>
    <row r="421" spans="1:3" x14ac:dyDescent="0.2">
      <c r="B421" s="580"/>
    </row>
  </sheetData>
  <sheetProtection selectLockedCells="1" selectUnlockedCells="1"/>
  <conditionalFormatting sqref="K156:K177">
    <cfRule type="cellIs" dxfId="0" priority="1" stopIfTrue="1" operator="lessThan">
      <formula>2</formula>
    </cfRule>
  </conditionalFormatting>
  <hyperlinks>
    <hyperlink ref="G144" r:id="rId1"/>
    <hyperlink ref="G148" r:id="rId2"/>
  </hyperlinks>
  <pageMargins left="0.34027777777777779" right="0.27986111111111112" top="0.37986111111111109" bottom="0.52013888888888893" header="0.51180555555555551" footer="0.51180555555555551"/>
  <pageSetup firstPageNumber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71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32" customWidth="1"/>
    <col min="2" max="2" width="6" style="630" customWidth="1"/>
    <col min="3" max="3" width="12.28515625" style="832" customWidth="1"/>
    <col min="4" max="4" width="13.85546875" style="832" customWidth="1"/>
    <col min="5" max="5" width="4.85546875" style="597" customWidth="1"/>
    <col min="6" max="6" width="3.7109375" style="597" customWidth="1"/>
    <col min="7" max="7" width="3.85546875" style="832" customWidth="1"/>
    <col min="8" max="8" width="4" style="832" customWidth="1"/>
    <col min="9" max="9" width="7.140625" style="832" customWidth="1"/>
    <col min="10" max="10" width="5.42578125" style="579" customWidth="1"/>
    <col min="11" max="11" width="8.42578125" style="832" customWidth="1"/>
    <col min="12" max="12" width="7.5703125" style="678" customWidth="1"/>
    <col min="13" max="13" width="8.7109375" style="597" customWidth="1"/>
    <col min="14" max="14" width="4.5703125" style="597" customWidth="1"/>
    <col min="15" max="15" width="7.5703125" style="832" customWidth="1"/>
    <col min="16" max="17" width="7.7109375" style="832" customWidth="1"/>
    <col min="18" max="18" width="6.42578125" style="597" customWidth="1"/>
    <col min="19" max="22" width="6" style="657" customWidth="1"/>
    <col min="23" max="24" width="7.42578125" style="657" customWidth="1"/>
    <col min="25" max="25" width="12.5703125" style="832" customWidth="1"/>
    <col min="26" max="26" width="7.85546875" style="579" customWidth="1"/>
    <col min="27" max="27" width="6.140625" style="832" customWidth="1"/>
    <col min="28" max="28" width="4.5703125" style="832" customWidth="1"/>
    <col min="29" max="29" width="5.42578125" style="562" customWidth="1"/>
    <col min="30" max="30" width="6.140625" style="562" customWidth="1"/>
    <col min="31" max="31" width="7.140625" style="562" customWidth="1"/>
    <col min="32" max="32" width="7.7109375" style="562" customWidth="1"/>
    <col min="33" max="33" width="8.7109375" style="562" customWidth="1"/>
    <col min="34" max="35" width="8.5703125" style="562" customWidth="1"/>
    <col min="36" max="37" width="8" style="562" customWidth="1"/>
    <col min="38" max="38" width="9.7109375" style="562" customWidth="1"/>
    <col min="39" max="39" width="6" style="562" customWidth="1"/>
    <col min="40" max="40" width="6.42578125" style="562" customWidth="1"/>
    <col min="41" max="41" width="7" style="579" customWidth="1"/>
    <col min="42" max="43" width="7" style="832" customWidth="1"/>
    <col min="44" max="44" width="5.28515625" style="720" customWidth="1"/>
    <col min="45" max="48" width="5.28515625" style="721" customWidth="1"/>
    <col min="49" max="49" width="5.42578125" style="721" customWidth="1"/>
    <col min="50" max="50" width="5.85546875" style="721" customWidth="1"/>
    <col min="51" max="51" width="5.28515625" style="579" customWidth="1"/>
    <col min="52" max="55" width="6.7109375" style="832" customWidth="1"/>
    <col min="56" max="56" width="8.85546875" style="874" customWidth="1"/>
    <col min="57" max="58" width="8.85546875" style="597" customWidth="1"/>
    <col min="59" max="59" width="8.85546875" style="832" customWidth="1"/>
    <col min="60" max="16384" width="8.85546875" style="832"/>
  </cols>
  <sheetData>
    <row r="1" spans="1:59" ht="12.75" customHeight="1" x14ac:dyDescent="0.2">
      <c r="A1" s="1" t="s">
        <v>0</v>
      </c>
      <c r="B1" s="629"/>
      <c r="C1" s="556" t="s">
        <v>1</v>
      </c>
      <c r="E1" s="622"/>
      <c r="G1" s="545"/>
      <c r="H1" s="383"/>
      <c r="I1" s="383"/>
      <c r="J1" s="650" t="s">
        <v>3632</v>
      </c>
      <c r="K1" s="517"/>
      <c r="L1" s="559"/>
      <c r="N1" s="616"/>
      <c r="P1" s="517"/>
      <c r="Q1" s="615"/>
      <c r="R1" s="558"/>
      <c r="S1" s="656"/>
      <c r="T1" s="656"/>
      <c r="W1" s="656"/>
      <c r="Y1" s="517"/>
      <c r="Z1" s="650" t="s">
        <v>2</v>
      </c>
      <c r="AC1" s="561" t="s">
        <v>4110</v>
      </c>
      <c r="AG1" s="662"/>
      <c r="AJ1" s="561"/>
      <c r="AK1" s="561"/>
      <c r="AL1" s="663"/>
      <c r="AO1" s="693" t="s">
        <v>4092</v>
      </c>
      <c r="AP1" s="383"/>
      <c r="AQ1" s="613"/>
      <c r="AR1" s="714" t="s">
        <v>5</v>
      </c>
      <c r="AS1" s="573"/>
      <c r="AT1" s="573"/>
      <c r="AU1" s="573"/>
      <c r="AV1" s="573"/>
      <c r="AW1" s="573"/>
      <c r="AX1" s="573"/>
      <c r="AY1" s="698" t="s">
        <v>6</v>
      </c>
      <c r="BD1" s="873" t="s">
        <v>1845</v>
      </c>
    </row>
    <row r="2" spans="1:59" ht="12.75" customHeight="1" x14ac:dyDescent="0.2">
      <c r="A2" s="557" t="s">
        <v>7</v>
      </c>
      <c r="B2" s="629"/>
      <c r="C2" s="12" t="s">
        <v>4140</v>
      </c>
      <c r="D2" s="557"/>
      <c r="E2" s="620"/>
      <c r="F2" s="620"/>
      <c r="G2" s="383"/>
      <c r="H2" s="383"/>
      <c r="I2" s="383"/>
      <c r="J2" s="697" t="s">
        <v>4135</v>
      </c>
      <c r="K2" s="517"/>
      <c r="L2" s="559"/>
      <c r="N2" s="616"/>
      <c r="P2" s="517"/>
      <c r="Q2" s="558"/>
      <c r="R2" s="620"/>
      <c r="S2" s="658"/>
      <c r="T2" s="1023"/>
      <c r="W2" s="658"/>
      <c r="Y2" s="517"/>
      <c r="Z2" s="697" t="s">
        <v>4136</v>
      </c>
      <c r="AO2" s="694" t="s">
        <v>10</v>
      </c>
      <c r="AP2" s="383"/>
      <c r="AR2" s="694" t="s">
        <v>11</v>
      </c>
      <c r="AS2" s="573"/>
      <c r="AT2" s="573"/>
      <c r="AU2" s="573"/>
      <c r="AV2" s="573"/>
      <c r="AW2" s="573"/>
      <c r="AX2" s="573"/>
      <c r="AY2" s="690" t="s">
        <v>14</v>
      </c>
    </row>
    <row r="3" spans="1:59" ht="12.75" customHeight="1" x14ac:dyDescent="0.2">
      <c r="A3" s="1054">
        <v>44253</v>
      </c>
      <c r="B3" s="688"/>
      <c r="D3" s="557"/>
      <c r="E3" s="620"/>
      <c r="F3" s="620"/>
      <c r="G3" s="383"/>
      <c r="H3" s="383"/>
      <c r="I3" s="383"/>
      <c r="J3" s="703" t="s">
        <v>12</v>
      </c>
      <c r="K3" s="517"/>
      <c r="L3" s="832"/>
      <c r="N3" s="620"/>
      <c r="P3" s="517"/>
      <c r="Q3" s="652" t="s">
        <v>8</v>
      </c>
      <c r="R3" s="620"/>
      <c r="S3" s="659"/>
      <c r="T3" s="659"/>
      <c r="W3" s="659"/>
      <c r="X3" s="660"/>
      <c r="Y3" s="517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623"/>
      <c r="AP3" s="383"/>
      <c r="AR3" s="715" t="s">
        <v>13</v>
      </c>
      <c r="AS3" s="573"/>
      <c r="AT3" s="573"/>
      <c r="AU3" s="573"/>
      <c r="AV3" s="573"/>
      <c r="AW3" s="573"/>
      <c r="AX3" s="573"/>
      <c r="BA3" s="560"/>
      <c r="BB3" s="560"/>
      <c r="BC3" s="560"/>
    </row>
    <row r="4" spans="1:59" ht="12.75" customHeight="1" x14ac:dyDescent="0.2">
      <c r="A4" s="664"/>
      <c r="B4" s="517"/>
      <c r="C4" s="831"/>
      <c r="D4" s="517"/>
      <c r="E4" s="665"/>
      <c r="F4" s="665"/>
      <c r="G4" s="517"/>
      <c r="H4" s="517"/>
      <c r="I4" s="517"/>
      <c r="J4" s="704" t="s">
        <v>4569</v>
      </c>
      <c r="K4" s="831"/>
      <c r="L4" s="832"/>
      <c r="N4" s="1139"/>
      <c r="O4" s="617"/>
      <c r="P4" s="831"/>
      <c r="R4" s="1139"/>
      <c r="T4" s="659"/>
      <c r="W4" s="659"/>
      <c r="Y4" s="831"/>
      <c r="Z4" s="691" t="s">
        <v>15</v>
      </c>
      <c r="AA4" s="831"/>
      <c r="AB4" s="831"/>
      <c r="AC4" s="846"/>
      <c r="AD4" s="846"/>
      <c r="AE4" s="846"/>
      <c r="AF4" s="846"/>
      <c r="AG4" s="846"/>
      <c r="AH4" s="846"/>
      <c r="AI4" s="846"/>
      <c r="AJ4" s="846"/>
      <c r="AK4" s="846"/>
      <c r="AL4" s="846"/>
      <c r="AM4" s="846"/>
      <c r="AN4" s="846"/>
      <c r="AO4" s="623"/>
      <c r="AP4" s="383"/>
      <c r="AQ4" s="666"/>
      <c r="AR4" s="917" t="s">
        <v>4626</v>
      </c>
      <c r="AS4" s="716"/>
      <c r="AT4" s="716"/>
      <c r="AU4" s="716"/>
      <c r="AV4" s="716"/>
      <c r="AW4" s="667" t="s">
        <v>19</v>
      </c>
      <c r="AX4" s="716"/>
      <c r="AZ4" s="1186" t="s">
        <v>20</v>
      </c>
      <c r="BA4" s="1187"/>
      <c r="BB4" s="1187"/>
      <c r="BC4" s="1188"/>
    </row>
    <row r="5" spans="1:59" ht="12.75" customHeight="1" x14ac:dyDescent="0.2">
      <c r="A5" s="831" t="s">
        <v>21</v>
      </c>
      <c r="B5" s="626" t="s">
        <v>22</v>
      </c>
      <c r="C5" s="531"/>
      <c r="D5" s="831"/>
      <c r="E5" s="668" t="s">
        <v>23</v>
      </c>
      <c r="F5" s="668" t="s">
        <v>24</v>
      </c>
      <c r="G5" s="667" t="s">
        <v>25</v>
      </c>
      <c r="H5" s="531"/>
      <c r="I5" s="669">
        <v>44253</v>
      </c>
      <c r="J5" s="618" t="s">
        <v>26</v>
      </c>
      <c r="K5" s="1139" t="s">
        <v>4132</v>
      </c>
      <c r="L5" s="854" t="s">
        <v>4090</v>
      </c>
      <c r="M5" s="531"/>
      <c r="N5" s="1139" t="s">
        <v>28</v>
      </c>
      <c r="O5" s="1139" t="s">
        <v>4133</v>
      </c>
      <c r="P5" s="1189" t="s">
        <v>4138</v>
      </c>
      <c r="Q5" s="1189"/>
      <c r="R5" s="1139" t="s">
        <v>27</v>
      </c>
      <c r="S5" s="621" t="s">
        <v>42</v>
      </c>
      <c r="T5" s="621" t="s">
        <v>42</v>
      </c>
      <c r="U5" s="621" t="s">
        <v>42</v>
      </c>
      <c r="V5" s="621" t="s">
        <v>42</v>
      </c>
      <c r="W5" s="621" t="s">
        <v>41</v>
      </c>
      <c r="X5" s="621" t="s">
        <v>36</v>
      </c>
      <c r="Y5" s="670" t="s">
        <v>29</v>
      </c>
      <c r="Z5" s="618" t="s">
        <v>30</v>
      </c>
      <c r="AA5" s="1139" t="s">
        <v>32</v>
      </c>
      <c r="AB5" s="1139" t="s">
        <v>33</v>
      </c>
      <c r="AC5" s="654" t="s">
        <v>32</v>
      </c>
      <c r="AD5" s="654"/>
      <c r="AE5" s="654" t="s">
        <v>32</v>
      </c>
      <c r="AF5" s="654" t="s">
        <v>35</v>
      </c>
      <c r="AG5" s="654" t="s">
        <v>32</v>
      </c>
      <c r="AH5" s="654" t="s">
        <v>32</v>
      </c>
      <c r="AI5" s="654" t="s">
        <v>4111</v>
      </c>
      <c r="AJ5" s="654" t="s">
        <v>36</v>
      </c>
      <c r="AK5" s="654" t="s">
        <v>4112</v>
      </c>
      <c r="AL5" s="654" t="s">
        <v>38</v>
      </c>
      <c r="AM5" s="654" t="s">
        <v>39</v>
      </c>
      <c r="AN5" s="654" t="s">
        <v>40</v>
      </c>
      <c r="AO5" s="695" t="s">
        <v>47</v>
      </c>
      <c r="AP5" s="531" t="s">
        <v>48</v>
      </c>
      <c r="AQ5" s="1139" t="s">
        <v>31</v>
      </c>
      <c r="AR5" s="697" t="s">
        <v>49</v>
      </c>
      <c r="AS5" s="716"/>
      <c r="AT5" s="716"/>
      <c r="AU5" s="716"/>
      <c r="AV5" s="716"/>
      <c r="AW5" s="667" t="s">
        <v>50</v>
      </c>
      <c r="AX5" s="716"/>
      <c r="AY5" s="699" t="s">
        <v>51</v>
      </c>
      <c r="AZ5" s="722" t="s">
        <v>52</v>
      </c>
      <c r="BA5" s="672" t="s">
        <v>52</v>
      </c>
      <c r="BB5" s="672" t="s">
        <v>53</v>
      </c>
      <c r="BC5" s="723" t="s">
        <v>54</v>
      </c>
      <c r="BE5" s="531" t="s">
        <v>4202</v>
      </c>
      <c r="BF5" s="531" t="s">
        <v>4204</v>
      </c>
      <c r="BG5" s="597" t="s">
        <v>32</v>
      </c>
    </row>
    <row r="6" spans="1:59" s="687" customFormat="1" ht="12.75" customHeight="1" thickBot="1" x14ac:dyDescent="0.25">
      <c r="A6" s="679" t="s">
        <v>55</v>
      </c>
      <c r="B6" s="689" t="s">
        <v>56</v>
      </c>
      <c r="C6" s="680" t="s">
        <v>95</v>
      </c>
      <c r="D6" s="680" t="s">
        <v>57</v>
      </c>
      <c r="E6" s="681" t="s">
        <v>58</v>
      </c>
      <c r="F6" s="681" t="s">
        <v>59</v>
      </c>
      <c r="G6" s="682" t="s">
        <v>60</v>
      </c>
      <c r="H6" s="682" t="s">
        <v>61</v>
      </c>
      <c r="I6" s="680" t="s">
        <v>62</v>
      </c>
      <c r="J6" s="692" t="s">
        <v>63</v>
      </c>
      <c r="K6" s="680" t="s">
        <v>71</v>
      </c>
      <c r="L6" s="683" t="s">
        <v>4091</v>
      </c>
      <c r="M6" s="682" t="s">
        <v>4134</v>
      </c>
      <c r="N6" s="682" t="s">
        <v>69</v>
      </c>
      <c r="O6" s="680" t="s">
        <v>72</v>
      </c>
      <c r="P6" s="680" t="s">
        <v>67</v>
      </c>
      <c r="Q6" s="680" t="s">
        <v>68</v>
      </c>
      <c r="R6" s="680" t="s">
        <v>66</v>
      </c>
      <c r="S6" s="684" t="s">
        <v>87</v>
      </c>
      <c r="T6" s="684" t="s">
        <v>88</v>
      </c>
      <c r="U6" s="684" t="s">
        <v>51</v>
      </c>
      <c r="V6" s="684" t="s">
        <v>89</v>
      </c>
      <c r="W6" s="684" t="s">
        <v>86</v>
      </c>
      <c r="X6" s="684" t="s">
        <v>85</v>
      </c>
      <c r="Y6" s="679" t="s">
        <v>1846</v>
      </c>
      <c r="Z6" s="692" t="s">
        <v>72</v>
      </c>
      <c r="AA6" s="680" t="s">
        <v>74</v>
      </c>
      <c r="AB6" s="680" t="s">
        <v>75</v>
      </c>
      <c r="AC6" s="685" t="s">
        <v>76</v>
      </c>
      <c r="AD6" s="685" t="s">
        <v>34</v>
      </c>
      <c r="AE6" s="685" t="s">
        <v>77</v>
      </c>
      <c r="AF6" s="685" t="s">
        <v>78</v>
      </c>
      <c r="AG6" s="685" t="s">
        <v>79</v>
      </c>
      <c r="AH6" s="685" t="s">
        <v>80</v>
      </c>
      <c r="AI6" s="685" t="s">
        <v>80</v>
      </c>
      <c r="AJ6" s="685" t="s">
        <v>80</v>
      </c>
      <c r="AK6" s="685" t="s">
        <v>80</v>
      </c>
      <c r="AL6" s="685" t="s">
        <v>82</v>
      </c>
      <c r="AM6" s="685" t="s">
        <v>83</v>
      </c>
      <c r="AN6" s="685" t="s">
        <v>84</v>
      </c>
      <c r="AO6" s="696" t="s">
        <v>96</v>
      </c>
      <c r="AP6" s="682" t="s">
        <v>97</v>
      </c>
      <c r="AQ6" s="680" t="s">
        <v>73</v>
      </c>
      <c r="AR6" s="717">
        <v>2020</v>
      </c>
      <c r="AS6" s="718">
        <v>2021</v>
      </c>
      <c r="AT6" s="717">
        <v>2022</v>
      </c>
      <c r="AU6" s="718">
        <v>2023</v>
      </c>
      <c r="AV6" s="717">
        <v>2024</v>
      </c>
      <c r="AW6" s="682" t="s">
        <v>98</v>
      </c>
      <c r="AX6" s="682" t="s">
        <v>99</v>
      </c>
      <c r="AY6" s="700" t="s">
        <v>100</v>
      </c>
      <c r="AZ6" s="724" t="s">
        <v>101</v>
      </c>
      <c r="BA6" s="686" t="s">
        <v>102</v>
      </c>
      <c r="BB6" s="686" t="s">
        <v>103</v>
      </c>
      <c r="BC6" s="725" t="s">
        <v>103</v>
      </c>
      <c r="BD6" s="692" t="s">
        <v>4200</v>
      </c>
      <c r="BE6" s="682" t="s">
        <v>4203</v>
      </c>
      <c r="BF6" s="682" t="s">
        <v>4205</v>
      </c>
      <c r="BG6" s="783" t="s">
        <v>4320</v>
      </c>
    </row>
    <row r="7" spans="1:59" ht="11.25" customHeight="1" x14ac:dyDescent="0.2">
      <c r="A7" s="831" t="s">
        <v>113</v>
      </c>
      <c r="B7" s="842" t="s">
        <v>114</v>
      </c>
      <c r="C7" s="898" t="s">
        <v>112</v>
      </c>
      <c r="D7" s="898" t="s">
        <v>4257</v>
      </c>
      <c r="E7" s="705">
        <v>54</v>
      </c>
      <c r="F7" s="1139">
        <v>17</v>
      </c>
      <c r="G7" s="1139" t="s">
        <v>115</v>
      </c>
      <c r="H7" s="1139" t="s">
        <v>37</v>
      </c>
      <c r="I7" s="833">
        <v>43.18</v>
      </c>
      <c r="J7" s="624">
        <f t="shared" ref="J7:J38" si="0">(M7/I7)*100</f>
        <v>1.760074108383511</v>
      </c>
      <c r="K7" s="844">
        <v>0.19</v>
      </c>
      <c r="L7" s="854">
        <v>4</v>
      </c>
      <c r="M7" s="615">
        <f t="shared" ref="M7:M38" si="1">K7*L7</f>
        <v>0.76</v>
      </c>
      <c r="N7" s="837" t="s">
        <v>242</v>
      </c>
      <c r="O7" s="706">
        <v>0.185</v>
      </c>
      <c r="P7" s="606">
        <v>44202</v>
      </c>
      <c r="Q7" s="606">
        <v>44228</v>
      </c>
      <c r="R7" s="615">
        <f t="shared" ref="R7:R38" si="2">(K7-O7)/O7*100</f>
        <v>2.7027027027027053</v>
      </c>
      <c r="S7" s="673">
        <f>IF(INDEX(Historical!$D$7:$D$1257,MATCH(B7,Historical!$B$7:$B$1281,0))=0,"n/a",(INDEX(Historical!$C$7:$C$1259,MATCH(B7,Historical!$B$7:$B$1281,0))/INDEX(Historical!$D$7:$D$1257,MATCH(B7,Historical!$B$7:$B$1281,0))-1)*100)</f>
        <v>2.7777777777777901</v>
      </c>
      <c r="T7" s="673">
        <f>IF(INDEX(Historical!$F$7:$F$1250,MATCH(B7,Historical!$B$7:$B$1281,0))=0,"n/a",((INDEX(Historical!$C$7:$C$1259,MATCH(B7,Historical!$B$7:$B$1281,0))/INDEX(Historical!$F$7:$F$1250,MATCH(B7,Historical!$B$7:$B$1281,0)))^(1/3)-1)*100)</f>
        <v>2.8586773986917446</v>
      </c>
      <c r="U7" s="673">
        <f>IF(INDEX(Historical!$H$7:$H$1250,MATCH(B7,Historical!$B$7:$B$1281,0))=0,"n/a",((INDEX(Historical!$C$7:$C$1259,MATCH(B7,Historical!$B$7:$B$1281,0))/INDEX(Historical!$H$7:$H$1250,MATCH(B7,Historical!$B$7:$B$1281,0)))^(1/5)-1)*100)</f>
        <v>2.9462068239258565</v>
      </c>
      <c r="V7" s="673">
        <f>IF(INDEX(Historical!$O$7:$O$1250,MATCH(B7,Historical!$B$7:$B$1281,0))=0,"n/a",((INDEX(Historical!$C$7:$C$1259,MATCH(B7,Historical!$B$7:$B$1281,0))/INDEX(Historical!$O$7:$O$1250,MATCH(B7,Historical!$B$7:$B$1281,0)))^(1/10)-1)*100)</f>
        <v>3.2009739653925839</v>
      </c>
      <c r="W7" s="674">
        <f t="shared" ref="W7:W38" si="3">IF(OR(U7&lt;=0,U7="n/a",V7&lt;=0,V7="n/a"),"n/a",U7/V7)</f>
        <v>0.9204094927915224</v>
      </c>
      <c r="X7" s="675" t="str">
        <f t="shared" ref="X7:X38" si="4">IF(OR(AJ7&lt;=0,AJ7="n/a",U7&lt;=0,U7="n/a"),"n/a",U7/AJ7)</f>
        <v>n/a</v>
      </c>
      <c r="Y7" s="632"/>
      <c r="Z7" s="624" t="str">
        <f t="shared" ref="Z7:Z38" si="5">IF(OR(AC7&lt;0.01,AC7="n/a"),"n/a",M7/AC7*100)</f>
        <v>n/a</v>
      </c>
      <c r="AA7" s="853" t="str">
        <f t="shared" ref="AA7:AA38" si="6">IF(OR(AC7&lt;0.01,AC7="n/a"),"n/a",I7/AC7)</f>
        <v>n/a</v>
      </c>
      <c r="AB7" s="854">
        <v>10</v>
      </c>
      <c r="AC7" s="833">
        <v>-0.02</v>
      </c>
      <c r="AD7" s="833" t="s">
        <v>136</v>
      </c>
      <c r="AE7" s="833">
        <v>0.48</v>
      </c>
      <c r="AF7" s="833">
        <v>1.94</v>
      </c>
      <c r="AG7" s="833">
        <v>0</v>
      </c>
      <c r="AH7" s="833">
        <v>-99.8</v>
      </c>
      <c r="AI7" s="833">
        <v>7.66</v>
      </c>
      <c r="AJ7" s="833">
        <v>-68.400000000000006</v>
      </c>
      <c r="AK7" s="833">
        <v>16</v>
      </c>
      <c r="AL7" s="845">
        <v>2900</v>
      </c>
      <c r="AM7" s="839">
        <v>1.3</v>
      </c>
      <c r="AN7" s="833">
        <v>0.48</v>
      </c>
      <c r="AO7" s="711" t="str">
        <f t="shared" ref="AO7:AO38" si="7">IF(U7="n/a","n/a",IF(AA7&lt;0,"n/a",IF(AA7="n/a","n/a",J7+U7-AA7)))</f>
        <v>n/a</v>
      </c>
      <c r="AP7" s="712">
        <f t="shared" ref="AP7:AP38" si="8">IF(U7="n/a","n/a",J7+U7)</f>
        <v>4.7062809323093671</v>
      </c>
      <c r="AQ7" s="855" t="str">
        <f t="shared" ref="AQ7:AQ38" si="9">IF(OR(AC7&lt;0.01,AF7="n/a"),"n/a",(I7/SQRT(22.5*AC7*(I7/AF7))-1)*100)</f>
        <v>n/a</v>
      </c>
      <c r="AR7" s="624">
        <f>INDEX(Historical!$C$7:$C$1259,MATCH(B7,Historical!$B$7:$B$1281,0))*IF(AH7="n/a",1.03,IF(AH7&lt;0,1.01,IF(AH7&gt;10,1.1,(1+AH7/100))))</f>
        <v>0.74739999999999995</v>
      </c>
      <c r="AS7" s="853">
        <f t="shared" ref="AS7:AS38" si="10">IF($AI7="n/a",1.03*AR7,IF($AI7&lt;0,1.01*AR7,IF($AI7&gt;10,1.1*AR7,(1+$AI7/100)*AR7)))</f>
        <v>0.80465083999999998</v>
      </c>
      <c r="AT7" s="853">
        <f t="shared" ref="AT7:AV26" si="11">IF($AK7="n/a",1.03*AS7,IF($AK7&lt;0,1.01*AS7,IF($AK7&gt;10,1.1*AS7,(1+$AK7/100)*AS7)))</f>
        <v>0.88511592400000005</v>
      </c>
      <c r="AU7" s="853">
        <f t="shared" si="11"/>
        <v>0.97362751640000011</v>
      </c>
      <c r="AV7" s="853">
        <f t="shared" si="11"/>
        <v>1.0709902680400003</v>
      </c>
      <c r="AW7" s="624">
        <f t="shared" ref="AW7:AW38" si="12">SUM(AR7:AV7)</f>
        <v>4.4817845484400003</v>
      </c>
      <c r="AX7" s="719">
        <f t="shared" ref="AX7:AX38" si="13">AW7/I7*100</f>
        <v>10.379306504029644</v>
      </c>
      <c r="AY7" s="900">
        <v>1.35</v>
      </c>
      <c r="AZ7" s="839">
        <v>118.17999999999999</v>
      </c>
      <c r="BA7" s="839">
        <v>-4.55</v>
      </c>
      <c r="BB7" s="839">
        <v>7.4899999999999993</v>
      </c>
      <c r="BC7" s="839">
        <v>15.8</v>
      </c>
      <c r="BE7" s="597">
        <v>1968</v>
      </c>
      <c r="BF7" s="865">
        <f t="shared" ref="BF7:BF38" si="14">IF(BE7&gt;2008,0,IF(BE7&gt;2001,1,IF(BE7&gt;1990,2,IF(BE7&gt;1980,3,IF(BE7&gt;1973,4,IF(BE7&gt;1970,5,IF(BE7&gt;1960,6,IF(BE7&gt;1958,7,IF(BE7&gt;1953,8,9)))))))))</f>
        <v>6</v>
      </c>
      <c r="BG7" s="849">
        <v>0</v>
      </c>
    </row>
    <row r="8" spans="1:59" s="744" customFormat="1" ht="11.25" customHeight="1" x14ac:dyDescent="0.2">
      <c r="A8" s="619" t="s">
        <v>133</v>
      </c>
      <c r="B8" s="751" t="s">
        <v>134</v>
      </c>
      <c r="C8" s="898" t="s">
        <v>128</v>
      </c>
      <c r="D8" s="898" t="s">
        <v>4262</v>
      </c>
      <c r="E8" s="727">
        <v>46</v>
      </c>
      <c r="F8" s="1139">
        <v>52</v>
      </c>
      <c r="G8" s="1138" t="s">
        <v>37</v>
      </c>
      <c r="H8" s="1138" t="s">
        <v>115</v>
      </c>
      <c r="I8" s="737">
        <v>56.58</v>
      </c>
      <c r="J8" s="729">
        <f t="shared" si="0"/>
        <v>2.6157652880876636</v>
      </c>
      <c r="K8" s="730">
        <v>0.37</v>
      </c>
      <c r="L8" s="731">
        <v>4</v>
      </c>
      <c r="M8" s="732">
        <f t="shared" si="1"/>
        <v>1.48</v>
      </c>
      <c r="N8" s="733" t="s">
        <v>261</v>
      </c>
      <c r="O8" s="734">
        <v>0.36</v>
      </c>
      <c r="P8" s="1130">
        <v>44235</v>
      </c>
      <c r="Q8" s="1130">
        <v>44257</v>
      </c>
      <c r="R8" s="732">
        <f t="shared" si="2"/>
        <v>2.7777777777777803</v>
      </c>
      <c r="S8" s="673">
        <f>IF(INDEX(Historical!$D$7:$D$1257,MATCH(B8,Historical!$B$7:$B$1281,0))=0,"n/a",(INDEX(Historical!$C$7:$C$1259,MATCH(B8,Historical!$B$7:$B$1281,0))/INDEX(Historical!$D$7:$D$1257,MATCH(B8,Historical!$B$7:$B$1281,0))-1)*100)</f>
        <v>2.8571428571428692</v>
      </c>
      <c r="T8" s="673">
        <f>IF(INDEX(Historical!$F$7:$F$1250,MATCH(B8,Historical!$B$7:$B$1281,0))=0,"n/a",((INDEX(Historical!$C$7:$C$1259,MATCH(B8,Historical!$B$7:$B$1281,0))/INDEX(Historical!$F$7:$F$1250,MATCH(B8,Historical!$B$7:$B$1281,0)))^(1/3)-1)*100)</f>
        <v>4.0041911525952045</v>
      </c>
      <c r="U8" s="673">
        <f>IF(INDEX(Historical!$H$7:$H$1250,MATCH(B8,Historical!$B$7:$B$1281,0))=0,"n/a",((INDEX(Historical!$C$7:$C$1259,MATCH(B8,Historical!$B$7:$B$1281,0))/INDEX(Historical!$H$7:$H$1250,MATCH(B8,Historical!$B$7:$B$1281,0)))^(1/5)-1)*100)</f>
        <v>5.1547496797280434</v>
      </c>
      <c r="V8" s="673">
        <f>IF(INDEX(Historical!$O$7:$O$1250,MATCH(B8,Historical!$B$7:$B$1281,0))=0,"n/a",((INDEX(Historical!$C$7:$C$1259,MATCH(B8,Historical!$B$7:$B$1281,0))/INDEX(Historical!$O$7:$O$1250,MATCH(B8,Historical!$B$7:$B$1281,0)))^(1/10)-1)*100)</f>
        <v>9.1493425617896982</v>
      </c>
      <c r="W8" s="674">
        <f t="shared" si="3"/>
        <v>0.56340110176394198</v>
      </c>
      <c r="X8" s="675">
        <f t="shared" si="4"/>
        <v>4.68613607248004</v>
      </c>
      <c r="Y8" s="843"/>
      <c r="Z8" s="729">
        <f t="shared" si="5"/>
        <v>46.984126984126981</v>
      </c>
      <c r="AA8" s="736">
        <f t="shared" si="6"/>
        <v>17.961904761904762</v>
      </c>
      <c r="AB8" s="731">
        <v>6</v>
      </c>
      <c r="AC8" s="737">
        <v>3.15</v>
      </c>
      <c r="AD8" s="737">
        <v>4.05</v>
      </c>
      <c r="AE8" s="737">
        <v>0.49</v>
      </c>
      <c r="AF8" s="737">
        <v>1.61</v>
      </c>
      <c r="AG8" s="737">
        <v>9.1</v>
      </c>
      <c r="AH8" s="737">
        <v>25.4</v>
      </c>
      <c r="AI8" s="737">
        <v>2.46</v>
      </c>
      <c r="AJ8" s="737">
        <v>1.0999999999999999</v>
      </c>
      <c r="AK8" s="737">
        <v>4.5</v>
      </c>
      <c r="AL8" s="738">
        <v>31740</v>
      </c>
      <c r="AM8" s="739">
        <v>0.4</v>
      </c>
      <c r="AN8" s="737">
        <v>0.5</v>
      </c>
      <c r="AO8" s="740">
        <f t="shared" si="7"/>
        <v>-10.191389794089055</v>
      </c>
      <c r="AP8" s="741">
        <f t="shared" si="8"/>
        <v>7.7705149678157071</v>
      </c>
      <c r="AQ8" s="742">
        <f t="shared" si="9"/>
        <v>13.369928732185166</v>
      </c>
      <c r="AR8" s="624">
        <f>INDEX(Historical!$C$7:$C$1259,MATCH(B8,Historical!$B$7:$B$1281,0))*IF(AH8="n/a",1.03,IF(AH8&lt;0,1.01,IF(AH8&gt;10,1.1,(1+AH8/100))))</f>
        <v>1.5840000000000001</v>
      </c>
      <c r="AS8" s="736">
        <f t="shared" si="10"/>
        <v>1.6229663999999999</v>
      </c>
      <c r="AT8" s="736">
        <f t="shared" si="11"/>
        <v>1.6959998879999998</v>
      </c>
      <c r="AU8" s="736">
        <f t="shared" si="11"/>
        <v>1.7723198829599998</v>
      </c>
      <c r="AV8" s="736">
        <f t="shared" si="11"/>
        <v>1.8520742776931995</v>
      </c>
      <c r="AW8" s="729">
        <f t="shared" si="12"/>
        <v>8.5273604486531998</v>
      </c>
      <c r="AX8" s="743">
        <f t="shared" si="13"/>
        <v>15.071333419323436</v>
      </c>
      <c r="AY8" s="901">
        <v>0.88</v>
      </c>
      <c r="AZ8" s="739">
        <v>95.64</v>
      </c>
      <c r="BA8" s="739">
        <v>-3.58</v>
      </c>
      <c r="BB8" s="739">
        <v>8.17</v>
      </c>
      <c r="BC8" s="739">
        <v>21.84</v>
      </c>
      <c r="BD8" s="875"/>
      <c r="BE8" s="597">
        <v>1976</v>
      </c>
      <c r="BF8" s="865">
        <f t="shared" si="14"/>
        <v>4</v>
      </c>
      <c r="BG8" s="793">
        <v>3.8</v>
      </c>
    </row>
    <row r="9" spans="1:59" ht="11.25" customHeight="1" x14ac:dyDescent="0.2">
      <c r="A9" s="831" t="s">
        <v>143</v>
      </c>
      <c r="B9" s="842" t="s">
        <v>144</v>
      </c>
      <c r="C9" s="898" t="s">
        <v>4127</v>
      </c>
      <c r="D9" s="898" t="s">
        <v>4260</v>
      </c>
      <c r="E9" s="705">
        <v>45</v>
      </c>
      <c r="F9" s="1139">
        <v>58</v>
      </c>
      <c r="G9" s="1139" t="s">
        <v>37</v>
      </c>
      <c r="H9" s="1139" t="s">
        <v>115</v>
      </c>
      <c r="I9" s="833">
        <v>174.02</v>
      </c>
      <c r="J9" s="624">
        <f t="shared" si="0"/>
        <v>2.1376853235260316</v>
      </c>
      <c r="K9" s="844">
        <v>0.93</v>
      </c>
      <c r="L9" s="854">
        <v>4</v>
      </c>
      <c r="M9" s="615">
        <f t="shared" si="1"/>
        <v>3.72</v>
      </c>
      <c r="N9" s="837" t="s">
        <v>145</v>
      </c>
      <c r="O9" s="706">
        <v>0.91</v>
      </c>
      <c r="P9" s="606">
        <v>44175</v>
      </c>
      <c r="Q9" s="606">
        <v>44197</v>
      </c>
      <c r="R9" s="615">
        <f t="shared" si="2"/>
        <v>2.1978021978021998</v>
      </c>
      <c r="S9" s="673">
        <f>IF(INDEX(Historical!$D$7:$D$1257,MATCH(B9,Historical!$B$7:$B$1281,0))=0,"n/a",(INDEX(Historical!$C$7:$C$1259,MATCH(B9,Historical!$B$7:$B$1281,0))/INDEX(Historical!$D$7:$D$1257,MATCH(B9,Historical!$B$7:$B$1281,0))-1)*100)</f>
        <v>15.189873417721511</v>
      </c>
      <c r="T9" s="673">
        <f>IF(INDEX(Historical!$F$7:$F$1250,MATCH(B9,Historical!$B$7:$B$1281,0))=0,"n/a",((INDEX(Historical!$C$7:$C$1259,MATCH(B9,Historical!$B$7:$B$1281,0))/INDEX(Historical!$F$7:$F$1250,MATCH(B9,Historical!$B$7:$B$1281,0)))^(1/3)-1)*100)</f>
        <v>16.875149359333761</v>
      </c>
      <c r="U9" s="673">
        <f>IF(INDEX(Historical!$H$7:$H$1250,MATCH(B9,Historical!$B$7:$B$1281,0))=0,"n/a",((INDEX(Historical!$C$7:$C$1259,MATCH(B9,Historical!$B$7:$B$1281,0))/INDEX(Historical!$H$7:$H$1250,MATCH(B9,Historical!$B$7:$B$1281,0)))^(1/5)-1)*100)</f>
        <v>13.179836563100178</v>
      </c>
      <c r="V9" s="673">
        <f>IF(INDEX(Historical!$O$7:$O$1250,MATCH(B9,Historical!$B$7:$B$1281,0))=0,"n/a",((INDEX(Historical!$C$7:$C$1259,MATCH(B9,Historical!$B$7:$B$1281,0))/INDEX(Historical!$O$7:$O$1250,MATCH(B9,Historical!$B$7:$B$1281,0)))^(1/10)-1)*100)</f>
        <v>11.847166164164701</v>
      </c>
      <c r="W9" s="674">
        <f t="shared" si="3"/>
        <v>1.1124885378046387</v>
      </c>
      <c r="X9" s="675">
        <f t="shared" si="4"/>
        <v>0.90895424573104688</v>
      </c>
      <c r="Y9" s="842"/>
      <c r="Z9" s="624">
        <f t="shared" si="5"/>
        <v>64.695652173913047</v>
      </c>
      <c r="AA9" s="853">
        <f t="shared" si="6"/>
        <v>30.264347826086958</v>
      </c>
      <c r="AB9" s="854">
        <v>6</v>
      </c>
      <c r="AC9" s="833">
        <v>5.75</v>
      </c>
      <c r="AD9" s="833">
        <v>2.97</v>
      </c>
      <c r="AE9" s="833">
        <v>5.25</v>
      </c>
      <c r="AF9" s="833">
        <v>12.72</v>
      </c>
      <c r="AG9" s="833">
        <v>43.3</v>
      </c>
      <c r="AH9" s="833">
        <v>8.5</v>
      </c>
      <c r="AI9" s="833">
        <v>9.7799999999999994</v>
      </c>
      <c r="AJ9" s="833">
        <v>14.499999999999998</v>
      </c>
      <c r="AK9" s="833">
        <v>10.26</v>
      </c>
      <c r="AL9" s="845">
        <v>76590</v>
      </c>
      <c r="AM9" s="839">
        <v>0.1</v>
      </c>
      <c r="AN9" s="833">
        <v>0.34</v>
      </c>
      <c r="AO9" s="711">
        <f t="shared" si="7"/>
        <v>-14.946825939460748</v>
      </c>
      <c r="AP9" s="712">
        <f t="shared" si="8"/>
        <v>15.31752188662621</v>
      </c>
      <c r="AQ9" s="855">
        <f t="shared" si="9"/>
        <v>313.63564447084542</v>
      </c>
      <c r="AR9" s="624">
        <f>INDEX(Historical!$C$7:$C$1259,MATCH(B9,Historical!$B$7:$B$1281,0))*IF(AH9="n/a",1.03,IF(AH9&lt;0,1.01,IF(AH9&gt;10,1.1,(1+AH9/100))))</f>
        <v>3.9493999999999998</v>
      </c>
      <c r="AS9" s="853">
        <f t="shared" si="10"/>
        <v>4.3356513199999993</v>
      </c>
      <c r="AT9" s="853">
        <f t="shared" si="11"/>
        <v>4.7692164519999993</v>
      </c>
      <c r="AU9" s="853">
        <f t="shared" si="11"/>
        <v>5.2461380971999994</v>
      </c>
      <c r="AV9" s="853">
        <f t="shared" si="11"/>
        <v>5.7707519069200002</v>
      </c>
      <c r="AW9" s="624">
        <f t="shared" si="12"/>
        <v>24.07115777612</v>
      </c>
      <c r="AX9" s="719">
        <f t="shared" si="13"/>
        <v>13.832408789863232</v>
      </c>
      <c r="AY9" s="900">
        <v>0.73</v>
      </c>
      <c r="AZ9" s="839">
        <v>68.77</v>
      </c>
      <c r="BA9" s="839">
        <v>-3.0300000000000002</v>
      </c>
      <c r="BB9" s="839">
        <v>2.64</v>
      </c>
      <c r="BC9" s="839">
        <v>13.120000000000001</v>
      </c>
      <c r="BE9" s="597">
        <v>1976</v>
      </c>
      <c r="BF9" s="865">
        <f t="shared" si="14"/>
        <v>4</v>
      </c>
      <c r="BG9" s="849">
        <v>5.7</v>
      </c>
    </row>
    <row r="10" spans="1:59" ht="11.25" customHeight="1" x14ac:dyDescent="0.2">
      <c r="A10" s="831" t="s">
        <v>116</v>
      </c>
      <c r="B10" s="842" t="s">
        <v>117</v>
      </c>
      <c r="C10" s="898" t="s">
        <v>108</v>
      </c>
      <c r="D10" s="898" t="s">
        <v>118</v>
      </c>
      <c r="E10" s="705">
        <v>39</v>
      </c>
      <c r="F10" s="1139">
        <v>70</v>
      </c>
      <c r="G10" s="1139" t="s">
        <v>37</v>
      </c>
      <c r="H10" s="1139" t="s">
        <v>37</v>
      </c>
      <c r="I10" s="833">
        <v>47.89</v>
      </c>
      <c r="J10" s="624">
        <f t="shared" si="0"/>
        <v>2.7563165587805387</v>
      </c>
      <c r="K10" s="844">
        <v>0.33</v>
      </c>
      <c r="L10" s="854">
        <v>4</v>
      </c>
      <c r="M10" s="615">
        <f t="shared" si="1"/>
        <v>1.32</v>
      </c>
      <c r="N10" s="837" t="s">
        <v>119</v>
      </c>
      <c r="O10" s="706">
        <v>0.28000000000000003</v>
      </c>
      <c r="P10" s="606">
        <v>44243</v>
      </c>
      <c r="Q10" s="606">
        <v>44256</v>
      </c>
      <c r="R10" s="615">
        <f t="shared" si="2"/>
        <v>17.857142857142851</v>
      </c>
      <c r="S10" s="673">
        <f>IF(INDEX(Historical!$D$7:$D$1257,MATCH(B10,Historical!$B$7:$B$1281,0))=0,"n/a",(INDEX(Historical!$C$7:$C$1259,MATCH(B10,Historical!$B$7:$B$1281,0))/INDEX(Historical!$D$7:$D$1257,MATCH(B10,Historical!$B$7:$B$1281,0))-1)*100)</f>
        <v>3.7037037037036979</v>
      </c>
      <c r="T10" s="673">
        <f>IF(INDEX(Historical!$F$7:$F$1250,MATCH(B10,Historical!$B$7:$B$1281,0))=0,"n/a",((INDEX(Historical!$C$7:$C$1259,MATCH(B10,Historical!$B$7:$B$1281,0))/INDEX(Historical!$F$7:$F$1250,MATCH(B10,Historical!$B$7:$B$1281,0)))^(1/3)-1)*100)</f>
        <v>8.7843088111080103</v>
      </c>
      <c r="U10" s="673">
        <f>IF(INDEX(Historical!$H$7:$H$1250,MATCH(B10,Historical!$B$7:$B$1281,0))=0,"n/a",((INDEX(Historical!$C$7:$C$1259,MATCH(B10,Historical!$B$7:$B$1281,0))/INDEX(Historical!$H$7:$H$1250,MATCH(B10,Historical!$B$7:$B$1281,0)))^(1/5)-1)*100)</f>
        <v>7.2304642556117127</v>
      </c>
      <c r="V10" s="673">
        <f>IF(INDEX(Historical!$O$7:$O$1250,MATCH(B10,Historical!$B$7:$B$1281,0))=0,"n/a",((INDEX(Historical!$C$7:$C$1259,MATCH(B10,Historical!$B$7:$B$1281,0))/INDEX(Historical!$O$7:$O$1250,MATCH(B10,Historical!$B$7:$B$1281,0)))^(1/10)-1)*100)</f>
        <v>6.9878146642253558</v>
      </c>
      <c r="W10" s="674">
        <f t="shared" si="3"/>
        <v>1.0347246747439682</v>
      </c>
      <c r="X10" s="675">
        <f t="shared" si="4"/>
        <v>1.1297600399393299</v>
      </c>
      <c r="Y10" s="635"/>
      <c r="Z10" s="624">
        <f t="shared" si="5"/>
        <v>19.730941704035875</v>
      </c>
      <c r="AA10" s="853">
        <f t="shared" si="6"/>
        <v>7.1584454409566511</v>
      </c>
      <c r="AB10" s="854">
        <v>12</v>
      </c>
      <c r="AC10" s="833">
        <v>6.69</v>
      </c>
      <c r="AD10" s="833">
        <v>1.19</v>
      </c>
      <c r="AE10" s="833">
        <v>1.52</v>
      </c>
      <c r="AF10" s="833">
        <v>1.07</v>
      </c>
      <c r="AG10" s="833">
        <v>10</v>
      </c>
      <c r="AH10" s="833">
        <v>16.7</v>
      </c>
      <c r="AI10" s="833">
        <v>5.5</v>
      </c>
      <c r="AJ10" s="833">
        <v>6.4</v>
      </c>
      <c r="AK10" s="833">
        <v>6.12</v>
      </c>
      <c r="AL10" s="845">
        <v>33610</v>
      </c>
      <c r="AM10" s="839">
        <v>0.3</v>
      </c>
      <c r="AN10" s="833">
        <v>0.24</v>
      </c>
      <c r="AO10" s="711">
        <f t="shared" si="7"/>
        <v>2.8283353734355998</v>
      </c>
      <c r="AP10" s="712">
        <f t="shared" si="8"/>
        <v>9.986780814392251</v>
      </c>
      <c r="AQ10" s="855">
        <f t="shared" si="9"/>
        <v>-41.654147545962829</v>
      </c>
      <c r="AR10" s="624">
        <f>INDEX(Historical!$C$7:$C$1259,MATCH(B10,Historical!$B$7:$B$1281,0))*IF(AH10="n/a",1.03,IF(AH10&lt;0,1.01,IF(AH10&gt;10,1.1,(1+AH10/100))))</f>
        <v>1.2320000000000002</v>
      </c>
      <c r="AS10" s="853">
        <f t="shared" si="10"/>
        <v>1.2997600000000002</v>
      </c>
      <c r="AT10" s="853">
        <f t="shared" si="11"/>
        <v>1.3793053120000001</v>
      </c>
      <c r="AU10" s="853">
        <f t="shared" si="11"/>
        <v>1.4637187970943999</v>
      </c>
      <c r="AV10" s="853">
        <f t="shared" si="11"/>
        <v>1.5532983874765771</v>
      </c>
      <c r="AW10" s="624">
        <f t="shared" si="12"/>
        <v>6.9280824965709771</v>
      </c>
      <c r="AX10" s="719">
        <f t="shared" si="13"/>
        <v>14.466657959012272</v>
      </c>
      <c r="AY10" s="900">
        <v>0.97</v>
      </c>
      <c r="AZ10" s="839">
        <v>107.59</v>
      </c>
      <c r="BA10" s="839">
        <v>-4.51</v>
      </c>
      <c r="BB10" s="839">
        <v>4.68</v>
      </c>
      <c r="BC10" s="839">
        <v>20.68</v>
      </c>
      <c r="BE10" s="597">
        <v>1983</v>
      </c>
      <c r="BF10" s="865">
        <f t="shared" si="14"/>
        <v>3</v>
      </c>
      <c r="BG10" s="849">
        <v>1.9</v>
      </c>
    </row>
    <row r="11" spans="1:59" ht="11.25" customHeight="1" x14ac:dyDescent="0.2">
      <c r="A11" s="831" t="s">
        <v>401</v>
      </c>
      <c r="B11" s="842" t="s">
        <v>402</v>
      </c>
      <c r="C11" s="898" t="s">
        <v>123</v>
      </c>
      <c r="D11" s="898" t="s">
        <v>4109</v>
      </c>
      <c r="E11" s="705">
        <v>27</v>
      </c>
      <c r="F11" s="1139">
        <v>127</v>
      </c>
      <c r="G11" s="1139" t="s">
        <v>37</v>
      </c>
      <c r="H11" s="1139" t="s">
        <v>37</v>
      </c>
      <c r="I11" s="833">
        <v>157.21</v>
      </c>
      <c r="J11" s="624">
        <f t="shared" si="0"/>
        <v>0.99230328859487316</v>
      </c>
      <c r="K11" s="851">
        <v>0.39</v>
      </c>
      <c r="L11" s="854">
        <v>4</v>
      </c>
      <c r="M11" s="615">
        <f t="shared" si="1"/>
        <v>1.56</v>
      </c>
      <c r="N11" s="837" t="s">
        <v>163</v>
      </c>
      <c r="O11" s="707">
        <v>0.38500000000000001</v>
      </c>
      <c r="P11" s="606">
        <v>44266</v>
      </c>
      <c r="Q11" s="606">
        <v>44287</v>
      </c>
      <c r="R11" s="615">
        <f t="shared" si="2"/>
        <v>1.2987012987012998</v>
      </c>
      <c r="S11" s="673">
        <f>IF(INDEX(Historical!$D$7:$D$1257,MATCH(B11,Historical!$B$7:$B$1281,0))=0,"n/a",(INDEX(Historical!$C$7:$C$1259,MATCH(B11,Historical!$B$7:$B$1281,0))/INDEX(Historical!$D$7:$D$1257,MATCH(B11,Historical!$B$7:$B$1281,0))-1)*100)</f>
        <v>5.913043478260871</v>
      </c>
      <c r="T11" s="673">
        <f>IF(INDEX(Historical!$F$7:$F$1250,MATCH(B11,Historical!$B$7:$B$1281,0))=0,"n/a",((INDEX(Historical!$C$7:$C$1259,MATCH(B11,Historical!$B$7:$B$1281,0))/INDEX(Historical!$F$7:$F$1250,MATCH(B11,Historical!$B$7:$B$1281,0)))^(1/3)-1)*100)</f>
        <v>6.3707591156170418</v>
      </c>
      <c r="U11" s="673">
        <f>IF(INDEX(Historical!$H$7:$H$1250,MATCH(B11,Historical!$B$7:$B$1281,0))=0,"n/a",((INDEX(Historical!$C$7:$C$1259,MATCH(B11,Historical!$B$7:$B$1281,0))/INDEX(Historical!$H$7:$H$1250,MATCH(B11,Historical!$B$7:$B$1281,0)))^(1/5)-1)*100)</f>
        <v>5.8645029860942</v>
      </c>
      <c r="V11" s="673">
        <f>IF(INDEX(Historical!$O$7:$O$1250,MATCH(B11,Historical!$B$7:$B$1281,0))=0,"n/a",((INDEX(Historical!$C$7:$C$1259,MATCH(B11,Historical!$B$7:$B$1281,0))/INDEX(Historical!$O$7:$O$1250,MATCH(B11,Historical!$B$7:$B$1281,0)))^(1/10)-1)*100)</f>
        <v>10.518995103497808</v>
      </c>
      <c r="W11" s="674">
        <f t="shared" si="3"/>
        <v>0.55751551630099316</v>
      </c>
      <c r="X11" s="675">
        <f t="shared" si="4"/>
        <v>0.40725715181209726</v>
      </c>
      <c r="Y11" s="843"/>
      <c r="Z11" s="624">
        <f t="shared" si="5"/>
        <v>44.31818181818182</v>
      </c>
      <c r="AA11" s="853">
        <f t="shared" si="6"/>
        <v>44.66193181818182</v>
      </c>
      <c r="AB11" s="854">
        <v>12</v>
      </c>
      <c r="AC11" s="833">
        <v>3.52</v>
      </c>
      <c r="AD11" s="833">
        <v>2.91</v>
      </c>
      <c r="AE11" s="833">
        <v>5.18</v>
      </c>
      <c r="AF11" s="833">
        <v>3.96</v>
      </c>
      <c r="AG11" s="833">
        <v>11</v>
      </c>
      <c r="AH11" s="833">
        <v>-18.3</v>
      </c>
      <c r="AI11" s="833">
        <v>35.03</v>
      </c>
      <c r="AJ11" s="833">
        <v>14.399999999999999</v>
      </c>
      <c r="AK11" s="833">
        <v>15</v>
      </c>
      <c r="AL11" s="845">
        <v>16219.999999999998</v>
      </c>
      <c r="AM11" s="839">
        <v>0.2</v>
      </c>
      <c r="AN11" s="833">
        <v>0.86</v>
      </c>
      <c r="AO11" s="711">
        <f t="shared" si="7"/>
        <v>-37.80512554349275</v>
      </c>
      <c r="AP11" s="712">
        <f t="shared" si="8"/>
        <v>6.856806274689073</v>
      </c>
      <c r="AQ11" s="855">
        <f t="shared" si="9"/>
        <v>180.36583244040276</v>
      </c>
      <c r="AR11" s="624">
        <f>INDEX(Historical!$C$7:$C$1259,MATCH(B11,Historical!$B$7:$B$1281,0))*IF(AH11="n/a",1.03,IF(AH11&lt;0,1.01,IF(AH11&gt;10,1.1,(1+AH11/100))))</f>
        <v>1.537725</v>
      </c>
      <c r="AS11" s="853">
        <f t="shared" si="10"/>
        <v>1.6914975000000001</v>
      </c>
      <c r="AT11" s="853">
        <f t="shared" si="11"/>
        <v>1.8606472500000002</v>
      </c>
      <c r="AU11" s="853">
        <f t="shared" si="11"/>
        <v>2.0467119750000005</v>
      </c>
      <c r="AV11" s="853">
        <f t="shared" si="11"/>
        <v>2.2513831725000006</v>
      </c>
      <c r="AW11" s="624">
        <f t="shared" si="12"/>
        <v>9.3879648975000016</v>
      </c>
      <c r="AX11" s="719">
        <f t="shared" si="13"/>
        <v>5.9716079750015911</v>
      </c>
      <c r="AY11" s="900">
        <v>1.51</v>
      </c>
      <c r="AZ11" s="839">
        <v>221.55999999999997</v>
      </c>
      <c r="BA11" s="839">
        <v>-16.53</v>
      </c>
      <c r="BB11" s="839">
        <v>-2.29</v>
      </c>
      <c r="BC11" s="839">
        <v>42.61</v>
      </c>
      <c r="BE11" s="597">
        <v>1995</v>
      </c>
      <c r="BF11" s="865">
        <f t="shared" si="14"/>
        <v>2</v>
      </c>
      <c r="BG11" s="849">
        <v>4.3999999999999995</v>
      </c>
    </row>
    <row r="12" spans="1:59" ht="11.25" customHeight="1" x14ac:dyDescent="0.2">
      <c r="A12" s="831" t="s">
        <v>392</v>
      </c>
      <c r="B12" s="842" t="s">
        <v>393</v>
      </c>
      <c r="C12" s="898" t="s">
        <v>112</v>
      </c>
      <c r="D12" s="898" t="s">
        <v>1218</v>
      </c>
      <c r="E12" s="705">
        <v>27</v>
      </c>
      <c r="F12" s="1139">
        <v>123</v>
      </c>
      <c r="G12" s="1139" t="s">
        <v>37</v>
      </c>
      <c r="H12" s="1139" t="s">
        <v>37</v>
      </c>
      <c r="I12" s="833">
        <v>59.37</v>
      </c>
      <c r="J12" s="624">
        <f t="shared" si="0"/>
        <v>1.7517264611756782</v>
      </c>
      <c r="K12" s="851">
        <v>0.26</v>
      </c>
      <c r="L12" s="854">
        <v>4</v>
      </c>
      <c r="M12" s="615">
        <f t="shared" si="1"/>
        <v>1.04</v>
      </c>
      <c r="N12" s="837" t="s">
        <v>107</v>
      </c>
      <c r="O12" s="707">
        <v>0.24</v>
      </c>
      <c r="P12" s="606">
        <v>44133</v>
      </c>
      <c r="Q12" s="606">
        <v>44151</v>
      </c>
      <c r="R12" s="615">
        <f t="shared" si="2"/>
        <v>8.333333333333341</v>
      </c>
      <c r="S12" s="673">
        <f>IF(INDEX(Historical!$D$7:$D$1257,MATCH(B12,Historical!$B$7:$B$1281,0))=0,"n/a",(INDEX(Historical!$C$7:$C$1259,MATCH(B12,Historical!$B$7:$B$1281,0))/INDEX(Historical!$D$7:$D$1257,MATCH(B12,Historical!$B$7:$B$1281,0))-1)*100)</f>
        <v>8.8888888888888786</v>
      </c>
      <c r="T12" s="673">
        <f>IF(INDEX(Historical!$F$7:$F$1250,MATCH(B12,Historical!$B$7:$B$1281,0))=0,"n/a",((INDEX(Historical!$C$7:$C$1259,MATCH(B12,Historical!$B$7:$B$1281,0))/INDEX(Historical!$F$7:$F$1250,MATCH(B12,Historical!$B$7:$B$1281,0)))^(1/3)-1)*100)</f>
        <v>20.507113208761485</v>
      </c>
      <c r="U12" s="673">
        <f>IF(INDEX(Historical!$H$7:$H$1250,MATCH(B12,Historical!$B$7:$B$1281,0))=0,"n/a",((INDEX(Historical!$C$7:$C$1259,MATCH(B12,Historical!$B$7:$B$1281,0))/INDEX(Historical!$H$7:$H$1250,MATCH(B12,Historical!$B$7:$B$1281,0)))^(1/5)-1)*100)</f>
        <v>20.861643567402655</v>
      </c>
      <c r="V12" s="673">
        <f>IF(INDEX(Historical!$O$7:$O$1250,MATCH(B12,Historical!$B$7:$B$1281,0))=0,"n/a",((INDEX(Historical!$C$7:$C$1259,MATCH(B12,Historical!$B$7:$B$1281,0))/INDEX(Historical!$O$7:$O$1250,MATCH(B12,Historical!$B$7:$B$1281,0)))^(1/10)-1)*100)</f>
        <v>21.92400798743752</v>
      </c>
      <c r="W12" s="674">
        <f t="shared" si="3"/>
        <v>0.95154333000409408</v>
      </c>
      <c r="X12" s="675">
        <f t="shared" si="4"/>
        <v>3.419941568426665</v>
      </c>
      <c r="Y12" s="634"/>
      <c r="Z12" s="624">
        <f t="shared" si="5"/>
        <v>49.056603773584904</v>
      </c>
      <c r="AA12" s="853">
        <f t="shared" si="6"/>
        <v>28.004716981132074</v>
      </c>
      <c r="AB12" s="854">
        <v>12</v>
      </c>
      <c r="AC12" s="833">
        <v>2.12</v>
      </c>
      <c r="AD12" s="833">
        <v>3.55</v>
      </c>
      <c r="AE12" s="833">
        <v>3.28</v>
      </c>
      <c r="AF12" s="833">
        <v>5.26</v>
      </c>
      <c r="AG12" s="833">
        <v>20.100000000000001</v>
      </c>
      <c r="AH12" s="833">
        <v>-4.3999999999999995</v>
      </c>
      <c r="AI12" s="833">
        <v>9.5500000000000007</v>
      </c>
      <c r="AJ12" s="833">
        <v>6.1</v>
      </c>
      <c r="AK12" s="833">
        <v>8</v>
      </c>
      <c r="AL12" s="845">
        <v>9500</v>
      </c>
      <c r="AM12" s="839">
        <v>0.3</v>
      </c>
      <c r="AN12" s="833">
        <v>0.06</v>
      </c>
      <c r="AO12" s="711">
        <f t="shared" si="7"/>
        <v>-5.3913469525537394</v>
      </c>
      <c r="AP12" s="712">
        <f t="shared" si="8"/>
        <v>22.613370028578334</v>
      </c>
      <c r="AQ12" s="855">
        <f t="shared" si="9"/>
        <v>155.86872616919501</v>
      </c>
      <c r="AR12" s="624">
        <f>INDEX(Historical!$C$7:$C$1259,MATCH(B12,Historical!$B$7:$B$1281,0))*IF(AH12="n/a",1.03,IF(AH12&lt;0,1.01,IF(AH12&gt;10,1.1,(1+AH12/100))))</f>
        <v>0.98980000000000001</v>
      </c>
      <c r="AS12" s="853">
        <f t="shared" si="10"/>
        <v>1.0843258999999998</v>
      </c>
      <c r="AT12" s="853">
        <f t="shared" si="11"/>
        <v>1.171071972</v>
      </c>
      <c r="AU12" s="853">
        <f t="shared" si="11"/>
        <v>1.2647577297600001</v>
      </c>
      <c r="AV12" s="853">
        <f t="shared" si="11"/>
        <v>1.3659383481408003</v>
      </c>
      <c r="AW12" s="624">
        <f t="shared" si="12"/>
        <v>5.8758939499008003</v>
      </c>
      <c r="AX12" s="719">
        <f t="shared" si="13"/>
        <v>9.8970758799070246</v>
      </c>
      <c r="AY12" s="900">
        <v>1.04</v>
      </c>
      <c r="AZ12" s="839">
        <v>75.62</v>
      </c>
      <c r="BA12" s="839">
        <v>-4.6899999999999995</v>
      </c>
      <c r="BB12" s="839">
        <v>3.52</v>
      </c>
      <c r="BC12" s="839">
        <v>13.26</v>
      </c>
      <c r="BE12" s="597">
        <v>1994</v>
      </c>
      <c r="BF12" s="865">
        <f t="shared" si="14"/>
        <v>2</v>
      </c>
      <c r="BG12" s="849">
        <v>11.4</v>
      </c>
    </row>
    <row r="13" spans="1:59" ht="11.25" customHeight="1" x14ac:dyDescent="0.2">
      <c r="A13" s="831" t="s">
        <v>120</v>
      </c>
      <c r="B13" s="842" t="s">
        <v>121</v>
      </c>
      <c r="C13" s="898" t="s">
        <v>123</v>
      </c>
      <c r="D13" s="898" t="s">
        <v>4109</v>
      </c>
      <c r="E13" s="705">
        <v>39</v>
      </c>
      <c r="F13" s="1139">
        <v>72</v>
      </c>
      <c r="G13" s="1139" t="s">
        <v>115</v>
      </c>
      <c r="H13" s="1139" t="s">
        <v>115</v>
      </c>
      <c r="I13" s="833">
        <v>255.62</v>
      </c>
      <c r="J13" s="624">
        <f t="shared" si="0"/>
        <v>2.3472341757295987</v>
      </c>
      <c r="K13" s="844">
        <v>1.5</v>
      </c>
      <c r="L13" s="854">
        <v>4</v>
      </c>
      <c r="M13" s="615">
        <f t="shared" si="1"/>
        <v>6</v>
      </c>
      <c r="N13" s="837" t="s">
        <v>555</v>
      </c>
      <c r="O13" s="844">
        <v>1.34</v>
      </c>
      <c r="P13" s="606">
        <v>44286</v>
      </c>
      <c r="Q13" s="606">
        <v>44326</v>
      </c>
      <c r="R13" s="615">
        <f t="shared" si="2"/>
        <v>11.94029850746268</v>
      </c>
      <c r="S13" s="673">
        <f>IF(INDEX(Historical!$D$7:$D$1257,MATCH(B13,Historical!$B$7:$B$1281,0))=0,"n/a",(INDEX(Historical!$C$7:$C$1259,MATCH(B13,Historical!$B$7:$B$1281,0))/INDEX(Historical!$D$7:$D$1257,MATCH(B13,Historical!$B$7:$B$1281,0))-1)*100)</f>
        <v>13.100436681222693</v>
      </c>
      <c r="T13" s="673">
        <f>IF(INDEX(Historical!$F$7:$F$1250,MATCH(B13,Historical!$B$7:$B$1281,0))=0,"n/a",((INDEX(Historical!$C$7:$C$1259,MATCH(B13,Historical!$B$7:$B$1281,0))/INDEX(Historical!$F$7:$F$1250,MATCH(B13,Historical!$B$7:$B$1281,0)))^(1/3)-1)*100)</f>
        <v>11.768292630308741</v>
      </c>
      <c r="U13" s="673">
        <f>IF(INDEX(Historical!$H$7:$H$1250,MATCH(B13,Historical!$B$7:$B$1281,0))=0,"n/a",((INDEX(Historical!$C$7:$C$1259,MATCH(B13,Historical!$B$7:$B$1281,0))/INDEX(Historical!$H$7:$H$1250,MATCH(B13,Historical!$B$7:$B$1281,0)))^(1/5)-1)*100)</f>
        <v>10.112330960409999</v>
      </c>
      <c r="V13" s="673">
        <f>IF(INDEX(Historical!$O$7:$O$1250,MATCH(B13,Historical!$B$7:$B$1281,0))=0,"n/a",((INDEX(Historical!$C$7:$C$1259,MATCH(B13,Historical!$B$7:$B$1281,0))/INDEX(Historical!$O$7:$O$1250,MATCH(B13,Historical!$B$7:$B$1281,0)))^(1/10)-1)*100)</f>
        <v>10.434012762539213</v>
      </c>
      <c r="W13" s="674">
        <f t="shared" si="3"/>
        <v>0.96916988607833265</v>
      </c>
      <c r="X13" s="675">
        <f t="shared" si="4"/>
        <v>0.6832656054331081</v>
      </c>
      <c r="Y13" s="842"/>
      <c r="Z13" s="624">
        <f t="shared" si="5"/>
        <v>70.33997655334116</v>
      </c>
      <c r="AA13" s="853">
        <f t="shared" si="6"/>
        <v>29.967174677608444</v>
      </c>
      <c r="AB13" s="854">
        <v>9</v>
      </c>
      <c r="AC13" s="833">
        <v>8.5299999999999994</v>
      </c>
      <c r="AD13" s="833">
        <v>3.39</v>
      </c>
      <c r="AE13" s="833">
        <v>6.39</v>
      </c>
      <c r="AF13" s="833">
        <v>4.55</v>
      </c>
      <c r="AG13" s="833">
        <v>15.8</v>
      </c>
      <c r="AH13" s="833">
        <v>8.4</v>
      </c>
      <c r="AI13" s="833">
        <v>15.160000000000002</v>
      </c>
      <c r="AJ13" s="833">
        <v>14.799999999999999</v>
      </c>
      <c r="AK13" s="833">
        <v>9.01</v>
      </c>
      <c r="AL13" s="845">
        <v>57350</v>
      </c>
      <c r="AM13" s="839">
        <v>0.3</v>
      </c>
      <c r="AN13" s="833">
        <v>0.63</v>
      </c>
      <c r="AO13" s="711">
        <f t="shared" si="7"/>
        <v>-17.507609541468845</v>
      </c>
      <c r="AP13" s="712">
        <f t="shared" si="8"/>
        <v>12.459565136139597</v>
      </c>
      <c r="AQ13" s="855">
        <f t="shared" si="9"/>
        <v>146.17125455721842</v>
      </c>
      <c r="AR13" s="624">
        <f>INDEX(Historical!$C$7:$C$1259,MATCH(B13,Historical!$B$7:$B$1281,0))*IF(AH13="n/a",1.03,IF(AH13&lt;0,1.01,IF(AH13&gt;10,1.1,(1+AH13/100))))</f>
        <v>5.6151200000000001</v>
      </c>
      <c r="AS13" s="853">
        <f t="shared" si="10"/>
        <v>6.1766320000000006</v>
      </c>
      <c r="AT13" s="853">
        <f t="shared" si="11"/>
        <v>6.7331465432000011</v>
      </c>
      <c r="AU13" s="853">
        <f t="shared" si="11"/>
        <v>7.3398030467423219</v>
      </c>
      <c r="AV13" s="853">
        <f t="shared" si="11"/>
        <v>8.0011193012538051</v>
      </c>
      <c r="AW13" s="624">
        <f t="shared" si="12"/>
        <v>33.86582089119613</v>
      </c>
      <c r="AX13" s="719">
        <f t="shared" si="13"/>
        <v>13.248502030825495</v>
      </c>
      <c r="AY13" s="900">
        <v>0.77</v>
      </c>
      <c r="AZ13" s="839">
        <v>52.669999999999995</v>
      </c>
      <c r="BA13" s="839">
        <v>-22.040000000000003</v>
      </c>
      <c r="BB13" s="839">
        <v>-5.65</v>
      </c>
      <c r="BC13" s="839">
        <v>-6.77</v>
      </c>
      <c r="BE13" s="597">
        <v>1983</v>
      </c>
      <c r="BF13" s="865">
        <f t="shared" si="14"/>
        <v>3</v>
      </c>
      <c r="BG13" s="849">
        <v>7.9</v>
      </c>
    </row>
    <row r="14" spans="1:59" ht="11.25" customHeight="1" x14ac:dyDescent="0.2">
      <c r="A14" s="831" t="s">
        <v>434</v>
      </c>
      <c r="B14" s="842" t="s">
        <v>435</v>
      </c>
      <c r="C14" s="898" t="s">
        <v>108</v>
      </c>
      <c r="D14" s="898" t="s">
        <v>4273</v>
      </c>
      <c r="E14" s="705">
        <v>28</v>
      </c>
      <c r="F14" s="1139">
        <v>109</v>
      </c>
      <c r="G14" s="1139" t="s">
        <v>37</v>
      </c>
      <c r="H14" s="1139" t="s">
        <v>37</v>
      </c>
      <c r="I14" s="833">
        <v>31.86</v>
      </c>
      <c r="J14" s="624">
        <f t="shared" si="0"/>
        <v>3.2642812303829252</v>
      </c>
      <c r="K14" s="851">
        <v>0.26</v>
      </c>
      <c r="L14" s="854">
        <v>4</v>
      </c>
      <c r="M14" s="615">
        <f t="shared" si="1"/>
        <v>1.04</v>
      </c>
      <c r="N14" s="837" t="s">
        <v>148</v>
      </c>
      <c r="O14" s="1072">
        <v>0.25242700000000001</v>
      </c>
      <c r="P14" s="606">
        <v>44090</v>
      </c>
      <c r="Q14" s="606">
        <v>44099</v>
      </c>
      <c r="R14" s="615">
        <f t="shared" si="2"/>
        <v>3.0000752692857722</v>
      </c>
      <c r="S14" s="673">
        <f>IF(INDEX(Historical!$D$7:$D$1257,MATCH(B14,Historical!$B$7:$B$1281,0))=0,"n/a",(INDEX(Historical!$C$7:$C$1259,MATCH(B14,Historical!$B$7:$B$1281,0))/INDEX(Historical!$D$7:$D$1257,MATCH(B14,Historical!$B$7:$B$1281,0))-1)*100)</f>
        <v>3.0000000000000027</v>
      </c>
      <c r="T14" s="673">
        <f>IF(INDEX(Historical!$F$7:$F$1250,MATCH(B14,Historical!$B$7:$B$1281,0))=0,"n/a",((INDEX(Historical!$C$7:$C$1259,MATCH(B14,Historical!$B$7:$B$1281,0))/INDEX(Historical!$F$7:$F$1250,MATCH(B14,Historical!$B$7:$B$1281,0)))^(1/3)-1)*100)</f>
        <v>4.3554185934782552</v>
      </c>
      <c r="U14" s="673">
        <f>IF(INDEX(Historical!$H$7:$H$1250,MATCH(B14,Historical!$B$7:$B$1281,0))=0,"n/a",((INDEX(Historical!$C$7:$C$1259,MATCH(B14,Historical!$B$7:$B$1281,0))/INDEX(Historical!$H$7:$H$1250,MATCH(B14,Historical!$B$7:$B$1281,0)))^(1/5)-1)*100)</f>
        <v>3.660256846494514</v>
      </c>
      <c r="V14" s="673">
        <f>IF(INDEX(Historical!$O$7:$O$1250,MATCH(B14,Historical!$B$7:$B$1281,0))=0,"n/a",((INDEX(Historical!$C$7:$C$1259,MATCH(B14,Historical!$B$7:$B$1281,0))/INDEX(Historical!$O$7:$O$1250,MATCH(B14,Historical!$B$7:$B$1281,0)))^(1/10)-1)*100)</f>
        <v>3.306881790083005</v>
      </c>
      <c r="W14" s="674">
        <f t="shared" si="3"/>
        <v>1.1068605045004161</v>
      </c>
      <c r="X14" s="675">
        <f t="shared" si="4"/>
        <v>0.39785400505375157</v>
      </c>
      <c r="Y14" s="647" t="s">
        <v>4323</v>
      </c>
      <c r="Z14" s="624">
        <f t="shared" si="5"/>
        <v>39.393939393939391</v>
      </c>
      <c r="AA14" s="853">
        <f t="shared" si="6"/>
        <v>12.068181818181817</v>
      </c>
      <c r="AB14" s="854">
        <v>12</v>
      </c>
      <c r="AC14" s="833">
        <v>2.64</v>
      </c>
      <c r="AD14" s="833">
        <v>1.77</v>
      </c>
      <c r="AE14" s="833">
        <v>4.4000000000000004</v>
      </c>
      <c r="AF14" s="833">
        <v>1.53</v>
      </c>
      <c r="AG14" s="833">
        <v>11.799999999999999</v>
      </c>
      <c r="AH14" s="833">
        <v>2.9000000000000004</v>
      </c>
      <c r="AI14" s="833">
        <v>-6.01</v>
      </c>
      <c r="AJ14" s="833">
        <v>9.1999999999999993</v>
      </c>
      <c r="AK14" s="833">
        <v>6.9</v>
      </c>
      <c r="AL14" s="845">
        <v>491.83</v>
      </c>
      <c r="AM14" s="839">
        <v>3.2</v>
      </c>
      <c r="AN14" s="833">
        <v>0.08</v>
      </c>
      <c r="AO14" s="711">
        <f t="shared" si="7"/>
        <v>-5.143643741304377</v>
      </c>
      <c r="AP14" s="712">
        <f t="shared" si="8"/>
        <v>6.9245380768774396</v>
      </c>
      <c r="AQ14" s="855">
        <f t="shared" si="9"/>
        <v>-9.4110181293352131</v>
      </c>
      <c r="AR14" s="624">
        <f>INDEX(Historical!$C$7:$C$1259,MATCH(B14,Historical!$B$7:$B$1281,0))*IF(AH14="n/a",1.03,IF(AH14&lt;0,1.01,IF(AH14&gt;10,1.1,(1+AH14/100))))</f>
        <v>1.0467827184466016</v>
      </c>
      <c r="AS14" s="853">
        <f t="shared" si="10"/>
        <v>1.0572505456310677</v>
      </c>
      <c r="AT14" s="853">
        <f t="shared" si="11"/>
        <v>1.1302008332796114</v>
      </c>
      <c r="AU14" s="853">
        <f t="shared" si="11"/>
        <v>1.2081846907759046</v>
      </c>
      <c r="AV14" s="853">
        <f t="shared" si="11"/>
        <v>1.291549434439442</v>
      </c>
      <c r="AW14" s="624">
        <f t="shared" si="12"/>
        <v>5.7339682225726278</v>
      </c>
      <c r="AX14" s="719">
        <f t="shared" si="13"/>
        <v>17.997389273611514</v>
      </c>
      <c r="AY14" s="900">
        <v>0.66</v>
      </c>
      <c r="AZ14" s="839">
        <v>57.879999999999995</v>
      </c>
      <c r="BA14" s="839">
        <v>-3.6799999999999997</v>
      </c>
      <c r="BB14" s="839">
        <v>3.32</v>
      </c>
      <c r="BC14" s="839">
        <v>11.83</v>
      </c>
      <c r="BE14" s="597">
        <v>1994</v>
      </c>
      <c r="BF14" s="865">
        <f t="shared" si="14"/>
        <v>2</v>
      </c>
      <c r="BG14" s="849">
        <v>1.0999999999999999</v>
      </c>
    </row>
    <row r="15" spans="1:59" ht="11.25" customHeight="1" x14ac:dyDescent="0.2">
      <c r="A15" s="831" t="s">
        <v>437</v>
      </c>
      <c r="B15" s="842" t="s">
        <v>438</v>
      </c>
      <c r="C15" s="898" t="s">
        <v>131</v>
      </c>
      <c r="D15" s="898" t="s">
        <v>4275</v>
      </c>
      <c r="E15" s="705">
        <v>28</v>
      </c>
      <c r="F15" s="1139">
        <v>110</v>
      </c>
      <c r="G15" s="1139" t="s">
        <v>37</v>
      </c>
      <c r="H15" s="1139" t="s">
        <v>37</v>
      </c>
      <c r="I15" s="841">
        <v>37</v>
      </c>
      <c r="J15" s="624">
        <f t="shared" si="0"/>
        <v>2.7794594594594595</v>
      </c>
      <c r="K15" s="851">
        <v>0.2571</v>
      </c>
      <c r="L15" s="854">
        <v>4</v>
      </c>
      <c r="M15" s="615">
        <f t="shared" si="1"/>
        <v>1.0284</v>
      </c>
      <c r="N15" s="837" t="s">
        <v>439</v>
      </c>
      <c r="O15" s="707">
        <v>0.24959999999999999</v>
      </c>
      <c r="P15" s="606">
        <v>44141</v>
      </c>
      <c r="Q15" s="606">
        <v>44155</v>
      </c>
      <c r="R15" s="615">
        <f t="shared" si="2"/>
        <v>3.0048076923076952</v>
      </c>
      <c r="S15" s="673">
        <f>IF(INDEX(Historical!$D$7:$D$1257,MATCH(B15,Historical!$B$7:$B$1281,0))=0,"n/a",(INDEX(Historical!$C$7:$C$1259,MATCH(B15,Historical!$B$7:$B$1281,0))/INDEX(Historical!$D$7:$D$1257,MATCH(B15,Historical!$B$7:$B$1281,0))-1)*100)</f>
        <v>2.256785605367484</v>
      </c>
      <c r="T15" s="673">
        <f>IF(INDEX(Historical!$F$7:$F$1250,MATCH(B15,Historical!$B$7:$B$1281,0))=0,"n/a",((INDEX(Historical!$C$7:$C$1259,MATCH(B15,Historical!$B$7:$B$1281,0))/INDEX(Historical!$F$7:$F$1250,MATCH(B15,Historical!$B$7:$B$1281,0)))^(1/3)-1)*100)</f>
        <v>2.7639151791249983</v>
      </c>
      <c r="U15" s="673">
        <f>IF(INDEX(Historical!$H$7:$H$1250,MATCH(B15,Historical!$B$7:$B$1281,0))=0,"n/a",((INDEX(Historical!$C$7:$C$1259,MATCH(B15,Historical!$B$7:$B$1281,0))/INDEX(Historical!$H$7:$H$1250,MATCH(B15,Historical!$B$7:$B$1281,0)))^(1/5)-1)*100)</f>
        <v>2.8698759736303314</v>
      </c>
      <c r="V15" s="673">
        <f>IF(INDEX(Historical!$O$7:$O$1250,MATCH(B15,Historical!$B$7:$B$1281,0))=0,"n/a",((INDEX(Historical!$C$7:$C$1259,MATCH(B15,Historical!$B$7:$B$1281,0))/INDEX(Historical!$O$7:$O$1250,MATCH(B15,Historical!$B$7:$B$1281,0)))^(1/10)-1)*100)</f>
        <v>2.9394280969973208</v>
      </c>
      <c r="W15" s="674">
        <f t="shared" si="3"/>
        <v>0.97633821237606111</v>
      </c>
      <c r="X15" s="675">
        <f t="shared" si="4"/>
        <v>0.33763246748592135</v>
      </c>
      <c r="Y15" s="843"/>
      <c r="Z15" s="624">
        <f t="shared" si="5"/>
        <v>57.133333333333333</v>
      </c>
      <c r="AA15" s="853">
        <f t="shared" si="6"/>
        <v>20.555555555555554</v>
      </c>
      <c r="AB15" s="854">
        <v>12</v>
      </c>
      <c r="AC15" s="833">
        <v>1.8</v>
      </c>
      <c r="AD15" s="833">
        <v>5.25</v>
      </c>
      <c r="AE15" s="833">
        <v>4.0199999999999996</v>
      </c>
      <c r="AF15" s="833">
        <v>2.12</v>
      </c>
      <c r="AG15" s="833">
        <v>10.299999999999999</v>
      </c>
      <c r="AH15" s="833">
        <v>1.7999999999999998</v>
      </c>
      <c r="AI15" s="833" t="s">
        <v>136</v>
      </c>
      <c r="AJ15" s="833">
        <v>8.5</v>
      </c>
      <c r="AK15" s="833">
        <v>4</v>
      </c>
      <c r="AL15" s="845">
        <v>351.74</v>
      </c>
      <c r="AM15" s="839">
        <v>0.6</v>
      </c>
      <c r="AN15" s="833">
        <v>1.01</v>
      </c>
      <c r="AO15" s="711">
        <f t="shared" si="7"/>
        <v>-14.906220122465763</v>
      </c>
      <c r="AP15" s="712">
        <f t="shared" si="8"/>
        <v>5.6493354330897905</v>
      </c>
      <c r="AQ15" s="855">
        <f t="shared" si="9"/>
        <v>39.168607216454902</v>
      </c>
      <c r="AR15" s="624">
        <f>INDEX(Historical!$C$7:$C$1259,MATCH(B15,Historical!$B$7:$B$1281,0))*IF(AH15="n/a",1.03,IF(AH15&lt;0,1.01,IF(AH15&gt;10,1.1,(1+AH15/100))))</f>
        <v>1.0240062000000001</v>
      </c>
      <c r="AS15" s="853">
        <f t="shared" si="10"/>
        <v>1.054726386</v>
      </c>
      <c r="AT15" s="853">
        <f t="shared" si="11"/>
        <v>1.09691544144</v>
      </c>
      <c r="AU15" s="853">
        <f t="shared" si="11"/>
        <v>1.1407920590976</v>
      </c>
      <c r="AV15" s="853">
        <f t="shared" si="11"/>
        <v>1.186423741461504</v>
      </c>
      <c r="AW15" s="624">
        <f t="shared" si="12"/>
        <v>5.5028638279991045</v>
      </c>
      <c r="AX15" s="719">
        <f t="shared" si="13"/>
        <v>14.872604940538119</v>
      </c>
      <c r="AY15" s="900">
        <v>0</v>
      </c>
      <c r="AZ15" s="839">
        <v>23.29</v>
      </c>
      <c r="BA15" s="839">
        <v>-10.74</v>
      </c>
      <c r="BB15" s="839">
        <v>-3.8600000000000003</v>
      </c>
      <c r="BC15" s="839">
        <v>1.41</v>
      </c>
      <c r="BE15" s="597">
        <v>1993</v>
      </c>
      <c r="BF15" s="865">
        <f t="shared" si="14"/>
        <v>2</v>
      </c>
      <c r="BG15" s="849">
        <v>2.9000000000000004</v>
      </c>
    </row>
    <row r="16" spans="1:59" ht="11.25" customHeight="1" x14ac:dyDescent="0.2">
      <c r="A16" s="838" t="s">
        <v>140</v>
      </c>
      <c r="B16" s="842" t="s">
        <v>141</v>
      </c>
      <c r="C16" s="898" t="s">
        <v>131</v>
      </c>
      <c r="D16" s="898" t="s">
        <v>4274</v>
      </c>
      <c r="E16" s="705">
        <v>37</v>
      </c>
      <c r="F16" s="1139">
        <v>74</v>
      </c>
      <c r="G16" s="1139" t="s">
        <v>37</v>
      </c>
      <c r="H16" s="1139" t="s">
        <v>37</v>
      </c>
      <c r="I16" s="833">
        <v>84.61</v>
      </c>
      <c r="J16" s="624">
        <f t="shared" si="0"/>
        <v>2.9547334830398295</v>
      </c>
      <c r="K16" s="851">
        <v>0.625</v>
      </c>
      <c r="L16" s="854">
        <v>4</v>
      </c>
      <c r="M16" s="615">
        <f t="shared" si="1"/>
        <v>2.5</v>
      </c>
      <c r="N16" s="837" t="s">
        <v>142</v>
      </c>
      <c r="O16" s="707">
        <v>0.57499999999999996</v>
      </c>
      <c r="P16" s="606">
        <v>44162</v>
      </c>
      <c r="Q16" s="606">
        <v>44179</v>
      </c>
      <c r="R16" s="615">
        <f t="shared" si="2"/>
        <v>8.6956521739130519</v>
      </c>
      <c r="S16" s="673">
        <f>IF(INDEX(Historical!$D$7:$D$1257,MATCH(B16,Historical!$B$7:$B$1281,0))=0,"n/a",(INDEX(Historical!$C$7:$C$1259,MATCH(B16,Historical!$B$7:$B$1281,0))/INDEX(Historical!$D$7:$D$1257,MATCH(B16,Historical!$B$7:$B$1281,0))-1)*100)</f>
        <v>9.3023255813953654</v>
      </c>
      <c r="T16" s="673">
        <f>IF(INDEX(Historical!$F$7:$F$1250,MATCH(B16,Historical!$B$7:$B$1281,0))=0,"n/a",((INDEX(Historical!$C$7:$C$1259,MATCH(B16,Historical!$B$7:$B$1281,0))/INDEX(Historical!$F$7:$F$1250,MATCH(B16,Historical!$B$7:$B$1281,0)))^(1/3)-1)*100)</f>
        <v>8.5951920989677522</v>
      </c>
      <c r="U16" s="673">
        <f>IF(INDEX(Historical!$H$7:$H$1250,MATCH(B16,Historical!$B$7:$B$1281,0))=0,"n/a",((INDEX(Historical!$C$7:$C$1259,MATCH(B16,Historical!$B$7:$B$1281,0))/INDEX(Historical!$H$7:$H$1250,MATCH(B16,Historical!$B$7:$B$1281,0)))^(1/5)-1)*100)</f>
        <v>8.1269985059093663</v>
      </c>
      <c r="V16" s="673">
        <f>IF(INDEX(Historical!$O$7:$O$1250,MATCH(B16,Historical!$B$7:$B$1281,0))=0,"n/a",((INDEX(Historical!$C$7:$C$1259,MATCH(B16,Historical!$B$7:$B$1281,0))/INDEX(Historical!$O$7:$O$1250,MATCH(B16,Historical!$B$7:$B$1281,0)))^(1/10)-1)*100)</f>
        <v>5.7388439182276985</v>
      </c>
      <c r="W16" s="674">
        <f t="shared" si="3"/>
        <v>1.4161386198527579</v>
      </c>
      <c r="X16" s="675">
        <f t="shared" si="4"/>
        <v>0.7890289811562492</v>
      </c>
      <c r="Y16" s="842"/>
      <c r="Z16" s="624">
        <f t="shared" si="5"/>
        <v>48.732943469785575</v>
      </c>
      <c r="AA16" s="853">
        <f t="shared" si="6"/>
        <v>16.49317738791423</v>
      </c>
      <c r="AB16" s="854">
        <v>9</v>
      </c>
      <c r="AC16" s="833">
        <v>5.13</v>
      </c>
      <c r="AD16" s="833">
        <v>2.42</v>
      </c>
      <c r="AE16" s="833">
        <v>3.96</v>
      </c>
      <c r="AF16" s="833">
        <v>1.55</v>
      </c>
      <c r="AG16" s="833" t="s">
        <v>136</v>
      </c>
      <c r="AH16" s="833">
        <v>12.4</v>
      </c>
      <c r="AI16" s="833">
        <v>6.83</v>
      </c>
      <c r="AJ16" s="833">
        <v>10.299999999999999</v>
      </c>
      <c r="AK16" s="833">
        <v>7.1</v>
      </c>
      <c r="AL16" s="845">
        <v>11320</v>
      </c>
      <c r="AM16" s="839">
        <v>0.6</v>
      </c>
      <c r="AN16" s="833">
        <v>0.71</v>
      </c>
      <c r="AO16" s="711">
        <f t="shared" si="7"/>
        <v>-5.411445398965034</v>
      </c>
      <c r="AP16" s="712">
        <f t="shared" si="8"/>
        <v>11.081731988949196</v>
      </c>
      <c r="AQ16" s="855">
        <f t="shared" si="9"/>
        <v>6.5925262155259068</v>
      </c>
      <c r="AR16" s="624">
        <f>INDEX(Historical!$C$7:$C$1259,MATCH(B16,Historical!$B$7:$B$1281,0))*IF(AH16="n/a",1.03,IF(AH16&lt;0,1.01,IF(AH16&gt;10,1.1,(1+AH16/100))))</f>
        <v>2.5850000000000004</v>
      </c>
      <c r="AS16" s="853">
        <f t="shared" si="10"/>
        <v>2.7615555000000005</v>
      </c>
      <c r="AT16" s="853">
        <f t="shared" si="11"/>
        <v>2.9576259405000003</v>
      </c>
      <c r="AU16" s="853">
        <f t="shared" si="11"/>
        <v>3.1676173822755</v>
      </c>
      <c r="AV16" s="853">
        <f t="shared" si="11"/>
        <v>3.3925182164170602</v>
      </c>
      <c r="AW16" s="624">
        <f t="shared" si="12"/>
        <v>14.86431703919256</v>
      </c>
      <c r="AX16" s="719">
        <f t="shared" si="13"/>
        <v>17.568038103288689</v>
      </c>
      <c r="AY16" s="900">
        <v>0.38</v>
      </c>
      <c r="AZ16" s="839">
        <v>8.59</v>
      </c>
      <c r="BA16" s="839">
        <v>-26.58</v>
      </c>
      <c r="BB16" s="839">
        <v>-7.4300000000000006</v>
      </c>
      <c r="BC16" s="839">
        <v>-12.75</v>
      </c>
      <c r="BE16" s="597">
        <v>1985</v>
      </c>
      <c r="BF16" s="865">
        <f t="shared" si="14"/>
        <v>3</v>
      </c>
      <c r="BG16" s="849" t="s">
        <v>136</v>
      </c>
    </row>
    <row r="17" spans="1:59" ht="11.25" customHeight="1" x14ac:dyDescent="0.2">
      <c r="A17" s="831" t="s">
        <v>429</v>
      </c>
      <c r="B17" s="842" t="s">
        <v>430</v>
      </c>
      <c r="C17" s="898" t="s">
        <v>123</v>
      </c>
      <c r="D17" s="898" t="s">
        <v>4276</v>
      </c>
      <c r="E17" s="705">
        <v>27</v>
      </c>
      <c r="F17" s="1139">
        <v>117</v>
      </c>
      <c r="G17" s="1139" t="s">
        <v>106</v>
      </c>
      <c r="H17" s="1139" t="s">
        <v>106</v>
      </c>
      <c r="I17" s="833">
        <v>130.07</v>
      </c>
      <c r="J17" s="624">
        <f t="shared" si="0"/>
        <v>1.1070961789805489</v>
      </c>
      <c r="K17" s="851">
        <v>0.36</v>
      </c>
      <c r="L17" s="854">
        <v>4</v>
      </c>
      <c r="M17" s="615">
        <f t="shared" si="1"/>
        <v>1.44</v>
      </c>
      <c r="N17" s="837" t="s">
        <v>431</v>
      </c>
      <c r="O17" s="707">
        <v>0.34</v>
      </c>
      <c r="P17" s="904">
        <v>43585</v>
      </c>
      <c r="Q17" s="904">
        <v>43607</v>
      </c>
      <c r="R17" s="615">
        <f t="shared" si="2"/>
        <v>5.8823529411764595</v>
      </c>
      <c r="S17" s="673">
        <f>IF(INDEX(Historical!$D$7:$D$1257,MATCH(B17,Historical!$B$7:$B$1281,0))=0,"n/a",(INDEX(Historical!$C$7:$C$1259,MATCH(B17,Historical!$B$7:$B$1281,0))/INDEX(Historical!$D$7:$D$1257,MATCH(B17,Historical!$B$7:$B$1281,0))-1)*100)</f>
        <v>1.4084507042253502</v>
      </c>
      <c r="T17" s="673">
        <f>IF(INDEX(Historical!$F$7:$F$1250,MATCH(B17,Historical!$B$7:$B$1281,0))=0,"n/a",((INDEX(Historical!$C$7:$C$1259,MATCH(B17,Historical!$B$7:$B$1281,0))/INDEX(Historical!$F$7:$F$1250,MATCH(B17,Historical!$B$7:$B$1281,0)))^(1/3)-1)*100)</f>
        <v>4.0041911525952045</v>
      </c>
      <c r="U17" s="673">
        <f>IF(INDEX(Historical!$H$7:$H$1250,MATCH(B17,Historical!$B$7:$B$1281,0))=0,"n/a",((INDEX(Historical!$C$7:$C$1259,MATCH(B17,Historical!$B$7:$B$1281,0))/INDEX(Historical!$H$7:$H$1250,MATCH(B17,Historical!$B$7:$B$1281,0)))^(1/5)-1)*100)</f>
        <v>4.7831688302757414</v>
      </c>
      <c r="V17" s="673">
        <f>IF(INDEX(Historical!$O$7:$O$1250,MATCH(B17,Historical!$B$7:$B$1281,0))=0,"n/a",((INDEX(Historical!$C$7:$C$1259,MATCH(B17,Historical!$B$7:$B$1281,0))/INDEX(Historical!$O$7:$O$1250,MATCH(B17,Historical!$B$7:$B$1281,0)))^(1/10)-1)*100)</f>
        <v>8.1139800821938621</v>
      </c>
      <c r="W17" s="674">
        <f t="shared" si="3"/>
        <v>0.58949723585992164</v>
      </c>
      <c r="X17" s="675">
        <f t="shared" si="4"/>
        <v>5.9789610378446767</v>
      </c>
      <c r="Y17" s="644" t="s">
        <v>4582</v>
      </c>
      <c r="Z17" s="624">
        <f t="shared" si="5"/>
        <v>45.714285714285715</v>
      </c>
      <c r="AA17" s="853">
        <f t="shared" si="6"/>
        <v>41.292063492063491</v>
      </c>
      <c r="AB17" s="854">
        <v>12</v>
      </c>
      <c r="AC17" s="833">
        <v>3.15</v>
      </c>
      <c r="AD17" s="833">
        <v>7.18</v>
      </c>
      <c r="AE17" s="833">
        <v>3.15</v>
      </c>
      <c r="AF17" s="833">
        <v>4.57</v>
      </c>
      <c r="AG17" s="833">
        <v>12.5</v>
      </c>
      <c r="AH17" s="833">
        <v>-12.3</v>
      </c>
      <c r="AI17" s="833">
        <v>10.780000000000001</v>
      </c>
      <c r="AJ17" s="833">
        <v>0.8</v>
      </c>
      <c r="AK17" s="833">
        <v>5.76</v>
      </c>
      <c r="AL17" s="845">
        <v>8990</v>
      </c>
      <c r="AM17" s="839">
        <v>0.1</v>
      </c>
      <c r="AN17" s="833">
        <v>0.63</v>
      </c>
      <c r="AO17" s="711">
        <f t="shared" si="7"/>
        <v>-35.401798482807202</v>
      </c>
      <c r="AP17" s="712">
        <f t="shared" si="8"/>
        <v>5.8902650092562903</v>
      </c>
      <c r="AQ17" s="855">
        <f t="shared" si="9"/>
        <v>189.60105137833261</v>
      </c>
      <c r="AR17" s="624">
        <f>INDEX(Historical!$C$7:$C$1259,MATCH(B17,Historical!$B$7:$B$1281,0))*IF(AH17="n/a",1.03,IF(AH17&lt;0,1.01,IF(AH17&gt;10,1.1,(1+AH17/100))))</f>
        <v>1.4543999999999999</v>
      </c>
      <c r="AS17" s="853">
        <f t="shared" si="10"/>
        <v>1.5998399999999999</v>
      </c>
      <c r="AT17" s="853">
        <f t="shared" si="11"/>
        <v>1.6919907840000001</v>
      </c>
      <c r="AU17" s="853">
        <f t="shared" si="11"/>
        <v>1.7894494531584002</v>
      </c>
      <c r="AV17" s="853">
        <f t="shared" si="11"/>
        <v>1.8925217416603242</v>
      </c>
      <c r="AW17" s="624">
        <f t="shared" si="12"/>
        <v>8.4282019788187235</v>
      </c>
      <c r="AX17" s="719">
        <f t="shared" si="13"/>
        <v>6.4797431989072996</v>
      </c>
      <c r="AY17" s="900">
        <v>0.66</v>
      </c>
      <c r="AZ17" s="839">
        <v>62.91</v>
      </c>
      <c r="BA17" s="839">
        <v>-10.15</v>
      </c>
      <c r="BB17" s="839">
        <v>-4.79</v>
      </c>
      <c r="BC17" s="839">
        <v>7.0499999999999989</v>
      </c>
      <c r="BE17" s="597">
        <v>1994</v>
      </c>
      <c r="BF17" s="865">
        <f t="shared" si="14"/>
        <v>2</v>
      </c>
      <c r="BG17" s="849">
        <v>5.5</v>
      </c>
    </row>
    <row r="18" spans="1:59" s="744" customFormat="1" ht="11.25" customHeight="1" x14ac:dyDescent="0.2">
      <c r="A18" s="619" t="s">
        <v>129</v>
      </c>
      <c r="B18" s="751" t="s">
        <v>130</v>
      </c>
      <c r="C18" s="898" t="s">
        <v>131</v>
      </c>
      <c r="D18" s="898" t="s">
        <v>4275</v>
      </c>
      <c r="E18" s="727">
        <v>66</v>
      </c>
      <c r="F18" s="1139">
        <v>1</v>
      </c>
      <c r="G18" s="1138" t="s">
        <v>37</v>
      </c>
      <c r="H18" s="1138" t="s">
        <v>37</v>
      </c>
      <c r="I18" s="737">
        <v>73.05</v>
      </c>
      <c r="J18" s="729">
        <f t="shared" si="0"/>
        <v>1.8343600273785079</v>
      </c>
      <c r="K18" s="730">
        <v>0.33500000000000002</v>
      </c>
      <c r="L18" s="731">
        <v>4</v>
      </c>
      <c r="M18" s="732">
        <f t="shared" si="1"/>
        <v>1.34</v>
      </c>
      <c r="N18" s="733" t="s">
        <v>119</v>
      </c>
      <c r="O18" s="734">
        <v>0.30499999999999999</v>
      </c>
      <c r="P18" s="1130">
        <v>44057</v>
      </c>
      <c r="Q18" s="1130">
        <v>44075</v>
      </c>
      <c r="R18" s="732">
        <f t="shared" si="2"/>
        <v>9.8360655737705009</v>
      </c>
      <c r="S18" s="673">
        <f>IF(INDEX(Historical!$D$7:$D$1257,MATCH(B18,Historical!$B$7:$B$1281,0))=0,"n/a",(INDEX(Historical!$C$7:$C$1259,MATCH(B18,Historical!$B$7:$B$1281,0))/INDEX(Historical!$D$7:$D$1257,MATCH(B18,Historical!$B$7:$B$1281,0))-1)*100)</f>
        <v>10.344827586206918</v>
      </c>
      <c r="T18" s="673">
        <f>IF(INDEX(Historical!$F$7:$F$1250,MATCH(B18,Historical!$B$7:$B$1281,0))=0,"n/a",((INDEX(Historical!$C$7:$C$1259,MATCH(B18,Historical!$B$7:$B$1281,0))/INDEX(Historical!$F$7:$F$1250,MATCH(B18,Historical!$B$7:$B$1281,0)))^(1/3)-1)*100)</f>
        <v>8.7947307606650824</v>
      </c>
      <c r="U18" s="673">
        <f>IF(INDEX(Historical!$H$7:$H$1250,MATCH(B18,Historical!$B$7:$B$1281,0))=0,"n/a",((INDEX(Historical!$C$7:$C$1259,MATCH(B18,Historical!$B$7:$B$1281,0))/INDEX(Historical!$H$7:$H$1250,MATCH(B18,Historical!$B$7:$B$1281,0)))^(1/5)-1)*100)</f>
        <v>7.9293862472727961</v>
      </c>
      <c r="V18" s="673">
        <f>IF(INDEX(Historical!$O$7:$O$1250,MATCH(B18,Historical!$B$7:$B$1281,0))=0,"n/a",((INDEX(Historical!$C$7:$C$1259,MATCH(B18,Historical!$B$7:$B$1281,0))/INDEX(Historical!$O$7:$O$1250,MATCH(B18,Historical!$B$7:$B$1281,0)))^(1/10)-1)*100)</f>
        <v>9.4260348858074892</v>
      </c>
      <c r="W18" s="674">
        <f t="shared" si="3"/>
        <v>0.84122182267878576</v>
      </c>
      <c r="X18" s="675">
        <f t="shared" si="4"/>
        <v>1.0297904217237397</v>
      </c>
      <c r="Y18" s="637"/>
      <c r="Z18" s="729">
        <f t="shared" si="5"/>
        <v>60.089686098654717</v>
      </c>
      <c r="AA18" s="736">
        <f t="shared" si="6"/>
        <v>32.757847533632287</v>
      </c>
      <c r="AB18" s="731">
        <v>12</v>
      </c>
      <c r="AC18" s="737">
        <v>2.23</v>
      </c>
      <c r="AD18" s="737">
        <v>6.84</v>
      </c>
      <c r="AE18" s="737">
        <v>5.76</v>
      </c>
      <c r="AF18" s="737">
        <v>4.3099999999999996</v>
      </c>
      <c r="AG18" s="737">
        <v>13</v>
      </c>
      <c r="AH18" s="737">
        <v>32.1</v>
      </c>
      <c r="AI18" s="737">
        <v>6.04</v>
      </c>
      <c r="AJ18" s="737">
        <v>7.7</v>
      </c>
      <c r="AK18" s="737">
        <v>4.8500000000000005</v>
      </c>
      <c r="AL18" s="738">
        <v>2750</v>
      </c>
      <c r="AM18" s="739">
        <v>0.6</v>
      </c>
      <c r="AN18" s="737">
        <v>0.84</v>
      </c>
      <c r="AO18" s="740">
        <f t="shared" si="7"/>
        <v>-22.994101258980983</v>
      </c>
      <c r="AP18" s="741">
        <f t="shared" si="8"/>
        <v>9.7637462746513037</v>
      </c>
      <c r="AQ18" s="742">
        <f t="shared" si="9"/>
        <v>150.49845674393117</v>
      </c>
      <c r="AR18" s="624">
        <f>INDEX(Historical!$C$7:$C$1259,MATCH(B18,Historical!$B$7:$B$1281,0))*IF(AH18="n/a",1.03,IF(AH18&lt;0,1.01,IF(AH18&gt;10,1.1,(1+AH18/100))))</f>
        <v>1.4080000000000001</v>
      </c>
      <c r="AS18" s="736">
        <f t="shared" si="10"/>
        <v>1.4930432000000002</v>
      </c>
      <c r="AT18" s="736">
        <f t="shared" si="11"/>
        <v>1.5654557952000003</v>
      </c>
      <c r="AU18" s="736">
        <f t="shared" si="11"/>
        <v>1.6413804012672004</v>
      </c>
      <c r="AV18" s="736">
        <f t="shared" si="11"/>
        <v>1.7209873507286597</v>
      </c>
      <c r="AW18" s="729">
        <f t="shared" si="12"/>
        <v>7.8288667471958604</v>
      </c>
      <c r="AX18" s="743">
        <f t="shared" si="13"/>
        <v>10.717134493081261</v>
      </c>
      <c r="AY18" s="901">
        <v>-0.04</v>
      </c>
      <c r="AZ18" s="739">
        <v>12.19</v>
      </c>
      <c r="BA18" s="739">
        <v>-24.41</v>
      </c>
      <c r="BB18" s="739">
        <v>-7.79</v>
      </c>
      <c r="BC18" s="739">
        <v>-5.76</v>
      </c>
      <c r="BD18" s="875"/>
      <c r="BE18" s="597">
        <v>1955</v>
      </c>
      <c r="BF18" s="865">
        <f t="shared" si="14"/>
        <v>8</v>
      </c>
      <c r="BG18" s="793">
        <v>4.8</v>
      </c>
    </row>
    <row r="19" spans="1:59" ht="11.25" customHeight="1" x14ac:dyDescent="0.2">
      <c r="A19" s="831" t="s">
        <v>450</v>
      </c>
      <c r="B19" s="842" t="s">
        <v>451</v>
      </c>
      <c r="C19" s="898" t="s">
        <v>108</v>
      </c>
      <c r="D19" s="898" t="s">
        <v>4273</v>
      </c>
      <c r="E19" s="705">
        <v>27</v>
      </c>
      <c r="F19" s="1139">
        <v>122</v>
      </c>
      <c r="G19" s="1139" t="s">
        <v>106</v>
      </c>
      <c r="H19" s="1139" t="s">
        <v>106</v>
      </c>
      <c r="I19" s="833">
        <v>63.88</v>
      </c>
      <c r="J19" s="624">
        <f t="shared" si="0"/>
        <v>2.128991859737007</v>
      </c>
      <c r="K19" s="851">
        <v>0.34</v>
      </c>
      <c r="L19" s="854">
        <v>4</v>
      </c>
      <c r="M19" s="615">
        <f t="shared" si="1"/>
        <v>1.36</v>
      </c>
      <c r="N19" s="837" t="s">
        <v>239</v>
      </c>
      <c r="O19" s="707">
        <v>0.32</v>
      </c>
      <c r="P19" s="606">
        <v>44103</v>
      </c>
      <c r="Q19" s="606">
        <v>44119</v>
      </c>
      <c r="R19" s="615">
        <f t="shared" si="2"/>
        <v>6.2500000000000053</v>
      </c>
      <c r="S19" s="673">
        <f>IF(INDEX(Historical!$D$7:$D$1257,MATCH(B19,Historical!$B$7:$B$1281,0))=0,"n/a",(INDEX(Historical!$C$7:$C$1259,MATCH(B19,Historical!$B$7:$B$1281,0))/INDEX(Historical!$D$7:$D$1257,MATCH(B19,Historical!$B$7:$B$1281,0))-1)*100)</f>
        <v>6.5573770491803351</v>
      </c>
      <c r="T19" s="673">
        <f>IF(INDEX(Historical!$F$7:$F$1250,MATCH(B19,Historical!$B$7:$B$1281,0))=0,"n/a",((INDEX(Historical!$C$7:$C$1259,MATCH(B19,Historical!$B$7:$B$1281,0))/INDEX(Historical!$F$7:$F$1250,MATCH(B19,Historical!$B$7:$B$1281,0)))^(1/3)-1)*100)</f>
        <v>18.563110149668759</v>
      </c>
      <c r="U19" s="673">
        <f>IF(INDEX(Historical!$H$7:$H$1250,MATCH(B19,Historical!$B$7:$B$1281,0))=0,"n/a",((INDEX(Historical!$C$7:$C$1259,MATCH(B19,Historical!$B$7:$B$1281,0))/INDEX(Historical!$H$7:$H$1250,MATCH(B19,Historical!$B$7:$B$1281,0)))^(1/5)-1)*100)</f>
        <v>13.506008649089129</v>
      </c>
      <c r="V19" s="673">
        <f>IF(INDEX(Historical!$O$7:$O$1250,MATCH(B19,Historical!$B$7:$B$1281,0))=0,"n/a",((INDEX(Historical!$C$7:$C$1259,MATCH(B19,Historical!$B$7:$B$1281,0))/INDEX(Historical!$O$7:$O$1250,MATCH(B19,Historical!$B$7:$B$1281,0)))^(1/10)-1)*100)</f>
        <v>10.709413348297648</v>
      </c>
      <c r="W19" s="674">
        <f t="shared" si="3"/>
        <v>1.2611343133222159</v>
      </c>
      <c r="X19" s="675">
        <f t="shared" si="4"/>
        <v>0.90644353349591478</v>
      </c>
      <c r="Y19" s="634"/>
      <c r="Z19" s="624">
        <f t="shared" si="5"/>
        <v>45.333333333333336</v>
      </c>
      <c r="AA19" s="853">
        <f t="shared" si="6"/>
        <v>21.293333333333333</v>
      </c>
      <c r="AB19" s="854">
        <v>12</v>
      </c>
      <c r="AC19" s="833">
        <v>3</v>
      </c>
      <c r="AD19" s="833">
        <v>3.08</v>
      </c>
      <c r="AE19" s="833">
        <v>6.34</v>
      </c>
      <c r="AF19" s="833">
        <v>2.02</v>
      </c>
      <c r="AG19" s="833">
        <v>10.9</v>
      </c>
      <c r="AH19" s="833">
        <v>7.5</v>
      </c>
      <c r="AI19" s="833">
        <v>0.33</v>
      </c>
      <c r="AJ19" s="833">
        <v>14.899999999999999</v>
      </c>
      <c r="AK19" s="833">
        <v>7.0000000000000009</v>
      </c>
      <c r="AL19" s="845">
        <v>2060</v>
      </c>
      <c r="AM19" s="839">
        <v>0.1</v>
      </c>
      <c r="AN19" s="833">
        <v>0.03</v>
      </c>
      <c r="AO19" s="711">
        <f t="shared" si="7"/>
        <v>-5.6583328245071982</v>
      </c>
      <c r="AP19" s="712">
        <f t="shared" si="8"/>
        <v>15.635000508826135</v>
      </c>
      <c r="AQ19" s="855">
        <f t="shared" si="9"/>
        <v>38.26308792111319</v>
      </c>
      <c r="AR19" s="624">
        <f>INDEX(Historical!$C$7:$C$1259,MATCH(B19,Historical!$B$7:$B$1281,0))*IF(AH19="n/a",1.03,IF(AH19&lt;0,1.01,IF(AH19&gt;10,1.1,(1+AH19/100))))</f>
        <v>1.3975</v>
      </c>
      <c r="AS19" s="853">
        <f t="shared" si="10"/>
        <v>1.40211175</v>
      </c>
      <c r="AT19" s="853">
        <f t="shared" si="11"/>
        <v>1.5002595725000001</v>
      </c>
      <c r="AU19" s="853">
        <f t="shared" si="11"/>
        <v>1.6052777425750002</v>
      </c>
      <c r="AV19" s="853">
        <f t="shared" si="11"/>
        <v>1.7176471845552503</v>
      </c>
      <c r="AW19" s="624">
        <f t="shared" si="12"/>
        <v>7.6227962496302499</v>
      </c>
      <c r="AX19" s="719">
        <f t="shared" si="13"/>
        <v>11.932993502865138</v>
      </c>
      <c r="AY19" s="900">
        <v>1.44</v>
      </c>
      <c r="AZ19" s="839">
        <v>145.69</v>
      </c>
      <c r="BA19" s="839">
        <v>-4.3</v>
      </c>
      <c r="BB19" s="839">
        <v>3.73</v>
      </c>
      <c r="BC19" s="839">
        <v>32.36</v>
      </c>
      <c r="BE19" s="597">
        <v>1994</v>
      </c>
      <c r="BF19" s="865">
        <f t="shared" si="14"/>
        <v>2</v>
      </c>
      <c r="BG19" s="849">
        <v>1.2</v>
      </c>
    </row>
    <row r="20" spans="1:59" ht="11.25" customHeight="1" x14ac:dyDescent="0.2">
      <c r="A20" s="831" t="s">
        <v>149</v>
      </c>
      <c r="B20" s="842" t="s">
        <v>150</v>
      </c>
      <c r="C20" s="898" t="s">
        <v>153</v>
      </c>
      <c r="D20" s="898" t="s">
        <v>4259</v>
      </c>
      <c r="E20" s="705">
        <v>49</v>
      </c>
      <c r="F20" s="1139">
        <v>39</v>
      </c>
      <c r="G20" s="1139" t="s">
        <v>37</v>
      </c>
      <c r="H20" s="1139" t="s">
        <v>37</v>
      </c>
      <c r="I20" s="833">
        <v>241.15</v>
      </c>
      <c r="J20" s="624">
        <f t="shared" si="0"/>
        <v>1.3767364710760936</v>
      </c>
      <c r="K20" s="844">
        <v>0.83</v>
      </c>
      <c r="L20" s="854">
        <v>4</v>
      </c>
      <c r="M20" s="615">
        <f t="shared" si="1"/>
        <v>3.32</v>
      </c>
      <c r="N20" s="837" t="s">
        <v>151</v>
      </c>
      <c r="O20" s="706">
        <v>0.79</v>
      </c>
      <c r="P20" s="606">
        <v>44174</v>
      </c>
      <c r="Q20" s="606">
        <v>44196</v>
      </c>
      <c r="R20" s="615">
        <f t="shared" si="2"/>
        <v>5.0632911392404969</v>
      </c>
      <c r="S20" s="673">
        <f>IF(INDEX(Historical!$D$7:$D$1257,MATCH(B20,Historical!$B$7:$B$1281,0))=0,"n/a",(INDEX(Historical!$C$7:$C$1259,MATCH(B20,Historical!$B$7:$B$1281,0))/INDEX(Historical!$D$7:$D$1257,MATCH(B20,Historical!$B$7:$B$1281,0))-1)*100)</f>
        <v>3.2258064516129004</v>
      </c>
      <c r="T20" s="673">
        <f>IF(INDEX(Historical!$F$7:$F$1250,MATCH(B20,Historical!$B$7:$B$1281,0))=0,"n/a",((INDEX(Historical!$C$7:$C$1259,MATCH(B20,Historical!$B$7:$B$1281,0))/INDEX(Historical!$F$7:$F$1250,MATCH(B20,Historical!$B$7:$B$1281,0)))^(1/3)-1)*100)</f>
        <v>2.8649807862181742</v>
      </c>
      <c r="U20" s="673">
        <f>IF(INDEX(Historical!$H$7:$H$1250,MATCH(B20,Historical!$B$7:$B$1281,0))=0,"n/a",((INDEX(Historical!$C$7:$C$1259,MATCH(B20,Historical!$B$7:$B$1281,0))/INDEX(Historical!$H$7:$H$1250,MATCH(B20,Historical!$B$7:$B$1281,0)))^(1/5)-1)*100)</f>
        <v>5.4005735728785753</v>
      </c>
      <c r="V20" s="673">
        <f>IF(INDEX(Historical!$O$7:$O$1250,MATCH(B20,Historical!$B$7:$B$1281,0))=0,"n/a",((INDEX(Historical!$C$7:$C$1259,MATCH(B20,Historical!$B$7:$B$1281,0))/INDEX(Historical!$O$7:$O$1250,MATCH(B20,Historical!$B$7:$B$1281,0)))^(1/10)-1)*100)</f>
        <v>8.0161829675438057</v>
      </c>
      <c r="W20" s="674">
        <f t="shared" si="3"/>
        <v>0.67370887051163897</v>
      </c>
      <c r="X20" s="675" t="str">
        <f t="shared" si="4"/>
        <v>n/a</v>
      </c>
      <c r="Y20" s="843" t="s">
        <v>152</v>
      </c>
      <c r="Z20" s="624">
        <f t="shared" si="5"/>
        <v>63.84615384615384</v>
      </c>
      <c r="AA20" s="853">
        <f t="shared" si="6"/>
        <v>46.375</v>
      </c>
      <c r="AB20" s="854">
        <v>9</v>
      </c>
      <c r="AC20" s="833">
        <v>5.2</v>
      </c>
      <c r="AD20" s="833">
        <v>3.96</v>
      </c>
      <c r="AE20" s="833">
        <v>4.07</v>
      </c>
      <c r="AF20" s="833">
        <v>2.91</v>
      </c>
      <c r="AG20" s="833">
        <v>6.5</v>
      </c>
      <c r="AH20" s="833">
        <v>-27.700000000000003</v>
      </c>
      <c r="AI20" s="833">
        <v>4.5</v>
      </c>
      <c r="AJ20" s="833">
        <v>-4.1000000000000005</v>
      </c>
      <c r="AK20" s="833">
        <v>12</v>
      </c>
      <c r="AL20" s="845">
        <v>74100</v>
      </c>
      <c r="AM20" s="839">
        <v>0.2</v>
      </c>
      <c r="AN20" s="833">
        <v>0.72</v>
      </c>
      <c r="AO20" s="711">
        <f t="shared" si="7"/>
        <v>-39.597689956045329</v>
      </c>
      <c r="AP20" s="712">
        <f t="shared" si="8"/>
        <v>6.7773100439546692</v>
      </c>
      <c r="AQ20" s="855">
        <f t="shared" si="9"/>
        <v>144.90474338675705</v>
      </c>
      <c r="AR20" s="624">
        <f>INDEX(Historical!$C$7:$C$1259,MATCH(B20,Historical!$B$7:$B$1281,0))*IF(AH20="n/a",1.03,IF(AH20&lt;0,1.01,IF(AH20&gt;10,1.1,(1+AH20/100))))</f>
        <v>3.2320000000000002</v>
      </c>
      <c r="AS20" s="853">
        <f t="shared" si="10"/>
        <v>3.37744</v>
      </c>
      <c r="AT20" s="853">
        <f t="shared" si="11"/>
        <v>3.7151840000000003</v>
      </c>
      <c r="AU20" s="853">
        <f t="shared" si="11"/>
        <v>4.086702400000001</v>
      </c>
      <c r="AV20" s="853">
        <f t="shared" si="11"/>
        <v>4.4953726400000011</v>
      </c>
      <c r="AW20" s="624">
        <f t="shared" si="12"/>
        <v>18.906699039999999</v>
      </c>
      <c r="AX20" s="719">
        <f t="shared" si="13"/>
        <v>7.8402235289239064</v>
      </c>
      <c r="AY20" s="900">
        <v>0.75</v>
      </c>
      <c r="AZ20" s="839">
        <v>21.95</v>
      </c>
      <c r="BA20" s="839">
        <v>-15.379999999999999</v>
      </c>
      <c r="BB20" s="839">
        <v>-4.8899999999999997</v>
      </c>
      <c r="BC20" s="839">
        <v>-2.2800000000000002</v>
      </c>
      <c r="BE20" s="597">
        <v>1973</v>
      </c>
      <c r="BF20" s="865">
        <f t="shared" si="14"/>
        <v>5</v>
      </c>
      <c r="BG20" s="849">
        <v>2.8000000000000003</v>
      </c>
    </row>
    <row r="21" spans="1:59" ht="11.25" customHeight="1" x14ac:dyDescent="0.2">
      <c r="A21" s="831" t="s">
        <v>237</v>
      </c>
      <c r="B21" s="842" t="s">
        <v>238</v>
      </c>
      <c r="C21" s="898" t="s">
        <v>108</v>
      </c>
      <c r="D21" s="898" t="s">
        <v>4269</v>
      </c>
      <c r="E21" s="705">
        <v>41</v>
      </c>
      <c r="F21" s="1139">
        <v>64</v>
      </c>
      <c r="G21" s="1139" t="s">
        <v>37</v>
      </c>
      <c r="H21" s="1139" t="s">
        <v>115</v>
      </c>
      <c r="I21" s="833">
        <v>26.17</v>
      </c>
      <c r="J21" s="624">
        <f t="shared" si="0"/>
        <v>4.2797095911348872</v>
      </c>
      <c r="K21" s="844">
        <v>0.28000000000000003</v>
      </c>
      <c r="L21" s="854">
        <v>4</v>
      </c>
      <c r="M21" s="615">
        <f t="shared" si="1"/>
        <v>1.1200000000000001</v>
      </c>
      <c r="N21" s="837" t="s">
        <v>127</v>
      </c>
      <c r="O21" s="706">
        <v>0.27</v>
      </c>
      <c r="P21" s="606">
        <v>44195</v>
      </c>
      <c r="Q21" s="606">
        <v>44211</v>
      </c>
      <c r="R21" s="615">
        <f t="shared" si="2"/>
        <v>3.7037037037037068</v>
      </c>
      <c r="S21" s="673">
        <f>IF(INDEX(Historical!$D$7:$D$1257,MATCH(B21,Historical!$B$7:$B$1281,0))=0,"n/a",(INDEX(Historical!$C$7:$C$1259,MATCH(B21,Historical!$B$7:$B$1281,0))/INDEX(Historical!$D$7:$D$1257,MATCH(B21,Historical!$B$7:$B$1281,0))-1)*100)</f>
        <v>3.8461538461538547</v>
      </c>
      <c r="T21" s="673">
        <f>IF(INDEX(Historical!$F$7:$F$1250,MATCH(B21,Historical!$B$7:$B$1281,0))=0,"n/a",((INDEX(Historical!$C$7:$C$1259,MATCH(B21,Historical!$B$7:$B$1281,0))/INDEX(Historical!$F$7:$F$1250,MATCH(B21,Historical!$B$7:$B$1281,0)))^(1/3)-1)*100)</f>
        <v>10.520944959211608</v>
      </c>
      <c r="U21" s="673">
        <f>IF(INDEX(Historical!$H$7:$H$1250,MATCH(B21,Historical!$B$7:$B$1281,0))=0,"n/a",((INDEX(Historical!$C$7:$C$1259,MATCH(B21,Historical!$B$7:$B$1281,0))/INDEX(Historical!$H$7:$H$1250,MATCH(B21,Historical!$B$7:$B$1281,0)))^(1/5)-1)*100)</f>
        <v>12.474611314209483</v>
      </c>
      <c r="V21" s="673">
        <f>IF(INDEX(Historical!$O$7:$O$1250,MATCH(B21,Historical!$B$7:$B$1281,0))=0,"n/a",((INDEX(Historical!$C$7:$C$1259,MATCH(B21,Historical!$B$7:$B$1281,0))/INDEX(Historical!$O$7:$O$1250,MATCH(B21,Historical!$B$7:$B$1281,0)))^(1/10)-1)*100)</f>
        <v>13.921641423114227</v>
      </c>
      <c r="W21" s="674">
        <f t="shared" si="3"/>
        <v>0.89605894413411424</v>
      </c>
      <c r="X21" s="675" t="str">
        <f t="shared" si="4"/>
        <v>n/a</v>
      </c>
      <c r="Y21" s="634"/>
      <c r="Z21" s="624">
        <f t="shared" si="5"/>
        <v>71.794871794871796</v>
      </c>
      <c r="AA21" s="853">
        <f t="shared" si="6"/>
        <v>16.775641025641026</v>
      </c>
      <c r="AB21" s="854">
        <v>9</v>
      </c>
      <c r="AC21" s="833">
        <v>1.56</v>
      </c>
      <c r="AD21" s="833">
        <v>3.66</v>
      </c>
      <c r="AE21" s="833">
        <v>2.16</v>
      </c>
      <c r="AF21" s="833">
        <v>1.27</v>
      </c>
      <c r="AG21" s="833">
        <v>7.6</v>
      </c>
      <c r="AH21" s="833">
        <v>-32.300000000000004</v>
      </c>
      <c r="AI21" s="833">
        <v>5.28</v>
      </c>
      <c r="AJ21" s="833">
        <v>-13.5</v>
      </c>
      <c r="AK21" s="833">
        <v>4.6899999999999995</v>
      </c>
      <c r="AL21" s="845">
        <v>13290</v>
      </c>
      <c r="AM21" s="839">
        <v>18.7</v>
      </c>
      <c r="AN21" s="833">
        <v>0</v>
      </c>
      <c r="AO21" s="711">
        <f t="shared" si="7"/>
        <v>-2.1320120296653755E-2</v>
      </c>
      <c r="AP21" s="712">
        <f t="shared" si="8"/>
        <v>16.754320905344372</v>
      </c>
      <c r="AQ21" s="855">
        <f t="shared" si="9"/>
        <v>-2.6916376722052826</v>
      </c>
      <c r="AR21" s="624">
        <f>INDEX(Historical!$C$7:$C$1259,MATCH(B21,Historical!$B$7:$B$1281,0))*IF(AH21="n/a",1.03,IF(AH21&lt;0,1.01,IF(AH21&gt;10,1.1,(1+AH21/100))))</f>
        <v>1.0908</v>
      </c>
      <c r="AS21" s="853">
        <f t="shared" si="10"/>
        <v>1.14839424</v>
      </c>
      <c r="AT21" s="853">
        <f t="shared" si="11"/>
        <v>1.202253929856</v>
      </c>
      <c r="AU21" s="853">
        <f t="shared" si="11"/>
        <v>1.2586396391662462</v>
      </c>
      <c r="AV21" s="853">
        <f t="shared" si="11"/>
        <v>1.3176698382431431</v>
      </c>
      <c r="AW21" s="624">
        <f t="shared" si="12"/>
        <v>6.0177576472653893</v>
      </c>
      <c r="AX21" s="719">
        <f t="shared" si="13"/>
        <v>22.994870642970536</v>
      </c>
      <c r="AY21" s="900">
        <v>1.26</v>
      </c>
      <c r="AZ21" s="839">
        <v>75.52</v>
      </c>
      <c r="BA21" s="839">
        <v>-8.4599999999999991</v>
      </c>
      <c r="BB21" s="839">
        <v>0.19</v>
      </c>
      <c r="BC21" s="839">
        <v>17.07</v>
      </c>
      <c r="BE21" s="597">
        <v>1981</v>
      </c>
      <c r="BF21" s="865">
        <f t="shared" si="14"/>
        <v>3</v>
      </c>
      <c r="BG21" s="849">
        <v>4.3</v>
      </c>
    </row>
    <row r="22" spans="1:59" ht="11.25" customHeight="1" x14ac:dyDescent="0.2">
      <c r="A22" s="838" t="s">
        <v>161</v>
      </c>
      <c r="B22" s="842" t="s">
        <v>162</v>
      </c>
      <c r="C22" s="898" t="s">
        <v>128</v>
      </c>
      <c r="D22" s="898" t="s">
        <v>4281</v>
      </c>
      <c r="E22" s="705">
        <v>37</v>
      </c>
      <c r="F22" s="1139">
        <v>75</v>
      </c>
      <c r="G22" s="1139" t="s">
        <v>115</v>
      </c>
      <c r="H22" s="1139" t="s">
        <v>115</v>
      </c>
      <c r="I22" s="833">
        <v>71.58</v>
      </c>
      <c r="J22" s="624">
        <f t="shared" si="0"/>
        <v>1.0030734842134674</v>
      </c>
      <c r="K22" s="844">
        <v>0.17949999999999999</v>
      </c>
      <c r="L22" s="854">
        <v>4</v>
      </c>
      <c r="M22" s="615">
        <f t="shared" si="1"/>
        <v>0.71799999999999997</v>
      </c>
      <c r="N22" s="837" t="s">
        <v>163</v>
      </c>
      <c r="O22" s="706">
        <v>0.17430000000000001</v>
      </c>
      <c r="P22" s="606">
        <v>44168</v>
      </c>
      <c r="Q22" s="606">
        <v>44200</v>
      </c>
      <c r="R22" s="615">
        <f t="shared" si="2"/>
        <v>2.9833620195065875</v>
      </c>
      <c r="S22" s="673">
        <f>IF(INDEX(Historical!$D$7:$D$1257,MATCH(B22,Historical!$B$7:$B$1281,0))=0,"n/a",(INDEX(Historical!$C$7:$C$1259,MATCH(B22,Historical!$B$7:$B$1281,0))/INDEX(Historical!$D$7:$D$1257,MATCH(B22,Historical!$B$7:$B$1281,0))-1)*100)</f>
        <v>5.0000000000000044</v>
      </c>
      <c r="T22" s="673">
        <f>IF(INDEX(Historical!$F$7:$F$1250,MATCH(B22,Historical!$B$7:$B$1281,0))=0,"n/a",((INDEX(Historical!$C$7:$C$1259,MATCH(B22,Historical!$B$7:$B$1281,0))/INDEX(Historical!$F$7:$F$1250,MATCH(B22,Historical!$B$7:$B$1281,0)))^(1/3)-1)*100)</f>
        <v>6.0835823633204278</v>
      </c>
      <c r="U22" s="673">
        <f>IF(INDEX(Historical!$H$7:$H$1250,MATCH(B22,Historical!$B$7:$B$1281,0))=0,"n/a",((INDEX(Historical!$C$7:$C$1259,MATCH(B22,Historical!$B$7:$B$1281,0))/INDEX(Historical!$H$7:$H$1250,MATCH(B22,Historical!$B$7:$B$1281,0)))^(1/5)-1)*100)</f>
        <v>6.286682536874455</v>
      </c>
      <c r="V22" s="673">
        <f>IF(INDEX(Historical!$O$7:$O$1250,MATCH(B22,Historical!$B$7:$B$1281,0))=0,"n/a",((INDEX(Historical!$C$7:$C$1259,MATCH(B22,Historical!$B$7:$B$1281,0))/INDEX(Historical!$O$7:$O$1250,MATCH(B22,Historical!$B$7:$B$1281,0)))^(1/10)-1)*100)</f>
        <v>8.0987669241845204</v>
      </c>
      <c r="W22" s="674">
        <f t="shared" si="3"/>
        <v>0.77625181656989994</v>
      </c>
      <c r="X22" s="675">
        <f t="shared" si="4"/>
        <v>1.0477804228124092</v>
      </c>
      <c r="Y22" s="868"/>
      <c r="Z22" s="624">
        <f t="shared" si="5"/>
        <v>37.395833333333336</v>
      </c>
      <c r="AA22" s="853">
        <f t="shared" si="6"/>
        <v>37.28125</v>
      </c>
      <c r="AB22" s="854">
        <v>4</v>
      </c>
      <c r="AC22" s="833">
        <v>1.92</v>
      </c>
      <c r="AD22" s="833">
        <v>4.3499999999999996</v>
      </c>
      <c r="AE22" s="833">
        <v>10.47</v>
      </c>
      <c r="AF22" s="833">
        <v>14.69</v>
      </c>
      <c r="AG22" s="833">
        <v>43.3</v>
      </c>
      <c r="AH22" s="833">
        <v>15.9</v>
      </c>
      <c r="AI22" s="833">
        <v>0.69</v>
      </c>
      <c r="AJ22" s="833">
        <v>6</v>
      </c>
      <c r="AK22" s="833">
        <v>8.82</v>
      </c>
      <c r="AL22" s="845">
        <v>35040</v>
      </c>
      <c r="AM22" s="839">
        <v>0.2</v>
      </c>
      <c r="AN22" s="833">
        <v>1.1100000000000001</v>
      </c>
      <c r="AO22" s="711">
        <f t="shared" si="7"/>
        <v>-29.991493978912079</v>
      </c>
      <c r="AP22" s="712">
        <f t="shared" si="8"/>
        <v>7.2897560210879222</v>
      </c>
      <c r="AQ22" s="855">
        <f t="shared" si="9"/>
        <v>393.36106340984077</v>
      </c>
      <c r="AR22" s="624">
        <f>INDEX(Historical!$C$7:$C$1259,MATCH(B22,Historical!$B$7:$B$1281,0))*IF(AH22="n/a",1.03,IF(AH22&lt;0,1.01,IF(AH22&gt;10,1.1,(1+AH22/100))))</f>
        <v>0.76692000000000016</v>
      </c>
      <c r="AS22" s="853">
        <f t="shared" si="10"/>
        <v>0.77221174800000003</v>
      </c>
      <c r="AT22" s="853">
        <f t="shared" si="11"/>
        <v>0.8403208241736001</v>
      </c>
      <c r="AU22" s="853">
        <f t="shared" si="11"/>
        <v>0.91443712086571172</v>
      </c>
      <c r="AV22" s="853">
        <f t="shared" si="11"/>
        <v>0.9950904749260675</v>
      </c>
      <c r="AW22" s="624">
        <f t="shared" si="12"/>
        <v>4.288980167965379</v>
      </c>
      <c r="AX22" s="719">
        <f t="shared" si="13"/>
        <v>5.9918694718711638</v>
      </c>
      <c r="AY22" s="900">
        <v>0.81</v>
      </c>
      <c r="AZ22" s="839">
        <v>60.209999999999994</v>
      </c>
      <c r="BA22" s="839">
        <v>-14.17</v>
      </c>
      <c r="BB22" s="839">
        <v>-5.6000000000000005</v>
      </c>
      <c r="BC22" s="839">
        <v>-1.95</v>
      </c>
      <c r="BE22" s="597">
        <v>1985</v>
      </c>
      <c r="BF22" s="865">
        <f t="shared" si="14"/>
        <v>3</v>
      </c>
      <c r="BG22" s="849">
        <v>15.5</v>
      </c>
    </row>
    <row r="23" spans="1:59" ht="11.25" customHeight="1" x14ac:dyDescent="0.2">
      <c r="A23" s="831" t="s">
        <v>156</v>
      </c>
      <c r="B23" s="842" t="s">
        <v>157</v>
      </c>
      <c r="C23" s="898" t="s">
        <v>131</v>
      </c>
      <c r="D23" s="898" t="s">
        <v>4263</v>
      </c>
      <c r="E23" s="705">
        <v>50</v>
      </c>
      <c r="F23" s="1139">
        <v>32</v>
      </c>
      <c r="G23" s="1139" t="s">
        <v>37</v>
      </c>
      <c r="H23" s="1139" t="s">
        <v>37</v>
      </c>
      <c r="I23" s="833">
        <v>59.16</v>
      </c>
      <c r="J23" s="624">
        <f t="shared" si="0"/>
        <v>3.8201487491548343</v>
      </c>
      <c r="K23" s="844">
        <v>0.56499999999999995</v>
      </c>
      <c r="L23" s="854">
        <v>4</v>
      </c>
      <c r="M23" s="615">
        <f t="shared" si="1"/>
        <v>2.2599999999999998</v>
      </c>
      <c r="N23" s="837" t="s">
        <v>119</v>
      </c>
      <c r="O23" s="706">
        <v>0.53500000000000003</v>
      </c>
      <c r="P23" s="606">
        <v>44151</v>
      </c>
      <c r="Q23" s="606">
        <v>44166</v>
      </c>
      <c r="R23" s="615">
        <f t="shared" si="2"/>
        <v>5.6074766355140024</v>
      </c>
      <c r="S23" s="673">
        <f>IF(INDEX(Historical!$D$7:$D$1257,MATCH(B23,Historical!$B$7:$B$1281,0))=0,"n/a",(INDEX(Historical!$C$7:$C$1259,MATCH(B23,Historical!$B$7:$B$1281,0))/INDEX(Historical!$D$7:$D$1257,MATCH(B23,Historical!$B$7:$B$1281,0))-1)*100)</f>
        <v>5.8536585365853711</v>
      </c>
      <c r="T23" s="673">
        <f>IF(INDEX(Historical!$F$7:$F$1250,MATCH(B23,Historical!$B$7:$B$1281,0))=0,"n/a",((INDEX(Historical!$C$7:$C$1259,MATCH(B23,Historical!$B$7:$B$1281,0))/INDEX(Historical!$F$7:$F$1250,MATCH(B23,Historical!$B$7:$B$1281,0)))^(1/3)-1)*100)</f>
        <v>6.2332300028181908</v>
      </c>
      <c r="U23" s="673">
        <f>IF(INDEX(Historical!$H$7:$H$1250,MATCH(B23,Historical!$B$7:$B$1281,0))=0,"n/a",((INDEX(Historical!$C$7:$C$1259,MATCH(B23,Historical!$B$7:$B$1281,0))/INDEX(Historical!$H$7:$H$1250,MATCH(B23,Historical!$B$7:$B$1281,0)))^(1/5)-1)*100)</f>
        <v>6.0202792665945193</v>
      </c>
      <c r="V23" s="673">
        <f>IF(INDEX(Historical!$O$7:$O$1250,MATCH(B23,Historical!$B$7:$B$1281,0))=0,"n/a",((INDEX(Historical!$C$7:$C$1259,MATCH(B23,Historical!$B$7:$B$1281,0))/INDEX(Historical!$O$7:$O$1250,MATCH(B23,Historical!$B$7:$B$1281,0)))^(1/10)-1)*100)</f>
        <v>4.1860862762268525</v>
      </c>
      <c r="W23" s="674">
        <f t="shared" si="3"/>
        <v>1.4381641632147451</v>
      </c>
      <c r="X23" s="675">
        <f t="shared" si="4"/>
        <v>2.7364905757247819</v>
      </c>
      <c r="Y23" s="842"/>
      <c r="Z23" s="624">
        <f t="shared" si="5"/>
        <v>61.917808219178085</v>
      </c>
      <c r="AA23" s="853">
        <f t="shared" si="6"/>
        <v>16.208219178082192</v>
      </c>
      <c r="AB23" s="854">
        <v>12</v>
      </c>
      <c r="AC23" s="833">
        <v>3.65</v>
      </c>
      <c r="AD23" s="833">
        <v>3.53</v>
      </c>
      <c r="AE23" s="833">
        <v>2.2200000000000002</v>
      </c>
      <c r="AF23" s="833">
        <v>1.5</v>
      </c>
      <c r="AG23" s="833">
        <v>7.9</v>
      </c>
      <c r="AH23" s="833">
        <v>-31.4</v>
      </c>
      <c r="AI23" s="833">
        <v>4.01</v>
      </c>
      <c r="AJ23" s="833">
        <v>2.1999999999999997</v>
      </c>
      <c r="AK23" s="833">
        <v>4.68</v>
      </c>
      <c r="AL23" s="845">
        <v>3770</v>
      </c>
      <c r="AM23" s="839">
        <v>0.6</v>
      </c>
      <c r="AN23" s="833">
        <v>1.44</v>
      </c>
      <c r="AO23" s="711">
        <f t="shared" si="7"/>
        <v>-6.3677911623328391</v>
      </c>
      <c r="AP23" s="712">
        <f t="shared" si="8"/>
        <v>9.8404280157493531</v>
      </c>
      <c r="AQ23" s="855">
        <f t="shared" si="9"/>
        <v>3.9494081371067358</v>
      </c>
      <c r="AR23" s="624">
        <f>INDEX(Historical!$C$7:$C$1259,MATCH(B23,Historical!$B$7:$B$1281,0))*IF(AH23="n/a",1.03,IF(AH23&lt;0,1.01,IF(AH23&gt;10,1.1,(1+AH23/100))))</f>
        <v>2.1917</v>
      </c>
      <c r="AS23" s="853">
        <f t="shared" si="10"/>
        <v>2.2795871700000001</v>
      </c>
      <c r="AT23" s="853">
        <f t="shared" si="11"/>
        <v>2.386271849556</v>
      </c>
      <c r="AU23" s="853">
        <f t="shared" si="11"/>
        <v>2.4979493721152206</v>
      </c>
      <c r="AV23" s="853">
        <f t="shared" si="11"/>
        <v>2.6148534027302128</v>
      </c>
      <c r="AW23" s="624">
        <f t="shared" si="12"/>
        <v>11.970361794401434</v>
      </c>
      <c r="AX23" s="719">
        <f t="shared" si="13"/>
        <v>20.233877272483834</v>
      </c>
      <c r="AY23" s="900">
        <v>0.34</v>
      </c>
      <c r="AZ23" s="839">
        <v>23.07</v>
      </c>
      <c r="BA23" s="839">
        <v>-27.860000000000003</v>
      </c>
      <c r="BB23" s="839">
        <v>-2.3199999999999998</v>
      </c>
      <c r="BC23" s="839">
        <v>0.59</v>
      </c>
      <c r="BE23" s="597">
        <v>1972</v>
      </c>
      <c r="BF23" s="865">
        <f t="shared" si="14"/>
        <v>5</v>
      </c>
      <c r="BG23" s="849">
        <v>2.5</v>
      </c>
    </row>
    <row r="24" spans="1:59" ht="11.25" customHeight="1" x14ac:dyDescent="0.2">
      <c r="A24" s="831" t="s">
        <v>146</v>
      </c>
      <c r="B24" s="842" t="s">
        <v>147</v>
      </c>
      <c r="C24" s="898" t="s">
        <v>4127</v>
      </c>
      <c r="D24" s="898" t="s">
        <v>4272</v>
      </c>
      <c r="E24" s="705">
        <v>28</v>
      </c>
      <c r="F24" s="1139">
        <v>108</v>
      </c>
      <c r="G24" s="1139" t="s">
        <v>37</v>
      </c>
      <c r="H24" s="1139" t="s">
        <v>115</v>
      </c>
      <c r="I24" s="833">
        <v>108.59</v>
      </c>
      <c r="J24" s="624">
        <f t="shared" si="0"/>
        <v>0.66304447923381526</v>
      </c>
      <c r="K24" s="851">
        <v>0.18</v>
      </c>
      <c r="L24" s="854">
        <v>4</v>
      </c>
      <c r="M24" s="615">
        <f t="shared" si="1"/>
        <v>0.72</v>
      </c>
      <c r="N24" s="837" t="s">
        <v>148</v>
      </c>
      <c r="O24" s="707">
        <v>0.17</v>
      </c>
      <c r="P24" s="606">
        <v>44070</v>
      </c>
      <c r="Q24" s="606">
        <v>44085</v>
      </c>
      <c r="R24" s="615">
        <f t="shared" si="2"/>
        <v>5.8823529411764595</v>
      </c>
      <c r="S24" s="673">
        <f>IF(INDEX(Historical!$D$7:$D$1257,MATCH(B24,Historical!$B$7:$B$1281,0))=0,"n/a",(INDEX(Historical!$C$7:$C$1259,MATCH(B24,Historical!$B$7:$B$1281,0))/INDEX(Historical!$D$7:$D$1257,MATCH(B24,Historical!$B$7:$B$1281,0))-1)*100)</f>
        <v>9.375</v>
      </c>
      <c r="T24" s="673">
        <f>IF(INDEX(Historical!$F$7:$F$1250,MATCH(B24,Historical!$B$7:$B$1281,0))=0,"n/a",((INDEX(Historical!$C$7:$C$1259,MATCH(B24,Historical!$B$7:$B$1281,0))/INDEX(Historical!$F$7:$F$1250,MATCH(B24,Historical!$B$7:$B$1281,0)))^(1/3)-1)*100)</f>
        <v>12.624788044360603</v>
      </c>
      <c r="U24" s="673">
        <f>IF(INDEX(Historical!$H$7:$H$1250,MATCH(B24,Historical!$B$7:$B$1281,0))=0,"n/a",((INDEX(Historical!$C$7:$C$1259,MATCH(B24,Historical!$B$7:$B$1281,0))/INDEX(Historical!$H$7:$H$1250,MATCH(B24,Historical!$B$7:$B$1281,0)))^(1/5)-1)*100)</f>
        <v>12.410450056630019</v>
      </c>
      <c r="V24" s="673">
        <f>IF(INDEX(Historical!$O$7:$O$1250,MATCH(B24,Historical!$B$7:$B$1281,0))=0,"n/a",((INDEX(Historical!$C$7:$C$1259,MATCH(B24,Historical!$B$7:$B$1281,0))/INDEX(Historical!$O$7:$O$1250,MATCH(B24,Historical!$B$7:$B$1281,0)))^(1/10)-1)*100)</f>
        <v>10.411032000450016</v>
      </c>
      <c r="W24" s="674">
        <f t="shared" si="3"/>
        <v>1.1920480175350128</v>
      </c>
      <c r="X24" s="675">
        <f t="shared" si="4"/>
        <v>1.3202606443223424</v>
      </c>
      <c r="Y24" s="634"/>
      <c r="Z24" s="624">
        <f t="shared" si="5"/>
        <v>42.603550295857993</v>
      </c>
      <c r="AA24" s="853">
        <f t="shared" si="6"/>
        <v>64.254437869822496</v>
      </c>
      <c r="AB24" s="854">
        <v>12</v>
      </c>
      <c r="AC24" s="833">
        <v>1.69</v>
      </c>
      <c r="AD24" s="833">
        <v>4.2300000000000004</v>
      </c>
      <c r="AE24" s="833">
        <v>7.21</v>
      </c>
      <c r="AF24" s="833">
        <v>8.8000000000000007</v>
      </c>
      <c r="AG24" s="833">
        <v>13.600000000000001</v>
      </c>
      <c r="AH24" s="833">
        <v>69.599999999999994</v>
      </c>
      <c r="AI24" s="833">
        <v>11.360000000000001</v>
      </c>
      <c r="AJ24" s="833">
        <v>9.4</v>
      </c>
      <c r="AK24" s="833">
        <v>14.899999999999999</v>
      </c>
      <c r="AL24" s="845">
        <v>3070</v>
      </c>
      <c r="AM24" s="839">
        <v>0.3</v>
      </c>
      <c r="AN24" s="833">
        <v>0</v>
      </c>
      <c r="AO24" s="711">
        <f t="shared" si="7"/>
        <v>-51.180943333958666</v>
      </c>
      <c r="AP24" s="712">
        <f t="shared" si="8"/>
        <v>13.073494535863833</v>
      </c>
      <c r="AQ24" s="855">
        <f t="shared" si="9"/>
        <v>401.30454405566809</v>
      </c>
      <c r="AR24" s="624">
        <f>INDEX(Historical!$C$7:$C$1259,MATCH(B24,Historical!$B$7:$B$1281,0))*IF(AH24="n/a",1.03,IF(AH24&lt;0,1.01,IF(AH24&gt;10,1.1,(1+AH24/100))))</f>
        <v>0.77</v>
      </c>
      <c r="AS24" s="853">
        <f t="shared" si="10"/>
        <v>0.84700000000000009</v>
      </c>
      <c r="AT24" s="853">
        <f t="shared" si="11"/>
        <v>0.93170000000000019</v>
      </c>
      <c r="AU24" s="853">
        <f t="shared" si="11"/>
        <v>1.0248700000000004</v>
      </c>
      <c r="AV24" s="853">
        <f t="shared" si="11"/>
        <v>1.1273570000000006</v>
      </c>
      <c r="AW24" s="624">
        <f t="shared" si="12"/>
        <v>4.700927000000001</v>
      </c>
      <c r="AX24" s="719">
        <f t="shared" si="13"/>
        <v>4.329060686987753</v>
      </c>
      <c r="AY24" s="900">
        <v>0.81</v>
      </c>
      <c r="AZ24" s="839">
        <v>161.66</v>
      </c>
      <c r="BA24" s="839">
        <v>-1</v>
      </c>
      <c r="BB24" s="839">
        <v>9.66</v>
      </c>
      <c r="BC24" s="839">
        <v>43.62</v>
      </c>
      <c r="BE24" s="597">
        <v>1993</v>
      </c>
      <c r="BF24" s="865">
        <f t="shared" si="14"/>
        <v>2</v>
      </c>
      <c r="BG24" s="849">
        <v>10.7</v>
      </c>
    </row>
    <row r="25" spans="1:59" ht="11.25" customHeight="1" x14ac:dyDescent="0.2">
      <c r="A25" s="838" t="s">
        <v>158</v>
      </c>
      <c r="B25" s="842" t="s">
        <v>159</v>
      </c>
      <c r="C25" s="898" t="s">
        <v>112</v>
      </c>
      <c r="D25" s="898" t="s">
        <v>4257</v>
      </c>
      <c r="E25" s="705">
        <v>35</v>
      </c>
      <c r="F25" s="1139">
        <v>78</v>
      </c>
      <c r="G25" s="1139" t="s">
        <v>37</v>
      </c>
      <c r="H25" s="1139" t="s">
        <v>37</v>
      </c>
      <c r="I25" s="833">
        <v>52.41</v>
      </c>
      <c r="J25" s="624">
        <f t="shared" si="0"/>
        <v>1.679068879984736</v>
      </c>
      <c r="K25" s="851">
        <v>0.22</v>
      </c>
      <c r="L25" s="854">
        <v>4</v>
      </c>
      <c r="M25" s="615">
        <f t="shared" si="1"/>
        <v>0.88</v>
      </c>
      <c r="N25" s="837" t="s">
        <v>160</v>
      </c>
      <c r="O25" s="707">
        <v>0.2175</v>
      </c>
      <c r="P25" s="606">
        <v>44112</v>
      </c>
      <c r="Q25" s="606">
        <v>44134</v>
      </c>
      <c r="R25" s="615">
        <f t="shared" si="2"/>
        <v>1.1494252873563229</v>
      </c>
      <c r="S25" s="673">
        <f>IF(INDEX(Historical!$D$7:$D$1257,MATCH(B25,Historical!$B$7:$B$1281,0))=0,"n/a",(INDEX(Historical!$C$7:$C$1259,MATCH(B25,Historical!$B$7:$B$1281,0))/INDEX(Historical!$D$7:$D$1257,MATCH(B25,Historical!$B$7:$B$1281,0))-1)*100)</f>
        <v>2.0467836257310079</v>
      </c>
      <c r="T25" s="673">
        <f>IF(INDEX(Historical!$F$7:$F$1250,MATCH(B25,Historical!$B$7:$B$1281,0))=0,"n/a",((INDEX(Historical!$C$7:$C$1259,MATCH(B25,Historical!$B$7:$B$1281,0))/INDEX(Historical!$F$7:$F$1250,MATCH(B25,Historical!$B$7:$B$1281,0)))^(1/3)-1)*100)</f>
        <v>1.9866147229893327</v>
      </c>
      <c r="U25" s="673">
        <f>IF(INDEX(Historical!$H$7:$H$1250,MATCH(B25,Historical!$B$7:$B$1281,0))=0,"n/a",((INDEX(Historical!$C$7:$C$1259,MATCH(B25,Historical!$B$7:$B$1281,0))/INDEX(Historical!$H$7:$H$1250,MATCH(B25,Historical!$B$7:$B$1281,0)))^(1/5)-1)*100)</f>
        <v>1.6866825195069879</v>
      </c>
      <c r="V25" s="673">
        <f>IF(INDEX(Historical!$O$7:$O$1250,MATCH(B25,Historical!$B$7:$B$1281,0))=0,"n/a",((INDEX(Historical!$C$7:$C$1259,MATCH(B25,Historical!$B$7:$B$1281,0))/INDEX(Historical!$O$7:$O$1250,MATCH(B25,Historical!$B$7:$B$1281,0)))^(1/10)-1)*100)</f>
        <v>2.1545304377299512</v>
      </c>
      <c r="W25" s="674">
        <f t="shared" si="3"/>
        <v>0.78285388313386017</v>
      </c>
      <c r="X25" s="675">
        <f t="shared" si="4"/>
        <v>1.8293736654088805E-2</v>
      </c>
      <c r="Y25" s="842"/>
      <c r="Z25" s="624">
        <f t="shared" si="5"/>
        <v>44</v>
      </c>
      <c r="AA25" s="853">
        <f t="shared" si="6"/>
        <v>26.204999999999998</v>
      </c>
      <c r="AB25" s="854">
        <v>7</v>
      </c>
      <c r="AC25" s="833">
        <v>2</v>
      </c>
      <c r="AD25" s="833">
        <v>3.82</v>
      </c>
      <c r="AE25" s="833">
        <v>2.65</v>
      </c>
      <c r="AF25" s="833">
        <v>3.03</v>
      </c>
      <c r="AG25" s="833">
        <v>12</v>
      </c>
      <c r="AH25" s="833">
        <v>-14.299999999999999</v>
      </c>
      <c r="AI25" s="833">
        <v>11.67</v>
      </c>
      <c r="AJ25" s="833">
        <v>92.2</v>
      </c>
      <c r="AK25" s="833">
        <v>7.0000000000000009</v>
      </c>
      <c r="AL25" s="845">
        <v>2810</v>
      </c>
      <c r="AM25" s="839">
        <v>1.2</v>
      </c>
      <c r="AN25" s="833">
        <v>0</v>
      </c>
      <c r="AO25" s="711">
        <f t="shared" si="7"/>
        <v>-22.839248600508274</v>
      </c>
      <c r="AP25" s="712">
        <f t="shared" si="8"/>
        <v>3.3657513994917236</v>
      </c>
      <c r="AQ25" s="855">
        <f t="shared" si="9"/>
        <v>87.854731108907643</v>
      </c>
      <c r="AR25" s="624">
        <f>INDEX(Historical!$C$7:$C$1259,MATCH(B25,Historical!$B$7:$B$1281,0))*IF(AH25="n/a",1.03,IF(AH25&lt;0,1.01,IF(AH25&gt;10,1.1,(1+AH25/100))))</f>
        <v>0.88122500000000004</v>
      </c>
      <c r="AS25" s="853">
        <f t="shared" si="10"/>
        <v>0.96934750000000014</v>
      </c>
      <c r="AT25" s="853">
        <f t="shared" si="11"/>
        <v>1.0372018250000001</v>
      </c>
      <c r="AU25" s="853">
        <f t="shared" si="11"/>
        <v>1.1098059527500002</v>
      </c>
      <c r="AV25" s="853">
        <f t="shared" si="11"/>
        <v>1.1874923694425001</v>
      </c>
      <c r="AW25" s="624">
        <f t="shared" si="12"/>
        <v>5.1850726471925013</v>
      </c>
      <c r="AX25" s="719">
        <f t="shared" si="13"/>
        <v>9.8932887754102303</v>
      </c>
      <c r="AY25" s="900">
        <v>0.86</v>
      </c>
      <c r="AZ25" s="839">
        <v>58.819999999999993</v>
      </c>
      <c r="BA25" s="839">
        <v>-4.1900000000000004</v>
      </c>
      <c r="BB25" s="839">
        <v>4</v>
      </c>
      <c r="BC25" s="839">
        <v>12.42</v>
      </c>
      <c r="BE25" s="597">
        <v>1986</v>
      </c>
      <c r="BF25" s="865">
        <f t="shared" si="14"/>
        <v>3</v>
      </c>
      <c r="BG25" s="849">
        <v>9</v>
      </c>
    </row>
    <row r="26" spans="1:59" s="744" customFormat="1" ht="11.25" customHeight="1" x14ac:dyDescent="0.2">
      <c r="A26" s="619" t="s">
        <v>473</v>
      </c>
      <c r="B26" s="751" t="s">
        <v>474</v>
      </c>
      <c r="C26" s="898" t="s">
        <v>108</v>
      </c>
      <c r="D26" s="898" t="s">
        <v>118</v>
      </c>
      <c r="E26" s="727">
        <v>27</v>
      </c>
      <c r="F26" s="1139">
        <v>124</v>
      </c>
      <c r="G26" s="1138" t="s">
        <v>106</v>
      </c>
      <c r="H26" s="1138" t="s">
        <v>106</v>
      </c>
      <c r="I26" s="737">
        <v>45.9</v>
      </c>
      <c r="J26" s="729">
        <f t="shared" si="0"/>
        <v>0.8061002178649237</v>
      </c>
      <c r="K26" s="749">
        <v>9.2499999999999999E-2</v>
      </c>
      <c r="L26" s="731">
        <v>4</v>
      </c>
      <c r="M26" s="732">
        <f t="shared" si="1"/>
        <v>0.37</v>
      </c>
      <c r="N26" s="733" t="s">
        <v>122</v>
      </c>
      <c r="O26" s="750">
        <v>8.5000000000000006E-2</v>
      </c>
      <c r="P26" s="1130">
        <v>44138</v>
      </c>
      <c r="Q26" s="1130">
        <v>44153</v>
      </c>
      <c r="R26" s="732">
        <f t="shared" si="2"/>
        <v>8.8235294117646959</v>
      </c>
      <c r="S26" s="673">
        <f>IF(INDEX(Historical!$D$7:$D$1257,MATCH(B26,Historical!$B$7:$B$1281,0))=0,"n/a",(INDEX(Historical!$C$7:$C$1259,MATCH(B26,Historical!$B$7:$B$1281,0))/INDEX(Historical!$D$7:$D$1257,MATCH(B26,Historical!$B$7:$B$1281,0))-1)*100)</f>
        <v>6.9230769230769207</v>
      </c>
      <c r="T26" s="673">
        <f>IF(INDEX(Historical!$F$7:$F$1250,MATCH(B26,Historical!$B$7:$B$1281,0))=0,"n/a",((INDEX(Historical!$C$7:$C$1259,MATCH(B26,Historical!$B$7:$B$1281,0))/INDEX(Historical!$F$7:$F$1250,MATCH(B26,Historical!$B$7:$B$1281,0)))^(1/3)-1)*100)</f>
        <v>7.7863934213827424</v>
      </c>
      <c r="U26" s="673">
        <f>IF(INDEX(Historical!$H$7:$H$1250,MATCH(B26,Historical!$B$7:$B$1281,0))=0,"n/a",((INDEX(Historical!$C$7:$C$1259,MATCH(B26,Historical!$B$7:$B$1281,0))/INDEX(Historical!$H$7:$H$1250,MATCH(B26,Historical!$B$7:$B$1281,0)))^(1/5)-1)*100)</f>
        <v>8.9615428923526252</v>
      </c>
      <c r="V26" s="673">
        <f>IF(INDEX(Historical!$O$7:$O$1250,MATCH(B26,Historical!$B$7:$B$1281,0))=0,"n/a",((INDEX(Historical!$C$7:$C$1259,MATCH(B26,Historical!$B$7:$B$1281,0))/INDEX(Historical!$O$7:$O$1250,MATCH(B26,Historical!$B$7:$B$1281,0)))^(1/10)-1)*100)</f>
        <v>8.3212039253183221</v>
      </c>
      <c r="W26" s="674">
        <f t="shared" si="3"/>
        <v>1.0769526829027696</v>
      </c>
      <c r="X26" s="675">
        <f t="shared" si="4"/>
        <v>0.60962876818725342</v>
      </c>
      <c r="Y26" s="1170"/>
      <c r="Z26" s="729">
        <f t="shared" si="5"/>
        <v>22.023809523809522</v>
      </c>
      <c r="AA26" s="736">
        <f t="shared" si="6"/>
        <v>27.321428571428573</v>
      </c>
      <c r="AB26" s="731">
        <v>12</v>
      </c>
      <c r="AC26" s="737">
        <v>1.68</v>
      </c>
      <c r="AD26" s="737">
        <v>2.77</v>
      </c>
      <c r="AE26" s="737">
        <v>5.01</v>
      </c>
      <c r="AF26" s="737">
        <v>3.48</v>
      </c>
      <c r="AG26" s="737">
        <v>13.100000000000001</v>
      </c>
      <c r="AH26" s="737">
        <v>15.2</v>
      </c>
      <c r="AI26" s="737">
        <v>8.4500000000000011</v>
      </c>
      <c r="AJ26" s="737">
        <v>14.7</v>
      </c>
      <c r="AK26" s="737">
        <v>10.07</v>
      </c>
      <c r="AL26" s="738">
        <v>12910</v>
      </c>
      <c r="AM26" s="739">
        <v>2.1</v>
      </c>
      <c r="AN26" s="737">
        <v>0.56999999999999995</v>
      </c>
      <c r="AO26" s="740">
        <f t="shared" si="7"/>
        <v>-17.553785461211024</v>
      </c>
      <c r="AP26" s="741">
        <f t="shared" si="8"/>
        <v>9.7676431102175485</v>
      </c>
      <c r="AQ26" s="742">
        <f t="shared" si="9"/>
        <v>105.56542232861746</v>
      </c>
      <c r="AR26" s="624">
        <f>INDEX(Historical!$C$7:$C$1259,MATCH(B26,Historical!$B$7:$B$1281,0))*IF(AH26="n/a",1.03,IF(AH26&lt;0,1.01,IF(AH26&gt;10,1.1,(1+AH26/100))))</f>
        <v>0.38224999999999998</v>
      </c>
      <c r="AS26" s="736">
        <f t="shared" si="10"/>
        <v>0.41455012499999999</v>
      </c>
      <c r="AT26" s="736">
        <f t="shared" si="11"/>
        <v>0.45600513750000005</v>
      </c>
      <c r="AU26" s="736">
        <f t="shared" si="11"/>
        <v>0.50160565125000012</v>
      </c>
      <c r="AV26" s="736">
        <f t="shared" si="11"/>
        <v>0.55176621637500023</v>
      </c>
      <c r="AW26" s="729">
        <f t="shared" si="12"/>
        <v>2.3061771301250005</v>
      </c>
      <c r="AX26" s="743">
        <f t="shared" si="13"/>
        <v>5.0243510460239662</v>
      </c>
      <c r="AY26" s="901">
        <v>0.67</v>
      </c>
      <c r="AZ26" s="739">
        <v>49.51</v>
      </c>
      <c r="BA26" s="739">
        <v>-5.87</v>
      </c>
      <c r="BB26" s="739">
        <v>0.04</v>
      </c>
      <c r="BC26" s="739">
        <v>3.09</v>
      </c>
      <c r="BD26" s="875"/>
      <c r="BE26" s="597">
        <v>1995</v>
      </c>
      <c r="BF26" s="865">
        <f t="shared" si="14"/>
        <v>2</v>
      </c>
      <c r="BG26" s="793">
        <v>5.7</v>
      </c>
    </row>
    <row r="27" spans="1:59" ht="11.25" customHeight="1" x14ac:dyDescent="0.2">
      <c r="A27" s="831" t="s">
        <v>493</v>
      </c>
      <c r="B27" s="842" t="s">
        <v>494</v>
      </c>
      <c r="C27" s="898" t="s">
        <v>112</v>
      </c>
      <c r="D27" s="898" t="s">
        <v>211</v>
      </c>
      <c r="E27" s="705">
        <v>27</v>
      </c>
      <c r="F27" s="1139">
        <v>118</v>
      </c>
      <c r="G27" s="1139" t="s">
        <v>37</v>
      </c>
      <c r="H27" s="1139" t="s">
        <v>115</v>
      </c>
      <c r="I27" s="833">
        <v>215.88</v>
      </c>
      <c r="J27" s="624">
        <f t="shared" si="0"/>
        <v>1.9084676672225311</v>
      </c>
      <c r="K27" s="851">
        <v>1.03</v>
      </c>
      <c r="L27" s="854">
        <v>4</v>
      </c>
      <c r="M27" s="615">
        <f t="shared" si="1"/>
        <v>4.12</v>
      </c>
      <c r="N27" s="837" t="s">
        <v>416</v>
      </c>
      <c r="O27" s="707">
        <v>0.86</v>
      </c>
      <c r="P27" s="904">
        <v>43665</v>
      </c>
      <c r="Q27" s="904">
        <v>43697</v>
      </c>
      <c r="R27" s="615">
        <f t="shared" si="2"/>
        <v>19.767441860465119</v>
      </c>
      <c r="S27" s="673">
        <f>IF(INDEX(Historical!$D$7:$D$1257,MATCH(B27,Historical!$B$7:$B$1281,0))=0,"n/a",(INDEX(Historical!$C$7:$C$1259,MATCH(B27,Historical!$B$7:$B$1281,0))/INDEX(Historical!$D$7:$D$1257,MATCH(B27,Historical!$B$7:$B$1281,0))-1)*100)</f>
        <v>8.9947089947090006</v>
      </c>
      <c r="T27" s="673">
        <f>IF(INDEX(Historical!$F$7:$F$1250,MATCH(B27,Historical!$B$7:$B$1281,0))=0,"n/a",((INDEX(Historical!$C$7:$C$1259,MATCH(B27,Historical!$B$7:$B$1281,0))/INDEX(Historical!$F$7:$F$1250,MATCH(B27,Historical!$B$7:$B$1281,0)))^(1/3)-1)*100)</f>
        <v>9.9457654977474608</v>
      </c>
      <c r="U27" s="673">
        <f>IF(INDEX(Historical!$H$7:$H$1250,MATCH(B27,Historical!$B$7:$B$1281,0))=0,"n/a",((INDEX(Historical!$C$7:$C$1259,MATCH(B27,Historical!$B$7:$B$1281,0))/INDEX(Historical!$H$7:$H$1250,MATCH(B27,Historical!$B$7:$B$1281,0)))^(1/5)-1)*100)</f>
        <v>6.9818188131610226</v>
      </c>
      <c r="V27" s="673">
        <f>IF(INDEX(Historical!$O$7:$O$1250,MATCH(B27,Historical!$B$7:$B$1281,0))=0,"n/a",((INDEX(Historical!$C$7:$C$1259,MATCH(B27,Historical!$B$7:$B$1281,0))/INDEX(Historical!$O$7:$O$1250,MATCH(B27,Historical!$B$7:$B$1281,0)))^(1/10)-1)*100)</f>
        <v>9.128171118390549</v>
      </c>
      <c r="W27" s="674">
        <f t="shared" si="3"/>
        <v>0.76486502308164828</v>
      </c>
      <c r="X27" s="675">
        <f t="shared" si="4"/>
        <v>1.4248609822777596</v>
      </c>
      <c r="Y27" s="646" t="s">
        <v>4582</v>
      </c>
      <c r="Z27" s="624">
        <f t="shared" si="5"/>
        <v>77.443609022556387</v>
      </c>
      <c r="AA27" s="853">
        <f t="shared" si="6"/>
        <v>40.578947368421048</v>
      </c>
      <c r="AB27" s="854">
        <v>12</v>
      </c>
      <c r="AC27" s="833">
        <v>5.32</v>
      </c>
      <c r="AD27" s="833" t="s">
        <v>136</v>
      </c>
      <c r="AE27" s="833">
        <v>2.76</v>
      </c>
      <c r="AF27" s="833">
        <v>7.88</v>
      </c>
      <c r="AG27" s="833">
        <v>20.599999999999998</v>
      </c>
      <c r="AH27" s="834">
        <v>-49</v>
      </c>
      <c r="AI27" s="834">
        <v>29.38</v>
      </c>
      <c r="AJ27" s="833">
        <v>4.9000000000000004</v>
      </c>
      <c r="AK27" s="833">
        <v>-1.1199999999999999</v>
      </c>
      <c r="AL27" s="845">
        <v>115200</v>
      </c>
      <c r="AM27" s="839">
        <v>0.1</v>
      </c>
      <c r="AN27" s="833">
        <v>2.42</v>
      </c>
      <c r="AO27" s="711">
        <f t="shared" si="7"/>
        <v>-31.688660888037496</v>
      </c>
      <c r="AP27" s="712">
        <f t="shared" si="8"/>
        <v>8.8902864803835531</v>
      </c>
      <c r="AQ27" s="855">
        <f t="shared" si="9"/>
        <v>276.98340975176899</v>
      </c>
      <c r="AR27" s="624">
        <f>INDEX(Historical!$C$7:$C$1259,MATCH(B27,Historical!$B$7:$B$1281,0))*IF(AH27="n/a",1.03,IF(AH27&lt;0,1.01,IF(AH27&gt;10,1.1,(1+AH27/100))))</f>
        <v>4.1612</v>
      </c>
      <c r="AS27" s="853">
        <f t="shared" si="10"/>
        <v>4.5773200000000003</v>
      </c>
      <c r="AT27" s="853">
        <f t="shared" ref="AT27:AV46" si="15">IF($AK27="n/a",1.03*AS27,IF($AK27&lt;0,1.01*AS27,IF($AK27&gt;10,1.1*AS27,(1+$AK27/100)*AS27)))</f>
        <v>4.6230932000000005</v>
      </c>
      <c r="AU27" s="853">
        <f t="shared" si="15"/>
        <v>4.6693241320000007</v>
      </c>
      <c r="AV27" s="853">
        <f t="shared" si="15"/>
        <v>4.7160173733200006</v>
      </c>
      <c r="AW27" s="624">
        <f t="shared" si="12"/>
        <v>22.74695470532</v>
      </c>
      <c r="AX27" s="719">
        <f t="shared" si="13"/>
        <v>10.536851355067631</v>
      </c>
      <c r="AY27" s="900">
        <v>0.96</v>
      </c>
      <c r="AZ27" s="839">
        <v>146.72</v>
      </c>
      <c r="BA27" s="839">
        <v>-4.7600000000000007</v>
      </c>
      <c r="BB27" s="839">
        <v>12.55</v>
      </c>
      <c r="BC27" s="839">
        <v>37.630000000000003</v>
      </c>
      <c r="BE27" s="597">
        <v>1994</v>
      </c>
      <c r="BF27" s="865">
        <f t="shared" si="14"/>
        <v>2</v>
      </c>
      <c r="BG27" s="849">
        <v>3.9</v>
      </c>
    </row>
    <row r="28" spans="1:59" ht="11.25" customHeight="1" x14ac:dyDescent="0.2">
      <c r="A28" s="838" t="s">
        <v>502</v>
      </c>
      <c r="B28" s="842" t="s">
        <v>503</v>
      </c>
      <c r="C28" s="898" t="s">
        <v>108</v>
      </c>
      <c r="D28" s="898" t="s">
        <v>118</v>
      </c>
      <c r="E28" s="705">
        <v>27</v>
      </c>
      <c r="F28" s="1139">
        <v>119</v>
      </c>
      <c r="G28" s="1139" t="s">
        <v>37</v>
      </c>
      <c r="H28" s="1139" t="s">
        <v>37</v>
      </c>
      <c r="I28" s="833">
        <v>162.58000000000001</v>
      </c>
      <c r="J28" s="624">
        <f t="shared" si="0"/>
        <v>1.919055234346168</v>
      </c>
      <c r="K28" s="851">
        <v>0.78</v>
      </c>
      <c r="L28" s="854">
        <v>4</v>
      </c>
      <c r="M28" s="615">
        <f t="shared" si="1"/>
        <v>3.12</v>
      </c>
      <c r="N28" s="837" t="s">
        <v>504</v>
      </c>
      <c r="O28" s="707">
        <v>0.75</v>
      </c>
      <c r="P28" s="606">
        <v>44000</v>
      </c>
      <c r="Q28" s="606">
        <v>44022</v>
      </c>
      <c r="R28" s="615">
        <f t="shared" si="2"/>
        <v>4.0000000000000036</v>
      </c>
      <c r="S28" s="673">
        <f>IF(INDEX(Historical!$D$7:$D$1257,MATCH(B28,Historical!$B$7:$B$1281,0))=0,"n/a",(INDEX(Historical!$C$7:$C$1259,MATCH(B28,Historical!$B$7:$B$1281,0))/INDEX(Historical!$D$7:$D$1257,MATCH(B28,Historical!$B$7:$B$1281,0))-1)*100)</f>
        <v>3.3783783783783772</v>
      </c>
      <c r="T28" s="673">
        <f>IF(INDEX(Historical!$F$7:$F$1250,MATCH(B28,Historical!$B$7:$B$1281,0))=0,"n/a",((INDEX(Historical!$C$7:$C$1259,MATCH(B28,Historical!$B$7:$B$1281,0))/INDEX(Historical!$F$7:$F$1250,MATCH(B28,Historical!$B$7:$B$1281,0)))^(1/3)-1)*100)</f>
        <v>3.0040889085006572</v>
      </c>
      <c r="U28" s="673">
        <f>IF(INDEX(Historical!$H$7:$H$1250,MATCH(B28,Historical!$B$7:$B$1281,0))=0,"n/a",((INDEX(Historical!$C$7:$C$1259,MATCH(B28,Historical!$B$7:$B$1281,0))/INDEX(Historical!$H$7:$H$1250,MATCH(B28,Historical!$B$7:$B$1281,0)))^(1/5)-1)*100)</f>
        <v>2.9967449959592329</v>
      </c>
      <c r="V28" s="673">
        <f>IF(INDEX(Historical!$O$7:$O$1250,MATCH(B28,Historical!$B$7:$B$1281,0))=0,"n/a",((INDEX(Historical!$C$7:$C$1259,MATCH(B28,Historical!$B$7:$B$1281,0))/INDEX(Historical!$O$7:$O$1250,MATCH(B28,Historical!$B$7:$B$1281,0)))^(1/10)-1)*100)</f>
        <v>9.1066309670035253</v>
      </c>
      <c r="W28" s="674">
        <f t="shared" si="3"/>
        <v>0.32907284887435068</v>
      </c>
      <c r="X28" s="675">
        <f t="shared" si="4"/>
        <v>1.0333603434342182</v>
      </c>
      <c r="Y28" s="843" t="s">
        <v>505</v>
      </c>
      <c r="Z28" s="624">
        <f t="shared" si="5"/>
        <v>40.051347881899872</v>
      </c>
      <c r="AA28" s="853">
        <f t="shared" si="6"/>
        <v>20.870346598202826</v>
      </c>
      <c r="AB28" s="854">
        <v>12</v>
      </c>
      <c r="AC28" s="833">
        <v>7.79</v>
      </c>
      <c r="AD28" s="833">
        <v>1.49</v>
      </c>
      <c r="AE28" s="833">
        <v>2.0699999999999998</v>
      </c>
      <c r="AF28" s="833">
        <v>1.32</v>
      </c>
      <c r="AG28" s="833">
        <v>4</v>
      </c>
      <c r="AH28" s="833">
        <v>15.1</v>
      </c>
      <c r="AI28" s="833">
        <v>7.3999999999999995</v>
      </c>
      <c r="AJ28" s="833">
        <v>2.9000000000000004</v>
      </c>
      <c r="AK28" s="833">
        <v>14.24</v>
      </c>
      <c r="AL28" s="845">
        <v>74490</v>
      </c>
      <c r="AM28" s="839">
        <v>0.4</v>
      </c>
      <c r="AN28" s="833">
        <v>0.28999999999999998</v>
      </c>
      <c r="AO28" s="711">
        <f t="shared" si="7"/>
        <v>-15.954546367897425</v>
      </c>
      <c r="AP28" s="712">
        <f t="shared" si="8"/>
        <v>4.9158002303054005</v>
      </c>
      <c r="AQ28" s="855">
        <f t="shared" si="9"/>
        <v>10.652323387020024</v>
      </c>
      <c r="AR28" s="624">
        <f>INDEX(Historical!$C$7:$C$1259,MATCH(B28,Historical!$B$7:$B$1281,0))*IF(AH28="n/a",1.03,IF(AH28&lt;0,1.01,IF(AH28&gt;10,1.1,(1+AH28/100))))</f>
        <v>3.3660000000000005</v>
      </c>
      <c r="AS28" s="853">
        <f t="shared" si="10"/>
        <v>3.6150840000000009</v>
      </c>
      <c r="AT28" s="853">
        <f t="shared" si="15"/>
        <v>3.9765924000000012</v>
      </c>
      <c r="AU28" s="853">
        <f t="shared" si="15"/>
        <v>4.3742516400000016</v>
      </c>
      <c r="AV28" s="853">
        <f t="shared" si="15"/>
        <v>4.811676804000002</v>
      </c>
      <c r="AW28" s="624">
        <f t="shared" si="12"/>
        <v>20.143604844000006</v>
      </c>
      <c r="AX28" s="719">
        <f t="shared" si="13"/>
        <v>12.389964844384306</v>
      </c>
      <c r="AY28" s="900">
        <v>0.73</v>
      </c>
      <c r="AZ28" s="839">
        <v>86.11999999999999</v>
      </c>
      <c r="BA28" s="839">
        <v>-5.29</v>
      </c>
      <c r="BB28" s="839">
        <v>3.9</v>
      </c>
      <c r="BC28" s="839">
        <v>19.91</v>
      </c>
      <c r="BE28" s="597">
        <v>1994</v>
      </c>
      <c r="BF28" s="865">
        <f t="shared" si="14"/>
        <v>2</v>
      </c>
      <c r="BG28" s="849">
        <v>1.2</v>
      </c>
    </row>
    <row r="29" spans="1:59" ht="11.25" customHeight="1" x14ac:dyDescent="0.2">
      <c r="A29" s="831" t="s">
        <v>192</v>
      </c>
      <c r="B29" s="842" t="s">
        <v>193</v>
      </c>
      <c r="C29" s="898" t="s">
        <v>108</v>
      </c>
      <c r="D29" s="898" t="s">
        <v>4273</v>
      </c>
      <c r="E29" s="705">
        <v>53</v>
      </c>
      <c r="F29" s="1139">
        <v>25</v>
      </c>
      <c r="G29" s="1139" t="s">
        <v>106</v>
      </c>
      <c r="H29" s="1139" t="s">
        <v>106</v>
      </c>
      <c r="I29" s="833">
        <v>74.03</v>
      </c>
      <c r="J29" s="624">
        <f t="shared" si="0"/>
        <v>1.4183439146292043</v>
      </c>
      <c r="K29" s="844">
        <v>0.26250000000000001</v>
      </c>
      <c r="L29" s="854">
        <v>4</v>
      </c>
      <c r="M29" s="615">
        <f t="shared" si="1"/>
        <v>1.05</v>
      </c>
      <c r="N29" s="837" t="s">
        <v>3918</v>
      </c>
      <c r="O29" s="708">
        <v>0.2571</v>
      </c>
      <c r="P29" s="606">
        <v>44263</v>
      </c>
      <c r="Q29" s="606">
        <v>44279</v>
      </c>
      <c r="R29" s="615">
        <f t="shared" si="2"/>
        <v>2.1003500583430634</v>
      </c>
      <c r="S29" s="673">
        <f>IF(INDEX(Historical!$D$7:$D$1257,MATCH(B29,Historical!$B$7:$B$1281,0))=0,"n/a",(INDEX(Historical!$C$7:$C$1259,MATCH(B29,Historical!$B$7:$B$1281,0))/INDEX(Historical!$D$7:$D$1257,MATCH(B29,Historical!$B$7:$B$1281,0))-1)*100)</f>
        <v>3.8461538461538547</v>
      </c>
      <c r="T29" s="673">
        <f>IF(INDEX(Historical!$F$7:$F$1250,MATCH(B29,Historical!$B$7:$B$1281,0))=0,"n/a",((INDEX(Historical!$C$7:$C$1259,MATCH(B29,Historical!$B$7:$B$1281,0))/INDEX(Historical!$F$7:$F$1250,MATCH(B29,Historical!$B$7:$B$1281,0)))^(1/3)-1)*100)</f>
        <v>9.7791713006891499</v>
      </c>
      <c r="U29" s="673">
        <f>IF(INDEX(Historical!$H$7:$H$1250,MATCH(B29,Historical!$B$7:$B$1281,0))=0,"n/a",((INDEX(Historical!$C$7:$C$1259,MATCH(B29,Historical!$B$7:$B$1281,0))/INDEX(Historical!$H$7:$H$1250,MATCH(B29,Historical!$B$7:$B$1281,0)))^(1/5)-1)*100)</f>
        <v>7.8419391443819375</v>
      </c>
      <c r="V29" s="673">
        <f>IF(INDEX(Historical!$O$7:$O$1250,MATCH(B29,Historical!$B$7:$B$1281,0))=0,"n/a",((INDEX(Historical!$C$7:$C$1259,MATCH(B29,Historical!$B$7:$B$1281,0))/INDEX(Historical!$O$7:$O$1250,MATCH(B29,Historical!$B$7:$B$1281,0)))^(1/10)-1)*100)</f>
        <v>6.4655484405231389</v>
      </c>
      <c r="W29" s="674">
        <f t="shared" si="3"/>
        <v>1.2128807349477428</v>
      </c>
      <c r="X29" s="675">
        <f t="shared" si="4"/>
        <v>0.6645711139306727</v>
      </c>
      <c r="Y29" s="642" t="s">
        <v>436</v>
      </c>
      <c r="Z29" s="624">
        <f t="shared" si="5"/>
        <v>41.832669322709172</v>
      </c>
      <c r="AA29" s="853">
        <f t="shared" si="6"/>
        <v>29.494023904382473</v>
      </c>
      <c r="AB29" s="854">
        <v>12</v>
      </c>
      <c r="AC29" s="833">
        <v>2.5099999999999998</v>
      </c>
      <c r="AD29" s="833" t="s">
        <v>136</v>
      </c>
      <c r="AE29" s="833">
        <v>9.85</v>
      </c>
      <c r="AF29" s="833">
        <v>2.67</v>
      </c>
      <c r="AG29" s="833">
        <v>9.4</v>
      </c>
      <c r="AH29" s="833">
        <v>-0.5</v>
      </c>
      <c r="AI29" s="833">
        <v>-2.59</v>
      </c>
      <c r="AJ29" s="833">
        <v>11.799999999999999</v>
      </c>
      <c r="AK29" s="833">
        <v>-8.6999999999999993</v>
      </c>
      <c r="AL29" s="845">
        <v>8800</v>
      </c>
      <c r="AM29" s="839">
        <v>2.4</v>
      </c>
      <c r="AN29" s="833">
        <v>0</v>
      </c>
      <c r="AO29" s="711">
        <f t="shared" si="7"/>
        <v>-20.233740845371329</v>
      </c>
      <c r="AP29" s="712">
        <f t="shared" si="8"/>
        <v>9.260283059011142</v>
      </c>
      <c r="AQ29" s="855">
        <f t="shared" si="9"/>
        <v>87.081733563703452</v>
      </c>
      <c r="AR29" s="624">
        <f>INDEX(Historical!$C$7:$C$1259,MATCH(B29,Historical!$B$7:$B$1281,0))*IF(AH29="n/a",1.03,IF(AH29&lt;0,1.01,IF(AH29&gt;10,1.1,(1+AH29/100))))</f>
        <v>1.0388571428571429</v>
      </c>
      <c r="AS29" s="853">
        <f t="shared" si="10"/>
        <v>1.0492457142857143</v>
      </c>
      <c r="AT29" s="853">
        <f t="shared" si="15"/>
        <v>1.0597381714285714</v>
      </c>
      <c r="AU29" s="853">
        <f t="shared" si="15"/>
        <v>1.0703355531428571</v>
      </c>
      <c r="AV29" s="853">
        <f t="shared" si="15"/>
        <v>1.0810389086742858</v>
      </c>
      <c r="AW29" s="624">
        <f t="shared" si="12"/>
        <v>5.2992154903885709</v>
      </c>
      <c r="AX29" s="719">
        <f t="shared" si="13"/>
        <v>7.1582000410489943</v>
      </c>
      <c r="AY29" s="900">
        <v>0.99</v>
      </c>
      <c r="AZ29" s="839">
        <v>70.8</v>
      </c>
      <c r="BA29" s="839">
        <v>-6.39</v>
      </c>
      <c r="BB29" s="839">
        <v>6.5299999999999994</v>
      </c>
      <c r="BC29" s="839">
        <v>21.98</v>
      </c>
      <c r="BE29" s="597">
        <v>1969</v>
      </c>
      <c r="BF29" s="865">
        <f t="shared" si="14"/>
        <v>6</v>
      </c>
      <c r="BG29" s="849">
        <v>1</v>
      </c>
    </row>
    <row r="30" spans="1:59" ht="11.25" customHeight="1" x14ac:dyDescent="0.2">
      <c r="A30" s="831" t="s">
        <v>195</v>
      </c>
      <c r="B30" s="842" t="s">
        <v>196</v>
      </c>
      <c r="C30" s="898" t="s">
        <v>108</v>
      </c>
      <c r="D30" s="898" t="s">
        <v>4273</v>
      </c>
      <c r="E30" s="705">
        <v>29</v>
      </c>
      <c r="F30" s="1139">
        <v>99</v>
      </c>
      <c r="G30" s="1139" t="s">
        <v>37</v>
      </c>
      <c r="H30" s="1139" t="s">
        <v>37</v>
      </c>
      <c r="I30" s="833">
        <v>71.19</v>
      </c>
      <c r="J30" s="624">
        <f t="shared" si="0"/>
        <v>2.359882005899705</v>
      </c>
      <c r="K30" s="851">
        <v>0.42</v>
      </c>
      <c r="L30" s="854">
        <v>4</v>
      </c>
      <c r="M30" s="615">
        <f t="shared" si="1"/>
        <v>1.68</v>
      </c>
      <c r="N30" s="837" t="s">
        <v>119</v>
      </c>
      <c r="O30" s="707">
        <v>0.41</v>
      </c>
      <c r="P30" s="606">
        <v>44088</v>
      </c>
      <c r="Q30" s="606">
        <v>44113</v>
      </c>
      <c r="R30" s="615">
        <f t="shared" si="2"/>
        <v>2.4390243902439046</v>
      </c>
      <c r="S30" s="673">
        <f>IF(INDEX(Historical!$D$7:$D$1257,MATCH(B30,Historical!$B$7:$B$1281,0))=0,"n/a",(INDEX(Historical!$C$7:$C$1259,MATCH(B30,Historical!$B$7:$B$1281,0))/INDEX(Historical!$D$7:$D$1257,MATCH(B30,Historical!$B$7:$B$1281,0))-1)*100)</f>
        <v>6.4516129032258007</v>
      </c>
      <c r="T30" s="673">
        <f>IF(INDEX(Historical!$F$7:$F$1250,MATCH(B30,Historical!$B$7:$B$1281,0))=0,"n/a",((INDEX(Historical!$C$7:$C$1259,MATCH(B30,Historical!$B$7:$B$1281,0))/INDEX(Historical!$F$7:$F$1250,MATCH(B30,Historical!$B$7:$B$1281,0)))^(1/3)-1)*100)</f>
        <v>8.2713447015707828</v>
      </c>
      <c r="U30" s="673">
        <f>IF(INDEX(Historical!$H$7:$H$1250,MATCH(B30,Historical!$B$7:$B$1281,0))=0,"n/a",((INDEX(Historical!$C$7:$C$1259,MATCH(B30,Historical!$B$7:$B$1281,0))/INDEX(Historical!$H$7:$H$1250,MATCH(B30,Historical!$B$7:$B$1281,0)))^(1/5)-1)*100)</f>
        <v>6.2245311048367169</v>
      </c>
      <c r="V30" s="673">
        <f>IF(INDEX(Historical!$O$7:$O$1250,MATCH(B30,Historical!$B$7:$B$1281,0))=0,"n/a",((INDEX(Historical!$C$7:$C$1259,MATCH(B30,Historical!$B$7:$B$1281,0))/INDEX(Historical!$O$7:$O$1250,MATCH(B30,Historical!$B$7:$B$1281,0)))^(1/10)-1)*100)</f>
        <v>6.0155599874165855</v>
      </c>
      <c r="W30" s="674">
        <f t="shared" si="3"/>
        <v>1.03473843131101</v>
      </c>
      <c r="X30" s="675">
        <f t="shared" si="4"/>
        <v>0.79801680831239963</v>
      </c>
      <c r="Y30" s="842"/>
      <c r="Z30" s="624">
        <f t="shared" si="5"/>
        <v>56.375838926174495</v>
      </c>
      <c r="AA30" s="853">
        <f t="shared" si="6"/>
        <v>23.889261744966444</v>
      </c>
      <c r="AB30" s="854">
        <v>12</v>
      </c>
      <c r="AC30" s="833">
        <v>2.98</v>
      </c>
      <c r="AD30" s="833">
        <v>3.05</v>
      </c>
      <c r="AE30" s="833">
        <v>9.89</v>
      </c>
      <c r="AF30" s="833">
        <v>1.85</v>
      </c>
      <c r="AG30" s="833">
        <v>7.9</v>
      </c>
      <c r="AH30" s="833">
        <v>-0.5</v>
      </c>
      <c r="AI30" s="833">
        <v>-1.72</v>
      </c>
      <c r="AJ30" s="833">
        <v>7.8</v>
      </c>
      <c r="AK30" s="833">
        <v>8</v>
      </c>
      <c r="AL30" s="845">
        <v>3870</v>
      </c>
      <c r="AM30" s="839">
        <v>0.70000000000000007</v>
      </c>
      <c r="AN30" s="833">
        <v>0.04</v>
      </c>
      <c r="AO30" s="711">
        <f t="shared" si="7"/>
        <v>-15.304848634230021</v>
      </c>
      <c r="AP30" s="712">
        <f t="shared" si="8"/>
        <v>8.5844131107364223</v>
      </c>
      <c r="AQ30" s="855">
        <f t="shared" si="9"/>
        <v>40.15092535975149</v>
      </c>
      <c r="AR30" s="624">
        <f>INDEX(Historical!$C$7:$C$1259,MATCH(B30,Historical!$B$7:$B$1281,0))*IF(AH30="n/a",1.03,IF(AH30&lt;0,1.01,IF(AH30&gt;10,1.1,(1+AH30/100))))</f>
        <v>1.6664999999999999</v>
      </c>
      <c r="AS30" s="853">
        <f t="shared" si="10"/>
        <v>1.6831649999999998</v>
      </c>
      <c r="AT30" s="853">
        <f t="shared" si="15"/>
        <v>1.8178181999999998</v>
      </c>
      <c r="AU30" s="853">
        <f t="shared" si="15"/>
        <v>1.9632436559999999</v>
      </c>
      <c r="AV30" s="853">
        <f t="shared" si="15"/>
        <v>2.1203031484800001</v>
      </c>
      <c r="AW30" s="624">
        <f t="shared" si="12"/>
        <v>9.2510300044799987</v>
      </c>
      <c r="AX30" s="719">
        <f t="shared" si="13"/>
        <v>12.994844787863464</v>
      </c>
      <c r="AY30" s="900">
        <v>0.72</v>
      </c>
      <c r="AZ30" s="839">
        <v>51.44</v>
      </c>
      <c r="BA30" s="839">
        <v>-4.5199999999999996</v>
      </c>
      <c r="BB30" s="839">
        <v>6.21</v>
      </c>
      <c r="BC30" s="839">
        <v>17.16</v>
      </c>
      <c r="BE30" s="597">
        <v>1993</v>
      </c>
      <c r="BF30" s="865">
        <f t="shared" si="14"/>
        <v>2</v>
      </c>
      <c r="BG30" s="849">
        <v>1.3</v>
      </c>
    </row>
    <row r="31" spans="1:59" ht="11.25" customHeight="1" x14ac:dyDescent="0.2">
      <c r="A31" s="831" t="s">
        <v>528</v>
      </c>
      <c r="B31" s="842" t="s">
        <v>529</v>
      </c>
      <c r="C31" s="898" t="s">
        <v>108</v>
      </c>
      <c r="D31" s="898" t="s">
        <v>4273</v>
      </c>
      <c r="E31" s="705">
        <v>27</v>
      </c>
      <c r="F31" s="1139">
        <v>125</v>
      </c>
      <c r="G31" s="1139" t="s">
        <v>106</v>
      </c>
      <c r="H31" s="1139" t="s">
        <v>106</v>
      </c>
      <c r="I31" s="833">
        <v>104.4</v>
      </c>
      <c r="J31" s="624">
        <f t="shared" si="0"/>
        <v>2.7586206896551722</v>
      </c>
      <c r="K31" s="851">
        <v>0.72</v>
      </c>
      <c r="L31" s="854">
        <v>4</v>
      </c>
      <c r="M31" s="615">
        <f t="shared" si="1"/>
        <v>2.88</v>
      </c>
      <c r="N31" s="837" t="s">
        <v>148</v>
      </c>
      <c r="O31" s="707">
        <v>0.71</v>
      </c>
      <c r="P31" s="606">
        <v>44162</v>
      </c>
      <c r="Q31" s="606">
        <v>44180</v>
      </c>
      <c r="R31" s="615">
        <f t="shared" si="2"/>
        <v>1.4084507042253533</v>
      </c>
      <c r="S31" s="673">
        <f>IF(INDEX(Historical!$D$7:$D$1257,MATCH(B31,Historical!$B$7:$B$1281,0))=0,"n/a",(INDEX(Historical!$C$7:$C$1259,MATCH(B31,Historical!$B$7:$B$1281,0))/INDEX(Historical!$D$7:$D$1257,MATCH(B31,Historical!$B$7:$B$1281,0))-1)*100)</f>
        <v>1.7857142857143016</v>
      </c>
      <c r="T31" s="673">
        <f>IF(INDEX(Historical!$F$7:$F$1250,MATCH(B31,Historical!$B$7:$B$1281,0))=0,"n/a",((INDEX(Historical!$C$7:$C$1259,MATCH(B31,Historical!$B$7:$B$1281,0))/INDEX(Historical!$F$7:$F$1250,MATCH(B31,Historical!$B$7:$B$1281,0)))^(1/3)-1)*100)</f>
        <v>8.1983855523197526</v>
      </c>
      <c r="U31" s="673">
        <f>IF(INDEX(Historical!$H$7:$H$1250,MATCH(B31,Historical!$B$7:$B$1281,0))=0,"n/a",((INDEX(Historical!$C$7:$C$1259,MATCH(B31,Historical!$B$7:$B$1281,0))/INDEX(Historical!$H$7:$H$1250,MATCH(B31,Historical!$B$7:$B$1281,0)))^(1/5)-1)*100)</f>
        <v>6.2980048262344379</v>
      </c>
      <c r="V31" s="673">
        <f>IF(INDEX(Historical!$O$7:$O$1250,MATCH(B31,Historical!$B$7:$B$1281,0))=0,"n/a",((INDEX(Historical!$C$7:$C$1259,MATCH(B31,Historical!$B$7:$B$1281,0))/INDEX(Historical!$O$7:$O$1250,MATCH(B31,Historical!$B$7:$B$1281,0)))^(1/10)-1)*100)</f>
        <v>4.8195970319958814</v>
      </c>
      <c r="W31" s="674">
        <f t="shared" si="3"/>
        <v>1.3067492540193388</v>
      </c>
      <c r="X31" s="675">
        <f t="shared" si="4"/>
        <v>1.7494457850651217</v>
      </c>
      <c r="Y31" s="842"/>
      <c r="Z31" s="624">
        <f t="shared" si="5"/>
        <v>56.581532416502945</v>
      </c>
      <c r="AA31" s="853">
        <f t="shared" si="6"/>
        <v>20.510805500982318</v>
      </c>
      <c r="AB31" s="854">
        <v>12</v>
      </c>
      <c r="AC31" s="833">
        <v>5.09</v>
      </c>
      <c r="AD31" s="833">
        <v>2.09</v>
      </c>
      <c r="AE31" s="833">
        <v>6.4</v>
      </c>
      <c r="AF31" s="833">
        <v>1.62</v>
      </c>
      <c r="AG31" s="833">
        <v>8</v>
      </c>
      <c r="AH31" s="833">
        <v>-25.3</v>
      </c>
      <c r="AI31" s="833">
        <v>-7.32</v>
      </c>
      <c r="AJ31" s="833">
        <v>3.5999999999999996</v>
      </c>
      <c r="AK31" s="833">
        <v>10.02</v>
      </c>
      <c r="AL31" s="845">
        <v>6540</v>
      </c>
      <c r="AM31" s="839">
        <v>1.6</v>
      </c>
      <c r="AN31" s="833">
        <v>0.06</v>
      </c>
      <c r="AO31" s="711">
        <f t="shared" si="7"/>
        <v>-11.454179985092708</v>
      </c>
      <c r="AP31" s="712">
        <f t="shared" si="8"/>
        <v>9.0566255158896105</v>
      </c>
      <c r="AQ31" s="855">
        <f t="shared" si="9"/>
        <v>21.522754909141504</v>
      </c>
      <c r="AR31" s="624">
        <f>INDEX(Historical!$C$7:$C$1259,MATCH(B31,Historical!$B$7:$B$1281,0))*IF(AH31="n/a",1.03,IF(AH31&lt;0,1.01,IF(AH31&gt;10,1.1,(1+AH31/100))))</f>
        <v>2.8785000000000003</v>
      </c>
      <c r="AS31" s="853">
        <f t="shared" si="10"/>
        <v>2.9072850000000003</v>
      </c>
      <c r="AT31" s="853">
        <f t="shared" si="15"/>
        <v>3.1980135000000005</v>
      </c>
      <c r="AU31" s="853">
        <f t="shared" si="15"/>
        <v>3.517814850000001</v>
      </c>
      <c r="AV31" s="853">
        <f t="shared" si="15"/>
        <v>3.8695963350000016</v>
      </c>
      <c r="AW31" s="624">
        <f t="shared" si="12"/>
        <v>16.371209685000004</v>
      </c>
      <c r="AX31" s="719">
        <f t="shared" si="13"/>
        <v>15.681235330459772</v>
      </c>
      <c r="AY31" s="900">
        <v>1.47</v>
      </c>
      <c r="AZ31" s="839">
        <v>118.91000000000001</v>
      </c>
      <c r="BA31" s="839">
        <v>-4.8099999999999996</v>
      </c>
      <c r="BB31" s="839">
        <v>10.01</v>
      </c>
      <c r="BC31" s="839">
        <v>32.67</v>
      </c>
      <c r="BE31" s="597">
        <v>1994</v>
      </c>
      <c r="BF31" s="865">
        <f t="shared" si="14"/>
        <v>2</v>
      </c>
      <c r="BG31" s="849">
        <v>0.8</v>
      </c>
    </row>
    <row r="32" spans="1:59" ht="11.25" customHeight="1" x14ac:dyDescent="0.2">
      <c r="A32" s="831" t="s">
        <v>506</v>
      </c>
      <c r="B32" s="842" t="s">
        <v>507</v>
      </c>
      <c r="C32" s="898" t="s">
        <v>128</v>
      </c>
      <c r="D32" s="898" t="s">
        <v>4288</v>
      </c>
      <c r="E32" s="705">
        <v>25</v>
      </c>
      <c r="F32" s="1139">
        <v>142</v>
      </c>
      <c r="G32" s="1139" t="s">
        <v>115</v>
      </c>
      <c r="H32" s="1139" t="s">
        <v>115</v>
      </c>
      <c r="I32" s="841">
        <v>78.75</v>
      </c>
      <c r="J32" s="624">
        <f t="shared" si="0"/>
        <v>1.2825396825396824</v>
      </c>
      <c r="K32" s="851">
        <v>0.2525</v>
      </c>
      <c r="L32" s="854">
        <v>4</v>
      </c>
      <c r="M32" s="615">
        <f t="shared" si="1"/>
        <v>1.01</v>
      </c>
      <c r="N32" s="837" t="s">
        <v>119</v>
      </c>
      <c r="O32" s="707">
        <v>0.24</v>
      </c>
      <c r="P32" s="606">
        <v>44239</v>
      </c>
      <c r="Q32" s="606">
        <v>44256</v>
      </c>
      <c r="R32" s="615">
        <f t="shared" si="2"/>
        <v>5.2083333333333384</v>
      </c>
      <c r="S32" s="673">
        <f>IF(INDEX(Historical!$D$7:$D$1257,MATCH(B32,Historical!$B$7:$B$1281,0))=0,"n/a",(INDEX(Historical!$C$7:$C$1259,MATCH(B32,Historical!$B$7:$B$1281,0))/INDEX(Historical!$D$7:$D$1257,MATCH(B32,Historical!$B$7:$B$1281,0))-1)*100)</f>
        <v>5.4945054945054972</v>
      </c>
      <c r="T32" s="673">
        <f>IF(INDEX(Historical!$F$7:$F$1250,MATCH(B32,Historical!$B$7:$B$1281,0))=0,"n/a",((INDEX(Historical!$C$7:$C$1259,MATCH(B32,Historical!$B$7:$B$1281,0))/INDEX(Historical!$F$7:$F$1250,MATCH(B32,Historical!$B$7:$B$1281,0)))^(1/3)-1)*100)</f>
        <v>8.0983869874452274</v>
      </c>
      <c r="U32" s="673">
        <f>IF(INDEX(Historical!$H$7:$H$1250,MATCH(B32,Historical!$B$7:$B$1281,0))=0,"n/a",((INDEX(Historical!$C$7:$C$1259,MATCH(B32,Historical!$B$7:$B$1281,0))/INDEX(Historical!$H$7:$H$1250,MATCH(B32,Historical!$B$7:$B$1281,0)))^(1/5)-1)*100)</f>
        <v>7.4581318351847781</v>
      </c>
      <c r="V32" s="673">
        <f>IF(INDEX(Historical!$O$7:$O$1250,MATCH(B32,Historical!$B$7:$B$1281,0))=0,"n/a",((INDEX(Historical!$C$7:$C$1259,MATCH(B32,Historical!$B$7:$B$1281,0))/INDEX(Historical!$O$7:$O$1250,MATCH(B32,Historical!$B$7:$B$1281,0)))^(1/10)-1)*100)</f>
        <v>20.003511246606287</v>
      </c>
      <c r="W32" s="674">
        <f t="shared" si="3"/>
        <v>0.37284113490075865</v>
      </c>
      <c r="X32" s="675">
        <f t="shared" si="4"/>
        <v>0.49066656810426174</v>
      </c>
      <c r="Y32" s="634"/>
      <c r="Z32" s="624">
        <f t="shared" si="5"/>
        <v>32.371794871794876</v>
      </c>
      <c r="AA32" s="853">
        <f t="shared" si="6"/>
        <v>25.240384615384613</v>
      </c>
      <c r="AB32" s="854">
        <v>12</v>
      </c>
      <c r="AC32" s="833">
        <v>3.12</v>
      </c>
      <c r="AD32" s="833">
        <v>3.01</v>
      </c>
      <c r="AE32" s="833">
        <v>4.13</v>
      </c>
      <c r="AF32" s="833">
        <v>6.51</v>
      </c>
      <c r="AG32" s="833">
        <v>26.1</v>
      </c>
      <c r="AH32" s="833">
        <v>27.6</v>
      </c>
      <c r="AI32" s="833">
        <v>7.8</v>
      </c>
      <c r="AJ32" s="833">
        <v>15.2</v>
      </c>
      <c r="AK32" s="833">
        <v>8.4699999999999989</v>
      </c>
      <c r="AL32" s="845">
        <v>20230</v>
      </c>
      <c r="AM32" s="839">
        <v>0.1</v>
      </c>
      <c r="AN32" s="833">
        <v>0.72</v>
      </c>
      <c r="AO32" s="711">
        <f t="shared" si="7"/>
        <v>-16.499713097660152</v>
      </c>
      <c r="AP32" s="712">
        <f t="shared" si="8"/>
        <v>8.7406715177244614</v>
      </c>
      <c r="AQ32" s="855">
        <f t="shared" si="9"/>
        <v>170.23849865229445</v>
      </c>
      <c r="AR32" s="624">
        <f>INDEX(Historical!$C$7:$C$1259,MATCH(B32,Historical!$B$7:$B$1281,0))*IF(AH32="n/a",1.03,IF(AH32&lt;0,1.01,IF(AH32&gt;10,1.1,(1+AH32/100))))</f>
        <v>1.056</v>
      </c>
      <c r="AS32" s="853">
        <f t="shared" si="10"/>
        <v>1.138368</v>
      </c>
      <c r="AT32" s="853">
        <f t="shared" si="15"/>
        <v>1.2347877696</v>
      </c>
      <c r="AU32" s="853">
        <f t="shared" si="15"/>
        <v>1.3393742936851201</v>
      </c>
      <c r="AV32" s="853">
        <f t="shared" si="15"/>
        <v>1.4528192963602498</v>
      </c>
      <c r="AW32" s="624">
        <f t="shared" si="12"/>
        <v>6.2213493596453695</v>
      </c>
      <c r="AX32" s="719">
        <f t="shared" si="13"/>
        <v>7.9001261709782469</v>
      </c>
      <c r="AY32" s="900">
        <v>0.36</v>
      </c>
      <c r="AZ32" s="839">
        <v>64.13</v>
      </c>
      <c r="BA32" s="839">
        <v>-20.419999999999998</v>
      </c>
      <c r="BB32" s="839">
        <v>-7.01</v>
      </c>
      <c r="BC32" s="839">
        <v>-8.39</v>
      </c>
      <c r="BE32" s="597">
        <v>1997</v>
      </c>
      <c r="BF32" s="865">
        <f t="shared" si="14"/>
        <v>2</v>
      </c>
      <c r="BG32" s="849">
        <v>10.9</v>
      </c>
    </row>
    <row r="33" spans="1:59" ht="11.25" customHeight="1" x14ac:dyDescent="0.2">
      <c r="A33" s="831" t="s">
        <v>179</v>
      </c>
      <c r="B33" s="842" t="s">
        <v>180</v>
      </c>
      <c r="C33" s="898" t="s">
        <v>108</v>
      </c>
      <c r="D33" s="898" t="s">
        <v>118</v>
      </c>
      <c r="E33" s="705">
        <v>61</v>
      </c>
      <c r="F33" s="1139">
        <v>9</v>
      </c>
      <c r="G33" s="1139" t="s">
        <v>37</v>
      </c>
      <c r="H33" s="1139" t="s">
        <v>37</v>
      </c>
      <c r="I33" s="833">
        <v>97.87</v>
      </c>
      <c r="J33" s="624">
        <f t="shared" si="0"/>
        <v>2.5748441810565037</v>
      </c>
      <c r="K33" s="844">
        <v>0.63</v>
      </c>
      <c r="L33" s="854">
        <v>4</v>
      </c>
      <c r="M33" s="615">
        <f t="shared" si="1"/>
        <v>2.52</v>
      </c>
      <c r="N33" s="837" t="s">
        <v>218</v>
      </c>
      <c r="O33" s="706">
        <v>0.6</v>
      </c>
      <c r="P33" s="606">
        <v>44271</v>
      </c>
      <c r="Q33" s="606">
        <v>44301</v>
      </c>
      <c r="R33" s="615">
        <f t="shared" si="2"/>
        <v>5.0000000000000044</v>
      </c>
      <c r="S33" s="673">
        <f>IF(INDEX(Historical!$D$7:$D$1257,MATCH(B33,Historical!$B$7:$B$1281,0))=0,"n/a",(INDEX(Historical!$C$7:$C$1259,MATCH(B33,Historical!$B$7:$B$1281,0))/INDEX(Historical!$D$7:$D$1257,MATCH(B33,Historical!$B$7:$B$1281,0))-1)*100)</f>
        <v>6.7873303167420795</v>
      </c>
      <c r="T33" s="673">
        <f>IF(INDEX(Historical!$F$7:$F$1250,MATCH(B33,Historical!$B$7:$B$1281,0))=0,"n/a",((INDEX(Historical!$C$7:$C$1259,MATCH(B33,Historical!$B$7:$B$1281,0))/INDEX(Historical!$F$7:$F$1250,MATCH(B33,Historical!$B$7:$B$1281,0)))^(1/3)-1)*100)</f>
        <v>6.0267878161645028</v>
      </c>
      <c r="U33" s="673">
        <f>IF(INDEX(Historical!$H$7:$H$1250,MATCH(B33,Historical!$B$7:$B$1281,0))=0,"n/a",((INDEX(Historical!$C$7:$C$1259,MATCH(B33,Historical!$B$7:$B$1281,0))/INDEX(Historical!$H$7:$H$1250,MATCH(B33,Historical!$B$7:$B$1281,0)))^(1/5)-1)*100)</f>
        <v>5.3338899855576605</v>
      </c>
      <c r="V33" s="673">
        <f>IF(INDEX(Historical!$O$7:$O$1250,MATCH(B33,Historical!$B$7:$B$1281,0))=0,"n/a",((INDEX(Historical!$C$7:$C$1259,MATCH(B33,Historical!$B$7:$B$1281,0))/INDEX(Historical!$O$7:$O$1250,MATCH(B33,Historical!$B$7:$B$1281,0)))^(1/10)-1)*100)</f>
        <v>4.0610667554088042</v>
      </c>
      <c r="W33" s="674">
        <f t="shared" si="3"/>
        <v>1.3134209080541766</v>
      </c>
      <c r="X33" s="675">
        <f t="shared" si="4"/>
        <v>0.17317824628433962</v>
      </c>
      <c r="Y33" s="638"/>
      <c r="Z33" s="624">
        <f t="shared" si="5"/>
        <v>33.466135458167329</v>
      </c>
      <c r="AA33" s="853">
        <f t="shared" si="6"/>
        <v>12.99734395750332</v>
      </c>
      <c r="AB33" s="854">
        <v>12</v>
      </c>
      <c r="AC33" s="833">
        <v>7.53</v>
      </c>
      <c r="AD33" s="833">
        <v>2.0499999999999998</v>
      </c>
      <c r="AE33" s="833">
        <v>2.0699999999999998</v>
      </c>
      <c r="AF33" s="833">
        <v>1.63</v>
      </c>
      <c r="AG33" s="833">
        <v>6</v>
      </c>
      <c r="AH33" s="833">
        <v>593.29999999999995</v>
      </c>
      <c r="AI33" s="833">
        <v>3.94</v>
      </c>
      <c r="AJ33" s="833">
        <v>30.8</v>
      </c>
      <c r="AK33" s="833">
        <v>6.39</v>
      </c>
      <c r="AL33" s="845">
        <v>15630</v>
      </c>
      <c r="AM33" s="839">
        <v>1.7999999999999998</v>
      </c>
      <c r="AN33" s="833">
        <v>0.1</v>
      </c>
      <c r="AO33" s="711">
        <f t="shared" si="7"/>
        <v>-5.0886097908891559</v>
      </c>
      <c r="AP33" s="712">
        <f t="shared" si="8"/>
        <v>7.9087341666141642</v>
      </c>
      <c r="AQ33" s="855">
        <f t="shared" si="9"/>
        <v>-2.9646784797059067</v>
      </c>
      <c r="AR33" s="624">
        <f>INDEX(Historical!$C$7:$C$1259,MATCH(B33,Historical!$B$7:$B$1281,0))*IF(AH33="n/a",1.03,IF(AH33&lt;0,1.01,IF(AH33&gt;10,1.1,(1+AH33/100))))</f>
        <v>2.5960000000000001</v>
      </c>
      <c r="AS33" s="853">
        <f t="shared" si="10"/>
        <v>2.6982824000000005</v>
      </c>
      <c r="AT33" s="853">
        <f t="shared" si="15"/>
        <v>2.8707026453600006</v>
      </c>
      <c r="AU33" s="853">
        <f t="shared" si="15"/>
        <v>3.0541405443985048</v>
      </c>
      <c r="AV33" s="853">
        <f t="shared" si="15"/>
        <v>3.2493001251855693</v>
      </c>
      <c r="AW33" s="624">
        <f t="shared" si="12"/>
        <v>14.468425714944075</v>
      </c>
      <c r="AX33" s="719">
        <f t="shared" si="13"/>
        <v>14.783310222687316</v>
      </c>
      <c r="AY33" s="900">
        <v>0.65</v>
      </c>
      <c r="AZ33" s="839">
        <v>112.44000000000001</v>
      </c>
      <c r="BA33" s="839">
        <v>-7.84</v>
      </c>
      <c r="BB33" s="839">
        <v>10.42</v>
      </c>
      <c r="BC33" s="839">
        <v>26.179999999999996</v>
      </c>
      <c r="BE33" s="597">
        <v>1961</v>
      </c>
      <c r="BF33" s="865">
        <f t="shared" si="14"/>
        <v>6</v>
      </c>
      <c r="BG33" s="849">
        <v>2.1999999999999997</v>
      </c>
    </row>
    <row r="34" spans="1:59" s="744" customFormat="1" ht="11.25" customHeight="1" x14ac:dyDescent="0.2">
      <c r="A34" s="619" t="s">
        <v>189</v>
      </c>
      <c r="B34" s="751" t="s">
        <v>190</v>
      </c>
      <c r="C34" s="898" t="s">
        <v>128</v>
      </c>
      <c r="D34" s="898" t="s">
        <v>4288</v>
      </c>
      <c r="E34" s="727">
        <v>57</v>
      </c>
      <c r="F34" s="1139">
        <v>15</v>
      </c>
      <c r="G34" s="1138" t="s">
        <v>115</v>
      </c>
      <c r="H34" s="1138" t="s">
        <v>115</v>
      </c>
      <c r="I34" s="737">
        <v>75.2</v>
      </c>
      <c r="J34" s="729">
        <f t="shared" si="0"/>
        <v>2.3404255319148937</v>
      </c>
      <c r="K34" s="730">
        <v>0.44</v>
      </c>
      <c r="L34" s="731">
        <v>4</v>
      </c>
      <c r="M34" s="732">
        <f t="shared" si="1"/>
        <v>1.76</v>
      </c>
      <c r="N34" s="733" t="s">
        <v>107</v>
      </c>
      <c r="O34" s="734">
        <v>0.43</v>
      </c>
      <c r="P34" s="1107">
        <v>43938</v>
      </c>
      <c r="Q34" s="1107">
        <v>43966</v>
      </c>
      <c r="R34" s="732">
        <f t="shared" si="2"/>
        <v>2.3255813953488391</v>
      </c>
      <c r="S34" s="673">
        <f>IF(INDEX(Historical!$D$7:$D$1257,MATCH(B34,Historical!$B$7:$B$1281,0))=0,"n/a",(INDEX(Historical!$C$7:$C$1259,MATCH(B34,Historical!$B$7:$B$1281,0))/INDEX(Historical!$D$7:$D$1257,MATCH(B34,Historical!$B$7:$B$1281,0))-1)*100)</f>
        <v>2.3391812865497075</v>
      </c>
      <c r="T34" s="673">
        <f>IF(INDEX(Historical!$F$7:$F$1250,MATCH(B34,Historical!$B$7:$B$1281,0))=0,"n/a",((INDEX(Historical!$C$7:$C$1259,MATCH(B34,Historical!$B$7:$B$1281,0))/INDEX(Historical!$F$7:$F$1250,MATCH(B34,Historical!$B$7:$B$1281,0)))^(1/3)-1)*100)</f>
        <v>3.2476815178249963</v>
      </c>
      <c r="U34" s="673">
        <f>IF(INDEX(Historical!$H$7:$H$1250,MATCH(B34,Historical!$B$7:$B$1281,0))=0,"n/a",((INDEX(Historical!$C$7:$C$1259,MATCH(B34,Historical!$B$7:$B$1281,0))/INDEX(Historical!$H$7:$H$1250,MATCH(B34,Historical!$B$7:$B$1281,0)))^(1/5)-1)*100)</f>
        <v>3.1310306477545069</v>
      </c>
      <c r="V34" s="673">
        <f>IF(INDEX(Historical!$O$7:$O$1250,MATCH(B34,Historical!$B$7:$B$1281,0))=0,"n/a",((INDEX(Historical!$C$7:$C$1259,MATCH(B34,Historical!$B$7:$B$1281,0))/INDEX(Historical!$O$7:$O$1250,MATCH(B34,Historical!$B$7:$B$1281,0)))^(1/10)-1)*100)</f>
        <v>5.5983666192986892</v>
      </c>
      <c r="W34" s="674">
        <f t="shared" si="3"/>
        <v>0.55927574249267964</v>
      </c>
      <c r="X34" s="675">
        <f t="shared" si="4"/>
        <v>0.20070709280477608</v>
      </c>
      <c r="Y34" s="748"/>
      <c r="Z34" s="729">
        <f t="shared" si="5"/>
        <v>56.050955414012741</v>
      </c>
      <c r="AA34" s="736">
        <f t="shared" si="6"/>
        <v>23.949044585987259</v>
      </c>
      <c r="AB34" s="731">
        <v>12</v>
      </c>
      <c r="AC34" s="737">
        <v>3.14</v>
      </c>
      <c r="AD34" s="737">
        <v>3.36</v>
      </c>
      <c r="AE34" s="737">
        <v>4.07</v>
      </c>
      <c r="AF34" s="746">
        <v>88.15</v>
      </c>
      <c r="AG34" s="1171">
        <v>695</v>
      </c>
      <c r="AH34" s="737">
        <v>14.099999999999998</v>
      </c>
      <c r="AI34" s="737">
        <v>6.69</v>
      </c>
      <c r="AJ34" s="737">
        <v>15.6</v>
      </c>
      <c r="AK34" s="737">
        <v>7.2700000000000005</v>
      </c>
      <c r="AL34" s="738">
        <v>67030</v>
      </c>
      <c r="AM34" s="739">
        <v>0.1</v>
      </c>
      <c r="AN34" s="746">
        <v>10.23</v>
      </c>
      <c r="AO34" s="740">
        <f t="shared" si="7"/>
        <v>-18.477588406317857</v>
      </c>
      <c r="AP34" s="741">
        <f t="shared" si="8"/>
        <v>5.471456179669401</v>
      </c>
      <c r="AQ34" s="742">
        <f t="shared" si="9"/>
        <v>868.64356023250423</v>
      </c>
      <c r="AR34" s="624">
        <f>INDEX(Historical!$C$7:$C$1259,MATCH(B34,Historical!$B$7:$B$1281,0))*IF(AH34="n/a",1.03,IF(AH34&lt;0,1.01,IF(AH34&gt;10,1.1,(1+AH34/100))))</f>
        <v>1.9250000000000003</v>
      </c>
      <c r="AS34" s="736">
        <f t="shared" si="10"/>
        <v>2.0537825000000001</v>
      </c>
      <c r="AT34" s="736">
        <f t="shared" si="15"/>
        <v>2.2030924877500002</v>
      </c>
      <c r="AU34" s="736">
        <f t="shared" si="15"/>
        <v>2.3632573116094253</v>
      </c>
      <c r="AV34" s="736">
        <f t="shared" si="15"/>
        <v>2.5350661181634306</v>
      </c>
      <c r="AW34" s="729">
        <f t="shared" si="12"/>
        <v>11.080198417522858</v>
      </c>
      <c r="AX34" s="743">
        <f t="shared" si="13"/>
        <v>14.734306406280396</v>
      </c>
      <c r="AY34" s="901">
        <v>0.61</v>
      </c>
      <c r="AZ34" s="739">
        <v>28.57</v>
      </c>
      <c r="BA34" s="739">
        <v>-12.97</v>
      </c>
      <c r="BB34" s="739">
        <v>-7.22</v>
      </c>
      <c r="BC34" s="739">
        <v>-3.7699999999999996</v>
      </c>
      <c r="BD34" s="875"/>
      <c r="BE34" s="597">
        <v>1964</v>
      </c>
      <c r="BF34" s="865">
        <f t="shared" si="14"/>
        <v>6</v>
      </c>
      <c r="BG34" s="793">
        <v>17.5</v>
      </c>
    </row>
    <row r="35" spans="1:59" ht="11.25" customHeight="1" x14ac:dyDescent="0.2">
      <c r="A35" s="831" t="s">
        <v>184</v>
      </c>
      <c r="B35" s="842" t="s">
        <v>185</v>
      </c>
      <c r="C35" s="898" t="s">
        <v>128</v>
      </c>
      <c r="D35" s="898" t="s">
        <v>4288</v>
      </c>
      <c r="E35" s="705">
        <v>43</v>
      </c>
      <c r="F35" s="1139">
        <v>62</v>
      </c>
      <c r="G35" s="1139" t="s">
        <v>37</v>
      </c>
      <c r="H35" s="1139" t="s">
        <v>115</v>
      </c>
      <c r="I35" s="833">
        <v>181.05</v>
      </c>
      <c r="J35" s="624">
        <f t="shared" si="0"/>
        <v>2.4523612261806131</v>
      </c>
      <c r="K35" s="844">
        <v>1.1100000000000001</v>
      </c>
      <c r="L35" s="854">
        <v>4</v>
      </c>
      <c r="M35" s="615">
        <f t="shared" si="1"/>
        <v>4.4400000000000004</v>
      </c>
      <c r="N35" s="837" t="s">
        <v>454</v>
      </c>
      <c r="O35" s="706">
        <v>1.06</v>
      </c>
      <c r="P35" s="606">
        <v>44040</v>
      </c>
      <c r="Q35" s="606">
        <v>44057</v>
      </c>
      <c r="R35" s="615">
        <f t="shared" si="2"/>
        <v>4.7169811320754755</v>
      </c>
      <c r="S35" s="673">
        <f>IF(INDEX(Historical!$D$7:$D$1257,MATCH(B35,Historical!$B$7:$B$1281,0))=0,"n/a",(INDEX(Historical!$C$7:$C$1259,MATCH(B35,Historical!$B$7:$B$1281,0))/INDEX(Historical!$D$7:$D$1257,MATCH(B35,Historical!$B$7:$B$1281,0))-1)*100)</f>
        <v>7.4257425742574323</v>
      </c>
      <c r="T35" s="673">
        <f>IF(INDEX(Historical!$F$7:$F$1250,MATCH(B35,Historical!$B$7:$B$1281,0))=0,"n/a",((INDEX(Historical!$C$7:$C$1259,MATCH(B35,Historical!$B$7:$B$1281,0))/INDEX(Historical!$F$7:$F$1250,MATCH(B35,Historical!$B$7:$B$1281,0)))^(1/3)-1)*100)</f>
        <v>9.7838933916834634</v>
      </c>
      <c r="U35" s="673">
        <f>IF(INDEX(Historical!$H$7:$H$1250,MATCH(B35,Historical!$B$7:$B$1281,0))=0,"n/a",((INDEX(Historical!$C$7:$C$1259,MATCH(B35,Historical!$B$7:$B$1281,0))/INDEX(Historical!$H$7:$H$1250,MATCH(B35,Historical!$B$7:$B$1281,0)))^(1/5)-1)*100)</f>
        <v>7.5218077014707507</v>
      </c>
      <c r="V35" s="673">
        <f>IF(INDEX(Historical!$O$7:$O$1250,MATCH(B35,Historical!$B$7:$B$1281,0))=0,"n/a",((INDEX(Historical!$C$7:$C$1259,MATCH(B35,Historical!$B$7:$B$1281,0))/INDEX(Historical!$O$7:$O$1250,MATCH(B35,Historical!$B$7:$B$1281,0)))^(1/10)-1)*100)</f>
        <v>7.5293556739927769</v>
      </c>
      <c r="W35" s="674">
        <f t="shared" si="3"/>
        <v>0.99899752743145109</v>
      </c>
      <c r="X35" s="675">
        <f t="shared" si="4"/>
        <v>0.75218077014707507</v>
      </c>
      <c r="Y35" s="637"/>
      <c r="Z35" s="624">
        <f t="shared" si="5"/>
        <v>46.540880503144663</v>
      </c>
      <c r="AA35" s="853">
        <f t="shared" si="6"/>
        <v>18.977987421383652</v>
      </c>
      <c r="AB35" s="854">
        <v>6</v>
      </c>
      <c r="AC35" s="833">
        <v>9.5399999999999991</v>
      </c>
      <c r="AD35" s="833">
        <v>3.72</v>
      </c>
      <c r="AE35" s="833">
        <v>3.07</v>
      </c>
      <c r="AF35" s="834">
        <v>19.32</v>
      </c>
      <c r="AG35" s="834">
        <v>125.6</v>
      </c>
      <c r="AH35" s="833">
        <v>16.400000000000002</v>
      </c>
      <c r="AI35" s="833">
        <v>-2.81</v>
      </c>
      <c r="AJ35" s="833">
        <v>10</v>
      </c>
      <c r="AK35" s="833">
        <v>5.0999999999999996</v>
      </c>
      <c r="AL35" s="845">
        <v>23120</v>
      </c>
      <c r="AM35" s="839">
        <v>0.4</v>
      </c>
      <c r="AN35" s="834">
        <v>2.35</v>
      </c>
      <c r="AO35" s="711">
        <f t="shared" si="7"/>
        <v>-9.0038184937322878</v>
      </c>
      <c r="AP35" s="712">
        <f t="shared" si="8"/>
        <v>9.9741689276513643</v>
      </c>
      <c r="AQ35" s="855">
        <f t="shared" si="9"/>
        <v>303.68013574068061</v>
      </c>
      <c r="AR35" s="624">
        <f>INDEX(Historical!$C$7:$C$1259,MATCH(B35,Historical!$B$7:$B$1281,0))*IF(AH35="n/a",1.03,IF(AH35&lt;0,1.01,IF(AH35&gt;10,1.1,(1+AH35/100))))</f>
        <v>4.774</v>
      </c>
      <c r="AS35" s="853">
        <f t="shared" si="10"/>
        <v>4.8217400000000001</v>
      </c>
      <c r="AT35" s="853">
        <f t="shared" si="15"/>
        <v>5.0676487400000001</v>
      </c>
      <c r="AU35" s="853">
        <f t="shared" si="15"/>
        <v>5.3260988257399999</v>
      </c>
      <c r="AV35" s="853">
        <f t="shared" si="15"/>
        <v>5.5977298658527399</v>
      </c>
      <c r="AW35" s="624">
        <f t="shared" si="12"/>
        <v>25.587217431592741</v>
      </c>
      <c r="AX35" s="719">
        <f t="shared" si="13"/>
        <v>14.132680161056472</v>
      </c>
      <c r="AY35" s="900">
        <v>0.16</v>
      </c>
      <c r="AZ35" s="839">
        <v>16.18</v>
      </c>
      <c r="BA35" s="839">
        <v>-24.52</v>
      </c>
      <c r="BB35" s="839">
        <v>-8.3800000000000008</v>
      </c>
      <c r="BC35" s="839">
        <v>-13.780000000000001</v>
      </c>
      <c r="BE35" s="597">
        <v>1978</v>
      </c>
      <c r="BF35" s="865">
        <f t="shared" si="14"/>
        <v>4</v>
      </c>
      <c r="BG35" s="849">
        <v>19.100000000000001</v>
      </c>
    </row>
    <row r="36" spans="1:59" ht="11.25" customHeight="1" x14ac:dyDescent="0.2">
      <c r="A36" s="831" t="s">
        <v>483</v>
      </c>
      <c r="B36" s="842" t="s">
        <v>484</v>
      </c>
      <c r="C36" s="898" t="s">
        <v>112</v>
      </c>
      <c r="D36" s="898" t="s">
        <v>4291</v>
      </c>
      <c r="E36" s="705">
        <v>26</v>
      </c>
      <c r="F36" s="1139">
        <v>135</v>
      </c>
      <c r="G36" s="1139" t="s">
        <v>106</v>
      </c>
      <c r="H36" s="1139" t="s">
        <v>106</v>
      </c>
      <c r="I36" s="841">
        <v>109.32</v>
      </c>
      <c r="J36" s="624">
        <f t="shared" si="0"/>
        <v>1.7563117453347969</v>
      </c>
      <c r="K36" s="851">
        <v>0.48</v>
      </c>
      <c r="L36" s="854">
        <v>4</v>
      </c>
      <c r="M36" s="615">
        <f t="shared" si="1"/>
        <v>1.92</v>
      </c>
      <c r="N36" s="837" t="s">
        <v>151</v>
      </c>
      <c r="O36" s="707">
        <v>0.435</v>
      </c>
      <c r="P36" s="606">
        <v>44264</v>
      </c>
      <c r="Q36" s="606">
        <v>44286</v>
      </c>
      <c r="R36" s="615">
        <f t="shared" si="2"/>
        <v>10.344827586206893</v>
      </c>
      <c r="S36" s="673">
        <f>IF(INDEX(Historical!$D$7:$D$1257,MATCH(B36,Historical!$B$7:$B$1281,0))=0,"n/a",(INDEX(Historical!$C$7:$C$1259,MATCH(B36,Historical!$B$7:$B$1281,0))/INDEX(Historical!$D$7:$D$1257,MATCH(B36,Historical!$B$7:$B$1281,0))-1)*100)</f>
        <v>6.0785767234988963</v>
      </c>
      <c r="T36" s="673">
        <f>IF(INDEX(Historical!$F$7:$F$1250,MATCH(B36,Historical!$B$7:$B$1281,0))=0,"n/a",((INDEX(Historical!$C$7:$C$1259,MATCH(B36,Historical!$B$7:$B$1281,0))/INDEX(Historical!$F$7:$F$1250,MATCH(B36,Historical!$B$7:$B$1281,0)))^(1/3)-1)*100)</f>
        <v>10.393514701190675</v>
      </c>
      <c r="U36" s="673">
        <f>IF(INDEX(Historical!$H$7:$H$1250,MATCH(B36,Historical!$B$7:$B$1281,0))=0,"n/a",((INDEX(Historical!$C$7:$C$1259,MATCH(B36,Historical!$B$7:$B$1281,0))/INDEX(Historical!$H$7:$H$1250,MATCH(B36,Historical!$B$7:$B$1281,0)))^(1/5)-1)*100)</f>
        <v>11.742594154355146</v>
      </c>
      <c r="V36" s="673">
        <f>IF(INDEX(Historical!$O$7:$O$1250,MATCH(B36,Historical!$B$7:$B$1281,0))=0,"n/a",((INDEX(Historical!$C$7:$C$1259,MATCH(B36,Historical!$B$7:$B$1281,0))/INDEX(Historical!$O$7:$O$1250,MATCH(B36,Historical!$B$7:$B$1281,0)))^(1/10)-1)*100)</f>
        <v>12.613490387882042</v>
      </c>
      <c r="W36" s="674">
        <f t="shared" si="3"/>
        <v>0.93095517523336935</v>
      </c>
      <c r="X36" s="675">
        <f t="shared" si="4"/>
        <v>6.5236634190861933</v>
      </c>
      <c r="Y36" s="843" t="s">
        <v>485</v>
      </c>
      <c r="Z36" s="624">
        <f t="shared" si="5"/>
        <v>50.659630606860148</v>
      </c>
      <c r="AA36" s="853">
        <f t="shared" si="6"/>
        <v>28.844327176781</v>
      </c>
      <c r="AB36" s="854">
        <v>12</v>
      </c>
      <c r="AC36" s="833">
        <v>3.79</v>
      </c>
      <c r="AD36" s="833">
        <v>4.12</v>
      </c>
      <c r="AE36" s="833">
        <v>7.15</v>
      </c>
      <c r="AF36" s="833">
        <v>5.08</v>
      </c>
      <c r="AG36" s="833">
        <v>18.600000000000001</v>
      </c>
      <c r="AH36" s="833">
        <v>-17.8</v>
      </c>
      <c r="AI36" s="833">
        <v>12.85</v>
      </c>
      <c r="AJ36" s="833">
        <v>1.7999999999999998</v>
      </c>
      <c r="AK36" s="833">
        <v>7.1</v>
      </c>
      <c r="AL36" s="845">
        <v>77950</v>
      </c>
      <c r="AM36" s="839">
        <v>0.2</v>
      </c>
      <c r="AN36" s="833">
        <v>0.66</v>
      </c>
      <c r="AO36" s="711">
        <f t="shared" si="7"/>
        <v>-15.345421277091058</v>
      </c>
      <c r="AP36" s="712">
        <f t="shared" si="8"/>
        <v>13.498905899689943</v>
      </c>
      <c r="AQ36" s="855">
        <f t="shared" si="9"/>
        <v>155.19420235320348</v>
      </c>
      <c r="AR36" s="624">
        <f>INDEX(Historical!$C$7:$C$1259,MATCH(B36,Historical!$B$7:$B$1281,0))*IF(AH36="n/a",1.03,IF(AH36&lt;0,1.01,IF(AH36&gt;10,1.1,(1+AH36/100))))</f>
        <v>1.734372</v>
      </c>
      <c r="AS36" s="853">
        <f t="shared" si="10"/>
        <v>1.9078092000000002</v>
      </c>
      <c r="AT36" s="853">
        <f t="shared" si="15"/>
        <v>2.0432636531999999</v>
      </c>
      <c r="AU36" s="853">
        <f t="shared" si="15"/>
        <v>2.1883353725771997</v>
      </c>
      <c r="AV36" s="853">
        <f t="shared" si="15"/>
        <v>2.3437071840301806</v>
      </c>
      <c r="AW36" s="624">
        <f t="shared" si="12"/>
        <v>10.217487409807379</v>
      </c>
      <c r="AX36" s="719">
        <f t="shared" si="13"/>
        <v>9.3464026800287048</v>
      </c>
      <c r="AY36" s="900">
        <v>0.87</v>
      </c>
      <c r="AZ36" s="839">
        <v>67.849999999999994</v>
      </c>
      <c r="BA36" s="839">
        <v>-5.89</v>
      </c>
      <c r="BB36" s="839">
        <v>0.28999999999999998</v>
      </c>
      <c r="BC36" s="839">
        <v>7.28</v>
      </c>
      <c r="BE36" s="597">
        <v>1998</v>
      </c>
      <c r="BF36" s="865">
        <f t="shared" si="14"/>
        <v>2</v>
      </c>
      <c r="BG36" s="849">
        <v>7.8</v>
      </c>
    </row>
    <row r="37" spans="1:59" ht="11.25" customHeight="1" x14ac:dyDescent="0.2">
      <c r="A37" s="838" t="s">
        <v>174</v>
      </c>
      <c r="B37" s="842" t="s">
        <v>175</v>
      </c>
      <c r="C37" s="898" t="s">
        <v>108</v>
      </c>
      <c r="D37" s="898" t="s">
        <v>4273</v>
      </c>
      <c r="E37" s="705">
        <v>30</v>
      </c>
      <c r="F37" s="1139">
        <v>96</v>
      </c>
      <c r="G37" s="1139" t="s">
        <v>106</v>
      </c>
      <c r="H37" s="1139" t="s">
        <v>106</v>
      </c>
      <c r="I37" s="841">
        <v>23.5</v>
      </c>
      <c r="J37" s="624">
        <f t="shared" si="0"/>
        <v>2.2127659574468086</v>
      </c>
      <c r="K37" s="844">
        <v>0.13</v>
      </c>
      <c r="L37" s="854">
        <v>4</v>
      </c>
      <c r="M37" s="615">
        <f t="shared" si="1"/>
        <v>0.52</v>
      </c>
      <c r="N37" s="837" t="s">
        <v>148</v>
      </c>
      <c r="O37" s="709">
        <v>0.125</v>
      </c>
      <c r="P37" s="606">
        <v>44253</v>
      </c>
      <c r="Q37" s="606">
        <v>44270</v>
      </c>
      <c r="R37" s="615">
        <f t="shared" si="2"/>
        <v>4.0000000000000036</v>
      </c>
      <c r="S37" s="673">
        <f>IF(INDEX(Historical!$D$7:$D$1257,MATCH(B37,Historical!$B$7:$B$1281,0))=0,"n/a",(INDEX(Historical!$C$7:$C$1259,MATCH(B37,Historical!$B$7:$B$1281,0))/INDEX(Historical!$D$7:$D$1257,MATCH(B37,Historical!$B$7:$B$1281,0))-1)*100)</f>
        <v>2.5641025641025772</v>
      </c>
      <c r="T37" s="673">
        <f>IF(INDEX(Historical!$F$7:$F$1250,MATCH(B37,Historical!$B$7:$B$1281,0))=0,"n/a",((INDEX(Historical!$C$7:$C$1259,MATCH(B37,Historical!$B$7:$B$1281,0))/INDEX(Historical!$F$7:$F$1250,MATCH(B37,Historical!$B$7:$B$1281,0)))^(1/3)-1)*100)</f>
        <v>5.5667191978000741</v>
      </c>
      <c r="U37" s="673">
        <f>IF(INDEX(Historical!$H$7:$H$1250,MATCH(B37,Historical!$B$7:$B$1281,0))=0,"n/a",((INDEX(Historical!$C$7:$C$1259,MATCH(B37,Historical!$B$7:$B$1281,0))/INDEX(Historical!$H$7:$H$1250,MATCH(B37,Historical!$B$7:$B$1281,0)))^(1/5)-1)*100)</f>
        <v>5.2300215891077695</v>
      </c>
      <c r="V37" s="673">
        <f>IF(INDEX(Historical!$O$7:$O$1250,MATCH(B37,Historical!$B$7:$B$1281,0))=0,"n/a",((INDEX(Historical!$C$7:$C$1259,MATCH(B37,Historical!$B$7:$B$1281,0))/INDEX(Historical!$O$7:$O$1250,MATCH(B37,Historical!$B$7:$B$1281,0)))^(1/10)-1)*100)</f>
        <v>7.2250974328369244</v>
      </c>
      <c r="W37" s="674">
        <f t="shared" si="3"/>
        <v>0.7238686588969927</v>
      </c>
      <c r="X37" s="675" t="str">
        <f t="shared" si="4"/>
        <v>n/a</v>
      </c>
      <c r="Y37" s="646" t="s">
        <v>4581</v>
      </c>
      <c r="Z37" s="624" t="str">
        <f t="shared" si="5"/>
        <v>n/a</v>
      </c>
      <c r="AA37" s="853" t="str">
        <f t="shared" si="6"/>
        <v>n/a</v>
      </c>
      <c r="AB37" s="854">
        <v>12</v>
      </c>
      <c r="AC37" s="833" t="s">
        <v>136</v>
      </c>
      <c r="AD37" s="833" t="s">
        <v>136</v>
      </c>
      <c r="AE37" s="833" t="s">
        <v>136</v>
      </c>
      <c r="AF37" s="833" t="s">
        <v>136</v>
      </c>
      <c r="AG37" s="833" t="s">
        <v>136</v>
      </c>
      <c r="AH37" s="833" t="s">
        <v>136</v>
      </c>
      <c r="AI37" s="833" t="s">
        <v>136</v>
      </c>
      <c r="AJ37" s="833" t="s">
        <v>136</v>
      </c>
      <c r="AK37" s="833" t="s">
        <v>136</v>
      </c>
      <c r="AL37" s="845" t="s">
        <v>136</v>
      </c>
      <c r="AM37" s="839" t="s">
        <v>136</v>
      </c>
      <c r="AN37" s="833" t="s">
        <v>136</v>
      </c>
      <c r="AO37" s="711" t="str">
        <f t="shared" si="7"/>
        <v>n/a</v>
      </c>
      <c r="AP37" s="712">
        <f t="shared" si="8"/>
        <v>7.4427875465545785</v>
      </c>
      <c r="AQ37" s="855" t="str">
        <f t="shared" si="9"/>
        <v>n/a</v>
      </c>
      <c r="AR37" s="624">
        <f>INDEX(Historical!$C$7:$C$1259,MATCH(B37,Historical!$B$7:$B$1281,0))*IF(AH37="n/a",1.03,IF(AH37&lt;0,1.01,IF(AH37&gt;10,1.1,(1+AH37/100))))</f>
        <v>0.51500000000000001</v>
      </c>
      <c r="AS37" s="853">
        <f t="shared" si="10"/>
        <v>0.53044999999999998</v>
      </c>
      <c r="AT37" s="853">
        <f t="shared" si="15"/>
        <v>0.5463635</v>
      </c>
      <c r="AU37" s="853">
        <f t="shared" si="15"/>
        <v>0.56275440500000007</v>
      </c>
      <c r="AV37" s="853">
        <f t="shared" si="15"/>
        <v>0.57963703715000003</v>
      </c>
      <c r="AW37" s="624">
        <f t="shared" si="12"/>
        <v>2.7342049421499999</v>
      </c>
      <c r="AX37" s="719">
        <f t="shared" si="13"/>
        <v>11.634914647446807</v>
      </c>
      <c r="AY37" s="900" t="s">
        <v>136</v>
      </c>
      <c r="AZ37" s="839" t="s">
        <v>136</v>
      </c>
      <c r="BA37" s="839" t="s">
        <v>136</v>
      </c>
      <c r="BB37" s="839" t="s">
        <v>136</v>
      </c>
      <c r="BC37" s="839" t="s">
        <v>136</v>
      </c>
      <c r="BD37" s="874" t="s">
        <v>4200</v>
      </c>
      <c r="BE37" s="597">
        <v>1992</v>
      </c>
      <c r="BF37" s="865">
        <f t="shared" si="14"/>
        <v>2</v>
      </c>
      <c r="BG37" s="849" t="s">
        <v>136</v>
      </c>
    </row>
    <row r="38" spans="1:59" ht="11.25" customHeight="1" x14ac:dyDescent="0.2">
      <c r="A38" s="831" t="s">
        <v>172</v>
      </c>
      <c r="B38" s="842" t="s">
        <v>173</v>
      </c>
      <c r="C38" s="898" t="s">
        <v>112</v>
      </c>
      <c r="D38" s="898" t="s">
        <v>4295</v>
      </c>
      <c r="E38" s="705">
        <v>44</v>
      </c>
      <c r="F38" s="1139">
        <v>60</v>
      </c>
      <c r="G38" s="1139" t="s">
        <v>37</v>
      </c>
      <c r="H38" s="1139" t="s">
        <v>37</v>
      </c>
      <c r="I38" s="833">
        <v>145.25</v>
      </c>
      <c r="J38" s="624">
        <f t="shared" si="0"/>
        <v>1.4457831325301205</v>
      </c>
      <c r="K38" s="844">
        <v>0.52500000000000002</v>
      </c>
      <c r="L38" s="854">
        <v>4</v>
      </c>
      <c r="M38" s="615">
        <f t="shared" si="1"/>
        <v>2.1</v>
      </c>
      <c r="N38" s="837" t="s">
        <v>119</v>
      </c>
      <c r="O38" s="706">
        <v>0.5</v>
      </c>
      <c r="P38" s="606">
        <v>44060</v>
      </c>
      <c r="Q38" s="606">
        <v>44075</v>
      </c>
      <c r="R38" s="615">
        <f t="shared" si="2"/>
        <v>5.0000000000000044</v>
      </c>
      <c r="S38" s="673">
        <f>IF(INDEX(Historical!$D$7:$D$1257,MATCH(B38,Historical!$B$7:$B$1281,0))=0,"n/a",(INDEX(Historical!$C$7:$C$1259,MATCH(B38,Historical!$B$7:$B$1281,0))/INDEX(Historical!$D$7:$D$1257,MATCH(B38,Historical!$B$7:$B$1281,0))-1)*100)</f>
        <v>13.888888888888884</v>
      </c>
      <c r="T38" s="673">
        <f>IF(INDEX(Historical!$F$7:$F$1250,MATCH(B38,Historical!$B$7:$B$1281,0))=0,"n/a",((INDEX(Historical!$C$7:$C$1259,MATCH(B38,Historical!$B$7:$B$1281,0))/INDEX(Historical!$F$7:$F$1250,MATCH(B38,Historical!$B$7:$B$1281,0)))^(1/3)-1)*100)</f>
        <v>12.494284117457898</v>
      </c>
      <c r="U38" s="673">
        <f>IF(INDEX(Historical!$H$7:$H$1250,MATCH(B38,Historical!$B$7:$B$1281,0))=0,"n/a",((INDEX(Historical!$C$7:$C$1259,MATCH(B38,Historical!$B$7:$B$1281,0))/INDEX(Historical!$H$7:$H$1250,MATCH(B38,Historical!$B$7:$B$1281,0)))^(1/5)-1)*100)</f>
        <v>13.258872838875678</v>
      </c>
      <c r="V38" s="673">
        <f>IF(INDEX(Historical!$O$7:$O$1250,MATCH(B38,Historical!$B$7:$B$1281,0))=0,"n/a",((INDEX(Historical!$C$7:$C$1259,MATCH(B38,Historical!$B$7:$B$1281,0))/INDEX(Historical!$O$7:$O$1250,MATCH(B38,Historical!$B$7:$B$1281,0)))^(1/10)-1)*100)</f>
        <v>12.000765903888633</v>
      </c>
      <c r="W38" s="674">
        <f t="shared" si="3"/>
        <v>1.1048355534190846</v>
      </c>
      <c r="X38" s="675">
        <f t="shared" si="4"/>
        <v>3.399710984327097</v>
      </c>
      <c r="Y38" s="842"/>
      <c r="Z38" s="624">
        <f t="shared" si="5"/>
        <v>35.653650254668932</v>
      </c>
      <c r="AA38" s="853">
        <f t="shared" si="6"/>
        <v>24.660441426146011</v>
      </c>
      <c r="AB38" s="854">
        <v>12</v>
      </c>
      <c r="AC38" s="833">
        <v>5.89</v>
      </c>
      <c r="AD38" s="833">
        <v>1.65</v>
      </c>
      <c r="AE38" s="833">
        <v>1.82</v>
      </c>
      <c r="AF38" s="833">
        <v>3.06</v>
      </c>
      <c r="AG38" s="833">
        <v>12.7</v>
      </c>
      <c r="AH38" s="833">
        <v>-28.4</v>
      </c>
      <c r="AI38" s="833">
        <v>22.78</v>
      </c>
      <c r="AJ38" s="833">
        <v>3.9</v>
      </c>
      <c r="AK38" s="833">
        <v>15</v>
      </c>
      <c r="AL38" s="845">
        <v>7710</v>
      </c>
      <c r="AM38" s="839">
        <v>0.8</v>
      </c>
      <c r="AN38" s="833">
        <v>0.82</v>
      </c>
      <c r="AO38" s="711">
        <f t="shared" si="7"/>
        <v>-9.9557854547402123</v>
      </c>
      <c r="AP38" s="712">
        <f t="shared" si="8"/>
        <v>14.704655971405799</v>
      </c>
      <c r="AQ38" s="855">
        <f t="shared" si="9"/>
        <v>83.134377820109393</v>
      </c>
      <c r="AR38" s="624">
        <f>INDEX(Historical!$C$7:$C$1259,MATCH(B38,Historical!$B$7:$B$1281,0))*IF(AH38="n/a",1.03,IF(AH38&lt;0,1.01,IF(AH38&gt;10,1.1,(1+AH38/100))))</f>
        <v>2.0705</v>
      </c>
      <c r="AS38" s="853">
        <f t="shared" si="10"/>
        <v>2.2775500000000002</v>
      </c>
      <c r="AT38" s="853">
        <f t="shared" si="15"/>
        <v>2.5053050000000003</v>
      </c>
      <c r="AU38" s="853">
        <f t="shared" si="15"/>
        <v>2.7558355000000008</v>
      </c>
      <c r="AV38" s="853">
        <f t="shared" si="15"/>
        <v>3.0314190500000011</v>
      </c>
      <c r="AW38" s="624">
        <f t="shared" si="12"/>
        <v>12.640609550000001</v>
      </c>
      <c r="AX38" s="719">
        <f t="shared" si="13"/>
        <v>8.7026571772805514</v>
      </c>
      <c r="AY38" s="900">
        <v>0.97</v>
      </c>
      <c r="AZ38" s="839">
        <v>48.9</v>
      </c>
      <c r="BA38" s="839">
        <v>-8.91</v>
      </c>
      <c r="BB38" s="839">
        <v>-4.7</v>
      </c>
      <c r="BC38" s="839">
        <v>8.98</v>
      </c>
      <c r="BE38" s="597">
        <v>1977</v>
      </c>
      <c r="BF38" s="865">
        <f t="shared" si="14"/>
        <v>4</v>
      </c>
      <c r="BG38" s="849">
        <v>5.4</v>
      </c>
    </row>
    <row r="39" spans="1:59" ht="11.25" customHeight="1" x14ac:dyDescent="0.2">
      <c r="A39" s="838" t="s">
        <v>199</v>
      </c>
      <c r="B39" s="842" t="s">
        <v>200</v>
      </c>
      <c r="C39" s="898" t="s">
        <v>4127</v>
      </c>
      <c r="D39" s="898" t="s">
        <v>4260</v>
      </c>
      <c r="E39" s="705">
        <v>49</v>
      </c>
      <c r="F39" s="1139">
        <v>37</v>
      </c>
      <c r="G39" s="1139" t="s">
        <v>106</v>
      </c>
      <c r="H39" s="1139" t="s">
        <v>106</v>
      </c>
      <c r="I39" s="841">
        <v>60</v>
      </c>
      <c r="J39" s="624">
        <f t="shared" ref="J39:J70" si="16">(M39/I39)*100</f>
        <v>1.6666666666666667</v>
      </c>
      <c r="K39" s="844">
        <v>0.25</v>
      </c>
      <c r="L39" s="854">
        <v>4</v>
      </c>
      <c r="M39" s="615">
        <f t="shared" ref="M39:M70" si="17">K39*L39</f>
        <v>1</v>
      </c>
      <c r="N39" s="837" t="s">
        <v>201</v>
      </c>
      <c r="O39" s="706">
        <v>0.21</v>
      </c>
      <c r="P39" s="606">
        <v>44074</v>
      </c>
      <c r="Q39" s="606">
        <v>44099</v>
      </c>
      <c r="R39" s="615">
        <f t="shared" ref="R39:R70" si="18">(K39-O39)/O39*100</f>
        <v>19.047619047619051</v>
      </c>
      <c r="S39" s="673">
        <f>IF(INDEX(Historical!$D$7:$D$1257,MATCH(B39,Historical!$B$7:$B$1281,0))=0,"n/a",(INDEX(Historical!$C$7:$C$1259,MATCH(B39,Historical!$B$7:$B$1281,0))/INDEX(Historical!$D$7:$D$1257,MATCH(B39,Historical!$B$7:$B$1281,0))-1)*100)</f>
        <v>17.948717948717952</v>
      </c>
      <c r="T39" s="673">
        <f>IF(INDEX(Historical!$F$7:$F$1250,MATCH(B39,Historical!$B$7:$B$1281,0))=0,"n/a",((INDEX(Historical!$C$7:$C$1259,MATCH(B39,Historical!$B$7:$B$1281,0))/INDEX(Historical!$F$7:$F$1250,MATCH(B39,Historical!$B$7:$B$1281,0)))^(1/3)-1)*100)</f>
        <v>15.960996446521513</v>
      </c>
      <c r="U39" s="673">
        <f>IF(INDEX(Historical!$H$7:$H$1250,MATCH(B39,Historical!$B$7:$B$1281,0))=0,"n/a",((INDEX(Historical!$C$7:$C$1259,MATCH(B39,Historical!$B$7:$B$1281,0))/INDEX(Historical!$H$7:$H$1250,MATCH(B39,Historical!$B$7:$B$1281,0)))^(1/5)-1)*100)</f>
        <v>14.376813711391033</v>
      </c>
      <c r="V39" s="673">
        <f>IF(INDEX(Historical!$O$7:$O$1250,MATCH(B39,Historical!$B$7:$B$1281,0))=0,"n/a",((INDEX(Historical!$C$7:$C$1259,MATCH(B39,Historical!$B$7:$B$1281,0))/INDEX(Historical!$O$7:$O$1250,MATCH(B39,Historical!$B$7:$B$1281,0)))^(1/10)-1)*100)</f>
        <v>16.199269181077149</v>
      </c>
      <c r="W39" s="674">
        <f t="shared" ref="W39:W70" si="19">IF(OR(U39&lt;=0,U39="n/a",V39&lt;=0,V39="n/a"),"n/a",U39/V39)</f>
        <v>0.88749767354844744</v>
      </c>
      <c r="X39" s="675" t="str">
        <f t="shared" ref="X39:X70" si="20">IF(OR(AJ39&lt;=0,AJ39="n/a",U39&lt;=0,U39="n/a"),"n/a",U39/AJ39)</f>
        <v>n/a</v>
      </c>
      <c r="Y39" s="903" t="s">
        <v>4321</v>
      </c>
      <c r="Z39" s="624">
        <f t="shared" ref="Z39:Z70" si="21">IF(OR(AC39&lt;0.01,AC39="n/a"),"n/a",M39/AC39*100)</f>
        <v>48.309178743961354</v>
      </c>
      <c r="AA39" s="853">
        <f t="shared" ref="AA39:AA70" si="22">IF(OR(AC39&lt;0.01,AC39="n/a"),"n/a",I39/AC39)</f>
        <v>28.985507246376812</v>
      </c>
      <c r="AB39" s="854">
        <v>2</v>
      </c>
      <c r="AC39" s="833">
        <v>2.0699999999999998</v>
      </c>
      <c r="AD39" s="833" t="s">
        <v>136</v>
      </c>
      <c r="AE39" s="833">
        <v>5.75</v>
      </c>
      <c r="AF39" s="833">
        <v>6.36</v>
      </c>
      <c r="AG39" s="833">
        <v>23.200000000000003</v>
      </c>
      <c r="AH39" s="833" t="s">
        <v>136</v>
      </c>
      <c r="AI39" s="833" t="s">
        <v>136</v>
      </c>
      <c r="AJ39" s="833" t="s">
        <v>136</v>
      </c>
      <c r="AK39" s="833" t="s">
        <v>136</v>
      </c>
      <c r="AL39" s="849">
        <v>1650</v>
      </c>
      <c r="AM39" s="839" t="s">
        <v>136</v>
      </c>
      <c r="AN39" s="833">
        <v>2.8500000000000001E-2</v>
      </c>
      <c r="AO39" s="711">
        <f t="shared" ref="AO39:AO70" si="23">IF(U39="n/a","n/a",IF(AA39&lt;0,"n/a",IF(AA39="n/a","n/a",J39+U39-AA39)))</f>
        <v>-12.942026868319111</v>
      </c>
      <c r="AP39" s="712">
        <f t="shared" ref="AP39:AP70" si="24">IF(U39="n/a","n/a",J39+U39)</f>
        <v>16.043480378057701</v>
      </c>
      <c r="AQ39" s="855">
        <f t="shared" ref="AQ39:AQ70" si="25">IF(OR(AC39&lt;0.01,AF39="n/a"),"n/a",(I39/SQRT(22.5*AC39*(I39/AF39))-1)*100)</f>
        <v>186.23830482616839</v>
      </c>
      <c r="AR39" s="624">
        <f>INDEX(Historical!$C$7:$C$1259,MATCH(B39,Historical!$B$7:$B$1281,0))*IF(AH39="n/a",1.03,IF(AH39&lt;0,1.01,IF(AH39&gt;10,1.1,(1+AH39/100))))</f>
        <v>0.94760000000000011</v>
      </c>
      <c r="AS39" s="853">
        <f t="shared" ref="AS39:AS70" si="26">IF($AI39="n/a",1.03*AR39,IF($AI39&lt;0,1.01*AR39,IF($AI39&gt;10,1.1*AR39,(1+$AI39/100)*AR39)))</f>
        <v>0.97602800000000012</v>
      </c>
      <c r="AT39" s="853">
        <f t="shared" si="15"/>
        <v>1.0053088400000001</v>
      </c>
      <c r="AU39" s="853">
        <f t="shared" si="15"/>
        <v>1.0354681052000001</v>
      </c>
      <c r="AV39" s="853">
        <f t="shared" si="15"/>
        <v>1.0665321483560002</v>
      </c>
      <c r="AW39" s="624">
        <f t="shared" ref="AW39:AW70" si="27">SUM(AR39:AV39)</f>
        <v>5.0309370935560009</v>
      </c>
      <c r="AX39" s="719">
        <f t="shared" ref="AX39:AX70" si="28">AW39/I39*100</f>
        <v>8.3848951559266673</v>
      </c>
      <c r="AY39" s="900">
        <v>0.52</v>
      </c>
      <c r="AZ39" s="839">
        <v>62.118346392866798</v>
      </c>
      <c r="BA39" s="839">
        <v>-5.5118110236220481</v>
      </c>
      <c r="BB39" s="839">
        <v>-1.6232169208066916</v>
      </c>
      <c r="BC39" s="839">
        <v>-0.36532713384257454</v>
      </c>
      <c r="BD39" s="874" t="s">
        <v>4200</v>
      </c>
      <c r="BE39" s="597">
        <v>1972</v>
      </c>
      <c r="BF39" s="865">
        <f t="shared" ref="BF39:BF70" si="29">IF(BE39&gt;2008,0,IF(BE39&gt;2001,1,IF(BE39&gt;1990,2,IF(BE39&gt;1980,3,IF(BE39&gt;1973,4,IF(BE39&gt;1970,5,IF(BE39&gt;1960,6,IF(BE39&gt;1958,7,IF(BE39&gt;1953,8,9)))))))))</f>
        <v>5</v>
      </c>
      <c r="BG39" s="849">
        <v>12.479999999999999</v>
      </c>
    </row>
    <row r="40" spans="1:59" ht="11.25" customHeight="1" x14ac:dyDescent="0.2">
      <c r="A40" s="831" t="s">
        <v>182</v>
      </c>
      <c r="B40" s="842" t="s">
        <v>183</v>
      </c>
      <c r="C40" s="898" t="s">
        <v>112</v>
      </c>
      <c r="D40" s="898" t="s">
        <v>4257</v>
      </c>
      <c r="E40" s="705">
        <v>39</v>
      </c>
      <c r="F40" s="1139">
        <v>69</v>
      </c>
      <c r="G40" s="1139" t="s">
        <v>106</v>
      </c>
      <c r="H40" s="1139" t="s">
        <v>106</v>
      </c>
      <c r="I40" s="833">
        <v>324.33999999999997</v>
      </c>
      <c r="J40" s="624">
        <f t="shared" si="16"/>
        <v>0.924955293827465</v>
      </c>
      <c r="K40" s="844">
        <v>0.75</v>
      </c>
      <c r="L40" s="854">
        <v>4</v>
      </c>
      <c r="M40" s="615">
        <f t="shared" si="17"/>
        <v>3</v>
      </c>
      <c r="N40" s="837" t="s">
        <v>171</v>
      </c>
      <c r="O40" s="706">
        <v>0.7</v>
      </c>
      <c r="P40" s="606">
        <v>44238</v>
      </c>
      <c r="Q40" s="606">
        <v>44270</v>
      </c>
      <c r="R40" s="615">
        <f t="shared" si="18"/>
        <v>7.1428571428571495</v>
      </c>
      <c r="S40" s="673">
        <f>IF(INDEX(Historical!$D$7:$D$1257,MATCH(B40,Historical!$B$7:$B$1281,0))=0,"n/a",(INDEX(Historical!$C$7:$C$1259,MATCH(B40,Historical!$B$7:$B$1281,0))/INDEX(Historical!$D$7:$D$1257,MATCH(B40,Historical!$B$7:$B$1281,0))-1)*100)</f>
        <v>10.196078431372557</v>
      </c>
      <c r="T40" s="673">
        <f>IF(INDEX(Historical!$F$7:$F$1250,MATCH(B40,Historical!$B$7:$B$1281,0))=0,"n/a",((INDEX(Historical!$C$7:$C$1259,MATCH(B40,Historical!$B$7:$B$1281,0))/INDEX(Historical!$F$7:$F$1250,MATCH(B40,Historical!$B$7:$B$1281,0)))^(1/3)-1)*100)</f>
        <v>20.15184253513176</v>
      </c>
      <c r="U40" s="673">
        <f>IF(INDEX(Historical!$H$7:$H$1250,MATCH(B40,Historical!$B$7:$B$1281,0))=0,"n/a",((INDEX(Historical!$C$7:$C$1259,MATCH(B40,Historical!$B$7:$B$1281,0))/INDEX(Historical!$H$7:$H$1250,MATCH(B40,Historical!$B$7:$B$1281,0)))^(1/5)-1)*100)</f>
        <v>21.759653679737269</v>
      </c>
      <c r="V40" s="673">
        <f>IF(INDEX(Historical!$O$7:$O$1250,MATCH(B40,Historical!$B$7:$B$1281,0))=0,"n/a",((INDEX(Historical!$C$7:$C$1259,MATCH(B40,Historical!$B$7:$B$1281,0))/INDEX(Historical!$O$7:$O$1250,MATCH(B40,Historical!$B$7:$B$1281,0)))^(1/10)-1)*100)</f>
        <v>19.329139329406409</v>
      </c>
      <c r="W40" s="674">
        <f t="shared" si="19"/>
        <v>1.1257435372010172</v>
      </c>
      <c r="X40" s="675">
        <f t="shared" si="20"/>
        <v>1.1392488837558779</v>
      </c>
      <c r="Y40" s="843"/>
      <c r="Z40" s="624">
        <f t="shared" si="21"/>
        <v>33.745781777277841</v>
      </c>
      <c r="AA40" s="853">
        <f t="shared" si="22"/>
        <v>36.483689538807646</v>
      </c>
      <c r="AB40" s="854">
        <v>5</v>
      </c>
      <c r="AC40" s="833">
        <v>8.89</v>
      </c>
      <c r="AD40" s="833">
        <v>2.95</v>
      </c>
      <c r="AE40" s="833">
        <v>4.93</v>
      </c>
      <c r="AF40" s="833">
        <v>9.57</v>
      </c>
      <c r="AG40" s="833">
        <v>27.800000000000004</v>
      </c>
      <c r="AH40" s="833">
        <v>1.6</v>
      </c>
      <c r="AI40" s="833">
        <v>2.1999999999999997</v>
      </c>
      <c r="AJ40" s="833">
        <v>19.100000000000001</v>
      </c>
      <c r="AK40" s="833">
        <v>12.5</v>
      </c>
      <c r="AL40" s="845">
        <v>34150</v>
      </c>
      <c r="AM40" s="839">
        <v>0.70000000000000007</v>
      </c>
      <c r="AN40" s="833">
        <v>0.71</v>
      </c>
      <c r="AO40" s="711">
        <f t="shared" si="23"/>
        <v>-13.79908056524291</v>
      </c>
      <c r="AP40" s="712">
        <f t="shared" si="24"/>
        <v>22.684608973564735</v>
      </c>
      <c r="AQ40" s="855">
        <f t="shared" si="25"/>
        <v>293.92549148080673</v>
      </c>
      <c r="AR40" s="624">
        <f>INDEX(Historical!$C$7:$C$1259,MATCH(B40,Historical!$B$7:$B$1281,0))*IF(AH40="n/a",1.03,IF(AH40&lt;0,1.01,IF(AH40&gt;10,1.1,(1+AH40/100))))</f>
        <v>2.8549600000000002</v>
      </c>
      <c r="AS40" s="853">
        <f t="shared" si="26"/>
        <v>2.9177691200000004</v>
      </c>
      <c r="AT40" s="853">
        <f t="shared" si="15"/>
        <v>3.2095460320000009</v>
      </c>
      <c r="AU40" s="853">
        <f t="shared" si="15"/>
        <v>3.5305006352000015</v>
      </c>
      <c r="AV40" s="853">
        <f t="shared" si="15"/>
        <v>3.8835506987200019</v>
      </c>
      <c r="AW40" s="624">
        <f t="shared" si="27"/>
        <v>16.396326485920003</v>
      </c>
      <c r="AX40" s="719">
        <f t="shared" si="28"/>
        <v>5.0552896608250615</v>
      </c>
      <c r="AY40" s="900">
        <v>1.49</v>
      </c>
      <c r="AZ40" s="839">
        <v>110.16</v>
      </c>
      <c r="BA40" s="839">
        <v>-12.15</v>
      </c>
      <c r="BB40" s="839">
        <v>-4.5600000000000005</v>
      </c>
      <c r="BC40" s="839">
        <v>2.29</v>
      </c>
      <c r="BE40" s="597">
        <v>1984</v>
      </c>
      <c r="BF40" s="865">
        <f t="shared" si="29"/>
        <v>3</v>
      </c>
      <c r="BG40" s="849">
        <v>11.899999999999999</v>
      </c>
    </row>
    <row r="41" spans="1:59" ht="11.25" customHeight="1" x14ac:dyDescent="0.2">
      <c r="A41" s="831" t="s">
        <v>197</v>
      </c>
      <c r="B41" s="842" t="s">
        <v>198</v>
      </c>
      <c r="C41" s="898" t="s">
        <v>108</v>
      </c>
      <c r="D41" s="898" t="s">
        <v>4273</v>
      </c>
      <c r="E41" s="705">
        <v>40</v>
      </c>
      <c r="F41" s="1139">
        <v>66</v>
      </c>
      <c r="G41" s="1139" t="s">
        <v>37</v>
      </c>
      <c r="H41" s="1139" t="s">
        <v>106</v>
      </c>
      <c r="I41" s="833">
        <v>40.86</v>
      </c>
      <c r="J41" s="624">
        <f t="shared" si="16"/>
        <v>3.7689672050905529</v>
      </c>
      <c r="K41" s="844">
        <v>0.38500000000000001</v>
      </c>
      <c r="L41" s="854">
        <v>4</v>
      </c>
      <c r="M41" s="615">
        <f t="shared" si="17"/>
        <v>1.54</v>
      </c>
      <c r="N41" s="837" t="s">
        <v>145</v>
      </c>
      <c r="O41" s="706">
        <v>0.38</v>
      </c>
      <c r="P41" s="606">
        <v>44088</v>
      </c>
      <c r="Q41" s="606">
        <v>44105</v>
      </c>
      <c r="R41" s="615">
        <f t="shared" si="18"/>
        <v>1.3157894736842117</v>
      </c>
      <c r="S41" s="673">
        <f>IF(INDEX(Historical!$D$7:$D$1257,MATCH(B41,Historical!$B$7:$B$1281,0))=0,"n/a",(INDEX(Historical!$C$7:$C$1259,MATCH(B41,Historical!$B$7:$B$1281,0))/INDEX(Historical!$D$7:$D$1257,MATCH(B41,Historical!$B$7:$B$1281,0))-1)*100)</f>
        <v>3.0405405405405261</v>
      </c>
      <c r="T41" s="673">
        <f>IF(INDEX(Historical!$F$7:$F$1250,MATCH(B41,Historical!$B$7:$B$1281,0))=0,"n/a",((INDEX(Historical!$C$7:$C$1259,MATCH(B41,Historical!$B$7:$B$1281,0))/INDEX(Historical!$F$7:$F$1250,MATCH(B41,Historical!$B$7:$B$1281,0)))^(1/3)-1)*100)</f>
        <v>5.7369334867678035</v>
      </c>
      <c r="U41" s="673">
        <f>IF(INDEX(Historical!$H$7:$H$1250,MATCH(B41,Historical!$B$7:$B$1281,0))=0,"n/a",((INDEX(Historical!$C$7:$C$1259,MATCH(B41,Historical!$B$7:$B$1281,0))/INDEX(Historical!$H$7:$H$1250,MATCH(B41,Historical!$B$7:$B$1281,0)))^(1/5)-1)*100)</f>
        <v>4.7362197111659121</v>
      </c>
      <c r="V41" s="673">
        <f>IF(INDEX(Historical!$O$7:$O$1250,MATCH(B41,Historical!$B$7:$B$1281,0))=0,"n/a",((INDEX(Historical!$C$7:$C$1259,MATCH(B41,Historical!$B$7:$B$1281,0))/INDEX(Historical!$O$7:$O$1250,MATCH(B41,Historical!$B$7:$B$1281,0)))^(1/10)-1)*100)</f>
        <v>3.3207894490210332</v>
      </c>
      <c r="W41" s="674">
        <f t="shared" si="19"/>
        <v>1.4262330641173733</v>
      </c>
      <c r="X41" s="675">
        <f t="shared" si="20"/>
        <v>0.59952148242606484</v>
      </c>
      <c r="Y41" s="633"/>
      <c r="Z41" s="624">
        <f t="shared" si="21"/>
        <v>45.970149253731343</v>
      </c>
      <c r="AA41" s="853">
        <f t="shared" si="22"/>
        <v>12.197014925373134</v>
      </c>
      <c r="AB41" s="854">
        <v>12</v>
      </c>
      <c r="AC41" s="833">
        <v>3.35</v>
      </c>
      <c r="AD41" s="833">
        <v>2.4700000000000002</v>
      </c>
      <c r="AE41" s="833">
        <v>4.09</v>
      </c>
      <c r="AF41" s="833">
        <v>1.1399999999999999</v>
      </c>
      <c r="AG41" s="833">
        <v>9.1999999999999993</v>
      </c>
      <c r="AH41" s="833">
        <v>8.6999999999999993</v>
      </c>
      <c r="AI41" s="833">
        <v>-7.33</v>
      </c>
      <c r="AJ41" s="833">
        <v>7.9</v>
      </c>
      <c r="AK41" s="833">
        <v>5</v>
      </c>
      <c r="AL41" s="849">
        <v>722.23</v>
      </c>
      <c r="AM41" s="839">
        <v>1</v>
      </c>
      <c r="AN41" s="833">
        <v>0.09</v>
      </c>
      <c r="AO41" s="711">
        <f t="shared" si="23"/>
        <v>-3.6918280091166693</v>
      </c>
      <c r="AP41" s="712">
        <f t="shared" si="24"/>
        <v>8.5051869162564646</v>
      </c>
      <c r="AQ41" s="855">
        <f t="shared" si="25"/>
        <v>-21.388163133517946</v>
      </c>
      <c r="AR41" s="624">
        <f>INDEX(Historical!$C$7:$C$1259,MATCH(B41,Historical!$B$7:$B$1281,0))*IF(AH41="n/a",1.03,IF(AH41&lt;0,1.01,IF(AH41&gt;10,1.1,(1+AH41/100))))</f>
        <v>1.6576749999999998</v>
      </c>
      <c r="AS41" s="853">
        <f t="shared" si="26"/>
        <v>1.6742517499999998</v>
      </c>
      <c r="AT41" s="853">
        <f t="shared" si="15"/>
        <v>1.7579643374999998</v>
      </c>
      <c r="AU41" s="853">
        <f t="shared" si="15"/>
        <v>1.8458625543749998</v>
      </c>
      <c r="AV41" s="853">
        <f t="shared" si="15"/>
        <v>1.9381556820937498</v>
      </c>
      <c r="AW41" s="624">
        <f t="shared" si="27"/>
        <v>8.8739093239687499</v>
      </c>
      <c r="AX41" s="719">
        <f t="shared" si="28"/>
        <v>21.717839755185388</v>
      </c>
      <c r="AY41" s="900">
        <v>0.88</v>
      </c>
      <c r="AZ41" s="839">
        <v>54.48</v>
      </c>
      <c r="BA41" s="839">
        <v>-2.2800000000000002</v>
      </c>
      <c r="BB41" s="839">
        <v>6.39</v>
      </c>
      <c r="BC41" s="839">
        <v>21.2</v>
      </c>
      <c r="BE41" s="597">
        <v>1981</v>
      </c>
      <c r="BF41" s="865">
        <f t="shared" si="29"/>
        <v>3</v>
      </c>
      <c r="BG41" s="849">
        <v>1.2</v>
      </c>
    </row>
    <row r="42" spans="1:59" ht="11.25" customHeight="1" x14ac:dyDescent="0.2">
      <c r="A42" s="838" t="s">
        <v>176</v>
      </c>
      <c r="B42" s="842" t="s">
        <v>177</v>
      </c>
      <c r="C42" s="898" t="s">
        <v>178</v>
      </c>
      <c r="D42" s="898" t="s">
        <v>4271</v>
      </c>
      <c r="E42" s="705">
        <v>33</v>
      </c>
      <c r="F42" s="1139">
        <v>87</v>
      </c>
      <c r="G42" s="1139" t="s">
        <v>115</v>
      </c>
      <c r="H42" s="1139" t="s">
        <v>115</v>
      </c>
      <c r="I42" s="833">
        <v>100</v>
      </c>
      <c r="J42" s="624">
        <f t="shared" si="16"/>
        <v>5.16</v>
      </c>
      <c r="K42" s="851">
        <v>1.29</v>
      </c>
      <c r="L42" s="854">
        <v>4</v>
      </c>
      <c r="M42" s="615">
        <f t="shared" si="17"/>
        <v>5.16</v>
      </c>
      <c r="N42" s="837" t="s">
        <v>111</v>
      </c>
      <c r="O42" s="707">
        <v>1.19</v>
      </c>
      <c r="P42" s="904">
        <v>43875</v>
      </c>
      <c r="Q42" s="904">
        <v>43900</v>
      </c>
      <c r="R42" s="615">
        <f t="shared" si="18"/>
        <v>8.4033613445378226</v>
      </c>
      <c r="S42" s="673">
        <f>IF(INDEX(Historical!$D$7:$D$1257,MATCH(B42,Historical!$B$7:$B$1281,0))=0,"n/a",(INDEX(Historical!$C$7:$C$1259,MATCH(B42,Historical!$B$7:$B$1281,0))/INDEX(Historical!$D$7:$D$1257,MATCH(B42,Historical!$B$7:$B$1281,0))-1)*100)</f>
        <v>9.0336134453781636</v>
      </c>
      <c r="T42" s="673">
        <f>IF(INDEX(Historical!$F$7:$F$1250,MATCH(B42,Historical!$B$7:$B$1281,0))=0,"n/a",((INDEX(Historical!$C$7:$C$1259,MATCH(B42,Historical!$B$7:$B$1281,0))/INDEX(Historical!$F$7:$F$1250,MATCH(B42,Historical!$B$7:$B$1281,0)))^(1/3)-1)*100)</f>
        <v>6.3068387414206617</v>
      </c>
      <c r="U42" s="673">
        <f>IF(INDEX(Historical!$H$7:$H$1250,MATCH(B42,Historical!$B$7:$B$1281,0))=0,"n/a",((INDEX(Historical!$C$7:$C$1259,MATCH(B42,Historical!$B$7:$B$1281,0))/INDEX(Historical!$H$7:$H$1250,MATCH(B42,Historical!$B$7:$B$1281,0)))^(1/5)-1)*100)</f>
        <v>3.9309070950814595</v>
      </c>
      <c r="V42" s="673">
        <f>IF(INDEX(Historical!$O$7:$O$1250,MATCH(B42,Historical!$B$7:$B$1281,0))=0,"n/a",((INDEX(Historical!$C$7:$C$1259,MATCH(B42,Historical!$B$7:$B$1281,0))/INDEX(Historical!$O$7:$O$1250,MATCH(B42,Historical!$B$7:$B$1281,0)))^(1/10)-1)*100)</f>
        <v>6.2147672531006393</v>
      </c>
      <c r="W42" s="674">
        <f t="shared" si="19"/>
        <v>0.63251074979843724</v>
      </c>
      <c r="X42" s="675" t="str">
        <f t="shared" si="20"/>
        <v>n/a</v>
      </c>
      <c r="Y42" s="637"/>
      <c r="Z42" s="624" t="str">
        <f t="shared" si="21"/>
        <v>n/a</v>
      </c>
      <c r="AA42" s="853" t="str">
        <f t="shared" si="22"/>
        <v>n/a</v>
      </c>
      <c r="AB42" s="854">
        <v>12</v>
      </c>
      <c r="AC42" s="833">
        <v>-2.99</v>
      </c>
      <c r="AD42" s="833" t="s">
        <v>136</v>
      </c>
      <c r="AE42" s="833">
        <v>2.0699999999999998</v>
      </c>
      <c r="AF42" s="833">
        <v>1.44</v>
      </c>
      <c r="AG42" s="833">
        <v>-6.3</v>
      </c>
      <c r="AH42" s="834">
        <v>-80</v>
      </c>
      <c r="AI42" s="834">
        <v>40.1</v>
      </c>
      <c r="AJ42" s="833">
        <v>-31.4</v>
      </c>
      <c r="AK42" s="833">
        <v>-4.18</v>
      </c>
      <c r="AL42" s="845">
        <v>195380</v>
      </c>
      <c r="AM42" s="839">
        <v>0.04</v>
      </c>
      <c r="AN42" s="833">
        <v>0.26</v>
      </c>
      <c r="AO42" s="711" t="str">
        <f t="shared" si="23"/>
        <v>n/a</v>
      </c>
      <c r="AP42" s="712">
        <f t="shared" si="24"/>
        <v>9.0909070950814588</v>
      </c>
      <c r="AQ42" s="855" t="str">
        <f t="shared" si="25"/>
        <v>n/a</v>
      </c>
      <c r="AR42" s="624">
        <f>INDEX(Historical!$C$7:$C$1259,MATCH(B42,Historical!$B$7:$B$1281,0))*IF(AH42="n/a",1.03,IF(AH42&lt;0,1.01,IF(AH42&gt;10,1.1,(1+AH42/100))))</f>
        <v>5.2419000000000002</v>
      </c>
      <c r="AS42" s="853">
        <f t="shared" si="26"/>
        <v>5.766090000000001</v>
      </c>
      <c r="AT42" s="853">
        <f t="shared" si="15"/>
        <v>5.8237509000000012</v>
      </c>
      <c r="AU42" s="853">
        <f t="shared" si="15"/>
        <v>5.8819884090000016</v>
      </c>
      <c r="AV42" s="853">
        <f t="shared" si="15"/>
        <v>5.9408082930900017</v>
      </c>
      <c r="AW42" s="624">
        <f t="shared" si="27"/>
        <v>28.654537602090006</v>
      </c>
      <c r="AX42" s="719">
        <f t="shared" si="28"/>
        <v>28.654537602090009</v>
      </c>
      <c r="AY42" s="900">
        <v>1.35</v>
      </c>
      <c r="AZ42" s="839">
        <v>93.8</v>
      </c>
      <c r="BA42" s="839">
        <v>-4.7300000000000004</v>
      </c>
      <c r="BB42" s="839">
        <v>10.31</v>
      </c>
      <c r="BC42" s="839">
        <v>16.23</v>
      </c>
      <c r="BE42" s="597">
        <v>1988</v>
      </c>
      <c r="BF42" s="865">
        <f t="shared" si="29"/>
        <v>3</v>
      </c>
      <c r="BG42" s="849">
        <v>-3.8</v>
      </c>
    </row>
    <row r="43" spans="1:59" ht="11.25" customHeight="1" x14ac:dyDescent="0.2">
      <c r="A43" s="831" t="s">
        <v>166</v>
      </c>
      <c r="B43" s="842" t="s">
        <v>167</v>
      </c>
      <c r="C43" s="898" t="s">
        <v>131</v>
      </c>
      <c r="D43" s="898" t="s">
        <v>4275</v>
      </c>
      <c r="E43" s="705">
        <v>54</v>
      </c>
      <c r="F43" s="1139">
        <v>19</v>
      </c>
      <c r="G43" s="1139" t="s">
        <v>37</v>
      </c>
      <c r="H43" s="1139" t="s">
        <v>37</v>
      </c>
      <c r="I43" s="833">
        <v>54.95</v>
      </c>
      <c r="J43" s="624">
        <f t="shared" si="16"/>
        <v>1.6742493175614195</v>
      </c>
      <c r="K43" s="844">
        <v>0.23</v>
      </c>
      <c r="L43" s="854">
        <v>4</v>
      </c>
      <c r="M43" s="615">
        <f t="shared" si="17"/>
        <v>0.92</v>
      </c>
      <c r="N43" s="837" t="s">
        <v>431</v>
      </c>
      <c r="O43" s="706">
        <v>0.21249999999999999</v>
      </c>
      <c r="P43" s="606">
        <v>44232</v>
      </c>
      <c r="Q43" s="606">
        <v>44246</v>
      </c>
      <c r="R43" s="615">
        <f t="shared" si="18"/>
        <v>8.2352941176470669</v>
      </c>
      <c r="S43" s="673">
        <f>IF(INDEX(Historical!$D$7:$D$1257,MATCH(B43,Historical!$B$7:$B$1281,0))=0,"n/a",(INDEX(Historical!$C$7:$C$1259,MATCH(B43,Historical!$B$7:$B$1281,0))/INDEX(Historical!$D$7:$D$1257,MATCH(B43,Historical!$B$7:$B$1281,0))-1)*100)</f>
        <v>7.5949367088607556</v>
      </c>
      <c r="T43" s="673">
        <f>IF(INDEX(Historical!$F$7:$F$1250,MATCH(B43,Historical!$B$7:$B$1281,0))=0,"n/a",((INDEX(Historical!$C$7:$C$1259,MATCH(B43,Historical!$B$7:$B$1281,0))/INDEX(Historical!$F$7:$F$1250,MATCH(B43,Historical!$B$7:$B$1281,0)))^(1/3)-1)*100)</f>
        <v>5.688761756416616</v>
      </c>
      <c r="U43" s="673">
        <f>IF(INDEX(Historical!$H$7:$H$1250,MATCH(B43,Historical!$B$7:$B$1281,0))=0,"n/a",((INDEX(Historical!$C$7:$C$1259,MATCH(B43,Historical!$B$7:$B$1281,0))/INDEX(Historical!$H$7:$H$1250,MATCH(B43,Historical!$B$7:$B$1281,0)))^(1/5)-1)*100)</f>
        <v>4.8742395143417827</v>
      </c>
      <c r="V43" s="673">
        <f>IF(INDEX(Historical!$O$7:$O$1250,MATCH(B43,Historical!$B$7:$B$1281,0))=0,"n/a",((INDEX(Historical!$C$7:$C$1259,MATCH(B43,Historical!$B$7:$B$1281,0))/INDEX(Historical!$O$7:$O$1250,MATCH(B43,Historical!$B$7:$B$1281,0)))^(1/10)-1)*100)</f>
        <v>3.6311209910314224</v>
      </c>
      <c r="W43" s="674">
        <f t="shared" si="19"/>
        <v>1.3423511709967151</v>
      </c>
      <c r="X43" s="675" t="str">
        <f t="shared" si="20"/>
        <v>n/a</v>
      </c>
      <c r="Y43" s="637"/>
      <c r="Z43" s="624" t="str">
        <f t="shared" si="21"/>
        <v>n/a</v>
      </c>
      <c r="AA43" s="853" t="str">
        <f t="shared" si="22"/>
        <v>n/a</v>
      </c>
      <c r="AB43" s="854">
        <v>12</v>
      </c>
      <c r="AC43" s="833">
        <v>-0.64</v>
      </c>
      <c r="AD43" s="833" t="s">
        <v>136</v>
      </c>
      <c r="AE43" s="833">
        <v>3.52</v>
      </c>
      <c r="AF43" s="833">
        <v>3.07</v>
      </c>
      <c r="AG43" s="833">
        <v>11.600000000000001</v>
      </c>
      <c r="AH43" s="833">
        <v>-153.69999999999999</v>
      </c>
      <c r="AI43" s="833">
        <v>1.18</v>
      </c>
      <c r="AJ43" s="833">
        <v>-24.7</v>
      </c>
      <c r="AK43" s="833">
        <v>10.75</v>
      </c>
      <c r="AL43" s="845">
        <v>2750</v>
      </c>
      <c r="AM43" s="839">
        <v>0.89999999999999991</v>
      </c>
      <c r="AN43" s="833">
        <v>1.33</v>
      </c>
      <c r="AO43" s="711" t="str">
        <f t="shared" si="23"/>
        <v>n/a</v>
      </c>
      <c r="AP43" s="712">
        <f t="shared" si="24"/>
        <v>6.5484888319032022</v>
      </c>
      <c r="AQ43" s="855" t="str">
        <f t="shared" si="25"/>
        <v>n/a</v>
      </c>
      <c r="AR43" s="624">
        <f>INDEX(Historical!$C$7:$C$1259,MATCH(B43,Historical!$B$7:$B$1281,0))*IF(AH43="n/a",1.03,IF(AH43&lt;0,1.01,IF(AH43&gt;10,1.1,(1+AH43/100))))</f>
        <v>0.85849999999999993</v>
      </c>
      <c r="AS43" s="853">
        <f t="shared" si="26"/>
        <v>0.86863029999999997</v>
      </c>
      <c r="AT43" s="853">
        <f t="shared" si="15"/>
        <v>0.95549333000000003</v>
      </c>
      <c r="AU43" s="853">
        <f t="shared" si="15"/>
        <v>1.051042663</v>
      </c>
      <c r="AV43" s="853">
        <f t="shared" si="15"/>
        <v>1.1561469293000002</v>
      </c>
      <c r="AW43" s="624">
        <f t="shared" si="27"/>
        <v>4.8898132222999999</v>
      </c>
      <c r="AX43" s="719">
        <f t="shared" si="28"/>
        <v>8.8986591852593264</v>
      </c>
      <c r="AY43" s="900">
        <v>0.13</v>
      </c>
      <c r="AZ43" s="839">
        <v>38.269999999999996</v>
      </c>
      <c r="BA43" s="839">
        <v>-9.17</v>
      </c>
      <c r="BB43" s="839">
        <v>-0.91999999999999993</v>
      </c>
      <c r="BC43" s="839">
        <v>11.92</v>
      </c>
      <c r="BE43" s="597">
        <v>1968</v>
      </c>
      <c r="BF43" s="865">
        <f t="shared" si="29"/>
        <v>6</v>
      </c>
      <c r="BG43" s="849">
        <v>2.8000000000000003</v>
      </c>
    </row>
    <row r="44" spans="1:59" ht="11.25" customHeight="1" x14ac:dyDescent="0.2">
      <c r="A44" s="831" t="s">
        <v>206</v>
      </c>
      <c r="B44" s="842" t="s">
        <v>207</v>
      </c>
      <c r="C44" s="898" t="s">
        <v>112</v>
      </c>
      <c r="D44" s="898" t="s">
        <v>211</v>
      </c>
      <c r="E44" s="705">
        <v>34</v>
      </c>
      <c r="F44" s="1139">
        <v>82</v>
      </c>
      <c r="G44" s="1139" t="s">
        <v>37</v>
      </c>
      <c r="H44" s="1139" t="s">
        <v>37</v>
      </c>
      <c r="I44" s="833">
        <v>58.91</v>
      </c>
      <c r="J44" s="624">
        <f t="shared" si="16"/>
        <v>1.4259039212357834</v>
      </c>
      <c r="K44" s="851">
        <v>0.21</v>
      </c>
      <c r="L44" s="854">
        <v>4</v>
      </c>
      <c r="M44" s="615">
        <f t="shared" si="17"/>
        <v>0.84</v>
      </c>
      <c r="N44" s="837" t="s">
        <v>208</v>
      </c>
      <c r="O44" s="707">
        <v>0.19</v>
      </c>
      <c r="P44" s="1106">
        <v>43628</v>
      </c>
      <c r="Q44" s="1106">
        <v>43644</v>
      </c>
      <c r="R44" s="615">
        <f t="shared" si="18"/>
        <v>10.52631578947368</v>
      </c>
      <c r="S44" s="673">
        <f>IF(INDEX(Historical!$D$7:$D$1257,MATCH(B44,Historical!$B$7:$B$1281,0))=0,"n/a",(INDEX(Historical!$C$7:$C$1259,MATCH(B44,Historical!$B$7:$B$1281,0))/INDEX(Historical!$D$7:$D$1257,MATCH(B44,Historical!$B$7:$B$1281,0))-1)*100)</f>
        <v>2.4390243902439046</v>
      </c>
      <c r="T44" s="673">
        <f>IF(INDEX(Historical!$F$7:$F$1250,MATCH(B44,Historical!$B$7:$B$1281,0))=0,"n/a",((INDEX(Historical!$C$7:$C$1259,MATCH(B44,Historical!$B$7:$B$1281,0))/INDEX(Historical!$F$7:$F$1250,MATCH(B44,Historical!$B$7:$B$1281,0)))^(1/3)-1)*100)</f>
        <v>5.7645954231698937</v>
      </c>
      <c r="U44" s="673">
        <f>IF(INDEX(Historical!$H$7:$H$1250,MATCH(B44,Historical!$B$7:$B$1281,0))=0,"n/a",((INDEX(Historical!$C$7:$C$1259,MATCH(B44,Historical!$B$7:$B$1281,0))/INDEX(Historical!$H$7:$H$1250,MATCH(B44,Historical!$B$7:$B$1281,0)))^(1/5)-1)*100)</f>
        <v>4.6263070955007146</v>
      </c>
      <c r="V44" s="673">
        <f>IF(INDEX(Historical!$O$7:$O$1250,MATCH(B44,Historical!$B$7:$B$1281,0))=0,"n/a",((INDEX(Historical!$C$7:$C$1259,MATCH(B44,Historical!$B$7:$B$1281,0))/INDEX(Historical!$O$7:$O$1250,MATCH(B44,Historical!$B$7:$B$1281,0)))^(1/10)-1)*100)</f>
        <v>12.997909322563839</v>
      </c>
      <c r="W44" s="674">
        <f t="shared" si="19"/>
        <v>0.35592701723727482</v>
      </c>
      <c r="X44" s="675">
        <f t="shared" si="20"/>
        <v>0.75841099926241229</v>
      </c>
      <c r="Y44" s="646" t="s">
        <v>4586</v>
      </c>
      <c r="Z44" s="624">
        <f t="shared" si="21"/>
        <v>42.424242424242422</v>
      </c>
      <c r="AA44" s="853">
        <f t="shared" si="22"/>
        <v>29.752525252525253</v>
      </c>
      <c r="AB44" s="854">
        <v>7</v>
      </c>
      <c r="AC44" s="833">
        <v>1.98</v>
      </c>
      <c r="AD44" s="833">
        <v>3.03</v>
      </c>
      <c r="AE44" s="833">
        <v>2.88</v>
      </c>
      <c r="AF44" s="833">
        <v>7.27</v>
      </c>
      <c r="AG44" s="833">
        <v>26</v>
      </c>
      <c r="AH44" s="833">
        <v>-8.6999999999999993</v>
      </c>
      <c r="AI44" s="833">
        <v>18.360000000000003</v>
      </c>
      <c r="AJ44" s="833">
        <v>6.1</v>
      </c>
      <c r="AK44" s="833">
        <v>10</v>
      </c>
      <c r="AL44" s="845">
        <v>7330</v>
      </c>
      <c r="AM44" s="839">
        <v>0.4</v>
      </c>
      <c r="AN44" s="833">
        <v>0.56000000000000005</v>
      </c>
      <c r="AO44" s="711">
        <f t="shared" si="23"/>
        <v>-23.700314235788753</v>
      </c>
      <c r="AP44" s="712">
        <f t="shared" si="24"/>
        <v>6.0522110167364982</v>
      </c>
      <c r="AQ44" s="855">
        <f t="shared" si="25"/>
        <v>210.05437414596858</v>
      </c>
      <c r="AR44" s="624">
        <f>INDEX(Historical!$C$7:$C$1259,MATCH(B44,Historical!$B$7:$B$1281,0))*IF(AH44="n/a",1.03,IF(AH44&lt;0,1.01,IF(AH44&gt;10,1.1,(1+AH44/100))))</f>
        <v>0.84839999999999993</v>
      </c>
      <c r="AS44" s="853">
        <f t="shared" si="26"/>
        <v>0.93323999999999996</v>
      </c>
      <c r="AT44" s="853">
        <f t="shared" si="15"/>
        <v>1.026564</v>
      </c>
      <c r="AU44" s="853">
        <f t="shared" si="15"/>
        <v>1.1292204000000001</v>
      </c>
      <c r="AV44" s="853">
        <f t="shared" si="15"/>
        <v>1.2421424400000003</v>
      </c>
      <c r="AW44" s="624">
        <f t="shared" si="27"/>
        <v>5.1795668400000006</v>
      </c>
      <c r="AX44" s="719">
        <f t="shared" si="28"/>
        <v>8.7923388898319477</v>
      </c>
      <c r="AY44" s="900">
        <v>1.33</v>
      </c>
      <c r="AZ44" s="839">
        <v>89.539999999999992</v>
      </c>
      <c r="BA44" s="839">
        <v>-6.04</v>
      </c>
      <c r="BB44" s="839">
        <v>-0.27999999999999997</v>
      </c>
      <c r="BC44" s="839">
        <v>14.05</v>
      </c>
      <c r="BE44" s="597">
        <v>1987</v>
      </c>
      <c r="BF44" s="865">
        <f t="shared" si="29"/>
        <v>3</v>
      </c>
      <c r="BG44" s="849">
        <v>11.1</v>
      </c>
    </row>
    <row r="45" spans="1:59" ht="11.25" customHeight="1" x14ac:dyDescent="0.2">
      <c r="A45" s="831" t="s">
        <v>209</v>
      </c>
      <c r="B45" s="842" t="s">
        <v>210</v>
      </c>
      <c r="C45" s="898" t="s">
        <v>112</v>
      </c>
      <c r="D45" s="898" t="s">
        <v>211</v>
      </c>
      <c r="E45" s="705">
        <v>65</v>
      </c>
      <c r="F45" s="1139">
        <v>2</v>
      </c>
      <c r="G45" s="1139" t="s">
        <v>115</v>
      </c>
      <c r="H45" s="1139" t="s">
        <v>37</v>
      </c>
      <c r="I45" s="833">
        <v>123.26</v>
      </c>
      <c r="J45" s="624">
        <f t="shared" si="16"/>
        <v>1.6063605386986857</v>
      </c>
      <c r="K45" s="844">
        <v>0.495</v>
      </c>
      <c r="L45" s="854">
        <v>4</v>
      </c>
      <c r="M45" s="615">
        <f t="shared" si="17"/>
        <v>1.98</v>
      </c>
      <c r="N45" s="837" t="s">
        <v>148</v>
      </c>
      <c r="O45" s="706">
        <v>0.49</v>
      </c>
      <c r="P45" s="606">
        <v>44071</v>
      </c>
      <c r="Q45" s="606">
        <v>44089</v>
      </c>
      <c r="R45" s="615">
        <f t="shared" si="18"/>
        <v>1.020408163265307</v>
      </c>
      <c r="S45" s="673">
        <f>IF(INDEX(Historical!$D$7:$D$1257,MATCH(B45,Historical!$B$7:$B$1281,0))=0,"n/a",(INDEX(Historical!$C$7:$C$1259,MATCH(B45,Historical!$B$7:$B$1281,0))/INDEX(Historical!$D$7:$D$1257,MATCH(B45,Historical!$B$7:$B$1281,0))-1)*100)</f>
        <v>1.5463917525773141</v>
      </c>
      <c r="T45" s="673">
        <f>IF(INDEX(Historical!$F$7:$F$1250,MATCH(B45,Historical!$B$7:$B$1281,0))=0,"n/a",((INDEX(Historical!$C$7:$C$1259,MATCH(B45,Historical!$B$7:$B$1281,0))/INDEX(Historical!$F$7:$F$1250,MATCH(B45,Historical!$B$7:$B$1281,0)))^(1/3)-1)*100)</f>
        <v>2.6750554478553568</v>
      </c>
      <c r="U45" s="673">
        <f>IF(INDEX(Historical!$H$7:$H$1250,MATCH(B45,Historical!$B$7:$B$1281,0))=0,"n/a",((INDEX(Historical!$C$7:$C$1259,MATCH(B45,Historical!$B$7:$B$1281,0))/INDEX(Historical!$H$7:$H$1250,MATCH(B45,Historical!$B$7:$B$1281,0)))^(1/5)-1)*100)</f>
        <v>3.7348003959758458</v>
      </c>
      <c r="V45" s="673">
        <f>IF(INDEX(Historical!$O$7:$O$1250,MATCH(B45,Historical!$B$7:$B$1281,0))=0,"n/a",((INDEX(Historical!$C$7:$C$1259,MATCH(B45,Historical!$B$7:$B$1281,0))/INDEX(Historical!$O$7:$O$1250,MATCH(B45,Historical!$B$7:$B$1281,0)))^(1/10)-1)*100)</f>
        <v>8.2241034472165566</v>
      </c>
      <c r="W45" s="674">
        <f t="shared" si="19"/>
        <v>0.4541285770474941</v>
      </c>
      <c r="X45" s="675">
        <f t="shared" si="20"/>
        <v>0.79463838212252036</v>
      </c>
      <c r="Y45" s="843"/>
      <c r="Z45" s="624">
        <f t="shared" si="21"/>
        <v>42.127659574468083</v>
      </c>
      <c r="AA45" s="853">
        <f t="shared" si="22"/>
        <v>26.225531914893619</v>
      </c>
      <c r="AB45" s="854">
        <v>12</v>
      </c>
      <c r="AC45" s="833">
        <v>4.7</v>
      </c>
      <c r="AD45" s="833">
        <v>2.78</v>
      </c>
      <c r="AE45" s="833">
        <v>2.64</v>
      </c>
      <c r="AF45" s="833">
        <v>5.28</v>
      </c>
      <c r="AG45" s="833">
        <v>21.5</v>
      </c>
      <c r="AH45" s="833">
        <v>1.9</v>
      </c>
      <c r="AI45" s="833">
        <v>8.81</v>
      </c>
      <c r="AJ45" s="833">
        <v>4.7</v>
      </c>
      <c r="AK45" s="833">
        <v>9.5</v>
      </c>
      <c r="AL45" s="845">
        <v>17660</v>
      </c>
      <c r="AM45" s="839">
        <v>0.4</v>
      </c>
      <c r="AN45" s="833">
        <v>0.92</v>
      </c>
      <c r="AO45" s="711">
        <f t="shared" si="23"/>
        <v>-20.884370980219089</v>
      </c>
      <c r="AP45" s="712">
        <f t="shared" si="24"/>
        <v>5.3411609346745319</v>
      </c>
      <c r="AQ45" s="855">
        <f t="shared" si="25"/>
        <v>148.07777320889448</v>
      </c>
      <c r="AR45" s="624">
        <f>INDEX(Historical!$C$7:$C$1259,MATCH(B45,Historical!$B$7:$B$1281,0))*IF(AH45="n/a",1.03,IF(AH45&lt;0,1.01,IF(AH45&gt;10,1.1,(1+AH45/100))))</f>
        <v>2.0074299999999998</v>
      </c>
      <c r="AS45" s="853">
        <f t="shared" si="26"/>
        <v>2.1842845829999997</v>
      </c>
      <c r="AT45" s="853">
        <f t="shared" si="15"/>
        <v>2.3917916183849997</v>
      </c>
      <c r="AU45" s="853">
        <f t="shared" si="15"/>
        <v>2.6190118221315744</v>
      </c>
      <c r="AV45" s="853">
        <f t="shared" si="15"/>
        <v>2.8678179452340737</v>
      </c>
      <c r="AW45" s="624">
        <f t="shared" si="27"/>
        <v>12.070335968750648</v>
      </c>
      <c r="AX45" s="719">
        <f t="shared" si="28"/>
        <v>9.7925815096143491</v>
      </c>
      <c r="AY45" s="900">
        <v>1.32</v>
      </c>
      <c r="AZ45" s="839">
        <v>95.81</v>
      </c>
      <c r="BA45" s="839">
        <v>-5.48</v>
      </c>
      <c r="BB45" s="839">
        <v>-6.9999999999999993E-2</v>
      </c>
      <c r="BC45" s="839">
        <v>10.24</v>
      </c>
      <c r="BE45" s="597">
        <v>1956</v>
      </c>
      <c r="BF45" s="865">
        <f t="shared" si="29"/>
        <v>8</v>
      </c>
      <c r="BG45" s="849">
        <v>7.6</v>
      </c>
    </row>
    <row r="46" spans="1:59" ht="11.25" customHeight="1" x14ac:dyDescent="0.2">
      <c r="A46" s="838" t="s">
        <v>558</v>
      </c>
      <c r="B46" s="842" t="s">
        <v>559</v>
      </c>
      <c r="C46" s="898" t="s">
        <v>108</v>
      </c>
      <c r="D46" s="898" t="s">
        <v>4273</v>
      </c>
      <c r="E46" s="705">
        <v>29</v>
      </c>
      <c r="F46" s="1139">
        <v>104</v>
      </c>
      <c r="G46" s="1139" t="s">
        <v>37</v>
      </c>
      <c r="H46" s="1139" t="s">
        <v>106</v>
      </c>
      <c r="I46" s="841">
        <v>29</v>
      </c>
      <c r="J46" s="624">
        <f t="shared" si="16"/>
        <v>2.5517241379310343</v>
      </c>
      <c r="K46" s="844">
        <v>0.185</v>
      </c>
      <c r="L46" s="854">
        <v>4</v>
      </c>
      <c r="M46" s="615">
        <f t="shared" si="17"/>
        <v>0.74</v>
      </c>
      <c r="N46" s="837" t="s">
        <v>119</v>
      </c>
      <c r="O46" s="706">
        <v>0.17499999999999999</v>
      </c>
      <c r="P46" s="606">
        <v>44232</v>
      </c>
      <c r="Q46" s="606">
        <v>44256</v>
      </c>
      <c r="R46" s="615">
        <f t="shared" si="18"/>
        <v>5.7142857142857197</v>
      </c>
      <c r="S46" s="673">
        <f>IF(INDEX(Historical!$D$7:$D$1257,MATCH(B46,Historical!$B$7:$B$1281,0))=0,"n/a",(INDEX(Historical!$C$7:$C$1259,MATCH(B46,Historical!$B$7:$B$1281,0))/INDEX(Historical!$D$7:$D$1257,MATCH(B46,Historical!$B$7:$B$1281,0))-1)*100)</f>
        <v>9.375</v>
      </c>
      <c r="T46" s="673">
        <f>IF(INDEX(Historical!$F$7:$F$1250,MATCH(B46,Historical!$B$7:$B$1281,0))=0,"n/a",((INDEX(Historical!$C$7:$C$1259,MATCH(B46,Historical!$B$7:$B$1281,0))/INDEX(Historical!$F$7:$F$1250,MATCH(B46,Historical!$B$7:$B$1281,0)))^(1/3)-1)*100)</f>
        <v>9.0355436729529828</v>
      </c>
      <c r="U46" s="673">
        <f>IF(INDEX(Historical!$H$7:$H$1250,MATCH(B46,Historical!$B$7:$B$1281,0))=0,"n/a",((INDEX(Historical!$C$7:$C$1259,MATCH(B46,Historical!$B$7:$B$1281,0))/INDEX(Historical!$H$7:$H$1250,MATCH(B46,Historical!$B$7:$B$1281,0)))^(1/5)-1)*100)</f>
        <v>6.9610375725068785</v>
      </c>
      <c r="V46" s="673">
        <f>IF(INDEX(Historical!$O$7:$O$1250,MATCH(B46,Historical!$B$7:$B$1281,0))=0,"n/a",((INDEX(Historical!$C$7:$C$1259,MATCH(B46,Historical!$B$7:$B$1281,0))/INDEX(Historical!$O$7:$O$1250,MATCH(B46,Historical!$B$7:$B$1281,0)))^(1/10)-1)*100)</f>
        <v>5.7557050338252314</v>
      </c>
      <c r="W46" s="674">
        <f t="shared" si="19"/>
        <v>1.2094152726031175</v>
      </c>
      <c r="X46" s="675">
        <f t="shared" si="20"/>
        <v>0.46406917150045857</v>
      </c>
      <c r="Y46" s="842"/>
      <c r="Z46" s="624">
        <f t="shared" si="21"/>
        <v>28.030303030303028</v>
      </c>
      <c r="AA46" s="853">
        <f t="shared" si="22"/>
        <v>10.984848484848484</v>
      </c>
      <c r="AB46" s="854">
        <v>12</v>
      </c>
      <c r="AC46" s="833">
        <v>2.64</v>
      </c>
      <c r="AD46" s="833" t="s">
        <v>136</v>
      </c>
      <c r="AE46" s="833">
        <v>2.31</v>
      </c>
      <c r="AF46" s="833">
        <v>1.06</v>
      </c>
      <c r="AG46" s="833">
        <v>9.3000000000000007</v>
      </c>
      <c r="AH46" s="833">
        <v>17.599999999999998</v>
      </c>
      <c r="AI46" s="833" t="s">
        <v>136</v>
      </c>
      <c r="AJ46" s="833">
        <v>15</v>
      </c>
      <c r="AK46" s="833" t="s">
        <v>136</v>
      </c>
      <c r="AL46" s="845">
        <v>334.95</v>
      </c>
      <c r="AM46" s="839">
        <v>11.600000000000001</v>
      </c>
      <c r="AN46" s="833">
        <v>0.23</v>
      </c>
      <c r="AO46" s="711">
        <f t="shared" si="23"/>
        <v>-1.4720867744105721</v>
      </c>
      <c r="AP46" s="712">
        <f t="shared" si="24"/>
        <v>9.5127617104379123</v>
      </c>
      <c r="AQ46" s="855">
        <f t="shared" si="25"/>
        <v>-28.061942095409787</v>
      </c>
      <c r="AR46" s="624">
        <f>INDEX(Historical!$C$7:$C$1259,MATCH(B46,Historical!$B$7:$B$1281,0))*IF(AH46="n/a",1.03,IF(AH46&lt;0,1.01,IF(AH46&gt;10,1.1,(1+AH46/100))))</f>
        <v>0.77</v>
      </c>
      <c r="AS46" s="853">
        <f t="shared" si="26"/>
        <v>0.79310000000000003</v>
      </c>
      <c r="AT46" s="853">
        <f t="shared" si="15"/>
        <v>0.81689300000000009</v>
      </c>
      <c r="AU46" s="853">
        <f t="shared" si="15"/>
        <v>0.84139979000000009</v>
      </c>
      <c r="AV46" s="853">
        <f t="shared" si="15"/>
        <v>0.86664178370000011</v>
      </c>
      <c r="AW46" s="624">
        <f t="shared" si="27"/>
        <v>4.0880345736999999</v>
      </c>
      <c r="AX46" s="719">
        <f t="shared" si="28"/>
        <v>14.096670943793102</v>
      </c>
      <c r="AY46" s="900">
        <v>0.51</v>
      </c>
      <c r="AZ46" s="839">
        <v>50.449999999999996</v>
      </c>
      <c r="BA46" s="839">
        <v>-9.35</v>
      </c>
      <c r="BB46" s="839">
        <v>7.1800000000000006</v>
      </c>
      <c r="BC46" s="839">
        <v>21.39</v>
      </c>
      <c r="BE46" s="597">
        <v>1995</v>
      </c>
      <c r="BF46" s="865">
        <f t="shared" si="29"/>
        <v>2</v>
      </c>
      <c r="BG46" s="849">
        <v>0.8</v>
      </c>
    </row>
    <row r="47" spans="1:59" ht="11.25" customHeight="1" x14ac:dyDescent="0.2">
      <c r="A47" s="838" t="s">
        <v>216</v>
      </c>
      <c r="B47" s="842" t="s">
        <v>217</v>
      </c>
      <c r="C47" s="898" t="s">
        <v>123</v>
      </c>
      <c r="D47" s="898" t="s">
        <v>4109</v>
      </c>
      <c r="E47" s="705">
        <v>29</v>
      </c>
      <c r="F47" s="1139">
        <v>102</v>
      </c>
      <c r="G47" s="1139" t="s">
        <v>37</v>
      </c>
      <c r="H47" s="1139" t="s">
        <v>37</v>
      </c>
      <c r="I47" s="833">
        <v>209.36</v>
      </c>
      <c r="J47" s="624">
        <f t="shared" si="16"/>
        <v>0.91708062667176149</v>
      </c>
      <c r="K47" s="851">
        <v>0.48</v>
      </c>
      <c r="L47" s="854">
        <v>4</v>
      </c>
      <c r="M47" s="615">
        <f t="shared" si="17"/>
        <v>1.92</v>
      </c>
      <c r="N47" s="837" t="s">
        <v>218</v>
      </c>
      <c r="O47" s="707">
        <v>0.47</v>
      </c>
      <c r="P47" s="606">
        <v>44179</v>
      </c>
      <c r="Q47" s="606">
        <v>44211</v>
      </c>
      <c r="R47" s="615">
        <f t="shared" si="18"/>
        <v>2.1276595744680873</v>
      </c>
      <c r="S47" s="673">
        <f>IF(INDEX(Historical!$D$7:$D$1257,MATCH(B47,Historical!$B$7:$B$1281,0))=0,"n/a",(INDEX(Historical!$C$7:$C$1259,MATCH(B47,Historical!$B$7:$B$1281,0))/INDEX(Historical!$D$7:$D$1257,MATCH(B47,Historical!$B$7:$B$1281,0))-1)*100)</f>
        <v>2.1739130434782483</v>
      </c>
      <c r="T47" s="673">
        <f>IF(INDEX(Historical!$F$7:$F$1250,MATCH(B47,Historical!$B$7:$B$1281,0))=0,"n/a",((INDEX(Historical!$C$7:$C$1259,MATCH(B47,Historical!$B$7:$B$1281,0))/INDEX(Historical!$F$7:$F$1250,MATCH(B47,Historical!$B$7:$B$1281,0)))^(1/3)-1)*100)</f>
        <v>8.3008947425307955</v>
      </c>
      <c r="U47" s="673">
        <f>IF(INDEX(Historical!$H$7:$H$1250,MATCH(B47,Historical!$B$7:$B$1281,0))=0,"n/a",((INDEX(Historical!$C$7:$C$1259,MATCH(B47,Historical!$B$7:$B$1281,0))/INDEX(Historical!$H$7:$H$1250,MATCH(B47,Historical!$B$7:$B$1281,0)))^(1/5)-1)*100)</f>
        <v>7.3289260123837519</v>
      </c>
      <c r="V47" s="673">
        <f>IF(INDEX(Historical!$O$7:$O$1250,MATCH(B47,Historical!$B$7:$B$1281,0))=0,"n/a",((INDEX(Historical!$C$7:$C$1259,MATCH(B47,Historical!$B$7:$B$1281,0))/INDEX(Historical!$O$7:$O$1250,MATCH(B47,Historical!$B$7:$B$1281,0)))^(1/10)-1)*100)</f>
        <v>11.731753862740391</v>
      </c>
      <c r="W47" s="674">
        <f t="shared" si="19"/>
        <v>0.62470847054336398</v>
      </c>
      <c r="X47" s="675">
        <f t="shared" si="20"/>
        <v>1.1820848407070568</v>
      </c>
      <c r="Y47" s="632"/>
      <c r="Z47" s="624">
        <f t="shared" si="21"/>
        <v>57.31343283582089</v>
      </c>
      <c r="AA47" s="853">
        <f t="shared" si="22"/>
        <v>62.495522388059705</v>
      </c>
      <c r="AB47" s="854">
        <v>12</v>
      </c>
      <c r="AC47" s="833">
        <v>3.35</v>
      </c>
      <c r="AD47" s="833">
        <v>4.09</v>
      </c>
      <c r="AE47" s="833">
        <v>5.17</v>
      </c>
      <c r="AF47" s="833">
        <v>10.06</v>
      </c>
      <c r="AG47" s="833">
        <v>-11.799999999999999</v>
      </c>
      <c r="AH47" s="833">
        <v>1.7999999999999998</v>
      </c>
      <c r="AI47" s="833">
        <v>17.899999999999999</v>
      </c>
      <c r="AJ47" s="833">
        <v>6.2</v>
      </c>
      <c r="AK47" s="833">
        <v>15.440000000000001</v>
      </c>
      <c r="AL47" s="845">
        <v>61000</v>
      </c>
      <c r="AM47" s="839">
        <v>0.4</v>
      </c>
      <c r="AN47" s="833">
        <v>1.1499999999999999</v>
      </c>
      <c r="AO47" s="711">
        <f t="shared" si="23"/>
        <v>-54.249515749004189</v>
      </c>
      <c r="AP47" s="712">
        <f t="shared" si="24"/>
        <v>8.2460066390555138</v>
      </c>
      <c r="AQ47" s="855">
        <f t="shared" si="25"/>
        <v>428.60611474324332</v>
      </c>
      <c r="AR47" s="624">
        <f>INDEX(Historical!$C$7:$C$1259,MATCH(B47,Historical!$B$7:$B$1281,0))*IF(AH47="n/a",1.03,IF(AH47&lt;0,1.01,IF(AH47&gt;10,1.1,(1+AH47/100))))</f>
        <v>1.91384</v>
      </c>
      <c r="AS47" s="853">
        <f t="shared" si="26"/>
        <v>2.1052240000000002</v>
      </c>
      <c r="AT47" s="853">
        <f t="shared" ref="AT47:AV66" si="30">IF($AK47="n/a",1.03*AS47,IF($AK47&lt;0,1.01*AS47,IF($AK47&gt;10,1.1*AS47,(1+$AK47/100)*AS47)))</f>
        <v>2.3157464000000005</v>
      </c>
      <c r="AU47" s="853">
        <f t="shared" si="30"/>
        <v>2.5473210400000008</v>
      </c>
      <c r="AV47" s="853">
        <f t="shared" si="30"/>
        <v>2.8020531440000012</v>
      </c>
      <c r="AW47" s="624">
        <f t="shared" si="27"/>
        <v>11.684184584000004</v>
      </c>
      <c r="AX47" s="719">
        <f t="shared" si="28"/>
        <v>5.5809058960641966</v>
      </c>
      <c r="AY47" s="900">
        <v>1</v>
      </c>
      <c r="AZ47" s="839">
        <v>68.03</v>
      </c>
      <c r="BA47" s="839">
        <v>-9.51</v>
      </c>
      <c r="BB47" s="839">
        <v>-2.44</v>
      </c>
      <c r="BC47" s="839">
        <v>1.47</v>
      </c>
      <c r="BE47" s="597">
        <v>1993</v>
      </c>
      <c r="BF47" s="865">
        <f t="shared" si="29"/>
        <v>2</v>
      </c>
      <c r="BG47" s="849">
        <v>-4.3999999999999995</v>
      </c>
    </row>
    <row r="48" spans="1:59" ht="11.25" customHeight="1" x14ac:dyDescent="0.2">
      <c r="A48" s="831" t="s">
        <v>204</v>
      </c>
      <c r="B48" s="842" t="s">
        <v>205</v>
      </c>
      <c r="C48" s="898" t="s">
        <v>131</v>
      </c>
      <c r="D48" s="898" t="s">
        <v>4263</v>
      </c>
      <c r="E48" s="705">
        <v>47</v>
      </c>
      <c r="F48" s="1139">
        <v>49</v>
      </c>
      <c r="G48" s="1139" t="s">
        <v>37</v>
      </c>
      <c r="H48" s="1139" t="s">
        <v>115</v>
      </c>
      <c r="I48" s="833">
        <v>65.650000000000006</v>
      </c>
      <c r="J48" s="624">
        <f t="shared" si="16"/>
        <v>4.7220106626047222</v>
      </c>
      <c r="K48" s="844">
        <v>0.77500000000000002</v>
      </c>
      <c r="L48" s="854">
        <v>4</v>
      </c>
      <c r="M48" s="615">
        <f t="shared" si="17"/>
        <v>3.1</v>
      </c>
      <c r="N48" s="837" t="s">
        <v>148</v>
      </c>
      <c r="O48" s="706">
        <v>0.76500000000000001</v>
      </c>
      <c r="P48" s="606">
        <v>44243</v>
      </c>
      <c r="Q48" s="606">
        <v>44270</v>
      </c>
      <c r="R48" s="615">
        <f t="shared" si="18"/>
        <v>1.3071895424836613</v>
      </c>
      <c r="S48" s="673">
        <f>IF(INDEX(Historical!$D$7:$D$1257,MATCH(B48,Historical!$B$7:$B$1281,0))=0,"n/a",(INDEX(Historical!$C$7:$C$1259,MATCH(B48,Historical!$B$7:$B$1281,0))/INDEX(Historical!$D$7:$D$1257,MATCH(B48,Historical!$B$7:$B$1281,0))-1)*100)</f>
        <v>3.3783783783783772</v>
      </c>
      <c r="T48" s="673">
        <f>IF(INDEX(Historical!$F$7:$F$1250,MATCH(B48,Historical!$B$7:$B$1281,0))=0,"n/a",((INDEX(Historical!$C$7:$C$1259,MATCH(B48,Historical!$B$7:$B$1281,0))/INDEX(Historical!$F$7:$F$1250,MATCH(B48,Historical!$B$7:$B$1281,0)))^(1/3)-1)*100)</f>
        <v>3.4993084871816738</v>
      </c>
      <c r="U48" s="673">
        <f>IF(INDEX(Historical!$H$7:$H$1250,MATCH(B48,Historical!$B$7:$B$1281,0))=0,"n/a",((INDEX(Historical!$C$7:$C$1259,MATCH(B48,Historical!$B$7:$B$1281,0))/INDEX(Historical!$H$7:$H$1250,MATCH(B48,Historical!$B$7:$B$1281,0)))^(1/5)-1)*100)</f>
        <v>3.3117256337923617</v>
      </c>
      <c r="V48" s="673">
        <f>IF(INDEX(Historical!$O$7:$O$1250,MATCH(B48,Historical!$B$7:$B$1281,0))=0,"n/a",((INDEX(Historical!$C$7:$C$1259,MATCH(B48,Historical!$B$7:$B$1281,0))/INDEX(Historical!$O$7:$O$1250,MATCH(B48,Historical!$B$7:$B$1281,0)))^(1/10)-1)*100)</f>
        <v>2.5449899701238676</v>
      </c>
      <c r="W48" s="674">
        <f t="shared" si="19"/>
        <v>1.3012725679351798</v>
      </c>
      <c r="X48" s="675" t="str">
        <f t="shared" si="20"/>
        <v>n/a</v>
      </c>
      <c r="Y48" s="842"/>
      <c r="Z48" s="624">
        <f t="shared" si="21"/>
        <v>76.732673267326732</v>
      </c>
      <c r="AA48" s="853">
        <f t="shared" si="22"/>
        <v>16.25</v>
      </c>
      <c r="AB48" s="854">
        <v>12</v>
      </c>
      <c r="AC48" s="833">
        <v>4.04</v>
      </c>
      <c r="AD48" s="833">
        <v>9.3699999999999992</v>
      </c>
      <c r="AE48" s="833">
        <v>1.93</v>
      </c>
      <c r="AF48" s="833">
        <v>1.2</v>
      </c>
      <c r="AG48" s="833">
        <v>6</v>
      </c>
      <c r="AH48" s="833">
        <v>-19.5</v>
      </c>
      <c r="AI48" s="833">
        <v>6.9099999999999993</v>
      </c>
      <c r="AJ48" s="833">
        <v>-4.1000000000000005</v>
      </c>
      <c r="AK48" s="833">
        <v>1.77</v>
      </c>
      <c r="AL48" s="845">
        <v>23590</v>
      </c>
      <c r="AM48" s="839">
        <v>0.1</v>
      </c>
      <c r="AN48" s="833">
        <v>1.29</v>
      </c>
      <c r="AO48" s="711">
        <f t="shared" si="23"/>
        <v>-8.216263703602916</v>
      </c>
      <c r="AP48" s="712">
        <f t="shared" si="24"/>
        <v>8.033736296397084</v>
      </c>
      <c r="AQ48" s="855">
        <f t="shared" si="25"/>
        <v>-6.9050663748737362</v>
      </c>
      <c r="AR48" s="624">
        <f>INDEX(Historical!$C$7:$C$1259,MATCH(B48,Historical!$B$7:$B$1281,0))*IF(AH48="n/a",1.03,IF(AH48&lt;0,1.01,IF(AH48&gt;10,1.1,(1+AH48/100))))</f>
        <v>3.0906000000000002</v>
      </c>
      <c r="AS48" s="853">
        <f t="shared" si="26"/>
        <v>3.3041604599999999</v>
      </c>
      <c r="AT48" s="853">
        <f t="shared" si="30"/>
        <v>3.362644100142</v>
      </c>
      <c r="AU48" s="853">
        <f t="shared" si="30"/>
        <v>3.4221629007145133</v>
      </c>
      <c r="AV48" s="853">
        <f t="shared" si="30"/>
        <v>3.4827351840571605</v>
      </c>
      <c r="AW48" s="624">
        <f t="shared" si="27"/>
        <v>16.662302644913673</v>
      </c>
      <c r="AX48" s="719">
        <f t="shared" si="28"/>
        <v>25.380506694461037</v>
      </c>
      <c r="AY48" s="900">
        <v>0.15</v>
      </c>
      <c r="AZ48" s="839">
        <v>5.84</v>
      </c>
      <c r="BA48" s="839">
        <v>-30.620000000000005</v>
      </c>
      <c r="BB48" s="839">
        <v>-6.52</v>
      </c>
      <c r="BC48" s="839">
        <v>-11.540000000000001</v>
      </c>
      <c r="BE48" s="597">
        <v>1975</v>
      </c>
      <c r="BF48" s="865">
        <f t="shared" si="29"/>
        <v>4</v>
      </c>
      <c r="BG48" s="849">
        <v>1.7999999999999998</v>
      </c>
    </row>
    <row r="49" spans="1:59" s="744" customFormat="1" ht="11.25" customHeight="1" x14ac:dyDescent="0.2">
      <c r="A49" s="726" t="s">
        <v>212</v>
      </c>
      <c r="B49" s="751" t="s">
        <v>213</v>
      </c>
      <c r="C49" s="898" t="s">
        <v>108</v>
      </c>
      <c r="D49" s="898" t="s">
        <v>4273</v>
      </c>
      <c r="E49" s="727">
        <v>35</v>
      </c>
      <c r="F49" s="1139">
        <v>80</v>
      </c>
      <c r="G49" s="1138" t="s">
        <v>106</v>
      </c>
      <c r="H49" s="1138" t="s">
        <v>106</v>
      </c>
      <c r="I49" s="728">
        <v>30.15</v>
      </c>
      <c r="J49" s="729">
        <f t="shared" si="16"/>
        <v>3.5820895522388061</v>
      </c>
      <c r="K49" s="730">
        <v>0.27</v>
      </c>
      <c r="L49" s="731">
        <v>4</v>
      </c>
      <c r="M49" s="732">
        <f t="shared" si="17"/>
        <v>1.08</v>
      </c>
      <c r="N49" s="733" t="s">
        <v>964</v>
      </c>
      <c r="O49" s="734">
        <v>0.26</v>
      </c>
      <c r="P49" s="1130">
        <v>44232</v>
      </c>
      <c r="Q49" s="1130">
        <v>44246</v>
      </c>
      <c r="R49" s="732">
        <f t="shared" si="18"/>
        <v>3.8461538461538494</v>
      </c>
      <c r="S49" s="673">
        <f>IF(INDEX(Historical!$D$7:$D$1257,MATCH(B49,Historical!$B$7:$B$1281,0))=0,"n/a",(INDEX(Historical!$C$7:$C$1259,MATCH(B49,Historical!$B$7:$B$1281,0))/INDEX(Historical!$D$7:$D$1257,MATCH(B49,Historical!$B$7:$B$1281,0))-1)*100)</f>
        <v>4.0000000000000036</v>
      </c>
      <c r="T49" s="673">
        <f>IF(INDEX(Historical!$F$7:$F$1250,MATCH(B49,Historical!$B$7:$B$1281,0))=0,"n/a",((INDEX(Historical!$C$7:$C$1259,MATCH(B49,Historical!$B$7:$B$1281,0))/INDEX(Historical!$F$7:$F$1250,MATCH(B49,Historical!$B$7:$B$1281,0)))^(1/3)-1)*100)</f>
        <v>5.7264270346431223</v>
      </c>
      <c r="U49" s="673">
        <f>IF(INDEX(Historical!$H$7:$H$1250,MATCH(B49,Historical!$B$7:$B$1281,0))=0,"n/a",((INDEX(Historical!$C$7:$C$1259,MATCH(B49,Historical!$B$7:$B$1281,0))/INDEX(Historical!$H$7:$H$1250,MATCH(B49,Historical!$B$7:$B$1281,0)))^(1/5)-1)*100)</f>
        <v>5.387395206178347</v>
      </c>
      <c r="V49" s="673">
        <f>IF(INDEX(Historical!$O$7:$O$1250,MATCH(B49,Historical!$B$7:$B$1281,0))=0,"n/a",((INDEX(Historical!$C$7:$C$1259,MATCH(B49,Historical!$B$7:$B$1281,0))/INDEX(Historical!$O$7:$O$1250,MATCH(B49,Historical!$B$7:$B$1281,0)))^(1/10)-1)*100)</f>
        <v>4.1881735672268938</v>
      </c>
      <c r="W49" s="674">
        <f t="shared" si="19"/>
        <v>1.2863352293552368</v>
      </c>
      <c r="X49" s="675" t="str">
        <f t="shared" si="20"/>
        <v>n/a</v>
      </c>
      <c r="Y49" s="899" t="s">
        <v>4586</v>
      </c>
      <c r="Z49" s="729" t="str">
        <f t="shared" si="21"/>
        <v>n/a</v>
      </c>
      <c r="AA49" s="736" t="str">
        <f t="shared" si="22"/>
        <v>n/a</v>
      </c>
      <c r="AB49" s="731">
        <v>12</v>
      </c>
      <c r="AC49" s="737" t="s">
        <v>136</v>
      </c>
      <c r="AD49" s="737" t="s">
        <v>136</v>
      </c>
      <c r="AE49" s="737" t="s">
        <v>136</v>
      </c>
      <c r="AF49" s="737" t="s">
        <v>136</v>
      </c>
      <c r="AG49" s="737" t="s">
        <v>136</v>
      </c>
      <c r="AH49" s="737" t="s">
        <v>136</v>
      </c>
      <c r="AI49" s="737" t="s">
        <v>136</v>
      </c>
      <c r="AJ49" s="737" t="s">
        <v>136</v>
      </c>
      <c r="AK49" s="737" t="s">
        <v>136</v>
      </c>
      <c r="AL49" s="845" t="s">
        <v>136</v>
      </c>
      <c r="AM49" s="739" t="s">
        <v>136</v>
      </c>
      <c r="AN49" s="737" t="s">
        <v>136</v>
      </c>
      <c r="AO49" s="740" t="str">
        <f t="shared" si="23"/>
        <v>n/a</v>
      </c>
      <c r="AP49" s="741">
        <f t="shared" si="24"/>
        <v>8.9694847584171526</v>
      </c>
      <c r="AQ49" s="742" t="str">
        <f t="shared" si="25"/>
        <v>n/a</v>
      </c>
      <c r="AR49" s="624">
        <f>INDEX(Historical!$C$7:$C$1259,MATCH(B49,Historical!$B$7:$B$1281,0))*IF(AH49="n/a",1.03,IF(AH49&lt;0,1.01,IF(AH49&gt;10,1.1,(1+AH49/100))))</f>
        <v>1.0712000000000002</v>
      </c>
      <c r="AS49" s="736">
        <f t="shared" si="26"/>
        <v>1.1033360000000001</v>
      </c>
      <c r="AT49" s="736">
        <f t="shared" si="30"/>
        <v>1.1364360800000002</v>
      </c>
      <c r="AU49" s="736">
        <f t="shared" si="30"/>
        <v>1.1705291624000003</v>
      </c>
      <c r="AV49" s="736">
        <f t="shared" si="30"/>
        <v>1.2056450372720002</v>
      </c>
      <c r="AW49" s="729">
        <f t="shared" si="27"/>
        <v>5.6871462796720005</v>
      </c>
      <c r="AX49" s="743">
        <f t="shared" si="28"/>
        <v>18.862840065247099</v>
      </c>
      <c r="AY49" s="901" t="s">
        <v>136</v>
      </c>
      <c r="AZ49" s="739" t="s">
        <v>136</v>
      </c>
      <c r="BA49" s="739" t="s">
        <v>136</v>
      </c>
      <c r="BB49" s="739" t="s">
        <v>136</v>
      </c>
      <c r="BC49" s="739" t="s">
        <v>136</v>
      </c>
      <c r="BD49" s="875" t="s">
        <v>4200</v>
      </c>
      <c r="BE49" s="597">
        <v>1987</v>
      </c>
      <c r="BF49" s="865">
        <f t="shared" si="29"/>
        <v>3</v>
      </c>
      <c r="BG49" s="793" t="s">
        <v>136</v>
      </c>
    </row>
    <row r="50" spans="1:59" ht="11.25" customHeight="1" x14ac:dyDescent="0.2">
      <c r="A50" s="831" t="s">
        <v>219</v>
      </c>
      <c r="B50" s="842" t="s">
        <v>220</v>
      </c>
      <c r="C50" s="898" t="s">
        <v>112</v>
      </c>
      <c r="D50" s="898" t="s">
        <v>4297</v>
      </c>
      <c r="E50" s="705">
        <v>64</v>
      </c>
      <c r="F50" s="1139">
        <v>7</v>
      </c>
      <c r="G50" s="1139" t="s">
        <v>37</v>
      </c>
      <c r="H50" s="1139" t="s">
        <v>37</v>
      </c>
      <c r="I50" s="833">
        <v>85.9</v>
      </c>
      <c r="J50" s="624">
        <f t="shared" si="16"/>
        <v>2.3515715948777647</v>
      </c>
      <c r="K50" s="844">
        <v>0.505</v>
      </c>
      <c r="L50" s="854">
        <v>4</v>
      </c>
      <c r="M50" s="615">
        <f t="shared" si="17"/>
        <v>2.02</v>
      </c>
      <c r="N50" s="837" t="s">
        <v>142</v>
      </c>
      <c r="O50" s="706">
        <v>0.5</v>
      </c>
      <c r="P50" s="606">
        <v>44147</v>
      </c>
      <c r="Q50" s="606">
        <v>44175</v>
      </c>
      <c r="R50" s="615">
        <f t="shared" si="18"/>
        <v>1.0000000000000009</v>
      </c>
      <c r="S50" s="673">
        <f>IF(INDEX(Historical!$D$7:$D$1257,MATCH(B50,Historical!$B$7:$B$1281,0))=0,"n/a",(INDEX(Historical!$C$7:$C$1259,MATCH(B50,Historical!$B$7:$B$1281,0))/INDEX(Historical!$D$7:$D$1257,MATCH(B50,Historical!$B$7:$B$1281,0))-1)*100)</f>
        <v>1.7766497461928932</v>
      </c>
      <c r="T50" s="673">
        <f>IF(INDEX(Historical!$F$7:$F$1250,MATCH(B50,Historical!$B$7:$B$1281,0))=0,"n/a",((INDEX(Historical!$C$7:$C$1259,MATCH(B50,Historical!$B$7:$B$1281,0))/INDEX(Historical!$F$7:$F$1250,MATCH(B50,Historical!$B$7:$B$1281,0)))^(1/3)-1)*100)</f>
        <v>1.3665224874661819</v>
      </c>
      <c r="U50" s="673">
        <f>IF(INDEX(Historical!$H$7:$H$1250,MATCH(B50,Historical!$B$7:$B$1281,0))=0,"n/a",((INDEX(Historical!$C$7:$C$1259,MATCH(B50,Historical!$B$7:$B$1281,0))/INDEX(Historical!$H$7:$H$1250,MATCH(B50,Historical!$B$7:$B$1281,0)))^(1/5)-1)*100)</f>
        <v>1.2419740254037359</v>
      </c>
      <c r="V50" s="673">
        <f>IF(INDEX(Historical!$O$7:$O$1250,MATCH(B50,Historical!$B$7:$B$1281,0))=0,"n/a",((INDEX(Historical!$C$7:$C$1259,MATCH(B50,Historical!$B$7:$B$1281,0))/INDEX(Historical!$O$7:$O$1250,MATCH(B50,Historical!$B$7:$B$1281,0)))^(1/10)-1)*100)</f>
        <v>4.0346620774289743</v>
      </c>
      <c r="W50" s="674">
        <f t="shared" si="19"/>
        <v>0.30782603389554858</v>
      </c>
      <c r="X50" s="675" t="str">
        <f t="shared" si="20"/>
        <v>n/a</v>
      </c>
      <c r="Y50" s="641"/>
      <c r="Z50" s="624">
        <f t="shared" si="21"/>
        <v>58.550724637681164</v>
      </c>
      <c r="AA50" s="853">
        <f t="shared" si="22"/>
        <v>24.89855072463768</v>
      </c>
      <c r="AB50" s="854">
        <v>9</v>
      </c>
      <c r="AC50" s="833">
        <v>3.45</v>
      </c>
      <c r="AD50" s="833">
        <v>2.64</v>
      </c>
      <c r="AE50" s="833">
        <v>3.08</v>
      </c>
      <c r="AF50" s="833">
        <v>5.88</v>
      </c>
      <c r="AG50" s="833">
        <v>25.5</v>
      </c>
      <c r="AH50" s="833">
        <v>-12.8</v>
      </c>
      <c r="AI50" s="833">
        <v>10.45</v>
      </c>
      <c r="AJ50" s="833">
        <v>-2.7</v>
      </c>
      <c r="AK50" s="833">
        <v>9.5699999999999985</v>
      </c>
      <c r="AL50" s="845">
        <v>51740</v>
      </c>
      <c r="AM50" s="839">
        <v>0.6</v>
      </c>
      <c r="AN50" s="833">
        <v>0.86</v>
      </c>
      <c r="AO50" s="711">
        <f t="shared" si="23"/>
        <v>-21.30500510435618</v>
      </c>
      <c r="AP50" s="712">
        <f t="shared" si="24"/>
        <v>3.5935456202815006</v>
      </c>
      <c r="AQ50" s="855">
        <f t="shared" si="25"/>
        <v>155.08471643825797</v>
      </c>
      <c r="AR50" s="624">
        <f>INDEX(Historical!$C$7:$C$1259,MATCH(B50,Historical!$B$7:$B$1281,0))*IF(AH50="n/a",1.03,IF(AH50&lt;0,1.01,IF(AH50&gt;10,1.1,(1+AH50/100))))</f>
        <v>2.0250499999999998</v>
      </c>
      <c r="AS50" s="853">
        <f t="shared" si="26"/>
        <v>2.2275550000000002</v>
      </c>
      <c r="AT50" s="853">
        <f t="shared" si="30"/>
        <v>2.4407320134999999</v>
      </c>
      <c r="AU50" s="853">
        <f t="shared" si="30"/>
        <v>2.6743100671919495</v>
      </c>
      <c r="AV50" s="853">
        <f t="shared" si="30"/>
        <v>2.9302415406222186</v>
      </c>
      <c r="AW50" s="624">
        <f t="shared" si="27"/>
        <v>12.297888621314168</v>
      </c>
      <c r="AX50" s="719">
        <f t="shared" si="28"/>
        <v>14.316517603392512</v>
      </c>
      <c r="AY50" s="900">
        <v>1.57</v>
      </c>
      <c r="AZ50" s="839">
        <v>127.55000000000001</v>
      </c>
      <c r="BA50" s="839">
        <v>-3.5900000000000003</v>
      </c>
      <c r="BB50" s="839">
        <v>3.75</v>
      </c>
      <c r="BC50" s="839">
        <v>21.14</v>
      </c>
      <c r="BE50" s="597">
        <v>1958</v>
      </c>
      <c r="BF50" s="865">
        <f t="shared" si="29"/>
        <v>8</v>
      </c>
      <c r="BG50" s="849">
        <v>9.3000000000000007</v>
      </c>
    </row>
    <row r="51" spans="1:59" ht="11.25" customHeight="1" x14ac:dyDescent="0.2">
      <c r="A51" s="838" t="s">
        <v>551</v>
      </c>
      <c r="B51" s="842" t="s">
        <v>552</v>
      </c>
      <c r="C51" s="898" t="s">
        <v>178</v>
      </c>
      <c r="D51" s="898" t="s">
        <v>4271</v>
      </c>
      <c r="E51" s="705">
        <v>25</v>
      </c>
      <c r="F51" s="1139">
        <v>141</v>
      </c>
      <c r="G51" s="1139" t="s">
        <v>37</v>
      </c>
      <c r="H51" s="1139" t="s">
        <v>37</v>
      </c>
      <c r="I51" s="833">
        <v>33.81</v>
      </c>
      <c r="J51" s="624">
        <f t="shared" si="16"/>
        <v>7.7077787636793831</v>
      </c>
      <c r="K51" s="851">
        <v>0.65149999999999997</v>
      </c>
      <c r="L51" s="854">
        <v>4</v>
      </c>
      <c r="M51" s="615">
        <f t="shared" si="17"/>
        <v>2.6059999999999999</v>
      </c>
      <c r="N51" s="837" t="s">
        <v>119</v>
      </c>
      <c r="O51" s="707">
        <v>0.61</v>
      </c>
      <c r="P51" s="606">
        <v>44238</v>
      </c>
      <c r="Q51" s="606">
        <v>44256</v>
      </c>
      <c r="R51" s="615">
        <f t="shared" si="18"/>
        <v>6.8032786885245873</v>
      </c>
      <c r="S51" s="673">
        <f>IF(INDEX(Historical!$D$7:$D$1257,MATCH(B51,Historical!$B$7:$B$1281,0))=0,"n/a",(INDEX(Historical!$C$7:$C$1259,MATCH(B51,Historical!$B$7:$B$1281,0))/INDEX(Historical!$D$7:$D$1257,MATCH(B51,Historical!$B$7:$B$1281,0))-1)*100)</f>
        <v>8.9140639104531516</v>
      </c>
      <c r="T51" s="673">
        <f>IF(INDEX(Historical!$F$7:$F$1250,MATCH(B51,Historical!$B$7:$B$1281,0))=0,"n/a",((INDEX(Historical!$C$7:$C$1259,MATCH(B51,Historical!$B$7:$B$1281,0))/INDEX(Historical!$F$7:$F$1250,MATCH(B51,Historical!$B$7:$B$1281,0)))^(1/3)-1)*100)</f>
        <v>9.0209879996372866</v>
      </c>
      <c r="U51" s="673">
        <f>IF(INDEX(Historical!$H$7:$H$1250,MATCH(B51,Historical!$B$7:$B$1281,0))=0,"n/a",((INDEX(Historical!$C$7:$C$1259,MATCH(B51,Historical!$B$7:$B$1281,0))/INDEX(Historical!$H$7:$H$1250,MATCH(B51,Historical!$B$7:$B$1281,0)))^(1/5)-1)*100)</f>
        <v>10.426990220542764</v>
      </c>
      <c r="V51" s="673">
        <f>IF(INDEX(Historical!$O$7:$O$1250,MATCH(B51,Historical!$B$7:$B$1281,0))=0,"n/a",((INDEX(Historical!$C$7:$C$1259,MATCH(B51,Historical!$B$7:$B$1281,0))/INDEX(Historical!$O$7:$O$1250,MATCH(B51,Historical!$B$7:$B$1281,0)))^(1/10)-1)*100)</f>
        <v>11.34348510089438</v>
      </c>
      <c r="W51" s="674">
        <f t="shared" si="19"/>
        <v>0.91920517616941599</v>
      </c>
      <c r="X51" s="675">
        <f t="shared" si="20"/>
        <v>0.30048963171592985</v>
      </c>
      <c r="Y51" s="843" t="s">
        <v>485</v>
      </c>
      <c r="Z51" s="624">
        <f t="shared" si="21"/>
        <v>224.65517241379311</v>
      </c>
      <c r="AA51" s="853">
        <f t="shared" si="22"/>
        <v>29.146551724137936</v>
      </c>
      <c r="AB51" s="854">
        <v>12</v>
      </c>
      <c r="AC51" s="833">
        <v>1.1599999999999999</v>
      </c>
      <c r="AD51" s="833">
        <v>3.99</v>
      </c>
      <c r="AE51" s="833">
        <v>2.2799999999999998</v>
      </c>
      <c r="AF51" s="833">
        <v>1.67</v>
      </c>
      <c r="AG51" s="833">
        <v>5.2</v>
      </c>
      <c r="AH51" s="834">
        <v>-44</v>
      </c>
      <c r="AI51" s="834">
        <v>15.07</v>
      </c>
      <c r="AJ51" s="833">
        <v>34.699999999999996</v>
      </c>
      <c r="AK51" s="833">
        <v>7.53</v>
      </c>
      <c r="AL51" s="845">
        <v>70360</v>
      </c>
      <c r="AM51" s="839">
        <v>9.1999999999999993</v>
      </c>
      <c r="AN51" s="833">
        <v>1.25</v>
      </c>
      <c r="AO51" s="711">
        <f t="shared" si="23"/>
        <v>-11.011782739915787</v>
      </c>
      <c r="AP51" s="712">
        <f t="shared" si="24"/>
        <v>18.134768984222148</v>
      </c>
      <c r="AQ51" s="855">
        <f t="shared" si="25"/>
        <v>47.082352411173375</v>
      </c>
      <c r="AR51" s="624">
        <f>INDEX(Historical!$C$7:$C$1259,MATCH(B51,Historical!$B$7:$B$1281,0))*IF(AH51="n/a",1.03,IF(AH51&lt;0,1.01,IF(AH51&gt;10,1.1,(1+AH51/100))))</f>
        <v>2.4372310000000001</v>
      </c>
      <c r="AS51" s="853">
        <f t="shared" si="26"/>
        <v>2.6809541000000006</v>
      </c>
      <c r="AT51" s="853">
        <f t="shared" si="30"/>
        <v>2.8828299437300005</v>
      </c>
      <c r="AU51" s="853">
        <f t="shared" si="30"/>
        <v>3.0999070384928693</v>
      </c>
      <c r="AV51" s="853">
        <f t="shared" si="30"/>
        <v>3.3333300384913822</v>
      </c>
      <c r="AW51" s="624">
        <f t="shared" si="27"/>
        <v>14.434252120714254</v>
      </c>
      <c r="AX51" s="719">
        <f t="shared" si="28"/>
        <v>42.692257085815591</v>
      </c>
      <c r="AY51" s="900">
        <v>0.85</v>
      </c>
      <c r="AZ51" s="839">
        <v>49.8</v>
      </c>
      <c r="BA51" s="839">
        <v>-15.39</v>
      </c>
      <c r="BB51" s="839">
        <v>-0.67999999999999994</v>
      </c>
      <c r="BC51" s="839">
        <v>6.4799999999999995</v>
      </c>
      <c r="BE51" s="597">
        <v>1997</v>
      </c>
      <c r="BF51" s="865">
        <f t="shared" si="29"/>
        <v>2</v>
      </c>
      <c r="BG51" s="849">
        <v>1.7999999999999998</v>
      </c>
    </row>
    <row r="52" spans="1:59" ht="11.25" customHeight="1" x14ac:dyDescent="0.2">
      <c r="A52" s="838" t="s">
        <v>221</v>
      </c>
      <c r="B52" s="842" t="s">
        <v>222</v>
      </c>
      <c r="C52" s="898" t="s">
        <v>108</v>
      </c>
      <c r="D52" s="898" t="s">
        <v>118</v>
      </c>
      <c r="E52" s="705">
        <v>31</v>
      </c>
      <c r="F52" s="1139">
        <v>93</v>
      </c>
      <c r="G52" s="1139" t="s">
        <v>106</v>
      </c>
      <c r="H52" s="1139" t="s">
        <v>106</v>
      </c>
      <c r="I52" s="833">
        <v>242.1</v>
      </c>
      <c r="J52" s="624">
        <f t="shared" si="16"/>
        <v>1.7100371747211895</v>
      </c>
      <c r="K52" s="851">
        <v>1.0349999999999999</v>
      </c>
      <c r="L52" s="854">
        <v>4</v>
      </c>
      <c r="M52" s="615">
        <f t="shared" si="17"/>
        <v>4.1399999999999997</v>
      </c>
      <c r="N52" s="837" t="s">
        <v>223</v>
      </c>
      <c r="O52" s="707">
        <v>0.96499999999999997</v>
      </c>
      <c r="P52" s="606">
        <v>44200</v>
      </c>
      <c r="Q52" s="606">
        <v>44216</v>
      </c>
      <c r="R52" s="615">
        <f t="shared" si="18"/>
        <v>7.2538860103626899</v>
      </c>
      <c r="S52" s="673">
        <f>IF(INDEX(Historical!$D$7:$D$1257,MATCH(B52,Historical!$B$7:$B$1281,0))=0,"n/a",(INDEX(Historical!$C$7:$C$1259,MATCH(B52,Historical!$B$7:$B$1281,0))/INDEX(Historical!$D$7:$D$1257,MATCH(B52,Historical!$B$7:$B$1281,0))-1)*100)</f>
        <v>7.2222222222222188</v>
      </c>
      <c r="T52" s="673">
        <f>IF(INDEX(Historical!$F$7:$F$1250,MATCH(B52,Historical!$B$7:$B$1281,0))=0,"n/a",((INDEX(Historical!$C$7:$C$1259,MATCH(B52,Historical!$B$7:$B$1281,0))/INDEX(Historical!$F$7:$F$1250,MATCH(B52,Historical!$B$7:$B$1281,0)))^(1/3)-1)*100)</f>
        <v>7.2377407195643562</v>
      </c>
      <c r="U52" s="673">
        <f>IF(INDEX(Historical!$H$7:$H$1250,MATCH(B52,Historical!$B$7:$B$1281,0))=0,"n/a",((INDEX(Historical!$C$7:$C$1259,MATCH(B52,Historical!$B$7:$B$1281,0))/INDEX(Historical!$H$7:$H$1250,MATCH(B52,Historical!$B$7:$B$1281,0)))^(1/5)-1)*100)</f>
        <v>7.2200586093194685</v>
      </c>
      <c r="V52" s="673">
        <f>IF(INDEX(Historical!$O$7:$O$1250,MATCH(B52,Historical!$B$7:$B$1281,0))=0,"n/a",((INDEX(Historical!$C$7:$C$1259,MATCH(B52,Historical!$B$7:$B$1281,0))/INDEX(Historical!$O$7:$O$1250,MATCH(B52,Historical!$B$7:$B$1281,0)))^(1/10)-1)*100)</f>
        <v>7.2330373863548791</v>
      </c>
      <c r="W52" s="674">
        <f t="shared" si="19"/>
        <v>0.99820562561173887</v>
      </c>
      <c r="X52" s="675">
        <f t="shared" si="20"/>
        <v>0.52701157732258885</v>
      </c>
      <c r="Y52" s="634"/>
      <c r="Z52" s="624">
        <f t="shared" si="21"/>
        <v>83.299798792756548</v>
      </c>
      <c r="AA52" s="853">
        <f t="shared" si="22"/>
        <v>48.712273641851105</v>
      </c>
      <c r="AB52" s="854">
        <v>12</v>
      </c>
      <c r="AC52" s="833">
        <v>4.97</v>
      </c>
      <c r="AD52" s="833">
        <v>4.95</v>
      </c>
      <c r="AE52" s="833">
        <v>4.49</v>
      </c>
      <c r="AF52" s="833">
        <v>10.31</v>
      </c>
      <c r="AG52" s="833">
        <v>24.7</v>
      </c>
      <c r="AH52" s="833">
        <v>9.9</v>
      </c>
      <c r="AI52" s="833">
        <v>4.49</v>
      </c>
      <c r="AJ52" s="833">
        <v>13.700000000000001</v>
      </c>
      <c r="AK52" s="833">
        <v>10</v>
      </c>
      <c r="AL52" s="845">
        <v>11340</v>
      </c>
      <c r="AM52" s="839">
        <v>0.8</v>
      </c>
      <c r="AN52" s="833">
        <v>0.08</v>
      </c>
      <c r="AO52" s="711">
        <f t="shared" si="23"/>
        <v>-39.782177857810446</v>
      </c>
      <c r="AP52" s="712">
        <f t="shared" si="24"/>
        <v>8.9300957840406578</v>
      </c>
      <c r="AQ52" s="855">
        <f t="shared" si="25"/>
        <v>372.45154542731677</v>
      </c>
      <c r="AR52" s="624">
        <f>INDEX(Historical!$C$7:$C$1259,MATCH(B52,Historical!$B$7:$B$1281,0))*IF(AH52="n/a",1.03,IF(AH52&lt;0,1.01,IF(AH52&gt;10,1.1,(1+AH52/100))))</f>
        <v>4.24214</v>
      </c>
      <c r="AS52" s="853">
        <f t="shared" si="26"/>
        <v>4.4326120859999998</v>
      </c>
      <c r="AT52" s="853">
        <f t="shared" si="30"/>
        <v>4.8758732945999999</v>
      </c>
      <c r="AU52" s="853">
        <f t="shared" si="30"/>
        <v>5.36346062406</v>
      </c>
      <c r="AV52" s="853">
        <f t="shared" si="30"/>
        <v>5.8998066864660004</v>
      </c>
      <c r="AW52" s="624">
        <f t="shared" si="27"/>
        <v>24.813892691126</v>
      </c>
      <c r="AX52" s="719">
        <f t="shared" si="28"/>
        <v>10.249439360233788</v>
      </c>
      <c r="AY52" s="900">
        <v>0.43</v>
      </c>
      <c r="AZ52" s="839">
        <v>87.460000000000008</v>
      </c>
      <c r="BA52" s="839">
        <v>-9.25</v>
      </c>
      <c r="BB52" s="839">
        <v>-2.67</v>
      </c>
      <c r="BC52" s="839">
        <v>11.01</v>
      </c>
      <c r="BE52" s="597">
        <v>1991</v>
      </c>
      <c r="BF52" s="865">
        <f t="shared" si="29"/>
        <v>2</v>
      </c>
      <c r="BG52" s="849">
        <v>14.099999999999998</v>
      </c>
    </row>
    <row r="53" spans="1:59" ht="11.25" customHeight="1" x14ac:dyDescent="0.2">
      <c r="A53" s="831" t="s">
        <v>565</v>
      </c>
      <c r="B53" s="842" t="s">
        <v>566</v>
      </c>
      <c r="C53" s="898" t="s">
        <v>4254</v>
      </c>
      <c r="D53" s="898" t="s">
        <v>4255</v>
      </c>
      <c r="E53" s="705">
        <v>27</v>
      </c>
      <c r="F53" s="1139">
        <v>128</v>
      </c>
      <c r="G53" s="1139" t="s">
        <v>37</v>
      </c>
      <c r="H53" s="1139" t="s">
        <v>115</v>
      </c>
      <c r="I53" s="833">
        <v>254.79</v>
      </c>
      <c r="J53" s="624">
        <f t="shared" si="16"/>
        <v>3.2811334824757643</v>
      </c>
      <c r="K53" s="851">
        <v>2.09</v>
      </c>
      <c r="L53" s="854">
        <v>4</v>
      </c>
      <c r="M53" s="615">
        <f t="shared" si="17"/>
        <v>8.36</v>
      </c>
      <c r="N53" s="837" t="s">
        <v>218</v>
      </c>
      <c r="O53" s="707">
        <v>2.0775000000000001</v>
      </c>
      <c r="P53" s="606">
        <v>44285</v>
      </c>
      <c r="Q53" s="606">
        <v>44301</v>
      </c>
      <c r="R53" s="615">
        <f t="shared" si="18"/>
        <v>0.60168471720816996</v>
      </c>
      <c r="S53" s="673">
        <f>IF(INDEX(Historical!$D$7:$D$1257,MATCH(B53,Historical!$B$7:$B$1281,0))=0,"n/a",(INDEX(Historical!$C$7:$C$1259,MATCH(B53,Historical!$B$7:$B$1281,0))/INDEX(Historical!$D$7:$D$1257,MATCH(B53,Historical!$B$7:$B$1281,0))-1)*100)</f>
        <v>6.1284046692607008</v>
      </c>
      <c r="T53" s="673">
        <f>IF(INDEX(Historical!$F$7:$F$1250,MATCH(B53,Historical!$B$7:$B$1281,0))=0,"n/a",((INDEX(Historical!$C$7:$C$1259,MATCH(B53,Historical!$B$7:$B$1281,0))/INDEX(Historical!$F$7:$F$1250,MATCH(B53,Historical!$B$7:$B$1281,0)))^(1/3)-1)*100)</f>
        <v>6.1040140590350012</v>
      </c>
      <c r="U53" s="673">
        <f>IF(INDEX(Historical!$H$7:$H$1250,MATCH(B53,Historical!$B$7:$B$1281,0))=0,"n/a",((INDEX(Historical!$C$7:$C$1259,MATCH(B53,Historical!$B$7:$B$1281,0))/INDEX(Historical!$H$7:$H$1250,MATCH(B53,Historical!$B$7:$B$1281,0)))^(1/5)-1)*100)</f>
        <v>7.8027748304272171</v>
      </c>
      <c r="V53" s="673">
        <f>IF(INDEX(Historical!$O$7:$O$1250,MATCH(B53,Historical!$B$7:$B$1281,0))=0,"n/a",((INDEX(Historical!$C$7:$C$1259,MATCH(B53,Historical!$B$7:$B$1281,0))/INDEX(Historical!$O$7:$O$1250,MATCH(B53,Historical!$B$7:$B$1281,0)))^(1/10)-1)*100)</f>
        <v>7.0828430539362497</v>
      </c>
      <c r="W53" s="674">
        <f t="shared" si="19"/>
        <v>1.1016444626837905</v>
      </c>
      <c r="X53" s="675">
        <f t="shared" si="20"/>
        <v>0.29555965266769757</v>
      </c>
      <c r="Y53" s="842"/>
      <c r="Z53" s="624">
        <f t="shared" si="21"/>
        <v>96.647398843930617</v>
      </c>
      <c r="AA53" s="853">
        <f t="shared" si="22"/>
        <v>29.455491329479766</v>
      </c>
      <c r="AB53" s="854">
        <v>12</v>
      </c>
      <c r="AC53" s="833">
        <v>8.65</v>
      </c>
      <c r="AD53" s="833">
        <v>3.82</v>
      </c>
      <c r="AE53" s="833">
        <v>11.42</v>
      </c>
      <c r="AF53" s="833">
        <v>2.8</v>
      </c>
      <c r="AG53" s="833">
        <v>10.199999999999999</v>
      </c>
      <c r="AH53" s="833">
        <v>12.8</v>
      </c>
      <c r="AI53" s="833">
        <v>10.96</v>
      </c>
      <c r="AJ53" s="833">
        <v>26.400000000000002</v>
      </c>
      <c r="AK53" s="833">
        <v>7.9</v>
      </c>
      <c r="AL53" s="845">
        <v>17080</v>
      </c>
      <c r="AM53" s="839">
        <v>0.1</v>
      </c>
      <c r="AN53" s="833">
        <v>1.0900000000000001</v>
      </c>
      <c r="AO53" s="711">
        <f t="shared" si="23"/>
        <v>-18.371583016576785</v>
      </c>
      <c r="AP53" s="712">
        <f t="shared" si="24"/>
        <v>11.083908312902981</v>
      </c>
      <c r="AQ53" s="855">
        <f t="shared" si="25"/>
        <v>91.456842508573175</v>
      </c>
      <c r="AR53" s="624">
        <f>INDEX(Historical!$C$7:$C$1259,MATCH(B53,Historical!$B$7:$B$1281,0))*IF(AH53="n/a",1.03,IF(AH53&lt;0,1.01,IF(AH53&gt;10,1.1,(1+AH53/100))))</f>
        <v>9.00075</v>
      </c>
      <c r="AS53" s="853">
        <f t="shared" si="26"/>
        <v>9.9008250000000011</v>
      </c>
      <c r="AT53" s="853">
        <f t="shared" si="30"/>
        <v>10.682990175</v>
      </c>
      <c r="AU53" s="853">
        <f t="shared" si="30"/>
        <v>11.526946398825</v>
      </c>
      <c r="AV53" s="853">
        <f t="shared" si="30"/>
        <v>12.437575164332175</v>
      </c>
      <c r="AW53" s="624">
        <f t="shared" si="27"/>
        <v>53.549086738157172</v>
      </c>
      <c r="AX53" s="719">
        <f t="shared" si="28"/>
        <v>21.016949934517516</v>
      </c>
      <c r="AY53" s="900">
        <v>0.78</v>
      </c>
      <c r="AZ53" s="839">
        <v>44.92</v>
      </c>
      <c r="BA53" s="839">
        <v>-20.9</v>
      </c>
      <c r="BB53" s="839">
        <v>3.5900000000000003</v>
      </c>
      <c r="BC53" s="839">
        <v>9.8699999999999992</v>
      </c>
      <c r="BE53" s="597">
        <v>1995</v>
      </c>
      <c r="BF53" s="865">
        <f t="shared" si="29"/>
        <v>2</v>
      </c>
      <c r="BG53" s="849">
        <v>4.8</v>
      </c>
    </row>
    <row r="54" spans="1:59" ht="11.25" customHeight="1" x14ac:dyDescent="0.2">
      <c r="A54" s="831" t="s">
        <v>214</v>
      </c>
      <c r="B54" s="842" t="s">
        <v>215</v>
      </c>
      <c r="C54" s="898" t="s">
        <v>108</v>
      </c>
      <c r="D54" s="898" t="s">
        <v>4269</v>
      </c>
      <c r="E54" s="705">
        <v>40</v>
      </c>
      <c r="F54" s="1139">
        <v>65</v>
      </c>
      <c r="G54" s="1139" t="s">
        <v>106</v>
      </c>
      <c r="H54" s="1139" t="s">
        <v>106</v>
      </c>
      <c r="I54" s="833">
        <v>73.069999999999993</v>
      </c>
      <c r="J54" s="624">
        <f t="shared" si="16"/>
        <v>2.0528260572054196</v>
      </c>
      <c r="K54" s="844">
        <v>0.375</v>
      </c>
      <c r="L54" s="854">
        <v>4</v>
      </c>
      <c r="M54" s="615">
        <f t="shared" si="17"/>
        <v>1.5</v>
      </c>
      <c r="N54" s="837" t="s">
        <v>107</v>
      </c>
      <c r="O54" s="706">
        <v>0.35</v>
      </c>
      <c r="P54" s="904">
        <v>43768</v>
      </c>
      <c r="Q54" s="904">
        <v>43784</v>
      </c>
      <c r="R54" s="615">
        <f t="shared" si="18"/>
        <v>7.1428571428571495</v>
      </c>
      <c r="S54" s="673">
        <f>IF(INDEX(Historical!$D$7:$D$1257,MATCH(B54,Historical!$B$7:$B$1281,0))=0,"n/a",(INDEX(Historical!$C$7:$C$1259,MATCH(B54,Historical!$B$7:$B$1281,0))/INDEX(Historical!$D$7:$D$1257,MATCH(B54,Historical!$B$7:$B$1281,0))-1)*100)</f>
        <v>5.2631578947368363</v>
      </c>
      <c r="T54" s="673">
        <f>IF(INDEX(Historical!$F$7:$F$1250,MATCH(B54,Historical!$B$7:$B$1281,0))=0,"n/a",((INDEX(Historical!$C$7:$C$1259,MATCH(B54,Historical!$B$7:$B$1281,0))/INDEX(Historical!$F$7:$F$1250,MATCH(B54,Historical!$B$7:$B$1281,0)))^(1/3)-1)*100)</f>
        <v>9.2608243623279343</v>
      </c>
      <c r="U54" s="673">
        <f>IF(INDEX(Historical!$H$7:$H$1250,MATCH(B54,Historical!$B$7:$B$1281,0))=0,"n/a",((INDEX(Historical!$C$7:$C$1259,MATCH(B54,Historical!$B$7:$B$1281,0))/INDEX(Historical!$H$7:$H$1250,MATCH(B54,Historical!$B$7:$B$1281,0)))^(1/5)-1)*100)</f>
        <v>8.1247318350794231</v>
      </c>
      <c r="V54" s="673">
        <f>IF(INDEX(Historical!$O$7:$O$1250,MATCH(B54,Historical!$B$7:$B$1281,0))=0,"n/a",((INDEX(Historical!$C$7:$C$1259,MATCH(B54,Historical!$B$7:$B$1281,0))/INDEX(Historical!$O$7:$O$1250,MATCH(B54,Historical!$B$7:$B$1281,0)))^(1/10)-1)*100)</f>
        <v>8.5562249642056507</v>
      </c>
      <c r="W54" s="674">
        <f t="shared" si="19"/>
        <v>0.94956968395158514</v>
      </c>
      <c r="X54" s="675" t="str">
        <f t="shared" si="20"/>
        <v>n/a</v>
      </c>
      <c r="Y54" s="646" t="s">
        <v>4593</v>
      </c>
      <c r="Z54" s="624">
        <f t="shared" si="21"/>
        <v>123.96694214876034</v>
      </c>
      <c r="AA54" s="853">
        <f t="shared" si="22"/>
        <v>60.388429752066109</v>
      </c>
      <c r="AB54" s="854">
        <v>10</v>
      </c>
      <c r="AC54" s="833">
        <v>1.21</v>
      </c>
      <c r="AD54" s="833">
        <v>10.95</v>
      </c>
      <c r="AE54" s="833">
        <v>4.84</v>
      </c>
      <c r="AF54" s="833">
        <v>6.17</v>
      </c>
      <c r="AG54" s="833">
        <v>10.8</v>
      </c>
      <c r="AH54" s="833">
        <v>-65.8</v>
      </c>
      <c r="AI54" s="833">
        <v>11.93</v>
      </c>
      <c r="AJ54" s="833">
        <v>-9</v>
      </c>
      <c r="AK54" s="833">
        <v>5.56</v>
      </c>
      <c r="AL54" s="845">
        <v>8380</v>
      </c>
      <c r="AM54" s="839">
        <v>3.6999999999999997</v>
      </c>
      <c r="AN54" s="833">
        <v>1.72</v>
      </c>
      <c r="AO54" s="711">
        <f t="shared" si="23"/>
        <v>-50.210871859781264</v>
      </c>
      <c r="AP54" s="712">
        <f t="shared" si="24"/>
        <v>10.177557892284842</v>
      </c>
      <c r="AQ54" s="855">
        <f t="shared" si="25"/>
        <v>306.93794862512061</v>
      </c>
      <c r="AR54" s="624">
        <f>INDEX(Historical!$C$7:$C$1259,MATCH(B54,Historical!$B$7:$B$1281,0))*IF(AH54="n/a",1.03,IF(AH54&lt;0,1.01,IF(AH54&gt;10,1.1,(1+AH54/100))))</f>
        <v>1.5150000000000001</v>
      </c>
      <c r="AS54" s="853">
        <f t="shared" si="26"/>
        <v>1.6665000000000003</v>
      </c>
      <c r="AT54" s="853">
        <f t="shared" si="30"/>
        <v>1.7591574000000005</v>
      </c>
      <c r="AU54" s="853">
        <f t="shared" si="30"/>
        <v>1.8569665514400007</v>
      </c>
      <c r="AV54" s="853">
        <f t="shared" si="30"/>
        <v>1.9602138917000649</v>
      </c>
      <c r="AW54" s="624">
        <f t="shared" si="27"/>
        <v>8.7578378431400665</v>
      </c>
      <c r="AX54" s="719">
        <f t="shared" si="28"/>
        <v>11.985545152785093</v>
      </c>
      <c r="AY54" s="900">
        <v>1.18</v>
      </c>
      <c r="AZ54" s="839">
        <v>230.03999999999996</v>
      </c>
      <c r="BA54" s="839">
        <v>-3.36</v>
      </c>
      <c r="BB54" s="839">
        <v>4.5699999999999994</v>
      </c>
      <c r="BC54" s="839">
        <v>45.94</v>
      </c>
      <c r="BE54" s="597">
        <v>1982</v>
      </c>
      <c r="BF54" s="865">
        <f t="shared" si="29"/>
        <v>3</v>
      </c>
      <c r="BG54" s="849">
        <v>3.3000000000000003</v>
      </c>
    </row>
    <row r="55" spans="1:59" ht="11.25" customHeight="1" x14ac:dyDescent="0.2">
      <c r="A55" s="831" t="s">
        <v>572</v>
      </c>
      <c r="B55" s="842" t="s">
        <v>573</v>
      </c>
      <c r="C55" s="898" t="s">
        <v>112</v>
      </c>
      <c r="D55" s="898" t="s">
        <v>4289</v>
      </c>
      <c r="E55" s="705">
        <v>26</v>
      </c>
      <c r="F55" s="1139">
        <v>129</v>
      </c>
      <c r="G55" s="1139" t="s">
        <v>106</v>
      </c>
      <c r="H55" s="1139" t="s">
        <v>106</v>
      </c>
      <c r="I55" s="833">
        <v>91.84</v>
      </c>
      <c r="J55" s="624">
        <f t="shared" si="16"/>
        <v>1.132404181184669</v>
      </c>
      <c r="K55" s="851">
        <v>0.52</v>
      </c>
      <c r="L55" s="854">
        <v>2</v>
      </c>
      <c r="M55" s="615">
        <f t="shared" si="17"/>
        <v>1.04</v>
      </c>
      <c r="N55" s="837" t="s">
        <v>574</v>
      </c>
      <c r="O55" s="707">
        <v>0.5</v>
      </c>
      <c r="P55" s="606">
        <v>43980</v>
      </c>
      <c r="Q55" s="606">
        <v>43997</v>
      </c>
      <c r="R55" s="615">
        <f t="shared" si="18"/>
        <v>4.0000000000000036</v>
      </c>
      <c r="S55" s="673">
        <f>IF(INDEX(Historical!$D$7:$D$1257,MATCH(B55,Historical!$B$7:$B$1281,0))=0,"n/a",(INDEX(Historical!$C$7:$C$1259,MATCH(B55,Historical!$B$7:$B$1281,0))/INDEX(Historical!$D$7:$D$1257,MATCH(B55,Historical!$B$7:$B$1281,0))-1)*100)</f>
        <v>4.0000000000000036</v>
      </c>
      <c r="T55" s="673">
        <f>IF(INDEX(Historical!$F$7:$F$1250,MATCH(B55,Historical!$B$7:$B$1281,0))=0,"n/a",((INDEX(Historical!$C$7:$C$1259,MATCH(B55,Historical!$B$7:$B$1281,0))/INDEX(Historical!$F$7:$F$1250,MATCH(B55,Historical!$B$7:$B$1281,0)))^(1/3)-1)*100)</f>
        <v>7.3786693294802586</v>
      </c>
      <c r="U55" s="673">
        <f>IF(INDEX(Historical!$H$7:$H$1250,MATCH(B55,Historical!$B$7:$B$1281,0))=0,"n/a",((INDEX(Historical!$C$7:$C$1259,MATCH(B55,Historical!$B$7:$B$1281,0))/INDEX(Historical!$H$7:$H$1250,MATCH(B55,Historical!$B$7:$B$1281,0)))^(1/5)-1)*100)</f>
        <v>7.6316922514810814</v>
      </c>
      <c r="V55" s="673">
        <f>IF(INDEX(Historical!$O$7:$O$1250,MATCH(B55,Historical!$B$7:$B$1281,0))=0,"n/a",((INDEX(Historical!$C$7:$C$1259,MATCH(B55,Historical!$B$7:$B$1281,0))/INDEX(Historical!$O$7:$O$1250,MATCH(B55,Historical!$B$7:$B$1281,0)))^(1/10)-1)*100)</f>
        <v>10.026509310601806</v>
      </c>
      <c r="W55" s="674">
        <f t="shared" si="19"/>
        <v>0.76115146508780485</v>
      </c>
      <c r="X55" s="675">
        <f t="shared" si="20"/>
        <v>0.63071836789099844</v>
      </c>
      <c r="Y55" s="843"/>
      <c r="Z55" s="624">
        <f t="shared" si="21"/>
        <v>25.490196078431371</v>
      </c>
      <c r="AA55" s="853">
        <f t="shared" si="22"/>
        <v>22.509803921568629</v>
      </c>
      <c r="AB55" s="854">
        <v>12</v>
      </c>
      <c r="AC55" s="833">
        <v>4.08</v>
      </c>
      <c r="AD55" s="833">
        <v>3.61</v>
      </c>
      <c r="AE55" s="833">
        <v>1.55</v>
      </c>
      <c r="AF55" s="833">
        <v>6.18</v>
      </c>
      <c r="AG55" s="833">
        <v>27.200000000000003</v>
      </c>
      <c r="AH55" s="833">
        <v>-5.4</v>
      </c>
      <c r="AI55" s="833">
        <v>2.81</v>
      </c>
      <c r="AJ55" s="833">
        <v>12.1</v>
      </c>
      <c r="AK55" s="833">
        <v>6.25</v>
      </c>
      <c r="AL55" s="845">
        <v>15700</v>
      </c>
      <c r="AM55" s="839">
        <v>0.2</v>
      </c>
      <c r="AN55" s="833">
        <v>0</v>
      </c>
      <c r="AO55" s="711">
        <f t="shared" si="23"/>
        <v>-13.745707488902879</v>
      </c>
      <c r="AP55" s="712">
        <f t="shared" si="24"/>
        <v>8.7640964326657507</v>
      </c>
      <c r="AQ55" s="855">
        <f t="shared" si="25"/>
        <v>148.65021235578135</v>
      </c>
      <c r="AR55" s="624">
        <f>INDEX(Historical!$C$7:$C$1259,MATCH(B55,Historical!$B$7:$B$1281,0))*IF(AH55="n/a",1.03,IF(AH55&lt;0,1.01,IF(AH55&gt;10,1.1,(1+AH55/100))))</f>
        <v>1.0504</v>
      </c>
      <c r="AS55" s="853">
        <f t="shared" si="26"/>
        <v>1.07991624</v>
      </c>
      <c r="AT55" s="853">
        <f t="shared" si="30"/>
        <v>1.1474110049999999</v>
      </c>
      <c r="AU55" s="853">
        <f t="shared" si="30"/>
        <v>1.2191241928124998</v>
      </c>
      <c r="AV55" s="853">
        <f t="shared" si="30"/>
        <v>1.2953194548632812</v>
      </c>
      <c r="AW55" s="624">
        <f t="shared" si="27"/>
        <v>5.7921708926757809</v>
      </c>
      <c r="AX55" s="719">
        <f t="shared" si="28"/>
        <v>6.3068062855790297</v>
      </c>
      <c r="AY55" s="900">
        <v>0.77</v>
      </c>
      <c r="AZ55" s="839">
        <v>74.77000000000001</v>
      </c>
      <c r="BA55" s="839">
        <v>-6.64</v>
      </c>
      <c r="BB55" s="839">
        <v>-1.91</v>
      </c>
      <c r="BC55" s="839">
        <v>5.83</v>
      </c>
      <c r="BE55" s="597">
        <v>1995</v>
      </c>
      <c r="BF55" s="865">
        <f t="shared" si="29"/>
        <v>2</v>
      </c>
      <c r="BG55" s="849">
        <v>15.7</v>
      </c>
    </row>
    <row r="56" spans="1:59" ht="11.25" customHeight="1" x14ac:dyDescent="0.2">
      <c r="A56" s="838" t="s">
        <v>234</v>
      </c>
      <c r="B56" s="842" t="s">
        <v>235</v>
      </c>
      <c r="C56" s="898" t="s">
        <v>112</v>
      </c>
      <c r="D56" s="898" t="s">
        <v>211</v>
      </c>
      <c r="E56" s="705">
        <v>29</v>
      </c>
      <c r="F56" s="1139">
        <v>103</v>
      </c>
      <c r="G56" s="1139" t="s">
        <v>106</v>
      </c>
      <c r="H56" s="1139" t="s">
        <v>106</v>
      </c>
      <c r="I56" s="833">
        <v>75.06</v>
      </c>
      <c r="J56" s="624">
        <f t="shared" si="16"/>
        <v>0.93258726352251531</v>
      </c>
      <c r="K56" s="851">
        <v>0.17499999999999999</v>
      </c>
      <c r="L56" s="854">
        <v>4</v>
      </c>
      <c r="M56" s="615">
        <f t="shared" si="17"/>
        <v>0.7</v>
      </c>
      <c r="N56" s="837" t="s">
        <v>168</v>
      </c>
      <c r="O56" s="707">
        <v>0.155</v>
      </c>
      <c r="P56" s="606">
        <v>44230</v>
      </c>
      <c r="Q56" s="606">
        <v>44245</v>
      </c>
      <c r="R56" s="615">
        <f t="shared" si="18"/>
        <v>12.903225806451607</v>
      </c>
      <c r="S56" s="673">
        <f>IF(INDEX(Historical!$D$7:$D$1257,MATCH(B56,Historical!$B$7:$B$1281,0))=0,"n/a",(INDEX(Historical!$C$7:$C$1259,MATCH(B56,Historical!$B$7:$B$1281,0))/INDEX(Historical!$D$7:$D$1257,MATCH(B56,Historical!$B$7:$B$1281,0))-1)*100)</f>
        <v>6.8965517241379448</v>
      </c>
      <c r="T56" s="673">
        <f>IF(INDEX(Historical!$F$7:$F$1250,MATCH(B56,Historical!$B$7:$B$1281,0))=0,"n/a",((INDEX(Historical!$C$7:$C$1259,MATCH(B56,Historical!$B$7:$B$1281,0))/INDEX(Historical!$F$7:$F$1250,MATCH(B56,Historical!$B$7:$B$1281,0)))^(1/3)-1)*100)</f>
        <v>13.637496850811459</v>
      </c>
      <c r="U56" s="673">
        <f>IF(INDEX(Historical!$H$7:$H$1250,MATCH(B56,Historical!$B$7:$B$1281,0))=0,"n/a",((INDEX(Historical!$C$7:$C$1259,MATCH(B56,Historical!$B$7:$B$1281,0))/INDEX(Historical!$H$7:$H$1250,MATCH(B56,Historical!$B$7:$B$1281,0)))^(1/5)-1)*100)</f>
        <v>10.141769645520849</v>
      </c>
      <c r="V56" s="673">
        <f>IF(INDEX(Historical!$O$7:$O$1250,MATCH(B56,Historical!$B$7:$B$1281,0))=0,"n/a",((INDEX(Historical!$C$7:$C$1259,MATCH(B56,Historical!$B$7:$B$1281,0))/INDEX(Historical!$O$7:$O$1250,MATCH(B56,Historical!$B$7:$B$1281,0)))^(1/10)-1)*100)</f>
        <v>9.1846146369497284</v>
      </c>
      <c r="W56" s="674">
        <f t="shared" si="19"/>
        <v>1.1042128653629608</v>
      </c>
      <c r="X56" s="675">
        <f t="shared" si="20"/>
        <v>1.3705094115568717</v>
      </c>
      <c r="Y56" s="634"/>
      <c r="Z56" s="624">
        <f t="shared" si="21"/>
        <v>32.710280373831772</v>
      </c>
      <c r="AA56" s="853">
        <f t="shared" si="22"/>
        <v>35.074766355140184</v>
      </c>
      <c r="AB56" s="854">
        <v>12</v>
      </c>
      <c r="AC56" s="833">
        <v>2.14</v>
      </c>
      <c r="AD56" s="833">
        <v>2.63</v>
      </c>
      <c r="AE56" s="833">
        <v>2.77</v>
      </c>
      <c r="AF56" s="833">
        <v>4.3</v>
      </c>
      <c r="AG56" s="833">
        <v>11.3</v>
      </c>
      <c r="AH56" s="833">
        <v>-9.6</v>
      </c>
      <c r="AI56" s="833">
        <v>9.43</v>
      </c>
      <c r="AJ56" s="833">
        <v>7.3999999999999995</v>
      </c>
      <c r="AK56" s="833">
        <v>13.4</v>
      </c>
      <c r="AL56" s="845">
        <v>3460</v>
      </c>
      <c r="AM56" s="839">
        <v>0.6</v>
      </c>
      <c r="AN56" s="833">
        <v>0.12</v>
      </c>
      <c r="AO56" s="711">
        <f t="shared" si="23"/>
        <v>-24.000409446096818</v>
      </c>
      <c r="AP56" s="712">
        <f t="shared" si="24"/>
        <v>11.074356909043365</v>
      </c>
      <c r="AQ56" s="855">
        <f t="shared" si="25"/>
        <v>158.90495495632092</v>
      </c>
      <c r="AR56" s="624">
        <f>INDEX(Historical!$C$7:$C$1259,MATCH(B56,Historical!$B$7:$B$1281,0))*IF(AH56="n/a",1.03,IF(AH56&lt;0,1.01,IF(AH56&gt;10,1.1,(1+AH56/100))))</f>
        <v>0.62619999999999998</v>
      </c>
      <c r="AS56" s="853">
        <f t="shared" si="26"/>
        <v>0.68525066000000001</v>
      </c>
      <c r="AT56" s="853">
        <f t="shared" si="30"/>
        <v>0.75377572600000009</v>
      </c>
      <c r="AU56" s="853">
        <f t="shared" si="30"/>
        <v>0.8291532986000002</v>
      </c>
      <c r="AV56" s="853">
        <f t="shared" si="30"/>
        <v>0.91206862846000025</v>
      </c>
      <c r="AW56" s="624">
        <f t="shared" si="27"/>
        <v>3.8064483130600002</v>
      </c>
      <c r="AX56" s="719">
        <f t="shared" si="28"/>
        <v>5.0712074514521719</v>
      </c>
      <c r="AY56" s="900">
        <v>1.02</v>
      </c>
      <c r="AZ56" s="839">
        <v>81.96</v>
      </c>
      <c r="BA56" s="839">
        <v>-4.04</v>
      </c>
      <c r="BB56" s="839">
        <v>3.91</v>
      </c>
      <c r="BC56" s="839">
        <v>21.69</v>
      </c>
      <c r="BE56" s="597">
        <v>1993</v>
      </c>
      <c r="BF56" s="865">
        <f t="shared" si="29"/>
        <v>2</v>
      </c>
      <c r="BG56" s="849">
        <v>7.5</v>
      </c>
    </row>
    <row r="57" spans="1:59" ht="11.25" customHeight="1" x14ac:dyDescent="0.2">
      <c r="A57" s="848" t="s">
        <v>584</v>
      </c>
      <c r="B57" s="842" t="s">
        <v>585</v>
      </c>
      <c r="C57" s="898" t="s">
        <v>108</v>
      </c>
      <c r="D57" s="898" t="s">
        <v>4273</v>
      </c>
      <c r="E57" s="705">
        <v>31</v>
      </c>
      <c r="F57" s="1139">
        <v>92</v>
      </c>
      <c r="G57" s="1139" t="s">
        <v>106</v>
      </c>
      <c r="H57" s="1139" t="s">
        <v>106</v>
      </c>
      <c r="I57" s="841">
        <v>42.5</v>
      </c>
      <c r="J57" s="624">
        <f t="shared" si="16"/>
        <v>3.1058823529411765</v>
      </c>
      <c r="K57" s="844">
        <v>0.33</v>
      </c>
      <c r="L57" s="854">
        <v>4</v>
      </c>
      <c r="M57" s="615">
        <f t="shared" si="17"/>
        <v>1.32</v>
      </c>
      <c r="N57" s="837" t="s">
        <v>239</v>
      </c>
      <c r="O57" s="706">
        <v>0.32</v>
      </c>
      <c r="P57" s="606">
        <v>44195</v>
      </c>
      <c r="Q57" s="606">
        <v>44211</v>
      </c>
      <c r="R57" s="615">
        <f t="shared" si="18"/>
        <v>3.1250000000000027</v>
      </c>
      <c r="S57" s="673">
        <f>IF(INDEX(Historical!$D$7:$D$1257,MATCH(B57,Historical!$B$7:$B$1281,0))=0,"n/a",(INDEX(Historical!$C$7:$C$1259,MATCH(B57,Historical!$B$7:$B$1281,0))/INDEX(Historical!$D$7:$D$1257,MATCH(B57,Historical!$B$7:$B$1281,0))-1)*100)</f>
        <v>8.4745762711864394</v>
      </c>
      <c r="T57" s="673">
        <f>IF(INDEX(Historical!$F$7:$F$1250,MATCH(B57,Historical!$B$7:$B$1281,0))=0,"n/a",((INDEX(Historical!$C$7:$C$1259,MATCH(B57,Historical!$B$7:$B$1281,0))/INDEX(Historical!$F$7:$F$1250,MATCH(B57,Historical!$B$7:$B$1281,0)))^(1/3)-1)*100)</f>
        <v>24.082839226414187</v>
      </c>
      <c r="U57" s="673">
        <f>IF(INDEX(Historical!$H$7:$H$1250,MATCH(B57,Historical!$B$7:$B$1281,0))=0,"n/a",((INDEX(Historical!$C$7:$C$1259,MATCH(B57,Historical!$B$7:$B$1281,0))/INDEX(Historical!$H$7:$H$1250,MATCH(B57,Historical!$B$7:$B$1281,0)))^(1/5)-1)*100)</f>
        <v>16.952853017683633</v>
      </c>
      <c r="V57" s="673">
        <f>IF(INDEX(Historical!$O$7:$O$1250,MATCH(B57,Historical!$B$7:$B$1281,0))=0,"n/a",((INDEX(Historical!$C$7:$C$1259,MATCH(B57,Historical!$B$7:$B$1281,0))/INDEX(Historical!$O$7:$O$1250,MATCH(B57,Historical!$B$7:$B$1281,0)))^(1/10)-1)*100)</f>
        <v>15.613585876251502</v>
      </c>
      <c r="W57" s="674">
        <f t="shared" si="19"/>
        <v>1.0857757565780695</v>
      </c>
      <c r="X57" s="675" t="str">
        <f t="shared" si="20"/>
        <v>n/a</v>
      </c>
      <c r="Y57" s="647"/>
      <c r="Z57" s="624" t="str">
        <f t="shared" si="21"/>
        <v>n/a</v>
      </c>
      <c r="AA57" s="853" t="str">
        <f t="shared" si="22"/>
        <v>n/a</v>
      </c>
      <c r="AB57" s="854">
        <v>12</v>
      </c>
      <c r="AC57" s="833" t="s">
        <v>136</v>
      </c>
      <c r="AD57" s="833" t="s">
        <v>136</v>
      </c>
      <c r="AE57" s="833" t="s">
        <v>136</v>
      </c>
      <c r="AF57" s="833" t="s">
        <v>136</v>
      </c>
      <c r="AG57" s="833" t="s">
        <v>136</v>
      </c>
      <c r="AH57" s="833" t="s">
        <v>136</v>
      </c>
      <c r="AI57" s="833" t="s">
        <v>136</v>
      </c>
      <c r="AJ57" s="833" t="s">
        <v>136</v>
      </c>
      <c r="AK57" s="833" t="s">
        <v>136</v>
      </c>
      <c r="AL57" s="845" t="s">
        <v>136</v>
      </c>
      <c r="AM57" s="839" t="s">
        <v>136</v>
      </c>
      <c r="AN57" s="833" t="s">
        <v>136</v>
      </c>
      <c r="AO57" s="711" t="str">
        <f t="shared" si="23"/>
        <v>n/a</v>
      </c>
      <c r="AP57" s="712">
        <f t="shared" si="24"/>
        <v>20.058735370624809</v>
      </c>
      <c r="AQ57" s="855" t="str">
        <f t="shared" si="25"/>
        <v>n/a</v>
      </c>
      <c r="AR57" s="624">
        <f>INDEX(Historical!$C$7:$C$1259,MATCH(B57,Historical!$B$7:$B$1281,0))*IF(AH57="n/a",1.03,IF(AH57&lt;0,1.01,IF(AH57&gt;10,1.1,(1+AH57/100))))</f>
        <v>1.3184</v>
      </c>
      <c r="AS57" s="853">
        <f t="shared" si="26"/>
        <v>1.357952</v>
      </c>
      <c r="AT57" s="853">
        <f t="shared" si="30"/>
        <v>1.3986905600000001</v>
      </c>
      <c r="AU57" s="853">
        <f t="shared" si="30"/>
        <v>1.4406512768000002</v>
      </c>
      <c r="AV57" s="853">
        <f t="shared" si="30"/>
        <v>1.4838708151040001</v>
      </c>
      <c r="AW57" s="624">
        <f t="shared" si="27"/>
        <v>6.9995646519040005</v>
      </c>
      <c r="AX57" s="719">
        <f t="shared" si="28"/>
        <v>16.46956388683294</v>
      </c>
      <c r="AY57" s="900" t="s">
        <v>136</v>
      </c>
      <c r="AZ57" s="839" t="s">
        <v>136</v>
      </c>
      <c r="BA57" s="839" t="s">
        <v>136</v>
      </c>
      <c r="BB57" s="839" t="s">
        <v>136</v>
      </c>
      <c r="BC57" s="839" t="s">
        <v>136</v>
      </c>
      <c r="BD57" s="874" t="s">
        <v>4200</v>
      </c>
      <c r="BE57" s="597">
        <v>2008</v>
      </c>
      <c r="BF57" s="865">
        <f t="shared" si="29"/>
        <v>1</v>
      </c>
      <c r="BG57" s="849" t="s">
        <v>136</v>
      </c>
    </row>
    <row r="58" spans="1:59" s="744" customFormat="1" ht="11.25" customHeight="1" x14ac:dyDescent="0.2">
      <c r="A58" s="619" t="s">
        <v>586</v>
      </c>
      <c r="B58" s="751" t="s">
        <v>587</v>
      </c>
      <c r="C58" s="898" t="s">
        <v>108</v>
      </c>
      <c r="D58" s="898" t="s">
        <v>4273</v>
      </c>
      <c r="E58" s="727">
        <v>25</v>
      </c>
      <c r="F58" s="1139">
        <v>139</v>
      </c>
      <c r="G58" s="1138" t="s">
        <v>37</v>
      </c>
      <c r="H58" s="1138" t="s">
        <v>37</v>
      </c>
      <c r="I58" s="737">
        <v>18.579999999999998</v>
      </c>
      <c r="J58" s="729">
        <f t="shared" si="16"/>
        <v>4.0904198062432728</v>
      </c>
      <c r="K58" s="749">
        <v>0.19</v>
      </c>
      <c r="L58" s="731">
        <v>4</v>
      </c>
      <c r="M58" s="732">
        <f t="shared" si="17"/>
        <v>0.76</v>
      </c>
      <c r="N58" s="733" t="s">
        <v>455</v>
      </c>
      <c r="O58" s="750">
        <v>0.18</v>
      </c>
      <c r="P58" s="1130">
        <v>44113</v>
      </c>
      <c r="Q58" s="1130">
        <v>44126</v>
      </c>
      <c r="R58" s="732">
        <f t="shared" si="18"/>
        <v>5.5555555555555607</v>
      </c>
      <c r="S58" s="673">
        <f>IF(INDEX(Historical!$D$7:$D$1257,MATCH(B58,Historical!$B$7:$B$1281,0))=0,"n/a",(INDEX(Historical!$C$7:$C$1259,MATCH(B58,Historical!$B$7:$B$1281,0))/INDEX(Historical!$D$7:$D$1257,MATCH(B58,Historical!$B$7:$B$1281,0))-1)*100)</f>
        <v>5.7971014492753659</v>
      </c>
      <c r="T58" s="673">
        <f>IF(INDEX(Historical!$F$7:$F$1250,MATCH(B58,Historical!$B$7:$B$1281,0))=0,"n/a",((INDEX(Historical!$C$7:$C$1259,MATCH(B58,Historical!$B$7:$B$1281,0))/INDEX(Historical!$F$7:$F$1250,MATCH(B58,Historical!$B$7:$B$1281,0)))^(1/3)-1)*100)</f>
        <v>8.5965432728004831</v>
      </c>
      <c r="U58" s="673">
        <f>IF(INDEX(Historical!$H$7:$H$1250,MATCH(B58,Historical!$B$7:$B$1281,0))=0,"n/a",((INDEX(Historical!$C$7:$C$1259,MATCH(B58,Historical!$B$7:$B$1281,0))/INDEX(Historical!$H$7:$H$1250,MATCH(B58,Historical!$B$7:$B$1281,0)))^(1/5)-1)*100)</f>
        <v>7.2962833889436585</v>
      </c>
      <c r="V58" s="673">
        <f>IF(INDEX(Historical!$O$7:$O$1250,MATCH(B58,Historical!$B$7:$B$1281,0))=0,"n/a",((INDEX(Historical!$C$7:$C$1259,MATCH(B58,Historical!$B$7:$B$1281,0))/INDEX(Historical!$O$7:$O$1250,MATCH(B58,Historical!$B$7:$B$1281,0)))^(1/10)-1)*100)</f>
        <v>7.1936730670608018</v>
      </c>
      <c r="W58" s="674">
        <f t="shared" si="19"/>
        <v>1.0142639679237997</v>
      </c>
      <c r="X58" s="675">
        <f t="shared" si="20"/>
        <v>0.8386532630969723</v>
      </c>
      <c r="Y58" s="735"/>
      <c r="Z58" s="729">
        <f t="shared" si="21"/>
        <v>44.186046511627907</v>
      </c>
      <c r="AA58" s="736">
        <f t="shared" si="22"/>
        <v>10.802325581395348</v>
      </c>
      <c r="AB58" s="731">
        <v>12</v>
      </c>
      <c r="AC58" s="737">
        <v>1.72</v>
      </c>
      <c r="AD58" s="737">
        <v>1.56</v>
      </c>
      <c r="AE58" s="737">
        <v>3.41</v>
      </c>
      <c r="AF58" s="737">
        <v>1.1299999999999999</v>
      </c>
      <c r="AG58" s="737">
        <v>10.299999999999999</v>
      </c>
      <c r="AH58" s="737">
        <v>2.7</v>
      </c>
      <c r="AI58" s="737">
        <v>3.9800000000000004</v>
      </c>
      <c r="AJ58" s="737">
        <v>8.6999999999999993</v>
      </c>
      <c r="AK58" s="737">
        <v>7.0000000000000009</v>
      </c>
      <c r="AL58" s="738">
        <v>447.64</v>
      </c>
      <c r="AM58" s="739">
        <v>4.3</v>
      </c>
      <c r="AN58" s="737">
        <v>0.69</v>
      </c>
      <c r="AO58" s="740">
        <f t="shared" si="23"/>
        <v>0.58437761379158459</v>
      </c>
      <c r="AP58" s="741">
        <f t="shared" si="24"/>
        <v>11.386703195186932</v>
      </c>
      <c r="AQ58" s="742">
        <f t="shared" si="25"/>
        <v>-26.344260517890874</v>
      </c>
      <c r="AR58" s="624">
        <f>INDEX(Historical!$C$7:$C$1259,MATCH(B58,Historical!$B$7:$B$1281,0))*IF(AH58="n/a",1.03,IF(AH58&lt;0,1.01,IF(AH58&gt;10,1.1,(1+AH58/100))))</f>
        <v>0.74970999999999988</v>
      </c>
      <c r="AS58" s="736">
        <f t="shared" si="26"/>
        <v>0.77954845799999994</v>
      </c>
      <c r="AT58" s="736">
        <f t="shared" si="30"/>
        <v>0.83411685006000003</v>
      </c>
      <c r="AU58" s="736">
        <f t="shared" si="30"/>
        <v>0.89250502956420008</v>
      </c>
      <c r="AV58" s="736">
        <f t="shared" si="30"/>
        <v>0.95498038163369414</v>
      </c>
      <c r="AW58" s="729">
        <f t="shared" si="27"/>
        <v>4.2108607192578944</v>
      </c>
      <c r="AX58" s="743">
        <f t="shared" si="28"/>
        <v>22.663405378137217</v>
      </c>
      <c r="AY58" s="901">
        <v>0.57999999999999996</v>
      </c>
      <c r="AZ58" s="739">
        <v>52.86</v>
      </c>
      <c r="BA58" s="739">
        <v>-18.010000000000002</v>
      </c>
      <c r="BB58" s="739">
        <v>2.7</v>
      </c>
      <c r="BC58" s="739">
        <v>13.8</v>
      </c>
      <c r="BD58" s="875"/>
      <c r="BE58" s="597">
        <v>1997</v>
      </c>
      <c r="BF58" s="865">
        <f t="shared" si="29"/>
        <v>2</v>
      </c>
      <c r="BG58" s="793">
        <v>1</v>
      </c>
    </row>
    <row r="59" spans="1:59" ht="11.25" customHeight="1" x14ac:dyDescent="0.2">
      <c r="A59" s="838" t="s">
        <v>227</v>
      </c>
      <c r="B59" s="842" t="s">
        <v>228</v>
      </c>
      <c r="C59" s="898" t="s">
        <v>108</v>
      </c>
      <c r="D59" s="898" t="s">
        <v>4273</v>
      </c>
      <c r="E59" s="705">
        <v>58</v>
      </c>
      <c r="F59" s="1139">
        <v>14</v>
      </c>
      <c r="G59" s="1139" t="s">
        <v>106</v>
      </c>
      <c r="H59" s="1139" t="s">
        <v>106</v>
      </c>
      <c r="I59" s="833">
        <v>763</v>
      </c>
      <c r="J59" s="624">
        <f t="shared" si="16"/>
        <v>1.9659239842726082</v>
      </c>
      <c r="K59" s="851">
        <v>7.5</v>
      </c>
      <c r="L59" s="854">
        <v>2</v>
      </c>
      <c r="M59" s="615">
        <f t="shared" si="17"/>
        <v>15</v>
      </c>
      <c r="N59" s="837" t="s">
        <v>229</v>
      </c>
      <c r="O59" s="707">
        <v>7.25</v>
      </c>
      <c r="P59" s="606">
        <v>44173</v>
      </c>
      <c r="Q59" s="606">
        <v>44198</v>
      </c>
      <c r="R59" s="615">
        <f t="shared" si="18"/>
        <v>3.4482758620689653</v>
      </c>
      <c r="S59" s="673">
        <f>IF(INDEX(Historical!$D$7:$D$1257,MATCH(B59,Historical!$B$7:$B$1281,0))=0,"n/a",(INDEX(Historical!$C$7:$C$1259,MATCH(B59,Historical!$B$7:$B$1281,0))/INDEX(Historical!$D$7:$D$1257,MATCH(B59,Historical!$B$7:$B$1281,0))-1)*100)</f>
        <v>1.4084507042253502</v>
      </c>
      <c r="T59" s="673">
        <f>IF(INDEX(Historical!$F$7:$F$1250,MATCH(B59,Historical!$B$7:$B$1281,0))=0,"n/a",((INDEX(Historical!$C$7:$C$1259,MATCH(B59,Historical!$B$7:$B$1281,0))/INDEX(Historical!$F$7:$F$1250,MATCH(B59,Historical!$B$7:$B$1281,0)))^(1/3)-1)*100)</f>
        <v>2.0487600814240725</v>
      </c>
      <c r="U59" s="673">
        <f>IF(INDEX(Historical!$H$7:$H$1250,MATCH(B59,Historical!$B$7:$B$1281,0))=0,"n/a",((INDEX(Historical!$C$7:$C$1259,MATCH(B59,Historical!$B$7:$B$1281,0))/INDEX(Historical!$H$7:$H$1250,MATCH(B59,Historical!$B$7:$B$1281,0)))^(1/5)-1)*100)</f>
        <v>2.3836255539609663</v>
      </c>
      <c r="V59" s="673">
        <f>IF(INDEX(Historical!$O$7:$O$1250,MATCH(B59,Historical!$B$7:$B$1281,0))=0,"n/a",((INDEX(Historical!$C$7:$C$1259,MATCH(B59,Historical!$B$7:$B$1281,0))/INDEX(Historical!$O$7:$O$1250,MATCH(B59,Historical!$B$7:$B$1281,0)))^(1/10)-1)*100)</f>
        <v>2.4993230105207598</v>
      </c>
      <c r="W59" s="674">
        <f t="shared" si="19"/>
        <v>0.95370848182777035</v>
      </c>
      <c r="X59" s="675" t="str">
        <f t="shared" si="20"/>
        <v>n/a</v>
      </c>
      <c r="Y59" s="843"/>
      <c r="Z59" s="624" t="str">
        <f t="shared" si="21"/>
        <v>n/a</v>
      </c>
      <c r="AA59" s="853" t="str">
        <f t="shared" si="22"/>
        <v>n/a</v>
      </c>
      <c r="AB59" s="854">
        <v>12</v>
      </c>
      <c r="AC59" s="833" t="s">
        <v>136</v>
      </c>
      <c r="AD59" s="833" t="s">
        <v>136</v>
      </c>
      <c r="AE59" s="833" t="s">
        <v>136</v>
      </c>
      <c r="AF59" s="833" t="s">
        <v>136</v>
      </c>
      <c r="AG59" s="833" t="s">
        <v>136</v>
      </c>
      <c r="AH59" s="833" t="s">
        <v>136</v>
      </c>
      <c r="AI59" s="833" t="s">
        <v>136</v>
      </c>
      <c r="AJ59" s="833" t="s">
        <v>136</v>
      </c>
      <c r="AK59" s="833" t="s">
        <v>136</v>
      </c>
      <c r="AL59" s="845" t="s">
        <v>136</v>
      </c>
      <c r="AM59" s="839" t="s">
        <v>136</v>
      </c>
      <c r="AN59" s="833" t="s">
        <v>136</v>
      </c>
      <c r="AO59" s="711" t="str">
        <f t="shared" si="23"/>
        <v>n/a</v>
      </c>
      <c r="AP59" s="712">
        <f t="shared" si="24"/>
        <v>4.3495495382335747</v>
      </c>
      <c r="AQ59" s="855" t="str">
        <f t="shared" si="25"/>
        <v>n/a</v>
      </c>
      <c r="AR59" s="624">
        <f>INDEX(Historical!$C$7:$C$1259,MATCH(B59,Historical!$B$7:$B$1281,0))*IF(AH59="n/a",1.03,IF(AH59&lt;0,1.01,IF(AH59&gt;10,1.1,(1+AH59/100))))</f>
        <v>14.832000000000001</v>
      </c>
      <c r="AS59" s="853">
        <f t="shared" si="26"/>
        <v>15.276960000000001</v>
      </c>
      <c r="AT59" s="853">
        <f t="shared" si="30"/>
        <v>15.735268800000002</v>
      </c>
      <c r="AU59" s="853">
        <f t="shared" si="30"/>
        <v>16.207326864000002</v>
      </c>
      <c r="AV59" s="853">
        <f t="shared" si="30"/>
        <v>16.693546669920003</v>
      </c>
      <c r="AW59" s="624">
        <f t="shared" si="27"/>
        <v>78.745102333920016</v>
      </c>
      <c r="AX59" s="719">
        <f t="shared" si="28"/>
        <v>10.320459021483618</v>
      </c>
      <c r="AY59" s="900" t="s">
        <v>136</v>
      </c>
      <c r="AZ59" s="839" t="s">
        <v>136</v>
      </c>
      <c r="BA59" s="839" t="s">
        <v>136</v>
      </c>
      <c r="BB59" s="839" t="s">
        <v>136</v>
      </c>
      <c r="BC59" s="839" t="s">
        <v>136</v>
      </c>
      <c r="BD59" s="874" t="s">
        <v>4200</v>
      </c>
      <c r="BE59" s="597">
        <v>1964</v>
      </c>
      <c r="BF59" s="865">
        <f t="shared" si="29"/>
        <v>6</v>
      </c>
      <c r="BG59" s="849" t="s">
        <v>136</v>
      </c>
    </row>
    <row r="60" spans="1:59" ht="11.25" customHeight="1" x14ac:dyDescent="0.2">
      <c r="A60" s="831" t="s">
        <v>230</v>
      </c>
      <c r="B60" s="842" t="s">
        <v>231</v>
      </c>
      <c r="C60" s="898" t="s">
        <v>4254</v>
      </c>
      <c r="D60" s="898" t="s">
        <v>4255</v>
      </c>
      <c r="E60" s="705">
        <v>53</v>
      </c>
      <c r="F60" s="1139">
        <v>23</v>
      </c>
      <c r="G60" s="1139" t="s">
        <v>37</v>
      </c>
      <c r="H60" s="1139" t="s">
        <v>37</v>
      </c>
      <c r="I60" s="833">
        <v>101.17</v>
      </c>
      <c r="J60" s="624">
        <f t="shared" si="16"/>
        <v>4.1909657012948509</v>
      </c>
      <c r="K60" s="844">
        <v>1.06</v>
      </c>
      <c r="L60" s="854">
        <v>4</v>
      </c>
      <c r="M60" s="615">
        <f t="shared" si="17"/>
        <v>4.24</v>
      </c>
      <c r="N60" s="837" t="s">
        <v>218</v>
      </c>
      <c r="O60" s="706">
        <v>1.05</v>
      </c>
      <c r="P60" s="606">
        <v>44095</v>
      </c>
      <c r="Q60" s="606">
        <v>44119</v>
      </c>
      <c r="R60" s="615">
        <f t="shared" si="18"/>
        <v>0.95238095238095322</v>
      </c>
      <c r="S60" s="673">
        <f>IF(INDEX(Historical!$D$7:$D$1257,MATCH(B60,Historical!$B$7:$B$1281,0))=0,"n/a",(INDEX(Historical!$C$7:$C$1259,MATCH(B60,Historical!$B$7:$B$1281,0))/INDEX(Historical!$D$7:$D$1257,MATCH(B60,Historical!$B$7:$B$1281,0))-1)*100)</f>
        <v>2.4330900243308973</v>
      </c>
      <c r="T60" s="673">
        <f>IF(INDEX(Historical!$F$7:$F$1250,MATCH(B60,Historical!$B$7:$B$1281,0))=0,"n/a",((INDEX(Historical!$C$7:$C$1259,MATCH(B60,Historical!$B$7:$B$1281,0))/INDEX(Historical!$F$7:$F$1250,MATCH(B60,Historical!$B$7:$B$1281,0)))^(1/3)-1)*100)</f>
        <v>2.2339854134328485</v>
      </c>
      <c r="U60" s="673">
        <f>IF(INDEX(Historical!$H$7:$H$1250,MATCH(B60,Historical!$B$7:$B$1281,0))=0,"n/a",((INDEX(Historical!$C$7:$C$1259,MATCH(B60,Historical!$B$7:$B$1281,0))/INDEX(Historical!$H$7:$H$1250,MATCH(B60,Historical!$B$7:$B$1281,0)))^(1/5)-1)*100)</f>
        <v>3.4691183578864804</v>
      </c>
      <c r="V60" s="673">
        <f>IF(INDEX(Historical!$O$7:$O$1250,MATCH(B60,Historical!$B$7:$B$1281,0))=0,"n/a",((INDEX(Historical!$C$7:$C$1259,MATCH(B60,Historical!$B$7:$B$1281,0))/INDEX(Historical!$O$7:$O$1250,MATCH(B60,Historical!$B$7:$B$1281,0)))^(1/10)-1)*100)</f>
        <v>4.7378421589408415</v>
      </c>
      <c r="W60" s="674">
        <f t="shared" si="19"/>
        <v>0.73221484412262727</v>
      </c>
      <c r="X60" s="675" t="str">
        <f t="shared" si="20"/>
        <v>n/a</v>
      </c>
      <c r="Y60" s="842"/>
      <c r="Z60" s="624">
        <f t="shared" si="21"/>
        <v>261.72839506172841</v>
      </c>
      <c r="AA60" s="853">
        <f t="shared" si="22"/>
        <v>62.450617283950614</v>
      </c>
      <c r="AB60" s="854">
        <v>12</v>
      </c>
      <c r="AC60" s="833">
        <v>1.62</v>
      </c>
      <c r="AD60" s="833">
        <v>9.5</v>
      </c>
      <c r="AE60" s="833">
        <v>9.57</v>
      </c>
      <c r="AF60" s="833">
        <v>3.39</v>
      </c>
      <c r="AG60" s="833">
        <v>5.4</v>
      </c>
      <c r="AH60" s="833">
        <v>-64.8</v>
      </c>
      <c r="AI60" s="833">
        <v>9.86</v>
      </c>
      <c r="AJ60" s="833">
        <v>-9.1</v>
      </c>
      <c r="AK60" s="833">
        <v>6.7</v>
      </c>
      <c r="AL60" s="845">
        <v>7990</v>
      </c>
      <c r="AM60" s="839">
        <v>0.8</v>
      </c>
      <c r="AN60" s="833">
        <v>1.89</v>
      </c>
      <c r="AO60" s="711">
        <f t="shared" si="23"/>
        <v>-54.790533224769284</v>
      </c>
      <c r="AP60" s="712">
        <f t="shared" si="24"/>
        <v>7.6600840591813313</v>
      </c>
      <c r="AQ60" s="855">
        <f t="shared" si="25"/>
        <v>206.74462240516226</v>
      </c>
      <c r="AR60" s="624">
        <f>INDEX(Historical!$C$7:$C$1259,MATCH(B60,Historical!$B$7:$B$1281,0))*IF(AH60="n/a",1.03,IF(AH60&lt;0,1.01,IF(AH60&gt;10,1.1,(1+AH60/100))))</f>
        <v>4.2521000000000004</v>
      </c>
      <c r="AS60" s="853">
        <f t="shared" si="26"/>
        <v>4.6713570600000009</v>
      </c>
      <c r="AT60" s="853">
        <f t="shared" si="30"/>
        <v>4.9843379830200005</v>
      </c>
      <c r="AU60" s="853">
        <f t="shared" si="30"/>
        <v>5.3182886278823407</v>
      </c>
      <c r="AV60" s="853">
        <f t="shared" si="30"/>
        <v>5.6746139659504573</v>
      </c>
      <c r="AW60" s="624">
        <f t="shared" si="27"/>
        <v>24.900697636852797</v>
      </c>
      <c r="AX60" s="719">
        <f t="shared" si="28"/>
        <v>24.61272871093486</v>
      </c>
      <c r="AY60" s="900">
        <v>1.17</v>
      </c>
      <c r="AZ60" s="839">
        <v>57.809999999999995</v>
      </c>
      <c r="BA60" s="839">
        <v>-19.13</v>
      </c>
      <c r="BB60" s="839">
        <v>11.89</v>
      </c>
      <c r="BC60" s="839">
        <v>20.97</v>
      </c>
      <c r="BE60" s="597">
        <v>1968</v>
      </c>
      <c r="BF60" s="865">
        <f t="shared" si="29"/>
        <v>6</v>
      </c>
      <c r="BG60" s="849">
        <v>1.6</v>
      </c>
    </row>
    <row r="61" spans="1:59" ht="11.25" customHeight="1" x14ac:dyDescent="0.2">
      <c r="A61" s="831" t="s">
        <v>249</v>
      </c>
      <c r="B61" s="842" t="s">
        <v>250</v>
      </c>
      <c r="C61" s="898" t="s">
        <v>123</v>
      </c>
      <c r="D61" s="898" t="s">
        <v>4109</v>
      </c>
      <c r="E61" s="705">
        <v>51</v>
      </c>
      <c r="F61" s="1139">
        <v>27</v>
      </c>
      <c r="G61" s="1139" t="s">
        <v>115</v>
      </c>
      <c r="H61" s="1139" t="s">
        <v>115</v>
      </c>
      <c r="I61" s="833">
        <v>56.07</v>
      </c>
      <c r="J61" s="624">
        <f t="shared" si="16"/>
        <v>1.1592652042090246</v>
      </c>
      <c r="K61" s="844">
        <v>0.16250000000000001</v>
      </c>
      <c r="L61" s="854">
        <v>4</v>
      </c>
      <c r="M61" s="615">
        <f t="shared" si="17"/>
        <v>0.65</v>
      </c>
      <c r="N61" s="837" t="s">
        <v>689</v>
      </c>
      <c r="O61" s="706">
        <v>0.16</v>
      </c>
      <c r="P61" s="1028">
        <v>43936</v>
      </c>
      <c r="Q61" s="1028">
        <v>43951</v>
      </c>
      <c r="R61" s="615">
        <f t="shared" si="18"/>
        <v>1.5625000000000013</v>
      </c>
      <c r="S61" s="673">
        <f>IF(INDEX(Historical!$D$7:$D$1257,MATCH(B61,Historical!$B$7:$B$1281,0))=0,"n/a",(INDEX(Historical!$C$7:$C$1259,MATCH(B61,Historical!$B$7:$B$1281,0))/INDEX(Historical!$D$7:$D$1257,MATCH(B61,Historical!$B$7:$B$1281,0))-1)*100)</f>
        <v>1.9685039370078705</v>
      </c>
      <c r="T61" s="673">
        <f>IF(INDEX(Historical!$F$7:$F$1250,MATCH(B61,Historical!$B$7:$B$1281,0))=0,"n/a",((INDEX(Historical!$C$7:$C$1259,MATCH(B61,Historical!$B$7:$B$1281,0))/INDEX(Historical!$F$7:$F$1250,MATCH(B61,Historical!$B$7:$B$1281,0)))^(1/3)-1)*100)</f>
        <v>3.1484216825132361</v>
      </c>
      <c r="U61" s="673">
        <f>IF(INDEX(Historical!$H$7:$H$1250,MATCH(B61,Historical!$B$7:$B$1281,0))=0,"n/a",((INDEX(Historical!$C$7:$C$1259,MATCH(B61,Historical!$B$7:$B$1281,0))/INDEX(Historical!$H$7:$H$1250,MATCH(B61,Historical!$B$7:$B$1281,0)))^(1/5)-1)*100)</f>
        <v>4.8899598885657758</v>
      </c>
      <c r="V61" s="673">
        <f>IF(INDEX(Historical!$O$7:$O$1250,MATCH(B61,Historical!$B$7:$B$1281,0))=0,"n/a",((INDEX(Historical!$C$7:$C$1259,MATCH(B61,Historical!$B$7:$B$1281,0))/INDEX(Historical!$O$7:$O$1250,MATCH(B61,Historical!$B$7:$B$1281,0)))^(1/10)-1)*100)</f>
        <v>8.842291989017026</v>
      </c>
      <c r="W61" s="674">
        <f t="shared" si="19"/>
        <v>0.55301949931528782</v>
      </c>
      <c r="X61" s="675">
        <f t="shared" si="20"/>
        <v>0.74090301341905684</v>
      </c>
      <c r="Y61" s="842"/>
      <c r="Z61" s="624">
        <f t="shared" si="21"/>
        <v>27.542372881355938</v>
      </c>
      <c r="AA61" s="853">
        <f t="shared" si="22"/>
        <v>23.758474576271187</v>
      </c>
      <c r="AB61" s="854">
        <v>11</v>
      </c>
      <c r="AC61" s="833">
        <v>2.36</v>
      </c>
      <c r="AD61" s="833">
        <v>1.96</v>
      </c>
      <c r="AE61" s="833">
        <v>1.03</v>
      </c>
      <c r="AF61" s="833">
        <v>2.15</v>
      </c>
      <c r="AG61" s="833">
        <v>9.6</v>
      </c>
      <c r="AH61" s="833">
        <v>-6.4</v>
      </c>
      <c r="AI61" s="833">
        <v>15.09</v>
      </c>
      <c r="AJ61" s="833">
        <v>6.6000000000000005</v>
      </c>
      <c r="AK61" s="833">
        <v>12.31</v>
      </c>
      <c r="AL61" s="845">
        <v>2890</v>
      </c>
      <c r="AM61" s="839">
        <v>0.70000000000000007</v>
      </c>
      <c r="AN61" s="833">
        <v>1.28</v>
      </c>
      <c r="AO61" s="711">
        <f t="shared" si="23"/>
        <v>-17.709249483496386</v>
      </c>
      <c r="AP61" s="712">
        <f t="shared" si="24"/>
        <v>6.0492250927748001</v>
      </c>
      <c r="AQ61" s="855">
        <f t="shared" si="25"/>
        <v>50.673628657709571</v>
      </c>
      <c r="AR61" s="624">
        <f>INDEX(Historical!$C$7:$C$1259,MATCH(B61,Historical!$B$7:$B$1281,0))*IF(AH61="n/a",1.03,IF(AH61&lt;0,1.01,IF(AH61&gt;10,1.1,(1+AH61/100))))</f>
        <v>0.65397499999999997</v>
      </c>
      <c r="AS61" s="853">
        <f t="shared" si="26"/>
        <v>0.71937250000000008</v>
      </c>
      <c r="AT61" s="853">
        <f t="shared" si="30"/>
        <v>0.79130975000000014</v>
      </c>
      <c r="AU61" s="853">
        <f t="shared" si="30"/>
        <v>0.87044072500000025</v>
      </c>
      <c r="AV61" s="853">
        <f t="shared" si="30"/>
        <v>0.95748479750000037</v>
      </c>
      <c r="AW61" s="624">
        <f t="shared" si="27"/>
        <v>3.9925827725000009</v>
      </c>
      <c r="AX61" s="719">
        <f t="shared" si="28"/>
        <v>7.1207112047440724</v>
      </c>
      <c r="AY61" s="900">
        <v>1.79</v>
      </c>
      <c r="AZ61" s="839">
        <v>136.78</v>
      </c>
      <c r="BA61" s="839">
        <v>-5.34</v>
      </c>
      <c r="BB61" s="839">
        <v>3.34</v>
      </c>
      <c r="BC61" s="839">
        <v>15.83</v>
      </c>
      <c r="BE61" s="597">
        <v>1970</v>
      </c>
      <c r="BF61" s="865">
        <f t="shared" si="29"/>
        <v>6</v>
      </c>
      <c r="BG61" s="849">
        <v>3.1</v>
      </c>
    </row>
    <row r="62" spans="1:59" ht="11.25" customHeight="1" x14ac:dyDescent="0.2">
      <c r="A62" s="838" t="s">
        <v>240</v>
      </c>
      <c r="B62" s="842" t="s">
        <v>241</v>
      </c>
      <c r="C62" s="898" t="s">
        <v>112</v>
      </c>
      <c r="D62" s="898" t="s">
        <v>4279</v>
      </c>
      <c r="E62" s="705">
        <v>29</v>
      </c>
      <c r="F62" s="1139">
        <v>98</v>
      </c>
      <c r="G62" s="1139" t="s">
        <v>106</v>
      </c>
      <c r="H62" s="1139" t="s">
        <v>106</v>
      </c>
      <c r="I62" s="833">
        <v>163.47</v>
      </c>
      <c r="J62" s="624">
        <f t="shared" si="16"/>
        <v>2.6916253746864869</v>
      </c>
      <c r="K62" s="851">
        <v>1.1000000000000001</v>
      </c>
      <c r="L62" s="854">
        <v>4</v>
      </c>
      <c r="M62" s="615">
        <f t="shared" si="17"/>
        <v>4.4000000000000004</v>
      </c>
      <c r="N62" s="837" t="s">
        <v>454</v>
      </c>
      <c r="O62" s="707">
        <v>1.02</v>
      </c>
      <c r="P62" s="1028">
        <v>43929</v>
      </c>
      <c r="Q62" s="1028">
        <v>43959</v>
      </c>
      <c r="R62" s="615">
        <f t="shared" si="18"/>
        <v>7.8431372549019676</v>
      </c>
      <c r="S62" s="673">
        <f>IF(INDEX(Historical!$D$7:$D$1257,MATCH(B62,Historical!$B$7:$B$1281,0))=0,"n/a",(INDEX(Historical!$C$7:$C$1259,MATCH(B62,Historical!$B$7:$B$1281,0))/INDEX(Historical!$D$7:$D$1257,MATCH(B62,Historical!$B$7:$B$1281,0))-1)*100)</f>
        <v>8.2706766917293173</v>
      </c>
      <c r="T62" s="673">
        <f>IF(INDEX(Historical!$F$7:$F$1250,MATCH(B62,Historical!$B$7:$B$1281,0))=0,"n/a",((INDEX(Historical!$C$7:$C$1259,MATCH(B62,Historical!$B$7:$B$1281,0))/INDEX(Historical!$F$7:$F$1250,MATCH(B62,Historical!$B$7:$B$1281,0)))^(1/3)-1)*100)</f>
        <v>9.6149948274456563</v>
      </c>
      <c r="U62" s="673">
        <f>IF(INDEX(Historical!$H$7:$H$1250,MATCH(B62,Historical!$B$7:$B$1281,0))=0,"n/a",((INDEX(Historical!$C$7:$C$1259,MATCH(B62,Historical!$B$7:$B$1281,0))/INDEX(Historical!$H$7:$H$1250,MATCH(B62,Historical!$B$7:$B$1281,0)))^(1/5)-1)*100)</f>
        <v>9.9376105112939364</v>
      </c>
      <c r="V62" s="673">
        <f>IF(INDEX(Historical!$O$7:$O$1250,MATCH(B62,Historical!$B$7:$B$1281,0))=0,"n/a",((INDEX(Historical!$C$7:$C$1259,MATCH(B62,Historical!$B$7:$B$1281,0))/INDEX(Historical!$O$7:$O$1250,MATCH(B62,Historical!$B$7:$B$1281,0)))^(1/10)-1)*100)</f>
        <v>10.170162465407051</v>
      </c>
      <c r="W62" s="674">
        <f t="shared" si="19"/>
        <v>0.97713389978733178</v>
      </c>
      <c r="X62" s="675">
        <f t="shared" si="20"/>
        <v>2.9228266209688045</v>
      </c>
      <c r="Y62" s="632"/>
      <c r="Z62" s="624">
        <f t="shared" si="21"/>
        <v>40</v>
      </c>
      <c r="AA62" s="853">
        <f t="shared" si="22"/>
        <v>14.860909090909091</v>
      </c>
      <c r="AB62" s="854">
        <v>12</v>
      </c>
      <c r="AC62" s="833">
        <v>11</v>
      </c>
      <c r="AD62" s="833">
        <v>3.13</v>
      </c>
      <c r="AE62" s="833">
        <v>1.24</v>
      </c>
      <c r="AF62" s="833">
        <v>3.04</v>
      </c>
      <c r="AG62" s="833">
        <v>22</v>
      </c>
      <c r="AH62" s="834">
        <v>-8.2000000000000011</v>
      </c>
      <c r="AI62" s="834">
        <v>9.81</v>
      </c>
      <c r="AJ62" s="833">
        <v>3.4000000000000004</v>
      </c>
      <c r="AK62" s="833">
        <v>4.83</v>
      </c>
      <c r="AL62" s="845">
        <v>47130</v>
      </c>
      <c r="AM62" s="839">
        <v>0.4</v>
      </c>
      <c r="AN62" s="833">
        <v>0.85</v>
      </c>
      <c r="AO62" s="711">
        <f t="shared" si="23"/>
        <v>-2.2316732049286685</v>
      </c>
      <c r="AP62" s="712">
        <f t="shared" si="24"/>
        <v>12.629235885980423</v>
      </c>
      <c r="AQ62" s="855">
        <f t="shared" si="25"/>
        <v>41.69946857324269</v>
      </c>
      <c r="AR62" s="624">
        <f>INDEX(Historical!$C$7:$C$1259,MATCH(B62,Historical!$B$7:$B$1281,0))*IF(AH62="n/a",1.03,IF(AH62&lt;0,1.01,IF(AH62&gt;10,1.1,(1+AH62/100))))</f>
        <v>4.3632</v>
      </c>
      <c r="AS62" s="853">
        <f t="shared" si="26"/>
        <v>4.7912299200000001</v>
      </c>
      <c r="AT62" s="853">
        <f t="shared" si="30"/>
        <v>5.0226463251359998</v>
      </c>
      <c r="AU62" s="853">
        <f t="shared" si="30"/>
        <v>5.265240142640069</v>
      </c>
      <c r="AV62" s="853">
        <f t="shared" si="30"/>
        <v>5.5195512415295847</v>
      </c>
      <c r="AW62" s="624">
        <f t="shared" si="27"/>
        <v>24.961867629305651</v>
      </c>
      <c r="AX62" s="719">
        <f t="shared" si="28"/>
        <v>15.26999916150098</v>
      </c>
      <c r="AY62" s="900">
        <v>1.07</v>
      </c>
      <c r="AZ62" s="839">
        <v>62.580000000000005</v>
      </c>
      <c r="BA62" s="839">
        <v>-7.5600000000000005</v>
      </c>
      <c r="BB62" s="839">
        <v>5.74</v>
      </c>
      <c r="BC62" s="839">
        <v>9.7900000000000009</v>
      </c>
      <c r="BE62" s="597">
        <v>1992</v>
      </c>
      <c r="BF62" s="865">
        <f t="shared" si="29"/>
        <v>2</v>
      </c>
      <c r="BG62" s="849">
        <v>6.2</v>
      </c>
    </row>
    <row r="63" spans="1:59" ht="11.25" customHeight="1" x14ac:dyDescent="0.2">
      <c r="A63" s="831" t="s">
        <v>243</v>
      </c>
      <c r="B63" s="842" t="s">
        <v>244</v>
      </c>
      <c r="C63" s="898" t="s">
        <v>245</v>
      </c>
      <c r="D63" s="898" t="s">
        <v>4293</v>
      </c>
      <c r="E63" s="705">
        <v>65</v>
      </c>
      <c r="F63" s="1139">
        <v>4</v>
      </c>
      <c r="G63" s="1139" t="s">
        <v>37</v>
      </c>
      <c r="H63" s="1139" t="s">
        <v>37</v>
      </c>
      <c r="I63" s="833">
        <v>105.35</v>
      </c>
      <c r="J63" s="624">
        <f t="shared" si="16"/>
        <v>3.0944470811580449</v>
      </c>
      <c r="K63" s="844">
        <v>0.81499999999999995</v>
      </c>
      <c r="L63" s="854">
        <v>4</v>
      </c>
      <c r="M63" s="615">
        <f t="shared" si="17"/>
        <v>3.26</v>
      </c>
      <c r="N63" s="837" t="s">
        <v>163</v>
      </c>
      <c r="O63" s="706">
        <v>0.79</v>
      </c>
      <c r="P63" s="606">
        <v>44259</v>
      </c>
      <c r="Q63" s="606">
        <v>44287</v>
      </c>
      <c r="R63" s="615">
        <f t="shared" si="18"/>
        <v>3.1645569620253049</v>
      </c>
      <c r="S63" s="673">
        <f>IF(INDEX(Historical!$D$7:$D$1257,MATCH(B63,Historical!$B$7:$B$1281,0))=0,"n/a",(INDEX(Historical!$C$7:$C$1259,MATCH(B63,Historical!$B$7:$B$1281,0))/INDEX(Historical!$D$7:$D$1257,MATCH(B63,Historical!$B$7:$B$1281,0))-1)*100)</f>
        <v>4.1562759767248547</v>
      </c>
      <c r="T63" s="673">
        <f>IF(INDEX(Historical!$F$7:$F$1250,MATCH(B63,Historical!$B$7:$B$1281,0))=0,"n/a",((INDEX(Historical!$C$7:$C$1259,MATCH(B63,Historical!$B$7:$B$1281,0))/INDEX(Historical!$F$7:$F$1250,MATCH(B63,Historical!$B$7:$B$1281,0)))^(1/3)-1)*100)</f>
        <v>5.3053533357001026</v>
      </c>
      <c r="U63" s="673">
        <f>IF(INDEX(Historical!$H$7:$H$1250,MATCH(B63,Historical!$B$7:$B$1281,0))=0,"n/a",((INDEX(Historical!$C$7:$C$1259,MATCH(B63,Historical!$B$7:$B$1281,0))/INDEX(Historical!$H$7:$H$1250,MATCH(B63,Historical!$B$7:$B$1281,0)))^(1/5)-1)*100)</f>
        <v>5.2967926500254947</v>
      </c>
      <c r="V63" s="673">
        <f>IF(INDEX(Historical!$O$7:$O$1250,MATCH(B63,Historical!$B$7:$B$1281,0))=0,"n/a",((INDEX(Historical!$C$7:$C$1259,MATCH(B63,Historical!$B$7:$B$1281,0))/INDEX(Historical!$O$7:$O$1250,MATCH(B63,Historical!$B$7:$B$1281,0)))^(1/10)-1)*100)</f>
        <v>6.7506056132877967</v>
      </c>
      <c r="W63" s="674">
        <f t="shared" si="19"/>
        <v>0.78463962397675302</v>
      </c>
      <c r="X63" s="675" t="str">
        <f t="shared" si="20"/>
        <v>n/a</v>
      </c>
      <c r="Y63" s="842"/>
      <c r="Z63" s="624">
        <f t="shared" si="21"/>
        <v>291.0714285714285</v>
      </c>
      <c r="AA63" s="853">
        <f t="shared" si="22"/>
        <v>94.062499999999986</v>
      </c>
      <c r="AB63" s="854">
        <v>12</v>
      </c>
      <c r="AC63" s="833">
        <v>1.1200000000000001</v>
      </c>
      <c r="AD63" s="833" t="s">
        <v>136</v>
      </c>
      <c r="AE63" s="833">
        <v>0.91</v>
      </c>
      <c r="AF63" s="833">
        <v>5.04</v>
      </c>
      <c r="AG63" s="833">
        <v>-5.8999999999999995</v>
      </c>
      <c r="AH63" s="833">
        <v>-22.900000000000002</v>
      </c>
      <c r="AI63" s="833">
        <v>7.61</v>
      </c>
      <c r="AJ63" s="833">
        <v>-1.5</v>
      </c>
      <c r="AK63" s="833">
        <v>-1.0999999999999999</v>
      </c>
      <c r="AL63" s="845">
        <v>15020</v>
      </c>
      <c r="AM63" s="839">
        <v>0.2</v>
      </c>
      <c r="AN63" s="833">
        <v>0.96</v>
      </c>
      <c r="AO63" s="711">
        <f t="shared" si="23"/>
        <v>-85.67126026881644</v>
      </c>
      <c r="AP63" s="712">
        <f t="shared" si="24"/>
        <v>8.3912397311835392</v>
      </c>
      <c r="AQ63" s="855">
        <f t="shared" si="25"/>
        <v>359.02069670114003</v>
      </c>
      <c r="AR63" s="624">
        <f>INDEX(Historical!$C$7:$C$1259,MATCH(B63,Historical!$B$7:$B$1281,0))*IF(AH63="n/a",1.03,IF(AH63&lt;0,1.01,IF(AH63&gt;10,1.1,(1+AH63/100))))</f>
        <v>3.1638249999999997</v>
      </c>
      <c r="AS63" s="853">
        <f t="shared" si="26"/>
        <v>3.4045920824999998</v>
      </c>
      <c r="AT63" s="853">
        <f t="shared" si="30"/>
        <v>3.4386380033249999</v>
      </c>
      <c r="AU63" s="853">
        <f t="shared" si="30"/>
        <v>3.4730243833582501</v>
      </c>
      <c r="AV63" s="853">
        <f t="shared" si="30"/>
        <v>3.5077546271918325</v>
      </c>
      <c r="AW63" s="624">
        <f t="shared" si="27"/>
        <v>16.987834096375082</v>
      </c>
      <c r="AX63" s="719">
        <f t="shared" si="28"/>
        <v>16.12513915175613</v>
      </c>
      <c r="AY63" s="900">
        <v>1.1200000000000001</v>
      </c>
      <c r="AZ63" s="839">
        <v>112.05000000000001</v>
      </c>
      <c r="BA63" s="839">
        <v>-2.9499999999999997</v>
      </c>
      <c r="BB63" s="839">
        <v>4.6100000000000003</v>
      </c>
      <c r="BC63" s="839">
        <v>11.41</v>
      </c>
      <c r="BE63" s="597">
        <v>1957</v>
      </c>
      <c r="BF63" s="865">
        <f t="shared" si="29"/>
        <v>8</v>
      </c>
      <c r="BG63" s="849">
        <v>-1.4000000000000001</v>
      </c>
    </row>
    <row r="64" spans="1:59" ht="11.25" customHeight="1" x14ac:dyDescent="0.2">
      <c r="A64" s="831" t="s">
        <v>246</v>
      </c>
      <c r="B64" s="842" t="s">
        <v>247</v>
      </c>
      <c r="C64" s="898" t="s">
        <v>112</v>
      </c>
      <c r="D64" s="898" t="s">
        <v>211</v>
      </c>
      <c r="E64" s="705">
        <v>48</v>
      </c>
      <c r="F64" s="1139">
        <v>42</v>
      </c>
      <c r="G64" s="1139" t="s">
        <v>37</v>
      </c>
      <c r="H64" s="1139" t="s">
        <v>37</v>
      </c>
      <c r="I64" s="833">
        <v>31.99</v>
      </c>
      <c r="J64" s="624">
        <f t="shared" si="16"/>
        <v>1.9381056580181306</v>
      </c>
      <c r="K64" s="844">
        <v>0.155</v>
      </c>
      <c r="L64" s="854">
        <v>4</v>
      </c>
      <c r="M64" s="615">
        <f t="shared" si="17"/>
        <v>0.62</v>
      </c>
      <c r="N64" s="837" t="s">
        <v>248</v>
      </c>
      <c r="O64" s="706">
        <v>0.14499999999999999</v>
      </c>
      <c r="P64" s="606">
        <v>44147</v>
      </c>
      <c r="Q64" s="606">
        <v>44175</v>
      </c>
      <c r="R64" s="615">
        <f t="shared" si="18"/>
        <v>6.8965517241379377</v>
      </c>
      <c r="S64" s="673">
        <f>IF(INDEX(Historical!$D$7:$D$1257,MATCH(B64,Historical!$B$7:$B$1281,0))=0,"n/a",(INDEX(Historical!$C$7:$C$1259,MATCH(B64,Historical!$B$7:$B$1281,0))/INDEX(Historical!$D$7:$D$1257,MATCH(B64,Historical!$B$7:$B$1281,0))-1)*100)</f>
        <v>7.2727272727272529</v>
      </c>
      <c r="T64" s="673">
        <f>IF(INDEX(Historical!$F$7:$F$1250,MATCH(B64,Historical!$B$7:$B$1281,0))=0,"n/a",((INDEX(Historical!$C$7:$C$1259,MATCH(B64,Historical!$B$7:$B$1281,0))/INDEX(Historical!$F$7:$F$1250,MATCH(B64,Historical!$B$7:$B$1281,0)))^(1/3)-1)*100)</f>
        <v>7.8743150660129491</v>
      </c>
      <c r="U64" s="673">
        <f>IF(INDEX(Historical!$H$7:$H$1250,MATCH(B64,Historical!$B$7:$B$1281,0))=0,"n/a",((INDEX(Historical!$C$7:$C$1259,MATCH(B64,Historical!$B$7:$B$1281,0))/INDEX(Historical!$H$7:$H$1250,MATCH(B64,Historical!$B$7:$B$1281,0)))^(1/5)-1)*100)</f>
        <v>7.8150522454482063</v>
      </c>
      <c r="V64" s="673">
        <f>IF(INDEX(Historical!$O$7:$O$1250,MATCH(B64,Historical!$B$7:$B$1281,0))=0,"n/a",((INDEX(Historical!$C$7:$C$1259,MATCH(B64,Historical!$B$7:$B$1281,0))/INDEX(Historical!$O$7:$O$1250,MATCH(B64,Historical!$B$7:$B$1281,0)))^(1/10)-1)*100)</f>
        <v>8.1788286733157847</v>
      </c>
      <c r="W64" s="674">
        <f t="shared" si="19"/>
        <v>0.95552218509547293</v>
      </c>
      <c r="X64" s="675" t="str">
        <f t="shared" si="20"/>
        <v>n/a</v>
      </c>
      <c r="Y64" s="637"/>
      <c r="Z64" s="624">
        <f t="shared" si="21"/>
        <v>63.917525773195884</v>
      </c>
      <c r="AA64" s="853">
        <f t="shared" si="22"/>
        <v>32.979381443298969</v>
      </c>
      <c r="AB64" s="854">
        <v>12</v>
      </c>
      <c r="AC64" s="833">
        <v>0.97</v>
      </c>
      <c r="AD64" s="833">
        <v>2.2799999999999998</v>
      </c>
      <c r="AE64" s="833">
        <v>2.39</v>
      </c>
      <c r="AF64" s="833">
        <v>2.7</v>
      </c>
      <c r="AG64" s="833">
        <v>9.4</v>
      </c>
      <c r="AH64" s="833">
        <v>-9</v>
      </c>
      <c r="AI64" s="833">
        <v>17.190000000000001</v>
      </c>
      <c r="AJ64" s="833">
        <v>-0.1</v>
      </c>
      <c r="AK64" s="833">
        <v>15</v>
      </c>
      <c r="AL64" s="849">
        <v>832.43</v>
      </c>
      <c r="AM64" s="839">
        <v>0.5</v>
      </c>
      <c r="AN64" s="833">
        <v>0</v>
      </c>
      <c r="AO64" s="711">
        <f t="shared" si="23"/>
        <v>-23.226223539832631</v>
      </c>
      <c r="AP64" s="712">
        <f t="shared" si="24"/>
        <v>9.7531579034663363</v>
      </c>
      <c r="AQ64" s="855">
        <f t="shared" si="25"/>
        <v>98.935310420143296</v>
      </c>
      <c r="AR64" s="624">
        <f>INDEX(Historical!$C$7:$C$1259,MATCH(B64,Historical!$B$7:$B$1281,0))*IF(AH64="n/a",1.03,IF(AH64&lt;0,1.01,IF(AH64&gt;10,1.1,(1+AH64/100))))</f>
        <v>0.59589999999999999</v>
      </c>
      <c r="AS64" s="853">
        <f t="shared" si="26"/>
        <v>0.65549000000000002</v>
      </c>
      <c r="AT64" s="853">
        <f t="shared" si="30"/>
        <v>0.7210390000000001</v>
      </c>
      <c r="AU64" s="853">
        <f t="shared" si="30"/>
        <v>0.79314290000000021</v>
      </c>
      <c r="AV64" s="853">
        <f t="shared" si="30"/>
        <v>0.87245719000000033</v>
      </c>
      <c r="AW64" s="624">
        <f t="shared" si="27"/>
        <v>3.6380290900000007</v>
      </c>
      <c r="AX64" s="719">
        <f t="shared" si="28"/>
        <v>11.372394779618633</v>
      </c>
      <c r="AY64" s="900">
        <v>0.52</v>
      </c>
      <c r="AZ64" s="839">
        <v>48.86</v>
      </c>
      <c r="BA64" s="839">
        <v>-12.950000000000001</v>
      </c>
      <c r="BB64" s="839">
        <v>-2.1399999999999997</v>
      </c>
      <c r="BC64" s="839">
        <v>-0.08</v>
      </c>
      <c r="BE64" s="597">
        <v>1974</v>
      </c>
      <c r="BF64" s="865">
        <f t="shared" si="29"/>
        <v>4</v>
      </c>
      <c r="BG64" s="849">
        <v>7.6</v>
      </c>
    </row>
    <row r="65" spans="1:59" ht="11.25" customHeight="1" x14ac:dyDescent="0.2">
      <c r="A65" s="831" t="s">
        <v>378</v>
      </c>
      <c r="B65" s="842" t="s">
        <v>379</v>
      </c>
      <c r="C65" s="898" t="s">
        <v>112</v>
      </c>
      <c r="D65" s="898" t="s">
        <v>4267</v>
      </c>
      <c r="E65" s="705">
        <v>49</v>
      </c>
      <c r="F65" s="1139">
        <v>35</v>
      </c>
      <c r="G65" s="1139" t="s">
        <v>106</v>
      </c>
      <c r="H65" s="1139" t="s">
        <v>106</v>
      </c>
      <c r="I65" s="833">
        <v>372.71</v>
      </c>
      <c r="J65" s="624">
        <f t="shared" si="16"/>
        <v>1.6420273134608678</v>
      </c>
      <c r="K65" s="844">
        <v>1.53</v>
      </c>
      <c r="L65" s="854">
        <v>4</v>
      </c>
      <c r="M65" s="615">
        <f t="shared" si="17"/>
        <v>6.12</v>
      </c>
      <c r="N65" s="837" t="s">
        <v>119</v>
      </c>
      <c r="O65" s="706">
        <v>1.44</v>
      </c>
      <c r="P65" s="606">
        <v>44050</v>
      </c>
      <c r="Q65" s="606">
        <v>44075</v>
      </c>
      <c r="R65" s="615">
        <f t="shared" si="18"/>
        <v>6.2500000000000053</v>
      </c>
      <c r="S65" s="673">
        <f>IF(INDEX(Historical!$D$7:$D$1257,MATCH(B65,Historical!$B$7:$B$1281,0))=0,"n/a",(INDEX(Historical!$C$7:$C$1259,MATCH(B65,Historical!$B$7:$B$1281,0))/INDEX(Historical!$D$7:$D$1257,MATCH(B65,Historical!$B$7:$B$1281,0))-1)*100)</f>
        <v>4.5774647887323994</v>
      </c>
      <c r="T65" s="673">
        <f>IF(INDEX(Historical!$F$7:$F$1250,MATCH(B65,Historical!$B$7:$B$1281,0))=0,"n/a",((INDEX(Historical!$C$7:$C$1259,MATCH(B65,Historical!$B$7:$B$1281,0))/INDEX(Historical!$F$7:$F$1250,MATCH(B65,Historical!$B$7:$B$1281,0)))^(1/3)-1)*100)</f>
        <v>5.4901660750877879</v>
      </c>
      <c r="U65" s="673">
        <f>IF(INDEX(Historical!$H$7:$H$1250,MATCH(B65,Historical!$B$7:$B$1281,0))=0,"n/a",((INDEX(Historical!$C$7:$C$1259,MATCH(B65,Historical!$B$7:$B$1281,0))/INDEX(Historical!$H$7:$H$1250,MATCH(B65,Historical!$B$7:$B$1281,0)))^(1/5)-1)*100)</f>
        <v>5.291848906511043</v>
      </c>
      <c r="V65" s="673">
        <f>IF(INDEX(Historical!$O$7:$O$1250,MATCH(B65,Historical!$B$7:$B$1281,0))=0,"n/a",((INDEX(Historical!$C$7:$C$1259,MATCH(B65,Historical!$B$7:$B$1281,0))/INDEX(Historical!$O$7:$O$1250,MATCH(B65,Historical!$B$7:$B$1281,0)))^(1/10)-1)*100)</f>
        <v>11.063744355591654</v>
      </c>
      <c r="W65" s="674">
        <f t="shared" si="19"/>
        <v>0.47830542142240701</v>
      </c>
      <c r="X65" s="675">
        <f t="shared" si="20"/>
        <v>0.8399760169065148</v>
      </c>
      <c r="Y65" s="842"/>
      <c r="Z65" s="624">
        <f t="shared" si="21"/>
        <v>47.405112316034078</v>
      </c>
      <c r="AA65" s="853">
        <f t="shared" si="22"/>
        <v>28.869868319132454</v>
      </c>
      <c r="AB65" s="854">
        <v>12</v>
      </c>
      <c r="AC65" s="833">
        <v>12.91</v>
      </c>
      <c r="AD65" s="833">
        <v>2.4300000000000002</v>
      </c>
      <c r="AE65" s="833">
        <v>1.71</v>
      </c>
      <c r="AF65" s="833">
        <v>9.56</v>
      </c>
      <c r="AG65" s="833">
        <v>32.300000000000004</v>
      </c>
      <c r="AH65" s="833">
        <v>12.1</v>
      </c>
      <c r="AI65" s="833">
        <v>13.66</v>
      </c>
      <c r="AJ65" s="833">
        <v>6.3</v>
      </c>
      <c r="AK65" s="833">
        <v>12.11</v>
      </c>
      <c r="AL65" s="845">
        <v>20200</v>
      </c>
      <c r="AM65" s="839">
        <v>0.3</v>
      </c>
      <c r="AN65" s="833">
        <v>1.1299999999999999</v>
      </c>
      <c r="AO65" s="711">
        <f t="shared" si="23"/>
        <v>-21.935992099160543</v>
      </c>
      <c r="AP65" s="712">
        <f t="shared" si="24"/>
        <v>6.9338762199719106</v>
      </c>
      <c r="AQ65" s="855">
        <f t="shared" si="25"/>
        <v>250.23543899046996</v>
      </c>
      <c r="AR65" s="624">
        <f>INDEX(Historical!$C$7:$C$1259,MATCH(B65,Historical!$B$7:$B$1281,0))*IF(AH65="n/a",1.03,IF(AH65&lt;0,1.01,IF(AH65&gt;10,1.1,(1+AH65/100))))</f>
        <v>6.5340000000000007</v>
      </c>
      <c r="AS65" s="853">
        <f t="shared" si="26"/>
        <v>7.1874000000000011</v>
      </c>
      <c r="AT65" s="853">
        <f t="shared" si="30"/>
        <v>7.9061400000000015</v>
      </c>
      <c r="AU65" s="853">
        <f t="shared" si="30"/>
        <v>8.6967540000000021</v>
      </c>
      <c r="AV65" s="853">
        <f t="shared" si="30"/>
        <v>9.5664294000000023</v>
      </c>
      <c r="AW65" s="624">
        <f t="shared" si="27"/>
        <v>39.890723400000006</v>
      </c>
      <c r="AX65" s="719">
        <f t="shared" si="28"/>
        <v>10.702885192240618</v>
      </c>
      <c r="AY65" s="900">
        <v>1.19</v>
      </c>
      <c r="AZ65" s="839">
        <v>85.79</v>
      </c>
      <c r="BA65" s="839">
        <v>-12.9</v>
      </c>
      <c r="BB65" s="839">
        <v>-4.1500000000000004</v>
      </c>
      <c r="BC65" s="839">
        <v>3.61</v>
      </c>
      <c r="BE65" s="597">
        <v>1972</v>
      </c>
      <c r="BF65" s="865">
        <f t="shared" si="29"/>
        <v>5</v>
      </c>
      <c r="BG65" s="849">
        <v>9.1999999999999993</v>
      </c>
    </row>
    <row r="66" spans="1:59" ht="11.25" customHeight="1" x14ac:dyDescent="0.2">
      <c r="A66" s="831" t="s">
        <v>253</v>
      </c>
      <c r="B66" s="842" t="s">
        <v>254</v>
      </c>
      <c r="C66" s="898" t="s">
        <v>128</v>
      </c>
      <c r="D66" s="898" t="s">
        <v>4262</v>
      </c>
      <c r="E66" s="705">
        <v>54</v>
      </c>
      <c r="F66" s="1139">
        <v>18</v>
      </c>
      <c r="G66" s="1139" t="s">
        <v>37</v>
      </c>
      <c r="H66" s="1139" t="s">
        <v>37</v>
      </c>
      <c r="I66" s="833">
        <v>46.37</v>
      </c>
      <c r="J66" s="624">
        <f t="shared" si="16"/>
        <v>2.1134354108259652</v>
      </c>
      <c r="K66" s="844">
        <v>0.245</v>
      </c>
      <c r="L66" s="854">
        <v>4</v>
      </c>
      <c r="M66" s="615">
        <f t="shared" si="17"/>
        <v>0.98</v>
      </c>
      <c r="N66" s="837" t="s">
        <v>107</v>
      </c>
      <c r="O66" s="706">
        <v>0.23250000000000001</v>
      </c>
      <c r="P66" s="606">
        <v>44204</v>
      </c>
      <c r="Q66" s="606">
        <v>44243</v>
      </c>
      <c r="R66" s="615">
        <f t="shared" si="18"/>
        <v>5.3763440860214979</v>
      </c>
      <c r="S66" s="673">
        <f>IF(INDEX(Historical!$D$7:$D$1257,MATCH(B66,Historical!$B$7:$B$1281,0))=0,"n/a",(INDEX(Historical!$C$7:$C$1259,MATCH(B66,Historical!$B$7:$B$1281,0))/INDEX(Historical!$D$7:$D$1257,MATCH(B66,Historical!$B$7:$B$1281,0))-1)*100)</f>
        <v>10.714285714285721</v>
      </c>
      <c r="T66" s="673">
        <f>IF(INDEX(Historical!$F$7:$F$1250,MATCH(B66,Historical!$B$7:$B$1281,0))=0,"n/a",((INDEX(Historical!$C$7:$C$1259,MATCH(B66,Historical!$B$7:$B$1281,0))/INDEX(Historical!$F$7:$F$1250,MATCH(B66,Historical!$B$7:$B$1281,0)))^(1/3)-1)*100)</f>
        <v>11.000434455013796</v>
      </c>
      <c r="U66" s="673">
        <f>IF(INDEX(Historical!$H$7:$H$1250,MATCH(B66,Historical!$B$7:$B$1281,0))=0,"n/a",((INDEX(Historical!$C$7:$C$1259,MATCH(B66,Historical!$B$7:$B$1281,0))/INDEX(Historical!$H$7:$H$1250,MATCH(B66,Historical!$B$7:$B$1281,0)))^(1/5)-1)*100)</f>
        <v>13.214639717455645</v>
      </c>
      <c r="V66" s="673">
        <f>IF(INDEX(Historical!$O$7:$O$1250,MATCH(B66,Historical!$B$7:$B$1281,0))=0,"n/a",((INDEX(Historical!$C$7:$C$1259,MATCH(B66,Historical!$B$7:$B$1281,0))/INDEX(Historical!$O$7:$O$1250,MATCH(B66,Historical!$B$7:$B$1281,0)))^(1/10)-1)*100)</f>
        <v>16.044981968467063</v>
      </c>
      <c r="W66" s="674">
        <f t="shared" si="19"/>
        <v>0.82359953681631792</v>
      </c>
      <c r="X66" s="675">
        <f t="shared" si="20"/>
        <v>2.4026617668101173</v>
      </c>
      <c r="Y66" s="634"/>
      <c r="Z66" s="624">
        <f t="shared" si="21"/>
        <v>60.493827160493815</v>
      </c>
      <c r="AA66" s="853">
        <f t="shared" si="22"/>
        <v>28.623456790123452</v>
      </c>
      <c r="AB66" s="854">
        <v>10</v>
      </c>
      <c r="AC66" s="833">
        <v>1.62</v>
      </c>
      <c r="AD66" s="833">
        <v>7.86</v>
      </c>
      <c r="AE66" s="833">
        <v>2.65</v>
      </c>
      <c r="AF66" s="833">
        <v>3.96</v>
      </c>
      <c r="AG66" s="833">
        <v>14.899999999999999</v>
      </c>
      <c r="AH66" s="833">
        <v>-7.5</v>
      </c>
      <c r="AI66" s="833">
        <v>7.6</v>
      </c>
      <c r="AJ66" s="833">
        <v>5.5</v>
      </c>
      <c r="AK66" s="833">
        <v>3.6999999999999997</v>
      </c>
      <c r="AL66" s="845">
        <v>25680</v>
      </c>
      <c r="AM66" s="839">
        <v>0.2</v>
      </c>
      <c r="AN66" s="833">
        <v>0.2</v>
      </c>
      <c r="AO66" s="711">
        <f t="shared" si="23"/>
        <v>-13.295381661841841</v>
      </c>
      <c r="AP66" s="712">
        <f t="shared" si="24"/>
        <v>15.328075128281611</v>
      </c>
      <c r="AQ66" s="855">
        <f t="shared" si="25"/>
        <v>124.44884484135193</v>
      </c>
      <c r="AR66" s="624">
        <f>INDEX(Historical!$C$7:$C$1259,MATCH(B66,Historical!$B$7:$B$1281,0))*IF(AH66="n/a",1.03,IF(AH66&lt;0,1.01,IF(AH66&gt;10,1.1,(1+AH66/100))))</f>
        <v>0.93930000000000002</v>
      </c>
      <c r="AS66" s="853">
        <f t="shared" si="26"/>
        <v>1.0106868</v>
      </c>
      <c r="AT66" s="853">
        <f t="shared" si="30"/>
        <v>1.0480822115999999</v>
      </c>
      <c r="AU66" s="853">
        <f t="shared" si="30"/>
        <v>1.0868612534291999</v>
      </c>
      <c r="AV66" s="853">
        <f t="shared" si="30"/>
        <v>1.1270751198060802</v>
      </c>
      <c r="AW66" s="624">
        <f t="shared" si="27"/>
        <v>5.2120053848352805</v>
      </c>
      <c r="AX66" s="719">
        <f t="shared" si="28"/>
        <v>11.240037491557647</v>
      </c>
      <c r="AY66" s="900">
        <v>-0.05</v>
      </c>
      <c r="AZ66" s="839">
        <v>18.87</v>
      </c>
      <c r="BA66" s="839">
        <v>-12.46</v>
      </c>
      <c r="BB66" s="839">
        <v>-1.3299999999999998</v>
      </c>
      <c r="BC66" s="839">
        <v>-4.82</v>
      </c>
      <c r="BE66" s="597">
        <v>1967</v>
      </c>
      <c r="BF66" s="865">
        <f t="shared" si="29"/>
        <v>6</v>
      </c>
      <c r="BG66" s="849">
        <v>10.299999999999999</v>
      </c>
    </row>
    <row r="67" spans="1:59" s="744" customFormat="1" ht="11.25" customHeight="1" x14ac:dyDescent="0.2">
      <c r="A67" s="619" t="s">
        <v>626</v>
      </c>
      <c r="B67" s="751" t="s">
        <v>627</v>
      </c>
      <c r="C67" s="898" t="s">
        <v>4127</v>
      </c>
      <c r="D67" s="898" t="s">
        <v>4260</v>
      </c>
      <c r="E67" s="727">
        <v>25</v>
      </c>
      <c r="F67" s="1139">
        <v>137</v>
      </c>
      <c r="G67" s="1138" t="s">
        <v>115</v>
      </c>
      <c r="H67" s="1138" t="s">
        <v>115</v>
      </c>
      <c r="I67" s="737">
        <v>118.93</v>
      </c>
      <c r="J67" s="729">
        <f t="shared" si="16"/>
        <v>5.4822164298326737</v>
      </c>
      <c r="K67" s="749">
        <v>1.63</v>
      </c>
      <c r="L67" s="731">
        <v>4</v>
      </c>
      <c r="M67" s="732">
        <f t="shared" si="17"/>
        <v>6.52</v>
      </c>
      <c r="N67" s="733" t="s">
        <v>226</v>
      </c>
      <c r="O67" s="750">
        <v>1.62</v>
      </c>
      <c r="P67" s="1130">
        <v>43958</v>
      </c>
      <c r="Q67" s="1130">
        <v>43992</v>
      </c>
      <c r="R67" s="732">
        <f t="shared" si="18"/>
        <v>0.6172839506172707</v>
      </c>
      <c r="S67" s="673">
        <f>IF(INDEX(Historical!$D$7:$D$1257,MATCH(B67,Historical!$B$7:$B$1281,0))=0,"n/a",(INDEX(Historical!$C$7:$C$1259,MATCH(B67,Historical!$B$7:$B$1281,0))/INDEX(Historical!$D$7:$D$1257,MATCH(B67,Historical!$B$7:$B$1281,0))-1)*100)</f>
        <v>1.2441679626749691</v>
      </c>
      <c r="T67" s="673">
        <f>IF(INDEX(Historical!$F$7:$F$1250,MATCH(B67,Historical!$B$7:$B$1281,0))=0,"n/a",((INDEX(Historical!$C$7:$C$1259,MATCH(B67,Historical!$B$7:$B$1281,0))/INDEX(Historical!$F$7:$F$1250,MATCH(B67,Historical!$B$7:$B$1281,0)))^(1/3)-1)*100)</f>
        <v>3.3339408262687886</v>
      </c>
      <c r="U67" s="673">
        <f>IF(INDEX(Historical!$H$7:$H$1250,MATCH(B67,Historical!$B$7:$B$1281,0))=0,"n/a",((INDEX(Historical!$C$7:$C$1259,MATCH(B67,Historical!$B$7:$B$1281,0))/INDEX(Historical!$H$7:$H$1250,MATCH(B67,Historical!$B$7:$B$1281,0)))^(1/5)-1)*100)</f>
        <v>5.4198021604014546</v>
      </c>
      <c r="V67" s="673">
        <f>IF(INDEX(Historical!$O$7:$O$1250,MATCH(B67,Historical!$B$7:$B$1281,0))=0,"n/a",((INDEX(Historical!$C$7:$C$1259,MATCH(B67,Historical!$B$7:$B$1281,0))/INDEX(Historical!$O$7:$O$1250,MATCH(B67,Historical!$B$7:$B$1281,0)))^(1/10)-1)*100)</f>
        <v>10.043424758486164</v>
      </c>
      <c r="W67" s="674">
        <f t="shared" si="19"/>
        <v>0.53963685602583</v>
      </c>
      <c r="X67" s="675" t="str">
        <f t="shared" si="20"/>
        <v>n/a</v>
      </c>
      <c r="Y67" s="751"/>
      <c r="Z67" s="729">
        <f t="shared" si="21"/>
        <v>104.15335463258786</v>
      </c>
      <c r="AA67" s="736">
        <f t="shared" si="22"/>
        <v>18.998402555910545</v>
      </c>
      <c r="AB67" s="731">
        <v>12</v>
      </c>
      <c r="AC67" s="737">
        <v>6.26</v>
      </c>
      <c r="AD67" s="737">
        <v>3.21</v>
      </c>
      <c r="AE67" s="737">
        <v>1.5</v>
      </c>
      <c r="AF67" s="737">
        <v>5.15</v>
      </c>
      <c r="AG67" s="746">
        <v>38.200000000000003</v>
      </c>
      <c r="AH67" s="737">
        <v>-8.6</v>
      </c>
      <c r="AI67" s="737">
        <v>9.629999999999999</v>
      </c>
      <c r="AJ67" s="737">
        <v>-7.1999999999999993</v>
      </c>
      <c r="AK67" s="737">
        <v>6.09</v>
      </c>
      <c r="AL67" s="738">
        <v>110720</v>
      </c>
      <c r="AM67" s="739">
        <v>0.1</v>
      </c>
      <c r="AN67" s="737">
        <v>3.08</v>
      </c>
      <c r="AO67" s="740">
        <f t="shared" si="23"/>
        <v>-8.0963839656764165</v>
      </c>
      <c r="AP67" s="741">
        <f t="shared" si="24"/>
        <v>10.902018590234128</v>
      </c>
      <c r="AQ67" s="742">
        <f t="shared" si="25"/>
        <v>108.5311308099151</v>
      </c>
      <c r="AR67" s="624">
        <f>INDEX(Historical!$C$7:$C$1259,MATCH(B67,Historical!$B$7:$B$1281,0))*IF(AH67="n/a",1.03,IF(AH67&lt;0,1.01,IF(AH67&gt;10,1.1,(1+AH67/100))))</f>
        <v>6.5750999999999999</v>
      </c>
      <c r="AS67" s="736">
        <f t="shared" si="26"/>
        <v>7.2082821300000006</v>
      </c>
      <c r="AT67" s="736">
        <f t="shared" ref="AT67:AV86" si="31">IF($AK67="n/a",1.03*AS67,IF($AK67&lt;0,1.01*AS67,IF($AK67&gt;10,1.1*AS67,(1+$AK67/100)*AS67)))</f>
        <v>7.6472665117170004</v>
      </c>
      <c r="AU67" s="736">
        <f t="shared" si="31"/>
        <v>8.1129850422805649</v>
      </c>
      <c r="AV67" s="736">
        <f t="shared" si="31"/>
        <v>8.6070658313554507</v>
      </c>
      <c r="AW67" s="729">
        <f t="shared" si="27"/>
        <v>38.150699515353011</v>
      </c>
      <c r="AX67" s="743">
        <f t="shared" si="28"/>
        <v>32.078280934459777</v>
      </c>
      <c r="AY67" s="901">
        <v>1.23</v>
      </c>
      <c r="AZ67" s="739">
        <v>31.330000000000002</v>
      </c>
      <c r="BA67" s="739">
        <v>-17.440000000000001</v>
      </c>
      <c r="BB67" s="739">
        <v>-3.94</v>
      </c>
      <c r="BC67" s="739">
        <v>-2.85</v>
      </c>
      <c r="BD67" s="875"/>
      <c r="BE67" s="597">
        <v>1996</v>
      </c>
      <c r="BF67" s="865">
        <f t="shared" si="29"/>
        <v>2</v>
      </c>
      <c r="BG67" s="793">
        <v>5.0999999999999996</v>
      </c>
    </row>
    <row r="68" spans="1:59" ht="11.25" customHeight="1" x14ac:dyDescent="0.2">
      <c r="A68" s="831" t="s">
        <v>255</v>
      </c>
      <c r="B68" s="842" t="s">
        <v>256</v>
      </c>
      <c r="C68" s="898" t="s">
        <v>112</v>
      </c>
      <c r="D68" s="898" t="s">
        <v>211</v>
      </c>
      <c r="E68" s="705">
        <v>46</v>
      </c>
      <c r="F68" s="1139">
        <v>51</v>
      </c>
      <c r="G68" s="1139" t="s">
        <v>37</v>
      </c>
      <c r="H68" s="1139" t="s">
        <v>37</v>
      </c>
      <c r="I68" s="833">
        <v>202.18</v>
      </c>
      <c r="J68" s="624">
        <f t="shared" si="16"/>
        <v>2.2554159659709168</v>
      </c>
      <c r="K68" s="844">
        <v>1.1399999999999999</v>
      </c>
      <c r="L68" s="854">
        <v>4</v>
      </c>
      <c r="M68" s="615">
        <f t="shared" si="17"/>
        <v>4.5599999999999996</v>
      </c>
      <c r="N68" s="837" t="s">
        <v>127</v>
      </c>
      <c r="O68" s="706">
        <v>1.07</v>
      </c>
      <c r="P68" s="606">
        <v>44103</v>
      </c>
      <c r="Q68" s="606">
        <v>44118</v>
      </c>
      <c r="R68" s="615">
        <f t="shared" si="18"/>
        <v>6.5420560747663394</v>
      </c>
      <c r="S68" s="673">
        <f>IF(INDEX(Historical!$D$7:$D$1257,MATCH(B68,Historical!$B$7:$B$1281,0))=0,"n/a",(INDEX(Historical!$C$7:$C$1259,MATCH(B68,Historical!$B$7:$B$1281,0))/INDEX(Historical!$D$7:$D$1257,MATCH(B68,Historical!$B$7:$B$1281,0))-1)*100)</f>
        <v>6.8796068796068699</v>
      </c>
      <c r="T68" s="673">
        <f>IF(INDEX(Historical!$F$7:$F$1250,MATCH(B68,Historical!$B$7:$B$1281,0))=0,"n/a",((INDEX(Historical!$C$7:$C$1259,MATCH(B68,Historical!$B$7:$B$1281,0))/INDEX(Historical!$F$7:$F$1250,MATCH(B68,Historical!$B$7:$B$1281,0)))^(1/3)-1)*100)</f>
        <v>16.799828019353356</v>
      </c>
      <c r="U68" s="673">
        <f>IF(INDEX(Historical!$H$7:$H$1250,MATCH(B68,Historical!$B$7:$B$1281,0))=0,"n/a",((INDEX(Historical!$C$7:$C$1259,MATCH(B68,Historical!$B$7:$B$1281,0))/INDEX(Historical!$H$7:$H$1250,MATCH(B68,Historical!$B$7:$B$1281,0)))^(1/5)-1)*100)</f>
        <v>16.754862307648111</v>
      </c>
      <c r="V68" s="673">
        <f>IF(INDEX(Historical!$O$7:$O$1250,MATCH(B68,Historical!$B$7:$B$1281,0))=0,"n/a",((INDEX(Historical!$C$7:$C$1259,MATCH(B68,Historical!$B$7:$B$1281,0))/INDEX(Historical!$O$7:$O$1250,MATCH(B68,Historical!$B$7:$B$1281,0)))^(1/10)-1)*100)</f>
        <v>13.101549178522598</v>
      </c>
      <c r="W68" s="674">
        <f t="shared" si="19"/>
        <v>1.2788458890887804</v>
      </c>
      <c r="X68" s="675">
        <f t="shared" si="20"/>
        <v>3.2220889053169444</v>
      </c>
      <c r="Y68" s="632"/>
      <c r="Z68" s="624">
        <f t="shared" si="21"/>
        <v>68.882175226586099</v>
      </c>
      <c r="AA68" s="853">
        <f t="shared" si="22"/>
        <v>30.540785498489427</v>
      </c>
      <c r="AB68" s="854">
        <v>12</v>
      </c>
      <c r="AC68" s="833">
        <v>6.62</v>
      </c>
      <c r="AD68" s="833">
        <v>4.28</v>
      </c>
      <c r="AE68" s="833">
        <v>5.05</v>
      </c>
      <c r="AF68" s="833">
        <v>20.190000000000001</v>
      </c>
      <c r="AG68" s="833">
        <v>80.2</v>
      </c>
      <c r="AH68" s="833">
        <v>-14.399999999999999</v>
      </c>
      <c r="AI68" s="833">
        <v>9.120000000000001</v>
      </c>
      <c r="AJ68" s="833">
        <v>5.2</v>
      </c>
      <c r="AK68" s="833">
        <v>7.1499999999999995</v>
      </c>
      <c r="AL68" s="845">
        <v>63500</v>
      </c>
      <c r="AM68" s="839">
        <v>0.1</v>
      </c>
      <c r="AN68" s="833">
        <v>2.5499999999999998</v>
      </c>
      <c r="AO68" s="711">
        <f t="shared" si="23"/>
        <v>-11.530507224870398</v>
      </c>
      <c r="AP68" s="712">
        <f t="shared" si="24"/>
        <v>19.010278273619029</v>
      </c>
      <c r="AQ68" s="855">
        <f t="shared" si="25"/>
        <v>423.50038064912479</v>
      </c>
      <c r="AR68" s="624">
        <f>INDEX(Historical!$C$7:$C$1259,MATCH(B68,Historical!$B$7:$B$1281,0))*IF(AH68="n/a",1.03,IF(AH68&lt;0,1.01,IF(AH68&gt;10,1.1,(1+AH68/100))))</f>
        <v>4.3934999999999995</v>
      </c>
      <c r="AS68" s="853">
        <f t="shared" si="26"/>
        <v>4.7941871999999996</v>
      </c>
      <c r="AT68" s="853">
        <f t="shared" si="31"/>
        <v>5.1369715847999995</v>
      </c>
      <c r="AU68" s="853">
        <f t="shared" si="31"/>
        <v>5.5042650531131994</v>
      </c>
      <c r="AV68" s="853">
        <f t="shared" si="31"/>
        <v>5.8978200044107929</v>
      </c>
      <c r="AW68" s="624">
        <f t="shared" si="27"/>
        <v>25.726743842323991</v>
      </c>
      <c r="AX68" s="719">
        <f t="shared" si="28"/>
        <v>12.724672985618751</v>
      </c>
      <c r="AY68" s="900">
        <v>1.0900000000000001</v>
      </c>
      <c r="AZ68" s="839">
        <v>74.38</v>
      </c>
      <c r="BA68" s="839">
        <v>-10.02</v>
      </c>
      <c r="BB68" s="839">
        <v>-0.12</v>
      </c>
      <c r="BC68" s="839">
        <v>4.6399999999999997</v>
      </c>
      <c r="BE68" s="597">
        <v>1975</v>
      </c>
      <c r="BF68" s="865">
        <f t="shared" si="29"/>
        <v>4</v>
      </c>
      <c r="BG68" s="849">
        <v>14.299999999999999</v>
      </c>
    </row>
    <row r="69" spans="1:59" ht="11.25" customHeight="1" x14ac:dyDescent="0.2">
      <c r="A69" s="838" t="s">
        <v>257</v>
      </c>
      <c r="B69" s="842" t="s">
        <v>258</v>
      </c>
      <c r="C69" s="898" t="s">
        <v>4127</v>
      </c>
      <c r="D69" s="898" t="s">
        <v>4260</v>
      </c>
      <c r="E69" s="705">
        <v>31</v>
      </c>
      <c r="F69" s="1139">
        <v>94</v>
      </c>
      <c r="G69" s="1139" t="s">
        <v>37</v>
      </c>
      <c r="H69" s="1139" t="s">
        <v>106</v>
      </c>
      <c r="I69" s="833">
        <v>148.44</v>
      </c>
      <c r="J69" s="624">
        <f t="shared" si="16"/>
        <v>1.2395580706009162</v>
      </c>
      <c r="K69" s="851">
        <v>0.46</v>
      </c>
      <c r="L69" s="854">
        <v>4</v>
      </c>
      <c r="M69" s="615">
        <f t="shared" si="17"/>
        <v>1.84</v>
      </c>
      <c r="N69" s="837" t="s">
        <v>590</v>
      </c>
      <c r="O69" s="707">
        <v>0.43</v>
      </c>
      <c r="P69" s="606">
        <v>44260</v>
      </c>
      <c r="Q69" s="606">
        <v>44280</v>
      </c>
      <c r="R69" s="615">
        <f t="shared" si="18"/>
        <v>6.9767441860465187</v>
      </c>
      <c r="S69" s="673">
        <f>IF(INDEX(Historical!$D$7:$D$1257,MATCH(B69,Historical!$B$7:$B$1281,0))=0,"n/a",(INDEX(Historical!$C$7:$C$1259,MATCH(B69,Historical!$B$7:$B$1281,0))/INDEX(Historical!$D$7:$D$1257,MATCH(B69,Historical!$B$7:$B$1281,0))-1)*100)</f>
        <v>7.4999999999999956</v>
      </c>
      <c r="T69" s="673">
        <f>IF(INDEX(Historical!$F$7:$F$1250,MATCH(B69,Historical!$B$7:$B$1281,0))=0,"n/a",((INDEX(Historical!$C$7:$C$1259,MATCH(B69,Historical!$B$7:$B$1281,0))/INDEX(Historical!$F$7:$F$1250,MATCH(B69,Historical!$B$7:$B$1281,0)))^(1/3)-1)*100)</f>
        <v>11.524149667113504</v>
      </c>
      <c r="U69" s="673">
        <f>IF(INDEX(Historical!$H$7:$H$1250,MATCH(B69,Historical!$B$7:$B$1281,0))=0,"n/a",((INDEX(Historical!$C$7:$C$1259,MATCH(B69,Historical!$B$7:$B$1281,0))/INDEX(Historical!$H$7:$H$1250,MATCH(B69,Historical!$B$7:$B$1281,0)))^(1/5)-1)*100)</f>
        <v>11.456573996486764</v>
      </c>
      <c r="V69" s="673">
        <f>IF(INDEX(Historical!$O$7:$O$1250,MATCH(B69,Historical!$B$7:$B$1281,0))=0,"n/a",((INDEX(Historical!$C$7:$C$1259,MATCH(B69,Historical!$B$7:$B$1281,0))/INDEX(Historical!$O$7:$O$1250,MATCH(B69,Historical!$B$7:$B$1281,0)))^(1/10)-1)*100)</f>
        <v>16.298599543856508</v>
      </c>
      <c r="W69" s="674">
        <f t="shared" si="19"/>
        <v>0.70291769336741161</v>
      </c>
      <c r="X69" s="675">
        <f t="shared" si="20"/>
        <v>1.3803101200586461</v>
      </c>
      <c r="Y69" s="843" t="s">
        <v>152</v>
      </c>
      <c r="Z69" s="624">
        <f t="shared" si="21"/>
        <v>47.300771208226223</v>
      </c>
      <c r="AA69" s="853">
        <f t="shared" si="22"/>
        <v>38.159383033419019</v>
      </c>
      <c r="AB69" s="854">
        <v>6</v>
      </c>
      <c r="AC69" s="833">
        <v>3.89</v>
      </c>
      <c r="AD69" s="833">
        <v>3.48</v>
      </c>
      <c r="AE69" s="833">
        <v>6.8</v>
      </c>
      <c r="AF69" s="833">
        <v>7.46</v>
      </c>
      <c r="AG69" s="833">
        <v>19.400000000000002</v>
      </c>
      <c r="AH69" s="833">
        <v>9.7000000000000011</v>
      </c>
      <c r="AI69" s="833">
        <v>13.919999999999998</v>
      </c>
      <c r="AJ69" s="833">
        <v>8.3000000000000007</v>
      </c>
      <c r="AK69" s="833">
        <v>11.18</v>
      </c>
      <c r="AL69" s="845">
        <v>11650</v>
      </c>
      <c r="AM69" s="839">
        <v>0.4</v>
      </c>
      <c r="AN69" s="833">
        <v>0</v>
      </c>
      <c r="AO69" s="711">
        <f t="shared" si="23"/>
        <v>-25.463250966331337</v>
      </c>
      <c r="AP69" s="712">
        <f t="shared" si="24"/>
        <v>12.69613206708768</v>
      </c>
      <c r="AQ69" s="855">
        <f t="shared" si="25"/>
        <v>255.6958734832678</v>
      </c>
      <c r="AR69" s="624">
        <f>INDEX(Historical!$C$7:$C$1259,MATCH(B69,Historical!$B$7:$B$1281,0))*IF(AH69="n/a",1.03,IF(AH69&lt;0,1.01,IF(AH69&gt;10,1.1,(1+AH69/100))))</f>
        <v>1.8868399999999999</v>
      </c>
      <c r="AS69" s="853">
        <f t="shared" si="26"/>
        <v>2.0755240000000001</v>
      </c>
      <c r="AT69" s="853">
        <f t="shared" si="31"/>
        <v>2.2830764000000006</v>
      </c>
      <c r="AU69" s="853">
        <f t="shared" si="31"/>
        <v>2.5113840400000007</v>
      </c>
      <c r="AV69" s="853">
        <f t="shared" si="31"/>
        <v>2.7625224440000009</v>
      </c>
      <c r="AW69" s="624">
        <f t="shared" si="27"/>
        <v>11.519346884000001</v>
      </c>
      <c r="AX69" s="719">
        <f t="shared" si="28"/>
        <v>7.7602714120183238</v>
      </c>
      <c r="AY69" s="900">
        <v>0.57999999999999996</v>
      </c>
      <c r="AZ69" s="839">
        <v>20.059999999999999</v>
      </c>
      <c r="BA69" s="839">
        <v>-26.14</v>
      </c>
      <c r="BB69" s="839">
        <v>-4.17</v>
      </c>
      <c r="BC69" s="839">
        <v>-10.85</v>
      </c>
      <c r="BE69" s="597">
        <v>1991</v>
      </c>
      <c r="BF69" s="865">
        <f t="shared" si="29"/>
        <v>2</v>
      </c>
      <c r="BG69" s="849">
        <v>12.9</v>
      </c>
    </row>
    <row r="70" spans="1:59" ht="11.25" customHeight="1" x14ac:dyDescent="0.2">
      <c r="A70" s="831" t="s">
        <v>259</v>
      </c>
      <c r="B70" s="842" t="s">
        <v>260</v>
      </c>
      <c r="C70" s="898" t="s">
        <v>153</v>
      </c>
      <c r="D70" s="898" t="s">
        <v>4283</v>
      </c>
      <c r="E70" s="705">
        <v>58</v>
      </c>
      <c r="F70" s="1139">
        <v>11</v>
      </c>
      <c r="G70" s="1139" t="s">
        <v>37</v>
      </c>
      <c r="H70" s="1139" t="s">
        <v>37</v>
      </c>
      <c r="I70" s="833">
        <v>158.46</v>
      </c>
      <c r="J70" s="624">
        <f t="shared" si="16"/>
        <v>2.5495393159156885</v>
      </c>
      <c r="K70" s="844">
        <v>1.01</v>
      </c>
      <c r="L70" s="854">
        <v>4</v>
      </c>
      <c r="M70" s="615">
        <f t="shared" si="17"/>
        <v>4.04</v>
      </c>
      <c r="N70" s="837" t="s">
        <v>111</v>
      </c>
      <c r="O70" s="706">
        <v>0.95</v>
      </c>
      <c r="P70" s="606">
        <v>43973</v>
      </c>
      <c r="Q70" s="606">
        <v>43991</v>
      </c>
      <c r="R70" s="615">
        <f t="shared" si="18"/>
        <v>6.3157894736842159</v>
      </c>
      <c r="S70" s="673">
        <f>IF(INDEX(Historical!$D$7:$D$1257,MATCH(B70,Historical!$B$7:$B$1281,0))=0,"n/a",(INDEX(Historical!$C$7:$C$1259,MATCH(B70,Historical!$B$7:$B$1281,0))/INDEX(Historical!$D$7:$D$1257,MATCH(B70,Historical!$B$7:$B$1281,0))-1)*100)</f>
        <v>6.133333333333324</v>
      </c>
      <c r="T70" s="673">
        <f>IF(INDEX(Historical!$F$7:$F$1250,MATCH(B70,Historical!$B$7:$B$1281,0))=0,"n/a",((INDEX(Historical!$C$7:$C$1259,MATCH(B70,Historical!$B$7:$B$1281,0))/INDEX(Historical!$F$7:$F$1250,MATCH(B70,Historical!$B$7:$B$1281,0)))^(1/3)-1)*100)</f>
        <v>6.230280800129262</v>
      </c>
      <c r="U70" s="673">
        <f>IF(INDEX(Historical!$H$7:$H$1250,MATCH(B70,Historical!$B$7:$B$1281,0))=0,"n/a",((INDEX(Historical!$C$7:$C$1259,MATCH(B70,Historical!$B$7:$B$1281,0))/INDEX(Historical!$H$7:$H$1250,MATCH(B70,Historical!$B$7:$B$1281,0)))^(1/5)-1)*100)</f>
        <v>6.1725409706363754</v>
      </c>
      <c r="V70" s="673">
        <f>IF(INDEX(Historical!$O$7:$O$1250,MATCH(B70,Historical!$B$7:$B$1281,0))=0,"n/a",((INDEX(Historical!$C$7:$C$1259,MATCH(B70,Historical!$B$7:$B$1281,0))/INDEX(Historical!$O$7:$O$1250,MATCH(B70,Historical!$B$7:$B$1281,0)))^(1/10)-1)*100)</f>
        <v>6.5516211305518324</v>
      </c>
      <c r="W70" s="674">
        <f t="shared" si="19"/>
        <v>0.94213948695114369</v>
      </c>
      <c r="X70" s="675" t="str">
        <f t="shared" si="20"/>
        <v>n/a</v>
      </c>
      <c r="Y70" s="842"/>
      <c r="Z70" s="624">
        <f t="shared" si="21"/>
        <v>74.81481481481481</v>
      </c>
      <c r="AA70" s="853">
        <f t="shared" si="22"/>
        <v>29.344444444444445</v>
      </c>
      <c r="AB70" s="854">
        <v>12</v>
      </c>
      <c r="AC70" s="833">
        <v>5.4</v>
      </c>
      <c r="AD70" s="833">
        <v>5.68</v>
      </c>
      <c r="AE70" s="833">
        <v>5.28</v>
      </c>
      <c r="AF70" s="833">
        <v>6.65</v>
      </c>
      <c r="AG70" s="833">
        <v>24.5</v>
      </c>
      <c r="AH70" s="833">
        <v>0.5</v>
      </c>
      <c r="AI70" s="833">
        <v>7.9</v>
      </c>
      <c r="AJ70" s="833">
        <v>-0.2</v>
      </c>
      <c r="AK70" s="833">
        <v>5.3100000000000005</v>
      </c>
      <c r="AL70" s="845">
        <v>435730</v>
      </c>
      <c r="AM70" s="839">
        <v>0.08</v>
      </c>
      <c r="AN70" s="833">
        <v>0.59</v>
      </c>
      <c r="AO70" s="711">
        <f t="shared" si="23"/>
        <v>-20.622364157892381</v>
      </c>
      <c r="AP70" s="712">
        <f t="shared" si="24"/>
        <v>8.7220802865520639</v>
      </c>
      <c r="AQ70" s="855">
        <f t="shared" si="25"/>
        <v>194.49810831730167</v>
      </c>
      <c r="AR70" s="624">
        <f>INDEX(Historical!$C$7:$C$1259,MATCH(B70,Historical!$B$7:$B$1281,0))*IF(AH70="n/a",1.03,IF(AH70&lt;0,1.01,IF(AH70&gt;10,1.1,(1+AH70/100))))</f>
        <v>3.9998999999999993</v>
      </c>
      <c r="AS70" s="853">
        <f t="shared" si="26"/>
        <v>4.3158920999999992</v>
      </c>
      <c r="AT70" s="853">
        <f t="shared" si="31"/>
        <v>4.5450659705099987</v>
      </c>
      <c r="AU70" s="853">
        <f t="shared" si="31"/>
        <v>4.7864089735440789</v>
      </c>
      <c r="AV70" s="853">
        <f t="shared" si="31"/>
        <v>5.0405672900392693</v>
      </c>
      <c r="AW70" s="624">
        <f t="shared" si="27"/>
        <v>22.687834334093345</v>
      </c>
      <c r="AX70" s="719">
        <f t="shared" si="28"/>
        <v>14.317704363305154</v>
      </c>
      <c r="AY70" s="900">
        <v>0.71</v>
      </c>
      <c r="AZ70" s="839">
        <v>45.16</v>
      </c>
      <c r="BA70" s="839">
        <v>-8.75</v>
      </c>
      <c r="BB70" s="839">
        <v>-1.1499999999999999</v>
      </c>
      <c r="BC70" s="839">
        <v>5.57</v>
      </c>
      <c r="BE70" s="597">
        <v>1963</v>
      </c>
      <c r="BF70" s="865">
        <f t="shared" si="29"/>
        <v>6</v>
      </c>
      <c r="BG70" s="849">
        <v>9.5</v>
      </c>
    </row>
    <row r="71" spans="1:59" ht="11.25" customHeight="1" x14ac:dyDescent="0.2">
      <c r="A71" s="831" t="s">
        <v>641</v>
      </c>
      <c r="B71" s="842" t="s">
        <v>642</v>
      </c>
      <c r="C71" s="898" t="s">
        <v>4277</v>
      </c>
      <c r="D71" s="898" t="s">
        <v>518</v>
      </c>
      <c r="E71" s="705">
        <v>27</v>
      </c>
      <c r="F71" s="1139">
        <v>120</v>
      </c>
      <c r="G71" s="1139" t="s">
        <v>106</v>
      </c>
      <c r="H71" s="1139" t="s">
        <v>106</v>
      </c>
      <c r="I71" s="833">
        <v>52.68</v>
      </c>
      <c r="J71" s="624">
        <f t="shared" ref="J71:J102" si="32">(M71/I71)*100</f>
        <v>2.6006074411541387</v>
      </c>
      <c r="K71" s="851">
        <v>0.34250000000000003</v>
      </c>
      <c r="L71" s="854">
        <v>4</v>
      </c>
      <c r="M71" s="615">
        <f t="shared" ref="M71:M102" si="33">K71*L71</f>
        <v>1.37</v>
      </c>
      <c r="N71" s="837" t="s">
        <v>422</v>
      </c>
      <c r="O71" s="707">
        <v>0.34</v>
      </c>
      <c r="P71" s="606">
        <v>44018</v>
      </c>
      <c r="Q71" s="606">
        <v>44034</v>
      </c>
      <c r="R71" s="615">
        <f t="shared" ref="R71:R102" si="34">(K71-O71)/O71*100</f>
        <v>0.73529411764705943</v>
      </c>
      <c r="S71" s="673">
        <f>IF(INDEX(Historical!$D$7:$D$1257,MATCH(B71,Historical!$B$7:$B$1281,0))=0,"n/a",(INDEX(Historical!$C$7:$C$1259,MATCH(B71,Historical!$B$7:$B$1281,0))/INDEX(Historical!$D$7:$D$1257,MATCH(B71,Historical!$B$7:$B$1281,0))-1)*100)</f>
        <v>1.8656716417910335</v>
      </c>
      <c r="T71" s="673">
        <f>IF(INDEX(Historical!$F$7:$F$1250,MATCH(B71,Historical!$B$7:$B$1281,0))=0,"n/a",((INDEX(Historical!$C$7:$C$1259,MATCH(B71,Historical!$B$7:$B$1281,0))/INDEX(Historical!$F$7:$F$1250,MATCH(B71,Historical!$B$7:$B$1281,0)))^(1/3)-1)*100)</f>
        <v>2.7040024624839676</v>
      </c>
      <c r="U71" s="673">
        <f>IF(INDEX(Historical!$H$7:$H$1250,MATCH(B71,Historical!$B$7:$B$1281,0))=0,"n/a",((INDEX(Historical!$C$7:$C$1259,MATCH(B71,Historical!$B$7:$B$1281,0))/INDEX(Historical!$H$7:$H$1250,MATCH(B71,Historical!$B$7:$B$1281,0)))^(1/5)-1)*100)</f>
        <v>2.955636723032895</v>
      </c>
      <c r="V71" s="673">
        <f>IF(INDEX(Historical!$O$7:$O$1250,MATCH(B71,Historical!$B$7:$B$1281,0))=0,"n/a",((INDEX(Historical!$C$7:$C$1259,MATCH(B71,Historical!$B$7:$B$1281,0))/INDEX(Historical!$O$7:$O$1250,MATCH(B71,Historical!$B$7:$B$1281,0)))^(1/10)-1)*100)</f>
        <v>8.5670757047635604</v>
      </c>
      <c r="W71" s="674">
        <f t="shared" ref="W71:W102" si="35">IF(OR(U71&lt;=0,U71="n/a",V71&lt;=0,V71="n/a"),"n/a",U71/V71)</f>
        <v>0.34499948697657346</v>
      </c>
      <c r="X71" s="675" t="str">
        <f t="shared" ref="X71:X102" si="36">IF(OR(AJ71&lt;=0,AJ71="n/a",U71&lt;=0,U71="n/a"),"n/a",U71/AJ71)</f>
        <v>n/a</v>
      </c>
      <c r="Y71" s="843" t="s">
        <v>643</v>
      </c>
      <c r="Z71" s="624" t="str">
        <f t="shared" ref="Z71:Z102" si="37">IF(OR(AC71&lt;0.01,AC71="n/a"),"n/a",M71/AC71*100)</f>
        <v>n/a</v>
      </c>
      <c r="AA71" s="853" t="str">
        <f t="shared" ref="AA71:AA102" si="38">IF(OR(AC71&lt;0.01,AC71="n/a"),"n/a",I71/AC71)</f>
        <v>n/a</v>
      </c>
      <c r="AB71" s="854">
        <v>4</v>
      </c>
      <c r="AC71" s="833">
        <v>-0.69</v>
      </c>
      <c r="AD71" s="833" t="s">
        <v>136</v>
      </c>
      <c r="AE71" s="833">
        <v>1.58</v>
      </c>
      <c r="AF71" s="833">
        <v>2.93</v>
      </c>
      <c r="AG71" s="833">
        <v>-3.6999999999999997</v>
      </c>
      <c r="AH71" s="833">
        <v>-145.4</v>
      </c>
      <c r="AI71" s="833">
        <v>3.56</v>
      </c>
      <c r="AJ71" s="833">
        <v>-19.600000000000001</v>
      </c>
      <c r="AK71" s="833">
        <v>2.6</v>
      </c>
      <c r="AL71" s="845">
        <v>2950</v>
      </c>
      <c r="AM71" s="839">
        <v>0.2</v>
      </c>
      <c r="AN71" s="833">
        <v>0.82</v>
      </c>
      <c r="AO71" s="711" t="str">
        <f t="shared" ref="AO71:AO102" si="39">IF(U71="n/a","n/a",IF(AA71&lt;0,"n/a",IF(AA71="n/a","n/a",J71+U71-AA71)))</f>
        <v>n/a</v>
      </c>
      <c r="AP71" s="712">
        <f t="shared" ref="AP71:AP102" si="40">IF(U71="n/a","n/a",J71+U71)</f>
        <v>5.5562441641870333</v>
      </c>
      <c r="AQ71" s="855" t="str">
        <f t="shared" ref="AQ71:AQ102" si="41">IF(OR(AC71&lt;0.01,AF71="n/a"),"n/a",(I71/SQRT(22.5*AC71*(I71/AF71))-1)*100)</f>
        <v>n/a</v>
      </c>
      <c r="AR71" s="624">
        <f>INDEX(Historical!$C$7:$C$1259,MATCH(B71,Historical!$B$7:$B$1281,0))*IF(AH71="n/a",1.03,IF(AH71&lt;0,1.01,IF(AH71&gt;10,1.1,(1+AH71/100))))</f>
        <v>1.3786499999999999</v>
      </c>
      <c r="AS71" s="853">
        <f t="shared" ref="AS71:AS102" si="42">IF($AI71="n/a",1.03*AR71,IF($AI71&lt;0,1.01*AR71,IF($AI71&gt;10,1.1*AR71,(1+$AI71/100)*AR71)))</f>
        <v>1.4277299400000001</v>
      </c>
      <c r="AT71" s="853">
        <f t="shared" si="31"/>
        <v>1.46485091844</v>
      </c>
      <c r="AU71" s="853">
        <f t="shared" si="31"/>
        <v>1.5029370423194401</v>
      </c>
      <c r="AV71" s="853">
        <f t="shared" si="31"/>
        <v>1.5420134054197456</v>
      </c>
      <c r="AW71" s="624">
        <f t="shared" ref="AW71:AW102" si="43">SUM(AR71:AV71)</f>
        <v>7.3161813061791863</v>
      </c>
      <c r="AX71" s="719">
        <f t="shared" ref="AX71:AX102" si="44">AW71/I71*100</f>
        <v>13.88796755159299</v>
      </c>
      <c r="AY71" s="900">
        <v>0.83</v>
      </c>
      <c r="AZ71" s="839">
        <v>75.599999999999994</v>
      </c>
      <c r="BA71" s="839">
        <v>-5.1499999999999995</v>
      </c>
      <c r="BB71" s="839">
        <v>8.89</v>
      </c>
      <c r="BC71" s="839">
        <v>36.86</v>
      </c>
      <c r="BE71" s="597">
        <v>1994</v>
      </c>
      <c r="BF71" s="865">
        <f t="shared" ref="BF71:BF102" si="45">IF(BE71&gt;2008,0,IF(BE71&gt;2001,1,IF(BE71&gt;1990,2,IF(BE71&gt;1980,3,IF(BE71&gt;1973,4,IF(BE71&gt;1970,5,IF(BE71&gt;1960,6,IF(BE71&gt;1958,7,IF(BE71&gt;1953,8,9)))))))))</f>
        <v>2</v>
      </c>
      <c r="BG71" s="849">
        <v>-1.2</v>
      </c>
    </row>
    <row r="72" spans="1:59" ht="11.25" customHeight="1" x14ac:dyDescent="0.2">
      <c r="A72" s="831" t="s">
        <v>262</v>
      </c>
      <c r="B72" s="842" t="s">
        <v>263</v>
      </c>
      <c r="C72" s="898" t="s">
        <v>128</v>
      </c>
      <c r="D72" s="898" t="s">
        <v>4288</v>
      </c>
      <c r="E72" s="705">
        <v>49</v>
      </c>
      <c r="F72" s="1139">
        <v>40</v>
      </c>
      <c r="G72" s="1139" t="s">
        <v>115</v>
      </c>
      <c r="H72" s="1139" t="s">
        <v>37</v>
      </c>
      <c r="I72" s="833">
        <v>128.33000000000001</v>
      </c>
      <c r="J72" s="624">
        <f t="shared" si="32"/>
        <v>3.5533390477674738</v>
      </c>
      <c r="K72" s="844">
        <v>1.1399999999999999</v>
      </c>
      <c r="L72" s="854">
        <v>4</v>
      </c>
      <c r="M72" s="615">
        <f t="shared" si="33"/>
        <v>4.5599999999999996</v>
      </c>
      <c r="N72" s="837" t="s">
        <v>188</v>
      </c>
      <c r="O72" s="706">
        <v>1.07</v>
      </c>
      <c r="P72" s="606">
        <v>44259</v>
      </c>
      <c r="Q72" s="606">
        <v>44291</v>
      </c>
      <c r="R72" s="615">
        <f t="shared" si="34"/>
        <v>6.5420560747663394</v>
      </c>
      <c r="S72" s="673">
        <f>IF(INDEX(Historical!$D$7:$D$1257,MATCH(B72,Historical!$B$7:$B$1281,0))=0,"n/a",(INDEX(Historical!$C$7:$C$1259,MATCH(B72,Historical!$B$7:$B$1281,0))/INDEX(Historical!$D$7:$D$1257,MATCH(B72,Historical!$B$7:$B$1281,0))-1)*100)</f>
        <v>3.6674816625916984</v>
      </c>
      <c r="T72" s="673">
        <f>IF(INDEX(Historical!$F$7:$F$1250,MATCH(B72,Historical!$B$7:$B$1281,0))=0,"n/a",((INDEX(Historical!$C$7:$C$1259,MATCH(B72,Historical!$B$7:$B$1281,0))/INDEX(Historical!$F$7:$F$1250,MATCH(B72,Historical!$B$7:$B$1281,0)))^(1/3)-1)*100)</f>
        <v>3.4480624493328227</v>
      </c>
      <c r="U72" s="673">
        <f>IF(INDEX(Historical!$H$7:$H$1250,MATCH(B72,Historical!$B$7:$B$1281,0))=0,"n/a",((INDEX(Historical!$C$7:$C$1259,MATCH(B72,Historical!$B$7:$B$1281,0))/INDEX(Historical!$H$7:$H$1250,MATCH(B72,Historical!$B$7:$B$1281,0)))^(1/5)-1)*100)</f>
        <v>4.029694359974445</v>
      </c>
      <c r="V72" s="673">
        <f>IF(INDEX(Historical!$O$7:$O$1250,MATCH(B72,Historical!$B$7:$B$1281,0))=0,"n/a",((INDEX(Historical!$C$7:$C$1259,MATCH(B72,Historical!$B$7:$B$1281,0))/INDEX(Historical!$O$7:$O$1250,MATCH(B72,Historical!$B$7:$B$1281,0)))^(1/10)-1)*100)</f>
        <v>5.5398323995089482</v>
      </c>
      <c r="W72" s="674">
        <f t="shared" si="35"/>
        <v>0.72740365941966723</v>
      </c>
      <c r="X72" s="675">
        <f t="shared" si="36"/>
        <v>0.20148471799872225</v>
      </c>
      <c r="Y72" s="843"/>
      <c r="Z72" s="624">
        <f t="shared" si="37"/>
        <v>66.472303206997069</v>
      </c>
      <c r="AA72" s="853">
        <f t="shared" si="38"/>
        <v>18.706997084548107</v>
      </c>
      <c r="AB72" s="854">
        <v>12</v>
      </c>
      <c r="AC72" s="833">
        <v>6.86</v>
      </c>
      <c r="AD72" s="833">
        <v>4.74</v>
      </c>
      <c r="AE72" s="833">
        <v>2.34</v>
      </c>
      <c r="AF72" s="834">
        <v>70.959999999999994</v>
      </c>
      <c r="AG72" s="834">
        <v>885.9</v>
      </c>
      <c r="AH72" s="833">
        <v>10</v>
      </c>
      <c r="AI72" s="833">
        <v>4.75</v>
      </c>
      <c r="AJ72" s="833">
        <v>20</v>
      </c>
      <c r="AK72" s="833">
        <v>4.01</v>
      </c>
      <c r="AL72" s="845">
        <v>44700</v>
      </c>
      <c r="AM72" s="839">
        <v>0.33999999999999997</v>
      </c>
      <c r="AN72" s="835">
        <v>13.41</v>
      </c>
      <c r="AO72" s="711">
        <f t="shared" si="39"/>
        <v>-11.123963676806188</v>
      </c>
      <c r="AP72" s="712">
        <f t="shared" si="40"/>
        <v>7.5830334077419188</v>
      </c>
      <c r="AQ72" s="855">
        <f t="shared" si="41"/>
        <v>668.09967904043219</v>
      </c>
      <c r="AR72" s="624">
        <f>INDEX(Historical!$C$7:$C$1259,MATCH(B72,Historical!$B$7:$B$1281,0))*IF(AH72="n/a",1.03,IF(AH72&lt;0,1.01,IF(AH72&gt;10,1.1,(1+AH72/100))))</f>
        <v>4.6640000000000006</v>
      </c>
      <c r="AS72" s="853">
        <f t="shared" si="42"/>
        <v>4.8855400000000007</v>
      </c>
      <c r="AT72" s="853">
        <f t="shared" si="31"/>
        <v>5.0814501540000006</v>
      </c>
      <c r="AU72" s="853">
        <f t="shared" si="31"/>
        <v>5.2852163051754006</v>
      </c>
      <c r="AV72" s="853">
        <f t="shared" si="31"/>
        <v>5.4971534790129342</v>
      </c>
      <c r="AW72" s="624">
        <f t="shared" si="43"/>
        <v>25.413359938188336</v>
      </c>
      <c r="AX72" s="719">
        <f t="shared" si="44"/>
        <v>19.803132500731188</v>
      </c>
      <c r="AY72" s="900">
        <v>0.53</v>
      </c>
      <c r="AZ72" s="839">
        <v>15.97</v>
      </c>
      <c r="BA72" s="839">
        <v>-19.869999999999997</v>
      </c>
      <c r="BB72" s="839">
        <v>-3.46</v>
      </c>
      <c r="BC72" s="839">
        <v>-9.43</v>
      </c>
      <c r="BE72" s="597">
        <v>1973</v>
      </c>
      <c r="BF72" s="865">
        <f t="shared" si="45"/>
        <v>5</v>
      </c>
      <c r="BG72" s="849">
        <v>14.299999999999999</v>
      </c>
    </row>
    <row r="73" spans="1:59" ht="11.25" customHeight="1" x14ac:dyDescent="0.2">
      <c r="A73" s="831" t="s">
        <v>186</v>
      </c>
      <c r="B73" s="842" t="s">
        <v>187</v>
      </c>
      <c r="C73" s="898" t="s">
        <v>128</v>
      </c>
      <c r="D73" s="898" t="s">
        <v>4281</v>
      </c>
      <c r="E73" s="705">
        <v>59</v>
      </c>
      <c r="F73" s="1139">
        <v>10</v>
      </c>
      <c r="G73" s="1139" t="s">
        <v>115</v>
      </c>
      <c r="H73" s="1139" t="s">
        <v>115</v>
      </c>
      <c r="I73" s="833">
        <v>48.99</v>
      </c>
      <c r="J73" s="624">
        <f t="shared" si="32"/>
        <v>3.4292712798530309</v>
      </c>
      <c r="K73" s="844">
        <v>0.42</v>
      </c>
      <c r="L73" s="854">
        <v>4</v>
      </c>
      <c r="M73" s="615">
        <f t="shared" si="33"/>
        <v>1.68</v>
      </c>
      <c r="N73" s="837" t="s">
        <v>163</v>
      </c>
      <c r="O73" s="706">
        <v>0.41</v>
      </c>
      <c r="P73" s="606">
        <v>44267</v>
      </c>
      <c r="Q73" s="606">
        <v>44287</v>
      </c>
      <c r="R73" s="615">
        <f t="shared" si="34"/>
        <v>2.4390243902439046</v>
      </c>
      <c r="S73" s="673">
        <f>IF(INDEX(Historical!$D$7:$D$1257,MATCH(B73,Historical!$B$7:$B$1281,0))=0,"n/a",(INDEX(Historical!$C$7:$C$1259,MATCH(B73,Historical!$B$7:$B$1281,0))/INDEX(Historical!$D$7:$D$1257,MATCH(B73,Historical!$B$7:$B$1281,0))-1)*100)</f>
        <v>2.4999999999999911</v>
      </c>
      <c r="T73" s="673">
        <f>IF(INDEX(Historical!$F$7:$F$1250,MATCH(B73,Historical!$B$7:$B$1281,0))=0,"n/a",((INDEX(Historical!$C$7:$C$1259,MATCH(B73,Historical!$B$7:$B$1281,0))/INDEX(Historical!$F$7:$F$1250,MATCH(B73,Historical!$B$7:$B$1281,0)))^(1/3)-1)*100)</f>
        <v>3.4810223898952275</v>
      </c>
      <c r="U73" s="673">
        <f>IF(INDEX(Historical!$H$7:$H$1250,MATCH(B73,Historical!$B$7:$B$1281,0))=0,"n/a",((INDEX(Historical!$C$7:$C$1259,MATCH(B73,Historical!$B$7:$B$1281,0))/INDEX(Historical!$H$7:$H$1250,MATCH(B73,Historical!$B$7:$B$1281,0)))^(1/5)-1)*100)</f>
        <v>4.4369026902302489</v>
      </c>
      <c r="V73" s="673">
        <f>IF(INDEX(Historical!$O$7:$O$1250,MATCH(B73,Historical!$B$7:$B$1281,0))=0,"n/a",((INDEX(Historical!$C$7:$C$1259,MATCH(B73,Historical!$B$7:$B$1281,0))/INDEX(Historical!$O$7:$O$1250,MATCH(B73,Historical!$B$7:$B$1281,0)))^(1/10)-1)*100)</f>
        <v>6.4231520106765583</v>
      </c>
      <c r="W73" s="674">
        <f t="shared" si="35"/>
        <v>0.69076719387229701</v>
      </c>
      <c r="X73" s="675">
        <f t="shared" si="36"/>
        <v>0.83715145098683941</v>
      </c>
      <c r="Y73" s="637"/>
      <c r="Z73" s="624">
        <f t="shared" si="37"/>
        <v>93.85474860335195</v>
      </c>
      <c r="AA73" s="853">
        <f t="shared" si="38"/>
        <v>27.368715083798882</v>
      </c>
      <c r="AB73" s="854">
        <v>12</v>
      </c>
      <c r="AC73" s="833">
        <v>1.79</v>
      </c>
      <c r="AD73" s="833">
        <v>5.36</v>
      </c>
      <c r="AE73" s="833">
        <v>6.62</v>
      </c>
      <c r="AF73" s="833">
        <v>11.59</v>
      </c>
      <c r="AG73" s="833">
        <v>50.2</v>
      </c>
      <c r="AH73" s="833">
        <v>38</v>
      </c>
      <c r="AI73" s="833">
        <v>8.4</v>
      </c>
      <c r="AJ73" s="833">
        <v>5.3</v>
      </c>
      <c r="AK73" s="833">
        <v>5.24</v>
      </c>
      <c r="AL73" s="845">
        <v>218440</v>
      </c>
      <c r="AM73" s="839">
        <v>0.70000000000000007</v>
      </c>
      <c r="AN73" s="833">
        <v>2.84</v>
      </c>
      <c r="AO73" s="711">
        <f t="shared" si="39"/>
        <v>-19.502541113715601</v>
      </c>
      <c r="AP73" s="712">
        <f t="shared" si="40"/>
        <v>7.8661739700832793</v>
      </c>
      <c r="AQ73" s="855">
        <f t="shared" si="41"/>
        <v>275.47209265801723</v>
      </c>
      <c r="AR73" s="624">
        <f>INDEX(Historical!$C$7:$C$1259,MATCH(B73,Historical!$B$7:$B$1281,0))*IF(AH73="n/a",1.03,IF(AH73&lt;0,1.01,IF(AH73&gt;10,1.1,(1+AH73/100))))</f>
        <v>1.804</v>
      </c>
      <c r="AS73" s="853">
        <f t="shared" si="42"/>
        <v>1.9555360000000002</v>
      </c>
      <c r="AT73" s="853">
        <f t="shared" si="31"/>
        <v>2.0580060864000003</v>
      </c>
      <c r="AU73" s="853">
        <f t="shared" si="31"/>
        <v>2.1658456053273603</v>
      </c>
      <c r="AV73" s="853">
        <f t="shared" si="31"/>
        <v>2.2793359150465138</v>
      </c>
      <c r="AW73" s="624">
        <f t="shared" si="43"/>
        <v>10.262723606773875</v>
      </c>
      <c r="AX73" s="719">
        <f t="shared" si="44"/>
        <v>20.948609117725812</v>
      </c>
      <c r="AY73" s="900">
        <v>0.63</v>
      </c>
      <c r="AZ73" s="839">
        <v>35.07</v>
      </c>
      <c r="BA73" s="839">
        <v>-16.97</v>
      </c>
      <c r="BB73" s="839">
        <v>-3.51</v>
      </c>
      <c r="BC73" s="839">
        <v>-0.43</v>
      </c>
      <c r="BE73" s="597">
        <v>1963</v>
      </c>
      <c r="BF73" s="865">
        <f t="shared" si="45"/>
        <v>6</v>
      </c>
      <c r="BG73" s="849">
        <v>9.9</v>
      </c>
    </row>
    <row r="74" spans="1:59" ht="11.25" customHeight="1" x14ac:dyDescent="0.2">
      <c r="A74" s="831" t="s">
        <v>265</v>
      </c>
      <c r="B74" s="842" t="s">
        <v>266</v>
      </c>
      <c r="C74" s="898" t="s">
        <v>128</v>
      </c>
      <c r="D74" s="898" t="s">
        <v>4262</v>
      </c>
      <c r="E74" s="705">
        <v>58</v>
      </c>
      <c r="F74" s="1139">
        <v>13</v>
      </c>
      <c r="G74" s="1139" t="s">
        <v>37</v>
      </c>
      <c r="H74" s="1139" t="s">
        <v>37</v>
      </c>
      <c r="I74" s="833">
        <v>174.67</v>
      </c>
      <c r="J74" s="624">
        <f t="shared" si="32"/>
        <v>1.717524474723765</v>
      </c>
      <c r="K74" s="844">
        <v>0.75</v>
      </c>
      <c r="L74" s="854">
        <v>4</v>
      </c>
      <c r="M74" s="615">
        <f t="shared" si="33"/>
        <v>3</v>
      </c>
      <c r="N74" s="837" t="s">
        <v>151</v>
      </c>
      <c r="O74" s="706">
        <v>0.7</v>
      </c>
      <c r="P74" s="606">
        <v>44169</v>
      </c>
      <c r="Q74" s="606">
        <v>44196</v>
      </c>
      <c r="R74" s="615">
        <f t="shared" si="34"/>
        <v>7.1428571428571495</v>
      </c>
      <c r="S74" s="673">
        <f>IF(INDEX(Historical!$D$7:$D$1257,MATCH(B74,Historical!$B$7:$B$1281,0))=0,"n/a",(INDEX(Historical!$C$7:$C$1259,MATCH(B74,Historical!$B$7:$B$1281,0))/INDEX(Historical!$D$7:$D$1257,MATCH(B74,Historical!$B$7:$B$1281,0))-1)*100)</f>
        <v>7.547169811320753</v>
      </c>
      <c r="T74" s="673">
        <f>IF(INDEX(Historical!$F$7:$F$1250,MATCH(B74,Historical!$B$7:$B$1281,0))=0,"n/a",((INDEX(Historical!$C$7:$C$1259,MATCH(B74,Historical!$B$7:$B$1281,0))/INDEX(Historical!$F$7:$F$1250,MATCH(B74,Historical!$B$7:$B$1281,0)))^(1/3)-1)*100)</f>
        <v>8.1983855523197526</v>
      </c>
      <c r="U74" s="673">
        <f>IF(INDEX(Historical!$H$7:$H$1250,MATCH(B74,Historical!$B$7:$B$1281,0))=0,"n/a",((INDEX(Historical!$C$7:$C$1259,MATCH(B74,Historical!$B$7:$B$1281,0))/INDEX(Historical!$H$7:$H$1250,MATCH(B74,Historical!$B$7:$B$1281,0)))^(1/5)-1)*100)</f>
        <v>8.6769401487293507</v>
      </c>
      <c r="V74" s="673">
        <f>IF(INDEX(Historical!$O$7:$O$1250,MATCH(B74,Historical!$B$7:$B$1281,0))=0,"n/a",((INDEX(Historical!$C$7:$C$1259,MATCH(B74,Historical!$B$7:$B$1281,0))/INDEX(Historical!$O$7:$O$1250,MATCH(B74,Historical!$B$7:$B$1281,0)))^(1/10)-1)*100)</f>
        <v>8.7662047950603608</v>
      </c>
      <c r="W74" s="674">
        <f t="shared" si="35"/>
        <v>0.98981718446946287</v>
      </c>
      <c r="X74" s="675">
        <f t="shared" si="36"/>
        <v>1.4461566914548918</v>
      </c>
      <c r="Y74" s="638"/>
      <c r="Z74" s="624">
        <f t="shared" si="37"/>
        <v>61.475409836065573</v>
      </c>
      <c r="AA74" s="853">
        <f t="shared" si="38"/>
        <v>35.793032786885242</v>
      </c>
      <c r="AB74" s="854">
        <v>6</v>
      </c>
      <c r="AC74" s="833">
        <v>4.88</v>
      </c>
      <c r="AD74" s="833">
        <v>12.09</v>
      </c>
      <c r="AE74" s="833">
        <v>3.6</v>
      </c>
      <c r="AF74" s="833">
        <v>5.89</v>
      </c>
      <c r="AG74" s="833">
        <v>16.900000000000002</v>
      </c>
      <c r="AH74" s="833">
        <v>-8.9</v>
      </c>
      <c r="AI74" s="833">
        <v>10.530000000000001</v>
      </c>
      <c r="AJ74" s="833">
        <v>6</v>
      </c>
      <c r="AK74" s="833">
        <v>3</v>
      </c>
      <c r="AL74" s="845">
        <v>4910</v>
      </c>
      <c r="AM74" s="839">
        <v>2</v>
      </c>
      <c r="AN74" s="833">
        <v>0</v>
      </c>
      <c r="AO74" s="711">
        <f t="shared" si="39"/>
        <v>-25.398568163432124</v>
      </c>
      <c r="AP74" s="712">
        <f t="shared" si="40"/>
        <v>10.394464623453116</v>
      </c>
      <c r="AQ74" s="855">
        <f t="shared" si="41"/>
        <v>206.10162663530488</v>
      </c>
      <c r="AR74" s="624">
        <f>INDEX(Historical!$C$7:$C$1259,MATCH(B74,Historical!$B$7:$B$1281,0))*IF(AH74="n/a",1.03,IF(AH74&lt;0,1.01,IF(AH74&gt;10,1.1,(1+AH74/100))))</f>
        <v>2.8785000000000003</v>
      </c>
      <c r="AS74" s="853">
        <f t="shared" si="42"/>
        <v>3.1663500000000004</v>
      </c>
      <c r="AT74" s="853">
        <f t="shared" si="31"/>
        <v>3.2613405000000006</v>
      </c>
      <c r="AU74" s="853">
        <f t="shared" si="31"/>
        <v>3.3591807150000008</v>
      </c>
      <c r="AV74" s="853">
        <f t="shared" si="31"/>
        <v>3.4599561364500011</v>
      </c>
      <c r="AW74" s="624">
        <f t="shared" si="43"/>
        <v>16.125327351450004</v>
      </c>
      <c r="AX74" s="719">
        <f t="shared" si="44"/>
        <v>9.2318814630159753</v>
      </c>
      <c r="AY74" s="900">
        <v>0.21</v>
      </c>
      <c r="AZ74" s="839">
        <v>52.480000000000004</v>
      </c>
      <c r="BA74" s="839">
        <v>-7.21</v>
      </c>
      <c r="BB74" s="839">
        <v>-1.47</v>
      </c>
      <c r="BC74" s="839">
        <v>3.3099999999999996</v>
      </c>
      <c r="BE74" s="597">
        <v>1964</v>
      </c>
      <c r="BF74" s="865">
        <f t="shared" si="45"/>
        <v>6</v>
      </c>
      <c r="BG74" s="849">
        <v>13.200000000000001</v>
      </c>
    </row>
    <row r="75" spans="1:59" ht="11.25" customHeight="1" x14ac:dyDescent="0.2">
      <c r="A75" s="831" t="s">
        <v>656</v>
      </c>
      <c r="B75" s="842" t="s">
        <v>657</v>
      </c>
      <c r="C75" s="898" t="s">
        <v>112</v>
      </c>
      <c r="D75" s="898" t="s">
        <v>211</v>
      </c>
      <c r="E75" s="705">
        <v>26</v>
      </c>
      <c r="F75" s="1139">
        <v>133</v>
      </c>
      <c r="G75" s="1139" t="s">
        <v>37</v>
      </c>
      <c r="H75" s="1139" t="s">
        <v>37</v>
      </c>
      <c r="I75" s="833">
        <v>118.11</v>
      </c>
      <c r="J75" s="624">
        <f t="shared" si="32"/>
        <v>1.7272034544069088</v>
      </c>
      <c r="K75" s="851">
        <v>0.51</v>
      </c>
      <c r="L75" s="854">
        <v>4</v>
      </c>
      <c r="M75" s="615">
        <f t="shared" si="33"/>
        <v>2.04</v>
      </c>
      <c r="N75" s="837" t="s">
        <v>462</v>
      </c>
      <c r="O75" s="707">
        <v>0.49</v>
      </c>
      <c r="P75" s="606">
        <v>44195</v>
      </c>
      <c r="Q75" s="606">
        <v>44211</v>
      </c>
      <c r="R75" s="615">
        <f t="shared" si="34"/>
        <v>4.0816326530612281</v>
      </c>
      <c r="S75" s="673">
        <f>IF(INDEX(Historical!$D$7:$D$1257,MATCH(B75,Historical!$B$7:$B$1281,0))=0,"n/a",(INDEX(Historical!$C$7:$C$1259,MATCH(B75,Historical!$B$7:$B$1281,0))/INDEX(Historical!$D$7:$D$1257,MATCH(B75,Historical!$B$7:$B$1281,0))-1)*100)</f>
        <v>4.2553191489361764</v>
      </c>
      <c r="T75" s="673">
        <f>IF(INDEX(Historical!$F$7:$F$1250,MATCH(B75,Historical!$B$7:$B$1281,0))=0,"n/a",((INDEX(Historical!$C$7:$C$1259,MATCH(B75,Historical!$B$7:$B$1281,0))/INDEX(Historical!$F$7:$F$1250,MATCH(B75,Historical!$B$7:$B$1281,0)))^(1/3)-1)*100)</f>
        <v>11.868894208139679</v>
      </c>
      <c r="U75" s="673">
        <f>IF(INDEX(Historical!$H$7:$H$1250,MATCH(B75,Historical!$B$7:$B$1281,0))=0,"n/a",((INDEX(Historical!$C$7:$C$1259,MATCH(B75,Historical!$B$7:$B$1281,0))/INDEX(Historical!$H$7:$H$1250,MATCH(B75,Historical!$B$7:$B$1281,0)))^(1/5)-1)*100)</f>
        <v>11.060497971884509</v>
      </c>
      <c r="V75" s="673">
        <f>IF(INDEX(Historical!$O$7:$O$1250,MATCH(B75,Historical!$B$7:$B$1281,0))=0,"n/a",((INDEX(Historical!$C$7:$C$1259,MATCH(B75,Historical!$B$7:$B$1281,0))/INDEX(Historical!$O$7:$O$1250,MATCH(B75,Historical!$B$7:$B$1281,0)))^(1/10)-1)*100)</f>
        <v>13.346158167069744</v>
      </c>
      <c r="W75" s="674">
        <f t="shared" si="35"/>
        <v>0.82874021373245343</v>
      </c>
      <c r="X75" s="675">
        <f t="shared" si="36"/>
        <v>1.3825622464855636</v>
      </c>
      <c r="Y75" s="634"/>
      <c r="Z75" s="624">
        <f t="shared" si="37"/>
        <v>59.649122807017548</v>
      </c>
      <c r="AA75" s="853">
        <f t="shared" si="38"/>
        <v>34.535087719298247</v>
      </c>
      <c r="AB75" s="854">
        <v>12</v>
      </c>
      <c r="AC75" s="833">
        <v>3.42</v>
      </c>
      <c r="AD75" s="833">
        <v>2.48</v>
      </c>
      <c r="AE75" s="833">
        <v>2.58</v>
      </c>
      <c r="AF75" s="833">
        <v>9.85</v>
      </c>
      <c r="AG75" s="833">
        <v>30.7</v>
      </c>
      <c r="AH75" s="833">
        <v>6.9</v>
      </c>
      <c r="AI75" s="833">
        <v>16.27</v>
      </c>
      <c r="AJ75" s="833">
        <v>8</v>
      </c>
      <c r="AK75" s="833">
        <v>13.900000000000002</v>
      </c>
      <c r="AL75" s="845">
        <v>6860</v>
      </c>
      <c r="AM75" s="839">
        <v>1</v>
      </c>
      <c r="AN75" s="833">
        <v>1.01</v>
      </c>
      <c r="AO75" s="711">
        <f t="shared" si="39"/>
        <v>-21.74738629300683</v>
      </c>
      <c r="AP75" s="712">
        <f t="shared" si="40"/>
        <v>12.787701426291417</v>
      </c>
      <c r="AQ75" s="855">
        <f t="shared" si="41"/>
        <v>288.82764764243564</v>
      </c>
      <c r="AR75" s="624">
        <f>INDEX(Historical!$C$7:$C$1259,MATCH(B75,Historical!$B$7:$B$1281,0))*IF(AH75="n/a",1.03,IF(AH75&lt;0,1.01,IF(AH75&gt;10,1.1,(1+AH75/100))))</f>
        <v>2.09524</v>
      </c>
      <c r="AS75" s="853">
        <f t="shared" si="42"/>
        <v>2.304764</v>
      </c>
      <c r="AT75" s="853">
        <f t="shared" si="31"/>
        <v>2.5352404000000002</v>
      </c>
      <c r="AU75" s="853">
        <f t="shared" si="31"/>
        <v>2.7887644400000005</v>
      </c>
      <c r="AV75" s="853">
        <f t="shared" si="31"/>
        <v>3.0676408840000007</v>
      </c>
      <c r="AW75" s="624">
        <f t="shared" si="43"/>
        <v>12.791649724000001</v>
      </c>
      <c r="AX75" s="719">
        <f t="shared" si="44"/>
        <v>10.830285093556855</v>
      </c>
      <c r="AY75" s="900">
        <v>1.1499999999999999</v>
      </c>
      <c r="AZ75" s="839">
        <v>99.19</v>
      </c>
      <c r="BA75" s="839">
        <v>-5.6899999999999995</v>
      </c>
      <c r="BB75" s="839">
        <v>0.2</v>
      </c>
      <c r="BC75" s="839">
        <v>17.29</v>
      </c>
      <c r="BE75" s="597">
        <v>1996</v>
      </c>
      <c r="BF75" s="865">
        <f t="shared" si="45"/>
        <v>2</v>
      </c>
      <c r="BG75" s="849">
        <v>9.6</v>
      </c>
    </row>
    <row r="76" spans="1:59" ht="11.25" customHeight="1" x14ac:dyDescent="0.2">
      <c r="A76" s="831" t="s">
        <v>267</v>
      </c>
      <c r="B76" s="842" t="s">
        <v>268</v>
      </c>
      <c r="C76" s="898" t="s">
        <v>245</v>
      </c>
      <c r="D76" s="898" t="s">
        <v>4285</v>
      </c>
      <c r="E76" s="705">
        <v>49</v>
      </c>
      <c r="F76" s="1139">
        <v>33</v>
      </c>
      <c r="G76" s="1139" t="s">
        <v>106</v>
      </c>
      <c r="H76" s="1139" t="s">
        <v>106</v>
      </c>
      <c r="I76" s="833">
        <v>43.27</v>
      </c>
      <c r="J76" s="624">
        <f t="shared" si="32"/>
        <v>3.6977120406748325</v>
      </c>
      <c r="K76" s="844">
        <v>0.4</v>
      </c>
      <c r="L76" s="854">
        <v>4</v>
      </c>
      <c r="M76" s="615">
        <f t="shared" si="33"/>
        <v>1.6</v>
      </c>
      <c r="N76" s="837" t="s">
        <v>181</v>
      </c>
      <c r="O76" s="706">
        <v>0.38</v>
      </c>
      <c r="P76" s="1106">
        <v>43629</v>
      </c>
      <c r="Q76" s="1106">
        <v>43661</v>
      </c>
      <c r="R76" s="615">
        <f t="shared" si="34"/>
        <v>5.2631578947368469</v>
      </c>
      <c r="S76" s="673">
        <f>IF(INDEX(Historical!$D$7:$D$1257,MATCH(B76,Historical!$B$7:$B$1281,0))=0,"n/a",(INDEX(Historical!$C$7:$C$1259,MATCH(B76,Historical!$B$7:$B$1281,0))/INDEX(Historical!$D$7:$D$1257,MATCH(B76,Historical!$B$7:$B$1281,0))-1)*100)</f>
        <v>2.5641025641025772</v>
      </c>
      <c r="T76" s="673">
        <f>IF(INDEX(Historical!$F$7:$F$1250,MATCH(B76,Historical!$B$7:$B$1281,0))=0,"n/a",((INDEX(Historical!$C$7:$C$1259,MATCH(B76,Historical!$B$7:$B$1281,0))/INDEX(Historical!$F$7:$F$1250,MATCH(B76,Historical!$B$7:$B$1281,0)))^(1/3)-1)*100)</f>
        <v>4.5515917149420382</v>
      </c>
      <c r="U76" s="673">
        <f>IF(INDEX(Historical!$H$7:$H$1250,MATCH(B76,Historical!$B$7:$B$1281,0))=0,"n/a",((INDEX(Historical!$C$7:$C$1259,MATCH(B76,Historical!$B$7:$B$1281,0))/INDEX(Historical!$H$7:$H$1250,MATCH(B76,Historical!$B$7:$B$1281,0)))^(1/5)-1)*100)</f>
        <v>5.0611121761506839</v>
      </c>
      <c r="V76" s="673">
        <f>IF(INDEX(Historical!$O$7:$O$1250,MATCH(B76,Historical!$B$7:$B$1281,0))=0,"n/a",((INDEX(Historical!$C$7:$C$1259,MATCH(B76,Historical!$B$7:$B$1281,0))/INDEX(Historical!$O$7:$O$1250,MATCH(B76,Historical!$B$7:$B$1281,0)))^(1/10)-1)*100)</f>
        <v>4.3021038032194703</v>
      </c>
      <c r="W76" s="674">
        <f t="shared" si="35"/>
        <v>1.1764272569070071</v>
      </c>
      <c r="X76" s="675">
        <f t="shared" si="36"/>
        <v>0.52176414187120446</v>
      </c>
      <c r="Y76" s="644" t="s">
        <v>4589</v>
      </c>
      <c r="Z76" s="624">
        <f t="shared" si="37"/>
        <v>87.912087912087912</v>
      </c>
      <c r="AA76" s="853">
        <f t="shared" si="38"/>
        <v>23.774725274725277</v>
      </c>
      <c r="AB76" s="854">
        <v>12</v>
      </c>
      <c r="AC76" s="833">
        <v>1.82</v>
      </c>
      <c r="AD76" s="833">
        <v>4.53</v>
      </c>
      <c r="AE76" s="833">
        <v>1.29</v>
      </c>
      <c r="AF76" s="833">
        <v>4.4800000000000004</v>
      </c>
      <c r="AG76" s="833">
        <v>17.899999999999999</v>
      </c>
      <c r="AH76" s="833">
        <v>9.6</v>
      </c>
      <c r="AI76" s="833">
        <v>12</v>
      </c>
      <c r="AJ76" s="833">
        <v>9.7000000000000011</v>
      </c>
      <c r="AK76" s="833">
        <v>5.2</v>
      </c>
      <c r="AL76" s="845">
        <v>5540</v>
      </c>
      <c r="AM76" s="839">
        <v>1.4000000000000001</v>
      </c>
      <c r="AN76" s="833">
        <v>1.51</v>
      </c>
      <c r="AO76" s="711">
        <f t="shared" si="39"/>
        <v>-15.015901057899761</v>
      </c>
      <c r="AP76" s="712">
        <f t="shared" si="40"/>
        <v>8.7588242168255164</v>
      </c>
      <c r="AQ76" s="855">
        <f t="shared" si="41"/>
        <v>117.57325124683793</v>
      </c>
      <c r="AR76" s="624">
        <f>INDEX(Historical!$C$7:$C$1259,MATCH(B76,Historical!$B$7:$B$1281,0))*IF(AH76="n/a",1.03,IF(AH76&lt;0,1.01,IF(AH76&gt;10,1.1,(1+AH76/100))))</f>
        <v>1.7536000000000003</v>
      </c>
      <c r="AS76" s="853">
        <f t="shared" si="42"/>
        <v>1.9289600000000005</v>
      </c>
      <c r="AT76" s="853">
        <f t="shared" si="31"/>
        <v>2.0292659200000007</v>
      </c>
      <c r="AU76" s="853">
        <f t="shared" si="31"/>
        <v>2.1347877478400008</v>
      </c>
      <c r="AV76" s="853">
        <f t="shared" si="31"/>
        <v>2.2457967107276811</v>
      </c>
      <c r="AW76" s="624">
        <f t="shared" si="43"/>
        <v>10.092410378567683</v>
      </c>
      <c r="AX76" s="719">
        <f t="shared" si="44"/>
        <v>23.324267110163351</v>
      </c>
      <c r="AY76" s="900">
        <v>1.48</v>
      </c>
      <c r="AZ76" s="839">
        <v>96.41</v>
      </c>
      <c r="BA76" s="839">
        <v>-6.2</v>
      </c>
      <c r="BB76" s="839">
        <v>0.89</v>
      </c>
      <c r="BC76" s="839">
        <v>7.8299999999999992</v>
      </c>
      <c r="BE76" s="597">
        <v>1972</v>
      </c>
      <c r="BF76" s="865">
        <f t="shared" si="45"/>
        <v>5</v>
      </c>
      <c r="BG76" s="849">
        <v>4.7</v>
      </c>
    </row>
    <row r="77" spans="1:59" ht="11.25" customHeight="1" x14ac:dyDescent="0.2">
      <c r="A77" s="831" t="s">
        <v>4311</v>
      </c>
      <c r="B77" s="842" t="s">
        <v>4312</v>
      </c>
      <c r="C77" s="898" t="s">
        <v>123</v>
      </c>
      <c r="D77" s="898" t="s">
        <v>4109</v>
      </c>
      <c r="E77" s="705">
        <v>28</v>
      </c>
      <c r="F77" s="1139">
        <v>115</v>
      </c>
      <c r="G77" s="1139" t="s">
        <v>37</v>
      </c>
      <c r="H77" s="1139" t="s">
        <v>37</v>
      </c>
      <c r="I77" s="833">
        <v>244.27</v>
      </c>
      <c r="J77" s="624">
        <f t="shared" si="32"/>
        <v>1.7357841732509107</v>
      </c>
      <c r="K77" s="851">
        <v>1.06</v>
      </c>
      <c r="L77" s="854">
        <v>4</v>
      </c>
      <c r="M77" s="615">
        <f t="shared" si="33"/>
        <v>4.24</v>
      </c>
      <c r="N77" s="837" t="s">
        <v>148</v>
      </c>
      <c r="O77" s="707">
        <v>0.96299999999999997</v>
      </c>
      <c r="P77" s="606">
        <v>44259</v>
      </c>
      <c r="Q77" s="606">
        <v>44277</v>
      </c>
      <c r="R77" s="615">
        <f t="shared" si="34"/>
        <v>10.072689511941858</v>
      </c>
      <c r="S77" s="673">
        <f>IF(INDEX(Historical!$D$7:$D$1257,MATCH(B77,Historical!$B$7:$B$1281,0))=0,"n/a",(INDEX(Historical!$C$7:$C$1259,MATCH(B77,Historical!$B$7:$B$1281,0))/INDEX(Historical!$D$7:$D$1257,MATCH(B77,Historical!$B$7:$B$1281,0))-1)*100)</f>
        <v>10.057142857142853</v>
      </c>
      <c r="T77" s="673">
        <f>IF(INDEX(Historical!$F$7:$F$1250,MATCH(B77,Historical!$B$7:$B$1281,0))=0,"n/a",((INDEX(Historical!$C$7:$C$1259,MATCH(B77,Historical!$B$7:$B$1281,0))/INDEX(Historical!$F$7:$F$1250,MATCH(B77,Historical!$B$7:$B$1281,0)))^(1/3)-1)*100)</f>
        <v>6.9363217015811385</v>
      </c>
      <c r="U77" s="673">
        <f>IF(INDEX(Historical!$H$7:$H$1250,MATCH(B77,Historical!$B$7:$B$1281,0))=0,"n/a",((INDEX(Historical!$C$7:$C$1259,MATCH(B77,Historical!$B$7:$B$1281,0))/INDEX(Historical!$H$7:$H$1250,MATCH(B77,Historical!$B$7:$B$1281,0)))^(1/5)-1)*100)</f>
        <v>6.1363257525060444</v>
      </c>
      <c r="V77" s="673">
        <f>IF(INDEX(Historical!$O$7:$O$1250,MATCH(B77,Historical!$B$7:$B$1281,0))=0,"n/a",((INDEX(Historical!$C$7:$C$1259,MATCH(B77,Historical!$B$7:$B$1281,0))/INDEX(Historical!$O$7:$O$1250,MATCH(B77,Historical!$B$7:$B$1281,0)))^(1/10)-1)*100)</f>
        <v>7.9049523597415572</v>
      </c>
      <c r="W77" s="674">
        <f t="shared" si="35"/>
        <v>0.77626347044888</v>
      </c>
      <c r="X77" s="675" t="str">
        <f t="shared" si="36"/>
        <v>n/a</v>
      </c>
      <c r="Y77" s="643"/>
      <c r="Z77" s="624">
        <f t="shared" si="37"/>
        <v>101.19331742243436</v>
      </c>
      <c r="AA77" s="853">
        <f t="shared" si="38"/>
        <v>58.298329355608587</v>
      </c>
      <c r="AB77" s="854">
        <v>12</v>
      </c>
      <c r="AC77" s="833">
        <v>4.1900000000000004</v>
      </c>
      <c r="AD77" s="833">
        <v>5.04</v>
      </c>
      <c r="AE77" s="833">
        <v>4.76</v>
      </c>
      <c r="AF77" s="833">
        <v>2.81</v>
      </c>
      <c r="AG77" s="833">
        <v>4.8</v>
      </c>
      <c r="AH77" s="833">
        <v>-70.8</v>
      </c>
      <c r="AI77" s="833">
        <v>11.360000000000001</v>
      </c>
      <c r="AJ77" s="833">
        <v>-6.9</v>
      </c>
      <c r="AK77" s="833">
        <v>11.709999999999999</v>
      </c>
      <c r="AL77" s="845">
        <v>128780</v>
      </c>
      <c r="AM77" s="839">
        <v>0.1</v>
      </c>
      <c r="AN77" s="833">
        <v>0.39</v>
      </c>
      <c r="AO77" s="711">
        <f t="shared" si="39"/>
        <v>-50.426219429851628</v>
      </c>
      <c r="AP77" s="712">
        <f t="shared" si="40"/>
        <v>7.8721099257569556</v>
      </c>
      <c r="AQ77" s="855">
        <f t="shared" si="41"/>
        <v>169.82982743389306</v>
      </c>
      <c r="AR77" s="624">
        <f>INDEX(Historical!$C$7:$C$1259,MATCH(B77,Historical!$B$7:$B$1281,0))*IF(AH77="n/a",1.03,IF(AH77&lt;0,1.01,IF(AH77&gt;10,1.1,(1+AH77/100))))</f>
        <v>3.89052</v>
      </c>
      <c r="AS77" s="853">
        <f t="shared" si="42"/>
        <v>4.2795719999999999</v>
      </c>
      <c r="AT77" s="853">
        <f t="shared" si="31"/>
        <v>4.7075292000000006</v>
      </c>
      <c r="AU77" s="853">
        <f t="shared" si="31"/>
        <v>5.1782821200000013</v>
      </c>
      <c r="AV77" s="853">
        <f t="shared" si="31"/>
        <v>5.6961103320000017</v>
      </c>
      <c r="AW77" s="624">
        <f t="shared" si="43"/>
        <v>23.752013652000002</v>
      </c>
      <c r="AX77" s="719">
        <f t="shared" si="44"/>
        <v>9.7236720235804661</v>
      </c>
      <c r="AY77" s="900">
        <v>0.8</v>
      </c>
      <c r="AZ77" s="839">
        <v>66.5</v>
      </c>
      <c r="BA77" s="839">
        <v>-11.04</v>
      </c>
      <c r="BB77" s="839">
        <v>-4.55</v>
      </c>
      <c r="BC77" s="839">
        <v>2.2599999999999998</v>
      </c>
      <c r="BE77" s="597">
        <v>1994</v>
      </c>
      <c r="BF77" s="865">
        <f t="shared" si="45"/>
        <v>2</v>
      </c>
      <c r="BG77" s="849">
        <v>2.6</v>
      </c>
    </row>
    <row r="78" spans="1:59" ht="11.25" customHeight="1" x14ac:dyDescent="0.2">
      <c r="A78" s="831" t="s">
        <v>269</v>
      </c>
      <c r="B78" s="842" t="s">
        <v>270</v>
      </c>
      <c r="C78" s="898" t="s">
        <v>245</v>
      </c>
      <c r="D78" s="898" t="s">
        <v>4252</v>
      </c>
      <c r="E78" s="705">
        <v>58</v>
      </c>
      <c r="F78" s="1139">
        <v>12</v>
      </c>
      <c r="G78" s="1139" t="s">
        <v>37</v>
      </c>
      <c r="H78" s="1139" t="s">
        <v>115</v>
      </c>
      <c r="I78" s="833">
        <v>159.75</v>
      </c>
      <c r="J78" s="624">
        <f t="shared" si="32"/>
        <v>1.5023474178403755</v>
      </c>
      <c r="K78" s="844">
        <v>0.6</v>
      </c>
      <c r="L78" s="854">
        <v>4</v>
      </c>
      <c r="M78" s="615">
        <f t="shared" si="33"/>
        <v>2.4</v>
      </c>
      <c r="N78" s="837" t="s">
        <v>271</v>
      </c>
      <c r="O78" s="706">
        <v>0.55000000000000004</v>
      </c>
      <c r="P78" s="606">
        <v>44124</v>
      </c>
      <c r="Q78" s="606">
        <v>44139</v>
      </c>
      <c r="R78" s="615">
        <f t="shared" si="34"/>
        <v>9.0909090909090793</v>
      </c>
      <c r="S78" s="673">
        <f>IF(INDEX(Historical!$D$7:$D$1257,MATCH(B78,Historical!$B$7:$B$1281,0))=0,"n/a",(INDEX(Historical!$C$7:$C$1259,MATCH(B78,Historical!$B$7:$B$1281,0))/INDEX(Historical!$D$7:$D$1257,MATCH(B78,Historical!$B$7:$B$1281,0))-1)*100)</f>
        <v>9.2233009708737832</v>
      </c>
      <c r="T78" s="673">
        <f>IF(INDEX(Historical!$F$7:$F$1250,MATCH(B78,Historical!$B$7:$B$1281,0))=0,"n/a",((INDEX(Historical!$C$7:$C$1259,MATCH(B78,Historical!$B$7:$B$1281,0))/INDEX(Historical!$F$7:$F$1250,MATCH(B78,Historical!$B$7:$B$1281,0)))^(1/3)-1)*100)</f>
        <v>13.967138314551075</v>
      </c>
      <c r="U78" s="673">
        <f>IF(INDEX(Historical!$H$7:$H$1250,MATCH(B78,Historical!$B$7:$B$1281,0))=0,"n/a",((INDEX(Historical!$C$7:$C$1259,MATCH(B78,Historical!$B$7:$B$1281,0))/INDEX(Historical!$H$7:$H$1250,MATCH(B78,Historical!$B$7:$B$1281,0)))^(1/5)-1)*100)</f>
        <v>17.143034329661333</v>
      </c>
      <c r="V78" s="673">
        <f>IF(INDEX(Historical!$O$7:$O$1250,MATCH(B78,Historical!$B$7:$B$1281,0))=0,"n/a",((INDEX(Historical!$C$7:$C$1259,MATCH(B78,Historical!$B$7:$B$1281,0))/INDEX(Historical!$O$7:$O$1250,MATCH(B78,Historical!$B$7:$B$1281,0)))^(1/10)-1)*100)</f>
        <v>18.853575892666498</v>
      </c>
      <c r="W78" s="674">
        <f t="shared" si="35"/>
        <v>0.90927230076971677</v>
      </c>
      <c r="X78" s="675">
        <f t="shared" si="36"/>
        <v>1.1278312058987721</v>
      </c>
      <c r="Y78" s="842"/>
      <c r="Z78" s="624">
        <f t="shared" si="37"/>
        <v>33.898305084745758</v>
      </c>
      <c r="AA78" s="853">
        <f t="shared" si="38"/>
        <v>22.5635593220339</v>
      </c>
      <c r="AB78" s="854">
        <v>1</v>
      </c>
      <c r="AC78" s="833">
        <v>7.08</v>
      </c>
      <c r="AD78" s="833">
        <v>0.92</v>
      </c>
      <c r="AE78" s="833">
        <v>1.36</v>
      </c>
      <c r="AF78" s="833">
        <v>29.25</v>
      </c>
      <c r="AG78" s="833">
        <v>176.5</v>
      </c>
      <c r="AH78" s="833">
        <v>92.9</v>
      </c>
      <c r="AI78" s="833">
        <v>7.32</v>
      </c>
      <c r="AJ78" s="833">
        <v>15.2</v>
      </c>
      <c r="AK78" s="833">
        <v>24.240000000000002</v>
      </c>
      <c r="AL78" s="845">
        <v>115900</v>
      </c>
      <c r="AM78" s="839">
        <v>0.06</v>
      </c>
      <c r="AN78" s="833">
        <v>5.35</v>
      </c>
      <c r="AO78" s="711">
        <f t="shared" si="39"/>
        <v>-3.9181775745321907</v>
      </c>
      <c r="AP78" s="712">
        <f t="shared" si="40"/>
        <v>18.645381747501709</v>
      </c>
      <c r="AQ78" s="855">
        <f t="shared" si="41"/>
        <v>441.59604059339335</v>
      </c>
      <c r="AR78" s="624">
        <f>INDEX(Historical!$C$7:$C$1259,MATCH(B78,Historical!$B$7:$B$1281,0))*IF(AH78="n/a",1.03,IF(AH78&lt;0,1.01,IF(AH78&gt;10,1.1,(1+AH78/100))))</f>
        <v>2.4750000000000001</v>
      </c>
      <c r="AS78" s="853">
        <f t="shared" si="42"/>
        <v>2.6561699999999999</v>
      </c>
      <c r="AT78" s="853">
        <f t="shared" si="31"/>
        <v>2.9217870000000001</v>
      </c>
      <c r="AU78" s="853">
        <f t="shared" si="31"/>
        <v>3.2139657000000006</v>
      </c>
      <c r="AV78" s="853">
        <f t="shared" si="31"/>
        <v>3.5353622700000011</v>
      </c>
      <c r="AW78" s="624">
        <f t="shared" si="43"/>
        <v>14.802284970000002</v>
      </c>
      <c r="AX78" s="719">
        <f t="shared" si="44"/>
        <v>9.2659060845070425</v>
      </c>
      <c r="AY78" s="900">
        <v>1.34</v>
      </c>
      <c r="AZ78" s="839">
        <v>166.25</v>
      </c>
      <c r="BA78" s="839">
        <v>-11.58</v>
      </c>
      <c r="BB78" s="839">
        <v>-5.0999999999999996</v>
      </c>
      <c r="BC78" s="839">
        <v>3.08</v>
      </c>
      <c r="BE78" s="597">
        <v>1963</v>
      </c>
      <c r="BF78" s="865">
        <f t="shared" si="45"/>
        <v>6</v>
      </c>
      <c r="BG78" s="849">
        <v>11.4</v>
      </c>
    </row>
    <row r="79" spans="1:59" ht="11.25" customHeight="1" x14ac:dyDescent="0.2">
      <c r="A79" s="831" t="s">
        <v>666</v>
      </c>
      <c r="B79" s="842" t="s">
        <v>667</v>
      </c>
      <c r="C79" s="898" t="s">
        <v>112</v>
      </c>
      <c r="D79" s="898" t="s">
        <v>4257</v>
      </c>
      <c r="E79" s="705">
        <v>26</v>
      </c>
      <c r="F79" s="1139">
        <v>132</v>
      </c>
      <c r="G79" s="1139" t="s">
        <v>106</v>
      </c>
      <c r="H79" s="1139" t="s">
        <v>106</v>
      </c>
      <c r="I79" s="833">
        <v>35.700000000000003</v>
      </c>
      <c r="J79" s="624">
        <f t="shared" si="32"/>
        <v>2.4089635854341735</v>
      </c>
      <c r="K79" s="851">
        <v>0.215</v>
      </c>
      <c r="L79" s="854">
        <v>4</v>
      </c>
      <c r="M79" s="615">
        <f t="shared" si="33"/>
        <v>0.86</v>
      </c>
      <c r="N79" s="837" t="s">
        <v>142</v>
      </c>
      <c r="O79" s="707">
        <v>0.21</v>
      </c>
      <c r="P79" s="606">
        <v>44162</v>
      </c>
      <c r="Q79" s="606">
        <v>44179</v>
      </c>
      <c r="R79" s="615">
        <f t="shared" si="34"/>
        <v>2.3809523809523832</v>
      </c>
      <c r="S79" s="673">
        <f>IF(INDEX(Historical!$D$7:$D$1257,MATCH(B79,Historical!$B$7:$B$1281,0))=0,"n/a",(INDEX(Historical!$C$7:$C$1259,MATCH(B79,Historical!$B$7:$B$1281,0))/INDEX(Historical!$D$7:$D$1257,MATCH(B79,Historical!$B$7:$B$1281,0))-1)*100)</f>
        <v>4.3209876543209846</v>
      </c>
      <c r="T79" s="673">
        <f>IF(INDEX(Historical!$F$7:$F$1250,MATCH(B79,Historical!$B$7:$B$1281,0))=0,"n/a",((INDEX(Historical!$C$7:$C$1259,MATCH(B79,Historical!$B$7:$B$1281,0))/INDEX(Historical!$F$7:$F$1250,MATCH(B79,Historical!$B$7:$B$1281,0)))^(1/3)-1)*100)</f>
        <v>6.4762849072449669</v>
      </c>
      <c r="U79" s="673">
        <f>IF(INDEX(Historical!$H$7:$H$1250,MATCH(B79,Historical!$B$7:$B$1281,0))=0,"n/a",((INDEX(Historical!$C$7:$C$1259,MATCH(B79,Historical!$B$7:$B$1281,0))/INDEX(Historical!$H$7:$H$1250,MATCH(B79,Historical!$B$7:$B$1281,0)))^(1/5)-1)*100)</f>
        <v>9.3685841270984014</v>
      </c>
      <c r="V79" s="673">
        <f>IF(INDEX(Historical!$O$7:$O$1250,MATCH(B79,Historical!$B$7:$B$1281,0))=0,"n/a",((INDEX(Historical!$C$7:$C$1259,MATCH(B79,Historical!$B$7:$B$1281,0))/INDEX(Historical!$O$7:$O$1250,MATCH(B79,Historical!$B$7:$B$1281,0)))^(1/10)-1)*100)</f>
        <v>11.287367960349414</v>
      </c>
      <c r="W79" s="674">
        <f t="shared" si="35"/>
        <v>0.83000608822257138</v>
      </c>
      <c r="X79" s="675" t="str">
        <f t="shared" si="36"/>
        <v>n/a</v>
      </c>
      <c r="Y79" s="842"/>
      <c r="Z79" s="624" t="str">
        <f t="shared" si="37"/>
        <v>n/a</v>
      </c>
      <c r="AA79" s="853" t="str">
        <f t="shared" si="38"/>
        <v>n/a</v>
      </c>
      <c r="AB79" s="854">
        <v>9</v>
      </c>
      <c r="AC79" s="833">
        <v>-2.52</v>
      </c>
      <c r="AD79" s="833" t="s">
        <v>136</v>
      </c>
      <c r="AE79" s="833">
        <v>0.72</v>
      </c>
      <c r="AF79" s="833">
        <v>1.77</v>
      </c>
      <c r="AG79" s="833">
        <v>-12.9</v>
      </c>
      <c r="AH79" s="833">
        <v>-132.9</v>
      </c>
      <c r="AI79" s="833">
        <v>4.16</v>
      </c>
      <c r="AJ79" s="833">
        <v>-28.199999999999996</v>
      </c>
      <c r="AK79" s="833">
        <v>-10</v>
      </c>
      <c r="AL79" s="845">
        <v>1090</v>
      </c>
      <c r="AM79" s="839">
        <v>2.1</v>
      </c>
      <c r="AN79" s="833">
        <v>1.33</v>
      </c>
      <c r="AO79" s="711" t="str">
        <f t="shared" si="39"/>
        <v>n/a</v>
      </c>
      <c r="AP79" s="712">
        <f t="shared" si="40"/>
        <v>11.777547712532575</v>
      </c>
      <c r="AQ79" s="855" t="str">
        <f t="shared" si="41"/>
        <v>n/a</v>
      </c>
      <c r="AR79" s="624">
        <f>INDEX(Historical!$C$7:$C$1259,MATCH(B79,Historical!$B$7:$B$1281,0))*IF(AH79="n/a",1.03,IF(AH79&lt;0,1.01,IF(AH79&gt;10,1.1,(1+AH79/100))))</f>
        <v>0.85344999999999993</v>
      </c>
      <c r="AS79" s="853">
        <f t="shared" si="42"/>
        <v>0.88895352000000005</v>
      </c>
      <c r="AT79" s="853">
        <f t="shared" si="31"/>
        <v>0.89784305520000007</v>
      </c>
      <c r="AU79" s="853">
        <f t="shared" si="31"/>
        <v>0.90682148575200006</v>
      </c>
      <c r="AV79" s="853">
        <f t="shared" si="31"/>
        <v>0.91588970060952002</v>
      </c>
      <c r="AW79" s="624">
        <f t="shared" si="43"/>
        <v>4.4629577615615199</v>
      </c>
      <c r="AX79" s="719">
        <f t="shared" si="44"/>
        <v>12.501282245270362</v>
      </c>
      <c r="AY79" s="900">
        <v>1.18</v>
      </c>
      <c r="AZ79" s="839">
        <v>109.88</v>
      </c>
      <c r="BA79" s="839">
        <v>-1.3</v>
      </c>
      <c r="BB79" s="839">
        <v>14.06</v>
      </c>
      <c r="BC79" s="839">
        <v>44.81</v>
      </c>
      <c r="BE79" s="597">
        <v>1996</v>
      </c>
      <c r="BF79" s="865">
        <f t="shared" si="45"/>
        <v>2</v>
      </c>
      <c r="BG79" s="849">
        <v>-3.6999999999999997</v>
      </c>
    </row>
    <row r="80" spans="1:59" ht="11.25" customHeight="1" x14ac:dyDescent="0.2">
      <c r="A80" s="831" t="s">
        <v>274</v>
      </c>
      <c r="B80" s="842" t="s">
        <v>275</v>
      </c>
      <c r="C80" s="898" t="s">
        <v>245</v>
      </c>
      <c r="D80" s="898" t="s">
        <v>4287</v>
      </c>
      <c r="E80" s="705">
        <v>45</v>
      </c>
      <c r="F80" s="1139">
        <v>57</v>
      </c>
      <c r="G80" s="1139" t="s">
        <v>37</v>
      </c>
      <c r="H80" s="1139" t="s">
        <v>115</v>
      </c>
      <c r="I80" s="833">
        <v>206.14</v>
      </c>
      <c r="J80" s="624">
        <f t="shared" si="32"/>
        <v>2.5031531968565055</v>
      </c>
      <c r="K80" s="844">
        <v>1.29</v>
      </c>
      <c r="L80" s="854">
        <v>4</v>
      </c>
      <c r="M80" s="615">
        <f t="shared" si="33"/>
        <v>5.16</v>
      </c>
      <c r="N80" s="837" t="s">
        <v>148</v>
      </c>
      <c r="O80" s="706">
        <v>1.25</v>
      </c>
      <c r="P80" s="606">
        <v>44165</v>
      </c>
      <c r="Q80" s="606">
        <v>44180</v>
      </c>
      <c r="R80" s="615">
        <f t="shared" si="34"/>
        <v>3.2000000000000028</v>
      </c>
      <c r="S80" s="673">
        <f>IF(INDEX(Historical!$D$7:$D$1257,MATCH(B80,Historical!$B$7:$B$1281,0))=0,"n/a",(INDEX(Historical!$C$7:$C$1259,MATCH(B80,Historical!$B$7:$B$1281,0))/INDEX(Historical!$D$7:$D$1257,MATCH(B80,Historical!$B$7:$B$1281,0))-1)*100)</f>
        <v>6.5539112050739812</v>
      </c>
      <c r="T80" s="673">
        <f>IF(INDEX(Historical!$F$7:$F$1250,MATCH(B80,Historical!$B$7:$B$1281,0))=0,"n/a",((INDEX(Historical!$C$7:$C$1259,MATCH(B80,Historical!$B$7:$B$1281,0))/INDEX(Historical!$F$7:$F$1250,MATCH(B80,Historical!$B$7:$B$1281,0)))^(1/3)-1)*100)</f>
        <v>9.5831854829934837</v>
      </c>
      <c r="U80" s="673">
        <f>IF(INDEX(Historical!$H$7:$H$1250,MATCH(B80,Historical!$B$7:$B$1281,0))=0,"n/a",((INDEX(Historical!$C$7:$C$1259,MATCH(B80,Historical!$B$7:$B$1281,0))/INDEX(Historical!$H$7:$H$1250,MATCH(B80,Historical!$B$7:$B$1281,0)))^(1/5)-1)*100)</f>
        <v>7.9380129440501213</v>
      </c>
      <c r="V80" s="673">
        <f>IF(INDEX(Historical!$O$7:$O$1250,MATCH(B80,Historical!$B$7:$B$1281,0))=0,"n/a",((INDEX(Historical!$C$7:$C$1259,MATCH(B80,Historical!$B$7:$B$1281,0))/INDEX(Historical!$O$7:$O$1250,MATCH(B80,Historical!$B$7:$B$1281,0)))^(1/10)-1)*100)</f>
        <v>8.3508218254749078</v>
      </c>
      <c r="W80" s="674">
        <f t="shared" si="35"/>
        <v>0.95056667594493782</v>
      </c>
      <c r="X80" s="675">
        <f t="shared" si="36"/>
        <v>0.75600123276667819</v>
      </c>
      <c r="Y80" s="782"/>
      <c r="Z80" s="624">
        <f t="shared" si="37"/>
        <v>81.774960380348659</v>
      </c>
      <c r="AA80" s="853">
        <f t="shared" si="38"/>
        <v>32.668779714738513</v>
      </c>
      <c r="AB80" s="854">
        <v>12</v>
      </c>
      <c r="AC80" s="833">
        <v>6.31</v>
      </c>
      <c r="AD80" s="833">
        <v>2.16</v>
      </c>
      <c r="AE80" s="833">
        <v>8.31</v>
      </c>
      <c r="AF80" s="833" t="s">
        <v>136</v>
      </c>
      <c r="AG80" s="835">
        <v>-53.800000000000004</v>
      </c>
      <c r="AH80" s="833">
        <v>4</v>
      </c>
      <c r="AI80" s="833">
        <v>8.81</v>
      </c>
      <c r="AJ80" s="833">
        <v>10.5</v>
      </c>
      <c r="AK80" s="833">
        <v>15.5</v>
      </c>
      <c r="AL80" s="845">
        <v>159540</v>
      </c>
      <c r="AM80" s="839">
        <v>0.06</v>
      </c>
      <c r="AN80" s="833" t="s">
        <v>136</v>
      </c>
      <c r="AO80" s="711">
        <f t="shared" si="39"/>
        <v>-22.227613573831885</v>
      </c>
      <c r="AP80" s="712">
        <f t="shared" si="40"/>
        <v>10.441166140906628</v>
      </c>
      <c r="AQ80" s="855" t="str">
        <f t="shared" si="41"/>
        <v>n/a</v>
      </c>
      <c r="AR80" s="624">
        <f>INDEX(Historical!$C$7:$C$1259,MATCH(B80,Historical!$B$7:$B$1281,0))*IF(AH80="n/a",1.03,IF(AH80&lt;0,1.01,IF(AH80&gt;10,1.1,(1+AH80/100))))</f>
        <v>5.2416</v>
      </c>
      <c r="AS80" s="853">
        <f t="shared" si="42"/>
        <v>5.7033849600000002</v>
      </c>
      <c r="AT80" s="853">
        <f t="shared" si="31"/>
        <v>6.2737234560000008</v>
      </c>
      <c r="AU80" s="853">
        <f t="shared" si="31"/>
        <v>6.9010958016000012</v>
      </c>
      <c r="AV80" s="853">
        <f t="shared" si="31"/>
        <v>7.5912053817600018</v>
      </c>
      <c r="AW80" s="624">
        <f t="shared" si="43"/>
        <v>31.711009599360001</v>
      </c>
      <c r="AX80" s="719">
        <f t="shared" si="44"/>
        <v>15.383239351586303</v>
      </c>
      <c r="AY80" s="900">
        <v>0.62</v>
      </c>
      <c r="AZ80" s="839">
        <v>65.930000000000007</v>
      </c>
      <c r="BA80" s="839">
        <v>-11.110000000000001</v>
      </c>
      <c r="BB80" s="839">
        <v>-2.86</v>
      </c>
      <c r="BC80" s="839">
        <v>-0.47000000000000003</v>
      </c>
      <c r="BE80" s="597">
        <v>1976</v>
      </c>
      <c r="BF80" s="865">
        <f t="shared" si="45"/>
        <v>4</v>
      </c>
      <c r="BG80" s="849">
        <v>9.6</v>
      </c>
    </row>
    <row r="81" spans="1:59" ht="11.25" customHeight="1" x14ac:dyDescent="0.2">
      <c r="A81" s="838" t="s">
        <v>285</v>
      </c>
      <c r="B81" s="842" t="s">
        <v>286</v>
      </c>
      <c r="C81" s="898" t="s">
        <v>108</v>
      </c>
      <c r="D81" s="898" t="s">
        <v>118</v>
      </c>
      <c r="E81" s="705">
        <v>34</v>
      </c>
      <c r="F81" s="1139">
        <v>84</v>
      </c>
      <c r="G81" s="1139" t="s">
        <v>106</v>
      </c>
      <c r="H81" s="1139" t="s">
        <v>106</v>
      </c>
      <c r="I81" s="833">
        <v>58.4</v>
      </c>
      <c r="J81" s="624">
        <f t="shared" si="32"/>
        <v>4.3321917808219172</v>
      </c>
      <c r="K81" s="851">
        <v>0.63249999999999995</v>
      </c>
      <c r="L81" s="854">
        <v>4</v>
      </c>
      <c r="M81" s="615">
        <f t="shared" si="33"/>
        <v>2.5299999999999998</v>
      </c>
      <c r="N81" s="837" t="s">
        <v>287</v>
      </c>
      <c r="O81" s="707">
        <v>0.63</v>
      </c>
      <c r="P81" s="606">
        <v>44180</v>
      </c>
      <c r="Q81" s="606">
        <v>44195</v>
      </c>
      <c r="R81" s="615">
        <f t="shared" si="34"/>
        <v>0.39682539682538837</v>
      </c>
      <c r="S81" s="673">
        <f>IF(INDEX(Historical!$D$7:$D$1257,MATCH(B81,Historical!$B$7:$B$1281,0))=0,"n/a",(INDEX(Historical!$C$7:$C$1259,MATCH(B81,Historical!$B$7:$B$1281,0))/INDEX(Historical!$D$7:$D$1257,MATCH(B81,Historical!$B$7:$B$1281,0))-1)*100)</f>
        <v>0.39800995024874553</v>
      </c>
      <c r="T81" s="673">
        <f>IF(INDEX(Historical!$F$7:$F$1250,MATCH(B81,Historical!$B$7:$B$1281,0))=0,"n/a",((INDEX(Historical!$C$7:$C$1259,MATCH(B81,Historical!$B$7:$B$1281,0))/INDEX(Historical!$F$7:$F$1250,MATCH(B81,Historical!$B$7:$B$1281,0)))^(1/3)-1)*100)</f>
        <v>0.39960464509478655</v>
      </c>
      <c r="U81" s="673">
        <f>IF(INDEX(Historical!$H$7:$H$1250,MATCH(B81,Historical!$B$7:$B$1281,0))=0,"n/a",((INDEX(Historical!$C$7:$C$1259,MATCH(B81,Historical!$B$7:$B$1281,0))/INDEX(Historical!$H$7:$H$1250,MATCH(B81,Historical!$B$7:$B$1281,0)))^(1/5)-1)*100)</f>
        <v>0.40121650162467937</v>
      </c>
      <c r="V81" s="673">
        <f>IF(INDEX(Historical!$O$7:$O$1250,MATCH(B81,Historical!$B$7:$B$1281,0))=0,"n/a",((INDEX(Historical!$C$7:$C$1259,MATCH(B81,Historical!$B$7:$B$1281,0))/INDEX(Historical!$O$7:$O$1250,MATCH(B81,Historical!$B$7:$B$1281,0)))^(1/10)-1)*100)</f>
        <v>0.62555364623237963</v>
      </c>
      <c r="W81" s="674">
        <f t="shared" si="35"/>
        <v>0.64137824795866683</v>
      </c>
      <c r="X81" s="675">
        <f t="shared" si="36"/>
        <v>1.0530616840542765E-2</v>
      </c>
      <c r="Y81" s="842"/>
      <c r="Z81" s="624">
        <f t="shared" si="37"/>
        <v>37.370753323485964</v>
      </c>
      <c r="AA81" s="853">
        <f t="shared" si="38"/>
        <v>8.6262924667651415</v>
      </c>
      <c r="AB81" s="854">
        <v>12</v>
      </c>
      <c r="AC81" s="833">
        <v>6.77</v>
      </c>
      <c r="AD81" s="833">
        <v>0.23</v>
      </c>
      <c r="AE81" s="833">
        <v>0.85</v>
      </c>
      <c r="AF81" s="833">
        <v>1.61</v>
      </c>
      <c r="AG81" s="833">
        <v>20.3</v>
      </c>
      <c r="AH81" s="833">
        <v>17</v>
      </c>
      <c r="AI81" s="833">
        <v>1.4500000000000002</v>
      </c>
      <c r="AJ81" s="833">
        <v>38.1</v>
      </c>
      <c r="AK81" s="833">
        <v>37.9</v>
      </c>
      <c r="AL81" s="845">
        <v>3230</v>
      </c>
      <c r="AM81" s="839">
        <v>52.09</v>
      </c>
      <c r="AN81" s="833">
        <v>0.18</v>
      </c>
      <c r="AO81" s="711">
        <f t="shared" si="39"/>
        <v>-3.8928841843185449</v>
      </c>
      <c r="AP81" s="712">
        <f t="shared" si="40"/>
        <v>4.7334082824465966</v>
      </c>
      <c r="AQ81" s="855">
        <f t="shared" si="41"/>
        <v>-21.434158195556552</v>
      </c>
      <c r="AR81" s="624">
        <f>INDEX(Historical!$C$7:$C$1259,MATCH(B81,Historical!$B$7:$B$1281,0))*IF(AH81="n/a",1.03,IF(AH81&lt;0,1.01,IF(AH81&gt;10,1.1,(1+AH81/100))))</f>
        <v>2.77475</v>
      </c>
      <c r="AS81" s="853">
        <f t="shared" si="42"/>
        <v>2.8149838749999998</v>
      </c>
      <c r="AT81" s="853">
        <f t="shared" si="31"/>
        <v>3.0964822624999999</v>
      </c>
      <c r="AU81" s="853">
        <f t="shared" si="31"/>
        <v>3.4061304887500001</v>
      </c>
      <c r="AV81" s="853">
        <f t="shared" si="31"/>
        <v>3.7467435376250005</v>
      </c>
      <c r="AW81" s="624">
        <f t="shared" si="43"/>
        <v>15.839090163875001</v>
      </c>
      <c r="AX81" s="719">
        <f t="shared" si="44"/>
        <v>27.121729732662676</v>
      </c>
      <c r="AY81" s="900">
        <v>0.45</v>
      </c>
      <c r="AZ81" s="839">
        <v>74.59</v>
      </c>
      <c r="BA81" s="839">
        <v>-4.53</v>
      </c>
      <c r="BB81" s="839">
        <v>8.76</v>
      </c>
      <c r="BC81" s="839">
        <v>29.060000000000002</v>
      </c>
      <c r="BE81" s="597">
        <v>1988</v>
      </c>
      <c r="BF81" s="865">
        <f t="shared" si="45"/>
        <v>3</v>
      </c>
      <c r="BG81" s="849">
        <v>6.2</v>
      </c>
    </row>
    <row r="82" spans="1:59" s="744" customFormat="1" ht="11.25" customHeight="1" x14ac:dyDescent="0.2">
      <c r="A82" s="726" t="s">
        <v>281</v>
      </c>
      <c r="B82" s="751" t="s">
        <v>282</v>
      </c>
      <c r="C82" s="898" t="s">
        <v>153</v>
      </c>
      <c r="D82" s="898" t="s">
        <v>4259</v>
      </c>
      <c r="E82" s="727">
        <v>43</v>
      </c>
      <c r="F82" s="1139">
        <v>61</v>
      </c>
      <c r="G82" s="1138" t="s">
        <v>115</v>
      </c>
      <c r="H82" s="1138" t="s">
        <v>115</v>
      </c>
      <c r="I82" s="737">
        <v>116.97</v>
      </c>
      <c r="J82" s="729">
        <f t="shared" si="32"/>
        <v>1.9834145507395058</v>
      </c>
      <c r="K82" s="730">
        <v>0.57999999999999996</v>
      </c>
      <c r="L82" s="731">
        <v>4</v>
      </c>
      <c r="M82" s="732">
        <f t="shared" si="33"/>
        <v>2.3199999999999998</v>
      </c>
      <c r="N82" s="733" t="s">
        <v>283</v>
      </c>
      <c r="O82" s="734">
        <v>0.54</v>
      </c>
      <c r="P82" s="1130">
        <v>44007</v>
      </c>
      <c r="Q82" s="1130">
        <v>44029</v>
      </c>
      <c r="R82" s="732">
        <f t="shared" si="34"/>
        <v>7.4074074074073932</v>
      </c>
      <c r="S82" s="673">
        <f>IF(INDEX(Historical!$D$7:$D$1257,MATCH(B82,Historical!$B$7:$B$1281,0))=0,"n/a",(INDEX(Historical!$C$7:$C$1259,MATCH(B82,Historical!$B$7:$B$1281,0))/INDEX(Historical!$D$7:$D$1257,MATCH(B82,Historical!$B$7:$B$1281,0))-1)*100)</f>
        <v>7.6923076923077094</v>
      </c>
      <c r="T82" s="673">
        <f>IF(INDEX(Historical!$F$7:$F$1250,MATCH(B82,Historical!$B$7:$B$1281,0))=0,"n/a",((INDEX(Historical!$C$7:$C$1259,MATCH(B82,Historical!$B$7:$B$1281,0))/INDEX(Historical!$F$7:$F$1250,MATCH(B82,Historical!$B$7:$B$1281,0)))^(1/3)-1)*100)</f>
        <v>7.9632638628695185</v>
      </c>
      <c r="U82" s="673">
        <f>IF(INDEX(Historical!$H$7:$H$1250,MATCH(B82,Historical!$B$7:$B$1281,0))=0,"n/a",((INDEX(Historical!$C$7:$C$1259,MATCH(B82,Historical!$B$7:$B$1281,0))/INDEX(Historical!$H$7:$H$1250,MATCH(B82,Historical!$B$7:$B$1281,0)))^(1/5)-1)*100)</f>
        <v>10.333016068581657</v>
      </c>
      <c r="V82" s="673">
        <f>IF(INDEX(Historical!$O$7:$O$1250,MATCH(B82,Historical!$B$7:$B$1281,0))=0,"n/a",((INDEX(Historical!$C$7:$C$1259,MATCH(B82,Historical!$B$7:$B$1281,0))/INDEX(Historical!$O$7:$O$1250,MATCH(B82,Historical!$B$7:$B$1281,0)))^(1/10)-1)*100)</f>
        <v>10.046176222445613</v>
      </c>
      <c r="W82" s="674">
        <f t="shared" si="35"/>
        <v>1.028552141609379</v>
      </c>
      <c r="X82" s="675">
        <f t="shared" si="36"/>
        <v>1.3419501387768384</v>
      </c>
      <c r="Y82" s="1049" t="s">
        <v>284</v>
      </c>
      <c r="Z82" s="729">
        <f t="shared" si="37"/>
        <v>89.575289575289574</v>
      </c>
      <c r="AA82" s="736">
        <f t="shared" si="38"/>
        <v>45.162162162162161</v>
      </c>
      <c r="AB82" s="731">
        <v>4</v>
      </c>
      <c r="AC82" s="737">
        <v>2.59</v>
      </c>
      <c r="AD82" s="737">
        <v>4.4000000000000004</v>
      </c>
      <c r="AE82" s="737">
        <v>5.8</v>
      </c>
      <c r="AF82" s="737">
        <v>3.16</v>
      </c>
      <c r="AG82" s="737">
        <v>7.0000000000000009</v>
      </c>
      <c r="AH82" s="737">
        <v>2.2999999999999998</v>
      </c>
      <c r="AI82" s="737">
        <v>38.659999999999997</v>
      </c>
      <c r="AJ82" s="737">
        <v>7.7</v>
      </c>
      <c r="AK82" s="737">
        <v>10.33</v>
      </c>
      <c r="AL82" s="738">
        <v>161550</v>
      </c>
      <c r="AM82" s="739">
        <v>0.1</v>
      </c>
      <c r="AN82" s="737">
        <v>0.6</v>
      </c>
      <c r="AO82" s="740">
        <f t="shared" si="39"/>
        <v>-32.845731542841001</v>
      </c>
      <c r="AP82" s="741">
        <f t="shared" si="40"/>
        <v>12.316430619321162</v>
      </c>
      <c r="AQ82" s="742">
        <f t="shared" si="41"/>
        <v>151.84866040491011</v>
      </c>
      <c r="AR82" s="624">
        <f>INDEX(Historical!$C$7:$C$1259,MATCH(B82,Historical!$B$7:$B$1281,0))*IF(AH82="n/a",1.03,IF(AH82&lt;0,1.01,IF(AH82&gt;10,1.1,(1+AH82/100))))</f>
        <v>2.2915200000000002</v>
      </c>
      <c r="AS82" s="736">
        <f t="shared" si="42"/>
        <v>2.5206720000000002</v>
      </c>
      <c r="AT82" s="736">
        <f t="shared" si="31"/>
        <v>2.7727392000000006</v>
      </c>
      <c r="AU82" s="736">
        <f t="shared" si="31"/>
        <v>3.0500131200000009</v>
      </c>
      <c r="AV82" s="736">
        <f t="shared" si="31"/>
        <v>3.3550144320000013</v>
      </c>
      <c r="AW82" s="729">
        <f t="shared" si="43"/>
        <v>13.989958752000003</v>
      </c>
      <c r="AX82" s="743">
        <f t="shared" si="44"/>
        <v>11.960296445242372</v>
      </c>
      <c r="AY82" s="901">
        <v>0.73</v>
      </c>
      <c r="AZ82" s="739">
        <v>62.17</v>
      </c>
      <c r="BA82" s="739">
        <v>-2.9499999999999997</v>
      </c>
      <c r="BB82" s="739">
        <v>0.51</v>
      </c>
      <c r="BC82" s="739">
        <v>10.72</v>
      </c>
      <c r="BD82" s="875"/>
      <c r="BE82" s="597">
        <v>1978</v>
      </c>
      <c r="BF82" s="865">
        <f t="shared" si="45"/>
        <v>4</v>
      </c>
      <c r="BG82" s="793">
        <v>3.8</v>
      </c>
    </row>
    <row r="83" spans="1:59" ht="11.25" customHeight="1" x14ac:dyDescent="0.2">
      <c r="A83" s="838" t="s">
        <v>279</v>
      </c>
      <c r="B83" s="842" t="s">
        <v>280</v>
      </c>
      <c r="C83" s="898" t="s">
        <v>131</v>
      </c>
      <c r="D83" s="898" t="s">
        <v>4263</v>
      </c>
      <c r="E83" s="705">
        <v>29</v>
      </c>
      <c r="F83" s="1139">
        <v>100</v>
      </c>
      <c r="G83" s="1139" t="s">
        <v>37</v>
      </c>
      <c r="H83" s="1139" t="s">
        <v>37</v>
      </c>
      <c r="I83" s="833">
        <v>28.1</v>
      </c>
      <c r="J83" s="624">
        <f t="shared" si="32"/>
        <v>3.0249110320284696</v>
      </c>
      <c r="K83" s="851">
        <v>0.21249999999999999</v>
      </c>
      <c r="L83" s="854">
        <v>4</v>
      </c>
      <c r="M83" s="615">
        <f t="shared" si="33"/>
        <v>0.85</v>
      </c>
      <c r="N83" s="837" t="s">
        <v>145</v>
      </c>
      <c r="O83" s="707">
        <v>0.20749999999999999</v>
      </c>
      <c r="P83" s="606">
        <v>44174</v>
      </c>
      <c r="Q83" s="606">
        <v>44197</v>
      </c>
      <c r="R83" s="615">
        <f t="shared" si="34"/>
        <v>2.4096385542168699</v>
      </c>
      <c r="S83" s="673">
        <f>IF(INDEX(Historical!$D$7:$D$1257,MATCH(B83,Historical!$B$7:$B$1281,0))=0,"n/a",(INDEX(Historical!$C$7:$C$1259,MATCH(B83,Historical!$B$7:$B$1281,0))/INDEX(Historical!$D$7:$D$1257,MATCH(B83,Historical!$B$7:$B$1281,0))-1)*100)</f>
        <v>1.8404907975460238</v>
      </c>
      <c r="T83" s="673">
        <f>IF(INDEX(Historical!$F$7:$F$1250,MATCH(B83,Historical!$B$7:$B$1281,0))=0,"n/a",((INDEX(Historical!$C$7:$C$1259,MATCH(B83,Historical!$B$7:$B$1281,0))/INDEX(Historical!$F$7:$F$1250,MATCH(B83,Historical!$B$7:$B$1281,0)))^(1/3)-1)*100)</f>
        <v>2.5327146154717539</v>
      </c>
      <c r="U83" s="673">
        <f>IF(INDEX(Historical!$H$7:$H$1250,MATCH(B83,Historical!$B$7:$B$1281,0))=0,"n/a",((INDEX(Historical!$C$7:$C$1259,MATCH(B83,Historical!$B$7:$B$1281,0))/INDEX(Historical!$H$7:$H$1250,MATCH(B83,Historical!$B$7:$B$1281,0)))^(1/5)-1)*100)</f>
        <v>2.6008707269118636</v>
      </c>
      <c r="V83" s="673">
        <f>IF(INDEX(Historical!$O$7:$O$1250,MATCH(B83,Historical!$B$7:$B$1281,0))=0,"n/a",((INDEX(Historical!$C$7:$C$1259,MATCH(B83,Historical!$B$7:$B$1281,0))/INDEX(Historical!$O$7:$O$1250,MATCH(B83,Historical!$B$7:$B$1281,0)))^(1/10)-1)*100)</f>
        <v>2.7954173919989556</v>
      </c>
      <c r="W83" s="674">
        <f t="shared" si="35"/>
        <v>0.93040514606372438</v>
      </c>
      <c r="X83" s="675">
        <f t="shared" si="36"/>
        <v>0.21673922724265529</v>
      </c>
      <c r="Y83" s="632"/>
      <c r="Z83" s="624">
        <f t="shared" si="37"/>
        <v>43.589743589743591</v>
      </c>
      <c r="AA83" s="853">
        <f t="shared" si="38"/>
        <v>14.410256410256411</v>
      </c>
      <c r="AB83" s="854">
        <v>12</v>
      </c>
      <c r="AC83" s="833">
        <v>1.95</v>
      </c>
      <c r="AD83" s="833">
        <v>1.79</v>
      </c>
      <c r="AE83" s="833">
        <v>1.03</v>
      </c>
      <c r="AF83" s="833">
        <v>1.9</v>
      </c>
      <c r="AG83" s="833">
        <v>12.3</v>
      </c>
      <c r="AH83" s="834">
        <v>25.7</v>
      </c>
      <c r="AI83" s="834">
        <v>7.8299999999999992</v>
      </c>
      <c r="AJ83" s="833">
        <v>12</v>
      </c>
      <c r="AK83" s="833">
        <v>8.2000000000000011</v>
      </c>
      <c r="AL83" s="845">
        <v>5690</v>
      </c>
      <c r="AM83" s="839">
        <v>0.6</v>
      </c>
      <c r="AN83" s="833">
        <v>0.78</v>
      </c>
      <c r="AO83" s="711">
        <f t="shared" si="39"/>
        <v>-8.7844746513160779</v>
      </c>
      <c r="AP83" s="712">
        <f t="shared" si="40"/>
        <v>5.6257817589403327</v>
      </c>
      <c r="AQ83" s="855">
        <f t="shared" si="41"/>
        <v>10.311653820713662</v>
      </c>
      <c r="AR83" s="624">
        <f>INDEX(Historical!$C$7:$C$1259,MATCH(B83,Historical!$B$7:$B$1281,0))*IF(AH83="n/a",1.03,IF(AH83&lt;0,1.01,IF(AH83&gt;10,1.1,(1+AH83/100))))</f>
        <v>0.91300000000000003</v>
      </c>
      <c r="AS83" s="853">
        <f t="shared" si="42"/>
        <v>0.98448790000000008</v>
      </c>
      <c r="AT83" s="853">
        <f t="shared" si="31"/>
        <v>1.0652159078000001</v>
      </c>
      <c r="AU83" s="853">
        <f t="shared" si="31"/>
        <v>1.1525636122396001</v>
      </c>
      <c r="AV83" s="853">
        <f t="shared" si="31"/>
        <v>1.2470738284432474</v>
      </c>
      <c r="AW83" s="624">
        <f t="shared" si="43"/>
        <v>5.3623412484828483</v>
      </c>
      <c r="AX83" s="719">
        <f t="shared" si="44"/>
        <v>19.083064941220098</v>
      </c>
      <c r="AY83" s="900">
        <v>0.72</v>
      </c>
      <c r="AZ83" s="839">
        <v>87.33</v>
      </c>
      <c r="BA83" s="839">
        <v>-9.370000000000001</v>
      </c>
      <c r="BB83" s="839">
        <v>4.1099999999999994</v>
      </c>
      <c r="BC83" s="839">
        <v>17.34</v>
      </c>
      <c r="BE83" s="597">
        <v>1992</v>
      </c>
      <c r="BF83" s="865">
        <f t="shared" si="45"/>
        <v>2</v>
      </c>
      <c r="BG83" s="849">
        <v>4.5</v>
      </c>
    </row>
    <row r="84" spans="1:59" ht="11.25" customHeight="1" x14ac:dyDescent="0.2">
      <c r="A84" s="831" t="s">
        <v>288</v>
      </c>
      <c r="B84" s="842" t="s">
        <v>289</v>
      </c>
      <c r="C84" s="898" t="s">
        <v>131</v>
      </c>
      <c r="D84" s="898" t="s">
        <v>4264</v>
      </c>
      <c r="E84" s="705">
        <v>45</v>
      </c>
      <c r="F84" s="1139">
        <v>56</v>
      </c>
      <c r="G84" s="1139" t="s">
        <v>37</v>
      </c>
      <c r="H84" s="1139" t="s">
        <v>37</v>
      </c>
      <c r="I84" s="833">
        <v>63.7</v>
      </c>
      <c r="J84" s="624">
        <f t="shared" si="32"/>
        <v>2.3233908948194664</v>
      </c>
      <c r="K84" s="844">
        <v>0.37</v>
      </c>
      <c r="L84" s="854">
        <v>4</v>
      </c>
      <c r="M84" s="615">
        <f t="shared" si="33"/>
        <v>1.48</v>
      </c>
      <c r="N84" s="837" t="s">
        <v>148</v>
      </c>
      <c r="O84" s="706">
        <v>0.35249999999999998</v>
      </c>
      <c r="P84" s="606">
        <v>44074</v>
      </c>
      <c r="Q84" s="606">
        <v>44089</v>
      </c>
      <c r="R84" s="615">
        <f t="shared" si="34"/>
        <v>4.9645390070922026</v>
      </c>
      <c r="S84" s="673">
        <f>IF(INDEX(Historical!$D$7:$D$1257,MATCH(B84,Historical!$B$7:$B$1281,0))=0,"n/a",(INDEX(Historical!$C$7:$C$1259,MATCH(B84,Historical!$B$7:$B$1281,0))/INDEX(Historical!$D$7:$D$1257,MATCH(B84,Historical!$B$7:$B$1281,0))-1)*100)</f>
        <v>4.7101449275362528</v>
      </c>
      <c r="T84" s="673">
        <f>IF(INDEX(Historical!$F$7:$F$1250,MATCH(B84,Historical!$B$7:$B$1281,0))=0,"n/a",((INDEX(Historical!$C$7:$C$1259,MATCH(B84,Historical!$B$7:$B$1281,0))/INDEX(Historical!$F$7:$F$1250,MATCH(B84,Historical!$B$7:$B$1281,0)))^(1/3)-1)*100)</f>
        <v>4.6724607147299091</v>
      </c>
      <c r="U84" s="673">
        <f>IF(INDEX(Historical!$H$7:$H$1250,MATCH(B84,Historical!$B$7:$B$1281,0))=0,"n/a",((INDEX(Historical!$C$7:$C$1259,MATCH(B84,Historical!$B$7:$B$1281,0))/INDEX(Historical!$H$7:$H$1250,MATCH(B84,Historical!$B$7:$B$1281,0)))^(1/5)-1)*100)</f>
        <v>4.5820553043973256</v>
      </c>
      <c r="V84" s="673">
        <f>IF(INDEX(Historical!$O$7:$O$1250,MATCH(B84,Historical!$B$7:$B$1281,0))=0,"n/a",((INDEX(Historical!$C$7:$C$1259,MATCH(B84,Historical!$B$7:$B$1281,0))/INDEX(Historical!$O$7:$O$1250,MATCH(B84,Historical!$B$7:$B$1281,0)))^(1/10)-1)*100)</f>
        <v>3.8540088335686562</v>
      </c>
      <c r="W84" s="674">
        <f t="shared" si="35"/>
        <v>1.1889062797384737</v>
      </c>
      <c r="X84" s="675">
        <f t="shared" si="36"/>
        <v>2.8637845652483285</v>
      </c>
      <c r="Y84" s="637"/>
      <c r="Z84" s="624">
        <f t="shared" si="37"/>
        <v>56.060606060606055</v>
      </c>
      <c r="AA84" s="853">
        <f t="shared" si="38"/>
        <v>24.128787878787879</v>
      </c>
      <c r="AB84" s="854">
        <v>12</v>
      </c>
      <c r="AC84" s="833">
        <v>2.64</v>
      </c>
      <c r="AD84" s="833">
        <v>5.23</v>
      </c>
      <c r="AE84" s="833">
        <v>4.3099999999999996</v>
      </c>
      <c r="AF84" s="833">
        <v>2.41</v>
      </c>
      <c r="AG84" s="833">
        <v>10.199999999999999</v>
      </c>
      <c r="AH84" s="833">
        <v>3.2</v>
      </c>
      <c r="AI84" s="833">
        <v>7.32</v>
      </c>
      <c r="AJ84" s="833">
        <v>1.6</v>
      </c>
      <c r="AK84" s="833">
        <v>4.7</v>
      </c>
      <c r="AL84" s="845">
        <v>2340</v>
      </c>
      <c r="AM84" s="839">
        <v>0.16999999999999998</v>
      </c>
      <c r="AN84" s="833">
        <v>0.56999999999999995</v>
      </c>
      <c r="AO84" s="711">
        <f t="shared" si="39"/>
        <v>-17.223341679571085</v>
      </c>
      <c r="AP84" s="712">
        <f t="shared" si="40"/>
        <v>6.9054461992167919</v>
      </c>
      <c r="AQ84" s="855">
        <f t="shared" si="41"/>
        <v>60.762597623367597</v>
      </c>
      <c r="AR84" s="624">
        <f>INDEX(Historical!$C$7:$C$1259,MATCH(B84,Historical!$B$7:$B$1281,0))*IF(AH84="n/a",1.03,IF(AH84&lt;0,1.01,IF(AH84&gt;10,1.1,(1+AH84/100))))</f>
        <v>1.4912400000000001</v>
      </c>
      <c r="AS84" s="853">
        <f t="shared" si="42"/>
        <v>1.600398768</v>
      </c>
      <c r="AT84" s="853">
        <f t="shared" si="31"/>
        <v>1.675617510096</v>
      </c>
      <c r="AU84" s="853">
        <f t="shared" si="31"/>
        <v>1.7543715330705119</v>
      </c>
      <c r="AV84" s="853">
        <f t="shared" si="31"/>
        <v>1.8368269951248257</v>
      </c>
      <c r="AW84" s="624">
        <f t="shared" si="43"/>
        <v>8.3584548062913377</v>
      </c>
      <c r="AX84" s="719">
        <f t="shared" si="44"/>
        <v>13.121593102498174</v>
      </c>
      <c r="AY84" s="900">
        <v>0.54</v>
      </c>
      <c r="AZ84" s="839">
        <v>34.99</v>
      </c>
      <c r="BA84" s="839">
        <v>-20.119999999999997</v>
      </c>
      <c r="BB84" s="839">
        <v>-5.1400000000000006</v>
      </c>
      <c r="BC84" s="839">
        <v>-3.95</v>
      </c>
      <c r="BE84" s="597">
        <v>1976</v>
      </c>
      <c r="BF84" s="865">
        <f t="shared" si="45"/>
        <v>4</v>
      </c>
      <c r="BG84" s="849">
        <v>4.3999999999999995</v>
      </c>
    </row>
    <row r="85" spans="1:59" ht="11.25" customHeight="1" x14ac:dyDescent="0.2">
      <c r="A85" s="838" t="s">
        <v>276</v>
      </c>
      <c r="B85" s="842" t="s">
        <v>277</v>
      </c>
      <c r="C85" s="898" t="s">
        <v>112</v>
      </c>
      <c r="D85" s="898" t="s">
        <v>4257</v>
      </c>
      <c r="E85" s="705">
        <v>29</v>
      </c>
      <c r="F85" s="1139">
        <v>105</v>
      </c>
      <c r="G85" s="1139" t="s">
        <v>106</v>
      </c>
      <c r="H85" s="1139" t="s">
        <v>106</v>
      </c>
      <c r="I85" s="833">
        <v>77.66</v>
      </c>
      <c r="J85" s="624">
        <f t="shared" si="32"/>
        <v>2.2405356682977078</v>
      </c>
      <c r="K85" s="851">
        <v>0.435</v>
      </c>
      <c r="L85" s="854">
        <v>4</v>
      </c>
      <c r="M85" s="615">
        <f t="shared" si="33"/>
        <v>1.74</v>
      </c>
      <c r="N85" s="837" t="s">
        <v>716</v>
      </c>
      <c r="O85" s="707">
        <v>0.42</v>
      </c>
      <c r="P85" s="606">
        <v>44300</v>
      </c>
      <c r="Q85" s="606">
        <v>44316</v>
      </c>
      <c r="R85" s="615">
        <f t="shared" si="34"/>
        <v>3.5714285714285747</v>
      </c>
      <c r="S85" s="673">
        <f>IF(INDEX(Historical!$D$7:$D$1257,MATCH(B85,Historical!$B$7:$B$1281,0))=0,"n/a",(INDEX(Historical!$C$7:$C$1259,MATCH(B85,Historical!$B$7:$B$1281,0))/INDEX(Historical!$D$7:$D$1257,MATCH(B85,Historical!$B$7:$B$1281,0))-1)*100)</f>
        <v>11.604095563139927</v>
      </c>
      <c r="T85" s="673">
        <f>IF(INDEX(Historical!$F$7:$F$1250,MATCH(B85,Historical!$B$7:$B$1281,0))=0,"n/a",((INDEX(Historical!$C$7:$C$1259,MATCH(B85,Historical!$B$7:$B$1281,0))/INDEX(Historical!$F$7:$F$1250,MATCH(B85,Historical!$B$7:$B$1281,0)))^(1/3)-1)*100)</f>
        <v>16.464205693791566</v>
      </c>
      <c r="U85" s="673">
        <f>IF(INDEX(Historical!$H$7:$H$1250,MATCH(B85,Historical!$B$7:$B$1281,0))=0,"n/a",((INDEX(Historical!$C$7:$C$1259,MATCH(B85,Historical!$B$7:$B$1281,0))/INDEX(Historical!$H$7:$H$1250,MATCH(B85,Historical!$B$7:$B$1281,0)))^(1/5)-1)*100)</f>
        <v>10.443188245685775</v>
      </c>
      <c r="V85" s="673">
        <f>IF(INDEX(Historical!$O$7:$O$1250,MATCH(B85,Historical!$B$7:$B$1281,0))=0,"n/a",((INDEX(Historical!$C$7:$C$1259,MATCH(B85,Historical!$B$7:$B$1281,0))/INDEX(Historical!$O$7:$O$1250,MATCH(B85,Historical!$B$7:$B$1281,0)))^(1/10)-1)*100)</f>
        <v>6.2109937224334111</v>
      </c>
      <c r="W85" s="674">
        <f t="shared" si="35"/>
        <v>1.6814037676396536</v>
      </c>
      <c r="X85" s="675">
        <f t="shared" si="36"/>
        <v>0.59336296850487369</v>
      </c>
      <c r="Y85" s="842"/>
      <c r="Z85" s="624">
        <f t="shared" si="37"/>
        <v>44.050632911392398</v>
      </c>
      <c r="AA85" s="853">
        <f t="shared" si="38"/>
        <v>19.660759493670884</v>
      </c>
      <c r="AB85" s="854">
        <v>12</v>
      </c>
      <c r="AC85" s="833">
        <v>3.95</v>
      </c>
      <c r="AD85" s="833">
        <v>1.97</v>
      </c>
      <c r="AE85" s="833">
        <v>3.22</v>
      </c>
      <c r="AF85" s="833">
        <v>2.84</v>
      </c>
      <c r="AG85" s="833">
        <v>15.1</v>
      </c>
      <c r="AH85" s="833">
        <v>21.5</v>
      </c>
      <c r="AI85" s="833">
        <v>6.32</v>
      </c>
      <c r="AJ85" s="833">
        <v>17.599999999999998</v>
      </c>
      <c r="AK85" s="833">
        <v>10</v>
      </c>
      <c r="AL85" s="845">
        <v>1840</v>
      </c>
      <c r="AM85" s="839">
        <v>0.6</v>
      </c>
      <c r="AN85" s="833">
        <v>0.38</v>
      </c>
      <c r="AO85" s="711">
        <f t="shared" si="39"/>
        <v>-6.9770355796874011</v>
      </c>
      <c r="AP85" s="712">
        <f t="shared" si="40"/>
        <v>12.683723913983483</v>
      </c>
      <c r="AQ85" s="855">
        <f t="shared" si="41"/>
        <v>57.531735020845609</v>
      </c>
      <c r="AR85" s="624">
        <f>INDEX(Historical!$C$7:$C$1259,MATCH(B85,Historical!$B$7:$B$1281,0))*IF(AH85="n/a",1.03,IF(AH85&lt;0,1.01,IF(AH85&gt;10,1.1,(1+AH85/100))))</f>
        <v>1.7985000000000002</v>
      </c>
      <c r="AS85" s="853">
        <f t="shared" si="42"/>
        <v>1.9121652</v>
      </c>
      <c r="AT85" s="853">
        <f t="shared" si="31"/>
        <v>2.1033817200000002</v>
      </c>
      <c r="AU85" s="853">
        <f t="shared" si="31"/>
        <v>2.3137198920000004</v>
      </c>
      <c r="AV85" s="853">
        <f t="shared" si="31"/>
        <v>2.5450918812000007</v>
      </c>
      <c r="AW85" s="624">
        <f t="shared" si="43"/>
        <v>10.672858693200002</v>
      </c>
      <c r="AX85" s="719">
        <f t="shared" si="44"/>
        <v>13.743057807365441</v>
      </c>
      <c r="AY85" s="900">
        <v>1</v>
      </c>
      <c r="AZ85" s="839">
        <v>75.22999999999999</v>
      </c>
      <c r="BA85" s="839">
        <v>-4.09</v>
      </c>
      <c r="BB85" s="839">
        <v>8.01</v>
      </c>
      <c r="BC85" s="839">
        <v>23.27</v>
      </c>
      <c r="BE85" s="597">
        <v>1993</v>
      </c>
      <c r="BF85" s="865">
        <f t="shared" si="45"/>
        <v>2</v>
      </c>
      <c r="BG85" s="849">
        <v>7.3999999999999995</v>
      </c>
    </row>
    <row r="86" spans="1:59" ht="11.25" customHeight="1" x14ac:dyDescent="0.2">
      <c r="A86" s="831" t="s">
        <v>272</v>
      </c>
      <c r="B86" s="842" t="s">
        <v>273</v>
      </c>
      <c r="C86" s="898" t="s">
        <v>128</v>
      </c>
      <c r="D86" s="898" t="s">
        <v>4262</v>
      </c>
      <c r="E86" s="705">
        <v>34</v>
      </c>
      <c r="F86" s="1139">
        <v>85</v>
      </c>
      <c r="G86" s="1139" t="s">
        <v>37</v>
      </c>
      <c r="H86" s="1139" t="s">
        <v>37</v>
      </c>
      <c r="I86" s="833">
        <v>84.28</v>
      </c>
      <c r="J86" s="624">
        <f t="shared" si="32"/>
        <v>1.6136687233032749</v>
      </c>
      <c r="K86" s="851">
        <v>0.34</v>
      </c>
      <c r="L86" s="854">
        <v>4</v>
      </c>
      <c r="M86" s="615">
        <f t="shared" si="33"/>
        <v>1.36</v>
      </c>
      <c r="N86" s="837" t="s">
        <v>218</v>
      </c>
      <c r="O86" s="707">
        <v>0.31</v>
      </c>
      <c r="P86" s="606">
        <v>44195</v>
      </c>
      <c r="Q86" s="606">
        <v>44207</v>
      </c>
      <c r="R86" s="615">
        <f t="shared" si="34"/>
        <v>9.6774193548387171</v>
      </c>
      <c r="S86" s="673">
        <f>IF(INDEX(Historical!$D$7:$D$1257,MATCH(B86,Historical!$B$7:$B$1281,0))=0,"n/a",(INDEX(Historical!$C$7:$C$1259,MATCH(B86,Historical!$B$7:$B$1281,0))/INDEX(Historical!$D$7:$D$1257,MATCH(B86,Historical!$B$7:$B$1281,0))-1)*100)</f>
        <v>8.7719298245614077</v>
      </c>
      <c r="T86" s="673">
        <f>IF(INDEX(Historical!$F$7:$F$1250,MATCH(B86,Historical!$B$7:$B$1281,0))=0,"n/a",((INDEX(Historical!$C$7:$C$1259,MATCH(B86,Historical!$B$7:$B$1281,0))/INDEX(Historical!$F$7:$F$1250,MATCH(B86,Historical!$B$7:$B$1281,0)))^(1/3)-1)*100)</f>
        <v>9.6725506242266945</v>
      </c>
      <c r="U86" s="673">
        <f>IF(INDEX(Historical!$H$7:$H$1250,MATCH(B86,Historical!$B$7:$B$1281,0))=0,"n/a",((INDEX(Historical!$C$7:$C$1259,MATCH(B86,Historical!$B$7:$B$1281,0))/INDEX(Historical!$H$7:$H$1250,MATCH(B86,Historical!$B$7:$B$1281,0)))^(1/5)-1)*100)</f>
        <v>9.1607069589288557</v>
      </c>
      <c r="V86" s="673">
        <f>IF(INDEX(Historical!$O$7:$O$1250,MATCH(B86,Historical!$B$7:$B$1281,0))=0,"n/a",((INDEX(Historical!$C$7:$C$1259,MATCH(B86,Historical!$B$7:$B$1281,0))/INDEX(Historical!$O$7:$O$1250,MATCH(B86,Historical!$B$7:$B$1281,0)))^(1/10)-1)*100)</f>
        <v>9.0791723818807633</v>
      </c>
      <c r="W86" s="674">
        <f t="shared" si="35"/>
        <v>1.0089803975096685</v>
      </c>
      <c r="X86" s="675">
        <f t="shared" si="36"/>
        <v>0.74477292349015078</v>
      </c>
      <c r="Y86" s="842" t="s">
        <v>3938</v>
      </c>
      <c r="Z86" s="624">
        <f t="shared" si="37"/>
        <v>48.920863309352526</v>
      </c>
      <c r="AA86" s="853">
        <f t="shared" si="38"/>
        <v>30.31654676258993</v>
      </c>
      <c r="AB86" s="854">
        <v>11</v>
      </c>
      <c r="AC86" s="836">
        <v>2.78</v>
      </c>
      <c r="AD86" s="836">
        <v>5.52</v>
      </c>
      <c r="AE86" s="836">
        <v>4.1399999999999997</v>
      </c>
      <c r="AF86" s="836">
        <v>5.75</v>
      </c>
      <c r="AG86" s="833">
        <v>19.8</v>
      </c>
      <c r="AH86" s="836">
        <v>6.2</v>
      </c>
      <c r="AI86" s="836">
        <v>5.38</v>
      </c>
      <c r="AJ86" s="833">
        <v>12.3</v>
      </c>
      <c r="AK86" s="833">
        <v>5.5</v>
      </c>
      <c r="AL86" s="677">
        <v>23170</v>
      </c>
      <c r="AM86" s="839">
        <v>0.1</v>
      </c>
      <c r="AN86" s="833">
        <v>1.25</v>
      </c>
      <c r="AO86" s="711">
        <f t="shared" si="39"/>
        <v>-19.542171080357797</v>
      </c>
      <c r="AP86" s="712">
        <f t="shared" si="40"/>
        <v>10.774375682232131</v>
      </c>
      <c r="AQ86" s="855">
        <f t="shared" si="41"/>
        <v>178.34442603435855</v>
      </c>
      <c r="AR86" s="624">
        <f>INDEX(Historical!$C$7:$C$1259,MATCH(B86,Historical!$B$7:$B$1281,0))*IF(AH86="n/a",1.03,IF(AH86&lt;0,1.01,IF(AH86&gt;10,1.1,(1+AH86/100))))</f>
        <v>1.3168800000000001</v>
      </c>
      <c r="AS86" s="853">
        <f t="shared" si="42"/>
        <v>1.3877281440000002</v>
      </c>
      <c r="AT86" s="853">
        <f t="shared" si="31"/>
        <v>1.4640531919200002</v>
      </c>
      <c r="AU86" s="853">
        <f t="shared" si="31"/>
        <v>1.5445761174756001</v>
      </c>
      <c r="AV86" s="853">
        <f t="shared" si="31"/>
        <v>1.629527803936758</v>
      </c>
      <c r="AW86" s="624">
        <f t="shared" si="43"/>
        <v>7.3427652573323581</v>
      </c>
      <c r="AX86" s="719">
        <f t="shared" si="44"/>
        <v>8.7123460575846678</v>
      </c>
      <c r="AY86" s="900">
        <v>0.46</v>
      </c>
      <c r="AZ86" s="839">
        <v>50.2</v>
      </c>
      <c r="BA86" s="839">
        <v>-20.14</v>
      </c>
      <c r="BB86" s="839">
        <v>-7.7200000000000006</v>
      </c>
      <c r="BC86" s="839">
        <v>-9.7799999999999994</v>
      </c>
      <c r="BE86" s="597">
        <v>1987</v>
      </c>
      <c r="BF86" s="865">
        <f t="shared" si="45"/>
        <v>3</v>
      </c>
      <c r="BG86" s="849">
        <v>6.8000000000000007</v>
      </c>
    </row>
    <row r="87" spans="1:59" ht="11.25" customHeight="1" x14ac:dyDescent="0.2">
      <c r="A87" s="831" t="s">
        <v>109</v>
      </c>
      <c r="B87" s="842" t="s">
        <v>110</v>
      </c>
      <c r="C87" s="898" t="s">
        <v>112</v>
      </c>
      <c r="D87" s="898" t="s">
        <v>4295</v>
      </c>
      <c r="E87" s="705">
        <v>63</v>
      </c>
      <c r="F87" s="1139">
        <v>8</v>
      </c>
      <c r="G87" s="1139" t="s">
        <v>37</v>
      </c>
      <c r="H87" s="1139" t="s">
        <v>37</v>
      </c>
      <c r="I87" s="833">
        <v>175.06</v>
      </c>
      <c r="J87" s="624">
        <f t="shared" si="32"/>
        <v>3.3816977036444644</v>
      </c>
      <c r="K87" s="844">
        <v>1.48</v>
      </c>
      <c r="L87" s="854">
        <v>4</v>
      </c>
      <c r="M87" s="615">
        <f t="shared" si="33"/>
        <v>5.92</v>
      </c>
      <c r="N87" s="837" t="s">
        <v>111</v>
      </c>
      <c r="O87" s="706">
        <v>1.47</v>
      </c>
      <c r="P87" s="606">
        <v>44238</v>
      </c>
      <c r="Q87" s="606">
        <v>44267</v>
      </c>
      <c r="R87" s="615">
        <f t="shared" si="34"/>
        <v>0.68027210884353795</v>
      </c>
      <c r="S87" s="673">
        <f>IF(INDEX(Historical!$D$7:$D$1257,MATCH(B87,Historical!$B$7:$B$1281,0))=0,"n/a",(INDEX(Historical!$C$7:$C$1259,MATCH(B87,Historical!$B$7:$B$1281,0))/INDEX(Historical!$D$7:$D$1257,MATCH(B87,Historical!$B$7:$B$1281,0))-1)*100)</f>
        <v>2.0833333333333259</v>
      </c>
      <c r="T87" s="673">
        <f>IF(INDEX(Historical!$F$7:$F$1250,MATCH(B87,Historical!$B$7:$B$1281,0))=0,"n/a",((INDEX(Historical!$C$7:$C$1259,MATCH(B87,Historical!$B$7:$B$1281,0))/INDEX(Historical!$F$7:$F$1250,MATCH(B87,Historical!$B$7:$B$1281,0)))^(1/3)-1)*100)</f>
        <v>7.7522851936750348</v>
      </c>
      <c r="U87" s="673">
        <f>IF(INDEX(Historical!$H$7:$H$1250,MATCH(B87,Historical!$B$7:$B$1281,0))=0,"n/a",((INDEX(Historical!$C$7:$C$1259,MATCH(B87,Historical!$B$7:$B$1281,0))/INDEX(Historical!$H$7:$H$1250,MATCH(B87,Historical!$B$7:$B$1281,0)))^(1/5)-1)*100)</f>
        <v>7.4777816228882132</v>
      </c>
      <c r="V87" s="673">
        <f>IF(INDEX(Historical!$O$7:$O$1250,MATCH(B87,Historical!$B$7:$B$1281,0))=0,"n/a",((INDEX(Historical!$C$7:$C$1259,MATCH(B87,Historical!$B$7:$B$1281,0))/INDEX(Historical!$O$7:$O$1250,MATCH(B87,Historical!$B$7:$B$1281,0)))^(1/10)-1)*100)</f>
        <v>10.8449222600272</v>
      </c>
      <c r="W87" s="674">
        <f t="shared" si="35"/>
        <v>0.68951915408838149</v>
      </c>
      <c r="X87" s="675">
        <f t="shared" si="36"/>
        <v>1.8694454057220533</v>
      </c>
      <c r="Y87" s="842"/>
      <c r="Z87" s="624">
        <f t="shared" si="37"/>
        <v>64</v>
      </c>
      <c r="AA87" s="853">
        <f t="shared" si="38"/>
        <v>18.925405405405407</v>
      </c>
      <c r="AB87" s="854">
        <v>12</v>
      </c>
      <c r="AC87" s="833">
        <v>9.25</v>
      </c>
      <c r="AD87" s="833">
        <v>2.77</v>
      </c>
      <c r="AE87" s="833">
        <v>3.27</v>
      </c>
      <c r="AF87" s="833">
        <v>8.0399999999999991</v>
      </c>
      <c r="AG87" s="833">
        <v>47.099999999999994</v>
      </c>
      <c r="AH87" s="833">
        <v>18.399999999999999</v>
      </c>
      <c r="AI87" s="833">
        <v>8.4699999999999989</v>
      </c>
      <c r="AJ87" s="833">
        <v>4</v>
      </c>
      <c r="AK87" s="833">
        <v>6.99</v>
      </c>
      <c r="AL87" s="845">
        <v>105180</v>
      </c>
      <c r="AM87" s="839">
        <v>0.19</v>
      </c>
      <c r="AN87" s="833">
        <v>1.46</v>
      </c>
      <c r="AO87" s="711">
        <f t="shared" si="39"/>
        <v>-8.0659260788727281</v>
      </c>
      <c r="AP87" s="712">
        <f t="shared" si="40"/>
        <v>10.859479326532679</v>
      </c>
      <c r="AQ87" s="855">
        <f t="shared" si="41"/>
        <v>160.0514987112783</v>
      </c>
      <c r="AR87" s="624">
        <f>INDEX(Historical!$C$7:$C$1259,MATCH(B87,Historical!$B$7:$B$1281,0))*IF(AH87="n/a",1.03,IF(AH87&lt;0,1.01,IF(AH87&gt;10,1.1,(1+AH87/100))))</f>
        <v>6.468</v>
      </c>
      <c r="AS87" s="853">
        <f t="shared" si="42"/>
        <v>7.0158395999999996</v>
      </c>
      <c r="AT87" s="853">
        <f t="shared" ref="AT87:AV106" si="46">IF($AK87="n/a",1.03*AS87,IF($AK87&lt;0,1.01*AS87,IF($AK87&gt;10,1.1*AS87,(1+$AK87/100)*AS87)))</f>
        <v>7.5062467880400003</v>
      </c>
      <c r="AU87" s="853">
        <f t="shared" si="46"/>
        <v>8.0309334385239968</v>
      </c>
      <c r="AV87" s="853">
        <f t="shared" si="46"/>
        <v>8.5922956858768256</v>
      </c>
      <c r="AW87" s="624">
        <f t="shared" si="43"/>
        <v>37.61331551244082</v>
      </c>
      <c r="AX87" s="719">
        <f t="shared" si="44"/>
        <v>21.485956536296598</v>
      </c>
      <c r="AY87" s="900">
        <v>0.94</v>
      </c>
      <c r="AZ87" s="839">
        <v>53.510000000000005</v>
      </c>
      <c r="BA87" s="839">
        <v>-6.52</v>
      </c>
      <c r="BB87" s="839">
        <v>0.31</v>
      </c>
      <c r="BC87" s="839">
        <v>6.04</v>
      </c>
      <c r="BE87" s="597">
        <v>1959</v>
      </c>
      <c r="BF87" s="865">
        <f t="shared" si="45"/>
        <v>7</v>
      </c>
      <c r="BG87" s="849">
        <v>11.700000000000001</v>
      </c>
    </row>
    <row r="88" spans="1:59" ht="11.25" customHeight="1" x14ac:dyDescent="0.2">
      <c r="A88" s="831" t="s">
        <v>124</v>
      </c>
      <c r="B88" s="842" t="s">
        <v>125</v>
      </c>
      <c r="C88" s="898" t="s">
        <v>128</v>
      </c>
      <c r="D88" s="898" t="s">
        <v>126</v>
      </c>
      <c r="E88" s="705">
        <v>51</v>
      </c>
      <c r="F88" s="1139">
        <v>28</v>
      </c>
      <c r="G88" s="1139" t="s">
        <v>115</v>
      </c>
      <c r="H88" s="1139" t="s">
        <v>115</v>
      </c>
      <c r="I88" s="833">
        <v>43.6</v>
      </c>
      <c r="J88" s="624">
        <f t="shared" si="32"/>
        <v>7.8899082568807328</v>
      </c>
      <c r="K88" s="844">
        <v>0.86</v>
      </c>
      <c r="L88" s="854">
        <v>4</v>
      </c>
      <c r="M88" s="615">
        <f t="shared" si="33"/>
        <v>3.44</v>
      </c>
      <c r="N88" s="837" t="s">
        <v>127</v>
      </c>
      <c r="O88" s="706">
        <v>0.84</v>
      </c>
      <c r="P88" s="606">
        <v>44088</v>
      </c>
      <c r="Q88" s="606">
        <v>44113</v>
      </c>
      <c r="R88" s="615">
        <f t="shared" si="34"/>
        <v>2.3809523809523832</v>
      </c>
      <c r="S88" s="673">
        <f>IF(INDEX(Historical!$D$7:$D$1257,MATCH(B88,Historical!$B$7:$B$1281,0))=0,"n/a",(INDEX(Historical!$C$7:$C$1259,MATCH(B88,Historical!$B$7:$B$1281,0))/INDEX(Historical!$D$7:$D$1257,MATCH(B88,Historical!$B$7:$B$1281,0))-1)*100)</f>
        <v>3.0487804878048808</v>
      </c>
      <c r="T88" s="673">
        <f>IF(INDEX(Historical!$F$7:$F$1250,MATCH(B88,Historical!$B$7:$B$1281,0))=0,"n/a",((INDEX(Historical!$C$7:$C$1259,MATCH(B88,Historical!$B$7:$B$1281,0))/INDEX(Historical!$F$7:$F$1250,MATCH(B88,Historical!$B$7:$B$1281,0)))^(1/3)-1)*100)</f>
        <v>10.723324653176425</v>
      </c>
      <c r="U88" s="673">
        <f>IF(INDEX(Historical!$H$7:$H$1250,MATCH(B88,Historical!$B$7:$B$1281,0))=0,"n/a",((INDEX(Historical!$C$7:$C$1259,MATCH(B88,Historical!$B$7:$B$1281,0))/INDEX(Historical!$H$7:$H$1250,MATCH(B88,Historical!$B$7:$B$1281,0)))^(1/5)-1)*100)</f>
        <v>9.7265067362151356</v>
      </c>
      <c r="V88" s="673">
        <f>IF(INDEX(Historical!$O$7:$O$1250,MATCH(B88,Historical!$B$7:$B$1281,0))=0,"n/a",((INDEX(Historical!$C$7:$C$1259,MATCH(B88,Historical!$B$7:$B$1281,0))/INDEX(Historical!$O$7:$O$1250,MATCH(B88,Historical!$B$7:$B$1281,0)))^(1/10)-1)*100)</f>
        <v>9.0593325851992201</v>
      </c>
      <c r="W88" s="674">
        <f t="shared" si="35"/>
        <v>1.0736449561533836</v>
      </c>
      <c r="X88" s="675" t="str">
        <f t="shared" si="36"/>
        <v>n/a</v>
      </c>
      <c r="Y88" s="781"/>
      <c r="Z88" s="624" t="str">
        <f t="shared" si="37"/>
        <v>n/a</v>
      </c>
      <c r="AA88" s="853" t="str">
        <f t="shared" si="38"/>
        <v>n/a</v>
      </c>
      <c r="AB88" s="854">
        <v>12</v>
      </c>
      <c r="AC88" s="833">
        <v>-0.46</v>
      </c>
      <c r="AD88" s="833" t="s">
        <v>136</v>
      </c>
      <c r="AE88" s="833">
        <v>3.23</v>
      </c>
      <c r="AF88" s="833">
        <v>26.41</v>
      </c>
      <c r="AG88" s="834">
        <v>-17.100000000000001</v>
      </c>
      <c r="AH88" s="833">
        <v>-117.19999999999999</v>
      </c>
      <c r="AI88" s="833">
        <v>6.29</v>
      </c>
      <c r="AJ88" s="833">
        <v>-17.7</v>
      </c>
      <c r="AK88" s="833">
        <v>4.58</v>
      </c>
      <c r="AL88" s="845">
        <v>82620</v>
      </c>
      <c r="AM88" s="839">
        <v>0.1</v>
      </c>
      <c r="AN88" s="833">
        <v>9.32</v>
      </c>
      <c r="AO88" s="711" t="str">
        <f t="shared" si="39"/>
        <v>n/a</v>
      </c>
      <c r="AP88" s="712">
        <f t="shared" si="40"/>
        <v>17.616414993095869</v>
      </c>
      <c r="AQ88" s="855" t="str">
        <f t="shared" si="41"/>
        <v>n/a</v>
      </c>
      <c r="AR88" s="624">
        <f>INDEX(Historical!$C$7:$C$1259,MATCH(B88,Historical!$B$7:$B$1281,0))*IF(AH88="n/a",1.03,IF(AH88&lt;0,1.01,IF(AH88&gt;10,1.1,(1+AH88/100))))</f>
        <v>3.4137999999999997</v>
      </c>
      <c r="AS88" s="853">
        <f t="shared" si="42"/>
        <v>3.6285280199999996</v>
      </c>
      <c r="AT88" s="853">
        <f t="shared" si="46"/>
        <v>3.7947146033159997</v>
      </c>
      <c r="AU88" s="853">
        <f t="shared" si="46"/>
        <v>3.9685125321478729</v>
      </c>
      <c r="AV88" s="853">
        <f t="shared" si="46"/>
        <v>4.1502704061202458</v>
      </c>
      <c r="AW88" s="624">
        <f t="shared" si="43"/>
        <v>18.955825561584117</v>
      </c>
      <c r="AX88" s="719">
        <f t="shared" si="44"/>
        <v>43.476664132073658</v>
      </c>
      <c r="AY88" s="900">
        <v>0.64</v>
      </c>
      <c r="AZ88" s="839">
        <v>40.869999999999997</v>
      </c>
      <c r="BA88" s="839">
        <v>-3.83</v>
      </c>
      <c r="BB88" s="839">
        <v>2.9899999999999998</v>
      </c>
      <c r="BC88" s="839">
        <v>6.65</v>
      </c>
      <c r="BE88" s="597">
        <v>1970</v>
      </c>
      <c r="BF88" s="865">
        <f t="shared" si="45"/>
        <v>6</v>
      </c>
      <c r="BG88" s="849">
        <v>-1.9</v>
      </c>
    </row>
    <row r="89" spans="1:59" s="744" customFormat="1" ht="11.25" customHeight="1" x14ac:dyDescent="0.2">
      <c r="A89" s="619" t="s">
        <v>292</v>
      </c>
      <c r="B89" s="751" t="s">
        <v>293</v>
      </c>
      <c r="C89" s="898" t="s">
        <v>112</v>
      </c>
      <c r="D89" s="898" t="s">
        <v>4257</v>
      </c>
      <c r="E89" s="727">
        <v>49</v>
      </c>
      <c r="F89" s="1139">
        <v>34</v>
      </c>
      <c r="G89" s="1138" t="s">
        <v>106</v>
      </c>
      <c r="H89" s="1138" t="s">
        <v>106</v>
      </c>
      <c r="I89" s="737">
        <v>160.99</v>
      </c>
      <c r="J89" s="729">
        <f t="shared" si="32"/>
        <v>1.0683893409528542</v>
      </c>
      <c r="K89" s="730">
        <v>0.43</v>
      </c>
      <c r="L89" s="731">
        <v>4</v>
      </c>
      <c r="M89" s="732">
        <f t="shared" si="33"/>
        <v>1.72</v>
      </c>
      <c r="N89" s="733" t="s">
        <v>294</v>
      </c>
      <c r="O89" s="734">
        <v>0.42</v>
      </c>
      <c r="P89" s="1130">
        <v>43972</v>
      </c>
      <c r="Q89" s="1130">
        <v>43992</v>
      </c>
      <c r="R89" s="732">
        <f t="shared" si="34"/>
        <v>2.3809523809523832</v>
      </c>
      <c r="S89" s="673">
        <f>IF(INDEX(Historical!$D$7:$D$1257,MATCH(B89,Historical!$B$7:$B$1281,0))=0,"n/a",(INDEX(Historical!$C$7:$C$1259,MATCH(B89,Historical!$B$7:$B$1281,0))/INDEX(Historical!$D$7:$D$1257,MATCH(B89,Historical!$B$7:$B$1281,0))-1)*100)</f>
        <v>4.2682926829268331</v>
      </c>
      <c r="T89" s="673">
        <f>IF(INDEX(Historical!$F$7:$F$1250,MATCH(B89,Historical!$B$7:$B$1281,0))=0,"n/a",((INDEX(Historical!$C$7:$C$1259,MATCH(B89,Historical!$B$7:$B$1281,0))/INDEX(Historical!$F$7:$F$1250,MATCH(B89,Historical!$B$7:$B$1281,0)))^(1/3)-1)*100)</f>
        <v>7.408588157813023</v>
      </c>
      <c r="U89" s="673">
        <f>IF(INDEX(Historical!$H$7:$H$1250,MATCH(B89,Historical!$B$7:$B$1281,0))=0,"n/a",((INDEX(Historical!$C$7:$C$1259,MATCH(B89,Historical!$B$7:$B$1281,0))/INDEX(Historical!$H$7:$H$1250,MATCH(B89,Historical!$B$7:$B$1281,0)))^(1/5)-1)*100)</f>
        <v>6.130076649573124</v>
      </c>
      <c r="V89" s="673">
        <f>IF(INDEX(Historical!$O$7:$O$1250,MATCH(B89,Historical!$B$7:$B$1281,0))=0,"n/a",((INDEX(Historical!$C$7:$C$1259,MATCH(B89,Historical!$B$7:$B$1281,0))/INDEX(Historical!$O$7:$O$1250,MATCH(B89,Historical!$B$7:$B$1281,0)))^(1/10)-1)*100)</f>
        <v>5.6175506315376156</v>
      </c>
      <c r="W89" s="674">
        <f t="shared" si="35"/>
        <v>1.091236564056606</v>
      </c>
      <c r="X89" s="675">
        <f t="shared" si="36"/>
        <v>0.69659961926967329</v>
      </c>
      <c r="Y89" s="748"/>
      <c r="Z89" s="729">
        <f t="shared" si="37"/>
        <v>43.765903307888038</v>
      </c>
      <c r="AA89" s="736">
        <f t="shared" si="38"/>
        <v>40.964376590330787</v>
      </c>
      <c r="AB89" s="731">
        <v>12</v>
      </c>
      <c r="AC89" s="737">
        <v>3.93</v>
      </c>
      <c r="AD89" s="737">
        <v>2.29</v>
      </c>
      <c r="AE89" s="737">
        <v>4.5</v>
      </c>
      <c r="AF89" s="737">
        <v>8.1999999999999993</v>
      </c>
      <c r="AG89" s="737">
        <v>21</v>
      </c>
      <c r="AH89" s="737">
        <v>11</v>
      </c>
      <c r="AI89" s="737">
        <v>12.76</v>
      </c>
      <c r="AJ89" s="737">
        <v>8.7999999999999989</v>
      </c>
      <c r="AK89" s="737">
        <v>18</v>
      </c>
      <c r="AL89" s="738">
        <v>6170</v>
      </c>
      <c r="AM89" s="739">
        <v>3</v>
      </c>
      <c r="AN89" s="737">
        <v>0.44</v>
      </c>
      <c r="AO89" s="740">
        <f t="shared" si="39"/>
        <v>-33.765910599804812</v>
      </c>
      <c r="AP89" s="741">
        <f t="shared" si="40"/>
        <v>7.1984659905259782</v>
      </c>
      <c r="AQ89" s="742">
        <f t="shared" si="41"/>
        <v>286.38374019200279</v>
      </c>
      <c r="AR89" s="624">
        <f>INDEX(Historical!$C$7:$C$1259,MATCH(B89,Historical!$B$7:$B$1281,0))*IF(AH89="n/a",1.03,IF(AH89&lt;0,1.01,IF(AH89&gt;10,1.1,(1+AH89/100))))</f>
        <v>1.881</v>
      </c>
      <c r="AS89" s="736">
        <f t="shared" si="42"/>
        <v>2.0691000000000002</v>
      </c>
      <c r="AT89" s="736">
        <f t="shared" si="46"/>
        <v>2.2760100000000003</v>
      </c>
      <c r="AU89" s="736">
        <f t="shared" si="46"/>
        <v>2.5036110000000007</v>
      </c>
      <c r="AV89" s="736">
        <f t="shared" si="46"/>
        <v>2.7539721000000008</v>
      </c>
      <c r="AW89" s="729">
        <f t="shared" si="43"/>
        <v>11.483693100000002</v>
      </c>
      <c r="AX89" s="743">
        <f t="shared" si="44"/>
        <v>7.1331716876824656</v>
      </c>
      <c r="AY89" s="901">
        <v>0.96</v>
      </c>
      <c r="AZ89" s="739">
        <v>92.64</v>
      </c>
      <c r="BA89" s="739">
        <v>-6.8599999999999994</v>
      </c>
      <c r="BB89" s="739">
        <v>1.23</v>
      </c>
      <c r="BC89" s="739">
        <v>18.649999999999999</v>
      </c>
      <c r="BD89" s="875"/>
      <c r="BE89" s="597">
        <v>1972</v>
      </c>
      <c r="BF89" s="865">
        <f t="shared" si="45"/>
        <v>5</v>
      </c>
      <c r="BG89" s="793">
        <v>8.7999999999999989</v>
      </c>
    </row>
    <row r="90" spans="1:59" ht="11.25" customHeight="1" x14ac:dyDescent="0.2">
      <c r="A90" s="831" t="s">
        <v>290</v>
      </c>
      <c r="B90" s="842" t="s">
        <v>291</v>
      </c>
      <c r="C90" s="898" t="s">
        <v>131</v>
      </c>
      <c r="D90" s="898" t="s">
        <v>4275</v>
      </c>
      <c r="E90" s="705">
        <v>48</v>
      </c>
      <c r="F90" s="1139">
        <v>43</v>
      </c>
      <c r="G90" s="1139" t="s">
        <v>37</v>
      </c>
      <c r="H90" s="1139" t="s">
        <v>37</v>
      </c>
      <c r="I90" s="833">
        <v>68.67</v>
      </c>
      <c r="J90" s="624">
        <f t="shared" si="32"/>
        <v>1.5873015873015872</v>
      </c>
      <c r="K90" s="844">
        <v>0.27250000000000002</v>
      </c>
      <c r="L90" s="854">
        <v>4</v>
      </c>
      <c r="M90" s="615">
        <f t="shared" si="33"/>
        <v>1.0900000000000001</v>
      </c>
      <c r="N90" s="837" t="s">
        <v>119</v>
      </c>
      <c r="O90" s="706">
        <v>0.25624999999999998</v>
      </c>
      <c r="P90" s="606">
        <v>44147</v>
      </c>
      <c r="Q90" s="606">
        <v>44166</v>
      </c>
      <c r="R90" s="615">
        <f t="shared" si="34"/>
        <v>6.3414634146341626</v>
      </c>
      <c r="S90" s="673">
        <f>IF(INDEX(Historical!$D$7:$D$1257,MATCH(B90,Historical!$B$7:$B$1281,0))=0,"n/a",(INDEX(Historical!$C$7:$C$1259,MATCH(B90,Historical!$B$7:$B$1281,0))/INDEX(Historical!$D$7:$D$1257,MATCH(B90,Historical!$B$7:$B$1281,0))-1)*100)</f>
        <v>6.6635935259168333</v>
      </c>
      <c r="T90" s="673">
        <f>IF(INDEX(Historical!$F$7:$F$1250,MATCH(B90,Historical!$B$7:$B$1281,0))=0,"n/a",((INDEX(Historical!$C$7:$C$1259,MATCH(B90,Historical!$B$7:$B$1281,0))/INDEX(Historical!$F$7:$F$1250,MATCH(B90,Historical!$B$7:$B$1281,0)))^(1/3)-1)*100)</f>
        <v>6.6858844342181811</v>
      </c>
      <c r="U90" s="673">
        <f>IF(INDEX(Historical!$H$7:$H$1250,MATCH(B90,Historical!$B$7:$B$1281,0))=0,"n/a",((INDEX(Historical!$C$7:$C$1259,MATCH(B90,Historical!$B$7:$B$1281,0))/INDEX(Historical!$H$7:$H$1250,MATCH(B90,Historical!$B$7:$B$1281,0)))^(1/5)-1)*100)</f>
        <v>6.0500018054029159</v>
      </c>
      <c r="V90" s="673">
        <f>IF(INDEX(Historical!$O$7:$O$1250,MATCH(B90,Historical!$B$7:$B$1281,0))=0,"n/a",((INDEX(Historical!$C$7:$C$1259,MATCH(B90,Historical!$B$7:$B$1281,0))/INDEX(Historical!$O$7:$O$1250,MATCH(B90,Historical!$B$7:$B$1281,0)))^(1/10)-1)*100)</f>
        <v>3.7221991639429408</v>
      </c>
      <c r="W90" s="674">
        <f t="shared" si="35"/>
        <v>1.6253836882264312</v>
      </c>
      <c r="X90" s="675">
        <f t="shared" si="36"/>
        <v>0.49187006547991186</v>
      </c>
      <c r="Y90" s="842"/>
      <c r="Z90" s="624">
        <f t="shared" si="37"/>
        <v>50</v>
      </c>
      <c r="AA90" s="853">
        <f t="shared" si="38"/>
        <v>31.5</v>
      </c>
      <c r="AB90" s="854">
        <v>12</v>
      </c>
      <c r="AC90" s="833">
        <v>2.1800000000000002</v>
      </c>
      <c r="AD90" s="833">
        <v>11.5</v>
      </c>
      <c r="AE90" s="833">
        <v>8.49</v>
      </c>
      <c r="AF90" s="833">
        <v>3.45</v>
      </c>
      <c r="AG90" s="833">
        <v>11.5</v>
      </c>
      <c r="AH90" s="833">
        <v>2.6</v>
      </c>
      <c r="AI90" s="833">
        <v>2.8000000000000003</v>
      </c>
      <c r="AJ90" s="833">
        <v>12.3</v>
      </c>
      <c r="AK90" s="833">
        <v>2.7</v>
      </c>
      <c r="AL90" s="849">
        <v>1190</v>
      </c>
      <c r="AM90" s="839">
        <v>3.39</v>
      </c>
      <c r="AN90" s="833">
        <v>0.81</v>
      </c>
      <c r="AO90" s="711">
        <f t="shared" si="39"/>
        <v>-23.862696607295497</v>
      </c>
      <c r="AP90" s="712">
        <f t="shared" si="40"/>
        <v>7.6373033927045029</v>
      </c>
      <c r="AQ90" s="855">
        <f t="shared" si="41"/>
        <v>119.77260975835912</v>
      </c>
      <c r="AR90" s="624">
        <f>INDEX(Historical!$C$7:$C$1259,MATCH(B90,Historical!$B$7:$B$1281,0))*IF(AH90="n/a",1.03,IF(AH90&lt;0,1.01,IF(AH90&gt;10,1.1,(1+AH90/100))))</f>
        <v>1.0683225000000001</v>
      </c>
      <c r="AS90" s="853">
        <f t="shared" si="42"/>
        <v>1.0982355300000002</v>
      </c>
      <c r="AT90" s="853">
        <f t="shared" si="46"/>
        <v>1.1278878893100002</v>
      </c>
      <c r="AU90" s="853">
        <f t="shared" si="46"/>
        <v>1.15834086232137</v>
      </c>
      <c r="AV90" s="853">
        <f t="shared" si="46"/>
        <v>1.1896160656040469</v>
      </c>
      <c r="AW90" s="624">
        <f t="shared" si="43"/>
        <v>5.6424028472354166</v>
      </c>
      <c r="AX90" s="719">
        <f t="shared" si="44"/>
        <v>8.216692656524561</v>
      </c>
      <c r="AY90" s="900">
        <v>0.24</v>
      </c>
      <c r="AZ90" s="839">
        <v>40.75</v>
      </c>
      <c r="BA90" s="839">
        <v>-20.080000000000002</v>
      </c>
      <c r="BB90" s="839">
        <v>-8.3099999999999987</v>
      </c>
      <c r="BC90" s="839">
        <v>0.31</v>
      </c>
      <c r="BE90" s="597">
        <v>1974</v>
      </c>
      <c r="BF90" s="865">
        <f t="shared" si="45"/>
        <v>4</v>
      </c>
      <c r="BG90" s="849">
        <v>4.1000000000000005</v>
      </c>
    </row>
    <row r="91" spans="1:59" ht="11.25" customHeight="1" x14ac:dyDescent="0.2">
      <c r="A91" s="838" t="s">
        <v>295</v>
      </c>
      <c r="B91" s="753" t="s">
        <v>296</v>
      </c>
      <c r="C91" s="898" t="s">
        <v>178</v>
      </c>
      <c r="D91" s="898" t="s">
        <v>4271</v>
      </c>
      <c r="E91" s="705">
        <v>35</v>
      </c>
      <c r="F91" s="1139">
        <v>77</v>
      </c>
      <c r="G91" s="1139" t="s">
        <v>106</v>
      </c>
      <c r="H91" s="1139" t="s">
        <v>106</v>
      </c>
      <c r="I91" s="833">
        <v>24.94</v>
      </c>
      <c r="J91" s="624">
        <f t="shared" si="32"/>
        <v>3.0874097834803527</v>
      </c>
      <c r="K91" s="844">
        <v>0.1925</v>
      </c>
      <c r="L91" s="854">
        <v>4</v>
      </c>
      <c r="M91" s="615">
        <f t="shared" si="33"/>
        <v>0.77</v>
      </c>
      <c r="N91" s="837" t="s">
        <v>148</v>
      </c>
      <c r="O91" s="710">
        <v>0.19</v>
      </c>
      <c r="P91" s="606">
        <v>43979</v>
      </c>
      <c r="Q91" s="606">
        <v>43997</v>
      </c>
      <c r="R91" s="615">
        <f t="shared" si="34"/>
        <v>1.3157894736842117</v>
      </c>
      <c r="S91" s="673">
        <f>IF(INDEX(Historical!$D$7:$D$1257,MATCH(B91,Historical!$B$7:$B$1281,0))=0,"n/a",(INDEX(Historical!$C$7:$C$1259,MATCH(B91,Historical!$B$7:$B$1281,0))/INDEX(Historical!$D$7:$D$1257,MATCH(B91,Historical!$B$7:$B$1281,0))-1)*100)</f>
        <v>4.421768707482987</v>
      </c>
      <c r="T91" s="673">
        <f>IF(INDEX(Historical!$F$7:$F$1250,MATCH(B91,Historical!$B$7:$B$1281,0))=0,"n/a",((INDEX(Historical!$C$7:$C$1259,MATCH(B91,Historical!$B$7:$B$1281,0))/INDEX(Historical!$F$7:$F$1250,MATCH(B91,Historical!$B$7:$B$1281,0)))^(1/3)-1)*100)</f>
        <v>22.139097167367751</v>
      </c>
      <c r="U91" s="673">
        <f>IF(INDEX(Historical!$H$7:$H$1250,MATCH(B91,Historical!$B$7:$B$1281,0))=0,"n/a",((INDEX(Historical!$C$7:$C$1259,MATCH(B91,Historical!$B$7:$B$1281,0))/INDEX(Historical!$H$7:$H$1250,MATCH(B91,Historical!$B$7:$B$1281,0)))^(1/5)-1)*100)</f>
        <v>18.422097736954157</v>
      </c>
      <c r="V91" s="673">
        <f>IF(INDEX(Historical!$O$7:$O$1250,MATCH(B91,Historical!$B$7:$B$1281,0))=0,"n/a",((INDEX(Historical!$C$7:$C$1259,MATCH(B91,Historical!$B$7:$B$1281,0))/INDEX(Historical!$O$7:$O$1250,MATCH(B91,Historical!$B$7:$B$1281,0)))^(1/10)-1)*100)</f>
        <v>13.867277326305061</v>
      </c>
      <c r="W91" s="674">
        <f t="shared" si="35"/>
        <v>1.3284581611423452</v>
      </c>
      <c r="X91" s="675">
        <f t="shared" si="36"/>
        <v>0.71961319284977177</v>
      </c>
      <c r="Y91" s="646"/>
      <c r="Z91" s="624">
        <f t="shared" si="37"/>
        <v>20.370370370370374</v>
      </c>
      <c r="AA91" s="853">
        <f t="shared" si="38"/>
        <v>6.5978835978835981</v>
      </c>
      <c r="AB91" s="854">
        <v>12</v>
      </c>
      <c r="AC91" s="833">
        <v>3.78</v>
      </c>
      <c r="AD91" s="833" t="s">
        <v>136</v>
      </c>
      <c r="AE91" s="833">
        <v>1.35</v>
      </c>
      <c r="AF91" s="833">
        <v>0.57999999999999996</v>
      </c>
      <c r="AG91" s="833">
        <v>9</v>
      </c>
      <c r="AH91" s="833">
        <v>13.200000000000001</v>
      </c>
      <c r="AI91" s="833" t="s">
        <v>136</v>
      </c>
      <c r="AJ91" s="833">
        <v>25.6</v>
      </c>
      <c r="AK91" s="833" t="s">
        <v>136</v>
      </c>
      <c r="AL91" s="845">
        <v>178.15</v>
      </c>
      <c r="AM91" s="839">
        <v>4.8</v>
      </c>
      <c r="AN91" s="833">
        <v>0.08</v>
      </c>
      <c r="AO91" s="711">
        <f t="shared" si="39"/>
        <v>14.911623922550913</v>
      </c>
      <c r="AP91" s="712">
        <f t="shared" si="40"/>
        <v>21.509507520434511</v>
      </c>
      <c r="AQ91" s="855">
        <f t="shared" si="41"/>
        <v>-58.759391712792564</v>
      </c>
      <c r="AR91" s="624">
        <f>INDEX(Historical!$C$7:$C$1259,MATCH(B91,Historical!$B$7:$B$1281,0))*IF(AH91="n/a",1.03,IF(AH91&lt;0,1.01,IF(AH91&gt;10,1.1,(1+AH91/100))))</f>
        <v>0.84425000000000006</v>
      </c>
      <c r="AS91" s="853">
        <f t="shared" si="42"/>
        <v>0.86957750000000011</v>
      </c>
      <c r="AT91" s="853">
        <f t="shared" si="46"/>
        <v>0.89566482500000011</v>
      </c>
      <c r="AU91" s="853">
        <f t="shared" si="46"/>
        <v>0.92253476975000015</v>
      </c>
      <c r="AV91" s="853">
        <f t="shared" si="46"/>
        <v>0.9502108128425002</v>
      </c>
      <c r="AW91" s="624">
        <f t="shared" si="43"/>
        <v>4.4822379075925012</v>
      </c>
      <c r="AX91" s="719">
        <f t="shared" si="44"/>
        <v>17.972084633490383</v>
      </c>
      <c r="AY91" s="900">
        <v>1.1599999999999999</v>
      </c>
      <c r="AZ91" s="839">
        <v>38.940000000000005</v>
      </c>
      <c r="BA91" s="839">
        <v>-44.800000000000004</v>
      </c>
      <c r="BB91" s="839">
        <v>-3.47</v>
      </c>
      <c r="BC91" s="839">
        <v>5.38</v>
      </c>
      <c r="BE91" s="597">
        <v>1987</v>
      </c>
      <c r="BF91" s="865">
        <f t="shared" si="45"/>
        <v>3</v>
      </c>
      <c r="BG91" s="849">
        <v>5.8999999999999995</v>
      </c>
    </row>
    <row r="92" spans="1:59" ht="11.25" customHeight="1" x14ac:dyDescent="0.2">
      <c r="A92" s="831" t="s">
        <v>301</v>
      </c>
      <c r="B92" s="842" t="s">
        <v>302</v>
      </c>
      <c r="C92" s="898" t="s">
        <v>112</v>
      </c>
      <c r="D92" s="898" t="s">
        <v>211</v>
      </c>
      <c r="E92" s="705">
        <v>57</v>
      </c>
      <c r="F92" s="1139">
        <v>16</v>
      </c>
      <c r="G92" s="1139" t="s">
        <v>37</v>
      </c>
      <c r="H92" s="1139" t="s">
        <v>37</v>
      </c>
      <c r="I92" s="833">
        <v>192.41</v>
      </c>
      <c r="J92" s="624">
        <f t="shared" si="32"/>
        <v>0.81076867106699235</v>
      </c>
      <c r="K92" s="844">
        <v>0.39</v>
      </c>
      <c r="L92" s="854">
        <v>4</v>
      </c>
      <c r="M92" s="615">
        <f t="shared" si="33"/>
        <v>1.56</v>
      </c>
      <c r="N92" s="837" t="s">
        <v>303</v>
      </c>
      <c r="O92" s="706">
        <v>0.38</v>
      </c>
      <c r="P92" s="606">
        <v>44067</v>
      </c>
      <c r="Q92" s="606">
        <v>44082</v>
      </c>
      <c r="R92" s="615">
        <f t="shared" si="34"/>
        <v>2.6315789473684235</v>
      </c>
      <c r="S92" s="673">
        <f>IF(INDEX(Historical!$D$7:$D$1257,MATCH(B92,Historical!$B$7:$B$1281,0))=0,"n/a",(INDEX(Historical!$C$7:$C$1259,MATCH(B92,Historical!$B$7:$B$1281,0))/INDEX(Historical!$D$7:$D$1257,MATCH(B92,Historical!$B$7:$B$1281,0))-1)*100)</f>
        <v>6.9930069930070005</v>
      </c>
      <c r="T92" s="673">
        <f>IF(INDEX(Historical!$F$7:$F$1250,MATCH(B92,Historical!$B$7:$B$1281,0))=0,"n/a",((INDEX(Historical!$C$7:$C$1259,MATCH(B92,Historical!$B$7:$B$1281,0))/INDEX(Historical!$F$7:$F$1250,MATCH(B92,Historical!$B$7:$B$1281,0)))^(1/3)-1)*100)</f>
        <v>10.30508318908543</v>
      </c>
      <c r="U92" s="673">
        <f>IF(INDEX(Historical!$H$7:$H$1250,MATCH(B92,Historical!$B$7:$B$1281,0))=0,"n/a",((INDEX(Historical!$C$7:$C$1259,MATCH(B92,Historical!$B$7:$B$1281,0))/INDEX(Historical!$H$7:$H$1250,MATCH(B92,Historical!$B$7:$B$1281,0)))^(1/5)-1)*100)</f>
        <v>11.196158593857874</v>
      </c>
      <c r="V92" s="673">
        <f>IF(INDEX(Historical!$O$7:$O$1250,MATCH(B92,Historical!$B$7:$B$1281,0))=0,"n/a",((INDEX(Historical!$C$7:$C$1259,MATCH(B92,Historical!$B$7:$B$1281,0))/INDEX(Historical!$O$7:$O$1250,MATCH(B92,Historical!$B$7:$B$1281,0)))^(1/10)-1)*100)</f>
        <v>14.646996692066061</v>
      </c>
      <c r="W92" s="674">
        <f t="shared" si="35"/>
        <v>0.76439961237395337</v>
      </c>
      <c r="X92" s="675">
        <f t="shared" si="36"/>
        <v>2.6037578125250871</v>
      </c>
      <c r="Y92" s="637"/>
      <c r="Z92" s="624">
        <f t="shared" si="37"/>
        <v>36.533957845433264</v>
      </c>
      <c r="AA92" s="853">
        <f t="shared" si="38"/>
        <v>45.060889929742395</v>
      </c>
      <c r="AB92" s="854">
        <v>10</v>
      </c>
      <c r="AC92" s="833">
        <v>4.2699999999999996</v>
      </c>
      <c r="AD92" s="833">
        <v>3.48</v>
      </c>
      <c r="AE92" s="833">
        <v>5.23</v>
      </c>
      <c r="AF92" s="833">
        <v>6.37</v>
      </c>
      <c r="AG92" s="833">
        <v>14.6</v>
      </c>
      <c r="AH92" s="833">
        <v>-27.400000000000002</v>
      </c>
      <c r="AI92" s="833">
        <v>11.5</v>
      </c>
      <c r="AJ92" s="833">
        <v>4.3</v>
      </c>
      <c r="AK92" s="833">
        <v>13</v>
      </c>
      <c r="AL92" s="845">
        <v>11100</v>
      </c>
      <c r="AM92" s="839">
        <v>0.8</v>
      </c>
      <c r="AN92" s="833">
        <v>0.64</v>
      </c>
      <c r="AO92" s="711">
        <f t="shared" si="39"/>
        <v>-33.053962664817533</v>
      </c>
      <c r="AP92" s="712">
        <f t="shared" si="40"/>
        <v>12.006927264924865</v>
      </c>
      <c r="AQ92" s="855">
        <f t="shared" si="41"/>
        <v>257.1727679382185</v>
      </c>
      <c r="AR92" s="624">
        <f>INDEX(Historical!$C$7:$C$1259,MATCH(B92,Historical!$B$7:$B$1281,0))*IF(AH92="n/a",1.03,IF(AH92&lt;0,1.01,IF(AH92&gt;10,1.1,(1+AH92/100))))</f>
        <v>1.5453000000000001</v>
      </c>
      <c r="AS92" s="853">
        <f t="shared" si="42"/>
        <v>1.6998300000000002</v>
      </c>
      <c r="AT92" s="853">
        <f t="shared" si="46"/>
        <v>1.8698130000000004</v>
      </c>
      <c r="AU92" s="853">
        <f t="shared" si="46"/>
        <v>2.0567943000000004</v>
      </c>
      <c r="AV92" s="853">
        <f t="shared" si="46"/>
        <v>2.2624737300000008</v>
      </c>
      <c r="AW92" s="624">
        <f t="shared" si="43"/>
        <v>9.4342110300000037</v>
      </c>
      <c r="AX92" s="719">
        <f t="shared" si="44"/>
        <v>4.903181243178631</v>
      </c>
      <c r="AY92" s="900">
        <v>0.97</v>
      </c>
      <c r="AZ92" s="839">
        <v>99.48</v>
      </c>
      <c r="BA92" s="839">
        <v>-11.28</v>
      </c>
      <c r="BB92" s="839">
        <v>-0.44</v>
      </c>
      <c r="BC92" s="839">
        <v>-0.6</v>
      </c>
      <c r="BE92" s="597">
        <v>1964</v>
      </c>
      <c r="BF92" s="865">
        <f t="shared" si="45"/>
        <v>6</v>
      </c>
      <c r="BG92" s="849">
        <v>6.7</v>
      </c>
    </row>
    <row r="93" spans="1:59" ht="11.25" customHeight="1" x14ac:dyDescent="0.2">
      <c r="A93" s="838" t="s">
        <v>696</v>
      </c>
      <c r="B93" s="842" t="s">
        <v>697</v>
      </c>
      <c r="C93" s="898" t="s">
        <v>131</v>
      </c>
      <c r="D93" s="898" t="s">
        <v>4264</v>
      </c>
      <c r="E93" s="705">
        <v>27</v>
      </c>
      <c r="F93" s="1139">
        <v>126</v>
      </c>
      <c r="G93" s="1139" t="s">
        <v>37</v>
      </c>
      <c r="H93" s="1139" t="s">
        <v>37</v>
      </c>
      <c r="I93" s="833">
        <v>73.48</v>
      </c>
      <c r="J93" s="624">
        <f t="shared" si="32"/>
        <v>2.0958083832335328</v>
      </c>
      <c r="K93" s="851">
        <v>0.38500000000000001</v>
      </c>
      <c r="L93" s="854">
        <v>4</v>
      </c>
      <c r="M93" s="615">
        <f t="shared" si="33"/>
        <v>1.54</v>
      </c>
      <c r="N93" s="837" t="s">
        <v>148</v>
      </c>
      <c r="O93" s="707">
        <v>0.35</v>
      </c>
      <c r="P93" s="606">
        <v>44252</v>
      </c>
      <c r="Q93" s="606">
        <v>44270</v>
      </c>
      <c r="R93" s="615">
        <f t="shared" si="34"/>
        <v>10.000000000000009</v>
      </c>
      <c r="S93" s="673">
        <f>IF(INDEX(Historical!$D$7:$D$1257,MATCH(B93,Historical!$B$7:$B$1281,0))=0,"n/a",(INDEX(Historical!$C$7:$C$1259,MATCH(B93,Historical!$B$7:$B$1281,0))/INDEX(Historical!$D$7:$D$1257,MATCH(B93,Historical!$B$7:$B$1281,0))-1)*100)</f>
        <v>11.999999999999989</v>
      </c>
      <c r="T93" s="673">
        <f>IF(INDEX(Historical!$F$7:$F$1250,MATCH(B93,Historical!$B$7:$B$1281,0))=0,"n/a",((INDEX(Historical!$C$7:$C$1259,MATCH(B93,Historical!$B$7:$B$1281,0))/INDEX(Historical!$F$7:$F$1250,MATCH(B93,Historical!$B$7:$B$1281,0)))^(1/3)-1)*100)</f>
        <v>12.529181217387574</v>
      </c>
      <c r="U93" s="673">
        <f>IF(INDEX(Historical!$H$7:$H$1250,MATCH(B93,Historical!$B$7:$B$1281,0))=0,"n/a",((INDEX(Historical!$C$7:$C$1259,MATCH(B93,Historical!$B$7:$B$1281,0))/INDEX(Historical!$H$7:$H$1250,MATCH(B93,Historical!$B$7:$B$1281,0)))^(1/5)-1)*100)</f>
        <v>12.700920209792542</v>
      </c>
      <c r="V93" s="673">
        <f>IF(INDEX(Historical!$O$7:$O$1250,MATCH(B93,Historical!$B$7:$B$1281,0))=0,"n/a",((INDEX(Historical!$C$7:$C$1259,MATCH(B93,Historical!$B$7:$B$1281,0))/INDEX(Historical!$O$7:$O$1250,MATCH(B93,Historical!$B$7:$B$1281,0)))^(1/10)-1)*100)</f>
        <v>10.8449222600272</v>
      </c>
      <c r="W93" s="674">
        <f t="shared" si="35"/>
        <v>1.1711398113572726</v>
      </c>
      <c r="X93" s="675">
        <f t="shared" si="36"/>
        <v>63.504601048962712</v>
      </c>
      <c r="Y93" s="842"/>
      <c r="Z93" s="624">
        <f t="shared" si="37"/>
        <v>100.65359477124183</v>
      </c>
      <c r="AA93" s="853">
        <f t="shared" si="38"/>
        <v>48.026143790849673</v>
      </c>
      <c r="AB93" s="854">
        <v>12</v>
      </c>
      <c r="AC93" s="833">
        <v>1.53</v>
      </c>
      <c r="AD93" s="833">
        <v>5.61</v>
      </c>
      <c r="AE93" s="833">
        <v>8.34</v>
      </c>
      <c r="AF93" s="833">
        <v>3.98</v>
      </c>
      <c r="AG93" s="833">
        <v>7.9</v>
      </c>
      <c r="AH93" s="833">
        <v>-23.1</v>
      </c>
      <c r="AI93" s="833">
        <v>8.17</v>
      </c>
      <c r="AJ93" s="833">
        <v>0.2</v>
      </c>
      <c r="AK93" s="833">
        <v>8.6300000000000008</v>
      </c>
      <c r="AL93" s="845">
        <v>150040</v>
      </c>
      <c r="AM93" s="839">
        <v>0.2</v>
      </c>
      <c r="AN93" s="833">
        <v>1.32</v>
      </c>
      <c r="AO93" s="711">
        <f t="shared" si="39"/>
        <v>-33.229415197823599</v>
      </c>
      <c r="AP93" s="712">
        <f t="shared" si="40"/>
        <v>14.796728593026074</v>
      </c>
      <c r="AQ93" s="855">
        <f t="shared" si="41"/>
        <v>191.46682852052669</v>
      </c>
      <c r="AR93" s="624">
        <f>INDEX(Historical!$C$7:$C$1259,MATCH(B93,Historical!$B$7:$B$1281,0))*IF(AH93="n/a",1.03,IF(AH93&lt;0,1.01,IF(AH93&gt;10,1.1,(1+AH93/100))))</f>
        <v>1.4139999999999999</v>
      </c>
      <c r="AS93" s="853">
        <f t="shared" si="42"/>
        <v>1.5295238</v>
      </c>
      <c r="AT93" s="853">
        <f t="shared" si="46"/>
        <v>1.6615217039400001</v>
      </c>
      <c r="AU93" s="853">
        <f t="shared" si="46"/>
        <v>1.8049110269900221</v>
      </c>
      <c r="AV93" s="853">
        <f t="shared" si="46"/>
        <v>1.9606748486192611</v>
      </c>
      <c r="AW93" s="624">
        <f t="shared" si="43"/>
        <v>8.3706313795492839</v>
      </c>
      <c r="AX93" s="719">
        <f t="shared" si="44"/>
        <v>11.391713907933157</v>
      </c>
      <c r="AY93" s="900">
        <v>0.18</v>
      </c>
      <c r="AZ93" s="839">
        <v>68.150000000000006</v>
      </c>
      <c r="BA93" s="839">
        <v>-16.2</v>
      </c>
      <c r="BB93" s="839">
        <v>-7.4499999999999993</v>
      </c>
      <c r="BC93" s="839">
        <v>2.52</v>
      </c>
      <c r="BE93" s="597">
        <v>1995</v>
      </c>
      <c r="BF93" s="865">
        <f t="shared" si="45"/>
        <v>2</v>
      </c>
      <c r="BG93" s="849">
        <v>2.4</v>
      </c>
    </row>
    <row r="94" spans="1:59" ht="11.25" customHeight="1" x14ac:dyDescent="0.2">
      <c r="A94" s="831" t="s">
        <v>297</v>
      </c>
      <c r="B94" s="842" t="s">
        <v>298</v>
      </c>
      <c r="C94" s="898" t="s">
        <v>131</v>
      </c>
      <c r="D94" s="898" t="s">
        <v>4274</v>
      </c>
      <c r="E94" s="705">
        <v>50</v>
      </c>
      <c r="F94" s="1139">
        <v>30</v>
      </c>
      <c r="G94" s="1139" t="s">
        <v>37</v>
      </c>
      <c r="H94" s="1139" t="s">
        <v>37</v>
      </c>
      <c r="I94" s="833">
        <v>45.44</v>
      </c>
      <c r="J94" s="624">
        <f t="shared" si="32"/>
        <v>3.917253521126761</v>
      </c>
      <c r="K94" s="844">
        <v>0.44500000000000001</v>
      </c>
      <c r="L94" s="854">
        <v>4</v>
      </c>
      <c r="M94" s="615">
        <f t="shared" si="33"/>
        <v>1.78</v>
      </c>
      <c r="N94" s="837" t="s">
        <v>181</v>
      </c>
      <c r="O94" s="706">
        <v>0.435</v>
      </c>
      <c r="P94" s="606">
        <v>44011</v>
      </c>
      <c r="Q94" s="606">
        <v>44027</v>
      </c>
      <c r="R94" s="615">
        <f t="shared" si="34"/>
        <v>2.2988505747126458</v>
      </c>
      <c r="S94" s="673">
        <f>IF(INDEX(Historical!$D$7:$D$1257,MATCH(B94,Historical!$B$7:$B$1281,0))=0,"n/a",(INDEX(Historical!$C$7:$C$1259,MATCH(B94,Historical!$B$7:$B$1281,0))/INDEX(Historical!$D$7:$D$1257,MATCH(B94,Historical!$B$7:$B$1281,0))-1)*100)</f>
        <v>2.3255813953488413</v>
      </c>
      <c r="T94" s="673">
        <f>IF(INDEX(Historical!$F$7:$F$1250,MATCH(B94,Historical!$B$7:$B$1281,0))=0,"n/a",((INDEX(Historical!$C$7:$C$1259,MATCH(B94,Historical!$B$7:$B$1281,0))/INDEX(Historical!$F$7:$F$1250,MATCH(B94,Historical!$B$7:$B$1281,0)))^(1/3)-1)*100)</f>
        <v>2.3818422453631749</v>
      </c>
      <c r="U94" s="673">
        <f>IF(INDEX(Historical!$H$7:$H$1250,MATCH(B94,Historical!$B$7:$B$1281,0))=0,"n/a",((INDEX(Historical!$C$7:$C$1259,MATCH(B94,Historical!$B$7:$B$1281,0))/INDEX(Historical!$H$7:$H$1250,MATCH(B94,Historical!$B$7:$B$1281,0)))^(1/5)-1)*100)</f>
        <v>2.4418974332246046</v>
      </c>
      <c r="V94" s="673">
        <f>IF(INDEX(Historical!$O$7:$O$1250,MATCH(B94,Historical!$B$7:$B$1281,0))=0,"n/a",((INDEX(Historical!$C$7:$C$1259,MATCH(B94,Historical!$B$7:$B$1281,0))/INDEX(Historical!$O$7:$O$1250,MATCH(B94,Historical!$B$7:$B$1281,0)))^(1/10)-1)*100)</f>
        <v>2.6118165254426451</v>
      </c>
      <c r="W94" s="674">
        <f t="shared" si="35"/>
        <v>0.93494217891540332</v>
      </c>
      <c r="X94" s="675">
        <f t="shared" si="36"/>
        <v>0.11796605957606786</v>
      </c>
      <c r="Y94" s="842"/>
      <c r="Z94" s="624" t="str">
        <f t="shared" si="37"/>
        <v>n/a</v>
      </c>
      <c r="AA94" s="853" t="str">
        <f t="shared" si="38"/>
        <v>n/a</v>
      </c>
      <c r="AB94" s="854">
        <v>9</v>
      </c>
      <c r="AC94" s="833">
        <v>-1.51</v>
      </c>
      <c r="AD94" s="833" t="s">
        <v>136</v>
      </c>
      <c r="AE94" s="833">
        <v>2.74</v>
      </c>
      <c r="AF94" s="833">
        <v>2.0699999999999998</v>
      </c>
      <c r="AG94" s="833">
        <v>-6.4</v>
      </c>
      <c r="AH94" s="833">
        <v>-140.1</v>
      </c>
      <c r="AI94" s="833">
        <v>18.350000000000001</v>
      </c>
      <c r="AJ94" s="833">
        <v>20.7</v>
      </c>
      <c r="AK94" s="833">
        <v>8.5</v>
      </c>
      <c r="AL94" s="845">
        <v>4220</v>
      </c>
      <c r="AM94" s="839">
        <v>1.3</v>
      </c>
      <c r="AN94" s="833">
        <v>1.3</v>
      </c>
      <c r="AO94" s="711" t="str">
        <f t="shared" si="39"/>
        <v>n/a</v>
      </c>
      <c r="AP94" s="712">
        <f t="shared" si="40"/>
        <v>6.3591509543513656</v>
      </c>
      <c r="AQ94" s="855" t="str">
        <f t="shared" si="41"/>
        <v>n/a</v>
      </c>
      <c r="AR94" s="624">
        <f>INDEX(Historical!$C$7:$C$1259,MATCH(B94,Historical!$B$7:$B$1281,0))*IF(AH94="n/a",1.03,IF(AH94&lt;0,1.01,IF(AH94&gt;10,1.1,(1+AH94/100))))</f>
        <v>1.7776000000000001</v>
      </c>
      <c r="AS94" s="853">
        <f t="shared" si="42"/>
        <v>1.9553600000000002</v>
      </c>
      <c r="AT94" s="853">
        <f t="shared" si="46"/>
        <v>2.1215656000000003</v>
      </c>
      <c r="AU94" s="853">
        <f t="shared" si="46"/>
        <v>2.3018986760000004</v>
      </c>
      <c r="AV94" s="853">
        <f t="shared" si="46"/>
        <v>2.4975600634600004</v>
      </c>
      <c r="AW94" s="624">
        <f t="shared" si="43"/>
        <v>10.653984339460001</v>
      </c>
      <c r="AX94" s="719">
        <f t="shared" si="44"/>
        <v>23.446268352684861</v>
      </c>
      <c r="AY94" s="900">
        <v>0.76</v>
      </c>
      <c r="AZ94" s="839">
        <v>43.89</v>
      </c>
      <c r="BA94" s="839">
        <v>-3.38</v>
      </c>
      <c r="BB94" s="839">
        <v>5.86</v>
      </c>
      <c r="BC94" s="839">
        <v>7.64</v>
      </c>
      <c r="BE94" s="597">
        <v>1971</v>
      </c>
      <c r="BF94" s="865">
        <f t="shared" si="45"/>
        <v>5</v>
      </c>
      <c r="BG94" s="849">
        <v>-1.9</v>
      </c>
    </row>
    <row r="95" spans="1:59" ht="11.25" customHeight="1" x14ac:dyDescent="0.2">
      <c r="A95" s="831" t="s">
        <v>700</v>
      </c>
      <c r="B95" s="842" t="s">
        <v>701</v>
      </c>
      <c r="C95" s="898" t="s">
        <v>108</v>
      </c>
      <c r="D95" s="898" t="s">
        <v>4266</v>
      </c>
      <c r="E95" s="705">
        <v>26</v>
      </c>
      <c r="F95" s="1139">
        <v>130</v>
      </c>
      <c r="G95" s="1139" t="s">
        <v>106</v>
      </c>
      <c r="H95" s="1139" t="s">
        <v>106</v>
      </c>
      <c r="I95" s="833">
        <v>40.119999999999997</v>
      </c>
      <c r="J95" s="624">
        <f t="shared" si="32"/>
        <v>2.7916251246261221</v>
      </c>
      <c r="K95" s="851">
        <v>0.28000000000000003</v>
      </c>
      <c r="L95" s="854">
        <v>4</v>
      </c>
      <c r="M95" s="615">
        <f t="shared" si="33"/>
        <v>1.1200000000000001</v>
      </c>
      <c r="N95" s="837" t="s">
        <v>702</v>
      </c>
      <c r="O95" s="707">
        <v>0.27</v>
      </c>
      <c r="P95" s="606">
        <v>44145</v>
      </c>
      <c r="Q95" s="606">
        <v>44162</v>
      </c>
      <c r="R95" s="615">
        <f t="shared" si="34"/>
        <v>3.7037037037037068</v>
      </c>
      <c r="S95" s="673">
        <f>IF(INDEX(Historical!$D$7:$D$1257,MATCH(B95,Historical!$B$7:$B$1281,0))=0,"n/a",(INDEX(Historical!$C$7:$C$1259,MATCH(B95,Historical!$B$7:$B$1281,0))/INDEX(Historical!$D$7:$D$1257,MATCH(B95,Historical!$B$7:$B$1281,0))-1)*100)</f>
        <v>6.8627450980392135</v>
      </c>
      <c r="T95" s="673">
        <f>IF(INDEX(Historical!$F$7:$F$1250,MATCH(B95,Historical!$B$7:$B$1281,0))=0,"n/a",((INDEX(Historical!$C$7:$C$1259,MATCH(B95,Historical!$B$7:$B$1281,0))/INDEX(Historical!$F$7:$F$1250,MATCH(B95,Historical!$B$7:$B$1281,0)))^(1/3)-1)*100)</f>
        <v>6.5928308462839258</v>
      </c>
      <c r="U95" s="673">
        <f>IF(INDEX(Historical!$H$7:$H$1250,MATCH(B95,Historical!$B$7:$B$1281,0))=0,"n/a",((INDEX(Historical!$C$7:$C$1259,MATCH(B95,Historical!$B$7:$B$1281,0))/INDEX(Historical!$H$7:$H$1250,MATCH(B95,Historical!$B$7:$B$1281,0)))^(1/5)-1)*100)</f>
        <v>6.1178141871478076</v>
      </c>
      <c r="V95" s="673">
        <f>IF(INDEX(Historical!$O$7:$O$1250,MATCH(B95,Historical!$B$7:$B$1281,0))=0,"n/a",((INDEX(Historical!$C$7:$C$1259,MATCH(B95,Historical!$B$7:$B$1281,0))/INDEX(Historical!$O$7:$O$1250,MATCH(B95,Historical!$B$7:$B$1281,0)))^(1/10)-1)*100)</f>
        <v>4.7547181386370596</v>
      </c>
      <c r="W95" s="674">
        <f t="shared" si="35"/>
        <v>1.2866828293004724</v>
      </c>
      <c r="X95" s="675" t="str">
        <f t="shared" si="36"/>
        <v>n/a</v>
      </c>
      <c r="Y95" s="638"/>
      <c r="Z95" s="624" t="str">
        <f t="shared" si="37"/>
        <v>n/a</v>
      </c>
      <c r="AA95" s="853" t="str">
        <f t="shared" si="38"/>
        <v>n/a</v>
      </c>
      <c r="AB95" s="854">
        <v>12</v>
      </c>
      <c r="AC95" s="833" t="s">
        <v>136</v>
      </c>
      <c r="AD95" s="833" t="s">
        <v>136</v>
      </c>
      <c r="AE95" s="833" t="s">
        <v>136</v>
      </c>
      <c r="AF95" s="833" t="s">
        <v>136</v>
      </c>
      <c r="AG95" s="833" t="s">
        <v>136</v>
      </c>
      <c r="AH95" s="833" t="s">
        <v>136</v>
      </c>
      <c r="AI95" s="833" t="s">
        <v>136</v>
      </c>
      <c r="AJ95" s="833" t="s">
        <v>136</v>
      </c>
      <c r="AK95" s="833" t="s">
        <v>136</v>
      </c>
      <c r="AL95" s="845" t="s">
        <v>136</v>
      </c>
      <c r="AM95" s="839" t="s">
        <v>136</v>
      </c>
      <c r="AN95" s="833" t="s">
        <v>136</v>
      </c>
      <c r="AO95" s="711" t="str">
        <f t="shared" si="39"/>
        <v>n/a</v>
      </c>
      <c r="AP95" s="712">
        <f t="shared" si="40"/>
        <v>8.9094393117739301</v>
      </c>
      <c r="AQ95" s="855" t="str">
        <f t="shared" si="41"/>
        <v>n/a</v>
      </c>
      <c r="AR95" s="624">
        <f>INDEX(Historical!$C$7:$C$1259,MATCH(B95,Historical!$B$7:$B$1281,0))*IF(AH95="n/a",1.03,IF(AH95&lt;0,1.01,IF(AH95&gt;10,1.1,(1+AH95/100))))</f>
        <v>1.1227</v>
      </c>
      <c r="AS95" s="853">
        <f t="shared" si="42"/>
        <v>1.1563810000000001</v>
      </c>
      <c r="AT95" s="853">
        <f t="shared" si="46"/>
        <v>1.1910724300000002</v>
      </c>
      <c r="AU95" s="853">
        <f t="shared" si="46"/>
        <v>1.2268046029000002</v>
      </c>
      <c r="AV95" s="853">
        <f t="shared" si="46"/>
        <v>1.2636087409870003</v>
      </c>
      <c r="AW95" s="624">
        <f t="shared" si="43"/>
        <v>5.9605667738870007</v>
      </c>
      <c r="AX95" s="719">
        <f t="shared" si="44"/>
        <v>14.856846395530908</v>
      </c>
      <c r="AY95" s="900" t="s">
        <v>136</v>
      </c>
      <c r="AZ95" s="839" t="s">
        <v>136</v>
      </c>
      <c r="BA95" s="839" t="s">
        <v>136</v>
      </c>
      <c r="BB95" s="839" t="s">
        <v>136</v>
      </c>
      <c r="BC95" s="839" t="s">
        <v>136</v>
      </c>
      <c r="BD95" s="874" t="s">
        <v>4200</v>
      </c>
      <c r="BE95" s="597">
        <v>1996</v>
      </c>
      <c r="BF95" s="865">
        <f t="shared" si="45"/>
        <v>2</v>
      </c>
      <c r="BG95" s="849" t="s">
        <v>136</v>
      </c>
    </row>
    <row r="96" spans="1:59" ht="11.25" customHeight="1" x14ac:dyDescent="0.2">
      <c r="A96" s="831" t="s">
        <v>692</v>
      </c>
      <c r="B96" s="842" t="s">
        <v>693</v>
      </c>
      <c r="C96" s="898" t="s">
        <v>131</v>
      </c>
      <c r="D96" s="898" t="s">
        <v>4274</v>
      </c>
      <c r="E96" s="705">
        <v>25</v>
      </c>
      <c r="F96" s="1139">
        <v>138</v>
      </c>
      <c r="G96" s="1139" t="s">
        <v>37</v>
      </c>
      <c r="H96" s="1139" t="s">
        <v>37</v>
      </c>
      <c r="I96" s="833">
        <v>39.29</v>
      </c>
      <c r="J96" s="624">
        <f t="shared" si="32"/>
        <v>3.3850852634258084</v>
      </c>
      <c r="K96" s="851">
        <v>0.33250000000000002</v>
      </c>
      <c r="L96" s="854">
        <v>4</v>
      </c>
      <c r="M96" s="615">
        <f t="shared" si="33"/>
        <v>1.33</v>
      </c>
      <c r="N96" s="837" t="s">
        <v>163</v>
      </c>
      <c r="O96" s="707">
        <v>0.3125</v>
      </c>
      <c r="P96" s="606">
        <v>44095</v>
      </c>
      <c r="Q96" s="606">
        <v>44105</v>
      </c>
      <c r="R96" s="615">
        <f t="shared" si="34"/>
        <v>6.4000000000000057</v>
      </c>
      <c r="S96" s="673">
        <f>IF(INDEX(Historical!$D$7:$D$1257,MATCH(B96,Historical!$B$7:$B$1281,0))=0,"n/a",(INDEX(Historical!$C$7:$C$1259,MATCH(B96,Historical!$B$7:$B$1281,0))/INDEX(Historical!$D$7:$D$1257,MATCH(B96,Historical!$B$7:$B$1281,0))-1)*100)</f>
        <v>6.7226890756302504</v>
      </c>
      <c r="T96" s="673">
        <f>IF(INDEX(Historical!$F$7:$F$1250,MATCH(B96,Historical!$B$7:$B$1281,0))=0,"n/a",((INDEX(Historical!$C$7:$C$1259,MATCH(B96,Historical!$B$7:$B$1281,0))/INDEX(Historical!$F$7:$F$1250,MATCH(B96,Historical!$B$7:$B$1281,0)))^(1/3)-1)*100)</f>
        <v>6.9724325738783843</v>
      </c>
      <c r="U96" s="673">
        <f>IF(INDEX(Historical!$H$7:$H$1250,MATCH(B96,Historical!$B$7:$B$1281,0))=0,"n/a",((INDEX(Historical!$C$7:$C$1259,MATCH(B96,Historical!$B$7:$B$1281,0))/INDEX(Historical!$H$7:$H$1250,MATCH(B96,Historical!$B$7:$B$1281,0)))^(1/5)-1)*100)</f>
        <v>6.7767075697025003</v>
      </c>
      <c r="V96" s="673">
        <f>IF(INDEX(Historical!$O$7:$O$1250,MATCH(B96,Historical!$B$7:$B$1281,0))=0,"n/a",((INDEX(Historical!$C$7:$C$1259,MATCH(B96,Historical!$B$7:$B$1281,0))/INDEX(Historical!$O$7:$O$1250,MATCH(B96,Historical!$B$7:$B$1281,0)))^(1/10)-1)*100)</f>
        <v>6.4460329780162251</v>
      </c>
      <c r="W96" s="674">
        <f t="shared" si="35"/>
        <v>1.0512989295608663</v>
      </c>
      <c r="X96" s="675" t="str">
        <f t="shared" si="36"/>
        <v>n/a</v>
      </c>
      <c r="Y96" s="637"/>
      <c r="Z96" s="624">
        <f t="shared" si="37"/>
        <v>68.911917098445599</v>
      </c>
      <c r="AA96" s="853">
        <f t="shared" si="38"/>
        <v>20.357512953367877</v>
      </c>
      <c r="AB96" s="854">
        <v>9</v>
      </c>
      <c r="AC96" s="833">
        <v>1.93</v>
      </c>
      <c r="AD96" s="833">
        <v>3.41</v>
      </c>
      <c r="AE96" s="833">
        <v>2.09</v>
      </c>
      <c r="AF96" s="833">
        <v>2.23</v>
      </c>
      <c r="AG96" s="833">
        <v>10.5</v>
      </c>
      <c r="AH96" s="833">
        <v>7.8</v>
      </c>
      <c r="AI96" s="833">
        <v>39.11</v>
      </c>
      <c r="AJ96" s="833">
        <v>-0.6</v>
      </c>
      <c r="AK96" s="833">
        <v>6</v>
      </c>
      <c r="AL96" s="845">
        <v>3740</v>
      </c>
      <c r="AM96" s="839">
        <v>0.5</v>
      </c>
      <c r="AN96" s="833">
        <v>1.43</v>
      </c>
      <c r="AO96" s="711">
        <f t="shared" si="39"/>
        <v>-10.195720120239567</v>
      </c>
      <c r="AP96" s="712">
        <f t="shared" si="40"/>
        <v>10.16179283312831</v>
      </c>
      <c r="AQ96" s="855">
        <f t="shared" si="41"/>
        <v>42.04420890226843</v>
      </c>
      <c r="AR96" s="624">
        <f>INDEX(Historical!$C$7:$C$1259,MATCH(B96,Historical!$B$7:$B$1281,0))*IF(AH96="n/a",1.03,IF(AH96&lt;0,1.01,IF(AH96&gt;10,1.1,(1+AH96/100))))</f>
        <v>1.3690600000000002</v>
      </c>
      <c r="AS96" s="853">
        <f t="shared" si="42"/>
        <v>1.5059660000000004</v>
      </c>
      <c r="AT96" s="853">
        <f t="shared" si="46"/>
        <v>1.5963239600000005</v>
      </c>
      <c r="AU96" s="853">
        <f t="shared" si="46"/>
        <v>1.6921033976000006</v>
      </c>
      <c r="AV96" s="853">
        <f t="shared" si="46"/>
        <v>1.7936296014560007</v>
      </c>
      <c r="AW96" s="624">
        <f t="shared" si="43"/>
        <v>7.9570829590560024</v>
      </c>
      <c r="AX96" s="719">
        <f t="shared" si="44"/>
        <v>20.252183657561726</v>
      </c>
      <c r="AY96" s="900">
        <v>0.56000000000000005</v>
      </c>
      <c r="AZ96" s="839">
        <v>85.86</v>
      </c>
      <c r="BA96" s="839">
        <v>-4.17</v>
      </c>
      <c r="BB96" s="839">
        <v>8.5299999999999994</v>
      </c>
      <c r="BC96" s="839">
        <v>20.07</v>
      </c>
      <c r="BE96" s="597">
        <v>1996</v>
      </c>
      <c r="BF96" s="865">
        <f t="shared" si="45"/>
        <v>2</v>
      </c>
      <c r="BG96" s="849">
        <v>3.5000000000000004</v>
      </c>
    </row>
    <row r="97" spans="1:59" s="744" customFormat="1" ht="11.25" customHeight="1" x14ac:dyDescent="0.2">
      <c r="A97" s="726" t="s">
        <v>299</v>
      </c>
      <c r="B97" s="751" t="s">
        <v>300</v>
      </c>
      <c r="C97" s="898" t="s">
        <v>4254</v>
      </c>
      <c r="D97" s="898" t="s">
        <v>4255</v>
      </c>
      <c r="E97" s="727">
        <v>31</v>
      </c>
      <c r="F97" s="1139">
        <v>90</v>
      </c>
      <c r="G97" s="1138" t="s">
        <v>37</v>
      </c>
      <c r="H97" s="1138" t="s">
        <v>37</v>
      </c>
      <c r="I97" s="737">
        <v>43.84</v>
      </c>
      <c r="J97" s="729">
        <f t="shared" si="32"/>
        <v>4.7445255474452548</v>
      </c>
      <c r="K97" s="749">
        <v>0.52</v>
      </c>
      <c r="L97" s="731">
        <v>4</v>
      </c>
      <c r="M97" s="732">
        <f t="shared" si="33"/>
        <v>2.08</v>
      </c>
      <c r="N97" s="733" t="s">
        <v>107</v>
      </c>
      <c r="O97" s="750">
        <v>0.51500000000000001</v>
      </c>
      <c r="P97" s="1130">
        <v>44042</v>
      </c>
      <c r="Q97" s="1130">
        <v>44057</v>
      </c>
      <c r="R97" s="732">
        <f t="shared" si="34"/>
        <v>0.97087378640776778</v>
      </c>
      <c r="S97" s="673">
        <f>IF(INDEX(Historical!$D$7:$D$1257,MATCH(B97,Historical!$B$7:$B$1281,0))=0,"n/a",(INDEX(Historical!$C$7:$C$1259,MATCH(B97,Historical!$B$7:$B$1281,0))/INDEX(Historical!$D$7:$D$1257,MATCH(B97,Historical!$B$7:$B$1281,0))-1)*100)</f>
        <v>1.9704433497536922</v>
      </c>
      <c r="T97" s="673">
        <f>IF(INDEX(Historical!$F$7:$F$1250,MATCH(B97,Historical!$B$7:$B$1281,0))=0,"n/a",((INDEX(Historical!$C$7:$C$1259,MATCH(B97,Historical!$B$7:$B$1281,0))/INDEX(Historical!$F$7:$F$1250,MATCH(B97,Historical!$B$7:$B$1281,0)))^(1/3)-1)*100)</f>
        <v>3.6300721240201783</v>
      </c>
      <c r="U97" s="673">
        <f>IF(INDEX(Historical!$H$7:$H$1250,MATCH(B97,Historical!$B$7:$B$1281,0))=0,"n/a",((INDEX(Historical!$C$7:$C$1259,MATCH(B97,Historical!$B$7:$B$1281,0))/INDEX(Historical!$H$7:$H$1250,MATCH(B97,Historical!$B$7:$B$1281,0)))^(1/5)-1)*100)</f>
        <v>3.8950477489882784</v>
      </c>
      <c r="V97" s="673">
        <f>IF(INDEX(Historical!$O$7:$O$1250,MATCH(B97,Historical!$B$7:$B$1281,0))=0,"n/a",((INDEX(Historical!$C$7:$C$1259,MATCH(B97,Historical!$B$7:$B$1281,0))/INDEX(Historical!$O$7:$O$1250,MATCH(B97,Historical!$B$7:$B$1281,0)))^(1/10)-1)*100)</f>
        <v>3.2046676955973519</v>
      </c>
      <c r="W97" s="674">
        <f t="shared" si="35"/>
        <v>1.2154295293516351</v>
      </c>
      <c r="X97" s="675">
        <f t="shared" si="36"/>
        <v>12.983492496627596</v>
      </c>
      <c r="Y97" s="751"/>
      <c r="Z97" s="729">
        <f t="shared" si="37"/>
        <v>170.49180327868854</v>
      </c>
      <c r="AA97" s="736">
        <f t="shared" si="38"/>
        <v>35.934426229508198</v>
      </c>
      <c r="AB97" s="731">
        <v>12</v>
      </c>
      <c r="AC97" s="737">
        <v>1.22</v>
      </c>
      <c r="AD97" s="737">
        <v>3.63</v>
      </c>
      <c r="AE97" s="737">
        <v>11.58</v>
      </c>
      <c r="AF97" s="737">
        <v>1.93</v>
      </c>
      <c r="AG97" s="737">
        <v>5.3</v>
      </c>
      <c r="AH97" s="737">
        <v>-21.8</v>
      </c>
      <c r="AI97" s="737">
        <v>7.6300000000000008</v>
      </c>
      <c r="AJ97" s="737">
        <v>0.3</v>
      </c>
      <c r="AK97" s="737">
        <v>10</v>
      </c>
      <c r="AL97" s="738">
        <v>7650</v>
      </c>
      <c r="AM97" s="739">
        <v>0.5</v>
      </c>
      <c r="AN97" s="737">
        <v>0.81</v>
      </c>
      <c r="AO97" s="740">
        <f t="shared" si="39"/>
        <v>-27.294852933074665</v>
      </c>
      <c r="AP97" s="741">
        <f t="shared" si="40"/>
        <v>8.6395732964335323</v>
      </c>
      <c r="AQ97" s="742">
        <f t="shared" si="41"/>
        <v>75.566945285458061</v>
      </c>
      <c r="AR97" s="624">
        <f>INDEX(Historical!$C$7:$C$1259,MATCH(B97,Historical!$B$7:$B$1281,0))*IF(AH97="n/a",1.03,IF(AH97&lt;0,1.01,IF(AH97&gt;10,1.1,(1+AH97/100))))</f>
        <v>2.0907</v>
      </c>
      <c r="AS97" s="736">
        <f t="shared" si="42"/>
        <v>2.2502204100000003</v>
      </c>
      <c r="AT97" s="736">
        <f t="shared" si="46"/>
        <v>2.4752424510000006</v>
      </c>
      <c r="AU97" s="736">
        <f t="shared" si="46"/>
        <v>2.7227666961000008</v>
      </c>
      <c r="AV97" s="736">
        <f t="shared" si="46"/>
        <v>2.9950433657100013</v>
      </c>
      <c r="AW97" s="729">
        <f t="shared" si="43"/>
        <v>12.533972922810003</v>
      </c>
      <c r="AX97" s="743">
        <f t="shared" si="44"/>
        <v>28.59026670348997</v>
      </c>
      <c r="AY97" s="901">
        <v>0.81</v>
      </c>
      <c r="AZ97" s="739">
        <v>82.36</v>
      </c>
      <c r="BA97" s="739">
        <v>-24.23</v>
      </c>
      <c r="BB97" s="739">
        <v>7.28</v>
      </c>
      <c r="BC97" s="739">
        <v>18.329999999999998</v>
      </c>
      <c r="BD97" s="1137"/>
      <c r="BE97" s="597">
        <v>1990</v>
      </c>
      <c r="BF97" s="865">
        <f t="shared" si="45"/>
        <v>3</v>
      </c>
      <c r="BG97" s="793">
        <v>2.8000000000000003</v>
      </c>
    </row>
    <row r="98" spans="1:59" ht="11.25" customHeight="1" x14ac:dyDescent="0.2">
      <c r="A98" s="831" t="s">
        <v>306</v>
      </c>
      <c r="B98" s="842" t="s">
        <v>307</v>
      </c>
      <c r="C98" s="898" t="s">
        <v>123</v>
      </c>
      <c r="D98" s="898" t="s">
        <v>4290</v>
      </c>
      <c r="E98" s="705">
        <v>48</v>
      </c>
      <c r="F98" s="1139">
        <v>45</v>
      </c>
      <c r="G98" s="1139" t="s">
        <v>37</v>
      </c>
      <c r="H98" s="1139" t="s">
        <v>37</v>
      </c>
      <c r="I98" s="833">
        <v>59.82</v>
      </c>
      <c r="J98" s="624">
        <f t="shared" si="32"/>
        <v>2.7081243731193583</v>
      </c>
      <c r="K98" s="844">
        <v>0.40500000000000003</v>
      </c>
      <c r="L98" s="854">
        <v>4</v>
      </c>
      <c r="M98" s="615">
        <f t="shared" si="33"/>
        <v>1.62</v>
      </c>
      <c r="N98" s="837" t="s">
        <v>271</v>
      </c>
      <c r="O98" s="706">
        <v>0.40250000000000002</v>
      </c>
      <c r="P98" s="606">
        <v>44195</v>
      </c>
      <c r="Q98" s="606">
        <v>44238</v>
      </c>
      <c r="R98" s="615">
        <f t="shared" si="34"/>
        <v>0.62111801242236075</v>
      </c>
      <c r="S98" s="673">
        <f>IF(INDEX(Historical!$D$7:$D$1257,MATCH(B98,Historical!$B$7:$B$1281,0))=0,"n/a",(INDEX(Historical!$C$7:$C$1259,MATCH(B98,Historical!$B$7:$B$1281,0))/INDEX(Historical!$D$7:$D$1257,MATCH(B98,Historical!$B$7:$B$1281,0))-1)*100)</f>
        <v>0.62500000000000888</v>
      </c>
      <c r="T98" s="673">
        <f>IF(INDEX(Historical!$F$7:$F$1250,MATCH(B98,Historical!$B$7:$B$1281,0))=0,"n/a",((INDEX(Historical!$C$7:$C$1259,MATCH(B98,Historical!$B$7:$B$1281,0))/INDEX(Historical!$F$7:$F$1250,MATCH(B98,Historical!$B$7:$B$1281,0)))^(1/3)-1)*100)</f>
        <v>2.1604921045758285</v>
      </c>
      <c r="U98" s="673">
        <f>IF(INDEX(Historical!$H$7:$H$1250,MATCH(B98,Historical!$B$7:$B$1281,0))=0,"n/a",((INDEX(Historical!$C$7:$C$1259,MATCH(B98,Historical!$B$7:$B$1281,0))/INDEX(Historical!$H$7:$H$1250,MATCH(B98,Historical!$B$7:$B$1281,0)))^(1/5)-1)*100)</f>
        <v>1.5612228872004863</v>
      </c>
      <c r="V98" s="673">
        <f>IF(INDEX(Historical!$O$7:$O$1250,MATCH(B98,Historical!$B$7:$B$1281,0))=0,"n/a",((INDEX(Historical!$C$7:$C$1259,MATCH(B98,Historical!$B$7:$B$1281,0))/INDEX(Historical!$O$7:$O$1250,MATCH(B98,Historical!$B$7:$B$1281,0)))^(1/10)-1)*100)</f>
        <v>1.1221601616978161</v>
      </c>
      <c r="W98" s="674">
        <f t="shared" si="35"/>
        <v>1.3912656503848551</v>
      </c>
      <c r="X98" s="675">
        <f t="shared" si="36"/>
        <v>0.10841825605558934</v>
      </c>
      <c r="Y98" s="648"/>
      <c r="Z98" s="624">
        <f t="shared" si="37"/>
        <v>192.85714285714289</v>
      </c>
      <c r="AA98" s="853">
        <f t="shared" si="38"/>
        <v>71.214285714285722</v>
      </c>
      <c r="AB98" s="854">
        <v>12</v>
      </c>
      <c r="AC98" s="833">
        <v>0.84</v>
      </c>
      <c r="AD98" s="833">
        <v>10.09</v>
      </c>
      <c r="AE98" s="833">
        <v>0.87</v>
      </c>
      <c r="AF98" s="833">
        <v>1.81</v>
      </c>
      <c r="AG98" s="833">
        <v>2.5</v>
      </c>
      <c r="AH98" s="833">
        <v>-44.4</v>
      </c>
      <c r="AI98" s="833">
        <v>-32.22</v>
      </c>
      <c r="AJ98" s="833">
        <v>14.399999999999999</v>
      </c>
      <c r="AK98" s="833">
        <v>7.2499999999999991</v>
      </c>
      <c r="AL98" s="845">
        <v>18080</v>
      </c>
      <c r="AM98" s="839">
        <v>0.2</v>
      </c>
      <c r="AN98" s="833">
        <v>0.54</v>
      </c>
      <c r="AO98" s="711">
        <f t="shared" si="39"/>
        <v>-66.944938453965875</v>
      </c>
      <c r="AP98" s="712">
        <f t="shared" si="40"/>
        <v>4.2693472603198446</v>
      </c>
      <c r="AQ98" s="855">
        <f t="shared" si="41"/>
        <v>139.34898476479174</v>
      </c>
      <c r="AR98" s="624">
        <f>INDEX(Historical!$C$7:$C$1259,MATCH(B98,Historical!$B$7:$B$1281,0))*IF(AH98="n/a",1.03,IF(AH98&lt;0,1.01,IF(AH98&gt;10,1.1,(1+AH98/100))))</f>
        <v>1.6261000000000001</v>
      </c>
      <c r="AS98" s="853">
        <f t="shared" si="42"/>
        <v>1.6423610000000002</v>
      </c>
      <c r="AT98" s="853">
        <f t="shared" si="46"/>
        <v>1.7614321725000002</v>
      </c>
      <c r="AU98" s="853">
        <f t="shared" si="46"/>
        <v>1.8891360050062502</v>
      </c>
      <c r="AV98" s="853">
        <f t="shared" si="46"/>
        <v>2.0260983653692035</v>
      </c>
      <c r="AW98" s="624">
        <f t="shared" si="43"/>
        <v>8.9451275428754542</v>
      </c>
      <c r="AX98" s="719">
        <f t="shared" si="44"/>
        <v>14.953406123161908</v>
      </c>
      <c r="AY98" s="900">
        <v>1.42</v>
      </c>
      <c r="AZ98" s="839">
        <v>117.33</v>
      </c>
      <c r="BA98" s="839">
        <v>-5.7700000000000005</v>
      </c>
      <c r="BB98" s="839">
        <v>9.02</v>
      </c>
      <c r="BC98" s="839">
        <v>24.02</v>
      </c>
      <c r="BE98" s="597">
        <v>1974</v>
      </c>
      <c r="BF98" s="865">
        <f t="shared" si="45"/>
        <v>4</v>
      </c>
      <c r="BG98" s="849">
        <v>1.4000000000000001</v>
      </c>
    </row>
    <row r="99" spans="1:59" ht="11.25" customHeight="1" x14ac:dyDescent="0.2">
      <c r="A99" s="831" t="s">
        <v>304</v>
      </c>
      <c r="B99" s="842" t="s">
        <v>305</v>
      </c>
      <c r="C99" s="1022" t="s">
        <v>131</v>
      </c>
      <c r="D99" s="1022" t="s">
        <v>4274</v>
      </c>
      <c r="E99" s="705">
        <v>65</v>
      </c>
      <c r="F99" s="1139">
        <v>3</v>
      </c>
      <c r="G99" s="1139" t="s">
        <v>37</v>
      </c>
      <c r="H99" s="1139" t="s">
        <v>37</v>
      </c>
      <c r="I99" s="833">
        <v>47.99</v>
      </c>
      <c r="J99" s="624">
        <f t="shared" si="32"/>
        <v>4.0008335069806211</v>
      </c>
      <c r="K99" s="844">
        <v>0.48</v>
      </c>
      <c r="L99" s="854">
        <v>4</v>
      </c>
      <c r="M99" s="615">
        <f t="shared" si="33"/>
        <v>1.92</v>
      </c>
      <c r="N99" s="837" t="s">
        <v>107</v>
      </c>
      <c r="O99" s="706">
        <v>0.47749999999999998</v>
      </c>
      <c r="P99" s="606">
        <v>44133</v>
      </c>
      <c r="Q99" s="606">
        <v>44148</v>
      </c>
      <c r="R99" s="615">
        <f t="shared" si="34"/>
        <v>0.52356020942408421</v>
      </c>
      <c r="S99" s="673">
        <f>IF(INDEX(Historical!$D$7:$D$1257,MATCH(B99,Historical!$B$7:$B$1281,0))=0,"n/a",(INDEX(Historical!$C$7:$C$1259,MATCH(B99,Historical!$B$7:$B$1281,0))/INDEX(Historical!$D$7:$D$1257,MATCH(B99,Historical!$B$7:$B$1281,0))-1)*100)</f>
        <v>0.52562417871222511</v>
      </c>
      <c r="T99" s="673">
        <f>IF(INDEX(Historical!$F$7:$F$1250,MATCH(B99,Historical!$B$7:$B$1281,0))=0,"n/a",((INDEX(Historical!$C$7:$C$1259,MATCH(B99,Historical!$B$7:$B$1281,0))/INDEX(Historical!$F$7:$F$1250,MATCH(B99,Historical!$B$7:$B$1281,0)))^(1/3)-1)*100)</f>
        <v>0.52841139523349678</v>
      </c>
      <c r="U99" s="673">
        <f>IF(INDEX(Historical!$H$7:$H$1250,MATCH(B99,Historical!$B$7:$B$1281,0))=0,"n/a",((INDEX(Historical!$C$7:$C$1259,MATCH(B99,Historical!$B$7:$B$1281,0))/INDEX(Historical!$H$7:$H$1250,MATCH(B99,Historical!$B$7:$B$1281,0)))^(1/5)-1)*100)</f>
        <v>0.6123993573736497</v>
      </c>
      <c r="V99" s="673">
        <f>IF(INDEX(Historical!$O$7:$O$1250,MATCH(B99,Historical!$B$7:$B$1281,0))=0,"n/a",((INDEX(Historical!$C$7:$C$1259,MATCH(B99,Historical!$B$7:$B$1281,0))/INDEX(Historical!$O$7:$O$1250,MATCH(B99,Historical!$B$7:$B$1281,0)))^(1/10)-1)*100)</f>
        <v>1.304611692632851</v>
      </c>
      <c r="W99" s="674">
        <f t="shared" si="35"/>
        <v>0.46941121318463724</v>
      </c>
      <c r="X99" s="675">
        <f t="shared" si="36"/>
        <v>2.041331191245499</v>
      </c>
      <c r="Y99" s="842"/>
      <c r="Z99" s="624">
        <f t="shared" si="37"/>
        <v>93.203883495145618</v>
      </c>
      <c r="AA99" s="853">
        <f t="shared" si="38"/>
        <v>23.296116504854368</v>
      </c>
      <c r="AB99" s="854">
        <v>12</v>
      </c>
      <c r="AC99" s="833">
        <v>2.06</v>
      </c>
      <c r="AD99" s="833">
        <v>7.65</v>
      </c>
      <c r="AE99" s="833">
        <v>1.93</v>
      </c>
      <c r="AF99" s="833">
        <v>1.75</v>
      </c>
      <c r="AG99" s="833">
        <v>7.0000000000000009</v>
      </c>
      <c r="AH99" s="834">
        <v>-6.2</v>
      </c>
      <c r="AI99" s="834">
        <v>10.85</v>
      </c>
      <c r="AJ99" s="833">
        <v>0.3</v>
      </c>
      <c r="AK99" s="833">
        <v>3.1</v>
      </c>
      <c r="AL99" s="845">
        <v>1470</v>
      </c>
      <c r="AM99" s="839">
        <v>0.5</v>
      </c>
      <c r="AN99" s="833">
        <v>1.38</v>
      </c>
      <c r="AO99" s="711">
        <f t="shared" si="39"/>
        <v>-18.682883640500098</v>
      </c>
      <c r="AP99" s="712">
        <f t="shared" si="40"/>
        <v>4.6132328643542708</v>
      </c>
      <c r="AQ99" s="855">
        <f t="shared" si="41"/>
        <v>34.607584206826346</v>
      </c>
      <c r="AR99" s="624">
        <f>INDEX(Historical!$C$7:$C$1259,MATCH(B99,Historical!$B$7:$B$1281,0))*IF(AH99="n/a",1.03,IF(AH99&lt;0,1.01,IF(AH99&gt;10,1.1,(1+AH99/100))))</f>
        <v>1.9316250000000001</v>
      </c>
      <c r="AS99" s="853">
        <f t="shared" si="42"/>
        <v>2.1247875000000005</v>
      </c>
      <c r="AT99" s="853">
        <f t="shared" si="46"/>
        <v>2.1906559125000005</v>
      </c>
      <c r="AU99" s="853">
        <f t="shared" si="46"/>
        <v>2.2585662457875002</v>
      </c>
      <c r="AV99" s="853">
        <f t="shared" si="46"/>
        <v>2.3285817994069125</v>
      </c>
      <c r="AW99" s="624">
        <f t="shared" si="43"/>
        <v>10.834216457694414</v>
      </c>
      <c r="AX99" s="719">
        <f t="shared" si="44"/>
        <v>22.575987617617031</v>
      </c>
      <c r="AY99" s="900">
        <v>0.45</v>
      </c>
      <c r="AZ99" s="839">
        <v>15.06</v>
      </c>
      <c r="BA99" s="839">
        <v>-36.08</v>
      </c>
      <c r="BB99" s="839">
        <v>4.07</v>
      </c>
      <c r="BC99" s="839">
        <v>-4.8099999999999996</v>
      </c>
      <c r="BE99" s="597">
        <v>1957</v>
      </c>
      <c r="BF99" s="865">
        <f t="shared" si="45"/>
        <v>8</v>
      </c>
      <c r="BG99" s="849">
        <v>1.7000000000000002</v>
      </c>
    </row>
    <row r="100" spans="1:59" ht="11.25" customHeight="1" x14ac:dyDescent="0.2">
      <c r="A100" s="831" t="s">
        <v>748</v>
      </c>
      <c r="B100" s="842" t="s">
        <v>749</v>
      </c>
      <c r="C100" s="898" t="s">
        <v>4254</v>
      </c>
      <c r="D100" s="898" t="s">
        <v>4255</v>
      </c>
      <c r="E100" s="705">
        <v>28</v>
      </c>
      <c r="F100" s="1139">
        <v>113</v>
      </c>
      <c r="G100" s="1139" t="s">
        <v>115</v>
      </c>
      <c r="H100" s="1139" t="s">
        <v>115</v>
      </c>
      <c r="I100" s="833">
        <v>60.26</v>
      </c>
      <c r="J100" s="624">
        <f t="shared" si="32"/>
        <v>4.6697643544639895</v>
      </c>
      <c r="K100" s="851">
        <v>0.23449999999999999</v>
      </c>
      <c r="L100" s="854">
        <v>12</v>
      </c>
      <c r="M100" s="615">
        <f t="shared" si="33"/>
        <v>2.8140000000000001</v>
      </c>
      <c r="N100" s="837" t="s">
        <v>750</v>
      </c>
      <c r="O100" s="707">
        <v>0.23400000000000001</v>
      </c>
      <c r="P100" s="606">
        <v>44196</v>
      </c>
      <c r="Q100" s="606">
        <v>44211</v>
      </c>
      <c r="R100" s="615">
        <f t="shared" si="34"/>
        <v>0.21367521367520198</v>
      </c>
      <c r="S100" s="673">
        <f>IF(INDEX(Historical!$D$7:$D$1257,MATCH(B100,Historical!$B$7:$B$1281,0))=0,"n/a",(INDEX(Historical!$C$7:$C$1259,MATCH(B100,Historical!$B$7:$B$1281,0))/INDEX(Historical!$D$7:$D$1257,MATCH(B100,Historical!$B$7:$B$1281,0))-1)*100)</f>
        <v>3.0806124331304252</v>
      </c>
      <c r="T100" s="673">
        <f>IF(INDEX(Historical!$F$7:$F$1250,MATCH(B100,Historical!$B$7:$B$1281,0))=0,"n/a",((INDEX(Historical!$C$7:$C$1259,MATCH(B100,Historical!$B$7:$B$1281,0))/INDEX(Historical!$F$7:$F$1250,MATCH(B100,Historical!$B$7:$B$1281,0)))^(1/3)-1)*100)</f>
        <v>3.2958354886355012</v>
      </c>
      <c r="U100" s="673">
        <f>IF(INDEX(Historical!$H$7:$H$1250,MATCH(B100,Historical!$B$7:$B$1281,0))=0,"n/a",((INDEX(Historical!$C$7:$C$1259,MATCH(B100,Historical!$B$7:$B$1281,0))/INDEX(Historical!$H$7:$H$1250,MATCH(B100,Historical!$B$7:$B$1281,0)))^(1/5)-1)*100)</f>
        <v>4.2283631490142026</v>
      </c>
      <c r="V100" s="673">
        <f>IF(INDEX(Historical!$O$7:$O$1250,MATCH(B100,Historical!$B$7:$B$1281,0))=0,"n/a",((INDEX(Historical!$C$7:$C$1259,MATCH(B100,Historical!$B$7:$B$1281,0))/INDEX(Historical!$O$7:$O$1250,MATCH(B100,Historical!$B$7:$B$1281,0)))^(1/10)-1)*100)</f>
        <v>4.9269671537289561</v>
      </c>
      <c r="W100" s="674">
        <f t="shared" si="35"/>
        <v>0.85820810593672869</v>
      </c>
      <c r="X100" s="675">
        <f t="shared" si="36"/>
        <v>0.69317428672363979</v>
      </c>
      <c r="Y100" s="843"/>
      <c r="Z100" s="624">
        <f t="shared" si="37"/>
        <v>232.56198347107437</v>
      </c>
      <c r="AA100" s="853">
        <f t="shared" si="38"/>
        <v>49.801652892561982</v>
      </c>
      <c r="AB100" s="854">
        <v>12</v>
      </c>
      <c r="AC100" s="833">
        <v>1.21</v>
      </c>
      <c r="AD100" s="833">
        <v>9.36</v>
      </c>
      <c r="AE100" s="833">
        <v>14.06</v>
      </c>
      <c r="AF100" s="833">
        <v>2.04</v>
      </c>
      <c r="AG100" s="833">
        <v>4</v>
      </c>
      <c r="AH100" s="833">
        <v>10.100000000000001</v>
      </c>
      <c r="AI100" s="833">
        <v>13.919999999999998</v>
      </c>
      <c r="AJ100" s="833">
        <v>6.1</v>
      </c>
      <c r="AK100" s="833">
        <v>5.45</v>
      </c>
      <c r="AL100" s="845">
        <v>22930</v>
      </c>
      <c r="AM100" s="839">
        <v>0.1</v>
      </c>
      <c r="AN100" s="833">
        <v>0.81</v>
      </c>
      <c r="AO100" s="711">
        <f t="shared" si="39"/>
        <v>-40.903525389083789</v>
      </c>
      <c r="AP100" s="712">
        <f t="shared" si="40"/>
        <v>8.898127503478193</v>
      </c>
      <c r="AQ100" s="855">
        <f t="shared" si="41"/>
        <v>112.49352607218302</v>
      </c>
      <c r="AR100" s="624">
        <f>INDEX(Historical!$C$7:$C$1259,MATCH(B100,Historical!$B$7:$B$1281,0))*IF(AH100="n/a",1.03,IF(AH100&lt;0,1.01,IF(AH100&gt;10,1.1,(1+AH100/100))))</f>
        <v>3.0734000000000004</v>
      </c>
      <c r="AS100" s="853">
        <f t="shared" si="42"/>
        <v>3.3807400000000007</v>
      </c>
      <c r="AT100" s="853">
        <f t="shared" si="46"/>
        <v>3.5649903300000005</v>
      </c>
      <c r="AU100" s="853">
        <f t="shared" si="46"/>
        <v>3.7592823029850004</v>
      </c>
      <c r="AV100" s="853">
        <f t="shared" si="46"/>
        <v>3.9641631884976829</v>
      </c>
      <c r="AW100" s="624">
        <f t="shared" si="43"/>
        <v>17.742575821482685</v>
      </c>
      <c r="AX100" s="719">
        <f t="shared" si="44"/>
        <v>29.44337175818567</v>
      </c>
      <c r="AY100" s="900">
        <v>0.72</v>
      </c>
      <c r="AZ100" s="839">
        <v>58.58</v>
      </c>
      <c r="BA100" s="839">
        <v>-26.27</v>
      </c>
      <c r="BB100" s="839">
        <v>-0.48</v>
      </c>
      <c r="BC100" s="839">
        <v>-0.11</v>
      </c>
      <c r="BE100" s="597">
        <v>1994</v>
      </c>
      <c r="BF100" s="865">
        <f t="shared" si="45"/>
        <v>2</v>
      </c>
      <c r="BG100" s="849">
        <v>2.1</v>
      </c>
    </row>
    <row r="101" spans="1:59" ht="11.25" customHeight="1" x14ac:dyDescent="0.2">
      <c r="A101" s="838" t="s">
        <v>308</v>
      </c>
      <c r="B101" s="842" t="s">
        <v>309</v>
      </c>
      <c r="C101" s="898" t="s">
        <v>108</v>
      </c>
      <c r="D101" s="898" t="s">
        <v>118</v>
      </c>
      <c r="E101" s="705">
        <v>40</v>
      </c>
      <c r="F101" s="1139">
        <v>67</v>
      </c>
      <c r="G101" s="1139" t="s">
        <v>37</v>
      </c>
      <c r="H101" s="1139" t="s">
        <v>115</v>
      </c>
      <c r="I101" s="833">
        <v>19.329999999999998</v>
      </c>
      <c r="J101" s="624">
        <f t="shared" si="32"/>
        <v>4.5525090532850498</v>
      </c>
      <c r="K101" s="844">
        <v>0.22</v>
      </c>
      <c r="L101" s="854">
        <v>4</v>
      </c>
      <c r="M101" s="615">
        <f t="shared" si="33"/>
        <v>0.88</v>
      </c>
      <c r="N101" s="837" t="s">
        <v>148</v>
      </c>
      <c r="O101" s="706">
        <v>0.21</v>
      </c>
      <c r="P101" s="606">
        <v>44263</v>
      </c>
      <c r="Q101" s="606">
        <v>44270</v>
      </c>
      <c r="R101" s="615">
        <f t="shared" si="34"/>
        <v>4.7619047619047663</v>
      </c>
      <c r="S101" s="673">
        <f>IF(INDEX(Historical!$D$7:$D$1257,MATCH(B101,Historical!$B$7:$B$1281,0))=0,"n/a",(INDEX(Historical!$C$7:$C$1259,MATCH(B101,Historical!$B$7:$B$1281,0))/INDEX(Historical!$D$7:$D$1257,MATCH(B101,Historical!$B$7:$B$1281,0))-1)*100)</f>
        <v>4.9999999999999822</v>
      </c>
      <c r="T101" s="673">
        <f>IF(INDEX(Historical!$F$7:$F$1250,MATCH(B101,Historical!$B$7:$B$1281,0))=0,"n/a",((INDEX(Historical!$C$7:$C$1259,MATCH(B101,Historical!$B$7:$B$1281,0))/INDEX(Historical!$F$7:$F$1250,MATCH(B101,Historical!$B$7:$B$1281,0)))^(1/3)-1)*100)</f>
        <v>3.3923876378405105</v>
      </c>
      <c r="U101" s="673">
        <f>IF(INDEX(Historical!$H$7:$H$1250,MATCH(B101,Historical!$B$7:$B$1281,0))=0,"n/a",((INDEX(Historical!$C$7:$C$1259,MATCH(B101,Historical!$B$7:$B$1281,0))/INDEX(Historical!$H$7:$H$1250,MATCH(B101,Historical!$B$7:$B$1281,0)))^(1/5)-1)*100)</f>
        <v>2.5674393510510152</v>
      </c>
      <c r="V101" s="673">
        <f>IF(INDEX(Historical!$O$7:$O$1250,MATCH(B101,Historical!$B$7:$B$1281,0))=0,"n/a",((INDEX(Historical!$C$7:$C$1259,MATCH(B101,Historical!$B$7:$B$1281,0))/INDEX(Historical!$O$7:$O$1250,MATCH(B101,Historical!$B$7:$B$1281,0)))^(1/10)-1)*100)</f>
        <v>1.9865779002786743</v>
      </c>
      <c r="W101" s="674">
        <f t="shared" si="35"/>
        <v>1.292392989316381</v>
      </c>
      <c r="X101" s="675">
        <f t="shared" si="36"/>
        <v>0.13166355646415462</v>
      </c>
      <c r="Y101" s="640"/>
      <c r="Z101" s="624">
        <f t="shared" si="37"/>
        <v>46.560846560846564</v>
      </c>
      <c r="AA101" s="853">
        <f t="shared" si="38"/>
        <v>10.227513227513228</v>
      </c>
      <c r="AB101" s="854">
        <v>12</v>
      </c>
      <c r="AC101" s="833">
        <v>1.89</v>
      </c>
      <c r="AD101" s="833">
        <v>1.04</v>
      </c>
      <c r="AE101" s="833">
        <v>0.83</v>
      </c>
      <c r="AF101" s="833">
        <v>0.96</v>
      </c>
      <c r="AG101" s="833">
        <v>4.7</v>
      </c>
      <c r="AH101" s="833">
        <v>184.9</v>
      </c>
      <c r="AI101" s="833">
        <v>2.46</v>
      </c>
      <c r="AJ101" s="833">
        <v>19.5</v>
      </c>
      <c r="AK101" s="833">
        <v>10</v>
      </c>
      <c r="AL101" s="845">
        <v>5920</v>
      </c>
      <c r="AM101" s="839">
        <v>0.6</v>
      </c>
      <c r="AN101" s="833">
        <v>0.16</v>
      </c>
      <c r="AO101" s="711">
        <f t="shared" si="39"/>
        <v>-3.1075648231771629</v>
      </c>
      <c r="AP101" s="712">
        <f t="shared" si="40"/>
        <v>7.119948404336065</v>
      </c>
      <c r="AQ101" s="855">
        <f t="shared" si="41"/>
        <v>-33.94139740297021</v>
      </c>
      <c r="AR101" s="624">
        <f>INDEX(Historical!$C$7:$C$1259,MATCH(B101,Historical!$B$7:$B$1281,0))*IF(AH101="n/a",1.03,IF(AH101&lt;0,1.01,IF(AH101&gt;10,1.1,(1+AH101/100))))</f>
        <v>0.92400000000000004</v>
      </c>
      <c r="AS101" s="853">
        <f t="shared" si="42"/>
        <v>0.94673039999999997</v>
      </c>
      <c r="AT101" s="853">
        <f t="shared" si="46"/>
        <v>1.0414034400000001</v>
      </c>
      <c r="AU101" s="853">
        <f t="shared" si="46"/>
        <v>1.1455437840000002</v>
      </c>
      <c r="AV101" s="853">
        <f t="shared" si="46"/>
        <v>1.2600981624000003</v>
      </c>
      <c r="AW101" s="624">
        <f t="shared" si="43"/>
        <v>5.3177757864000004</v>
      </c>
      <c r="AX101" s="719">
        <f t="shared" si="44"/>
        <v>27.51048001241594</v>
      </c>
      <c r="AY101" s="900">
        <v>0.81</v>
      </c>
      <c r="AZ101" s="839">
        <v>71.41</v>
      </c>
      <c r="BA101" s="839">
        <v>-7.3999999999999995</v>
      </c>
      <c r="BB101" s="839">
        <v>2.4</v>
      </c>
      <c r="BC101" s="839">
        <v>17.96</v>
      </c>
      <c r="BE101" s="597">
        <v>1982</v>
      </c>
      <c r="BF101" s="865">
        <f t="shared" si="45"/>
        <v>3</v>
      </c>
      <c r="BG101" s="849">
        <v>1.3</v>
      </c>
    </row>
    <row r="102" spans="1:59" ht="11.25" customHeight="1" x14ac:dyDescent="0.2">
      <c r="A102" s="831" t="s">
        <v>4317</v>
      </c>
      <c r="B102" s="842" t="s">
        <v>4119</v>
      </c>
      <c r="C102" s="898" t="s">
        <v>108</v>
      </c>
      <c r="D102" s="898" t="s">
        <v>4273</v>
      </c>
      <c r="E102" s="705">
        <v>25</v>
      </c>
      <c r="F102" s="1139">
        <v>140</v>
      </c>
      <c r="G102" s="1139" t="s">
        <v>106</v>
      </c>
      <c r="H102" s="1139" t="s">
        <v>106</v>
      </c>
      <c r="I102" s="841">
        <v>41.22</v>
      </c>
      <c r="J102" s="624">
        <f t="shared" si="32"/>
        <v>2.6928675400291122</v>
      </c>
      <c r="K102" s="851">
        <v>0.27750000000000002</v>
      </c>
      <c r="L102" s="854">
        <v>4</v>
      </c>
      <c r="M102" s="615">
        <f t="shared" si="33"/>
        <v>1.1100000000000001</v>
      </c>
      <c r="N102" s="837" t="s">
        <v>455</v>
      </c>
      <c r="O102" s="707">
        <v>0.27500000000000002</v>
      </c>
      <c r="P102" s="606">
        <v>44210</v>
      </c>
      <c r="Q102" s="606">
        <v>44218</v>
      </c>
      <c r="R102" s="615">
        <f t="shared" si="34"/>
        <v>0.90909090909090973</v>
      </c>
      <c r="S102" s="673">
        <f>IF(INDEX(Historical!$D$7:$D$1257,MATCH(B102,Historical!$B$7:$B$1281,0))=0,"n/a",(INDEX(Historical!$C$7:$C$1259,MATCH(B102,Historical!$B$7:$B$1281,0))/INDEX(Historical!$D$7:$D$1257,MATCH(B102,Historical!$B$7:$B$1281,0))-1)*100)</f>
        <v>14.627659574468076</v>
      </c>
      <c r="T102" s="673">
        <f>IF(INDEX(Historical!$F$7:$F$1250,MATCH(B102,Historical!$B$7:$B$1281,0))=0,"n/a",((INDEX(Historical!$C$7:$C$1259,MATCH(B102,Historical!$B$7:$B$1281,0))/INDEX(Historical!$F$7:$F$1250,MATCH(B102,Historical!$B$7:$B$1281,0)))^(1/3)-1)*100)</f>
        <v>14.917537197840769</v>
      </c>
      <c r="U102" s="673">
        <f>IF(INDEX(Historical!$H$7:$H$1250,MATCH(B102,Historical!$B$7:$B$1281,0))=0,"n/a",((INDEX(Historical!$C$7:$C$1259,MATCH(B102,Historical!$B$7:$B$1281,0))/INDEX(Historical!$H$7:$H$1250,MATCH(B102,Historical!$B$7:$B$1281,0)))^(1/5)-1)*100)</f>
        <v>14.396020755889394</v>
      </c>
      <c r="V102" s="673">
        <f>IF(INDEX(Historical!$O$7:$O$1250,MATCH(B102,Historical!$B$7:$B$1281,0))=0,"n/a",((INDEX(Historical!$C$7:$C$1259,MATCH(B102,Historical!$B$7:$B$1281,0))/INDEX(Historical!$O$7:$O$1250,MATCH(B102,Historical!$B$7:$B$1281,0)))^(1/10)-1)*100)</f>
        <v>21.795881219997714</v>
      </c>
      <c r="W102" s="674">
        <f t="shared" si="35"/>
        <v>0.66049271468230653</v>
      </c>
      <c r="X102" s="675">
        <f t="shared" si="36"/>
        <v>0.85690599737436868</v>
      </c>
      <c r="Y102" s="843" t="s">
        <v>4341</v>
      </c>
      <c r="Z102" s="624">
        <f t="shared" si="37"/>
        <v>49.115044247787623</v>
      </c>
      <c r="AA102" s="853">
        <f t="shared" si="38"/>
        <v>18.238938053097346</v>
      </c>
      <c r="AB102" s="854">
        <v>12</v>
      </c>
      <c r="AC102" s="833">
        <v>2.2599999999999998</v>
      </c>
      <c r="AD102" s="833">
        <v>1.54</v>
      </c>
      <c r="AE102" s="833">
        <v>4.76</v>
      </c>
      <c r="AF102" s="833">
        <v>1.29</v>
      </c>
      <c r="AG102" s="833">
        <v>6.5</v>
      </c>
      <c r="AH102" s="833">
        <v>1.9</v>
      </c>
      <c r="AI102" s="833">
        <v>-1.35</v>
      </c>
      <c r="AJ102" s="833">
        <v>16.8</v>
      </c>
      <c r="AK102" s="833">
        <v>12</v>
      </c>
      <c r="AL102" s="845">
        <v>5150</v>
      </c>
      <c r="AM102" s="839">
        <v>1.0999999999999999</v>
      </c>
      <c r="AN102" s="833">
        <v>0.26</v>
      </c>
      <c r="AO102" s="711">
        <f t="shared" si="39"/>
        <v>-1.1500497571788415</v>
      </c>
      <c r="AP102" s="712">
        <f t="shared" si="40"/>
        <v>17.088888295918505</v>
      </c>
      <c r="AQ102" s="855">
        <f t="shared" si="41"/>
        <v>2.2594306186108026</v>
      </c>
      <c r="AR102" s="624">
        <f>INDEX(Historical!$C$7:$C$1259,MATCH(B102,Historical!$B$7:$B$1281,0))*IF(AH102="n/a",1.03,IF(AH102&lt;0,1.01,IF(AH102&gt;10,1.1,(1+AH102/100))))</f>
        <v>1.0979724999999998</v>
      </c>
      <c r="AS102" s="853">
        <f t="shared" si="42"/>
        <v>1.1089522249999999</v>
      </c>
      <c r="AT102" s="853">
        <f t="shared" si="46"/>
        <v>1.2198474475000001</v>
      </c>
      <c r="AU102" s="853">
        <f t="shared" si="46"/>
        <v>1.3418321922500003</v>
      </c>
      <c r="AV102" s="853">
        <f t="shared" si="46"/>
        <v>1.4760154114750004</v>
      </c>
      <c r="AW102" s="624">
        <f t="shared" si="43"/>
        <v>6.244619776225</v>
      </c>
      <c r="AX102" s="719">
        <f t="shared" si="44"/>
        <v>15.149489995693838</v>
      </c>
      <c r="AY102" s="900">
        <v>1.81</v>
      </c>
      <c r="AZ102" s="839">
        <v>190.28</v>
      </c>
      <c r="BA102" s="839">
        <v>-5.6099999999999994</v>
      </c>
      <c r="BB102" s="839">
        <v>15.73</v>
      </c>
      <c r="BC102" s="839">
        <v>52.27</v>
      </c>
      <c r="BE102" s="597">
        <v>1997</v>
      </c>
      <c r="BF102" s="865">
        <f t="shared" si="45"/>
        <v>2</v>
      </c>
      <c r="BG102" s="849">
        <v>1.0999999999999999</v>
      </c>
    </row>
    <row r="103" spans="1:59" ht="11.25" customHeight="1" x14ac:dyDescent="0.2">
      <c r="A103" s="838" t="s">
        <v>314</v>
      </c>
      <c r="B103" s="842" t="s">
        <v>315</v>
      </c>
      <c r="C103" s="898" t="s">
        <v>108</v>
      </c>
      <c r="D103" s="898" t="s">
        <v>4273</v>
      </c>
      <c r="E103" s="705">
        <v>28</v>
      </c>
      <c r="F103" s="1139">
        <v>106</v>
      </c>
      <c r="G103" s="1139" t="s">
        <v>37</v>
      </c>
      <c r="H103" s="1139" t="s">
        <v>115</v>
      </c>
      <c r="I103" s="833">
        <v>17.940000000000001</v>
      </c>
      <c r="J103" s="624">
        <f t="shared" ref="J103:J134" si="47">(M103/I103)*100</f>
        <v>4.0133779264214038</v>
      </c>
      <c r="K103" s="851">
        <v>0.18</v>
      </c>
      <c r="L103" s="854">
        <v>4</v>
      </c>
      <c r="M103" s="615">
        <f t="shared" ref="M103:M134" si="48">K103*L103</f>
        <v>0.72</v>
      </c>
      <c r="N103" s="837" t="s">
        <v>107</v>
      </c>
      <c r="O103" s="707">
        <v>0.17749999999999999</v>
      </c>
      <c r="P103" s="1028">
        <v>43951</v>
      </c>
      <c r="Q103" s="1028">
        <v>43966</v>
      </c>
      <c r="R103" s="615">
        <f t="shared" ref="R103:R134" si="49">(K103-O103)/O103*100</f>
        <v>1.4084507042253533</v>
      </c>
      <c r="S103" s="673">
        <f>IF(INDEX(Historical!$D$7:$D$1257,MATCH(B103,Historical!$B$7:$B$1281,0))=0,"n/a",(INDEX(Historical!$C$7:$C$1259,MATCH(B103,Historical!$B$7:$B$1281,0))/INDEX(Historical!$D$7:$D$1257,MATCH(B103,Historical!$B$7:$B$1281,0))-1)*100)</f>
        <v>1.4134275618374659</v>
      </c>
      <c r="T103" s="673">
        <f>IF(INDEX(Historical!$F$7:$F$1250,MATCH(B103,Historical!$B$7:$B$1281,0))=0,"n/a",((INDEX(Historical!$C$7:$C$1259,MATCH(B103,Historical!$B$7:$B$1281,0))/INDEX(Historical!$F$7:$F$1250,MATCH(B103,Historical!$B$7:$B$1281,0)))^(1/3)-1)*100)</f>
        <v>1.433886868474854</v>
      </c>
      <c r="U103" s="673">
        <f>IF(INDEX(Historical!$H$7:$H$1250,MATCH(B103,Historical!$B$7:$B$1281,0))=0,"n/a",((INDEX(Historical!$C$7:$C$1259,MATCH(B103,Historical!$B$7:$B$1281,0))/INDEX(Historical!$H$7:$H$1250,MATCH(B103,Historical!$B$7:$B$1281,0)))^(1/5)-1)*100)</f>
        <v>1.6078365881258216</v>
      </c>
      <c r="V103" s="673">
        <f>IF(INDEX(Historical!$O$7:$O$1250,MATCH(B103,Historical!$B$7:$B$1281,0))=0,"n/a",((INDEX(Historical!$C$7:$C$1259,MATCH(B103,Historical!$B$7:$B$1281,0))/INDEX(Historical!$O$7:$O$1250,MATCH(B103,Historical!$B$7:$B$1281,0)))^(1/10)-1)*100)</f>
        <v>1.5122594453754301</v>
      </c>
      <c r="W103" s="674">
        <f t="shared" ref="W103:W134" si="50">IF(OR(U103&lt;=0,U103="n/a",V103&lt;=0,V103="n/a"),"n/a",U103/V103)</f>
        <v>1.0632015511906185</v>
      </c>
      <c r="X103" s="675">
        <f t="shared" ref="X103:X134" si="51">IF(OR(AJ103&lt;=0,AJ103="n/a",U103&lt;=0,U103="n/a"),"n/a",U103/AJ103)</f>
        <v>0.18480880323285306</v>
      </c>
      <c r="Y103" s="842"/>
      <c r="Z103" s="624">
        <f t="shared" ref="Z103:Z134" si="52">IF(OR(AC103&lt;0.01,AC103="n/a"),"n/a",M103/AC103*100)</f>
        <v>54.54545454545454</v>
      </c>
      <c r="AA103" s="853">
        <f t="shared" ref="AA103:AA134" si="53">IF(OR(AC103&lt;0.01,AC103="n/a"),"n/a",I103/AC103)</f>
        <v>13.590909090909092</v>
      </c>
      <c r="AB103" s="854">
        <v>12</v>
      </c>
      <c r="AC103" s="833">
        <v>1.32</v>
      </c>
      <c r="AD103" s="833">
        <v>1.02</v>
      </c>
      <c r="AE103" s="833">
        <v>4.22</v>
      </c>
      <c r="AF103" s="833">
        <v>1.02</v>
      </c>
      <c r="AG103" s="833">
        <v>6.3</v>
      </c>
      <c r="AH103" s="833">
        <v>0.8</v>
      </c>
      <c r="AI103" s="833">
        <v>0.16</v>
      </c>
      <c r="AJ103" s="833">
        <v>8.6999999999999993</v>
      </c>
      <c r="AK103" s="833">
        <v>13.73</v>
      </c>
      <c r="AL103" s="845">
        <v>7670</v>
      </c>
      <c r="AM103" s="839">
        <v>0.2</v>
      </c>
      <c r="AN103" s="833">
        <v>0</v>
      </c>
      <c r="AO103" s="711">
        <f t="shared" ref="AO103:AO134" si="54">IF(U103="n/a","n/a",IF(AA103&lt;0,"n/a",IF(AA103="n/a","n/a",J103+U103-AA103)))</f>
        <v>-7.9696945763618663</v>
      </c>
      <c r="AP103" s="712">
        <f t="shared" ref="AP103:AP134" si="55">IF(U103="n/a","n/a",J103+U103)</f>
        <v>5.6212145145472254</v>
      </c>
      <c r="AQ103" s="855">
        <f t="shared" ref="AQ103:AQ134" si="56">IF(OR(AC103&lt;0.01,AF103="n/a"),"n/a",(I103/SQRT(22.5*AC103*(I103/AF103))-1)*100)</f>
        <v>-21.506610971291849</v>
      </c>
      <c r="AR103" s="624">
        <f>INDEX(Historical!$C$7:$C$1259,MATCH(B103,Historical!$B$7:$B$1281,0))*IF(AH103="n/a",1.03,IF(AH103&lt;0,1.01,IF(AH103&gt;10,1.1,(1+AH103/100))))</f>
        <v>0.72323999999999999</v>
      </c>
      <c r="AS103" s="853">
        <f t="shared" ref="AS103:AS134" si="57">IF($AI103="n/a",1.03*AR103,IF($AI103&lt;0,1.01*AR103,IF($AI103&gt;10,1.1*AR103,(1+$AI103/100)*AR103)))</f>
        <v>0.72439718399999997</v>
      </c>
      <c r="AT103" s="853">
        <f t="shared" si="46"/>
        <v>0.79683690240000005</v>
      </c>
      <c r="AU103" s="853">
        <f t="shared" si="46"/>
        <v>0.87652059264000015</v>
      </c>
      <c r="AV103" s="853">
        <f t="shared" si="46"/>
        <v>0.96417265190400026</v>
      </c>
      <c r="AW103" s="624">
        <f t="shared" ref="AW103:AW134" si="58">SUM(AR103:AV103)</f>
        <v>4.0851673309440004</v>
      </c>
      <c r="AX103" s="719">
        <f t="shared" ref="AX103:AX134" si="59">AW103/I103*100</f>
        <v>22.771278321872909</v>
      </c>
      <c r="AY103" s="900">
        <v>1.24</v>
      </c>
      <c r="AZ103" s="839">
        <v>91.46</v>
      </c>
      <c r="BA103" s="839">
        <v>-7.5</v>
      </c>
      <c r="BB103" s="839">
        <v>24.98</v>
      </c>
      <c r="BC103" s="839">
        <v>47.82</v>
      </c>
      <c r="BE103" s="597">
        <v>1993</v>
      </c>
      <c r="BF103" s="865">
        <f t="shared" ref="BF103:BF134" si="60">IF(BE103&gt;2008,0,IF(BE103&gt;2001,1,IF(BE103&gt;1990,2,IF(BE103&gt;1980,3,IF(BE103&gt;1973,4,IF(BE103&gt;1970,5,IF(BE103&gt;1960,6,IF(BE103&gt;1958,7,IF(BE103&gt;1953,8,9)))))))))</f>
        <v>2</v>
      </c>
      <c r="BG103" s="849">
        <v>0.8</v>
      </c>
    </row>
    <row r="104" spans="1:59" ht="11.25" customHeight="1" x14ac:dyDescent="0.2">
      <c r="A104" s="831" t="s">
        <v>316</v>
      </c>
      <c r="B104" s="842" t="s">
        <v>317</v>
      </c>
      <c r="C104" s="898" t="s">
        <v>128</v>
      </c>
      <c r="D104" s="898" t="s">
        <v>4281</v>
      </c>
      <c r="E104" s="705">
        <v>48</v>
      </c>
      <c r="F104" s="1139">
        <v>41</v>
      </c>
      <c r="G104" s="1139" t="s">
        <v>115</v>
      </c>
      <c r="H104" s="1139" t="s">
        <v>115</v>
      </c>
      <c r="I104" s="833">
        <v>129.19</v>
      </c>
      <c r="J104" s="624">
        <f t="shared" si="47"/>
        <v>3.1658797120520168</v>
      </c>
      <c r="K104" s="844">
        <v>1.0225</v>
      </c>
      <c r="L104" s="854">
        <v>4</v>
      </c>
      <c r="M104" s="615">
        <f t="shared" si="48"/>
        <v>4.09</v>
      </c>
      <c r="N104" s="837" t="s">
        <v>318</v>
      </c>
      <c r="O104" s="706">
        <v>0.95499999999999996</v>
      </c>
      <c r="P104" s="606">
        <v>43986</v>
      </c>
      <c r="Q104" s="606">
        <v>44012</v>
      </c>
      <c r="R104" s="615">
        <f t="shared" si="49"/>
        <v>7.0680628272251314</v>
      </c>
      <c r="S104" s="673">
        <f>IF(INDEX(Historical!$D$7:$D$1257,MATCH(B104,Historical!$B$7:$B$1281,0))=0,"n/a",(INDEX(Historical!$C$7:$C$1259,MATCH(B104,Historical!$B$7:$B$1281,0))/INDEX(Historical!$D$7:$D$1257,MATCH(B104,Historical!$B$7:$B$1281,0))-1)*100)</f>
        <v>5.0464807436918946</v>
      </c>
      <c r="T104" s="673">
        <f>IF(INDEX(Historical!$F$7:$F$1250,MATCH(B104,Historical!$B$7:$B$1281,0))=0,"n/a",((INDEX(Historical!$C$7:$C$1259,MATCH(B104,Historical!$B$7:$B$1281,0))/INDEX(Historical!$F$7:$F$1250,MATCH(B104,Historical!$B$7:$B$1281,0)))^(1/3)-1)*100)</f>
        <v>8.2836315088371304</v>
      </c>
      <c r="U104" s="673">
        <f>IF(INDEX(Historical!$H$7:$H$1250,MATCH(B104,Historical!$B$7:$B$1281,0))=0,"n/a",((INDEX(Historical!$C$7:$C$1259,MATCH(B104,Historical!$B$7:$B$1281,0))/INDEX(Historical!$H$7:$H$1250,MATCH(B104,Historical!$B$7:$B$1281,0)))^(1/5)-1)*100)</f>
        <v>7.8140426277733432</v>
      </c>
      <c r="V104" s="673">
        <f>IF(INDEX(Historical!$O$7:$O$1250,MATCH(B104,Historical!$B$7:$B$1281,0))=0,"n/a",((INDEX(Historical!$C$7:$C$1259,MATCH(B104,Historical!$B$7:$B$1281,0))/INDEX(Historical!$O$7:$O$1250,MATCH(B104,Historical!$B$7:$B$1281,0)))^(1/10)-1)*100)</f>
        <v>7.8358967847789174</v>
      </c>
      <c r="W104" s="674">
        <f t="shared" si="50"/>
        <v>0.99721102030746178</v>
      </c>
      <c r="X104" s="675">
        <f t="shared" si="51"/>
        <v>1.1324699460541077</v>
      </c>
      <c r="Y104" s="641"/>
      <c r="Z104" s="624">
        <f t="shared" si="52"/>
        <v>79.8828125</v>
      </c>
      <c r="AA104" s="853">
        <f t="shared" si="53"/>
        <v>25.232421875</v>
      </c>
      <c r="AB104" s="854">
        <v>12</v>
      </c>
      <c r="AC104" s="833">
        <v>5.12</v>
      </c>
      <c r="AD104" s="833">
        <v>3.26</v>
      </c>
      <c r="AE104" s="833">
        <v>2.6</v>
      </c>
      <c r="AF104" s="833">
        <v>13.33</v>
      </c>
      <c r="AG104" s="833">
        <v>53.800000000000004</v>
      </c>
      <c r="AH104" s="833">
        <v>-1.5</v>
      </c>
      <c r="AI104" s="833">
        <v>8.17</v>
      </c>
      <c r="AJ104" s="833">
        <v>6.9</v>
      </c>
      <c r="AK104" s="833">
        <v>7.8</v>
      </c>
      <c r="AL104" s="845">
        <v>183220</v>
      </c>
      <c r="AM104" s="839">
        <v>0.1</v>
      </c>
      <c r="AN104" s="833">
        <v>3.28</v>
      </c>
      <c r="AO104" s="711">
        <f t="shared" si="54"/>
        <v>-14.252499535174639</v>
      </c>
      <c r="AP104" s="712">
        <f t="shared" si="55"/>
        <v>10.979922339825361</v>
      </c>
      <c r="AQ104" s="855">
        <f t="shared" si="56"/>
        <v>286.63688597600492</v>
      </c>
      <c r="AR104" s="624">
        <f>INDEX(Historical!$C$7:$C$1259,MATCH(B104,Historical!$B$7:$B$1281,0))*IF(AH104="n/a",1.03,IF(AH104&lt;0,1.01,IF(AH104&gt;10,1.1,(1+AH104/100))))</f>
        <v>3.9945500000000003</v>
      </c>
      <c r="AS104" s="853">
        <f t="shared" si="57"/>
        <v>4.3209047350000009</v>
      </c>
      <c r="AT104" s="853">
        <f t="shared" si="46"/>
        <v>4.6579353043300014</v>
      </c>
      <c r="AU104" s="853">
        <f t="shared" si="46"/>
        <v>5.0212542580677422</v>
      </c>
      <c r="AV104" s="853">
        <f t="shared" si="46"/>
        <v>5.4129120901970262</v>
      </c>
      <c r="AW104" s="624">
        <f t="shared" si="58"/>
        <v>23.40755638759477</v>
      </c>
      <c r="AX104" s="719">
        <f t="shared" si="59"/>
        <v>18.118706082200458</v>
      </c>
      <c r="AY104" s="900">
        <v>0.59</v>
      </c>
      <c r="AZ104" s="839">
        <v>27.38</v>
      </c>
      <c r="BA104" s="839">
        <v>-13.16</v>
      </c>
      <c r="BB104" s="839">
        <v>-8.0500000000000007</v>
      </c>
      <c r="BC104" s="839">
        <v>-6.18</v>
      </c>
      <c r="BE104" s="597">
        <v>1973</v>
      </c>
      <c r="BF104" s="865">
        <f t="shared" si="60"/>
        <v>5</v>
      </c>
      <c r="BG104" s="849">
        <v>7.9</v>
      </c>
    </row>
    <row r="105" spans="1:59" ht="11.25" customHeight="1" x14ac:dyDescent="0.2">
      <c r="A105" s="831" t="s">
        <v>321</v>
      </c>
      <c r="B105" s="842" t="s">
        <v>322</v>
      </c>
      <c r="C105" s="898" t="s">
        <v>128</v>
      </c>
      <c r="D105" s="898" t="s">
        <v>4288</v>
      </c>
      <c r="E105" s="705">
        <v>64</v>
      </c>
      <c r="F105" s="1139">
        <v>6</v>
      </c>
      <c r="G105" s="1139" t="s">
        <v>37</v>
      </c>
      <c r="H105" s="1139" t="s">
        <v>115</v>
      </c>
      <c r="I105" s="833">
        <v>123.53</v>
      </c>
      <c r="J105" s="624">
        <f t="shared" si="47"/>
        <v>2.560349712620416</v>
      </c>
      <c r="K105" s="844">
        <v>0.79069999999999996</v>
      </c>
      <c r="L105" s="854">
        <v>4</v>
      </c>
      <c r="M105" s="615">
        <f t="shared" si="48"/>
        <v>3.1627999999999998</v>
      </c>
      <c r="N105" s="837" t="s">
        <v>107</v>
      </c>
      <c r="O105" s="706">
        <v>0.74590000000000001</v>
      </c>
      <c r="P105" s="1028">
        <v>43944</v>
      </c>
      <c r="Q105" s="1028">
        <v>43966</v>
      </c>
      <c r="R105" s="615">
        <f t="shared" si="49"/>
        <v>6.0061670465209751</v>
      </c>
      <c r="S105" s="673">
        <f>IF(INDEX(Historical!$D$7:$D$1257,MATCH(B105,Historical!$B$7:$B$1281,0))=0,"n/a",(INDEX(Historical!$C$7:$C$1259,MATCH(B105,Historical!$B$7:$B$1281,0))/INDEX(Historical!$D$7:$D$1257,MATCH(B105,Historical!$B$7:$B$1281,0))-1)*100)</f>
        <v>5.5196453348675067</v>
      </c>
      <c r="T105" s="673">
        <f>IF(INDEX(Historical!$F$7:$F$1250,MATCH(B105,Historical!$B$7:$B$1281,0))=0,"n/a",((INDEX(Historical!$C$7:$C$1259,MATCH(B105,Historical!$B$7:$B$1281,0))/INDEX(Historical!$F$7:$F$1250,MATCH(B105,Historical!$B$7:$B$1281,0)))^(1/3)-1)*100)</f>
        <v>4.4235278809456213</v>
      </c>
      <c r="U105" s="673">
        <f>IF(INDEX(Historical!$H$7:$H$1250,MATCH(B105,Historical!$B$7:$B$1281,0))=0,"n/a",((INDEX(Historical!$C$7:$C$1259,MATCH(B105,Historical!$B$7:$B$1281,0))/INDEX(Historical!$H$7:$H$1250,MATCH(B105,Historical!$B$7:$B$1281,0)))^(1/5)-1)*100)</f>
        <v>3.4446764114488992</v>
      </c>
      <c r="V105" s="673">
        <f>IF(INDEX(Historical!$O$7:$O$1250,MATCH(B105,Historical!$B$7:$B$1281,0))=0,"n/a",((INDEX(Historical!$C$7:$C$1259,MATCH(B105,Historical!$B$7:$B$1281,0))/INDEX(Historical!$O$7:$O$1250,MATCH(B105,Historical!$B$7:$B$1281,0)))^(1/10)-1)*100)</f>
        <v>5.1591969163349294</v>
      </c>
      <c r="W105" s="674">
        <f t="shared" si="50"/>
        <v>0.66767686275793137</v>
      </c>
      <c r="X105" s="675">
        <f t="shared" si="51"/>
        <v>0.29192172978380504</v>
      </c>
      <c r="Y105" s="842"/>
      <c r="Z105" s="624">
        <f t="shared" si="52"/>
        <v>59.788279773156894</v>
      </c>
      <c r="AA105" s="853">
        <f t="shared" si="53"/>
        <v>23.351606805293006</v>
      </c>
      <c r="AB105" s="854">
        <v>6</v>
      </c>
      <c r="AC105" s="833">
        <v>5.29</v>
      </c>
      <c r="AD105" s="833">
        <v>2.72</v>
      </c>
      <c r="AE105" s="833">
        <v>4.29</v>
      </c>
      <c r="AF105" s="833">
        <v>6.63</v>
      </c>
      <c r="AG105" s="833">
        <v>29.4</v>
      </c>
      <c r="AH105" s="833">
        <v>246.70000000000002</v>
      </c>
      <c r="AI105" s="833">
        <v>6.47</v>
      </c>
      <c r="AJ105" s="833">
        <v>11.799999999999999</v>
      </c>
      <c r="AK105" s="833">
        <v>8.7900000000000009</v>
      </c>
      <c r="AL105" s="845">
        <v>317610</v>
      </c>
      <c r="AM105" s="839">
        <v>0.1</v>
      </c>
      <c r="AN105" s="833">
        <v>0.66</v>
      </c>
      <c r="AO105" s="711">
        <f t="shared" si="54"/>
        <v>-17.346580681223692</v>
      </c>
      <c r="AP105" s="712">
        <f t="shared" si="55"/>
        <v>6.0050261240693157</v>
      </c>
      <c r="AQ105" s="855">
        <f t="shared" si="56"/>
        <v>162.31546158445065</v>
      </c>
      <c r="AR105" s="624">
        <f>INDEX(Historical!$C$7:$C$1259,MATCH(B105,Historical!$B$7:$B$1281,0))*IF(AH105="n/a",1.03,IF(AH105&lt;0,1.01,IF(AH105&gt;10,1.1,(1+AH105/100))))</f>
        <v>3.4298000000000002</v>
      </c>
      <c r="AS105" s="853">
        <f t="shared" si="57"/>
        <v>3.6517080600000003</v>
      </c>
      <c r="AT105" s="853">
        <f t="shared" si="46"/>
        <v>3.9726931984740008</v>
      </c>
      <c r="AU105" s="853">
        <f t="shared" si="46"/>
        <v>4.3218929306198657</v>
      </c>
      <c r="AV105" s="853">
        <f t="shared" si="46"/>
        <v>4.701787319221352</v>
      </c>
      <c r="AW105" s="624">
        <f t="shared" si="58"/>
        <v>20.077881508315219</v>
      </c>
      <c r="AX105" s="719">
        <f t="shared" si="59"/>
        <v>16.253445728418374</v>
      </c>
      <c r="AY105" s="900">
        <v>0.41</v>
      </c>
      <c r="AZ105" s="839">
        <v>30.94</v>
      </c>
      <c r="BA105" s="839">
        <v>-15.920000000000002</v>
      </c>
      <c r="BB105" s="839">
        <v>-7.17</v>
      </c>
      <c r="BC105" s="839">
        <v>-6.34</v>
      </c>
      <c r="BE105" s="597">
        <v>1957</v>
      </c>
      <c r="BF105" s="865">
        <f t="shared" si="60"/>
        <v>8</v>
      </c>
      <c r="BG105" s="849">
        <v>11.3</v>
      </c>
    </row>
    <row r="106" spans="1:59" s="744" customFormat="1" ht="11.25" customHeight="1" x14ac:dyDescent="0.2">
      <c r="A106" s="619" t="s">
        <v>310</v>
      </c>
      <c r="B106" s="751" t="s">
        <v>311</v>
      </c>
      <c r="C106" s="898" t="s">
        <v>112</v>
      </c>
      <c r="D106" s="898" t="s">
        <v>211</v>
      </c>
      <c r="E106" s="727">
        <v>64</v>
      </c>
      <c r="F106" s="1139">
        <v>5</v>
      </c>
      <c r="G106" s="1138" t="s">
        <v>37</v>
      </c>
      <c r="H106" s="1138" t="s">
        <v>37</v>
      </c>
      <c r="I106" s="737">
        <v>286.95999999999998</v>
      </c>
      <c r="J106" s="729">
        <f t="shared" si="47"/>
        <v>1.2266517981600225</v>
      </c>
      <c r="K106" s="730">
        <v>0.88</v>
      </c>
      <c r="L106" s="731">
        <v>4</v>
      </c>
      <c r="M106" s="732">
        <f t="shared" si="48"/>
        <v>3.52</v>
      </c>
      <c r="N106" s="733" t="s">
        <v>294</v>
      </c>
      <c r="O106" s="734">
        <v>0.76</v>
      </c>
      <c r="P106" s="1105">
        <v>43594</v>
      </c>
      <c r="Q106" s="1105">
        <v>43623</v>
      </c>
      <c r="R106" s="732">
        <f t="shared" si="49"/>
        <v>15.789473684210526</v>
      </c>
      <c r="S106" s="673">
        <f>IF(INDEX(Historical!$D$7:$D$1257,MATCH(B106,Historical!$B$7:$B$1281,0))=0,"n/a",(INDEX(Historical!$C$7:$C$1259,MATCH(B106,Historical!$B$7:$B$1281,0))/INDEX(Historical!$D$7:$D$1257,MATCH(B106,Historical!$B$7:$B$1281,0))-1)*100)</f>
        <v>3.529411764705892</v>
      </c>
      <c r="T106" s="673">
        <f>IF(INDEX(Historical!$F$7:$F$1250,MATCH(B106,Historical!$B$7:$B$1281,0))=0,"n/a",((INDEX(Historical!$C$7:$C$1259,MATCH(B106,Historical!$B$7:$B$1281,0))/INDEX(Historical!$F$7:$F$1250,MATCH(B106,Historical!$B$7:$B$1281,0)))^(1/3)-1)*100)</f>
        <v>10.064241629820891</v>
      </c>
      <c r="U106" s="673">
        <f>IF(INDEX(Historical!$H$7:$H$1250,MATCH(B106,Historical!$B$7:$B$1281,0))=0,"n/a",((INDEX(Historical!$C$7:$C$1259,MATCH(B106,Historical!$B$7:$B$1281,0))/INDEX(Historical!$H$7:$H$1250,MATCH(B106,Historical!$B$7:$B$1281,0)))^(1/5)-1)*100)</f>
        <v>6.9124851069322091</v>
      </c>
      <c r="V106" s="673">
        <f>IF(INDEX(Historical!$O$7:$O$1250,MATCH(B106,Historical!$B$7:$B$1281,0))=0,"n/a",((INDEX(Historical!$C$7:$C$1259,MATCH(B106,Historical!$B$7:$B$1281,0))/INDEX(Historical!$O$7:$O$1250,MATCH(B106,Historical!$B$7:$B$1281,0)))^(1/10)-1)*100)</f>
        <v>12.646029520596148</v>
      </c>
      <c r="W106" s="674">
        <f t="shared" si="50"/>
        <v>0.54661307690877092</v>
      </c>
      <c r="X106" s="675">
        <f t="shared" si="51"/>
        <v>1.1716076452427473</v>
      </c>
      <c r="Y106" s="899" t="s">
        <v>4570</v>
      </c>
      <c r="Z106" s="729">
        <f t="shared" si="52"/>
        <v>32.029117379435853</v>
      </c>
      <c r="AA106" s="736">
        <f t="shared" si="53"/>
        <v>26.111010009099179</v>
      </c>
      <c r="AB106" s="731">
        <v>6</v>
      </c>
      <c r="AC106" s="737">
        <v>10.99</v>
      </c>
      <c r="AD106" s="737">
        <v>1.92</v>
      </c>
      <c r="AE106" s="737">
        <v>2.65</v>
      </c>
      <c r="AF106" s="737">
        <v>5.25</v>
      </c>
      <c r="AG106" s="737">
        <v>22</v>
      </c>
      <c r="AH106" s="737">
        <v>-19.8</v>
      </c>
      <c r="AI106" s="737">
        <v>13.19</v>
      </c>
      <c r="AJ106" s="737">
        <v>5.8999999999999995</v>
      </c>
      <c r="AK106" s="737">
        <v>13.73</v>
      </c>
      <c r="AL106" s="738">
        <v>35840</v>
      </c>
      <c r="AM106" s="739">
        <v>0.4</v>
      </c>
      <c r="AN106" s="737">
        <v>1.02</v>
      </c>
      <c r="AO106" s="740">
        <f t="shared" si="54"/>
        <v>-17.971873104006946</v>
      </c>
      <c r="AP106" s="741">
        <f t="shared" si="55"/>
        <v>8.1391369050922311</v>
      </c>
      <c r="AQ106" s="742">
        <f t="shared" si="56"/>
        <v>146.83129870669038</v>
      </c>
      <c r="AR106" s="624">
        <f>INDEX(Historical!$C$7:$C$1259,MATCH(B106,Historical!$B$7:$B$1281,0))*IF(AH106="n/a",1.03,IF(AH106&lt;0,1.01,IF(AH106&gt;10,1.1,(1+AH106/100))))</f>
        <v>3.5552000000000001</v>
      </c>
      <c r="AS106" s="736">
        <f t="shared" si="57"/>
        <v>3.9107200000000004</v>
      </c>
      <c r="AT106" s="736">
        <f t="shared" si="46"/>
        <v>4.3017920000000007</v>
      </c>
      <c r="AU106" s="736">
        <f t="shared" si="46"/>
        <v>4.7319712000000012</v>
      </c>
      <c r="AV106" s="736">
        <f t="shared" si="46"/>
        <v>5.2051683200000021</v>
      </c>
      <c r="AW106" s="729">
        <f t="shared" si="58"/>
        <v>21.704851520000005</v>
      </c>
      <c r="AX106" s="743">
        <f t="shared" si="59"/>
        <v>7.5637202118762223</v>
      </c>
      <c r="AY106" s="901">
        <v>1.76</v>
      </c>
      <c r="AZ106" s="739">
        <v>208.56</v>
      </c>
      <c r="BA106" s="739">
        <v>-3.66</v>
      </c>
      <c r="BB106" s="739">
        <v>4.2299999999999995</v>
      </c>
      <c r="BC106" s="739">
        <v>27.779999999999998</v>
      </c>
      <c r="BD106" s="875"/>
      <c r="BE106" s="597">
        <v>1957</v>
      </c>
      <c r="BF106" s="865">
        <f t="shared" si="60"/>
        <v>8</v>
      </c>
      <c r="BG106" s="793">
        <v>7.1999999999999993</v>
      </c>
    </row>
    <row r="107" spans="1:59" ht="11.25" customHeight="1" x14ac:dyDescent="0.2">
      <c r="A107" s="831" t="s">
        <v>730</v>
      </c>
      <c r="B107" s="842" t="s">
        <v>731</v>
      </c>
      <c r="C107" s="898" t="s">
        <v>245</v>
      </c>
      <c r="D107" s="898" t="s">
        <v>4280</v>
      </c>
      <c r="E107" s="705">
        <v>26</v>
      </c>
      <c r="F107" s="1139">
        <v>134</v>
      </c>
      <c r="G107" s="1139" t="s">
        <v>37</v>
      </c>
      <c r="H107" s="1139" t="s">
        <v>37</v>
      </c>
      <c r="I107" s="833">
        <v>117.76</v>
      </c>
      <c r="J107" s="624">
        <f t="shared" si="47"/>
        <v>2.1399456521739126</v>
      </c>
      <c r="K107" s="851">
        <v>0.63</v>
      </c>
      <c r="L107" s="854">
        <v>4</v>
      </c>
      <c r="M107" s="615">
        <f t="shared" si="48"/>
        <v>2.52</v>
      </c>
      <c r="N107" s="837" t="s">
        <v>148</v>
      </c>
      <c r="O107" s="707">
        <v>0.62</v>
      </c>
      <c r="P107" s="606">
        <v>44253</v>
      </c>
      <c r="Q107" s="606">
        <v>44270</v>
      </c>
      <c r="R107" s="615">
        <f t="shared" si="49"/>
        <v>1.6129032258064528</v>
      </c>
      <c r="S107" s="673">
        <f>IF(INDEX(Historical!$D$7:$D$1257,MATCH(B107,Historical!$B$7:$B$1281,0))=0,"n/a",(INDEX(Historical!$C$7:$C$1259,MATCH(B107,Historical!$B$7:$B$1281,0))/INDEX(Historical!$D$7:$D$1257,MATCH(B107,Historical!$B$7:$B$1281,0))-1)*100)</f>
        <v>1.6393442622950838</v>
      </c>
      <c r="T107" s="673">
        <f>IF(INDEX(Historical!$F$7:$F$1250,MATCH(B107,Historical!$B$7:$B$1281,0))=0,"n/a",((INDEX(Historical!$C$7:$C$1259,MATCH(B107,Historical!$B$7:$B$1281,0))/INDEX(Historical!$F$7:$F$1250,MATCH(B107,Historical!$B$7:$B$1281,0)))^(1/3)-1)*100)</f>
        <v>2.2479396046704458</v>
      </c>
      <c r="U107" s="673">
        <f>IF(INDEX(Historical!$H$7:$H$1250,MATCH(B107,Historical!$B$7:$B$1281,0))=0,"n/a",((INDEX(Historical!$C$7:$C$1259,MATCH(B107,Historical!$B$7:$B$1281,0))/INDEX(Historical!$H$7:$H$1250,MATCH(B107,Historical!$B$7:$B$1281,0)))^(1/5)-1)*100)</f>
        <v>3.186567045409161</v>
      </c>
      <c r="V107" s="673">
        <f>IF(INDEX(Historical!$O$7:$O$1250,MATCH(B107,Historical!$B$7:$B$1281,0))=0,"n/a",((INDEX(Historical!$C$7:$C$1259,MATCH(B107,Historical!$B$7:$B$1281,0))/INDEX(Historical!$O$7:$O$1250,MATCH(B107,Historical!$B$7:$B$1281,0)))^(1/10)-1)*100)</f>
        <v>11.978892883451465</v>
      </c>
      <c r="W107" s="674">
        <f t="shared" si="50"/>
        <v>0.26601515485720073</v>
      </c>
      <c r="X107" s="675" t="str">
        <f t="shared" si="51"/>
        <v>n/a</v>
      </c>
      <c r="Y107" s="637"/>
      <c r="Z107" s="624">
        <f t="shared" si="52"/>
        <v>139.22651933701658</v>
      </c>
      <c r="AA107" s="853">
        <f t="shared" si="53"/>
        <v>65.060773480662988</v>
      </c>
      <c r="AB107" s="854">
        <v>12</v>
      </c>
      <c r="AC107" s="833">
        <v>1.81</v>
      </c>
      <c r="AD107" s="833">
        <v>4.4800000000000004</v>
      </c>
      <c r="AE107" s="833">
        <v>1.03</v>
      </c>
      <c r="AF107" s="833">
        <v>6.6</v>
      </c>
      <c r="AG107" s="833">
        <v>13</v>
      </c>
      <c r="AH107" s="833">
        <v>-61.7</v>
      </c>
      <c r="AI107" s="833">
        <v>7.2700000000000005</v>
      </c>
      <c r="AJ107" s="833">
        <v>-21.6</v>
      </c>
      <c r="AK107" s="833">
        <v>15</v>
      </c>
      <c r="AL107" s="845">
        <v>7240</v>
      </c>
      <c r="AM107" s="839">
        <v>0.8</v>
      </c>
      <c r="AN107" s="833">
        <v>1.27</v>
      </c>
      <c r="AO107" s="711">
        <f t="shared" si="54"/>
        <v>-59.734260783079918</v>
      </c>
      <c r="AP107" s="712">
        <f t="shared" si="55"/>
        <v>5.3265126975830732</v>
      </c>
      <c r="AQ107" s="855">
        <f t="shared" si="56"/>
        <v>336.85802675844025</v>
      </c>
      <c r="AR107" s="624">
        <f>INDEX(Historical!$C$7:$C$1259,MATCH(B107,Historical!$B$7:$B$1281,0))*IF(AH107="n/a",1.03,IF(AH107&lt;0,1.01,IF(AH107&gt;10,1.1,(1+AH107/100))))</f>
        <v>2.5047999999999999</v>
      </c>
      <c r="AS107" s="853">
        <f t="shared" si="57"/>
        <v>2.6868989599999997</v>
      </c>
      <c r="AT107" s="853">
        <f t="shared" ref="AT107:AV126" si="61">IF($AK107="n/a",1.03*AS107,IF($AK107&lt;0,1.01*AS107,IF($AK107&gt;10,1.1*AS107,(1+$AK107/100)*AS107)))</f>
        <v>2.9555888559999999</v>
      </c>
      <c r="AU107" s="853">
        <f t="shared" si="61"/>
        <v>3.2511477416000001</v>
      </c>
      <c r="AV107" s="853">
        <f t="shared" si="61"/>
        <v>3.5762625157600003</v>
      </c>
      <c r="AW107" s="624">
        <f t="shared" si="58"/>
        <v>14.974698073360001</v>
      </c>
      <c r="AX107" s="719">
        <f t="shared" si="59"/>
        <v>12.716285728057064</v>
      </c>
      <c r="AY107" s="900">
        <v>1.98</v>
      </c>
      <c r="AZ107" s="839">
        <v>215.25</v>
      </c>
      <c r="BA107" s="839">
        <v>-8.7099999999999991</v>
      </c>
      <c r="BB107" s="839">
        <v>6.18</v>
      </c>
      <c r="BC107" s="839">
        <v>18.809999999999999</v>
      </c>
      <c r="BE107" s="597">
        <v>1996</v>
      </c>
      <c r="BF107" s="865">
        <f t="shared" si="60"/>
        <v>2</v>
      </c>
      <c r="BG107" s="849">
        <v>2.7</v>
      </c>
    </row>
    <row r="108" spans="1:59" ht="11.25" customHeight="1" x14ac:dyDescent="0.2">
      <c r="A108" s="838" t="s">
        <v>312</v>
      </c>
      <c r="B108" s="842" t="s">
        <v>313</v>
      </c>
      <c r="C108" s="898" t="s">
        <v>112</v>
      </c>
      <c r="D108" s="898" t="s">
        <v>211</v>
      </c>
      <c r="E108" s="705">
        <v>45</v>
      </c>
      <c r="F108" s="1139">
        <v>59</v>
      </c>
      <c r="G108" s="1139" t="s">
        <v>37</v>
      </c>
      <c r="H108" s="1139" t="s">
        <v>37</v>
      </c>
      <c r="I108" s="833">
        <v>55.93</v>
      </c>
      <c r="J108" s="624">
        <f t="shared" si="47"/>
        <v>1.4303593777936707</v>
      </c>
      <c r="K108" s="852">
        <v>0.2</v>
      </c>
      <c r="L108" s="854">
        <v>4</v>
      </c>
      <c r="M108" s="615">
        <f t="shared" si="48"/>
        <v>0.8</v>
      </c>
      <c r="N108" s="837" t="s">
        <v>271</v>
      </c>
      <c r="O108" s="706">
        <v>0.19</v>
      </c>
      <c r="P108" s="606">
        <v>44217</v>
      </c>
      <c r="Q108" s="606">
        <v>44232</v>
      </c>
      <c r="R108" s="615">
        <f t="shared" si="49"/>
        <v>5.2631578947368469</v>
      </c>
      <c r="S108" s="673">
        <f>IF(INDEX(Historical!$D$7:$D$1257,MATCH(B108,Historical!$B$7:$B$1281,0))=0,"n/a",(INDEX(Historical!$C$7:$C$1259,MATCH(B108,Historical!$B$7:$B$1281,0))/INDEX(Historical!$D$7:$D$1257,MATCH(B108,Historical!$B$7:$B$1281,0))-1)*100)</f>
        <v>5.555555555555558</v>
      </c>
      <c r="T108" s="673">
        <f>IF(INDEX(Historical!$F$7:$F$1250,MATCH(B108,Historical!$B$7:$B$1281,0))=0,"n/a",((INDEX(Historical!$C$7:$C$1259,MATCH(B108,Historical!$B$7:$B$1281,0))/INDEX(Historical!$F$7:$F$1250,MATCH(B108,Historical!$B$7:$B$1281,0)))^(1/3)-1)*100)</f>
        <v>-6.3998809299717019</v>
      </c>
      <c r="U108" s="673">
        <f>IF(INDEX(Historical!$H$7:$H$1250,MATCH(B108,Historical!$B$7:$B$1281,0))=0,"n/a",((INDEX(Historical!$C$7:$C$1259,MATCH(B108,Historical!$B$7:$B$1281,0))/INDEX(Historical!$H$7:$H$1250,MATCH(B108,Historical!$B$7:$B$1281,0)))^(1/5)-1)*100)</f>
        <v>-2.4337385295828518</v>
      </c>
      <c r="V108" s="673">
        <f>IF(INDEX(Historical!$O$7:$O$1250,MATCH(B108,Historical!$B$7:$B$1281,0))=0,"n/a",((INDEX(Historical!$C$7:$C$1259,MATCH(B108,Historical!$B$7:$B$1281,0))/INDEX(Historical!$O$7:$O$1250,MATCH(B108,Historical!$B$7:$B$1281,0)))^(1/10)-1)*100)</f>
        <v>4.0613533607269048</v>
      </c>
      <c r="W108" s="674" t="str">
        <f t="shared" si="50"/>
        <v>n/a</v>
      </c>
      <c r="X108" s="675" t="str">
        <f t="shared" si="51"/>
        <v>n/a</v>
      </c>
      <c r="Y108" s="647"/>
      <c r="Z108" s="624">
        <f t="shared" si="52"/>
        <v>37.558685446009392</v>
      </c>
      <c r="AA108" s="853">
        <f t="shared" si="53"/>
        <v>26.258215962441316</v>
      </c>
      <c r="AB108" s="854">
        <v>12</v>
      </c>
      <c r="AC108" s="833">
        <v>2.13</v>
      </c>
      <c r="AD108" s="833">
        <v>3.31</v>
      </c>
      <c r="AE108" s="833">
        <v>2.99</v>
      </c>
      <c r="AF108" s="833">
        <v>4.41</v>
      </c>
      <c r="AG108" s="833">
        <v>17.899999999999999</v>
      </c>
      <c r="AH108" s="834">
        <v>0.5</v>
      </c>
      <c r="AI108" s="834">
        <v>9.26</v>
      </c>
      <c r="AJ108" s="833">
        <v>-0.6</v>
      </c>
      <c r="AK108" s="833">
        <v>7.9</v>
      </c>
      <c r="AL108" s="845">
        <v>9020</v>
      </c>
      <c r="AM108" s="839">
        <v>0.2</v>
      </c>
      <c r="AN108" s="833">
        <v>0.4</v>
      </c>
      <c r="AO108" s="711">
        <f t="shared" si="54"/>
        <v>-27.261595114230495</v>
      </c>
      <c r="AP108" s="712">
        <f t="shared" si="55"/>
        <v>-1.003379151789181</v>
      </c>
      <c r="AQ108" s="855">
        <f t="shared" si="56"/>
        <v>126.86141868194554</v>
      </c>
      <c r="AR108" s="624">
        <f>INDEX(Historical!$C$7:$C$1259,MATCH(B108,Historical!$B$7:$B$1281,0))*IF(AH108="n/a",1.03,IF(AH108&lt;0,1.01,IF(AH108&gt;10,1.1,(1+AH108/100))))</f>
        <v>0.76379999999999992</v>
      </c>
      <c r="AS108" s="853">
        <f t="shared" si="57"/>
        <v>0.83452787999999989</v>
      </c>
      <c r="AT108" s="853">
        <f t="shared" si="61"/>
        <v>0.9004555825199998</v>
      </c>
      <c r="AU108" s="853">
        <f t="shared" si="61"/>
        <v>0.97159157353907977</v>
      </c>
      <c r="AV108" s="853">
        <f t="shared" si="61"/>
        <v>1.0483473078486669</v>
      </c>
      <c r="AW108" s="624">
        <f t="shared" si="58"/>
        <v>4.5187223439077462</v>
      </c>
      <c r="AX108" s="719">
        <f t="shared" si="59"/>
        <v>8.0792461003178015</v>
      </c>
      <c r="AY108" s="900">
        <v>1.17</v>
      </c>
      <c r="AZ108" s="839">
        <v>154.10999999999999</v>
      </c>
      <c r="BA108" s="839">
        <v>-5.6800000000000006</v>
      </c>
      <c r="BB108" s="839">
        <v>1.95</v>
      </c>
      <c r="BC108" s="839">
        <v>18.37</v>
      </c>
      <c r="BE108" s="597">
        <v>1977</v>
      </c>
      <c r="BF108" s="865">
        <f t="shared" si="60"/>
        <v>4</v>
      </c>
      <c r="BG108" s="849">
        <v>8.5</v>
      </c>
    </row>
    <row r="109" spans="1:59" ht="11.25" customHeight="1" x14ac:dyDescent="0.2">
      <c r="A109" s="831" t="s">
        <v>319</v>
      </c>
      <c r="B109" s="842" t="s">
        <v>320</v>
      </c>
      <c r="C109" s="898" t="s">
        <v>123</v>
      </c>
      <c r="D109" s="898" t="s">
        <v>4109</v>
      </c>
      <c r="E109" s="705">
        <v>49</v>
      </c>
      <c r="F109" s="1139">
        <v>36</v>
      </c>
      <c r="G109" s="1139" t="s">
        <v>37</v>
      </c>
      <c r="H109" s="1139" t="s">
        <v>115</v>
      </c>
      <c r="I109" s="833">
        <v>134.82</v>
      </c>
      <c r="J109" s="624">
        <f t="shared" si="47"/>
        <v>1.602136181575434</v>
      </c>
      <c r="K109" s="844">
        <v>0.54</v>
      </c>
      <c r="L109" s="854">
        <v>4</v>
      </c>
      <c r="M109" s="615">
        <f t="shared" si="48"/>
        <v>2.16</v>
      </c>
      <c r="N109" s="837" t="s">
        <v>111</v>
      </c>
      <c r="O109" s="706">
        <v>0.51</v>
      </c>
      <c r="P109" s="606">
        <v>44050</v>
      </c>
      <c r="Q109" s="606">
        <v>44085</v>
      </c>
      <c r="R109" s="615">
        <f t="shared" si="49"/>
        <v>5.8823529411764754</v>
      </c>
      <c r="S109" s="673">
        <f>IF(INDEX(Historical!$D$7:$D$1257,MATCH(B109,Historical!$B$7:$B$1281,0))=0,"n/a",(INDEX(Historical!$C$7:$C$1259,MATCH(B109,Historical!$B$7:$B$1281,0))/INDEX(Historical!$D$7:$D$1257,MATCH(B109,Historical!$B$7:$B$1281,0))-1)*100)</f>
        <v>6.0606060606060552</v>
      </c>
      <c r="T109" s="673">
        <f>IF(INDEX(Historical!$F$7:$F$1250,MATCH(B109,Historical!$B$7:$B$1281,0))=0,"n/a",((INDEX(Historical!$C$7:$C$1259,MATCH(B109,Historical!$B$7:$B$1281,0))/INDEX(Historical!$F$7:$F$1250,MATCH(B109,Historical!$B$7:$B$1281,0)))^(1/3)-1)*100)</f>
        <v>7.2976287935406337</v>
      </c>
      <c r="U109" s="673">
        <f>IF(INDEX(Historical!$H$7:$H$1250,MATCH(B109,Historical!$B$7:$B$1281,0))=0,"n/a",((INDEX(Historical!$C$7:$C$1259,MATCH(B109,Historical!$B$7:$B$1281,0))/INDEX(Historical!$H$7:$H$1250,MATCH(B109,Historical!$B$7:$B$1281,0)))^(1/5)-1)*100)</f>
        <v>8.2162725886594234</v>
      </c>
      <c r="V109" s="673">
        <f>IF(INDEX(Historical!$O$7:$O$1250,MATCH(B109,Historical!$B$7:$B$1281,0))=0,"n/a",((INDEX(Historical!$C$7:$C$1259,MATCH(B109,Historical!$B$7:$B$1281,0))/INDEX(Historical!$O$7:$O$1250,MATCH(B109,Historical!$B$7:$B$1281,0)))^(1/10)-1)*100)</f>
        <v>6.777384751161053</v>
      </c>
      <c r="W109" s="674">
        <f t="shared" si="50"/>
        <v>1.2123072380171231</v>
      </c>
      <c r="X109" s="675" t="str">
        <f t="shared" si="51"/>
        <v>n/a</v>
      </c>
      <c r="Y109" s="637"/>
      <c r="Z109" s="624">
        <f t="shared" si="52"/>
        <v>48.648648648648646</v>
      </c>
      <c r="AA109" s="853">
        <f t="shared" si="53"/>
        <v>30.36486486486486</v>
      </c>
      <c r="AB109" s="854">
        <v>12</v>
      </c>
      <c r="AC109" s="833">
        <v>4.4400000000000004</v>
      </c>
      <c r="AD109" s="833">
        <v>2.84</v>
      </c>
      <c r="AE109" s="833">
        <v>2.2999999999999998</v>
      </c>
      <c r="AF109" s="833">
        <v>5.63</v>
      </c>
      <c r="AG109" s="833">
        <v>20.599999999999998</v>
      </c>
      <c r="AH109" s="833">
        <v>-14.899999999999999</v>
      </c>
      <c r="AI109" s="833">
        <v>12.18</v>
      </c>
      <c r="AJ109" s="833">
        <v>-1.5</v>
      </c>
      <c r="AK109" s="833">
        <v>10.71</v>
      </c>
      <c r="AL109" s="845">
        <v>31790</v>
      </c>
      <c r="AM109" s="839">
        <v>0.1</v>
      </c>
      <c r="AN109" s="833">
        <v>1.01</v>
      </c>
      <c r="AO109" s="711">
        <f t="shared" si="54"/>
        <v>-20.546456094630003</v>
      </c>
      <c r="AP109" s="712">
        <f t="shared" si="55"/>
        <v>9.818408770234857</v>
      </c>
      <c r="AQ109" s="855">
        <f t="shared" si="56"/>
        <v>175.6440451735528</v>
      </c>
      <c r="AR109" s="624">
        <f>INDEX(Historical!$C$7:$C$1259,MATCH(B109,Historical!$B$7:$B$1281,0))*IF(AH109="n/a",1.03,IF(AH109&lt;0,1.01,IF(AH109&gt;10,1.1,(1+AH109/100))))</f>
        <v>2.121</v>
      </c>
      <c r="AS109" s="853">
        <f t="shared" si="57"/>
        <v>2.3331000000000004</v>
      </c>
      <c r="AT109" s="853">
        <f t="shared" si="61"/>
        <v>2.5664100000000007</v>
      </c>
      <c r="AU109" s="853">
        <f t="shared" si="61"/>
        <v>2.8230510000000009</v>
      </c>
      <c r="AV109" s="853">
        <f t="shared" si="61"/>
        <v>3.1053561000000012</v>
      </c>
      <c r="AW109" s="624">
        <f t="shared" si="58"/>
        <v>12.948917100000005</v>
      </c>
      <c r="AX109" s="719">
        <f t="shared" si="59"/>
        <v>9.6045965732087257</v>
      </c>
      <c r="AY109" s="900">
        <v>1.1200000000000001</v>
      </c>
      <c r="AZ109" s="839">
        <v>93.23</v>
      </c>
      <c r="BA109" s="839">
        <v>-12.35</v>
      </c>
      <c r="BB109" s="839">
        <v>-5.0999999999999996</v>
      </c>
      <c r="BC109" s="839">
        <v>7.12</v>
      </c>
      <c r="BE109" s="597">
        <v>1972</v>
      </c>
      <c r="BF109" s="865">
        <f t="shared" si="60"/>
        <v>5</v>
      </c>
      <c r="BG109" s="849">
        <v>5.7</v>
      </c>
    </row>
    <row r="110" spans="1:59" ht="11.25" customHeight="1" x14ac:dyDescent="0.2">
      <c r="A110" s="838" t="s">
        <v>738</v>
      </c>
      <c r="B110" s="842" t="s">
        <v>739</v>
      </c>
      <c r="C110" s="898" t="s">
        <v>108</v>
      </c>
      <c r="D110" s="898" t="s">
        <v>4273</v>
      </c>
      <c r="E110" s="705">
        <v>27</v>
      </c>
      <c r="F110" s="1139">
        <v>121</v>
      </c>
      <c r="G110" s="1139" t="s">
        <v>106</v>
      </c>
      <c r="H110" s="1139" t="s">
        <v>106</v>
      </c>
      <c r="I110" s="841">
        <v>23.25</v>
      </c>
      <c r="J110" s="624">
        <f t="shared" si="47"/>
        <v>1.8064516129032255</v>
      </c>
      <c r="K110" s="844">
        <v>0.21</v>
      </c>
      <c r="L110" s="854">
        <v>2</v>
      </c>
      <c r="M110" s="615">
        <f t="shared" si="48"/>
        <v>0.42</v>
      </c>
      <c r="N110" s="837" t="s">
        <v>229</v>
      </c>
      <c r="O110" s="709">
        <v>0.2</v>
      </c>
      <c r="P110" s="606">
        <v>44021</v>
      </c>
      <c r="Q110" s="606">
        <v>44043</v>
      </c>
      <c r="R110" s="615">
        <f t="shared" si="49"/>
        <v>4.9999999999999902</v>
      </c>
      <c r="S110" s="673">
        <f>IF(INDEX(Historical!$D$7:$D$1257,MATCH(B110,Historical!$B$7:$B$1281,0))=0,"n/a",(INDEX(Historical!$C$7:$C$1259,MATCH(B110,Historical!$B$7:$B$1281,0))/INDEX(Historical!$D$7:$D$1257,MATCH(B110,Historical!$B$7:$B$1281,0))-1)*100)</f>
        <v>7.8947368421052655</v>
      </c>
      <c r="T110" s="673">
        <f>IF(INDEX(Historical!$F$7:$F$1250,MATCH(B110,Historical!$B$7:$B$1281,0))=0,"n/a",((INDEX(Historical!$C$7:$C$1259,MATCH(B110,Historical!$B$7:$B$1281,0))/INDEX(Historical!$F$7:$F$1250,MATCH(B110,Historical!$B$7:$B$1281,0)))^(1/3)-1)*100)</f>
        <v>8.6120371442153001</v>
      </c>
      <c r="U110" s="673">
        <f>IF(INDEX(Historical!$H$7:$H$1250,MATCH(B110,Historical!$B$7:$B$1281,0))=0,"n/a",((INDEX(Historical!$C$7:$C$1259,MATCH(B110,Historical!$B$7:$B$1281,0))/INDEX(Historical!$H$7:$H$1250,MATCH(B110,Historical!$B$7:$B$1281,0)))^(1/5)-1)*100)</f>
        <v>8.4471771197698544</v>
      </c>
      <c r="V110" s="673">
        <f>IF(INDEX(Historical!$O$7:$O$1250,MATCH(B110,Historical!$B$7:$B$1281,0))=0,"n/a",((INDEX(Historical!$C$7:$C$1259,MATCH(B110,Historical!$B$7:$B$1281,0))/INDEX(Historical!$O$7:$O$1250,MATCH(B110,Historical!$B$7:$B$1281,0)))^(1/10)-1)*100)</f>
        <v>6.6846469647117379</v>
      </c>
      <c r="W110" s="674">
        <f t="shared" si="50"/>
        <v>1.2636683978020853</v>
      </c>
      <c r="X110" s="675" t="str">
        <f t="shared" si="51"/>
        <v>n/a</v>
      </c>
      <c r="Y110" s="647" t="s">
        <v>4321</v>
      </c>
      <c r="Z110" s="624" t="str">
        <f t="shared" si="52"/>
        <v>n/a</v>
      </c>
      <c r="AA110" s="853" t="str">
        <f t="shared" si="53"/>
        <v>n/a</v>
      </c>
      <c r="AB110" s="854">
        <v>12</v>
      </c>
      <c r="AC110" s="833" t="s">
        <v>136</v>
      </c>
      <c r="AD110" s="833" t="s">
        <v>136</v>
      </c>
      <c r="AE110" s="833" t="s">
        <v>136</v>
      </c>
      <c r="AF110" s="833" t="s">
        <v>136</v>
      </c>
      <c r="AG110" s="833" t="s">
        <v>136</v>
      </c>
      <c r="AH110" s="833" t="s">
        <v>136</v>
      </c>
      <c r="AI110" s="833" t="s">
        <v>136</v>
      </c>
      <c r="AJ110" s="833" t="s">
        <v>136</v>
      </c>
      <c r="AK110" s="833" t="s">
        <v>136</v>
      </c>
      <c r="AL110" s="845" t="s">
        <v>136</v>
      </c>
      <c r="AM110" s="839" t="s">
        <v>136</v>
      </c>
      <c r="AN110" s="833" t="s">
        <v>136</v>
      </c>
      <c r="AO110" s="711" t="str">
        <f t="shared" si="54"/>
        <v>n/a</v>
      </c>
      <c r="AP110" s="712">
        <f t="shared" si="55"/>
        <v>10.25362873267308</v>
      </c>
      <c r="AQ110" s="855" t="str">
        <f t="shared" si="56"/>
        <v>n/a</v>
      </c>
      <c r="AR110" s="624">
        <f>INDEX(Historical!$C$7:$C$1259,MATCH(B110,Historical!$B$7:$B$1281,0))*IF(AH110="n/a",1.03,IF(AH110&lt;0,1.01,IF(AH110&gt;10,1.1,(1+AH110/100))))</f>
        <v>0.42230000000000001</v>
      </c>
      <c r="AS110" s="853">
        <f t="shared" si="57"/>
        <v>0.43496899999999999</v>
      </c>
      <c r="AT110" s="853">
        <f t="shared" si="61"/>
        <v>0.44801806999999999</v>
      </c>
      <c r="AU110" s="853">
        <f t="shared" si="61"/>
        <v>0.4614586121</v>
      </c>
      <c r="AV110" s="853">
        <f t="shared" si="61"/>
        <v>0.475302370463</v>
      </c>
      <c r="AW110" s="624">
        <f t="shared" si="58"/>
        <v>2.2420480525630002</v>
      </c>
      <c r="AX110" s="719">
        <f t="shared" si="59"/>
        <v>9.6432174303784954</v>
      </c>
      <c r="AY110" s="900" t="s">
        <v>136</v>
      </c>
      <c r="AZ110" s="839" t="s">
        <v>136</v>
      </c>
      <c r="BA110" s="839" t="s">
        <v>136</v>
      </c>
      <c r="BB110" s="839" t="s">
        <v>136</v>
      </c>
      <c r="BC110" s="839" t="s">
        <v>136</v>
      </c>
      <c r="BD110" s="874" t="s">
        <v>4200</v>
      </c>
      <c r="BE110" s="597">
        <v>1994</v>
      </c>
      <c r="BF110" s="865">
        <f t="shared" si="60"/>
        <v>2</v>
      </c>
      <c r="BG110" s="849" t="s">
        <v>136</v>
      </c>
    </row>
    <row r="111" spans="1:59" ht="11.25" customHeight="1" x14ac:dyDescent="0.2">
      <c r="A111" s="831" t="s">
        <v>323</v>
      </c>
      <c r="B111" s="842" t="s">
        <v>324</v>
      </c>
      <c r="C111" s="898" t="s">
        <v>108</v>
      </c>
      <c r="D111" s="898" t="s">
        <v>118</v>
      </c>
      <c r="E111" s="705">
        <v>45</v>
      </c>
      <c r="F111" s="1139">
        <v>54</v>
      </c>
      <c r="G111" s="1139" t="s">
        <v>37</v>
      </c>
      <c r="H111" s="1139" t="s">
        <v>37</v>
      </c>
      <c r="I111" s="833">
        <v>104.34</v>
      </c>
      <c r="J111" s="624">
        <f t="shared" si="47"/>
        <v>0.92006900517538814</v>
      </c>
      <c r="K111" s="844">
        <v>0.24</v>
      </c>
      <c r="L111" s="854">
        <v>4</v>
      </c>
      <c r="M111" s="615">
        <f t="shared" si="48"/>
        <v>0.96</v>
      </c>
      <c r="N111" s="837" t="s">
        <v>325</v>
      </c>
      <c r="O111" s="706">
        <v>0.23</v>
      </c>
      <c r="P111" s="606">
        <v>43979</v>
      </c>
      <c r="Q111" s="606">
        <v>44001</v>
      </c>
      <c r="R111" s="615">
        <f t="shared" si="49"/>
        <v>4.3478260869565135</v>
      </c>
      <c r="S111" s="673">
        <f>IF(INDEX(Historical!$D$7:$D$1257,MATCH(B111,Historical!$B$7:$B$1281,0))=0,"n/a",(INDEX(Historical!$C$7:$C$1259,MATCH(B111,Historical!$B$7:$B$1281,0))/INDEX(Historical!$D$7:$D$1257,MATCH(B111,Historical!$B$7:$B$1281,0))-1)*100)</f>
        <v>4.39560439560438</v>
      </c>
      <c r="T111" s="673">
        <f>IF(INDEX(Historical!$F$7:$F$1250,MATCH(B111,Historical!$B$7:$B$1281,0))=0,"n/a",((INDEX(Historical!$C$7:$C$1259,MATCH(B111,Historical!$B$7:$B$1281,0))/INDEX(Historical!$F$7:$F$1250,MATCH(B111,Historical!$B$7:$B$1281,0)))^(1/3)-1)*100)</f>
        <v>4.6040511275152518</v>
      </c>
      <c r="U111" s="673">
        <f>IF(INDEX(Historical!$H$7:$H$1250,MATCH(B111,Historical!$B$7:$B$1281,0))=0,"n/a",((INDEX(Historical!$C$7:$C$1259,MATCH(B111,Historical!$B$7:$B$1281,0))/INDEX(Historical!$H$7:$H$1250,MATCH(B111,Historical!$B$7:$B$1281,0)))^(1/5)-1)*100)</f>
        <v>4.8413171284721557</v>
      </c>
      <c r="V111" s="673">
        <f>IF(INDEX(Historical!$O$7:$O$1250,MATCH(B111,Historical!$B$7:$B$1281,0))=0,"n/a",((INDEX(Historical!$C$7:$C$1259,MATCH(B111,Historical!$B$7:$B$1281,0))/INDEX(Historical!$O$7:$O$1250,MATCH(B111,Historical!$B$7:$B$1281,0)))^(1/10)-1)*100)</f>
        <v>5.2409779148925528</v>
      </c>
      <c r="W111" s="674">
        <f t="shared" si="50"/>
        <v>0.92374308899781143</v>
      </c>
      <c r="X111" s="675">
        <f t="shared" si="51"/>
        <v>0.74481801976494699</v>
      </c>
      <c r="Y111" s="638"/>
      <c r="Z111" s="624">
        <f t="shared" si="52"/>
        <v>27.906976744186046</v>
      </c>
      <c r="AA111" s="853">
        <f t="shared" si="53"/>
        <v>30.331395348837212</v>
      </c>
      <c r="AB111" s="854">
        <v>12</v>
      </c>
      <c r="AC111" s="833">
        <v>3.44</v>
      </c>
      <c r="AD111" s="833">
        <v>3.12</v>
      </c>
      <c r="AE111" s="833">
        <v>4.8</v>
      </c>
      <c r="AF111" s="833">
        <v>4.3099999999999996</v>
      </c>
      <c r="AG111" s="833">
        <v>11.5</v>
      </c>
      <c r="AH111" s="833">
        <v>206.70000000000002</v>
      </c>
      <c r="AI111" s="833">
        <v>11.12</v>
      </c>
      <c r="AJ111" s="833">
        <v>6.5</v>
      </c>
      <c r="AK111" s="833">
        <v>9.8000000000000007</v>
      </c>
      <c r="AL111" s="845">
        <v>4720</v>
      </c>
      <c r="AM111" s="839">
        <v>2.9000000000000004</v>
      </c>
      <c r="AN111" s="833">
        <v>0.14000000000000001</v>
      </c>
      <c r="AO111" s="711">
        <f t="shared" si="54"/>
        <v>-24.570009215189668</v>
      </c>
      <c r="AP111" s="712">
        <f t="shared" si="55"/>
        <v>5.7613861336475436</v>
      </c>
      <c r="AQ111" s="855">
        <f t="shared" si="56"/>
        <v>141.04247108801604</v>
      </c>
      <c r="AR111" s="624">
        <f>INDEX(Historical!$C$7:$C$1259,MATCH(B111,Historical!$B$7:$B$1281,0))*IF(AH111="n/a",1.03,IF(AH111&lt;0,1.01,IF(AH111&gt;10,1.1,(1+AH111/100))))</f>
        <v>1.0449999999999999</v>
      </c>
      <c r="AS111" s="853">
        <f t="shared" si="57"/>
        <v>1.1495</v>
      </c>
      <c r="AT111" s="853">
        <f t="shared" si="61"/>
        <v>1.262151</v>
      </c>
      <c r="AU111" s="853">
        <f t="shared" si="61"/>
        <v>1.3858417980000002</v>
      </c>
      <c r="AV111" s="853">
        <f t="shared" si="61"/>
        <v>1.5216542942040003</v>
      </c>
      <c r="AW111" s="624">
        <f t="shared" si="58"/>
        <v>6.3641470922040009</v>
      </c>
      <c r="AX111" s="719">
        <f t="shared" si="59"/>
        <v>6.0994317540770568</v>
      </c>
      <c r="AY111" s="900">
        <v>0.39</v>
      </c>
      <c r="AZ111" s="839">
        <v>59.62</v>
      </c>
      <c r="BA111" s="839">
        <v>-5.65</v>
      </c>
      <c r="BB111" s="839">
        <v>1.24</v>
      </c>
      <c r="BC111" s="839">
        <v>14.719999999999999</v>
      </c>
      <c r="BE111" s="597">
        <v>1976</v>
      </c>
      <c r="BF111" s="865">
        <f t="shared" si="60"/>
        <v>4</v>
      </c>
      <c r="BG111" s="849">
        <v>3.3000000000000003</v>
      </c>
    </row>
    <row r="112" spans="1:59" ht="11.25" customHeight="1" x14ac:dyDescent="0.2">
      <c r="A112" s="831" t="s">
        <v>753</v>
      </c>
      <c r="B112" s="842" t="s">
        <v>754</v>
      </c>
      <c r="C112" s="898" t="s">
        <v>108</v>
      </c>
      <c r="D112" s="898" t="s">
        <v>118</v>
      </c>
      <c r="E112" s="705">
        <v>26</v>
      </c>
      <c r="F112" s="1139">
        <v>136</v>
      </c>
      <c r="G112" s="1139" t="s">
        <v>106</v>
      </c>
      <c r="H112" s="1139" t="s">
        <v>106</v>
      </c>
      <c r="I112" s="833">
        <v>166.98</v>
      </c>
      <c r="J112" s="624">
        <f t="shared" si="47"/>
        <v>0.86237872799137627</v>
      </c>
      <c r="K112" s="851">
        <v>0.36</v>
      </c>
      <c r="L112" s="854">
        <v>4</v>
      </c>
      <c r="M112" s="615">
        <f t="shared" si="48"/>
        <v>1.44</v>
      </c>
      <c r="N112" s="837" t="s">
        <v>151</v>
      </c>
      <c r="O112" s="707">
        <v>0.35</v>
      </c>
      <c r="P112" s="606">
        <v>44267</v>
      </c>
      <c r="Q112" s="606">
        <v>44286</v>
      </c>
      <c r="R112" s="615">
        <f t="shared" si="49"/>
        <v>2.8571428571428599</v>
      </c>
      <c r="S112" s="673">
        <f>IF(INDEX(Historical!$D$7:$D$1257,MATCH(B112,Historical!$B$7:$B$1281,0))=0,"n/a",(INDEX(Historical!$C$7:$C$1259,MATCH(B112,Historical!$B$7:$B$1281,0))/INDEX(Historical!$D$7:$D$1257,MATCH(B112,Historical!$B$7:$B$1281,0))-1)*100)</f>
        <v>2.9411764705882248</v>
      </c>
      <c r="T112" s="673">
        <f>IF(INDEX(Historical!$F$7:$F$1250,MATCH(B112,Historical!$B$7:$B$1281,0))=0,"n/a",((INDEX(Historical!$C$7:$C$1259,MATCH(B112,Historical!$B$7:$B$1281,0))/INDEX(Historical!$F$7:$F$1250,MATCH(B112,Historical!$B$7:$B$1281,0)))^(1/3)-1)*100)</f>
        <v>3.0321324952139239</v>
      </c>
      <c r="U112" s="673">
        <f>IF(INDEX(Historical!$H$7:$H$1250,MATCH(B112,Historical!$B$7:$B$1281,0))=0,"n/a",((INDEX(Historical!$C$7:$C$1259,MATCH(B112,Historical!$B$7:$B$1281,0))/INDEX(Historical!$H$7:$H$1250,MATCH(B112,Historical!$B$7:$B$1281,0)))^(1/5)-1)*100)</f>
        <v>3.1310306477545069</v>
      </c>
      <c r="V112" s="673">
        <f>IF(INDEX(Historical!$O$7:$O$1250,MATCH(B112,Historical!$B$7:$B$1281,0))=0,"n/a",((INDEX(Historical!$C$7:$C$1259,MATCH(B112,Historical!$B$7:$B$1281,0))/INDEX(Historical!$O$7:$O$1250,MATCH(B112,Historical!$B$7:$B$1281,0)))^(1/10)-1)*100)</f>
        <v>3.4219694129380196</v>
      </c>
      <c r="W112" s="674">
        <f t="shared" si="50"/>
        <v>0.91497914502581135</v>
      </c>
      <c r="X112" s="675">
        <f t="shared" si="51"/>
        <v>0.29819339502423875</v>
      </c>
      <c r="Y112" s="843" t="s">
        <v>755</v>
      </c>
      <c r="Z112" s="624">
        <f t="shared" si="52"/>
        <v>9.7165991902834001</v>
      </c>
      <c r="AA112" s="853">
        <f t="shared" si="53"/>
        <v>11.267206477732792</v>
      </c>
      <c r="AB112" s="854">
        <v>12</v>
      </c>
      <c r="AC112" s="833">
        <v>14.82</v>
      </c>
      <c r="AD112" s="833">
        <v>0.47</v>
      </c>
      <c r="AE112" s="833">
        <v>1.64</v>
      </c>
      <c r="AF112" s="833">
        <v>1.17</v>
      </c>
      <c r="AG112" s="833">
        <v>11.200000000000001</v>
      </c>
      <c r="AH112" s="834">
        <v>-6</v>
      </c>
      <c r="AI112" s="834">
        <v>19.350000000000001</v>
      </c>
      <c r="AJ112" s="833">
        <v>10.5</v>
      </c>
      <c r="AK112" s="833">
        <v>23.61</v>
      </c>
      <c r="AL112" s="845">
        <v>8390</v>
      </c>
      <c r="AM112" s="839">
        <v>0.8</v>
      </c>
      <c r="AN112" s="833">
        <v>0.16</v>
      </c>
      <c r="AO112" s="711">
        <f t="shared" si="54"/>
        <v>-7.2737971019869088</v>
      </c>
      <c r="AP112" s="712">
        <f t="shared" si="55"/>
        <v>3.9934093757458831</v>
      </c>
      <c r="AQ112" s="855">
        <f t="shared" si="56"/>
        <v>-23.456238866769475</v>
      </c>
      <c r="AR112" s="624">
        <f>INDEX(Historical!$C$7:$C$1259,MATCH(B112,Historical!$B$7:$B$1281,0))*IF(AH112="n/a",1.03,IF(AH112&lt;0,1.01,IF(AH112&gt;10,1.1,(1+AH112/100))))</f>
        <v>1.4139999999999999</v>
      </c>
      <c r="AS112" s="853">
        <f t="shared" si="57"/>
        <v>1.5554000000000001</v>
      </c>
      <c r="AT112" s="853">
        <f t="shared" si="61"/>
        <v>1.7109400000000003</v>
      </c>
      <c r="AU112" s="853">
        <f t="shared" si="61"/>
        <v>1.8820340000000004</v>
      </c>
      <c r="AV112" s="853">
        <f t="shared" si="61"/>
        <v>2.0702374000000008</v>
      </c>
      <c r="AW112" s="624">
        <f t="shared" si="58"/>
        <v>8.6326114000000018</v>
      </c>
      <c r="AX112" s="719">
        <f t="shared" si="59"/>
        <v>5.1698475266498995</v>
      </c>
      <c r="AY112" s="900">
        <v>0.49</v>
      </c>
      <c r="AZ112" s="839">
        <v>47.42</v>
      </c>
      <c r="BA112" s="839">
        <v>-17.05</v>
      </c>
      <c r="BB112" s="839">
        <v>3.83</v>
      </c>
      <c r="BC112" s="839">
        <v>-2.37</v>
      </c>
      <c r="BE112" s="597">
        <v>1996</v>
      </c>
      <c r="BF112" s="865">
        <f t="shared" si="60"/>
        <v>2</v>
      </c>
      <c r="BG112" s="849">
        <v>2.4</v>
      </c>
    </row>
    <row r="113" spans="1:59" s="744" customFormat="1" ht="11.25" customHeight="1" x14ac:dyDescent="0.2">
      <c r="A113" s="726" t="s">
        <v>769</v>
      </c>
      <c r="B113" s="751" t="s">
        <v>770</v>
      </c>
      <c r="C113" s="898" t="s">
        <v>112</v>
      </c>
      <c r="D113" s="898" t="s">
        <v>4295</v>
      </c>
      <c r="E113" s="727">
        <v>28</v>
      </c>
      <c r="F113" s="1139">
        <v>114</v>
      </c>
      <c r="G113" s="1138" t="s">
        <v>106</v>
      </c>
      <c r="H113" s="1138" t="s">
        <v>106</v>
      </c>
      <c r="I113" s="737">
        <v>377.62</v>
      </c>
      <c r="J113" s="729">
        <f t="shared" si="47"/>
        <v>0.59583708490016418</v>
      </c>
      <c r="K113" s="749">
        <v>0.5625</v>
      </c>
      <c r="L113" s="731">
        <v>4</v>
      </c>
      <c r="M113" s="732">
        <f t="shared" si="48"/>
        <v>2.25</v>
      </c>
      <c r="N113" s="733" t="s">
        <v>223</v>
      </c>
      <c r="O113" s="750">
        <v>0.51249999999999996</v>
      </c>
      <c r="P113" s="1130">
        <v>44203</v>
      </c>
      <c r="Q113" s="1130">
        <v>44218</v>
      </c>
      <c r="R113" s="732">
        <f t="shared" si="49"/>
        <v>9.7560975609756202</v>
      </c>
      <c r="S113" s="673">
        <f>IF(INDEX(Historical!$D$7:$D$1257,MATCH(B113,Historical!$B$7:$B$1281,0))=0,"n/a",(INDEX(Historical!$C$7:$C$1259,MATCH(B113,Historical!$B$7:$B$1281,0))/INDEX(Historical!$D$7:$D$1257,MATCH(B113,Historical!$B$7:$B$1281,0))-1)*100)</f>
        <v>10.810810810810789</v>
      </c>
      <c r="T113" s="673">
        <f>IF(INDEX(Historical!$F$7:$F$1250,MATCH(B113,Historical!$B$7:$B$1281,0))=0,"n/a",((INDEX(Historical!$C$7:$C$1259,MATCH(B113,Historical!$B$7:$B$1281,0))/INDEX(Historical!$F$7:$F$1250,MATCH(B113,Historical!$B$7:$B$1281,0)))^(1/3)-1)*100)</f>
        <v>13.555613628301177</v>
      </c>
      <c r="U113" s="673">
        <f>IF(INDEX(Historical!$H$7:$H$1250,MATCH(B113,Historical!$B$7:$B$1281,0))=0,"n/a",((INDEX(Historical!$C$7:$C$1259,MATCH(B113,Historical!$B$7:$B$1281,0))/INDEX(Historical!$H$7:$H$1250,MATCH(B113,Historical!$B$7:$B$1281,0)))^(1/5)-1)*100)</f>
        <v>15.43852585822143</v>
      </c>
      <c r="V113" s="673">
        <f>IF(INDEX(Historical!$O$7:$O$1250,MATCH(B113,Historical!$B$7:$B$1281,0))=0,"n/a",((INDEX(Historical!$C$7:$C$1259,MATCH(B113,Historical!$B$7:$B$1281,0))/INDEX(Historical!$O$7:$O$1250,MATCH(B113,Historical!$B$7:$B$1281,0)))^(1/10)-1)*100)</f>
        <v>18.357838813153894</v>
      </c>
      <c r="W113" s="674">
        <f t="shared" si="50"/>
        <v>0.84097730758804268</v>
      </c>
      <c r="X113" s="675">
        <f t="shared" si="51"/>
        <v>0.72481342057377607</v>
      </c>
      <c r="Y113" s="1048"/>
      <c r="Z113" s="729">
        <f t="shared" si="52"/>
        <v>25.027808676307007</v>
      </c>
      <c r="AA113" s="736">
        <f t="shared" si="53"/>
        <v>42.004449388209117</v>
      </c>
      <c r="AB113" s="731">
        <v>12</v>
      </c>
      <c r="AC113" s="737">
        <v>8.99</v>
      </c>
      <c r="AD113" s="737">
        <v>8.27</v>
      </c>
      <c r="AE113" s="737">
        <v>7.32</v>
      </c>
      <c r="AF113" s="737">
        <v>3.91</v>
      </c>
      <c r="AG113" s="737">
        <v>16.400000000000002</v>
      </c>
      <c r="AH113" s="737">
        <v>88.8</v>
      </c>
      <c r="AI113" s="737">
        <v>4.91</v>
      </c>
      <c r="AJ113" s="737">
        <v>21.3</v>
      </c>
      <c r="AK113" s="737">
        <v>5.0999999999999996</v>
      </c>
      <c r="AL113" s="738">
        <v>40440</v>
      </c>
      <c r="AM113" s="739">
        <v>0.6</v>
      </c>
      <c r="AN113" s="737">
        <v>0.96</v>
      </c>
      <c r="AO113" s="740">
        <f t="shared" si="54"/>
        <v>-25.970086445087524</v>
      </c>
      <c r="AP113" s="741">
        <f t="shared" si="55"/>
        <v>16.034362943121593</v>
      </c>
      <c r="AQ113" s="742">
        <f t="shared" si="56"/>
        <v>170.17475587963648</v>
      </c>
      <c r="AR113" s="624">
        <f>INDEX(Historical!$C$7:$C$1259,MATCH(B113,Historical!$B$7:$B$1281,0))*IF(AH113="n/a",1.03,IF(AH113&lt;0,1.01,IF(AH113&gt;10,1.1,(1+AH113/100))))</f>
        <v>2.2549999999999999</v>
      </c>
      <c r="AS113" s="736">
        <f t="shared" si="57"/>
        <v>2.3657204999999997</v>
      </c>
      <c r="AT113" s="736">
        <f t="shared" si="61"/>
        <v>2.4863722454999997</v>
      </c>
      <c r="AU113" s="736">
        <f t="shared" si="61"/>
        <v>2.6131772300204994</v>
      </c>
      <c r="AV113" s="736">
        <f t="shared" si="61"/>
        <v>2.7464492687515447</v>
      </c>
      <c r="AW113" s="729">
        <f t="shared" si="58"/>
        <v>12.466719244272042</v>
      </c>
      <c r="AX113" s="743">
        <f t="shared" si="59"/>
        <v>3.301392734567036</v>
      </c>
      <c r="AY113" s="901">
        <v>1.01</v>
      </c>
      <c r="AZ113" s="739">
        <v>57.34</v>
      </c>
      <c r="BA113" s="739">
        <v>-17.14</v>
      </c>
      <c r="BB113" s="739">
        <v>-8.15</v>
      </c>
      <c r="BC113" s="739">
        <v>-7.2700000000000005</v>
      </c>
      <c r="BD113" s="875"/>
      <c r="BE113" s="597">
        <v>1994</v>
      </c>
      <c r="BF113" s="865">
        <f t="shared" si="60"/>
        <v>2</v>
      </c>
      <c r="BG113" s="793">
        <v>8.1</v>
      </c>
    </row>
    <row r="114" spans="1:59" ht="11.25" customHeight="1" x14ac:dyDescent="0.2">
      <c r="A114" s="831" t="s">
        <v>326</v>
      </c>
      <c r="B114" s="842" t="s">
        <v>327</v>
      </c>
      <c r="C114" s="898" t="s">
        <v>123</v>
      </c>
      <c r="D114" s="898" t="s">
        <v>4109</v>
      </c>
      <c r="E114" s="705">
        <v>47</v>
      </c>
      <c r="F114" s="1139">
        <v>48</v>
      </c>
      <c r="G114" s="1139" t="s">
        <v>37</v>
      </c>
      <c r="H114" s="1139" t="s">
        <v>37</v>
      </c>
      <c r="I114" s="833">
        <v>79.64</v>
      </c>
      <c r="J114" s="624">
        <f t="shared" si="47"/>
        <v>1.9085886489201405</v>
      </c>
      <c r="K114" s="844">
        <v>0.38</v>
      </c>
      <c r="L114" s="854">
        <v>4</v>
      </c>
      <c r="M114" s="615">
        <f t="shared" si="48"/>
        <v>1.52</v>
      </c>
      <c r="N114" s="837" t="s">
        <v>160</v>
      </c>
      <c r="O114" s="706">
        <v>0.36</v>
      </c>
      <c r="P114" s="606">
        <v>44120</v>
      </c>
      <c r="Q114" s="606">
        <v>44134</v>
      </c>
      <c r="R114" s="615">
        <f t="shared" si="49"/>
        <v>5.5555555555555607</v>
      </c>
      <c r="S114" s="673">
        <f>IF(INDEX(Historical!$D$7:$D$1257,MATCH(B114,Historical!$B$7:$B$1281,0))=0,"n/a",(INDEX(Historical!$C$7:$C$1259,MATCH(B114,Historical!$B$7:$B$1281,0))/INDEX(Historical!$D$7:$D$1257,MATCH(B114,Historical!$B$7:$B$1281,0))-1)*100)</f>
        <v>3.5460992907801359</v>
      </c>
      <c r="T114" s="673">
        <f>IF(INDEX(Historical!$F$7:$F$1250,MATCH(B114,Historical!$B$7:$B$1281,0))=0,"n/a",((INDEX(Historical!$C$7:$C$1259,MATCH(B114,Historical!$B$7:$B$1281,0))/INDEX(Historical!$F$7:$F$1250,MATCH(B114,Historical!$B$7:$B$1281,0)))^(1/3)-1)*100)</f>
        <v>6.1689873505176962</v>
      </c>
      <c r="U114" s="673">
        <f>IF(INDEX(Historical!$H$7:$H$1250,MATCH(B114,Historical!$B$7:$B$1281,0))=0,"n/a",((INDEX(Historical!$C$7:$C$1259,MATCH(B114,Historical!$B$7:$B$1281,0))/INDEX(Historical!$H$7:$H$1250,MATCH(B114,Historical!$B$7:$B$1281,0)))^(1/5)-1)*100)</f>
        <v>6.7136757018529059</v>
      </c>
      <c r="V114" s="673">
        <f>IF(INDEX(Historical!$O$7:$O$1250,MATCH(B114,Historical!$B$7:$B$1281,0))=0,"n/a",((INDEX(Historical!$C$7:$C$1259,MATCH(B114,Historical!$B$7:$B$1281,0))/INDEX(Historical!$O$7:$O$1250,MATCH(B114,Historical!$B$7:$B$1281,0)))^(1/10)-1)*100)</f>
        <v>5.8741388006511519</v>
      </c>
      <c r="W114" s="674">
        <f t="shared" si="50"/>
        <v>1.1429208484329125</v>
      </c>
      <c r="X114" s="675">
        <f t="shared" si="51"/>
        <v>1.1778378424303344</v>
      </c>
      <c r="Y114" s="632"/>
      <c r="Z114" s="624">
        <f t="shared" si="52"/>
        <v>46.060606060606062</v>
      </c>
      <c r="AA114" s="853">
        <f t="shared" si="53"/>
        <v>24.133333333333336</v>
      </c>
      <c r="AB114" s="854">
        <v>5</v>
      </c>
      <c r="AC114" s="833">
        <v>3.3</v>
      </c>
      <c r="AD114" s="833">
        <v>1.58</v>
      </c>
      <c r="AE114" s="833">
        <v>1.86</v>
      </c>
      <c r="AF114" s="833">
        <v>6.66</v>
      </c>
      <c r="AG114" s="833">
        <v>30.4</v>
      </c>
      <c r="AH114" s="833">
        <v>20</v>
      </c>
      <c r="AI114" s="833">
        <v>10.32</v>
      </c>
      <c r="AJ114" s="833">
        <v>5.7</v>
      </c>
      <c r="AK114" s="833">
        <v>15.45</v>
      </c>
      <c r="AL114" s="845">
        <v>10640</v>
      </c>
      <c r="AM114" s="839">
        <v>1</v>
      </c>
      <c r="AN114" s="833">
        <v>1.49</v>
      </c>
      <c r="AO114" s="711">
        <f t="shared" si="54"/>
        <v>-15.511068982560291</v>
      </c>
      <c r="AP114" s="712">
        <f t="shared" si="55"/>
        <v>8.6222643507730456</v>
      </c>
      <c r="AQ114" s="855">
        <f t="shared" si="56"/>
        <v>167.27264481548923</v>
      </c>
      <c r="AR114" s="624">
        <f>INDEX(Historical!$C$7:$C$1259,MATCH(B114,Historical!$B$7:$B$1281,0))*IF(AH114="n/a",1.03,IF(AH114&lt;0,1.01,IF(AH114&gt;10,1.1,(1+AH114/100))))</f>
        <v>1.6060000000000001</v>
      </c>
      <c r="AS114" s="853">
        <f t="shared" si="57"/>
        <v>1.7666000000000002</v>
      </c>
      <c r="AT114" s="853">
        <f t="shared" si="61"/>
        <v>1.9432600000000004</v>
      </c>
      <c r="AU114" s="853">
        <f t="shared" si="61"/>
        <v>2.1375860000000007</v>
      </c>
      <c r="AV114" s="853">
        <f t="shared" si="61"/>
        <v>2.3513446000000009</v>
      </c>
      <c r="AW114" s="624">
        <f t="shared" si="58"/>
        <v>9.8047906000000022</v>
      </c>
      <c r="AX114" s="719">
        <f t="shared" si="59"/>
        <v>12.311389502762433</v>
      </c>
      <c r="AY114" s="900">
        <v>0.98</v>
      </c>
      <c r="AZ114" s="839">
        <v>85.86</v>
      </c>
      <c r="BA114" s="839">
        <v>-19.02</v>
      </c>
      <c r="BB114" s="839">
        <v>-8.09</v>
      </c>
      <c r="BC114" s="839">
        <v>-4.16</v>
      </c>
      <c r="BE114" s="597">
        <v>1975</v>
      </c>
      <c r="BF114" s="865">
        <f t="shared" si="60"/>
        <v>4</v>
      </c>
      <c r="BG114" s="849">
        <v>7.5</v>
      </c>
    </row>
    <row r="115" spans="1:59" ht="11.25" customHeight="1" x14ac:dyDescent="0.2">
      <c r="A115" s="831" t="s">
        <v>790</v>
      </c>
      <c r="B115" s="842" t="s">
        <v>791</v>
      </c>
      <c r="C115" s="898" t="s">
        <v>108</v>
      </c>
      <c r="D115" s="898" t="s">
        <v>4273</v>
      </c>
      <c r="E115" s="705">
        <v>26</v>
      </c>
      <c r="F115" s="1139">
        <v>131</v>
      </c>
      <c r="G115" s="1139" t="s">
        <v>37</v>
      </c>
      <c r="H115" s="1139" t="s">
        <v>106</v>
      </c>
      <c r="I115" s="833">
        <v>34.58</v>
      </c>
      <c r="J115" s="624">
        <f t="shared" si="47"/>
        <v>3.7015615962984389</v>
      </c>
      <c r="K115" s="851">
        <v>0.32</v>
      </c>
      <c r="L115" s="854">
        <v>4</v>
      </c>
      <c r="M115" s="615">
        <f t="shared" si="48"/>
        <v>1.28</v>
      </c>
      <c r="N115" s="837" t="s">
        <v>425</v>
      </c>
      <c r="O115" s="707">
        <v>0.31</v>
      </c>
      <c r="P115" s="606">
        <v>44159</v>
      </c>
      <c r="Q115" s="606">
        <v>44175</v>
      </c>
      <c r="R115" s="615">
        <f t="shared" si="49"/>
        <v>3.2258064516129057</v>
      </c>
      <c r="S115" s="673">
        <f>IF(INDEX(Historical!$D$7:$D$1257,MATCH(B115,Historical!$B$7:$B$1281,0))=0,"n/a",(INDEX(Historical!$C$7:$C$1259,MATCH(B115,Historical!$B$7:$B$1281,0))/INDEX(Historical!$D$7:$D$1257,MATCH(B115,Historical!$B$7:$B$1281,0))-1)*100)</f>
        <v>1.6260162601626105</v>
      </c>
      <c r="T115" s="673">
        <f>IF(INDEX(Historical!$F$7:$F$1250,MATCH(B115,Historical!$B$7:$B$1281,0))=0,"n/a",((INDEX(Historical!$C$7:$C$1259,MATCH(B115,Historical!$B$7:$B$1281,0))/INDEX(Historical!$F$7:$F$1250,MATCH(B115,Historical!$B$7:$B$1281,0)))^(1/3)-1)*100)</f>
        <v>5.0884105767101673</v>
      </c>
      <c r="U115" s="673">
        <f>IF(INDEX(Historical!$H$7:$H$1250,MATCH(B115,Historical!$B$7:$B$1281,0))=0,"n/a",((INDEX(Historical!$C$7:$C$1259,MATCH(B115,Historical!$B$7:$B$1281,0))/INDEX(Historical!$H$7:$H$1250,MATCH(B115,Historical!$B$7:$B$1281,0)))^(1/5)-1)*100)</f>
        <v>8.3832333170057893</v>
      </c>
      <c r="V115" s="673">
        <f>IF(INDEX(Historical!$O$7:$O$1250,MATCH(B115,Historical!$B$7:$B$1281,0))=0,"n/a",((INDEX(Historical!$C$7:$C$1259,MATCH(B115,Historical!$B$7:$B$1281,0))/INDEX(Historical!$O$7:$O$1250,MATCH(B115,Historical!$B$7:$B$1281,0)))^(1/10)-1)*100)</f>
        <v>9.8352483796400705</v>
      </c>
      <c r="W115" s="674">
        <f t="shared" si="50"/>
        <v>0.85236620300915888</v>
      </c>
      <c r="X115" s="675">
        <f t="shared" si="51"/>
        <v>0.4657351842780994</v>
      </c>
      <c r="Y115" s="633"/>
      <c r="Z115" s="624">
        <f t="shared" si="52"/>
        <v>51.612903225806448</v>
      </c>
      <c r="AA115" s="853">
        <f t="shared" si="53"/>
        <v>13.943548387096774</v>
      </c>
      <c r="AB115" s="854">
        <v>12</v>
      </c>
      <c r="AC115" s="833">
        <v>2.48</v>
      </c>
      <c r="AD115" s="833">
        <v>7.05</v>
      </c>
      <c r="AE115" s="833">
        <v>4.92</v>
      </c>
      <c r="AF115" s="833">
        <v>1.38</v>
      </c>
      <c r="AG115" s="833">
        <v>7.7</v>
      </c>
      <c r="AH115" s="833">
        <v>5.3</v>
      </c>
      <c r="AI115" s="833">
        <v>0.44999999999999996</v>
      </c>
      <c r="AJ115" s="833">
        <v>18</v>
      </c>
      <c r="AK115" s="833">
        <v>2</v>
      </c>
      <c r="AL115" s="845">
        <v>1140</v>
      </c>
      <c r="AM115" s="839">
        <v>1.7000000000000002</v>
      </c>
      <c r="AN115" s="833">
        <v>0.19</v>
      </c>
      <c r="AO115" s="711">
        <f t="shared" si="54"/>
        <v>-1.8587534737925449</v>
      </c>
      <c r="AP115" s="712">
        <f t="shared" si="55"/>
        <v>12.084794913304229</v>
      </c>
      <c r="AQ115" s="855">
        <f t="shared" si="56"/>
        <v>-7.5227432784001458</v>
      </c>
      <c r="AR115" s="624">
        <f>INDEX(Historical!$C$7:$C$1259,MATCH(B115,Historical!$B$7:$B$1281,0))*IF(AH115="n/a",1.03,IF(AH115&lt;0,1.01,IF(AH115&gt;10,1.1,(1+AH115/100))))</f>
        <v>1.3162499999999999</v>
      </c>
      <c r="AS115" s="853">
        <f t="shared" si="57"/>
        <v>1.3221731249999999</v>
      </c>
      <c r="AT115" s="853">
        <f t="shared" si="61"/>
        <v>1.3486165875</v>
      </c>
      <c r="AU115" s="853">
        <f t="shared" si="61"/>
        <v>1.3755889192500002</v>
      </c>
      <c r="AV115" s="853">
        <f t="shared" si="61"/>
        <v>1.4031006976350002</v>
      </c>
      <c r="AW115" s="624">
        <f t="shared" si="58"/>
        <v>6.7657293293850014</v>
      </c>
      <c r="AX115" s="719">
        <f t="shared" si="59"/>
        <v>19.565440512969932</v>
      </c>
      <c r="AY115" s="900">
        <v>0.6</v>
      </c>
      <c r="AZ115" s="839">
        <v>47.32</v>
      </c>
      <c r="BA115" s="839">
        <v>-4.9000000000000004</v>
      </c>
      <c r="BB115" s="839">
        <v>5.48</v>
      </c>
      <c r="BC115" s="839">
        <v>19.739999999999998</v>
      </c>
      <c r="BE115" s="597">
        <v>1995</v>
      </c>
      <c r="BF115" s="865">
        <f t="shared" si="60"/>
        <v>2</v>
      </c>
      <c r="BG115" s="849">
        <v>0.89999999999999991</v>
      </c>
    </row>
    <row r="116" spans="1:59" ht="11.25" customHeight="1" x14ac:dyDescent="0.2">
      <c r="A116" s="831" t="s">
        <v>342</v>
      </c>
      <c r="B116" s="842" t="s">
        <v>343</v>
      </c>
      <c r="C116" s="898" t="s">
        <v>123</v>
      </c>
      <c r="D116" s="898" t="s">
        <v>4109</v>
      </c>
      <c r="E116" s="705">
        <v>53</v>
      </c>
      <c r="F116" s="1139">
        <v>24</v>
      </c>
      <c r="G116" s="1139" t="s">
        <v>106</v>
      </c>
      <c r="H116" s="1139" t="s">
        <v>106</v>
      </c>
      <c r="I116" s="833">
        <v>120.69</v>
      </c>
      <c r="J116" s="624">
        <f t="shared" si="47"/>
        <v>1.0108542547021295</v>
      </c>
      <c r="K116" s="844">
        <v>0.30499999999999999</v>
      </c>
      <c r="L116" s="854">
        <v>4</v>
      </c>
      <c r="M116" s="615">
        <f t="shared" si="48"/>
        <v>1.22</v>
      </c>
      <c r="N116" s="837" t="s">
        <v>148</v>
      </c>
      <c r="O116" s="706">
        <v>0.27500000000000002</v>
      </c>
      <c r="P116" s="606">
        <v>44162</v>
      </c>
      <c r="Q116" s="606">
        <v>44180</v>
      </c>
      <c r="R116" s="615">
        <f t="shared" si="49"/>
        <v>10.909090909090898</v>
      </c>
      <c r="S116" s="673">
        <f>IF(INDEX(Historical!$D$7:$D$1257,MATCH(B116,Historical!$B$7:$B$1281,0))=0,"n/a",(INDEX(Historical!$C$7:$C$1259,MATCH(B116,Historical!$B$7:$B$1281,0))/INDEX(Historical!$D$7:$D$1257,MATCH(B116,Historical!$B$7:$B$1281,0))-1)*100)</f>
        <v>10.243902439024399</v>
      </c>
      <c r="T116" s="673">
        <f>IF(INDEX(Historical!$F$7:$F$1250,MATCH(B116,Historical!$B$7:$B$1281,0))=0,"n/a",((INDEX(Historical!$C$7:$C$1259,MATCH(B116,Historical!$B$7:$B$1281,0))/INDEX(Historical!$F$7:$F$1250,MATCH(B116,Historical!$B$7:$B$1281,0)))^(1/3)-1)*100)</f>
        <v>10.390843667722827</v>
      </c>
      <c r="U116" s="673">
        <f>IF(INDEX(Historical!$H$7:$H$1250,MATCH(B116,Historical!$B$7:$B$1281,0))=0,"n/a",((INDEX(Historical!$C$7:$C$1259,MATCH(B116,Historical!$B$7:$B$1281,0))/INDEX(Historical!$H$7:$H$1250,MATCH(B116,Historical!$B$7:$B$1281,0)))^(1/5)-1)*100)</f>
        <v>9.1317492998101546</v>
      </c>
      <c r="V116" s="673">
        <f>IF(INDEX(Historical!$O$7:$O$1250,MATCH(B116,Historical!$B$7:$B$1281,0))=0,"n/a",((INDEX(Historical!$C$7:$C$1259,MATCH(B116,Historical!$B$7:$B$1281,0))/INDEX(Historical!$O$7:$O$1250,MATCH(B116,Historical!$B$7:$B$1281,0)))^(1/10)-1)*100)</f>
        <v>8.7146911369100124</v>
      </c>
      <c r="W116" s="674">
        <f t="shared" si="50"/>
        <v>1.047856906957235</v>
      </c>
      <c r="X116" s="675">
        <f t="shared" si="51"/>
        <v>0.74850404096804546</v>
      </c>
      <c r="Y116" s="637"/>
      <c r="Z116" s="624">
        <f t="shared" si="52"/>
        <v>22.38532110091743</v>
      </c>
      <c r="AA116" s="853">
        <f t="shared" si="53"/>
        <v>22.144954128440364</v>
      </c>
      <c r="AB116" s="854">
        <v>12</v>
      </c>
      <c r="AC116" s="833">
        <v>5.45</v>
      </c>
      <c r="AD116" s="833">
        <v>5.0999999999999996</v>
      </c>
      <c r="AE116" s="833">
        <v>1.47</v>
      </c>
      <c r="AF116" s="833">
        <v>2.99</v>
      </c>
      <c r="AG116" s="833">
        <v>12.4</v>
      </c>
      <c r="AH116" s="833">
        <v>-6.8000000000000007</v>
      </c>
      <c r="AI116" s="833">
        <v>13.52</v>
      </c>
      <c r="AJ116" s="833">
        <v>12.2</v>
      </c>
      <c r="AK116" s="833">
        <v>4.3999999999999995</v>
      </c>
      <c r="AL116" s="845">
        <v>2750</v>
      </c>
      <c r="AM116" s="839">
        <v>2.1999999999999997</v>
      </c>
      <c r="AN116" s="833">
        <v>0.22</v>
      </c>
      <c r="AO116" s="711">
        <f t="shared" si="54"/>
        <v>-12.00235057392808</v>
      </c>
      <c r="AP116" s="712">
        <f t="shared" si="55"/>
        <v>10.142603554512284</v>
      </c>
      <c r="AQ116" s="855">
        <f t="shared" si="56"/>
        <v>71.546447023068765</v>
      </c>
      <c r="AR116" s="624">
        <f>INDEX(Historical!$C$7:$C$1259,MATCH(B116,Historical!$B$7:$B$1281,0))*IF(AH116="n/a",1.03,IF(AH116&lt;0,1.01,IF(AH116&gt;10,1.1,(1+AH116/100))))</f>
        <v>1.1413</v>
      </c>
      <c r="AS116" s="853">
        <f t="shared" si="57"/>
        <v>1.25543</v>
      </c>
      <c r="AT116" s="853">
        <f t="shared" si="61"/>
        <v>1.3106689200000001</v>
      </c>
      <c r="AU116" s="853">
        <f t="shared" si="61"/>
        <v>1.3683383524800001</v>
      </c>
      <c r="AV116" s="853">
        <f t="shared" si="61"/>
        <v>1.4285452399891201</v>
      </c>
      <c r="AW116" s="624">
        <f t="shared" si="58"/>
        <v>6.5042825124691204</v>
      </c>
      <c r="AX116" s="719">
        <f t="shared" si="59"/>
        <v>5.3892472553393986</v>
      </c>
      <c r="AY116" s="900">
        <v>0.74</v>
      </c>
      <c r="AZ116" s="839">
        <v>74.08</v>
      </c>
      <c r="BA116" s="839">
        <v>-8.3699999999999992</v>
      </c>
      <c r="BB116" s="839">
        <v>-0.31</v>
      </c>
      <c r="BC116" s="839">
        <v>7.84</v>
      </c>
      <c r="BE116" s="597">
        <v>1969</v>
      </c>
      <c r="BF116" s="865">
        <f t="shared" si="60"/>
        <v>6</v>
      </c>
      <c r="BG116" s="849">
        <v>7.1</v>
      </c>
    </row>
    <row r="117" spans="1:59" ht="11.25" customHeight="1" x14ac:dyDescent="0.2">
      <c r="A117" s="838" t="s">
        <v>330</v>
      </c>
      <c r="B117" s="842" t="s">
        <v>331</v>
      </c>
      <c r="C117" s="898" t="s">
        <v>108</v>
      </c>
      <c r="D117" s="898" t="s">
        <v>4269</v>
      </c>
      <c r="E117" s="705">
        <v>30</v>
      </c>
      <c r="F117" s="1139">
        <v>95</v>
      </c>
      <c r="G117" s="1139" t="s">
        <v>106</v>
      </c>
      <c r="H117" s="1139" t="s">
        <v>106</v>
      </c>
      <c r="I117" s="833">
        <v>56</v>
      </c>
      <c r="J117" s="624">
        <f t="shared" si="47"/>
        <v>1.3214285714285714</v>
      </c>
      <c r="K117" s="851">
        <v>0.37</v>
      </c>
      <c r="L117" s="854">
        <v>2</v>
      </c>
      <c r="M117" s="615">
        <f t="shared" si="48"/>
        <v>0.74</v>
      </c>
      <c r="N117" s="837" t="s">
        <v>332</v>
      </c>
      <c r="O117" s="707">
        <v>0.35</v>
      </c>
      <c r="P117" s="606">
        <v>44183</v>
      </c>
      <c r="Q117" s="606">
        <v>44203</v>
      </c>
      <c r="R117" s="615">
        <f t="shared" si="49"/>
        <v>5.7142857142857197</v>
      </c>
      <c r="S117" s="673">
        <f>IF(INDEX(Historical!$D$7:$D$1257,MATCH(B117,Historical!$B$7:$B$1281,0))=0,"n/a",(INDEX(Historical!$C$7:$C$1259,MATCH(B117,Historical!$B$7:$B$1281,0))/INDEX(Historical!$D$7:$D$1257,MATCH(B117,Historical!$B$7:$B$1281,0))-1)*100)</f>
        <v>6.0606060606060552</v>
      </c>
      <c r="T117" s="673">
        <f>IF(INDEX(Historical!$F$7:$F$1250,MATCH(B117,Historical!$B$7:$B$1281,0))=0,"n/a",((INDEX(Historical!$C$7:$C$1259,MATCH(B117,Historical!$B$7:$B$1281,0))/INDEX(Historical!$F$7:$F$1250,MATCH(B117,Historical!$B$7:$B$1281,0)))^(1/3)-1)*100)</f>
        <v>6.469042607881903</v>
      </c>
      <c r="U117" s="673">
        <f>IF(INDEX(Historical!$H$7:$H$1250,MATCH(B117,Historical!$B$7:$B$1281,0))=0,"n/a",((INDEX(Historical!$C$7:$C$1259,MATCH(B117,Historical!$B$7:$B$1281,0))/INDEX(Historical!$H$7:$H$1250,MATCH(B117,Historical!$B$7:$B$1281,0)))^(1/5)-1)*100)</f>
        <v>7.8378847447948985</v>
      </c>
      <c r="V117" s="673">
        <f>IF(INDEX(Historical!$O$7:$O$1250,MATCH(B117,Historical!$B$7:$B$1281,0))=0,"n/a",((INDEX(Historical!$C$7:$C$1259,MATCH(B117,Historical!$B$7:$B$1281,0))/INDEX(Historical!$O$7:$O$1250,MATCH(B117,Historical!$B$7:$B$1281,0)))^(1/10)-1)*100)</f>
        <v>13.929041575466616</v>
      </c>
      <c r="W117" s="674">
        <f t="shared" si="50"/>
        <v>0.56270093691154288</v>
      </c>
      <c r="X117" s="675">
        <f t="shared" si="51"/>
        <v>0.66422752074533042</v>
      </c>
      <c r="Y117" s="843"/>
      <c r="Z117" s="624">
        <f t="shared" si="52"/>
        <v>24.584717607973424</v>
      </c>
      <c r="AA117" s="853">
        <f t="shared" si="53"/>
        <v>18.604651162790699</v>
      </c>
      <c r="AB117" s="854">
        <v>12</v>
      </c>
      <c r="AC117" s="833">
        <v>3.01</v>
      </c>
      <c r="AD117" s="833">
        <v>1.57</v>
      </c>
      <c r="AE117" s="833">
        <v>4.82</v>
      </c>
      <c r="AF117" s="833">
        <v>4.79</v>
      </c>
      <c r="AG117" s="833">
        <v>27.3</v>
      </c>
      <c r="AH117" s="833">
        <v>3.1</v>
      </c>
      <c r="AI117" s="833">
        <v>8.2000000000000011</v>
      </c>
      <c r="AJ117" s="833">
        <v>11.799999999999999</v>
      </c>
      <c r="AK117" s="833">
        <v>12</v>
      </c>
      <c r="AL117" s="845">
        <v>8109.9999999999991</v>
      </c>
      <c r="AM117" s="839">
        <v>7.6</v>
      </c>
      <c r="AN117" s="833">
        <v>0</v>
      </c>
      <c r="AO117" s="711">
        <f t="shared" si="54"/>
        <v>-9.4453378465672291</v>
      </c>
      <c r="AP117" s="712">
        <f t="shared" si="55"/>
        <v>9.1593133162234697</v>
      </c>
      <c r="AQ117" s="855">
        <f t="shared" si="56"/>
        <v>99.015665569620069</v>
      </c>
      <c r="AR117" s="624">
        <f>INDEX(Historical!$C$7:$C$1259,MATCH(B117,Historical!$B$7:$B$1281,0))*IF(AH117="n/a",1.03,IF(AH117&lt;0,1.01,IF(AH117&gt;10,1.1,(1+AH117/100))))</f>
        <v>0.7216999999999999</v>
      </c>
      <c r="AS117" s="853">
        <f t="shared" si="57"/>
        <v>0.78087939999999989</v>
      </c>
      <c r="AT117" s="853">
        <f t="shared" si="61"/>
        <v>0.85896733999999997</v>
      </c>
      <c r="AU117" s="853">
        <f t="shared" si="61"/>
        <v>0.94486407400000005</v>
      </c>
      <c r="AV117" s="853">
        <f t="shared" si="61"/>
        <v>1.0393504814000001</v>
      </c>
      <c r="AW117" s="624">
        <f t="shared" si="58"/>
        <v>4.3457612953999991</v>
      </c>
      <c r="AX117" s="719">
        <f t="shared" si="59"/>
        <v>7.7602880274999979</v>
      </c>
      <c r="AY117" s="900">
        <v>1.1200000000000001</v>
      </c>
      <c r="AZ117" s="839">
        <v>58.17</v>
      </c>
      <c r="BA117" s="839">
        <v>-13.16</v>
      </c>
      <c r="BB117" s="839">
        <v>-2.76</v>
      </c>
      <c r="BC117" s="839">
        <v>2.41</v>
      </c>
      <c r="BE117" s="597">
        <v>1992</v>
      </c>
      <c r="BF117" s="865">
        <f t="shared" si="60"/>
        <v>2</v>
      </c>
      <c r="BG117" s="849">
        <v>22.6</v>
      </c>
    </row>
    <row r="118" spans="1:59" ht="11.25" customHeight="1" x14ac:dyDescent="0.2">
      <c r="A118" s="831" t="s">
        <v>333</v>
      </c>
      <c r="B118" s="842" t="s">
        <v>334</v>
      </c>
      <c r="C118" s="898" t="s">
        <v>123</v>
      </c>
      <c r="D118" s="898" t="s">
        <v>4109</v>
      </c>
      <c r="E118" s="705">
        <v>43</v>
      </c>
      <c r="F118" s="1139">
        <v>63</v>
      </c>
      <c r="G118" s="1139" t="s">
        <v>37</v>
      </c>
      <c r="H118" s="1139" t="s">
        <v>37</v>
      </c>
      <c r="I118" s="833">
        <v>680.34</v>
      </c>
      <c r="J118" s="624">
        <f t="shared" si="47"/>
        <v>0.97010318370226634</v>
      </c>
      <c r="K118" s="844">
        <v>1.65</v>
      </c>
      <c r="L118" s="854">
        <v>4</v>
      </c>
      <c r="M118" s="615">
        <f t="shared" si="48"/>
        <v>6.6</v>
      </c>
      <c r="N118" s="837" t="s">
        <v>226</v>
      </c>
      <c r="O118" s="706">
        <v>1.34</v>
      </c>
      <c r="P118" s="606">
        <v>44253</v>
      </c>
      <c r="Q118" s="606">
        <v>44267</v>
      </c>
      <c r="R118" s="615">
        <f t="shared" si="49"/>
        <v>23.13432835820894</v>
      </c>
      <c r="S118" s="673">
        <f>IF(INDEX(Historical!$D$7:$D$1257,MATCH(B118,Historical!$B$7:$B$1281,0))=0,"n/a",(INDEX(Historical!$C$7:$C$1259,MATCH(B118,Historical!$B$7:$B$1281,0))/INDEX(Historical!$D$7:$D$1257,MATCH(B118,Historical!$B$7:$B$1281,0))-1)*100)</f>
        <v>18.584070796460207</v>
      </c>
      <c r="T118" s="673">
        <f>IF(INDEX(Historical!$F$7:$F$1250,MATCH(B118,Historical!$B$7:$B$1281,0))=0,"n/a",((INDEX(Historical!$C$7:$C$1259,MATCH(B118,Historical!$B$7:$B$1281,0))/INDEX(Historical!$F$7:$F$1250,MATCH(B118,Historical!$B$7:$B$1281,0)))^(1/3)-1)*100)</f>
        <v>16.384539053573622</v>
      </c>
      <c r="U118" s="673">
        <f>IF(INDEX(Historical!$H$7:$H$1250,MATCH(B118,Historical!$B$7:$B$1281,0))=0,"n/a",((INDEX(Historical!$C$7:$C$1259,MATCH(B118,Historical!$B$7:$B$1281,0))/INDEX(Historical!$H$7:$H$1250,MATCH(B118,Historical!$B$7:$B$1281,0)))^(1/5)-1)*100)</f>
        <v>14.869835499703509</v>
      </c>
      <c r="V118" s="673">
        <f>IF(INDEX(Historical!$O$7:$O$1250,MATCH(B118,Historical!$B$7:$B$1281,0))=0,"n/a",((INDEX(Historical!$C$7:$C$1259,MATCH(B118,Historical!$B$7:$B$1281,0))/INDEX(Historical!$O$7:$O$1250,MATCH(B118,Historical!$B$7:$B$1281,0)))^(1/10)-1)*100)</f>
        <v>14.046045203158087</v>
      </c>
      <c r="W118" s="674">
        <f t="shared" si="50"/>
        <v>1.0586492699283214</v>
      </c>
      <c r="X118" s="675">
        <f t="shared" si="51"/>
        <v>1.101469296274334</v>
      </c>
      <c r="Y118" s="842"/>
      <c r="Z118" s="624">
        <f t="shared" si="52"/>
        <v>29.904848210240143</v>
      </c>
      <c r="AA118" s="853">
        <f t="shared" si="53"/>
        <v>30.826461259628456</v>
      </c>
      <c r="AB118" s="854">
        <v>12</v>
      </c>
      <c r="AC118" s="833">
        <v>22.07</v>
      </c>
      <c r="AD118" s="833">
        <v>3.06</v>
      </c>
      <c r="AE118" s="833">
        <v>3.38</v>
      </c>
      <c r="AF118" s="833">
        <v>14.49</v>
      </c>
      <c r="AG118" s="834">
        <v>45</v>
      </c>
      <c r="AH118" s="833">
        <v>42.4</v>
      </c>
      <c r="AI118" s="833">
        <v>9.76</v>
      </c>
      <c r="AJ118" s="833">
        <v>13.5</v>
      </c>
      <c r="AK118" s="833">
        <v>9.9699999999999989</v>
      </c>
      <c r="AL118" s="845">
        <v>61980</v>
      </c>
      <c r="AM118" s="839">
        <v>0.1</v>
      </c>
      <c r="AN118" s="833">
        <v>1.97</v>
      </c>
      <c r="AO118" s="711">
        <f t="shared" si="54"/>
        <v>-14.986522576222681</v>
      </c>
      <c r="AP118" s="712">
        <f t="shared" si="55"/>
        <v>15.839938683405775</v>
      </c>
      <c r="AQ118" s="855">
        <f t="shared" si="56"/>
        <v>345.55853769399062</v>
      </c>
      <c r="AR118" s="624">
        <f>INDEX(Historical!$C$7:$C$1259,MATCH(B118,Historical!$B$7:$B$1281,0))*IF(AH118="n/a",1.03,IF(AH118&lt;0,1.01,IF(AH118&gt;10,1.1,(1+AH118/100))))</f>
        <v>5.8960000000000008</v>
      </c>
      <c r="AS118" s="853">
        <f t="shared" si="57"/>
        <v>6.4714496000000006</v>
      </c>
      <c r="AT118" s="853">
        <f t="shared" si="61"/>
        <v>7.11665312512</v>
      </c>
      <c r="AU118" s="853">
        <f t="shared" si="61"/>
        <v>7.8261834416944636</v>
      </c>
      <c r="AV118" s="853">
        <f t="shared" si="61"/>
        <v>8.6064539308314014</v>
      </c>
      <c r="AW118" s="624">
        <f t="shared" si="58"/>
        <v>35.916740097645864</v>
      </c>
      <c r="AX118" s="719">
        <f t="shared" si="59"/>
        <v>5.2792339268080459</v>
      </c>
      <c r="AY118" s="900">
        <v>1.04</v>
      </c>
      <c r="AZ118" s="839">
        <v>109.06</v>
      </c>
      <c r="BA118" s="839">
        <v>-10.25</v>
      </c>
      <c r="BB118" s="839">
        <v>-5.53</v>
      </c>
      <c r="BC118" s="839">
        <v>1.48</v>
      </c>
      <c r="BE118" s="597">
        <v>1979</v>
      </c>
      <c r="BF118" s="865">
        <f t="shared" si="60"/>
        <v>4</v>
      </c>
      <c r="BG118" s="849">
        <v>8.5</v>
      </c>
    </row>
    <row r="119" spans="1:59" ht="11.25" customHeight="1" x14ac:dyDescent="0.2">
      <c r="A119" s="831" t="s">
        <v>335</v>
      </c>
      <c r="B119" s="842" t="s">
        <v>336</v>
      </c>
      <c r="C119" s="898" t="s">
        <v>131</v>
      </c>
      <c r="D119" s="898" t="s">
        <v>4275</v>
      </c>
      <c r="E119" s="705">
        <v>54</v>
      </c>
      <c r="F119" s="1139">
        <v>20</v>
      </c>
      <c r="G119" s="1139" t="s">
        <v>37</v>
      </c>
      <c r="H119" s="1139" t="s">
        <v>37</v>
      </c>
      <c r="I119" s="833">
        <v>62.68</v>
      </c>
      <c r="J119" s="624">
        <f t="shared" si="47"/>
        <v>2.1697511167836634</v>
      </c>
      <c r="K119" s="844">
        <v>0.34</v>
      </c>
      <c r="L119" s="854">
        <v>4</v>
      </c>
      <c r="M119" s="615">
        <f t="shared" si="48"/>
        <v>1.36</v>
      </c>
      <c r="N119" s="837" t="s">
        <v>119</v>
      </c>
      <c r="O119" s="706">
        <v>0.32</v>
      </c>
      <c r="P119" s="606">
        <v>44232</v>
      </c>
      <c r="Q119" s="606">
        <v>44256</v>
      </c>
      <c r="R119" s="615">
        <f t="shared" si="49"/>
        <v>6.2500000000000053</v>
      </c>
      <c r="S119" s="673">
        <f>IF(INDEX(Historical!$D$7:$D$1257,MATCH(B119,Historical!$B$7:$B$1281,0))=0,"n/a",(INDEX(Historical!$C$7:$C$1259,MATCH(B119,Historical!$B$7:$B$1281,0))/INDEX(Historical!$D$7:$D$1257,MATCH(B119,Historical!$B$7:$B$1281,0))-1)*100)</f>
        <v>6.6666666666666652</v>
      </c>
      <c r="T119" s="673">
        <f>IF(INDEX(Historical!$F$7:$F$1250,MATCH(B119,Historical!$B$7:$B$1281,0))=0,"n/a",((INDEX(Historical!$C$7:$C$1259,MATCH(B119,Historical!$B$7:$B$1281,0))/INDEX(Historical!$F$7:$F$1250,MATCH(B119,Historical!$B$7:$B$1281,0)))^(1/3)-1)*100)</f>
        <v>13.735726398111359</v>
      </c>
      <c r="U119" s="673">
        <f>IF(INDEX(Historical!$H$7:$H$1250,MATCH(B119,Historical!$B$7:$B$1281,0))=0,"n/a",((INDEX(Historical!$C$7:$C$1259,MATCH(B119,Historical!$B$7:$B$1281,0))/INDEX(Historical!$H$7:$H$1250,MATCH(B119,Historical!$B$7:$B$1281,0)))^(1/5)-1)*100)</f>
        <v>10.413727944303419</v>
      </c>
      <c r="V119" s="673">
        <f>IF(INDEX(Historical!$O$7:$O$1250,MATCH(B119,Historical!$B$7:$B$1281,0))=0,"n/a",((INDEX(Historical!$C$7:$C$1259,MATCH(B119,Historical!$B$7:$B$1281,0))/INDEX(Historical!$O$7:$O$1250,MATCH(B119,Historical!$B$7:$B$1281,0)))^(1/10)-1)*100)</f>
        <v>6.5295532396132838</v>
      </c>
      <c r="W119" s="674">
        <f t="shared" si="50"/>
        <v>1.5948607143787035</v>
      </c>
      <c r="X119" s="675" t="str">
        <f t="shared" si="51"/>
        <v>n/a</v>
      </c>
      <c r="Y119" s="645"/>
      <c r="Z119" s="624">
        <f t="shared" si="52"/>
        <v>91.891891891891902</v>
      </c>
      <c r="AA119" s="853">
        <f t="shared" si="53"/>
        <v>42.351351351351354</v>
      </c>
      <c r="AB119" s="854">
        <v>12</v>
      </c>
      <c r="AC119" s="833">
        <v>1.48</v>
      </c>
      <c r="AD119" s="833">
        <v>3.12</v>
      </c>
      <c r="AE119" s="833">
        <v>3.29</v>
      </c>
      <c r="AF119" s="833">
        <v>1.98</v>
      </c>
      <c r="AG119" s="833">
        <v>2.9000000000000004</v>
      </c>
      <c r="AH119" s="833">
        <v>-54.800000000000004</v>
      </c>
      <c r="AI119" s="833">
        <v>7.8100000000000005</v>
      </c>
      <c r="AJ119" s="833">
        <v>-20.200000000000003</v>
      </c>
      <c r="AK119" s="833">
        <v>13.700000000000001</v>
      </c>
      <c r="AL119" s="845">
        <v>1830</v>
      </c>
      <c r="AM119" s="839">
        <v>0.6</v>
      </c>
      <c r="AN119" s="833">
        <v>1.65</v>
      </c>
      <c r="AO119" s="711">
        <f t="shared" si="54"/>
        <v>-29.767872290264272</v>
      </c>
      <c r="AP119" s="712">
        <f t="shared" si="55"/>
        <v>12.583479061087083</v>
      </c>
      <c r="AQ119" s="855">
        <f t="shared" si="56"/>
        <v>93.052296513636932</v>
      </c>
      <c r="AR119" s="624">
        <f>INDEX(Historical!$C$7:$C$1259,MATCH(B119,Historical!$B$7:$B$1281,0))*IF(AH119="n/a",1.03,IF(AH119&lt;0,1.01,IF(AH119&gt;10,1.1,(1+AH119/100))))</f>
        <v>1.2927999999999999</v>
      </c>
      <c r="AS119" s="853">
        <f t="shared" si="57"/>
        <v>1.3937676800000001</v>
      </c>
      <c r="AT119" s="853">
        <f t="shared" si="61"/>
        <v>1.5331444480000003</v>
      </c>
      <c r="AU119" s="853">
        <f t="shared" si="61"/>
        <v>1.6864588928000004</v>
      </c>
      <c r="AV119" s="853">
        <f t="shared" si="61"/>
        <v>1.8551047820800006</v>
      </c>
      <c r="AW119" s="624">
        <f t="shared" si="58"/>
        <v>7.7612758028800011</v>
      </c>
      <c r="AX119" s="719">
        <f t="shared" si="59"/>
        <v>12.382380030121253</v>
      </c>
      <c r="AY119" s="900">
        <v>0.39</v>
      </c>
      <c r="AZ119" s="839">
        <v>37.46</v>
      </c>
      <c r="BA119" s="839">
        <v>-12.559999999999999</v>
      </c>
      <c r="BB119" s="839">
        <v>-7.870000000000001</v>
      </c>
      <c r="BC119" s="839">
        <v>-2.42</v>
      </c>
      <c r="BE119" s="597">
        <v>1968</v>
      </c>
      <c r="BF119" s="865">
        <f t="shared" si="60"/>
        <v>6</v>
      </c>
      <c r="BG119" s="849">
        <v>0.8</v>
      </c>
    </row>
    <row r="120" spans="1:59" ht="11.25" customHeight="1" x14ac:dyDescent="0.2">
      <c r="A120" s="831" t="s">
        <v>337</v>
      </c>
      <c r="B120" s="842" t="s">
        <v>338</v>
      </c>
      <c r="C120" s="898" t="s">
        <v>123</v>
      </c>
      <c r="D120" s="898" t="s">
        <v>4276</v>
      </c>
      <c r="E120" s="705">
        <v>39</v>
      </c>
      <c r="F120" s="1139">
        <v>71</v>
      </c>
      <c r="G120" s="1139" t="s">
        <v>37</v>
      </c>
      <c r="H120" s="1139" t="s">
        <v>37</v>
      </c>
      <c r="I120" s="833">
        <v>59.57</v>
      </c>
      <c r="J120" s="624">
        <f t="shared" si="47"/>
        <v>3.0216551955682394</v>
      </c>
      <c r="K120" s="844">
        <v>0.45</v>
      </c>
      <c r="L120" s="854">
        <v>4</v>
      </c>
      <c r="M120" s="615">
        <f t="shared" si="48"/>
        <v>1.8</v>
      </c>
      <c r="N120" s="837" t="s">
        <v>248</v>
      </c>
      <c r="O120" s="706">
        <v>0.43</v>
      </c>
      <c r="P120" s="606">
        <v>44250</v>
      </c>
      <c r="Q120" s="606">
        <v>44265</v>
      </c>
      <c r="R120" s="615">
        <f t="shared" si="49"/>
        <v>4.6511627906976782</v>
      </c>
      <c r="S120" s="673">
        <f>IF(INDEX(Historical!$D$7:$D$1257,MATCH(B120,Historical!$B$7:$B$1281,0))=0,"n/a",(INDEX(Historical!$C$7:$C$1259,MATCH(B120,Historical!$B$7:$B$1281,0))/INDEX(Historical!$D$7:$D$1257,MATCH(B120,Historical!$B$7:$B$1281,0))-1)*100)</f>
        <v>1.1764705882352899</v>
      </c>
      <c r="T120" s="673">
        <f>IF(INDEX(Historical!$F$7:$F$1250,MATCH(B120,Historical!$B$7:$B$1281,0))=0,"n/a",((INDEX(Historical!$C$7:$C$1259,MATCH(B120,Historical!$B$7:$B$1281,0))/INDEX(Historical!$F$7:$F$1250,MATCH(B120,Historical!$B$7:$B$1281,0)))^(1/3)-1)*100)</f>
        <v>3.7534568357664666</v>
      </c>
      <c r="U120" s="673">
        <f>IF(INDEX(Historical!$H$7:$H$1250,MATCH(B120,Historical!$B$7:$B$1281,0))=0,"n/a",((INDEX(Historical!$C$7:$C$1259,MATCH(B120,Historical!$B$7:$B$1281,0))/INDEX(Historical!$H$7:$H$1250,MATCH(B120,Historical!$B$7:$B$1281,0)))^(1/5)-1)*100)</f>
        <v>4.6553840977253902</v>
      </c>
      <c r="V120" s="673">
        <f>IF(INDEX(Historical!$O$7:$O$1250,MATCH(B120,Historical!$B$7:$B$1281,0))=0,"n/a",((INDEX(Historical!$C$7:$C$1259,MATCH(B120,Historical!$B$7:$B$1281,0))/INDEX(Historical!$O$7:$O$1250,MATCH(B120,Historical!$B$7:$B$1281,0)))^(1/10)-1)*100)</f>
        <v>4.4769646921844819</v>
      </c>
      <c r="W120" s="674">
        <f t="shared" si="50"/>
        <v>1.0398527613703048</v>
      </c>
      <c r="X120" s="675">
        <f t="shared" si="51"/>
        <v>0.8167340522325246</v>
      </c>
      <c r="Y120" s="644" t="s">
        <v>4584</v>
      </c>
      <c r="Z120" s="624">
        <f t="shared" si="52"/>
        <v>87.804878048780495</v>
      </c>
      <c r="AA120" s="853">
        <f t="shared" si="53"/>
        <v>29.058536585365857</v>
      </c>
      <c r="AB120" s="854">
        <v>12</v>
      </c>
      <c r="AC120" s="833">
        <v>2.0499999999999998</v>
      </c>
      <c r="AD120" s="833">
        <v>5.93</v>
      </c>
      <c r="AE120" s="833">
        <v>1.1399999999999999</v>
      </c>
      <c r="AF120" s="833">
        <v>3.28</v>
      </c>
      <c r="AG120" s="833">
        <v>15.1</v>
      </c>
      <c r="AH120" s="833">
        <v>-8.2000000000000011</v>
      </c>
      <c r="AI120" s="833">
        <v>4.88</v>
      </c>
      <c r="AJ120" s="833">
        <v>5.7</v>
      </c>
      <c r="AK120" s="833">
        <v>5</v>
      </c>
      <c r="AL120" s="845">
        <v>6000</v>
      </c>
      <c r="AM120" s="839">
        <v>0.54999999999999993</v>
      </c>
      <c r="AN120" s="833">
        <v>1.1399999999999999</v>
      </c>
      <c r="AO120" s="711">
        <f t="shared" si="54"/>
        <v>-21.381497292072225</v>
      </c>
      <c r="AP120" s="712">
        <f t="shared" si="55"/>
        <v>7.67703929329363</v>
      </c>
      <c r="AQ120" s="855">
        <f t="shared" si="56"/>
        <v>105.81761073554637</v>
      </c>
      <c r="AR120" s="624">
        <f>INDEX(Historical!$C$7:$C$1259,MATCH(B120,Historical!$B$7:$B$1281,0))*IF(AH120="n/a",1.03,IF(AH120&lt;0,1.01,IF(AH120&gt;10,1.1,(1+AH120/100))))</f>
        <v>1.7372000000000001</v>
      </c>
      <c r="AS120" s="853">
        <f t="shared" si="57"/>
        <v>1.8219753599999999</v>
      </c>
      <c r="AT120" s="853">
        <f t="shared" si="61"/>
        <v>1.9130741280000001</v>
      </c>
      <c r="AU120" s="853">
        <f t="shared" si="61"/>
        <v>2.0087278344000001</v>
      </c>
      <c r="AV120" s="853">
        <f t="shared" si="61"/>
        <v>2.1091642261200003</v>
      </c>
      <c r="AW120" s="624">
        <f t="shared" si="58"/>
        <v>9.5901415485200001</v>
      </c>
      <c r="AX120" s="719">
        <f t="shared" si="59"/>
        <v>16.098945020177943</v>
      </c>
      <c r="AY120" s="900">
        <v>0.84</v>
      </c>
      <c r="AZ120" s="839">
        <v>59.709999999999994</v>
      </c>
      <c r="BA120" s="839">
        <v>-4.24</v>
      </c>
      <c r="BB120" s="839">
        <v>-0.53</v>
      </c>
      <c r="BC120" s="839">
        <v>8.51</v>
      </c>
      <c r="BE120" s="597">
        <v>1983</v>
      </c>
      <c r="BF120" s="865">
        <f t="shared" si="60"/>
        <v>3</v>
      </c>
      <c r="BG120" s="849">
        <v>5</v>
      </c>
    </row>
    <row r="121" spans="1:59" ht="11.25" customHeight="1" x14ac:dyDescent="0.2">
      <c r="A121" s="838" t="s">
        <v>328</v>
      </c>
      <c r="B121" s="843" t="s">
        <v>329</v>
      </c>
      <c r="C121" s="898" t="s">
        <v>108</v>
      </c>
      <c r="D121" s="898" t="s">
        <v>4269</v>
      </c>
      <c r="E121" s="705">
        <v>48</v>
      </c>
      <c r="F121" s="1139">
        <v>46</v>
      </c>
      <c r="G121" s="1139" t="s">
        <v>37</v>
      </c>
      <c r="H121" s="1139" t="s">
        <v>37</v>
      </c>
      <c r="I121" s="833">
        <v>329.36</v>
      </c>
      <c r="J121" s="624">
        <f t="shared" si="47"/>
        <v>0.93514695166383288</v>
      </c>
      <c r="K121" s="844">
        <v>0.77</v>
      </c>
      <c r="L121" s="854">
        <v>4</v>
      </c>
      <c r="M121" s="615">
        <f t="shared" si="48"/>
        <v>3.08</v>
      </c>
      <c r="N121" s="837" t="s">
        <v>111</v>
      </c>
      <c r="O121" s="706">
        <v>0.67</v>
      </c>
      <c r="P121" s="606">
        <v>44250</v>
      </c>
      <c r="Q121" s="606">
        <v>44265</v>
      </c>
      <c r="R121" s="615">
        <f t="shared" si="49"/>
        <v>14.925373134328353</v>
      </c>
      <c r="S121" s="673">
        <f>IF(INDEX(Historical!$D$7:$D$1257,MATCH(B121,Historical!$B$7:$B$1281,0))=0,"n/a",(INDEX(Historical!$C$7:$C$1259,MATCH(B121,Historical!$B$7:$B$1281,0))/INDEX(Historical!$D$7:$D$1257,MATCH(B121,Historical!$B$7:$B$1281,0))-1)*100)</f>
        <v>17.543859649122815</v>
      </c>
      <c r="T121" s="673">
        <f>IF(INDEX(Historical!$F$7:$F$1250,MATCH(B121,Historical!$B$7:$B$1281,0))=0,"n/a",((INDEX(Historical!$C$7:$C$1259,MATCH(B121,Historical!$B$7:$B$1281,0))/INDEX(Historical!$F$7:$F$1250,MATCH(B121,Historical!$B$7:$B$1281,0)))^(1/3)-1)*100)</f>
        <v>17.786897324220607</v>
      </c>
      <c r="U121" s="673">
        <f>IF(INDEX(Historical!$H$7:$H$1250,MATCH(B121,Historical!$B$7:$B$1281,0))=0,"n/a",((INDEX(Historical!$C$7:$C$1259,MATCH(B121,Historical!$B$7:$B$1281,0))/INDEX(Historical!$H$7:$H$1250,MATCH(B121,Historical!$B$7:$B$1281,0)))^(1/5)-1)*100)</f>
        <v>15.215835248897069</v>
      </c>
      <c r="V121" s="673">
        <f>IF(INDEX(Historical!$O$7:$O$1250,MATCH(B121,Historical!$B$7:$B$1281,0))=0,"n/a",((INDEX(Historical!$C$7:$C$1259,MATCH(B121,Historical!$B$7:$B$1281,0))/INDEX(Historical!$O$7:$O$1250,MATCH(B121,Historical!$B$7:$B$1281,0)))^(1/10)-1)*100)</f>
        <v>11.0454309941322</v>
      </c>
      <c r="W121" s="674">
        <f t="shared" si="50"/>
        <v>1.3775682684523911</v>
      </c>
      <c r="X121" s="675">
        <f t="shared" si="51"/>
        <v>0.84065388115453432</v>
      </c>
      <c r="Y121" s="643"/>
      <c r="Z121" s="624">
        <f t="shared" si="52"/>
        <v>31.884057971014496</v>
      </c>
      <c r="AA121" s="853">
        <f t="shared" si="53"/>
        <v>34.095238095238095</v>
      </c>
      <c r="AB121" s="854">
        <v>12</v>
      </c>
      <c r="AC121" s="833">
        <v>9.66</v>
      </c>
      <c r="AD121" s="833">
        <v>2.89</v>
      </c>
      <c r="AE121" s="833">
        <v>10.67</v>
      </c>
      <c r="AF121" s="835">
        <v>155.91999999999999</v>
      </c>
      <c r="AG121" s="834" t="s">
        <v>136</v>
      </c>
      <c r="AH121" s="833">
        <v>12.4</v>
      </c>
      <c r="AI121" s="833">
        <v>9.99</v>
      </c>
      <c r="AJ121" s="833">
        <v>18.099999999999998</v>
      </c>
      <c r="AK121" s="833">
        <v>11.83</v>
      </c>
      <c r="AL121" s="845">
        <v>79380</v>
      </c>
      <c r="AM121" s="839">
        <v>0.1</v>
      </c>
      <c r="AN121" s="835">
        <v>0</v>
      </c>
      <c r="AO121" s="711">
        <f t="shared" si="54"/>
        <v>-17.944255894677195</v>
      </c>
      <c r="AP121" s="712">
        <f t="shared" si="55"/>
        <v>16.1509822005609</v>
      </c>
      <c r="AQ121" s="855">
        <f t="shared" si="56"/>
        <v>1437.1155560998766</v>
      </c>
      <c r="AR121" s="624">
        <f>INDEX(Historical!$C$7:$C$1259,MATCH(B121,Historical!$B$7:$B$1281,0))*IF(AH121="n/a",1.03,IF(AH121&lt;0,1.01,IF(AH121&gt;10,1.1,(1+AH121/100))))</f>
        <v>2.9480000000000004</v>
      </c>
      <c r="AS121" s="853">
        <f t="shared" si="57"/>
        <v>3.2425052000000005</v>
      </c>
      <c r="AT121" s="853">
        <f t="shared" si="61"/>
        <v>3.5667557200000011</v>
      </c>
      <c r="AU121" s="853">
        <f t="shared" si="61"/>
        <v>3.9234312920000014</v>
      </c>
      <c r="AV121" s="853">
        <f t="shared" si="61"/>
        <v>4.3157744212000022</v>
      </c>
      <c r="AW121" s="624">
        <f t="shared" si="58"/>
        <v>17.996466633200008</v>
      </c>
      <c r="AX121" s="719">
        <f t="shared" si="59"/>
        <v>5.4640717249210606</v>
      </c>
      <c r="AY121" s="900">
        <v>0.95</v>
      </c>
      <c r="AZ121" s="839">
        <v>77.02</v>
      </c>
      <c r="BA121" s="839">
        <v>-13.3</v>
      </c>
      <c r="BB121" s="839">
        <v>1.68</v>
      </c>
      <c r="BC121" s="839">
        <v>-2.2399999999999998</v>
      </c>
      <c r="BE121" s="597">
        <v>1974</v>
      </c>
      <c r="BF121" s="865">
        <f t="shared" si="60"/>
        <v>4</v>
      </c>
      <c r="BG121" s="849">
        <v>20.5</v>
      </c>
    </row>
    <row r="122" spans="1:59" ht="11.25" customHeight="1" x14ac:dyDescent="0.2">
      <c r="A122" s="838" t="s">
        <v>104</v>
      </c>
      <c r="B122" s="842" t="s">
        <v>105</v>
      </c>
      <c r="C122" s="898" t="s">
        <v>108</v>
      </c>
      <c r="D122" s="898" t="s">
        <v>4273</v>
      </c>
      <c r="E122" s="705">
        <v>34</v>
      </c>
      <c r="F122" s="1139">
        <v>86</v>
      </c>
      <c r="G122" s="1139" t="s">
        <v>106</v>
      </c>
      <c r="H122" s="1139" t="s">
        <v>106</v>
      </c>
      <c r="I122" s="833">
        <v>44.37</v>
      </c>
      <c r="J122" s="624">
        <f t="shared" si="47"/>
        <v>2.6143790849673203</v>
      </c>
      <c r="K122" s="851">
        <v>0.28999999999999998</v>
      </c>
      <c r="L122" s="854">
        <v>4</v>
      </c>
      <c r="M122" s="615">
        <f t="shared" si="48"/>
        <v>1.1599999999999999</v>
      </c>
      <c r="N122" s="837" t="s">
        <v>107</v>
      </c>
      <c r="O122" s="707">
        <v>0.28000000000000003</v>
      </c>
      <c r="P122" s="606">
        <v>44228</v>
      </c>
      <c r="Q122" s="606">
        <v>44239</v>
      </c>
      <c r="R122" s="615">
        <f t="shared" si="49"/>
        <v>3.5714285714285547</v>
      </c>
      <c r="S122" s="673">
        <f>IF(INDEX(Historical!$D$7:$D$1257,MATCH(B122,Historical!$B$7:$B$1281,0))=0,"n/a",(INDEX(Historical!$C$7:$C$1259,MATCH(B122,Historical!$B$7:$B$1281,0))/INDEX(Historical!$D$7:$D$1257,MATCH(B122,Historical!$B$7:$B$1281,0))-1)*100)</f>
        <v>2.7272727272727115</v>
      </c>
      <c r="T122" s="673">
        <f>IF(INDEX(Historical!$F$7:$F$1250,MATCH(B122,Historical!$B$7:$B$1281,0))=0,"n/a",((INDEX(Historical!$C$7:$C$1259,MATCH(B122,Historical!$B$7:$B$1281,0))/INDEX(Historical!$F$7:$F$1250,MATCH(B122,Historical!$B$7:$B$1281,0)))^(1/3)-1)*100)</f>
        <v>14.135729001614505</v>
      </c>
      <c r="U122" s="673">
        <f>IF(INDEX(Historical!$H$7:$H$1250,MATCH(B122,Historical!$B$7:$B$1281,0))=0,"n/a",((INDEX(Historical!$C$7:$C$1259,MATCH(B122,Historical!$B$7:$B$1281,0))/INDEX(Historical!$H$7:$H$1250,MATCH(B122,Historical!$B$7:$B$1281,0)))^(1/5)-1)*100)</f>
        <v>10.98977049580907</v>
      </c>
      <c r="V122" s="673">
        <f>IF(INDEX(Historical!$O$7:$O$1250,MATCH(B122,Historical!$B$7:$B$1281,0))=0,"n/a",((INDEX(Historical!$C$7:$C$1259,MATCH(B122,Historical!$B$7:$B$1281,0))/INDEX(Historical!$O$7:$O$1250,MATCH(B122,Historical!$B$7:$B$1281,0)))^(1/10)-1)*100)</f>
        <v>7.3777079369417908</v>
      </c>
      <c r="W122" s="674">
        <f t="shared" si="50"/>
        <v>1.4895914272752511</v>
      </c>
      <c r="X122" s="675">
        <f t="shared" si="51"/>
        <v>1.4089449353601373</v>
      </c>
      <c r="Y122" s="646" t="s">
        <v>4594</v>
      </c>
      <c r="Z122" s="624">
        <f t="shared" si="52"/>
        <v>36.593059936908517</v>
      </c>
      <c r="AA122" s="853">
        <f t="shared" si="53"/>
        <v>13.996845425867507</v>
      </c>
      <c r="AB122" s="854">
        <v>12</v>
      </c>
      <c r="AC122" s="833">
        <v>3.17</v>
      </c>
      <c r="AD122" s="833">
        <v>1.42</v>
      </c>
      <c r="AE122" s="833">
        <v>4.28</v>
      </c>
      <c r="AF122" s="833">
        <v>1.3</v>
      </c>
      <c r="AG122" s="833">
        <v>9.3000000000000007</v>
      </c>
      <c r="AH122" s="833">
        <v>-11.3</v>
      </c>
      <c r="AI122" s="833">
        <v>3.62</v>
      </c>
      <c r="AJ122" s="833">
        <v>7.8</v>
      </c>
      <c r="AK122" s="833">
        <v>10</v>
      </c>
      <c r="AL122" s="845">
        <v>1120</v>
      </c>
      <c r="AM122" s="839">
        <v>3.5999999999999996</v>
      </c>
      <c r="AN122" s="833">
        <v>0.16</v>
      </c>
      <c r="AO122" s="711">
        <f t="shared" si="54"/>
        <v>-0.39269584509111688</v>
      </c>
      <c r="AP122" s="712">
        <f t="shared" si="55"/>
        <v>13.60414958077639</v>
      </c>
      <c r="AQ122" s="855">
        <f t="shared" si="56"/>
        <v>-10.07188289496559</v>
      </c>
      <c r="AR122" s="624">
        <f>INDEX(Historical!$C$7:$C$1259,MATCH(B122,Historical!$B$7:$B$1281,0))*IF(AH122="n/a",1.03,IF(AH122&lt;0,1.01,IF(AH122&gt;10,1.1,(1+AH122/100))))</f>
        <v>1.1413</v>
      </c>
      <c r="AS122" s="853">
        <f t="shared" si="57"/>
        <v>1.1826150600000001</v>
      </c>
      <c r="AT122" s="853">
        <f t="shared" si="61"/>
        <v>1.3008765660000001</v>
      </c>
      <c r="AU122" s="853">
        <f t="shared" si="61"/>
        <v>1.4309642226000003</v>
      </c>
      <c r="AV122" s="853">
        <f t="shared" si="61"/>
        <v>1.5740606448600005</v>
      </c>
      <c r="AW122" s="624">
        <f t="shared" si="58"/>
        <v>6.6298164934600008</v>
      </c>
      <c r="AX122" s="719">
        <f t="shared" si="59"/>
        <v>14.942115153166558</v>
      </c>
      <c r="AY122" s="900">
        <v>1.18</v>
      </c>
      <c r="AZ122" s="839">
        <v>70.19</v>
      </c>
      <c r="BA122" s="839">
        <v>-4.74</v>
      </c>
      <c r="BB122" s="839">
        <v>6.09</v>
      </c>
      <c r="BC122" s="839">
        <v>22.41</v>
      </c>
      <c r="BE122" s="597">
        <v>1988</v>
      </c>
      <c r="BF122" s="865">
        <f t="shared" si="60"/>
        <v>3</v>
      </c>
      <c r="BG122" s="849">
        <v>1.0999999999999999</v>
      </c>
    </row>
    <row r="123" spans="1:59" ht="11.25" customHeight="1" x14ac:dyDescent="0.2">
      <c r="A123" s="838" t="s">
        <v>339</v>
      </c>
      <c r="B123" s="842" t="s">
        <v>340</v>
      </c>
      <c r="C123" s="898" t="s">
        <v>112</v>
      </c>
      <c r="D123" s="898" t="s">
        <v>211</v>
      </c>
      <c r="E123" s="705">
        <v>53</v>
      </c>
      <c r="F123" s="1139">
        <v>22</v>
      </c>
      <c r="G123" s="1139" t="s">
        <v>115</v>
      </c>
      <c r="H123" s="1139" t="s">
        <v>115</v>
      </c>
      <c r="I123" s="833">
        <v>174.84</v>
      </c>
      <c r="J123" s="624">
        <f t="shared" si="47"/>
        <v>1.601464195836193</v>
      </c>
      <c r="K123" s="844">
        <v>0.7</v>
      </c>
      <c r="L123" s="854">
        <v>4</v>
      </c>
      <c r="M123" s="615">
        <f t="shared" si="48"/>
        <v>2.8</v>
      </c>
      <c r="N123" s="837" t="s">
        <v>341</v>
      </c>
      <c r="O123" s="706">
        <v>0.69</v>
      </c>
      <c r="P123" s="606">
        <v>44074</v>
      </c>
      <c r="Q123" s="606">
        <v>44089</v>
      </c>
      <c r="R123" s="615">
        <f t="shared" si="49"/>
        <v>1.4492753623188419</v>
      </c>
      <c r="S123" s="673">
        <f>IF(INDEX(Historical!$D$7:$D$1257,MATCH(B123,Historical!$B$7:$B$1281,0))=0,"n/a",(INDEX(Historical!$C$7:$C$1259,MATCH(B123,Historical!$B$7:$B$1281,0))/INDEX(Historical!$D$7:$D$1257,MATCH(B123,Historical!$B$7:$B$1281,0))-1)*100)</f>
        <v>2.962962962962945</v>
      </c>
      <c r="T123" s="673">
        <f>IF(INDEX(Historical!$F$7:$F$1250,MATCH(B123,Historical!$B$7:$B$1281,0))=0,"n/a",((INDEX(Historical!$C$7:$C$1259,MATCH(B123,Historical!$B$7:$B$1281,0))/INDEX(Historical!$F$7:$F$1250,MATCH(B123,Historical!$B$7:$B$1281,0)))^(1/3)-1)*100)</f>
        <v>4.7312957325696958</v>
      </c>
      <c r="U123" s="673">
        <f>IF(INDEX(Historical!$H$7:$H$1250,MATCH(B123,Historical!$B$7:$B$1281,0))=0,"n/a",((INDEX(Historical!$C$7:$C$1259,MATCH(B123,Historical!$B$7:$B$1281,0))/INDEX(Historical!$H$7:$H$1250,MATCH(B123,Historical!$B$7:$B$1281,0)))^(1/5)-1)*100)</f>
        <v>5.3722380942027304</v>
      </c>
      <c r="V123" s="673">
        <f>IF(INDEX(Historical!$O$7:$O$1250,MATCH(B123,Historical!$B$7:$B$1281,0))=0,"n/a",((INDEX(Historical!$C$7:$C$1259,MATCH(B123,Historical!$B$7:$B$1281,0))/INDEX(Historical!$O$7:$O$1250,MATCH(B123,Historical!$B$7:$B$1281,0)))^(1/10)-1)*100)</f>
        <v>7.5707012423110509</v>
      </c>
      <c r="W123" s="674">
        <f t="shared" si="50"/>
        <v>0.70960904706930261</v>
      </c>
      <c r="X123" s="675">
        <f t="shared" si="51"/>
        <v>0.95932823110763032</v>
      </c>
      <c r="Y123" s="842"/>
      <c r="Z123" s="624">
        <f t="shared" si="52"/>
        <v>36.316472114137483</v>
      </c>
      <c r="AA123" s="853">
        <f t="shared" si="53"/>
        <v>22.677042801556421</v>
      </c>
      <c r="AB123" s="854">
        <v>12</v>
      </c>
      <c r="AC123" s="833">
        <v>7.71</v>
      </c>
      <c r="AD123" s="833">
        <v>2.2999999999999998</v>
      </c>
      <c r="AE123" s="833">
        <v>1.89</v>
      </c>
      <c r="AF123" s="833">
        <v>2.86</v>
      </c>
      <c r="AG123" s="833">
        <v>14.099999999999998</v>
      </c>
      <c r="AH123" s="833">
        <v>22.3</v>
      </c>
      <c r="AI123" s="833">
        <v>10.290000000000001</v>
      </c>
      <c r="AJ123" s="833">
        <v>5.6000000000000005</v>
      </c>
      <c r="AK123" s="833">
        <v>9.84</v>
      </c>
      <c r="AL123" s="845">
        <v>27490</v>
      </c>
      <c r="AM123" s="839">
        <v>0.3</v>
      </c>
      <c r="AN123" s="833">
        <v>0.44</v>
      </c>
      <c r="AO123" s="711">
        <f t="shared" si="54"/>
        <v>-15.703340511517498</v>
      </c>
      <c r="AP123" s="712">
        <f t="shared" si="55"/>
        <v>6.9737022900389238</v>
      </c>
      <c r="AQ123" s="855">
        <f t="shared" si="56"/>
        <v>69.779389421097292</v>
      </c>
      <c r="AR123" s="624">
        <f>INDEX(Historical!$C$7:$C$1259,MATCH(B123,Historical!$B$7:$B$1281,0))*IF(AH123="n/a",1.03,IF(AH123&lt;0,1.01,IF(AH123&gt;10,1.1,(1+AH123/100))))</f>
        <v>3.0579999999999998</v>
      </c>
      <c r="AS123" s="853">
        <f t="shared" si="57"/>
        <v>3.3637999999999999</v>
      </c>
      <c r="AT123" s="853">
        <f t="shared" si="61"/>
        <v>3.6947979200000001</v>
      </c>
      <c r="AU123" s="853">
        <f t="shared" si="61"/>
        <v>4.0583660353280004</v>
      </c>
      <c r="AV123" s="853">
        <f t="shared" si="61"/>
        <v>4.4577092532042757</v>
      </c>
      <c r="AW123" s="624">
        <f t="shared" si="58"/>
        <v>18.632673208532275</v>
      </c>
      <c r="AX123" s="719">
        <f t="shared" si="59"/>
        <v>10.656985362921684</v>
      </c>
      <c r="AY123" s="900">
        <v>1.42</v>
      </c>
      <c r="AZ123" s="839">
        <v>149.77000000000001</v>
      </c>
      <c r="BA123" s="839">
        <v>-10.34</v>
      </c>
      <c r="BB123" s="839">
        <v>-0.5</v>
      </c>
      <c r="BC123" s="839">
        <v>8.16</v>
      </c>
      <c r="BE123" s="597">
        <v>1968</v>
      </c>
      <c r="BF123" s="865">
        <f t="shared" si="60"/>
        <v>6</v>
      </c>
      <c r="BG123" s="849">
        <v>5.2</v>
      </c>
    </row>
    <row r="124" spans="1:59" ht="11.25" customHeight="1" x14ac:dyDescent="0.2">
      <c r="A124" s="831" t="s">
        <v>344</v>
      </c>
      <c r="B124" s="842" t="s">
        <v>345</v>
      </c>
      <c r="C124" s="898" t="s">
        <v>153</v>
      </c>
      <c r="D124" s="898" t="s">
        <v>4259</v>
      </c>
      <c r="E124" s="705">
        <v>28</v>
      </c>
      <c r="F124" s="1139">
        <v>112</v>
      </c>
      <c r="G124" s="1139" t="s">
        <v>106</v>
      </c>
      <c r="H124" s="1139" t="s">
        <v>106</v>
      </c>
      <c r="I124" s="833">
        <v>242.69</v>
      </c>
      <c r="J124" s="624">
        <f t="shared" si="47"/>
        <v>1.0383616959907702</v>
      </c>
      <c r="K124" s="851">
        <v>0.63</v>
      </c>
      <c r="L124" s="854">
        <v>4</v>
      </c>
      <c r="M124" s="615">
        <f t="shared" si="48"/>
        <v>2.52</v>
      </c>
      <c r="N124" s="837" t="s">
        <v>160</v>
      </c>
      <c r="O124" s="707">
        <v>0.57499999999999996</v>
      </c>
      <c r="P124" s="606">
        <v>44195</v>
      </c>
      <c r="Q124" s="606">
        <v>44225</v>
      </c>
      <c r="R124" s="615">
        <f t="shared" si="49"/>
        <v>9.5652173913043566</v>
      </c>
      <c r="S124" s="673">
        <f>IF(INDEX(Historical!$D$7:$D$1257,MATCH(B124,Historical!$B$7:$B$1281,0))=0,"n/a",(INDEX(Historical!$C$7:$C$1259,MATCH(B124,Historical!$B$7:$B$1281,0))/INDEX(Historical!$D$7:$D$1257,MATCH(B124,Historical!$B$7:$B$1281,0))-1)*100)</f>
        <v>10.576923076923062</v>
      </c>
      <c r="T124" s="673">
        <f>IF(INDEX(Historical!$F$7:$F$1250,MATCH(B124,Historical!$B$7:$B$1281,0))=0,"n/a",((INDEX(Historical!$C$7:$C$1259,MATCH(B124,Historical!$B$7:$B$1281,0))/INDEX(Historical!$F$7:$F$1250,MATCH(B124,Historical!$B$7:$B$1281,0)))^(1/3)-1)*100)</f>
        <v>10.601148866139919</v>
      </c>
      <c r="U124" s="673">
        <f>IF(INDEX(Historical!$H$7:$H$1250,MATCH(B124,Historical!$B$7:$B$1281,0))=0,"n/a",((INDEX(Historical!$C$7:$C$1259,MATCH(B124,Historical!$B$7:$B$1281,0))/INDEX(Historical!$H$7:$H$1250,MATCH(B124,Historical!$B$7:$B$1281,0)))^(1/5)-1)*100)</f>
        <v>10.756634324829006</v>
      </c>
      <c r="V124" s="673">
        <f>IF(INDEX(Historical!$O$7:$O$1250,MATCH(B124,Historical!$B$7:$B$1281,0))=0,"n/a",((INDEX(Historical!$C$7:$C$1259,MATCH(B124,Historical!$B$7:$B$1281,0))/INDEX(Historical!$O$7:$O$1250,MATCH(B124,Historical!$B$7:$B$1281,0)))^(1/10)-1)*100)</f>
        <v>14.381992765281604</v>
      </c>
      <c r="W124" s="674">
        <f t="shared" si="50"/>
        <v>0.74792377526400378</v>
      </c>
      <c r="X124" s="675">
        <f t="shared" si="51"/>
        <v>4.8893792385586394</v>
      </c>
      <c r="Y124" s="632"/>
      <c r="Z124" s="624">
        <f t="shared" si="52"/>
        <v>60</v>
      </c>
      <c r="AA124" s="853">
        <f t="shared" si="53"/>
        <v>57.783333333333331</v>
      </c>
      <c r="AB124" s="854">
        <v>12</v>
      </c>
      <c r="AC124" s="833">
        <v>4.2</v>
      </c>
      <c r="AD124" s="833">
        <v>5.65</v>
      </c>
      <c r="AE124" s="833">
        <v>6.52</v>
      </c>
      <c r="AF124" s="833">
        <v>7.06</v>
      </c>
      <c r="AG124" s="833">
        <v>12.3</v>
      </c>
      <c r="AH124" s="833">
        <v>-23.3</v>
      </c>
      <c r="AI124" s="833">
        <v>13.389999999999999</v>
      </c>
      <c r="AJ124" s="833">
        <v>2.1999999999999997</v>
      </c>
      <c r="AK124" s="833">
        <v>10.36</v>
      </c>
      <c r="AL124" s="845">
        <v>93630</v>
      </c>
      <c r="AM124" s="839">
        <v>0.1</v>
      </c>
      <c r="AN124" s="833">
        <v>1.07</v>
      </c>
      <c r="AO124" s="711">
        <f t="shared" si="54"/>
        <v>-45.988337312513551</v>
      </c>
      <c r="AP124" s="712">
        <f t="shared" si="55"/>
        <v>11.794996020819777</v>
      </c>
      <c r="AQ124" s="855">
        <f t="shared" si="56"/>
        <v>325.80659842146559</v>
      </c>
      <c r="AR124" s="624">
        <f>INDEX(Historical!$C$7:$C$1259,MATCH(B124,Historical!$B$7:$B$1281,0))*IF(AH124="n/a",1.03,IF(AH124&lt;0,1.01,IF(AH124&gt;10,1.1,(1+AH124/100))))</f>
        <v>2.323</v>
      </c>
      <c r="AS124" s="853">
        <f t="shared" si="57"/>
        <v>2.5553000000000003</v>
      </c>
      <c r="AT124" s="853">
        <f t="shared" si="61"/>
        <v>2.8108300000000006</v>
      </c>
      <c r="AU124" s="853">
        <f t="shared" si="61"/>
        <v>3.0919130000000008</v>
      </c>
      <c r="AV124" s="853">
        <f t="shared" si="61"/>
        <v>3.401104300000001</v>
      </c>
      <c r="AW124" s="624">
        <f t="shared" si="58"/>
        <v>14.1821473</v>
      </c>
      <c r="AX124" s="719">
        <f t="shared" si="59"/>
        <v>5.8437295727059215</v>
      </c>
      <c r="AY124" s="900">
        <v>0.98</v>
      </c>
      <c r="AZ124" s="839">
        <v>94.87</v>
      </c>
      <c r="BA124" s="839">
        <v>-2.93</v>
      </c>
      <c r="BB124" s="839">
        <v>1.17</v>
      </c>
      <c r="BC124" s="839">
        <v>14.31</v>
      </c>
      <c r="BE124" s="597">
        <v>1994</v>
      </c>
      <c r="BF124" s="865">
        <f t="shared" si="60"/>
        <v>2</v>
      </c>
      <c r="BG124" s="849">
        <v>5</v>
      </c>
    </row>
    <row r="125" spans="1:59" ht="11.25" customHeight="1" x14ac:dyDescent="0.2">
      <c r="A125" s="831" t="s">
        <v>346</v>
      </c>
      <c r="B125" s="842" t="s">
        <v>347</v>
      </c>
      <c r="C125" s="898" t="s">
        <v>128</v>
      </c>
      <c r="D125" s="898" t="s">
        <v>4270</v>
      </c>
      <c r="E125" s="705">
        <v>50</v>
      </c>
      <c r="F125" s="1139">
        <v>29</v>
      </c>
      <c r="G125" s="1139" t="s">
        <v>37</v>
      </c>
      <c r="H125" s="1139" t="s">
        <v>115</v>
      </c>
      <c r="I125" s="833">
        <v>79.63</v>
      </c>
      <c r="J125" s="624">
        <f t="shared" si="47"/>
        <v>2.2604546025367327</v>
      </c>
      <c r="K125" s="844">
        <v>0.45</v>
      </c>
      <c r="L125" s="854">
        <v>4</v>
      </c>
      <c r="M125" s="615">
        <f t="shared" si="48"/>
        <v>1.8</v>
      </c>
      <c r="N125" s="837" t="s">
        <v>283</v>
      </c>
      <c r="O125" s="706">
        <v>0.39</v>
      </c>
      <c r="P125" s="904">
        <v>43831</v>
      </c>
      <c r="Q125" s="904">
        <v>43853</v>
      </c>
      <c r="R125" s="615">
        <f t="shared" si="49"/>
        <v>15.384615384615383</v>
      </c>
      <c r="S125" s="673">
        <f>IF(INDEX(Historical!$D$7:$D$1257,MATCH(B125,Historical!$B$7:$B$1281,0))=0,"n/a",(INDEX(Historical!$C$7:$C$1259,MATCH(B125,Historical!$B$7:$B$1281,0))/INDEX(Historical!$D$7:$D$1257,MATCH(B125,Historical!$B$7:$B$1281,0))-1)*100)</f>
        <v>15.384615384615374</v>
      </c>
      <c r="T125" s="673">
        <f>IF(INDEX(Historical!$F$7:$F$1250,MATCH(B125,Historical!$B$7:$B$1281,0))=0,"n/a",((INDEX(Historical!$C$7:$C$1259,MATCH(B125,Historical!$B$7:$B$1281,0))/INDEX(Historical!$F$7:$F$1250,MATCH(B125,Historical!$B$7:$B$1281,0)))^(1/3)-1)*100)</f>
        <v>10.891823393038823</v>
      </c>
      <c r="U125" s="673">
        <f>IF(INDEX(Historical!$H$7:$H$1250,MATCH(B125,Historical!$B$7:$B$1281,0))=0,"n/a",((INDEX(Historical!$C$7:$C$1259,MATCH(B125,Historical!$B$7:$B$1281,0))/INDEX(Historical!$H$7:$H$1250,MATCH(B125,Historical!$B$7:$B$1281,0)))^(1/5)-1)*100)</f>
        <v>8.4471771197698544</v>
      </c>
      <c r="V125" s="673">
        <f>IF(INDEX(Historical!$O$7:$O$1250,MATCH(B125,Historical!$B$7:$B$1281,0))=0,"n/a",((INDEX(Historical!$C$7:$C$1259,MATCH(B125,Historical!$B$7:$B$1281,0))/INDEX(Historical!$O$7:$O$1250,MATCH(B125,Historical!$B$7:$B$1281,0)))^(1/10)-1)*100)</f>
        <v>6.0540481614018704</v>
      </c>
      <c r="W125" s="674">
        <f t="shared" si="50"/>
        <v>1.3952940073429863</v>
      </c>
      <c r="X125" s="675" t="str">
        <f t="shared" si="51"/>
        <v>n/a</v>
      </c>
      <c r="Y125" s="632"/>
      <c r="Z125" s="624" t="str">
        <f t="shared" si="52"/>
        <v>n/a</v>
      </c>
      <c r="AA125" s="853" t="str">
        <f t="shared" si="53"/>
        <v>n/a</v>
      </c>
      <c r="AB125" s="854">
        <v>6</v>
      </c>
      <c r="AC125" s="833">
        <v>-0.67</v>
      </c>
      <c r="AD125" s="833" t="s">
        <v>136</v>
      </c>
      <c r="AE125" s="833">
        <v>0.87</v>
      </c>
      <c r="AF125" s="833">
        <v>28.71</v>
      </c>
      <c r="AG125" s="833">
        <v>-22.8</v>
      </c>
      <c r="AH125" s="833">
        <v>-87</v>
      </c>
      <c r="AI125" s="833">
        <v>121.02999999999999</v>
      </c>
      <c r="AJ125" s="833">
        <v>-18.3</v>
      </c>
      <c r="AK125" s="833">
        <v>22.939999999999998</v>
      </c>
      <c r="AL125" s="845">
        <v>40090</v>
      </c>
      <c r="AM125" s="839">
        <v>0.1</v>
      </c>
      <c r="AN125" s="833">
        <v>9.6999999999999993</v>
      </c>
      <c r="AO125" s="711" t="str">
        <f t="shared" si="54"/>
        <v>n/a</v>
      </c>
      <c r="AP125" s="712">
        <f t="shared" si="55"/>
        <v>10.707631722306587</v>
      </c>
      <c r="AQ125" s="855" t="str">
        <f t="shared" si="56"/>
        <v>n/a</v>
      </c>
      <c r="AR125" s="624">
        <f>INDEX(Historical!$C$7:$C$1259,MATCH(B125,Historical!$B$7:$B$1281,0))*IF(AH125="n/a",1.03,IF(AH125&lt;0,1.01,IF(AH125&gt;10,1.1,(1+AH125/100))))</f>
        <v>1.8180000000000001</v>
      </c>
      <c r="AS125" s="853">
        <f t="shared" si="57"/>
        <v>1.9998000000000002</v>
      </c>
      <c r="AT125" s="853">
        <f t="shared" si="61"/>
        <v>2.1997800000000005</v>
      </c>
      <c r="AU125" s="853">
        <f t="shared" si="61"/>
        <v>2.4197580000000007</v>
      </c>
      <c r="AV125" s="853">
        <f t="shared" si="61"/>
        <v>2.6617338000000008</v>
      </c>
      <c r="AW125" s="624">
        <f t="shared" si="58"/>
        <v>11.099071800000001</v>
      </c>
      <c r="AX125" s="719">
        <f t="shared" si="59"/>
        <v>13.938304407886475</v>
      </c>
      <c r="AY125" s="900">
        <v>1.4</v>
      </c>
      <c r="AZ125" s="839">
        <v>206.27</v>
      </c>
      <c r="BA125" s="839">
        <v>-2.65</v>
      </c>
      <c r="BB125" s="839">
        <v>5.9799999999999995</v>
      </c>
      <c r="BC125" s="839">
        <v>23.95</v>
      </c>
      <c r="BE125" s="597">
        <v>1971</v>
      </c>
      <c r="BF125" s="865">
        <f t="shared" si="60"/>
        <v>5</v>
      </c>
      <c r="BG125" s="849">
        <v>-1.5</v>
      </c>
    </row>
    <row r="126" spans="1:59" s="744" customFormat="1" ht="11.25" customHeight="1" x14ac:dyDescent="0.2">
      <c r="A126" s="619" t="s">
        <v>137</v>
      </c>
      <c r="B126" s="751" t="s">
        <v>138</v>
      </c>
      <c r="C126" s="898" t="s">
        <v>4277</v>
      </c>
      <c r="D126" s="898" t="s">
        <v>4286</v>
      </c>
      <c r="E126" s="727">
        <v>36</v>
      </c>
      <c r="F126" s="1139">
        <v>76</v>
      </c>
      <c r="G126" s="1138" t="s">
        <v>115</v>
      </c>
      <c r="H126" s="1138" t="s">
        <v>115</v>
      </c>
      <c r="I126" s="737">
        <v>27.89</v>
      </c>
      <c r="J126" s="729">
        <f t="shared" si="47"/>
        <v>7.4578702043743288</v>
      </c>
      <c r="K126" s="730">
        <v>0.52</v>
      </c>
      <c r="L126" s="731">
        <v>4</v>
      </c>
      <c r="M126" s="732">
        <f t="shared" si="48"/>
        <v>2.08</v>
      </c>
      <c r="N126" s="733" t="s">
        <v>139</v>
      </c>
      <c r="O126" s="734">
        <v>0.51</v>
      </c>
      <c r="P126" s="1105">
        <v>43838</v>
      </c>
      <c r="Q126" s="1105">
        <v>43863</v>
      </c>
      <c r="R126" s="732">
        <f t="shared" si="49"/>
        <v>1.9607843137254919</v>
      </c>
      <c r="S126" s="673">
        <f>IF(INDEX(Historical!$D$7:$D$1257,MATCH(B126,Historical!$B$7:$B$1281,0))=0,"n/a",(INDEX(Historical!$C$7:$C$1259,MATCH(B126,Historical!$B$7:$B$1281,0))/INDEX(Historical!$D$7:$D$1257,MATCH(B126,Historical!$B$7:$B$1281,0))-1)*100)</f>
        <v>1.9607843137254832</v>
      </c>
      <c r="T126" s="673">
        <f>IF(INDEX(Historical!$F$7:$F$1250,MATCH(B126,Historical!$B$7:$B$1281,0))=0,"n/a",((INDEX(Historical!$C$7:$C$1259,MATCH(B126,Historical!$B$7:$B$1281,0))/INDEX(Historical!$F$7:$F$1250,MATCH(B126,Historical!$B$7:$B$1281,0)))^(1/3)-1)*100)</f>
        <v>2.0005283131651064</v>
      </c>
      <c r="U126" s="673">
        <f>IF(INDEX(Historical!$H$7:$H$1250,MATCH(B126,Historical!$B$7:$B$1281,0))=0,"n/a",((INDEX(Historical!$C$7:$C$1259,MATCH(B126,Historical!$B$7:$B$1281,0))/INDEX(Historical!$H$7:$H$1250,MATCH(B126,Historical!$B$7:$B$1281,0)))^(1/5)-1)*100)</f>
        <v>2.0425016523617501</v>
      </c>
      <c r="V126" s="673">
        <f>IF(INDEX(Historical!$O$7:$O$1250,MATCH(B126,Historical!$B$7:$B$1281,0))=0,"n/a",((INDEX(Historical!$C$7:$C$1259,MATCH(B126,Historical!$B$7:$B$1281,0))/INDEX(Historical!$O$7:$O$1250,MATCH(B126,Historical!$B$7:$B$1281,0)))^(1/10)-1)*100)</f>
        <v>2.1587111875652099</v>
      </c>
      <c r="W126" s="674">
        <f t="shared" si="50"/>
        <v>0.94616716869173623</v>
      </c>
      <c r="X126" s="675">
        <f t="shared" si="51"/>
        <v>0.2294945676810955</v>
      </c>
      <c r="Y126" s="1041"/>
      <c r="Z126" s="729" t="str">
        <f t="shared" si="52"/>
        <v>n/a</v>
      </c>
      <c r="AA126" s="736" t="str">
        <f t="shared" si="53"/>
        <v>n/a</v>
      </c>
      <c r="AB126" s="731">
        <v>12</v>
      </c>
      <c r="AC126" s="737">
        <v>-0.76</v>
      </c>
      <c r="AD126" s="737" t="s">
        <v>136</v>
      </c>
      <c r="AE126" s="737">
        <v>1.2</v>
      </c>
      <c r="AF126" s="737">
        <v>1.17</v>
      </c>
      <c r="AG126" s="737">
        <v>6.7</v>
      </c>
      <c r="AH126" s="737">
        <v>-30.9</v>
      </c>
      <c r="AI126" s="737">
        <v>3.6700000000000004</v>
      </c>
      <c r="AJ126" s="737">
        <v>8.9</v>
      </c>
      <c r="AK126" s="737">
        <v>1.3599999999999999</v>
      </c>
      <c r="AL126" s="738">
        <v>205640</v>
      </c>
      <c r="AM126" s="739">
        <v>0.08</v>
      </c>
      <c r="AN126" s="737">
        <v>0.91</v>
      </c>
      <c r="AO126" s="740" t="str">
        <f t="shared" si="54"/>
        <v>n/a</v>
      </c>
      <c r="AP126" s="741">
        <f t="shared" si="55"/>
        <v>9.5003718567360789</v>
      </c>
      <c r="AQ126" s="742" t="str">
        <f t="shared" si="56"/>
        <v>n/a</v>
      </c>
      <c r="AR126" s="624">
        <f>INDEX(Historical!$C$7:$C$1259,MATCH(B126,Historical!$B$7:$B$1281,0))*IF(AH126="n/a",1.03,IF(AH126&lt;0,1.01,IF(AH126&gt;10,1.1,(1+AH126/100))))</f>
        <v>2.1008</v>
      </c>
      <c r="AS126" s="736">
        <f t="shared" si="57"/>
        <v>2.1778993600000001</v>
      </c>
      <c r="AT126" s="736">
        <f t="shared" si="61"/>
        <v>2.2075187912960001</v>
      </c>
      <c r="AU126" s="736">
        <f t="shared" si="61"/>
        <v>2.237541046857626</v>
      </c>
      <c r="AV126" s="736">
        <f t="shared" si="61"/>
        <v>2.2679716050948899</v>
      </c>
      <c r="AW126" s="729">
        <f t="shared" si="58"/>
        <v>10.991730803248515</v>
      </c>
      <c r="AX126" s="743">
        <f t="shared" si="59"/>
        <v>39.411010409639708</v>
      </c>
      <c r="AY126" s="901">
        <v>0.73</v>
      </c>
      <c r="AZ126" s="739">
        <v>6.94</v>
      </c>
      <c r="BA126" s="739">
        <v>-27.029999999999998</v>
      </c>
      <c r="BB126" s="739">
        <v>-4.03</v>
      </c>
      <c r="BC126" s="739">
        <v>-4.78</v>
      </c>
      <c r="BD126" s="875"/>
      <c r="BE126" s="597">
        <v>1985</v>
      </c>
      <c r="BF126" s="865">
        <f t="shared" si="60"/>
        <v>3</v>
      </c>
      <c r="BG126" s="793">
        <v>2.1999999999999997</v>
      </c>
    </row>
    <row r="127" spans="1:59" ht="11.25" customHeight="1" x14ac:dyDescent="0.2">
      <c r="A127" s="831" t="s">
        <v>352</v>
      </c>
      <c r="B127" s="842" t="s">
        <v>353</v>
      </c>
      <c r="C127" s="898" t="s">
        <v>4277</v>
      </c>
      <c r="D127" s="898" t="s">
        <v>4305</v>
      </c>
      <c r="E127" s="705">
        <v>47</v>
      </c>
      <c r="F127" s="1139">
        <v>50</v>
      </c>
      <c r="G127" s="1139" t="s">
        <v>37</v>
      </c>
      <c r="H127" s="1139" t="s">
        <v>37</v>
      </c>
      <c r="I127" s="833">
        <v>17.89</v>
      </c>
      <c r="J127" s="624">
        <f t="shared" si="47"/>
        <v>3.9128004471771933</v>
      </c>
      <c r="K127" s="844">
        <v>0.17499999999999999</v>
      </c>
      <c r="L127" s="854">
        <v>4</v>
      </c>
      <c r="M127" s="615">
        <f t="shared" si="48"/>
        <v>0.7</v>
      </c>
      <c r="N127" s="837" t="s">
        <v>151</v>
      </c>
      <c r="O127" s="706">
        <v>0.17</v>
      </c>
      <c r="P127" s="606">
        <v>44271</v>
      </c>
      <c r="Q127" s="606">
        <v>44286</v>
      </c>
      <c r="R127" s="615">
        <f t="shared" si="49"/>
        <v>2.9411764705882213</v>
      </c>
      <c r="S127" s="673">
        <f>IF(INDEX(Historical!$D$7:$D$1257,MATCH(B127,Historical!$B$7:$B$1281,0))=0,"n/a",(INDEX(Historical!$C$7:$C$1259,MATCH(B127,Historical!$B$7:$B$1281,0))/INDEX(Historical!$D$7:$D$1257,MATCH(B127,Historical!$B$7:$B$1281,0))-1)*100)</f>
        <v>3.0303030303030276</v>
      </c>
      <c r="T127" s="673">
        <f>IF(INDEX(Historical!$F$7:$F$1250,MATCH(B127,Historical!$B$7:$B$1281,0))=0,"n/a",((INDEX(Historical!$C$7:$C$1259,MATCH(B127,Historical!$B$7:$B$1281,0))/INDEX(Historical!$F$7:$F$1250,MATCH(B127,Historical!$B$7:$B$1281,0)))^(1/3)-1)*100)</f>
        <v>3.1270055989971013</v>
      </c>
      <c r="U127" s="673">
        <f>IF(INDEX(Historical!$H$7:$H$1250,MATCH(B127,Historical!$B$7:$B$1281,0))=0,"n/a",((INDEX(Historical!$C$7:$C$1259,MATCH(B127,Historical!$B$7:$B$1281,0))/INDEX(Historical!$H$7:$H$1250,MATCH(B127,Historical!$B$7:$B$1281,0)))^(1/5)-1)*100)</f>
        <v>3.8116184226983929</v>
      </c>
      <c r="V127" s="673">
        <f>IF(INDEX(Historical!$O$7:$O$1250,MATCH(B127,Historical!$B$7:$B$1281,0))=0,"n/a",((INDEX(Historical!$C$7:$C$1259,MATCH(B127,Historical!$B$7:$B$1281,0))/INDEX(Historical!$O$7:$O$1250,MATCH(B127,Historical!$B$7:$B$1281,0)))^(1/10)-1)*100)</f>
        <v>4.3313651783124518</v>
      </c>
      <c r="W127" s="674">
        <f t="shared" si="50"/>
        <v>0.88000394004724436</v>
      </c>
      <c r="X127" s="675" t="str">
        <f t="shared" si="51"/>
        <v>n/a</v>
      </c>
      <c r="Y127" s="842"/>
      <c r="Z127" s="624">
        <f t="shared" si="52"/>
        <v>36.269430051813472</v>
      </c>
      <c r="AA127" s="853">
        <f t="shared" si="53"/>
        <v>9.2694300518134725</v>
      </c>
      <c r="AB127" s="854">
        <v>12</v>
      </c>
      <c r="AC127" s="833">
        <v>1.93</v>
      </c>
      <c r="AD127" s="833" t="s">
        <v>136</v>
      </c>
      <c r="AE127" s="833">
        <v>0.39</v>
      </c>
      <c r="AF127" s="833">
        <v>0.43</v>
      </c>
      <c r="AG127" s="833">
        <v>4.7</v>
      </c>
      <c r="AH127" s="834">
        <v>88.4</v>
      </c>
      <c r="AI127" s="834">
        <v>-0.66</v>
      </c>
      <c r="AJ127" s="833">
        <v>-0.3</v>
      </c>
      <c r="AK127" s="833" t="s">
        <v>136</v>
      </c>
      <c r="AL127" s="845">
        <v>2020</v>
      </c>
      <c r="AM127" s="839">
        <v>0.2</v>
      </c>
      <c r="AN127" s="833">
        <v>0.71</v>
      </c>
      <c r="AO127" s="711">
        <f t="shared" si="54"/>
        <v>-1.5450111819378858</v>
      </c>
      <c r="AP127" s="712">
        <f t="shared" si="55"/>
        <v>7.7244188698755867</v>
      </c>
      <c r="AQ127" s="855">
        <f t="shared" si="56"/>
        <v>-57.910914994873117</v>
      </c>
      <c r="AR127" s="624">
        <f>INDEX(Historical!$C$7:$C$1259,MATCH(B127,Historical!$B$7:$B$1281,0))*IF(AH127="n/a",1.03,IF(AH127&lt;0,1.01,IF(AH127&gt;10,1.1,(1+AH127/100))))</f>
        <v>0.74800000000000011</v>
      </c>
      <c r="AS127" s="853">
        <f t="shared" si="57"/>
        <v>0.75548000000000015</v>
      </c>
      <c r="AT127" s="853">
        <f t="shared" ref="AT127:AV146" si="62">IF($AK127="n/a",1.03*AS127,IF($AK127&lt;0,1.01*AS127,IF($AK127&gt;10,1.1*AS127,(1+$AK127/100)*AS127)))</f>
        <v>0.77814440000000018</v>
      </c>
      <c r="AU127" s="853">
        <f t="shared" si="62"/>
        <v>0.80148873200000026</v>
      </c>
      <c r="AV127" s="853">
        <f t="shared" si="62"/>
        <v>0.82553339396000025</v>
      </c>
      <c r="AW127" s="624">
        <f t="shared" si="58"/>
        <v>3.9086465259600005</v>
      </c>
      <c r="AX127" s="719">
        <f t="shared" si="59"/>
        <v>21.848219820905538</v>
      </c>
      <c r="AY127" s="900">
        <v>1.19</v>
      </c>
      <c r="AZ127" s="839">
        <v>27.33</v>
      </c>
      <c r="BA127" s="839">
        <v>-26.99</v>
      </c>
      <c r="BB127" s="839">
        <v>-7.64</v>
      </c>
      <c r="BC127" s="839">
        <v>-9.379999999999999</v>
      </c>
      <c r="BE127" s="597">
        <v>1975</v>
      </c>
      <c r="BF127" s="865">
        <f t="shared" si="60"/>
        <v>4</v>
      </c>
      <c r="BG127" s="849">
        <v>1.9</v>
      </c>
    </row>
    <row r="128" spans="1:59" ht="11.25" customHeight="1" x14ac:dyDescent="0.2">
      <c r="A128" s="831" t="s">
        <v>350</v>
      </c>
      <c r="B128" s="842" t="s">
        <v>351</v>
      </c>
      <c r="C128" s="898" t="s">
        <v>245</v>
      </c>
      <c r="D128" s="898" t="s">
        <v>4282</v>
      </c>
      <c r="E128" s="705">
        <v>53</v>
      </c>
      <c r="F128" s="1139">
        <v>21</v>
      </c>
      <c r="G128" s="1139" t="s">
        <v>115</v>
      </c>
      <c r="H128" s="1139" t="s">
        <v>115</v>
      </c>
      <c r="I128" s="833">
        <v>183.44</v>
      </c>
      <c r="J128" s="624">
        <f t="shared" si="47"/>
        <v>1.4827736589620586</v>
      </c>
      <c r="K128" s="844">
        <v>0.68</v>
      </c>
      <c r="L128" s="854">
        <v>4</v>
      </c>
      <c r="M128" s="615">
        <f t="shared" si="48"/>
        <v>2.72</v>
      </c>
      <c r="N128" s="837" t="s">
        <v>294</v>
      </c>
      <c r="O128" s="706">
        <v>0.66</v>
      </c>
      <c r="P128" s="606">
        <v>44061</v>
      </c>
      <c r="Q128" s="606">
        <v>44084</v>
      </c>
      <c r="R128" s="615">
        <f t="shared" si="49"/>
        <v>3.0303030303030329</v>
      </c>
      <c r="S128" s="673">
        <f>IF(INDEX(Historical!$D$7:$D$1257,MATCH(B128,Historical!$B$7:$B$1281,0))=0,"n/a",(INDEX(Historical!$C$7:$C$1259,MATCH(B128,Historical!$B$7:$B$1281,0))/INDEX(Historical!$D$7:$D$1257,MATCH(B128,Historical!$B$7:$B$1281,0))-1)*100)</f>
        <v>3.0769230769230882</v>
      </c>
      <c r="T128" s="673">
        <f>IF(INDEX(Historical!$F$7:$F$1250,MATCH(B128,Historical!$B$7:$B$1281,0))=0,"n/a",((INDEX(Historical!$C$7:$C$1259,MATCH(B128,Historical!$B$7:$B$1281,0))/INDEX(Historical!$F$7:$F$1250,MATCH(B128,Historical!$B$7:$B$1281,0)))^(1/3)-1)*100)</f>
        <v>3.1767053684250257</v>
      </c>
      <c r="U128" s="673">
        <f>IF(INDEX(Historical!$H$7:$H$1250,MATCH(B128,Historical!$B$7:$B$1281,0))=0,"n/a",((INDEX(Historical!$C$7:$C$1259,MATCH(B128,Historical!$B$7:$B$1281,0))/INDEX(Historical!$H$7:$H$1250,MATCH(B128,Historical!$B$7:$B$1281,0)))^(1/5)-1)*100)</f>
        <v>4.4085846538828521</v>
      </c>
      <c r="V128" s="673">
        <f>IF(INDEX(Historical!$O$7:$O$1250,MATCH(B128,Historical!$B$7:$B$1281,0))=0,"n/a",((INDEX(Historical!$C$7:$C$1259,MATCH(B128,Historical!$B$7:$B$1281,0))/INDEX(Historical!$O$7:$O$1250,MATCH(B128,Historical!$B$7:$B$1281,0)))^(1/10)-1)*100)</f>
        <v>12.301498362689189</v>
      </c>
      <c r="W128" s="674">
        <f t="shared" si="50"/>
        <v>0.35837785966417074</v>
      </c>
      <c r="X128" s="675">
        <f t="shared" si="51"/>
        <v>0.42390237056565883</v>
      </c>
      <c r="Y128" s="842"/>
      <c r="Z128" s="624">
        <f t="shared" si="52"/>
        <v>36.026490066225172</v>
      </c>
      <c r="AA128" s="853">
        <f t="shared" si="53"/>
        <v>24.296688741721855</v>
      </c>
      <c r="AB128" s="854">
        <v>1</v>
      </c>
      <c r="AC128" s="833">
        <v>7.55</v>
      </c>
      <c r="AD128" s="833">
        <v>1.78</v>
      </c>
      <c r="AE128" s="833">
        <v>1.06</v>
      </c>
      <c r="AF128" s="833">
        <v>6.96</v>
      </c>
      <c r="AG128" s="833">
        <v>31.3</v>
      </c>
      <c r="AH128" s="833">
        <v>16.8</v>
      </c>
      <c r="AI128" s="833">
        <v>-5.89</v>
      </c>
      <c r="AJ128" s="833">
        <v>10.4</v>
      </c>
      <c r="AK128" s="833">
        <v>13.750000000000002</v>
      </c>
      <c r="AL128" s="845">
        <v>93950</v>
      </c>
      <c r="AM128" s="839">
        <v>0.2</v>
      </c>
      <c r="AN128" s="833">
        <v>0.95</v>
      </c>
      <c r="AO128" s="711">
        <f t="shared" si="54"/>
        <v>-18.405330428876944</v>
      </c>
      <c r="AP128" s="712">
        <f t="shared" si="55"/>
        <v>5.8913583128449112</v>
      </c>
      <c r="AQ128" s="855">
        <f t="shared" si="56"/>
        <v>174.14915132896715</v>
      </c>
      <c r="AR128" s="624">
        <f>INDEX(Historical!$C$7:$C$1259,MATCH(B128,Historical!$B$7:$B$1281,0))*IF(AH128="n/a",1.03,IF(AH128&lt;0,1.01,IF(AH128&gt;10,1.1,(1+AH128/100))))</f>
        <v>2.9480000000000004</v>
      </c>
      <c r="AS128" s="853">
        <f t="shared" si="57"/>
        <v>2.9774800000000003</v>
      </c>
      <c r="AT128" s="853">
        <f t="shared" si="62"/>
        <v>3.2752280000000007</v>
      </c>
      <c r="AU128" s="853">
        <f t="shared" si="62"/>
        <v>3.6027508000000013</v>
      </c>
      <c r="AV128" s="853">
        <f t="shared" si="62"/>
        <v>3.9630258800000018</v>
      </c>
      <c r="AW128" s="624">
        <f t="shared" si="58"/>
        <v>16.766484680000005</v>
      </c>
      <c r="AX128" s="719">
        <f t="shared" si="59"/>
        <v>9.1400374400348916</v>
      </c>
      <c r="AY128" s="900">
        <v>1</v>
      </c>
      <c r="AZ128" s="839">
        <v>103.44</v>
      </c>
      <c r="BA128" s="839">
        <v>-8.2600000000000016</v>
      </c>
      <c r="BB128" s="839">
        <v>-0.89</v>
      </c>
      <c r="BC128" s="839">
        <v>19.71</v>
      </c>
      <c r="BE128" s="597">
        <v>1968</v>
      </c>
      <c r="BF128" s="865">
        <f t="shared" si="60"/>
        <v>6</v>
      </c>
      <c r="BG128" s="849">
        <v>8.2000000000000011</v>
      </c>
    </row>
    <row r="129" spans="1:59" ht="11.25" customHeight="1" x14ac:dyDescent="0.2">
      <c r="A129" s="838" t="s">
        <v>232</v>
      </c>
      <c r="B129" s="842" t="s">
        <v>233</v>
      </c>
      <c r="C129" s="898" t="s">
        <v>108</v>
      </c>
      <c r="D129" s="898" t="s">
        <v>4273</v>
      </c>
      <c r="E129" s="705">
        <v>32</v>
      </c>
      <c r="F129" s="1139">
        <v>89</v>
      </c>
      <c r="G129" s="1139" t="s">
        <v>106</v>
      </c>
      <c r="H129" s="1139" t="s">
        <v>106</v>
      </c>
      <c r="I129" s="833">
        <v>42.38</v>
      </c>
      <c r="J129" s="624">
        <f t="shared" si="47"/>
        <v>2.5011798017932985</v>
      </c>
      <c r="K129" s="851">
        <v>0.53</v>
      </c>
      <c r="L129" s="854">
        <v>2</v>
      </c>
      <c r="M129" s="615">
        <f t="shared" si="48"/>
        <v>1.06</v>
      </c>
      <c r="N129" s="837" t="s">
        <v>229</v>
      </c>
      <c r="O129" s="707">
        <v>0.52</v>
      </c>
      <c r="P129" s="606">
        <v>44203</v>
      </c>
      <c r="Q129" s="606">
        <v>44211</v>
      </c>
      <c r="R129" s="615">
        <f t="shared" si="49"/>
        <v>1.9230769230769247</v>
      </c>
      <c r="S129" s="673">
        <f>IF(INDEX(Historical!$D$7:$D$1257,MATCH(B129,Historical!$B$7:$B$1281,0))=0,"n/a",(INDEX(Historical!$C$7:$C$1259,MATCH(B129,Historical!$B$7:$B$1281,0))/INDEX(Historical!$D$7:$D$1257,MATCH(B129,Historical!$B$7:$B$1281,0))-1)*100)</f>
        <v>0.97087378640776656</v>
      </c>
      <c r="T129" s="673">
        <f>IF(INDEX(Historical!$F$7:$F$1250,MATCH(B129,Historical!$B$7:$B$1281,0))=0,"n/a",((INDEX(Historical!$C$7:$C$1259,MATCH(B129,Historical!$B$7:$B$1281,0))/INDEX(Historical!$F$7:$F$1250,MATCH(B129,Historical!$B$7:$B$1281,0)))^(1/3)-1)*100)</f>
        <v>1.3159403820177218</v>
      </c>
      <c r="U129" s="673">
        <f>IF(INDEX(Historical!$H$7:$H$1250,MATCH(B129,Historical!$B$7:$B$1281,0))=0,"n/a",((INDEX(Historical!$C$7:$C$1259,MATCH(B129,Historical!$B$7:$B$1281,0))/INDEX(Historical!$H$7:$H$1250,MATCH(B129,Historical!$B$7:$B$1281,0)))^(1/5)-1)*100)</f>
        <v>1.1955587562199277</v>
      </c>
      <c r="V129" s="673">
        <f>IF(INDEX(Historical!$O$7:$O$1250,MATCH(B129,Historical!$B$7:$B$1281,0))=0,"n/a",((INDEX(Historical!$C$7:$C$1259,MATCH(B129,Historical!$B$7:$B$1281,0))/INDEX(Historical!$O$7:$O$1250,MATCH(B129,Historical!$B$7:$B$1281,0)))^(1/10)-1)*100)</f>
        <v>1.3442690579665628</v>
      </c>
      <c r="W129" s="674">
        <f t="shared" si="50"/>
        <v>0.88937460037086258</v>
      </c>
      <c r="X129" s="675">
        <f t="shared" si="51"/>
        <v>0.14404322364095512</v>
      </c>
      <c r="Y129" s="843"/>
      <c r="Z129" s="624">
        <f t="shared" si="52"/>
        <v>26.972010178117049</v>
      </c>
      <c r="AA129" s="853">
        <f t="shared" si="53"/>
        <v>10.783715012722647</v>
      </c>
      <c r="AB129" s="854">
        <v>12</v>
      </c>
      <c r="AC129" s="833">
        <v>3.93</v>
      </c>
      <c r="AD129" s="833" t="s">
        <v>136</v>
      </c>
      <c r="AE129" s="833">
        <v>3.56</v>
      </c>
      <c r="AF129" s="833">
        <v>0.97</v>
      </c>
      <c r="AG129" s="833">
        <v>8.6999999999999993</v>
      </c>
      <c r="AH129" s="833">
        <v>-0.1</v>
      </c>
      <c r="AI129" s="833">
        <v>11.200000000000001</v>
      </c>
      <c r="AJ129" s="833">
        <v>8.3000000000000007</v>
      </c>
      <c r="AK129" s="833" t="s">
        <v>136</v>
      </c>
      <c r="AL129" s="849">
        <v>571.30999999999995</v>
      </c>
      <c r="AM129" s="839">
        <v>1.6</v>
      </c>
      <c r="AN129" s="833">
        <v>0</v>
      </c>
      <c r="AO129" s="711">
        <f t="shared" si="54"/>
        <v>-7.0869764547094203</v>
      </c>
      <c r="AP129" s="712">
        <f t="shared" si="55"/>
        <v>3.6967385580132262</v>
      </c>
      <c r="AQ129" s="855">
        <f t="shared" si="56"/>
        <v>-31.816575613713628</v>
      </c>
      <c r="AR129" s="624">
        <f>INDEX(Historical!$C$7:$C$1259,MATCH(B129,Historical!$B$7:$B$1281,0))*IF(AH129="n/a",1.03,IF(AH129&lt;0,1.01,IF(AH129&gt;10,1.1,(1+AH129/100))))</f>
        <v>1.0504</v>
      </c>
      <c r="AS129" s="853">
        <f t="shared" si="57"/>
        <v>1.15544</v>
      </c>
      <c r="AT129" s="853">
        <f t="shared" si="62"/>
        <v>1.1901032</v>
      </c>
      <c r="AU129" s="853">
        <f t="shared" si="62"/>
        <v>1.225806296</v>
      </c>
      <c r="AV129" s="853">
        <f t="shared" si="62"/>
        <v>1.26258048488</v>
      </c>
      <c r="AW129" s="624">
        <f t="shared" si="58"/>
        <v>5.8843299808800005</v>
      </c>
      <c r="AX129" s="719">
        <f t="shared" si="59"/>
        <v>13.884686127607363</v>
      </c>
      <c r="AY129" s="900">
        <v>0.85</v>
      </c>
      <c r="AZ129" s="839">
        <v>53.44</v>
      </c>
      <c r="BA129" s="839">
        <v>-4.1000000000000005</v>
      </c>
      <c r="BB129" s="839">
        <v>4.74</v>
      </c>
      <c r="BC129" s="839">
        <v>17.100000000000001</v>
      </c>
      <c r="BE129" s="597">
        <v>1989</v>
      </c>
      <c r="BF129" s="865">
        <f t="shared" si="60"/>
        <v>3</v>
      </c>
      <c r="BG129" s="849">
        <v>1.2</v>
      </c>
    </row>
    <row r="130" spans="1:59" ht="11.25" customHeight="1" x14ac:dyDescent="0.2">
      <c r="A130" s="831" t="s">
        <v>357</v>
      </c>
      <c r="B130" s="842" t="s">
        <v>358</v>
      </c>
      <c r="C130" s="898" t="s">
        <v>108</v>
      </c>
      <c r="D130" s="898" t="s">
        <v>4273</v>
      </c>
      <c r="E130" s="705">
        <v>34</v>
      </c>
      <c r="F130" s="1139">
        <v>83</v>
      </c>
      <c r="G130" s="1139" t="s">
        <v>37</v>
      </c>
      <c r="H130" s="1139" t="s">
        <v>37</v>
      </c>
      <c r="I130" s="833">
        <v>77.33</v>
      </c>
      <c r="J130" s="624">
        <f t="shared" si="47"/>
        <v>2.793223845855425</v>
      </c>
      <c r="K130" s="851">
        <v>0.54</v>
      </c>
      <c r="L130" s="854">
        <v>4</v>
      </c>
      <c r="M130" s="615">
        <f t="shared" si="48"/>
        <v>2.16</v>
      </c>
      <c r="N130" s="837" t="s">
        <v>107</v>
      </c>
      <c r="O130" s="707">
        <v>0.52</v>
      </c>
      <c r="P130" s="606">
        <v>44137</v>
      </c>
      <c r="Q130" s="606">
        <v>44148</v>
      </c>
      <c r="R130" s="615">
        <f t="shared" si="49"/>
        <v>3.8461538461538494</v>
      </c>
      <c r="S130" s="673">
        <f>IF(INDEX(Historical!$D$7:$D$1257,MATCH(B130,Historical!$B$7:$B$1281,0))=0,"n/a",(INDEX(Historical!$C$7:$C$1259,MATCH(B130,Historical!$B$7:$B$1281,0))/INDEX(Historical!$D$7:$D$1257,MATCH(B130,Historical!$B$7:$B$1281,0))-1)*100)</f>
        <v>3.9603960396039639</v>
      </c>
      <c r="T130" s="673">
        <f>IF(INDEX(Historical!$F$7:$F$1250,MATCH(B130,Historical!$B$7:$B$1281,0))=0,"n/a",((INDEX(Historical!$C$7:$C$1259,MATCH(B130,Historical!$B$7:$B$1281,0))/INDEX(Historical!$F$7:$F$1250,MATCH(B130,Historical!$B$7:$B$1281,0)))^(1/3)-1)*100)</f>
        <v>4.8856246288387029</v>
      </c>
      <c r="U130" s="673">
        <f>IF(INDEX(Historical!$H$7:$H$1250,MATCH(B130,Historical!$B$7:$B$1281,0))=0,"n/a",((INDEX(Historical!$C$7:$C$1259,MATCH(B130,Historical!$B$7:$B$1281,0))/INDEX(Historical!$H$7:$H$1250,MATCH(B130,Historical!$B$7:$B$1281,0)))^(1/5)-1)*100)</f>
        <v>4.3167563810134979</v>
      </c>
      <c r="V130" s="673">
        <f>IF(INDEX(Historical!$O$7:$O$1250,MATCH(B130,Historical!$B$7:$B$1281,0))=0,"n/a",((INDEX(Historical!$C$7:$C$1259,MATCH(B130,Historical!$B$7:$B$1281,0))/INDEX(Historical!$O$7:$O$1250,MATCH(B130,Historical!$B$7:$B$1281,0)))^(1/10)-1)*100)</f>
        <v>4.6806692262189697</v>
      </c>
      <c r="W130" s="674">
        <f t="shared" si="50"/>
        <v>0.9222519627819461</v>
      </c>
      <c r="X130" s="675">
        <f t="shared" si="51"/>
        <v>0.47963959789038868</v>
      </c>
      <c r="Y130" s="651"/>
      <c r="Z130" s="624">
        <f t="shared" si="52"/>
        <v>45.859872611464972</v>
      </c>
      <c r="AA130" s="853">
        <f t="shared" si="53"/>
        <v>16.418259023354565</v>
      </c>
      <c r="AB130" s="854">
        <v>12</v>
      </c>
      <c r="AC130" s="833">
        <v>4.71</v>
      </c>
      <c r="AD130" s="833">
        <v>2.1</v>
      </c>
      <c r="AE130" s="833">
        <v>4.55</v>
      </c>
      <c r="AF130" s="833">
        <v>1.64</v>
      </c>
      <c r="AG130" s="833">
        <v>10.100000000000001</v>
      </c>
      <c r="AH130" s="833">
        <v>0.3</v>
      </c>
      <c r="AI130" s="833">
        <v>3.3099999999999996</v>
      </c>
      <c r="AJ130" s="833">
        <v>9</v>
      </c>
      <c r="AK130" s="833">
        <v>8</v>
      </c>
      <c r="AL130" s="845">
        <v>1170</v>
      </c>
      <c r="AM130" s="839">
        <v>2.1</v>
      </c>
      <c r="AN130" s="833">
        <v>0.02</v>
      </c>
      <c r="AO130" s="711">
        <f t="shared" si="54"/>
        <v>-9.3082787964856415</v>
      </c>
      <c r="AP130" s="712">
        <f t="shared" si="55"/>
        <v>7.1099802268689229</v>
      </c>
      <c r="AQ130" s="855">
        <f t="shared" si="56"/>
        <v>9.3941798132920908</v>
      </c>
      <c r="AR130" s="624">
        <f>INDEX(Historical!$C$7:$C$1259,MATCH(B130,Historical!$B$7:$B$1281,0))*IF(AH130="n/a",1.03,IF(AH130&lt;0,1.01,IF(AH130&gt;10,1.1,(1+AH130/100))))</f>
        <v>2.1063000000000001</v>
      </c>
      <c r="AS130" s="853">
        <f t="shared" si="57"/>
        <v>2.1760185299999999</v>
      </c>
      <c r="AT130" s="853">
        <f t="shared" si="62"/>
        <v>2.3501000124</v>
      </c>
      <c r="AU130" s="853">
        <f t="shared" si="62"/>
        <v>2.5381080133920002</v>
      </c>
      <c r="AV130" s="853">
        <f t="shared" si="62"/>
        <v>2.7411566544633605</v>
      </c>
      <c r="AW130" s="624">
        <f t="shared" si="58"/>
        <v>11.91168321025536</v>
      </c>
      <c r="AX130" s="719">
        <f t="shared" si="59"/>
        <v>15.403702586648595</v>
      </c>
      <c r="AY130" s="900">
        <v>0.79</v>
      </c>
      <c r="AZ130" s="839">
        <v>45.019999999999996</v>
      </c>
      <c r="BA130" s="839">
        <v>-9.6199999999999992</v>
      </c>
      <c r="BB130" s="839">
        <v>5.1100000000000003</v>
      </c>
      <c r="BC130" s="839">
        <v>18.170000000000002</v>
      </c>
      <c r="BE130" s="597">
        <v>1987</v>
      </c>
      <c r="BF130" s="865">
        <f t="shared" si="60"/>
        <v>3</v>
      </c>
      <c r="BG130" s="849">
        <v>1</v>
      </c>
    </row>
    <row r="131" spans="1:59" ht="11.25" customHeight="1" x14ac:dyDescent="0.2">
      <c r="A131" s="831" t="s">
        <v>355</v>
      </c>
      <c r="B131" s="842" t="s">
        <v>356</v>
      </c>
      <c r="C131" s="898" t="s">
        <v>112</v>
      </c>
      <c r="D131" s="898" t="s">
        <v>211</v>
      </c>
      <c r="E131" s="705">
        <v>49</v>
      </c>
      <c r="F131" s="1139">
        <v>38</v>
      </c>
      <c r="G131" s="1139" t="s">
        <v>37</v>
      </c>
      <c r="H131" s="1139" t="s">
        <v>37</v>
      </c>
      <c r="I131" s="833">
        <v>76.2</v>
      </c>
      <c r="J131" s="624">
        <f t="shared" si="47"/>
        <v>1.2073490813648293</v>
      </c>
      <c r="K131" s="844">
        <v>0.23</v>
      </c>
      <c r="L131" s="854">
        <v>4</v>
      </c>
      <c r="M131" s="615">
        <f t="shared" si="48"/>
        <v>0.92</v>
      </c>
      <c r="N131" s="837" t="s">
        <v>148</v>
      </c>
      <c r="O131" s="706">
        <v>0.22</v>
      </c>
      <c r="P131" s="606">
        <v>44162</v>
      </c>
      <c r="Q131" s="606">
        <v>44180</v>
      </c>
      <c r="R131" s="615">
        <f t="shared" si="49"/>
        <v>4.5454545454545494</v>
      </c>
      <c r="S131" s="673">
        <f>IF(INDEX(Historical!$D$7:$D$1257,MATCH(B131,Historical!$B$7:$B$1281,0))=0,"n/a",(INDEX(Historical!$C$7:$C$1259,MATCH(B131,Historical!$B$7:$B$1281,0))/INDEX(Historical!$D$7:$D$1257,MATCH(B131,Historical!$B$7:$B$1281,0))-1)*100)</f>
        <v>1.1363636363636465</v>
      </c>
      <c r="T131" s="673">
        <f>IF(INDEX(Historical!$F$7:$F$1250,MATCH(B131,Historical!$B$7:$B$1281,0))=0,"n/a",((INDEX(Historical!$C$7:$C$1259,MATCH(B131,Historical!$B$7:$B$1281,0))/INDEX(Historical!$F$7:$F$1250,MATCH(B131,Historical!$B$7:$B$1281,0)))^(1/3)-1)*100)</f>
        <v>1.9460117189676218</v>
      </c>
      <c r="U131" s="673">
        <f>IF(INDEX(Historical!$H$7:$H$1250,MATCH(B131,Historical!$B$7:$B$1281,0))=0,"n/a",((INDEX(Historical!$C$7:$C$1259,MATCH(B131,Historical!$B$7:$B$1281,0))/INDEX(Historical!$H$7:$H$1250,MATCH(B131,Historical!$B$7:$B$1281,0)))^(1/5)-1)*100)</f>
        <v>2.155088395573701</v>
      </c>
      <c r="V131" s="673">
        <f>IF(INDEX(Historical!$O$7:$O$1250,MATCH(B131,Historical!$B$7:$B$1281,0))=0,"n/a",((INDEX(Historical!$C$7:$C$1259,MATCH(B131,Historical!$B$7:$B$1281,0))/INDEX(Historical!$O$7:$O$1250,MATCH(B131,Historical!$B$7:$B$1281,0)))^(1/10)-1)*100)</f>
        <v>4.1966603655220203</v>
      </c>
      <c r="W131" s="674">
        <f t="shared" si="50"/>
        <v>0.5135246143049822</v>
      </c>
      <c r="X131" s="675" t="str">
        <f t="shared" si="51"/>
        <v>n/a</v>
      </c>
      <c r="Y131" s="646"/>
      <c r="Z131" s="624">
        <f t="shared" si="52"/>
        <v>40.528634361233486</v>
      </c>
      <c r="AA131" s="853">
        <f t="shared" si="53"/>
        <v>33.568281938325995</v>
      </c>
      <c r="AB131" s="854">
        <v>12</v>
      </c>
      <c r="AC131" s="833">
        <v>2.27</v>
      </c>
      <c r="AD131" s="833">
        <v>2.31</v>
      </c>
      <c r="AE131" s="833">
        <v>1.4</v>
      </c>
      <c r="AF131" s="833">
        <v>3.67</v>
      </c>
      <c r="AG131" s="833">
        <v>11.4</v>
      </c>
      <c r="AH131" s="834">
        <v>36.199999999999996</v>
      </c>
      <c r="AI131" s="834">
        <v>7.53</v>
      </c>
      <c r="AJ131" s="833">
        <v>-1.7000000000000002</v>
      </c>
      <c r="AK131" s="833">
        <v>15</v>
      </c>
      <c r="AL131" s="845">
        <v>1430</v>
      </c>
      <c r="AM131" s="839">
        <v>1.0999999999999999</v>
      </c>
      <c r="AN131" s="833">
        <v>0.82</v>
      </c>
      <c r="AO131" s="711">
        <f t="shared" si="54"/>
        <v>-30.205844461387464</v>
      </c>
      <c r="AP131" s="712">
        <f t="shared" si="55"/>
        <v>3.3624374769385303</v>
      </c>
      <c r="AQ131" s="855">
        <f t="shared" si="56"/>
        <v>133.9948667182978</v>
      </c>
      <c r="AR131" s="624">
        <f>INDEX(Historical!$C$7:$C$1259,MATCH(B131,Historical!$B$7:$B$1281,0))*IF(AH131="n/a",1.03,IF(AH131&lt;0,1.01,IF(AH131&gt;10,1.1,(1+AH131/100))))</f>
        <v>0.97900000000000009</v>
      </c>
      <c r="AS131" s="853">
        <f t="shared" si="57"/>
        <v>1.0527187</v>
      </c>
      <c r="AT131" s="853">
        <f t="shared" si="62"/>
        <v>1.1579905700000002</v>
      </c>
      <c r="AU131" s="853">
        <f t="shared" si="62"/>
        <v>1.2737896270000002</v>
      </c>
      <c r="AV131" s="853">
        <f t="shared" si="62"/>
        <v>1.4011685897000004</v>
      </c>
      <c r="AW131" s="624">
        <f t="shared" si="58"/>
        <v>5.8646674867000002</v>
      </c>
      <c r="AX131" s="719">
        <f t="shared" si="59"/>
        <v>7.6964140245406822</v>
      </c>
      <c r="AY131" s="900">
        <v>1.19</v>
      </c>
      <c r="AZ131" s="839">
        <v>63.38</v>
      </c>
      <c r="BA131" s="839">
        <v>-6.65</v>
      </c>
      <c r="BB131" s="839">
        <v>5.13</v>
      </c>
      <c r="BC131" s="839">
        <v>14.360000000000001</v>
      </c>
      <c r="BE131" s="597">
        <v>1973</v>
      </c>
      <c r="BF131" s="865">
        <f t="shared" si="60"/>
        <v>5</v>
      </c>
      <c r="BG131" s="849">
        <v>3.9</v>
      </c>
    </row>
    <row r="132" spans="1:59" ht="11.25" customHeight="1" x14ac:dyDescent="0.2">
      <c r="A132" s="831" t="s">
        <v>359</v>
      </c>
      <c r="B132" s="842" t="s">
        <v>360</v>
      </c>
      <c r="C132" s="898" t="s">
        <v>128</v>
      </c>
      <c r="D132" s="898" t="s">
        <v>4262</v>
      </c>
      <c r="E132" s="705">
        <v>52</v>
      </c>
      <c r="F132" s="1139">
        <v>26</v>
      </c>
      <c r="G132" s="1139" t="s">
        <v>106</v>
      </c>
      <c r="H132" s="1139" t="s">
        <v>106</v>
      </c>
      <c r="I132" s="833">
        <v>30.81</v>
      </c>
      <c r="J132" s="624">
        <f t="shared" si="47"/>
        <v>1.1684518013631937</v>
      </c>
      <c r="K132" s="844">
        <v>0.09</v>
      </c>
      <c r="L132" s="854">
        <v>4</v>
      </c>
      <c r="M132" s="615">
        <f t="shared" si="48"/>
        <v>0.36</v>
      </c>
      <c r="N132" s="837" t="s">
        <v>194</v>
      </c>
      <c r="O132" s="709">
        <v>8.7378640776699018E-2</v>
      </c>
      <c r="P132" s="1028">
        <v>43892</v>
      </c>
      <c r="Q132" s="1028">
        <v>43917</v>
      </c>
      <c r="R132" s="615">
        <f t="shared" si="49"/>
        <v>3.0000000000000093</v>
      </c>
      <c r="S132" s="673">
        <f>IF(INDEX(Historical!$D$7:$D$1257,MATCH(B132,Historical!$B$7:$B$1281,0))=0,"n/a",(INDEX(Historical!$C$7:$C$1259,MATCH(B132,Historical!$B$7:$B$1281,0))/INDEX(Historical!$D$7:$D$1257,MATCH(B132,Historical!$B$7:$B$1281,0))-1)*100)</f>
        <v>0.73339507917364877</v>
      </c>
      <c r="T132" s="673">
        <f>IF(INDEX(Historical!$F$7:$F$1250,MATCH(B132,Historical!$B$7:$B$1281,0))=0,"n/a",((INDEX(Historical!$C$7:$C$1259,MATCH(B132,Historical!$B$7:$B$1281,0))/INDEX(Historical!$F$7:$F$1250,MATCH(B132,Historical!$B$7:$B$1281,0)))^(1/3)-1)*100)</f>
        <v>1.990131045678134</v>
      </c>
      <c r="U132" s="673">
        <f>IF(INDEX(Historical!$H$7:$H$1250,MATCH(B132,Historical!$B$7:$B$1281,0))=0,"n/a",((INDEX(Historical!$C$7:$C$1259,MATCH(B132,Historical!$B$7:$B$1281,0))/INDEX(Historical!$H$7:$H$1250,MATCH(B132,Historical!$B$7:$B$1281,0)))^(1/5)-1)*100)</f>
        <v>3.856398505172165</v>
      </c>
      <c r="V132" s="673">
        <f>IF(INDEX(Historical!$O$7:$O$1250,MATCH(B132,Historical!$B$7:$B$1281,0))=0,"n/a",((INDEX(Historical!$C$7:$C$1259,MATCH(B132,Historical!$B$7:$B$1281,0))/INDEX(Historical!$O$7:$O$1250,MATCH(B132,Historical!$B$7:$B$1281,0)))^(1/10)-1)*100)</f>
        <v>4.2203379145343112</v>
      </c>
      <c r="W132" s="674">
        <f t="shared" si="50"/>
        <v>0.91376533900075041</v>
      </c>
      <c r="X132" s="675">
        <f t="shared" si="51"/>
        <v>2.0296834237748236</v>
      </c>
      <c r="Y132" s="647" t="s">
        <v>361</v>
      </c>
      <c r="Z132" s="624">
        <f t="shared" si="52"/>
        <v>40.909090909090907</v>
      </c>
      <c r="AA132" s="853">
        <f t="shared" si="53"/>
        <v>35.011363636363633</v>
      </c>
      <c r="AB132" s="854">
        <v>12</v>
      </c>
      <c r="AC132" s="833">
        <v>0.88</v>
      </c>
      <c r="AD132" s="833">
        <v>4.04</v>
      </c>
      <c r="AE132" s="833">
        <v>5.7</v>
      </c>
      <c r="AF132" s="833">
        <v>2.79</v>
      </c>
      <c r="AG132" s="833">
        <v>7.7</v>
      </c>
      <c r="AH132" s="833">
        <v>15.299999999999999</v>
      </c>
      <c r="AI132" s="833" t="s">
        <v>136</v>
      </c>
      <c r="AJ132" s="833">
        <v>1.9</v>
      </c>
      <c r="AK132" s="833">
        <v>9</v>
      </c>
      <c r="AL132" s="845">
        <v>2720</v>
      </c>
      <c r="AM132" s="839">
        <v>34.08</v>
      </c>
      <c r="AN132" s="833">
        <v>0.01</v>
      </c>
      <c r="AO132" s="711">
        <f t="shared" si="54"/>
        <v>-29.986513329828274</v>
      </c>
      <c r="AP132" s="712">
        <f t="shared" si="55"/>
        <v>5.0248503065353587</v>
      </c>
      <c r="AQ132" s="855">
        <f t="shared" si="56"/>
        <v>108.36048307942394</v>
      </c>
      <c r="AR132" s="624">
        <f>INDEX(Historical!$C$7:$C$1259,MATCH(B132,Historical!$B$7:$B$1281,0))*IF(AH132="n/a",1.03,IF(AH132&lt;0,1.01,IF(AH132&gt;10,1.1,(1+AH132/100))))</f>
        <v>0.39600000000000002</v>
      </c>
      <c r="AS132" s="853">
        <f t="shared" si="57"/>
        <v>0.40788000000000002</v>
      </c>
      <c r="AT132" s="853">
        <f t="shared" si="62"/>
        <v>0.44458920000000007</v>
      </c>
      <c r="AU132" s="853">
        <f t="shared" si="62"/>
        <v>0.48460222800000013</v>
      </c>
      <c r="AV132" s="853">
        <f t="shared" si="62"/>
        <v>0.52821642852000017</v>
      </c>
      <c r="AW132" s="624">
        <f t="shared" si="58"/>
        <v>2.2612878565200005</v>
      </c>
      <c r="AX132" s="719">
        <f t="shared" si="59"/>
        <v>7.339460748198638</v>
      </c>
      <c r="AY132" s="900">
        <v>-0.14000000000000001</v>
      </c>
      <c r="AZ132" s="839">
        <v>6.2799999999999994</v>
      </c>
      <c r="BA132" s="839">
        <v>-47.760000000000005</v>
      </c>
      <c r="BB132" s="839">
        <v>-2.2999999999999998</v>
      </c>
      <c r="BC132" s="839">
        <v>-3.93</v>
      </c>
      <c r="BE132" s="597">
        <v>1967</v>
      </c>
      <c r="BF132" s="865">
        <f t="shared" si="60"/>
        <v>6</v>
      </c>
      <c r="BG132" s="849">
        <v>6</v>
      </c>
    </row>
    <row r="133" spans="1:59" ht="11.25" customHeight="1" x14ac:dyDescent="0.2">
      <c r="A133" s="831" t="s">
        <v>814</v>
      </c>
      <c r="B133" s="842" t="s">
        <v>815</v>
      </c>
      <c r="C133" s="898" t="s">
        <v>108</v>
      </c>
      <c r="D133" s="898" t="s">
        <v>4269</v>
      </c>
      <c r="E133" s="705">
        <v>28</v>
      </c>
      <c r="F133" s="1139">
        <v>116</v>
      </c>
      <c r="G133" s="1139" t="s">
        <v>106</v>
      </c>
      <c r="H133" s="1139" t="s">
        <v>106</v>
      </c>
      <c r="I133" s="841">
        <v>86.89</v>
      </c>
      <c r="J133" s="624">
        <f t="shared" si="47"/>
        <v>1.8644262861088734</v>
      </c>
      <c r="K133" s="844">
        <v>0.40500000000000003</v>
      </c>
      <c r="L133" s="854">
        <v>4</v>
      </c>
      <c r="M133" s="615">
        <f t="shared" si="48"/>
        <v>1.62</v>
      </c>
      <c r="N133" s="837" t="s">
        <v>148</v>
      </c>
      <c r="O133" s="706">
        <v>0.38</v>
      </c>
      <c r="P133" s="606">
        <v>44259</v>
      </c>
      <c r="Q133" s="606">
        <v>44272</v>
      </c>
      <c r="R133" s="615">
        <f t="shared" si="49"/>
        <v>6.5789473684210575</v>
      </c>
      <c r="S133" s="673">
        <f>IF(INDEX(Historical!$D$7:$D$1257,MATCH(B133,Historical!$B$7:$B$1281,0))=0,"n/a",(INDEX(Historical!$C$7:$C$1259,MATCH(B133,Historical!$B$7:$B$1281,0))/INDEX(Historical!$D$7:$D$1257,MATCH(B133,Historical!$B$7:$B$1281,0))-1)*100)</f>
        <v>5.555555555555558</v>
      </c>
      <c r="T133" s="673">
        <f>IF(INDEX(Historical!$F$7:$F$1250,MATCH(B133,Historical!$B$7:$B$1281,0))=0,"n/a",((INDEX(Historical!$C$7:$C$1259,MATCH(B133,Historical!$B$7:$B$1281,0))/INDEX(Historical!$F$7:$F$1250,MATCH(B133,Historical!$B$7:$B$1281,0)))^(1/3)-1)*100)</f>
        <v>3.2733267452874637</v>
      </c>
      <c r="U133" s="673">
        <f>IF(INDEX(Historical!$H$7:$H$1250,MATCH(B133,Historical!$B$7:$B$1281,0))=0,"n/a",((INDEX(Historical!$C$7:$C$1259,MATCH(B133,Historical!$B$7:$B$1281,0))/INDEX(Historical!$H$7:$H$1250,MATCH(B133,Historical!$B$7:$B$1281,0)))^(1/5)-1)*100)</f>
        <v>2.5528556110398393</v>
      </c>
      <c r="V133" s="673">
        <f>IF(INDEX(Historical!$O$7:$O$1250,MATCH(B133,Historical!$B$7:$B$1281,0))=0,"n/a",((INDEX(Historical!$C$7:$C$1259,MATCH(B133,Historical!$B$7:$B$1281,0))/INDEX(Historical!$O$7:$O$1250,MATCH(B133,Historical!$B$7:$B$1281,0)))^(1/10)-1)*100)</f>
        <v>2.7397630739181666</v>
      </c>
      <c r="W133" s="674">
        <f t="shared" si="50"/>
        <v>0.9317796985229716</v>
      </c>
      <c r="X133" s="675" t="str">
        <f t="shared" si="51"/>
        <v>n/a</v>
      </c>
      <c r="Y133" s="843" t="s">
        <v>816</v>
      </c>
      <c r="Z133" s="624">
        <f t="shared" si="52"/>
        <v>118.24817518248175</v>
      </c>
      <c r="AA133" s="853">
        <f t="shared" si="53"/>
        <v>63.423357664233571</v>
      </c>
      <c r="AB133" s="854">
        <v>12</v>
      </c>
      <c r="AC133" s="833">
        <v>1.37</v>
      </c>
      <c r="AD133" s="833">
        <v>3.29</v>
      </c>
      <c r="AE133" s="833">
        <v>7.44</v>
      </c>
      <c r="AF133" s="833">
        <v>4.66</v>
      </c>
      <c r="AG133" s="833">
        <v>20.200000000000003</v>
      </c>
      <c r="AH133" s="833">
        <v>161.69999999999999</v>
      </c>
      <c r="AI133" s="833">
        <v>16.189999999999998</v>
      </c>
      <c r="AJ133" s="833">
        <v>-22.1</v>
      </c>
      <c r="AK133" s="833">
        <v>19.650000000000002</v>
      </c>
      <c r="AL133" s="845">
        <v>44270</v>
      </c>
      <c r="AM133" s="839">
        <v>55.000000000000007</v>
      </c>
      <c r="AN133" s="833">
        <v>0.43</v>
      </c>
      <c r="AO133" s="711">
        <f t="shared" si="54"/>
        <v>-59.006075767084859</v>
      </c>
      <c r="AP133" s="712">
        <f t="shared" si="55"/>
        <v>4.4172818971487127</v>
      </c>
      <c r="AQ133" s="855">
        <f t="shared" si="56"/>
        <v>262.43181532857767</v>
      </c>
      <c r="AR133" s="624">
        <f>INDEX(Historical!$C$7:$C$1259,MATCH(B133,Historical!$B$7:$B$1281,0))*IF(AH133="n/a",1.03,IF(AH133&lt;0,1.01,IF(AH133&gt;10,1.1,(1+AH133/100))))</f>
        <v>1.6720000000000002</v>
      </c>
      <c r="AS133" s="853">
        <f t="shared" si="57"/>
        <v>1.8392000000000004</v>
      </c>
      <c r="AT133" s="853">
        <f t="shared" si="62"/>
        <v>2.0231200000000005</v>
      </c>
      <c r="AU133" s="853">
        <f t="shared" si="62"/>
        <v>2.2254320000000005</v>
      </c>
      <c r="AV133" s="853">
        <f t="shared" si="62"/>
        <v>2.4479752000000006</v>
      </c>
      <c r="AW133" s="624">
        <f t="shared" si="58"/>
        <v>10.207727200000003</v>
      </c>
      <c r="AX133" s="719">
        <f t="shared" si="59"/>
        <v>11.747873403153415</v>
      </c>
      <c r="AY133" s="900">
        <v>0.47</v>
      </c>
      <c r="AZ133" s="839">
        <v>66.36</v>
      </c>
      <c r="BA133" s="839">
        <v>-3.42</v>
      </c>
      <c r="BB133" s="839">
        <v>6</v>
      </c>
      <c r="BC133" s="839">
        <v>13.209999999999999</v>
      </c>
      <c r="BE133" s="597">
        <v>1995</v>
      </c>
      <c r="BF133" s="865">
        <f t="shared" si="60"/>
        <v>2</v>
      </c>
      <c r="BG133" s="849">
        <v>11</v>
      </c>
    </row>
    <row r="134" spans="1:59" ht="11.25" customHeight="1" x14ac:dyDescent="0.2">
      <c r="A134" s="838" t="s">
        <v>348</v>
      </c>
      <c r="B134" s="842" t="s">
        <v>349</v>
      </c>
      <c r="C134" s="898" t="s">
        <v>108</v>
      </c>
      <c r="D134" s="898" t="s">
        <v>4269</v>
      </c>
      <c r="E134" s="705">
        <v>35</v>
      </c>
      <c r="F134" s="1139">
        <v>81</v>
      </c>
      <c r="G134" s="1139" t="s">
        <v>106</v>
      </c>
      <c r="H134" s="1139" t="s">
        <v>106</v>
      </c>
      <c r="I134" s="833">
        <v>162.13999999999999</v>
      </c>
      <c r="J134" s="624">
        <f t="shared" si="47"/>
        <v>2.6643641297644018</v>
      </c>
      <c r="K134" s="851">
        <v>1.08</v>
      </c>
      <c r="L134" s="854">
        <v>4</v>
      </c>
      <c r="M134" s="615">
        <f t="shared" si="48"/>
        <v>4.32</v>
      </c>
      <c r="N134" s="837" t="s">
        <v>318</v>
      </c>
      <c r="O134" s="707">
        <v>0.9</v>
      </c>
      <c r="P134" s="606">
        <v>44270</v>
      </c>
      <c r="Q134" s="606">
        <v>44285</v>
      </c>
      <c r="R134" s="615">
        <f t="shared" si="49"/>
        <v>20.000000000000004</v>
      </c>
      <c r="S134" s="673">
        <f>IF(INDEX(Historical!$D$7:$D$1257,MATCH(B134,Historical!$B$7:$B$1281,0))=0,"n/a",(INDEX(Historical!$C$7:$C$1259,MATCH(B134,Historical!$B$7:$B$1281,0))/INDEX(Historical!$D$7:$D$1257,MATCH(B134,Historical!$B$7:$B$1281,0))-1)*100)</f>
        <v>18.421052631578938</v>
      </c>
      <c r="T134" s="673">
        <f>IF(INDEX(Historical!$F$7:$F$1250,MATCH(B134,Historical!$B$7:$B$1281,0))=0,"n/a",((INDEX(Historical!$C$7:$C$1259,MATCH(B134,Historical!$B$7:$B$1281,0))/INDEX(Historical!$F$7:$F$1250,MATCH(B134,Historical!$B$7:$B$1281,0)))^(1/3)-1)*100)</f>
        <v>16.445457431121579</v>
      </c>
      <c r="U134" s="673">
        <f>IF(INDEX(Historical!$H$7:$H$1250,MATCH(B134,Historical!$B$7:$B$1281,0))=0,"n/a",((INDEX(Historical!$C$7:$C$1259,MATCH(B134,Historical!$B$7:$B$1281,0))/INDEX(Historical!$H$7:$H$1250,MATCH(B134,Historical!$B$7:$B$1281,0)))^(1/5)-1)*100)</f>
        <v>11.595795704392353</v>
      </c>
      <c r="V134" s="673">
        <f>IF(INDEX(Historical!$O$7:$O$1250,MATCH(B134,Historical!$B$7:$B$1281,0))=0,"n/a",((INDEX(Historical!$C$7:$C$1259,MATCH(B134,Historical!$B$7:$B$1281,0))/INDEX(Historical!$O$7:$O$1250,MATCH(B134,Historical!$B$7:$B$1281,0)))^(1/10)-1)*100)</f>
        <v>12.794487300549928</v>
      </c>
      <c r="W134" s="674">
        <f t="shared" si="50"/>
        <v>0.90631186947943954</v>
      </c>
      <c r="X134" s="675">
        <f t="shared" si="51"/>
        <v>0.69854190990315379</v>
      </c>
      <c r="Y134" s="634"/>
      <c r="Z134" s="624">
        <f t="shared" si="52"/>
        <v>43.11377245508983</v>
      </c>
      <c r="AA134" s="853">
        <f t="shared" si="53"/>
        <v>16.181636726546905</v>
      </c>
      <c r="AB134" s="854">
        <v>12</v>
      </c>
      <c r="AC134" s="833">
        <v>10.02</v>
      </c>
      <c r="AD134" s="833">
        <v>1.1599999999999999</v>
      </c>
      <c r="AE134" s="833">
        <v>5.81</v>
      </c>
      <c r="AF134" s="833">
        <v>4.7300000000000004</v>
      </c>
      <c r="AG134" s="833">
        <v>32.9</v>
      </c>
      <c r="AH134" s="833">
        <v>14.7</v>
      </c>
      <c r="AI134" s="833">
        <v>4.51</v>
      </c>
      <c r="AJ134" s="833">
        <v>16.600000000000001</v>
      </c>
      <c r="AK134" s="833">
        <v>13.83</v>
      </c>
      <c r="AL134" s="845">
        <v>36040</v>
      </c>
      <c r="AM134" s="839">
        <v>1</v>
      </c>
      <c r="AN134" s="833">
        <v>0</v>
      </c>
      <c r="AO134" s="711">
        <f t="shared" si="54"/>
        <v>-1.9214768923901495</v>
      </c>
      <c r="AP134" s="712">
        <f t="shared" si="55"/>
        <v>14.260159834156756</v>
      </c>
      <c r="AQ134" s="855">
        <f t="shared" si="56"/>
        <v>84.438055505023613</v>
      </c>
      <c r="AR134" s="624">
        <f>INDEX(Historical!$C$7:$C$1259,MATCH(B134,Historical!$B$7:$B$1281,0))*IF(AH134="n/a",1.03,IF(AH134&lt;0,1.01,IF(AH134&gt;10,1.1,(1+AH134/100))))</f>
        <v>3.9600000000000004</v>
      </c>
      <c r="AS134" s="853">
        <f t="shared" si="57"/>
        <v>4.1385959999999997</v>
      </c>
      <c r="AT134" s="853">
        <f t="shared" si="62"/>
        <v>4.5524556</v>
      </c>
      <c r="AU134" s="853">
        <f t="shared" si="62"/>
        <v>5.0077011600000008</v>
      </c>
      <c r="AV134" s="853">
        <f t="shared" si="62"/>
        <v>5.5084712760000016</v>
      </c>
      <c r="AW134" s="624">
        <f t="shared" si="58"/>
        <v>23.167224036000004</v>
      </c>
      <c r="AX134" s="719">
        <f t="shared" si="59"/>
        <v>14.288407571234741</v>
      </c>
      <c r="AY134" s="900">
        <v>1.1599999999999999</v>
      </c>
      <c r="AZ134" s="839">
        <v>96.509999999999991</v>
      </c>
      <c r="BA134" s="839">
        <v>-4.0599999999999996</v>
      </c>
      <c r="BB134" s="839">
        <v>3.6999999999999997</v>
      </c>
      <c r="BC134" s="839">
        <v>16.88</v>
      </c>
      <c r="BE134" s="597">
        <v>1987</v>
      </c>
      <c r="BF134" s="865">
        <f t="shared" si="60"/>
        <v>3</v>
      </c>
      <c r="BG134" s="849">
        <v>23.7</v>
      </c>
    </row>
    <row r="135" spans="1:59" ht="11.25" customHeight="1" x14ac:dyDescent="0.2">
      <c r="A135" s="838" t="s">
        <v>169</v>
      </c>
      <c r="B135" s="842" t="s">
        <v>170</v>
      </c>
      <c r="C135" s="898" t="s">
        <v>108</v>
      </c>
      <c r="D135" s="898" t="s">
        <v>4273</v>
      </c>
      <c r="E135" s="705">
        <v>31</v>
      </c>
      <c r="F135" s="1139">
        <v>91</v>
      </c>
      <c r="G135" s="1139" t="s">
        <v>106</v>
      </c>
      <c r="H135" s="1139" t="s">
        <v>106</v>
      </c>
      <c r="I135" s="841">
        <v>34.75</v>
      </c>
      <c r="J135" s="624">
        <f t="shared" ref="J135:J148" si="63">(M135/I135)*100</f>
        <v>3.3381294964028774</v>
      </c>
      <c r="K135" s="844">
        <v>0.28999999999999998</v>
      </c>
      <c r="L135" s="854">
        <v>4</v>
      </c>
      <c r="M135" s="615">
        <f t="shared" ref="M135:M148" si="64">K135*L135</f>
        <v>1.1599999999999999</v>
      </c>
      <c r="N135" s="837" t="s">
        <v>488</v>
      </c>
      <c r="O135" s="706">
        <v>0.26</v>
      </c>
      <c r="P135" s="606">
        <v>44103</v>
      </c>
      <c r="Q135" s="606">
        <v>44119</v>
      </c>
      <c r="R135" s="615">
        <f t="shared" ref="R135:R148" si="65">(K135-O135)/O135*100</f>
        <v>11.538461538461526</v>
      </c>
      <c r="S135" s="673">
        <f>IF(INDEX(Historical!$D$7:$D$1257,MATCH(B135,Historical!$B$7:$B$1281,0))=0,"n/a",(INDEX(Historical!$C$7:$C$1259,MATCH(B135,Historical!$B$7:$B$1281,0))/INDEX(Historical!$D$7:$D$1257,MATCH(B135,Historical!$B$7:$B$1281,0))-1)*100)</f>
        <v>12.000000000000011</v>
      </c>
      <c r="T135" s="673">
        <f>IF(INDEX(Historical!$F$7:$F$1250,MATCH(B135,Historical!$B$7:$B$1281,0))=0,"n/a",((INDEX(Historical!$C$7:$C$1259,MATCH(B135,Historical!$B$7:$B$1281,0))/INDEX(Historical!$F$7:$F$1250,MATCH(B135,Historical!$B$7:$B$1281,0)))^(1/3)-1)*100)</f>
        <v>4.5515917149420382</v>
      </c>
      <c r="U135" s="673">
        <f>IF(INDEX(Historical!$H$7:$H$1250,MATCH(B135,Historical!$B$7:$B$1281,0))=0,"n/a",((INDEX(Historical!$C$7:$C$1259,MATCH(B135,Historical!$B$7:$B$1281,0))/INDEX(Historical!$H$7:$H$1250,MATCH(B135,Historical!$B$7:$B$1281,0)))^(1/5)-1)*100)</f>
        <v>3.1310306477545069</v>
      </c>
      <c r="V135" s="673">
        <f>IF(INDEX(Historical!$O$7:$O$1250,MATCH(B135,Historical!$B$7:$B$1281,0))=0,"n/a",((INDEX(Historical!$C$7:$C$1259,MATCH(B135,Historical!$B$7:$B$1281,0))/INDEX(Historical!$O$7:$O$1250,MATCH(B135,Historical!$B$7:$B$1281,0)))^(1/10)-1)*100)</f>
        <v>2.098100681516013</v>
      </c>
      <c r="W135" s="674">
        <f t="shared" ref="W135:W148" si="66">IF(OR(U135&lt;=0,U135="n/a",V135&lt;=0,V135="n/a"),"n/a",U135/V135)</f>
        <v>1.4923166821013258</v>
      </c>
      <c r="X135" s="675" t="str">
        <f t="shared" ref="X135:X148" si="67">IF(OR(AJ135&lt;=0,AJ135="n/a",U135&lt;=0,U135="n/a"),"n/a",U135/AJ135)</f>
        <v>n/a</v>
      </c>
      <c r="Y135" s="843"/>
      <c r="Z135" s="624" t="str">
        <f t="shared" ref="Z135:Z148" si="68">IF(OR(AC135&lt;0.01,AC135="n/a"),"n/a",M135/AC135*100)</f>
        <v>n/a</v>
      </c>
      <c r="AA135" s="853" t="str">
        <f t="shared" ref="AA135:AA148" si="69">IF(OR(AC135&lt;0.01,AC135="n/a"),"n/a",I135/AC135)</f>
        <v>n/a</v>
      </c>
      <c r="AB135" s="854">
        <v>12</v>
      </c>
      <c r="AC135" s="833" t="s">
        <v>136</v>
      </c>
      <c r="AD135" s="833" t="s">
        <v>136</v>
      </c>
      <c r="AE135" s="833" t="s">
        <v>136</v>
      </c>
      <c r="AF135" s="833" t="s">
        <v>136</v>
      </c>
      <c r="AG135" s="833" t="s">
        <v>136</v>
      </c>
      <c r="AH135" s="833" t="s">
        <v>136</v>
      </c>
      <c r="AI135" s="833" t="s">
        <v>136</v>
      </c>
      <c r="AJ135" s="833" t="s">
        <v>136</v>
      </c>
      <c r="AK135" s="833" t="s">
        <v>136</v>
      </c>
      <c r="AL135" s="845" t="s">
        <v>136</v>
      </c>
      <c r="AM135" s="839" t="s">
        <v>136</v>
      </c>
      <c r="AN135" s="833" t="s">
        <v>136</v>
      </c>
      <c r="AO135" s="711" t="str">
        <f t="shared" ref="AO135:AO148" si="70">IF(U135="n/a","n/a",IF(AA135&lt;0,"n/a",IF(AA135="n/a","n/a",J135+U135-AA135)))</f>
        <v>n/a</v>
      </c>
      <c r="AP135" s="712">
        <f t="shared" ref="AP135:AP148" si="71">IF(U135="n/a","n/a",J135+U135)</f>
        <v>6.4691601441573843</v>
      </c>
      <c r="AQ135" s="855" t="str">
        <f t="shared" ref="AQ135:AQ148" si="72">IF(OR(AC135&lt;0.01,AF135="n/a"),"n/a",(I135/SQRT(22.5*AC135*(I135/AF135))-1)*100)</f>
        <v>n/a</v>
      </c>
      <c r="AR135" s="624">
        <f>INDEX(Historical!$C$7:$C$1259,MATCH(B135,Historical!$B$7:$B$1281,0))*IF(AH135="n/a",1.03,IF(AH135&lt;0,1.01,IF(AH135&gt;10,1.1,(1+AH135/100))))</f>
        <v>1.1536000000000002</v>
      </c>
      <c r="AS135" s="853">
        <f t="shared" ref="AS135:AS148" si="73">IF($AI135="n/a",1.03*AR135,IF($AI135&lt;0,1.01*AR135,IF($AI135&gt;10,1.1*AR135,(1+$AI135/100)*AR135)))</f>
        <v>1.1882080000000002</v>
      </c>
      <c r="AT135" s="853">
        <f t="shared" si="62"/>
        <v>1.2238542400000001</v>
      </c>
      <c r="AU135" s="853">
        <f t="shared" si="62"/>
        <v>1.2605698672000001</v>
      </c>
      <c r="AV135" s="853">
        <f t="shared" si="62"/>
        <v>1.2983869632160001</v>
      </c>
      <c r="AW135" s="624">
        <f t="shared" ref="AW135:AW148" si="74">SUM(AR135:AV135)</f>
        <v>6.1246190704160011</v>
      </c>
      <c r="AX135" s="719">
        <f t="shared" ref="AX135:AX148" si="75">AW135/I135*100</f>
        <v>17.624803080333816</v>
      </c>
      <c r="AY135" s="900" t="s">
        <v>136</v>
      </c>
      <c r="AZ135" s="839" t="s">
        <v>136</v>
      </c>
      <c r="BA135" s="839" t="s">
        <v>136</v>
      </c>
      <c r="BB135" s="839" t="s">
        <v>136</v>
      </c>
      <c r="BC135" s="839" t="s">
        <v>136</v>
      </c>
      <c r="BD135" s="874" t="s">
        <v>4200</v>
      </c>
      <c r="BE135" s="597">
        <v>1992</v>
      </c>
      <c r="BF135" s="865">
        <f t="shared" ref="BF135:BF148" si="76">IF(BE135&gt;2008,0,IF(BE135&gt;2001,1,IF(BE135&gt;1990,2,IF(BE135&gt;1980,3,IF(BE135&gt;1973,4,IF(BE135&gt;1970,5,IF(BE135&gt;1960,6,IF(BE135&gt;1958,7,IF(BE135&gt;1953,8,9)))))))))</f>
        <v>2</v>
      </c>
      <c r="BG135" s="849" t="s">
        <v>136</v>
      </c>
    </row>
    <row r="136" spans="1:59" ht="11.25" customHeight="1" x14ac:dyDescent="0.2">
      <c r="A136" s="831" t="s">
        <v>366</v>
      </c>
      <c r="B136" s="842" t="s">
        <v>367</v>
      </c>
      <c r="C136" s="898" t="s">
        <v>108</v>
      </c>
      <c r="D136" s="898" t="s">
        <v>4273</v>
      </c>
      <c r="E136" s="705">
        <v>45</v>
      </c>
      <c r="F136" s="1139">
        <v>53</v>
      </c>
      <c r="G136" s="1139" t="s">
        <v>37</v>
      </c>
      <c r="H136" s="1139" t="s">
        <v>37</v>
      </c>
      <c r="I136" s="833">
        <v>36.950000000000003</v>
      </c>
      <c r="J136" s="624">
        <f t="shared" si="63"/>
        <v>3.7889039242219211</v>
      </c>
      <c r="K136" s="844">
        <v>0.35</v>
      </c>
      <c r="L136" s="854">
        <v>4</v>
      </c>
      <c r="M136" s="615">
        <f t="shared" si="64"/>
        <v>1.4</v>
      </c>
      <c r="N136" s="837" t="s">
        <v>163</v>
      </c>
      <c r="O136" s="706">
        <v>0.34</v>
      </c>
      <c r="P136" s="904">
        <v>43810</v>
      </c>
      <c r="Q136" s="904">
        <v>43831</v>
      </c>
      <c r="R136" s="615">
        <f t="shared" si="65"/>
        <v>2.9411764705882213</v>
      </c>
      <c r="S136" s="673">
        <f>IF(INDEX(Historical!$D$7:$D$1257,MATCH(B136,Historical!$B$7:$B$1281,0))=0,"n/a",(INDEX(Historical!$C$7:$C$1259,MATCH(B136,Historical!$B$7:$B$1281,0))/INDEX(Historical!$D$7:$D$1257,MATCH(B136,Historical!$B$7:$B$1281,0))-1)*100)</f>
        <v>2.9411764705882248</v>
      </c>
      <c r="T136" s="673">
        <f>IF(INDEX(Historical!$F$7:$F$1250,MATCH(B136,Historical!$B$7:$B$1281,0))=0,"n/a",((INDEX(Historical!$C$7:$C$1259,MATCH(B136,Historical!$B$7:$B$1281,0))/INDEX(Historical!$F$7:$F$1250,MATCH(B136,Historical!$B$7:$B$1281,0)))^(1/3)-1)*100)</f>
        <v>1.9807108406800999</v>
      </c>
      <c r="U136" s="673">
        <f>IF(INDEX(Historical!$H$7:$H$1250,MATCH(B136,Historical!$B$7:$B$1281,0))=0,"n/a",((INDEX(Historical!$C$7:$C$1259,MATCH(B136,Historical!$B$7:$B$1281,0))/INDEX(Historical!$H$7:$H$1250,MATCH(B136,Historical!$B$7:$B$1281,0)))^(1/5)-1)*100)</f>
        <v>1.8084002320198911</v>
      </c>
      <c r="V136" s="673">
        <f>IF(INDEX(Historical!$O$7:$O$1250,MATCH(B136,Historical!$B$7:$B$1281,0))=0,"n/a",((INDEX(Historical!$C$7:$C$1259,MATCH(B136,Historical!$B$7:$B$1281,0))/INDEX(Historical!$O$7:$O$1250,MATCH(B136,Historical!$B$7:$B$1281,0)))^(1/10)-1)*100)</f>
        <v>1.5534493002352434</v>
      </c>
      <c r="W136" s="674">
        <f t="shared" si="66"/>
        <v>1.1641192485303766</v>
      </c>
      <c r="X136" s="675">
        <f t="shared" si="67"/>
        <v>0.30650851390167649</v>
      </c>
      <c r="Y136" s="636" t="s">
        <v>368</v>
      </c>
      <c r="Z136" s="624">
        <f t="shared" si="68"/>
        <v>59.574468085106382</v>
      </c>
      <c r="AA136" s="853">
        <f t="shared" si="69"/>
        <v>15.723404255319149</v>
      </c>
      <c r="AB136" s="854">
        <v>12</v>
      </c>
      <c r="AC136" s="833">
        <v>2.35</v>
      </c>
      <c r="AD136" s="833">
        <v>2.0099999999999998</v>
      </c>
      <c r="AE136" s="833">
        <v>5.97</v>
      </c>
      <c r="AF136" s="833">
        <v>1.1399999999999999</v>
      </c>
      <c r="AG136" s="833">
        <v>5.8999999999999995</v>
      </c>
      <c r="AH136" s="833">
        <v>4</v>
      </c>
      <c r="AI136" s="833">
        <v>-3.83</v>
      </c>
      <c r="AJ136" s="833">
        <v>5.8999999999999995</v>
      </c>
      <c r="AK136" s="833">
        <v>8</v>
      </c>
      <c r="AL136" s="845">
        <v>4770</v>
      </c>
      <c r="AM136" s="839">
        <v>1.5</v>
      </c>
      <c r="AN136" s="833">
        <v>7.0000000000000007E-2</v>
      </c>
      <c r="AO136" s="711">
        <f t="shared" si="70"/>
        <v>-10.126100099077338</v>
      </c>
      <c r="AP136" s="712">
        <f t="shared" si="71"/>
        <v>5.5973041562418118</v>
      </c>
      <c r="AQ136" s="855">
        <f t="shared" si="72"/>
        <v>-10.744608999259675</v>
      </c>
      <c r="AR136" s="624">
        <f>INDEX(Historical!$C$7:$C$1259,MATCH(B136,Historical!$B$7:$B$1281,0))*IF(AH136="n/a",1.03,IF(AH136&lt;0,1.01,IF(AH136&gt;10,1.1,(1+AH136/100))))</f>
        <v>1.456</v>
      </c>
      <c r="AS136" s="853">
        <f t="shared" si="73"/>
        <v>1.4705599999999999</v>
      </c>
      <c r="AT136" s="853">
        <f t="shared" si="62"/>
        <v>1.5882048</v>
      </c>
      <c r="AU136" s="853">
        <f t="shared" si="62"/>
        <v>1.715261184</v>
      </c>
      <c r="AV136" s="853">
        <f t="shared" si="62"/>
        <v>1.8524820787200003</v>
      </c>
      <c r="AW136" s="624">
        <f t="shared" si="74"/>
        <v>8.0825080627200006</v>
      </c>
      <c r="AX136" s="719">
        <f t="shared" si="75"/>
        <v>21.874176083139378</v>
      </c>
      <c r="AY136" s="900">
        <v>1.39</v>
      </c>
      <c r="AZ136" s="839">
        <v>87.85</v>
      </c>
      <c r="BA136" s="839">
        <v>-6.17</v>
      </c>
      <c r="BB136" s="839">
        <v>8.3099999999999987</v>
      </c>
      <c r="BC136" s="839">
        <v>28.82</v>
      </c>
      <c r="BE136" s="597">
        <v>1975</v>
      </c>
      <c r="BF136" s="865">
        <f t="shared" si="76"/>
        <v>4</v>
      </c>
      <c r="BG136" s="849">
        <v>1</v>
      </c>
    </row>
    <row r="137" spans="1:59" ht="11.25" customHeight="1" x14ac:dyDescent="0.2">
      <c r="A137" s="838" t="s">
        <v>362</v>
      </c>
      <c r="B137" s="842" t="s">
        <v>363</v>
      </c>
      <c r="C137" s="898" t="s">
        <v>131</v>
      </c>
      <c r="D137" s="898" t="s">
        <v>4274</v>
      </c>
      <c r="E137" s="705">
        <v>33</v>
      </c>
      <c r="F137" s="1139">
        <v>88</v>
      </c>
      <c r="G137" s="1139" t="s">
        <v>37</v>
      </c>
      <c r="H137" s="1139" t="s">
        <v>37</v>
      </c>
      <c r="I137" s="833">
        <v>38.31</v>
      </c>
      <c r="J137" s="624">
        <f t="shared" si="63"/>
        <v>3.4455755677368831</v>
      </c>
      <c r="K137" s="851">
        <v>0.33</v>
      </c>
      <c r="L137" s="854">
        <v>4</v>
      </c>
      <c r="M137" s="615">
        <f t="shared" si="64"/>
        <v>1.32</v>
      </c>
      <c r="N137" s="837" t="s">
        <v>145</v>
      </c>
      <c r="O137" s="707">
        <v>0.32500000000000001</v>
      </c>
      <c r="P137" s="606">
        <v>43994</v>
      </c>
      <c r="Q137" s="606">
        <v>44013</v>
      </c>
      <c r="R137" s="615">
        <f t="shared" si="65"/>
        <v>1.5384615384615397</v>
      </c>
      <c r="S137" s="673">
        <f>IF(INDEX(Historical!$D$7:$D$1257,MATCH(B137,Historical!$B$7:$B$1281,0))=0,"n/a",(INDEX(Historical!$C$7:$C$1259,MATCH(B137,Historical!$B$7:$B$1281,0))/INDEX(Historical!$D$7:$D$1257,MATCH(B137,Historical!$B$7:$B$1281,0))-1)*100)</f>
        <v>14.410480349344979</v>
      </c>
      <c r="T137" s="673">
        <f>IF(INDEX(Historical!$F$7:$F$1250,MATCH(B137,Historical!$B$7:$B$1281,0))=0,"n/a",((INDEX(Historical!$C$7:$C$1259,MATCH(B137,Historical!$B$7:$B$1281,0))/INDEX(Historical!$F$7:$F$1250,MATCH(B137,Historical!$B$7:$B$1281,0)))^(1/3)-1)*100)</f>
        <v>10.34573707988946</v>
      </c>
      <c r="U137" s="673">
        <f>IF(INDEX(Historical!$H$7:$H$1250,MATCH(B137,Historical!$B$7:$B$1281,0))=0,"n/a",((INDEX(Historical!$C$7:$C$1259,MATCH(B137,Historical!$B$7:$B$1281,0))/INDEX(Historical!$H$7:$H$1250,MATCH(B137,Historical!$B$7:$B$1281,0)))^(1/5)-1)*100)</f>
        <v>8.0784399833303766</v>
      </c>
      <c r="V137" s="673">
        <f>IF(INDEX(Historical!$O$7:$O$1250,MATCH(B137,Historical!$B$7:$B$1281,0))=0,"n/a",((INDEX(Historical!$C$7:$C$1259,MATCH(B137,Historical!$B$7:$B$1281,0))/INDEX(Historical!$O$7:$O$1250,MATCH(B137,Historical!$B$7:$B$1281,0)))^(1/10)-1)*100)</f>
        <v>8.1214856522852088</v>
      </c>
      <c r="W137" s="674">
        <f t="shared" si="66"/>
        <v>0.99469977898160544</v>
      </c>
      <c r="X137" s="675">
        <f t="shared" si="67"/>
        <v>0.8415041649302476</v>
      </c>
      <c r="Y137" s="843"/>
      <c r="Z137" s="624">
        <f t="shared" si="68"/>
        <v>44.444444444444443</v>
      </c>
      <c r="AA137" s="853">
        <f t="shared" si="69"/>
        <v>12.8989898989899</v>
      </c>
      <c r="AB137" s="854">
        <v>9</v>
      </c>
      <c r="AC137" s="833">
        <v>2.97</v>
      </c>
      <c r="AD137" s="833">
        <v>1.82</v>
      </c>
      <c r="AE137" s="833">
        <v>1.25</v>
      </c>
      <c r="AF137" s="833">
        <v>1.87</v>
      </c>
      <c r="AG137" s="833">
        <v>14.899999999999999</v>
      </c>
      <c r="AH137" s="833">
        <v>79.2</v>
      </c>
      <c r="AI137" s="833">
        <v>11.559999999999999</v>
      </c>
      <c r="AJ137" s="833">
        <v>9.6</v>
      </c>
      <c r="AK137" s="833">
        <v>7.35</v>
      </c>
      <c r="AL137" s="845">
        <v>8130.0000000000009</v>
      </c>
      <c r="AM137" s="839">
        <v>0.5</v>
      </c>
      <c r="AN137" s="833">
        <v>1.49</v>
      </c>
      <c r="AO137" s="711">
        <f t="shared" si="70"/>
        <v>-1.37497434792264</v>
      </c>
      <c r="AP137" s="712">
        <f t="shared" si="71"/>
        <v>11.52401555106726</v>
      </c>
      <c r="AQ137" s="855">
        <f t="shared" si="72"/>
        <v>3.5398175928492481</v>
      </c>
      <c r="AR137" s="624">
        <f>INDEX(Historical!$C$7:$C$1259,MATCH(B137,Historical!$B$7:$B$1281,0))*IF(AH137="n/a",1.03,IF(AH137&lt;0,1.01,IF(AH137&gt;10,1.1,(1+AH137/100))))</f>
        <v>1.4410000000000003</v>
      </c>
      <c r="AS137" s="853">
        <f t="shared" si="73"/>
        <v>1.5851000000000004</v>
      </c>
      <c r="AT137" s="853">
        <f t="shared" si="62"/>
        <v>1.7016048500000003</v>
      </c>
      <c r="AU137" s="853">
        <f t="shared" si="62"/>
        <v>1.8266728064750002</v>
      </c>
      <c r="AV137" s="853">
        <f t="shared" si="62"/>
        <v>1.9609332577509124</v>
      </c>
      <c r="AW137" s="624">
        <f t="shared" si="74"/>
        <v>8.5153109142259122</v>
      </c>
      <c r="AX137" s="719">
        <f t="shared" si="75"/>
        <v>22.227384271015172</v>
      </c>
      <c r="AY137" s="900">
        <v>1</v>
      </c>
      <c r="AZ137" s="839">
        <v>76.14</v>
      </c>
      <c r="BA137" s="839">
        <v>-5.8000000000000007</v>
      </c>
      <c r="BB137" s="839">
        <v>4.07</v>
      </c>
      <c r="BC137" s="839">
        <v>11.62</v>
      </c>
      <c r="BE137" s="597">
        <v>1988</v>
      </c>
      <c r="BF137" s="865">
        <f t="shared" si="76"/>
        <v>3</v>
      </c>
      <c r="BG137" s="849">
        <v>4.3999999999999995</v>
      </c>
    </row>
    <row r="138" spans="1:59" ht="11.25" customHeight="1" x14ac:dyDescent="0.2">
      <c r="A138" s="838" t="s">
        <v>371</v>
      </c>
      <c r="B138" s="842" t="s">
        <v>372</v>
      </c>
      <c r="C138" s="898" t="s">
        <v>4254</v>
      </c>
      <c r="D138" s="898" t="s">
        <v>4255</v>
      </c>
      <c r="E138" s="705">
        <v>35</v>
      </c>
      <c r="F138" s="1139">
        <v>79</v>
      </c>
      <c r="G138" s="1139" t="s">
        <v>37</v>
      </c>
      <c r="H138" s="1139" t="s">
        <v>37</v>
      </c>
      <c r="I138" s="833">
        <v>61.95</v>
      </c>
      <c r="J138" s="624">
        <f t="shared" si="63"/>
        <v>4.4874899112187245</v>
      </c>
      <c r="K138" s="851">
        <v>0.69499999999999995</v>
      </c>
      <c r="L138" s="854">
        <v>4</v>
      </c>
      <c r="M138" s="615">
        <f t="shared" si="64"/>
        <v>2.78</v>
      </c>
      <c r="N138" s="837" t="s">
        <v>151</v>
      </c>
      <c r="O138" s="707">
        <v>0.69</v>
      </c>
      <c r="P138" s="606">
        <v>44181</v>
      </c>
      <c r="Q138" s="606">
        <v>44196</v>
      </c>
      <c r="R138" s="615">
        <f t="shared" si="65"/>
        <v>0.72463768115942095</v>
      </c>
      <c r="S138" s="673">
        <f>IF(INDEX(Historical!$D$7:$D$1257,MATCH(B138,Historical!$B$7:$B$1281,0))=0,"n/a",(INDEX(Historical!$C$7:$C$1259,MATCH(B138,Historical!$B$7:$B$1281,0))/INDEX(Historical!$D$7:$D$1257,MATCH(B138,Historical!$B$7:$B$1281,0))-1)*100)</f>
        <v>1.4705882352941124</v>
      </c>
      <c r="T138" s="673">
        <f>IF(INDEX(Historical!$F$7:$F$1250,MATCH(B138,Historical!$B$7:$B$1281,0))=0,"n/a",((INDEX(Historical!$C$7:$C$1259,MATCH(B138,Historical!$B$7:$B$1281,0))/INDEX(Historical!$F$7:$F$1250,MATCH(B138,Historical!$B$7:$B$1281,0)))^(1/3)-1)*100)</f>
        <v>1.4287644623016904</v>
      </c>
      <c r="U138" s="673">
        <f>IF(INDEX(Historical!$H$7:$H$1250,MATCH(B138,Historical!$B$7:$B$1281,0))=0,"n/a",((INDEX(Historical!$C$7:$C$1259,MATCH(B138,Historical!$B$7:$B$1281,0))/INDEX(Historical!$H$7:$H$1250,MATCH(B138,Historical!$B$7:$B$1281,0)))^(1/5)-1)*100)</f>
        <v>1.5158425192600689</v>
      </c>
      <c r="V138" s="673">
        <f>IF(INDEX(Historical!$O$7:$O$1250,MATCH(B138,Historical!$B$7:$B$1281,0))=0,"n/a",((INDEX(Historical!$C$7:$C$1259,MATCH(B138,Historical!$B$7:$B$1281,0))/INDEX(Historical!$O$7:$O$1250,MATCH(B138,Historical!$B$7:$B$1281,0)))^(1/10)-1)*100)</f>
        <v>1.3442690579665628</v>
      </c>
      <c r="W138" s="674">
        <f t="shared" si="66"/>
        <v>1.1276332742144941</v>
      </c>
      <c r="X138" s="675" t="str">
        <f t="shared" si="67"/>
        <v>n/a</v>
      </c>
      <c r="Y138" s="843"/>
      <c r="Z138" s="624">
        <f t="shared" si="68"/>
        <v>189.11564625850338</v>
      </c>
      <c r="AA138" s="853">
        <f t="shared" si="69"/>
        <v>42.142857142857146</v>
      </c>
      <c r="AB138" s="854">
        <v>12</v>
      </c>
      <c r="AC138" s="833">
        <v>1.47</v>
      </c>
      <c r="AD138" s="833" t="s">
        <v>136</v>
      </c>
      <c r="AE138" s="833">
        <v>11.28</v>
      </c>
      <c r="AF138" s="833">
        <v>5.37</v>
      </c>
      <c r="AG138" s="833">
        <v>11.899999999999999</v>
      </c>
      <c r="AH138" s="833">
        <v>-21.8</v>
      </c>
      <c r="AI138" s="833" t="s">
        <v>136</v>
      </c>
      <c r="AJ138" s="833">
        <v>-19.100000000000001</v>
      </c>
      <c r="AK138" s="833" t="s">
        <v>136</v>
      </c>
      <c r="AL138" s="845">
        <v>868.8</v>
      </c>
      <c r="AM138" s="839">
        <v>7.66</v>
      </c>
      <c r="AN138" s="833">
        <v>1.76</v>
      </c>
      <c r="AO138" s="711">
        <f t="shared" si="70"/>
        <v>-36.139524712378353</v>
      </c>
      <c r="AP138" s="712">
        <f t="shared" si="71"/>
        <v>6.0033324304787934</v>
      </c>
      <c r="AQ138" s="855">
        <f t="shared" si="72"/>
        <v>217.14500213774829</v>
      </c>
      <c r="AR138" s="624">
        <f>INDEX(Historical!$C$7:$C$1259,MATCH(B138,Historical!$B$7:$B$1281,0))*IF(AH138="n/a",1.03,IF(AH138&lt;0,1.01,IF(AH138&gt;10,1.1,(1+AH138/100))))</f>
        <v>2.7875999999999999</v>
      </c>
      <c r="AS138" s="853">
        <f t="shared" si="73"/>
        <v>2.8712279999999999</v>
      </c>
      <c r="AT138" s="853">
        <f t="shared" si="62"/>
        <v>2.9573648399999999</v>
      </c>
      <c r="AU138" s="853">
        <f t="shared" si="62"/>
        <v>3.0460857851999998</v>
      </c>
      <c r="AV138" s="853">
        <f t="shared" si="62"/>
        <v>3.1374683587559997</v>
      </c>
      <c r="AW138" s="624">
        <f t="shared" si="74"/>
        <v>14.799746983955998</v>
      </c>
      <c r="AX138" s="719">
        <f t="shared" si="75"/>
        <v>23.889825639961256</v>
      </c>
      <c r="AY138" s="900">
        <v>0.8</v>
      </c>
      <c r="AZ138" s="839">
        <v>18.559999999999999</v>
      </c>
      <c r="BA138" s="839">
        <v>-49.46</v>
      </c>
      <c r="BB138" s="839">
        <v>-4.21</v>
      </c>
      <c r="BC138" s="839">
        <v>-9.5699999999999985</v>
      </c>
      <c r="BE138" s="597">
        <v>1986</v>
      </c>
      <c r="BF138" s="865">
        <f t="shared" si="76"/>
        <v>3</v>
      </c>
      <c r="BG138" s="849">
        <v>4.2</v>
      </c>
    </row>
    <row r="139" spans="1:59" ht="11.25" customHeight="1" x14ac:dyDescent="0.2">
      <c r="A139" s="838" t="s">
        <v>364</v>
      </c>
      <c r="B139" s="842" t="s">
        <v>365</v>
      </c>
      <c r="C139" s="898" t="s">
        <v>108</v>
      </c>
      <c r="D139" s="898" t="s">
        <v>4273</v>
      </c>
      <c r="E139" s="705">
        <v>29</v>
      </c>
      <c r="F139" s="1139">
        <v>101</v>
      </c>
      <c r="G139" s="1139" t="s">
        <v>37</v>
      </c>
      <c r="H139" s="1139" t="s">
        <v>37</v>
      </c>
      <c r="I139" s="833">
        <v>84.37</v>
      </c>
      <c r="J139" s="624">
        <f t="shared" si="63"/>
        <v>1.5171269408557544</v>
      </c>
      <c r="K139" s="851">
        <v>0.32</v>
      </c>
      <c r="L139" s="854">
        <v>4</v>
      </c>
      <c r="M139" s="615">
        <f t="shared" si="64"/>
        <v>1.28</v>
      </c>
      <c r="N139" s="837" t="s">
        <v>163</v>
      </c>
      <c r="O139" s="707">
        <v>0.31</v>
      </c>
      <c r="P139" s="606">
        <v>44174</v>
      </c>
      <c r="Q139" s="606">
        <v>44200</v>
      </c>
      <c r="R139" s="615">
        <f t="shared" si="65"/>
        <v>3.2258064516129057</v>
      </c>
      <c r="S139" s="673">
        <f>IF(INDEX(Historical!$D$7:$D$1257,MATCH(B139,Historical!$B$7:$B$1281,0))=0,"n/a",(INDEX(Historical!$C$7:$C$1259,MATCH(B139,Historical!$B$7:$B$1281,0))/INDEX(Historical!$D$7:$D$1257,MATCH(B139,Historical!$B$7:$B$1281,0))-1)*100)</f>
        <v>3.3333333333333437</v>
      </c>
      <c r="T139" s="673">
        <f>IF(INDEX(Historical!$F$7:$F$1250,MATCH(B139,Historical!$B$7:$B$1281,0))=0,"n/a",((INDEX(Historical!$C$7:$C$1259,MATCH(B139,Historical!$B$7:$B$1281,0))/INDEX(Historical!$F$7:$F$1250,MATCH(B139,Historical!$B$7:$B$1281,0)))^(1/3)-1)*100)</f>
        <v>6.7268859311195417</v>
      </c>
      <c r="U139" s="673">
        <f>IF(INDEX(Historical!$H$7:$H$1250,MATCH(B139,Historical!$B$7:$B$1281,0))=0,"n/a",((INDEX(Historical!$C$7:$C$1259,MATCH(B139,Historical!$B$7:$B$1281,0))/INDEX(Historical!$H$7:$H$1250,MATCH(B139,Historical!$B$7:$B$1281,0)))^(1/5)-1)*100)</f>
        <v>5.6960521553572674</v>
      </c>
      <c r="V139" s="673">
        <f>IF(INDEX(Historical!$O$7:$O$1250,MATCH(B139,Historical!$B$7:$B$1281,0))=0,"n/a",((INDEX(Historical!$C$7:$C$1259,MATCH(B139,Historical!$B$7:$B$1281,0))/INDEX(Historical!$O$7:$O$1250,MATCH(B139,Historical!$B$7:$B$1281,0)))^(1/10)-1)*100)</f>
        <v>5.2977270280247124</v>
      </c>
      <c r="W139" s="674">
        <f t="shared" si="66"/>
        <v>1.0751879296961575</v>
      </c>
      <c r="X139" s="675">
        <f t="shared" si="67"/>
        <v>0.42827459814716295</v>
      </c>
      <c r="Y139" s="843"/>
      <c r="Z139" s="624">
        <f t="shared" si="68"/>
        <v>21.512605042016805</v>
      </c>
      <c r="AA139" s="853">
        <f t="shared" si="69"/>
        <v>14.17983193277311</v>
      </c>
      <c r="AB139" s="854">
        <v>12</v>
      </c>
      <c r="AC139" s="833">
        <v>5.95</v>
      </c>
      <c r="AD139" s="833" t="s">
        <v>136</v>
      </c>
      <c r="AE139" s="833">
        <v>5.01</v>
      </c>
      <c r="AF139" s="833">
        <v>1.45</v>
      </c>
      <c r="AG139" s="833">
        <v>6.8000000000000007</v>
      </c>
      <c r="AH139" s="833">
        <v>29.099999999999998</v>
      </c>
      <c r="AI139" s="833">
        <v>-1.79</v>
      </c>
      <c r="AJ139" s="833">
        <v>13.3</v>
      </c>
      <c r="AK139" s="833">
        <v>-6</v>
      </c>
      <c r="AL139" s="845">
        <v>4050</v>
      </c>
      <c r="AM139" s="839">
        <v>0.89999999999999991</v>
      </c>
      <c r="AN139" s="833">
        <v>0.09</v>
      </c>
      <c r="AO139" s="711">
        <f t="shared" si="70"/>
        <v>-6.9666528365600886</v>
      </c>
      <c r="AP139" s="712">
        <f t="shared" si="71"/>
        <v>7.2131790962130218</v>
      </c>
      <c r="AQ139" s="855">
        <f t="shared" si="72"/>
        <v>-4.4065174176002753</v>
      </c>
      <c r="AR139" s="624">
        <f>INDEX(Historical!$C$7:$C$1259,MATCH(B139,Historical!$B$7:$B$1281,0))*IF(AH139="n/a",1.03,IF(AH139&lt;0,1.01,IF(AH139&gt;10,1.1,(1+AH139/100))))</f>
        <v>1.3640000000000001</v>
      </c>
      <c r="AS139" s="853">
        <f t="shared" si="73"/>
        <v>1.3776400000000002</v>
      </c>
      <c r="AT139" s="853">
        <f t="shared" si="62"/>
        <v>1.3914164000000002</v>
      </c>
      <c r="AU139" s="853">
        <f t="shared" si="62"/>
        <v>1.4053305640000002</v>
      </c>
      <c r="AV139" s="853">
        <f t="shared" si="62"/>
        <v>1.4193838696400003</v>
      </c>
      <c r="AW139" s="624">
        <f t="shared" si="74"/>
        <v>6.9577708336400015</v>
      </c>
      <c r="AX139" s="719">
        <f t="shared" si="75"/>
        <v>8.2467356093872244</v>
      </c>
      <c r="AY139" s="900">
        <v>1.07</v>
      </c>
      <c r="AZ139" s="839">
        <v>113.75999999999999</v>
      </c>
      <c r="BA139" s="839">
        <v>-4.79</v>
      </c>
      <c r="BB139" s="839">
        <v>13.54</v>
      </c>
      <c r="BC139" s="839">
        <v>41.160000000000004</v>
      </c>
      <c r="BE139" s="597">
        <v>1993</v>
      </c>
      <c r="BF139" s="865">
        <f t="shared" si="76"/>
        <v>2</v>
      </c>
      <c r="BG139" s="849">
        <v>0.70000000000000007</v>
      </c>
    </row>
    <row r="140" spans="1:59" ht="11.25" customHeight="1" x14ac:dyDescent="0.2">
      <c r="A140" s="831" t="s">
        <v>369</v>
      </c>
      <c r="B140" s="842" t="s">
        <v>370</v>
      </c>
      <c r="C140" s="898" t="s">
        <v>128</v>
      </c>
      <c r="D140" s="898" t="s">
        <v>126</v>
      </c>
      <c r="E140" s="705">
        <v>50</v>
      </c>
      <c r="F140" s="1139">
        <v>31</v>
      </c>
      <c r="G140" s="1139" t="s">
        <v>37</v>
      </c>
      <c r="H140" s="1139" t="s">
        <v>37</v>
      </c>
      <c r="I140" s="833">
        <v>50.82</v>
      </c>
      <c r="J140" s="624">
        <f t="shared" si="63"/>
        <v>6.0606060606060606</v>
      </c>
      <c r="K140" s="844">
        <v>0.77</v>
      </c>
      <c r="L140" s="854">
        <v>4</v>
      </c>
      <c r="M140" s="615">
        <f t="shared" si="64"/>
        <v>3.08</v>
      </c>
      <c r="N140" s="837" t="s">
        <v>242</v>
      </c>
      <c r="O140" s="706">
        <v>0.76</v>
      </c>
      <c r="P140" s="606">
        <v>44022</v>
      </c>
      <c r="Q140" s="606">
        <v>44046</v>
      </c>
      <c r="R140" s="615">
        <f t="shared" si="65"/>
        <v>1.3157894736842117</v>
      </c>
      <c r="S140" s="673">
        <f>IF(INDEX(Historical!$D$7:$D$1257,MATCH(B140,Historical!$B$7:$B$1281,0))=0,"n/a",(INDEX(Historical!$C$7:$C$1259,MATCH(B140,Historical!$B$7:$B$1281,0))/INDEX(Historical!$D$7:$D$1257,MATCH(B140,Historical!$B$7:$B$1281,0))-1)*100)</f>
        <v>1.3245033112582849</v>
      </c>
      <c r="T140" s="673">
        <f>IF(INDEX(Historical!$F$7:$F$1250,MATCH(B140,Historical!$B$7:$B$1281,0))=0,"n/a",((INDEX(Historical!$C$7:$C$1259,MATCH(B140,Historical!$B$7:$B$1281,0))/INDEX(Historical!$F$7:$F$1250,MATCH(B140,Historical!$B$7:$B$1281,0)))^(1/3)-1)*100)</f>
        <v>12.311068346755549</v>
      </c>
      <c r="U140" s="673">
        <f>IF(INDEX(Historical!$H$7:$H$1250,MATCH(B140,Historical!$B$7:$B$1281,0))=0,"n/a",((INDEX(Historical!$C$7:$C$1259,MATCH(B140,Historical!$B$7:$B$1281,0))/INDEX(Historical!$H$7:$H$1250,MATCH(B140,Historical!$B$7:$B$1281,0)))^(1/5)-1)*100)</f>
        <v>8.0268265691510123</v>
      </c>
      <c r="V140" s="673">
        <f>IF(INDEX(Historical!$O$7:$O$1250,MATCH(B140,Historical!$B$7:$B$1281,0))=0,"n/a",((INDEX(Historical!$C$7:$C$1259,MATCH(B140,Historical!$B$7:$B$1281,0))/INDEX(Historical!$O$7:$O$1250,MATCH(B140,Historical!$B$7:$B$1281,0)))^(1/10)-1)*100)</f>
        <v>4.9920360250337747</v>
      </c>
      <c r="W140" s="674">
        <f t="shared" si="66"/>
        <v>1.6079264109670974</v>
      </c>
      <c r="X140" s="675" t="str">
        <f t="shared" si="67"/>
        <v>n/a</v>
      </c>
      <c r="Y140" s="843"/>
      <c r="Z140" s="624">
        <f t="shared" si="68"/>
        <v>120.3125</v>
      </c>
      <c r="AA140" s="853">
        <f t="shared" si="69"/>
        <v>19.8515625</v>
      </c>
      <c r="AB140" s="854">
        <v>3</v>
      </c>
      <c r="AC140" s="833">
        <v>2.56</v>
      </c>
      <c r="AD140" s="833" t="s">
        <v>136</v>
      </c>
      <c r="AE140" s="833">
        <v>0.63</v>
      </c>
      <c r="AF140" s="833">
        <v>0.99</v>
      </c>
      <c r="AG140" s="833">
        <v>5.0999999999999996</v>
      </c>
      <c r="AH140" s="833">
        <v>-30.5</v>
      </c>
      <c r="AI140" s="833" t="s">
        <v>136</v>
      </c>
      <c r="AJ140" s="833">
        <v>-6.8000000000000007</v>
      </c>
      <c r="AK140" s="833" t="s">
        <v>136</v>
      </c>
      <c r="AL140" s="845">
        <v>1260</v>
      </c>
      <c r="AM140" s="839">
        <v>1.2</v>
      </c>
      <c r="AN140" s="833">
        <v>0.51</v>
      </c>
      <c r="AO140" s="711">
        <f t="shared" si="70"/>
        <v>-5.7641298702429271</v>
      </c>
      <c r="AP140" s="712">
        <f t="shared" si="71"/>
        <v>14.087432629757073</v>
      </c>
      <c r="AQ140" s="855">
        <f t="shared" si="72"/>
        <v>-6.5404499261846549</v>
      </c>
      <c r="AR140" s="624">
        <f>INDEX(Historical!$C$7:$C$1259,MATCH(B140,Historical!$B$7:$B$1281,0))*IF(AH140="n/a",1.03,IF(AH140&lt;0,1.01,IF(AH140&gt;10,1.1,(1+AH140/100))))</f>
        <v>3.0906000000000002</v>
      </c>
      <c r="AS140" s="853">
        <f t="shared" si="73"/>
        <v>3.1833180000000003</v>
      </c>
      <c r="AT140" s="853">
        <f t="shared" si="62"/>
        <v>3.2788175400000004</v>
      </c>
      <c r="AU140" s="853">
        <f t="shared" si="62"/>
        <v>3.3771820662000005</v>
      </c>
      <c r="AV140" s="853">
        <f t="shared" si="62"/>
        <v>3.4784975281860007</v>
      </c>
      <c r="AW140" s="624">
        <f t="shared" si="74"/>
        <v>16.408415134386001</v>
      </c>
      <c r="AX140" s="719">
        <f t="shared" si="75"/>
        <v>32.287318249480521</v>
      </c>
      <c r="AY140" s="900">
        <v>0.72</v>
      </c>
      <c r="AZ140" s="839">
        <v>37.200000000000003</v>
      </c>
      <c r="BA140" s="839">
        <v>-7.0900000000000007</v>
      </c>
      <c r="BB140" s="839">
        <v>1.67</v>
      </c>
      <c r="BC140" s="839">
        <v>13.15</v>
      </c>
      <c r="BE140" s="597">
        <v>1972</v>
      </c>
      <c r="BF140" s="865">
        <f t="shared" si="76"/>
        <v>5</v>
      </c>
      <c r="BG140" s="849">
        <v>2.9000000000000004</v>
      </c>
    </row>
    <row r="141" spans="1:59" ht="11.25" customHeight="1" x14ac:dyDescent="0.2">
      <c r="A141" s="831" t="s">
        <v>375</v>
      </c>
      <c r="B141" s="842" t="s">
        <v>376</v>
      </c>
      <c r="C141" s="898" t="s">
        <v>245</v>
      </c>
      <c r="D141" s="898" t="s">
        <v>4292</v>
      </c>
      <c r="E141" s="705">
        <v>48</v>
      </c>
      <c r="F141" s="1139">
        <v>44</v>
      </c>
      <c r="G141" s="1139" t="s">
        <v>115</v>
      </c>
      <c r="H141" s="1139" t="s">
        <v>115</v>
      </c>
      <c r="I141" s="833">
        <v>79.13</v>
      </c>
      <c r="J141" s="624">
        <f t="shared" si="63"/>
        <v>2.4769366864653102</v>
      </c>
      <c r="K141" s="844">
        <v>0.49</v>
      </c>
      <c r="L141" s="854">
        <v>4</v>
      </c>
      <c r="M141" s="615">
        <f t="shared" si="64"/>
        <v>1.96</v>
      </c>
      <c r="N141" s="837" t="s">
        <v>377</v>
      </c>
      <c r="O141" s="709">
        <v>0.48</v>
      </c>
      <c r="P141" s="606">
        <v>44174</v>
      </c>
      <c r="Q141" s="606">
        <v>44186</v>
      </c>
      <c r="R141" s="615">
        <f t="shared" si="65"/>
        <v>2.0833333333333353</v>
      </c>
      <c r="S141" s="673">
        <f>IF(INDEX(Historical!$D$7:$D$1257,MATCH(B141,Historical!$B$7:$B$1281,0))=0,"n/a",(INDEX(Historical!$C$7:$C$1259,MATCH(B141,Historical!$B$7:$B$1281,0))/INDEX(Historical!$D$7:$D$1257,MATCH(B141,Historical!$B$7:$B$1281,0))-1)*100)</f>
        <v>1.5789473684210575</v>
      </c>
      <c r="T141" s="673">
        <f>IF(INDEX(Historical!$F$7:$F$1250,MATCH(B141,Historical!$B$7:$B$1281,0))=0,"n/a",((INDEX(Historical!$C$7:$C$1259,MATCH(B141,Historical!$B$7:$B$1281,0))/INDEX(Historical!$F$7:$F$1250,MATCH(B141,Historical!$B$7:$B$1281,0)))^(1/3)-1)*100)</f>
        <v>6.0358202545543804</v>
      </c>
      <c r="U141" s="673">
        <f>IF(INDEX(Historical!$H$7:$H$1250,MATCH(B141,Historical!$B$7:$B$1281,0))=0,"n/a",((INDEX(Historical!$C$7:$C$1259,MATCH(B141,Historical!$B$7:$B$1281,0))/INDEX(Historical!$H$7:$H$1250,MATCH(B141,Historical!$B$7:$B$1281,0)))^(1/5)-1)*100)</f>
        <v>9.0452923957067277</v>
      </c>
      <c r="V141" s="673">
        <f>IF(INDEX(Historical!$O$7:$O$1250,MATCH(B141,Historical!$B$7:$B$1281,0))=0,"n/a",((INDEX(Historical!$C$7:$C$1259,MATCH(B141,Historical!$B$7:$B$1281,0))/INDEX(Historical!$O$7:$O$1250,MATCH(B141,Historical!$B$7:$B$1281,0)))^(1/10)-1)*100)</f>
        <v>12.936414730694379</v>
      </c>
      <c r="W141" s="674">
        <f t="shared" si="66"/>
        <v>0.69921168917419285</v>
      </c>
      <c r="X141" s="675" t="str">
        <f t="shared" si="67"/>
        <v>n/a</v>
      </c>
      <c r="Y141" s="647" t="s">
        <v>4379</v>
      </c>
      <c r="Z141" s="624" t="str">
        <f t="shared" si="68"/>
        <v>n/a</v>
      </c>
      <c r="AA141" s="853" t="str">
        <f t="shared" si="69"/>
        <v>n/a</v>
      </c>
      <c r="AB141" s="854">
        <v>12</v>
      </c>
      <c r="AC141" s="833">
        <v>-0.95</v>
      </c>
      <c r="AD141" s="833" t="s">
        <v>136</v>
      </c>
      <c r="AE141" s="833">
        <v>3.84</v>
      </c>
      <c r="AF141" s="833">
        <v>9.9499999999999993</v>
      </c>
      <c r="AG141" s="833">
        <v>-5.4</v>
      </c>
      <c r="AH141" s="833">
        <v>-40.9</v>
      </c>
      <c r="AI141" s="833">
        <v>125.98</v>
      </c>
      <c r="AJ141" s="833">
        <v>-13.8</v>
      </c>
      <c r="AK141" s="833">
        <v>9.89</v>
      </c>
      <c r="AL141" s="845">
        <v>31050</v>
      </c>
      <c r="AM141" s="839">
        <v>0.1</v>
      </c>
      <c r="AN141" s="833">
        <v>1.94</v>
      </c>
      <c r="AO141" s="711" t="str">
        <f t="shared" si="70"/>
        <v>n/a</v>
      </c>
      <c r="AP141" s="712">
        <f t="shared" si="71"/>
        <v>11.522229082172037</v>
      </c>
      <c r="AQ141" s="855" t="str">
        <f t="shared" si="72"/>
        <v>n/a</v>
      </c>
      <c r="AR141" s="624">
        <f>INDEX(Historical!$C$7:$C$1259,MATCH(B141,Historical!$B$7:$B$1281,0))*IF(AH141="n/a",1.03,IF(AH141&lt;0,1.01,IF(AH141&gt;10,1.1,(1+AH141/100))))</f>
        <v>1.9493</v>
      </c>
      <c r="AS141" s="853">
        <f t="shared" si="73"/>
        <v>2.1442300000000003</v>
      </c>
      <c r="AT141" s="853">
        <f t="shared" si="62"/>
        <v>2.3562943470000004</v>
      </c>
      <c r="AU141" s="853">
        <f t="shared" si="62"/>
        <v>2.5893318579183005</v>
      </c>
      <c r="AV141" s="853">
        <f t="shared" si="62"/>
        <v>2.8454167786664204</v>
      </c>
      <c r="AW141" s="624">
        <f t="shared" si="74"/>
        <v>11.884572983584722</v>
      </c>
      <c r="AX141" s="719">
        <f t="shared" si="75"/>
        <v>15.019048380620148</v>
      </c>
      <c r="AY141" s="900">
        <v>1.37</v>
      </c>
      <c r="AZ141" s="839">
        <v>75.570000000000007</v>
      </c>
      <c r="BA141" s="839">
        <v>-11.76</v>
      </c>
      <c r="BB141" s="839">
        <v>-4.84</v>
      </c>
      <c r="BC141" s="839">
        <v>9.879999999999999</v>
      </c>
      <c r="BE141" s="597">
        <v>1974</v>
      </c>
      <c r="BF141" s="865">
        <f t="shared" si="76"/>
        <v>4</v>
      </c>
      <c r="BG141" s="849">
        <v>-1.3</v>
      </c>
    </row>
    <row r="142" spans="1:59" ht="11.25" customHeight="1" x14ac:dyDescent="0.2">
      <c r="A142" s="831" t="s">
        <v>386</v>
      </c>
      <c r="B142" s="842" t="s">
        <v>387</v>
      </c>
      <c r="C142" s="898" t="s">
        <v>108</v>
      </c>
      <c r="D142" s="898" t="s">
        <v>4273</v>
      </c>
      <c r="E142" s="705">
        <v>29</v>
      </c>
      <c r="F142" s="1139">
        <v>97</v>
      </c>
      <c r="G142" s="1139" t="s">
        <v>37</v>
      </c>
      <c r="H142" s="1139" t="s">
        <v>115</v>
      </c>
      <c r="I142" s="833">
        <v>60.11</v>
      </c>
      <c r="J142" s="624">
        <f t="shared" si="63"/>
        <v>2.7283313924471799</v>
      </c>
      <c r="K142" s="851">
        <v>0.41</v>
      </c>
      <c r="L142" s="854">
        <v>4</v>
      </c>
      <c r="M142" s="615">
        <f t="shared" si="64"/>
        <v>1.64</v>
      </c>
      <c r="N142" s="837" t="s">
        <v>168</v>
      </c>
      <c r="O142" s="707">
        <v>0.4</v>
      </c>
      <c r="P142" s="904">
        <v>43588</v>
      </c>
      <c r="Q142" s="904">
        <v>43602</v>
      </c>
      <c r="R142" s="615">
        <f t="shared" si="65"/>
        <v>2.4999999999999885</v>
      </c>
      <c r="S142" s="673">
        <f>IF(INDEX(Historical!$D$7:$D$1257,MATCH(B142,Historical!$B$7:$B$1281,0))=0,"n/a",(INDEX(Historical!$C$7:$C$1259,MATCH(B142,Historical!$B$7:$B$1281,0))/INDEX(Historical!$D$7:$D$1257,MATCH(B142,Historical!$B$7:$B$1281,0))-1)*100)</f>
        <v>0.61349693251533388</v>
      </c>
      <c r="T142" s="673">
        <f>IF(INDEX(Historical!$F$7:$F$1250,MATCH(B142,Historical!$B$7:$B$1281,0))=0,"n/a",((INDEX(Historical!$C$7:$C$1259,MATCH(B142,Historical!$B$7:$B$1281,0))/INDEX(Historical!$F$7:$F$1250,MATCH(B142,Historical!$B$7:$B$1281,0)))^(1/3)-1)*100)</f>
        <v>1.4646430519450249</v>
      </c>
      <c r="U142" s="673">
        <f>IF(INDEX(Historical!$H$7:$H$1250,MATCH(B142,Historical!$B$7:$B$1281,0))=0,"n/a",((INDEX(Historical!$C$7:$C$1259,MATCH(B142,Historical!$B$7:$B$1281,0))/INDEX(Historical!$H$7:$H$1250,MATCH(B142,Historical!$B$7:$B$1281,0)))^(1/5)-1)*100)</f>
        <v>1.3982555413061926</v>
      </c>
      <c r="V142" s="673">
        <f>IF(INDEX(Historical!$O$7:$O$1250,MATCH(B142,Historical!$B$7:$B$1281,0))=0,"n/a",((INDEX(Historical!$C$7:$C$1259,MATCH(B142,Historical!$B$7:$B$1281,0))/INDEX(Historical!$O$7:$O$1250,MATCH(B142,Historical!$B$7:$B$1281,0)))^(1/10)-1)*100)</f>
        <v>1.309024971653483</v>
      </c>
      <c r="W142" s="674">
        <f t="shared" si="66"/>
        <v>1.0681656741353061</v>
      </c>
      <c r="X142" s="675">
        <f t="shared" si="67"/>
        <v>0.2741677531972927</v>
      </c>
      <c r="Y142" s="646" t="s">
        <v>4581</v>
      </c>
      <c r="Z142" s="624">
        <f t="shared" si="68"/>
        <v>55.033557046979865</v>
      </c>
      <c r="AA142" s="853">
        <f t="shared" si="69"/>
        <v>20.171140939597315</v>
      </c>
      <c r="AB142" s="854">
        <v>12</v>
      </c>
      <c r="AC142" s="833">
        <v>2.98</v>
      </c>
      <c r="AD142" s="833">
        <v>6.89</v>
      </c>
      <c r="AE142" s="833">
        <v>9.89</v>
      </c>
      <c r="AF142" s="833">
        <v>2.0099999999999998</v>
      </c>
      <c r="AG142" s="833">
        <v>10.100000000000001</v>
      </c>
      <c r="AH142" s="833">
        <v>11.3</v>
      </c>
      <c r="AI142" s="833">
        <v>-2.83</v>
      </c>
      <c r="AJ142" s="833">
        <v>5.0999999999999996</v>
      </c>
      <c r="AK142" s="833">
        <v>3</v>
      </c>
      <c r="AL142" s="845">
        <v>1640</v>
      </c>
      <c r="AM142" s="839">
        <v>3.9899999999999998</v>
      </c>
      <c r="AN142" s="833">
        <v>0</v>
      </c>
      <c r="AO142" s="711">
        <f t="shared" si="70"/>
        <v>-16.044554005843942</v>
      </c>
      <c r="AP142" s="712">
        <f t="shared" si="71"/>
        <v>4.1265869337533729</v>
      </c>
      <c r="AQ142" s="855">
        <f t="shared" si="72"/>
        <v>34.236927008580366</v>
      </c>
      <c r="AR142" s="624">
        <f>INDEX(Historical!$C$7:$C$1259,MATCH(B142,Historical!$B$7:$B$1281,0))*IF(AH142="n/a",1.03,IF(AH142&lt;0,1.01,IF(AH142&gt;10,1.1,(1+AH142/100))))</f>
        <v>1.804</v>
      </c>
      <c r="AS142" s="853">
        <f t="shared" si="73"/>
        <v>1.8220400000000001</v>
      </c>
      <c r="AT142" s="853">
        <f t="shared" si="62"/>
        <v>1.8767012000000001</v>
      </c>
      <c r="AU142" s="853">
        <f t="shared" si="62"/>
        <v>1.9330022360000001</v>
      </c>
      <c r="AV142" s="853">
        <f t="shared" si="62"/>
        <v>1.9909923030800001</v>
      </c>
      <c r="AW142" s="624">
        <f t="shared" si="74"/>
        <v>9.4267357390799997</v>
      </c>
      <c r="AX142" s="719">
        <f t="shared" si="75"/>
        <v>15.682475027582765</v>
      </c>
      <c r="AY142" s="900">
        <v>0.71</v>
      </c>
      <c r="AZ142" s="839">
        <v>28.060000000000002</v>
      </c>
      <c r="BA142" s="839">
        <v>-9.48</v>
      </c>
      <c r="BB142" s="839">
        <v>3.5700000000000003</v>
      </c>
      <c r="BC142" s="839">
        <v>5.08</v>
      </c>
      <c r="BE142" s="597">
        <v>1993</v>
      </c>
      <c r="BF142" s="865">
        <f t="shared" si="76"/>
        <v>2</v>
      </c>
      <c r="BG142" s="849">
        <v>1.3</v>
      </c>
    </row>
    <row r="143" spans="1:59" s="744" customFormat="1" ht="11.25" customHeight="1" x14ac:dyDescent="0.2">
      <c r="A143" s="726" t="s">
        <v>382</v>
      </c>
      <c r="B143" s="751" t="s">
        <v>383</v>
      </c>
      <c r="C143" s="898" t="s">
        <v>128</v>
      </c>
      <c r="D143" s="898" t="s">
        <v>4270</v>
      </c>
      <c r="E143" s="727">
        <v>45</v>
      </c>
      <c r="F143" s="1139">
        <v>55</v>
      </c>
      <c r="G143" s="1138" t="s">
        <v>37</v>
      </c>
      <c r="H143" s="1138" t="s">
        <v>115</v>
      </c>
      <c r="I143" s="737">
        <v>47.93</v>
      </c>
      <c r="J143" s="729">
        <f t="shared" si="63"/>
        <v>3.9015230544544131</v>
      </c>
      <c r="K143" s="730">
        <v>0.46750000000000003</v>
      </c>
      <c r="L143" s="731">
        <v>4</v>
      </c>
      <c r="M143" s="732">
        <f t="shared" si="64"/>
        <v>1.87</v>
      </c>
      <c r="N143" s="733" t="s">
        <v>111</v>
      </c>
      <c r="O143" s="734">
        <v>0.45750000000000002</v>
      </c>
      <c r="P143" s="1130">
        <v>44061</v>
      </c>
      <c r="Q143" s="1130">
        <v>44085</v>
      </c>
      <c r="R143" s="732">
        <f t="shared" si="65"/>
        <v>2.1857923497267775</v>
      </c>
      <c r="S143" s="673">
        <f>IF(INDEX(Historical!$D$7:$D$1257,MATCH(B143,Historical!$B$7:$B$1281,0))=0,"n/a",(INDEX(Historical!$C$7:$C$1259,MATCH(B143,Historical!$B$7:$B$1281,0))/INDEX(Historical!$D$7:$D$1257,MATCH(B143,Historical!$B$7:$B$1281,0))-1)*100)</f>
        <v>3.0640668523676862</v>
      </c>
      <c r="T143" s="673">
        <f>IF(INDEX(Historical!$F$7:$F$1250,MATCH(B143,Historical!$B$7:$B$1281,0))=0,"n/a",((INDEX(Historical!$C$7:$C$1259,MATCH(B143,Historical!$B$7:$B$1281,0))/INDEX(Historical!$F$7:$F$1250,MATCH(B143,Historical!$B$7:$B$1281,0)))^(1/3)-1)*100)</f>
        <v>6.0750740000032</v>
      </c>
      <c r="U143" s="673">
        <f>IF(INDEX(Historical!$H$7:$H$1250,MATCH(B143,Historical!$B$7:$B$1281,0))=0,"n/a",((INDEX(Historical!$C$7:$C$1259,MATCH(B143,Historical!$B$7:$B$1281,0))/INDEX(Historical!$H$7:$H$1250,MATCH(B143,Historical!$B$7:$B$1281,0)))^(1/5)-1)*100)</f>
        <v>5.8082433395461042</v>
      </c>
      <c r="V143" s="673">
        <f>IF(INDEX(Historical!$O$7:$O$1250,MATCH(B143,Historical!$B$7:$B$1281,0))=0,"n/a",((INDEX(Historical!$C$7:$C$1259,MATCH(B143,Historical!$B$7:$B$1281,0))/INDEX(Historical!$O$7:$O$1250,MATCH(B143,Historical!$B$7:$B$1281,0)))^(1/10)-1)*100)</f>
        <v>11.462600467961238</v>
      </c>
      <c r="W143" s="674">
        <f t="shared" si="66"/>
        <v>0.50671253488949097</v>
      </c>
      <c r="X143" s="675" t="str">
        <f t="shared" si="67"/>
        <v>n/a</v>
      </c>
      <c r="Y143" s="751"/>
      <c r="Z143" s="729" t="str">
        <f t="shared" si="68"/>
        <v>n/a</v>
      </c>
      <c r="AA143" s="736" t="str">
        <f t="shared" si="69"/>
        <v>n/a</v>
      </c>
      <c r="AB143" s="731">
        <v>8</v>
      </c>
      <c r="AC143" s="737">
        <v>-0.81</v>
      </c>
      <c r="AD143" s="737" t="s">
        <v>136</v>
      </c>
      <c r="AE143" s="737">
        <v>0.3</v>
      </c>
      <c r="AF143" s="737">
        <v>2.08</v>
      </c>
      <c r="AG143" s="737">
        <v>-3.3000000000000003</v>
      </c>
      <c r="AH143" s="737">
        <v>-88</v>
      </c>
      <c r="AI143" s="737">
        <v>7.7</v>
      </c>
      <c r="AJ143" s="737">
        <v>-33.6</v>
      </c>
      <c r="AK143" s="737">
        <v>3.85</v>
      </c>
      <c r="AL143" s="738">
        <v>41760</v>
      </c>
      <c r="AM143" s="739">
        <v>0.3</v>
      </c>
      <c r="AN143" s="737">
        <v>0.87</v>
      </c>
      <c r="AO143" s="740" t="str">
        <f t="shared" si="70"/>
        <v>n/a</v>
      </c>
      <c r="AP143" s="741">
        <f t="shared" si="71"/>
        <v>9.7097663940005177</v>
      </c>
      <c r="AQ143" s="742" t="str">
        <f t="shared" si="72"/>
        <v>n/a</v>
      </c>
      <c r="AR143" s="624">
        <f>INDEX(Historical!$C$7:$C$1259,MATCH(B143,Historical!$B$7:$B$1281,0))*IF(AH143="n/a",1.03,IF(AH143&lt;0,1.01,IF(AH143&gt;10,1.1,(1+AH143/100))))</f>
        <v>1.8685</v>
      </c>
      <c r="AS143" s="736">
        <f t="shared" si="73"/>
        <v>2.0123745</v>
      </c>
      <c r="AT143" s="736">
        <f t="shared" si="62"/>
        <v>2.0898509182499998</v>
      </c>
      <c r="AU143" s="736">
        <f t="shared" si="62"/>
        <v>2.1703101786026249</v>
      </c>
      <c r="AV143" s="736">
        <f t="shared" si="62"/>
        <v>2.2538671204788261</v>
      </c>
      <c r="AW143" s="729">
        <f t="shared" si="74"/>
        <v>10.394902717331451</v>
      </c>
      <c r="AX143" s="743">
        <f t="shared" si="75"/>
        <v>21.68767518742218</v>
      </c>
      <c r="AY143" s="901">
        <v>0.45</v>
      </c>
      <c r="AZ143" s="739">
        <v>43.68</v>
      </c>
      <c r="BA143" s="739">
        <v>-13.62</v>
      </c>
      <c r="BB143" s="739">
        <v>3.75</v>
      </c>
      <c r="BC143" s="739">
        <v>16.329999999999998</v>
      </c>
      <c r="BD143" s="875"/>
      <c r="BE143" s="597">
        <v>1976</v>
      </c>
      <c r="BF143" s="865">
        <f t="shared" si="76"/>
        <v>4</v>
      </c>
      <c r="BG143" s="793">
        <v>-0.8</v>
      </c>
    </row>
    <row r="144" spans="1:59" ht="11.25" customHeight="1" x14ac:dyDescent="0.2">
      <c r="A144" s="831" t="s">
        <v>388</v>
      </c>
      <c r="B144" s="842" t="s">
        <v>389</v>
      </c>
      <c r="C144" s="898" t="s">
        <v>245</v>
      </c>
      <c r="D144" s="898" t="s">
        <v>4293</v>
      </c>
      <c r="E144" s="705">
        <v>39</v>
      </c>
      <c r="F144" s="1139">
        <v>68</v>
      </c>
      <c r="G144" s="1139" t="s">
        <v>106</v>
      </c>
      <c r="H144" s="1139" t="s">
        <v>106</v>
      </c>
      <c r="I144" s="833">
        <v>17.55</v>
      </c>
      <c r="J144" s="624">
        <f t="shared" si="63"/>
        <v>5.4700854700854693</v>
      </c>
      <c r="K144" s="844">
        <v>0.24</v>
      </c>
      <c r="L144" s="854">
        <v>4</v>
      </c>
      <c r="M144" s="615">
        <f t="shared" si="64"/>
        <v>0.96</v>
      </c>
      <c r="N144" s="837" t="s">
        <v>318</v>
      </c>
      <c r="O144" s="706">
        <v>0.23</v>
      </c>
      <c r="P144" s="904">
        <v>43615</v>
      </c>
      <c r="Q144" s="904">
        <v>43644</v>
      </c>
      <c r="R144" s="615">
        <f t="shared" si="65"/>
        <v>4.3478260869565135</v>
      </c>
      <c r="S144" s="673">
        <f>IF(INDEX(Historical!$D$7:$D$1257,MATCH(B144,Historical!$B$7:$B$1281,0))=0,"n/a",(INDEX(Historical!$C$7:$C$1259,MATCH(B144,Historical!$B$7:$B$1281,0))/INDEX(Historical!$D$7:$D$1257,MATCH(B144,Historical!$B$7:$B$1281,0))-1)*100)</f>
        <v>2.1276595744680771</v>
      </c>
      <c r="T144" s="673">
        <f>IF(INDEX(Historical!$F$7:$F$1250,MATCH(B144,Historical!$B$7:$B$1281,0))=0,"n/a",((INDEX(Historical!$C$7:$C$1259,MATCH(B144,Historical!$B$7:$B$1281,0))/INDEX(Historical!$F$7:$F$1250,MATCH(B144,Historical!$B$7:$B$1281,0)))^(1/3)-1)*100)</f>
        <v>3.335765289365078</v>
      </c>
      <c r="U144" s="673">
        <f>IF(INDEX(Historical!$H$7:$H$1250,MATCH(B144,Historical!$B$7:$B$1281,0))=0,"n/a",((INDEX(Historical!$C$7:$C$1259,MATCH(B144,Historical!$B$7:$B$1281,0))/INDEX(Historical!$H$7:$H$1250,MATCH(B144,Historical!$B$7:$B$1281,0)))^(1/5)-1)*100)</f>
        <v>3.9749758943638192</v>
      </c>
      <c r="V144" s="673">
        <f>IF(INDEX(Historical!$O$7:$O$1250,MATCH(B144,Historical!$B$7:$B$1281,0))=0,"n/a",((INDEX(Historical!$C$7:$C$1259,MATCH(B144,Historical!$B$7:$B$1281,0))/INDEX(Historical!$O$7:$O$1250,MATCH(B144,Historical!$B$7:$B$1281,0)))^(1/10)-1)*100)</f>
        <v>4.4691243132458647</v>
      </c>
      <c r="W144" s="674">
        <f t="shared" si="66"/>
        <v>0.88943059439688033</v>
      </c>
      <c r="X144" s="675">
        <f t="shared" si="67"/>
        <v>1.0743178092875187</v>
      </c>
      <c r="Y144" s="644" t="s">
        <v>4587</v>
      </c>
      <c r="Z144" s="624" t="str">
        <f t="shared" si="68"/>
        <v>n/a</v>
      </c>
      <c r="AA144" s="853" t="str">
        <f t="shared" si="69"/>
        <v>n/a</v>
      </c>
      <c r="AB144" s="854">
        <v>12</v>
      </c>
      <c r="AC144" s="833">
        <v>-0.5</v>
      </c>
      <c r="AD144" s="833" t="s">
        <v>136</v>
      </c>
      <c r="AE144" s="833">
        <v>0.78</v>
      </c>
      <c r="AF144" s="833">
        <v>0.92</v>
      </c>
      <c r="AG144" s="833">
        <v>-2.4</v>
      </c>
      <c r="AH144" s="833">
        <v>26.1</v>
      </c>
      <c r="AI144" s="833" t="s">
        <v>136</v>
      </c>
      <c r="AJ144" s="833">
        <v>3.6999999999999997</v>
      </c>
      <c r="AK144" s="833" t="s">
        <v>136</v>
      </c>
      <c r="AL144" s="849">
        <v>171.41</v>
      </c>
      <c r="AM144" s="839">
        <v>11.899999999999999</v>
      </c>
      <c r="AN144" s="833">
        <v>0.03</v>
      </c>
      <c r="AO144" s="711" t="str">
        <f t="shared" si="70"/>
        <v>n/a</v>
      </c>
      <c r="AP144" s="712">
        <f t="shared" si="71"/>
        <v>9.4450613644492876</v>
      </c>
      <c r="AQ144" s="855" t="str">
        <f t="shared" si="72"/>
        <v>n/a</v>
      </c>
      <c r="AR144" s="624">
        <f>INDEX(Historical!$C$7:$C$1259,MATCH(B144,Historical!$B$7:$B$1281,0))*IF(AH144="n/a",1.03,IF(AH144&lt;0,1.01,IF(AH144&gt;10,1.1,(1+AH144/100))))</f>
        <v>1.056</v>
      </c>
      <c r="AS144" s="853">
        <f t="shared" si="73"/>
        <v>1.08768</v>
      </c>
      <c r="AT144" s="853">
        <f t="shared" si="62"/>
        <v>1.1203103999999999</v>
      </c>
      <c r="AU144" s="853">
        <f t="shared" si="62"/>
        <v>1.153919712</v>
      </c>
      <c r="AV144" s="853">
        <f t="shared" si="62"/>
        <v>1.18853730336</v>
      </c>
      <c r="AW144" s="624">
        <f t="shared" si="74"/>
        <v>5.6064474153599999</v>
      </c>
      <c r="AX144" s="719">
        <f t="shared" si="75"/>
        <v>31.945569318290595</v>
      </c>
      <c r="AY144" s="900">
        <v>0.6</v>
      </c>
      <c r="AZ144" s="839">
        <v>15.989999999999998</v>
      </c>
      <c r="BA144" s="839">
        <v>-28.63</v>
      </c>
      <c r="BB144" s="839">
        <v>0.04</v>
      </c>
      <c r="BC144" s="839">
        <v>-2.77</v>
      </c>
      <c r="BE144" s="597">
        <v>1982</v>
      </c>
      <c r="BF144" s="865">
        <f t="shared" si="76"/>
        <v>3</v>
      </c>
      <c r="BG144" s="849">
        <v>-1.7999999999999998</v>
      </c>
    </row>
    <row r="145" spans="1:59" ht="11.25" customHeight="1" x14ac:dyDescent="0.2">
      <c r="A145" s="831" t="s">
        <v>3991</v>
      </c>
      <c r="B145" s="842" t="s">
        <v>381</v>
      </c>
      <c r="C145" s="898" t="s">
        <v>128</v>
      </c>
      <c r="D145" s="898" t="s">
        <v>4270</v>
      </c>
      <c r="E145" s="705">
        <v>48</v>
      </c>
      <c r="F145" s="1139">
        <v>47</v>
      </c>
      <c r="G145" s="1139" t="s">
        <v>37</v>
      </c>
      <c r="H145" s="1139" t="s">
        <v>115</v>
      </c>
      <c r="I145" s="833">
        <v>129.91999999999999</v>
      </c>
      <c r="J145" s="624">
        <f t="shared" si="63"/>
        <v>1.6933497536945816</v>
      </c>
      <c r="K145" s="844">
        <v>0.55000000000000004</v>
      </c>
      <c r="L145" s="854">
        <v>4</v>
      </c>
      <c r="M145" s="615">
        <f t="shared" si="64"/>
        <v>2.2000000000000002</v>
      </c>
      <c r="N145" s="837" t="s">
        <v>163</v>
      </c>
      <c r="O145" s="706">
        <v>0.54</v>
      </c>
      <c r="P145" s="606">
        <v>44273</v>
      </c>
      <c r="Q145" s="606">
        <v>44291</v>
      </c>
      <c r="R145" s="615">
        <f t="shared" si="65"/>
        <v>1.8518518518518534</v>
      </c>
      <c r="S145" s="673">
        <f>IF(INDEX(Historical!$D$7:$D$1257,MATCH(B145,Historical!$B$7:$B$1281,0))=0,"n/a",(INDEX(Historical!$C$7:$C$1259,MATCH(B145,Historical!$B$7:$B$1281,0))/INDEX(Historical!$D$7:$D$1257,MATCH(B145,Historical!$B$7:$B$1281,0))-1)*100)</f>
        <v>1.8957345971563955</v>
      </c>
      <c r="T145" s="673">
        <f>IF(INDEX(Historical!$F$7:$F$1250,MATCH(B145,Historical!$B$7:$B$1281,0))=0,"n/a",((INDEX(Historical!$C$7:$C$1259,MATCH(B145,Historical!$B$7:$B$1281,0))/INDEX(Historical!$F$7:$F$1250,MATCH(B145,Historical!$B$7:$B$1281,0)))^(1/3)-1)*100)</f>
        <v>1.9328438020400851</v>
      </c>
      <c r="U145" s="673">
        <f>IF(INDEX(Historical!$H$7:$H$1250,MATCH(B145,Historical!$B$7:$B$1281,0))=0,"n/a",((INDEX(Historical!$C$7:$C$1259,MATCH(B145,Historical!$B$7:$B$1281,0))/INDEX(Historical!$H$7:$H$1250,MATCH(B145,Historical!$B$7:$B$1281,0)))^(1/5)-1)*100)</f>
        <v>1.9719606495469222</v>
      </c>
      <c r="V145" s="673">
        <f>IF(INDEX(Historical!$O$7:$O$1250,MATCH(B145,Historical!$B$7:$B$1281,0))=0,"n/a",((INDEX(Historical!$C$7:$C$1259,MATCH(B145,Historical!$B$7:$B$1281,0))/INDEX(Historical!$O$7:$O$1250,MATCH(B145,Historical!$B$7:$B$1281,0)))^(1/10)-1)*100)</f>
        <v>6.1831598787424502</v>
      </c>
      <c r="W145" s="674">
        <f t="shared" si="66"/>
        <v>0.31892441538289734</v>
      </c>
      <c r="X145" s="675">
        <f t="shared" si="67"/>
        <v>2.1910673883854694</v>
      </c>
      <c r="Y145" s="842"/>
      <c r="Z145" s="624">
        <f t="shared" si="68"/>
        <v>46.413502109704638</v>
      </c>
      <c r="AA145" s="853">
        <f t="shared" si="69"/>
        <v>27.409282700421937</v>
      </c>
      <c r="AB145" s="854">
        <v>1</v>
      </c>
      <c r="AC145" s="833">
        <v>4.74</v>
      </c>
      <c r="AD145" s="833">
        <v>4.0199999999999996</v>
      </c>
      <c r="AE145" s="833">
        <v>0.66</v>
      </c>
      <c r="AF145" s="833">
        <v>4.59</v>
      </c>
      <c r="AG145" s="833">
        <v>23.9</v>
      </c>
      <c r="AH145" s="833">
        <v>114.9</v>
      </c>
      <c r="AI145" s="833">
        <v>8.0399999999999991</v>
      </c>
      <c r="AJ145" s="833">
        <v>0.89999999999999991</v>
      </c>
      <c r="AK145" s="833">
        <v>6.93</v>
      </c>
      <c r="AL145" s="845">
        <v>371490</v>
      </c>
      <c r="AM145" s="839">
        <v>0.89999999999999991</v>
      </c>
      <c r="AN145" s="833">
        <v>0.62</v>
      </c>
      <c r="AO145" s="711">
        <f t="shared" si="70"/>
        <v>-23.743972297180434</v>
      </c>
      <c r="AP145" s="712">
        <f t="shared" si="71"/>
        <v>3.665310403241504</v>
      </c>
      <c r="AQ145" s="855">
        <f t="shared" si="72"/>
        <v>136.46339401450862</v>
      </c>
      <c r="AR145" s="624">
        <f>INDEX(Historical!$C$7:$C$1259,MATCH(B145,Historical!$B$7:$B$1281,0))*IF(AH145="n/a",1.03,IF(AH145&lt;0,1.01,IF(AH145&gt;10,1.1,(1+AH145/100))))</f>
        <v>2.3650000000000002</v>
      </c>
      <c r="AS145" s="853">
        <f t="shared" si="73"/>
        <v>2.5551460000000001</v>
      </c>
      <c r="AT145" s="853">
        <f t="shared" si="62"/>
        <v>2.7322176177999999</v>
      </c>
      <c r="AU145" s="853">
        <f t="shared" si="62"/>
        <v>2.9215602987135396</v>
      </c>
      <c r="AV145" s="853">
        <f t="shared" si="62"/>
        <v>3.1240244274143878</v>
      </c>
      <c r="AW145" s="624">
        <f t="shared" si="74"/>
        <v>13.697948343927926</v>
      </c>
      <c r="AX145" s="719">
        <f t="shared" si="75"/>
        <v>10.54337157014157</v>
      </c>
      <c r="AY145" s="900">
        <v>0.46</v>
      </c>
      <c r="AZ145" s="839">
        <v>27.37</v>
      </c>
      <c r="BA145" s="839">
        <v>-15.45</v>
      </c>
      <c r="BB145" s="839">
        <v>-9.67</v>
      </c>
      <c r="BC145" s="839">
        <v>-5.3</v>
      </c>
      <c r="BE145" s="597">
        <v>1974</v>
      </c>
      <c r="BF145" s="865">
        <f t="shared" si="76"/>
        <v>4</v>
      </c>
      <c r="BG145" s="849">
        <v>7.5</v>
      </c>
    </row>
    <row r="146" spans="1:59" ht="11.25" customHeight="1" x14ac:dyDescent="0.2">
      <c r="A146" s="838" t="s">
        <v>384</v>
      </c>
      <c r="B146" s="842" t="s">
        <v>385</v>
      </c>
      <c r="C146" s="898" t="s">
        <v>153</v>
      </c>
      <c r="D146" s="898" t="s">
        <v>4259</v>
      </c>
      <c r="E146" s="705">
        <v>28</v>
      </c>
      <c r="F146" s="1139">
        <v>111</v>
      </c>
      <c r="G146" s="1139" t="s">
        <v>37</v>
      </c>
      <c r="H146" s="1139" t="s">
        <v>37</v>
      </c>
      <c r="I146" s="833">
        <v>280.64999999999998</v>
      </c>
      <c r="J146" s="624">
        <f t="shared" si="63"/>
        <v>0.24229467308034924</v>
      </c>
      <c r="K146" s="851">
        <v>0.17</v>
      </c>
      <c r="L146" s="854">
        <v>4</v>
      </c>
      <c r="M146" s="615">
        <f t="shared" si="64"/>
        <v>0.68</v>
      </c>
      <c r="N146" s="837" t="s">
        <v>139</v>
      </c>
      <c r="O146" s="707">
        <v>0.16</v>
      </c>
      <c r="P146" s="606">
        <v>44144</v>
      </c>
      <c r="Q146" s="606">
        <v>44153</v>
      </c>
      <c r="R146" s="615">
        <f t="shared" si="65"/>
        <v>6.2500000000000053</v>
      </c>
      <c r="S146" s="673">
        <f>IF(INDEX(Historical!$D$7:$D$1257,MATCH(B146,Historical!$B$7:$B$1281,0))=0,"n/a",(INDEX(Historical!$C$7:$C$1259,MATCH(B146,Historical!$B$7:$B$1281,0))/INDEX(Historical!$D$7:$D$1257,MATCH(B146,Historical!$B$7:$B$1281,0))-1)*100)</f>
        <v>6.5573770491803351</v>
      </c>
      <c r="T146" s="673">
        <f>IF(INDEX(Historical!$F$7:$F$1250,MATCH(B146,Historical!$B$7:$B$1281,0))=0,"n/a",((INDEX(Historical!$C$7:$C$1259,MATCH(B146,Historical!$B$7:$B$1281,0))/INDEX(Historical!$F$7:$F$1250,MATCH(B146,Historical!$B$7:$B$1281,0)))^(1/3)-1)*100)</f>
        <v>7.0399331060163606</v>
      </c>
      <c r="U146" s="673">
        <f>IF(INDEX(Historical!$H$7:$H$1250,MATCH(B146,Historical!$B$7:$B$1281,0))=0,"n/a",((INDEX(Historical!$C$7:$C$1259,MATCH(B146,Historical!$B$7:$B$1281,0))/INDEX(Historical!$H$7:$H$1250,MATCH(B146,Historical!$B$7:$B$1281,0)))^(1/5)-1)*100)</f>
        <v>7.6316922514810814</v>
      </c>
      <c r="V146" s="673">
        <f>IF(INDEX(Historical!$O$7:$O$1250,MATCH(B146,Historical!$B$7:$B$1281,0))=0,"n/a",((INDEX(Historical!$C$7:$C$1259,MATCH(B146,Historical!$B$7:$B$1281,0))/INDEX(Historical!$O$7:$O$1250,MATCH(B146,Historical!$B$7:$B$1281,0)))^(1/10)-1)*100)</f>
        <v>7.1773462536293131</v>
      </c>
      <c r="W146" s="674">
        <f t="shared" si="66"/>
        <v>1.063302783758276</v>
      </c>
      <c r="X146" s="675">
        <f t="shared" si="67"/>
        <v>0.59160405050240938</v>
      </c>
      <c r="Y146" s="637"/>
      <c r="Z146" s="624">
        <f t="shared" si="68"/>
        <v>14.879649890590811</v>
      </c>
      <c r="AA146" s="853">
        <f t="shared" si="69"/>
        <v>61.411378555798677</v>
      </c>
      <c r="AB146" s="854">
        <v>12</v>
      </c>
      <c r="AC146" s="833">
        <v>4.57</v>
      </c>
      <c r="AD146" s="833">
        <v>2.69</v>
      </c>
      <c r="AE146" s="833">
        <v>10.08</v>
      </c>
      <c r="AF146" s="833">
        <v>11.94</v>
      </c>
      <c r="AG146" s="833">
        <v>17.899999999999999</v>
      </c>
      <c r="AH146" s="833">
        <v>18.2</v>
      </c>
      <c r="AI146" s="833">
        <v>13.84</v>
      </c>
      <c r="AJ146" s="833">
        <v>12.9</v>
      </c>
      <c r="AK146" s="833">
        <v>22.6</v>
      </c>
      <c r="AL146" s="845">
        <v>21640</v>
      </c>
      <c r="AM146" s="839">
        <v>0.2</v>
      </c>
      <c r="AN146" s="833">
        <v>0.15</v>
      </c>
      <c r="AO146" s="711">
        <f t="shared" si="70"/>
        <v>-53.537391631237249</v>
      </c>
      <c r="AP146" s="712">
        <f t="shared" si="71"/>
        <v>7.8739869245614305</v>
      </c>
      <c r="AQ146" s="855">
        <f t="shared" si="72"/>
        <v>470.86751136853547</v>
      </c>
      <c r="AR146" s="624">
        <f>INDEX(Historical!$C$7:$C$1259,MATCH(B146,Historical!$B$7:$B$1281,0))*IF(AH146="n/a",1.03,IF(AH146&lt;0,1.01,IF(AH146&gt;10,1.1,(1+AH146/100))))</f>
        <v>0.71500000000000008</v>
      </c>
      <c r="AS146" s="853">
        <f t="shared" si="73"/>
        <v>0.7865000000000002</v>
      </c>
      <c r="AT146" s="853">
        <f t="shared" si="62"/>
        <v>0.86515000000000031</v>
      </c>
      <c r="AU146" s="853">
        <f t="shared" si="62"/>
        <v>0.95166500000000043</v>
      </c>
      <c r="AV146" s="853">
        <f t="shared" si="62"/>
        <v>1.0468315000000006</v>
      </c>
      <c r="AW146" s="624">
        <f t="shared" si="74"/>
        <v>4.3651465000000016</v>
      </c>
      <c r="AX146" s="719">
        <f t="shared" si="75"/>
        <v>1.5553702120078396</v>
      </c>
      <c r="AY146" s="900">
        <v>0.97</v>
      </c>
      <c r="AZ146" s="839">
        <v>125.37</v>
      </c>
      <c r="BA146" s="839">
        <v>-10.08</v>
      </c>
      <c r="BB146" s="839">
        <v>-3.01</v>
      </c>
      <c r="BC146" s="839">
        <v>5.55</v>
      </c>
      <c r="BE146" s="597">
        <v>1994</v>
      </c>
      <c r="BF146" s="865">
        <f t="shared" si="76"/>
        <v>2</v>
      </c>
      <c r="BG146" s="849">
        <v>12</v>
      </c>
    </row>
    <row r="147" spans="1:59" ht="11.25" customHeight="1" x14ac:dyDescent="0.2">
      <c r="A147" s="838" t="s">
        <v>4484</v>
      </c>
      <c r="B147" s="842" t="s">
        <v>4483</v>
      </c>
      <c r="C147" s="898" t="s">
        <v>131</v>
      </c>
      <c r="D147" s="898" t="s">
        <v>4275</v>
      </c>
      <c r="E147" s="705">
        <v>28</v>
      </c>
      <c r="F147" s="1139">
        <v>107</v>
      </c>
      <c r="G147" s="1139" t="s">
        <v>37</v>
      </c>
      <c r="H147" s="1139" t="s">
        <v>37</v>
      </c>
      <c r="I147" s="833">
        <v>42.06</v>
      </c>
      <c r="J147" s="624">
        <f t="shared" si="63"/>
        <v>2.3842130290061814</v>
      </c>
      <c r="K147" s="851">
        <v>0.25069999999999998</v>
      </c>
      <c r="L147" s="854">
        <v>4</v>
      </c>
      <c r="M147" s="615">
        <f t="shared" si="64"/>
        <v>1.0027999999999999</v>
      </c>
      <c r="N147" s="837" t="s">
        <v>119</v>
      </c>
      <c r="O147" s="707">
        <v>0.23430000000000001</v>
      </c>
      <c r="P147" s="606">
        <v>44056</v>
      </c>
      <c r="Q147" s="606">
        <v>44075</v>
      </c>
      <c r="R147" s="615">
        <f t="shared" si="65"/>
        <v>6.9995731967562831</v>
      </c>
      <c r="S147" s="673">
        <f>IF(INDEX(Historical!$D$7:$D$1257,MATCH(B147,Historical!$B$7:$B$1281,0))=0,"n/a",(INDEX(Historical!$C$7:$C$1259,MATCH(B147,Historical!$B$7:$B$1281,0))/INDEX(Historical!$D$7:$D$1257,MATCH(B147,Historical!$B$7:$B$1281,0))-1)*100)</f>
        <v>6.9931612618574945</v>
      </c>
      <c r="T147" s="673">
        <f>IF(INDEX(Historical!$F$7:$F$1250,MATCH(B147,Historical!$B$7:$B$1281,0))=0,"n/a",((INDEX(Historical!$C$7:$C$1259,MATCH(B147,Historical!$B$7:$B$1281,0))/INDEX(Historical!$F$7:$F$1250,MATCH(B147,Historical!$B$7:$B$1281,0)))^(1/3)-1)*100)</f>
        <v>6.9913952013407332</v>
      </c>
      <c r="U147" s="673">
        <f>IF(INDEX(Historical!$H$7:$H$1250,MATCH(B147,Historical!$B$7:$B$1281,0))=0,"n/a",((INDEX(Historical!$C$7:$C$1259,MATCH(B147,Historical!$B$7:$B$1281,0))/INDEX(Historical!$H$7:$H$1250,MATCH(B147,Historical!$B$7:$B$1281,0)))^(1/5)-1)*100)</f>
        <v>7.1740206670141138</v>
      </c>
      <c r="V147" s="673">
        <f>IF(INDEX(Historical!$O$7:$O$1250,MATCH(B147,Historical!$B$7:$B$1281,0))=0,"n/a",((INDEX(Historical!$C$7:$C$1259,MATCH(B147,Historical!$B$7:$B$1281,0))/INDEX(Historical!$O$7:$O$1250,MATCH(B147,Historical!$B$7:$B$1281,0)))^(1/10)-1)*100)</f>
        <v>7.4689420411039542</v>
      </c>
      <c r="W147" s="674">
        <f t="shared" si="66"/>
        <v>0.96051363466649031</v>
      </c>
      <c r="X147" s="675" t="str">
        <f t="shared" si="67"/>
        <v>n/a</v>
      </c>
      <c r="Y147" s="637"/>
      <c r="Z147" s="624">
        <f t="shared" si="68"/>
        <v>104.45833333333331</v>
      </c>
      <c r="AA147" s="853">
        <f t="shared" si="69"/>
        <v>43.812500000000007</v>
      </c>
      <c r="AB147" s="854">
        <v>12</v>
      </c>
      <c r="AC147" s="833">
        <v>0.96</v>
      </c>
      <c r="AD147" s="833">
        <v>7.01</v>
      </c>
      <c r="AE147" s="833">
        <v>8.75</v>
      </c>
      <c r="AF147" s="833">
        <v>2.37</v>
      </c>
      <c r="AG147" s="833">
        <v>5.5</v>
      </c>
      <c r="AH147" s="833">
        <v>-5.8999999999999995</v>
      </c>
      <c r="AI147" s="833">
        <v>8.7800000000000011</v>
      </c>
      <c r="AJ147" s="833">
        <v>-3.4000000000000004</v>
      </c>
      <c r="AK147" s="833">
        <v>6.4</v>
      </c>
      <c r="AL147" s="845">
        <v>10630</v>
      </c>
      <c r="AM147" s="839">
        <v>0.1</v>
      </c>
      <c r="AN147" s="833">
        <v>1.17</v>
      </c>
      <c r="AO147" s="711">
        <f t="shared" si="70"/>
        <v>-34.254266303979712</v>
      </c>
      <c r="AP147" s="712">
        <f t="shared" si="71"/>
        <v>9.5582336960202952</v>
      </c>
      <c r="AQ147" s="855">
        <f t="shared" si="72"/>
        <v>114.82357102205212</v>
      </c>
      <c r="AR147" s="624">
        <f>INDEX(Historical!$C$7:$C$1259,MATCH(B147,Historical!$B$7:$B$1281,0))*IF(AH147="n/a",1.03,IF(AH147&lt;0,1.01,IF(AH147&gt;10,1.1,(1+AH147/100))))</f>
        <v>0.97970000000000002</v>
      </c>
      <c r="AS147" s="853">
        <f t="shared" si="73"/>
        <v>1.06571766</v>
      </c>
      <c r="AT147" s="853">
        <f t="shared" ref="AT147:AV148" si="77">IF($AK147="n/a",1.03*AS147,IF($AK147&lt;0,1.01*AS147,IF($AK147&gt;10,1.1*AS147,(1+$AK147/100)*AS147)))</f>
        <v>1.13392359024</v>
      </c>
      <c r="AU147" s="853">
        <f t="shared" si="77"/>
        <v>1.2064947000153601</v>
      </c>
      <c r="AV147" s="853">
        <f t="shared" si="77"/>
        <v>1.2837103608163432</v>
      </c>
      <c r="AW147" s="624">
        <f t="shared" si="74"/>
        <v>5.6695463110717039</v>
      </c>
      <c r="AX147" s="719">
        <f t="shared" si="75"/>
        <v>13.479663126656453</v>
      </c>
      <c r="AY147" s="900">
        <v>0.51</v>
      </c>
      <c r="AZ147" s="839">
        <v>38.36</v>
      </c>
      <c r="BA147" s="839">
        <v>-17.88</v>
      </c>
      <c r="BB147" s="839">
        <v>-9.5500000000000007</v>
      </c>
      <c r="BC147" s="839">
        <v>-4.43</v>
      </c>
      <c r="BE147" s="597">
        <v>1993</v>
      </c>
      <c r="BF147" s="865">
        <f t="shared" si="76"/>
        <v>2</v>
      </c>
      <c r="BG147" s="849">
        <v>2</v>
      </c>
    </row>
    <row r="148" spans="1:59" ht="11.25" customHeight="1" x14ac:dyDescent="0.2">
      <c r="A148" s="831" t="s">
        <v>224</v>
      </c>
      <c r="B148" s="842" t="s">
        <v>225</v>
      </c>
      <c r="C148" s="898" t="s">
        <v>178</v>
      </c>
      <c r="D148" s="898" t="s">
        <v>4271</v>
      </c>
      <c r="E148" s="705">
        <v>38</v>
      </c>
      <c r="F148" s="1139">
        <v>73</v>
      </c>
      <c r="G148" s="1139" t="s">
        <v>37</v>
      </c>
      <c r="H148" s="1139" t="s">
        <v>37</v>
      </c>
      <c r="I148" s="833">
        <v>54.37</v>
      </c>
      <c r="J148" s="624">
        <f t="shared" si="63"/>
        <v>6.4005885598675745</v>
      </c>
      <c r="K148" s="844">
        <v>0.87</v>
      </c>
      <c r="L148" s="854">
        <v>4</v>
      </c>
      <c r="M148" s="615">
        <f t="shared" si="64"/>
        <v>3.48</v>
      </c>
      <c r="N148" s="837" t="s">
        <v>142</v>
      </c>
      <c r="O148" s="706">
        <v>0.82</v>
      </c>
      <c r="P148" s="904">
        <v>43595</v>
      </c>
      <c r="Q148" s="904">
        <v>43626</v>
      </c>
      <c r="R148" s="615">
        <f t="shared" si="65"/>
        <v>6.0975609756097624</v>
      </c>
      <c r="S148" s="673">
        <f>IF(INDEX(Historical!$D$7:$D$1257,MATCH(B148,Historical!$B$7:$B$1281,0))=0,"n/a",(INDEX(Historical!$C$7:$C$1259,MATCH(B148,Historical!$B$7:$B$1281,0))/INDEX(Historical!$D$7:$D$1257,MATCH(B148,Historical!$B$7:$B$1281,0))-1)*100)</f>
        <v>1.4577259475218707</v>
      </c>
      <c r="T148" s="673">
        <f>IF(INDEX(Historical!$F$7:$F$1250,MATCH(B148,Historical!$B$7:$B$1281,0))=0,"n/a",((INDEX(Historical!$C$7:$C$1259,MATCH(B148,Historical!$B$7:$B$1281,0))/INDEX(Historical!$F$7:$F$1250,MATCH(B148,Historical!$B$7:$B$1281,0)))^(1/3)-1)*100)</f>
        <v>4.3804758743955396</v>
      </c>
      <c r="U148" s="673">
        <f>IF(INDEX(Historical!$H$7:$H$1250,MATCH(B148,Historical!$B$7:$B$1281,0))=0,"n/a",((INDEX(Historical!$C$7:$C$1259,MATCH(B148,Historical!$B$7:$B$1281,0))/INDEX(Historical!$H$7:$H$1250,MATCH(B148,Historical!$B$7:$B$1281,0)))^(1/5)-1)*100)</f>
        <v>3.8573773084258578</v>
      </c>
      <c r="V148" s="673">
        <f>IF(INDEX(Historical!$O$7:$O$1250,MATCH(B148,Historical!$B$7:$B$1281,0))=0,"n/a",((INDEX(Historical!$C$7:$C$1259,MATCH(B148,Historical!$B$7:$B$1281,0))/INDEX(Historical!$O$7:$O$1250,MATCH(B148,Historical!$B$7:$B$1281,0)))^(1/10)-1)*100)</f>
        <v>7.1773462536293131</v>
      </c>
      <c r="W148" s="674">
        <f t="shared" si="66"/>
        <v>0.53743781783905542</v>
      </c>
      <c r="X148" s="675" t="str">
        <f t="shared" si="67"/>
        <v>n/a</v>
      </c>
      <c r="Y148" s="644" t="s">
        <v>4584</v>
      </c>
      <c r="Z148" s="624" t="str">
        <f t="shared" si="68"/>
        <v>n/a</v>
      </c>
      <c r="AA148" s="853" t="str">
        <f t="shared" si="69"/>
        <v>n/a</v>
      </c>
      <c r="AB148" s="854">
        <v>12</v>
      </c>
      <c r="AC148" s="833">
        <v>-5.25</v>
      </c>
      <c r="AD148" s="833" t="s">
        <v>136</v>
      </c>
      <c r="AE148" s="833">
        <v>1.31</v>
      </c>
      <c r="AF148" s="833">
        <v>1.34</v>
      </c>
      <c r="AG148" s="833">
        <v>3.9</v>
      </c>
      <c r="AH148" s="833">
        <v>-33.800000000000004</v>
      </c>
      <c r="AI148" s="833">
        <v>57.95</v>
      </c>
      <c r="AJ148" s="833">
        <v>-16</v>
      </c>
      <c r="AK148" s="833">
        <v>13.96</v>
      </c>
      <c r="AL148" s="845">
        <v>234190</v>
      </c>
      <c r="AM148" s="839">
        <v>0.2</v>
      </c>
      <c r="AN148" s="833">
        <v>0.39</v>
      </c>
      <c r="AO148" s="711" t="str">
        <f t="shared" si="70"/>
        <v>n/a</v>
      </c>
      <c r="AP148" s="712">
        <f t="shared" si="71"/>
        <v>10.257965868293432</v>
      </c>
      <c r="AQ148" s="855" t="str">
        <f t="shared" si="72"/>
        <v>n/a</v>
      </c>
      <c r="AR148" s="624">
        <f>INDEX(Historical!$C$7:$C$1259,MATCH(B148,Historical!$B$7:$B$1281,0))*IF(AH148="n/a",1.03,IF(AH148&lt;0,1.01,IF(AH148&gt;10,1.1,(1+AH148/100))))</f>
        <v>3.5148000000000001</v>
      </c>
      <c r="AS148" s="853">
        <f t="shared" si="73"/>
        <v>3.8662800000000006</v>
      </c>
      <c r="AT148" s="853">
        <f t="shared" si="77"/>
        <v>4.2529080000000006</v>
      </c>
      <c r="AU148" s="853">
        <f t="shared" si="77"/>
        <v>4.6781988000000014</v>
      </c>
      <c r="AV148" s="853">
        <f t="shared" si="77"/>
        <v>5.1460186800000018</v>
      </c>
      <c r="AW148" s="624">
        <f t="shared" si="74"/>
        <v>21.458205480000004</v>
      </c>
      <c r="AX148" s="719">
        <f t="shared" si="75"/>
        <v>39.466995549016012</v>
      </c>
      <c r="AY148" s="900">
        <v>1.42</v>
      </c>
      <c r="AZ148" s="839">
        <v>80.569999999999993</v>
      </c>
      <c r="BA148" s="839">
        <v>-5.0200000000000005</v>
      </c>
      <c r="BB148" s="839">
        <v>15.509999999999998</v>
      </c>
      <c r="BC148" s="839">
        <v>28.749999999999996</v>
      </c>
      <c r="BE148" s="597">
        <v>1983</v>
      </c>
      <c r="BF148" s="865">
        <f t="shared" si="76"/>
        <v>3</v>
      </c>
      <c r="BG148" s="849">
        <v>2</v>
      </c>
    </row>
    <row r="149" spans="1:59" s="687" customFormat="1" ht="13.5" thickBot="1" x14ac:dyDescent="0.25">
      <c r="B149" s="795"/>
      <c r="E149" s="796"/>
      <c r="F149" s="783"/>
      <c r="J149" s="702"/>
      <c r="L149" s="784"/>
      <c r="M149" s="783"/>
      <c r="N149" s="783"/>
      <c r="O149" s="702"/>
      <c r="R149" s="783"/>
      <c r="S149" s="785"/>
      <c r="T149" s="785"/>
      <c r="U149" s="785"/>
      <c r="V149" s="785"/>
      <c r="W149" s="785"/>
      <c r="X149" s="785"/>
      <c r="Y149" s="795"/>
      <c r="Z149" s="702"/>
      <c r="AC149" s="786"/>
      <c r="AD149" s="786"/>
      <c r="AE149" s="786"/>
      <c r="AF149" s="786"/>
      <c r="AG149" s="786"/>
      <c r="AH149" s="786"/>
      <c r="AI149" s="786"/>
      <c r="AJ149" s="786"/>
      <c r="AK149" s="786"/>
      <c r="AL149" s="786"/>
      <c r="AM149" s="786"/>
      <c r="AN149" s="786"/>
      <c r="AO149" s="702"/>
      <c r="AR149" s="787"/>
      <c r="AS149" s="788"/>
      <c r="AT149" s="788"/>
      <c r="AU149" s="788"/>
      <c r="AV149" s="788"/>
      <c r="AW149" s="787"/>
      <c r="AX149" s="788"/>
      <c r="AY149" s="702"/>
      <c r="BD149" s="796"/>
      <c r="BE149" s="783"/>
      <c r="BF149" s="783"/>
    </row>
    <row r="150" spans="1:59" x14ac:dyDescent="0.2">
      <c r="A150" s="831" t="s">
        <v>4227</v>
      </c>
      <c r="B150" s="630">
        <f>COUNTA(B7:B148)</f>
        <v>142</v>
      </c>
      <c r="E150" s="801">
        <f>AVERAGE(E7:E148)</f>
        <v>39.992957746478872</v>
      </c>
      <c r="I150" s="789">
        <f>AVERAGE(I7:I148)</f>
        <v>108.76492957746483</v>
      </c>
      <c r="J150" s="790">
        <f>AVERAGE(J7:J148)</f>
        <v>2.5409658791155394</v>
      </c>
      <c r="K150" s="797">
        <f>AVERAGE(K7:K148)</f>
        <v>0.58097887323943664</v>
      </c>
      <c r="M150" s="789">
        <f>AVERAGE(M7:M148)</f>
        <v>2.208535211267606</v>
      </c>
      <c r="O150" s="797">
        <f>AVERAGE(O7:O148)</f>
        <v>0.55136799747025889</v>
      </c>
      <c r="R150" s="789">
        <f t="shared" ref="R150:X150" si="78">AVERAGE(R7:R148)</f>
        <v>5.299876376429701</v>
      </c>
      <c r="S150" s="798">
        <f t="shared" si="78"/>
        <v>5.6174315213300261</v>
      </c>
      <c r="T150" s="798">
        <f t="shared" si="78"/>
        <v>7.3639591524406924</v>
      </c>
      <c r="U150" s="798">
        <f t="shared" si="78"/>
        <v>7.0459885770822428</v>
      </c>
      <c r="V150" s="798">
        <f t="shared" si="78"/>
        <v>7.9524143190034122</v>
      </c>
      <c r="W150" s="799">
        <f t="shared" si="78"/>
        <v>0.93963947897124345</v>
      </c>
      <c r="X150" s="800">
        <f t="shared" si="78"/>
        <v>1.8649475604960684</v>
      </c>
      <c r="Z150" s="790">
        <f>AVERAGE(Z7:Z148)</f>
        <v>63.65138742752918</v>
      </c>
      <c r="AA150" s="789">
        <f>AVERAGE(AA7:AA148)</f>
        <v>29.342824866245397</v>
      </c>
      <c r="AB150" s="678"/>
      <c r="AC150" s="789">
        <f t="shared" ref="AC150:BC150" si="79">AVERAGE(AC7:AC148)</f>
        <v>3.6594814814814809</v>
      </c>
      <c r="AD150" s="789">
        <f t="shared" si="79"/>
        <v>3.848108108108109</v>
      </c>
      <c r="AE150" s="789">
        <f t="shared" si="79"/>
        <v>4.0010370370370367</v>
      </c>
      <c r="AF150" s="789">
        <f t="shared" si="79"/>
        <v>7.1730597014925355</v>
      </c>
      <c r="AG150" s="789">
        <f t="shared" si="79"/>
        <v>27.1203007518797</v>
      </c>
      <c r="AH150" s="789">
        <f t="shared" si="79"/>
        <v>3.924626865671645</v>
      </c>
      <c r="AI150" s="789">
        <f t="shared" si="79"/>
        <v>10.532047244094487</v>
      </c>
      <c r="AJ150" s="789">
        <f t="shared" si="79"/>
        <v>5.1253731343283571</v>
      </c>
      <c r="AK150" s="789">
        <f t="shared" si="79"/>
        <v>8.8044094488188982</v>
      </c>
      <c r="AL150" s="927">
        <f t="shared" si="79"/>
        <v>40708.003629629617</v>
      </c>
      <c r="AM150" s="789">
        <f t="shared" si="79"/>
        <v>2.288656716417909</v>
      </c>
      <c r="AN150" s="789">
        <f t="shared" si="79"/>
        <v>1.0738694029850742</v>
      </c>
      <c r="AO150" s="882">
        <f t="shared" si="79"/>
        <v>-19.735474977669725</v>
      </c>
      <c r="AP150" s="789">
        <f t="shared" si="79"/>
        <v>9.5869544561977857</v>
      </c>
      <c r="AQ150" s="916">
        <f t="shared" si="79"/>
        <v>154.38280933042051</v>
      </c>
      <c r="AR150" s="915">
        <f t="shared" si="79"/>
        <v>2.225962704657066</v>
      </c>
      <c r="AS150" s="789">
        <f t="shared" si="79"/>
        <v>2.3818396568620894</v>
      </c>
      <c r="AT150" s="789">
        <f t="shared" si="79"/>
        <v>2.5485723391116966</v>
      </c>
      <c r="AU150" s="789">
        <f t="shared" si="79"/>
        <v>2.7290773132344217</v>
      </c>
      <c r="AV150" s="789">
        <f t="shared" si="79"/>
        <v>2.9245805780843148</v>
      </c>
      <c r="AW150" s="789">
        <f t="shared" si="79"/>
        <v>12.810032591949589</v>
      </c>
      <c r="AX150" s="916">
        <f t="shared" si="79"/>
        <v>14.602925995729157</v>
      </c>
      <c r="AY150" s="915">
        <f t="shared" si="79"/>
        <v>0.86096296296296315</v>
      </c>
      <c r="AZ150" s="789">
        <f t="shared" si="79"/>
        <v>73.956135899206458</v>
      </c>
      <c r="BA150" s="789">
        <f t="shared" si="79"/>
        <v>-11.480754155730539</v>
      </c>
      <c r="BB150" s="789">
        <f t="shared" si="79"/>
        <v>1.0471613561421724</v>
      </c>
      <c r="BC150" s="916">
        <f t="shared" si="79"/>
        <v>10.5711457249345</v>
      </c>
      <c r="BD150" s="789"/>
      <c r="BE150" s="678">
        <f>AVERAGE(BE7:BE148)</f>
        <v>1981.7042253521126</v>
      </c>
      <c r="BF150" s="789">
        <f>AVERAGE(BF7:BF148)</f>
        <v>3.6619718309859155</v>
      </c>
      <c r="BG150" s="789">
        <f>AVERAGE(BG7:BG148)</f>
        <v>5.4968656716417952</v>
      </c>
    </row>
    <row r="151" spans="1:59" x14ac:dyDescent="0.2">
      <c r="O151" s="911"/>
      <c r="W151" s="926"/>
      <c r="X151" s="926"/>
      <c r="AC151" s="832"/>
      <c r="AD151" s="832"/>
      <c r="AE151" s="832"/>
      <c r="AF151" s="832"/>
      <c r="AG151" s="832"/>
      <c r="AH151" s="832"/>
      <c r="AI151" s="832"/>
      <c r="AJ151" s="832"/>
      <c r="AK151" s="832"/>
      <c r="AL151" s="928"/>
      <c r="AM151" s="832"/>
      <c r="AN151" s="630"/>
      <c r="AO151" s="832"/>
      <c r="AQ151" s="630"/>
      <c r="AR151" s="832"/>
      <c r="AS151" s="832"/>
      <c r="AT151" s="832"/>
      <c r="AU151" s="832"/>
      <c r="AV151" s="832"/>
      <c r="AW151" s="832"/>
      <c r="AX151" s="630"/>
      <c r="AY151" s="832"/>
      <c r="BC151" s="630"/>
      <c r="BD151" s="832"/>
      <c r="BE151" s="914"/>
      <c r="BF151" s="832"/>
    </row>
    <row r="152" spans="1:59" x14ac:dyDescent="0.2">
      <c r="A152" s="832" t="s">
        <v>4327</v>
      </c>
      <c r="I152" s="630"/>
      <c r="J152" s="832"/>
      <c r="O152" s="911"/>
      <c r="W152" s="926"/>
      <c r="X152" s="926"/>
      <c r="AC152" s="832"/>
      <c r="AD152" s="832"/>
      <c r="AE152" s="832"/>
      <c r="AF152" s="832"/>
      <c r="AG152" s="832"/>
      <c r="AH152" s="832"/>
      <c r="AI152" s="832"/>
      <c r="AJ152" s="832"/>
      <c r="AK152" s="832"/>
      <c r="AL152" s="928"/>
      <c r="AM152" s="832"/>
      <c r="AN152" s="630"/>
      <c r="AO152" s="832"/>
      <c r="AQ152" s="630"/>
      <c r="AR152" s="832"/>
      <c r="AS152" s="832"/>
      <c r="AT152" s="832"/>
      <c r="AU152" s="832"/>
      <c r="AV152" s="832"/>
      <c r="AW152" s="832"/>
      <c r="AX152" s="630"/>
      <c r="AY152" s="832"/>
      <c r="BC152" s="630"/>
      <c r="BD152" s="832"/>
      <c r="BE152" s="914"/>
      <c r="BF152" s="832"/>
    </row>
    <row r="153" spans="1:59" x14ac:dyDescent="0.2">
      <c r="A153" s="832" t="s">
        <v>4277</v>
      </c>
      <c r="B153" s="630">
        <f t="shared" ref="B153:B163" si="80">COUNTIF($C$7:$C$148,"="&amp;$A153)</f>
        <v>3</v>
      </c>
      <c r="E153" s="801">
        <f t="shared" ref="E153:E163" si="81">AVERAGEIFS($E$7:$E$148,$C$7:$C$148,"="&amp;$A153)</f>
        <v>36.666666666666664</v>
      </c>
      <c r="I153" s="909">
        <f t="shared" ref="I153:K163" si="82">AVERAGEIFS(I$7:I$148,$C$7:$C$148,"="&amp;$A153)</f>
        <v>32.82</v>
      </c>
      <c r="J153" s="789">
        <f t="shared" si="82"/>
        <v>4.6570926975685536</v>
      </c>
      <c r="K153" s="797">
        <f t="shared" si="82"/>
        <v>0.34583333333333338</v>
      </c>
      <c r="L153" s="801"/>
      <c r="M153" s="789">
        <f t="shared" ref="M153:M163" si="83">AVERAGEIFS(M$7:M$148,$C$7:$C$148,"="&amp;$A153)</f>
        <v>1.3833333333333335</v>
      </c>
      <c r="N153" s="801"/>
      <c r="O153" s="797">
        <f t="shared" ref="O153:O163" si="84">AVERAGEIFS(O$7:O$148,$C$7:$C$148,"="&amp;$A153)</f>
        <v>0.34</v>
      </c>
      <c r="P153" s="801"/>
      <c r="Q153" s="801"/>
      <c r="R153" s="789">
        <f t="shared" ref="R153:X163" si="85">AVERAGEIFS(R$7:R$148,$C$7:$C$148,"="&amp;$A153)</f>
        <v>1.8790849673202576</v>
      </c>
      <c r="S153" s="789">
        <f t="shared" si="85"/>
        <v>2.2855863286065148</v>
      </c>
      <c r="T153" s="789">
        <f t="shared" si="85"/>
        <v>2.6105121248820584</v>
      </c>
      <c r="U153" s="789">
        <f t="shared" si="85"/>
        <v>2.9365855993643457</v>
      </c>
      <c r="V153" s="789">
        <f t="shared" si="85"/>
        <v>5.0190506902137413</v>
      </c>
      <c r="W153" s="800">
        <f t="shared" si="85"/>
        <v>0.72372353190518479</v>
      </c>
      <c r="X153" s="800">
        <f t="shared" si="85"/>
        <v>0.2294945676810955</v>
      </c>
      <c r="Y153" s="630"/>
      <c r="Z153" s="789">
        <f t="shared" ref="Z153:AA163" si="86">AVERAGEIFS(Z$7:Z$148,$C$7:$C$148,"="&amp;$A153)</f>
        <v>36.269430051813472</v>
      </c>
      <c r="AA153" s="789">
        <f t="shared" si="86"/>
        <v>9.2694300518134725</v>
      </c>
      <c r="AB153" s="789"/>
      <c r="AC153" s="789">
        <f t="shared" ref="AC153:AL163" si="87">AVERAGEIFS(AC$7:AC$148,$C$7:$C$148,"="&amp;$A153)</f>
        <v>0.16</v>
      </c>
      <c r="AD153" s="789" t="e">
        <f t="shared" si="87"/>
        <v>#DIV/0!</v>
      </c>
      <c r="AE153" s="789">
        <f t="shared" si="87"/>
        <v>1.0566666666666669</v>
      </c>
      <c r="AF153" s="789">
        <f t="shared" si="87"/>
        <v>1.5099999999999998</v>
      </c>
      <c r="AG153" s="789">
        <f t="shared" si="87"/>
        <v>2.5666666666666669</v>
      </c>
      <c r="AH153" s="789">
        <f t="shared" si="87"/>
        <v>-29.3</v>
      </c>
      <c r="AI153" s="789">
        <f t="shared" si="87"/>
        <v>2.19</v>
      </c>
      <c r="AJ153" s="789">
        <f t="shared" si="87"/>
        <v>-3.6666666666666674</v>
      </c>
      <c r="AK153" s="789">
        <f t="shared" si="87"/>
        <v>1.98</v>
      </c>
      <c r="AL153" s="927">
        <f t="shared" si="87"/>
        <v>70203.333333333328</v>
      </c>
      <c r="AM153" s="789">
        <f t="shared" ref="AM153:AV163" si="88">AVERAGEIFS(AM$7:AM$148,$C$7:$C$148,"="&amp;$A153)</f>
        <v>0.16</v>
      </c>
      <c r="AN153" s="912">
        <f t="shared" si="88"/>
        <v>0.81333333333333335</v>
      </c>
      <c r="AO153" s="789">
        <f t="shared" si="88"/>
        <v>-1.5450111819378858</v>
      </c>
      <c r="AP153" s="789">
        <f t="shared" si="88"/>
        <v>7.5936782969329002</v>
      </c>
      <c r="AQ153" s="912">
        <f t="shared" si="88"/>
        <v>-57.910914994873117</v>
      </c>
      <c r="AR153" s="789">
        <f t="shared" si="88"/>
        <v>1.4091500000000001</v>
      </c>
      <c r="AS153" s="789">
        <f t="shared" si="88"/>
        <v>1.4537031000000002</v>
      </c>
      <c r="AT153" s="789">
        <f t="shared" si="88"/>
        <v>1.4835047032453337</v>
      </c>
      <c r="AU153" s="789">
        <f t="shared" si="88"/>
        <v>1.5139889403923554</v>
      </c>
      <c r="AV153" s="789">
        <f t="shared" si="88"/>
        <v>1.5451728014915453</v>
      </c>
      <c r="AW153" s="789">
        <f t="shared" ref="AW153:BC163" si="89">AVERAGEIFS(AW$7:AW$148,$C$7:$C$148,"="&amp;$A153)</f>
        <v>7.4055195451292342</v>
      </c>
      <c r="AX153" s="912">
        <f t="shared" si="89"/>
        <v>25.049065927379413</v>
      </c>
      <c r="AY153" s="789">
        <f t="shared" si="89"/>
        <v>0.91666666666666663</v>
      </c>
      <c r="AZ153" s="789">
        <f t="shared" si="89"/>
        <v>36.623333333333328</v>
      </c>
      <c r="BA153" s="789">
        <f t="shared" si="89"/>
        <v>-19.723333333333333</v>
      </c>
      <c r="BB153" s="789">
        <f t="shared" si="89"/>
        <v>-0.92666666666666642</v>
      </c>
      <c r="BC153" s="912">
        <f t="shared" si="89"/>
        <v>7.5666666666666664</v>
      </c>
      <c r="BD153" s="789"/>
      <c r="BE153" s="678">
        <f t="shared" ref="BE153:BG163" si="90">AVERAGEIFS(BE$7:BE$148,$C$7:$C$148,"="&amp;$A153)</f>
        <v>1984.6666666666667</v>
      </c>
      <c r="BF153" s="789">
        <f t="shared" si="90"/>
        <v>3</v>
      </c>
      <c r="BG153" s="789">
        <f t="shared" si="90"/>
        <v>0.96666666666666645</v>
      </c>
    </row>
    <row r="154" spans="1:59" x14ac:dyDescent="0.2">
      <c r="A154" s="832" t="s">
        <v>245</v>
      </c>
      <c r="B154" s="630">
        <f t="shared" si="80"/>
        <v>8</v>
      </c>
      <c r="E154" s="801">
        <f t="shared" si="81"/>
        <v>47.875</v>
      </c>
      <c r="I154" s="909">
        <f t="shared" si="82"/>
        <v>114.04875</v>
      </c>
      <c r="J154" s="789">
        <f t="shared" si="82"/>
        <v>2.7959251505270637</v>
      </c>
      <c r="K154" s="797">
        <f t="shared" si="82"/>
        <v>0.64312500000000006</v>
      </c>
      <c r="L154" s="801"/>
      <c r="M154" s="789">
        <f t="shared" si="83"/>
        <v>2.5725000000000002</v>
      </c>
      <c r="N154" s="801"/>
      <c r="O154" s="797">
        <f t="shared" si="84"/>
        <v>0.62000000000000011</v>
      </c>
      <c r="P154" s="801"/>
      <c r="Q154" s="801"/>
      <c r="R154" s="789">
        <f t="shared" si="85"/>
        <v>3.974123703008821</v>
      </c>
      <c r="S154" s="789">
        <f t="shared" si="85"/>
        <v>3.8650581248603126</v>
      </c>
      <c r="T154" s="789">
        <f t="shared" si="85"/>
        <v>6.0254374206502046</v>
      </c>
      <c r="U154" s="789">
        <f t="shared" si="85"/>
        <v>7.0067965111562742</v>
      </c>
      <c r="V154" s="789">
        <f t="shared" si="85"/>
        <v>9.9928796780911959</v>
      </c>
      <c r="W154" s="800">
        <f t="shared" si="85"/>
        <v>0.75424264446135736</v>
      </c>
      <c r="X154" s="800">
        <f t="shared" si="85"/>
        <v>0.78076335207796643</v>
      </c>
      <c r="Y154" s="630"/>
      <c r="Z154" s="789">
        <f t="shared" si="86"/>
        <v>111.65163189197541</v>
      </c>
      <c r="AA154" s="789">
        <f t="shared" si="86"/>
        <v>43.737837755647092</v>
      </c>
      <c r="AB154" s="789"/>
      <c r="AC154" s="789">
        <f t="shared" si="87"/>
        <v>3.03</v>
      </c>
      <c r="AD154" s="789">
        <f t="shared" si="87"/>
        <v>2.774</v>
      </c>
      <c r="AE154" s="789">
        <f t="shared" si="87"/>
        <v>2.3225000000000002</v>
      </c>
      <c r="AF154" s="789">
        <f t="shared" si="87"/>
        <v>9.0285714285714285</v>
      </c>
      <c r="AG154" s="789">
        <f t="shared" si="87"/>
        <v>21.4</v>
      </c>
      <c r="AH154" s="789">
        <f t="shared" si="87"/>
        <v>2.9875000000000007</v>
      </c>
      <c r="AI154" s="789">
        <f t="shared" si="87"/>
        <v>23.300000000000004</v>
      </c>
      <c r="AJ154" s="789">
        <f t="shared" si="87"/>
        <v>1.5749999999999993</v>
      </c>
      <c r="AK154" s="789">
        <f t="shared" si="87"/>
        <v>11.782857142857143</v>
      </c>
      <c r="AL154" s="927">
        <f t="shared" si="87"/>
        <v>53551.426249999997</v>
      </c>
      <c r="AM154" s="789">
        <f t="shared" si="88"/>
        <v>1.8399999999999999</v>
      </c>
      <c r="AN154" s="912">
        <f t="shared" si="88"/>
        <v>1.7157142857142855</v>
      </c>
      <c r="AO154" s="789">
        <f t="shared" si="88"/>
        <v>-34.162090614506191</v>
      </c>
      <c r="AP154" s="789">
        <f t="shared" si="88"/>
        <v>9.8027216616833375</v>
      </c>
      <c r="AQ154" s="912">
        <f t="shared" si="88"/>
        <v>285.83943332575575</v>
      </c>
      <c r="AR154" s="789">
        <f t="shared" si="88"/>
        <v>2.6365156249999999</v>
      </c>
      <c r="AS154" s="789">
        <f t="shared" si="88"/>
        <v>2.8236745003124999</v>
      </c>
      <c r="AT154" s="789">
        <f t="shared" si="88"/>
        <v>3.0463544977906256</v>
      </c>
      <c r="AU154" s="789">
        <f t="shared" si="88"/>
        <v>3.2900029680395697</v>
      </c>
      <c r="AV154" s="789">
        <f t="shared" si="88"/>
        <v>3.5566701834332424</v>
      </c>
      <c r="AW154" s="789">
        <f t="shared" si="89"/>
        <v>15.353217774575937</v>
      </c>
      <c r="AX154" s="912">
        <f t="shared" si="89"/>
        <v>16.614936570626938</v>
      </c>
      <c r="AY154" s="789">
        <f t="shared" si="89"/>
        <v>1.18875</v>
      </c>
      <c r="AZ154" s="789">
        <f t="shared" si="89"/>
        <v>106.36125000000003</v>
      </c>
      <c r="BA154" s="789">
        <f t="shared" si="89"/>
        <v>-11.15</v>
      </c>
      <c r="BB154" s="789">
        <f t="shared" si="89"/>
        <v>-0.24624999999999997</v>
      </c>
      <c r="BC154" s="912">
        <f t="shared" si="89"/>
        <v>8.4350000000000005</v>
      </c>
      <c r="BD154" s="789"/>
      <c r="BE154" s="678">
        <f t="shared" si="90"/>
        <v>1973.5</v>
      </c>
      <c r="BF154" s="789">
        <f t="shared" si="90"/>
        <v>4.75</v>
      </c>
      <c r="BG154" s="789">
        <f t="shared" si="90"/>
        <v>4.0125000000000002</v>
      </c>
    </row>
    <row r="155" spans="1:59" x14ac:dyDescent="0.2">
      <c r="A155" s="832" t="s">
        <v>128</v>
      </c>
      <c r="B155" s="630">
        <f t="shared" si="80"/>
        <v>18</v>
      </c>
      <c r="E155" s="801">
        <f t="shared" si="81"/>
        <v>48.333333333333336</v>
      </c>
      <c r="I155" s="909">
        <f t="shared" si="82"/>
        <v>87.846111111111114</v>
      </c>
      <c r="J155" s="789">
        <f t="shared" si="82"/>
        <v>2.8234403946454432</v>
      </c>
      <c r="K155" s="797">
        <f t="shared" si="82"/>
        <v>0.56931666666666669</v>
      </c>
      <c r="L155" s="801"/>
      <c r="M155" s="789">
        <f t="shared" si="83"/>
        <v>2.2772666666666668</v>
      </c>
      <c r="N155" s="801"/>
      <c r="O155" s="797">
        <f t="shared" si="84"/>
        <v>0.54236548004314988</v>
      </c>
      <c r="P155" s="801"/>
      <c r="Q155" s="801"/>
      <c r="R155" s="789">
        <f t="shared" si="85"/>
        <v>4.9101648900747978</v>
      </c>
      <c r="S155" s="789">
        <f t="shared" si="85"/>
        <v>5.1297033897861528</v>
      </c>
      <c r="T155" s="789">
        <f t="shared" si="85"/>
        <v>6.8694230841184769</v>
      </c>
      <c r="U155" s="789">
        <f t="shared" si="85"/>
        <v>6.5648399019419168</v>
      </c>
      <c r="V155" s="789">
        <f t="shared" si="85"/>
        <v>8.3999608508584664</v>
      </c>
      <c r="W155" s="800">
        <f t="shared" si="85"/>
        <v>0.83291615789156359</v>
      </c>
      <c r="X155" s="800">
        <f t="shared" si="85"/>
        <v>1.318202926077678</v>
      </c>
      <c r="Y155" s="630"/>
      <c r="Z155" s="789">
        <f t="shared" si="86"/>
        <v>59.857795234308391</v>
      </c>
      <c r="AA155" s="789">
        <f t="shared" si="86"/>
        <v>26.338370493978967</v>
      </c>
      <c r="AB155" s="789"/>
      <c r="AC155" s="789">
        <f t="shared" si="87"/>
        <v>3.0805555555555557</v>
      </c>
      <c r="AD155" s="789">
        <f t="shared" si="87"/>
        <v>4.864285714285713</v>
      </c>
      <c r="AE155" s="789">
        <f t="shared" si="87"/>
        <v>3.3255555555555549</v>
      </c>
      <c r="AF155" s="789">
        <f t="shared" si="87"/>
        <v>17.442222222222217</v>
      </c>
      <c r="AG155" s="789">
        <f t="shared" si="87"/>
        <v>109.08333333333336</v>
      </c>
      <c r="AH155" s="789">
        <f t="shared" si="87"/>
        <v>10.550000000000004</v>
      </c>
      <c r="AI155" s="789">
        <f t="shared" si="87"/>
        <v>13.074374999999998</v>
      </c>
      <c r="AJ155" s="789">
        <f t="shared" si="87"/>
        <v>2.3388888888888895</v>
      </c>
      <c r="AK155" s="789">
        <f t="shared" si="87"/>
        <v>7.0294117647058822</v>
      </c>
      <c r="AL155" s="927">
        <f t="shared" si="87"/>
        <v>85268.333333333328</v>
      </c>
      <c r="AM155" s="789">
        <f t="shared" si="88"/>
        <v>2.3011111111111107</v>
      </c>
      <c r="AN155" s="912">
        <f t="shared" si="88"/>
        <v>3.198888888888888</v>
      </c>
      <c r="AO155" s="789">
        <f t="shared" si="88"/>
        <v>-17.608021678700997</v>
      </c>
      <c r="AP155" s="789">
        <f t="shared" si="88"/>
        <v>9.3882802965873626</v>
      </c>
      <c r="AQ155" s="912">
        <f t="shared" si="88"/>
        <v>259.26637538034487</v>
      </c>
      <c r="AR155" s="789">
        <f t="shared" si="88"/>
        <v>2.3380472222222224</v>
      </c>
      <c r="AS155" s="789">
        <f t="shared" si="88"/>
        <v>2.4763649392777776</v>
      </c>
      <c r="AT155" s="789">
        <f t="shared" si="88"/>
        <v>2.6180766797563115</v>
      </c>
      <c r="AU155" s="789">
        <f t="shared" si="88"/>
        <v>2.7690133290899706</v>
      </c>
      <c r="AV155" s="789">
        <f t="shared" si="88"/>
        <v>2.9298409781881003</v>
      </c>
      <c r="AW155" s="789">
        <f t="shared" si="89"/>
        <v>13.131343148534381</v>
      </c>
      <c r="AX155" s="912">
        <f t="shared" si="89"/>
        <v>16.189514909219273</v>
      </c>
      <c r="AY155" s="789">
        <f t="shared" si="89"/>
        <v>0.50722222222222213</v>
      </c>
      <c r="AZ155" s="789">
        <f t="shared" si="89"/>
        <v>47.62833333333333</v>
      </c>
      <c r="BA155" s="789">
        <f t="shared" si="89"/>
        <v>-15.099444444444446</v>
      </c>
      <c r="BB155" s="789">
        <f t="shared" si="89"/>
        <v>-2.7961111111111108</v>
      </c>
      <c r="BC155" s="912">
        <f t="shared" si="89"/>
        <v>0.61833333333333285</v>
      </c>
      <c r="BD155" s="789"/>
      <c r="BE155" s="678">
        <f t="shared" si="90"/>
        <v>1973</v>
      </c>
      <c r="BF155" s="789">
        <f t="shared" si="90"/>
        <v>4.8888888888888893</v>
      </c>
      <c r="BG155" s="789">
        <f t="shared" si="90"/>
        <v>8.4833333333333343</v>
      </c>
    </row>
    <row r="156" spans="1:59" x14ac:dyDescent="0.2">
      <c r="A156" s="832" t="s">
        <v>178</v>
      </c>
      <c r="B156" s="630">
        <f t="shared" si="80"/>
        <v>4</v>
      </c>
      <c r="E156" s="801">
        <f t="shared" si="81"/>
        <v>32.75</v>
      </c>
      <c r="I156" s="909">
        <f t="shared" si="82"/>
        <v>53.28</v>
      </c>
      <c r="J156" s="789">
        <f t="shared" si="82"/>
        <v>5.5889442767568278</v>
      </c>
      <c r="K156" s="797">
        <f t="shared" si="82"/>
        <v>0.751</v>
      </c>
      <c r="L156" s="801"/>
      <c r="M156" s="789">
        <f t="shared" si="83"/>
        <v>3.004</v>
      </c>
      <c r="N156" s="801"/>
      <c r="O156" s="797">
        <f t="shared" si="84"/>
        <v>0.7024999999999999</v>
      </c>
      <c r="P156" s="801"/>
      <c r="Q156" s="801"/>
      <c r="R156" s="789">
        <f t="shared" si="85"/>
        <v>5.6549976205890964</v>
      </c>
      <c r="S156" s="789">
        <f t="shared" si="85"/>
        <v>5.956793002709043</v>
      </c>
      <c r="T156" s="789">
        <f t="shared" si="85"/>
        <v>10.46184994570531</v>
      </c>
      <c r="U156" s="789">
        <f t="shared" si="85"/>
        <v>9.1593430902510615</v>
      </c>
      <c r="V156" s="789">
        <f t="shared" si="85"/>
        <v>9.6507189834823492</v>
      </c>
      <c r="W156" s="800">
        <f t="shared" si="85"/>
        <v>0.85440297623731343</v>
      </c>
      <c r="X156" s="800">
        <f t="shared" si="85"/>
        <v>0.51005141228285078</v>
      </c>
      <c r="Y156" s="630"/>
      <c r="Z156" s="789">
        <f t="shared" si="86"/>
        <v>122.51277139208175</v>
      </c>
      <c r="AA156" s="789">
        <f t="shared" si="86"/>
        <v>17.872217661010765</v>
      </c>
      <c r="AB156" s="789"/>
      <c r="AC156" s="789">
        <f t="shared" si="87"/>
        <v>-0.82500000000000018</v>
      </c>
      <c r="AD156" s="789">
        <f t="shared" si="87"/>
        <v>3.99</v>
      </c>
      <c r="AE156" s="789">
        <f t="shared" si="87"/>
        <v>1.7524999999999999</v>
      </c>
      <c r="AF156" s="789">
        <f t="shared" si="87"/>
        <v>1.2575000000000001</v>
      </c>
      <c r="AG156" s="789">
        <f t="shared" si="87"/>
        <v>2.95</v>
      </c>
      <c r="AH156" s="789">
        <f t="shared" si="87"/>
        <v>-36.15</v>
      </c>
      <c r="AI156" s="789">
        <f t="shared" si="87"/>
        <v>37.706666666666671</v>
      </c>
      <c r="AJ156" s="789">
        <f t="shared" si="87"/>
        <v>3.2249999999999996</v>
      </c>
      <c r="AK156" s="789">
        <f t="shared" si="87"/>
        <v>5.7700000000000005</v>
      </c>
      <c r="AL156" s="927">
        <f t="shared" si="87"/>
        <v>125027.03750000001</v>
      </c>
      <c r="AM156" s="789">
        <f t="shared" si="88"/>
        <v>3.5599999999999996</v>
      </c>
      <c r="AN156" s="912">
        <f t="shared" si="88"/>
        <v>0.495</v>
      </c>
      <c r="AO156" s="789">
        <f t="shared" si="88"/>
        <v>1.9499205913175626</v>
      </c>
      <c r="AP156" s="789">
        <f t="shared" si="88"/>
        <v>14.748287367007888</v>
      </c>
      <c r="AQ156" s="912">
        <f t="shared" si="88"/>
        <v>-5.8385196508095945</v>
      </c>
      <c r="AR156" s="789">
        <f t="shared" si="88"/>
        <v>3.0095452500000004</v>
      </c>
      <c r="AS156" s="789">
        <f t="shared" si="88"/>
        <v>3.2957254000000002</v>
      </c>
      <c r="AT156" s="789">
        <f t="shared" si="88"/>
        <v>3.4637884171825011</v>
      </c>
      <c r="AU156" s="789">
        <f t="shared" si="88"/>
        <v>3.6456572543107182</v>
      </c>
      <c r="AV156" s="789">
        <f t="shared" si="88"/>
        <v>3.8425919561059709</v>
      </c>
      <c r="AW156" s="789">
        <f t="shared" si="89"/>
        <v>17.25730827759919</v>
      </c>
      <c r="AX156" s="912">
        <f t="shared" si="89"/>
        <v>32.196468717602997</v>
      </c>
      <c r="AY156" s="789">
        <f t="shared" si="89"/>
        <v>1.1950000000000001</v>
      </c>
      <c r="AZ156" s="789">
        <f t="shared" si="89"/>
        <v>65.777500000000003</v>
      </c>
      <c r="BA156" s="789">
        <f t="shared" si="89"/>
        <v>-17.484999999999999</v>
      </c>
      <c r="BB156" s="789">
        <f t="shared" si="89"/>
        <v>5.4174999999999995</v>
      </c>
      <c r="BC156" s="912">
        <f t="shared" si="89"/>
        <v>14.209999999999999</v>
      </c>
      <c r="BD156" s="789"/>
      <c r="BE156" s="678">
        <f t="shared" si="90"/>
        <v>1988.75</v>
      </c>
      <c r="BF156" s="789">
        <f t="shared" si="90"/>
        <v>2.75</v>
      </c>
      <c r="BG156" s="789">
        <f t="shared" si="90"/>
        <v>1.4749999999999999</v>
      </c>
    </row>
    <row r="157" spans="1:59" x14ac:dyDescent="0.2">
      <c r="A157" s="832" t="s">
        <v>108</v>
      </c>
      <c r="B157" s="630">
        <f t="shared" si="80"/>
        <v>39</v>
      </c>
      <c r="E157" s="801">
        <f t="shared" si="81"/>
        <v>34.102564102564102</v>
      </c>
      <c r="I157" s="909">
        <f t="shared" si="82"/>
        <v>89.983076923076908</v>
      </c>
      <c r="J157" s="789">
        <f t="shared" si="82"/>
        <v>2.5909347308881898</v>
      </c>
      <c r="K157" s="797">
        <f t="shared" si="82"/>
        <v>0.57923076923076922</v>
      </c>
      <c r="L157" s="801"/>
      <c r="M157" s="789">
        <f t="shared" si="83"/>
        <v>1.8753846153846154</v>
      </c>
      <c r="N157" s="801"/>
      <c r="O157" s="797">
        <f t="shared" si="84"/>
        <v>0.55184684615384605</v>
      </c>
      <c r="P157" s="801"/>
      <c r="Q157" s="801"/>
      <c r="R157" s="789">
        <f t="shared" si="85"/>
        <v>5.111783099730693</v>
      </c>
      <c r="S157" s="789">
        <f t="shared" si="85"/>
        <v>5.4541449291860822</v>
      </c>
      <c r="T157" s="789">
        <f t="shared" si="85"/>
        <v>7.4279747042986628</v>
      </c>
      <c r="U157" s="789">
        <f t="shared" si="85"/>
        <v>6.5243974772851026</v>
      </c>
      <c r="V157" s="789">
        <f t="shared" si="85"/>
        <v>6.5468839048722423</v>
      </c>
      <c r="W157" s="800">
        <f t="shared" si="85"/>
        <v>1.0512369872619658</v>
      </c>
      <c r="X157" s="800">
        <f t="shared" si="85"/>
        <v>0.61479902224030758</v>
      </c>
      <c r="Y157" s="630"/>
      <c r="Z157" s="789">
        <f t="shared" si="86"/>
        <v>46.63257917023833</v>
      </c>
      <c r="AA157" s="789">
        <f t="shared" si="86"/>
        <v>20.789612111609621</v>
      </c>
      <c r="AB157" s="789"/>
      <c r="AC157" s="789">
        <f t="shared" si="87"/>
        <v>4.2340624999999994</v>
      </c>
      <c r="AD157" s="789">
        <f t="shared" si="87"/>
        <v>2.7457142857142856</v>
      </c>
      <c r="AE157" s="789">
        <f t="shared" si="87"/>
        <v>4.7771875000000001</v>
      </c>
      <c r="AF157" s="789">
        <f t="shared" si="87"/>
        <v>7.1443749999999984</v>
      </c>
      <c r="AG157" s="789">
        <f t="shared" si="87"/>
        <v>11.370967741935484</v>
      </c>
      <c r="AH157" s="789">
        <f t="shared" si="87"/>
        <v>37.531249999999993</v>
      </c>
      <c r="AI157" s="789">
        <f t="shared" si="87"/>
        <v>3.5012903225806453</v>
      </c>
      <c r="AJ157" s="789">
        <f t="shared" si="87"/>
        <v>9.9000000000000021</v>
      </c>
      <c r="AK157" s="789">
        <f t="shared" si="87"/>
        <v>9.3879999999999999</v>
      </c>
      <c r="AL157" s="927">
        <f t="shared" si="87"/>
        <v>12820.561250000001</v>
      </c>
      <c r="AM157" s="789">
        <f t="shared" si="88"/>
        <v>5.9212499999999997</v>
      </c>
      <c r="AN157" s="912">
        <f t="shared" si="88"/>
        <v>0.19</v>
      </c>
      <c r="AO157" s="789">
        <f t="shared" si="88"/>
        <v>-11.756950526724506</v>
      </c>
      <c r="AP157" s="789">
        <f t="shared" si="88"/>
        <v>9.1153322081732941</v>
      </c>
      <c r="AQ157" s="912">
        <f t="shared" si="88"/>
        <v>86.098226916838314</v>
      </c>
      <c r="AR157" s="789">
        <f t="shared" si="88"/>
        <v>1.8867648041359935</v>
      </c>
      <c r="AS157" s="789">
        <f t="shared" si="88"/>
        <v>1.9609494376388927</v>
      </c>
      <c r="AT157" s="789">
        <f t="shared" si="88"/>
        <v>2.0894763267277998</v>
      </c>
      <c r="AU157" s="789">
        <f t="shared" si="88"/>
        <v>2.2284844851570287</v>
      </c>
      <c r="AV157" s="789">
        <f t="shared" si="88"/>
        <v>2.3789203079902865</v>
      </c>
      <c r="AW157" s="789">
        <f t="shared" si="89"/>
        <v>10.54459536165</v>
      </c>
      <c r="AX157" s="912">
        <f t="shared" si="89"/>
        <v>14.570040818948687</v>
      </c>
      <c r="AY157" s="789">
        <f t="shared" si="89"/>
        <v>0.89437500000000003</v>
      </c>
      <c r="AZ157" s="789">
        <f t="shared" si="89"/>
        <v>82.177187499999988</v>
      </c>
      <c r="BA157" s="789">
        <f t="shared" si="89"/>
        <v>-6.9812500000000002</v>
      </c>
      <c r="BB157" s="789">
        <f t="shared" si="89"/>
        <v>5.6124999999999998</v>
      </c>
      <c r="BC157" s="912">
        <f t="shared" si="89"/>
        <v>20.577187500000001</v>
      </c>
      <c r="BD157" s="789"/>
      <c r="BE157" s="678">
        <f t="shared" si="90"/>
        <v>1988.1282051282051</v>
      </c>
      <c r="BF157" s="789">
        <f t="shared" si="90"/>
        <v>2.7179487179487181</v>
      </c>
      <c r="BG157" s="789">
        <f t="shared" si="90"/>
        <v>4.4124999999999996</v>
      </c>
    </row>
    <row r="158" spans="1:59" x14ac:dyDescent="0.2">
      <c r="A158" s="832" t="s">
        <v>153</v>
      </c>
      <c r="B158" s="630">
        <f t="shared" si="80"/>
        <v>5</v>
      </c>
      <c r="E158" s="801">
        <f t="shared" si="81"/>
        <v>41.2</v>
      </c>
      <c r="I158" s="909">
        <f t="shared" si="82"/>
        <v>207.98400000000001</v>
      </c>
      <c r="J158" s="789">
        <f t="shared" si="82"/>
        <v>1.4380693413604813</v>
      </c>
      <c r="K158" s="797">
        <f t="shared" si="82"/>
        <v>0.64399999999999991</v>
      </c>
      <c r="L158" s="801"/>
      <c r="M158" s="789">
        <f t="shared" si="83"/>
        <v>2.5759999999999996</v>
      </c>
      <c r="N158" s="801"/>
      <c r="O158" s="797">
        <f t="shared" si="84"/>
        <v>0.60300000000000009</v>
      </c>
      <c r="P158" s="801"/>
      <c r="Q158" s="801"/>
      <c r="R158" s="789">
        <f t="shared" si="85"/>
        <v>6.9203410823272948</v>
      </c>
      <c r="S158" s="789">
        <f t="shared" si="85"/>
        <v>6.8371495206714652</v>
      </c>
      <c r="T158" s="789">
        <f t="shared" si="85"/>
        <v>6.9399214842746471</v>
      </c>
      <c r="U158" s="789">
        <f t="shared" si="85"/>
        <v>8.0588914376813392</v>
      </c>
      <c r="V158" s="789">
        <f t="shared" si="85"/>
        <v>9.2346638678904327</v>
      </c>
      <c r="W158" s="800">
        <f t="shared" si="85"/>
        <v>0.89112541161888825</v>
      </c>
      <c r="X158" s="800">
        <f t="shared" si="85"/>
        <v>2.2743111426126292</v>
      </c>
      <c r="Y158" s="630"/>
      <c r="Z158" s="789">
        <f t="shared" si="86"/>
        <v>60.62318162536981</v>
      </c>
      <c r="AA158" s="789">
        <f t="shared" si="86"/>
        <v>48.015263699147724</v>
      </c>
      <c r="AB158" s="789"/>
      <c r="AC158" s="789">
        <f t="shared" si="87"/>
        <v>4.3920000000000003</v>
      </c>
      <c r="AD158" s="789">
        <f t="shared" si="87"/>
        <v>4.4760000000000009</v>
      </c>
      <c r="AE158" s="789">
        <f t="shared" si="87"/>
        <v>6.35</v>
      </c>
      <c r="AF158" s="789">
        <f t="shared" si="87"/>
        <v>6.3439999999999994</v>
      </c>
      <c r="AG158" s="789">
        <f t="shared" si="87"/>
        <v>13.639999999999997</v>
      </c>
      <c r="AH158" s="789">
        <f t="shared" si="87"/>
        <v>-6.0000000000000009</v>
      </c>
      <c r="AI158" s="789">
        <f t="shared" si="87"/>
        <v>15.657999999999998</v>
      </c>
      <c r="AJ158" s="789">
        <f t="shared" si="87"/>
        <v>3.7</v>
      </c>
      <c r="AK158" s="789">
        <f t="shared" si="87"/>
        <v>12.120000000000001</v>
      </c>
      <c r="AL158" s="927">
        <f t="shared" si="87"/>
        <v>157330</v>
      </c>
      <c r="AM158" s="789">
        <f t="shared" si="88"/>
        <v>0.13599999999999998</v>
      </c>
      <c r="AN158" s="912">
        <f t="shared" si="88"/>
        <v>0.62600000000000011</v>
      </c>
      <c r="AO158" s="789">
        <f t="shared" si="88"/>
        <v>-38.518302920105903</v>
      </c>
      <c r="AP158" s="789">
        <f t="shared" si="88"/>
        <v>9.4969607790418209</v>
      </c>
      <c r="AQ158" s="912">
        <f t="shared" si="88"/>
        <v>257.58512437979397</v>
      </c>
      <c r="AR158" s="789">
        <f t="shared" si="88"/>
        <v>2.5122840000000002</v>
      </c>
      <c r="AS158" s="789">
        <f t="shared" si="88"/>
        <v>2.7111608200000004</v>
      </c>
      <c r="AT158" s="789">
        <f t="shared" si="88"/>
        <v>2.941793834102</v>
      </c>
      <c r="AU158" s="789">
        <f t="shared" si="88"/>
        <v>3.1933404987088165</v>
      </c>
      <c r="AV158" s="789">
        <f t="shared" si="88"/>
        <v>3.4677780324078542</v>
      </c>
      <c r="AW158" s="789">
        <f t="shared" si="89"/>
        <v>14.826357185218672</v>
      </c>
      <c r="AX158" s="912">
        <f t="shared" si="89"/>
        <v>8.3034648244370395</v>
      </c>
      <c r="AY158" s="789">
        <f t="shared" si="89"/>
        <v>0.82799999999999996</v>
      </c>
      <c r="AZ158" s="789">
        <f t="shared" si="89"/>
        <v>69.903999999999996</v>
      </c>
      <c r="BA158" s="789">
        <f t="shared" si="89"/>
        <v>-8.0179999999999989</v>
      </c>
      <c r="BB158" s="789">
        <f t="shared" si="89"/>
        <v>-1.4739999999999998</v>
      </c>
      <c r="BC158" s="912">
        <f t="shared" si="89"/>
        <v>6.7739999999999991</v>
      </c>
      <c r="BD158" s="789"/>
      <c r="BE158" s="678">
        <f t="shared" si="90"/>
        <v>1980.4</v>
      </c>
      <c r="BF158" s="789">
        <f t="shared" si="90"/>
        <v>3.8</v>
      </c>
      <c r="BG158" s="789">
        <f t="shared" si="90"/>
        <v>6.62</v>
      </c>
    </row>
    <row r="159" spans="1:59" x14ac:dyDescent="0.2">
      <c r="A159" s="832" t="s">
        <v>112</v>
      </c>
      <c r="B159" s="630">
        <f t="shared" si="80"/>
        <v>27</v>
      </c>
      <c r="E159" s="801">
        <f t="shared" si="81"/>
        <v>41.888888888888886</v>
      </c>
      <c r="I159" s="909">
        <f t="shared" si="82"/>
        <v>143.94629629629628</v>
      </c>
      <c r="J159" s="789">
        <f t="shared" si="82"/>
        <v>1.6630225578508384</v>
      </c>
      <c r="K159" s="797">
        <f t="shared" si="82"/>
        <v>0.56731481481481494</v>
      </c>
      <c r="L159" s="801"/>
      <c r="M159" s="789">
        <f t="shared" si="83"/>
        <v>2.2307407407407407</v>
      </c>
      <c r="N159" s="801"/>
      <c r="O159" s="797">
        <f t="shared" si="84"/>
        <v>0.53370370370370368</v>
      </c>
      <c r="P159" s="801"/>
      <c r="Q159" s="801"/>
      <c r="R159" s="789">
        <f t="shared" si="85"/>
        <v>6.0723169931933807</v>
      </c>
      <c r="S159" s="789">
        <f t="shared" si="85"/>
        <v>5.7055902475139995</v>
      </c>
      <c r="T159" s="789">
        <f t="shared" si="85"/>
        <v>8.6337806977070599</v>
      </c>
      <c r="U159" s="789">
        <f t="shared" si="85"/>
        <v>8.5012694784475276</v>
      </c>
      <c r="V159" s="789">
        <f t="shared" si="85"/>
        <v>10.226656864204415</v>
      </c>
      <c r="W159" s="800">
        <f t="shared" si="85"/>
        <v>0.8365495690336302</v>
      </c>
      <c r="X159" s="800">
        <f t="shared" si="85"/>
        <v>1.7364936013325787</v>
      </c>
      <c r="Y159" s="630"/>
      <c r="Z159" s="789">
        <f t="shared" si="86"/>
        <v>45.261101067530952</v>
      </c>
      <c r="AA159" s="789">
        <f t="shared" si="86"/>
        <v>29.610190569998519</v>
      </c>
      <c r="AB159" s="789"/>
      <c r="AC159" s="789">
        <f t="shared" si="87"/>
        <v>4.8233333333333333</v>
      </c>
      <c r="AD159" s="789">
        <f t="shared" si="87"/>
        <v>3.0833333333333335</v>
      </c>
      <c r="AE159" s="789">
        <f t="shared" si="87"/>
        <v>3.0425925925925932</v>
      </c>
      <c r="AF159" s="789">
        <f t="shared" si="87"/>
        <v>5.8292592592592589</v>
      </c>
      <c r="AG159" s="789">
        <f t="shared" si="87"/>
        <v>20.911111111111111</v>
      </c>
      <c r="AH159" s="789">
        <f t="shared" si="87"/>
        <v>-8.9148148148148163</v>
      </c>
      <c r="AI159" s="789">
        <f t="shared" si="87"/>
        <v>11.125555555555557</v>
      </c>
      <c r="AJ159" s="789">
        <f t="shared" si="87"/>
        <v>5.4444444444444455</v>
      </c>
      <c r="AK159" s="789">
        <f t="shared" si="87"/>
        <v>9.4722222222222214</v>
      </c>
      <c r="AL159" s="927">
        <f t="shared" si="87"/>
        <v>26823.423333333332</v>
      </c>
      <c r="AM159" s="789">
        <f t="shared" si="88"/>
        <v>0.68111111111111122</v>
      </c>
      <c r="AN159" s="912">
        <f t="shared" si="88"/>
        <v>0.77925925925925932</v>
      </c>
      <c r="AO159" s="789">
        <f t="shared" si="88"/>
        <v>-19.29210831658996</v>
      </c>
      <c r="AP159" s="789">
        <f t="shared" si="88"/>
        <v>10.164292036298367</v>
      </c>
      <c r="AQ159" s="912">
        <f t="shared" si="88"/>
        <v>175.42850749338578</v>
      </c>
      <c r="AR159" s="789">
        <f t="shared" si="88"/>
        <v>2.2642972962962964</v>
      </c>
      <c r="AS159" s="789">
        <f t="shared" si="88"/>
        <v>2.4627950208518516</v>
      </c>
      <c r="AT159" s="789">
        <f t="shared" si="88"/>
        <v>2.6574671170474442</v>
      </c>
      <c r="AU159" s="789">
        <f t="shared" si="88"/>
        <v>2.8693314421237068</v>
      </c>
      <c r="AV159" s="789">
        <f t="shared" si="88"/>
        <v>3.0999692540001584</v>
      </c>
      <c r="AW159" s="789">
        <f t="shared" si="89"/>
        <v>13.353860130319459</v>
      </c>
      <c r="AX159" s="912">
        <f t="shared" si="89"/>
        <v>9.8538877384804291</v>
      </c>
      <c r="AY159" s="789">
        <f t="shared" si="89"/>
        <v>1.1174074074074076</v>
      </c>
      <c r="AZ159" s="789">
        <f t="shared" si="89"/>
        <v>93.725185185185197</v>
      </c>
      <c r="BA159" s="789">
        <f t="shared" si="89"/>
        <v>-7.1692592592592588</v>
      </c>
      <c r="BB159" s="789">
        <f t="shared" si="89"/>
        <v>1.8277777777777782</v>
      </c>
      <c r="BC159" s="912">
        <f t="shared" si="89"/>
        <v>13.312222222222223</v>
      </c>
      <c r="BD159" s="789"/>
      <c r="BE159" s="678">
        <f t="shared" si="90"/>
        <v>1979.7037037037037</v>
      </c>
      <c r="BF159" s="789">
        <f t="shared" si="90"/>
        <v>4.0370370370370372</v>
      </c>
      <c r="BG159" s="789">
        <f t="shared" si="90"/>
        <v>7.8259259259259251</v>
      </c>
    </row>
    <row r="160" spans="1:59" x14ac:dyDescent="0.2">
      <c r="A160" s="832" t="s">
        <v>4127</v>
      </c>
      <c r="B160" s="630">
        <f t="shared" si="80"/>
        <v>5</v>
      </c>
      <c r="E160" s="801">
        <f t="shared" si="81"/>
        <v>35.6</v>
      </c>
      <c r="I160" s="909">
        <f t="shared" si="82"/>
        <v>121.99600000000001</v>
      </c>
      <c r="J160" s="789">
        <f t="shared" si="82"/>
        <v>2.2378341939720205</v>
      </c>
      <c r="K160" s="797">
        <f t="shared" si="82"/>
        <v>0.69000000000000006</v>
      </c>
      <c r="L160" s="801"/>
      <c r="M160" s="789">
        <f t="shared" si="83"/>
        <v>2.7600000000000002</v>
      </c>
      <c r="N160" s="801"/>
      <c r="O160" s="797">
        <f t="shared" si="84"/>
        <v>0.66800000000000004</v>
      </c>
      <c r="P160" s="801"/>
      <c r="Q160" s="801"/>
      <c r="R160" s="789">
        <f t="shared" si="85"/>
        <v>6.9443604646523003</v>
      </c>
      <c r="S160" s="789">
        <f t="shared" si="85"/>
        <v>10.251551865822886</v>
      </c>
      <c r="T160" s="789">
        <f t="shared" si="85"/>
        <v>12.063804868719634</v>
      </c>
      <c r="U160" s="789">
        <f t="shared" si="85"/>
        <v>11.368695297601889</v>
      </c>
      <c r="V160" s="789">
        <f t="shared" si="85"/>
        <v>12.95989832960691</v>
      </c>
      <c r="W160" s="800">
        <f t="shared" si="85"/>
        <v>0.88691775565626807</v>
      </c>
      <c r="X160" s="800">
        <f t="shared" si="85"/>
        <v>1.2031750033706785</v>
      </c>
      <c r="Y160" s="630"/>
      <c r="Z160" s="789">
        <f t="shared" si="86"/>
        <v>61.412501410909293</v>
      </c>
      <c r="AA160" s="789">
        <f t="shared" si="86"/>
        <v>36.132415706323172</v>
      </c>
      <c r="AB160" s="789"/>
      <c r="AC160" s="789">
        <f t="shared" si="87"/>
        <v>3.9319999999999999</v>
      </c>
      <c r="AD160" s="789">
        <f t="shared" si="87"/>
        <v>3.4725000000000001</v>
      </c>
      <c r="AE160" s="789">
        <f t="shared" si="87"/>
        <v>5.3020000000000005</v>
      </c>
      <c r="AF160" s="789">
        <f t="shared" si="87"/>
        <v>8.0980000000000008</v>
      </c>
      <c r="AG160" s="789">
        <f t="shared" si="87"/>
        <v>27.54</v>
      </c>
      <c r="AH160" s="789">
        <f t="shared" si="87"/>
        <v>19.8</v>
      </c>
      <c r="AI160" s="789">
        <f t="shared" si="87"/>
        <v>11.172499999999999</v>
      </c>
      <c r="AJ160" s="789">
        <f t="shared" si="87"/>
        <v>6.25</v>
      </c>
      <c r="AK160" s="789">
        <f t="shared" si="87"/>
        <v>10.607499999999998</v>
      </c>
      <c r="AL160" s="927">
        <f t="shared" si="87"/>
        <v>40736</v>
      </c>
      <c r="AM160" s="789">
        <f t="shared" si="88"/>
        <v>0.22500000000000001</v>
      </c>
      <c r="AN160" s="912">
        <f t="shared" si="88"/>
        <v>0.68969999999999998</v>
      </c>
      <c r="AO160" s="789">
        <f t="shared" si="88"/>
        <v>-22.525886214749256</v>
      </c>
      <c r="AP160" s="789">
        <f t="shared" si="88"/>
        <v>13.606529491573912</v>
      </c>
      <c r="AQ160" s="912">
        <f t="shared" si="88"/>
        <v>253.08109952917297</v>
      </c>
      <c r="AR160" s="789">
        <f t="shared" si="88"/>
        <v>2.8257880000000002</v>
      </c>
      <c r="AS160" s="789">
        <f t="shared" si="88"/>
        <v>3.0884970900000002</v>
      </c>
      <c r="AT160" s="789">
        <f t="shared" si="88"/>
        <v>3.3273136407433994</v>
      </c>
      <c r="AU160" s="789">
        <f t="shared" si="88"/>
        <v>3.5861690569361131</v>
      </c>
      <c r="AV160" s="789">
        <f t="shared" si="88"/>
        <v>3.8668458661262912</v>
      </c>
      <c r="AW160" s="789">
        <f t="shared" si="89"/>
        <v>16.694613653805803</v>
      </c>
      <c r="AX160" s="912">
        <f t="shared" si="89"/>
        <v>13.276983395851151</v>
      </c>
      <c r="AY160" s="789">
        <f t="shared" si="89"/>
        <v>0.77400000000000002</v>
      </c>
      <c r="AZ160" s="789">
        <f t="shared" si="89"/>
        <v>68.787669278573361</v>
      </c>
      <c r="BA160" s="789">
        <f t="shared" si="89"/>
        <v>-10.62436220472441</v>
      </c>
      <c r="BB160" s="789">
        <f t="shared" si="89"/>
        <v>0.5133566158386621</v>
      </c>
      <c r="BC160" s="912">
        <f t="shared" si="89"/>
        <v>8.5349345732314834</v>
      </c>
      <c r="BD160" s="789"/>
      <c r="BE160" s="678">
        <f t="shared" si="90"/>
        <v>1985.6</v>
      </c>
      <c r="BF160" s="789">
        <f t="shared" si="90"/>
        <v>3</v>
      </c>
      <c r="BG160" s="789">
        <f t="shared" si="90"/>
        <v>9.3759999999999994</v>
      </c>
    </row>
    <row r="161" spans="1:59" x14ac:dyDescent="0.2">
      <c r="A161" s="832" t="s">
        <v>123</v>
      </c>
      <c r="B161" s="630">
        <f t="shared" si="80"/>
        <v>12</v>
      </c>
      <c r="E161" s="801">
        <f t="shared" si="81"/>
        <v>40</v>
      </c>
      <c r="I161" s="909">
        <f t="shared" si="82"/>
        <v>182.29000000000005</v>
      </c>
      <c r="J161" s="789">
        <f t="shared" si="82"/>
        <v>1.6233521237520241</v>
      </c>
      <c r="K161" s="797">
        <f t="shared" si="82"/>
        <v>0.64020833333333338</v>
      </c>
      <c r="L161" s="801"/>
      <c r="M161" s="789">
        <f t="shared" si="83"/>
        <v>2.5608333333333335</v>
      </c>
      <c r="N161" s="801"/>
      <c r="O161" s="797">
        <f t="shared" si="84"/>
        <v>0.58129166666666665</v>
      </c>
      <c r="P161" s="801"/>
      <c r="Q161" s="801"/>
      <c r="R161" s="789">
        <f t="shared" si="85"/>
        <v>6.9698175334085244</v>
      </c>
      <c r="S161" s="789">
        <f t="shared" si="85"/>
        <v>6.2381366563703322</v>
      </c>
      <c r="T161" s="789">
        <f t="shared" si="85"/>
        <v>7.2237357359036025</v>
      </c>
      <c r="U161" s="789">
        <f t="shared" si="85"/>
        <v>7.0219462087656161</v>
      </c>
      <c r="V161" s="789">
        <f t="shared" si="85"/>
        <v>8.2131142421243712</v>
      </c>
      <c r="W161" s="800">
        <f t="shared" si="85"/>
        <v>0.91358556280312764</v>
      </c>
      <c r="X161" s="800">
        <f t="shared" si="85"/>
        <v>1.2945435137176824</v>
      </c>
      <c r="Y161" s="630"/>
      <c r="Z161" s="789">
        <f t="shared" si="86"/>
        <v>64.506917679312963</v>
      </c>
      <c r="AA161" s="789">
        <f t="shared" si="86"/>
        <v>39.017994349475984</v>
      </c>
      <c r="AB161" s="789"/>
      <c r="AC161" s="789">
        <f t="shared" si="87"/>
        <v>5.270833333333333</v>
      </c>
      <c r="AD161" s="789">
        <f t="shared" si="87"/>
        <v>4.4308333333333332</v>
      </c>
      <c r="AE161" s="789">
        <f t="shared" si="87"/>
        <v>3.0583333333333336</v>
      </c>
      <c r="AF161" s="789">
        <f t="shared" si="87"/>
        <v>5.246666666666667</v>
      </c>
      <c r="AG161" s="789">
        <f t="shared" si="87"/>
        <v>13.991666666666667</v>
      </c>
      <c r="AH161" s="789">
        <f t="shared" si="87"/>
        <v>-9.1250000000000018</v>
      </c>
      <c r="AI161" s="789">
        <f t="shared" si="87"/>
        <v>10.313333333333333</v>
      </c>
      <c r="AJ161" s="789">
        <f t="shared" si="87"/>
        <v>7.1583333333333341</v>
      </c>
      <c r="AK161" s="789">
        <f t="shared" si="87"/>
        <v>10.1675</v>
      </c>
      <c r="AL161" s="927">
        <f t="shared" si="87"/>
        <v>33872.5</v>
      </c>
      <c r="AM161" s="789">
        <f t="shared" si="88"/>
        <v>0.49583333333333335</v>
      </c>
      <c r="AN161" s="912">
        <f t="shared" si="88"/>
        <v>0.9425</v>
      </c>
      <c r="AO161" s="789">
        <f t="shared" si="88"/>
        <v>-30.372696016958344</v>
      </c>
      <c r="AP161" s="789">
        <f t="shared" si="88"/>
        <v>8.6452983325176387</v>
      </c>
      <c r="AQ161" s="912">
        <f t="shared" si="88"/>
        <v>180.86966495143659</v>
      </c>
      <c r="AR161" s="789">
        <f t="shared" si="88"/>
        <v>2.4327650000000003</v>
      </c>
      <c r="AS161" s="789">
        <f t="shared" si="88"/>
        <v>2.6552544966666671</v>
      </c>
      <c r="AT161" s="789">
        <f t="shared" si="88"/>
        <v>2.8926556894016673</v>
      </c>
      <c r="AU161" s="789">
        <f t="shared" si="88"/>
        <v>3.1520859161234527</v>
      </c>
      <c r="AV161" s="789">
        <f t="shared" si="88"/>
        <v>3.435636245935322</v>
      </c>
      <c r="AW161" s="789">
        <f t="shared" si="89"/>
        <v>14.568397348127109</v>
      </c>
      <c r="AX161" s="912">
        <f t="shared" si="89"/>
        <v>9.3134967275484666</v>
      </c>
      <c r="AY161" s="789">
        <f t="shared" si="89"/>
        <v>1.0558333333333334</v>
      </c>
      <c r="AZ161" s="789">
        <f t="shared" si="89"/>
        <v>95.643333333333331</v>
      </c>
      <c r="BA161" s="789">
        <f t="shared" si="89"/>
        <v>-11.217500000000001</v>
      </c>
      <c r="BB161" s="789">
        <f t="shared" si="89"/>
        <v>-2.2433333333333332</v>
      </c>
      <c r="BC161" s="912">
        <f t="shared" si="89"/>
        <v>8.9383333333333344</v>
      </c>
      <c r="BD161" s="789"/>
      <c r="BE161" s="678">
        <f t="shared" si="90"/>
        <v>1981.75</v>
      </c>
      <c r="BF161" s="789">
        <f t="shared" si="90"/>
        <v>3.5833333333333335</v>
      </c>
      <c r="BG161" s="789">
        <f t="shared" si="90"/>
        <v>4.5250000000000004</v>
      </c>
    </row>
    <row r="162" spans="1:59" x14ac:dyDescent="0.2">
      <c r="A162" s="832" t="s">
        <v>4254</v>
      </c>
      <c r="B162" s="630">
        <f t="shared" si="80"/>
        <v>5</v>
      </c>
      <c r="E162" s="801">
        <f t="shared" si="81"/>
        <v>34.799999999999997</v>
      </c>
      <c r="I162" s="909">
        <f t="shared" si="82"/>
        <v>104.402</v>
      </c>
      <c r="J162" s="789">
        <f t="shared" si="82"/>
        <v>4.2747757993797162</v>
      </c>
      <c r="K162" s="797">
        <f t="shared" si="82"/>
        <v>0.91989999999999994</v>
      </c>
      <c r="L162" s="801"/>
      <c r="M162" s="789">
        <f t="shared" si="83"/>
        <v>4.0548000000000002</v>
      </c>
      <c r="N162" s="801"/>
      <c r="O162" s="797">
        <f t="shared" si="84"/>
        <v>0.91330000000000011</v>
      </c>
      <c r="P162" s="801"/>
      <c r="Q162" s="801"/>
      <c r="R162" s="789">
        <f t="shared" si="85"/>
        <v>0.69265047016630277</v>
      </c>
      <c r="S162" s="789">
        <f t="shared" si="85"/>
        <v>3.0166277423539656</v>
      </c>
      <c r="T162" s="789">
        <f t="shared" si="85"/>
        <v>3.3385343094850435</v>
      </c>
      <c r="U162" s="789">
        <f t="shared" si="85"/>
        <v>4.1822293211152495</v>
      </c>
      <c r="V162" s="789">
        <f t="shared" si="85"/>
        <v>4.2593178240339924</v>
      </c>
      <c r="W162" s="800">
        <f t="shared" si="85"/>
        <v>1.007026043261855</v>
      </c>
      <c r="X162" s="800">
        <f t="shared" si="85"/>
        <v>4.6574088120063104</v>
      </c>
      <c r="Y162" s="630"/>
      <c r="Z162" s="789">
        <f t="shared" si="86"/>
        <v>190.10904538278504</v>
      </c>
      <c r="AA162" s="789">
        <f t="shared" si="86"/>
        <v>43.957008975671542</v>
      </c>
      <c r="AB162" s="789"/>
      <c r="AC162" s="789">
        <f t="shared" si="87"/>
        <v>2.8340000000000001</v>
      </c>
      <c r="AD162" s="789">
        <f t="shared" si="87"/>
        <v>6.5774999999999997</v>
      </c>
      <c r="AE162" s="789">
        <f t="shared" si="87"/>
        <v>11.582000000000001</v>
      </c>
      <c r="AF162" s="789">
        <f t="shared" si="87"/>
        <v>3.1060000000000003</v>
      </c>
      <c r="AG162" s="789">
        <f t="shared" si="87"/>
        <v>7.3599999999999994</v>
      </c>
      <c r="AH162" s="789">
        <f t="shared" si="87"/>
        <v>-17.100000000000001</v>
      </c>
      <c r="AI162" s="789">
        <f t="shared" si="87"/>
        <v>10.592500000000001</v>
      </c>
      <c r="AJ162" s="789">
        <f t="shared" si="87"/>
        <v>0.92000000000000026</v>
      </c>
      <c r="AK162" s="789">
        <f t="shared" si="87"/>
        <v>7.5125000000000002</v>
      </c>
      <c r="AL162" s="927">
        <f t="shared" si="87"/>
        <v>11303.76</v>
      </c>
      <c r="AM162" s="789">
        <f t="shared" si="88"/>
        <v>1.8320000000000001</v>
      </c>
      <c r="AN162" s="912">
        <f t="shared" si="88"/>
        <v>1.2719999999999998</v>
      </c>
      <c r="AO162" s="789">
        <f t="shared" si="88"/>
        <v>-35.500003855176573</v>
      </c>
      <c r="AP162" s="789">
        <f t="shared" si="88"/>
        <v>8.4570051204949657</v>
      </c>
      <c r="AQ162" s="912">
        <f t="shared" si="88"/>
        <v>140.68138768182496</v>
      </c>
      <c r="AR162" s="789">
        <f t="shared" si="88"/>
        <v>4.2409100000000004</v>
      </c>
      <c r="AS162" s="789">
        <f t="shared" si="88"/>
        <v>4.6148740940000001</v>
      </c>
      <c r="AT162" s="789">
        <f t="shared" si="88"/>
        <v>4.9329851558040003</v>
      </c>
      <c r="AU162" s="789">
        <f t="shared" si="88"/>
        <v>5.2746739621984684</v>
      </c>
      <c r="AV162" s="789">
        <f t="shared" si="88"/>
        <v>5.6417728086492627</v>
      </c>
      <c r="AW162" s="789">
        <f t="shared" si="89"/>
        <v>24.705216020651733</v>
      </c>
      <c r="AX162" s="912">
        <f t="shared" si="89"/>
        <v>25.510628549417856</v>
      </c>
      <c r="AY162" s="789">
        <f t="shared" si="89"/>
        <v>0.85599999999999987</v>
      </c>
      <c r="AZ162" s="789">
        <f t="shared" si="89"/>
        <v>52.445999999999991</v>
      </c>
      <c r="BA162" s="789">
        <f t="shared" si="89"/>
        <v>-27.998000000000001</v>
      </c>
      <c r="BB162" s="789">
        <f t="shared" si="89"/>
        <v>3.6139999999999999</v>
      </c>
      <c r="BC162" s="912">
        <f t="shared" si="89"/>
        <v>7.8979999999999988</v>
      </c>
      <c r="BD162" s="789"/>
      <c r="BE162" s="678">
        <f t="shared" si="90"/>
        <v>1986.6</v>
      </c>
      <c r="BF162" s="789">
        <f t="shared" si="90"/>
        <v>3.2</v>
      </c>
      <c r="BG162" s="789">
        <f t="shared" si="90"/>
        <v>3.1</v>
      </c>
    </row>
    <row r="163" spans="1:59" x14ac:dyDescent="0.2">
      <c r="A163" s="832" t="s">
        <v>131</v>
      </c>
      <c r="B163" s="630">
        <f t="shared" si="80"/>
        <v>16</v>
      </c>
      <c r="E163" s="801">
        <f t="shared" si="81"/>
        <v>42.875</v>
      </c>
      <c r="I163" s="909">
        <f t="shared" si="82"/>
        <v>55.258749999999992</v>
      </c>
      <c r="J163" s="789">
        <f t="shared" si="82"/>
        <v>2.8824428501026094</v>
      </c>
      <c r="K163" s="797">
        <f t="shared" si="82"/>
        <v>0.38783125000000007</v>
      </c>
      <c r="L163" s="801"/>
      <c r="M163" s="789">
        <f t="shared" si="83"/>
        <v>1.5513250000000003</v>
      </c>
      <c r="N163" s="801"/>
      <c r="O163" s="797">
        <f t="shared" si="84"/>
        <v>0.36954062500000007</v>
      </c>
      <c r="P163" s="801"/>
      <c r="Q163" s="801"/>
      <c r="R163" s="789">
        <f t="shared" si="85"/>
        <v>5.2757857644333619</v>
      </c>
      <c r="S163" s="789">
        <f t="shared" si="85"/>
        <v>6.3493340359596155</v>
      </c>
      <c r="T163" s="789">
        <f t="shared" si="85"/>
        <v>6.4344327600498952</v>
      </c>
      <c r="U163" s="789">
        <f t="shared" si="85"/>
        <v>5.9102216339371543</v>
      </c>
      <c r="V163" s="789">
        <f t="shared" si="85"/>
        <v>5.135343369815411</v>
      </c>
      <c r="W163" s="800">
        <f t="shared" si="85"/>
        <v>1.1398154957579909</v>
      </c>
      <c r="X163" s="800">
        <f t="shared" si="85"/>
        <v>6.8155217062523743</v>
      </c>
      <c r="Y163" s="630"/>
      <c r="Z163" s="789">
        <f t="shared" si="86"/>
        <v>68.415775648080768</v>
      </c>
      <c r="AA163" s="789">
        <f t="shared" si="86"/>
        <v>25.931889888831556</v>
      </c>
      <c r="AB163" s="789"/>
      <c r="AC163" s="789">
        <f t="shared" si="87"/>
        <v>2.0249999999999999</v>
      </c>
      <c r="AD163" s="789">
        <f t="shared" si="87"/>
        <v>5.3249999999999984</v>
      </c>
      <c r="AE163" s="789">
        <f t="shared" si="87"/>
        <v>3.9768749999999997</v>
      </c>
      <c r="AF163" s="789">
        <f t="shared" si="87"/>
        <v>2.36</v>
      </c>
      <c r="AG163" s="789">
        <f t="shared" si="87"/>
        <v>8.34</v>
      </c>
      <c r="AH163" s="789">
        <f t="shared" si="87"/>
        <v>-16.868749999999999</v>
      </c>
      <c r="AI163" s="789">
        <f t="shared" si="87"/>
        <v>9.836666666666666</v>
      </c>
      <c r="AJ163" s="789">
        <f t="shared" si="87"/>
        <v>2.0249999999999995</v>
      </c>
      <c r="AK163" s="789">
        <f t="shared" si="87"/>
        <v>6.4018750000000004</v>
      </c>
      <c r="AL163" s="927">
        <f t="shared" si="87"/>
        <v>14613.233749999999</v>
      </c>
      <c r="AM163" s="789">
        <f t="shared" si="88"/>
        <v>0.70374999999999999</v>
      </c>
      <c r="AN163" s="912">
        <f t="shared" si="88"/>
        <v>1.1575000000000002</v>
      </c>
      <c r="AO163" s="789">
        <f t="shared" si="88"/>
        <v>-16.805104748947151</v>
      </c>
      <c r="AP163" s="789">
        <f t="shared" si="88"/>
        <v>8.7926644840397632</v>
      </c>
      <c r="AQ163" s="912">
        <f t="shared" si="88"/>
        <v>61.691792849910364</v>
      </c>
      <c r="AR163" s="789">
        <f t="shared" si="88"/>
        <v>1.5522596062500003</v>
      </c>
      <c r="AS163" s="789">
        <f t="shared" si="88"/>
        <v>1.6628154908750001</v>
      </c>
      <c r="AT163" s="789">
        <f t="shared" si="88"/>
        <v>1.7582417392952499</v>
      </c>
      <c r="AU163" s="789">
        <f t="shared" si="88"/>
        <v>1.8602079082355873</v>
      </c>
      <c r="AV163" s="789">
        <f t="shared" si="88"/>
        <v>1.9692110267160092</v>
      </c>
      <c r="AW163" s="789">
        <f t="shared" si="89"/>
        <v>8.8027357713718466</v>
      </c>
      <c r="AX163" s="912">
        <f t="shared" si="89"/>
        <v>16.490484522059049</v>
      </c>
      <c r="AY163" s="789">
        <f t="shared" si="89"/>
        <v>0.39437499999999998</v>
      </c>
      <c r="AZ163" s="789">
        <f t="shared" si="89"/>
        <v>39.952500000000001</v>
      </c>
      <c r="BA163" s="789">
        <f t="shared" si="89"/>
        <v>-17.188749999999999</v>
      </c>
      <c r="BB163" s="789">
        <f t="shared" si="89"/>
        <v>-2.5324999999999998</v>
      </c>
      <c r="BC163" s="912">
        <f t="shared" si="89"/>
        <v>1.7349999999999999</v>
      </c>
      <c r="BD163" s="789"/>
      <c r="BE163" s="678">
        <f t="shared" si="90"/>
        <v>1978.625</v>
      </c>
      <c r="BF163" s="789">
        <f t="shared" si="90"/>
        <v>4.125</v>
      </c>
      <c r="BG163" s="789">
        <f t="shared" si="90"/>
        <v>2.7133333333333329</v>
      </c>
    </row>
    <row r="164" spans="1:59" x14ac:dyDescent="0.2">
      <c r="I164" s="630"/>
      <c r="J164" s="832"/>
      <c r="K164" s="911"/>
      <c r="L164" s="832"/>
      <c r="M164" s="832"/>
      <c r="N164" s="832"/>
      <c r="R164" s="832"/>
      <c r="S164" s="832"/>
      <c r="T164" s="832"/>
      <c r="U164" s="832"/>
      <c r="V164" s="832"/>
      <c r="W164" s="832"/>
      <c r="X164" s="832"/>
      <c r="AN164" s="913"/>
      <c r="AO164" s="832"/>
      <c r="BC164" s="630"/>
      <c r="BD164" s="597"/>
    </row>
    <row r="165" spans="1:59" x14ac:dyDescent="0.2">
      <c r="I165" s="910"/>
      <c r="J165" s="908"/>
      <c r="K165" s="911"/>
      <c r="L165" s="908"/>
      <c r="M165" s="908"/>
      <c r="N165" s="908"/>
      <c r="O165" s="908"/>
      <c r="P165" s="908"/>
      <c r="Q165" s="908"/>
      <c r="R165" s="908"/>
      <c r="S165" s="908"/>
      <c r="T165" s="908"/>
      <c r="U165" s="908"/>
      <c r="V165" s="908"/>
      <c r="W165" s="908"/>
      <c r="X165" s="908"/>
    </row>
    <row r="166" spans="1:59" x14ac:dyDescent="0.2">
      <c r="I166" s="910"/>
      <c r="J166" s="908"/>
      <c r="K166" s="911"/>
      <c r="L166" s="908"/>
      <c r="M166" s="908"/>
      <c r="N166" s="908"/>
      <c r="O166" s="908"/>
      <c r="P166" s="908"/>
      <c r="Q166" s="908"/>
      <c r="R166" s="908"/>
      <c r="S166" s="908"/>
      <c r="T166" s="908"/>
      <c r="U166" s="908"/>
      <c r="V166" s="908"/>
      <c r="W166" s="908"/>
      <c r="X166" s="908"/>
    </row>
    <row r="167" spans="1:59" x14ac:dyDescent="0.2">
      <c r="K167" s="907"/>
    </row>
    <row r="168" spans="1:59" x14ac:dyDescent="0.2">
      <c r="K168" s="572"/>
    </row>
    <row r="169" spans="1:59" x14ac:dyDescent="0.2">
      <c r="K169" s="572"/>
    </row>
    <row r="170" spans="1:59" x14ac:dyDescent="0.2">
      <c r="K170" s="572"/>
    </row>
    <row r="171" spans="1:59" x14ac:dyDescent="0.2">
      <c r="K171" s="572"/>
    </row>
  </sheetData>
  <sheetProtection selectLockedCells="1" selectUnlockedCells="1"/>
  <mergeCells count="2">
    <mergeCell ref="AZ4:BC4"/>
    <mergeCell ref="P5:Q5"/>
  </mergeCells>
  <conditionalFormatting sqref="R7:V148">
    <cfRule type="cellIs" dxfId="67" priority="25" stopIfTrue="1" operator="lessThan">
      <formula>2</formula>
    </cfRule>
  </conditionalFormatting>
  <conditionalFormatting sqref="AQ7:AQ148">
    <cfRule type="cellIs" dxfId="66" priority="23" stopIfTrue="1" operator="lessThan">
      <formula>0</formula>
    </cfRule>
  </conditionalFormatting>
  <conditionalFormatting sqref="AP7:AP148">
    <cfRule type="cellIs" dxfId="65" priority="21" stopIfTrue="1" operator="greaterThan">
      <formula>11.99</formula>
    </cfRule>
    <cfRule type="cellIs" dxfId="64" priority="22" stopIfTrue="1" operator="lessThan">
      <formula>8</formula>
    </cfRule>
  </conditionalFormatting>
  <conditionalFormatting sqref="J7:J148">
    <cfRule type="cellIs" dxfId="63" priority="19" stopIfTrue="1" operator="greaterThan">
      <formula>10</formula>
    </cfRule>
    <cfRule type="cellIs" dxfId="62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52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32" customWidth="1"/>
    <col min="2" max="2" width="6" style="630" customWidth="1"/>
    <col min="3" max="3" width="12.28515625" style="832" customWidth="1"/>
    <col min="4" max="4" width="13.85546875" style="832" customWidth="1"/>
    <col min="5" max="5" width="4.85546875" style="597" customWidth="1"/>
    <col min="6" max="6" width="3.7109375" style="597" customWidth="1"/>
    <col min="7" max="7" width="3.85546875" style="832" customWidth="1"/>
    <col min="8" max="8" width="4" style="832" customWidth="1"/>
    <col min="9" max="9" width="7.140625" style="832" customWidth="1"/>
    <col min="10" max="10" width="5.42578125" style="579" customWidth="1"/>
    <col min="11" max="11" width="8.42578125" style="832" customWidth="1"/>
    <col min="12" max="12" width="7.5703125" style="678" customWidth="1"/>
    <col min="13" max="13" width="8.7109375" style="597" customWidth="1"/>
    <col min="14" max="14" width="4.5703125" style="597" customWidth="1"/>
    <col min="15" max="15" width="7.5703125" style="832" customWidth="1"/>
    <col min="16" max="17" width="7.7109375" style="832" customWidth="1"/>
    <col min="18" max="18" width="6.42578125" style="597" customWidth="1"/>
    <col min="19" max="22" width="6" style="657" customWidth="1"/>
    <col min="23" max="24" width="7.42578125" style="657" customWidth="1"/>
    <col min="25" max="25" width="12.5703125" style="832" customWidth="1"/>
    <col min="26" max="26" width="7.85546875" style="579" customWidth="1"/>
    <col min="27" max="27" width="6.140625" style="832" customWidth="1"/>
    <col min="28" max="28" width="4.5703125" style="832" customWidth="1"/>
    <col min="29" max="29" width="5.42578125" style="562" customWidth="1"/>
    <col min="30" max="30" width="6.140625" style="562" customWidth="1"/>
    <col min="31" max="31" width="7.140625" style="562" customWidth="1"/>
    <col min="32" max="32" width="7.7109375" style="562" customWidth="1"/>
    <col min="33" max="33" width="8.7109375" style="562" customWidth="1"/>
    <col min="34" max="35" width="8.5703125" style="562" customWidth="1"/>
    <col min="36" max="37" width="8" style="562" customWidth="1"/>
    <col min="38" max="38" width="9.7109375" style="562" customWidth="1"/>
    <col min="39" max="39" width="6" style="562" customWidth="1"/>
    <col min="40" max="40" width="6.42578125" style="562" customWidth="1"/>
    <col min="41" max="41" width="7" style="579" customWidth="1"/>
    <col min="42" max="43" width="7" style="832" customWidth="1"/>
    <col min="44" max="44" width="5.28515625" style="720" customWidth="1"/>
    <col min="45" max="48" width="5.28515625" style="721" customWidth="1"/>
    <col min="49" max="49" width="5.42578125" style="721" customWidth="1"/>
    <col min="50" max="50" width="5.85546875" style="721" customWidth="1"/>
    <col min="51" max="51" width="5.28515625" style="579" customWidth="1"/>
    <col min="52" max="55" width="6.7109375" style="832" customWidth="1"/>
    <col min="56" max="56" width="8.85546875" style="874" customWidth="1"/>
    <col min="57" max="58" width="8.85546875" style="597" customWidth="1"/>
    <col min="59" max="59" width="8.85546875" style="832" customWidth="1"/>
    <col min="60" max="16384" width="8.85546875" style="832"/>
  </cols>
  <sheetData>
    <row r="1" spans="1:59" ht="12.75" customHeight="1" x14ac:dyDescent="0.2">
      <c r="A1" s="105" t="s">
        <v>391</v>
      </c>
      <c r="B1" s="629"/>
      <c r="C1" s="556" t="s">
        <v>1</v>
      </c>
      <c r="E1" s="622"/>
      <c r="G1" s="545"/>
      <c r="H1" s="383"/>
      <c r="I1" s="383"/>
      <c r="J1" s="650" t="s">
        <v>3632</v>
      </c>
      <c r="K1" s="517"/>
      <c r="L1" s="559"/>
      <c r="N1" s="616"/>
      <c r="P1" s="517"/>
      <c r="Q1" s="615"/>
      <c r="R1" s="558"/>
      <c r="S1" s="656"/>
      <c r="T1" s="656"/>
      <c r="W1" s="656"/>
      <c r="Y1" s="517"/>
      <c r="Z1" s="650" t="s">
        <v>2</v>
      </c>
      <c r="AC1" s="561" t="s">
        <v>4110</v>
      </c>
      <c r="AG1" s="662"/>
      <c r="AJ1" s="561"/>
      <c r="AK1" s="561"/>
      <c r="AL1" s="663"/>
      <c r="AO1" s="693" t="s">
        <v>4092</v>
      </c>
      <c r="AP1" s="383"/>
      <c r="AQ1" s="613"/>
      <c r="AR1" s="714" t="s">
        <v>5</v>
      </c>
      <c r="AS1" s="573"/>
      <c r="AT1" s="573"/>
      <c r="AU1" s="573"/>
      <c r="AV1" s="573"/>
      <c r="AW1" s="573"/>
      <c r="AX1" s="573"/>
      <c r="AY1" s="698" t="s">
        <v>6</v>
      </c>
      <c r="BD1" s="873" t="s">
        <v>1845</v>
      </c>
    </row>
    <row r="2" spans="1:59" ht="12.75" customHeight="1" x14ac:dyDescent="0.2">
      <c r="A2" s="557" t="s">
        <v>7</v>
      </c>
      <c r="B2" s="629"/>
      <c r="C2" s="12" t="s">
        <v>4140</v>
      </c>
      <c r="D2" s="557"/>
      <c r="E2" s="620"/>
      <c r="F2" s="620"/>
      <c r="G2" s="383"/>
      <c r="H2" s="383"/>
      <c r="I2" s="383"/>
      <c r="J2" s="697" t="s">
        <v>4135</v>
      </c>
      <c r="K2" s="517"/>
      <c r="L2" s="559"/>
      <c r="N2" s="616"/>
      <c r="P2" s="517"/>
      <c r="Q2" s="558"/>
      <c r="R2" s="620"/>
      <c r="S2" s="658"/>
      <c r="T2" s="1023"/>
      <c r="W2" s="658"/>
      <c r="Y2" s="517"/>
      <c r="Z2" s="697" t="s">
        <v>4136</v>
      </c>
      <c r="AO2" s="694" t="s">
        <v>10</v>
      </c>
      <c r="AP2" s="383"/>
      <c r="AR2" s="694" t="s">
        <v>11</v>
      </c>
      <c r="AS2" s="573"/>
      <c r="AT2" s="573"/>
      <c r="AU2" s="573"/>
      <c r="AV2" s="573"/>
      <c r="AW2" s="573"/>
      <c r="AX2" s="573"/>
      <c r="AY2" s="690" t="s">
        <v>14</v>
      </c>
    </row>
    <row r="3" spans="1:59" ht="12.75" customHeight="1" x14ac:dyDescent="0.2">
      <c r="A3" s="1054">
        <v>44253</v>
      </c>
      <c r="B3" s="688"/>
      <c r="D3" s="557"/>
      <c r="E3" s="620"/>
      <c r="F3" s="620"/>
      <c r="G3" s="383"/>
      <c r="H3" s="383"/>
      <c r="I3" s="383"/>
      <c r="J3" s="703" t="s">
        <v>12</v>
      </c>
      <c r="K3" s="517"/>
      <c r="L3" s="832"/>
      <c r="N3" s="620"/>
      <c r="P3" s="517"/>
      <c r="Q3" s="652" t="s">
        <v>8</v>
      </c>
      <c r="R3" s="620"/>
      <c r="S3" s="659"/>
      <c r="T3" s="659"/>
      <c r="W3" s="659"/>
      <c r="X3" s="660"/>
      <c r="Y3" s="517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623"/>
      <c r="AP3" s="383"/>
      <c r="AR3" s="715" t="s">
        <v>13</v>
      </c>
      <c r="AS3" s="573"/>
      <c r="AT3" s="573"/>
      <c r="AU3" s="573"/>
      <c r="AV3" s="573"/>
      <c r="AW3" s="573"/>
      <c r="AX3" s="573"/>
      <c r="BA3" s="560"/>
      <c r="BB3" s="560"/>
      <c r="BC3" s="560"/>
    </row>
    <row r="4" spans="1:59" ht="12.75" customHeight="1" x14ac:dyDescent="0.2">
      <c r="A4" s="664"/>
      <c r="B4" s="517"/>
      <c r="C4" s="831"/>
      <c r="D4" s="517"/>
      <c r="E4" s="665"/>
      <c r="F4" s="665"/>
      <c r="G4" s="517"/>
      <c r="H4" s="517"/>
      <c r="I4" s="517"/>
      <c r="J4" s="704" t="s">
        <v>4569</v>
      </c>
      <c r="K4" s="831"/>
      <c r="L4" s="832"/>
      <c r="N4" s="1139"/>
      <c r="O4" s="617"/>
      <c r="P4" s="831"/>
      <c r="R4" s="1139"/>
      <c r="T4" s="659"/>
      <c r="W4" s="659"/>
      <c r="Y4" s="831"/>
      <c r="Z4" s="691" t="s">
        <v>15</v>
      </c>
      <c r="AA4" s="831"/>
      <c r="AB4" s="831"/>
      <c r="AC4" s="846"/>
      <c r="AD4" s="846"/>
      <c r="AE4" s="846"/>
      <c r="AF4" s="846"/>
      <c r="AG4" s="846"/>
      <c r="AH4" s="846"/>
      <c r="AI4" s="846"/>
      <c r="AJ4" s="846"/>
      <c r="AK4" s="846"/>
      <c r="AL4" s="846"/>
      <c r="AM4" s="846"/>
      <c r="AN4" s="846"/>
      <c r="AO4" s="623"/>
      <c r="AP4" s="383"/>
      <c r="AQ4" s="666"/>
      <c r="AR4" s="917" t="s">
        <v>4626</v>
      </c>
      <c r="AS4" s="716"/>
      <c r="AT4" s="716"/>
      <c r="AU4" s="716"/>
      <c r="AV4" s="716"/>
      <c r="AW4" s="667" t="s">
        <v>19</v>
      </c>
      <c r="AX4" s="716"/>
      <c r="AZ4" s="1186" t="s">
        <v>20</v>
      </c>
      <c r="BA4" s="1187"/>
      <c r="BB4" s="1187"/>
      <c r="BC4" s="1188"/>
    </row>
    <row r="5" spans="1:59" ht="12.75" customHeight="1" x14ac:dyDescent="0.2">
      <c r="A5" s="831" t="s">
        <v>21</v>
      </c>
      <c r="B5" s="626" t="s">
        <v>22</v>
      </c>
      <c r="C5" s="531"/>
      <c r="D5" s="831"/>
      <c r="E5" s="668" t="s">
        <v>23</v>
      </c>
      <c r="F5" s="668" t="s">
        <v>24</v>
      </c>
      <c r="G5" s="667" t="s">
        <v>25</v>
      </c>
      <c r="H5" s="531"/>
      <c r="I5" s="669">
        <v>44253</v>
      </c>
      <c r="J5" s="618" t="s">
        <v>26</v>
      </c>
      <c r="K5" s="1139" t="s">
        <v>4132</v>
      </c>
      <c r="L5" s="854" t="s">
        <v>4090</v>
      </c>
      <c r="M5" s="531"/>
      <c r="N5" s="1139" t="s">
        <v>28</v>
      </c>
      <c r="O5" s="1139" t="s">
        <v>4133</v>
      </c>
      <c r="P5" s="1189" t="s">
        <v>4138</v>
      </c>
      <c r="Q5" s="1189"/>
      <c r="R5" s="1139" t="s">
        <v>27</v>
      </c>
      <c r="S5" s="621" t="s">
        <v>42</v>
      </c>
      <c r="T5" s="621" t="s">
        <v>42</v>
      </c>
      <c r="U5" s="621" t="s">
        <v>42</v>
      </c>
      <c r="V5" s="621" t="s">
        <v>42</v>
      </c>
      <c r="W5" s="621" t="s">
        <v>41</v>
      </c>
      <c r="X5" s="621" t="s">
        <v>36</v>
      </c>
      <c r="Y5" s="670" t="s">
        <v>29</v>
      </c>
      <c r="Z5" s="618" t="s">
        <v>30</v>
      </c>
      <c r="AA5" s="1139" t="s">
        <v>32</v>
      </c>
      <c r="AB5" s="1139" t="s">
        <v>33</v>
      </c>
      <c r="AC5" s="654" t="s">
        <v>32</v>
      </c>
      <c r="AD5" s="654"/>
      <c r="AE5" s="654" t="s">
        <v>32</v>
      </c>
      <c r="AF5" s="654" t="s">
        <v>35</v>
      </c>
      <c r="AG5" s="654" t="s">
        <v>32</v>
      </c>
      <c r="AH5" s="654" t="s">
        <v>32</v>
      </c>
      <c r="AI5" s="654" t="s">
        <v>4111</v>
      </c>
      <c r="AJ5" s="654" t="s">
        <v>36</v>
      </c>
      <c r="AK5" s="654" t="s">
        <v>4112</v>
      </c>
      <c r="AL5" s="654" t="s">
        <v>38</v>
      </c>
      <c r="AM5" s="654" t="s">
        <v>39</v>
      </c>
      <c r="AN5" s="654" t="s">
        <v>40</v>
      </c>
      <c r="AO5" s="695" t="s">
        <v>47</v>
      </c>
      <c r="AP5" s="531" t="s">
        <v>48</v>
      </c>
      <c r="AQ5" s="1139" t="s">
        <v>31</v>
      </c>
      <c r="AR5" s="697" t="s">
        <v>49</v>
      </c>
      <c r="AS5" s="716"/>
      <c r="AT5" s="716"/>
      <c r="AU5" s="716"/>
      <c r="AV5" s="716"/>
      <c r="AW5" s="667" t="s">
        <v>50</v>
      </c>
      <c r="AX5" s="716"/>
      <c r="AY5" s="699" t="s">
        <v>51</v>
      </c>
      <c r="AZ5" s="722" t="s">
        <v>52</v>
      </c>
      <c r="BA5" s="672" t="s">
        <v>52</v>
      </c>
      <c r="BB5" s="672" t="s">
        <v>53</v>
      </c>
      <c r="BC5" s="723" t="s">
        <v>54</v>
      </c>
      <c r="BE5" s="531" t="s">
        <v>4202</v>
      </c>
      <c r="BF5" s="531" t="s">
        <v>4204</v>
      </c>
      <c r="BG5" s="597" t="s">
        <v>32</v>
      </c>
    </row>
    <row r="6" spans="1:59" s="687" customFormat="1" ht="12.75" customHeight="1" thickBot="1" x14ac:dyDescent="0.25">
      <c r="A6" s="679" t="s">
        <v>55</v>
      </c>
      <c r="B6" s="689" t="s">
        <v>56</v>
      </c>
      <c r="C6" s="680" t="s">
        <v>95</v>
      </c>
      <c r="D6" s="680" t="s">
        <v>57</v>
      </c>
      <c r="E6" s="681" t="s">
        <v>58</v>
      </c>
      <c r="F6" s="681" t="s">
        <v>59</v>
      </c>
      <c r="G6" s="682" t="s">
        <v>60</v>
      </c>
      <c r="H6" s="682" t="s">
        <v>61</v>
      </c>
      <c r="I6" s="680" t="s">
        <v>62</v>
      </c>
      <c r="J6" s="692" t="s">
        <v>63</v>
      </c>
      <c r="K6" s="680" t="s">
        <v>71</v>
      </c>
      <c r="L6" s="683" t="s">
        <v>4091</v>
      </c>
      <c r="M6" s="682" t="s">
        <v>4134</v>
      </c>
      <c r="N6" s="682" t="s">
        <v>69</v>
      </c>
      <c r="O6" s="680" t="s">
        <v>72</v>
      </c>
      <c r="P6" s="680" t="s">
        <v>67</v>
      </c>
      <c r="Q6" s="680" t="s">
        <v>68</v>
      </c>
      <c r="R6" s="680" t="s">
        <v>66</v>
      </c>
      <c r="S6" s="684" t="s">
        <v>87</v>
      </c>
      <c r="T6" s="684" t="s">
        <v>88</v>
      </c>
      <c r="U6" s="684" t="s">
        <v>51</v>
      </c>
      <c r="V6" s="684" t="s">
        <v>89</v>
      </c>
      <c r="W6" s="684" t="s">
        <v>86</v>
      </c>
      <c r="X6" s="684" t="s">
        <v>85</v>
      </c>
      <c r="Y6" s="679" t="s">
        <v>1846</v>
      </c>
      <c r="Z6" s="692" t="s">
        <v>72</v>
      </c>
      <c r="AA6" s="680" t="s">
        <v>74</v>
      </c>
      <c r="AB6" s="680" t="s">
        <v>75</v>
      </c>
      <c r="AC6" s="685" t="s">
        <v>76</v>
      </c>
      <c r="AD6" s="685" t="s">
        <v>34</v>
      </c>
      <c r="AE6" s="685" t="s">
        <v>77</v>
      </c>
      <c r="AF6" s="685" t="s">
        <v>78</v>
      </c>
      <c r="AG6" s="685" t="s">
        <v>79</v>
      </c>
      <c r="AH6" s="685" t="s">
        <v>80</v>
      </c>
      <c r="AI6" s="685" t="s">
        <v>80</v>
      </c>
      <c r="AJ6" s="685" t="s">
        <v>80</v>
      </c>
      <c r="AK6" s="685" t="s">
        <v>80</v>
      </c>
      <c r="AL6" s="685" t="s">
        <v>82</v>
      </c>
      <c r="AM6" s="685" t="s">
        <v>83</v>
      </c>
      <c r="AN6" s="685" t="s">
        <v>84</v>
      </c>
      <c r="AO6" s="696" t="s">
        <v>96</v>
      </c>
      <c r="AP6" s="682" t="s">
        <v>97</v>
      </c>
      <c r="AQ6" s="680" t="s">
        <v>73</v>
      </c>
      <c r="AR6" s="717">
        <v>2020</v>
      </c>
      <c r="AS6" s="718">
        <v>2021</v>
      </c>
      <c r="AT6" s="717">
        <v>2022</v>
      </c>
      <c r="AU6" s="718">
        <v>2023</v>
      </c>
      <c r="AV6" s="717">
        <v>2024</v>
      </c>
      <c r="AW6" s="682" t="s">
        <v>98</v>
      </c>
      <c r="AX6" s="682" t="s">
        <v>99</v>
      </c>
      <c r="AY6" s="700" t="s">
        <v>100</v>
      </c>
      <c r="AZ6" s="724" t="s">
        <v>101</v>
      </c>
      <c r="BA6" s="686" t="s">
        <v>102</v>
      </c>
      <c r="BB6" s="686" t="s">
        <v>103</v>
      </c>
      <c r="BC6" s="725" t="s">
        <v>103</v>
      </c>
      <c r="BD6" s="692" t="s">
        <v>4200</v>
      </c>
      <c r="BE6" s="682" t="s">
        <v>4203</v>
      </c>
      <c r="BF6" s="682" t="s">
        <v>4205</v>
      </c>
      <c r="BG6" s="783" t="s">
        <v>4320</v>
      </c>
    </row>
    <row r="7" spans="1:59" ht="11.25" customHeight="1" x14ac:dyDescent="0.2">
      <c r="A7" s="831" t="s">
        <v>878</v>
      </c>
      <c r="B7" s="842" t="s">
        <v>81</v>
      </c>
      <c r="C7" s="898" t="s">
        <v>153</v>
      </c>
      <c r="D7" s="898" t="s">
        <v>4251</v>
      </c>
      <c r="E7" s="705">
        <v>10</v>
      </c>
      <c r="F7" s="1139">
        <v>442</v>
      </c>
      <c r="G7" s="1139" t="s">
        <v>106</v>
      </c>
      <c r="H7" s="1139" t="s">
        <v>106</v>
      </c>
      <c r="I7" s="841">
        <v>122.07</v>
      </c>
      <c r="J7" s="624">
        <f t="shared" ref="J7:J70" si="0">(M7/I7)*100</f>
        <v>0.63570082739411826</v>
      </c>
      <c r="K7" s="844">
        <v>0.19400000000000001</v>
      </c>
      <c r="L7" s="854">
        <v>4</v>
      </c>
      <c r="M7" s="615">
        <f t="shared" ref="M7:M70" si="1">K7*L7</f>
        <v>0.77600000000000002</v>
      </c>
      <c r="N7" s="837" t="s">
        <v>428</v>
      </c>
      <c r="O7" s="706">
        <v>0.18</v>
      </c>
      <c r="P7" s="606">
        <v>44200</v>
      </c>
      <c r="Q7" s="606">
        <v>44223</v>
      </c>
      <c r="R7" s="615">
        <f t="shared" ref="R7:R70" si="2">(K7-O7)/O7*100</f>
        <v>7.7777777777777848</v>
      </c>
      <c r="S7" s="673">
        <f>IF(INDEX(Historical!$D$7:$D$1257,MATCH(B7,Historical!$B$7:$B$1281,0))=0,"n/a",(INDEX(Historical!$C$7:$C$1259,MATCH(B7,Historical!$B$7:$B$1281,0))/INDEX(Historical!$D$7:$D$1257,MATCH(B7,Historical!$B$7:$B$1281,0))-1)*100)</f>
        <v>9.7560975609755971</v>
      </c>
      <c r="T7" s="673">
        <f>IF(INDEX(Historical!$F$7:$F$1250,MATCH(B7,Historical!$B$7:$B$1281,0))=0,"n/a",((INDEX(Historical!$C$7:$C$1259,MATCH(B7,Historical!$B$7:$B$1281,0))/INDEX(Historical!$F$7:$F$1250,MATCH(B7,Historical!$B$7:$B$1281,0)))^(1/3)-1)*100)</f>
        <v>10.891823393038823</v>
      </c>
      <c r="U7" s="673">
        <f>IF(INDEX(Historical!$H$7:$H$1250,MATCH(B7,Historical!$B$7:$B$1281,0))=0,"n/a",((INDEX(Historical!$C$7:$C$1259,MATCH(B7,Historical!$B$7:$B$1281,0))/INDEX(Historical!$H$7:$H$1250,MATCH(B7,Historical!$B$7:$B$1281,0)))^(1/5)-1)*100)</f>
        <v>12.474611314209483</v>
      </c>
      <c r="V7" s="673" t="str">
        <f>IF(INDEX(Historical!$O$7:$O$1250,MATCH(B7,Historical!$B$7:$B$1281,0))=0,"n/a",((INDEX(Historical!$C$7:$C$1259,MATCH(B7,Historical!$B$7:$B$1281,0))/INDEX(Historical!$O$7:$O$1250,MATCH(B7,Historical!$B$7:$B$1281,0)))^(1/10)-1)*100)</f>
        <v>n/a</v>
      </c>
      <c r="W7" s="674" t="str">
        <f t="shared" ref="W7:W70" si="3">IF(OR(U7&lt;=0,U7="n/a",V7&lt;=0,V7="n/a"),"n/a",U7/V7)</f>
        <v>n/a</v>
      </c>
      <c r="X7" s="675">
        <f t="shared" ref="X7:X70" si="4">IF(OR(AJ7&lt;=0,AJ7="n/a",U7&lt;=0,U7="n/a"),"n/a",U7/AJ7)</f>
        <v>1.0395509428507903</v>
      </c>
      <c r="Y7" s="634"/>
      <c r="Z7" s="624">
        <f t="shared" ref="Z7:Z70" si="5">IF(OR(AC7&lt;0.01,AC7="n/a"),"n/a",M7/AC7*100)</f>
        <v>29.731800766283527</v>
      </c>
      <c r="AA7" s="853">
        <f t="shared" ref="AA7:AA70" si="6">IF(OR(AC7&lt;0.01,AC7="n/a"),"n/a",I7/AC7)</f>
        <v>46.770114942528735</v>
      </c>
      <c r="AB7" s="854">
        <v>10</v>
      </c>
      <c r="AC7" s="833">
        <v>2.61</v>
      </c>
      <c r="AD7" s="833">
        <v>4.34</v>
      </c>
      <c r="AE7" s="833">
        <v>6.79</v>
      </c>
      <c r="AF7" s="833">
        <v>7.74</v>
      </c>
      <c r="AG7" s="833">
        <v>14.2</v>
      </c>
      <c r="AH7" s="833">
        <v>-31.6</v>
      </c>
      <c r="AI7" s="833">
        <v>11.74</v>
      </c>
      <c r="AJ7" s="833">
        <v>12</v>
      </c>
      <c r="AK7" s="833">
        <v>10.8</v>
      </c>
      <c r="AL7" s="845">
        <v>37530</v>
      </c>
      <c r="AM7" s="839">
        <v>0.3</v>
      </c>
      <c r="AN7" s="833">
        <v>0.48</v>
      </c>
      <c r="AO7" s="711">
        <f t="shared" ref="AO7:AO70" si="7">IF(U7="n/a","n/a",IF(AA7&lt;0,"n/a",IF(AA7="n/a","n/a",J7+U7-AA7)))</f>
        <v>-33.659802800925135</v>
      </c>
      <c r="AP7" s="712">
        <f t="shared" ref="AP7:AP70" si="8">IF(U7="n/a","n/a",J7+U7)</f>
        <v>13.1103121416036</v>
      </c>
      <c r="AQ7" s="855">
        <f t="shared" ref="AQ7:AQ70" si="9">IF(OR(AC7&lt;0.01,AF7="n/a"),"n/a",(I7/SQRT(22.5*AC7*(I7/AF7))-1)*100)</f>
        <v>301.10995425481389</v>
      </c>
      <c r="AR7" s="624">
        <f>INDEX(Historical!$C$7:$C$1259,MATCH(B7,Historical!$B$7:$B$1281,0))*IF(AH7="n/a",1.03,IF(AH7&lt;0,1.01,IF(AH7&gt;10,1.1,(1+AH7/100))))</f>
        <v>0.72719999999999996</v>
      </c>
      <c r="AS7" s="853">
        <f t="shared" ref="AS7:AS70" si="10">IF($AI7="n/a",1.03*AR7,IF($AI7&lt;0,1.01*AR7,IF($AI7&gt;10,1.1*AR7,(1+$AI7/100)*AR7)))</f>
        <v>0.79991999999999996</v>
      </c>
      <c r="AT7" s="853">
        <f t="shared" ref="AT7:AV26" si="11">IF($AK7="n/a",1.03*AS7,IF($AK7&lt;0,1.01*AS7,IF($AK7&gt;10,1.1*AS7,(1+$AK7/100)*AS7)))</f>
        <v>0.87991200000000003</v>
      </c>
      <c r="AU7" s="853">
        <f t="shared" si="11"/>
        <v>0.96790320000000007</v>
      </c>
      <c r="AV7" s="853">
        <f t="shared" si="11"/>
        <v>1.0646935200000001</v>
      </c>
      <c r="AW7" s="624">
        <f t="shared" ref="AW7:AW70" si="12">SUM(AR7:AV7)</f>
        <v>4.43962872</v>
      </c>
      <c r="AX7" s="719">
        <f t="shared" ref="AX7:AX70" si="13">AW7/I7*100</f>
        <v>3.6369531580240846</v>
      </c>
      <c r="AY7" s="900">
        <v>1.01</v>
      </c>
      <c r="AZ7" s="839">
        <v>99.69</v>
      </c>
      <c r="BA7" s="839">
        <v>-10.879999999999999</v>
      </c>
      <c r="BB7" s="839">
        <v>-0.65</v>
      </c>
      <c r="BC7" s="839">
        <v>16.77</v>
      </c>
      <c r="BE7" s="597">
        <v>2012</v>
      </c>
      <c r="BF7" s="865">
        <f t="shared" ref="BF7:BF70" si="14">IF(BE7&gt;2008,0,IF(BE7&gt;2001,1,IF(BE7&gt;1990,2,IF(BE7&gt;1980,3,IF(BE7&gt;1973,4,IF(BE7&gt;1970,5,IF(BE7&gt;1960,6,IF(BE7&gt;1958,7,IF(BE7&gt;1953,8,9)))))))))</f>
        <v>0</v>
      </c>
      <c r="BG7" s="849">
        <v>7.1999999999999993</v>
      </c>
    </row>
    <row r="8" spans="1:59" ht="11.25" customHeight="1" x14ac:dyDescent="0.2">
      <c r="A8" s="838" t="s">
        <v>394</v>
      </c>
      <c r="B8" s="753" t="s">
        <v>395</v>
      </c>
      <c r="C8" s="898" t="s">
        <v>245</v>
      </c>
      <c r="D8" s="898" t="s">
        <v>4252</v>
      </c>
      <c r="E8" s="705">
        <v>17</v>
      </c>
      <c r="F8" s="1139">
        <v>224</v>
      </c>
      <c r="G8" s="1139" t="s">
        <v>106</v>
      </c>
      <c r="H8" s="1139" t="s">
        <v>106</v>
      </c>
      <c r="I8" s="841">
        <v>21.96</v>
      </c>
      <c r="J8" s="624">
        <f t="shared" si="0"/>
        <v>0.81967213114754089</v>
      </c>
      <c r="K8" s="844">
        <v>4.4999999999999998E-2</v>
      </c>
      <c r="L8" s="854">
        <v>4</v>
      </c>
      <c r="M8" s="615">
        <f t="shared" si="1"/>
        <v>0.18</v>
      </c>
      <c r="N8" s="837" t="s">
        <v>188</v>
      </c>
      <c r="O8" s="706">
        <v>0.04</v>
      </c>
      <c r="P8" s="606">
        <v>44148</v>
      </c>
      <c r="Q8" s="606">
        <v>44155</v>
      </c>
      <c r="R8" s="615">
        <f t="shared" si="2"/>
        <v>12.499999999999993</v>
      </c>
      <c r="S8" s="673">
        <f>IF(INDEX(Historical!$D$7:$D$1257,MATCH(B8,Historical!$B$7:$B$1281,0))=0,"n/a",(INDEX(Historical!$C$7:$C$1259,MATCH(B8,Historical!$B$7:$B$1281,0))/INDEX(Historical!$D$7:$D$1257,MATCH(B8,Historical!$B$7:$B$1281,0))-1)*100)</f>
        <v>14.285714285714279</v>
      </c>
      <c r="T8" s="673">
        <f>IF(INDEX(Historical!$F$7:$F$1250,MATCH(B8,Historical!$B$7:$B$1281,0))=0,"n/a",((INDEX(Historical!$C$7:$C$1259,MATCH(B8,Historical!$B$7:$B$1281,0))/INDEX(Historical!$F$7:$F$1250,MATCH(B8,Historical!$B$7:$B$1281,0)))^(1/3)-1)*100)</f>
        <v>13.30326698854094</v>
      </c>
      <c r="U8" s="673">
        <f>IF(INDEX(Historical!$H$7:$H$1250,MATCH(B8,Historical!$B$7:$B$1281,0))=0,"n/a",((INDEX(Historical!$C$7:$C$1259,MATCH(B8,Historical!$B$7:$B$1281,0))/INDEX(Historical!$H$7:$H$1250,MATCH(B8,Historical!$B$7:$B$1281,0)))^(1/5)-1)*100)</f>
        <v>11.223978501917053</v>
      </c>
      <c r="V8" s="673">
        <f>IF(INDEX(Historical!$O$7:$O$1250,MATCH(B8,Historical!$B$7:$B$1281,0))=0,"n/a",((INDEX(Historical!$C$7:$C$1259,MATCH(B8,Historical!$B$7:$B$1281,0))/INDEX(Historical!$O$7:$O$1250,MATCH(B8,Historical!$B$7:$B$1281,0)))^(1/10)-1)*100)</f>
        <v>12.79448730054995</v>
      </c>
      <c r="W8" s="674">
        <f t="shared" si="3"/>
        <v>0.87725113466911708</v>
      </c>
      <c r="X8" s="675" t="str">
        <f t="shared" si="4"/>
        <v>n/a</v>
      </c>
      <c r="Y8" s="632"/>
      <c r="Z8" s="624" t="str">
        <f t="shared" si="5"/>
        <v>n/a</v>
      </c>
      <c r="AA8" s="853" t="str">
        <f t="shared" si="6"/>
        <v>n/a</v>
      </c>
      <c r="AB8" s="854">
        <v>12</v>
      </c>
      <c r="AC8" s="833">
        <v>-7.35</v>
      </c>
      <c r="AD8" s="833" t="s">
        <v>136</v>
      </c>
      <c r="AE8" s="833">
        <v>0.41</v>
      </c>
      <c r="AF8" s="833">
        <v>0.91</v>
      </c>
      <c r="AG8" s="833" t="s">
        <v>136</v>
      </c>
      <c r="AH8" s="833">
        <v>-44.5</v>
      </c>
      <c r="AI8" s="833">
        <v>-42.559999999999995</v>
      </c>
      <c r="AJ8" s="833" t="s">
        <v>136</v>
      </c>
      <c r="AK8" s="833" t="s">
        <v>136</v>
      </c>
      <c r="AL8" s="845">
        <v>724.52</v>
      </c>
      <c r="AM8" s="839">
        <v>1.4000000000000001</v>
      </c>
      <c r="AN8" s="833">
        <v>0.39</v>
      </c>
      <c r="AO8" s="711" t="str">
        <f t="shared" si="7"/>
        <v>n/a</v>
      </c>
      <c r="AP8" s="712">
        <f t="shared" si="8"/>
        <v>12.043650633064594</v>
      </c>
      <c r="AQ8" s="855" t="str">
        <f t="shared" si="9"/>
        <v>n/a</v>
      </c>
      <c r="AR8" s="624">
        <f>INDEX(Historical!$C$7:$C$1259,MATCH(B8,Historical!$B$7:$B$1281,0))*IF(AH8="n/a",1.03,IF(AH8&lt;0,1.01,IF(AH8&gt;10,1.1,(1+AH8/100))))</f>
        <v>0.16159999999999999</v>
      </c>
      <c r="AS8" s="853">
        <f t="shared" si="10"/>
        <v>0.163216</v>
      </c>
      <c r="AT8" s="853">
        <f t="shared" si="11"/>
        <v>0.16811248000000001</v>
      </c>
      <c r="AU8" s="853">
        <f t="shared" si="11"/>
        <v>0.1731558544</v>
      </c>
      <c r="AV8" s="853">
        <f t="shared" si="11"/>
        <v>0.17835053003200002</v>
      </c>
      <c r="AW8" s="624">
        <f t="shared" si="12"/>
        <v>0.84443486443200011</v>
      </c>
      <c r="AX8" s="719">
        <f t="shared" si="13"/>
        <v>3.8453318052459018</v>
      </c>
      <c r="AY8" s="900" t="s">
        <v>136</v>
      </c>
      <c r="AZ8" s="839">
        <v>35.56</v>
      </c>
      <c r="BA8" s="839">
        <v>-29.160000000000004</v>
      </c>
      <c r="BB8" s="839">
        <v>12.509999999999998</v>
      </c>
      <c r="BC8" s="839">
        <v>12.879999999999999</v>
      </c>
      <c r="BE8" s="597">
        <v>2004</v>
      </c>
      <c r="BF8" s="865">
        <f t="shared" si="14"/>
        <v>1</v>
      </c>
      <c r="BG8" s="849" t="s">
        <v>136</v>
      </c>
    </row>
    <row r="9" spans="1:59" ht="11.25" customHeight="1" x14ac:dyDescent="0.2">
      <c r="A9" s="838" t="s">
        <v>417</v>
      </c>
      <c r="B9" s="842" t="s">
        <v>418</v>
      </c>
      <c r="C9" s="898" t="s">
        <v>153</v>
      </c>
      <c r="D9" s="898" t="s">
        <v>4256</v>
      </c>
      <c r="E9" s="705">
        <v>16</v>
      </c>
      <c r="F9" s="1139">
        <v>246</v>
      </c>
      <c r="G9" s="1139" t="s">
        <v>106</v>
      </c>
      <c r="H9" s="1139" t="s">
        <v>106</v>
      </c>
      <c r="I9" s="841">
        <v>101.22</v>
      </c>
      <c r="J9" s="624">
        <f t="shared" si="0"/>
        <v>1.738786801027465</v>
      </c>
      <c r="K9" s="844">
        <v>0.44</v>
      </c>
      <c r="L9" s="854">
        <v>4</v>
      </c>
      <c r="M9" s="615">
        <f t="shared" si="1"/>
        <v>1.76</v>
      </c>
      <c r="N9" s="837" t="s">
        <v>419</v>
      </c>
      <c r="O9" s="706">
        <v>0.42</v>
      </c>
      <c r="P9" s="606">
        <v>44148</v>
      </c>
      <c r="Q9" s="606">
        <v>44165</v>
      </c>
      <c r="R9" s="615">
        <f t="shared" si="2"/>
        <v>4.7619047619047663</v>
      </c>
      <c r="S9" s="673">
        <f>IF(INDEX(Historical!$D$7:$D$1257,MATCH(B9,Historical!$B$7:$B$1281,0))=0,"n/a",(INDEX(Historical!$C$7:$C$1259,MATCH(B9,Historical!$B$7:$B$1281,0))/INDEX(Historical!$D$7:$D$1257,MATCH(B9,Historical!$B$7:$B$1281,0))-1)*100)</f>
        <v>6.25</v>
      </c>
      <c r="T9" s="673">
        <f>IF(INDEX(Historical!$F$7:$F$1250,MATCH(B9,Historical!$B$7:$B$1281,0))=0,"n/a",((INDEX(Historical!$C$7:$C$1259,MATCH(B9,Historical!$B$7:$B$1281,0))/INDEX(Historical!$F$7:$F$1250,MATCH(B9,Historical!$B$7:$B$1281,0)))^(1/3)-1)*100)</f>
        <v>4.8461047966767312</v>
      </c>
      <c r="U9" s="673">
        <f>IF(INDEX(Historical!$H$7:$H$1250,MATCH(B9,Historical!$B$7:$B$1281,0))=0,"n/a",((INDEX(Historical!$C$7:$C$1259,MATCH(B9,Historical!$B$7:$B$1281,0))/INDEX(Historical!$H$7:$H$1250,MATCH(B9,Historical!$B$7:$B$1281,0)))^(1/5)-1)*100)</f>
        <v>7.0366997827723932</v>
      </c>
      <c r="V9" s="673">
        <f>IF(INDEX(Historical!$O$7:$O$1250,MATCH(B9,Historical!$B$7:$B$1281,0))=0,"n/a",((INDEX(Historical!$C$7:$C$1259,MATCH(B9,Historical!$B$7:$B$1281,0))/INDEX(Historical!$O$7:$O$1250,MATCH(B9,Historical!$B$7:$B$1281,0)))^(1/10)-1)*100)</f>
        <v>17.461894308801895</v>
      </c>
      <c r="W9" s="674">
        <f t="shared" si="3"/>
        <v>0.40297459475662117</v>
      </c>
      <c r="X9" s="675">
        <f t="shared" si="4"/>
        <v>0.80881606698533259</v>
      </c>
      <c r="Y9" s="646"/>
      <c r="Z9" s="624" t="str">
        <f t="shared" si="5"/>
        <v>n/a</v>
      </c>
      <c r="AA9" s="853" t="str">
        <f t="shared" si="6"/>
        <v>n/a</v>
      </c>
      <c r="AB9" s="854">
        <v>9</v>
      </c>
      <c r="AC9" s="833">
        <v>-15.89</v>
      </c>
      <c r="AD9" s="833" t="s">
        <v>136</v>
      </c>
      <c r="AE9" s="833">
        <v>0.11</v>
      </c>
      <c r="AF9" s="833" t="s">
        <v>136</v>
      </c>
      <c r="AG9" s="834">
        <v>-224.8</v>
      </c>
      <c r="AH9" s="834">
        <v>-530.9</v>
      </c>
      <c r="AI9" s="834">
        <v>6.67</v>
      </c>
      <c r="AJ9" s="833">
        <v>8.6999999999999993</v>
      </c>
      <c r="AK9" s="833">
        <v>9.1999999999999993</v>
      </c>
      <c r="AL9" s="845">
        <v>20930</v>
      </c>
      <c r="AM9" s="839">
        <v>0.2</v>
      </c>
      <c r="AN9" s="833" t="s">
        <v>136</v>
      </c>
      <c r="AO9" s="711" t="str">
        <f t="shared" si="7"/>
        <v>n/a</v>
      </c>
      <c r="AP9" s="712">
        <f t="shared" si="8"/>
        <v>8.7754865837998572</v>
      </c>
      <c r="AQ9" s="855" t="str">
        <f t="shared" si="9"/>
        <v>n/a</v>
      </c>
      <c r="AR9" s="624">
        <f>INDEX(Historical!$C$7:$C$1259,MATCH(B9,Historical!$B$7:$B$1281,0))*IF(AH9="n/a",1.03,IF(AH9&lt;0,1.01,IF(AH9&gt;10,1.1,(1+AH9/100))))</f>
        <v>1.7169999999999999</v>
      </c>
      <c r="AS9" s="853">
        <f t="shared" si="10"/>
        <v>1.8315238999999999</v>
      </c>
      <c r="AT9" s="853">
        <f t="shared" si="11"/>
        <v>2.0000240988</v>
      </c>
      <c r="AU9" s="853">
        <f t="shared" si="11"/>
        <v>2.1840263158896001</v>
      </c>
      <c r="AV9" s="853">
        <f t="shared" si="11"/>
        <v>2.3849567369514433</v>
      </c>
      <c r="AW9" s="624">
        <f t="shared" si="12"/>
        <v>10.117531051641043</v>
      </c>
      <c r="AX9" s="719">
        <f t="shared" si="13"/>
        <v>9.9955849156698715</v>
      </c>
      <c r="AY9" s="900">
        <v>0.48</v>
      </c>
      <c r="AZ9" s="839">
        <v>40.47</v>
      </c>
      <c r="BA9" s="839">
        <v>-10.33</v>
      </c>
      <c r="BB9" s="839">
        <v>-2.4299999999999997</v>
      </c>
      <c r="BC9" s="839">
        <v>1.05</v>
      </c>
      <c r="BE9" s="597">
        <v>2006</v>
      </c>
      <c r="BF9" s="865">
        <f t="shared" si="14"/>
        <v>1</v>
      </c>
      <c r="BG9" s="849">
        <v>-7.5</v>
      </c>
    </row>
    <row r="10" spans="1:59" s="517" customFormat="1" ht="11.25" customHeight="1" x14ac:dyDescent="0.2">
      <c r="A10" s="838" t="s">
        <v>938</v>
      </c>
      <c r="B10" s="842" t="s">
        <v>939</v>
      </c>
      <c r="C10" s="898" t="s">
        <v>108</v>
      </c>
      <c r="D10" s="898" t="s">
        <v>4258</v>
      </c>
      <c r="E10" s="705">
        <v>10</v>
      </c>
      <c r="F10" s="1139">
        <v>455</v>
      </c>
      <c r="G10" s="1139" t="s">
        <v>106</v>
      </c>
      <c r="H10" s="1139" t="s">
        <v>106</v>
      </c>
      <c r="I10" s="841">
        <v>16.670000000000002</v>
      </c>
      <c r="J10" s="624">
        <f t="shared" si="0"/>
        <v>7.9184163167366526</v>
      </c>
      <c r="K10" s="844">
        <v>0.33</v>
      </c>
      <c r="L10" s="854">
        <v>4</v>
      </c>
      <c r="M10" s="615">
        <f t="shared" si="1"/>
        <v>1.32</v>
      </c>
      <c r="N10" s="837" t="s">
        <v>705</v>
      </c>
      <c r="O10" s="706">
        <v>0.32</v>
      </c>
      <c r="P10" s="606">
        <v>44257</v>
      </c>
      <c r="Q10" s="606">
        <v>44274</v>
      </c>
      <c r="R10" s="615">
        <f t="shared" si="2"/>
        <v>3.1250000000000027</v>
      </c>
      <c r="S10" s="673">
        <f>IF(INDEX(Historical!$D$7:$D$1257,MATCH(B10,Historical!$B$7:$B$1281,0))=0,"n/a",(INDEX(Historical!$C$7:$C$1259,MATCH(B10,Historical!$B$7:$B$1281,0))/INDEX(Historical!$D$7:$D$1257,MATCH(B10,Historical!$B$7:$B$1281,0))-1)*100)</f>
        <v>7.8947368421052655</v>
      </c>
      <c r="T10" s="673">
        <f>IF(INDEX(Historical!$F$7:$F$1250,MATCH(B10,Historical!$B$7:$B$1281,0))=0,"n/a",((INDEX(Historical!$C$7:$C$1259,MATCH(B10,Historical!$B$7:$B$1281,0))/INDEX(Historical!$F$7:$F$1250,MATCH(B10,Historical!$B$7:$B$1281,0)))^(1/3)-1)*100)</f>
        <v>19.543015001479947</v>
      </c>
      <c r="U10" s="673">
        <f>IF(INDEX(Historical!$H$7:$H$1250,MATCH(B10,Historical!$B$7:$B$1281,0))=0,"n/a",((INDEX(Historical!$C$7:$C$1259,MATCH(B10,Historical!$B$7:$B$1281,0))/INDEX(Historical!$H$7:$H$1250,MATCH(B10,Historical!$B$7:$B$1281,0)))^(1/5)-1)*100)</f>
        <v>16.223894400608874</v>
      </c>
      <c r="V10" s="673" t="str">
        <f>IF(INDEX(Historical!$O$7:$O$1250,MATCH(B10,Historical!$B$7:$B$1281,0))=0,"n/a",((INDEX(Historical!$C$7:$C$1259,MATCH(B10,Historical!$B$7:$B$1281,0))/INDEX(Historical!$O$7:$O$1250,MATCH(B10,Historical!$B$7:$B$1281,0)))^(1/10)-1)*100)</f>
        <v>n/a</v>
      </c>
      <c r="W10" s="674" t="str">
        <f t="shared" si="3"/>
        <v>n/a</v>
      </c>
      <c r="X10" s="675">
        <f t="shared" si="4"/>
        <v>2.4959837539398269</v>
      </c>
      <c r="Y10" s="843"/>
      <c r="Z10" s="624">
        <f t="shared" si="5"/>
        <v>176</v>
      </c>
      <c r="AA10" s="853">
        <f t="shared" si="6"/>
        <v>22.22666666666667</v>
      </c>
      <c r="AB10" s="854">
        <v>12</v>
      </c>
      <c r="AC10" s="833">
        <v>0.75</v>
      </c>
      <c r="AD10" s="833">
        <v>2.66</v>
      </c>
      <c r="AE10" s="833">
        <v>3.45</v>
      </c>
      <c r="AF10" s="833">
        <v>1.53</v>
      </c>
      <c r="AG10" s="833">
        <v>15</v>
      </c>
      <c r="AH10" s="833">
        <v>-4</v>
      </c>
      <c r="AI10" s="833">
        <v>-9.2899999999999991</v>
      </c>
      <c r="AJ10" s="833">
        <v>6.5</v>
      </c>
      <c r="AK10" s="833">
        <v>8</v>
      </c>
      <c r="AL10" s="845">
        <v>1880</v>
      </c>
      <c r="AM10" s="839">
        <v>1.2</v>
      </c>
      <c r="AN10" s="833">
        <v>4.71</v>
      </c>
      <c r="AO10" s="711">
        <f t="shared" si="7"/>
        <v>1.915644050678857</v>
      </c>
      <c r="AP10" s="712">
        <f t="shared" si="8"/>
        <v>24.142310717345527</v>
      </c>
      <c r="AQ10" s="855">
        <f t="shared" si="9"/>
        <v>22.939551541940052</v>
      </c>
      <c r="AR10" s="624">
        <f>INDEX(Historical!$C$7:$C$1259,MATCH(B10,Historical!$B$7:$B$1281,0))*IF(AH10="n/a",1.03,IF(AH10&lt;0,1.01,IF(AH10&gt;10,1.1,(1+AH10/100))))</f>
        <v>1.2423</v>
      </c>
      <c r="AS10" s="853">
        <f t="shared" si="10"/>
        <v>1.254723</v>
      </c>
      <c r="AT10" s="853">
        <f t="shared" si="11"/>
        <v>1.3551008400000002</v>
      </c>
      <c r="AU10" s="853">
        <f t="shared" si="11"/>
        <v>1.4635089072000003</v>
      </c>
      <c r="AV10" s="853">
        <f t="shared" si="11"/>
        <v>1.5805896197760003</v>
      </c>
      <c r="AW10" s="624">
        <f t="shared" si="12"/>
        <v>6.8962223669760006</v>
      </c>
      <c r="AX10" s="719">
        <f t="shared" si="13"/>
        <v>41.369060389778042</v>
      </c>
      <c r="AY10" s="900">
        <v>1.85</v>
      </c>
      <c r="AZ10" s="839">
        <v>370.90000000000003</v>
      </c>
      <c r="BA10" s="839">
        <v>-3.02</v>
      </c>
      <c r="BB10" s="839">
        <v>13.18</v>
      </c>
      <c r="BC10" s="839">
        <v>41.18</v>
      </c>
      <c r="BD10" s="874"/>
      <c r="BE10" s="597">
        <v>2012</v>
      </c>
      <c r="BF10" s="865">
        <f t="shared" si="14"/>
        <v>0</v>
      </c>
      <c r="BG10" s="849">
        <v>2.4</v>
      </c>
    </row>
    <row r="11" spans="1:59" ht="11.25" customHeight="1" x14ac:dyDescent="0.2">
      <c r="A11" s="838" t="s">
        <v>396</v>
      </c>
      <c r="B11" s="843" t="s">
        <v>397</v>
      </c>
      <c r="C11" s="898" t="s">
        <v>4127</v>
      </c>
      <c r="D11" s="898" t="s">
        <v>4260</v>
      </c>
      <c r="E11" s="705">
        <v>16</v>
      </c>
      <c r="F11" s="1139">
        <v>245</v>
      </c>
      <c r="G11" s="1139" t="s">
        <v>106</v>
      </c>
      <c r="H11" s="1139" t="s">
        <v>106</v>
      </c>
      <c r="I11" s="841">
        <v>250.9</v>
      </c>
      <c r="J11" s="624">
        <f t="shared" si="0"/>
        <v>1.4029493822239936</v>
      </c>
      <c r="K11" s="844">
        <v>0.88</v>
      </c>
      <c r="L11" s="854">
        <v>4</v>
      </c>
      <c r="M11" s="615">
        <f t="shared" si="1"/>
        <v>3.52</v>
      </c>
      <c r="N11" s="837" t="s">
        <v>398</v>
      </c>
      <c r="O11" s="706">
        <v>0.8</v>
      </c>
      <c r="P11" s="606">
        <v>44113</v>
      </c>
      <c r="Q11" s="606">
        <v>44148</v>
      </c>
      <c r="R11" s="615">
        <f t="shared" si="2"/>
        <v>9.9999999999999947</v>
      </c>
      <c r="S11" s="673">
        <f>IF(INDEX(Historical!$D$7:$D$1257,MATCH(B11,Historical!$B$7:$B$1281,0))=0,"n/a",(INDEX(Historical!$C$7:$C$1259,MATCH(B11,Historical!$B$7:$B$1281,0))/INDEX(Historical!$D$7:$D$1257,MATCH(B11,Historical!$B$7:$B$1281,0))-1)*100)</f>
        <v>7.1895424836601274</v>
      </c>
      <c r="T11" s="673">
        <f>IF(INDEX(Historical!$F$7:$F$1250,MATCH(B11,Historical!$B$7:$B$1281,0))=0,"n/a",((INDEX(Historical!$C$7:$C$1259,MATCH(B11,Historical!$B$7:$B$1281,0))/INDEX(Historical!$F$7:$F$1250,MATCH(B11,Historical!$B$7:$B$1281,0)))^(1/3)-1)*100)</f>
        <v>7.2335628427984133</v>
      </c>
      <c r="U11" s="673">
        <f>IF(INDEX(Historical!$H$7:$H$1250,MATCH(B11,Historical!$B$7:$B$1281,0))=0,"n/a",((INDEX(Historical!$C$7:$C$1259,MATCH(B11,Historical!$B$7:$B$1281,0))/INDEX(Historical!$H$7:$H$1250,MATCH(B11,Historical!$B$7:$B$1281,0)))^(1/5)-1)*100)</f>
        <v>9.1208138893263513</v>
      </c>
      <c r="V11" s="673">
        <f>IF(INDEX(Historical!$O$7:$O$1250,MATCH(B11,Historical!$B$7:$B$1281,0))=0,"n/a",((INDEX(Historical!$C$7:$C$1259,MATCH(B11,Historical!$B$7:$B$1281,0))/INDEX(Historical!$O$7:$O$1250,MATCH(B11,Historical!$B$7:$B$1281,0)))^(1/10)-1)*100)</f>
        <v>14.800026818083989</v>
      </c>
      <c r="W11" s="674">
        <f t="shared" si="3"/>
        <v>0.61627009203670702</v>
      </c>
      <c r="X11" s="675">
        <f t="shared" si="4"/>
        <v>0.86045414050248603</v>
      </c>
      <c r="Y11" s="843" t="s">
        <v>727</v>
      </c>
      <c r="Z11" s="624">
        <f t="shared" si="5"/>
        <v>43.137254901960787</v>
      </c>
      <c r="AA11" s="853">
        <f t="shared" si="6"/>
        <v>30.747549019607842</v>
      </c>
      <c r="AB11" s="854">
        <v>8</v>
      </c>
      <c r="AC11" s="833">
        <v>8.16</v>
      </c>
      <c r="AD11" s="833">
        <v>3.13</v>
      </c>
      <c r="AE11" s="833">
        <v>3.8</v>
      </c>
      <c r="AF11" s="833">
        <v>8.99</v>
      </c>
      <c r="AG11" s="833">
        <v>31.6</v>
      </c>
      <c r="AH11" s="833">
        <v>7.3</v>
      </c>
      <c r="AI11" s="833">
        <v>10.33</v>
      </c>
      <c r="AJ11" s="833">
        <v>10.6</v>
      </c>
      <c r="AK11" s="833">
        <v>9.93</v>
      </c>
      <c r="AL11" s="845">
        <v>169990</v>
      </c>
      <c r="AM11" s="839">
        <v>0.1</v>
      </c>
      <c r="AN11" s="833">
        <v>0</v>
      </c>
      <c r="AO11" s="711">
        <f t="shared" si="7"/>
        <v>-20.223785748057495</v>
      </c>
      <c r="AP11" s="712">
        <f t="shared" si="8"/>
        <v>10.523763271550346</v>
      </c>
      <c r="AQ11" s="855">
        <f t="shared" si="9"/>
        <v>250.50469369897303</v>
      </c>
      <c r="AR11" s="624">
        <f>INDEX(Historical!$C$7:$C$1259,MATCH(B11,Historical!$B$7:$B$1281,0))*IF(AH11="n/a",1.03,IF(AH11&lt;0,1.01,IF(AH11&gt;10,1.1,(1+AH11/100))))</f>
        <v>3.5194399999999995</v>
      </c>
      <c r="AS11" s="853">
        <f t="shared" si="10"/>
        <v>3.8713839999999999</v>
      </c>
      <c r="AT11" s="853">
        <f t="shared" si="11"/>
        <v>4.2558124311999999</v>
      </c>
      <c r="AU11" s="853">
        <f t="shared" si="11"/>
        <v>4.6784146056181592</v>
      </c>
      <c r="AV11" s="853">
        <f t="shared" si="11"/>
        <v>5.1429811759560424</v>
      </c>
      <c r="AW11" s="624">
        <f t="shared" si="12"/>
        <v>21.468032212774201</v>
      </c>
      <c r="AX11" s="719">
        <f t="shared" si="13"/>
        <v>8.5564098097944203</v>
      </c>
      <c r="AY11" s="900">
        <v>1.1200000000000001</v>
      </c>
      <c r="AZ11" s="839">
        <v>82.94</v>
      </c>
      <c r="BA11" s="839">
        <v>-7.48</v>
      </c>
      <c r="BB11" s="839">
        <v>-1.91</v>
      </c>
      <c r="BC11" s="839">
        <v>7.95</v>
      </c>
      <c r="BE11" s="597">
        <v>2006</v>
      </c>
      <c r="BF11" s="865">
        <f t="shared" si="14"/>
        <v>1</v>
      </c>
      <c r="BG11" s="849">
        <v>14.6</v>
      </c>
    </row>
    <row r="12" spans="1:59" ht="11.25" customHeight="1" x14ac:dyDescent="0.2">
      <c r="A12" s="838" t="s">
        <v>423</v>
      </c>
      <c r="B12" s="842" t="s">
        <v>424</v>
      </c>
      <c r="C12" s="898" t="s">
        <v>4127</v>
      </c>
      <c r="D12" s="898" t="s">
        <v>4261</v>
      </c>
      <c r="E12" s="705">
        <v>19</v>
      </c>
      <c r="F12" s="1139">
        <v>181</v>
      </c>
      <c r="G12" s="1139" t="s">
        <v>106</v>
      </c>
      <c r="H12" s="1139" t="s">
        <v>106</v>
      </c>
      <c r="I12" s="841">
        <v>155.82</v>
      </c>
      <c r="J12" s="624">
        <f t="shared" si="0"/>
        <v>1.771274547554871</v>
      </c>
      <c r="K12" s="844">
        <v>0.69</v>
      </c>
      <c r="L12" s="854">
        <v>4</v>
      </c>
      <c r="M12" s="615">
        <f t="shared" si="1"/>
        <v>2.76</v>
      </c>
      <c r="N12" s="837" t="s">
        <v>325</v>
      </c>
      <c r="O12" s="706">
        <v>0.62</v>
      </c>
      <c r="P12" s="606">
        <v>44252</v>
      </c>
      <c r="Q12" s="606">
        <v>44264</v>
      </c>
      <c r="R12" s="615">
        <f t="shared" si="2"/>
        <v>11.290322580645155</v>
      </c>
      <c r="S12" s="673">
        <f>IF(INDEX(Historical!$D$7:$D$1257,MATCH(B12,Historical!$B$7:$B$1281,0))=0,"n/a",(INDEX(Historical!$C$7:$C$1259,MATCH(B12,Historical!$B$7:$B$1281,0))/INDEX(Historical!$D$7:$D$1257,MATCH(B12,Historical!$B$7:$B$1281,0))-1)*100)</f>
        <v>14.814814814814813</v>
      </c>
      <c r="T12" s="673">
        <f>IF(INDEX(Historical!$F$7:$F$1250,MATCH(B12,Historical!$B$7:$B$1281,0))=0,"n/a",((INDEX(Historical!$C$7:$C$1259,MATCH(B12,Historical!$B$7:$B$1281,0))/INDEX(Historical!$F$7:$F$1250,MATCH(B12,Historical!$B$7:$B$1281,0)))^(1/3)-1)*100)</f>
        <v>11.27383564427249</v>
      </c>
      <c r="U12" s="673">
        <f>IF(INDEX(Historical!$H$7:$H$1250,MATCH(B12,Historical!$B$7:$B$1281,0))=0,"n/a",((INDEX(Historical!$C$7:$C$1259,MATCH(B12,Historical!$B$7:$B$1281,0))/INDEX(Historical!$H$7:$H$1250,MATCH(B12,Historical!$B$7:$B$1281,0)))^(1/5)-1)*100)</f>
        <v>9.1607069589288557</v>
      </c>
      <c r="V12" s="673">
        <f>IF(INDEX(Historical!$O$7:$O$1250,MATCH(B12,Historical!$B$7:$B$1281,0))=0,"n/a",((INDEX(Historical!$C$7:$C$1259,MATCH(B12,Historical!$B$7:$B$1281,0))/INDEX(Historical!$O$7:$O$1250,MATCH(B12,Historical!$B$7:$B$1281,0)))^(1/10)-1)*100)</f>
        <v>11.171975478848939</v>
      </c>
      <c r="W12" s="674">
        <f t="shared" si="3"/>
        <v>0.81997198940081217</v>
      </c>
      <c r="X12" s="675">
        <f t="shared" si="4"/>
        <v>1.1036996336058862</v>
      </c>
      <c r="Y12" s="842"/>
      <c r="Z12" s="624">
        <f t="shared" si="5"/>
        <v>73.015873015873012</v>
      </c>
      <c r="AA12" s="853">
        <f t="shared" si="6"/>
        <v>41.222222222222221</v>
      </c>
      <c r="AB12" s="854">
        <v>10</v>
      </c>
      <c r="AC12" s="833">
        <v>3.78</v>
      </c>
      <c r="AD12" s="833">
        <v>3.45</v>
      </c>
      <c r="AE12" s="833">
        <v>9.34</v>
      </c>
      <c r="AF12" s="833">
        <v>4.6900000000000004</v>
      </c>
      <c r="AG12" s="833">
        <v>11.799999999999999</v>
      </c>
      <c r="AH12" s="833">
        <v>-10</v>
      </c>
      <c r="AI12" s="833">
        <v>11.08</v>
      </c>
      <c r="AJ12" s="833">
        <v>8.3000000000000007</v>
      </c>
      <c r="AK12" s="833">
        <v>11.790000000000001</v>
      </c>
      <c r="AL12" s="845">
        <v>54710</v>
      </c>
      <c r="AM12" s="839">
        <v>0.1</v>
      </c>
      <c r="AN12" s="833">
        <v>0.43</v>
      </c>
      <c r="AO12" s="711">
        <f t="shared" si="7"/>
        <v>-30.290240715738495</v>
      </c>
      <c r="AP12" s="712">
        <f t="shared" si="8"/>
        <v>10.931981506483726</v>
      </c>
      <c r="AQ12" s="855">
        <f t="shared" si="9"/>
        <v>193.1304011848062</v>
      </c>
      <c r="AR12" s="624">
        <f>INDEX(Historical!$C$7:$C$1259,MATCH(B12,Historical!$B$7:$B$1281,0))*IF(AH12="n/a",1.03,IF(AH12&lt;0,1.01,IF(AH12&gt;10,1.1,(1+AH12/100))))</f>
        <v>2.5047999999999999</v>
      </c>
      <c r="AS12" s="853">
        <f t="shared" si="10"/>
        <v>2.75528</v>
      </c>
      <c r="AT12" s="853">
        <f t="shared" si="11"/>
        <v>3.0308080000000004</v>
      </c>
      <c r="AU12" s="853">
        <f t="shared" si="11"/>
        <v>3.3338888000000009</v>
      </c>
      <c r="AV12" s="853">
        <f t="shared" si="11"/>
        <v>3.6672776800000011</v>
      </c>
      <c r="AW12" s="624">
        <f t="shared" si="12"/>
        <v>15.292054480000003</v>
      </c>
      <c r="AX12" s="719">
        <f t="shared" si="13"/>
        <v>9.8139227826979862</v>
      </c>
      <c r="AY12" s="900">
        <v>1.32</v>
      </c>
      <c r="AZ12" s="839">
        <v>97.05</v>
      </c>
      <c r="BA12" s="839">
        <v>-5.2200000000000006</v>
      </c>
      <c r="BB12" s="839">
        <v>2.2999999999999998</v>
      </c>
      <c r="BC12" s="839">
        <v>20.82</v>
      </c>
      <c r="BE12" s="597">
        <v>2003</v>
      </c>
      <c r="BF12" s="865">
        <f t="shared" si="14"/>
        <v>1</v>
      </c>
      <c r="BG12" s="849">
        <v>6.5</v>
      </c>
    </row>
    <row r="13" spans="1:59" ht="11.25" customHeight="1" x14ac:dyDescent="0.2">
      <c r="A13" s="838" t="s">
        <v>405</v>
      </c>
      <c r="B13" s="842" t="s">
        <v>406</v>
      </c>
      <c r="C13" s="898" t="s">
        <v>108</v>
      </c>
      <c r="D13" s="898" t="s">
        <v>118</v>
      </c>
      <c r="E13" s="705">
        <v>18</v>
      </c>
      <c r="F13" s="1139">
        <v>198</v>
      </c>
      <c r="G13" s="1139" t="s">
        <v>106</v>
      </c>
      <c r="H13" s="1139" t="s">
        <v>106</v>
      </c>
      <c r="I13" s="841">
        <v>27.63</v>
      </c>
      <c r="J13" s="624">
        <f t="shared" si="0"/>
        <v>1.158161418747738</v>
      </c>
      <c r="K13" s="844">
        <v>0.32</v>
      </c>
      <c r="L13" s="854">
        <v>1</v>
      </c>
      <c r="M13" s="615">
        <f t="shared" si="1"/>
        <v>0.32</v>
      </c>
      <c r="N13" s="837" t="s">
        <v>171</v>
      </c>
      <c r="O13" s="706">
        <v>0.3</v>
      </c>
      <c r="P13" s="606">
        <v>44159</v>
      </c>
      <c r="Q13" s="606">
        <v>44175</v>
      </c>
      <c r="R13" s="615">
        <f t="shared" si="2"/>
        <v>6.6666666666666732</v>
      </c>
      <c r="S13" s="673">
        <f>IF(INDEX(Historical!$D$7:$D$1257,MATCH(B13,Historical!$B$7:$B$1281,0))=0,"n/a",(INDEX(Historical!$C$7:$C$1259,MATCH(B13,Historical!$B$7:$B$1281,0))/INDEX(Historical!$D$7:$D$1257,MATCH(B13,Historical!$B$7:$B$1281,0))-1)*100)</f>
        <v>6.6666666666666652</v>
      </c>
      <c r="T13" s="673">
        <f>IF(INDEX(Historical!$F$7:$F$1250,MATCH(B13,Historical!$B$7:$B$1281,0))=0,"n/a",((INDEX(Historical!$C$7:$C$1259,MATCH(B13,Historical!$B$7:$B$1281,0))/INDEX(Historical!$F$7:$F$1250,MATCH(B13,Historical!$B$7:$B$1281,0)))^(1/3)-1)*100)</f>
        <v>7.1664579674248774</v>
      </c>
      <c r="U13" s="673">
        <f>IF(INDEX(Historical!$H$7:$H$1250,MATCH(B13,Historical!$B$7:$B$1281,0))=0,"n/a",((INDEX(Historical!$C$7:$C$1259,MATCH(B13,Historical!$B$7:$B$1281,0))/INDEX(Historical!$H$7:$H$1250,MATCH(B13,Historical!$B$7:$B$1281,0)))^(1/5)-1)*100)</f>
        <v>7.7818067712725814</v>
      </c>
      <c r="V13" s="673">
        <f>IF(INDEX(Historical!$O$7:$O$1250,MATCH(B13,Historical!$B$7:$B$1281,0))=0,"n/a",((INDEX(Historical!$C$7:$C$1259,MATCH(B13,Historical!$B$7:$B$1281,0))/INDEX(Historical!$O$7:$O$1250,MATCH(B13,Historical!$B$7:$B$1281,0)))^(1/10)-1)*100)</f>
        <v>12.334976252295826</v>
      </c>
      <c r="W13" s="674">
        <f t="shared" si="3"/>
        <v>0.63087326737448768</v>
      </c>
      <c r="X13" s="675">
        <f t="shared" si="4"/>
        <v>0.69480417600648037</v>
      </c>
      <c r="Y13" s="843"/>
      <c r="Z13" s="624">
        <f t="shared" si="5"/>
        <v>4.6242774566473992</v>
      </c>
      <c r="AA13" s="853">
        <f t="shared" si="6"/>
        <v>3.9927745664739884</v>
      </c>
      <c r="AB13" s="854">
        <v>12</v>
      </c>
      <c r="AC13" s="833">
        <v>6.92</v>
      </c>
      <c r="AD13" s="833" t="s">
        <v>136</v>
      </c>
      <c r="AE13" s="833">
        <v>1.04</v>
      </c>
      <c r="AF13" s="833">
        <v>0.41</v>
      </c>
      <c r="AG13" s="833">
        <v>5</v>
      </c>
      <c r="AH13" s="833">
        <v>-46.5</v>
      </c>
      <c r="AI13" s="833">
        <v>22.7</v>
      </c>
      <c r="AJ13" s="833">
        <v>11.200000000000001</v>
      </c>
      <c r="AK13" s="833">
        <v>-5.7700000000000005</v>
      </c>
      <c r="AL13" s="845">
        <v>2520</v>
      </c>
      <c r="AM13" s="839">
        <v>0.8</v>
      </c>
      <c r="AN13" s="833">
        <v>0.09</v>
      </c>
      <c r="AO13" s="711">
        <f t="shared" si="7"/>
        <v>4.9471936235463314</v>
      </c>
      <c r="AP13" s="712">
        <f t="shared" si="8"/>
        <v>8.9399681900203198</v>
      </c>
      <c r="AQ13" s="855">
        <f t="shared" si="9"/>
        <v>-73.026452692772125</v>
      </c>
      <c r="AR13" s="624">
        <f>INDEX(Historical!$C$7:$C$1259,MATCH(B13,Historical!$B$7:$B$1281,0))*IF(AH13="n/a",1.03,IF(AH13&lt;0,1.01,IF(AH13&gt;10,1.1,(1+AH13/100))))</f>
        <v>0.32319999999999999</v>
      </c>
      <c r="AS13" s="853">
        <f t="shared" si="10"/>
        <v>0.35552</v>
      </c>
      <c r="AT13" s="853">
        <f t="shared" si="11"/>
        <v>0.35907519999999998</v>
      </c>
      <c r="AU13" s="853">
        <f t="shared" si="11"/>
        <v>0.36266595200000001</v>
      </c>
      <c r="AV13" s="853">
        <f t="shared" si="11"/>
        <v>0.36629261152000003</v>
      </c>
      <c r="AW13" s="624">
        <f t="shared" si="12"/>
        <v>1.7667537635199999</v>
      </c>
      <c r="AX13" s="719">
        <f t="shared" si="13"/>
        <v>6.3943313916757143</v>
      </c>
      <c r="AY13" s="900">
        <v>1.29</v>
      </c>
      <c r="AZ13" s="839">
        <v>204.63</v>
      </c>
      <c r="BA13" s="839">
        <v>-19.329999999999998</v>
      </c>
      <c r="BB13" s="839">
        <v>-4.6500000000000004</v>
      </c>
      <c r="BC13" s="839">
        <v>7.12</v>
      </c>
      <c r="BE13" s="597">
        <v>2005</v>
      </c>
      <c r="BF13" s="865">
        <f t="shared" si="14"/>
        <v>1</v>
      </c>
      <c r="BG13" s="849">
        <v>0.4</v>
      </c>
    </row>
    <row r="14" spans="1:59" s="744" customFormat="1" ht="11.25" customHeight="1" x14ac:dyDescent="0.2">
      <c r="A14" s="619" t="s">
        <v>902</v>
      </c>
      <c r="B14" s="751" t="s">
        <v>903</v>
      </c>
      <c r="C14" s="898" t="s">
        <v>131</v>
      </c>
      <c r="D14" s="898" t="s">
        <v>4264</v>
      </c>
      <c r="E14" s="727">
        <v>11</v>
      </c>
      <c r="F14" s="1139">
        <v>334</v>
      </c>
      <c r="G14" s="1138" t="s">
        <v>37</v>
      </c>
      <c r="H14" s="1138" t="s">
        <v>37</v>
      </c>
      <c r="I14" s="728">
        <v>74.849999999999994</v>
      </c>
      <c r="J14" s="729">
        <f t="shared" si="0"/>
        <v>3.9545758183032733</v>
      </c>
      <c r="K14" s="730">
        <v>0.74</v>
      </c>
      <c r="L14" s="731">
        <v>4</v>
      </c>
      <c r="M14" s="732">
        <f t="shared" si="1"/>
        <v>2.96</v>
      </c>
      <c r="N14" s="733" t="s">
        <v>248</v>
      </c>
      <c r="O14" s="734">
        <v>0.7</v>
      </c>
      <c r="P14" s="1130">
        <v>44144</v>
      </c>
      <c r="Q14" s="1130">
        <v>44175</v>
      </c>
      <c r="R14" s="732">
        <f t="shared" si="2"/>
        <v>5.7142857142857197</v>
      </c>
      <c r="S14" s="673">
        <f>IF(INDEX(Historical!$D$7:$D$1257,MATCH(B14,Historical!$B$7:$B$1281,0))=0,"n/a",(INDEX(Historical!$C$7:$C$1259,MATCH(B14,Historical!$B$7:$B$1281,0))/INDEX(Historical!$D$7:$D$1257,MATCH(B14,Historical!$B$7:$B$1281,0))-1)*100)</f>
        <v>4.7970479704797064</v>
      </c>
      <c r="T14" s="673">
        <f>IF(INDEX(Historical!$F$7:$F$1250,MATCH(B14,Historical!$B$7:$B$1281,0))=0,"n/a",((INDEX(Historical!$C$7:$C$1259,MATCH(B14,Historical!$B$7:$B$1281,0))/INDEX(Historical!$F$7:$F$1250,MATCH(B14,Historical!$B$7:$B$1281,0)))^(1/3)-1)*100)</f>
        <v>5.918904356048249</v>
      </c>
      <c r="U14" s="673">
        <f>IF(INDEX(Historical!$H$7:$H$1250,MATCH(B14,Historical!$B$7:$B$1281,0))=0,"n/a",((INDEX(Historical!$C$7:$C$1259,MATCH(B14,Historical!$B$7:$B$1281,0))/INDEX(Historical!$H$7:$H$1250,MATCH(B14,Historical!$B$7:$B$1281,0)))^(1/5)-1)*100)</f>
        <v>5.7245818199943121</v>
      </c>
      <c r="V14" s="673">
        <f>IF(INDEX(Historical!$O$7:$O$1250,MATCH(B14,Historical!$B$7:$B$1281,0))=0,"n/a",((INDEX(Historical!$C$7:$C$1259,MATCH(B14,Historical!$B$7:$B$1281,0))/INDEX(Historical!$O$7:$O$1250,MATCH(B14,Historical!$B$7:$B$1281,0)))^(1/10)-1)*100)</f>
        <v>5.2039928208263753</v>
      </c>
      <c r="W14" s="674">
        <f t="shared" si="3"/>
        <v>1.1000364560620721</v>
      </c>
      <c r="X14" s="675">
        <f t="shared" si="4"/>
        <v>1.5901616166650869</v>
      </c>
      <c r="Y14" s="751"/>
      <c r="Z14" s="729">
        <f t="shared" si="5"/>
        <v>76.683937823834199</v>
      </c>
      <c r="AA14" s="736">
        <f t="shared" si="6"/>
        <v>19.391191709844559</v>
      </c>
      <c r="AB14" s="731">
        <v>12</v>
      </c>
      <c r="AC14" s="737">
        <v>3.86</v>
      </c>
      <c r="AD14" s="737">
        <v>3.29</v>
      </c>
      <c r="AE14" s="737">
        <v>2.58</v>
      </c>
      <c r="AF14" s="737">
        <v>1.85</v>
      </c>
      <c r="AG14" s="737">
        <v>9.6</v>
      </c>
      <c r="AH14" s="737">
        <v>0.1</v>
      </c>
      <c r="AI14" s="737">
        <v>7.06</v>
      </c>
      <c r="AJ14" s="737">
        <v>3.5999999999999996</v>
      </c>
      <c r="AK14" s="737">
        <v>6</v>
      </c>
      <c r="AL14" s="738">
        <v>38550</v>
      </c>
      <c r="AM14" s="739">
        <v>0.01</v>
      </c>
      <c r="AN14" s="737">
        <v>1.59</v>
      </c>
      <c r="AO14" s="740">
        <f t="shared" si="7"/>
        <v>-9.7120340715469737</v>
      </c>
      <c r="AP14" s="741">
        <f t="shared" si="8"/>
        <v>9.6791576382975855</v>
      </c>
      <c r="AQ14" s="742">
        <f t="shared" si="9"/>
        <v>26.269033176014812</v>
      </c>
      <c r="AR14" s="624">
        <f>INDEX(Historical!$C$7:$C$1259,MATCH(B14,Historical!$B$7:$B$1281,0))*IF(AH14="n/a",1.03,IF(AH14&lt;0,1.01,IF(AH14&gt;10,1.1,(1+AH14/100))))</f>
        <v>2.8428399999999994</v>
      </c>
      <c r="AS14" s="736">
        <f t="shared" si="10"/>
        <v>3.0435445039999993</v>
      </c>
      <c r="AT14" s="736">
        <f t="shared" si="11"/>
        <v>3.2261571742399995</v>
      </c>
      <c r="AU14" s="736">
        <f t="shared" si="11"/>
        <v>3.4197266046943997</v>
      </c>
      <c r="AV14" s="736">
        <f t="shared" si="11"/>
        <v>3.6249102009760641</v>
      </c>
      <c r="AW14" s="729">
        <f t="shared" si="12"/>
        <v>16.157178483910464</v>
      </c>
      <c r="AX14" s="743">
        <f t="shared" si="13"/>
        <v>21.586076798811575</v>
      </c>
      <c r="AY14" s="901">
        <v>0.24</v>
      </c>
      <c r="AZ14" s="739">
        <v>14.92</v>
      </c>
      <c r="BA14" s="739">
        <v>-25.629999999999995</v>
      </c>
      <c r="BB14" s="739">
        <v>-7.1400000000000006</v>
      </c>
      <c r="BC14" s="739">
        <v>-10.029999999999999</v>
      </c>
      <c r="BD14" s="875"/>
      <c r="BE14" s="597">
        <v>2011</v>
      </c>
      <c r="BF14" s="865">
        <f t="shared" si="14"/>
        <v>0</v>
      </c>
      <c r="BG14" s="793">
        <v>2.5</v>
      </c>
    </row>
    <row r="15" spans="1:59" ht="11.25" customHeight="1" x14ac:dyDescent="0.2">
      <c r="A15" s="831" t="s">
        <v>874</v>
      </c>
      <c r="B15" s="842" t="s">
        <v>875</v>
      </c>
      <c r="C15" s="898" t="s">
        <v>131</v>
      </c>
      <c r="D15" s="898" t="s">
        <v>4265</v>
      </c>
      <c r="E15" s="705">
        <v>10</v>
      </c>
      <c r="F15" s="1139">
        <v>447</v>
      </c>
      <c r="G15" s="1139" t="s">
        <v>106</v>
      </c>
      <c r="H15" s="1139" t="s">
        <v>106</v>
      </c>
      <c r="I15" s="841">
        <v>26.56</v>
      </c>
      <c r="J15" s="624">
        <f t="shared" si="0"/>
        <v>2.2665662650602409</v>
      </c>
      <c r="K15" s="844">
        <v>0.15049999999999999</v>
      </c>
      <c r="L15" s="854">
        <v>4</v>
      </c>
      <c r="M15" s="615">
        <f t="shared" si="1"/>
        <v>0.60199999999999998</v>
      </c>
      <c r="N15" s="837" t="s">
        <v>107</v>
      </c>
      <c r="O15" s="706">
        <v>0.14330000000000001</v>
      </c>
      <c r="P15" s="606">
        <v>44224</v>
      </c>
      <c r="Q15" s="606">
        <v>44239</v>
      </c>
      <c r="R15" s="615">
        <f t="shared" si="2"/>
        <v>5.0244242847173641</v>
      </c>
      <c r="S15" s="673">
        <f>IF(INDEX(Historical!$D$7:$D$1257,MATCH(B15,Historical!$B$7:$B$1281,0))=0,"n/a",(INDEX(Historical!$C$7:$C$1259,MATCH(B15,Historical!$B$7:$B$1281,0))/INDEX(Historical!$D$7:$D$1257,MATCH(B15,Historical!$B$7:$B$1281,0))-1)*100)</f>
        <v>4.9816849816849862</v>
      </c>
      <c r="T15" s="673">
        <f>IF(INDEX(Historical!$F$7:$F$1250,MATCH(B15,Historical!$B$7:$B$1281,0))=0,"n/a",((INDEX(Historical!$C$7:$C$1259,MATCH(B15,Historical!$B$7:$B$1281,0))/INDEX(Historical!$F$7:$F$1250,MATCH(B15,Historical!$B$7:$B$1281,0)))^(1/3)-1)*100)</f>
        <v>6.0933871047259114</v>
      </c>
      <c r="U15" s="673">
        <f>IF(INDEX(Historical!$H$7:$H$1250,MATCH(B15,Historical!$B$7:$B$1281,0))=0,"n/a",((INDEX(Historical!$C$7:$C$1259,MATCH(B15,Historical!$B$7:$B$1281,0))/INDEX(Historical!$H$7:$H$1250,MATCH(B15,Historical!$B$7:$B$1281,0)))^(1/5)-1)*100)</f>
        <v>7.4605943045120915</v>
      </c>
      <c r="V15" s="673" t="str">
        <f>IF(INDEX(Historical!$O$7:$O$1250,MATCH(B15,Historical!$B$7:$B$1281,0))=0,"n/a",((INDEX(Historical!$C$7:$C$1259,MATCH(B15,Historical!$B$7:$B$1281,0))/INDEX(Historical!$O$7:$O$1250,MATCH(B15,Historical!$B$7:$B$1281,0)))^(1/10)-1)*100)</f>
        <v>n/a</v>
      </c>
      <c r="W15" s="674" t="str">
        <f t="shared" si="3"/>
        <v>n/a</v>
      </c>
      <c r="X15" s="675" t="str">
        <f t="shared" si="4"/>
        <v>n/a</v>
      </c>
      <c r="Y15" s="634"/>
      <c r="Z15" s="624" t="str">
        <f t="shared" si="5"/>
        <v>n/a</v>
      </c>
      <c r="AA15" s="853" t="str">
        <f t="shared" si="6"/>
        <v>n/a</v>
      </c>
      <c r="AB15" s="854">
        <v>12</v>
      </c>
      <c r="AC15" s="833">
        <v>-0.53</v>
      </c>
      <c r="AD15" s="833" t="s">
        <v>136</v>
      </c>
      <c r="AE15" s="833">
        <v>1.81</v>
      </c>
      <c r="AF15" s="833">
        <v>8.75</v>
      </c>
      <c r="AG15" s="833">
        <v>-14.000000000000002</v>
      </c>
      <c r="AH15" s="833">
        <v>-70.599999999999994</v>
      </c>
      <c r="AI15" s="833">
        <v>11.5</v>
      </c>
      <c r="AJ15" s="833">
        <v>-14.2</v>
      </c>
      <c r="AK15" s="833">
        <v>7.3999999999999995</v>
      </c>
      <c r="AL15" s="845">
        <v>17220</v>
      </c>
      <c r="AM15" s="839">
        <v>0.2</v>
      </c>
      <c r="AN15" s="833">
        <v>10.65</v>
      </c>
      <c r="AO15" s="711" t="str">
        <f t="shared" si="7"/>
        <v>n/a</v>
      </c>
      <c r="AP15" s="712">
        <f t="shared" si="8"/>
        <v>9.727160569572332</v>
      </c>
      <c r="AQ15" s="855" t="str">
        <f t="shared" si="9"/>
        <v>n/a</v>
      </c>
      <c r="AR15" s="624">
        <f>INDEX(Historical!$C$7:$C$1259,MATCH(B15,Historical!$B$7:$B$1281,0))*IF(AH15="n/a",1.03,IF(AH15&lt;0,1.01,IF(AH15&gt;10,1.1,(1+AH15/100))))</f>
        <v>0.578932</v>
      </c>
      <c r="AS15" s="853">
        <f t="shared" si="10"/>
        <v>0.63682520000000009</v>
      </c>
      <c r="AT15" s="853">
        <f t="shared" si="11"/>
        <v>0.6839502648000001</v>
      </c>
      <c r="AU15" s="853">
        <f t="shared" si="11"/>
        <v>0.73456258439520017</v>
      </c>
      <c r="AV15" s="853">
        <f t="shared" si="11"/>
        <v>0.78892021564044501</v>
      </c>
      <c r="AW15" s="624">
        <f t="shared" si="12"/>
        <v>3.4231902648356454</v>
      </c>
      <c r="AX15" s="719">
        <f t="shared" si="13"/>
        <v>12.88851756338722</v>
      </c>
      <c r="AY15" s="900">
        <v>0.9</v>
      </c>
      <c r="AZ15" s="839">
        <v>227.5</v>
      </c>
      <c r="BA15" s="839">
        <v>-8.6300000000000008</v>
      </c>
      <c r="BB15" s="839">
        <v>4.1000000000000005</v>
      </c>
      <c r="BC15" s="839">
        <v>38.31</v>
      </c>
      <c r="BE15" s="597">
        <v>2012</v>
      </c>
      <c r="BF15" s="865">
        <f t="shared" si="14"/>
        <v>0</v>
      </c>
      <c r="BG15" s="849">
        <v>-1</v>
      </c>
    </row>
    <row r="16" spans="1:59" ht="11.25" customHeight="1" x14ac:dyDescent="0.2">
      <c r="A16" s="838" t="s">
        <v>407</v>
      </c>
      <c r="B16" s="842" t="s">
        <v>408</v>
      </c>
      <c r="C16" s="898" t="s">
        <v>108</v>
      </c>
      <c r="D16" s="898" t="s">
        <v>118</v>
      </c>
      <c r="E16" s="705">
        <v>15</v>
      </c>
      <c r="F16" s="1139">
        <v>257</v>
      </c>
      <c r="G16" s="1139" t="s">
        <v>106</v>
      </c>
      <c r="H16" s="1139" t="s">
        <v>106</v>
      </c>
      <c r="I16" s="841">
        <v>106.7</v>
      </c>
      <c r="J16" s="624">
        <f t="shared" si="0"/>
        <v>1.874414245548266</v>
      </c>
      <c r="K16" s="844">
        <v>0.5</v>
      </c>
      <c r="L16" s="854">
        <v>4</v>
      </c>
      <c r="M16" s="615">
        <f t="shared" si="1"/>
        <v>2</v>
      </c>
      <c r="N16" s="837" t="s">
        <v>409</v>
      </c>
      <c r="O16" s="706">
        <v>0.45</v>
      </c>
      <c r="P16" s="606">
        <v>44118</v>
      </c>
      <c r="Q16" s="606">
        <v>44130</v>
      </c>
      <c r="R16" s="615">
        <f t="shared" si="2"/>
        <v>11.111111111111107</v>
      </c>
      <c r="S16" s="673">
        <f>IF(INDEX(Historical!$D$7:$D$1257,MATCH(B16,Historical!$B$7:$B$1281,0))=0,"n/a",(INDEX(Historical!$C$7:$C$1259,MATCH(B16,Historical!$B$7:$B$1281,0))/INDEX(Historical!$D$7:$D$1257,MATCH(B16,Historical!$B$7:$B$1281,0))-1)*100)</f>
        <v>12.121212121212132</v>
      </c>
      <c r="T16" s="673">
        <f>IF(INDEX(Historical!$F$7:$F$1250,MATCH(B16,Historical!$B$7:$B$1281,0))=0,"n/a",((INDEX(Historical!$C$7:$C$1259,MATCH(B16,Historical!$B$7:$B$1281,0))/INDEX(Historical!$F$7:$F$1250,MATCH(B16,Historical!$B$7:$B$1281,0)))^(1/3)-1)*100)</f>
        <v>12.843053683447692</v>
      </c>
      <c r="U16" s="673">
        <f>IF(INDEX(Historical!$H$7:$H$1250,MATCH(B16,Historical!$B$7:$B$1281,0))=0,"n/a",((INDEX(Historical!$C$7:$C$1259,MATCH(B16,Historical!$B$7:$B$1281,0))/INDEX(Historical!$H$7:$H$1250,MATCH(B16,Historical!$B$7:$B$1281,0)))^(1/5)-1)*100)</f>
        <v>12.426036642095738</v>
      </c>
      <c r="V16" s="673">
        <f>IF(INDEX(Historical!$O$7:$O$1250,MATCH(B16,Historical!$B$7:$B$1281,0))=0,"n/a",((INDEX(Historical!$C$7:$C$1259,MATCH(B16,Historical!$B$7:$B$1281,0))/INDEX(Historical!$O$7:$O$1250,MATCH(B16,Historical!$B$7:$B$1281,0)))^(1/10)-1)*100)</f>
        <v>12.395879070719506</v>
      </c>
      <c r="W16" s="674">
        <f t="shared" si="3"/>
        <v>1.0024328707310051</v>
      </c>
      <c r="X16" s="675">
        <f t="shared" si="4"/>
        <v>0.84530861510855371</v>
      </c>
      <c r="Y16" s="634"/>
      <c r="Z16" s="624">
        <f t="shared" si="5"/>
        <v>23.752969121140143</v>
      </c>
      <c r="AA16" s="853">
        <f t="shared" si="6"/>
        <v>12.672209026128266</v>
      </c>
      <c r="AB16" s="854">
        <v>12</v>
      </c>
      <c r="AC16" s="833">
        <v>8.42</v>
      </c>
      <c r="AD16" s="833">
        <v>4.9000000000000004</v>
      </c>
      <c r="AE16" s="833">
        <v>1.18</v>
      </c>
      <c r="AF16" s="833">
        <v>1.51</v>
      </c>
      <c r="AG16" s="833">
        <v>3.9</v>
      </c>
      <c r="AH16" s="833">
        <v>68.5</v>
      </c>
      <c r="AI16" s="833">
        <v>17.299999999999997</v>
      </c>
      <c r="AJ16" s="833">
        <v>14.7</v>
      </c>
      <c r="AK16" s="833">
        <v>2.63</v>
      </c>
      <c r="AL16" s="845">
        <v>9370</v>
      </c>
      <c r="AM16" s="839">
        <v>0.3</v>
      </c>
      <c r="AN16" s="833">
        <v>0.33</v>
      </c>
      <c r="AO16" s="711">
        <f t="shared" si="7"/>
        <v>1.6282418615157379</v>
      </c>
      <c r="AP16" s="712">
        <f t="shared" si="8"/>
        <v>14.300450887644004</v>
      </c>
      <c r="AQ16" s="855">
        <f t="shared" si="9"/>
        <v>-7.7803693362568644</v>
      </c>
      <c r="AR16" s="624">
        <f>INDEX(Historical!$C$7:$C$1259,MATCH(B16,Historical!$B$7:$B$1281,0))*IF(AH16="n/a",1.03,IF(AH16&lt;0,1.01,IF(AH16&gt;10,1.1,(1+AH16/100))))</f>
        <v>2.0350000000000001</v>
      </c>
      <c r="AS16" s="853">
        <f t="shared" si="10"/>
        <v>2.2385000000000002</v>
      </c>
      <c r="AT16" s="853">
        <f t="shared" si="11"/>
        <v>2.29737255</v>
      </c>
      <c r="AU16" s="853">
        <f t="shared" si="11"/>
        <v>2.3577934480649998</v>
      </c>
      <c r="AV16" s="853">
        <f t="shared" si="11"/>
        <v>2.4198034157491093</v>
      </c>
      <c r="AW16" s="624">
        <f t="shared" si="12"/>
        <v>11.34846941381411</v>
      </c>
      <c r="AX16" s="719">
        <f t="shared" si="13"/>
        <v>10.635866367210975</v>
      </c>
      <c r="AY16" s="900">
        <v>0.94</v>
      </c>
      <c r="AZ16" s="839">
        <v>148.14000000000001</v>
      </c>
      <c r="BA16" s="839">
        <v>-6.8900000000000006</v>
      </c>
      <c r="BB16" s="839">
        <v>14.12</v>
      </c>
      <c r="BC16" s="839">
        <v>43.55</v>
      </c>
      <c r="BE16" s="597">
        <v>2007</v>
      </c>
      <c r="BF16" s="865">
        <f t="shared" si="14"/>
        <v>1</v>
      </c>
      <c r="BG16" s="849">
        <v>0.3</v>
      </c>
    </row>
    <row r="17" spans="1:59" ht="11.25" customHeight="1" x14ac:dyDescent="0.2">
      <c r="A17" s="838" t="s">
        <v>1171</v>
      </c>
      <c r="B17" s="842" t="s">
        <v>1172</v>
      </c>
      <c r="C17" s="898" t="s">
        <v>108</v>
      </c>
      <c r="D17" s="898" t="s">
        <v>4266</v>
      </c>
      <c r="E17" s="705">
        <v>10</v>
      </c>
      <c r="F17" s="1139">
        <v>462</v>
      </c>
      <c r="G17" s="1139" t="s">
        <v>106</v>
      </c>
      <c r="H17" s="1139" t="s">
        <v>106</v>
      </c>
      <c r="I17" s="841">
        <v>86.25</v>
      </c>
      <c r="J17" s="624">
        <f t="shared" si="0"/>
        <v>4.0811594202898549</v>
      </c>
      <c r="K17" s="844">
        <v>0.88</v>
      </c>
      <c r="L17" s="854">
        <v>4</v>
      </c>
      <c r="M17" s="615">
        <f t="shared" si="1"/>
        <v>3.52</v>
      </c>
      <c r="N17" s="837" t="s">
        <v>318</v>
      </c>
      <c r="O17" s="706">
        <v>0.8</v>
      </c>
      <c r="P17" s="606">
        <v>44270</v>
      </c>
      <c r="Q17" s="606">
        <v>44286</v>
      </c>
      <c r="R17" s="615">
        <f t="shared" si="2"/>
        <v>9.9999999999999947</v>
      </c>
      <c r="S17" s="673">
        <f>IF(INDEX(Historical!$D$7:$D$1257,MATCH(B17,Historical!$B$7:$B$1281,0))=0,"n/a",(INDEX(Historical!$C$7:$C$1259,MATCH(B17,Historical!$B$7:$B$1281,0))/INDEX(Historical!$D$7:$D$1257,MATCH(B17,Historical!$B$7:$B$1281,0))-1)*100)</f>
        <v>14.285714285714302</v>
      </c>
      <c r="T17" s="673">
        <f>IF(INDEX(Historical!$F$7:$F$1250,MATCH(B17,Historical!$B$7:$B$1281,0))=0,"n/a",((INDEX(Historical!$C$7:$C$1259,MATCH(B17,Historical!$B$7:$B$1281,0))/INDEX(Historical!$F$7:$F$1250,MATCH(B17,Historical!$B$7:$B$1281,0)))^(1/3)-1)*100)</f>
        <v>30.495588038962108</v>
      </c>
      <c r="U17" s="673">
        <f>IF(INDEX(Historical!$H$7:$H$1250,MATCH(B17,Historical!$B$7:$B$1281,0))=0,"n/a",((INDEX(Historical!$C$7:$C$1259,MATCH(B17,Historical!$B$7:$B$1281,0))/INDEX(Historical!$H$7:$H$1250,MATCH(B17,Historical!$B$7:$B$1281,0)))^(1/5)-1)*100)</f>
        <v>37.972966146121493</v>
      </c>
      <c r="V17" s="673">
        <f>IF(INDEX(Historical!$O$7:$O$1250,MATCH(B17,Historical!$B$7:$B$1281,0))=0,"n/a",((INDEX(Historical!$C$7:$C$1259,MATCH(B17,Historical!$B$7:$B$1281,0))/INDEX(Historical!$O$7:$O$1250,MATCH(B17,Historical!$B$7:$B$1281,0)))^(1/10)-1)*100)</f>
        <v>31.95079107728942</v>
      </c>
      <c r="W17" s="674">
        <f t="shared" si="3"/>
        <v>1.1884828157858234</v>
      </c>
      <c r="X17" s="675">
        <f t="shared" si="4"/>
        <v>1.8168883323503109</v>
      </c>
      <c r="Y17" s="843" t="s">
        <v>1173</v>
      </c>
      <c r="Z17" s="624">
        <f t="shared" si="5"/>
        <v>42.718446601941743</v>
      </c>
      <c r="AA17" s="853">
        <f t="shared" si="6"/>
        <v>10.467233009708737</v>
      </c>
      <c r="AB17" s="854">
        <v>12</v>
      </c>
      <c r="AC17" s="833">
        <v>8.24</v>
      </c>
      <c r="AD17" s="833">
        <v>0.94</v>
      </c>
      <c r="AE17" s="833">
        <v>1.65</v>
      </c>
      <c r="AF17" s="833">
        <v>1.6</v>
      </c>
      <c r="AG17" s="833">
        <v>16.7</v>
      </c>
      <c r="AH17" s="833">
        <v>-1.6</v>
      </c>
      <c r="AI17" s="833">
        <v>4.3499999999999996</v>
      </c>
      <c r="AJ17" s="833">
        <v>20.9</v>
      </c>
      <c r="AK17" s="833">
        <v>11</v>
      </c>
      <c r="AL17" s="845">
        <v>903.97</v>
      </c>
      <c r="AM17" s="839">
        <v>10.299999999999999</v>
      </c>
      <c r="AN17" s="834">
        <v>40.35</v>
      </c>
      <c r="AO17" s="711">
        <f t="shared" si="7"/>
        <v>31.586892556702615</v>
      </c>
      <c r="AP17" s="712">
        <f t="shared" si="8"/>
        <v>42.054125566411351</v>
      </c>
      <c r="AQ17" s="855">
        <f t="shared" si="9"/>
        <v>-13.725057543960773</v>
      </c>
      <c r="AR17" s="624">
        <f>INDEX(Historical!$C$7:$C$1259,MATCH(B17,Historical!$B$7:$B$1281,0))*IF(AH17="n/a",1.03,IF(AH17&lt;0,1.01,IF(AH17&gt;10,1.1,(1+AH17/100))))</f>
        <v>3.2320000000000002</v>
      </c>
      <c r="AS17" s="853">
        <f t="shared" si="10"/>
        <v>3.3725920000000005</v>
      </c>
      <c r="AT17" s="853">
        <f t="shared" si="11"/>
        <v>3.709851200000001</v>
      </c>
      <c r="AU17" s="853">
        <f t="shared" si="11"/>
        <v>4.0808363200000013</v>
      </c>
      <c r="AV17" s="853">
        <f t="shared" si="11"/>
        <v>4.4889199520000016</v>
      </c>
      <c r="AW17" s="624">
        <f t="shared" si="12"/>
        <v>18.884199472000006</v>
      </c>
      <c r="AX17" s="719">
        <f t="shared" si="13"/>
        <v>21.894724025507255</v>
      </c>
      <c r="AY17" s="900">
        <v>1.1599999999999999</v>
      </c>
      <c r="AZ17" s="839">
        <v>115.36</v>
      </c>
      <c r="BA17" s="839">
        <v>-0.24</v>
      </c>
      <c r="BB17" s="839">
        <v>9.74</v>
      </c>
      <c r="BC17" s="839">
        <v>24.77</v>
      </c>
      <c r="BE17" s="597">
        <v>2012</v>
      </c>
      <c r="BF17" s="865">
        <f t="shared" si="14"/>
        <v>0</v>
      </c>
      <c r="BG17" s="849">
        <v>0.4</v>
      </c>
    </row>
    <row r="18" spans="1:59" ht="11.25" customHeight="1" x14ac:dyDescent="0.2">
      <c r="A18" s="831" t="s">
        <v>952</v>
      </c>
      <c r="B18" s="842" t="s">
        <v>953</v>
      </c>
      <c r="C18" s="898" t="s">
        <v>108</v>
      </c>
      <c r="D18" s="898" t="s">
        <v>118</v>
      </c>
      <c r="E18" s="705">
        <v>10</v>
      </c>
      <c r="F18" s="1139">
        <v>458</v>
      </c>
      <c r="G18" s="1139" t="s">
        <v>106</v>
      </c>
      <c r="H18" s="1139" t="s">
        <v>106</v>
      </c>
      <c r="I18" s="841">
        <v>44.22</v>
      </c>
      <c r="J18" s="624">
        <f t="shared" si="0"/>
        <v>1.9900497512437811</v>
      </c>
      <c r="K18" s="844">
        <v>0.22</v>
      </c>
      <c r="L18" s="854">
        <v>4</v>
      </c>
      <c r="M18" s="615">
        <f t="shared" si="1"/>
        <v>0.88</v>
      </c>
      <c r="N18" s="837" t="s">
        <v>705</v>
      </c>
      <c r="O18" s="706">
        <v>0.2</v>
      </c>
      <c r="P18" s="606">
        <v>44264</v>
      </c>
      <c r="Q18" s="606">
        <v>44279</v>
      </c>
      <c r="R18" s="615">
        <f t="shared" si="2"/>
        <v>9.9999999999999947</v>
      </c>
      <c r="S18" s="673">
        <f>IF(INDEX(Historical!$D$7:$D$1257,MATCH(B18,Historical!$B$7:$B$1281,0))=0,"n/a",(INDEX(Historical!$C$7:$C$1259,MATCH(B18,Historical!$B$7:$B$1281,0))/INDEX(Historical!$D$7:$D$1257,MATCH(B18,Historical!$B$7:$B$1281,0))-1)*100)</f>
        <v>11.111111111111116</v>
      </c>
      <c r="T18" s="673">
        <f>IF(INDEX(Historical!$F$7:$F$1250,MATCH(B18,Historical!$B$7:$B$1281,0))=0,"n/a",((INDEX(Historical!$C$7:$C$1259,MATCH(B18,Historical!$B$7:$B$1281,0))/INDEX(Historical!$F$7:$F$1250,MATCH(B18,Historical!$B$7:$B$1281,0)))^(1/3)-1)*100)</f>
        <v>11.962273962856473</v>
      </c>
      <c r="U18" s="673">
        <f>IF(INDEX(Historical!$H$7:$H$1250,MATCH(B18,Historical!$B$7:$B$1281,0))=0,"n/a",((INDEX(Historical!$C$7:$C$1259,MATCH(B18,Historical!$B$7:$B$1281,0))/INDEX(Historical!$H$7:$H$1250,MATCH(B18,Historical!$B$7:$B$1281,0)))^(1/5)-1)*100)</f>
        <v>10.756634324829006</v>
      </c>
      <c r="V18" s="673">
        <f>IF(INDEX(Historical!$O$7:$O$1250,MATCH(B18,Historical!$B$7:$B$1281,0))=0,"n/a",((INDEX(Historical!$C$7:$C$1259,MATCH(B18,Historical!$B$7:$B$1281,0))/INDEX(Historical!$O$7:$O$1250,MATCH(B18,Historical!$B$7:$B$1281,0)))^(1/10)-1)*100)</f>
        <v>16.086508218079352</v>
      </c>
      <c r="W18" s="674">
        <f t="shared" si="3"/>
        <v>0.66867428151622166</v>
      </c>
      <c r="X18" s="675" t="str">
        <f t="shared" si="4"/>
        <v>n/a</v>
      </c>
      <c r="Y18" s="843" t="s">
        <v>472</v>
      </c>
      <c r="Z18" s="624">
        <f t="shared" si="5"/>
        <v>22.222222222222225</v>
      </c>
      <c r="AA18" s="853">
        <f t="shared" si="6"/>
        <v>11.166666666666666</v>
      </c>
      <c r="AB18" s="854">
        <v>12</v>
      </c>
      <c r="AC18" s="833">
        <v>3.96</v>
      </c>
      <c r="AD18" s="833">
        <v>3.69</v>
      </c>
      <c r="AE18" s="833">
        <v>3.61</v>
      </c>
      <c r="AF18" s="833">
        <v>0.56000000000000005</v>
      </c>
      <c r="AG18" s="833">
        <v>5.4</v>
      </c>
      <c r="AH18" s="833">
        <v>-13.5</v>
      </c>
      <c r="AI18" s="833">
        <v>-6.8000000000000007</v>
      </c>
      <c r="AJ18" s="833">
        <v>-8.5</v>
      </c>
      <c r="AK18" s="833">
        <v>3</v>
      </c>
      <c r="AL18" s="845">
        <v>3540</v>
      </c>
      <c r="AM18" s="839">
        <v>0.3</v>
      </c>
      <c r="AN18" s="833">
        <v>0.19</v>
      </c>
      <c r="AO18" s="711">
        <f t="shared" si="7"/>
        <v>1.5800174094061212</v>
      </c>
      <c r="AP18" s="712">
        <f t="shared" si="8"/>
        <v>12.746684076072787</v>
      </c>
      <c r="AQ18" s="855">
        <f t="shared" si="9"/>
        <v>-47.281319636591249</v>
      </c>
      <c r="AR18" s="624">
        <f>INDEX(Historical!$C$7:$C$1259,MATCH(B18,Historical!$B$7:$B$1281,0))*IF(AH18="n/a",1.03,IF(AH18&lt;0,1.01,IF(AH18&gt;10,1.1,(1+AH18/100))))</f>
        <v>0.80800000000000005</v>
      </c>
      <c r="AS18" s="853">
        <f t="shared" si="10"/>
        <v>0.81608000000000003</v>
      </c>
      <c r="AT18" s="853">
        <f t="shared" si="11"/>
        <v>0.84056240000000004</v>
      </c>
      <c r="AU18" s="853">
        <f t="shared" si="11"/>
        <v>0.86577927200000004</v>
      </c>
      <c r="AV18" s="853">
        <f t="shared" si="11"/>
        <v>0.89175265016000005</v>
      </c>
      <c r="AW18" s="624">
        <f t="shared" si="12"/>
        <v>4.2221743221600008</v>
      </c>
      <c r="AX18" s="719">
        <f t="shared" si="13"/>
        <v>9.5481101812754439</v>
      </c>
      <c r="AY18" s="900">
        <v>1.1100000000000001</v>
      </c>
      <c r="AZ18" s="839">
        <v>224.18999999999997</v>
      </c>
      <c r="BA18" s="839">
        <v>-1.67</v>
      </c>
      <c r="BB18" s="839">
        <v>22.56</v>
      </c>
      <c r="BC18" s="839">
        <v>57.57</v>
      </c>
      <c r="BE18" s="597">
        <v>2012</v>
      </c>
      <c r="BF18" s="865">
        <f t="shared" si="14"/>
        <v>0</v>
      </c>
      <c r="BG18" s="849">
        <v>2.4</v>
      </c>
    </row>
    <row r="19" spans="1:59" ht="11.25" customHeight="1" x14ac:dyDescent="0.2">
      <c r="A19" s="838" t="s">
        <v>4642</v>
      </c>
      <c r="B19" s="842" t="s">
        <v>4643</v>
      </c>
      <c r="C19" s="898" t="s">
        <v>4254</v>
      </c>
      <c r="D19" s="898" t="s">
        <v>4255</v>
      </c>
      <c r="E19" s="705">
        <v>11</v>
      </c>
      <c r="F19" s="1139">
        <v>357</v>
      </c>
      <c r="G19" s="1139" t="s">
        <v>106</v>
      </c>
      <c r="H19" s="1139" t="s">
        <v>106</v>
      </c>
      <c r="I19" s="841">
        <v>40.880000000000003</v>
      </c>
      <c r="J19" s="624">
        <f t="shared" si="0"/>
        <v>4.2074363992172206</v>
      </c>
      <c r="K19" s="844">
        <v>0.43</v>
      </c>
      <c r="L19" s="854">
        <v>4</v>
      </c>
      <c r="M19" s="615">
        <f t="shared" si="1"/>
        <v>1.72</v>
      </c>
      <c r="N19" s="837" t="s">
        <v>512</v>
      </c>
      <c r="O19" s="706">
        <v>0.41</v>
      </c>
      <c r="P19" s="606">
        <v>44238</v>
      </c>
      <c r="Q19" s="606">
        <v>44253</v>
      </c>
      <c r="R19" s="615">
        <f t="shared" si="2"/>
        <v>4.8780487804878092</v>
      </c>
      <c r="S19" s="673">
        <f>IF(INDEX(Historical!$D$7:$D$1257,MATCH(B19,Historical!$B$7:$B$1281,0))=0,"n/a",(INDEX(Historical!$C$7:$C$1259,MATCH(B19,Historical!$B$7:$B$1281,0))/INDEX(Historical!$D$7:$D$1257,MATCH(B19,Historical!$B$7:$B$1281,0))-1)*100)</f>
        <v>5.12820512820511</v>
      </c>
      <c r="T19" s="673">
        <f>IF(INDEX(Historical!$F$7:$F$1250,MATCH(B19,Historical!$B$7:$B$1281,0))=0,"n/a",((INDEX(Historical!$C$7:$C$1259,MATCH(B19,Historical!$B$7:$B$1281,0))/INDEX(Historical!$F$7:$F$1250,MATCH(B19,Historical!$B$7:$B$1281,0)))^(1/3)-1)*100)</f>
        <v>4.430442600971185</v>
      </c>
      <c r="U19" s="673">
        <f>IF(INDEX(Historical!$H$7:$H$1250,MATCH(B19,Historical!$B$7:$B$1281,0))=0,"n/a",((INDEX(Historical!$C$7:$C$1259,MATCH(B19,Historical!$B$7:$B$1281,0))/INDEX(Historical!$H$7:$H$1250,MATCH(B19,Historical!$B$7:$B$1281,0)))^(1/5)-1)*100)</f>
        <v>6.8051927565147885</v>
      </c>
      <c r="V19" s="673">
        <f>IF(INDEX(Historical!$O$7:$O$1250,MATCH(B19,Historical!$B$7:$B$1281,0))=0,"n/a",((INDEX(Historical!$C$7:$C$1259,MATCH(B19,Historical!$B$7:$B$1281,0))/INDEX(Historical!$O$7:$O$1250,MATCH(B19,Historical!$B$7:$B$1281,0)))^(1/10)-1)*100)</f>
        <v>15.153829617873171</v>
      </c>
      <c r="W19" s="674">
        <f t="shared" si="3"/>
        <v>0.44907412371117134</v>
      </c>
      <c r="X19" s="675" t="str">
        <f t="shared" si="4"/>
        <v>n/a</v>
      </c>
      <c r="Y19" s="843"/>
      <c r="Z19" s="624" t="str">
        <f t="shared" si="5"/>
        <v>n/a</v>
      </c>
      <c r="AA19" s="853" t="str">
        <f t="shared" si="6"/>
        <v>n/a</v>
      </c>
      <c r="AB19" s="854">
        <v>12</v>
      </c>
      <c r="AC19" s="833">
        <v>-0.78</v>
      </c>
      <c r="AD19" s="833" t="s">
        <v>136</v>
      </c>
      <c r="AE19" s="833">
        <v>8.4700000000000006</v>
      </c>
      <c r="AF19" s="833" t="s">
        <v>136</v>
      </c>
      <c r="AG19" s="833" t="s">
        <v>136</v>
      </c>
      <c r="AH19" s="834">
        <v>78.7</v>
      </c>
      <c r="AI19" s="834">
        <v>360</v>
      </c>
      <c r="AJ19" s="833" t="s">
        <v>136</v>
      </c>
      <c r="AK19" s="833" t="s">
        <v>136</v>
      </c>
      <c r="AL19" s="845">
        <v>6100</v>
      </c>
      <c r="AM19" s="839">
        <v>0.4</v>
      </c>
      <c r="AN19" s="833">
        <v>1.92</v>
      </c>
      <c r="AO19" s="711" t="str">
        <f t="shared" si="7"/>
        <v>n/a</v>
      </c>
      <c r="AP19" s="712">
        <f t="shared" si="8"/>
        <v>11.012629155732009</v>
      </c>
      <c r="AQ19" s="855" t="str">
        <f t="shared" si="9"/>
        <v>n/a</v>
      </c>
      <c r="AR19" s="624">
        <f>INDEX(Historical!$C$7:$C$1259,MATCH(B19,Historical!$B$7:$B$1281,0))*IF(AH19="n/a",1.03,IF(AH19&lt;0,1.01,IF(AH19&gt;10,1.1,(1+AH19/100))))</f>
        <v>1.804</v>
      </c>
      <c r="AS19" s="853">
        <f t="shared" si="10"/>
        <v>1.9844000000000002</v>
      </c>
      <c r="AT19" s="853">
        <f t="shared" si="11"/>
        <v>2.0439320000000003</v>
      </c>
      <c r="AU19" s="853">
        <f t="shared" si="11"/>
        <v>2.1052499600000005</v>
      </c>
      <c r="AV19" s="853">
        <f t="shared" si="11"/>
        <v>2.1684074588000004</v>
      </c>
      <c r="AW19" s="624">
        <f t="shared" si="12"/>
        <v>10.105989418800002</v>
      </c>
      <c r="AX19" s="719">
        <f t="shared" si="13"/>
        <v>24.721109145792568</v>
      </c>
      <c r="AY19" s="900" t="s">
        <v>136</v>
      </c>
      <c r="AZ19" s="839">
        <v>13.59</v>
      </c>
      <c r="BA19" s="839">
        <v>-6.09</v>
      </c>
      <c r="BB19" s="839">
        <v>3.4799999999999995</v>
      </c>
      <c r="BC19" s="839">
        <v>3.4799999999999995</v>
      </c>
      <c r="BE19" s="597">
        <v>2011</v>
      </c>
      <c r="BF19" s="865">
        <f t="shared" si="14"/>
        <v>0</v>
      </c>
      <c r="BG19" s="849" t="s">
        <v>136</v>
      </c>
    </row>
    <row r="20" spans="1:59" ht="11.25" customHeight="1" x14ac:dyDescent="0.2">
      <c r="A20" s="831" t="s">
        <v>934</v>
      </c>
      <c r="B20" s="842" t="s">
        <v>935</v>
      </c>
      <c r="C20" s="898" t="s">
        <v>112</v>
      </c>
      <c r="D20" s="898" t="s">
        <v>4267</v>
      </c>
      <c r="E20" s="705">
        <v>12</v>
      </c>
      <c r="F20" s="1139">
        <v>296</v>
      </c>
      <c r="G20" s="1139" t="s">
        <v>37</v>
      </c>
      <c r="H20" s="1139" t="s">
        <v>115</v>
      </c>
      <c r="I20" s="841">
        <v>85.37</v>
      </c>
      <c r="J20" s="624">
        <f t="shared" si="0"/>
        <v>1.5462106126273867</v>
      </c>
      <c r="K20" s="844">
        <v>0.33</v>
      </c>
      <c r="L20" s="854">
        <v>4</v>
      </c>
      <c r="M20" s="615">
        <f t="shared" si="1"/>
        <v>1.32</v>
      </c>
      <c r="N20" s="837" t="s">
        <v>512</v>
      </c>
      <c r="O20" s="706">
        <v>0.32</v>
      </c>
      <c r="P20" s="606">
        <v>44239</v>
      </c>
      <c r="Q20" s="606">
        <v>44253</v>
      </c>
      <c r="R20" s="615">
        <f t="shared" si="2"/>
        <v>3.1250000000000027</v>
      </c>
      <c r="S20" s="673">
        <f>IF(INDEX(Historical!$D$7:$D$1257,MATCH(B20,Historical!$B$7:$B$1281,0))=0,"n/a",(INDEX(Historical!$C$7:$C$1259,MATCH(B20,Historical!$B$7:$B$1281,0))/INDEX(Historical!$D$7:$D$1257,MATCH(B20,Historical!$B$7:$B$1281,0))-1)*100)</f>
        <v>3.2258064516129004</v>
      </c>
      <c r="T20" s="673">
        <f>IF(INDEX(Historical!$F$7:$F$1250,MATCH(B20,Historical!$B$7:$B$1281,0))=0,"n/a",((INDEX(Historical!$C$7:$C$1259,MATCH(B20,Historical!$B$7:$B$1281,0))/INDEX(Historical!$F$7:$F$1250,MATCH(B20,Historical!$B$7:$B$1281,0)))^(1/3)-1)*100)</f>
        <v>3.3357652893651002</v>
      </c>
      <c r="U20" s="673">
        <f>IF(INDEX(Historical!$H$7:$H$1250,MATCH(B20,Historical!$B$7:$B$1281,0))=0,"n/a",((INDEX(Historical!$C$7:$C$1259,MATCH(B20,Historical!$B$7:$B$1281,0))/INDEX(Historical!$H$7:$H$1250,MATCH(B20,Historical!$B$7:$B$1281,0)))^(1/5)-1)*100)</f>
        <v>3.4563715943573214</v>
      </c>
      <c r="V20" s="673">
        <f>IF(INDEX(Historical!$O$7:$O$1250,MATCH(B20,Historical!$B$7:$B$1281,0))=0,"n/a",((INDEX(Historical!$C$7:$C$1259,MATCH(B20,Historical!$B$7:$B$1281,0))/INDEX(Historical!$O$7:$O$1250,MATCH(B20,Historical!$B$7:$B$1281,0)))^(1/10)-1)*100)</f>
        <v>7.1773462536293131</v>
      </c>
      <c r="W20" s="674">
        <f t="shared" si="3"/>
        <v>0.48156678976015194</v>
      </c>
      <c r="X20" s="675" t="str">
        <f t="shared" si="4"/>
        <v>n/a</v>
      </c>
      <c r="Y20" s="634"/>
      <c r="Z20" s="624" t="str">
        <f t="shared" si="5"/>
        <v>n/a</v>
      </c>
      <c r="AA20" s="853" t="str">
        <f t="shared" si="6"/>
        <v>n/a</v>
      </c>
      <c r="AB20" s="854">
        <v>6</v>
      </c>
      <c r="AC20" s="833">
        <v>-0.67</v>
      </c>
      <c r="AD20" s="833" t="s">
        <v>136</v>
      </c>
      <c r="AE20" s="833">
        <v>1.0900000000000001</v>
      </c>
      <c r="AF20" s="833">
        <v>3.86</v>
      </c>
      <c r="AG20" s="833">
        <v>-2.7</v>
      </c>
      <c r="AH20" s="833">
        <v>-83.7</v>
      </c>
      <c r="AI20" s="833">
        <v>13.350000000000001</v>
      </c>
      <c r="AJ20" s="833">
        <v>-26.8</v>
      </c>
      <c r="AK20" s="833">
        <v>12</v>
      </c>
      <c r="AL20" s="845">
        <v>3320</v>
      </c>
      <c r="AM20" s="839">
        <v>1.3</v>
      </c>
      <c r="AN20" s="833">
        <v>0.98</v>
      </c>
      <c r="AO20" s="711" t="str">
        <f t="shared" si="7"/>
        <v>n/a</v>
      </c>
      <c r="AP20" s="712">
        <f t="shared" si="8"/>
        <v>5.0025822069847079</v>
      </c>
      <c r="AQ20" s="855" t="str">
        <f t="shared" si="9"/>
        <v>n/a</v>
      </c>
      <c r="AR20" s="624">
        <f>INDEX(Historical!$C$7:$C$1259,MATCH(B20,Historical!$B$7:$B$1281,0))*IF(AH20="n/a",1.03,IF(AH20&lt;0,1.01,IF(AH20&gt;10,1.1,(1+AH20/100))))</f>
        <v>1.2927999999999999</v>
      </c>
      <c r="AS20" s="853">
        <f t="shared" si="10"/>
        <v>1.42208</v>
      </c>
      <c r="AT20" s="853">
        <f t="shared" si="11"/>
        <v>1.5642880000000001</v>
      </c>
      <c r="AU20" s="853">
        <f t="shared" si="11"/>
        <v>1.7207168000000004</v>
      </c>
      <c r="AV20" s="853">
        <f t="shared" si="11"/>
        <v>1.8927884800000006</v>
      </c>
      <c r="AW20" s="624">
        <f t="shared" si="12"/>
        <v>7.8926732800000003</v>
      </c>
      <c r="AX20" s="719">
        <f t="shared" si="13"/>
        <v>9.2452539299519749</v>
      </c>
      <c r="AY20" s="900">
        <v>1.52</v>
      </c>
      <c r="AZ20" s="839">
        <v>178.44</v>
      </c>
      <c r="BA20" s="839">
        <v>-4.9399999999999995</v>
      </c>
      <c r="BB20" s="839">
        <v>6.39</v>
      </c>
      <c r="BC20" s="839">
        <v>26.69</v>
      </c>
      <c r="BE20" s="597">
        <v>2010</v>
      </c>
      <c r="BF20" s="865">
        <f t="shared" si="14"/>
        <v>0</v>
      </c>
      <c r="BG20" s="849">
        <v>-1</v>
      </c>
    </row>
    <row r="21" spans="1:59" ht="11.25" customHeight="1" x14ac:dyDescent="0.2">
      <c r="A21" s="838" t="s">
        <v>440</v>
      </c>
      <c r="B21" s="842" t="s">
        <v>441</v>
      </c>
      <c r="C21" s="898" t="s">
        <v>108</v>
      </c>
      <c r="D21" s="898" t="s">
        <v>118</v>
      </c>
      <c r="E21" s="705">
        <v>17</v>
      </c>
      <c r="F21" s="1139">
        <v>225</v>
      </c>
      <c r="G21" s="1139" t="s">
        <v>106</v>
      </c>
      <c r="H21" s="1139" t="s">
        <v>106</v>
      </c>
      <c r="I21" s="841">
        <v>123.22</v>
      </c>
      <c r="J21" s="624">
        <f t="shared" si="0"/>
        <v>2.1425093329005036</v>
      </c>
      <c r="K21" s="844">
        <v>0.66</v>
      </c>
      <c r="L21" s="854">
        <v>4</v>
      </c>
      <c r="M21" s="615">
        <f t="shared" si="1"/>
        <v>2.64</v>
      </c>
      <c r="N21" s="837" t="s">
        <v>377</v>
      </c>
      <c r="O21" s="706">
        <v>0.63</v>
      </c>
      <c r="P21" s="606">
        <v>44162</v>
      </c>
      <c r="Q21" s="606">
        <v>44186</v>
      </c>
      <c r="R21" s="615">
        <f t="shared" si="2"/>
        <v>4.7619047619047654</v>
      </c>
      <c r="S21" s="673">
        <f>IF(INDEX(Historical!$D$7:$D$1257,MATCH(B21,Historical!$B$7:$B$1281,0))=0,"n/a",(INDEX(Historical!$C$7:$C$1259,MATCH(B21,Historical!$B$7:$B$1281,0))/INDEX(Historical!$D$7:$D$1257,MATCH(B21,Historical!$B$7:$B$1281,0))-1)*100)</f>
        <v>4.9382716049382491</v>
      </c>
      <c r="T21" s="673">
        <f>IF(INDEX(Historical!$F$7:$F$1250,MATCH(B21,Historical!$B$7:$B$1281,0))=0,"n/a",((INDEX(Historical!$C$7:$C$1259,MATCH(B21,Historical!$B$7:$B$1281,0))/INDEX(Historical!$F$7:$F$1250,MATCH(B21,Historical!$B$7:$B$1281,0)))^(1/3)-1)*100)</f>
        <v>5.8523669119355581</v>
      </c>
      <c r="U21" s="673">
        <f>IF(INDEX(Historical!$H$7:$H$1250,MATCH(B21,Historical!$B$7:$B$1281,0))=0,"n/a",((INDEX(Historical!$C$7:$C$1259,MATCH(B21,Historical!$B$7:$B$1281,0))/INDEX(Historical!$H$7:$H$1250,MATCH(B21,Historical!$B$7:$B$1281,0)))^(1/5)-1)*100)</f>
        <v>13.230629733589616</v>
      </c>
      <c r="V21" s="673">
        <f>IF(INDEX(Historical!$O$7:$O$1250,MATCH(B21,Historical!$B$7:$B$1281,0))=0,"n/a",((INDEX(Historical!$C$7:$C$1259,MATCH(B21,Historical!$B$7:$B$1281,0))/INDEX(Historical!$O$7:$O$1250,MATCH(B21,Historical!$B$7:$B$1281,0)))^(1/10)-1)*100)</f>
        <v>15.005858191881449</v>
      </c>
      <c r="W21" s="674">
        <f t="shared" si="3"/>
        <v>0.88169763864273509</v>
      </c>
      <c r="X21" s="675" t="str">
        <f t="shared" si="4"/>
        <v>n/a</v>
      </c>
      <c r="Y21" s="843"/>
      <c r="Z21" s="624">
        <f t="shared" si="5"/>
        <v>39.580209895052477</v>
      </c>
      <c r="AA21" s="853">
        <f t="shared" si="6"/>
        <v>18.473763118440779</v>
      </c>
      <c r="AB21" s="854">
        <v>12</v>
      </c>
      <c r="AC21" s="833">
        <v>6.67</v>
      </c>
      <c r="AD21" s="833">
        <v>0.97</v>
      </c>
      <c r="AE21" s="833">
        <v>0.73</v>
      </c>
      <c r="AF21" s="833">
        <v>1.27</v>
      </c>
      <c r="AG21" s="833">
        <v>6.8000000000000007</v>
      </c>
      <c r="AH21" s="834">
        <v>45.9</v>
      </c>
      <c r="AI21" s="834">
        <v>13</v>
      </c>
      <c r="AJ21" s="833">
        <v>-1.9</v>
      </c>
      <c r="AK21" s="833">
        <v>19.400000000000002</v>
      </c>
      <c r="AL21" s="845">
        <v>7320</v>
      </c>
      <c r="AM21" s="839">
        <v>0.2</v>
      </c>
      <c r="AN21" s="833">
        <v>0.34</v>
      </c>
      <c r="AO21" s="711">
        <f t="shared" si="7"/>
        <v>-3.1006240519506587</v>
      </c>
      <c r="AP21" s="712">
        <f t="shared" si="8"/>
        <v>15.37313906649012</v>
      </c>
      <c r="AQ21" s="855">
        <f t="shared" si="9"/>
        <v>2.1147049165132437</v>
      </c>
      <c r="AR21" s="624">
        <f>INDEX(Historical!$C$7:$C$1259,MATCH(B21,Historical!$B$7:$B$1281,0))*IF(AH21="n/a",1.03,IF(AH21&lt;0,1.01,IF(AH21&gt;10,1.1,(1+AH21/100))))</f>
        <v>2.8050000000000002</v>
      </c>
      <c r="AS21" s="853">
        <f t="shared" si="10"/>
        <v>3.0855000000000006</v>
      </c>
      <c r="AT21" s="853">
        <f t="shared" si="11"/>
        <v>3.3940500000000009</v>
      </c>
      <c r="AU21" s="853">
        <f t="shared" si="11"/>
        <v>3.7334550000000011</v>
      </c>
      <c r="AV21" s="853">
        <f t="shared" si="11"/>
        <v>4.1068005000000012</v>
      </c>
      <c r="AW21" s="624">
        <f t="shared" si="12"/>
        <v>17.124805500000004</v>
      </c>
      <c r="AX21" s="719">
        <f t="shared" si="13"/>
        <v>13.897748336309043</v>
      </c>
      <c r="AY21" s="900">
        <v>0.56000000000000005</v>
      </c>
      <c r="AZ21" s="839">
        <v>61.56</v>
      </c>
      <c r="BA21" s="839">
        <v>-14.23</v>
      </c>
      <c r="BB21" s="839">
        <v>-7.4399999999999995</v>
      </c>
      <c r="BC21" s="839">
        <v>1.8900000000000001</v>
      </c>
      <c r="BE21" s="597">
        <v>2005</v>
      </c>
      <c r="BF21" s="865">
        <f t="shared" si="14"/>
        <v>1</v>
      </c>
      <c r="BG21" s="849">
        <v>0.89999999999999991</v>
      </c>
    </row>
    <row r="22" spans="1:59" s="744" customFormat="1" ht="11.25" customHeight="1" x14ac:dyDescent="0.2">
      <c r="A22" s="619" t="s">
        <v>943</v>
      </c>
      <c r="B22" s="751" t="s">
        <v>944</v>
      </c>
      <c r="C22" s="898" t="s">
        <v>108</v>
      </c>
      <c r="D22" s="898" t="s">
        <v>118</v>
      </c>
      <c r="E22" s="727">
        <v>11</v>
      </c>
      <c r="F22" s="1139">
        <v>369</v>
      </c>
      <c r="G22" s="1138" t="s">
        <v>37</v>
      </c>
      <c r="H22" s="1138" t="s">
        <v>115</v>
      </c>
      <c r="I22" s="728">
        <v>119.8</v>
      </c>
      <c r="J22" s="729">
        <f t="shared" si="0"/>
        <v>1.6026711185308846</v>
      </c>
      <c r="K22" s="730">
        <v>0.48</v>
      </c>
      <c r="L22" s="731">
        <v>4</v>
      </c>
      <c r="M22" s="732">
        <f t="shared" si="1"/>
        <v>1.92</v>
      </c>
      <c r="N22" s="733" t="s">
        <v>590</v>
      </c>
      <c r="O22" s="734">
        <v>0.45</v>
      </c>
      <c r="P22" s="1130">
        <v>44259</v>
      </c>
      <c r="Q22" s="1130">
        <v>44274</v>
      </c>
      <c r="R22" s="732">
        <f t="shared" si="2"/>
        <v>6.6666666666666599</v>
      </c>
      <c r="S22" s="673">
        <f>IF(INDEX(Historical!$D$7:$D$1257,MATCH(B22,Historical!$B$7:$B$1281,0))=0,"n/a",(INDEX(Historical!$C$7:$C$1259,MATCH(B22,Historical!$B$7:$B$1281,0))/INDEX(Historical!$D$7:$D$1257,MATCH(B22,Historical!$B$7:$B$1281,0))-1)*100)</f>
        <v>4.6511627906976827</v>
      </c>
      <c r="T22" s="673">
        <f>IF(INDEX(Historical!$F$7:$F$1250,MATCH(B22,Historical!$B$7:$B$1281,0))=0,"n/a",((INDEX(Historical!$C$7:$C$1259,MATCH(B22,Historical!$B$7:$B$1281,0))/INDEX(Historical!$F$7:$F$1250,MATCH(B22,Historical!$B$7:$B$1281,0)))^(1/3)-1)*100)</f>
        <v>4.8856246288386806</v>
      </c>
      <c r="U22" s="673">
        <f>IF(INDEX(Historical!$H$7:$H$1250,MATCH(B22,Historical!$B$7:$B$1281,0))=0,"n/a",((INDEX(Historical!$C$7:$C$1259,MATCH(B22,Historical!$B$7:$B$1281,0))/INDEX(Historical!$H$7:$H$1250,MATCH(B22,Historical!$B$7:$B$1281,0)))^(1/5)-1)*100)</f>
        <v>3.9925333043306255</v>
      </c>
      <c r="V22" s="673">
        <f>IF(INDEX(Historical!$O$7:$O$1250,MATCH(B22,Historical!$B$7:$B$1281,0))=0,"n/a",((INDEX(Historical!$C$7:$C$1259,MATCH(B22,Historical!$B$7:$B$1281,0))/INDEX(Historical!$O$7:$O$1250,MATCH(B22,Historical!$B$7:$B$1281,0)))^(1/10)-1)*100)</f>
        <v>3.4680474431194597</v>
      </c>
      <c r="W22" s="674">
        <f t="shared" si="3"/>
        <v>1.151233761882853</v>
      </c>
      <c r="X22" s="675">
        <f t="shared" si="4"/>
        <v>0.26094988917193634</v>
      </c>
      <c r="Y22" s="752"/>
      <c r="Z22" s="729">
        <f t="shared" si="5"/>
        <v>45.605700712589069</v>
      </c>
      <c r="AA22" s="736">
        <f t="shared" si="6"/>
        <v>28.456057007125889</v>
      </c>
      <c r="AB22" s="731">
        <v>12</v>
      </c>
      <c r="AC22" s="737">
        <v>4.21</v>
      </c>
      <c r="AD22" s="737">
        <v>3.02</v>
      </c>
      <c r="AE22" s="737">
        <v>3.32</v>
      </c>
      <c r="AF22" s="737">
        <v>3.78</v>
      </c>
      <c r="AG22" s="737">
        <v>14.6</v>
      </c>
      <c r="AH22" s="737">
        <v>19.400000000000002</v>
      </c>
      <c r="AI22" s="737">
        <v>4.2</v>
      </c>
      <c r="AJ22" s="737">
        <v>15.299999999999999</v>
      </c>
      <c r="AK22" s="737">
        <v>9.56</v>
      </c>
      <c r="AL22" s="738">
        <v>23220</v>
      </c>
      <c r="AM22" s="739">
        <v>0.2</v>
      </c>
      <c r="AN22" s="737">
        <v>0.73</v>
      </c>
      <c r="AO22" s="740">
        <f t="shared" si="7"/>
        <v>-22.860852584264379</v>
      </c>
      <c r="AP22" s="741">
        <f t="shared" si="8"/>
        <v>5.5952044228615101</v>
      </c>
      <c r="AQ22" s="742">
        <f t="shared" si="9"/>
        <v>118.64623429634342</v>
      </c>
      <c r="AR22" s="624">
        <f>INDEX(Historical!$C$7:$C$1259,MATCH(B22,Historical!$B$7:$B$1281,0))*IF(AH22="n/a",1.03,IF(AH22&lt;0,1.01,IF(AH22&gt;10,1.1,(1+AH22/100))))</f>
        <v>1.9800000000000002</v>
      </c>
      <c r="AS22" s="736">
        <f t="shared" si="10"/>
        <v>2.0631600000000003</v>
      </c>
      <c r="AT22" s="736">
        <f t="shared" si="11"/>
        <v>2.2603980960000003</v>
      </c>
      <c r="AU22" s="736">
        <f t="shared" si="11"/>
        <v>2.4764921539775999</v>
      </c>
      <c r="AV22" s="736">
        <f t="shared" si="11"/>
        <v>2.713244803897858</v>
      </c>
      <c r="AW22" s="729">
        <f t="shared" si="12"/>
        <v>11.493295053875459</v>
      </c>
      <c r="AX22" s="743">
        <f t="shared" si="13"/>
        <v>9.5937354372917021</v>
      </c>
      <c r="AY22" s="901">
        <v>0.68</v>
      </c>
      <c r="AZ22" s="739">
        <v>84.05</v>
      </c>
      <c r="BA22" s="739">
        <v>-7.22</v>
      </c>
      <c r="BB22" s="739">
        <v>0.06</v>
      </c>
      <c r="BC22" s="739">
        <v>10.84</v>
      </c>
      <c r="BD22" s="875"/>
      <c r="BE22" s="597">
        <v>2011</v>
      </c>
      <c r="BF22" s="865">
        <f t="shared" si="14"/>
        <v>0</v>
      </c>
      <c r="BG22" s="793">
        <v>3.8</v>
      </c>
    </row>
    <row r="23" spans="1:59" ht="11.25" customHeight="1" x14ac:dyDescent="0.2">
      <c r="A23" s="831" t="s">
        <v>889</v>
      </c>
      <c r="B23" s="842" t="s">
        <v>890</v>
      </c>
      <c r="C23" s="898" t="s">
        <v>131</v>
      </c>
      <c r="D23" s="898" t="s">
        <v>4264</v>
      </c>
      <c r="E23" s="705">
        <v>11</v>
      </c>
      <c r="F23" s="1139">
        <v>360</v>
      </c>
      <c r="G23" s="1139" t="s">
        <v>37</v>
      </c>
      <c r="H23" s="1139" t="s">
        <v>37</v>
      </c>
      <c r="I23" s="841">
        <v>62.13</v>
      </c>
      <c r="J23" s="624">
        <f t="shared" si="0"/>
        <v>4.0560115886045391</v>
      </c>
      <c r="K23" s="844">
        <v>0.63</v>
      </c>
      <c r="L23" s="854">
        <v>4</v>
      </c>
      <c r="M23" s="615">
        <f t="shared" si="1"/>
        <v>2.52</v>
      </c>
      <c r="N23" s="837" t="s">
        <v>119</v>
      </c>
      <c r="O23" s="706">
        <v>0.61750000000000005</v>
      </c>
      <c r="P23" s="606">
        <v>44239</v>
      </c>
      <c r="Q23" s="606">
        <v>44256</v>
      </c>
      <c r="R23" s="615">
        <f t="shared" si="2"/>
        <v>2.0242914979757014</v>
      </c>
      <c r="S23" s="673">
        <f>IF(INDEX(Historical!$D$7:$D$1257,MATCH(B23,Historical!$B$7:$B$1281,0))=0,"n/a",(INDEX(Historical!$C$7:$C$1259,MATCH(B23,Historical!$B$7:$B$1281,0))/INDEX(Historical!$D$7:$D$1257,MATCH(B23,Historical!$B$7:$B$1281,0))-1)*100)</f>
        <v>5.1063829787234116</v>
      </c>
      <c r="T23" s="673">
        <f>IF(INDEX(Historical!$F$7:$F$1250,MATCH(B23,Historical!$B$7:$B$1281,0))=0,"n/a",((INDEX(Historical!$C$7:$C$1259,MATCH(B23,Historical!$B$7:$B$1281,0))/INDEX(Historical!$F$7:$F$1250,MATCH(B23,Historical!$B$7:$B$1281,0)))^(1/3)-1)*100)</f>
        <v>4.8965150478380348</v>
      </c>
      <c r="U23" s="673">
        <f>IF(INDEX(Historical!$H$7:$H$1250,MATCH(B23,Historical!$B$7:$B$1281,0))=0,"n/a",((INDEX(Historical!$C$7:$C$1259,MATCH(B23,Historical!$B$7:$B$1281,0))/INDEX(Historical!$H$7:$H$1250,MATCH(B23,Historical!$B$7:$B$1281,0)))^(1/5)-1)*100)</f>
        <v>4.1044075012258041</v>
      </c>
      <c r="V23" s="673">
        <f>IF(INDEX(Historical!$O$7:$O$1250,MATCH(B23,Historical!$B$7:$B$1281,0))=0,"n/a",((INDEX(Historical!$C$7:$C$1259,MATCH(B23,Historical!$B$7:$B$1281,0))/INDEX(Historical!$O$7:$O$1250,MATCH(B23,Historical!$B$7:$B$1281,0)))^(1/10)-1)*100)</f>
        <v>3.4471257805276379</v>
      </c>
      <c r="W23" s="674">
        <f t="shared" si="3"/>
        <v>1.1906752937218203</v>
      </c>
      <c r="X23" s="675">
        <f t="shared" si="4"/>
        <v>1.4153129314571737</v>
      </c>
      <c r="Y23" s="627"/>
      <c r="Z23" s="624">
        <f t="shared" si="5"/>
        <v>75.223880597014926</v>
      </c>
      <c r="AA23" s="853">
        <f t="shared" si="6"/>
        <v>18.546268656716418</v>
      </c>
      <c r="AB23" s="854">
        <v>12</v>
      </c>
      <c r="AC23" s="833">
        <v>3.35</v>
      </c>
      <c r="AD23" s="833">
        <v>2.66</v>
      </c>
      <c r="AE23" s="833">
        <v>2.75</v>
      </c>
      <c r="AF23" s="833">
        <v>1.42</v>
      </c>
      <c r="AG23" s="833">
        <v>7.6</v>
      </c>
      <c r="AH23" s="833">
        <v>-6.5</v>
      </c>
      <c r="AI23" s="833">
        <v>14.26</v>
      </c>
      <c r="AJ23" s="833">
        <v>2.9000000000000004</v>
      </c>
      <c r="AK23" s="833">
        <v>7.0000000000000009</v>
      </c>
      <c r="AL23" s="845">
        <v>3210</v>
      </c>
      <c r="AM23" s="839">
        <v>0.2</v>
      </c>
      <c r="AN23" s="833">
        <v>0.78</v>
      </c>
      <c r="AO23" s="711">
        <f t="shared" si="7"/>
        <v>-10.385849566886074</v>
      </c>
      <c r="AP23" s="712">
        <f t="shared" si="8"/>
        <v>8.1604190898303433</v>
      </c>
      <c r="AQ23" s="855">
        <f t="shared" si="9"/>
        <v>8.1885216596727197</v>
      </c>
      <c r="AR23" s="624">
        <f>INDEX(Historical!$C$7:$C$1259,MATCH(B23,Historical!$B$7:$B$1281,0))*IF(AH23="n/a",1.03,IF(AH23&lt;0,1.01,IF(AH23&gt;10,1.1,(1+AH23/100))))</f>
        <v>2.4947000000000004</v>
      </c>
      <c r="AS23" s="853">
        <f t="shared" si="10"/>
        <v>2.7441700000000004</v>
      </c>
      <c r="AT23" s="853">
        <f t="shared" si="11"/>
        <v>2.9362619000000008</v>
      </c>
      <c r="AU23" s="853">
        <f t="shared" si="11"/>
        <v>3.141800233000001</v>
      </c>
      <c r="AV23" s="853">
        <f t="shared" si="11"/>
        <v>3.3617262493100011</v>
      </c>
      <c r="AW23" s="624">
        <f t="shared" si="12"/>
        <v>14.678658382310003</v>
      </c>
      <c r="AX23" s="719">
        <f t="shared" si="13"/>
        <v>23.625717660244653</v>
      </c>
      <c r="AY23" s="900">
        <v>0.44</v>
      </c>
      <c r="AZ23" s="839">
        <v>28.849999999999998</v>
      </c>
      <c r="BA23" s="839">
        <v>-20.549999999999997</v>
      </c>
      <c r="BB23" s="839">
        <v>-2.36</v>
      </c>
      <c r="BC23" s="839">
        <v>7.5</v>
      </c>
      <c r="BE23" s="597">
        <v>2011</v>
      </c>
      <c r="BF23" s="865">
        <f t="shared" si="14"/>
        <v>0</v>
      </c>
      <c r="BG23" s="849">
        <v>3</v>
      </c>
    </row>
    <row r="24" spans="1:59" ht="11.25" customHeight="1" x14ac:dyDescent="0.2">
      <c r="A24" s="831" t="s">
        <v>891</v>
      </c>
      <c r="B24" s="842" t="s">
        <v>892</v>
      </c>
      <c r="C24" s="898" t="s">
        <v>108</v>
      </c>
      <c r="D24" s="898" t="s">
        <v>118</v>
      </c>
      <c r="E24" s="705">
        <v>11</v>
      </c>
      <c r="F24" s="1139">
        <v>368</v>
      </c>
      <c r="G24" s="1139" t="s">
        <v>115</v>
      </c>
      <c r="H24" s="1139" t="s">
        <v>115</v>
      </c>
      <c r="I24" s="841">
        <v>106.6</v>
      </c>
      <c r="J24" s="624">
        <f t="shared" si="0"/>
        <v>3.0393996247654789</v>
      </c>
      <c r="K24" s="844">
        <v>0.81</v>
      </c>
      <c r="L24" s="854">
        <v>4</v>
      </c>
      <c r="M24" s="615">
        <f t="shared" si="1"/>
        <v>3.24</v>
      </c>
      <c r="N24" s="837" t="s">
        <v>163</v>
      </c>
      <c r="O24" s="706">
        <v>0.54</v>
      </c>
      <c r="P24" s="606">
        <v>44258</v>
      </c>
      <c r="Q24" s="606">
        <v>44287</v>
      </c>
      <c r="R24" s="615">
        <f t="shared" si="2"/>
        <v>50</v>
      </c>
      <c r="S24" s="673">
        <f>IF(INDEX(Historical!$D$7:$D$1257,MATCH(B24,Historical!$B$7:$B$1281,0))=0,"n/a",(INDEX(Historical!$C$7:$C$1259,MATCH(B24,Historical!$B$7:$B$1281,0))/INDEX(Historical!$D$7:$D$1257,MATCH(B24,Historical!$B$7:$B$1281,0))-1)*100)</f>
        <v>8.163265306122458</v>
      </c>
      <c r="T24" s="673">
        <f>IF(INDEX(Historical!$F$7:$F$1250,MATCH(B24,Historical!$B$7:$B$1281,0))=0,"n/a",((INDEX(Historical!$C$7:$C$1259,MATCH(B24,Historical!$B$7:$B$1281,0))/INDEX(Historical!$F$7:$F$1250,MATCH(B24,Historical!$B$7:$B$1281,0)))^(1/3)-1)*100)</f>
        <v>13.760403275951916</v>
      </c>
      <c r="U24" s="673">
        <f>IF(INDEX(Historical!$H$7:$H$1250,MATCH(B24,Historical!$B$7:$B$1281,0))=0,"n/a",((INDEX(Historical!$C$7:$C$1259,MATCH(B24,Historical!$B$7:$B$1281,0))/INDEX(Historical!$H$7:$H$1250,MATCH(B24,Historical!$B$7:$B$1281,0)))^(1/5)-1)*100)</f>
        <v>12.432216047236055</v>
      </c>
      <c r="V24" s="673">
        <f>IF(INDEX(Historical!$O$7:$O$1250,MATCH(B24,Historical!$B$7:$B$1281,0))=0,"n/a",((INDEX(Historical!$C$7:$C$1259,MATCH(B24,Historical!$B$7:$B$1281,0))/INDEX(Historical!$O$7:$O$1250,MATCH(B24,Historical!$B$7:$B$1281,0)))^(1/10)-1)*100)</f>
        <v>10.236289684174494</v>
      </c>
      <c r="W24" s="674">
        <f t="shared" si="3"/>
        <v>1.2145236634379843</v>
      </c>
      <c r="X24" s="675">
        <f t="shared" si="4"/>
        <v>0.71041234555634603</v>
      </c>
      <c r="Y24" s="637"/>
      <c r="Z24" s="624">
        <f t="shared" si="5"/>
        <v>18.535469107551489</v>
      </c>
      <c r="AA24" s="853">
        <f t="shared" si="6"/>
        <v>6.0983981693363836</v>
      </c>
      <c r="AB24" s="854">
        <v>12</v>
      </c>
      <c r="AC24" s="833">
        <v>17.48</v>
      </c>
      <c r="AD24" s="833">
        <v>2.3199999999999998</v>
      </c>
      <c r="AE24" s="833">
        <v>0.75</v>
      </c>
      <c r="AF24" s="833">
        <v>1.34</v>
      </c>
      <c r="AG24" s="833">
        <v>18</v>
      </c>
      <c r="AH24" s="833">
        <v>149.80000000000001</v>
      </c>
      <c r="AI24" s="833">
        <v>0.27</v>
      </c>
      <c r="AJ24" s="833">
        <v>17.5</v>
      </c>
      <c r="AK24" s="833">
        <v>2.68</v>
      </c>
      <c r="AL24" s="845">
        <v>33610</v>
      </c>
      <c r="AM24" s="839">
        <v>0.1</v>
      </c>
      <c r="AN24" s="833">
        <v>0.26</v>
      </c>
      <c r="AO24" s="711">
        <f t="shared" si="7"/>
        <v>9.373217502665149</v>
      </c>
      <c r="AP24" s="712">
        <f t="shared" si="8"/>
        <v>15.471615672001533</v>
      </c>
      <c r="AQ24" s="855">
        <f t="shared" si="9"/>
        <v>-39.734463333194206</v>
      </c>
      <c r="AR24" s="624">
        <f>INDEX(Historical!$C$7:$C$1259,MATCH(B24,Historical!$B$7:$B$1281,0))*IF(AH24="n/a",1.03,IF(AH24&lt;0,1.01,IF(AH24&gt;10,1.1,(1+AH24/100))))</f>
        <v>2.3320000000000003</v>
      </c>
      <c r="AS24" s="853">
        <f t="shared" si="10"/>
        <v>2.3382963999999999</v>
      </c>
      <c r="AT24" s="853">
        <f t="shared" si="11"/>
        <v>2.4009627435199996</v>
      </c>
      <c r="AU24" s="853">
        <f t="shared" si="11"/>
        <v>2.4653085450463355</v>
      </c>
      <c r="AV24" s="853">
        <f t="shared" si="11"/>
        <v>2.5313788140535771</v>
      </c>
      <c r="AW24" s="624">
        <f t="shared" si="12"/>
        <v>12.067946502619911</v>
      </c>
      <c r="AX24" s="719">
        <f t="shared" si="13"/>
        <v>11.320775330787908</v>
      </c>
      <c r="AY24" s="900">
        <v>0.8</v>
      </c>
      <c r="AZ24" s="839">
        <v>66.22</v>
      </c>
      <c r="BA24" s="839">
        <v>-10.43</v>
      </c>
      <c r="BB24" s="839">
        <v>-1.1100000000000001</v>
      </c>
      <c r="BC24" s="839">
        <v>8.33</v>
      </c>
      <c r="BE24" s="597">
        <v>2011</v>
      </c>
      <c r="BF24" s="865">
        <f t="shared" si="14"/>
        <v>0</v>
      </c>
      <c r="BG24" s="849">
        <v>3.5999999999999996</v>
      </c>
    </row>
    <row r="25" spans="1:59" ht="11.25" customHeight="1" x14ac:dyDescent="0.2">
      <c r="A25" s="848" t="s">
        <v>4611</v>
      </c>
      <c r="B25" s="842" t="s">
        <v>4599</v>
      </c>
      <c r="C25" s="898" t="s">
        <v>108</v>
      </c>
      <c r="D25" s="898" t="s">
        <v>4607</v>
      </c>
      <c r="E25" s="705">
        <v>22</v>
      </c>
      <c r="F25" s="1139">
        <v>156</v>
      </c>
      <c r="G25" s="1139" t="s">
        <v>106</v>
      </c>
      <c r="H25" s="1139" t="s">
        <v>106</v>
      </c>
      <c r="I25" s="841">
        <v>27.51</v>
      </c>
      <c r="J25" s="624">
        <f t="shared" si="0"/>
        <v>2.18102508178844</v>
      </c>
      <c r="K25" s="844">
        <v>0.15</v>
      </c>
      <c r="L25" s="854">
        <v>4</v>
      </c>
      <c r="M25" s="615">
        <f t="shared" si="1"/>
        <v>0.6</v>
      </c>
      <c r="N25" s="837" t="s">
        <v>127</v>
      </c>
      <c r="O25" s="706">
        <v>0.14000000000000001</v>
      </c>
      <c r="P25" s="904">
        <v>43818</v>
      </c>
      <c r="Q25" s="904">
        <v>43840</v>
      </c>
      <c r="R25" s="615">
        <f t="shared" si="2"/>
        <v>7.1428571428571281</v>
      </c>
      <c r="S25" s="673">
        <f>IF(INDEX(Historical!$D$7:$D$1257,MATCH(B25,Historical!$B$7:$B$1281,0))=0,"n/a",(INDEX(Historical!$C$7:$C$1259,MATCH(B25,Historical!$B$7:$B$1281,0))/INDEX(Historical!$D$7:$D$1257,MATCH(B25,Historical!$B$7:$B$1281,0))-1)*100)</f>
        <v>7.1428571428571397</v>
      </c>
      <c r="T25" s="673">
        <f>IF(INDEX(Historical!$F$7:$F$1250,MATCH(B25,Historical!$B$7:$B$1281,0))=0,"n/a",((INDEX(Historical!$C$7:$C$1259,MATCH(B25,Historical!$B$7:$B$1281,0))/INDEX(Historical!$F$7:$F$1250,MATCH(B25,Historical!$B$7:$B$1281,0)))^(1/3)-1)*100)</f>
        <v>8.4803632603543733</v>
      </c>
      <c r="U25" s="673">
        <f>IF(INDEX(Historical!$H$7:$H$1250,MATCH(B25,Historical!$B$7:$B$1281,0))=0,"n/a",((INDEX(Historical!$C$7:$C$1259,MATCH(B25,Historical!$B$7:$B$1281,0))/INDEX(Historical!$H$7:$H$1250,MATCH(B25,Historical!$B$7:$B$1281,0)))^(1/5)-1)*100)</f>
        <v>7.9129285785831449</v>
      </c>
      <c r="V25" s="673">
        <f>IF(INDEX(Historical!$O$7:$O$1250,MATCH(B25,Historical!$B$7:$B$1281,0))=0,"n/a",((INDEX(Historical!$C$7:$C$1259,MATCH(B25,Historical!$B$7:$B$1281,0))/INDEX(Historical!$O$7:$O$1250,MATCH(B25,Historical!$B$7:$B$1281,0)))^(1/10)-1)*100)</f>
        <v>7.5413106872385116</v>
      </c>
      <c r="W25" s="674">
        <f t="shared" si="3"/>
        <v>1.0492776264971404</v>
      </c>
      <c r="X25" s="675" t="str">
        <f t="shared" si="4"/>
        <v>n/a</v>
      </c>
      <c r="Y25" s="646"/>
      <c r="Z25" s="624">
        <f t="shared" si="5"/>
        <v>33.707865168539328</v>
      </c>
      <c r="AA25" s="853">
        <f t="shared" si="6"/>
        <v>15.455056179775282</v>
      </c>
      <c r="AB25" s="854">
        <v>12</v>
      </c>
      <c r="AC25" s="833">
        <v>1.78</v>
      </c>
      <c r="AD25" s="833" t="s">
        <v>136</v>
      </c>
      <c r="AE25" s="833">
        <v>5.08</v>
      </c>
      <c r="AF25" s="833">
        <v>1.49</v>
      </c>
      <c r="AG25" s="833">
        <v>10.199999999999999</v>
      </c>
      <c r="AH25" s="833">
        <v>11.799999999999999</v>
      </c>
      <c r="AI25" s="833">
        <v>1.18</v>
      </c>
      <c r="AJ25" s="833" t="s">
        <v>136</v>
      </c>
      <c r="AK25" s="833" t="s">
        <v>136</v>
      </c>
      <c r="AL25" s="845">
        <v>472.59</v>
      </c>
      <c r="AM25" s="839">
        <v>14.729999999999999</v>
      </c>
      <c r="AN25" s="833">
        <v>0.18</v>
      </c>
      <c r="AO25" s="711">
        <f t="shared" si="7"/>
        <v>-5.3611025194036959</v>
      </c>
      <c r="AP25" s="712">
        <f t="shared" si="8"/>
        <v>10.093953660371586</v>
      </c>
      <c r="AQ25" s="855">
        <f t="shared" si="9"/>
        <v>1.1666034219794952</v>
      </c>
      <c r="AR25" s="624">
        <f>INDEX(Historical!$C$7:$C$1259,MATCH(B25,Historical!$B$7:$B$1281,0))*IF(AH25="n/a",1.03,IF(AH25&lt;0,1.01,IF(AH25&gt;10,1.1,(1+AH25/100))))</f>
        <v>0.66</v>
      </c>
      <c r="AS25" s="853">
        <f t="shared" si="10"/>
        <v>0.66778800000000005</v>
      </c>
      <c r="AT25" s="853">
        <f t="shared" si="11"/>
        <v>0.68782164000000012</v>
      </c>
      <c r="AU25" s="853">
        <f t="shared" si="11"/>
        <v>0.70845628920000014</v>
      </c>
      <c r="AV25" s="853">
        <f t="shared" si="11"/>
        <v>0.72970997787600012</v>
      </c>
      <c r="AW25" s="624">
        <f t="shared" si="12"/>
        <v>3.4537759070760004</v>
      </c>
      <c r="AX25" s="719">
        <f t="shared" si="13"/>
        <v>12.554619800348965</v>
      </c>
      <c r="AY25" s="900">
        <v>0.88</v>
      </c>
      <c r="AZ25" s="839">
        <v>82.789999999999992</v>
      </c>
      <c r="BA25" s="839">
        <v>-10.68</v>
      </c>
      <c r="BB25" s="839">
        <v>-0.62</v>
      </c>
      <c r="BC25" s="839">
        <v>21.36</v>
      </c>
      <c r="BE25" s="597">
        <v>1999</v>
      </c>
      <c r="BF25" s="865">
        <f t="shared" si="14"/>
        <v>2</v>
      </c>
      <c r="BG25" s="849">
        <v>1.2</v>
      </c>
    </row>
    <row r="26" spans="1:59" ht="12" customHeight="1" x14ac:dyDescent="0.2">
      <c r="A26" s="831" t="s">
        <v>912</v>
      </c>
      <c r="B26" s="842" t="s">
        <v>913</v>
      </c>
      <c r="C26" s="898" t="s">
        <v>153</v>
      </c>
      <c r="D26" s="898" t="s">
        <v>914</v>
      </c>
      <c r="E26" s="705">
        <v>11</v>
      </c>
      <c r="F26" s="1139">
        <v>358</v>
      </c>
      <c r="G26" s="1139" t="s">
        <v>115</v>
      </c>
      <c r="H26" s="1139" t="s">
        <v>115</v>
      </c>
      <c r="I26" s="841">
        <v>224.92</v>
      </c>
      <c r="J26" s="624">
        <f t="shared" si="0"/>
        <v>3.1300017784101013</v>
      </c>
      <c r="K26" s="844">
        <v>1.76</v>
      </c>
      <c r="L26" s="854">
        <v>4</v>
      </c>
      <c r="M26" s="615">
        <f t="shared" si="1"/>
        <v>7.04</v>
      </c>
      <c r="N26" s="837" t="s">
        <v>248</v>
      </c>
      <c r="O26" s="706">
        <v>1.6</v>
      </c>
      <c r="P26" s="606">
        <v>44238</v>
      </c>
      <c r="Q26" s="606">
        <v>44263</v>
      </c>
      <c r="R26" s="615">
        <f t="shared" si="2"/>
        <v>9.9999999999999947</v>
      </c>
      <c r="S26" s="673">
        <f>IF(INDEX(Historical!$D$7:$D$1257,MATCH(B26,Historical!$B$7:$B$1281,0))=0,"n/a",(INDEX(Historical!$C$7:$C$1259,MATCH(B26,Historical!$B$7:$B$1281,0))/INDEX(Historical!$D$7:$D$1257,MATCH(B26,Historical!$B$7:$B$1281,0))-1)*100)</f>
        <v>10.344827586206895</v>
      </c>
      <c r="T26" s="673">
        <f>IF(INDEX(Historical!$F$7:$F$1250,MATCH(B26,Historical!$B$7:$B$1281,0))=0,"n/a",((INDEX(Historical!$C$7:$C$1259,MATCH(B26,Historical!$B$7:$B$1281,0))/INDEX(Historical!$F$7:$F$1250,MATCH(B26,Historical!$B$7:$B$1281,0)))^(1/3)-1)*100)</f>
        <v>11.636800399929626</v>
      </c>
      <c r="U26" s="673">
        <f>IF(INDEX(Historical!$H$7:$H$1250,MATCH(B26,Historical!$B$7:$B$1281,0))=0,"n/a",((INDEX(Historical!$C$7:$C$1259,MATCH(B26,Historical!$B$7:$B$1281,0))/INDEX(Historical!$H$7:$H$1250,MATCH(B26,Historical!$B$7:$B$1281,0)))^(1/5)-1)*100)</f>
        <v>15.159183840649648</v>
      </c>
      <c r="V26" s="673" t="str">
        <f>IF(INDEX(Historical!$O$7:$O$1250,MATCH(B26,Historical!$B$7:$B$1281,0))=0,"n/a",((INDEX(Historical!$C$7:$C$1259,MATCH(B26,Historical!$B$7:$B$1281,0))/INDEX(Historical!$O$7:$O$1250,MATCH(B26,Historical!$B$7:$B$1281,0)))^(1/10)-1)*100)</f>
        <v>n/a</v>
      </c>
      <c r="W26" s="674" t="str">
        <f t="shared" si="3"/>
        <v>n/a</v>
      </c>
      <c r="X26" s="675">
        <f t="shared" si="4"/>
        <v>2.406219657245976</v>
      </c>
      <c r="Y26" s="634"/>
      <c r="Z26" s="624">
        <f t="shared" si="5"/>
        <v>57.142857142857139</v>
      </c>
      <c r="AA26" s="853">
        <f t="shared" si="6"/>
        <v>18.256493506493506</v>
      </c>
      <c r="AB26" s="854">
        <v>12</v>
      </c>
      <c r="AC26" s="833">
        <v>12.32</v>
      </c>
      <c r="AD26" s="833">
        <v>2.84</v>
      </c>
      <c r="AE26" s="833">
        <v>5.19</v>
      </c>
      <c r="AF26" s="833">
        <v>14.03</v>
      </c>
      <c r="AG26" s="833">
        <v>71.7</v>
      </c>
      <c r="AH26" s="833">
        <v>-4.3999999999999995</v>
      </c>
      <c r="AI26" s="833">
        <v>8.5299999999999994</v>
      </c>
      <c r="AJ26" s="833">
        <v>6.3</v>
      </c>
      <c r="AK26" s="833">
        <v>6.5100000000000007</v>
      </c>
      <c r="AL26" s="845">
        <v>131880</v>
      </c>
      <c r="AM26" s="840">
        <v>0.19</v>
      </c>
      <c r="AN26" s="833">
        <v>3.51</v>
      </c>
      <c r="AO26" s="711">
        <f t="shared" si="7"/>
        <v>3.2692112566245157E-2</v>
      </c>
      <c r="AP26" s="712">
        <f t="shared" si="8"/>
        <v>18.289185619059751</v>
      </c>
      <c r="AQ26" s="855">
        <f t="shared" si="9"/>
        <v>237.4009180624432</v>
      </c>
      <c r="AR26" s="624">
        <f>INDEX(Historical!$C$7:$C$1259,MATCH(B26,Historical!$B$7:$B$1281,0))*IF(AH26="n/a",1.03,IF(AH26&lt;0,1.01,IF(AH26&gt;10,1.1,(1+AH26/100))))</f>
        <v>6.4640000000000004</v>
      </c>
      <c r="AS26" s="853">
        <f t="shared" si="10"/>
        <v>7.0153791999999999</v>
      </c>
      <c r="AT26" s="853">
        <f t="shared" si="11"/>
        <v>7.4720803859199991</v>
      </c>
      <c r="AU26" s="853">
        <f t="shared" si="11"/>
        <v>7.9585128190433903</v>
      </c>
      <c r="AV26" s="853">
        <f t="shared" si="11"/>
        <v>8.4766120035631136</v>
      </c>
      <c r="AW26" s="624">
        <f t="shared" si="12"/>
        <v>37.386584408526502</v>
      </c>
      <c r="AX26" s="719">
        <f t="shared" si="13"/>
        <v>16.622169841955586</v>
      </c>
      <c r="AY26" s="900">
        <v>0.7</v>
      </c>
      <c r="AZ26" s="839">
        <v>27.04</v>
      </c>
      <c r="BA26" s="839">
        <v>-18.709999999999997</v>
      </c>
      <c r="BB26" s="839">
        <v>-4.71</v>
      </c>
      <c r="BC26" s="839">
        <v>-5.2299999999999995</v>
      </c>
      <c r="BE26" s="597">
        <v>2011</v>
      </c>
      <c r="BF26" s="865">
        <f t="shared" si="14"/>
        <v>0</v>
      </c>
      <c r="BG26" s="849">
        <v>11.4</v>
      </c>
    </row>
    <row r="27" spans="1:59" ht="11.25" customHeight="1" x14ac:dyDescent="0.2">
      <c r="A27" s="838" t="s">
        <v>414</v>
      </c>
      <c r="B27" s="842" t="s">
        <v>415</v>
      </c>
      <c r="C27" s="898" t="s">
        <v>108</v>
      </c>
      <c r="D27" s="898" t="s">
        <v>4269</v>
      </c>
      <c r="E27" s="705">
        <v>16</v>
      </c>
      <c r="F27" s="1139">
        <v>238</v>
      </c>
      <c r="G27" s="1139" t="s">
        <v>115</v>
      </c>
      <c r="H27" s="1139" t="s">
        <v>115</v>
      </c>
      <c r="I27" s="841">
        <v>221.24</v>
      </c>
      <c r="J27" s="624">
        <f t="shared" si="0"/>
        <v>1.8803109745073223</v>
      </c>
      <c r="K27" s="844">
        <v>1.04</v>
      </c>
      <c r="L27" s="854">
        <v>4</v>
      </c>
      <c r="M27" s="615">
        <f t="shared" si="1"/>
        <v>4.16</v>
      </c>
      <c r="N27" s="837" t="s">
        <v>236</v>
      </c>
      <c r="O27" s="706">
        <v>0.97</v>
      </c>
      <c r="P27" s="606">
        <v>43966</v>
      </c>
      <c r="Q27" s="606">
        <v>43980</v>
      </c>
      <c r="R27" s="615">
        <f t="shared" si="2"/>
        <v>7.2164948453608311</v>
      </c>
      <c r="S27" s="673">
        <f>IF(INDEX(Historical!$D$7:$D$1257,MATCH(B27,Historical!$B$7:$B$1281,0))=0,"n/a",(INDEX(Historical!$C$7:$C$1259,MATCH(B27,Historical!$B$7:$B$1281,0))/INDEX(Historical!$D$7:$D$1257,MATCH(B27,Historical!$B$7:$B$1281,0))-1)*100)</f>
        <v>7.3490813648293907</v>
      </c>
      <c r="T27" s="673">
        <f>IF(INDEX(Historical!$F$7:$F$1250,MATCH(B27,Historical!$B$7:$B$1281,0))=0,"n/a",((INDEX(Historical!$C$7:$C$1259,MATCH(B27,Historical!$B$7:$B$1281,0))/INDEX(Historical!$F$7:$F$1250,MATCH(B27,Historical!$B$7:$B$1281,0)))^(1/3)-1)*100)</f>
        <v>8.0752127838050747</v>
      </c>
      <c r="U27" s="673">
        <f>IF(INDEX(Historical!$H$7:$H$1250,MATCH(B27,Historical!$B$7:$B$1281,0))=0,"n/a",((INDEX(Historical!$C$7:$C$1259,MATCH(B27,Historical!$B$7:$B$1281,0))/INDEX(Historical!$H$7:$H$1250,MATCH(B27,Historical!$B$7:$B$1281,0)))^(1/5)-1)*100)</f>
        <v>9.5682458464913402</v>
      </c>
      <c r="V27" s="673">
        <f>IF(INDEX(Historical!$O$7:$O$1250,MATCH(B27,Historical!$B$7:$B$1281,0))=0,"n/a",((INDEX(Historical!$C$7:$C$1259,MATCH(B27,Historical!$B$7:$B$1281,0))/INDEX(Historical!$O$7:$O$1250,MATCH(B27,Historical!$B$7:$B$1281,0)))^(1/10)-1)*100)</f>
        <v>19.136955021584832</v>
      </c>
      <c r="W27" s="674">
        <f t="shared" si="3"/>
        <v>0.49998789440113045</v>
      </c>
      <c r="X27" s="675">
        <f t="shared" si="4"/>
        <v>0.87782071986159083</v>
      </c>
      <c r="Y27" s="638"/>
      <c r="Z27" s="624">
        <f t="shared" si="5"/>
        <v>35.105485232067515</v>
      </c>
      <c r="AA27" s="853">
        <f t="shared" si="6"/>
        <v>18.670042194092829</v>
      </c>
      <c r="AB27" s="854">
        <v>12</v>
      </c>
      <c r="AC27" s="833">
        <v>11.85</v>
      </c>
      <c r="AD27" s="833">
        <v>1.87</v>
      </c>
      <c r="AE27" s="833">
        <v>2.11</v>
      </c>
      <c r="AF27" s="833">
        <v>4.54</v>
      </c>
      <c r="AG27" s="833">
        <v>40.1</v>
      </c>
      <c r="AH27" s="833">
        <v>-1.9</v>
      </c>
      <c r="AI27" s="833">
        <v>10.050000000000001</v>
      </c>
      <c r="AJ27" s="833">
        <v>10.9</v>
      </c>
      <c r="AK27" s="833">
        <v>10.11</v>
      </c>
      <c r="AL27" s="845">
        <v>25210</v>
      </c>
      <c r="AM27" s="839">
        <v>0.3</v>
      </c>
      <c r="AN27" s="833">
        <v>3.59</v>
      </c>
      <c r="AO27" s="711">
        <f t="shared" si="7"/>
        <v>-7.2214853730941666</v>
      </c>
      <c r="AP27" s="712">
        <f t="shared" si="8"/>
        <v>11.448556820998663</v>
      </c>
      <c r="AQ27" s="855">
        <f t="shared" si="9"/>
        <v>94.092751666346274</v>
      </c>
      <c r="AR27" s="624">
        <f>INDEX(Historical!$C$7:$C$1259,MATCH(B27,Historical!$B$7:$B$1281,0))*IF(AH27="n/a",1.03,IF(AH27&lt;0,1.01,IF(AH27&gt;10,1.1,(1+AH27/100))))</f>
        <v>4.1308999999999996</v>
      </c>
      <c r="AS27" s="853">
        <f t="shared" si="10"/>
        <v>4.54399</v>
      </c>
      <c r="AT27" s="853">
        <f t="shared" ref="AT27:AV46" si="15">IF($AK27="n/a",1.03*AS27,IF($AK27&lt;0,1.01*AS27,IF($AK27&gt;10,1.1*AS27,(1+$AK27/100)*AS27)))</f>
        <v>4.9983890000000004</v>
      </c>
      <c r="AU27" s="853">
        <f t="shared" si="15"/>
        <v>5.4982279000000007</v>
      </c>
      <c r="AV27" s="853">
        <f t="shared" si="15"/>
        <v>6.0480506900000011</v>
      </c>
      <c r="AW27" s="624">
        <f t="shared" si="12"/>
        <v>25.219557590000001</v>
      </c>
      <c r="AX27" s="719">
        <f t="shared" si="13"/>
        <v>11.39918531459049</v>
      </c>
      <c r="AY27" s="900">
        <v>1.68</v>
      </c>
      <c r="AZ27" s="839">
        <v>176.52</v>
      </c>
      <c r="BA27" s="839">
        <v>-5.42</v>
      </c>
      <c r="BB27" s="839">
        <v>8.129999999999999</v>
      </c>
      <c r="BC27" s="839">
        <v>29.799999999999997</v>
      </c>
      <c r="BE27" s="597">
        <v>2005</v>
      </c>
      <c r="BF27" s="865">
        <f t="shared" si="14"/>
        <v>1</v>
      </c>
      <c r="BG27" s="849">
        <v>1.6</v>
      </c>
    </row>
    <row r="28" spans="1:59" ht="11.25" customHeight="1" x14ac:dyDescent="0.2">
      <c r="A28" s="847" t="s">
        <v>906</v>
      </c>
      <c r="B28" s="842" t="s">
        <v>907</v>
      </c>
      <c r="C28" s="898" t="s">
        <v>4254</v>
      </c>
      <c r="D28" s="898" t="s">
        <v>4255</v>
      </c>
      <c r="E28" s="705">
        <v>11</v>
      </c>
      <c r="F28" s="1139">
        <v>345</v>
      </c>
      <c r="G28" s="1139" t="s">
        <v>106</v>
      </c>
      <c r="H28" s="1139" t="s">
        <v>106</v>
      </c>
      <c r="I28" s="841">
        <v>216.13</v>
      </c>
      <c r="J28" s="624">
        <f t="shared" si="0"/>
        <v>2.2393929579419791</v>
      </c>
      <c r="K28" s="844">
        <v>1.21</v>
      </c>
      <c r="L28" s="854">
        <v>4</v>
      </c>
      <c r="M28" s="615">
        <f t="shared" si="1"/>
        <v>4.84</v>
      </c>
      <c r="N28" s="837" t="s">
        <v>4005</v>
      </c>
      <c r="O28" s="706">
        <v>1.1399999999999999</v>
      </c>
      <c r="P28" s="606">
        <v>44189</v>
      </c>
      <c r="Q28" s="606">
        <v>44229</v>
      </c>
      <c r="R28" s="615">
        <f t="shared" si="2"/>
        <v>6.1403508771929882</v>
      </c>
      <c r="S28" s="673">
        <f>IF(INDEX(Historical!$D$7:$D$1257,MATCH(B28,Historical!$B$7:$B$1281,0))=0,"n/a",(INDEX(Historical!$C$7:$C$1259,MATCH(B28,Historical!$B$7:$B$1281,0))/INDEX(Historical!$D$7:$D$1257,MATCH(B28,Historical!$B$7:$B$1281,0))-1)*100)</f>
        <v>19.944598337950147</v>
      </c>
      <c r="T28" s="673">
        <f>IF(INDEX(Historical!$F$7:$F$1250,MATCH(B28,Historical!$B$7:$B$1281,0))=0,"n/a",((INDEX(Historical!$C$7:$C$1259,MATCH(B28,Historical!$B$7:$B$1281,0))/INDEX(Historical!$F$7:$F$1250,MATCH(B28,Historical!$B$7:$B$1281,0)))^(1/3)-1)*100)</f>
        <v>17.931002350876991</v>
      </c>
      <c r="U28" s="673">
        <f>IF(INDEX(Historical!$H$7:$H$1250,MATCH(B28,Historical!$B$7:$B$1281,0))=0,"n/a",((INDEX(Historical!$C$7:$C$1259,MATCH(B28,Historical!$B$7:$B$1281,0))/INDEX(Historical!$H$7:$H$1250,MATCH(B28,Historical!$B$7:$B$1281,0)))^(1/5)-1)*100)</f>
        <v>19.05889960615319</v>
      </c>
      <c r="V28" s="673" t="str">
        <f>IF(INDEX(Historical!$O$7:$O$1250,MATCH(B28,Historical!$B$7:$B$1281,0))=0,"n/a",((INDEX(Historical!$C$7:$C$1259,MATCH(B28,Historical!$B$7:$B$1281,0))/INDEX(Historical!$O$7:$O$1250,MATCH(B28,Historical!$B$7:$B$1281,0)))^(1/10)-1)*100)</f>
        <v>n/a</v>
      </c>
      <c r="W28" s="674" t="str">
        <f t="shared" si="3"/>
        <v>n/a</v>
      </c>
      <c r="X28" s="675">
        <f t="shared" si="4"/>
        <v>1.1764752843304438</v>
      </c>
      <c r="Y28" s="843" t="s">
        <v>3940</v>
      </c>
      <c r="Z28" s="624">
        <f t="shared" si="5"/>
        <v>114.4208037825059</v>
      </c>
      <c r="AA28" s="853">
        <f t="shared" si="6"/>
        <v>51.094562647754131</v>
      </c>
      <c r="AB28" s="854">
        <v>12</v>
      </c>
      <c r="AC28" s="833">
        <v>4.2300000000000004</v>
      </c>
      <c r="AD28" s="833">
        <v>3.41</v>
      </c>
      <c r="AE28" s="833">
        <v>12.84</v>
      </c>
      <c r="AF28" s="833">
        <v>26.72</v>
      </c>
      <c r="AG28" s="833">
        <v>47.099999999999994</v>
      </c>
      <c r="AH28" s="833">
        <v>53</v>
      </c>
      <c r="AI28" s="833">
        <v>29.29</v>
      </c>
      <c r="AJ28" s="833">
        <v>16.2</v>
      </c>
      <c r="AK28" s="833">
        <v>15.58</v>
      </c>
      <c r="AL28" s="845">
        <v>100670</v>
      </c>
      <c r="AM28" s="839">
        <v>0.1</v>
      </c>
      <c r="AN28" s="833">
        <v>6.64</v>
      </c>
      <c r="AO28" s="711">
        <f t="shared" si="7"/>
        <v>-29.79627008365896</v>
      </c>
      <c r="AP28" s="712">
        <f t="shared" si="8"/>
        <v>21.298292564095171</v>
      </c>
      <c r="AQ28" s="855">
        <f t="shared" si="9"/>
        <v>678.95848240469002</v>
      </c>
      <c r="AR28" s="624">
        <f>INDEX(Historical!$C$7:$C$1259,MATCH(B28,Historical!$B$7:$B$1281,0))*IF(AH28="n/a",1.03,IF(AH28&lt;0,1.01,IF(AH28&gt;10,1.1,(1+AH28/100))))</f>
        <v>4.7630000000000008</v>
      </c>
      <c r="AS28" s="853">
        <f t="shared" si="10"/>
        <v>5.239300000000001</v>
      </c>
      <c r="AT28" s="853">
        <f t="shared" si="15"/>
        <v>5.7632300000000019</v>
      </c>
      <c r="AU28" s="853">
        <f t="shared" si="15"/>
        <v>6.3395530000000022</v>
      </c>
      <c r="AV28" s="853">
        <f t="shared" si="15"/>
        <v>6.9735083000000033</v>
      </c>
      <c r="AW28" s="624">
        <f t="shared" si="12"/>
        <v>29.07859130000001</v>
      </c>
      <c r="AX28" s="719">
        <f t="shared" si="13"/>
        <v>13.454213343820854</v>
      </c>
      <c r="AY28" s="900">
        <v>0.22</v>
      </c>
      <c r="AZ28" s="839">
        <v>23.98</v>
      </c>
      <c r="BA28" s="839">
        <v>-20.599999999999998</v>
      </c>
      <c r="BB28" s="839">
        <v>-3.4299999999999997</v>
      </c>
      <c r="BC28" s="839">
        <v>-10.459999999999999</v>
      </c>
      <c r="BE28" s="597">
        <v>2011</v>
      </c>
      <c r="BF28" s="865">
        <f t="shared" si="14"/>
        <v>0</v>
      </c>
      <c r="BG28" s="849">
        <v>4.5</v>
      </c>
    </row>
    <row r="29" spans="1:59" ht="11.25" customHeight="1" x14ac:dyDescent="0.2">
      <c r="A29" s="838" t="s">
        <v>426</v>
      </c>
      <c r="B29" s="842" t="s">
        <v>427</v>
      </c>
      <c r="C29" s="898" t="s">
        <v>128</v>
      </c>
      <c r="D29" s="898" t="s">
        <v>4270</v>
      </c>
      <c r="E29" s="705">
        <v>18</v>
      </c>
      <c r="F29" s="1139">
        <v>186</v>
      </c>
      <c r="G29" s="1139" t="s">
        <v>37</v>
      </c>
      <c r="H29" s="1139" t="s">
        <v>115</v>
      </c>
      <c r="I29" s="841">
        <v>26.14</v>
      </c>
      <c r="J29" s="624">
        <f t="shared" si="0"/>
        <v>2.6778882938026012</v>
      </c>
      <c r="K29" s="844">
        <v>0.17499999999999999</v>
      </c>
      <c r="L29" s="854">
        <v>4</v>
      </c>
      <c r="M29" s="615">
        <f t="shared" si="1"/>
        <v>0.7</v>
      </c>
      <c r="N29" s="837" t="s">
        <v>223</v>
      </c>
      <c r="O29" s="706">
        <v>0.17</v>
      </c>
      <c r="P29" s="904">
        <v>43829</v>
      </c>
      <c r="Q29" s="904">
        <v>43852</v>
      </c>
      <c r="R29" s="615">
        <f t="shared" si="2"/>
        <v>2.9411764705882213</v>
      </c>
      <c r="S29" s="673">
        <f>IF(INDEX(Historical!$D$7:$D$1257,MATCH(B29,Historical!$B$7:$B$1281,0))=0,"n/a",(INDEX(Historical!$C$7:$C$1259,MATCH(B29,Historical!$B$7:$B$1281,0))/INDEX(Historical!$D$7:$D$1257,MATCH(B29,Historical!$B$7:$B$1281,0))-1)*100)</f>
        <v>2.9411764705882248</v>
      </c>
      <c r="T29" s="673">
        <f>IF(INDEX(Historical!$F$7:$F$1250,MATCH(B29,Historical!$B$7:$B$1281,0))=0,"n/a",((INDEX(Historical!$C$7:$C$1259,MATCH(B29,Historical!$B$7:$B$1281,0))/INDEX(Historical!$F$7:$F$1250,MATCH(B29,Historical!$B$7:$B$1281,0)))^(1/3)-1)*100)</f>
        <v>3.0321324952139239</v>
      </c>
      <c r="U29" s="673">
        <f>IF(INDEX(Historical!$H$7:$H$1250,MATCH(B29,Historical!$B$7:$B$1281,0))=0,"n/a",((INDEX(Historical!$C$7:$C$1259,MATCH(B29,Historical!$B$7:$B$1281,0))/INDEX(Historical!$H$7:$H$1250,MATCH(B29,Historical!$B$7:$B$1281,0)))^(1/5)-1)*100)</f>
        <v>4.5639552591273169</v>
      </c>
      <c r="V29" s="673">
        <f>IF(INDEX(Historical!$O$7:$O$1250,MATCH(B29,Historical!$B$7:$B$1281,0))=0,"n/a",((INDEX(Historical!$C$7:$C$1259,MATCH(B29,Historical!$B$7:$B$1281,0))/INDEX(Historical!$O$7:$O$1250,MATCH(B29,Historical!$B$7:$B$1281,0)))^(1/10)-1)*100)</f>
        <v>11.375925340630499</v>
      </c>
      <c r="W29" s="674">
        <f t="shared" si="3"/>
        <v>0.40119419937001488</v>
      </c>
      <c r="X29" s="675" t="str">
        <f t="shared" si="4"/>
        <v>n/a</v>
      </c>
      <c r="Y29" s="639"/>
      <c r="Z29" s="624">
        <f t="shared" si="5"/>
        <v>318.18181818181819</v>
      </c>
      <c r="AA29" s="853">
        <f t="shared" si="6"/>
        <v>118.81818181818183</v>
      </c>
      <c r="AB29" s="854">
        <v>12</v>
      </c>
      <c r="AC29" s="833">
        <v>0.22</v>
      </c>
      <c r="AD29" s="833">
        <v>15.19</v>
      </c>
      <c r="AE29" s="833">
        <v>0.1</v>
      </c>
      <c r="AF29" s="833">
        <v>0.95</v>
      </c>
      <c r="AG29" s="833">
        <v>-0.5</v>
      </c>
      <c r="AH29" s="834">
        <v>-62.1</v>
      </c>
      <c r="AI29" s="834">
        <v>43.08</v>
      </c>
      <c r="AJ29" s="833">
        <v>-32.1</v>
      </c>
      <c r="AK29" s="833">
        <v>8</v>
      </c>
      <c r="AL29" s="845">
        <v>858.8</v>
      </c>
      <c r="AM29" s="839">
        <v>2.7</v>
      </c>
      <c r="AN29" s="833">
        <v>1.1499999999999999</v>
      </c>
      <c r="AO29" s="711">
        <f t="shared" si="7"/>
        <v>-111.57633826525191</v>
      </c>
      <c r="AP29" s="712">
        <f t="shared" si="8"/>
        <v>7.2418435529299181</v>
      </c>
      <c r="AQ29" s="855">
        <f t="shared" si="9"/>
        <v>123.98142058589765</v>
      </c>
      <c r="AR29" s="624">
        <f>INDEX(Historical!$C$7:$C$1259,MATCH(B29,Historical!$B$7:$B$1281,0))*IF(AH29="n/a",1.03,IF(AH29&lt;0,1.01,IF(AH29&gt;10,1.1,(1+AH29/100))))</f>
        <v>0.70699999999999996</v>
      </c>
      <c r="AS29" s="853">
        <f t="shared" si="10"/>
        <v>0.77770000000000006</v>
      </c>
      <c r="AT29" s="853">
        <f t="shared" si="15"/>
        <v>0.83991600000000011</v>
      </c>
      <c r="AU29" s="853">
        <f t="shared" si="15"/>
        <v>0.90710928000000013</v>
      </c>
      <c r="AV29" s="853">
        <f t="shared" si="15"/>
        <v>0.97967802240000024</v>
      </c>
      <c r="AW29" s="624">
        <f t="shared" si="12"/>
        <v>4.2114033024000008</v>
      </c>
      <c r="AX29" s="719">
        <f t="shared" si="13"/>
        <v>16.110953719969398</v>
      </c>
      <c r="AY29" s="900">
        <v>0.75</v>
      </c>
      <c r="AZ29" s="839">
        <v>161.4</v>
      </c>
      <c r="BA29" s="839">
        <v>-10.75</v>
      </c>
      <c r="BB29" s="839">
        <v>4.6899999999999995</v>
      </c>
      <c r="BC29" s="839">
        <v>34.549999999999997</v>
      </c>
      <c r="BE29" s="597">
        <v>2003</v>
      </c>
      <c r="BF29" s="865">
        <f t="shared" si="14"/>
        <v>1</v>
      </c>
      <c r="BG29" s="849">
        <v>-0.1</v>
      </c>
    </row>
    <row r="30" spans="1:59" ht="11.25" customHeight="1" x14ac:dyDescent="0.2">
      <c r="A30" s="831" t="s">
        <v>922</v>
      </c>
      <c r="B30" s="842" t="s">
        <v>923</v>
      </c>
      <c r="C30" s="898" t="s">
        <v>153</v>
      </c>
      <c r="D30" s="898" t="s">
        <v>4256</v>
      </c>
      <c r="E30" s="705">
        <v>11</v>
      </c>
      <c r="F30" s="1139">
        <v>371</v>
      </c>
      <c r="G30" s="1139" t="s">
        <v>106</v>
      </c>
      <c r="H30" s="1139" t="s">
        <v>106</v>
      </c>
      <c r="I30" s="841">
        <v>303.19</v>
      </c>
      <c r="J30" s="624">
        <f t="shared" si="0"/>
        <v>1.490814340842376</v>
      </c>
      <c r="K30" s="844">
        <v>1.1299999999999999</v>
      </c>
      <c r="L30" s="854">
        <v>4</v>
      </c>
      <c r="M30" s="615">
        <f t="shared" si="1"/>
        <v>4.5199999999999996</v>
      </c>
      <c r="N30" s="837" t="s">
        <v>593</v>
      </c>
      <c r="O30" s="706">
        <v>0.95</v>
      </c>
      <c r="P30" s="606">
        <v>44264</v>
      </c>
      <c r="Q30" s="606">
        <v>44280</v>
      </c>
      <c r="R30" s="615">
        <f t="shared" si="2"/>
        <v>18.947368421052627</v>
      </c>
      <c r="S30" s="673">
        <f>IF(INDEX(Historical!$D$7:$D$1257,MATCH(B30,Historical!$B$7:$B$1281,0))=0,"n/a",(INDEX(Historical!$C$7:$C$1259,MATCH(B30,Historical!$B$7:$B$1281,0))/INDEX(Historical!$D$7:$D$1257,MATCH(B30,Historical!$B$7:$B$1281,0))-1)*100)</f>
        <v>18.749999999999979</v>
      </c>
      <c r="T30" s="673">
        <f>IF(INDEX(Historical!$F$7:$F$1250,MATCH(B30,Historical!$B$7:$B$1281,0))=0,"n/a",((INDEX(Historical!$C$7:$C$1259,MATCH(B30,Historical!$B$7:$B$1281,0))/INDEX(Historical!$F$7:$F$1250,MATCH(B30,Historical!$B$7:$B$1281,0)))^(1/3)-1)*100)</f>
        <v>12.065846893298771</v>
      </c>
      <c r="U30" s="673">
        <f>IF(INDEX(Historical!$H$7:$H$1250,MATCH(B30,Historical!$B$7:$B$1281,0))=0,"n/a",((INDEX(Historical!$C$7:$C$1259,MATCH(B30,Historical!$B$7:$B$1281,0))/INDEX(Historical!$H$7:$H$1250,MATCH(B30,Historical!$B$7:$B$1281,0)))^(1/5)-1)*100)</f>
        <v>8.7348394571074905</v>
      </c>
      <c r="V30" s="673" t="str">
        <f>IF(INDEX(Historical!$O$7:$O$1250,MATCH(B30,Historical!$B$7:$B$1281,0))=0,"n/a",((INDEX(Historical!$C$7:$C$1259,MATCH(B30,Historical!$B$7:$B$1281,0))/INDEX(Historical!$O$7:$O$1250,MATCH(B30,Historical!$B$7:$B$1281,0)))^(1/10)-1)*100)</f>
        <v>n/a</v>
      </c>
      <c r="W30" s="674" t="str">
        <f t="shared" si="3"/>
        <v>n/a</v>
      </c>
      <c r="X30" s="675">
        <f t="shared" si="4"/>
        <v>0.62840571633866826</v>
      </c>
      <c r="Y30" s="631"/>
      <c r="Z30" s="624">
        <f t="shared" si="5"/>
        <v>25.223214285714278</v>
      </c>
      <c r="AA30" s="853">
        <f t="shared" si="6"/>
        <v>16.919084821428569</v>
      </c>
      <c r="AB30" s="854">
        <v>12</v>
      </c>
      <c r="AC30" s="833">
        <v>17.920000000000002</v>
      </c>
      <c r="AD30" s="833">
        <v>1.25</v>
      </c>
      <c r="AE30" s="833">
        <v>0.62</v>
      </c>
      <c r="AF30" s="833">
        <v>2.2400000000000002</v>
      </c>
      <c r="AG30" s="833">
        <v>13.700000000000001</v>
      </c>
      <c r="AH30" s="833">
        <v>-2.6</v>
      </c>
      <c r="AI30" s="833">
        <v>13.5</v>
      </c>
      <c r="AJ30" s="833">
        <v>13.900000000000002</v>
      </c>
      <c r="AK30" s="833">
        <v>13.36</v>
      </c>
      <c r="AL30" s="845">
        <v>75010</v>
      </c>
      <c r="AM30" s="839">
        <v>0.1</v>
      </c>
      <c r="AN30" s="833">
        <v>0.6</v>
      </c>
      <c r="AO30" s="711">
        <f t="shared" si="7"/>
        <v>-6.693431023478702</v>
      </c>
      <c r="AP30" s="712">
        <f t="shared" si="8"/>
        <v>10.225653797949867</v>
      </c>
      <c r="AQ30" s="855">
        <f t="shared" si="9"/>
        <v>29.784008602326995</v>
      </c>
      <c r="AR30" s="624">
        <f>INDEX(Historical!$C$7:$C$1259,MATCH(B30,Historical!$B$7:$B$1281,0))*IF(AH30="n/a",1.03,IF(AH30&lt;0,1.01,IF(AH30&gt;10,1.1,(1+AH30/100))))</f>
        <v>3.8379999999999996</v>
      </c>
      <c r="AS30" s="853">
        <f t="shared" si="10"/>
        <v>4.2218</v>
      </c>
      <c r="AT30" s="853">
        <f t="shared" si="15"/>
        <v>4.64398</v>
      </c>
      <c r="AU30" s="853">
        <f t="shared" si="15"/>
        <v>5.1083780000000001</v>
      </c>
      <c r="AV30" s="853">
        <f t="shared" si="15"/>
        <v>5.619215800000001</v>
      </c>
      <c r="AW30" s="624">
        <f t="shared" si="12"/>
        <v>23.431373799999996</v>
      </c>
      <c r="AX30" s="719">
        <f t="shared" si="13"/>
        <v>7.7282805501500702</v>
      </c>
      <c r="AY30" s="900">
        <v>0.99</v>
      </c>
      <c r="AZ30" s="839">
        <v>77.27000000000001</v>
      </c>
      <c r="BA30" s="839">
        <v>-11.08</v>
      </c>
      <c r="BB30" s="839">
        <v>-1.8900000000000001</v>
      </c>
      <c r="BC30" s="839">
        <v>4.68</v>
      </c>
      <c r="BE30" s="597">
        <v>2011</v>
      </c>
      <c r="BF30" s="865">
        <f t="shared" si="14"/>
        <v>0</v>
      </c>
      <c r="BG30" s="849">
        <v>5.3</v>
      </c>
    </row>
    <row r="31" spans="1:59" s="744" customFormat="1" ht="11.25" customHeight="1" x14ac:dyDescent="0.2">
      <c r="A31" s="747" t="s">
        <v>930</v>
      </c>
      <c r="B31" s="751" t="s">
        <v>931</v>
      </c>
      <c r="C31" s="898" t="s">
        <v>108</v>
      </c>
      <c r="D31" s="898" t="s">
        <v>4273</v>
      </c>
      <c r="E31" s="727">
        <v>10</v>
      </c>
      <c r="F31" s="1139">
        <v>436</v>
      </c>
      <c r="G31" s="1138" t="s">
        <v>106</v>
      </c>
      <c r="H31" s="1138" t="s">
        <v>106</v>
      </c>
      <c r="I31" s="728">
        <v>42.75</v>
      </c>
      <c r="J31" s="729">
        <f t="shared" si="0"/>
        <v>4.9590643274853807</v>
      </c>
      <c r="K31" s="730">
        <v>0.53</v>
      </c>
      <c r="L31" s="731">
        <v>4</v>
      </c>
      <c r="M31" s="732">
        <f t="shared" si="1"/>
        <v>2.12</v>
      </c>
      <c r="N31" s="733" t="s">
        <v>208</v>
      </c>
      <c r="O31" s="734">
        <v>0.52</v>
      </c>
      <c r="P31" s="1130">
        <v>44179</v>
      </c>
      <c r="Q31" s="1130">
        <v>44183</v>
      </c>
      <c r="R31" s="732">
        <f t="shared" si="2"/>
        <v>1.9230769230769247</v>
      </c>
      <c r="S31" s="673">
        <f>IF(INDEX(Historical!$D$7:$D$1257,MATCH(B31,Historical!$B$7:$B$1281,0))=0,"n/a",(INDEX(Historical!$C$7:$C$1259,MATCH(B31,Historical!$B$7:$B$1281,0))/INDEX(Historical!$D$7:$D$1257,MATCH(B31,Historical!$B$7:$B$1281,0))-1)*100)</f>
        <v>0.48309178743961567</v>
      </c>
      <c r="T31" s="673">
        <f>IF(INDEX(Historical!$F$7:$F$1250,MATCH(B31,Historical!$B$7:$B$1281,0))=0,"n/a",((INDEX(Historical!$C$7:$C$1259,MATCH(B31,Historical!$B$7:$B$1281,0))/INDEX(Historical!$F$7:$F$1250,MATCH(B31,Historical!$B$7:$B$1281,0)))^(1/3)-1)*100)</f>
        <v>1.827645730407923</v>
      </c>
      <c r="U31" s="673">
        <f>IF(INDEX(Historical!$H$7:$H$1250,MATCH(B31,Historical!$B$7:$B$1281,0))=0,"n/a",((INDEX(Historical!$C$7:$C$1259,MATCH(B31,Historical!$B$7:$B$1281,0))/INDEX(Historical!$H$7:$H$1250,MATCH(B31,Historical!$B$7:$B$1281,0)))^(1/5)-1)*100)</f>
        <v>1.9342909086950355</v>
      </c>
      <c r="V31" s="673">
        <f>IF(INDEX(Historical!$O$7:$O$1250,MATCH(B31,Historical!$B$7:$B$1281,0))=0,"n/a",((INDEX(Historical!$C$7:$C$1259,MATCH(B31,Historical!$B$7:$B$1281,0))/INDEX(Historical!$O$7:$O$1250,MATCH(B31,Historical!$B$7:$B$1281,0)))^(1/10)-1)*100)</f>
        <v>5.1403162481138631</v>
      </c>
      <c r="W31" s="674">
        <f t="shared" si="3"/>
        <v>0.37629803602157458</v>
      </c>
      <c r="X31" s="675" t="str">
        <f t="shared" si="4"/>
        <v>n/a</v>
      </c>
      <c r="Y31" s="899"/>
      <c r="Z31" s="729" t="str">
        <f t="shared" si="5"/>
        <v>n/a</v>
      </c>
      <c r="AA31" s="736" t="str">
        <f t="shared" si="6"/>
        <v>n/a</v>
      </c>
      <c r="AB31" s="731">
        <v>12</v>
      </c>
      <c r="AC31" s="737" t="s">
        <v>136</v>
      </c>
      <c r="AD31" s="737" t="s">
        <v>136</v>
      </c>
      <c r="AE31" s="737" t="s">
        <v>136</v>
      </c>
      <c r="AF31" s="737" t="s">
        <v>136</v>
      </c>
      <c r="AG31" s="737" t="s">
        <v>136</v>
      </c>
      <c r="AH31" s="737" t="s">
        <v>136</v>
      </c>
      <c r="AI31" s="737" t="s">
        <v>136</v>
      </c>
      <c r="AJ31" s="737" t="s">
        <v>136</v>
      </c>
      <c r="AK31" s="737" t="s">
        <v>136</v>
      </c>
      <c r="AL31" s="738" t="s">
        <v>136</v>
      </c>
      <c r="AM31" s="739" t="s">
        <v>136</v>
      </c>
      <c r="AN31" s="737" t="s">
        <v>136</v>
      </c>
      <c r="AO31" s="740" t="str">
        <f t="shared" si="7"/>
        <v>n/a</v>
      </c>
      <c r="AP31" s="741">
        <f t="shared" si="8"/>
        <v>6.8933552361804162</v>
      </c>
      <c r="AQ31" s="742" t="str">
        <f t="shared" si="9"/>
        <v>n/a</v>
      </c>
      <c r="AR31" s="624">
        <f>INDEX(Historical!$C$7:$C$1259,MATCH(B31,Historical!$B$7:$B$1281,0))*IF(AH31="n/a",1.03,IF(AH31&lt;0,1.01,IF(AH31&gt;10,1.1,(1+AH31/100))))</f>
        <v>2.1424000000000003</v>
      </c>
      <c r="AS31" s="736">
        <f t="shared" si="10"/>
        <v>2.2066720000000002</v>
      </c>
      <c r="AT31" s="736">
        <f t="shared" si="15"/>
        <v>2.2728721600000004</v>
      </c>
      <c r="AU31" s="736">
        <f t="shared" si="15"/>
        <v>2.3410583248000005</v>
      </c>
      <c r="AV31" s="736">
        <f t="shared" si="15"/>
        <v>2.4112900745440005</v>
      </c>
      <c r="AW31" s="729">
        <f t="shared" si="12"/>
        <v>11.374292559344001</v>
      </c>
      <c r="AX31" s="743">
        <f t="shared" si="13"/>
        <v>26.606532302559067</v>
      </c>
      <c r="AY31" s="901" t="s">
        <v>136</v>
      </c>
      <c r="AZ31" s="739" t="s">
        <v>136</v>
      </c>
      <c r="BA31" s="739" t="s">
        <v>136</v>
      </c>
      <c r="BB31" s="739" t="s">
        <v>136</v>
      </c>
      <c r="BC31" s="739" t="s">
        <v>136</v>
      </c>
      <c r="BD31" s="875" t="s">
        <v>4200</v>
      </c>
      <c r="BE31" s="597">
        <v>2012</v>
      </c>
      <c r="BF31" s="865">
        <f t="shared" si="14"/>
        <v>0</v>
      </c>
      <c r="BG31" s="793" t="s">
        <v>136</v>
      </c>
    </row>
    <row r="32" spans="1:59" ht="11.25" customHeight="1" x14ac:dyDescent="0.2">
      <c r="A32" s="838" t="s">
        <v>928</v>
      </c>
      <c r="B32" s="842" t="s">
        <v>929</v>
      </c>
      <c r="C32" s="898" t="s">
        <v>112</v>
      </c>
      <c r="D32" s="898" t="s">
        <v>1218</v>
      </c>
      <c r="E32" s="705">
        <v>10</v>
      </c>
      <c r="F32" s="1139">
        <v>448</v>
      </c>
      <c r="G32" s="1139" t="s">
        <v>106</v>
      </c>
      <c r="H32" s="1139" t="s">
        <v>106</v>
      </c>
      <c r="I32" s="841">
        <v>37.4</v>
      </c>
      <c r="J32" s="624">
        <f t="shared" si="0"/>
        <v>2.1390374331550803</v>
      </c>
      <c r="K32" s="844">
        <v>0.2</v>
      </c>
      <c r="L32" s="854">
        <v>4</v>
      </c>
      <c r="M32" s="615">
        <f t="shared" si="1"/>
        <v>0.8</v>
      </c>
      <c r="N32" s="837" t="s">
        <v>555</v>
      </c>
      <c r="O32" s="706">
        <v>0.1875</v>
      </c>
      <c r="P32" s="606">
        <v>44225</v>
      </c>
      <c r="Q32" s="606">
        <v>44243</v>
      </c>
      <c r="R32" s="615">
        <f t="shared" si="2"/>
        <v>6.6666666666666723</v>
      </c>
      <c r="S32" s="673">
        <f>IF(INDEX(Historical!$D$7:$D$1257,MATCH(B32,Historical!$B$7:$B$1281,0))=0,"n/a",(INDEX(Historical!$C$7:$C$1259,MATCH(B32,Historical!$B$7:$B$1281,0))/INDEX(Historical!$D$7:$D$1257,MATCH(B32,Historical!$B$7:$B$1281,0))-1)*100)</f>
        <v>7.1428571428571397</v>
      </c>
      <c r="T32" s="673">
        <f>IF(INDEX(Historical!$F$7:$F$1250,MATCH(B32,Historical!$B$7:$B$1281,0))=0,"n/a",((INDEX(Historical!$C$7:$C$1259,MATCH(B32,Historical!$B$7:$B$1281,0))/INDEX(Historical!$F$7:$F$1250,MATCH(B32,Historical!$B$7:$B$1281,0)))^(1/3)-1)*100)</f>
        <v>10.227784577092303</v>
      </c>
      <c r="U32" s="673">
        <f>IF(INDEX(Historical!$H$7:$H$1250,MATCH(B32,Historical!$B$7:$B$1281,0))=0,"n/a",((INDEX(Historical!$C$7:$C$1259,MATCH(B32,Historical!$B$7:$B$1281,0))/INDEX(Historical!$H$7:$H$1250,MATCH(B32,Historical!$B$7:$B$1281,0)))^(1/5)-1)*100)</f>
        <v>11.255558285117573</v>
      </c>
      <c r="V32" s="673">
        <f>IF(INDEX(Historical!$O$7:$O$1250,MATCH(B32,Historical!$B$7:$B$1281,0))=0,"n/a",((INDEX(Historical!$C$7:$C$1259,MATCH(B32,Historical!$B$7:$B$1281,0))/INDEX(Historical!$O$7:$O$1250,MATCH(B32,Historical!$B$7:$B$1281,0)))^(1/10)-1)*100)</f>
        <v>8.6886930029306022</v>
      </c>
      <c r="W32" s="674">
        <f t="shared" si="3"/>
        <v>1.2954259382074145</v>
      </c>
      <c r="X32" s="675">
        <f t="shared" si="4"/>
        <v>1.8451734893635365</v>
      </c>
      <c r="Y32" s="627"/>
      <c r="Z32" s="624">
        <f t="shared" si="5"/>
        <v>30.188679245283023</v>
      </c>
      <c r="AA32" s="853">
        <f t="shared" si="6"/>
        <v>14.113207547169811</v>
      </c>
      <c r="AB32" s="854">
        <v>2</v>
      </c>
      <c r="AC32" s="833">
        <v>2.65</v>
      </c>
      <c r="AD32" s="833">
        <v>0.95</v>
      </c>
      <c r="AE32" s="833">
        <v>0.76</v>
      </c>
      <c r="AF32" s="833">
        <v>1.78</v>
      </c>
      <c r="AG32" s="833">
        <v>13.3</v>
      </c>
      <c r="AH32" s="833">
        <v>42.4</v>
      </c>
      <c r="AI32" s="833">
        <v>10.91</v>
      </c>
      <c r="AJ32" s="833">
        <v>6.1</v>
      </c>
      <c r="AK32" s="833">
        <v>15</v>
      </c>
      <c r="AL32" s="845">
        <v>963.21</v>
      </c>
      <c r="AM32" s="839">
        <v>0.89999999999999991</v>
      </c>
      <c r="AN32" s="833">
        <v>0.31</v>
      </c>
      <c r="AO32" s="711">
        <f t="shared" si="7"/>
        <v>-0.71861182889715813</v>
      </c>
      <c r="AP32" s="712">
        <f t="shared" si="8"/>
        <v>13.394595718272653</v>
      </c>
      <c r="AQ32" s="855">
        <f t="shared" si="9"/>
        <v>5.6651092082113275</v>
      </c>
      <c r="AR32" s="624">
        <f>INDEX(Historical!$C$7:$C$1259,MATCH(B32,Historical!$B$7:$B$1281,0))*IF(AH32="n/a",1.03,IF(AH32&lt;0,1.01,IF(AH32&gt;10,1.1,(1+AH32/100))))</f>
        <v>0.82500000000000007</v>
      </c>
      <c r="AS32" s="853">
        <f t="shared" si="10"/>
        <v>0.9075000000000002</v>
      </c>
      <c r="AT32" s="853">
        <f t="shared" si="15"/>
        <v>0.9982500000000003</v>
      </c>
      <c r="AU32" s="853">
        <f t="shared" si="15"/>
        <v>1.0980750000000004</v>
      </c>
      <c r="AV32" s="853">
        <f t="shared" si="15"/>
        <v>1.2078825000000004</v>
      </c>
      <c r="AW32" s="624">
        <f t="shared" si="12"/>
        <v>5.0367075000000012</v>
      </c>
      <c r="AX32" s="719">
        <f t="shared" si="13"/>
        <v>13.46713235294118</v>
      </c>
      <c r="AY32" s="900">
        <v>1.18</v>
      </c>
      <c r="AZ32" s="839">
        <v>171.66</v>
      </c>
      <c r="BA32" s="839">
        <v>-6.5</v>
      </c>
      <c r="BB32" s="839">
        <v>5.6800000000000006</v>
      </c>
      <c r="BC32" s="839">
        <v>42.61</v>
      </c>
      <c r="BE32" s="597">
        <v>2012</v>
      </c>
      <c r="BF32" s="865">
        <f t="shared" si="14"/>
        <v>0</v>
      </c>
      <c r="BG32" s="849">
        <v>6.4</v>
      </c>
    </row>
    <row r="33" spans="1:59" ht="11.25" customHeight="1" x14ac:dyDescent="0.2">
      <c r="A33" s="848" t="s">
        <v>4616</v>
      </c>
      <c r="B33" s="842" t="s">
        <v>4606</v>
      </c>
      <c r="C33" s="898" t="s">
        <v>131</v>
      </c>
      <c r="D33" s="898" t="s">
        <v>4263</v>
      </c>
      <c r="E33" s="705">
        <v>12</v>
      </c>
      <c r="F33" s="1139">
        <v>288</v>
      </c>
      <c r="G33" s="1139" t="s">
        <v>106</v>
      </c>
      <c r="H33" s="1139" t="s">
        <v>106</v>
      </c>
      <c r="I33" s="841">
        <v>15.46</v>
      </c>
      <c r="J33" s="624">
        <f t="shared" si="0"/>
        <v>4.01293661060802</v>
      </c>
      <c r="K33" s="844">
        <v>0.15509999999999999</v>
      </c>
      <c r="L33" s="854">
        <v>4</v>
      </c>
      <c r="M33" s="615">
        <f t="shared" si="1"/>
        <v>0.62039999999999995</v>
      </c>
      <c r="N33" s="837" t="s">
        <v>488</v>
      </c>
      <c r="O33" s="706">
        <v>0.14099999999999999</v>
      </c>
      <c r="P33" s="606">
        <v>44011</v>
      </c>
      <c r="Q33" s="606">
        <v>44027</v>
      </c>
      <c r="R33" s="615">
        <f t="shared" si="2"/>
        <v>10.000000000000002</v>
      </c>
      <c r="S33" s="673">
        <f>IF(INDEX(Historical!$D$7:$D$1257,MATCH(B33,Historical!$B$7:$B$1281,0))=0,"n/a",(INDEX(Historical!$C$7:$C$1259,MATCH(B33,Historical!$B$7:$B$1281,0))/INDEX(Historical!$D$7:$D$1257,MATCH(B33,Historical!$B$7:$B$1281,0))-1)*100)</f>
        <v>9.9925705794947852</v>
      </c>
      <c r="T33" s="673">
        <f>IF(INDEX(Historical!$F$7:$F$1250,MATCH(B33,Historical!$B$7:$B$1281,0))=0,"n/a",((INDEX(Historical!$C$7:$C$1259,MATCH(B33,Historical!$B$7:$B$1281,0))/INDEX(Historical!$F$7:$F$1250,MATCH(B33,Historical!$B$7:$B$1281,0)))^(1/3)-1)*100)</f>
        <v>9.1503482259578828</v>
      </c>
      <c r="U33" s="673">
        <f>IF(INDEX(Historical!$H$7:$H$1250,MATCH(B33,Historical!$B$7:$B$1281,0))=0,"n/a",((INDEX(Historical!$C$7:$C$1259,MATCH(B33,Historical!$B$7:$B$1281,0))/INDEX(Historical!$H$7:$H$1250,MATCH(B33,Historical!$B$7:$B$1281,0)))^(1/5)-1)*100)</f>
        <v>10.006558971153501</v>
      </c>
      <c r="V33" s="673">
        <f>IF(INDEX(Historical!$O$7:$O$1250,MATCH(B33,Historical!$B$7:$B$1281,0))=0,"n/a",((INDEX(Historical!$C$7:$C$1259,MATCH(B33,Historical!$B$7:$B$1281,0))/INDEX(Historical!$O$7:$O$1250,MATCH(B33,Historical!$B$7:$B$1281,0)))^(1/10)-1)*100)</f>
        <v>11.806400836920661</v>
      </c>
      <c r="W33" s="674">
        <f t="shared" si="3"/>
        <v>0.84755372186426681</v>
      </c>
      <c r="X33" s="675" t="str">
        <f t="shared" si="4"/>
        <v>n/a</v>
      </c>
      <c r="Y33" s="646"/>
      <c r="Z33" s="624">
        <f t="shared" si="5"/>
        <v>76.592592592592581</v>
      </c>
      <c r="AA33" s="853">
        <f t="shared" si="6"/>
        <v>19.086419753086421</v>
      </c>
      <c r="AB33" s="854">
        <v>12</v>
      </c>
      <c r="AC33" s="833">
        <v>0.81</v>
      </c>
      <c r="AD33" s="833" t="s">
        <v>136</v>
      </c>
      <c r="AE33" s="833">
        <v>5.84</v>
      </c>
      <c r="AF33" s="833">
        <v>2.08</v>
      </c>
      <c r="AG33" s="833" t="s">
        <v>136</v>
      </c>
      <c r="AH33" s="833" t="s">
        <v>136</v>
      </c>
      <c r="AI33" s="833" t="s">
        <v>136</v>
      </c>
      <c r="AJ33" s="833" t="s">
        <v>136</v>
      </c>
      <c r="AK33" s="833" t="s">
        <v>136</v>
      </c>
      <c r="AL33" s="845">
        <v>9490</v>
      </c>
      <c r="AM33" s="839">
        <v>0.16</v>
      </c>
      <c r="AN33" s="833" t="s">
        <v>136</v>
      </c>
      <c r="AO33" s="711">
        <f t="shared" si="7"/>
        <v>-5.0669241713248994</v>
      </c>
      <c r="AP33" s="712">
        <f t="shared" si="8"/>
        <v>14.019495581761522</v>
      </c>
      <c r="AQ33" s="855">
        <f t="shared" si="9"/>
        <v>32.831979225920783</v>
      </c>
      <c r="AR33" s="624">
        <f>INDEX(Historical!$C$7:$C$1259,MATCH(B33,Historical!$B$7:$B$1281,0))*IF(AH33="n/a",1.03,IF(AH33&lt;0,1.01,IF(AH33&gt;10,1.1,(1+AH33/100))))</f>
        <v>0.60996600000000001</v>
      </c>
      <c r="AS33" s="853">
        <f t="shared" si="10"/>
        <v>0.62826497999999997</v>
      </c>
      <c r="AT33" s="853">
        <f t="shared" si="15"/>
        <v>0.64711292939999998</v>
      </c>
      <c r="AU33" s="853">
        <f t="shared" si="15"/>
        <v>0.66652631728199996</v>
      </c>
      <c r="AV33" s="853">
        <f t="shared" si="15"/>
        <v>0.68652210680046</v>
      </c>
      <c r="AW33" s="624">
        <f t="shared" si="12"/>
        <v>3.23839233348246</v>
      </c>
      <c r="AX33" s="719">
        <f t="shared" si="13"/>
        <v>20.946910307131049</v>
      </c>
      <c r="AY33" s="900" t="s">
        <v>136</v>
      </c>
      <c r="AZ33" s="839">
        <v>62.22</v>
      </c>
      <c r="BA33" s="839">
        <v>-13.44</v>
      </c>
      <c r="BB33" s="839">
        <v>-7.9799999999999995</v>
      </c>
      <c r="BC33" s="839">
        <v>3.2</v>
      </c>
      <c r="BE33" s="597">
        <v>2009</v>
      </c>
      <c r="BF33" s="865">
        <f t="shared" si="14"/>
        <v>0</v>
      </c>
      <c r="BG33" s="849" t="s">
        <v>136</v>
      </c>
    </row>
    <row r="34" spans="1:59" ht="11.25" customHeight="1" x14ac:dyDescent="0.2">
      <c r="A34" s="838" t="s">
        <v>887</v>
      </c>
      <c r="B34" s="842" t="s">
        <v>888</v>
      </c>
      <c r="C34" s="898" t="s">
        <v>4254</v>
      </c>
      <c r="D34" s="898" t="s">
        <v>4255</v>
      </c>
      <c r="E34" s="705">
        <v>11</v>
      </c>
      <c r="F34" s="1139">
        <v>346</v>
      </c>
      <c r="G34" s="1139" t="s">
        <v>106</v>
      </c>
      <c r="H34" s="1139" t="s">
        <v>106</v>
      </c>
      <c r="I34" s="841">
        <v>159.69</v>
      </c>
      <c r="J34" s="624">
        <f t="shared" si="0"/>
        <v>2.7302899367524582</v>
      </c>
      <c r="K34" s="844">
        <v>1.0900000000000001</v>
      </c>
      <c r="L34" s="854">
        <v>4</v>
      </c>
      <c r="M34" s="615">
        <f t="shared" si="1"/>
        <v>4.3600000000000003</v>
      </c>
      <c r="N34" s="837" t="s">
        <v>488</v>
      </c>
      <c r="O34" s="706">
        <v>1.06</v>
      </c>
      <c r="P34" s="606">
        <v>44195</v>
      </c>
      <c r="Q34" s="606">
        <v>44211</v>
      </c>
      <c r="R34" s="615">
        <f t="shared" si="2"/>
        <v>2.8301886792452855</v>
      </c>
      <c r="S34" s="673">
        <f>IF(INDEX(Historical!$D$7:$D$1257,MATCH(B34,Historical!$B$7:$B$1281,0))=0,"n/a",(INDEX(Historical!$C$7:$C$1259,MATCH(B34,Historical!$B$7:$B$1281,0))/INDEX(Historical!$D$7:$D$1257,MATCH(B34,Historical!$B$7:$B$1281,0))-1)*100)</f>
        <v>6.0913705583756306</v>
      </c>
      <c r="T34" s="673">
        <f>IF(INDEX(Historical!$F$7:$F$1250,MATCH(B34,Historical!$B$7:$B$1281,0))=0,"n/a",((INDEX(Historical!$C$7:$C$1259,MATCH(B34,Historical!$B$7:$B$1281,0))/INDEX(Historical!$F$7:$F$1250,MATCH(B34,Historical!$B$7:$B$1281,0)))^(1/3)-1)*100)</f>
        <v>6.7102030775118671</v>
      </c>
      <c r="U34" s="673">
        <f>IF(INDEX(Historical!$H$7:$H$1250,MATCH(B34,Historical!$B$7:$B$1281,0))=0,"n/a",((INDEX(Historical!$C$7:$C$1259,MATCH(B34,Historical!$B$7:$B$1281,0))/INDEX(Historical!$H$7:$H$1250,MATCH(B34,Historical!$B$7:$B$1281,0)))^(1/5)-1)*100)</f>
        <v>6.717063837104309</v>
      </c>
      <c r="V34" s="673">
        <f>IF(INDEX(Historical!$O$7:$O$1250,MATCH(B34,Historical!$B$7:$B$1281,0))=0,"n/a",((INDEX(Historical!$C$7:$C$1259,MATCH(B34,Historical!$B$7:$B$1281,0))/INDEX(Historical!$O$7:$O$1250,MATCH(B34,Historical!$B$7:$B$1281,0)))^(1/10)-1)*100)</f>
        <v>11.559054446029226</v>
      </c>
      <c r="W34" s="674">
        <f t="shared" si="3"/>
        <v>0.5811084175152198</v>
      </c>
      <c r="X34" s="675">
        <f t="shared" si="4"/>
        <v>0.22540482674846676</v>
      </c>
      <c r="Y34" s="634"/>
      <c r="Z34" s="624">
        <f t="shared" si="5"/>
        <v>74.402730375426614</v>
      </c>
      <c r="AA34" s="853">
        <f t="shared" si="6"/>
        <v>27.250853242320819</v>
      </c>
      <c r="AB34" s="854">
        <v>12</v>
      </c>
      <c r="AC34" s="833">
        <v>5.86</v>
      </c>
      <c r="AD34" s="833">
        <v>277.24</v>
      </c>
      <c r="AE34" s="833">
        <v>11.92</v>
      </c>
      <c r="AF34" s="833">
        <v>1.85</v>
      </c>
      <c r="AG34" s="833">
        <v>7.3999999999999995</v>
      </c>
      <c r="AH34" s="834">
        <v>92.800000000000011</v>
      </c>
      <c r="AI34" s="834">
        <v>8.3000000000000007</v>
      </c>
      <c r="AJ34" s="833">
        <v>29.799999999999997</v>
      </c>
      <c r="AK34" s="833">
        <v>0.1</v>
      </c>
      <c r="AL34" s="845">
        <v>22480</v>
      </c>
      <c r="AM34" s="839">
        <v>1.2</v>
      </c>
      <c r="AN34" s="833">
        <v>0.65</v>
      </c>
      <c r="AO34" s="711">
        <f t="shared" si="7"/>
        <v>-17.803499468464054</v>
      </c>
      <c r="AP34" s="712">
        <f t="shared" si="8"/>
        <v>9.4473537738567668</v>
      </c>
      <c r="AQ34" s="855">
        <f t="shared" si="9"/>
        <v>49.687197549933003</v>
      </c>
      <c r="AR34" s="624">
        <f>INDEX(Historical!$C$7:$C$1259,MATCH(B34,Historical!$B$7:$B$1281,0))*IF(AH34="n/a",1.03,IF(AH34&lt;0,1.01,IF(AH34&gt;10,1.1,(1+AH34/100))))</f>
        <v>4.5979999999999999</v>
      </c>
      <c r="AS34" s="853">
        <f t="shared" si="10"/>
        <v>4.9796339999999999</v>
      </c>
      <c r="AT34" s="853">
        <f t="shared" si="15"/>
        <v>4.9846136339999996</v>
      </c>
      <c r="AU34" s="853">
        <f t="shared" si="15"/>
        <v>4.9895982476339986</v>
      </c>
      <c r="AV34" s="853">
        <f t="shared" si="15"/>
        <v>4.9945878458816324</v>
      </c>
      <c r="AW34" s="624">
        <f t="shared" si="12"/>
        <v>24.54643372751563</v>
      </c>
      <c r="AX34" s="719">
        <f t="shared" si="13"/>
        <v>15.371302979219506</v>
      </c>
      <c r="AY34" s="900">
        <v>0.76</v>
      </c>
      <c r="AZ34" s="839">
        <v>46.21</v>
      </c>
      <c r="BA34" s="839">
        <v>-11.18</v>
      </c>
      <c r="BB34" s="839">
        <v>-6.1400000000000006</v>
      </c>
      <c r="BC34" s="839">
        <v>-3.1</v>
      </c>
      <c r="BE34" s="597">
        <v>2011</v>
      </c>
      <c r="BF34" s="865">
        <f t="shared" si="14"/>
        <v>0</v>
      </c>
      <c r="BG34" s="849">
        <v>3.5999999999999996</v>
      </c>
    </row>
    <row r="35" spans="1:59" ht="11.25" customHeight="1" x14ac:dyDescent="0.2">
      <c r="A35" s="838" t="s">
        <v>945</v>
      </c>
      <c r="B35" s="842" t="s">
        <v>946</v>
      </c>
      <c r="C35" s="898" t="s">
        <v>123</v>
      </c>
      <c r="D35" s="898" t="s">
        <v>4109</v>
      </c>
      <c r="E35" s="705">
        <v>11</v>
      </c>
      <c r="F35" s="1139">
        <v>317</v>
      </c>
      <c r="G35" s="1139" t="s">
        <v>37</v>
      </c>
      <c r="H35" s="1139" t="s">
        <v>37</v>
      </c>
      <c r="I35" s="841">
        <v>84.12</v>
      </c>
      <c r="J35" s="624">
        <f t="shared" si="0"/>
        <v>1.307655729909653</v>
      </c>
      <c r="K35" s="844">
        <v>0.27500000000000002</v>
      </c>
      <c r="L35" s="854">
        <v>4</v>
      </c>
      <c r="M35" s="615">
        <f t="shared" si="1"/>
        <v>1.1000000000000001</v>
      </c>
      <c r="N35" s="837" t="s">
        <v>148</v>
      </c>
      <c r="O35" s="706">
        <v>0.25</v>
      </c>
      <c r="P35" s="904">
        <v>43706</v>
      </c>
      <c r="Q35" s="904">
        <v>43723</v>
      </c>
      <c r="R35" s="615">
        <f t="shared" si="2"/>
        <v>10.000000000000009</v>
      </c>
      <c r="S35" s="673">
        <f>IF(INDEX(Historical!$D$7:$D$1257,MATCH(B35,Historical!$B$7:$B$1281,0))=0,"n/a",(INDEX(Historical!$C$7:$C$1259,MATCH(B35,Historical!$B$7:$B$1281,0))/INDEX(Historical!$D$7:$D$1257,MATCH(B35,Historical!$B$7:$B$1281,0))-1)*100)</f>
        <v>2.3255813953488413</v>
      </c>
      <c r="T35" s="673">
        <f>IF(INDEX(Historical!$F$7:$F$1250,MATCH(B35,Historical!$B$7:$B$1281,0))=0,"n/a",((INDEX(Historical!$C$7:$C$1259,MATCH(B35,Historical!$B$7:$B$1281,0))/INDEX(Historical!$F$7:$F$1250,MATCH(B35,Historical!$B$7:$B$1281,0)))^(1/3)-1)*100)</f>
        <v>8.3074592288326485</v>
      </c>
      <c r="U35" s="673">
        <f>IF(INDEX(Historical!$H$7:$H$1250,MATCH(B35,Historical!$B$7:$B$1281,0))=0,"n/a",((INDEX(Historical!$C$7:$C$1259,MATCH(B35,Historical!$B$7:$B$1281,0))/INDEX(Historical!$H$7:$H$1250,MATCH(B35,Historical!$B$7:$B$1281,0)))^(1/5)-1)*100)</f>
        <v>8.2862114799882711</v>
      </c>
      <c r="V35" s="673">
        <f>IF(INDEX(Historical!$O$7:$O$1250,MATCH(B35,Historical!$B$7:$B$1281,0))=0,"n/a",((INDEX(Historical!$C$7:$C$1259,MATCH(B35,Historical!$B$7:$B$1281,0))/INDEX(Historical!$O$7:$O$1250,MATCH(B35,Historical!$B$7:$B$1281,0)))^(1/10)-1)*100)</f>
        <v>15.654585934663579</v>
      </c>
      <c r="W35" s="674">
        <f t="shared" si="3"/>
        <v>0.52931527633958741</v>
      </c>
      <c r="X35" s="675" t="str">
        <f t="shared" si="4"/>
        <v>n/a</v>
      </c>
      <c r="Y35" s="646" t="s">
        <v>4573</v>
      </c>
      <c r="Z35" s="624" t="str">
        <f t="shared" si="5"/>
        <v>n/a</v>
      </c>
      <c r="AA35" s="853" t="str">
        <f t="shared" si="6"/>
        <v>n/a</v>
      </c>
      <c r="AB35" s="854">
        <v>9</v>
      </c>
      <c r="AC35" s="833">
        <v>-7.61</v>
      </c>
      <c r="AD35" s="833" t="s">
        <v>136</v>
      </c>
      <c r="AE35" s="833">
        <v>2.15</v>
      </c>
      <c r="AF35" s="833">
        <v>1.63</v>
      </c>
      <c r="AG35" s="833">
        <v>-15.9</v>
      </c>
      <c r="AH35" s="833">
        <v>80</v>
      </c>
      <c r="AI35" s="833">
        <v>13.48</v>
      </c>
      <c r="AJ35" s="833">
        <v>-37.5</v>
      </c>
      <c r="AK35" s="833">
        <v>18.16</v>
      </c>
      <c r="AL35" s="845">
        <v>5040</v>
      </c>
      <c r="AM35" s="839">
        <v>0.2</v>
      </c>
      <c r="AN35" s="833">
        <v>0.54</v>
      </c>
      <c r="AO35" s="711" t="str">
        <f t="shared" si="7"/>
        <v>n/a</v>
      </c>
      <c r="AP35" s="712">
        <f t="shared" si="8"/>
        <v>9.5938672098979243</v>
      </c>
      <c r="AQ35" s="855" t="str">
        <f t="shared" si="9"/>
        <v>n/a</v>
      </c>
      <c r="AR35" s="624">
        <f>INDEX(Historical!$C$7:$C$1259,MATCH(B35,Historical!$B$7:$B$1281,0))*IF(AH35="n/a",1.03,IF(AH35&lt;0,1.01,IF(AH35&gt;10,1.1,(1+AH35/100))))</f>
        <v>1.2100000000000002</v>
      </c>
      <c r="AS35" s="853">
        <f t="shared" si="10"/>
        <v>1.3310000000000004</v>
      </c>
      <c r="AT35" s="853">
        <f t="shared" si="15"/>
        <v>1.4641000000000006</v>
      </c>
      <c r="AU35" s="853">
        <f t="shared" si="15"/>
        <v>1.6105100000000008</v>
      </c>
      <c r="AV35" s="853">
        <f t="shared" si="15"/>
        <v>1.7715610000000011</v>
      </c>
      <c r="AW35" s="624">
        <f t="shared" si="12"/>
        <v>7.3871710000000022</v>
      </c>
      <c r="AX35" s="719">
        <f t="shared" si="13"/>
        <v>8.7817058963385666</v>
      </c>
      <c r="AY35" s="900">
        <v>1.34</v>
      </c>
      <c r="AZ35" s="839">
        <v>116.36</v>
      </c>
      <c r="BA35" s="839">
        <v>-6.1400000000000006</v>
      </c>
      <c r="BB35" s="839">
        <v>0.82000000000000006</v>
      </c>
      <c r="BC35" s="839">
        <v>11.64</v>
      </c>
      <c r="BE35" s="597">
        <v>2010</v>
      </c>
      <c r="BF35" s="865">
        <f t="shared" si="14"/>
        <v>0</v>
      </c>
      <c r="BG35" s="849">
        <v>-7.0000000000000009</v>
      </c>
    </row>
    <row r="36" spans="1:59" ht="11.25" customHeight="1" x14ac:dyDescent="0.2">
      <c r="A36" s="831" t="s">
        <v>910</v>
      </c>
      <c r="B36" s="842" t="s">
        <v>911</v>
      </c>
      <c r="C36" s="898" t="s">
        <v>108</v>
      </c>
      <c r="D36" s="898" t="s">
        <v>4273</v>
      </c>
      <c r="E36" s="705">
        <v>10</v>
      </c>
      <c r="F36" s="1139">
        <v>416</v>
      </c>
      <c r="G36" s="1139" t="s">
        <v>106</v>
      </c>
      <c r="H36" s="1139" t="s">
        <v>106</v>
      </c>
      <c r="I36" s="841">
        <v>22.86</v>
      </c>
      <c r="J36" s="624">
        <f t="shared" si="0"/>
        <v>4.3744531933508313</v>
      </c>
      <c r="K36" s="844">
        <v>0.25</v>
      </c>
      <c r="L36" s="854">
        <v>4</v>
      </c>
      <c r="M36" s="615">
        <f t="shared" si="1"/>
        <v>1</v>
      </c>
      <c r="N36" s="837" t="s">
        <v>107</v>
      </c>
      <c r="O36" s="706">
        <v>0.24</v>
      </c>
      <c r="P36" s="1028">
        <v>43951</v>
      </c>
      <c r="Q36" s="1028">
        <v>43966</v>
      </c>
      <c r="R36" s="615">
        <f t="shared" si="2"/>
        <v>4.1666666666666705</v>
      </c>
      <c r="S36" s="673">
        <f>IF(INDEX(Historical!$D$7:$D$1257,MATCH(B36,Historical!$B$7:$B$1281,0))=0,"n/a",(INDEX(Historical!$C$7:$C$1259,MATCH(B36,Historical!$B$7:$B$1281,0))/INDEX(Historical!$D$7:$D$1257,MATCH(B36,Historical!$B$7:$B$1281,0))-1)*100)</f>
        <v>4.2105263157894868</v>
      </c>
      <c r="T36" s="673">
        <f>IF(INDEX(Historical!$F$7:$F$1250,MATCH(B36,Historical!$B$7:$B$1281,0))=0,"n/a",((INDEX(Historical!$C$7:$C$1259,MATCH(B36,Historical!$B$7:$B$1281,0))/INDEX(Historical!$F$7:$F$1250,MATCH(B36,Historical!$B$7:$B$1281,0)))^(1/3)-1)*100)</f>
        <v>4.4011575622509014</v>
      </c>
      <c r="U36" s="673">
        <f>IF(INDEX(Historical!$H$7:$H$1250,MATCH(B36,Historical!$B$7:$B$1281,0))=0,"n/a",((INDEX(Historical!$C$7:$C$1259,MATCH(B36,Historical!$B$7:$B$1281,0))/INDEX(Historical!$H$7:$H$1250,MATCH(B36,Historical!$B$7:$B$1281,0)))^(1/5)-1)*100)</f>
        <v>4.8837286784054301</v>
      </c>
      <c r="V36" s="673">
        <f>IF(INDEX(Historical!$O$7:$O$1250,MATCH(B36,Historical!$B$7:$B$1281,0))=0,"n/a",((INDEX(Historical!$C$7:$C$1259,MATCH(B36,Historical!$B$7:$B$1281,0))/INDEX(Historical!$O$7:$O$1250,MATCH(B36,Historical!$B$7:$B$1281,0)))^(1/10)-1)*100)</f>
        <v>8.6967787563873244</v>
      </c>
      <c r="W36" s="674">
        <f t="shared" si="3"/>
        <v>0.56155604450884644</v>
      </c>
      <c r="X36" s="675">
        <f t="shared" si="4"/>
        <v>1.8783571840020885</v>
      </c>
      <c r="Y36" s="640" t="s">
        <v>4015</v>
      </c>
      <c r="Z36" s="624">
        <f t="shared" si="5"/>
        <v>51.020408163265309</v>
      </c>
      <c r="AA36" s="853">
        <f t="shared" si="6"/>
        <v>11.663265306122449</v>
      </c>
      <c r="AB36" s="854">
        <v>12</v>
      </c>
      <c r="AC36" s="833">
        <v>1.96</v>
      </c>
      <c r="AD36" s="833" t="s">
        <v>136</v>
      </c>
      <c r="AE36" s="833">
        <v>3.37</v>
      </c>
      <c r="AF36" s="833">
        <v>1.03</v>
      </c>
      <c r="AG36" s="833">
        <v>8.3000000000000007</v>
      </c>
      <c r="AH36" s="833">
        <v>1.9</v>
      </c>
      <c r="AI36" s="833" t="s">
        <v>136</v>
      </c>
      <c r="AJ36" s="833">
        <v>2.6</v>
      </c>
      <c r="AK36" s="833" t="s">
        <v>136</v>
      </c>
      <c r="AL36" s="845">
        <v>211.5</v>
      </c>
      <c r="AM36" s="839">
        <v>0.1</v>
      </c>
      <c r="AN36" s="833">
        <v>0</v>
      </c>
      <c r="AO36" s="711">
        <f t="shared" si="7"/>
        <v>-2.4050834343661887</v>
      </c>
      <c r="AP36" s="712">
        <f t="shared" si="8"/>
        <v>9.2581818717562605</v>
      </c>
      <c r="AQ36" s="855">
        <f t="shared" si="9"/>
        <v>-26.930282103532189</v>
      </c>
      <c r="AR36" s="624">
        <f>INDEX(Historical!$C$7:$C$1259,MATCH(B36,Historical!$B$7:$B$1281,0))*IF(AH36="n/a",1.03,IF(AH36&lt;0,1.01,IF(AH36&gt;10,1.1,(1+AH36/100))))</f>
        <v>1.00881</v>
      </c>
      <c r="AS36" s="853">
        <f t="shared" si="10"/>
        <v>1.0390743</v>
      </c>
      <c r="AT36" s="853">
        <f t="shared" si="15"/>
        <v>1.0702465290000001</v>
      </c>
      <c r="AU36" s="853">
        <f t="shared" si="15"/>
        <v>1.1023539248700001</v>
      </c>
      <c r="AV36" s="853">
        <f t="shared" si="15"/>
        <v>1.1354245426161</v>
      </c>
      <c r="AW36" s="624">
        <f t="shared" si="12"/>
        <v>5.3559092964861001</v>
      </c>
      <c r="AX36" s="719">
        <f t="shared" si="13"/>
        <v>23.429174525311026</v>
      </c>
      <c r="AY36" s="900">
        <v>0.73</v>
      </c>
      <c r="AZ36" s="839">
        <v>38.29</v>
      </c>
      <c r="BA36" s="839">
        <v>-15.14</v>
      </c>
      <c r="BB36" s="839">
        <v>-4.18</v>
      </c>
      <c r="BC36" s="839">
        <v>10.879999999999999</v>
      </c>
      <c r="BE36" s="597">
        <v>2011</v>
      </c>
      <c r="BF36" s="865">
        <f t="shared" si="14"/>
        <v>0</v>
      </c>
      <c r="BG36" s="849">
        <v>0.89999999999999991</v>
      </c>
    </row>
    <row r="37" spans="1:59" ht="11.25" customHeight="1" x14ac:dyDescent="0.2">
      <c r="A37" s="838" t="s">
        <v>442</v>
      </c>
      <c r="B37" s="842" t="s">
        <v>443</v>
      </c>
      <c r="C37" s="898" t="s">
        <v>153</v>
      </c>
      <c r="D37" s="898" t="s">
        <v>4259</v>
      </c>
      <c r="E37" s="705">
        <v>18</v>
      </c>
      <c r="F37" s="1139">
        <v>195</v>
      </c>
      <c r="G37" s="1139" t="s">
        <v>106</v>
      </c>
      <c r="H37" s="1139" t="s">
        <v>106</v>
      </c>
      <c r="I37" s="841">
        <v>624.9</v>
      </c>
      <c r="J37" s="624">
        <f t="shared" si="0"/>
        <v>1.1201792286765881</v>
      </c>
      <c r="K37" s="844">
        <v>1.75</v>
      </c>
      <c r="L37" s="854">
        <v>4</v>
      </c>
      <c r="M37" s="615">
        <f t="shared" si="1"/>
        <v>7</v>
      </c>
      <c r="N37" s="837" t="s">
        <v>151</v>
      </c>
      <c r="O37" s="706">
        <v>1.55</v>
      </c>
      <c r="P37" s="606">
        <v>44088</v>
      </c>
      <c r="Q37" s="606">
        <v>44104</v>
      </c>
      <c r="R37" s="615">
        <f t="shared" si="2"/>
        <v>12.90322580645161</v>
      </c>
      <c r="S37" s="673">
        <f>IF(INDEX(Historical!$D$7:$D$1257,MATCH(B37,Historical!$B$7:$B$1281,0))=0,"n/a",(INDEX(Historical!$C$7:$C$1259,MATCH(B37,Historical!$B$7:$B$1281,0))/INDEX(Historical!$D$7:$D$1257,MATCH(B37,Historical!$B$7:$B$1281,0))-1)*100)</f>
        <v>13.793103448275868</v>
      </c>
      <c r="T37" s="673">
        <f>IF(INDEX(Historical!$F$7:$F$1250,MATCH(B37,Historical!$B$7:$B$1281,0))=0,"n/a",((INDEX(Historical!$C$7:$C$1259,MATCH(B37,Historical!$B$7:$B$1281,0))/INDEX(Historical!$F$7:$F$1250,MATCH(B37,Historical!$B$7:$B$1281,0)))^(1/3)-1)*100)</f>
        <v>13.617128057248994</v>
      </c>
      <c r="U37" s="673">
        <f>IF(INDEX(Historical!$H$7:$H$1250,MATCH(B37,Historical!$B$7:$B$1281,0))=0,"n/a",((INDEX(Historical!$C$7:$C$1259,MATCH(B37,Historical!$B$7:$B$1281,0))/INDEX(Historical!$H$7:$H$1250,MATCH(B37,Historical!$B$7:$B$1281,0)))^(1/5)-1)*100)</f>
        <v>14.869835499703509</v>
      </c>
      <c r="V37" s="673">
        <f>IF(INDEX(Historical!$O$7:$O$1250,MATCH(B37,Historical!$B$7:$B$1281,0))=0,"n/a",((INDEX(Historical!$C$7:$C$1259,MATCH(B37,Historical!$B$7:$B$1281,0))/INDEX(Historical!$O$7:$O$1250,MATCH(B37,Historical!$B$7:$B$1281,0)))^(1/10)-1)*100)</f>
        <v>15.515944582245588</v>
      </c>
      <c r="W37" s="674">
        <f t="shared" si="3"/>
        <v>0.95835837907790666</v>
      </c>
      <c r="X37" s="675">
        <f t="shared" si="4"/>
        <v>2.124262214243358</v>
      </c>
      <c r="Y37" s="637"/>
      <c r="Z37" s="624">
        <f t="shared" si="5"/>
        <v>39.458850056369791</v>
      </c>
      <c r="AA37" s="853">
        <f t="shared" si="6"/>
        <v>35.225479143179257</v>
      </c>
      <c r="AB37" s="854">
        <v>12</v>
      </c>
      <c r="AC37" s="833">
        <v>17.739999999999998</v>
      </c>
      <c r="AD37" s="833" t="s">
        <v>136</v>
      </c>
      <c r="AE37" s="833">
        <v>7.99</v>
      </c>
      <c r="AF37" s="833">
        <v>4.92</v>
      </c>
      <c r="AG37" s="833">
        <v>13.900000000000002</v>
      </c>
      <c r="AH37" s="833">
        <v>7.0000000000000009</v>
      </c>
      <c r="AI37" s="833" t="s">
        <v>136</v>
      </c>
      <c r="AJ37" s="833">
        <v>7.0000000000000009</v>
      </c>
      <c r="AK37" s="833" t="s">
        <v>136</v>
      </c>
      <c r="AL37" s="845">
        <v>1200</v>
      </c>
      <c r="AM37" s="839">
        <v>1.2</v>
      </c>
      <c r="AN37" s="833">
        <v>0</v>
      </c>
      <c r="AO37" s="711">
        <f t="shared" si="7"/>
        <v>-19.235464414799161</v>
      </c>
      <c r="AP37" s="712">
        <f t="shared" si="8"/>
        <v>15.990014728380096</v>
      </c>
      <c r="AQ37" s="855">
        <f t="shared" si="9"/>
        <v>177.5362698094647</v>
      </c>
      <c r="AR37" s="624">
        <f>INDEX(Historical!$C$7:$C$1259,MATCH(B37,Historical!$B$7:$B$1281,0))*IF(AH37="n/a",1.03,IF(AH37&lt;0,1.01,IF(AH37&gt;10,1.1,(1+AH37/100))))</f>
        <v>7.0620000000000003</v>
      </c>
      <c r="AS37" s="853">
        <f t="shared" si="10"/>
        <v>7.2738600000000009</v>
      </c>
      <c r="AT37" s="853">
        <f t="shared" si="15"/>
        <v>7.4920758000000012</v>
      </c>
      <c r="AU37" s="853">
        <f t="shared" si="15"/>
        <v>7.7168380740000018</v>
      </c>
      <c r="AV37" s="853">
        <f t="shared" si="15"/>
        <v>7.9483432162200023</v>
      </c>
      <c r="AW37" s="624">
        <f t="shared" si="12"/>
        <v>37.493117090220004</v>
      </c>
      <c r="AX37" s="719">
        <f t="shared" si="13"/>
        <v>5.9998587118290931</v>
      </c>
      <c r="AY37" s="900">
        <v>0.1</v>
      </c>
      <c r="AZ37" s="839">
        <v>10.209999999999999</v>
      </c>
      <c r="BA37" s="839">
        <v>-17.23</v>
      </c>
      <c r="BB37" s="839">
        <v>-5.6099999999999994</v>
      </c>
      <c r="BC37" s="839">
        <v>-2.9000000000000004</v>
      </c>
      <c r="BE37" s="597">
        <v>2003</v>
      </c>
      <c r="BF37" s="865">
        <f t="shared" si="14"/>
        <v>1</v>
      </c>
      <c r="BG37" s="849">
        <v>12.5</v>
      </c>
    </row>
    <row r="38" spans="1:59" ht="11.25" customHeight="1" x14ac:dyDescent="0.2">
      <c r="A38" s="831" t="s">
        <v>871</v>
      </c>
      <c r="B38" s="842" t="s">
        <v>872</v>
      </c>
      <c r="C38" s="898" t="s">
        <v>4277</v>
      </c>
      <c r="D38" s="898" t="s">
        <v>1767</v>
      </c>
      <c r="E38" s="705">
        <v>12</v>
      </c>
      <c r="F38" s="1139">
        <v>312</v>
      </c>
      <c r="G38" s="1139" t="s">
        <v>106</v>
      </c>
      <c r="H38" s="1139" t="s">
        <v>106</v>
      </c>
      <c r="I38" s="841">
        <v>95.61</v>
      </c>
      <c r="J38" s="624">
        <f t="shared" si="0"/>
        <v>0.49158037862148307</v>
      </c>
      <c r="K38" s="844">
        <v>0.47</v>
      </c>
      <c r="L38" s="854">
        <v>1</v>
      </c>
      <c r="M38" s="615">
        <f t="shared" si="1"/>
        <v>0.47</v>
      </c>
      <c r="N38" s="837" t="s">
        <v>873</v>
      </c>
      <c r="O38" s="706">
        <v>0.41</v>
      </c>
      <c r="P38" s="606">
        <v>44300</v>
      </c>
      <c r="Q38" s="606">
        <v>44322</v>
      </c>
      <c r="R38" s="615">
        <f t="shared" si="2"/>
        <v>14.634146341463413</v>
      </c>
      <c r="S38" s="673">
        <f>IF(INDEX(Historical!$D$7:$D$1257,MATCH(B38,Historical!$B$7:$B$1281,0))=0,"n/a",(INDEX(Historical!$C$7:$C$1259,MATCH(B38,Historical!$B$7:$B$1281,0))/INDEX(Historical!$D$7:$D$1257,MATCH(B38,Historical!$B$7:$B$1281,0))-1)*100)</f>
        <v>10.810810810810811</v>
      </c>
      <c r="T38" s="673">
        <f>IF(INDEX(Historical!$F$7:$F$1250,MATCH(B38,Historical!$B$7:$B$1281,0))=0,"n/a",((INDEX(Historical!$C$7:$C$1259,MATCH(B38,Historical!$B$7:$B$1281,0))/INDEX(Historical!$F$7:$F$1250,MATCH(B38,Historical!$B$7:$B$1281,0)))^(1/3)-1)*100)</f>
        <v>10.973904713454852</v>
      </c>
      <c r="U38" s="673">
        <f>IF(INDEX(Historical!$H$7:$H$1250,MATCH(B38,Historical!$B$7:$B$1281,0))=0,"n/a",((INDEX(Historical!$C$7:$C$1259,MATCH(B38,Historical!$B$7:$B$1281,0))/INDEX(Historical!$H$7:$H$1250,MATCH(B38,Historical!$B$7:$B$1281,0)))^(1/5)-1)*100)</f>
        <v>12.256424197530347</v>
      </c>
      <c r="V38" s="673">
        <f>IF(INDEX(Historical!$O$7:$O$1250,MATCH(B38,Historical!$B$7:$B$1281,0))=0,"n/a",((INDEX(Historical!$C$7:$C$1259,MATCH(B38,Historical!$B$7:$B$1281,0))/INDEX(Historical!$O$7:$O$1250,MATCH(B38,Historical!$B$7:$B$1281,0)))^(1/10)-1)*100)</f>
        <v>10.57813471231912</v>
      </c>
      <c r="W38" s="674">
        <f t="shared" si="3"/>
        <v>1.1586564674069351</v>
      </c>
      <c r="X38" s="675">
        <f t="shared" si="4"/>
        <v>1.056588292890547</v>
      </c>
      <c r="Y38" s="843"/>
      <c r="Z38" s="624">
        <f t="shared" si="5"/>
        <v>16.607773851590103</v>
      </c>
      <c r="AA38" s="853">
        <f t="shared" si="6"/>
        <v>33.784452296819786</v>
      </c>
      <c r="AB38" s="854">
        <v>12</v>
      </c>
      <c r="AC38" s="833">
        <v>2.83</v>
      </c>
      <c r="AD38" s="833">
        <v>1.89</v>
      </c>
      <c r="AE38" s="833">
        <v>9.2200000000000006</v>
      </c>
      <c r="AF38" s="833">
        <v>5.0999999999999996</v>
      </c>
      <c r="AG38" s="833">
        <v>13.5</v>
      </c>
      <c r="AH38" s="833">
        <v>-0.3</v>
      </c>
      <c r="AI38" s="833">
        <v>17.489999999999998</v>
      </c>
      <c r="AJ38" s="833">
        <v>11.600000000000001</v>
      </c>
      <c r="AK38" s="833">
        <v>17.829999999999998</v>
      </c>
      <c r="AL38" s="845">
        <v>74560</v>
      </c>
      <c r="AM38" s="839">
        <v>0.70000000000000007</v>
      </c>
      <c r="AN38" s="833">
        <v>0.25</v>
      </c>
      <c r="AO38" s="711">
        <f t="shared" si="7"/>
        <v>-21.036447720667958</v>
      </c>
      <c r="AP38" s="712">
        <f t="shared" si="8"/>
        <v>12.74800457615183</v>
      </c>
      <c r="AQ38" s="855">
        <f t="shared" si="9"/>
        <v>176.72746859101554</v>
      </c>
      <c r="AR38" s="624">
        <f>INDEX(Historical!$C$7:$C$1259,MATCH(B38,Historical!$B$7:$B$1281,0))*IF(AH38="n/a",1.03,IF(AH38&lt;0,1.01,IF(AH38&gt;10,1.1,(1+AH38/100))))</f>
        <v>0.41409999999999997</v>
      </c>
      <c r="AS38" s="853">
        <f t="shared" si="10"/>
        <v>0.45551000000000003</v>
      </c>
      <c r="AT38" s="853">
        <f t="shared" si="15"/>
        <v>0.50106100000000009</v>
      </c>
      <c r="AU38" s="853">
        <f t="shared" si="15"/>
        <v>0.55116710000000013</v>
      </c>
      <c r="AV38" s="853">
        <f t="shared" si="15"/>
        <v>0.6062838100000002</v>
      </c>
      <c r="AW38" s="624">
        <f t="shared" si="12"/>
        <v>2.5281219100000007</v>
      </c>
      <c r="AX38" s="719">
        <f t="shared" si="13"/>
        <v>2.644202395146952</v>
      </c>
      <c r="AY38" s="900">
        <v>0.68</v>
      </c>
      <c r="AZ38" s="839">
        <v>89.29</v>
      </c>
      <c r="BA38" s="839">
        <v>-8.5299999999999994</v>
      </c>
      <c r="BB38" s="839">
        <v>2.19</v>
      </c>
      <c r="BC38" s="839">
        <v>16.150000000000002</v>
      </c>
      <c r="BE38" s="597">
        <v>2010</v>
      </c>
      <c r="BF38" s="865">
        <f t="shared" si="14"/>
        <v>0</v>
      </c>
      <c r="BG38" s="849">
        <v>8.9</v>
      </c>
    </row>
    <row r="39" spans="1:59" s="744" customFormat="1" ht="11.25" customHeight="1" x14ac:dyDescent="0.2">
      <c r="A39" s="726" t="s">
        <v>4366</v>
      </c>
      <c r="B39" s="751" t="s">
        <v>4365</v>
      </c>
      <c r="C39" s="898" t="s">
        <v>108</v>
      </c>
      <c r="D39" s="898" t="s">
        <v>4273</v>
      </c>
      <c r="E39" s="727">
        <v>10</v>
      </c>
      <c r="F39" s="1139">
        <v>390</v>
      </c>
      <c r="G39" s="1138" t="s">
        <v>106</v>
      </c>
      <c r="H39" s="1138" t="s">
        <v>106</v>
      </c>
      <c r="I39" s="728">
        <v>36.729999999999997</v>
      </c>
      <c r="J39" s="729">
        <f t="shared" si="0"/>
        <v>2.7225701061802341</v>
      </c>
      <c r="K39" s="730">
        <v>0.25</v>
      </c>
      <c r="L39" s="731">
        <v>4</v>
      </c>
      <c r="M39" s="732">
        <f t="shared" si="1"/>
        <v>1</v>
      </c>
      <c r="N39" s="733" t="s">
        <v>465</v>
      </c>
      <c r="O39" s="734">
        <v>0.23</v>
      </c>
      <c r="P39" s="1105">
        <v>43678</v>
      </c>
      <c r="Q39" s="1105">
        <v>43693</v>
      </c>
      <c r="R39" s="732">
        <f t="shared" si="2"/>
        <v>8.6956521739130395</v>
      </c>
      <c r="S39" s="673">
        <f>IF(INDEX(Historical!$D$7:$D$1257,MATCH(B39,Historical!$B$7:$B$1281,0))=0,"n/a",(INDEX(Historical!$C$7:$C$1259,MATCH(B39,Historical!$B$7:$B$1281,0))/INDEX(Historical!$D$7:$D$1257,MATCH(B39,Historical!$B$7:$B$1281,0))-1)*100)</f>
        <v>4.1666666666666741</v>
      </c>
      <c r="T39" s="673">
        <f>IF(INDEX(Historical!$F$7:$F$1250,MATCH(B39,Historical!$B$7:$B$1281,0))=0,"n/a",((INDEX(Historical!$C$7:$C$1259,MATCH(B39,Historical!$B$7:$B$1281,0))/INDEX(Historical!$F$7:$F$1250,MATCH(B39,Historical!$B$7:$B$1281,0)))^(1/3)-1)*100)</f>
        <v>7.2765982895144132</v>
      </c>
      <c r="U39" s="673">
        <f>IF(INDEX(Historical!$H$7:$H$1250,MATCH(B39,Historical!$B$7:$B$1281,0))=0,"n/a",((INDEX(Historical!$C$7:$C$1259,MATCH(B39,Historical!$B$7:$B$1281,0))/INDEX(Historical!$H$7:$H$1250,MATCH(B39,Historical!$B$7:$B$1281,0)))^(1/5)-1)*100)</f>
        <v>8.0185187303563499</v>
      </c>
      <c r="V39" s="673">
        <f>IF(INDEX(Historical!$O$7:$O$1250,MATCH(B39,Historical!$B$7:$B$1281,0))=0,"n/a",((INDEX(Historical!$C$7:$C$1259,MATCH(B39,Historical!$B$7:$B$1281,0))/INDEX(Historical!$O$7:$O$1250,MATCH(B39,Historical!$B$7:$B$1281,0)))^(1/10)-1)*100)</f>
        <v>14.869835499703509</v>
      </c>
      <c r="W39" s="674">
        <f t="shared" si="3"/>
        <v>0.53924730576314928</v>
      </c>
      <c r="X39" s="675">
        <f t="shared" si="4"/>
        <v>0.48893406892416763</v>
      </c>
      <c r="Y39" s="899" t="s">
        <v>4580</v>
      </c>
      <c r="Z39" s="729">
        <f t="shared" si="5"/>
        <v>51.546391752577328</v>
      </c>
      <c r="AA39" s="736">
        <f t="shared" si="6"/>
        <v>18.932989690721648</v>
      </c>
      <c r="AB39" s="731">
        <v>12</v>
      </c>
      <c r="AC39" s="737">
        <v>1.94</v>
      </c>
      <c r="AD39" s="737">
        <v>2.41</v>
      </c>
      <c r="AE39" s="737">
        <v>4.3600000000000003</v>
      </c>
      <c r="AF39" s="737">
        <v>1.1000000000000001</v>
      </c>
      <c r="AG39" s="737">
        <v>5.7</v>
      </c>
      <c r="AH39" s="737">
        <v>6.5</v>
      </c>
      <c r="AI39" s="737">
        <v>-1.22</v>
      </c>
      <c r="AJ39" s="737">
        <v>16.400000000000002</v>
      </c>
      <c r="AK39" s="737">
        <v>8</v>
      </c>
      <c r="AL39" s="738">
        <v>2850</v>
      </c>
      <c r="AM39" s="739">
        <v>1.5</v>
      </c>
      <c r="AN39" s="737">
        <v>0.19</v>
      </c>
      <c r="AO39" s="740">
        <f t="shared" si="7"/>
        <v>-8.1919008541850644</v>
      </c>
      <c r="AP39" s="741">
        <f t="shared" si="8"/>
        <v>10.741088836536584</v>
      </c>
      <c r="AQ39" s="742">
        <f t="shared" si="9"/>
        <v>-3.7912254872680795</v>
      </c>
      <c r="AR39" s="624">
        <f>INDEX(Historical!$C$7:$C$1259,MATCH(B39,Historical!$B$7:$B$1281,0))*IF(AH39="n/a",1.03,IF(AH39&lt;0,1.01,IF(AH39&gt;10,1.1,(1+AH39/100))))</f>
        <v>1.0649999999999999</v>
      </c>
      <c r="AS39" s="736">
        <f t="shared" si="10"/>
        <v>1.07565</v>
      </c>
      <c r="AT39" s="736">
        <f t="shared" si="15"/>
        <v>1.161702</v>
      </c>
      <c r="AU39" s="736">
        <f t="shared" si="15"/>
        <v>1.2546381600000001</v>
      </c>
      <c r="AV39" s="736">
        <f t="shared" si="15"/>
        <v>1.3550092128000002</v>
      </c>
      <c r="AW39" s="729">
        <f t="shared" si="12"/>
        <v>5.9119993728000004</v>
      </c>
      <c r="AX39" s="743">
        <f t="shared" si="13"/>
        <v>16.095832760141576</v>
      </c>
      <c r="AY39" s="901">
        <v>1.39</v>
      </c>
      <c r="AZ39" s="739">
        <v>98.009999999999991</v>
      </c>
      <c r="BA39" s="739">
        <v>-5.13</v>
      </c>
      <c r="BB39" s="739">
        <v>5.21</v>
      </c>
      <c r="BC39" s="739">
        <v>35.68</v>
      </c>
      <c r="BD39" s="875"/>
      <c r="BE39" s="597">
        <v>2011</v>
      </c>
      <c r="BF39" s="865">
        <f t="shared" si="14"/>
        <v>0</v>
      </c>
      <c r="BG39" s="793">
        <v>0.8</v>
      </c>
    </row>
    <row r="40" spans="1:59" ht="11.25" customHeight="1" x14ac:dyDescent="0.2">
      <c r="A40" s="831" t="s">
        <v>444</v>
      </c>
      <c r="B40" s="842" t="s">
        <v>445</v>
      </c>
      <c r="C40" s="898" t="s">
        <v>108</v>
      </c>
      <c r="D40" s="898" t="s">
        <v>4273</v>
      </c>
      <c r="E40" s="705">
        <v>20</v>
      </c>
      <c r="F40" s="1139">
        <v>171</v>
      </c>
      <c r="G40" s="1139" t="s">
        <v>37</v>
      </c>
      <c r="H40" s="1139" t="s">
        <v>37</v>
      </c>
      <c r="I40" s="841">
        <v>39.1</v>
      </c>
      <c r="J40" s="624">
        <f t="shared" si="0"/>
        <v>2.659846547314578</v>
      </c>
      <c r="K40" s="844">
        <v>0.26</v>
      </c>
      <c r="L40" s="854">
        <v>4</v>
      </c>
      <c r="M40" s="615">
        <f t="shared" si="1"/>
        <v>1.04</v>
      </c>
      <c r="N40" s="837" t="s">
        <v>3918</v>
      </c>
      <c r="O40" s="706">
        <v>0.255</v>
      </c>
      <c r="P40" s="606">
        <v>44264</v>
      </c>
      <c r="Q40" s="606">
        <v>44280</v>
      </c>
      <c r="R40" s="615">
        <f t="shared" si="2"/>
        <v>1.9607843137254919</v>
      </c>
      <c r="S40" s="673">
        <f>IF(INDEX(Historical!$D$7:$D$1257,MATCH(B40,Historical!$B$7:$B$1281,0))=0,"n/a",(INDEX(Historical!$C$7:$C$1259,MATCH(B40,Historical!$B$7:$B$1281,0))/INDEX(Historical!$D$7:$D$1257,MATCH(B40,Historical!$B$7:$B$1281,0))-1)*100)</f>
        <v>2.0000000000000018</v>
      </c>
      <c r="T40" s="673">
        <f>IF(INDEX(Historical!$F$7:$F$1250,MATCH(B40,Historical!$B$7:$B$1281,0))=0,"n/a",((INDEX(Historical!$C$7:$C$1259,MATCH(B40,Historical!$B$7:$B$1281,0))/INDEX(Historical!$F$7:$F$1250,MATCH(B40,Historical!$B$7:$B$1281,0)))^(1/3)-1)*100)</f>
        <v>3.4993084871816738</v>
      </c>
      <c r="U40" s="673">
        <f>IF(INDEX(Historical!$H$7:$H$1250,MATCH(B40,Historical!$B$7:$B$1281,0))=0,"n/a",((INDEX(Historical!$C$7:$C$1259,MATCH(B40,Historical!$B$7:$B$1281,0))/INDEX(Historical!$H$7:$H$1250,MATCH(B40,Historical!$B$7:$B$1281,0)))^(1/5)-1)*100)</f>
        <v>2.9967449959592329</v>
      </c>
      <c r="V40" s="673">
        <f>IF(INDEX(Historical!$O$7:$O$1250,MATCH(B40,Historical!$B$7:$B$1281,0))=0,"n/a",((INDEX(Historical!$C$7:$C$1259,MATCH(B40,Historical!$B$7:$B$1281,0))/INDEX(Historical!$O$7:$O$1250,MATCH(B40,Historical!$B$7:$B$1281,0)))^(1/10)-1)*100)</f>
        <v>2.7189465815924629</v>
      </c>
      <c r="W40" s="674">
        <f t="shared" si="3"/>
        <v>1.1021713395354997</v>
      </c>
      <c r="X40" s="675">
        <f t="shared" si="4"/>
        <v>0.50792288067105651</v>
      </c>
      <c r="Y40" s="842"/>
      <c r="Z40" s="624">
        <f t="shared" si="5"/>
        <v>49.760765550239242</v>
      </c>
      <c r="AA40" s="853">
        <f t="shared" si="6"/>
        <v>18.708133971291868</v>
      </c>
      <c r="AB40" s="854">
        <v>12</v>
      </c>
      <c r="AC40" s="833">
        <v>2.09</v>
      </c>
      <c r="AD40" s="833" t="s">
        <v>136</v>
      </c>
      <c r="AE40" s="833">
        <v>4.82</v>
      </c>
      <c r="AF40" s="833">
        <v>1.28</v>
      </c>
      <c r="AG40" s="833">
        <v>8.1</v>
      </c>
      <c r="AH40" s="833">
        <v>12.2</v>
      </c>
      <c r="AI40" s="833" t="s">
        <v>136</v>
      </c>
      <c r="AJ40" s="833">
        <v>5.8999999999999995</v>
      </c>
      <c r="AK40" s="833" t="s">
        <v>136</v>
      </c>
      <c r="AL40" s="845">
        <v>131.65</v>
      </c>
      <c r="AM40" s="839">
        <v>0.6</v>
      </c>
      <c r="AN40" s="833">
        <v>0</v>
      </c>
      <c r="AO40" s="711">
        <f t="shared" si="7"/>
        <v>-13.051542428018058</v>
      </c>
      <c r="AP40" s="712">
        <f t="shared" si="8"/>
        <v>5.6565915432738105</v>
      </c>
      <c r="AQ40" s="855">
        <f t="shared" si="9"/>
        <v>3.1641873331666792</v>
      </c>
      <c r="AR40" s="624">
        <f>INDEX(Historical!$C$7:$C$1259,MATCH(B40,Historical!$B$7:$B$1281,0))*IF(AH40="n/a",1.03,IF(AH40&lt;0,1.01,IF(AH40&gt;10,1.1,(1+AH40/100))))</f>
        <v>1.1220000000000001</v>
      </c>
      <c r="AS40" s="853">
        <f t="shared" si="10"/>
        <v>1.1556600000000001</v>
      </c>
      <c r="AT40" s="853">
        <f t="shared" si="15"/>
        <v>1.1903298000000002</v>
      </c>
      <c r="AU40" s="853">
        <f t="shared" si="15"/>
        <v>1.2260396940000002</v>
      </c>
      <c r="AV40" s="853">
        <f t="shared" si="15"/>
        <v>1.2628208848200002</v>
      </c>
      <c r="AW40" s="624">
        <f t="shared" si="12"/>
        <v>5.9568503788200005</v>
      </c>
      <c r="AX40" s="719">
        <f t="shared" si="13"/>
        <v>15.23491145478261</v>
      </c>
      <c r="AY40" s="900">
        <v>0.62</v>
      </c>
      <c r="AZ40" s="839">
        <v>73.7</v>
      </c>
      <c r="BA40" s="839">
        <v>-40.35</v>
      </c>
      <c r="BB40" s="839">
        <v>-4.25</v>
      </c>
      <c r="BC40" s="839">
        <v>-10.7</v>
      </c>
      <c r="BE40" s="597">
        <v>2002</v>
      </c>
      <c r="BF40" s="865">
        <f t="shared" si="14"/>
        <v>1</v>
      </c>
      <c r="BG40" s="849">
        <v>0.89999999999999991</v>
      </c>
    </row>
    <row r="41" spans="1:59" ht="11.25" customHeight="1" x14ac:dyDescent="0.2">
      <c r="A41" s="838" t="s">
        <v>446</v>
      </c>
      <c r="B41" s="842" t="s">
        <v>447</v>
      </c>
      <c r="C41" s="898" t="s">
        <v>131</v>
      </c>
      <c r="D41" s="898" t="s">
        <v>4263</v>
      </c>
      <c r="E41" s="705">
        <v>19</v>
      </c>
      <c r="F41" s="1139">
        <v>180</v>
      </c>
      <c r="G41" s="1139" t="s">
        <v>37</v>
      </c>
      <c r="H41" s="1139" t="s">
        <v>37</v>
      </c>
      <c r="I41" s="841">
        <v>40.21</v>
      </c>
      <c r="J41" s="624">
        <f t="shared" si="0"/>
        <v>4.2029345933847297</v>
      </c>
      <c r="K41" s="844">
        <v>0.42249999999999999</v>
      </c>
      <c r="L41" s="854">
        <v>4</v>
      </c>
      <c r="M41" s="615">
        <f t="shared" si="1"/>
        <v>1.69</v>
      </c>
      <c r="N41" s="837" t="s">
        <v>148</v>
      </c>
      <c r="O41" s="706">
        <v>0.40500000000000003</v>
      </c>
      <c r="P41" s="606">
        <v>44245</v>
      </c>
      <c r="Q41" s="606">
        <v>44270</v>
      </c>
      <c r="R41" s="615">
        <f t="shared" si="2"/>
        <v>4.3209876543209775</v>
      </c>
      <c r="S41" s="673">
        <f>IF(INDEX(Historical!$D$7:$D$1257,MATCH(B41,Historical!$B$7:$B$1281,0))=0,"n/a",(INDEX(Historical!$C$7:$C$1259,MATCH(B41,Historical!$B$7:$B$1281,0))/INDEX(Historical!$D$7:$D$1257,MATCH(B41,Historical!$B$7:$B$1281,0))-1)*100)</f>
        <v>4.5161290322580649</v>
      </c>
      <c r="T41" s="673">
        <f>IF(INDEX(Historical!$F$7:$F$1250,MATCH(B41,Historical!$B$7:$B$1281,0))=0,"n/a",((INDEX(Historical!$C$7:$C$1259,MATCH(B41,Historical!$B$7:$B$1281,0))/INDEX(Historical!$F$7:$F$1250,MATCH(B41,Historical!$B$7:$B$1281,0)))^(1/3)-1)*100)</f>
        <v>4.2460622356467637</v>
      </c>
      <c r="U41" s="673">
        <f>IF(INDEX(Historical!$H$7:$H$1250,MATCH(B41,Historical!$B$7:$B$1281,0))=0,"n/a",((INDEX(Historical!$C$7:$C$1259,MATCH(B41,Historical!$B$7:$B$1281,0))/INDEX(Historical!$H$7:$H$1250,MATCH(B41,Historical!$B$7:$B$1281,0)))^(1/5)-1)*100)</f>
        <v>4.1809268102644292</v>
      </c>
      <c r="V41" s="673">
        <f>IF(INDEX(Historical!$O$7:$O$1250,MATCH(B41,Historical!$B$7:$B$1281,0))=0,"n/a",((INDEX(Historical!$C$7:$C$1259,MATCH(B41,Historical!$B$7:$B$1281,0))/INDEX(Historical!$O$7:$O$1250,MATCH(B41,Historical!$B$7:$B$1281,0)))^(1/10)-1)*100)</f>
        <v>4.9425230664365216</v>
      </c>
      <c r="W41" s="674">
        <f t="shared" si="3"/>
        <v>0.84590941793597119</v>
      </c>
      <c r="X41" s="675">
        <f t="shared" si="4"/>
        <v>0.46454742336271437</v>
      </c>
      <c r="Y41" s="641"/>
      <c r="Z41" s="624">
        <f t="shared" si="5"/>
        <v>93.888888888888886</v>
      </c>
      <c r="AA41" s="853">
        <f t="shared" si="6"/>
        <v>22.338888888888889</v>
      </c>
      <c r="AB41" s="854">
        <v>12</v>
      </c>
      <c r="AC41" s="833">
        <v>1.8</v>
      </c>
      <c r="AD41" s="833">
        <v>4.17</v>
      </c>
      <c r="AE41" s="833">
        <v>2.1</v>
      </c>
      <c r="AF41" s="833">
        <v>1.4</v>
      </c>
      <c r="AG41" s="833">
        <v>6.2</v>
      </c>
      <c r="AH41" s="833">
        <v>43.5</v>
      </c>
      <c r="AI41" s="833">
        <v>12.139999999999999</v>
      </c>
      <c r="AJ41" s="833">
        <v>9</v>
      </c>
      <c r="AK41" s="833">
        <v>5.4</v>
      </c>
      <c r="AL41" s="845">
        <v>2750</v>
      </c>
      <c r="AM41" s="839">
        <v>0.5</v>
      </c>
      <c r="AN41" s="833">
        <v>1.17</v>
      </c>
      <c r="AO41" s="711">
        <f t="shared" si="7"/>
        <v>-13.955027485239729</v>
      </c>
      <c r="AP41" s="712">
        <f t="shared" si="8"/>
        <v>8.3838614036491599</v>
      </c>
      <c r="AQ41" s="855">
        <f t="shared" si="9"/>
        <v>17.897214074038882</v>
      </c>
      <c r="AR41" s="624">
        <f>INDEX(Historical!$C$7:$C$1259,MATCH(B41,Historical!$B$7:$B$1281,0))*IF(AH41="n/a",1.03,IF(AH41&lt;0,1.01,IF(AH41&gt;10,1.1,(1+AH41/100))))</f>
        <v>1.7820000000000003</v>
      </c>
      <c r="AS41" s="853">
        <f t="shared" si="10"/>
        <v>1.9602000000000004</v>
      </c>
      <c r="AT41" s="853">
        <f t="shared" si="15"/>
        <v>2.0660508000000006</v>
      </c>
      <c r="AU41" s="853">
        <f t="shared" si="15"/>
        <v>2.1776175432000007</v>
      </c>
      <c r="AV41" s="853">
        <f t="shared" si="15"/>
        <v>2.295208890532801</v>
      </c>
      <c r="AW41" s="624">
        <f t="shared" si="12"/>
        <v>10.281077233732802</v>
      </c>
      <c r="AX41" s="719">
        <f t="shared" si="13"/>
        <v>25.568458676281523</v>
      </c>
      <c r="AY41" s="900">
        <v>0.59</v>
      </c>
      <c r="AZ41" s="839">
        <v>25.3</v>
      </c>
      <c r="BA41" s="839">
        <v>-24.13</v>
      </c>
      <c r="BB41" s="839">
        <v>2.77</v>
      </c>
      <c r="BC41" s="839">
        <v>8.3800000000000008</v>
      </c>
      <c r="BE41" s="597">
        <v>2003</v>
      </c>
      <c r="BF41" s="865">
        <f t="shared" si="14"/>
        <v>1</v>
      </c>
      <c r="BG41" s="849">
        <v>2</v>
      </c>
    </row>
    <row r="42" spans="1:59" ht="11.25" customHeight="1" x14ac:dyDescent="0.2">
      <c r="A42" s="831" t="s">
        <v>1006</v>
      </c>
      <c r="B42" s="842" t="s">
        <v>1007</v>
      </c>
      <c r="C42" s="898" t="s">
        <v>4127</v>
      </c>
      <c r="D42" s="898" t="s">
        <v>4261</v>
      </c>
      <c r="E42" s="705">
        <v>11</v>
      </c>
      <c r="F42" s="1139">
        <v>344</v>
      </c>
      <c r="G42" s="1139" t="s">
        <v>106</v>
      </c>
      <c r="H42" s="1139" t="s">
        <v>106</v>
      </c>
      <c r="I42" s="841">
        <v>469.87</v>
      </c>
      <c r="J42" s="624">
        <f t="shared" si="0"/>
        <v>3.0646774639793986</v>
      </c>
      <c r="K42" s="844">
        <v>3.6</v>
      </c>
      <c r="L42" s="854">
        <v>4</v>
      </c>
      <c r="M42" s="615">
        <f t="shared" si="1"/>
        <v>14.4</v>
      </c>
      <c r="N42" s="837" t="s">
        <v>151</v>
      </c>
      <c r="O42" s="706">
        <v>3.25</v>
      </c>
      <c r="P42" s="606">
        <v>44183</v>
      </c>
      <c r="Q42" s="606">
        <v>44196</v>
      </c>
      <c r="R42" s="615">
        <f t="shared" si="2"/>
        <v>10.769230769230772</v>
      </c>
      <c r="S42" s="673">
        <f>IF(INDEX(Historical!$D$7:$D$1257,MATCH(B42,Historical!$B$7:$B$1281,0))=0,"n/a",(INDEX(Historical!$C$7:$C$1259,MATCH(B42,Historical!$B$7:$B$1281,0))/INDEX(Historical!$D$7:$D$1257,MATCH(B42,Historical!$B$7:$B$1281,0))-1)*100)</f>
        <v>19.19642857142858</v>
      </c>
      <c r="T42" s="673">
        <f>IF(INDEX(Historical!$F$7:$F$1250,MATCH(B42,Historical!$B$7:$B$1281,0))=0,"n/a",((INDEX(Historical!$C$7:$C$1259,MATCH(B42,Historical!$B$7:$B$1281,0))/INDEX(Historical!$F$7:$F$1250,MATCH(B42,Historical!$B$7:$B$1281,0)))^(1/3)-1)*100)</f>
        <v>40.533133448968094</v>
      </c>
      <c r="U42" s="673">
        <f>IF(INDEX(Historical!$H$7:$H$1250,MATCH(B42,Historical!$B$7:$B$1281,0))=0,"n/a",((INDEX(Historical!$C$7:$C$1259,MATCH(B42,Historical!$B$7:$B$1281,0))/INDEX(Historical!$H$7:$H$1250,MATCH(B42,Historical!$B$7:$B$1281,0)))^(1/5)-1)*100)</f>
        <v>52.099393932120904</v>
      </c>
      <c r="V42" s="673">
        <f>IF(INDEX(Historical!$O$7:$O$1250,MATCH(B42,Historical!$B$7:$B$1281,0))=0,"n/a",((INDEX(Historical!$C$7:$C$1259,MATCH(B42,Historical!$B$7:$B$1281,0))/INDEX(Historical!$O$7:$O$1250,MATCH(B42,Historical!$B$7:$B$1281,0)))^(1/10)-1)*100)</f>
        <v>69.059010438117113</v>
      </c>
      <c r="W42" s="674">
        <f t="shared" si="3"/>
        <v>0.75441848357799013</v>
      </c>
      <c r="X42" s="675">
        <f t="shared" si="4"/>
        <v>10.419878786424182</v>
      </c>
      <c r="Y42" s="646"/>
      <c r="Z42" s="624">
        <f t="shared" si="5"/>
        <v>227.84810126582281</v>
      </c>
      <c r="AA42" s="853">
        <f t="shared" si="6"/>
        <v>74.346518987341767</v>
      </c>
      <c r="AB42" s="854">
        <v>10</v>
      </c>
      <c r="AC42" s="833">
        <v>6.32</v>
      </c>
      <c r="AD42" s="833">
        <v>8.42</v>
      </c>
      <c r="AE42" s="833">
        <v>7.68</v>
      </c>
      <c r="AF42" s="833">
        <v>7.76</v>
      </c>
      <c r="AG42" s="833">
        <v>11.1</v>
      </c>
      <c r="AH42" s="834">
        <v>-2.1</v>
      </c>
      <c r="AI42" s="834">
        <v>7.1</v>
      </c>
      <c r="AJ42" s="833">
        <v>5</v>
      </c>
      <c r="AK42" s="833">
        <v>8.6</v>
      </c>
      <c r="AL42" s="845">
        <v>183390</v>
      </c>
      <c r="AM42" s="839">
        <v>0.2</v>
      </c>
      <c r="AN42" s="833">
        <v>1.72</v>
      </c>
      <c r="AO42" s="711">
        <f t="shared" si="7"/>
        <v>-19.182447591241463</v>
      </c>
      <c r="AP42" s="712">
        <f t="shared" si="8"/>
        <v>55.164071396100304</v>
      </c>
      <c r="AQ42" s="855">
        <f t="shared" si="9"/>
        <v>406.37227734445514</v>
      </c>
      <c r="AR42" s="624">
        <f>INDEX(Historical!$C$7:$C$1259,MATCH(B42,Historical!$B$7:$B$1281,0))*IF(AH42="n/a",1.03,IF(AH42&lt;0,1.01,IF(AH42&gt;10,1.1,(1+AH42/100))))</f>
        <v>13.483499999999999</v>
      </c>
      <c r="AS42" s="853">
        <f t="shared" si="10"/>
        <v>14.440828499999999</v>
      </c>
      <c r="AT42" s="853">
        <f t="shared" si="15"/>
        <v>15.682739751</v>
      </c>
      <c r="AU42" s="853">
        <f t="shared" si="15"/>
        <v>17.031455369586002</v>
      </c>
      <c r="AV42" s="853">
        <f t="shared" si="15"/>
        <v>18.4961605313704</v>
      </c>
      <c r="AW42" s="624">
        <f t="shared" si="12"/>
        <v>79.134684151956407</v>
      </c>
      <c r="AX42" s="719">
        <f t="shared" si="13"/>
        <v>16.841825218029754</v>
      </c>
      <c r="AY42" s="900">
        <v>1.04</v>
      </c>
      <c r="AZ42" s="839">
        <v>201.84000000000003</v>
      </c>
      <c r="BA42" s="839">
        <v>-5.0999999999999996</v>
      </c>
      <c r="BB42" s="839">
        <v>3.65</v>
      </c>
      <c r="BC42" s="839">
        <v>27.24</v>
      </c>
      <c r="BE42" s="597">
        <v>2011</v>
      </c>
      <c r="BF42" s="865">
        <f t="shared" si="14"/>
        <v>0</v>
      </c>
      <c r="BG42" s="849">
        <v>3.4000000000000004</v>
      </c>
    </row>
    <row r="43" spans="1:59" ht="11.25" customHeight="1" x14ac:dyDescent="0.2">
      <c r="A43" s="831" t="s">
        <v>4537</v>
      </c>
      <c r="B43" s="842" t="s">
        <v>4535</v>
      </c>
      <c r="C43" s="898" t="s">
        <v>123</v>
      </c>
      <c r="D43" s="898" t="s">
        <v>4109</v>
      </c>
      <c r="E43" s="705">
        <v>11</v>
      </c>
      <c r="F43" s="1139">
        <v>343</v>
      </c>
      <c r="G43" s="1139" t="s">
        <v>106</v>
      </c>
      <c r="H43" s="1139" t="s">
        <v>106</v>
      </c>
      <c r="I43" s="841">
        <v>43.22</v>
      </c>
      <c r="J43" s="624">
        <f t="shared" si="0"/>
        <v>1.966682091624248</v>
      </c>
      <c r="K43" s="844">
        <v>0.21249999999999999</v>
      </c>
      <c r="L43" s="854">
        <v>4</v>
      </c>
      <c r="M43" s="615">
        <f t="shared" si="1"/>
        <v>0.85</v>
      </c>
      <c r="N43" s="837" t="s">
        <v>127</v>
      </c>
      <c r="O43" s="706">
        <v>0.20250000000000001</v>
      </c>
      <c r="P43" s="606">
        <v>44182</v>
      </c>
      <c r="Q43" s="606">
        <v>44204</v>
      </c>
      <c r="R43" s="615">
        <f t="shared" si="2"/>
        <v>4.9382716049382616</v>
      </c>
      <c r="S43" s="673">
        <f>IF(INDEX(Historical!$D$7:$D$1257,MATCH(B43,Historical!$B$7:$B$1281,0))=0,"n/a",(INDEX(Historical!$C$7:$C$1259,MATCH(B43,Historical!$B$7:$B$1281,0))/INDEX(Historical!$D$7:$D$1257,MATCH(B43,Historical!$B$7:$B$1281,0))-1)*100)</f>
        <v>3.8461538461538547</v>
      </c>
      <c r="T43" s="673">
        <f>IF(INDEX(Historical!$F$7:$F$1250,MATCH(B43,Historical!$B$7:$B$1281,0))=0,"n/a",((INDEX(Historical!$C$7:$C$1259,MATCH(B43,Historical!$B$7:$B$1281,0))/INDEX(Historical!$F$7:$F$1250,MATCH(B43,Historical!$B$7:$B$1281,0)))^(1/3)-1)*100)</f>
        <v>14.471424255333186</v>
      </c>
      <c r="U43" s="673">
        <f>IF(INDEX(Historical!$H$7:$H$1250,MATCH(B43,Historical!$B$7:$B$1281,0))=0,"n/a",((INDEX(Historical!$C$7:$C$1259,MATCH(B43,Historical!$B$7:$B$1281,0))/INDEX(Historical!$H$7:$H$1250,MATCH(B43,Historical!$B$7:$B$1281,0)))^(1/5)-1)*100)</f>
        <v>15.155584891213248</v>
      </c>
      <c r="V43" s="673" t="str">
        <f>IF(INDEX(Historical!$O$7:$O$1250,MATCH(B43,Historical!$B$7:$B$1281,0))=0,"n/a",((INDEX(Historical!$C$7:$C$1259,MATCH(B43,Historical!$B$7:$B$1281,0))/INDEX(Historical!$O$7:$O$1250,MATCH(B43,Historical!$B$7:$B$1281,0)))^(1/10)-1)*100)</f>
        <v>n/a</v>
      </c>
      <c r="W43" s="674" t="str">
        <f t="shared" si="3"/>
        <v>n/a</v>
      </c>
      <c r="X43" s="675">
        <f t="shared" si="4"/>
        <v>4.8888983520042739</v>
      </c>
      <c r="Y43" s="634"/>
      <c r="Z43" s="624">
        <f t="shared" si="5"/>
        <v>58.219178082191782</v>
      </c>
      <c r="AA43" s="853">
        <f t="shared" si="6"/>
        <v>29.602739726027398</v>
      </c>
      <c r="AB43" s="854">
        <v>12</v>
      </c>
      <c r="AC43" s="833">
        <v>1.46</v>
      </c>
      <c r="AD43" s="833">
        <v>3.55</v>
      </c>
      <c r="AE43" s="833">
        <v>1.19</v>
      </c>
      <c r="AF43" s="833">
        <v>2.4900000000000002</v>
      </c>
      <c r="AG43" s="833">
        <v>39.300000000000004</v>
      </c>
      <c r="AH43" s="833">
        <v>-8.9</v>
      </c>
      <c r="AI43" s="833">
        <v>16.86</v>
      </c>
      <c r="AJ43" s="833">
        <v>3.1</v>
      </c>
      <c r="AK43" s="833">
        <v>8.4</v>
      </c>
      <c r="AL43" s="845">
        <v>3850</v>
      </c>
      <c r="AM43" s="839">
        <v>0.89999999999999991</v>
      </c>
      <c r="AN43" s="833">
        <v>1.17</v>
      </c>
      <c r="AO43" s="711">
        <f t="shared" si="7"/>
        <v>-12.480472743189903</v>
      </c>
      <c r="AP43" s="712">
        <f t="shared" si="8"/>
        <v>17.122266982837495</v>
      </c>
      <c r="AQ43" s="855">
        <f t="shared" si="9"/>
        <v>80.998246667760981</v>
      </c>
      <c r="AR43" s="624">
        <f>INDEX(Historical!$C$7:$C$1259,MATCH(B43,Historical!$B$7:$B$1281,0))*IF(AH43="n/a",1.03,IF(AH43&lt;0,1.01,IF(AH43&gt;10,1.1,(1+AH43/100))))</f>
        <v>0.81810000000000005</v>
      </c>
      <c r="AS43" s="853">
        <f t="shared" si="10"/>
        <v>0.8999100000000001</v>
      </c>
      <c r="AT43" s="853">
        <f t="shared" si="15"/>
        <v>0.97550244000000019</v>
      </c>
      <c r="AU43" s="853">
        <f t="shared" si="15"/>
        <v>1.0574446449600003</v>
      </c>
      <c r="AV43" s="853">
        <f t="shared" si="15"/>
        <v>1.1462699951366404</v>
      </c>
      <c r="AW43" s="624">
        <f t="shared" si="12"/>
        <v>4.8972270800966413</v>
      </c>
      <c r="AX43" s="719">
        <f t="shared" si="13"/>
        <v>11.330927996521615</v>
      </c>
      <c r="AY43" s="900">
        <v>1.66</v>
      </c>
      <c r="AZ43" s="839">
        <v>397.64</v>
      </c>
      <c r="BA43" s="839">
        <v>-6.81</v>
      </c>
      <c r="BB43" s="839">
        <v>3.2800000000000002</v>
      </c>
      <c r="BC43" s="839">
        <v>35.58</v>
      </c>
      <c r="BE43" s="597">
        <v>2011</v>
      </c>
      <c r="BF43" s="865">
        <f t="shared" si="14"/>
        <v>0</v>
      </c>
      <c r="BG43" s="849">
        <v>14.000000000000002</v>
      </c>
    </row>
    <row r="44" spans="1:59" ht="11.25" customHeight="1" x14ac:dyDescent="0.2">
      <c r="A44" s="831" t="s">
        <v>958</v>
      </c>
      <c r="B44" s="842" t="s">
        <v>959</v>
      </c>
      <c r="C44" s="898" t="s">
        <v>123</v>
      </c>
      <c r="D44" s="898" t="s">
        <v>4276</v>
      </c>
      <c r="E44" s="705">
        <v>10</v>
      </c>
      <c r="F44" s="1139">
        <v>434</v>
      </c>
      <c r="G44" s="1139" t="s">
        <v>115</v>
      </c>
      <c r="H44" s="1139" t="s">
        <v>115</v>
      </c>
      <c r="I44" s="841">
        <v>175.21</v>
      </c>
      <c r="J44" s="624">
        <f t="shared" si="0"/>
        <v>1.4154443239541121</v>
      </c>
      <c r="K44" s="844">
        <v>0.62</v>
      </c>
      <c r="L44" s="854">
        <v>4</v>
      </c>
      <c r="M44" s="615">
        <f t="shared" si="1"/>
        <v>2.48</v>
      </c>
      <c r="N44" s="837" t="s">
        <v>325</v>
      </c>
      <c r="O44" s="706">
        <v>0.57999999999999996</v>
      </c>
      <c r="P44" s="606">
        <v>44166</v>
      </c>
      <c r="Q44" s="606">
        <v>44181</v>
      </c>
      <c r="R44" s="615">
        <f t="shared" si="2"/>
        <v>6.8965517241379377</v>
      </c>
      <c r="S44" s="673">
        <f>IF(INDEX(Historical!$D$7:$D$1257,MATCH(B44,Historical!$B$7:$B$1281,0))=0,"n/a",(INDEX(Historical!$C$7:$C$1259,MATCH(B44,Historical!$B$7:$B$1281,0))/INDEX(Historical!$D$7:$D$1257,MATCH(B44,Historical!$B$7:$B$1281,0))-1)*100)</f>
        <v>4.4247787610619538</v>
      </c>
      <c r="T44" s="673">
        <f>IF(INDEX(Historical!$F$7:$F$1250,MATCH(B44,Historical!$B$7:$B$1281,0))=0,"n/a",((INDEX(Historical!$C$7:$C$1259,MATCH(B44,Historical!$B$7:$B$1281,0))/INDEX(Historical!$F$7:$F$1250,MATCH(B44,Historical!$B$7:$B$1281,0)))^(1/3)-1)*100)</f>
        <v>10.272303073280264</v>
      </c>
      <c r="U44" s="673">
        <f>IF(INDEX(Historical!$H$7:$H$1250,MATCH(B44,Historical!$B$7:$B$1281,0))=0,"n/a",((INDEX(Historical!$C$7:$C$1259,MATCH(B44,Historical!$B$7:$B$1281,0))/INDEX(Historical!$H$7:$H$1250,MATCH(B44,Historical!$B$7:$B$1281,0)))^(1/5)-1)*100)</f>
        <v>10.080863962584097</v>
      </c>
      <c r="V44" s="673">
        <f>IF(INDEX(Historical!$O$7:$O$1250,MATCH(B44,Historical!$B$7:$B$1281,0))=0,"n/a",((INDEX(Historical!$C$7:$C$1259,MATCH(B44,Historical!$B$7:$B$1281,0))/INDEX(Historical!$O$7:$O$1250,MATCH(B44,Historical!$B$7:$B$1281,0)))^(1/10)-1)*100)</f>
        <v>11.424886813500068</v>
      </c>
      <c r="W44" s="674">
        <f t="shared" si="3"/>
        <v>0.88236007298314556</v>
      </c>
      <c r="X44" s="675">
        <f t="shared" si="4"/>
        <v>1.504606561579716</v>
      </c>
      <c r="Y44" s="638"/>
      <c r="Z44" s="624">
        <f t="shared" si="5"/>
        <v>37.462235649546827</v>
      </c>
      <c r="AA44" s="853">
        <f t="shared" si="6"/>
        <v>26.466767371601208</v>
      </c>
      <c r="AB44" s="854">
        <v>12</v>
      </c>
      <c r="AC44" s="833">
        <v>6.62</v>
      </c>
      <c r="AD44" s="833">
        <v>2.83</v>
      </c>
      <c r="AE44" s="833">
        <v>2.11</v>
      </c>
      <c r="AF44" s="833">
        <v>11.2</v>
      </c>
      <c r="AG44" s="833">
        <v>42.3</v>
      </c>
      <c r="AH44" s="833">
        <v>-32.800000000000004</v>
      </c>
      <c r="AI44" s="833">
        <v>7.41</v>
      </c>
      <c r="AJ44" s="833">
        <v>6.7</v>
      </c>
      <c r="AK44" s="833">
        <v>9.56</v>
      </c>
      <c r="AL44" s="845">
        <v>14680</v>
      </c>
      <c r="AM44" s="839">
        <v>0.1</v>
      </c>
      <c r="AN44" s="833">
        <v>1.61</v>
      </c>
      <c r="AO44" s="711">
        <f t="shared" si="7"/>
        <v>-14.970459085062998</v>
      </c>
      <c r="AP44" s="712">
        <f t="shared" si="8"/>
        <v>11.496308286538209</v>
      </c>
      <c r="AQ44" s="855">
        <f t="shared" si="9"/>
        <v>262.96788628192775</v>
      </c>
      <c r="AR44" s="624">
        <f>INDEX(Historical!$C$7:$C$1259,MATCH(B44,Historical!$B$7:$B$1281,0))*IF(AH44="n/a",1.03,IF(AH44&lt;0,1.01,IF(AH44&gt;10,1.1,(1+AH44/100))))</f>
        <v>2.3835999999999999</v>
      </c>
      <c r="AS44" s="853">
        <f t="shared" si="10"/>
        <v>2.5602247600000001</v>
      </c>
      <c r="AT44" s="853">
        <f t="shared" si="15"/>
        <v>2.804982247056</v>
      </c>
      <c r="AU44" s="853">
        <f t="shared" si="15"/>
        <v>3.0731385498745531</v>
      </c>
      <c r="AV44" s="853">
        <f t="shared" si="15"/>
        <v>3.3669305952425601</v>
      </c>
      <c r="AW44" s="624">
        <f t="shared" si="12"/>
        <v>14.188876152173112</v>
      </c>
      <c r="AX44" s="719">
        <f t="shared" si="13"/>
        <v>8.098211376161812</v>
      </c>
      <c r="AY44" s="900">
        <v>1.01</v>
      </c>
      <c r="AZ44" s="839">
        <v>127.66</v>
      </c>
      <c r="BA44" s="839">
        <v>-3.5000000000000004</v>
      </c>
      <c r="BB44" s="839">
        <v>8.51</v>
      </c>
      <c r="BC44" s="839">
        <v>30.55</v>
      </c>
      <c r="BE44" s="597">
        <v>2011</v>
      </c>
      <c r="BF44" s="865">
        <f t="shared" si="14"/>
        <v>0</v>
      </c>
      <c r="BG44" s="849">
        <v>9</v>
      </c>
    </row>
    <row r="45" spans="1:59" ht="11.25" customHeight="1" x14ac:dyDescent="0.2">
      <c r="A45" s="838" t="s">
        <v>410</v>
      </c>
      <c r="B45" s="842" t="s">
        <v>411</v>
      </c>
      <c r="C45" s="898" t="s">
        <v>131</v>
      </c>
      <c r="D45" s="898" t="s">
        <v>4275</v>
      </c>
      <c r="E45" s="705">
        <v>13</v>
      </c>
      <c r="F45" s="1139">
        <v>274</v>
      </c>
      <c r="G45" s="1139" t="s">
        <v>115</v>
      </c>
      <c r="H45" s="1139" t="s">
        <v>115</v>
      </c>
      <c r="I45" s="841">
        <v>141.88</v>
      </c>
      <c r="J45" s="624">
        <f t="shared" si="0"/>
        <v>1.5506061460389065</v>
      </c>
      <c r="K45" s="844">
        <v>0.55000000000000004</v>
      </c>
      <c r="L45" s="854">
        <v>4</v>
      </c>
      <c r="M45" s="615">
        <f t="shared" si="1"/>
        <v>2.2000000000000002</v>
      </c>
      <c r="N45" s="837" t="s">
        <v>119</v>
      </c>
      <c r="O45" s="706">
        <v>0.5</v>
      </c>
      <c r="P45" s="606">
        <v>43962</v>
      </c>
      <c r="Q45" s="606">
        <v>43984</v>
      </c>
      <c r="R45" s="615">
        <f t="shared" si="2"/>
        <v>10.000000000000009</v>
      </c>
      <c r="S45" s="673">
        <f>IF(INDEX(Historical!$D$7:$D$1257,MATCH(B45,Historical!$B$7:$B$1281,0))=0,"n/a",(INDEX(Historical!$C$7:$C$1259,MATCH(B45,Historical!$B$7:$B$1281,0))/INDEX(Historical!$D$7:$D$1257,MATCH(B45,Historical!$B$7:$B$1281,0))-1)*100)</f>
        <v>12.531969309462919</v>
      </c>
      <c r="T45" s="673">
        <f>IF(INDEX(Historical!$F$7:$F$1250,MATCH(B45,Historical!$B$7:$B$1281,0))=0,"n/a",((INDEX(Historical!$C$7:$C$1259,MATCH(B45,Historical!$B$7:$B$1281,0))/INDEX(Historical!$F$7:$F$1250,MATCH(B45,Historical!$B$7:$B$1281,0)))^(1/3)-1)*100)</f>
        <v>10.739499268066277</v>
      </c>
      <c r="U45" s="673">
        <f>IF(INDEX(Historical!$H$7:$H$1250,MATCH(B45,Historical!$B$7:$B$1281,0))=0,"n/a",((INDEX(Historical!$C$7:$C$1259,MATCH(B45,Historical!$B$7:$B$1281,0))/INDEX(Historical!$H$7:$H$1250,MATCH(B45,Historical!$B$7:$B$1281,0)))^(1/5)-1)*100)</f>
        <v>10.589579817073002</v>
      </c>
      <c r="V45" s="673">
        <f>IF(INDEX(Historical!$O$7:$O$1250,MATCH(B45,Historical!$B$7:$B$1281,0))=0,"n/a",((INDEX(Historical!$C$7:$C$1259,MATCH(B45,Historical!$B$7:$B$1281,0))/INDEX(Historical!$O$7:$O$1250,MATCH(B45,Historical!$B$7:$B$1281,0)))^(1/10)-1)*100)</f>
        <v>9.8480679935741833</v>
      </c>
      <c r="W45" s="674">
        <f t="shared" si="3"/>
        <v>1.0752951567741664</v>
      </c>
      <c r="X45" s="675">
        <f t="shared" si="4"/>
        <v>1.4119439756097336</v>
      </c>
      <c r="Y45" s="634"/>
      <c r="Z45" s="624">
        <f t="shared" si="5"/>
        <v>60.273972602739732</v>
      </c>
      <c r="AA45" s="853">
        <f t="shared" si="6"/>
        <v>38.871232876712327</v>
      </c>
      <c r="AB45" s="854">
        <v>12</v>
      </c>
      <c r="AC45" s="833">
        <v>3.65</v>
      </c>
      <c r="AD45" s="833">
        <v>4.75</v>
      </c>
      <c r="AE45" s="833">
        <v>7.19</v>
      </c>
      <c r="AF45" s="833">
        <v>4.05</v>
      </c>
      <c r="AG45" s="833">
        <v>10.5</v>
      </c>
      <c r="AH45" s="833">
        <v>6.7</v>
      </c>
      <c r="AI45" s="833">
        <v>8.73</v>
      </c>
      <c r="AJ45" s="833">
        <v>7.5</v>
      </c>
      <c r="AK45" s="833">
        <v>8.4</v>
      </c>
      <c r="AL45" s="845">
        <v>26990</v>
      </c>
      <c r="AM45" s="839">
        <v>0.1</v>
      </c>
      <c r="AN45" s="833">
        <v>1.64</v>
      </c>
      <c r="AO45" s="711">
        <f t="shared" si="7"/>
        <v>-26.731046913600419</v>
      </c>
      <c r="AP45" s="712">
        <f t="shared" si="8"/>
        <v>12.140185963111907</v>
      </c>
      <c r="AQ45" s="855">
        <f t="shared" si="9"/>
        <v>164.51506417987272</v>
      </c>
      <c r="AR45" s="624">
        <f>INDEX(Historical!$C$7:$C$1259,MATCH(B45,Historical!$B$7:$B$1281,0))*IF(AH45="n/a",1.03,IF(AH45&lt;0,1.01,IF(AH45&gt;10,1.1,(1+AH45/100))))</f>
        <v>2.3473999999999999</v>
      </c>
      <c r="AS45" s="853">
        <f t="shared" si="10"/>
        <v>2.5523280199999996</v>
      </c>
      <c r="AT45" s="853">
        <f t="shared" si="15"/>
        <v>2.7667235736799998</v>
      </c>
      <c r="AU45" s="853">
        <f t="shared" si="15"/>
        <v>2.99912835386912</v>
      </c>
      <c r="AV45" s="853">
        <f t="shared" si="15"/>
        <v>3.2510551355941262</v>
      </c>
      <c r="AW45" s="624">
        <f t="shared" si="12"/>
        <v>13.916635083143245</v>
      </c>
      <c r="AX45" s="719">
        <f t="shared" si="13"/>
        <v>9.8087363145920818</v>
      </c>
      <c r="AY45" s="900">
        <v>0.22</v>
      </c>
      <c r="AZ45" s="839">
        <v>54.22</v>
      </c>
      <c r="BA45" s="839">
        <v>-17.78</v>
      </c>
      <c r="BB45" s="839">
        <v>-9.2899999999999991</v>
      </c>
      <c r="BC45" s="839">
        <v>-2.75</v>
      </c>
      <c r="BE45" s="597">
        <v>2008</v>
      </c>
      <c r="BF45" s="865">
        <f t="shared" si="14"/>
        <v>1</v>
      </c>
      <c r="BG45" s="849">
        <v>2.8000000000000003</v>
      </c>
    </row>
    <row r="46" spans="1:59" ht="11.25" customHeight="1" x14ac:dyDescent="0.2">
      <c r="A46" s="838" t="s">
        <v>448</v>
      </c>
      <c r="B46" s="842" t="s">
        <v>449</v>
      </c>
      <c r="C46" s="898" t="s">
        <v>108</v>
      </c>
      <c r="D46" s="898" t="s">
        <v>118</v>
      </c>
      <c r="E46" s="705">
        <v>19</v>
      </c>
      <c r="F46" s="1139">
        <v>179</v>
      </c>
      <c r="G46" s="1139" t="s">
        <v>106</v>
      </c>
      <c r="H46" s="1139" t="s">
        <v>106</v>
      </c>
      <c r="I46" s="841">
        <v>50.53</v>
      </c>
      <c r="J46" s="624">
        <f t="shared" si="0"/>
        <v>3.3247575697605378</v>
      </c>
      <c r="K46" s="844">
        <v>0.42</v>
      </c>
      <c r="L46" s="854">
        <v>4</v>
      </c>
      <c r="M46" s="615">
        <f t="shared" si="1"/>
        <v>1.68</v>
      </c>
      <c r="N46" s="837" t="s">
        <v>218</v>
      </c>
      <c r="O46" s="706">
        <v>0.41</v>
      </c>
      <c r="P46" s="606">
        <v>44195</v>
      </c>
      <c r="Q46" s="606">
        <v>44211</v>
      </c>
      <c r="R46" s="615">
        <f t="shared" si="2"/>
        <v>2.4390243902439046</v>
      </c>
      <c r="S46" s="673">
        <f>IF(INDEX(Historical!$D$7:$D$1257,MATCH(B46,Historical!$B$7:$B$1281,0))=0,"n/a",(INDEX(Historical!$C$7:$C$1259,MATCH(B46,Historical!$B$7:$B$1281,0))/INDEX(Historical!$D$7:$D$1257,MATCH(B46,Historical!$B$7:$B$1281,0))-1)*100)</f>
        <v>2.4999999999999911</v>
      </c>
      <c r="T46" s="673">
        <f>IF(INDEX(Historical!$F$7:$F$1250,MATCH(B46,Historical!$B$7:$B$1281,0))=0,"n/a",((INDEX(Historical!$C$7:$C$1259,MATCH(B46,Historical!$B$7:$B$1281,0))/INDEX(Historical!$F$7:$F$1250,MATCH(B46,Historical!$B$7:$B$1281,0)))^(1/3)-1)*100)</f>
        <v>2.5652131008858436</v>
      </c>
      <c r="U46" s="673">
        <f>IF(INDEX(Historical!$H$7:$H$1250,MATCH(B46,Historical!$B$7:$B$1281,0))=0,"n/a",((INDEX(Historical!$C$7:$C$1259,MATCH(B46,Historical!$B$7:$B$1281,0))/INDEX(Historical!$H$7:$H$1250,MATCH(B46,Historical!$B$7:$B$1281,0)))^(1/5)-1)*100)</f>
        <v>7.1709725300183047</v>
      </c>
      <c r="V46" s="673">
        <f>IF(INDEX(Historical!$O$7:$O$1250,MATCH(B46,Historical!$B$7:$B$1281,0))=0,"n/a",((INDEX(Historical!$C$7:$C$1259,MATCH(B46,Historical!$B$7:$B$1281,0))/INDEX(Historical!$O$7:$O$1250,MATCH(B46,Historical!$B$7:$B$1281,0)))^(1/10)-1)*100)</f>
        <v>6.9193860260079898</v>
      </c>
      <c r="W46" s="674">
        <f t="shared" si="3"/>
        <v>1.0363596572101446</v>
      </c>
      <c r="X46" s="675" t="str">
        <f t="shared" si="4"/>
        <v>n/a</v>
      </c>
      <c r="Y46" s="632"/>
      <c r="Z46" s="624" t="str">
        <f t="shared" si="5"/>
        <v>n/a</v>
      </c>
      <c r="AA46" s="853" t="str">
        <f t="shared" si="6"/>
        <v>n/a</v>
      </c>
      <c r="AB46" s="854">
        <v>12</v>
      </c>
      <c r="AC46" s="833">
        <v>-1.79</v>
      </c>
      <c r="AD46" s="833" t="s">
        <v>136</v>
      </c>
      <c r="AE46" s="833">
        <v>0.89</v>
      </c>
      <c r="AF46" s="834">
        <v>0.9</v>
      </c>
      <c r="AG46" s="833">
        <v>-1.2</v>
      </c>
      <c r="AH46" s="834">
        <v>313.89999999999998</v>
      </c>
      <c r="AI46" s="834">
        <v>14.330000000000002</v>
      </c>
      <c r="AJ46" s="833">
        <v>-14.399999999999999</v>
      </c>
      <c r="AK46" s="833">
        <v>20</v>
      </c>
      <c r="AL46" s="845">
        <v>4310</v>
      </c>
      <c r="AM46" s="839">
        <v>1.4000000000000001</v>
      </c>
      <c r="AN46" s="833">
        <v>0.28000000000000003</v>
      </c>
      <c r="AO46" s="711" t="str">
        <f t="shared" si="7"/>
        <v>n/a</v>
      </c>
      <c r="AP46" s="712">
        <f t="shared" si="8"/>
        <v>10.495730099778843</v>
      </c>
      <c r="AQ46" s="855" t="str">
        <f t="shared" si="9"/>
        <v>n/a</v>
      </c>
      <c r="AR46" s="624">
        <f>INDEX(Historical!$C$7:$C$1259,MATCH(B46,Historical!$B$7:$B$1281,0))*IF(AH46="n/a",1.03,IF(AH46&lt;0,1.01,IF(AH46&gt;10,1.1,(1+AH46/100))))</f>
        <v>1.804</v>
      </c>
      <c r="AS46" s="853">
        <f t="shared" si="10"/>
        <v>1.9844000000000002</v>
      </c>
      <c r="AT46" s="853">
        <f t="shared" si="15"/>
        <v>2.1828400000000006</v>
      </c>
      <c r="AU46" s="853">
        <f t="shared" si="15"/>
        <v>2.4011240000000007</v>
      </c>
      <c r="AV46" s="853">
        <f t="shared" si="15"/>
        <v>2.6412364000000008</v>
      </c>
      <c r="AW46" s="624">
        <f t="shared" si="12"/>
        <v>11.013600400000001</v>
      </c>
      <c r="AX46" s="719">
        <f t="shared" si="13"/>
        <v>21.796161488224818</v>
      </c>
      <c r="AY46" s="900">
        <v>0.88</v>
      </c>
      <c r="AZ46" s="839">
        <v>58.8</v>
      </c>
      <c r="BA46" s="839">
        <v>-19.059999999999999</v>
      </c>
      <c r="BB46" s="839">
        <v>1.3299999999999998</v>
      </c>
      <c r="BC46" s="839">
        <v>10.979999999999999</v>
      </c>
      <c r="BE46" s="597">
        <v>2003</v>
      </c>
      <c r="BF46" s="865">
        <f t="shared" si="14"/>
        <v>1</v>
      </c>
      <c r="BG46" s="849">
        <v>-0.2</v>
      </c>
    </row>
    <row r="47" spans="1:59" s="744" customFormat="1" ht="11.25" customHeight="1" x14ac:dyDescent="0.2">
      <c r="A47" s="726" t="s">
        <v>994</v>
      </c>
      <c r="B47" s="751" t="s">
        <v>995</v>
      </c>
      <c r="C47" s="898" t="s">
        <v>4127</v>
      </c>
      <c r="D47" s="898" t="s">
        <v>4260</v>
      </c>
      <c r="E47" s="727">
        <v>10</v>
      </c>
      <c r="F47" s="1139">
        <v>452</v>
      </c>
      <c r="G47" s="1138" t="s">
        <v>106</v>
      </c>
      <c r="H47" s="1138" t="s">
        <v>106</v>
      </c>
      <c r="I47" s="728">
        <v>77.14</v>
      </c>
      <c r="J47" s="729">
        <f t="shared" si="0"/>
        <v>1.9185895773917554</v>
      </c>
      <c r="K47" s="730">
        <v>0.37</v>
      </c>
      <c r="L47" s="731">
        <v>4</v>
      </c>
      <c r="M47" s="732">
        <f t="shared" si="1"/>
        <v>1.48</v>
      </c>
      <c r="N47" s="733" t="s">
        <v>512</v>
      </c>
      <c r="O47" s="734">
        <v>0.31</v>
      </c>
      <c r="P47" s="1130">
        <v>44238</v>
      </c>
      <c r="Q47" s="1130">
        <v>44257</v>
      </c>
      <c r="R47" s="732">
        <f t="shared" si="2"/>
        <v>19.35483870967742</v>
      </c>
      <c r="S47" s="673">
        <f>IF(INDEX(Historical!$D$7:$D$1257,MATCH(B47,Historical!$B$7:$B$1281,0))=0,"n/a",(INDEX(Historical!$C$7:$C$1259,MATCH(B47,Historical!$B$7:$B$1281,0))/INDEX(Historical!$D$7:$D$1257,MATCH(B47,Historical!$B$7:$B$1281,0))-1)*100)</f>
        <v>29.166666666666675</v>
      </c>
      <c r="T47" s="673">
        <f>IF(INDEX(Historical!$F$7:$F$1250,MATCH(B47,Historical!$B$7:$B$1281,0))=0,"n/a",((INDEX(Historical!$C$7:$C$1259,MATCH(B47,Historical!$B$7:$B$1281,0))/INDEX(Historical!$F$7:$F$1250,MATCH(B47,Historical!$B$7:$B$1281,0)))^(1/3)-1)*100)</f>
        <v>22.171786388717351</v>
      </c>
      <c r="U47" s="673">
        <f>IF(INDEX(Historical!$H$7:$H$1250,MATCH(B47,Historical!$B$7:$B$1281,0))=0,"n/a",((INDEX(Historical!$C$7:$C$1259,MATCH(B47,Historical!$B$7:$B$1281,0))/INDEX(Historical!$H$7:$H$1250,MATCH(B47,Historical!$B$7:$B$1281,0)))^(1/5)-1)*100)</f>
        <v>18.982658475160608</v>
      </c>
      <c r="V47" s="673" t="str">
        <f>IF(INDEX(Historical!$O$7:$O$1250,MATCH(B47,Historical!$B$7:$B$1281,0))=0,"n/a",((INDEX(Historical!$C$7:$C$1259,MATCH(B47,Historical!$B$7:$B$1281,0))/INDEX(Historical!$O$7:$O$1250,MATCH(B47,Historical!$B$7:$B$1281,0)))^(1/10)-1)*100)</f>
        <v>n/a</v>
      </c>
      <c r="W47" s="674" t="str">
        <f t="shared" si="3"/>
        <v>n/a</v>
      </c>
      <c r="X47" s="675">
        <f t="shared" si="4"/>
        <v>1.0847233414377491</v>
      </c>
      <c r="Y47" s="745"/>
      <c r="Z47" s="729">
        <f t="shared" si="5"/>
        <v>37.755102040816325</v>
      </c>
      <c r="AA47" s="736">
        <f t="shared" si="6"/>
        <v>19.678571428571431</v>
      </c>
      <c r="AB47" s="731">
        <v>3</v>
      </c>
      <c r="AC47" s="737">
        <v>3.92</v>
      </c>
      <c r="AD47" s="737">
        <v>1.81</v>
      </c>
      <c r="AE47" s="737">
        <v>1.39</v>
      </c>
      <c r="AF47" s="737">
        <v>10.039999999999999</v>
      </c>
      <c r="AG47" s="737">
        <v>56.699999999999996</v>
      </c>
      <c r="AH47" s="746">
        <v>25.4</v>
      </c>
      <c r="AI47" s="746">
        <v>6.17</v>
      </c>
      <c r="AJ47" s="737">
        <v>17.5</v>
      </c>
      <c r="AK47" s="737">
        <v>10.99</v>
      </c>
      <c r="AL47" s="738">
        <v>10890</v>
      </c>
      <c r="AM47" s="739">
        <v>0.6</v>
      </c>
      <c r="AN47" s="737">
        <v>2.21</v>
      </c>
      <c r="AO47" s="740">
        <f t="shared" si="7"/>
        <v>1.2226766239809344</v>
      </c>
      <c r="AP47" s="741">
        <f t="shared" si="8"/>
        <v>20.901248052552365</v>
      </c>
      <c r="AQ47" s="742">
        <f t="shared" si="9"/>
        <v>196.32778933160947</v>
      </c>
      <c r="AR47" s="624">
        <f>INDEX(Historical!$C$7:$C$1259,MATCH(B47,Historical!$B$7:$B$1281,0))*IF(AH47="n/a",1.03,IF(AH47&lt;0,1.01,IF(AH47&gt;10,1.1,(1+AH47/100))))</f>
        <v>1.3640000000000001</v>
      </c>
      <c r="AS47" s="736">
        <f t="shared" si="10"/>
        <v>1.4481588000000003</v>
      </c>
      <c r="AT47" s="736">
        <f t="shared" ref="AT47:AV66" si="16">IF($AK47="n/a",1.03*AS47,IF($AK47&lt;0,1.01*AS47,IF($AK47&gt;10,1.1*AS47,(1+$AK47/100)*AS47)))</f>
        <v>1.5929746800000004</v>
      </c>
      <c r="AU47" s="736">
        <f t="shared" si="16"/>
        <v>1.7522721480000005</v>
      </c>
      <c r="AV47" s="736">
        <f t="shared" si="16"/>
        <v>1.9274993628000008</v>
      </c>
      <c r="AW47" s="729">
        <f t="shared" si="12"/>
        <v>8.0849049908000019</v>
      </c>
      <c r="AX47" s="743">
        <f t="shared" si="13"/>
        <v>10.480820574021262</v>
      </c>
      <c r="AY47" s="901">
        <v>0.73</v>
      </c>
      <c r="AZ47" s="739">
        <v>41.88</v>
      </c>
      <c r="BA47" s="739">
        <v>-23.06</v>
      </c>
      <c r="BB47" s="739">
        <v>-11.59</v>
      </c>
      <c r="BC47" s="739">
        <v>-7.0499999999999989</v>
      </c>
      <c r="BD47" s="875"/>
      <c r="BE47" s="597">
        <v>2012</v>
      </c>
      <c r="BF47" s="865">
        <f t="shared" si="14"/>
        <v>0</v>
      </c>
      <c r="BG47" s="793">
        <v>10.6</v>
      </c>
    </row>
    <row r="48" spans="1:59" ht="11.25" customHeight="1" x14ac:dyDescent="0.2">
      <c r="A48" s="831" t="s">
        <v>1008</v>
      </c>
      <c r="B48" s="842" t="s">
        <v>1009</v>
      </c>
      <c r="C48" s="898" t="s">
        <v>108</v>
      </c>
      <c r="D48" s="898" t="s">
        <v>4269</v>
      </c>
      <c r="E48" s="705">
        <v>10</v>
      </c>
      <c r="F48" s="1139">
        <v>454</v>
      </c>
      <c r="G48" s="1139" t="s">
        <v>106</v>
      </c>
      <c r="H48" s="1139" t="s">
        <v>106</v>
      </c>
      <c r="I48" s="841">
        <v>40.35</v>
      </c>
      <c r="J48" s="624">
        <f t="shared" si="0"/>
        <v>1.288723667905824</v>
      </c>
      <c r="K48" s="844">
        <v>0.13</v>
      </c>
      <c r="L48" s="854">
        <v>4</v>
      </c>
      <c r="M48" s="615">
        <f t="shared" si="1"/>
        <v>0.52</v>
      </c>
      <c r="N48" s="837" t="s">
        <v>151</v>
      </c>
      <c r="O48" s="709">
        <v>0.12</v>
      </c>
      <c r="P48" s="606">
        <v>44252</v>
      </c>
      <c r="Q48" s="606">
        <v>44286</v>
      </c>
      <c r="R48" s="615">
        <f t="shared" si="2"/>
        <v>8.333333333333341</v>
      </c>
      <c r="S48" s="673">
        <f>IF(INDEX(Historical!$D$7:$D$1257,MATCH(B48,Historical!$B$7:$B$1281,0))=0,"n/a",(INDEX(Historical!$C$7:$C$1259,MATCH(B48,Historical!$B$7:$B$1281,0))/INDEX(Historical!$D$7:$D$1257,MATCH(B48,Historical!$B$7:$B$1281,0))-1)*100)</f>
        <v>12.499999999999979</v>
      </c>
      <c r="T48" s="673">
        <f>IF(INDEX(Historical!$F$7:$F$1250,MATCH(B48,Historical!$B$7:$B$1281,0))=0,"n/a",((INDEX(Historical!$C$7:$C$1259,MATCH(B48,Historical!$B$7:$B$1281,0))/INDEX(Historical!$F$7:$F$1250,MATCH(B48,Historical!$B$7:$B$1281,0)))^(1/3)-1)*100)</f>
        <v>8.7380373002892142</v>
      </c>
      <c r="U48" s="673">
        <f>IF(INDEX(Historical!$H$7:$H$1250,MATCH(B48,Historical!$B$7:$B$1281,0))=0,"n/a",((INDEX(Historical!$C$7:$C$1259,MATCH(B48,Historical!$B$7:$B$1281,0))/INDEX(Historical!$H$7:$H$1250,MATCH(B48,Historical!$B$7:$B$1281,0)))^(1/5)-1)*100)</f>
        <v>8.7511086566063092</v>
      </c>
      <c r="V48" s="673">
        <f>IF(INDEX(Historical!$O$7:$O$1250,MATCH(B48,Historical!$B$7:$B$1281,0))=0,"n/a",((INDEX(Historical!$C$7:$C$1259,MATCH(B48,Historical!$B$7:$B$1281,0))/INDEX(Historical!$O$7:$O$1250,MATCH(B48,Historical!$B$7:$B$1281,0)))^(1/10)-1)*100)</f>
        <v>9.1960225606037227</v>
      </c>
      <c r="W48" s="674">
        <f t="shared" si="3"/>
        <v>0.95161887641473941</v>
      </c>
      <c r="X48" s="675" t="str">
        <f t="shared" si="4"/>
        <v>n/a</v>
      </c>
      <c r="Y48" s="647" t="s">
        <v>4114</v>
      </c>
      <c r="Z48" s="624" t="str">
        <f t="shared" si="5"/>
        <v>n/a</v>
      </c>
      <c r="AA48" s="853" t="str">
        <f t="shared" si="6"/>
        <v>n/a</v>
      </c>
      <c r="AB48" s="854">
        <v>12</v>
      </c>
      <c r="AC48" s="833">
        <v>-0.17</v>
      </c>
      <c r="AD48" s="833" t="s">
        <v>136</v>
      </c>
      <c r="AE48" s="833">
        <v>1.01</v>
      </c>
      <c r="AF48" s="833">
        <v>2.17</v>
      </c>
      <c r="AG48" s="833">
        <v>2.4</v>
      </c>
      <c r="AH48" s="833">
        <v>-49.2</v>
      </c>
      <c r="AI48" s="833">
        <v>14.97</v>
      </c>
      <c r="AJ48" s="833">
        <v>-10.5</v>
      </c>
      <c r="AK48" s="833">
        <v>9.43</v>
      </c>
      <c r="AL48" s="845">
        <v>63290</v>
      </c>
      <c r="AM48" s="839">
        <v>12.9</v>
      </c>
      <c r="AN48" s="833">
        <v>5.13</v>
      </c>
      <c r="AO48" s="711" t="str">
        <f t="shared" si="7"/>
        <v>n/a</v>
      </c>
      <c r="AP48" s="712">
        <f t="shared" si="8"/>
        <v>10.039832324512133</v>
      </c>
      <c r="AQ48" s="855" t="str">
        <f t="shared" si="9"/>
        <v>n/a</v>
      </c>
      <c r="AR48" s="624">
        <f>INDEX(Historical!$C$7:$C$1259,MATCH(B48,Historical!$B$7:$B$1281,0))*IF(AH48="n/a",1.03,IF(AH48&lt;0,1.01,IF(AH48&gt;10,1.1,(1+AH48/100))))</f>
        <v>0.48480000000000001</v>
      </c>
      <c r="AS48" s="853">
        <f t="shared" si="10"/>
        <v>0.53328000000000009</v>
      </c>
      <c r="AT48" s="853">
        <f t="shared" si="16"/>
        <v>0.58356830400000015</v>
      </c>
      <c r="AU48" s="853">
        <f t="shared" si="16"/>
        <v>0.63859879506720019</v>
      </c>
      <c r="AV48" s="853">
        <f t="shared" si="16"/>
        <v>0.69881866144203719</v>
      </c>
      <c r="AW48" s="624">
        <f t="shared" si="12"/>
        <v>2.9390657605092376</v>
      </c>
      <c r="AX48" s="719">
        <f t="shared" si="13"/>
        <v>7.2839300136536247</v>
      </c>
      <c r="AY48" s="900">
        <v>1.31</v>
      </c>
      <c r="AZ48" s="839">
        <v>87.039999999999992</v>
      </c>
      <c r="BA48" s="839">
        <v>-8.7900000000000009</v>
      </c>
      <c r="BB48" s="839">
        <v>-0.35000000000000003</v>
      </c>
      <c r="BC48" s="839">
        <v>12.36</v>
      </c>
      <c r="BE48" s="597">
        <v>2012</v>
      </c>
      <c r="BF48" s="865">
        <f t="shared" si="14"/>
        <v>0</v>
      </c>
      <c r="BG48" s="849">
        <v>0.2</v>
      </c>
    </row>
    <row r="49" spans="1:59" ht="11.25" customHeight="1" x14ac:dyDescent="0.2">
      <c r="A49" s="838" t="s">
        <v>460</v>
      </c>
      <c r="B49" s="842" t="s">
        <v>461</v>
      </c>
      <c r="C49" s="898" t="s">
        <v>245</v>
      </c>
      <c r="D49" s="898" t="s">
        <v>4252</v>
      </c>
      <c r="E49" s="705">
        <v>18</v>
      </c>
      <c r="F49" s="1139">
        <v>211</v>
      </c>
      <c r="G49" s="1139" t="s">
        <v>115</v>
      </c>
      <c r="H49" s="1139" t="s">
        <v>115</v>
      </c>
      <c r="I49" s="841">
        <v>100.35</v>
      </c>
      <c r="J49" s="624">
        <f t="shared" si="0"/>
        <v>2.7902341803687096</v>
      </c>
      <c r="K49" s="844">
        <v>0.7</v>
      </c>
      <c r="L49" s="854">
        <v>4</v>
      </c>
      <c r="M49" s="615">
        <f t="shared" si="1"/>
        <v>2.8</v>
      </c>
      <c r="N49" s="837" t="s">
        <v>462</v>
      </c>
      <c r="O49" s="706">
        <v>0.55000000000000004</v>
      </c>
      <c r="P49" s="606">
        <v>44272</v>
      </c>
      <c r="Q49" s="606">
        <v>44294</v>
      </c>
      <c r="R49" s="615">
        <f t="shared" si="2"/>
        <v>27.272727272727256</v>
      </c>
      <c r="S49" s="673">
        <f>IF(INDEX(Historical!$D$7:$D$1257,MATCH(B49,Historical!$B$7:$B$1281,0))=0,"n/a",(INDEX(Historical!$C$7:$C$1259,MATCH(B49,Historical!$B$7:$B$1281,0))/INDEX(Historical!$D$7:$D$1257,MATCH(B49,Historical!$B$7:$B$1281,0))-1)*100)</f>
        <v>10.256410256410264</v>
      </c>
      <c r="T49" s="673">
        <f>IF(INDEX(Historical!$F$7:$F$1250,MATCH(B49,Historical!$B$7:$B$1281,0))=0,"n/a",((INDEX(Historical!$C$7:$C$1259,MATCH(B49,Historical!$B$7:$B$1281,0))/INDEX(Historical!$F$7:$F$1250,MATCH(B49,Historical!$B$7:$B$1281,0)))^(1/3)-1)*100)</f>
        <v>16.493005601955414</v>
      </c>
      <c r="U49" s="673">
        <f>IF(INDEX(Historical!$H$7:$H$1250,MATCH(B49,Historical!$B$7:$B$1281,0))=0,"n/a",((INDEX(Historical!$C$7:$C$1259,MATCH(B49,Historical!$B$7:$B$1281,0))/INDEX(Historical!$H$7:$H$1250,MATCH(B49,Historical!$B$7:$B$1281,0)))^(1/5)-1)*100)</f>
        <v>18.503213245557038</v>
      </c>
      <c r="V49" s="673">
        <f>IF(INDEX(Historical!$O$7:$O$1250,MATCH(B49,Historical!$B$7:$B$1281,0))=0,"n/a",((INDEX(Historical!$C$7:$C$1259,MATCH(B49,Historical!$B$7:$B$1281,0))/INDEX(Historical!$O$7:$O$1250,MATCH(B49,Historical!$B$7:$B$1281,0)))^(1/10)-1)*100)</f>
        <v>14.197437928385682</v>
      </c>
      <c r="W49" s="674">
        <f t="shared" si="3"/>
        <v>1.3032783336606526</v>
      </c>
      <c r="X49" s="675">
        <f t="shared" si="4"/>
        <v>1.7964284704424311</v>
      </c>
      <c r="Y49" s="634"/>
      <c r="Z49" s="624">
        <f t="shared" si="5"/>
        <v>42.748091603053432</v>
      </c>
      <c r="AA49" s="853">
        <f t="shared" si="6"/>
        <v>15.320610687022901</v>
      </c>
      <c r="AB49" s="854">
        <v>2</v>
      </c>
      <c r="AC49" s="833">
        <v>6.55</v>
      </c>
      <c r="AD49" s="833">
        <v>1.63</v>
      </c>
      <c r="AE49" s="833">
        <v>0.57999999999999996</v>
      </c>
      <c r="AF49" s="833">
        <v>6.54</v>
      </c>
      <c r="AG49" s="833">
        <v>46.800000000000004</v>
      </c>
      <c r="AH49" s="834">
        <v>8.7999999999999989</v>
      </c>
      <c r="AI49" s="834">
        <v>-2.8400000000000003</v>
      </c>
      <c r="AJ49" s="833">
        <v>10.299999999999999</v>
      </c>
      <c r="AK49" s="833">
        <v>9.629999999999999</v>
      </c>
      <c r="AL49" s="845">
        <v>26380</v>
      </c>
      <c r="AM49" s="839">
        <v>0.2</v>
      </c>
      <c r="AN49" s="833">
        <v>0.47</v>
      </c>
      <c r="AO49" s="711">
        <f t="shared" si="7"/>
        <v>5.9728367389028474</v>
      </c>
      <c r="AP49" s="712">
        <f t="shared" si="8"/>
        <v>21.293447425925748</v>
      </c>
      <c r="AQ49" s="855">
        <f t="shared" si="9"/>
        <v>111.02584769868015</v>
      </c>
      <c r="AR49" s="624">
        <f>INDEX(Historical!$C$7:$C$1259,MATCH(B49,Historical!$B$7:$B$1281,0))*IF(AH49="n/a",1.03,IF(AH49&lt;0,1.01,IF(AH49&gt;10,1.1,(1+AH49/100))))</f>
        <v>2.3391999999999999</v>
      </c>
      <c r="AS49" s="853">
        <f t="shared" si="10"/>
        <v>2.3625919999999998</v>
      </c>
      <c r="AT49" s="853">
        <f t="shared" si="16"/>
        <v>2.5901096095999998</v>
      </c>
      <c r="AU49" s="853">
        <f t="shared" si="16"/>
        <v>2.8395371650044798</v>
      </c>
      <c r="AV49" s="853">
        <f t="shared" si="16"/>
        <v>3.1129845939944114</v>
      </c>
      <c r="AW49" s="624">
        <f t="shared" si="12"/>
        <v>13.244423368598891</v>
      </c>
      <c r="AX49" s="719">
        <f t="shared" si="13"/>
        <v>13.19822956512097</v>
      </c>
      <c r="AY49" s="900">
        <v>1.52</v>
      </c>
      <c r="AZ49" s="839">
        <v>108.61000000000001</v>
      </c>
      <c r="BA49" s="839">
        <v>-19.650000000000002</v>
      </c>
      <c r="BB49" s="839">
        <v>-8.9</v>
      </c>
      <c r="BC49" s="839">
        <v>-3.1399999999999997</v>
      </c>
      <c r="BE49" s="597">
        <v>2004</v>
      </c>
      <c r="BF49" s="865">
        <f t="shared" si="14"/>
        <v>1</v>
      </c>
      <c r="BG49" s="849">
        <v>9.9</v>
      </c>
    </row>
    <row r="50" spans="1:59" ht="11.25" customHeight="1" x14ac:dyDescent="0.2">
      <c r="A50" s="831" t="s">
        <v>969</v>
      </c>
      <c r="B50" s="842" t="s">
        <v>970</v>
      </c>
      <c r="C50" s="898" t="s">
        <v>123</v>
      </c>
      <c r="D50" s="898" t="s">
        <v>4109</v>
      </c>
      <c r="E50" s="705">
        <v>12</v>
      </c>
      <c r="F50" s="1139">
        <v>292</v>
      </c>
      <c r="G50" s="1139" t="s">
        <v>106</v>
      </c>
      <c r="H50" s="1139" t="s">
        <v>106</v>
      </c>
      <c r="I50" s="841">
        <v>119.36</v>
      </c>
      <c r="J50" s="624">
        <f t="shared" si="0"/>
        <v>0.4859249329758713</v>
      </c>
      <c r="K50" s="844">
        <v>0.57999999999999996</v>
      </c>
      <c r="L50" s="854">
        <v>1</v>
      </c>
      <c r="M50" s="615">
        <f t="shared" si="1"/>
        <v>0.57999999999999996</v>
      </c>
      <c r="N50" s="837" t="s">
        <v>971</v>
      </c>
      <c r="O50" s="706">
        <v>0.52</v>
      </c>
      <c r="P50" s="606">
        <v>44189</v>
      </c>
      <c r="Q50" s="606">
        <v>44218</v>
      </c>
      <c r="R50" s="615">
        <f t="shared" si="2"/>
        <v>11.538461538461526</v>
      </c>
      <c r="S50" s="673">
        <f>IF(INDEX(Historical!$D$7:$D$1257,MATCH(B50,Historical!$B$7:$B$1281,0))=0,"n/a",(INDEX(Historical!$C$7:$C$1259,MATCH(B50,Historical!$B$7:$B$1281,0))/INDEX(Historical!$D$7:$D$1257,MATCH(B50,Historical!$B$7:$B$1281,0))-1)*100)</f>
        <v>10.638297872340431</v>
      </c>
      <c r="T50" s="673">
        <f>IF(INDEX(Historical!$F$7:$F$1250,MATCH(B50,Historical!$B$7:$B$1281,0))=0,"n/a",((INDEX(Historical!$C$7:$C$1259,MATCH(B50,Historical!$B$7:$B$1281,0))/INDEX(Historical!$F$7:$F$1250,MATCH(B50,Historical!$B$7:$B$1281,0)))^(1/3)-1)*100)</f>
        <v>11.021370033491195</v>
      </c>
      <c r="U50" s="673">
        <f>IF(INDEX(Historical!$H$7:$H$1250,MATCH(B50,Historical!$B$7:$B$1281,0))=0,"n/a",((INDEX(Historical!$C$7:$C$1259,MATCH(B50,Historical!$B$7:$B$1281,0))/INDEX(Historical!$H$7:$H$1250,MATCH(B50,Historical!$B$7:$B$1281,0)))^(1/5)-1)*100)</f>
        <v>11.628841548417412</v>
      </c>
      <c r="V50" s="673">
        <f>IF(INDEX(Historical!$O$7:$O$1250,MATCH(B50,Historical!$B$7:$B$1281,0))=0,"n/a",((INDEX(Historical!$C$7:$C$1259,MATCH(B50,Historical!$B$7:$B$1281,0))/INDEX(Historical!$O$7:$O$1250,MATCH(B50,Historical!$B$7:$B$1281,0)))^(1/10)-1)*100)</f>
        <v>16.804901050944942</v>
      </c>
      <c r="W50" s="674">
        <f t="shared" si="3"/>
        <v>0.69199107529190251</v>
      </c>
      <c r="X50" s="675">
        <f t="shared" si="4"/>
        <v>1.6756255833454483</v>
      </c>
      <c r="Y50" s="843"/>
      <c r="Z50" s="624">
        <f t="shared" si="5"/>
        <v>22.745098039215687</v>
      </c>
      <c r="AA50" s="853">
        <f t="shared" si="6"/>
        <v>46.807843137254906</v>
      </c>
      <c r="AB50" s="854">
        <v>12</v>
      </c>
      <c r="AC50" s="833">
        <v>2.5499999999999998</v>
      </c>
      <c r="AD50" s="833">
        <v>1.96</v>
      </c>
      <c r="AE50" s="833">
        <v>5.67</v>
      </c>
      <c r="AF50" s="833">
        <v>4.67</v>
      </c>
      <c r="AG50" s="833" t="s">
        <v>136</v>
      </c>
      <c r="AH50" s="833">
        <v>3.8</v>
      </c>
      <c r="AI50" s="833">
        <v>10.95</v>
      </c>
      <c r="AJ50" s="833">
        <v>6.94</v>
      </c>
      <c r="AK50" s="833">
        <v>24</v>
      </c>
      <c r="AL50" s="845">
        <v>3910</v>
      </c>
      <c r="AM50" s="839">
        <v>0.8</v>
      </c>
      <c r="AN50" s="833">
        <v>0</v>
      </c>
      <c r="AO50" s="711">
        <f t="shared" si="7"/>
        <v>-34.693076655861624</v>
      </c>
      <c r="AP50" s="712">
        <f t="shared" si="8"/>
        <v>12.114766481393284</v>
      </c>
      <c r="AQ50" s="855">
        <f t="shared" si="9"/>
        <v>211.6926031639224</v>
      </c>
      <c r="AR50" s="624">
        <f>INDEX(Historical!$C$7:$C$1259,MATCH(B50,Historical!$B$7:$B$1281,0))*IF(AH50="n/a",1.03,IF(AH50&lt;0,1.01,IF(AH50&gt;10,1.1,(1+AH50/100))))</f>
        <v>0.53976000000000002</v>
      </c>
      <c r="AS50" s="853">
        <f t="shared" si="10"/>
        <v>0.59373600000000004</v>
      </c>
      <c r="AT50" s="853">
        <f t="shared" si="16"/>
        <v>0.65310960000000007</v>
      </c>
      <c r="AU50" s="853">
        <f t="shared" si="16"/>
        <v>0.7184205600000001</v>
      </c>
      <c r="AV50" s="853">
        <f t="shared" si="16"/>
        <v>0.79026261600000014</v>
      </c>
      <c r="AW50" s="624">
        <f t="shared" si="12"/>
        <v>3.2952887760000005</v>
      </c>
      <c r="AX50" s="719">
        <f t="shared" si="13"/>
        <v>2.7607982372654161</v>
      </c>
      <c r="AY50" s="900">
        <v>0.56000000000000005</v>
      </c>
      <c r="AZ50" s="839">
        <v>52.44</v>
      </c>
      <c r="BA50" s="839">
        <v>-9.92</v>
      </c>
      <c r="BB50" s="839">
        <v>1.78</v>
      </c>
      <c r="BC50" s="839">
        <v>15.260000000000002</v>
      </c>
      <c r="BE50" s="597">
        <v>2010</v>
      </c>
      <c r="BF50" s="865">
        <f t="shared" si="14"/>
        <v>0</v>
      </c>
      <c r="BG50" s="849" t="s">
        <v>136</v>
      </c>
    </row>
    <row r="51" spans="1:59" ht="11.25" customHeight="1" x14ac:dyDescent="0.2">
      <c r="A51" s="847" t="s">
        <v>4000</v>
      </c>
      <c r="B51" s="842" t="s">
        <v>4001</v>
      </c>
      <c r="C51" s="898" t="s">
        <v>131</v>
      </c>
      <c r="D51" s="898" t="s">
        <v>4265</v>
      </c>
      <c r="E51" s="705">
        <v>12</v>
      </c>
      <c r="F51" s="1139">
        <v>301</v>
      </c>
      <c r="G51" s="1139" t="s">
        <v>106</v>
      </c>
      <c r="H51" s="1139" t="s">
        <v>106</v>
      </c>
      <c r="I51" s="841">
        <v>42.21</v>
      </c>
      <c r="J51" s="624">
        <f t="shared" si="0"/>
        <v>2.8784648187633262</v>
      </c>
      <c r="K51" s="844">
        <v>0.30375000000000002</v>
      </c>
      <c r="L51" s="854">
        <v>4</v>
      </c>
      <c r="M51" s="615">
        <f t="shared" si="1"/>
        <v>1.2150000000000001</v>
      </c>
      <c r="N51" s="837" t="s">
        <v>151</v>
      </c>
      <c r="O51" s="706">
        <v>0.28933333333333333</v>
      </c>
      <c r="P51" s="606">
        <v>44252</v>
      </c>
      <c r="Q51" s="606">
        <v>44286</v>
      </c>
      <c r="R51" s="615">
        <f t="shared" si="2"/>
        <v>4.9827188940092242</v>
      </c>
      <c r="S51" s="673">
        <f>IF(INDEX(Historical!$D$7:$D$1257,MATCH(B51,Historical!$B$7:$B$1281,0))=0,"n/a",(INDEX(Historical!$C$7:$C$1259,MATCH(B51,Historical!$B$7:$B$1281,0))/INDEX(Historical!$D$7:$D$1257,MATCH(B51,Historical!$B$7:$B$1281,0))-1)*100)</f>
        <v>5.3398058252427161</v>
      </c>
      <c r="T51" s="673">
        <f>IF(INDEX(Historical!$F$7:$F$1250,MATCH(B51,Historical!$B$7:$B$1281,0))=0,"n/a",((INDEX(Historical!$C$7:$C$1259,MATCH(B51,Historical!$B$7:$B$1281,0))/INDEX(Historical!$F$7:$F$1250,MATCH(B51,Historical!$B$7:$B$1281,0)))^(1/3)-1)*100)</f>
        <v>5.0846726681615273</v>
      </c>
      <c r="U51" s="673">
        <f>IF(INDEX(Historical!$H$7:$H$1250,MATCH(B51,Historical!$B$7:$B$1281,0))=0,"n/a",((INDEX(Historical!$C$7:$C$1259,MATCH(B51,Historical!$B$7:$B$1281,0))/INDEX(Historical!$H$7:$H$1250,MATCH(B51,Historical!$B$7:$B$1281,0)))^(1/5)-1)*100)</f>
        <v>5.5043410037805884</v>
      </c>
      <c r="V51" s="673">
        <f>IF(INDEX(Historical!$O$7:$O$1250,MATCH(B51,Historical!$B$7:$B$1281,0))=0,"n/a",((INDEX(Historical!$C$7:$C$1259,MATCH(B51,Historical!$B$7:$B$1281,0))/INDEX(Historical!$O$7:$O$1250,MATCH(B51,Historical!$B$7:$B$1281,0)))^(1/10)-1)*100)</f>
        <v>5.3250865773929013</v>
      </c>
      <c r="W51" s="674">
        <f t="shared" si="3"/>
        <v>1.0336622557741488</v>
      </c>
      <c r="X51" s="675" t="str">
        <f t="shared" si="4"/>
        <v>n/a</v>
      </c>
      <c r="Y51" s="842" t="s">
        <v>4314</v>
      </c>
      <c r="Z51" s="624" t="str">
        <f t="shared" si="5"/>
        <v>n/a</v>
      </c>
      <c r="AA51" s="853" t="str">
        <f t="shared" si="6"/>
        <v>n/a</v>
      </c>
      <c r="AB51" s="854">
        <v>12</v>
      </c>
      <c r="AC51" s="833">
        <v>-0.64</v>
      </c>
      <c r="AD51" s="833" t="s">
        <v>136</v>
      </c>
      <c r="AE51" s="833">
        <v>2.88</v>
      </c>
      <c r="AF51" s="833">
        <v>2.15</v>
      </c>
      <c r="AG51" s="833" t="s">
        <v>136</v>
      </c>
      <c r="AH51" s="833" t="s">
        <v>136</v>
      </c>
      <c r="AI51" s="833" t="s">
        <v>136</v>
      </c>
      <c r="AJ51" s="833">
        <v>-86.13</v>
      </c>
      <c r="AK51" s="833" t="s">
        <v>136</v>
      </c>
      <c r="AL51" s="845">
        <v>11330</v>
      </c>
      <c r="AM51" s="839" t="s">
        <v>136</v>
      </c>
      <c r="AN51" s="833" t="s">
        <v>136</v>
      </c>
      <c r="AO51" s="711" t="str">
        <f t="shared" si="7"/>
        <v>n/a</v>
      </c>
      <c r="AP51" s="712">
        <f t="shared" si="8"/>
        <v>8.382805822543915</v>
      </c>
      <c r="AQ51" s="855" t="str">
        <f t="shared" si="9"/>
        <v>n/a</v>
      </c>
      <c r="AR51" s="624">
        <f>INDEX(Historical!$C$7:$C$1259,MATCH(B51,Historical!$B$7:$B$1281,0))*IF(AH51="n/a",1.03,IF(AH51&lt;0,1.01,IF(AH51&gt;10,1.1,(1+AH51/100))))</f>
        <v>1.7880800000000001</v>
      </c>
      <c r="AS51" s="853">
        <f t="shared" si="10"/>
        <v>1.8417224000000001</v>
      </c>
      <c r="AT51" s="853">
        <f t="shared" si="16"/>
        <v>1.8969740720000001</v>
      </c>
      <c r="AU51" s="853">
        <f t="shared" si="16"/>
        <v>1.9538832941600002</v>
      </c>
      <c r="AV51" s="853">
        <f t="shared" si="16"/>
        <v>2.0124997929848001</v>
      </c>
      <c r="AW51" s="624">
        <f t="shared" si="12"/>
        <v>9.4931595591448001</v>
      </c>
      <c r="AX51" s="719">
        <f t="shared" si="13"/>
        <v>22.490309308563848</v>
      </c>
      <c r="AY51" s="900" t="s">
        <v>136</v>
      </c>
      <c r="AZ51" s="839">
        <v>163.16999999999999</v>
      </c>
      <c r="BA51" s="839">
        <v>-15.36</v>
      </c>
      <c r="BB51" s="839">
        <v>-6.1</v>
      </c>
      <c r="BC51" s="839">
        <v>21.18</v>
      </c>
      <c r="BE51" s="597">
        <v>2010</v>
      </c>
      <c r="BF51" s="865">
        <f t="shared" si="14"/>
        <v>0</v>
      </c>
      <c r="BG51" s="849" t="s">
        <v>136</v>
      </c>
    </row>
    <row r="52" spans="1:59" ht="11.25" customHeight="1" x14ac:dyDescent="0.2">
      <c r="A52" s="838" t="s">
        <v>458</v>
      </c>
      <c r="B52" s="842" t="s">
        <v>459</v>
      </c>
      <c r="C52" s="898" t="s">
        <v>108</v>
      </c>
      <c r="D52" s="898" t="s">
        <v>4273</v>
      </c>
      <c r="E52" s="705">
        <v>17</v>
      </c>
      <c r="F52" s="1139">
        <v>213</v>
      </c>
      <c r="G52" s="1139" t="s">
        <v>115</v>
      </c>
      <c r="H52" s="1139" t="s">
        <v>115</v>
      </c>
      <c r="I52" s="841">
        <v>27.99</v>
      </c>
      <c r="J52" s="624">
        <f t="shared" si="0"/>
        <v>3.1439799928545913</v>
      </c>
      <c r="K52" s="844">
        <v>0.22</v>
      </c>
      <c r="L52" s="854">
        <v>4</v>
      </c>
      <c r="M52" s="615">
        <f t="shared" si="1"/>
        <v>0.88</v>
      </c>
      <c r="N52" s="837" t="s">
        <v>135</v>
      </c>
      <c r="O52" s="706">
        <v>0.2</v>
      </c>
      <c r="P52" s="904">
        <v>43598</v>
      </c>
      <c r="Q52" s="904">
        <v>43630</v>
      </c>
      <c r="R52" s="615">
        <f t="shared" si="2"/>
        <v>9.9999999999999947</v>
      </c>
      <c r="S52" s="673">
        <f>IF(INDEX(Historical!$D$7:$D$1257,MATCH(B52,Historical!$B$7:$B$1281,0))=0,"n/a",(INDEX(Historical!$C$7:$C$1259,MATCH(B52,Historical!$B$7:$B$1281,0))/INDEX(Historical!$D$7:$D$1257,MATCH(B52,Historical!$B$7:$B$1281,0))-1)*100)</f>
        <v>2.3255813953488413</v>
      </c>
      <c r="T52" s="673">
        <f>IF(INDEX(Historical!$F$7:$F$1250,MATCH(B52,Historical!$B$7:$B$1281,0))=0,"n/a",((INDEX(Historical!$C$7:$C$1259,MATCH(B52,Historical!$B$7:$B$1281,0))/INDEX(Historical!$F$7:$F$1250,MATCH(B52,Historical!$B$7:$B$1281,0)))^(1/3)-1)*100)</f>
        <v>5.6295191645437948</v>
      </c>
      <c r="U52" s="673">
        <f>IF(INDEX(Historical!$H$7:$H$1250,MATCH(B52,Historical!$B$7:$B$1281,0))=0,"n/a",((INDEX(Historical!$C$7:$C$1259,MATCH(B52,Historical!$B$7:$B$1281,0))/INDEX(Historical!$H$7:$H$1250,MATCH(B52,Historical!$B$7:$B$1281,0)))^(1/5)-1)*100)</f>
        <v>5.4995267513761492</v>
      </c>
      <c r="V52" s="673">
        <f>IF(INDEX(Historical!$O$7:$O$1250,MATCH(B52,Historical!$B$7:$B$1281,0))=0,"n/a",((INDEX(Historical!$C$7:$C$1259,MATCH(B52,Historical!$B$7:$B$1281,0))/INDEX(Historical!$O$7:$O$1250,MATCH(B52,Historical!$B$7:$B$1281,0)))^(1/10)-1)*100)</f>
        <v>6.5994318432685661</v>
      </c>
      <c r="W52" s="674">
        <f t="shared" si="3"/>
        <v>0.83333336596023455</v>
      </c>
      <c r="X52" s="675" t="str">
        <f t="shared" si="4"/>
        <v>n/a</v>
      </c>
      <c r="Y52" s="646" t="s">
        <v>4579</v>
      </c>
      <c r="Z52" s="624">
        <f t="shared" si="5"/>
        <v>47.058823529411761</v>
      </c>
      <c r="AA52" s="853">
        <f t="shared" si="6"/>
        <v>14.967914438502673</v>
      </c>
      <c r="AB52" s="854">
        <v>12</v>
      </c>
      <c r="AC52" s="833">
        <v>1.87</v>
      </c>
      <c r="AD52" s="833" t="s">
        <v>136</v>
      </c>
      <c r="AE52" s="833">
        <v>3.2</v>
      </c>
      <c r="AF52" s="833">
        <v>1.04</v>
      </c>
      <c r="AG52" s="833">
        <v>6.3</v>
      </c>
      <c r="AH52" s="833">
        <v>-31.4</v>
      </c>
      <c r="AI52" s="833" t="s">
        <v>136</v>
      </c>
      <c r="AJ52" s="833">
        <v>-2.2999999999999998</v>
      </c>
      <c r="AK52" s="833" t="s">
        <v>136</v>
      </c>
      <c r="AL52" s="845">
        <v>414.12</v>
      </c>
      <c r="AM52" s="839">
        <v>1.5</v>
      </c>
      <c r="AN52" s="833">
        <v>0.47</v>
      </c>
      <c r="AO52" s="711">
        <f t="shared" si="7"/>
        <v>-6.3244076942719314</v>
      </c>
      <c r="AP52" s="712">
        <f t="shared" si="8"/>
        <v>8.6435067442307414</v>
      </c>
      <c r="AQ52" s="855">
        <f t="shared" si="9"/>
        <v>-16.822462925398007</v>
      </c>
      <c r="AR52" s="624">
        <f>INDEX(Historical!$C$7:$C$1259,MATCH(B52,Historical!$B$7:$B$1281,0))*IF(AH52="n/a",1.03,IF(AH52&lt;0,1.01,IF(AH52&gt;10,1.1,(1+AH52/100))))</f>
        <v>0.88880000000000003</v>
      </c>
      <c r="AS52" s="853">
        <f t="shared" si="10"/>
        <v>0.91546400000000006</v>
      </c>
      <c r="AT52" s="853">
        <f t="shared" si="16"/>
        <v>0.94292792000000003</v>
      </c>
      <c r="AU52" s="853">
        <f t="shared" si="16"/>
        <v>0.97121575760000001</v>
      </c>
      <c r="AV52" s="853">
        <f t="shared" si="16"/>
        <v>1.0003522303280001</v>
      </c>
      <c r="AW52" s="624">
        <f t="shared" si="12"/>
        <v>4.7187599079279998</v>
      </c>
      <c r="AX52" s="719">
        <f t="shared" si="13"/>
        <v>16.858734933647732</v>
      </c>
      <c r="AY52" s="900">
        <v>0.97</v>
      </c>
      <c r="AZ52" s="839">
        <v>114.48</v>
      </c>
      <c r="BA52" s="839">
        <v>-0.91999999999999993</v>
      </c>
      <c r="BB52" s="839">
        <v>18.87</v>
      </c>
      <c r="BC52" s="839">
        <v>28.51</v>
      </c>
      <c r="BE52" s="597">
        <v>2004</v>
      </c>
      <c r="BF52" s="865">
        <f t="shared" si="14"/>
        <v>1</v>
      </c>
      <c r="BG52" s="849">
        <v>0.70000000000000007</v>
      </c>
    </row>
    <row r="53" spans="1:59" ht="11.25" customHeight="1" x14ac:dyDescent="0.2">
      <c r="A53" s="838" t="s">
        <v>470</v>
      </c>
      <c r="B53" s="842" t="s">
        <v>471</v>
      </c>
      <c r="C53" s="898" t="s">
        <v>131</v>
      </c>
      <c r="D53" s="898" t="s">
        <v>4263</v>
      </c>
      <c r="E53" s="705">
        <v>14</v>
      </c>
      <c r="F53" s="1139">
        <v>269</v>
      </c>
      <c r="G53" s="1139" t="s">
        <v>106</v>
      </c>
      <c r="H53" s="1139" t="s">
        <v>106</v>
      </c>
      <c r="I53" s="841">
        <v>50.95</v>
      </c>
      <c r="J53" s="624">
        <f t="shared" si="0"/>
        <v>4.003925417075564</v>
      </c>
      <c r="K53" s="844">
        <v>0.51</v>
      </c>
      <c r="L53" s="854">
        <v>4</v>
      </c>
      <c r="M53" s="615">
        <f t="shared" si="1"/>
        <v>2.04</v>
      </c>
      <c r="N53" s="837" t="s">
        <v>151</v>
      </c>
      <c r="O53" s="709">
        <v>0.48499999999999999</v>
      </c>
      <c r="P53" s="606">
        <v>44252</v>
      </c>
      <c r="Q53" s="606">
        <v>44286</v>
      </c>
      <c r="R53" s="615">
        <f t="shared" si="2"/>
        <v>5.1546391752577367</v>
      </c>
      <c r="S53" s="673">
        <f>IF(INDEX(Historical!$D$7:$D$1257,MATCH(B53,Historical!$B$7:$B$1281,0))=0,"n/a",(INDEX(Historical!$C$7:$C$1259,MATCH(B53,Historical!$B$7:$B$1281,0))/INDEX(Historical!$D$7:$D$1257,MATCH(B53,Historical!$B$7:$B$1281,0))-1)*100)</f>
        <v>7.2415699281370927</v>
      </c>
      <c r="T53" s="673">
        <f>IF(INDEX(Historical!$F$7:$F$1250,MATCH(B53,Historical!$B$7:$B$1281,0))=0,"n/a",((INDEX(Historical!$C$7:$C$1259,MATCH(B53,Historical!$B$7:$B$1281,0))/INDEX(Historical!$F$7:$F$1250,MATCH(B53,Historical!$B$7:$B$1281,0)))^(1/3)-1)*100)</f>
        <v>7.3997632636894295</v>
      </c>
      <c r="U53" s="673">
        <f>IF(INDEX(Historical!$H$7:$H$1250,MATCH(B53,Historical!$B$7:$B$1281,0))=0,"n/a",((INDEX(Historical!$C$7:$C$1259,MATCH(B53,Historical!$B$7:$B$1281,0))/INDEX(Historical!$H$7:$H$1250,MATCH(B53,Historical!$B$7:$B$1281,0)))^(1/5)-1)*100)</f>
        <v>8.8085251618933889</v>
      </c>
      <c r="V53" s="673">
        <f>IF(INDEX(Historical!$O$7:$O$1250,MATCH(B53,Historical!$B$7:$B$1281,0))=0,"n/a",((INDEX(Historical!$C$7:$C$1259,MATCH(B53,Historical!$B$7:$B$1281,0))/INDEX(Historical!$O$7:$O$1250,MATCH(B53,Historical!$B$7:$B$1281,0)))^(1/10)-1)*100)</f>
        <v>11.384761544456424</v>
      </c>
      <c r="W53" s="674">
        <f t="shared" si="3"/>
        <v>0.7737118715659459</v>
      </c>
      <c r="X53" s="675" t="str">
        <f t="shared" si="4"/>
        <v>n/a</v>
      </c>
      <c r="Y53" s="1047" t="s">
        <v>4321</v>
      </c>
      <c r="Z53" s="624">
        <f t="shared" si="5"/>
        <v>425</v>
      </c>
      <c r="AA53" s="853">
        <f t="shared" si="6"/>
        <v>106.14583333333334</v>
      </c>
      <c r="AB53" s="854">
        <v>12</v>
      </c>
      <c r="AC53" s="833">
        <v>0.48</v>
      </c>
      <c r="AD53" s="833">
        <v>2.63</v>
      </c>
      <c r="AE53" s="833">
        <v>2.38</v>
      </c>
      <c r="AF53" s="833">
        <v>2.85</v>
      </c>
      <c r="AG53" s="833">
        <v>2.9000000000000004</v>
      </c>
      <c r="AH53" s="833">
        <v>177.1</v>
      </c>
      <c r="AI53" s="833">
        <v>3.51</v>
      </c>
      <c r="AJ53" s="833">
        <v>-2.2200000000000002</v>
      </c>
      <c r="AK53" s="833">
        <v>41.3</v>
      </c>
      <c r="AL53" s="845">
        <v>21110</v>
      </c>
      <c r="AM53" s="839">
        <v>42.3</v>
      </c>
      <c r="AN53" s="833">
        <v>0</v>
      </c>
      <c r="AO53" s="711">
        <f t="shared" si="7"/>
        <v>-93.333382754364393</v>
      </c>
      <c r="AP53" s="712">
        <f t="shared" si="8"/>
        <v>12.812450578968953</v>
      </c>
      <c r="AQ53" s="855">
        <f t="shared" si="9"/>
        <v>266.67613624135527</v>
      </c>
      <c r="AR53" s="624">
        <f>INDEX(Historical!$C$7:$C$1259,MATCH(B53,Historical!$B$7:$B$1281,0))*IF(AH53="n/a",1.03,IF(AH53&lt;0,1.01,IF(AH53&gt;10,1.1,(1+AH53/100))))</f>
        <v>2.1339999999999999</v>
      </c>
      <c r="AS53" s="853">
        <f t="shared" si="10"/>
        <v>2.2089033999999996</v>
      </c>
      <c r="AT53" s="853">
        <f t="shared" si="16"/>
        <v>2.4297937399999996</v>
      </c>
      <c r="AU53" s="853">
        <f t="shared" si="16"/>
        <v>2.6727731139999999</v>
      </c>
      <c r="AV53" s="853">
        <f t="shared" si="16"/>
        <v>2.9400504254000004</v>
      </c>
      <c r="AW53" s="624">
        <f t="shared" si="12"/>
        <v>12.385520679399999</v>
      </c>
      <c r="AX53" s="719">
        <f t="shared" si="13"/>
        <v>24.309167182335621</v>
      </c>
      <c r="AY53" s="900">
        <v>0.8</v>
      </c>
      <c r="AZ53" s="839">
        <v>121.66</v>
      </c>
      <c r="BA53" s="839">
        <v>-6.92</v>
      </c>
      <c r="BB53" s="839">
        <v>-1.41</v>
      </c>
      <c r="BC53" s="839">
        <v>9.3000000000000007</v>
      </c>
      <c r="BE53" s="597">
        <v>2008</v>
      </c>
      <c r="BF53" s="865">
        <f t="shared" si="14"/>
        <v>1</v>
      </c>
      <c r="BG53" s="849">
        <v>0.3</v>
      </c>
    </row>
    <row r="54" spans="1:59" ht="11.25" customHeight="1" x14ac:dyDescent="0.2">
      <c r="A54" s="831" t="s">
        <v>976</v>
      </c>
      <c r="B54" s="842" t="s">
        <v>977</v>
      </c>
      <c r="C54" s="898" t="s">
        <v>108</v>
      </c>
      <c r="D54" s="898" t="s">
        <v>4269</v>
      </c>
      <c r="E54" s="705">
        <v>10</v>
      </c>
      <c r="F54" s="1139">
        <v>389</v>
      </c>
      <c r="G54" s="1139" t="s">
        <v>37</v>
      </c>
      <c r="H54" s="1139" t="s">
        <v>37</v>
      </c>
      <c r="I54" s="841">
        <v>42.16</v>
      </c>
      <c r="J54" s="624">
        <f t="shared" si="0"/>
        <v>2.9411764705882355</v>
      </c>
      <c r="K54" s="844">
        <v>0.31</v>
      </c>
      <c r="L54" s="854">
        <v>4</v>
      </c>
      <c r="M54" s="615">
        <f t="shared" si="1"/>
        <v>1.24</v>
      </c>
      <c r="N54" s="837" t="s">
        <v>454</v>
      </c>
      <c r="O54" s="706">
        <v>0.28000000000000003</v>
      </c>
      <c r="P54" s="904">
        <v>43672</v>
      </c>
      <c r="Q54" s="904">
        <v>43686</v>
      </c>
      <c r="R54" s="615">
        <f t="shared" si="2"/>
        <v>10.714285714285703</v>
      </c>
      <c r="S54" s="673">
        <f>IF(INDEX(Historical!$D$7:$D$1257,MATCH(B54,Historical!$B$7:$B$1281,0))=0,"n/a",(INDEX(Historical!$C$7:$C$1259,MATCH(B54,Historical!$B$7:$B$1281,0))/INDEX(Historical!$D$7:$D$1257,MATCH(B54,Historical!$B$7:$B$1281,0))-1)*100)</f>
        <v>5.0847457627118731</v>
      </c>
      <c r="T54" s="673">
        <f>IF(INDEX(Historical!$F$7:$F$1250,MATCH(B54,Historical!$B$7:$B$1281,0))=0,"n/a",((INDEX(Historical!$C$7:$C$1259,MATCH(B54,Historical!$B$7:$B$1281,0))/INDEX(Historical!$F$7:$F$1250,MATCH(B54,Historical!$B$7:$B$1281,0)))^(1/3)-1)*100)</f>
        <v>12.972934889491604</v>
      </c>
      <c r="U54" s="673">
        <f>IF(INDEX(Historical!$H$7:$H$1250,MATCH(B54,Historical!$B$7:$B$1281,0))=0,"n/a",((INDEX(Historical!$C$7:$C$1259,MATCH(B54,Historical!$B$7:$B$1281,0))/INDEX(Historical!$H$7:$H$1250,MATCH(B54,Historical!$B$7:$B$1281,0)))^(1/5)-1)*100)</f>
        <v>12.767137012376306</v>
      </c>
      <c r="V54" s="673">
        <f>IF(INDEX(Historical!$O$7:$O$1250,MATCH(B54,Historical!$B$7:$B$1281,0))=0,"n/a",((INDEX(Historical!$C$7:$C$1259,MATCH(B54,Historical!$B$7:$B$1281,0))/INDEX(Historical!$O$7:$O$1250,MATCH(B54,Historical!$B$7:$B$1281,0)))^(1/10)-1)*100)</f>
        <v>13.164945456892996</v>
      </c>
      <c r="W54" s="674">
        <f t="shared" si="3"/>
        <v>0.96978275027274019</v>
      </c>
      <c r="X54" s="675">
        <f t="shared" si="4"/>
        <v>0.80296459197335257</v>
      </c>
      <c r="Y54" s="646" t="s">
        <v>4580</v>
      </c>
      <c r="Z54" s="624">
        <f t="shared" si="5"/>
        <v>26.724137931034488</v>
      </c>
      <c r="AA54" s="853">
        <f t="shared" si="6"/>
        <v>9.0862068965517242</v>
      </c>
      <c r="AB54" s="854">
        <v>12</v>
      </c>
      <c r="AC54" s="833">
        <v>4.6399999999999997</v>
      </c>
      <c r="AD54" s="833">
        <v>0.73</v>
      </c>
      <c r="AE54" s="833">
        <v>6.21</v>
      </c>
      <c r="AF54" s="833">
        <v>0.96</v>
      </c>
      <c r="AG54" s="833">
        <v>10.9</v>
      </c>
      <c r="AH54" s="833">
        <v>14.6</v>
      </c>
      <c r="AI54" s="833">
        <v>14.48</v>
      </c>
      <c r="AJ54" s="833">
        <v>15.9</v>
      </c>
      <c r="AK54" s="833">
        <v>12.85</v>
      </c>
      <c r="AL54" s="845">
        <v>38350</v>
      </c>
      <c r="AM54" s="839">
        <v>0.2</v>
      </c>
      <c r="AN54" s="833">
        <v>0.66</v>
      </c>
      <c r="AO54" s="711">
        <f t="shared" si="7"/>
        <v>6.6221065864128175</v>
      </c>
      <c r="AP54" s="712">
        <f t="shared" si="8"/>
        <v>15.708313482964542</v>
      </c>
      <c r="AQ54" s="855">
        <f t="shared" si="9"/>
        <v>-37.736193425109299</v>
      </c>
      <c r="AR54" s="624">
        <f>INDEX(Historical!$C$7:$C$1259,MATCH(B54,Historical!$B$7:$B$1281,0))*IF(AH54="n/a",1.03,IF(AH54&lt;0,1.01,IF(AH54&gt;10,1.1,(1+AH54/100))))</f>
        <v>1.3640000000000001</v>
      </c>
      <c r="AS54" s="853">
        <f t="shared" si="10"/>
        <v>1.5004000000000002</v>
      </c>
      <c r="AT54" s="853">
        <f t="shared" si="16"/>
        <v>1.6504400000000004</v>
      </c>
      <c r="AU54" s="853">
        <f t="shared" si="16"/>
        <v>1.8154840000000005</v>
      </c>
      <c r="AV54" s="853">
        <f t="shared" si="16"/>
        <v>1.9970324000000008</v>
      </c>
      <c r="AW54" s="624">
        <f t="shared" si="12"/>
        <v>8.3273564000000011</v>
      </c>
      <c r="AX54" s="719">
        <f t="shared" si="13"/>
        <v>19.751794117647062</v>
      </c>
      <c r="AY54" s="900">
        <v>1.04</v>
      </c>
      <c r="AZ54" s="839">
        <v>59.699999999999996</v>
      </c>
      <c r="BA54" s="839">
        <v>-9.98</v>
      </c>
      <c r="BB54" s="839">
        <v>-0.52</v>
      </c>
      <c r="BC54" s="839">
        <v>9.76</v>
      </c>
      <c r="BE54" s="597">
        <v>2011</v>
      </c>
      <c r="BF54" s="865">
        <f t="shared" si="14"/>
        <v>0</v>
      </c>
      <c r="BG54" s="849">
        <v>1</v>
      </c>
    </row>
    <row r="55" spans="1:59" ht="11.25" customHeight="1" x14ac:dyDescent="0.2">
      <c r="A55" s="831" t="s">
        <v>978</v>
      </c>
      <c r="B55" s="842" t="s">
        <v>979</v>
      </c>
      <c r="C55" s="898" t="s">
        <v>108</v>
      </c>
      <c r="D55" s="898" t="s">
        <v>4273</v>
      </c>
      <c r="E55" s="705">
        <v>10</v>
      </c>
      <c r="F55" s="1139">
        <v>425</v>
      </c>
      <c r="G55" s="1139" t="s">
        <v>115</v>
      </c>
      <c r="H55" s="1139" t="s">
        <v>115</v>
      </c>
      <c r="I55" s="841">
        <v>17.64</v>
      </c>
      <c r="J55" s="624">
        <f t="shared" si="0"/>
        <v>3.8548752834467117</v>
      </c>
      <c r="K55" s="844">
        <v>0.17</v>
      </c>
      <c r="L55" s="854">
        <v>4</v>
      </c>
      <c r="M55" s="615">
        <f t="shared" si="1"/>
        <v>0.68</v>
      </c>
      <c r="N55" s="837" t="s">
        <v>160</v>
      </c>
      <c r="O55" s="709">
        <v>0.16</v>
      </c>
      <c r="P55" s="606">
        <v>44106</v>
      </c>
      <c r="Q55" s="606">
        <v>44134</v>
      </c>
      <c r="R55" s="615">
        <f t="shared" si="2"/>
        <v>6.2500000000000053</v>
      </c>
      <c r="S55" s="673">
        <f>IF(INDEX(Historical!$D$7:$D$1257,MATCH(B55,Historical!$B$7:$B$1281,0))=0,"n/a",(INDEX(Historical!$C$7:$C$1259,MATCH(B55,Historical!$B$7:$B$1281,0))/INDEX(Historical!$D$7:$D$1257,MATCH(B55,Historical!$B$7:$B$1281,0))-1)*100)</f>
        <v>3.1746031746031855</v>
      </c>
      <c r="T55" s="673">
        <f>IF(INDEX(Historical!$F$7:$F$1250,MATCH(B55,Historical!$B$7:$B$1281,0))=0,"n/a",((INDEX(Historical!$C$7:$C$1259,MATCH(B55,Historical!$B$7:$B$1281,0))/INDEX(Historical!$F$7:$F$1250,MATCH(B55,Historical!$B$7:$B$1281,0)))^(1/3)-1)*100)</f>
        <v>7.8475777638058908</v>
      </c>
      <c r="U55" s="673">
        <f>IF(INDEX(Historical!$H$7:$H$1250,MATCH(B55,Historical!$B$7:$B$1281,0))=0,"n/a",((INDEX(Historical!$C$7:$C$1259,MATCH(B55,Historical!$B$7:$B$1281,0))/INDEX(Historical!$H$7:$H$1250,MATCH(B55,Historical!$B$7:$B$1281,0)))^(1/5)-1)*100)</f>
        <v>8.0921869234830357</v>
      </c>
      <c r="V55" s="673">
        <f>IF(INDEX(Historical!$O$7:$O$1250,MATCH(B55,Historical!$B$7:$B$1281,0))=0,"n/a",((INDEX(Historical!$C$7:$C$1259,MATCH(B55,Historical!$B$7:$B$1281,0))/INDEX(Historical!$O$7:$O$1250,MATCH(B55,Historical!$B$7:$B$1281,0)))^(1/10)-1)*100)</f>
        <v>7.4939459138378739</v>
      </c>
      <c r="W55" s="674">
        <f t="shared" si="3"/>
        <v>1.0798299075711884</v>
      </c>
      <c r="X55" s="675">
        <f t="shared" si="4"/>
        <v>0.77068446890314624</v>
      </c>
      <c r="Y55" s="647" t="s">
        <v>4323</v>
      </c>
      <c r="Z55" s="624">
        <f t="shared" si="5"/>
        <v>59.13043478260871</v>
      </c>
      <c r="AA55" s="853">
        <f t="shared" si="6"/>
        <v>15.339130434782611</v>
      </c>
      <c r="AB55" s="854">
        <v>12</v>
      </c>
      <c r="AC55" s="833">
        <v>1.1499999999999999</v>
      </c>
      <c r="AD55" s="833" t="s">
        <v>136</v>
      </c>
      <c r="AE55" s="833">
        <v>5.59</v>
      </c>
      <c r="AF55" s="833">
        <v>1.8</v>
      </c>
      <c r="AG55" s="833">
        <v>12.8</v>
      </c>
      <c r="AH55" s="833">
        <v>5.7</v>
      </c>
      <c r="AI55" s="833" t="s">
        <v>136</v>
      </c>
      <c r="AJ55" s="833">
        <v>10.5</v>
      </c>
      <c r="AK55" s="833" t="s">
        <v>136</v>
      </c>
      <c r="AL55" s="845">
        <v>97.33</v>
      </c>
      <c r="AM55" s="839">
        <v>7.0000000000000009</v>
      </c>
      <c r="AN55" s="833">
        <v>0</v>
      </c>
      <c r="AO55" s="711">
        <f t="shared" si="7"/>
        <v>-3.3920682278528638</v>
      </c>
      <c r="AP55" s="712">
        <f t="shared" si="8"/>
        <v>11.947062206929747</v>
      </c>
      <c r="AQ55" s="855">
        <f t="shared" si="9"/>
        <v>10.775919530492217</v>
      </c>
      <c r="AR55" s="624">
        <f>INDEX(Historical!$C$7:$C$1259,MATCH(B55,Historical!$B$7:$B$1281,0))*IF(AH55="n/a",1.03,IF(AH55&lt;0,1.01,IF(AH55&gt;10,1.1,(1+AH55/100))))</f>
        <v>0.68704999999999994</v>
      </c>
      <c r="AS55" s="853">
        <f t="shared" si="10"/>
        <v>0.70766149999999994</v>
      </c>
      <c r="AT55" s="853">
        <f t="shared" si="16"/>
        <v>0.72889134499999997</v>
      </c>
      <c r="AU55" s="853">
        <f t="shared" si="16"/>
        <v>0.75075808534999999</v>
      </c>
      <c r="AV55" s="853">
        <f t="shared" si="16"/>
        <v>0.77328082791050001</v>
      </c>
      <c r="AW55" s="624">
        <f t="shared" si="12"/>
        <v>3.6476417582604999</v>
      </c>
      <c r="AX55" s="719">
        <f t="shared" si="13"/>
        <v>20.678241259980158</v>
      </c>
      <c r="AY55" s="900">
        <v>0.46</v>
      </c>
      <c r="AZ55" s="839">
        <v>54.400000000000006</v>
      </c>
      <c r="BA55" s="839">
        <v>-7.870000000000001</v>
      </c>
      <c r="BB55" s="839">
        <v>5.5100000000000007</v>
      </c>
      <c r="BC55" s="839">
        <v>6.5500000000000007</v>
      </c>
      <c r="BE55" s="597">
        <v>2012</v>
      </c>
      <c r="BF55" s="865">
        <f t="shared" si="14"/>
        <v>0</v>
      </c>
      <c r="BG55" s="849">
        <v>1.4000000000000001</v>
      </c>
    </row>
    <row r="56" spans="1:59" ht="11.25" customHeight="1" x14ac:dyDescent="0.2">
      <c r="A56" s="831" t="s">
        <v>456</v>
      </c>
      <c r="B56" s="843" t="s">
        <v>457</v>
      </c>
      <c r="C56" s="898" t="s">
        <v>108</v>
      </c>
      <c r="D56" s="898" t="s">
        <v>4273</v>
      </c>
      <c r="E56" s="705">
        <v>21</v>
      </c>
      <c r="F56" s="1139">
        <v>163</v>
      </c>
      <c r="G56" s="1139" t="s">
        <v>106</v>
      </c>
      <c r="H56" s="1139" t="s">
        <v>106</v>
      </c>
      <c r="I56" s="841">
        <v>421</v>
      </c>
      <c r="J56" s="624">
        <f t="shared" si="0"/>
        <v>3.9192399049881232</v>
      </c>
      <c r="K56" s="851">
        <v>8.25</v>
      </c>
      <c r="L56" s="854">
        <v>2</v>
      </c>
      <c r="M56" s="615">
        <f t="shared" si="1"/>
        <v>16.5</v>
      </c>
      <c r="N56" s="837" t="s">
        <v>229</v>
      </c>
      <c r="O56" s="707">
        <v>7.75</v>
      </c>
      <c r="P56" s="606">
        <v>44195</v>
      </c>
      <c r="Q56" s="606">
        <v>44208</v>
      </c>
      <c r="R56" s="615">
        <f t="shared" si="2"/>
        <v>6.4516129032258061</v>
      </c>
      <c r="S56" s="673">
        <f>IF(INDEX(Historical!$D$7:$D$1257,MATCH(B56,Historical!$B$7:$B$1281,0))=0,"n/a",(INDEX(Historical!$C$7:$C$1259,MATCH(B56,Historical!$B$7:$B$1281,0))/INDEX(Historical!$D$7:$D$1257,MATCH(B56,Historical!$B$7:$B$1281,0))-1)*100)</f>
        <v>3.3333333333333437</v>
      </c>
      <c r="T56" s="673">
        <f>IF(INDEX(Historical!$F$7:$F$1250,MATCH(B56,Historical!$B$7:$B$1281,0))=0,"n/a",((INDEX(Historical!$C$7:$C$1259,MATCH(B56,Historical!$B$7:$B$1281,0))/INDEX(Historical!$F$7:$F$1250,MATCH(B56,Historical!$B$7:$B$1281,0)))^(1/3)-1)*100)</f>
        <v>4.2006377440747977</v>
      </c>
      <c r="U56" s="673">
        <f>IF(INDEX(Historical!$H$7:$H$1250,MATCH(B56,Historical!$B$7:$B$1281,0))=0,"n/a",((INDEX(Historical!$C$7:$C$1259,MATCH(B56,Historical!$B$7:$B$1281,0))/INDEX(Historical!$H$7:$H$1250,MATCH(B56,Historical!$B$7:$B$1281,0)))^(1/5)-1)*100)</f>
        <v>4.9045616780982959</v>
      </c>
      <c r="V56" s="673">
        <f>IF(INDEX(Historical!$O$7:$O$1250,MATCH(B56,Historical!$B$7:$B$1281,0))=0,"n/a",((INDEX(Historical!$C$7:$C$1259,MATCH(B56,Historical!$B$7:$B$1281,0))/INDEX(Historical!$O$7:$O$1250,MATCH(B56,Historical!$B$7:$B$1281,0)))^(1/10)-1)*100)</f>
        <v>6.9720849849201683</v>
      </c>
      <c r="W56" s="674">
        <f t="shared" si="3"/>
        <v>0.70345695566051025</v>
      </c>
      <c r="X56" s="675" t="str">
        <f t="shared" si="4"/>
        <v>n/a</v>
      </c>
      <c r="Y56" s="843"/>
      <c r="Z56" s="624" t="str">
        <f t="shared" si="5"/>
        <v>n/a</v>
      </c>
      <c r="AA56" s="853" t="str">
        <f t="shared" si="6"/>
        <v>n/a</v>
      </c>
      <c r="AB56" s="854">
        <v>12</v>
      </c>
      <c r="AC56" s="833" t="s">
        <v>136</v>
      </c>
      <c r="AD56" s="833" t="s">
        <v>136</v>
      </c>
      <c r="AE56" s="833" t="s">
        <v>136</v>
      </c>
      <c r="AF56" s="833" t="s">
        <v>136</v>
      </c>
      <c r="AG56" s="833" t="s">
        <v>136</v>
      </c>
      <c r="AH56" s="833" t="s">
        <v>136</v>
      </c>
      <c r="AI56" s="833" t="s">
        <v>136</v>
      </c>
      <c r="AJ56" s="833" t="s">
        <v>136</v>
      </c>
      <c r="AK56" s="833" t="s">
        <v>136</v>
      </c>
      <c r="AL56" s="845" t="s">
        <v>136</v>
      </c>
      <c r="AM56" s="839" t="s">
        <v>136</v>
      </c>
      <c r="AN56" s="833" t="s">
        <v>136</v>
      </c>
      <c r="AO56" s="711" t="str">
        <f t="shared" si="7"/>
        <v>n/a</v>
      </c>
      <c r="AP56" s="712">
        <f t="shared" si="8"/>
        <v>8.8238015830864196</v>
      </c>
      <c r="AQ56" s="855" t="str">
        <f t="shared" si="9"/>
        <v>n/a</v>
      </c>
      <c r="AR56" s="624">
        <f>INDEX(Historical!$C$7:$C$1259,MATCH(B56,Historical!$B$7:$B$1281,0))*IF(AH56="n/a",1.03,IF(AH56&lt;0,1.01,IF(AH56&gt;10,1.1,(1+AH56/100))))</f>
        <v>15.965</v>
      </c>
      <c r="AS56" s="853">
        <f t="shared" si="10"/>
        <v>16.443950000000001</v>
      </c>
      <c r="AT56" s="853">
        <f t="shared" si="16"/>
        <v>16.937268500000002</v>
      </c>
      <c r="AU56" s="853">
        <f t="shared" si="16"/>
        <v>17.445386555000002</v>
      </c>
      <c r="AV56" s="853">
        <f t="shared" si="16"/>
        <v>17.968748151650004</v>
      </c>
      <c r="AW56" s="624">
        <f t="shared" si="12"/>
        <v>84.760353206650009</v>
      </c>
      <c r="AX56" s="719">
        <f t="shared" si="13"/>
        <v>20.133100524144893</v>
      </c>
      <c r="AY56" s="900" t="s">
        <v>136</v>
      </c>
      <c r="AZ56" s="839" t="s">
        <v>136</v>
      </c>
      <c r="BA56" s="839" t="s">
        <v>136</v>
      </c>
      <c r="BB56" s="839" t="s">
        <v>136</v>
      </c>
      <c r="BC56" s="839" t="s">
        <v>136</v>
      </c>
      <c r="BD56" s="874" t="s">
        <v>4200</v>
      </c>
      <c r="BE56" s="597">
        <v>2001</v>
      </c>
      <c r="BF56" s="865">
        <f t="shared" si="14"/>
        <v>2</v>
      </c>
      <c r="BG56" s="849" t="s">
        <v>136</v>
      </c>
    </row>
    <row r="57" spans="1:59" ht="11.25" customHeight="1" x14ac:dyDescent="0.2">
      <c r="A57" s="831" t="s">
        <v>989</v>
      </c>
      <c r="B57" s="842" t="s">
        <v>990</v>
      </c>
      <c r="C57" s="898" t="s">
        <v>108</v>
      </c>
      <c r="D57" s="898" t="s">
        <v>4269</v>
      </c>
      <c r="E57" s="705">
        <v>12</v>
      </c>
      <c r="F57" s="1139">
        <v>302</v>
      </c>
      <c r="G57" s="1139" t="s">
        <v>106</v>
      </c>
      <c r="H57" s="1139" t="s">
        <v>106</v>
      </c>
      <c r="I57" s="841">
        <v>694.5</v>
      </c>
      <c r="J57" s="624">
        <f t="shared" si="0"/>
        <v>2.3786897048236142</v>
      </c>
      <c r="K57" s="844">
        <v>4.13</v>
      </c>
      <c r="L57" s="854">
        <v>4</v>
      </c>
      <c r="M57" s="615">
        <f t="shared" si="1"/>
        <v>16.52</v>
      </c>
      <c r="N57" s="837" t="s">
        <v>603</v>
      </c>
      <c r="O57" s="706">
        <v>3.63</v>
      </c>
      <c r="P57" s="606">
        <v>44259</v>
      </c>
      <c r="Q57" s="606">
        <v>44278</v>
      </c>
      <c r="R57" s="615">
        <f t="shared" si="2"/>
        <v>13.774104683195592</v>
      </c>
      <c r="S57" s="673">
        <f>IF(INDEX(Historical!$D$7:$D$1257,MATCH(B57,Historical!$B$7:$B$1281,0))=0,"n/a",(INDEX(Historical!$C$7:$C$1259,MATCH(B57,Historical!$B$7:$B$1281,0))/INDEX(Historical!$D$7:$D$1257,MATCH(B57,Historical!$B$7:$B$1281,0))-1)*100)</f>
        <v>10.000000000000009</v>
      </c>
      <c r="T57" s="673">
        <f>IF(INDEX(Historical!$F$7:$F$1250,MATCH(B57,Historical!$B$7:$B$1281,0))=0,"n/a",((INDEX(Historical!$C$7:$C$1259,MATCH(B57,Historical!$B$7:$B$1281,0))/INDEX(Historical!$F$7:$F$1250,MATCH(B57,Historical!$B$7:$B$1281,0)))^(1/3)-1)*100)</f>
        <v>13.237134824019648</v>
      </c>
      <c r="U57" s="673">
        <f>IF(INDEX(Historical!$H$7:$H$1250,MATCH(B57,Historical!$B$7:$B$1281,0))=0,"n/a",((INDEX(Historical!$C$7:$C$1259,MATCH(B57,Historical!$B$7:$B$1281,0))/INDEX(Historical!$H$7:$H$1250,MATCH(B57,Historical!$B$7:$B$1281,0)))^(1/5)-1)*100)</f>
        <v>10.736304544764996</v>
      </c>
      <c r="V57" s="673">
        <f>IF(INDEX(Historical!$O$7:$O$1250,MATCH(B57,Historical!$B$7:$B$1281,0))=0,"n/a",((INDEX(Historical!$C$7:$C$1259,MATCH(B57,Historical!$B$7:$B$1281,0))/INDEX(Historical!$O$7:$O$1250,MATCH(B57,Historical!$B$7:$B$1281,0)))^(1/10)-1)*100)</f>
        <v>13.76028266674394</v>
      </c>
      <c r="W57" s="674">
        <f t="shared" si="3"/>
        <v>0.78023866259031582</v>
      </c>
      <c r="X57" s="675">
        <f t="shared" si="4"/>
        <v>1.3254696968845674</v>
      </c>
      <c r="Y57" s="842"/>
      <c r="Z57" s="624">
        <f t="shared" si="5"/>
        <v>54.847277556440901</v>
      </c>
      <c r="AA57" s="853">
        <f t="shared" si="6"/>
        <v>23.057768924302788</v>
      </c>
      <c r="AB57" s="854">
        <v>12</v>
      </c>
      <c r="AC57" s="833">
        <v>30.12</v>
      </c>
      <c r="AD57" s="833">
        <v>1.82</v>
      </c>
      <c r="AE57" s="833">
        <v>6.69</v>
      </c>
      <c r="AF57" s="833">
        <v>3.13</v>
      </c>
      <c r="AG57" s="833">
        <v>14.099999999999998</v>
      </c>
      <c r="AH57" s="833">
        <v>6.9</v>
      </c>
      <c r="AI57" s="833">
        <v>11.26</v>
      </c>
      <c r="AJ57" s="833">
        <v>8.1</v>
      </c>
      <c r="AK57" s="833">
        <v>12.68</v>
      </c>
      <c r="AL57" s="845">
        <v>105000</v>
      </c>
      <c r="AM57" s="839">
        <v>1.2</v>
      </c>
      <c r="AN57" s="833">
        <v>0.21</v>
      </c>
      <c r="AO57" s="711">
        <f t="shared" si="7"/>
        <v>-9.9427746747141779</v>
      </c>
      <c r="AP57" s="712">
        <f t="shared" si="8"/>
        <v>13.11499424958861</v>
      </c>
      <c r="AQ57" s="855">
        <f t="shared" si="9"/>
        <v>79.097511283742023</v>
      </c>
      <c r="AR57" s="624">
        <f>INDEX(Historical!$C$7:$C$1259,MATCH(B57,Historical!$B$7:$B$1281,0))*IF(AH57="n/a",1.03,IF(AH57&lt;0,1.01,IF(AH57&gt;10,1.1,(1+AH57/100))))</f>
        <v>15.521879999999999</v>
      </c>
      <c r="AS57" s="853">
        <f t="shared" si="10"/>
        <v>17.074068</v>
      </c>
      <c r="AT57" s="853">
        <f t="shared" si="16"/>
        <v>18.781474800000002</v>
      </c>
      <c r="AU57" s="853">
        <f t="shared" si="16"/>
        <v>20.659622280000004</v>
      </c>
      <c r="AV57" s="853">
        <f t="shared" si="16"/>
        <v>22.725584508000008</v>
      </c>
      <c r="AW57" s="624">
        <f t="shared" si="12"/>
        <v>94.762629588000024</v>
      </c>
      <c r="AX57" s="719">
        <f t="shared" si="13"/>
        <v>13.644727082505403</v>
      </c>
      <c r="AY57" s="900">
        <v>1.1499999999999999</v>
      </c>
      <c r="AZ57" s="839">
        <v>114.36999999999999</v>
      </c>
      <c r="BA57" s="839">
        <v>-11.87</v>
      </c>
      <c r="BB57" s="839">
        <v>-3.65</v>
      </c>
      <c r="BC57" s="839">
        <v>11.559999999999999</v>
      </c>
      <c r="BE57" s="597">
        <v>2010</v>
      </c>
      <c r="BF57" s="865">
        <f t="shared" si="14"/>
        <v>0</v>
      </c>
      <c r="BG57" s="849">
        <v>2.9000000000000004</v>
      </c>
    </row>
    <row r="58" spans="1:59" ht="11.25" customHeight="1" x14ac:dyDescent="0.2">
      <c r="A58" s="838" t="s">
        <v>452</v>
      </c>
      <c r="B58" s="842" t="s">
        <v>453</v>
      </c>
      <c r="C58" s="898" t="s">
        <v>108</v>
      </c>
      <c r="D58" s="898" t="s">
        <v>4273</v>
      </c>
      <c r="E58" s="705">
        <v>16</v>
      </c>
      <c r="F58" s="1139">
        <v>236</v>
      </c>
      <c r="G58" s="1139" t="s">
        <v>106</v>
      </c>
      <c r="H58" s="1139" t="s">
        <v>106</v>
      </c>
      <c r="I58" s="841">
        <v>37</v>
      </c>
      <c r="J58" s="624">
        <f t="shared" si="0"/>
        <v>2.4864864864864868</v>
      </c>
      <c r="K58" s="852">
        <v>0.23</v>
      </c>
      <c r="L58" s="854">
        <v>4</v>
      </c>
      <c r="M58" s="615">
        <f t="shared" si="1"/>
        <v>0.92</v>
      </c>
      <c r="N58" s="837" t="s">
        <v>236</v>
      </c>
      <c r="O58" s="709">
        <v>0.21</v>
      </c>
      <c r="P58" s="904">
        <v>43867</v>
      </c>
      <c r="Q58" s="904">
        <v>43875</v>
      </c>
      <c r="R58" s="615">
        <f t="shared" si="2"/>
        <v>9.5238095238095326</v>
      </c>
      <c r="S58" s="673">
        <f>IF(INDEX(Historical!$D$7:$D$1257,MATCH(B58,Historical!$B$7:$B$1281,0))=0,"n/a",(INDEX(Historical!$C$7:$C$1259,MATCH(B58,Historical!$B$7:$B$1281,0))/INDEX(Historical!$D$7:$D$1257,MATCH(B58,Historical!$B$7:$B$1281,0))-1)*100)</f>
        <v>14.999999999999991</v>
      </c>
      <c r="T58" s="673">
        <f>IF(INDEX(Historical!$F$7:$F$1250,MATCH(B58,Historical!$B$7:$B$1281,0))=0,"n/a",((INDEX(Historical!$C$7:$C$1259,MATCH(B58,Historical!$B$7:$B$1281,0))/INDEX(Historical!$F$7:$F$1250,MATCH(B58,Historical!$B$7:$B$1281,0)))^(1/3)-1)*100)</f>
        <v>17.995813862247644</v>
      </c>
      <c r="U58" s="673">
        <f>IF(INDEX(Historical!$H$7:$H$1250,MATCH(B58,Historical!$B$7:$B$1281,0))=0,"n/a",((INDEX(Historical!$C$7:$C$1259,MATCH(B58,Historical!$B$7:$B$1281,0))/INDEX(Historical!$H$7:$H$1250,MATCH(B58,Historical!$B$7:$B$1281,0)))^(1/5)-1)*100)</f>
        <v>15.375889616306759</v>
      </c>
      <c r="V58" s="673">
        <f>IF(INDEX(Historical!$O$7:$O$1250,MATCH(B58,Historical!$B$7:$B$1281,0))=0,"n/a",((INDEX(Historical!$C$7:$C$1259,MATCH(B58,Historical!$B$7:$B$1281,0))/INDEX(Historical!$O$7:$O$1250,MATCH(B58,Historical!$B$7:$B$1281,0)))^(1/10)-1)*100)</f>
        <v>11.673158281525753</v>
      </c>
      <c r="W58" s="674">
        <f t="shared" si="3"/>
        <v>1.3172004735548772</v>
      </c>
      <c r="X58" s="675">
        <f t="shared" si="4"/>
        <v>1.7878941414310185</v>
      </c>
      <c r="Y58" s="647" t="s">
        <v>4114</v>
      </c>
      <c r="Z58" s="624">
        <f t="shared" si="5"/>
        <v>41.441441441441441</v>
      </c>
      <c r="AA58" s="853">
        <f t="shared" si="6"/>
        <v>16.666666666666664</v>
      </c>
      <c r="AB58" s="854">
        <v>12</v>
      </c>
      <c r="AC58" s="833">
        <v>2.2200000000000002</v>
      </c>
      <c r="AD58" s="833">
        <v>1.7</v>
      </c>
      <c r="AE58" s="833">
        <v>5.01</v>
      </c>
      <c r="AF58" s="833">
        <v>1.43</v>
      </c>
      <c r="AG58" s="833">
        <v>9.5</v>
      </c>
      <c r="AH58" s="833">
        <v>6.8000000000000007</v>
      </c>
      <c r="AI58" s="833">
        <v>-0.25</v>
      </c>
      <c r="AJ58" s="833">
        <v>8.6</v>
      </c>
      <c r="AK58" s="833">
        <v>10</v>
      </c>
      <c r="AL58" s="845">
        <v>499.45</v>
      </c>
      <c r="AM58" s="839">
        <v>1</v>
      </c>
      <c r="AN58" s="833">
        <v>0.01</v>
      </c>
      <c r="AO58" s="711">
        <f t="shared" si="7"/>
        <v>1.195709436126581</v>
      </c>
      <c r="AP58" s="712">
        <f t="shared" si="8"/>
        <v>17.862376102793245</v>
      </c>
      <c r="AQ58" s="855">
        <f t="shared" si="9"/>
        <v>2.9203215725281062</v>
      </c>
      <c r="AR58" s="624">
        <f>INDEX(Historical!$C$7:$C$1259,MATCH(B58,Historical!$B$7:$B$1281,0))*IF(AH58="n/a",1.03,IF(AH58&lt;0,1.01,IF(AH58&gt;10,1.1,(1+AH58/100))))</f>
        <v>0.9825600000000001</v>
      </c>
      <c r="AS58" s="853">
        <f t="shared" si="10"/>
        <v>0.99238560000000009</v>
      </c>
      <c r="AT58" s="853">
        <f t="shared" si="16"/>
        <v>1.0916241600000003</v>
      </c>
      <c r="AU58" s="853">
        <f t="shared" si="16"/>
        <v>1.2007865760000005</v>
      </c>
      <c r="AV58" s="853">
        <f t="shared" si="16"/>
        <v>1.3208652336000006</v>
      </c>
      <c r="AW58" s="624">
        <f t="shared" si="12"/>
        <v>5.5882215696000017</v>
      </c>
      <c r="AX58" s="719">
        <f t="shared" si="13"/>
        <v>15.103301539459462</v>
      </c>
      <c r="AY58" s="900">
        <v>0.81</v>
      </c>
      <c r="AZ58" s="839">
        <v>55.46</v>
      </c>
      <c r="BA58" s="839">
        <v>-13.209999999999999</v>
      </c>
      <c r="BB58" s="839">
        <v>-1.32</v>
      </c>
      <c r="BC58" s="839">
        <v>10.23</v>
      </c>
      <c r="BE58" s="597">
        <v>2005</v>
      </c>
      <c r="BF58" s="865">
        <f t="shared" si="14"/>
        <v>1</v>
      </c>
      <c r="BG58" s="849">
        <v>1.0999999999999999</v>
      </c>
    </row>
    <row r="59" spans="1:59" ht="11.25" customHeight="1" x14ac:dyDescent="0.2">
      <c r="A59" s="831" t="s">
        <v>1014</v>
      </c>
      <c r="B59" s="842" t="s">
        <v>1015</v>
      </c>
      <c r="C59" s="898" t="s">
        <v>108</v>
      </c>
      <c r="D59" s="898" t="s">
        <v>4273</v>
      </c>
      <c r="E59" s="705">
        <v>10</v>
      </c>
      <c r="F59" s="1139">
        <v>420</v>
      </c>
      <c r="G59" s="1139" t="s">
        <v>115</v>
      </c>
      <c r="H59" s="1139" t="s">
        <v>115</v>
      </c>
      <c r="I59" s="841">
        <v>37.979999999999997</v>
      </c>
      <c r="J59" s="624">
        <f t="shared" si="0"/>
        <v>2.8436018957345977</v>
      </c>
      <c r="K59" s="844">
        <v>0.27</v>
      </c>
      <c r="L59" s="854">
        <v>4</v>
      </c>
      <c r="M59" s="615">
        <f t="shared" si="1"/>
        <v>1.08</v>
      </c>
      <c r="N59" s="837" t="s">
        <v>119</v>
      </c>
      <c r="O59" s="706">
        <v>0.26</v>
      </c>
      <c r="P59" s="606">
        <v>44043</v>
      </c>
      <c r="Q59" s="606">
        <v>44075</v>
      </c>
      <c r="R59" s="615">
        <f t="shared" si="2"/>
        <v>3.8461538461538494</v>
      </c>
      <c r="S59" s="673">
        <f>IF(INDEX(Historical!$D$7:$D$1257,MATCH(B59,Historical!$B$7:$B$1281,0))=0,"n/a",(INDEX(Historical!$C$7:$C$1259,MATCH(B59,Historical!$B$7:$B$1281,0))/INDEX(Historical!$D$7:$D$1257,MATCH(B59,Historical!$B$7:$B$1281,0))-1)*100)</f>
        <v>3.9215686274509887</v>
      </c>
      <c r="T59" s="673">
        <f>IF(INDEX(Historical!$F$7:$F$1250,MATCH(B59,Historical!$B$7:$B$1281,0))=0,"n/a",((INDEX(Historical!$C$7:$C$1259,MATCH(B59,Historical!$B$7:$B$1281,0))/INDEX(Historical!$F$7:$F$1250,MATCH(B59,Historical!$B$7:$B$1281,0)))^(1/3)-1)*100)</f>
        <v>7.2183545653511372</v>
      </c>
      <c r="U59" s="673">
        <f>IF(INDEX(Historical!$H$7:$H$1250,MATCH(B59,Historical!$B$7:$B$1281,0))=0,"n/a",((INDEX(Historical!$C$7:$C$1259,MATCH(B59,Historical!$B$7:$B$1281,0))/INDEX(Historical!$H$7:$H$1250,MATCH(B59,Historical!$B$7:$B$1281,0)))^(1/5)-1)*100)</f>
        <v>6.3266797710131994</v>
      </c>
      <c r="V59" s="673">
        <f>IF(INDEX(Historical!$O$7:$O$1250,MATCH(B59,Historical!$B$7:$B$1281,0))=0,"n/a",((INDEX(Historical!$C$7:$C$1259,MATCH(B59,Historical!$B$7:$B$1281,0))/INDEX(Historical!$O$7:$O$1250,MATCH(B59,Historical!$B$7:$B$1281,0)))^(1/10)-1)*100)</f>
        <v>6.5888517787053402</v>
      </c>
      <c r="W59" s="674">
        <f t="shared" si="3"/>
        <v>0.96020975786107976</v>
      </c>
      <c r="X59" s="675">
        <f t="shared" si="4"/>
        <v>0.81111279115553836</v>
      </c>
      <c r="Y59" s="638"/>
      <c r="Z59" s="624">
        <f t="shared" si="5"/>
        <v>66.25766871165645</v>
      </c>
      <c r="AA59" s="853">
        <f t="shared" si="6"/>
        <v>23.300613496932517</v>
      </c>
      <c r="AB59" s="854">
        <v>12</v>
      </c>
      <c r="AC59" s="833">
        <v>1.63</v>
      </c>
      <c r="AD59" s="833">
        <v>3.38</v>
      </c>
      <c r="AE59" s="833">
        <v>4.47</v>
      </c>
      <c r="AF59" s="833">
        <v>1.25</v>
      </c>
      <c r="AG59" s="833">
        <v>6</v>
      </c>
      <c r="AH59" s="833">
        <v>-3.5999999999999996</v>
      </c>
      <c r="AI59" s="833">
        <v>7.1</v>
      </c>
      <c r="AJ59" s="833">
        <v>7.8</v>
      </c>
      <c r="AK59" s="833">
        <v>7.0000000000000009</v>
      </c>
      <c r="AL59" s="845">
        <v>749.21</v>
      </c>
      <c r="AM59" s="839">
        <v>1.4000000000000001</v>
      </c>
      <c r="AN59" s="833">
        <v>0.2</v>
      </c>
      <c r="AO59" s="711">
        <f t="shared" si="7"/>
        <v>-14.130331830184719</v>
      </c>
      <c r="AP59" s="712">
        <f t="shared" si="8"/>
        <v>9.1702816667477975</v>
      </c>
      <c r="AQ59" s="855">
        <f t="shared" si="9"/>
        <v>13.775152278841695</v>
      </c>
      <c r="AR59" s="624">
        <f>INDEX(Historical!$C$7:$C$1259,MATCH(B59,Historical!$B$7:$B$1281,0))*IF(AH59="n/a",1.03,IF(AH59&lt;0,1.01,IF(AH59&gt;10,1.1,(1+AH59/100))))</f>
        <v>1.0706</v>
      </c>
      <c r="AS59" s="853">
        <f t="shared" si="10"/>
        <v>1.1466125999999999</v>
      </c>
      <c r="AT59" s="853">
        <f t="shared" si="16"/>
        <v>1.2268754819999999</v>
      </c>
      <c r="AU59" s="853">
        <f t="shared" si="16"/>
        <v>1.3127567657399999</v>
      </c>
      <c r="AV59" s="853">
        <f t="shared" si="16"/>
        <v>1.4046497393418</v>
      </c>
      <c r="AW59" s="624">
        <f t="shared" si="12"/>
        <v>6.1614945870817994</v>
      </c>
      <c r="AX59" s="719">
        <f t="shared" si="13"/>
        <v>16.222997859615059</v>
      </c>
      <c r="AY59" s="900">
        <v>0.91</v>
      </c>
      <c r="AZ59" s="839">
        <v>71.08</v>
      </c>
      <c r="BA59" s="839">
        <v>-5.0500000000000007</v>
      </c>
      <c r="BB59" s="839">
        <v>14.790000000000001</v>
      </c>
      <c r="BC59" s="839">
        <v>31.46</v>
      </c>
      <c r="BE59" s="597">
        <v>2011</v>
      </c>
      <c r="BF59" s="865">
        <f t="shared" si="14"/>
        <v>0</v>
      </c>
      <c r="BG59" s="849">
        <v>0.70000000000000007</v>
      </c>
    </row>
    <row r="60" spans="1:59" ht="11.25" customHeight="1" x14ac:dyDescent="0.2">
      <c r="A60" s="831" t="s">
        <v>1002</v>
      </c>
      <c r="B60" s="842" t="s">
        <v>1003</v>
      </c>
      <c r="C60" s="898" t="s">
        <v>153</v>
      </c>
      <c r="D60" s="898" t="s">
        <v>4283</v>
      </c>
      <c r="E60" s="705">
        <v>12</v>
      </c>
      <c r="F60" s="1139">
        <v>293</v>
      </c>
      <c r="G60" s="1139" t="s">
        <v>115</v>
      </c>
      <c r="H60" s="1139" t="s">
        <v>115</v>
      </c>
      <c r="I60" s="841">
        <v>61.33</v>
      </c>
      <c r="J60" s="624">
        <f t="shared" si="0"/>
        <v>3.1958258601010927</v>
      </c>
      <c r="K60" s="844">
        <v>0.49</v>
      </c>
      <c r="L60" s="854">
        <v>4</v>
      </c>
      <c r="M60" s="615">
        <f t="shared" si="1"/>
        <v>1.96</v>
      </c>
      <c r="N60" s="837" t="s">
        <v>139</v>
      </c>
      <c r="O60" s="706">
        <v>0.45</v>
      </c>
      <c r="P60" s="606">
        <v>44196</v>
      </c>
      <c r="Q60" s="606">
        <v>44228</v>
      </c>
      <c r="R60" s="615">
        <f t="shared" si="2"/>
        <v>8.888888888888884</v>
      </c>
      <c r="S60" s="673">
        <f>IF(INDEX(Historical!$D$7:$D$1257,MATCH(B60,Historical!$B$7:$B$1281,0))=0,"n/a",(INDEX(Historical!$C$7:$C$1259,MATCH(B60,Historical!$B$7:$B$1281,0))/INDEX(Historical!$D$7:$D$1257,MATCH(B60,Historical!$B$7:$B$1281,0))-1)*100)</f>
        <v>9.7560975609756184</v>
      </c>
      <c r="T60" s="673">
        <f>IF(INDEX(Historical!$F$7:$F$1250,MATCH(B60,Historical!$B$7:$B$1281,0))=0,"n/a",((INDEX(Historical!$C$7:$C$1259,MATCH(B60,Historical!$B$7:$B$1281,0))/INDEX(Historical!$F$7:$F$1250,MATCH(B60,Historical!$B$7:$B$1281,0)))^(1/3)-1)*100)</f>
        <v>4.8856246288386806</v>
      </c>
      <c r="U60" s="673">
        <f>IF(INDEX(Historical!$H$7:$H$1250,MATCH(B60,Historical!$B$7:$B$1281,0))=0,"n/a",((INDEX(Historical!$C$7:$C$1259,MATCH(B60,Historical!$B$7:$B$1281,0))/INDEX(Historical!$H$7:$H$1250,MATCH(B60,Historical!$B$7:$B$1281,0)))^(1/5)-1)*100)</f>
        <v>3.9925333043306255</v>
      </c>
      <c r="V60" s="673">
        <f>IF(INDEX(Historical!$O$7:$O$1250,MATCH(B60,Historical!$B$7:$B$1281,0))=0,"n/a",((INDEX(Historical!$C$7:$C$1259,MATCH(B60,Historical!$B$7:$B$1281,0))/INDEX(Historical!$O$7:$O$1250,MATCH(B60,Historical!$B$7:$B$1281,0)))^(1/10)-1)*100)</f>
        <v>3.4680474431194597</v>
      </c>
      <c r="W60" s="674">
        <f t="shared" si="3"/>
        <v>1.151233761882853</v>
      </c>
      <c r="X60" s="675" t="str">
        <f t="shared" si="4"/>
        <v>n/a</v>
      </c>
      <c r="Y60" s="634"/>
      <c r="Z60" s="624" t="str">
        <f t="shared" si="5"/>
        <v>n/a</v>
      </c>
      <c r="AA60" s="853" t="str">
        <f t="shared" si="6"/>
        <v>n/a</v>
      </c>
      <c r="AB60" s="854">
        <v>8</v>
      </c>
      <c r="AC60" s="833">
        <v>-4.0199999999999996</v>
      </c>
      <c r="AD60" s="833" t="s">
        <v>136</v>
      </c>
      <c r="AE60" s="833">
        <v>3.3</v>
      </c>
      <c r="AF60" s="833">
        <v>3.7</v>
      </c>
      <c r="AG60" s="833">
        <v>-19.3</v>
      </c>
      <c r="AH60" s="833">
        <v>-298.8</v>
      </c>
      <c r="AI60" s="833">
        <v>7.33</v>
      </c>
      <c r="AJ60" s="833">
        <v>-44.4</v>
      </c>
      <c r="AK60" s="833">
        <v>21.349999999999998</v>
      </c>
      <c r="AL60" s="845">
        <v>140100</v>
      </c>
      <c r="AM60" s="839">
        <v>0.1</v>
      </c>
      <c r="AN60" s="833">
        <v>1.34</v>
      </c>
      <c r="AO60" s="711" t="str">
        <f t="shared" si="7"/>
        <v>n/a</v>
      </c>
      <c r="AP60" s="712">
        <f t="shared" si="8"/>
        <v>7.1883591644317182</v>
      </c>
      <c r="AQ60" s="855" t="str">
        <f t="shared" si="9"/>
        <v>n/a</v>
      </c>
      <c r="AR60" s="624">
        <f>INDEX(Historical!$C$7:$C$1259,MATCH(B60,Historical!$B$7:$B$1281,0))*IF(AH60="n/a",1.03,IF(AH60&lt;0,1.01,IF(AH60&gt;10,1.1,(1+AH60/100))))</f>
        <v>1.8180000000000001</v>
      </c>
      <c r="AS60" s="853">
        <f t="shared" si="10"/>
        <v>1.9512593999999999</v>
      </c>
      <c r="AT60" s="853">
        <f t="shared" si="16"/>
        <v>2.1463853400000001</v>
      </c>
      <c r="AU60" s="853">
        <f t="shared" si="16"/>
        <v>2.3610238740000002</v>
      </c>
      <c r="AV60" s="853">
        <f t="shared" si="16"/>
        <v>2.5971262614000006</v>
      </c>
      <c r="AW60" s="624">
        <f t="shared" si="12"/>
        <v>10.873794875400002</v>
      </c>
      <c r="AX60" s="719">
        <f t="shared" si="13"/>
        <v>17.729976969509213</v>
      </c>
      <c r="AY60" s="900">
        <v>0.61</v>
      </c>
      <c r="AZ60" s="839">
        <v>34.03</v>
      </c>
      <c r="BA60" s="839">
        <v>-8.68</v>
      </c>
      <c r="BB60" s="839">
        <v>-1.53</v>
      </c>
      <c r="BC60" s="839">
        <v>0.63</v>
      </c>
      <c r="BE60" s="597">
        <v>2010</v>
      </c>
      <c r="BF60" s="865">
        <f t="shared" si="14"/>
        <v>0</v>
      </c>
      <c r="BG60" s="849">
        <v>-7.1999999999999993</v>
      </c>
    </row>
    <row r="61" spans="1:59" ht="11.25" customHeight="1" x14ac:dyDescent="0.2">
      <c r="A61" s="838" t="s">
        <v>463</v>
      </c>
      <c r="B61" s="842" t="s">
        <v>464</v>
      </c>
      <c r="C61" s="898" t="s">
        <v>108</v>
      </c>
      <c r="D61" s="898" t="s">
        <v>4273</v>
      </c>
      <c r="E61" s="705">
        <v>16</v>
      </c>
      <c r="F61" s="1139">
        <v>247</v>
      </c>
      <c r="G61" s="1139" t="s">
        <v>37</v>
      </c>
      <c r="H61" s="1139" t="s">
        <v>37</v>
      </c>
      <c r="I61" s="841">
        <v>86.06</v>
      </c>
      <c r="J61" s="624">
        <f t="shared" si="0"/>
        <v>2.416918429003021</v>
      </c>
      <c r="K61" s="844">
        <v>0.52</v>
      </c>
      <c r="L61" s="854">
        <v>4</v>
      </c>
      <c r="M61" s="615">
        <f t="shared" si="1"/>
        <v>2.08</v>
      </c>
      <c r="N61" s="837" t="s">
        <v>465</v>
      </c>
      <c r="O61" s="706">
        <v>0.51</v>
      </c>
      <c r="P61" s="606">
        <v>44148</v>
      </c>
      <c r="Q61" s="606">
        <v>44159</v>
      </c>
      <c r="R61" s="615">
        <f t="shared" si="2"/>
        <v>1.9607843137254919</v>
      </c>
      <c r="S61" s="673">
        <f>IF(INDEX(Historical!$D$7:$D$1257,MATCH(B61,Historical!$B$7:$B$1281,0))=0,"n/a",(INDEX(Historical!$C$7:$C$1259,MATCH(B61,Historical!$B$7:$B$1281,0))/INDEX(Historical!$D$7:$D$1257,MATCH(B61,Historical!$B$7:$B$1281,0))-1)*100)</f>
        <v>1.990049751243772</v>
      </c>
      <c r="T61" s="673">
        <f>IF(INDEX(Historical!$F$7:$F$1250,MATCH(B61,Historical!$B$7:$B$1281,0))=0,"n/a",((INDEX(Historical!$C$7:$C$1259,MATCH(B61,Historical!$B$7:$B$1281,0))/INDEX(Historical!$F$7:$F$1250,MATCH(B61,Historical!$B$7:$B$1281,0)))^(1/3)-1)*100)</f>
        <v>5.0171427912237609</v>
      </c>
      <c r="U61" s="673">
        <f>IF(INDEX(Historical!$H$7:$H$1250,MATCH(B61,Historical!$B$7:$B$1281,0))=0,"n/a",((INDEX(Historical!$C$7:$C$1259,MATCH(B61,Historical!$B$7:$B$1281,0))/INDEX(Historical!$H$7:$H$1250,MATCH(B61,Historical!$B$7:$B$1281,0)))^(1/5)-1)*100)</f>
        <v>3.9377787480696425</v>
      </c>
      <c r="V61" s="673">
        <f>IF(INDEX(Historical!$O$7:$O$1250,MATCH(B61,Historical!$B$7:$B$1281,0))=0,"n/a",((INDEX(Historical!$C$7:$C$1259,MATCH(B61,Historical!$B$7:$B$1281,0))/INDEX(Historical!$O$7:$O$1250,MATCH(B61,Historical!$B$7:$B$1281,0)))^(1/10)-1)*100)</f>
        <v>7.5503595590436845</v>
      </c>
      <c r="W61" s="674">
        <f t="shared" si="3"/>
        <v>0.52153526163572461</v>
      </c>
      <c r="X61" s="675">
        <f t="shared" si="4"/>
        <v>0.36801670542706943</v>
      </c>
      <c r="Y61" s="843"/>
      <c r="Z61" s="624">
        <f t="shared" si="5"/>
        <v>38.805970149253731</v>
      </c>
      <c r="AA61" s="853">
        <f t="shared" si="6"/>
        <v>16.055970149253731</v>
      </c>
      <c r="AB61" s="854">
        <v>12</v>
      </c>
      <c r="AC61" s="833">
        <v>5.36</v>
      </c>
      <c r="AD61" s="833">
        <v>2.35</v>
      </c>
      <c r="AE61" s="833">
        <v>4.2</v>
      </c>
      <c r="AF61" s="833">
        <v>1.18</v>
      </c>
      <c r="AG61" s="833">
        <v>7.5</v>
      </c>
      <c r="AH61" s="833">
        <v>6.4</v>
      </c>
      <c r="AI61" s="833">
        <v>-6.1</v>
      </c>
      <c r="AJ61" s="833">
        <v>10.7</v>
      </c>
      <c r="AK61" s="833">
        <v>7.0000000000000009</v>
      </c>
      <c r="AL61" s="845">
        <v>5970</v>
      </c>
      <c r="AM61" s="839">
        <v>0.70000000000000007</v>
      </c>
      <c r="AN61" s="833">
        <v>0.45</v>
      </c>
      <c r="AO61" s="711">
        <f t="shared" si="7"/>
        <v>-9.7012729721810675</v>
      </c>
      <c r="AP61" s="712">
        <f t="shared" si="8"/>
        <v>6.3546971770726639</v>
      </c>
      <c r="AQ61" s="855">
        <f t="shared" si="9"/>
        <v>-8.2369118602585658</v>
      </c>
      <c r="AR61" s="624">
        <f>INDEX(Historical!$C$7:$C$1259,MATCH(B61,Historical!$B$7:$B$1281,0))*IF(AH61="n/a",1.03,IF(AH61&lt;0,1.01,IF(AH61&gt;10,1.1,(1+AH61/100))))</f>
        <v>2.1812</v>
      </c>
      <c r="AS61" s="853">
        <f t="shared" si="10"/>
        <v>2.2030120000000002</v>
      </c>
      <c r="AT61" s="853">
        <f t="shared" si="16"/>
        <v>2.3572228400000004</v>
      </c>
      <c r="AU61" s="853">
        <f t="shared" si="16"/>
        <v>2.5222284388000005</v>
      </c>
      <c r="AV61" s="853">
        <f t="shared" si="16"/>
        <v>2.6987844295160008</v>
      </c>
      <c r="AW61" s="624">
        <f t="shared" si="12"/>
        <v>11.962447708316002</v>
      </c>
      <c r="AX61" s="719">
        <f t="shared" si="13"/>
        <v>13.900125154910532</v>
      </c>
      <c r="AY61" s="900">
        <v>1.52</v>
      </c>
      <c r="AZ61" s="839">
        <v>148.94</v>
      </c>
      <c r="BA61" s="839">
        <v>-5.56</v>
      </c>
      <c r="BB61" s="839">
        <v>11.690000000000001</v>
      </c>
      <c r="BC61" s="839">
        <v>37.71</v>
      </c>
      <c r="BE61" s="597">
        <v>2005</v>
      </c>
      <c r="BF61" s="865">
        <f t="shared" si="14"/>
        <v>1</v>
      </c>
      <c r="BG61" s="849">
        <v>0.8</v>
      </c>
    </row>
    <row r="62" spans="1:59" ht="11.25" customHeight="1" x14ac:dyDescent="0.2">
      <c r="A62" s="838" t="s">
        <v>468</v>
      </c>
      <c r="B62" s="842" t="s">
        <v>469</v>
      </c>
      <c r="C62" s="898" t="s">
        <v>4127</v>
      </c>
      <c r="D62" s="898" t="s">
        <v>4260</v>
      </c>
      <c r="E62" s="705">
        <v>14</v>
      </c>
      <c r="F62" s="1139">
        <v>263</v>
      </c>
      <c r="G62" s="1139" t="s">
        <v>106</v>
      </c>
      <c r="H62" s="1139" t="s">
        <v>106</v>
      </c>
      <c r="I62" s="841">
        <v>142.49</v>
      </c>
      <c r="J62" s="624">
        <f t="shared" si="0"/>
        <v>1.6141483612885112</v>
      </c>
      <c r="K62" s="844">
        <v>0.57499999999999996</v>
      </c>
      <c r="L62" s="854">
        <v>4</v>
      </c>
      <c r="M62" s="615">
        <f t="shared" si="1"/>
        <v>2.2999999999999998</v>
      </c>
      <c r="N62" s="837" t="s">
        <v>188</v>
      </c>
      <c r="O62" s="706">
        <v>0.54</v>
      </c>
      <c r="P62" s="606">
        <v>44088</v>
      </c>
      <c r="Q62" s="606">
        <v>44109</v>
      </c>
      <c r="R62" s="615">
        <f t="shared" si="2"/>
        <v>6.4814814814814659</v>
      </c>
      <c r="S62" s="673">
        <f>IF(INDEX(Historical!$D$7:$D$1257,MATCH(B62,Historical!$B$7:$B$1281,0))=0,"n/a",(INDEX(Historical!$C$7:$C$1259,MATCH(B62,Historical!$B$7:$B$1281,0))/INDEX(Historical!$D$7:$D$1257,MATCH(B62,Historical!$B$7:$B$1281,0))-1)*100)</f>
        <v>10.02506265664158</v>
      </c>
      <c r="T62" s="673">
        <f>IF(INDEX(Historical!$F$7:$F$1250,MATCH(B62,Historical!$B$7:$B$1281,0))=0,"n/a",((INDEX(Historical!$C$7:$C$1259,MATCH(B62,Historical!$B$7:$B$1281,0))/INDEX(Historical!$F$7:$F$1250,MATCH(B62,Historical!$B$7:$B$1281,0)))^(1/3)-1)*100)</f>
        <v>17.444245750445031</v>
      </c>
      <c r="U62" s="673">
        <f>IF(INDEX(Historical!$H$7:$H$1250,MATCH(B62,Historical!$B$7:$B$1281,0))=0,"n/a",((INDEX(Historical!$C$7:$C$1259,MATCH(B62,Historical!$B$7:$B$1281,0))/INDEX(Historical!$H$7:$H$1250,MATCH(B62,Historical!$B$7:$B$1281,0)))^(1/5)-1)*100)</f>
        <v>14.609946330448853</v>
      </c>
      <c r="V62" s="673">
        <f>IF(INDEX(Historical!$O$7:$O$1250,MATCH(B62,Historical!$B$7:$B$1281,0))=0,"n/a",((INDEX(Historical!$C$7:$C$1259,MATCH(B62,Historical!$B$7:$B$1281,0))/INDEX(Historical!$O$7:$O$1250,MATCH(B62,Historical!$B$7:$B$1281,0)))^(1/10)-1)*100)</f>
        <v>14.434234002808299</v>
      </c>
      <c r="W62" s="674">
        <f t="shared" si="3"/>
        <v>1.0121733046316395</v>
      </c>
      <c r="X62" s="675">
        <f t="shared" si="4"/>
        <v>1.2929156044645003</v>
      </c>
      <c r="Y62" s="842"/>
      <c r="Z62" s="624">
        <f t="shared" si="5"/>
        <v>51.918735891647863</v>
      </c>
      <c r="AA62" s="853">
        <f t="shared" si="6"/>
        <v>32.164785553047409</v>
      </c>
      <c r="AB62" s="854">
        <v>12</v>
      </c>
      <c r="AC62" s="833">
        <v>4.43</v>
      </c>
      <c r="AD62" s="833">
        <v>3.23</v>
      </c>
      <c r="AE62" s="833">
        <v>3.54</v>
      </c>
      <c r="AF62" s="833">
        <v>11.56</v>
      </c>
      <c r="AG62" s="833">
        <v>38.4</v>
      </c>
      <c r="AH62" s="833">
        <v>-2.7</v>
      </c>
      <c r="AI62" s="833">
        <v>8.8800000000000008</v>
      </c>
      <c r="AJ62" s="833">
        <v>11.3</v>
      </c>
      <c r="AK62" s="833">
        <v>10</v>
      </c>
      <c r="AL62" s="845">
        <v>16560</v>
      </c>
      <c r="AM62" s="839">
        <v>0.6</v>
      </c>
      <c r="AN62" s="833">
        <v>1.23</v>
      </c>
      <c r="AO62" s="711">
        <f t="shared" si="7"/>
        <v>-15.940690861310046</v>
      </c>
      <c r="AP62" s="712">
        <f t="shared" si="8"/>
        <v>16.224094691737363</v>
      </c>
      <c r="AQ62" s="855">
        <f t="shared" si="9"/>
        <v>306.51632247848875</v>
      </c>
      <c r="AR62" s="624">
        <f>INDEX(Historical!$C$7:$C$1259,MATCH(B62,Historical!$B$7:$B$1281,0))*IF(AH62="n/a",1.03,IF(AH62&lt;0,1.01,IF(AH62&gt;10,1.1,(1+AH62/100))))</f>
        <v>2.2169499999999998</v>
      </c>
      <c r="AS62" s="853">
        <f t="shared" si="10"/>
        <v>2.4138151599999995</v>
      </c>
      <c r="AT62" s="853">
        <f t="shared" si="16"/>
        <v>2.6551966759999996</v>
      </c>
      <c r="AU62" s="853">
        <f t="shared" si="16"/>
        <v>2.9207163435999997</v>
      </c>
      <c r="AV62" s="853">
        <f t="shared" si="16"/>
        <v>3.2127879779599997</v>
      </c>
      <c r="AW62" s="624">
        <f t="shared" si="12"/>
        <v>13.419466157559997</v>
      </c>
      <c r="AX62" s="719">
        <f t="shared" si="13"/>
        <v>9.4178301337356984</v>
      </c>
      <c r="AY62" s="900">
        <v>0.88</v>
      </c>
      <c r="AZ62" s="839">
        <v>73.98</v>
      </c>
      <c r="BA62" s="839">
        <v>-10.02</v>
      </c>
      <c r="BB62" s="839">
        <v>-4.3</v>
      </c>
      <c r="BC62" s="839">
        <v>3.27</v>
      </c>
      <c r="BE62" s="597">
        <v>2007</v>
      </c>
      <c r="BF62" s="865">
        <f t="shared" si="14"/>
        <v>1</v>
      </c>
      <c r="BG62" s="849">
        <v>10.7</v>
      </c>
    </row>
    <row r="63" spans="1:59" s="744" customFormat="1" ht="11.25" customHeight="1" x14ac:dyDescent="0.2">
      <c r="A63" s="619" t="s">
        <v>486</v>
      </c>
      <c r="B63" s="751" t="s">
        <v>487</v>
      </c>
      <c r="C63" s="898" t="s">
        <v>153</v>
      </c>
      <c r="D63" s="898" t="s">
        <v>4256</v>
      </c>
      <c r="E63" s="727">
        <v>24</v>
      </c>
      <c r="F63" s="1139">
        <v>143</v>
      </c>
      <c r="G63" s="1138" t="s">
        <v>106</v>
      </c>
      <c r="H63" s="1138" t="s">
        <v>106</v>
      </c>
      <c r="I63" s="737">
        <v>51.52</v>
      </c>
      <c r="J63" s="729">
        <f t="shared" si="0"/>
        <v>3.7725155279503104</v>
      </c>
      <c r="K63" s="749">
        <v>0.4859</v>
      </c>
      <c r="L63" s="731">
        <v>4</v>
      </c>
      <c r="M63" s="732">
        <f t="shared" si="1"/>
        <v>1.9436</v>
      </c>
      <c r="N63" s="733" t="s">
        <v>488</v>
      </c>
      <c r="O63" s="750">
        <v>0.48110000000000003</v>
      </c>
      <c r="P63" s="1130">
        <v>44012</v>
      </c>
      <c r="Q63" s="1130">
        <v>44027</v>
      </c>
      <c r="R63" s="732">
        <f t="shared" si="2"/>
        <v>0.99771357306172748</v>
      </c>
      <c r="S63" s="673">
        <f>IF(INDEX(Historical!$D$7:$D$1257,MATCH(B63,Historical!$B$7:$B$1281,0))=0,"n/a",(INDEX(Historical!$C$7:$C$1259,MATCH(B63,Historical!$B$7:$B$1281,0))/INDEX(Historical!$D$7:$D$1257,MATCH(B63,Historical!$B$7:$B$1281,0))-1)*100)</f>
        <v>1.0027156883225308</v>
      </c>
      <c r="T63" s="673">
        <f>IF(INDEX(Historical!$F$7:$F$1250,MATCH(B63,Historical!$B$7:$B$1281,0))=0,"n/a",((INDEX(Historical!$C$7:$C$1259,MATCH(B63,Historical!$B$7:$B$1281,0))/INDEX(Historical!$F$7:$F$1250,MATCH(B63,Historical!$B$7:$B$1281,0)))^(1/3)-1)*100)</f>
        <v>1.9972277478050415</v>
      </c>
      <c r="U63" s="673">
        <f>IF(INDEX(Historical!$H$7:$H$1250,MATCH(B63,Historical!$B$7:$B$1281,0))=0,"n/a",((INDEX(Historical!$C$7:$C$1259,MATCH(B63,Historical!$B$7:$B$1281,0))/INDEX(Historical!$H$7:$H$1250,MATCH(B63,Historical!$B$7:$B$1281,0)))^(1/5)-1)*100)</f>
        <v>5.7986766684338997</v>
      </c>
      <c r="V63" s="673">
        <f>IF(INDEX(Historical!$O$7:$O$1250,MATCH(B63,Historical!$B$7:$B$1281,0))=0,"n/a",((INDEX(Historical!$C$7:$C$1259,MATCH(B63,Historical!$B$7:$B$1281,0))/INDEX(Historical!$O$7:$O$1250,MATCH(B63,Historical!$B$7:$B$1281,0)))^(1/10)-1)*100)</f>
        <v>10.08356233280403</v>
      </c>
      <c r="W63" s="674">
        <f t="shared" si="3"/>
        <v>0.57506231201343783</v>
      </c>
      <c r="X63" s="675" t="str">
        <f t="shared" si="4"/>
        <v>n/a</v>
      </c>
      <c r="Y63" s="745"/>
      <c r="Z63" s="729">
        <f t="shared" si="5"/>
        <v>41.353191489361699</v>
      </c>
      <c r="AA63" s="736">
        <f t="shared" si="6"/>
        <v>10.961702127659574</v>
      </c>
      <c r="AB63" s="731">
        <v>6</v>
      </c>
      <c r="AC63" s="737">
        <v>4.7</v>
      </c>
      <c r="AD63" s="737">
        <v>1.47</v>
      </c>
      <c r="AE63" s="737">
        <v>0.1</v>
      </c>
      <c r="AF63" s="737">
        <v>7.78</v>
      </c>
      <c r="AG63" s="737">
        <v>86.6</v>
      </c>
      <c r="AH63" s="737">
        <v>-378.6</v>
      </c>
      <c r="AI63" s="737">
        <v>3.53</v>
      </c>
      <c r="AJ63" s="737">
        <v>-40.6</v>
      </c>
      <c r="AK63" s="737">
        <v>7.57</v>
      </c>
      <c r="AL63" s="738">
        <v>15130</v>
      </c>
      <c r="AM63" s="739">
        <v>0.3</v>
      </c>
      <c r="AN63" s="737">
        <v>3.42</v>
      </c>
      <c r="AO63" s="740">
        <f t="shared" si="7"/>
        <v>-1.3905099312753642</v>
      </c>
      <c r="AP63" s="741">
        <f t="shared" si="8"/>
        <v>9.5711921963842101</v>
      </c>
      <c r="AQ63" s="742">
        <f t="shared" si="9"/>
        <v>94.687262099092322</v>
      </c>
      <c r="AR63" s="624">
        <f>INDEX(Historical!$C$7:$C$1259,MATCH(B63,Historical!$B$7:$B$1281,0))*IF(AH63="n/a",1.03,IF(AH63&lt;0,1.01,IF(AH63&gt;10,1.1,(1+AH63/100))))</f>
        <v>1.9533399999999999</v>
      </c>
      <c r="AS63" s="736">
        <f t="shared" si="10"/>
        <v>2.0222929019999998</v>
      </c>
      <c r="AT63" s="736">
        <f t="shared" si="16"/>
        <v>2.1753804746814001</v>
      </c>
      <c r="AU63" s="736">
        <f t="shared" si="16"/>
        <v>2.3400567766147824</v>
      </c>
      <c r="AV63" s="736">
        <f t="shared" si="16"/>
        <v>2.5171990746045219</v>
      </c>
      <c r="AW63" s="729">
        <f t="shared" si="12"/>
        <v>11.008269227900703</v>
      </c>
      <c r="AX63" s="743">
        <f t="shared" si="13"/>
        <v>21.366982197012234</v>
      </c>
      <c r="AY63" s="901">
        <v>1</v>
      </c>
      <c r="AZ63" s="739">
        <v>31.929999999999996</v>
      </c>
      <c r="BA63" s="739">
        <v>-13.350000000000001</v>
      </c>
      <c r="BB63" s="739">
        <v>-4.5999999999999996</v>
      </c>
      <c r="BC63" s="739">
        <v>-1.58</v>
      </c>
      <c r="BD63" s="875"/>
      <c r="BE63" s="597">
        <v>1997</v>
      </c>
      <c r="BF63" s="865">
        <f t="shared" si="14"/>
        <v>2</v>
      </c>
      <c r="BG63" s="793">
        <v>3.3000000000000003</v>
      </c>
    </row>
    <row r="64" spans="1:59" ht="11.25" customHeight="1" x14ac:dyDescent="0.2">
      <c r="A64" s="838" t="s">
        <v>491</v>
      </c>
      <c r="B64" s="842" t="s">
        <v>492</v>
      </c>
      <c r="C64" s="898" t="s">
        <v>4127</v>
      </c>
      <c r="D64" s="898" t="s">
        <v>4260</v>
      </c>
      <c r="E64" s="705">
        <v>19</v>
      </c>
      <c r="F64" s="1139">
        <v>173</v>
      </c>
      <c r="G64" s="1139" t="s">
        <v>115</v>
      </c>
      <c r="H64" s="1139" t="s">
        <v>115</v>
      </c>
      <c r="I64" s="841">
        <v>43.08</v>
      </c>
      <c r="J64" s="624">
        <f t="shared" si="0"/>
        <v>2.506963788300836</v>
      </c>
      <c r="K64" s="844">
        <v>0.27</v>
      </c>
      <c r="L64" s="854">
        <v>4</v>
      </c>
      <c r="M64" s="615">
        <f t="shared" si="1"/>
        <v>1.08</v>
      </c>
      <c r="N64" s="837" t="s">
        <v>148</v>
      </c>
      <c r="O64" s="708">
        <v>0.26</v>
      </c>
      <c r="P64" s="904">
        <v>43801</v>
      </c>
      <c r="Q64" s="904">
        <v>43812</v>
      </c>
      <c r="R64" s="615">
        <f t="shared" si="2"/>
        <v>3.8461538461538494</v>
      </c>
      <c r="S64" s="673">
        <f>IF(INDEX(Historical!$D$7:$D$1257,MATCH(B64,Historical!$B$7:$B$1281,0))=0,"n/a",(INDEX(Historical!$C$7:$C$1259,MATCH(B64,Historical!$B$7:$B$1281,0))/INDEX(Historical!$D$7:$D$1257,MATCH(B64,Historical!$B$7:$B$1281,0))-1)*100)</f>
        <v>2.8571428571428692</v>
      </c>
      <c r="T64" s="673">
        <f>IF(INDEX(Historical!$F$7:$F$1250,MATCH(B64,Historical!$B$7:$B$1281,0))=0,"n/a",((INDEX(Historical!$C$7:$C$1259,MATCH(B64,Historical!$B$7:$B$1281,0))/INDEX(Historical!$F$7:$F$1250,MATCH(B64,Historical!$B$7:$B$1281,0)))^(1/3)-1)*100)</f>
        <v>15.302373156251491</v>
      </c>
      <c r="U64" s="673">
        <f>IF(INDEX(Historical!$H$7:$H$1250,MATCH(B64,Historical!$B$7:$B$1281,0))=0,"n/a",((INDEX(Historical!$C$7:$C$1259,MATCH(B64,Historical!$B$7:$B$1281,0))/INDEX(Historical!$H$7:$H$1250,MATCH(B64,Historical!$B$7:$B$1281,0)))^(1/5)-1)*100)</f>
        <v>10.895966981707783</v>
      </c>
      <c r="V64" s="673">
        <f>IF(INDEX(Historical!$O$7:$O$1250,MATCH(B64,Historical!$B$7:$B$1281,0))=0,"n/a",((INDEX(Historical!$C$7:$C$1259,MATCH(B64,Historical!$B$7:$B$1281,0))/INDEX(Historical!$O$7:$O$1250,MATCH(B64,Historical!$B$7:$B$1281,0)))^(1/10)-1)*100)</f>
        <v>11.515569426778537</v>
      </c>
      <c r="W64" s="674">
        <f t="shared" si="3"/>
        <v>0.94619437197522183</v>
      </c>
      <c r="X64" s="675">
        <f t="shared" si="4"/>
        <v>1.8786149968461692</v>
      </c>
      <c r="Y64" s="646" t="s">
        <v>4595</v>
      </c>
      <c r="Z64" s="624">
        <f t="shared" si="5"/>
        <v>62.427745664739888</v>
      </c>
      <c r="AA64" s="853">
        <f t="shared" si="6"/>
        <v>24.901734104046241</v>
      </c>
      <c r="AB64" s="854">
        <v>12</v>
      </c>
      <c r="AC64" s="833">
        <v>1.73</v>
      </c>
      <c r="AD64" s="833" t="s">
        <v>136</v>
      </c>
      <c r="AE64" s="833">
        <v>4.21</v>
      </c>
      <c r="AF64" s="833">
        <v>2.4700000000000002</v>
      </c>
      <c r="AG64" s="833">
        <v>11.200000000000001</v>
      </c>
      <c r="AH64" s="833">
        <v>2.1999999999999997</v>
      </c>
      <c r="AI64" s="833" t="s">
        <v>136</v>
      </c>
      <c r="AJ64" s="833">
        <v>5.8000000000000007</v>
      </c>
      <c r="AK64" s="833" t="s">
        <v>136</v>
      </c>
      <c r="AL64" s="845">
        <v>621.05999999999995</v>
      </c>
      <c r="AM64" s="839">
        <v>2.2999999999999998</v>
      </c>
      <c r="AN64" s="833">
        <v>2.13</v>
      </c>
      <c r="AO64" s="711">
        <f t="shared" si="7"/>
        <v>-11.498803334037621</v>
      </c>
      <c r="AP64" s="712">
        <f t="shared" si="8"/>
        <v>13.40293077000862</v>
      </c>
      <c r="AQ64" s="855">
        <f t="shared" si="9"/>
        <v>65.337746227390525</v>
      </c>
      <c r="AR64" s="624">
        <f>INDEX(Historical!$C$7:$C$1259,MATCH(B64,Historical!$B$7:$B$1281,0))*IF(AH64="n/a",1.03,IF(AH64&lt;0,1.01,IF(AH64&gt;10,1.1,(1+AH64/100))))</f>
        <v>1.1037600000000001</v>
      </c>
      <c r="AS64" s="853">
        <f t="shared" si="10"/>
        <v>1.1368728000000001</v>
      </c>
      <c r="AT64" s="853">
        <f t="shared" si="16"/>
        <v>1.1709789840000002</v>
      </c>
      <c r="AU64" s="853">
        <f t="shared" si="16"/>
        <v>1.2061083535200003</v>
      </c>
      <c r="AV64" s="853">
        <f t="shared" si="16"/>
        <v>1.2422916041256005</v>
      </c>
      <c r="AW64" s="624">
        <f t="shared" si="12"/>
        <v>5.8600117416456019</v>
      </c>
      <c r="AX64" s="719">
        <f t="shared" si="13"/>
        <v>13.602627069743736</v>
      </c>
      <c r="AY64" s="900">
        <v>0.83</v>
      </c>
      <c r="AZ64" s="839">
        <v>49.32</v>
      </c>
      <c r="BA64" s="839">
        <v>-15.53</v>
      </c>
      <c r="BB64" s="839">
        <v>4.84</v>
      </c>
      <c r="BC64" s="839">
        <v>7.6</v>
      </c>
      <c r="BE64" s="597">
        <v>2002</v>
      </c>
      <c r="BF64" s="865">
        <f t="shared" si="14"/>
        <v>1</v>
      </c>
      <c r="BG64" s="849">
        <v>1.5</v>
      </c>
    </row>
    <row r="65" spans="1:59" ht="11.25" customHeight="1" x14ac:dyDescent="0.2">
      <c r="A65" s="831" t="s">
        <v>489</v>
      </c>
      <c r="B65" s="842" t="s">
        <v>490</v>
      </c>
      <c r="C65" s="898" t="s">
        <v>128</v>
      </c>
      <c r="D65" s="898" t="s">
        <v>4270</v>
      </c>
      <c r="E65" s="705">
        <v>21</v>
      </c>
      <c r="F65" s="1139">
        <v>164</v>
      </c>
      <c r="G65" s="1139" t="s">
        <v>37</v>
      </c>
      <c r="H65" s="1139" t="s">
        <v>37</v>
      </c>
      <c r="I65" s="841">
        <v>201.96</v>
      </c>
      <c r="J65" s="624">
        <f t="shared" si="0"/>
        <v>0.67340067340067344</v>
      </c>
      <c r="K65" s="851">
        <v>0.34</v>
      </c>
      <c r="L65" s="854">
        <v>4</v>
      </c>
      <c r="M65" s="615">
        <f t="shared" si="1"/>
        <v>1.36</v>
      </c>
      <c r="N65" s="837" t="s">
        <v>107</v>
      </c>
      <c r="O65" s="707">
        <v>0.32</v>
      </c>
      <c r="P65" s="606">
        <v>44225</v>
      </c>
      <c r="Q65" s="606">
        <v>44242</v>
      </c>
      <c r="R65" s="615">
        <f t="shared" si="2"/>
        <v>6.2500000000000053</v>
      </c>
      <c r="S65" s="673">
        <f>IF(INDEX(Historical!$D$7:$D$1257,MATCH(B65,Historical!$B$7:$B$1281,0))=0,"n/a",(INDEX(Historical!$C$7:$C$1259,MATCH(B65,Historical!$B$7:$B$1281,0))/INDEX(Historical!$D$7:$D$1257,MATCH(B65,Historical!$B$7:$B$1281,0))-1)*100)</f>
        <v>4.9180327868852514</v>
      </c>
      <c r="T65" s="673">
        <f>IF(INDEX(Historical!$F$7:$F$1250,MATCH(B65,Historical!$B$7:$B$1281,0))=0,"n/a",((INDEX(Historical!$C$7:$C$1259,MATCH(B65,Historical!$B$7:$B$1281,0))/INDEX(Historical!$F$7:$F$1250,MATCH(B65,Historical!$B$7:$B$1281,0)))^(1/3)-1)*100)</f>
        <v>8.576704663796253</v>
      </c>
      <c r="U65" s="673">
        <f>IF(INDEX(Historical!$H$7:$H$1250,MATCH(B65,Historical!$B$7:$B$1281,0))=0,"n/a",((INDEX(Historical!$C$7:$C$1259,MATCH(B65,Historical!$B$7:$B$1281,0))/INDEX(Historical!$H$7:$H$1250,MATCH(B65,Historical!$B$7:$B$1281,0)))^(1/5)-1)*100)</f>
        <v>8.7892885777757002</v>
      </c>
      <c r="V65" s="673">
        <f>IF(INDEX(Historical!$O$7:$O$1250,MATCH(B65,Historical!$B$7:$B$1281,0))=0,"n/a",((INDEX(Historical!$C$7:$C$1259,MATCH(B65,Historical!$B$7:$B$1281,0))/INDEX(Historical!$O$7:$O$1250,MATCH(B65,Historical!$B$7:$B$1281,0)))^(1/10)-1)*100)</f>
        <v>12.195514544619957</v>
      </c>
      <c r="W65" s="674">
        <f t="shared" si="3"/>
        <v>0.72069846217789058</v>
      </c>
      <c r="X65" s="675">
        <f t="shared" si="4"/>
        <v>0.97658761975285557</v>
      </c>
      <c r="Y65" s="644"/>
      <c r="Z65" s="624">
        <f t="shared" si="5"/>
        <v>15.419501133786847</v>
      </c>
      <c r="AA65" s="853">
        <f t="shared" si="6"/>
        <v>22.897959183673471</v>
      </c>
      <c r="AB65" s="854">
        <v>12</v>
      </c>
      <c r="AC65" s="833">
        <v>8.82</v>
      </c>
      <c r="AD65" s="833">
        <v>3.13</v>
      </c>
      <c r="AE65" s="833">
        <v>0.9</v>
      </c>
      <c r="AF65" s="833">
        <v>4.0599999999999996</v>
      </c>
      <c r="AG65" s="833">
        <v>19.2</v>
      </c>
      <c r="AH65" s="833">
        <v>28.7</v>
      </c>
      <c r="AI65" s="833">
        <v>-1.21</v>
      </c>
      <c r="AJ65" s="833">
        <v>9</v>
      </c>
      <c r="AK65" s="833">
        <v>7.3999999999999995</v>
      </c>
      <c r="AL65" s="845">
        <v>7510</v>
      </c>
      <c r="AM65" s="839">
        <v>0.3</v>
      </c>
      <c r="AN65" s="833">
        <v>0.73</v>
      </c>
      <c r="AO65" s="711">
        <f t="shared" si="7"/>
        <v>-13.435269932497098</v>
      </c>
      <c r="AP65" s="712">
        <f t="shared" si="8"/>
        <v>9.4626892511763732</v>
      </c>
      <c r="AQ65" s="855">
        <f t="shared" si="9"/>
        <v>103.26852987635648</v>
      </c>
      <c r="AR65" s="624">
        <f>INDEX(Historical!$C$7:$C$1259,MATCH(B65,Historical!$B$7:$B$1281,0))*IF(AH65="n/a",1.03,IF(AH65&lt;0,1.01,IF(AH65&gt;10,1.1,(1+AH65/100))))</f>
        <v>1.4080000000000001</v>
      </c>
      <c r="AS65" s="853">
        <f t="shared" si="10"/>
        <v>1.4220800000000002</v>
      </c>
      <c r="AT65" s="853">
        <f t="shared" si="16"/>
        <v>1.5273139200000003</v>
      </c>
      <c r="AU65" s="853">
        <f t="shared" si="16"/>
        <v>1.6403351500800005</v>
      </c>
      <c r="AV65" s="853">
        <f t="shared" si="16"/>
        <v>1.7617199511859207</v>
      </c>
      <c r="AW65" s="624">
        <f t="shared" si="12"/>
        <v>7.7594490212659215</v>
      </c>
      <c r="AX65" s="719">
        <f t="shared" si="13"/>
        <v>3.8420722030431378</v>
      </c>
      <c r="AY65" s="900">
        <v>0.9</v>
      </c>
      <c r="AZ65" s="839">
        <v>77.14</v>
      </c>
      <c r="BA65" s="839">
        <v>-5.46</v>
      </c>
      <c r="BB65" s="839">
        <v>5.62</v>
      </c>
      <c r="BC65" s="839">
        <v>15.24</v>
      </c>
      <c r="BE65" s="597">
        <v>2000</v>
      </c>
      <c r="BF65" s="865">
        <f t="shared" si="14"/>
        <v>2</v>
      </c>
      <c r="BG65" s="849">
        <v>8.1</v>
      </c>
    </row>
    <row r="66" spans="1:59" ht="11.25" customHeight="1" x14ac:dyDescent="0.2">
      <c r="A66" s="831" t="s">
        <v>481</v>
      </c>
      <c r="B66" s="842" t="s">
        <v>482</v>
      </c>
      <c r="C66" s="898" t="s">
        <v>108</v>
      </c>
      <c r="D66" s="898" t="s">
        <v>4273</v>
      </c>
      <c r="E66" s="705">
        <v>23</v>
      </c>
      <c r="F66" s="1139">
        <v>153</v>
      </c>
      <c r="G66" s="1139" t="s">
        <v>106</v>
      </c>
      <c r="H66" s="1139" t="s">
        <v>106</v>
      </c>
      <c r="I66" s="841">
        <v>76.22</v>
      </c>
      <c r="J66" s="624">
        <f t="shared" si="0"/>
        <v>2.8863815271582265</v>
      </c>
      <c r="K66" s="844">
        <v>0.55000000000000004</v>
      </c>
      <c r="L66" s="854">
        <v>4</v>
      </c>
      <c r="M66" s="615">
        <f t="shared" si="1"/>
        <v>2.2000000000000002</v>
      </c>
      <c r="N66" s="837" t="s">
        <v>439</v>
      </c>
      <c r="O66" s="706">
        <v>0.53</v>
      </c>
      <c r="P66" s="606">
        <v>44237</v>
      </c>
      <c r="Q66" s="606">
        <v>44252</v>
      </c>
      <c r="R66" s="615">
        <f t="shared" si="2"/>
        <v>3.7735849056603805</v>
      </c>
      <c r="S66" s="673">
        <f>IF(INDEX(Historical!$D$7:$D$1257,MATCH(B66,Historical!$B$7:$B$1281,0))=0,"n/a",(INDEX(Historical!$C$7:$C$1259,MATCH(B66,Historical!$B$7:$B$1281,0))/INDEX(Historical!$D$7:$D$1257,MATCH(B66,Historical!$B$7:$B$1281,0))-1)*100)</f>
        <v>3.9215686274509887</v>
      </c>
      <c r="T66" s="673">
        <f>IF(INDEX(Historical!$F$7:$F$1250,MATCH(B66,Historical!$B$7:$B$1281,0))=0,"n/a",((INDEX(Historical!$C$7:$C$1259,MATCH(B66,Historical!$B$7:$B$1281,0))/INDEX(Historical!$F$7:$F$1250,MATCH(B66,Historical!$B$7:$B$1281,0)))^(1/3)-1)*100)</f>
        <v>4.4578234209466494</v>
      </c>
      <c r="U66" s="673">
        <f>IF(INDEX(Historical!$H$7:$H$1250,MATCH(B66,Historical!$B$7:$B$1281,0))=0,"n/a",((INDEX(Historical!$C$7:$C$1259,MATCH(B66,Historical!$B$7:$B$1281,0))/INDEX(Historical!$H$7:$H$1250,MATCH(B66,Historical!$B$7:$B$1281,0)))^(1/5)-1)*100)</f>
        <v>3.3267266109942906</v>
      </c>
      <c r="V66" s="673">
        <f>IF(INDEX(Historical!$O$7:$O$1250,MATCH(B66,Historical!$B$7:$B$1281,0))=0,"n/a",((INDEX(Historical!$C$7:$C$1259,MATCH(B66,Historical!$B$7:$B$1281,0))/INDEX(Historical!$O$7:$O$1250,MATCH(B66,Historical!$B$7:$B$1281,0)))^(1/10)-1)*100)</f>
        <v>4.2367309157611777</v>
      </c>
      <c r="W66" s="674">
        <f t="shared" si="3"/>
        <v>0.78521073845366118</v>
      </c>
      <c r="X66" s="675">
        <f t="shared" si="4"/>
        <v>0.45571597410880693</v>
      </c>
      <c r="Y66" s="843"/>
      <c r="Z66" s="624">
        <f t="shared" si="5"/>
        <v>46.808510638297875</v>
      </c>
      <c r="AA66" s="853">
        <f t="shared" si="6"/>
        <v>16.217021276595744</v>
      </c>
      <c r="AB66" s="854">
        <v>12</v>
      </c>
      <c r="AC66" s="833">
        <v>4.7</v>
      </c>
      <c r="AD66" s="833" t="s">
        <v>136</v>
      </c>
      <c r="AE66" s="833">
        <v>4.1500000000000004</v>
      </c>
      <c r="AF66" s="833">
        <v>1.32</v>
      </c>
      <c r="AG66" s="833">
        <v>5.8999999999999995</v>
      </c>
      <c r="AH66" s="833">
        <v>-6.9</v>
      </c>
      <c r="AI66" s="833">
        <v>-1.39</v>
      </c>
      <c r="AJ66" s="833">
        <v>7.3</v>
      </c>
      <c r="AK66" s="833" t="s">
        <v>136</v>
      </c>
      <c r="AL66" s="845">
        <v>537.21</v>
      </c>
      <c r="AM66" s="839">
        <v>0.6</v>
      </c>
      <c r="AN66" s="833">
        <v>0.03</v>
      </c>
      <c r="AO66" s="711">
        <f t="shared" si="7"/>
        <v>-10.003913138443227</v>
      </c>
      <c r="AP66" s="712">
        <f t="shared" si="8"/>
        <v>6.2131081381525171</v>
      </c>
      <c r="AQ66" s="855">
        <f t="shared" si="9"/>
        <v>-2.4603372181201566</v>
      </c>
      <c r="AR66" s="624">
        <f>INDEX(Historical!$C$7:$C$1259,MATCH(B66,Historical!$B$7:$B$1281,0))*IF(AH66="n/a",1.03,IF(AH66&lt;0,1.01,IF(AH66&gt;10,1.1,(1+AH66/100))))</f>
        <v>2.1412</v>
      </c>
      <c r="AS66" s="853">
        <f t="shared" si="10"/>
        <v>2.1626120000000002</v>
      </c>
      <c r="AT66" s="853">
        <f t="shared" si="16"/>
        <v>2.2274903600000004</v>
      </c>
      <c r="AU66" s="853">
        <f t="shared" si="16"/>
        <v>2.2943150708000006</v>
      </c>
      <c r="AV66" s="853">
        <f t="shared" si="16"/>
        <v>2.3631445229240007</v>
      </c>
      <c r="AW66" s="624">
        <f t="shared" si="12"/>
        <v>11.188761953724002</v>
      </c>
      <c r="AX66" s="719">
        <f t="shared" si="13"/>
        <v>14.679561734090793</v>
      </c>
      <c r="AY66" s="900">
        <v>0.49</v>
      </c>
      <c r="AZ66" s="839">
        <v>72.44</v>
      </c>
      <c r="BA66" s="839">
        <v>-7.89</v>
      </c>
      <c r="BB66" s="839">
        <v>2.13</v>
      </c>
      <c r="BC66" s="839">
        <v>22.3</v>
      </c>
      <c r="BE66" s="597">
        <v>1999</v>
      </c>
      <c r="BF66" s="865">
        <f t="shared" si="14"/>
        <v>2</v>
      </c>
      <c r="BG66" s="849">
        <v>0.6</v>
      </c>
    </row>
    <row r="67" spans="1:59" ht="11.25" customHeight="1" x14ac:dyDescent="0.2">
      <c r="A67" s="831" t="s">
        <v>1032</v>
      </c>
      <c r="B67" s="842" t="s">
        <v>1033</v>
      </c>
      <c r="C67" s="898" t="s">
        <v>108</v>
      </c>
      <c r="D67" s="898" t="s">
        <v>4269</v>
      </c>
      <c r="E67" s="705">
        <v>11</v>
      </c>
      <c r="F67" s="1139">
        <v>332</v>
      </c>
      <c r="G67" s="1139" t="s">
        <v>106</v>
      </c>
      <c r="H67" s="1139" t="s">
        <v>106</v>
      </c>
      <c r="I67" s="841">
        <v>98.96</v>
      </c>
      <c r="J67" s="624">
        <f t="shared" si="0"/>
        <v>1.6976556184316896</v>
      </c>
      <c r="K67" s="844">
        <v>0.42</v>
      </c>
      <c r="L67" s="854">
        <v>4</v>
      </c>
      <c r="M67" s="615">
        <f t="shared" si="1"/>
        <v>1.68</v>
      </c>
      <c r="N67" s="837" t="s">
        <v>148</v>
      </c>
      <c r="O67" s="706">
        <v>0.36</v>
      </c>
      <c r="P67" s="606">
        <v>44070</v>
      </c>
      <c r="Q67" s="606">
        <v>44089</v>
      </c>
      <c r="R67" s="615">
        <f t="shared" si="2"/>
        <v>16.666666666666664</v>
      </c>
      <c r="S67" s="673">
        <f>IF(INDEX(Historical!$D$7:$D$1257,MATCH(B67,Historical!$B$7:$B$1281,0))=0,"n/a",(INDEX(Historical!$C$7:$C$1259,MATCH(B67,Historical!$B$7:$B$1281,0))/INDEX(Historical!$D$7:$D$1257,MATCH(B67,Historical!$B$7:$B$1281,0))-1)*100)</f>
        <v>16.417910447761198</v>
      </c>
      <c r="T67" s="673">
        <f>IF(INDEX(Historical!$F$7:$F$1250,MATCH(B67,Historical!$B$7:$B$1281,0))=0,"n/a",((INDEX(Historical!$C$7:$C$1259,MATCH(B67,Historical!$B$7:$B$1281,0))/INDEX(Historical!$F$7:$F$1250,MATCH(B67,Historical!$B$7:$B$1281,0)))^(1/3)-1)*100)</f>
        <v>14.471424255333186</v>
      </c>
      <c r="U67" s="673">
        <f>IF(INDEX(Historical!$H$7:$H$1250,MATCH(B67,Historical!$B$7:$B$1281,0))=0,"n/a",((INDEX(Historical!$C$7:$C$1259,MATCH(B67,Historical!$B$7:$B$1281,0))/INDEX(Historical!$H$7:$H$1250,MATCH(B67,Historical!$B$7:$B$1281,0)))^(1/5)-1)*100)</f>
        <v>12.131694529164561</v>
      </c>
      <c r="V67" s="673">
        <f>IF(INDEX(Historical!$O$7:$O$1250,MATCH(B67,Historical!$B$7:$B$1281,0))=0,"n/a",((INDEX(Historical!$C$7:$C$1259,MATCH(B67,Historical!$B$7:$B$1281,0))/INDEX(Historical!$O$7:$O$1250,MATCH(B67,Historical!$B$7:$B$1281,0)))^(1/10)-1)*100)</f>
        <v>22.80313679961985</v>
      </c>
      <c r="W67" s="674">
        <f t="shared" si="3"/>
        <v>0.5320186707544029</v>
      </c>
      <c r="X67" s="675">
        <f t="shared" si="4"/>
        <v>0.5650533082983028</v>
      </c>
      <c r="Y67" s="842"/>
      <c r="Z67" s="624">
        <f t="shared" si="5"/>
        <v>36.842105263157897</v>
      </c>
      <c r="AA67" s="853">
        <f t="shared" si="6"/>
        <v>21.701754385964914</v>
      </c>
      <c r="AB67" s="854">
        <v>12</v>
      </c>
      <c r="AC67" s="833">
        <v>4.5599999999999996</v>
      </c>
      <c r="AD67" s="833">
        <v>12.2</v>
      </c>
      <c r="AE67" s="833">
        <v>3.15</v>
      </c>
      <c r="AF67" s="833">
        <v>3.56</v>
      </c>
      <c r="AG67" s="834" t="s">
        <v>136</v>
      </c>
      <c r="AH67" s="833">
        <v>-3.8</v>
      </c>
      <c r="AI67" s="833">
        <v>5.7</v>
      </c>
      <c r="AJ67" s="833">
        <v>21.47</v>
      </c>
      <c r="AK67" s="833">
        <v>1.7999999999999998</v>
      </c>
      <c r="AL67" s="845">
        <v>10800</v>
      </c>
      <c r="AM67" s="839">
        <v>0.53</v>
      </c>
      <c r="AN67" s="833" t="s">
        <v>136</v>
      </c>
      <c r="AO67" s="711">
        <f t="shared" si="7"/>
        <v>-7.8724042383686648</v>
      </c>
      <c r="AP67" s="712">
        <f t="shared" si="8"/>
        <v>13.82935014759625</v>
      </c>
      <c r="AQ67" s="855">
        <f t="shared" si="9"/>
        <v>85.302450201507753</v>
      </c>
      <c r="AR67" s="624">
        <f>INDEX(Historical!$C$7:$C$1259,MATCH(B67,Historical!$B$7:$B$1281,0))*IF(AH67="n/a",1.03,IF(AH67&lt;0,1.01,IF(AH67&gt;10,1.1,(1+AH67/100))))</f>
        <v>1.5756000000000001</v>
      </c>
      <c r="AS67" s="853">
        <f t="shared" si="10"/>
        <v>1.6654092</v>
      </c>
      <c r="AT67" s="853">
        <f t="shared" ref="AT67:AV86" si="17">IF($AK67="n/a",1.03*AS67,IF($AK67&lt;0,1.01*AS67,IF($AK67&gt;10,1.1*AS67,(1+$AK67/100)*AS67)))</f>
        <v>1.6953865656</v>
      </c>
      <c r="AU67" s="853">
        <f t="shared" si="17"/>
        <v>1.7259035237808</v>
      </c>
      <c r="AV67" s="853">
        <f t="shared" si="17"/>
        <v>1.7569697872088545</v>
      </c>
      <c r="AW67" s="624">
        <f t="shared" si="12"/>
        <v>8.4192690765896554</v>
      </c>
      <c r="AX67" s="719">
        <f t="shared" si="13"/>
        <v>8.5077496731908404</v>
      </c>
      <c r="AY67" s="900" t="s">
        <v>136</v>
      </c>
      <c r="AZ67" s="839">
        <v>37.43</v>
      </c>
      <c r="BA67" s="839">
        <v>-21.57</v>
      </c>
      <c r="BB67" s="839">
        <v>5.01</v>
      </c>
      <c r="BC67" s="839">
        <v>7.71</v>
      </c>
      <c r="BE67" s="597">
        <v>2010</v>
      </c>
      <c r="BF67" s="865">
        <f t="shared" si="14"/>
        <v>0</v>
      </c>
      <c r="BG67" s="849" t="s">
        <v>136</v>
      </c>
    </row>
    <row r="68" spans="1:59" ht="11.25" customHeight="1" x14ac:dyDescent="0.2">
      <c r="A68" s="831" t="s">
        <v>495</v>
      </c>
      <c r="B68" s="842" t="s">
        <v>496</v>
      </c>
      <c r="C68" s="898" t="s">
        <v>108</v>
      </c>
      <c r="D68" s="898" t="s">
        <v>4273</v>
      </c>
      <c r="E68" s="705">
        <v>23</v>
      </c>
      <c r="F68" s="1139">
        <v>148</v>
      </c>
      <c r="G68" s="1139" t="s">
        <v>115</v>
      </c>
      <c r="H68" s="1139" t="s">
        <v>115</v>
      </c>
      <c r="I68" s="833">
        <v>42.5</v>
      </c>
      <c r="J68" s="624">
        <f t="shared" si="0"/>
        <v>3.7647058823529416</v>
      </c>
      <c r="K68" s="851">
        <v>0.4</v>
      </c>
      <c r="L68" s="854">
        <v>4</v>
      </c>
      <c r="M68" s="615">
        <f t="shared" si="1"/>
        <v>1.6</v>
      </c>
      <c r="N68" s="837" t="s">
        <v>148</v>
      </c>
      <c r="O68" s="707">
        <v>0.39</v>
      </c>
      <c r="P68" s="606">
        <v>43973</v>
      </c>
      <c r="Q68" s="606">
        <v>43993</v>
      </c>
      <c r="R68" s="615">
        <f t="shared" si="2"/>
        <v>2.5641025641025665</v>
      </c>
      <c r="S68" s="673">
        <f>IF(INDEX(Historical!$D$7:$D$1257,MATCH(B68,Historical!$B$7:$B$1281,0))=0,"n/a",(INDEX(Historical!$C$7:$C$1259,MATCH(B68,Historical!$B$7:$B$1281,0))/INDEX(Historical!$D$7:$D$1257,MATCH(B68,Historical!$B$7:$B$1281,0))-1)*100)</f>
        <v>2.5806451612903292</v>
      </c>
      <c r="T68" s="673">
        <f>IF(INDEX(Historical!$F$7:$F$1250,MATCH(B68,Historical!$B$7:$B$1281,0))=0,"n/a",((INDEX(Historical!$C$7:$C$1259,MATCH(B68,Historical!$B$7:$B$1281,0))/INDEX(Historical!$F$7:$F$1250,MATCH(B68,Historical!$B$7:$B$1281,0)))^(1/3)-1)*100)</f>
        <v>2.6502307236170308</v>
      </c>
      <c r="U68" s="673">
        <f>IF(INDEX(Historical!$H$7:$H$1250,MATCH(B68,Historical!$B$7:$B$1281,0))=0,"n/a",((INDEX(Historical!$C$7:$C$1259,MATCH(B68,Historical!$B$7:$B$1281,0))/INDEX(Historical!$H$7:$H$1250,MATCH(B68,Historical!$B$7:$B$1281,0)))^(1/5)-1)*100)</f>
        <v>2.4319881761777573</v>
      </c>
      <c r="V68" s="673">
        <f>IF(INDEX(Historical!$O$7:$O$1250,MATCH(B68,Historical!$B$7:$B$1281,0))=0,"n/a",((INDEX(Historical!$C$7:$C$1259,MATCH(B68,Historical!$B$7:$B$1281,0))/INDEX(Historical!$O$7:$O$1250,MATCH(B68,Historical!$B$7:$B$1281,0)))^(1/10)-1)*100)</f>
        <v>3.0271085867238368</v>
      </c>
      <c r="W68" s="674">
        <f t="shared" si="3"/>
        <v>0.80340301859136043</v>
      </c>
      <c r="X68" s="675" t="str">
        <f t="shared" si="4"/>
        <v>n/a</v>
      </c>
      <c r="Y68" s="842"/>
      <c r="Z68" s="624" t="str">
        <f t="shared" si="5"/>
        <v>n/a</v>
      </c>
      <c r="AA68" s="853" t="str">
        <f t="shared" si="6"/>
        <v>n/a</v>
      </c>
      <c r="AB68" s="854">
        <v>12</v>
      </c>
      <c r="AC68" s="833" t="s">
        <v>136</v>
      </c>
      <c r="AD68" s="833" t="s">
        <v>136</v>
      </c>
      <c r="AE68" s="833" t="s">
        <v>136</v>
      </c>
      <c r="AF68" s="833" t="s">
        <v>136</v>
      </c>
      <c r="AG68" s="833" t="s">
        <v>136</v>
      </c>
      <c r="AH68" s="833" t="s">
        <v>136</v>
      </c>
      <c r="AI68" s="833" t="s">
        <v>136</v>
      </c>
      <c r="AJ68" s="833" t="s">
        <v>136</v>
      </c>
      <c r="AK68" s="833" t="s">
        <v>136</v>
      </c>
      <c r="AL68" s="845" t="s">
        <v>136</v>
      </c>
      <c r="AM68" s="839" t="s">
        <v>136</v>
      </c>
      <c r="AN68" s="833" t="s">
        <v>136</v>
      </c>
      <c r="AO68" s="711" t="str">
        <f t="shared" si="7"/>
        <v>n/a</v>
      </c>
      <c r="AP68" s="712">
        <f t="shared" si="8"/>
        <v>6.1966940585306993</v>
      </c>
      <c r="AQ68" s="855" t="str">
        <f t="shared" si="9"/>
        <v>n/a</v>
      </c>
      <c r="AR68" s="624">
        <f>INDEX(Historical!$C$7:$C$1259,MATCH(B68,Historical!$B$7:$B$1281,0))*IF(AH68="n/a",1.03,IF(AH68&lt;0,1.01,IF(AH68&gt;10,1.1,(1+AH68/100))))</f>
        <v>1.6377000000000002</v>
      </c>
      <c r="AS68" s="853">
        <f t="shared" si="10"/>
        <v>1.6868310000000002</v>
      </c>
      <c r="AT68" s="853">
        <f t="shared" si="17"/>
        <v>1.7374359300000002</v>
      </c>
      <c r="AU68" s="853">
        <f t="shared" si="17"/>
        <v>1.7895590079000003</v>
      </c>
      <c r="AV68" s="853">
        <f t="shared" si="17"/>
        <v>1.8432457781370004</v>
      </c>
      <c r="AW68" s="624">
        <f t="shared" si="12"/>
        <v>8.6947717160370015</v>
      </c>
      <c r="AX68" s="719">
        <f t="shared" si="13"/>
        <v>20.458286390675298</v>
      </c>
      <c r="AY68" s="900" t="s">
        <v>136</v>
      </c>
      <c r="AZ68" s="839" t="s">
        <v>136</v>
      </c>
      <c r="BA68" s="839" t="s">
        <v>136</v>
      </c>
      <c r="BB68" s="839" t="s">
        <v>136</v>
      </c>
      <c r="BC68" s="839" t="s">
        <v>136</v>
      </c>
      <c r="BD68" s="874" t="s">
        <v>4200</v>
      </c>
      <c r="BE68" s="597">
        <v>1998</v>
      </c>
      <c r="BF68" s="865">
        <f t="shared" si="14"/>
        <v>2</v>
      </c>
      <c r="BG68" s="849" t="s">
        <v>136</v>
      </c>
    </row>
    <row r="69" spans="1:59" ht="11.25" customHeight="1" x14ac:dyDescent="0.2">
      <c r="A69" s="847" t="s">
        <v>1075</v>
      </c>
      <c r="B69" s="842" t="s">
        <v>1076</v>
      </c>
      <c r="C69" s="898" t="s">
        <v>4277</v>
      </c>
      <c r="D69" s="898" t="s">
        <v>4286</v>
      </c>
      <c r="E69" s="705">
        <v>10</v>
      </c>
      <c r="F69" s="1139">
        <v>459</v>
      </c>
      <c r="G69" s="1139" t="s">
        <v>106</v>
      </c>
      <c r="H69" s="1139" t="s">
        <v>106</v>
      </c>
      <c r="I69" s="841">
        <v>59.85</v>
      </c>
      <c r="J69" s="624">
        <f t="shared" si="0"/>
        <v>5.0459482038429408</v>
      </c>
      <c r="K69" s="844">
        <v>0.755</v>
      </c>
      <c r="L69" s="854">
        <v>4</v>
      </c>
      <c r="M69" s="615">
        <f t="shared" si="1"/>
        <v>3.02</v>
      </c>
      <c r="N69" s="837" t="s">
        <v>3918</v>
      </c>
      <c r="O69" s="706">
        <v>0.73</v>
      </c>
      <c r="P69" s="606">
        <v>44266</v>
      </c>
      <c r="Q69" s="606">
        <v>44281</v>
      </c>
      <c r="R69" s="615">
        <f t="shared" si="2"/>
        <v>3.4246575342465788</v>
      </c>
      <c r="S69" s="673">
        <f>IF(INDEX(Historical!$D$7:$D$1257,MATCH(B69,Historical!$B$7:$B$1281,0))=0,"n/a",(INDEX(Historical!$C$7:$C$1259,MATCH(B69,Historical!$B$7:$B$1281,0))/INDEX(Historical!$D$7:$D$1257,MATCH(B69,Historical!$B$7:$B$1281,0))-1)*100)</f>
        <v>13.729508196721319</v>
      </c>
      <c r="T69" s="673">
        <f>IF(INDEX(Historical!$F$7:$F$1250,MATCH(B69,Historical!$B$7:$B$1281,0))=0,"n/a",((INDEX(Historical!$C$7:$C$1259,MATCH(B69,Historical!$B$7:$B$1281,0))/INDEX(Historical!$F$7:$F$1250,MATCH(B69,Historical!$B$7:$B$1281,0)))^(1/3)-1)*100)</f>
        <v>15.521679473813489</v>
      </c>
      <c r="U69" s="673">
        <f>IF(INDEX(Historical!$H$7:$H$1250,MATCH(B69,Historical!$B$7:$B$1281,0))=0,"n/a",((INDEX(Historical!$C$7:$C$1259,MATCH(B69,Historical!$B$7:$B$1281,0))/INDEX(Historical!$H$7:$H$1250,MATCH(B69,Historical!$B$7:$B$1281,0)))^(1/5)-1)*100)</f>
        <v>13.705645063976801</v>
      </c>
      <c r="V69" s="673" t="str">
        <f>IF(INDEX(Historical!$O$7:$O$1250,MATCH(B69,Historical!$B$7:$B$1281,0))=0,"n/a",((INDEX(Historical!$C$7:$C$1259,MATCH(B69,Historical!$B$7:$B$1281,0))/INDEX(Historical!$O$7:$O$1250,MATCH(B69,Historical!$B$7:$B$1281,0)))^(1/10)-1)*100)</f>
        <v>n/a</v>
      </c>
      <c r="W69" s="674" t="str">
        <f t="shared" si="3"/>
        <v>n/a</v>
      </c>
      <c r="X69" s="675">
        <f t="shared" si="4"/>
        <v>0.11784733502989511</v>
      </c>
      <c r="Y69" s="843"/>
      <c r="Z69" s="624">
        <f t="shared" si="5"/>
        <v>702.32558139534888</v>
      </c>
      <c r="AA69" s="853">
        <f t="shared" si="6"/>
        <v>139.18604651162792</v>
      </c>
      <c r="AB69" s="854">
        <v>12</v>
      </c>
      <c r="AC69" s="833">
        <v>0.43</v>
      </c>
      <c r="AD69" s="833" t="s">
        <v>136</v>
      </c>
      <c r="AE69" s="833">
        <v>5.0199999999999996</v>
      </c>
      <c r="AF69" s="834" t="s">
        <v>136</v>
      </c>
      <c r="AG69" s="833">
        <v>-8.7999999999999989</v>
      </c>
      <c r="AH69" s="833">
        <v>29.5</v>
      </c>
      <c r="AI69" s="833">
        <v>96.45</v>
      </c>
      <c r="AJ69" s="833">
        <v>116.3</v>
      </c>
      <c r="AK69" s="833" t="s">
        <v>136</v>
      </c>
      <c r="AL69" s="845">
        <v>2830</v>
      </c>
      <c r="AM69" s="839">
        <v>10.299999999999999</v>
      </c>
      <c r="AN69" s="833" t="s">
        <v>136</v>
      </c>
      <c r="AO69" s="711">
        <f t="shared" si="7"/>
        <v>-120.43445324380818</v>
      </c>
      <c r="AP69" s="712">
        <f t="shared" si="8"/>
        <v>18.751593267819743</v>
      </c>
      <c r="AQ69" s="855" t="str">
        <f t="shared" si="9"/>
        <v>n/a</v>
      </c>
      <c r="AR69" s="624">
        <f>INDEX(Historical!$C$7:$C$1259,MATCH(B69,Historical!$B$7:$B$1281,0))*IF(AH69="n/a",1.03,IF(AH69&lt;0,1.01,IF(AH69&gt;10,1.1,(1+AH69/100))))</f>
        <v>3.0525000000000002</v>
      </c>
      <c r="AS69" s="853">
        <f t="shared" si="10"/>
        <v>3.3577500000000007</v>
      </c>
      <c r="AT69" s="853">
        <f t="shared" si="17"/>
        <v>3.4584825000000006</v>
      </c>
      <c r="AU69" s="853">
        <f t="shared" si="17"/>
        <v>3.5622369750000007</v>
      </c>
      <c r="AV69" s="853">
        <f t="shared" si="17"/>
        <v>3.6691040842500007</v>
      </c>
      <c r="AW69" s="624">
        <f t="shared" si="12"/>
        <v>17.100073559250003</v>
      </c>
      <c r="AX69" s="719">
        <f t="shared" si="13"/>
        <v>28.571551477443613</v>
      </c>
      <c r="AY69" s="900">
        <v>0.11</v>
      </c>
      <c r="AZ69" s="839">
        <v>12.5</v>
      </c>
      <c r="BA69" s="839">
        <v>-35.620000000000005</v>
      </c>
      <c r="BB69" s="839">
        <v>-0.36</v>
      </c>
      <c r="BC69" s="839">
        <v>-10.57</v>
      </c>
      <c r="BD69" s="1000"/>
      <c r="BE69" s="597">
        <v>2012</v>
      </c>
      <c r="BF69" s="865">
        <f t="shared" si="14"/>
        <v>0</v>
      </c>
      <c r="BG69" s="849">
        <v>2.1</v>
      </c>
    </row>
    <row r="70" spans="1:59" ht="11.25" customHeight="1" x14ac:dyDescent="0.2">
      <c r="A70" s="831" t="s">
        <v>1040</v>
      </c>
      <c r="B70" s="842" t="s">
        <v>1041</v>
      </c>
      <c r="C70" s="898" t="s">
        <v>123</v>
      </c>
      <c r="D70" s="898" t="s">
        <v>4109</v>
      </c>
      <c r="E70" s="705">
        <v>12</v>
      </c>
      <c r="F70" s="1139">
        <v>294</v>
      </c>
      <c r="G70" s="1139" t="s">
        <v>106</v>
      </c>
      <c r="H70" s="1139" t="s">
        <v>106</v>
      </c>
      <c r="I70" s="841">
        <v>138.91</v>
      </c>
      <c r="J70" s="624">
        <f t="shared" si="0"/>
        <v>1.9581023684399974</v>
      </c>
      <c r="K70" s="844">
        <v>0.68</v>
      </c>
      <c r="L70" s="854">
        <v>4</v>
      </c>
      <c r="M70" s="615">
        <f t="shared" si="1"/>
        <v>2.72</v>
      </c>
      <c r="N70" s="837" t="s">
        <v>689</v>
      </c>
      <c r="O70" s="706">
        <v>0.62</v>
      </c>
      <c r="P70" s="606">
        <v>44235</v>
      </c>
      <c r="Q70" s="606">
        <v>44250</v>
      </c>
      <c r="R70" s="615">
        <f t="shared" si="2"/>
        <v>9.6774193548387171</v>
      </c>
      <c r="S70" s="673">
        <f>IF(INDEX(Historical!$D$7:$D$1257,MATCH(B70,Historical!$B$7:$B$1281,0))=0,"n/a",(INDEX(Historical!$C$7:$C$1259,MATCH(B70,Historical!$B$7:$B$1281,0))/INDEX(Historical!$D$7:$D$1257,MATCH(B70,Historical!$B$7:$B$1281,0))-1)*100)</f>
        <v>3.3333333333333437</v>
      </c>
      <c r="T70" s="673">
        <f>IF(INDEX(Historical!$F$7:$F$1250,MATCH(B70,Historical!$B$7:$B$1281,0))=0,"n/a",((INDEX(Historical!$C$7:$C$1259,MATCH(B70,Historical!$B$7:$B$1281,0))/INDEX(Historical!$F$7:$F$1250,MATCH(B70,Historical!$B$7:$B$1281,0)))^(1/3)-1)*100)</f>
        <v>12.538419307997795</v>
      </c>
      <c r="U70" s="673">
        <f>IF(INDEX(Historical!$H$7:$H$1250,MATCH(B70,Historical!$B$7:$B$1281,0))=0,"n/a",((INDEX(Historical!$C$7:$C$1259,MATCH(B70,Historical!$B$7:$B$1281,0))/INDEX(Historical!$H$7:$H$1250,MATCH(B70,Historical!$B$7:$B$1281,0)))^(1/5)-1)*100)</f>
        <v>16.614020317550526</v>
      </c>
      <c r="V70" s="673">
        <f>IF(INDEX(Historical!$O$7:$O$1250,MATCH(B70,Historical!$B$7:$B$1281,0))=0,"n/a",((INDEX(Historical!$C$7:$C$1259,MATCH(B70,Historical!$B$7:$B$1281,0))/INDEX(Historical!$O$7:$O$1250,MATCH(B70,Historical!$B$7:$B$1281,0)))^(1/10)-1)*100)</f>
        <v>29.992386689662176</v>
      </c>
      <c r="W70" s="674">
        <f t="shared" si="3"/>
        <v>0.55394125480774337</v>
      </c>
      <c r="X70" s="675">
        <f t="shared" si="4"/>
        <v>0.31347208146321748</v>
      </c>
      <c r="Y70" s="646" t="s">
        <v>4573</v>
      </c>
      <c r="Z70" s="624">
        <f t="shared" si="5"/>
        <v>15.962441314553994</v>
      </c>
      <c r="AA70" s="853">
        <f t="shared" si="6"/>
        <v>8.1519953051643199</v>
      </c>
      <c r="AB70" s="854">
        <v>12</v>
      </c>
      <c r="AC70" s="833">
        <v>17.04</v>
      </c>
      <c r="AD70" s="833">
        <v>0.77</v>
      </c>
      <c r="AE70" s="833">
        <v>2.72</v>
      </c>
      <c r="AF70" s="833">
        <v>4.55</v>
      </c>
      <c r="AG70" s="833">
        <v>72.399999999999991</v>
      </c>
      <c r="AH70" s="833">
        <v>144.9</v>
      </c>
      <c r="AI70" s="833">
        <v>9.66</v>
      </c>
      <c r="AJ70" s="833">
        <v>53</v>
      </c>
      <c r="AK70" s="833">
        <v>10.56</v>
      </c>
      <c r="AL70" s="845">
        <v>15400</v>
      </c>
      <c r="AM70" s="839">
        <v>0.2</v>
      </c>
      <c r="AN70" s="833">
        <v>1.06</v>
      </c>
      <c r="AO70" s="711">
        <f t="shared" si="7"/>
        <v>10.420127380826205</v>
      </c>
      <c r="AP70" s="712">
        <f t="shared" si="8"/>
        <v>18.572122685990525</v>
      </c>
      <c r="AQ70" s="855">
        <f t="shared" si="9"/>
        <v>28.394493891110884</v>
      </c>
      <c r="AR70" s="624">
        <f>INDEX(Historical!$C$7:$C$1259,MATCH(B70,Historical!$B$7:$B$1281,0))*IF(AH70="n/a",1.03,IF(AH70&lt;0,1.01,IF(AH70&gt;10,1.1,(1+AH70/100))))</f>
        <v>2.7280000000000002</v>
      </c>
      <c r="AS70" s="853">
        <f t="shared" si="10"/>
        <v>2.9915248000000001</v>
      </c>
      <c r="AT70" s="853">
        <f t="shared" si="17"/>
        <v>3.2906772800000001</v>
      </c>
      <c r="AU70" s="853">
        <f t="shared" si="17"/>
        <v>3.6197450080000007</v>
      </c>
      <c r="AV70" s="853">
        <f t="shared" si="17"/>
        <v>3.9817195088000013</v>
      </c>
      <c r="AW70" s="624">
        <f t="shared" si="12"/>
        <v>16.611666596800003</v>
      </c>
      <c r="AX70" s="719">
        <f t="shared" si="13"/>
        <v>11.958582245194732</v>
      </c>
      <c r="AY70" s="900">
        <v>1.22</v>
      </c>
      <c r="AZ70" s="839">
        <v>163.59</v>
      </c>
      <c r="BA70" s="839">
        <v>-2.6599999999999997</v>
      </c>
      <c r="BB70" s="839">
        <v>6.01</v>
      </c>
      <c r="BC70" s="839">
        <v>24.69</v>
      </c>
      <c r="BE70" s="597">
        <v>2010</v>
      </c>
      <c r="BF70" s="865">
        <f t="shared" si="14"/>
        <v>0</v>
      </c>
      <c r="BG70" s="849">
        <v>20</v>
      </c>
    </row>
    <row r="71" spans="1:59" ht="11.25" customHeight="1" x14ac:dyDescent="0.2">
      <c r="A71" s="838" t="s">
        <v>1057</v>
      </c>
      <c r="B71" s="842" t="s">
        <v>1058</v>
      </c>
      <c r="C71" s="898" t="s">
        <v>245</v>
      </c>
      <c r="D71" s="898" t="s">
        <v>4287</v>
      </c>
      <c r="E71" s="705">
        <v>10</v>
      </c>
      <c r="F71" s="1139">
        <v>435</v>
      </c>
      <c r="G71" s="1139" t="s">
        <v>106</v>
      </c>
      <c r="H71" s="1139" t="s">
        <v>106</v>
      </c>
      <c r="I71" s="841">
        <v>230.63</v>
      </c>
      <c r="J71" s="624">
        <f t="shared" ref="J71:J134" si="18">(M71/I71)*100</f>
        <v>0.26969604995013663</v>
      </c>
      <c r="K71" s="852">
        <v>0.622</v>
      </c>
      <c r="L71" s="854">
        <v>1</v>
      </c>
      <c r="M71" s="615">
        <f t="shared" ref="M71:M134" si="19">K71*L71</f>
        <v>0.622</v>
      </c>
      <c r="N71" s="837" t="s">
        <v>971</v>
      </c>
      <c r="O71" s="709">
        <v>0.58099999999999996</v>
      </c>
      <c r="P71" s="606">
        <v>44168</v>
      </c>
      <c r="Q71" s="606">
        <v>44202</v>
      </c>
      <c r="R71" s="615">
        <f t="shared" ref="R71:R134" si="20">(K71-O71)/O71*100</f>
        <v>7.0567986230636901</v>
      </c>
      <c r="S71" s="673">
        <f>IF(INDEX(Historical!$D$7:$D$1257,MATCH(B71,Historical!$B$7:$B$1281,0))=0,"n/a",(INDEX(Historical!$C$7:$C$1259,MATCH(B71,Historical!$B$7:$B$1281,0))/INDEX(Historical!$D$7:$D$1257,MATCH(B71,Historical!$B$7:$B$1281,0))-1)*100)</f>
        <v>7.0567986230636981</v>
      </c>
      <c r="T71" s="673">
        <f>IF(INDEX(Historical!$F$7:$F$1250,MATCH(B71,Historical!$B$7:$B$1281,0))=0,"n/a",((INDEX(Historical!$C$7:$C$1259,MATCH(B71,Historical!$B$7:$B$1281,0))/INDEX(Historical!$F$7:$F$1250,MATCH(B71,Historical!$B$7:$B$1281,0)))^(1/3)-1)*100)</f>
        <v>7.0753124819590729</v>
      </c>
      <c r="U71" s="673">
        <f>IF(INDEX(Historical!$H$7:$H$1250,MATCH(B71,Historical!$B$7:$B$1281,0))=0,"n/a",((INDEX(Historical!$C$7:$C$1259,MATCH(B71,Historical!$B$7:$B$1281,0))/INDEX(Historical!$H$7:$H$1250,MATCH(B71,Historical!$B$7:$B$1281,0)))^(1/5)-1)*100)</f>
        <v>10.164777035292328</v>
      </c>
      <c r="V71" s="673">
        <f>IF(INDEX(Historical!$O$7:$O$1250,MATCH(B71,Historical!$B$7:$B$1281,0))=0,"n/a",((INDEX(Historical!$C$7:$C$1259,MATCH(B71,Historical!$B$7:$B$1281,0))/INDEX(Historical!$O$7:$O$1250,MATCH(B71,Historical!$B$7:$B$1281,0)))^(1/10)-1)*100)</f>
        <v>14.075968212606703</v>
      </c>
      <c r="W71" s="674">
        <f t="shared" ref="W71:W134" si="21">IF(OR(U71&lt;=0,U71="n/a",V71&lt;=0,V71="n/a"),"n/a",U71/V71)</f>
        <v>0.72213697003013699</v>
      </c>
      <c r="X71" s="675">
        <f t="shared" ref="X71:X134" si="22">IF(OR(AJ71&lt;=0,AJ71="n/a",U71&lt;=0,U71="n/a"),"n/a",U71/AJ71)</f>
        <v>0.30709296179130902</v>
      </c>
      <c r="Y71" s="647" t="s">
        <v>4321</v>
      </c>
      <c r="Z71" s="624">
        <f t="shared" ref="Z71:Z134" si="23">IF(OR(AC71&lt;0.01,AC71="n/a"),"n/a",M71/AC71*100)</f>
        <v>270.43478260869563</v>
      </c>
      <c r="AA71" s="853">
        <f t="shared" ref="AA71:AA134" si="24">IF(OR(AC71&lt;0.01,AC71="n/a"),"n/a",I71/AC71)</f>
        <v>1002.7391304347825</v>
      </c>
      <c r="AB71" s="854">
        <v>12</v>
      </c>
      <c r="AC71" s="833">
        <v>0.23</v>
      </c>
      <c r="AD71" s="833">
        <v>29.05</v>
      </c>
      <c r="AE71" s="833">
        <v>8.42</v>
      </c>
      <c r="AF71" s="833">
        <v>24.36</v>
      </c>
      <c r="AG71" s="833">
        <v>-23.3</v>
      </c>
      <c r="AH71" s="833">
        <v>-16.8</v>
      </c>
      <c r="AI71" s="833">
        <v>412.78</v>
      </c>
      <c r="AJ71" s="833">
        <v>33.1</v>
      </c>
      <c r="AK71" s="833">
        <v>34.200000000000003</v>
      </c>
      <c r="AL71" s="845">
        <v>8890</v>
      </c>
      <c r="AM71" s="839">
        <v>2.7</v>
      </c>
      <c r="AN71" s="833">
        <v>5.82</v>
      </c>
      <c r="AO71" s="711">
        <f t="shared" ref="AO71:AO134" si="25">IF(U71="n/a","n/a",IF(AA71&lt;0,"n/a",IF(AA71="n/a","n/a",J71+U71-AA71)))</f>
        <v>-992.30465734954009</v>
      </c>
      <c r="AP71" s="712">
        <f t="shared" ref="AP71:AP134" si="26">IF(U71="n/a","n/a",J71+U71)</f>
        <v>10.434473085242464</v>
      </c>
      <c r="AQ71" s="855">
        <f t="shared" ref="AQ71:AQ134" si="27">IF(OR(AC71&lt;0.01,AF71="n/a"),"n/a",(I71/SQRT(22.5*AC71*(I71/AF71))-1)*100)</f>
        <v>3194.8933698741421</v>
      </c>
      <c r="AR71" s="624">
        <f>INDEX(Historical!$C$7:$C$1259,MATCH(B71,Historical!$B$7:$B$1281,0))*IF(AH71="n/a",1.03,IF(AH71&lt;0,1.01,IF(AH71&gt;10,1.1,(1+AH71/100))))</f>
        <v>0.62822</v>
      </c>
      <c r="AS71" s="853">
        <f t="shared" ref="AS71:AS134" si="28">IF($AI71="n/a",1.03*AR71,IF($AI71&lt;0,1.01*AR71,IF($AI71&gt;10,1.1*AR71,(1+$AI71/100)*AR71)))</f>
        <v>0.69104200000000005</v>
      </c>
      <c r="AT71" s="853">
        <f t="shared" si="17"/>
        <v>0.76014620000000011</v>
      </c>
      <c r="AU71" s="853">
        <f t="shared" si="17"/>
        <v>0.83616082000000014</v>
      </c>
      <c r="AV71" s="853">
        <f t="shared" si="17"/>
        <v>0.91977690200000017</v>
      </c>
      <c r="AW71" s="624">
        <f t="shared" ref="AW71:AW134" si="29">SUM(AR71:AV71)</f>
        <v>3.8353459220000006</v>
      </c>
      <c r="AX71" s="719">
        <f t="shared" ref="AX71:AX134" si="30">AW71/I71*100</f>
        <v>1.6629865680960851</v>
      </c>
      <c r="AY71" s="900">
        <v>1.41</v>
      </c>
      <c r="AZ71" s="839">
        <v>335.97</v>
      </c>
      <c r="BA71" s="839">
        <v>-2.9899999999999998</v>
      </c>
      <c r="BB71" s="839">
        <v>10.91</v>
      </c>
      <c r="BC71" s="839">
        <v>36.28</v>
      </c>
      <c r="BE71" s="597">
        <v>2012</v>
      </c>
      <c r="BF71" s="865">
        <f t="shared" ref="BF71:BF134" si="31">IF(BE71&gt;2008,0,IF(BE71&gt;2001,1,IF(BE71&gt;1990,2,IF(BE71&gt;1980,3,IF(BE71&gt;1973,4,IF(BE71&gt;1970,5,IF(BE71&gt;1960,6,IF(BE71&gt;1958,7,IF(BE71&gt;1953,8,9)))))))))</f>
        <v>0</v>
      </c>
      <c r="BG71" s="849">
        <v>-3.1</v>
      </c>
    </row>
    <row r="72" spans="1:59" ht="11.25" customHeight="1" x14ac:dyDescent="0.2">
      <c r="A72" s="831" t="s">
        <v>1051</v>
      </c>
      <c r="B72" s="842" t="s">
        <v>1052</v>
      </c>
      <c r="C72" s="898" t="s">
        <v>153</v>
      </c>
      <c r="D72" s="898" t="s">
        <v>4256</v>
      </c>
      <c r="E72" s="705">
        <v>12</v>
      </c>
      <c r="F72" s="1139">
        <v>289</v>
      </c>
      <c r="G72" s="1139" t="s">
        <v>37</v>
      </c>
      <c r="H72" s="1139" t="s">
        <v>37</v>
      </c>
      <c r="I72" s="841">
        <v>445.21</v>
      </c>
      <c r="J72" s="624">
        <f t="shared" si="18"/>
        <v>0.30547382134273715</v>
      </c>
      <c r="K72" s="844">
        <v>0.34</v>
      </c>
      <c r="L72" s="854">
        <v>4</v>
      </c>
      <c r="M72" s="615">
        <f t="shared" si="19"/>
        <v>1.36</v>
      </c>
      <c r="N72" s="837" t="s">
        <v>119</v>
      </c>
      <c r="O72" s="706">
        <v>0.32</v>
      </c>
      <c r="P72" s="606">
        <v>44057</v>
      </c>
      <c r="Q72" s="606">
        <v>44078</v>
      </c>
      <c r="R72" s="615">
        <f t="shared" si="20"/>
        <v>6.2500000000000053</v>
      </c>
      <c r="S72" s="673">
        <f>IF(INDEX(Historical!$D$7:$D$1257,MATCH(B72,Historical!$B$7:$B$1281,0))=0,"n/a",(INDEX(Historical!$C$7:$C$1259,MATCH(B72,Historical!$B$7:$B$1281,0))/INDEX(Historical!$D$7:$D$1257,MATCH(B72,Historical!$B$7:$B$1281,0))-1)*100)</f>
        <v>6.4516129032258229</v>
      </c>
      <c r="T72" s="673">
        <f>IF(INDEX(Historical!$F$7:$F$1250,MATCH(B72,Historical!$B$7:$B$1281,0))=0,"n/a",((INDEX(Historical!$C$7:$C$1259,MATCH(B72,Historical!$B$7:$B$1281,0))/INDEX(Historical!$F$7:$F$1250,MATCH(B72,Historical!$B$7:$B$1281,0)))^(1/3)-1)*100)</f>
        <v>6.917810999860885</v>
      </c>
      <c r="U72" s="673">
        <f>IF(INDEX(Historical!$H$7:$H$1250,MATCH(B72,Historical!$B$7:$B$1281,0))=0,"n/a",((INDEX(Historical!$C$7:$C$1259,MATCH(B72,Historical!$B$7:$B$1281,0))/INDEX(Historical!$H$7:$H$1250,MATCH(B72,Historical!$B$7:$B$1281,0)))^(1/5)-1)*100)</f>
        <v>7.4873165575328748</v>
      </c>
      <c r="V72" s="673">
        <f>IF(INDEX(Historical!$O$7:$O$1250,MATCH(B72,Historical!$B$7:$B$1281,0))=0,"n/a",((INDEX(Historical!$C$7:$C$1259,MATCH(B72,Historical!$B$7:$B$1281,0))/INDEX(Historical!$O$7:$O$1250,MATCH(B72,Historical!$B$7:$B$1281,0)))^(1/10)-1)*100)</f>
        <v>9.7632755519074585</v>
      </c>
      <c r="W72" s="674">
        <f t="shared" si="21"/>
        <v>0.76688571552915685</v>
      </c>
      <c r="X72" s="675">
        <f t="shared" si="22"/>
        <v>0.39406929250173023</v>
      </c>
      <c r="Y72" s="641"/>
      <c r="Z72" s="624">
        <f t="shared" si="23"/>
        <v>8.247422680412372</v>
      </c>
      <c r="AA72" s="853">
        <f t="shared" si="24"/>
        <v>26.998787143723469</v>
      </c>
      <c r="AB72" s="854">
        <v>12</v>
      </c>
      <c r="AC72" s="833">
        <v>16.489999999999998</v>
      </c>
      <c r="AD72" s="833">
        <v>2.68</v>
      </c>
      <c r="AE72" s="833">
        <v>3.52</v>
      </c>
      <c r="AF72" s="833">
        <v>8.8800000000000008</v>
      </c>
      <c r="AG72" s="833">
        <v>36.6</v>
      </c>
      <c r="AH72" s="833">
        <v>8.7999999999999989</v>
      </c>
      <c r="AI72" s="833">
        <v>-4.37</v>
      </c>
      <c r="AJ72" s="833">
        <v>19</v>
      </c>
      <c r="AK72" s="833">
        <v>10.100000000000001</v>
      </c>
      <c r="AL72" s="845">
        <v>7290</v>
      </c>
      <c r="AM72" s="839">
        <v>1.0999999999999999</v>
      </c>
      <c r="AN72" s="833">
        <v>0</v>
      </c>
      <c r="AO72" s="711">
        <f t="shared" si="25"/>
        <v>-19.205996764847857</v>
      </c>
      <c r="AP72" s="712">
        <f t="shared" si="26"/>
        <v>7.7927903788756119</v>
      </c>
      <c r="AQ72" s="855">
        <f t="shared" si="27"/>
        <v>226.42796029225494</v>
      </c>
      <c r="AR72" s="624">
        <f>INDEX(Historical!$C$7:$C$1259,MATCH(B72,Historical!$B$7:$B$1281,0))*IF(AH72="n/a",1.03,IF(AH72&lt;0,1.01,IF(AH72&gt;10,1.1,(1+AH72/100))))</f>
        <v>1.4361600000000001</v>
      </c>
      <c r="AS72" s="853">
        <f t="shared" si="28"/>
        <v>1.4505216000000001</v>
      </c>
      <c r="AT72" s="853">
        <f t="shared" si="17"/>
        <v>1.5955737600000002</v>
      </c>
      <c r="AU72" s="853">
        <f t="shared" si="17"/>
        <v>1.7551311360000004</v>
      </c>
      <c r="AV72" s="853">
        <f t="shared" si="17"/>
        <v>1.9306442496000005</v>
      </c>
      <c r="AW72" s="624">
        <f t="shared" si="29"/>
        <v>8.1680307456000012</v>
      </c>
      <c r="AX72" s="719">
        <f t="shared" si="30"/>
        <v>1.8346467387524994</v>
      </c>
      <c r="AY72" s="900">
        <v>0.48</v>
      </c>
      <c r="AZ72" s="839">
        <v>34.910000000000004</v>
      </c>
      <c r="BA72" s="839">
        <v>-20.5</v>
      </c>
      <c r="BB72" s="839">
        <v>-14.219999999999999</v>
      </c>
      <c r="BC72" s="839">
        <v>-9.07</v>
      </c>
      <c r="BE72" s="597">
        <v>2009</v>
      </c>
      <c r="BF72" s="865">
        <f t="shared" si="31"/>
        <v>0</v>
      </c>
      <c r="BG72" s="849">
        <v>20.9</v>
      </c>
    </row>
    <row r="73" spans="1:59" s="744" customFormat="1" ht="11.25" customHeight="1" x14ac:dyDescent="0.2">
      <c r="A73" s="461" t="s">
        <v>479</v>
      </c>
      <c r="B73" s="829" t="s">
        <v>480</v>
      </c>
      <c r="C73" s="898" t="s">
        <v>112</v>
      </c>
      <c r="D73" s="898" t="s">
        <v>4289</v>
      </c>
      <c r="E73" s="727">
        <v>23</v>
      </c>
      <c r="F73" s="1139">
        <v>147</v>
      </c>
      <c r="G73" s="1138" t="s">
        <v>106</v>
      </c>
      <c r="H73" s="1138" t="s">
        <v>106</v>
      </c>
      <c r="I73" s="728">
        <v>90.85</v>
      </c>
      <c r="J73" s="729">
        <f t="shared" si="18"/>
        <v>2.2454595487066595</v>
      </c>
      <c r="K73" s="749">
        <v>0.51</v>
      </c>
      <c r="L73" s="731">
        <v>4</v>
      </c>
      <c r="M73" s="732">
        <f t="shared" si="19"/>
        <v>2.04</v>
      </c>
      <c r="N73" s="733" t="s">
        <v>151</v>
      </c>
      <c r="O73" s="750">
        <v>0.5</v>
      </c>
      <c r="P73" s="1105">
        <v>43811</v>
      </c>
      <c r="Q73" s="1105">
        <v>43829</v>
      </c>
      <c r="R73" s="732">
        <f t="shared" si="20"/>
        <v>2.0000000000000018</v>
      </c>
      <c r="S73" s="673">
        <f>IF(INDEX(Historical!$D$7:$D$1257,MATCH(B73,Historical!$B$7:$B$1281,0))=0,"n/a",(INDEX(Historical!$C$7:$C$1259,MATCH(B73,Historical!$B$7:$B$1281,0))/INDEX(Historical!$D$7:$D$1257,MATCH(B73,Historical!$B$7:$B$1281,0))-1)*100)</f>
        <v>1.4925373134328401</v>
      </c>
      <c r="T73" s="673">
        <f>IF(INDEX(Historical!$F$7:$F$1250,MATCH(B73,Historical!$B$7:$B$1281,0))=0,"n/a",((INDEX(Historical!$C$7:$C$1259,MATCH(B73,Historical!$B$7:$B$1281,0))/INDEX(Historical!$F$7:$F$1250,MATCH(B73,Historical!$B$7:$B$1281,0)))^(1/3)-1)*100)</f>
        <v>4.0679974208413627</v>
      </c>
      <c r="U73" s="673">
        <f>IF(INDEX(Historical!$H$7:$H$1250,MATCH(B73,Historical!$B$7:$B$1281,0))=0,"n/a",((INDEX(Historical!$C$7:$C$1259,MATCH(B73,Historical!$B$7:$B$1281,0))/INDEX(Historical!$H$7:$H$1250,MATCH(B73,Historical!$B$7:$B$1281,0)))^(1/5)-1)*100)</f>
        <v>5.3770661463693692</v>
      </c>
      <c r="V73" s="673">
        <f>IF(INDEX(Historical!$O$7:$O$1250,MATCH(B73,Historical!$B$7:$B$1281,0))=0,"n/a",((INDEX(Historical!$C$7:$C$1259,MATCH(B73,Historical!$B$7:$B$1281,0))/INDEX(Historical!$O$7:$O$1250,MATCH(B73,Historical!$B$7:$B$1281,0)))^(1/10)-1)*100)</f>
        <v>6.9694302943088537</v>
      </c>
      <c r="W73" s="674">
        <f t="shared" si="21"/>
        <v>0.77152161931517005</v>
      </c>
      <c r="X73" s="675">
        <f t="shared" si="22"/>
        <v>4.4808884553078077</v>
      </c>
      <c r="Y73" s="899" t="s">
        <v>4596</v>
      </c>
      <c r="Z73" s="729">
        <f t="shared" si="23"/>
        <v>54.986522911051217</v>
      </c>
      <c r="AA73" s="736">
        <f t="shared" si="24"/>
        <v>24.48787061994609</v>
      </c>
      <c r="AB73" s="731">
        <v>12</v>
      </c>
      <c r="AC73" s="737">
        <v>3.71</v>
      </c>
      <c r="AD73" s="737">
        <v>2.44</v>
      </c>
      <c r="AE73" s="737">
        <v>0.76</v>
      </c>
      <c r="AF73" s="737">
        <v>6.51</v>
      </c>
      <c r="AG73" s="737">
        <v>28.799999999999997</v>
      </c>
      <c r="AH73" s="737">
        <v>-11.200000000000001</v>
      </c>
      <c r="AI73" s="737">
        <v>8.17</v>
      </c>
      <c r="AJ73" s="737">
        <v>1.2</v>
      </c>
      <c r="AK73" s="737">
        <v>9.94</v>
      </c>
      <c r="AL73" s="738">
        <v>12300</v>
      </c>
      <c r="AM73" s="739">
        <v>0.3</v>
      </c>
      <c r="AN73" s="737">
        <v>0.63</v>
      </c>
      <c r="AO73" s="740">
        <f t="shared" si="25"/>
        <v>-16.865344924870062</v>
      </c>
      <c r="AP73" s="741">
        <f t="shared" si="26"/>
        <v>7.6225256950760283</v>
      </c>
      <c r="AQ73" s="742">
        <f t="shared" si="27"/>
        <v>166.17958660844758</v>
      </c>
      <c r="AR73" s="624">
        <f>INDEX(Historical!$C$7:$C$1259,MATCH(B73,Historical!$B$7:$B$1281,0))*IF(AH73="n/a",1.03,IF(AH73&lt;0,1.01,IF(AH73&gt;10,1.1,(1+AH73/100))))</f>
        <v>2.0604</v>
      </c>
      <c r="AS73" s="736">
        <f t="shared" si="28"/>
        <v>2.2287346800000001</v>
      </c>
      <c r="AT73" s="736">
        <f t="shared" si="17"/>
        <v>2.4502709071919999</v>
      </c>
      <c r="AU73" s="736">
        <f t="shared" si="17"/>
        <v>2.6938278353668847</v>
      </c>
      <c r="AV73" s="736">
        <f t="shared" si="17"/>
        <v>2.9615943222023531</v>
      </c>
      <c r="AW73" s="729">
        <f t="shared" si="29"/>
        <v>12.394827744761239</v>
      </c>
      <c r="AX73" s="743">
        <f t="shared" si="30"/>
        <v>13.64317858531782</v>
      </c>
      <c r="AY73" s="901">
        <v>0.73</v>
      </c>
      <c r="AZ73" s="739">
        <v>59.56</v>
      </c>
      <c r="BA73" s="739">
        <v>-14.89</v>
      </c>
      <c r="BB73" s="739">
        <v>-1.8900000000000001</v>
      </c>
      <c r="BC73" s="739">
        <v>-0.62</v>
      </c>
      <c r="BD73" s="875"/>
      <c r="BE73" s="597">
        <v>1999</v>
      </c>
      <c r="BF73" s="865">
        <f t="shared" si="31"/>
        <v>2</v>
      </c>
      <c r="BG73" s="793">
        <v>10.199999999999999</v>
      </c>
    </row>
    <row r="74" spans="1:59" ht="11.25" customHeight="1" x14ac:dyDescent="0.2">
      <c r="A74" s="848" t="s">
        <v>1065</v>
      </c>
      <c r="B74" s="842" t="s">
        <v>1066</v>
      </c>
      <c r="C74" s="898" t="s">
        <v>108</v>
      </c>
      <c r="D74" s="898" t="s">
        <v>4273</v>
      </c>
      <c r="E74" s="705">
        <v>11</v>
      </c>
      <c r="F74" s="1139">
        <v>353</v>
      </c>
      <c r="G74" s="1139" t="s">
        <v>106</v>
      </c>
      <c r="H74" s="1139" t="s">
        <v>106</v>
      </c>
      <c r="I74" s="841">
        <v>19.23</v>
      </c>
      <c r="J74" s="624">
        <f t="shared" si="18"/>
        <v>2.4960998439937594</v>
      </c>
      <c r="K74" s="844">
        <v>0.12</v>
      </c>
      <c r="L74" s="854">
        <v>4</v>
      </c>
      <c r="M74" s="615">
        <f t="shared" si="19"/>
        <v>0.48</v>
      </c>
      <c r="N74" s="837" t="s">
        <v>139</v>
      </c>
      <c r="O74" s="706">
        <v>0.11</v>
      </c>
      <c r="P74" s="606">
        <v>44211</v>
      </c>
      <c r="Q74" s="606">
        <v>44228</v>
      </c>
      <c r="R74" s="615">
        <f t="shared" si="20"/>
        <v>9.0909090909090864</v>
      </c>
      <c r="S74" s="673">
        <f>IF(INDEX(Historical!$D$7:$D$1257,MATCH(B74,Historical!$B$7:$B$1281,0))=0,"n/a",(INDEX(Historical!$C$7:$C$1259,MATCH(B74,Historical!$B$7:$B$1281,0))/INDEX(Historical!$D$7:$D$1257,MATCH(B74,Historical!$B$7:$B$1281,0))-1)*100)</f>
        <v>4.7619047619047672</v>
      </c>
      <c r="T74" s="673">
        <f>IF(INDEX(Historical!$F$7:$F$1250,MATCH(B74,Historical!$B$7:$B$1281,0))=0,"n/a",((INDEX(Historical!$C$7:$C$1259,MATCH(B74,Historical!$B$7:$B$1281,0))/INDEX(Historical!$F$7:$F$1250,MATCH(B74,Historical!$B$7:$B$1281,0)))^(1/3)-1)*100)</f>
        <v>20.73621473595373</v>
      </c>
      <c r="U74" s="673">
        <f>IF(INDEX(Historical!$H$7:$H$1250,MATCH(B74,Historical!$B$7:$B$1281,0))=0,"n/a",((INDEX(Historical!$C$7:$C$1259,MATCH(B74,Historical!$B$7:$B$1281,0))/INDEX(Historical!$H$7:$H$1250,MATCH(B74,Historical!$B$7:$B$1281,0)))^(1/5)-1)*100)</f>
        <v>17.080491296489232</v>
      </c>
      <c r="V74" s="673" t="str">
        <f>IF(INDEX(Historical!$O$7:$O$1250,MATCH(B74,Historical!$B$7:$B$1281,0))=0,"n/a",((INDEX(Historical!$C$7:$C$1259,MATCH(B74,Historical!$B$7:$B$1281,0))/INDEX(Historical!$O$7:$O$1250,MATCH(B74,Historical!$B$7:$B$1281,0)))^(1/10)-1)*100)</f>
        <v>n/a</v>
      </c>
      <c r="W74" s="674" t="str">
        <f t="shared" si="21"/>
        <v>n/a</v>
      </c>
      <c r="X74" s="675">
        <f t="shared" si="22"/>
        <v>0.90853677108985276</v>
      </c>
      <c r="Y74" s="646" t="s">
        <v>4580</v>
      </c>
      <c r="Z74" s="624">
        <f t="shared" si="23"/>
        <v>24</v>
      </c>
      <c r="AA74" s="853">
        <f t="shared" si="24"/>
        <v>9.6150000000000002</v>
      </c>
      <c r="AB74" s="854">
        <v>12</v>
      </c>
      <c r="AC74" s="833">
        <v>2</v>
      </c>
      <c r="AD74" s="833">
        <v>1.24</v>
      </c>
      <c r="AE74" s="833">
        <v>3.11</v>
      </c>
      <c r="AF74" s="833">
        <v>0.93</v>
      </c>
      <c r="AG74" s="833">
        <v>8.7999999999999989</v>
      </c>
      <c r="AH74" s="833">
        <v>97</v>
      </c>
      <c r="AI74" s="833">
        <v>-8.43</v>
      </c>
      <c r="AJ74" s="833">
        <v>18.8</v>
      </c>
      <c r="AK74" s="833">
        <v>8</v>
      </c>
      <c r="AL74" s="845">
        <v>310.77</v>
      </c>
      <c r="AM74" s="839">
        <v>0.89999999999999991</v>
      </c>
      <c r="AN74" s="833">
        <v>0.62</v>
      </c>
      <c r="AO74" s="711">
        <f t="shared" si="25"/>
        <v>9.9615911404829891</v>
      </c>
      <c r="AP74" s="712">
        <f t="shared" si="26"/>
        <v>19.576591140482989</v>
      </c>
      <c r="AQ74" s="855">
        <f t="shared" si="27"/>
        <v>-36.958743667341146</v>
      </c>
      <c r="AR74" s="624">
        <f>INDEX(Historical!$C$7:$C$1259,MATCH(B74,Historical!$B$7:$B$1281,0))*IF(AH74="n/a",1.03,IF(AH74&lt;0,1.01,IF(AH74&gt;10,1.1,(1+AH74/100))))</f>
        <v>0.48400000000000004</v>
      </c>
      <c r="AS74" s="853">
        <f t="shared" si="28"/>
        <v>0.48884000000000005</v>
      </c>
      <c r="AT74" s="853">
        <f t="shared" si="17"/>
        <v>0.52794720000000006</v>
      </c>
      <c r="AU74" s="853">
        <f t="shared" si="17"/>
        <v>0.57018297600000012</v>
      </c>
      <c r="AV74" s="853">
        <f t="shared" si="17"/>
        <v>0.61579761408000022</v>
      </c>
      <c r="AW74" s="624">
        <f t="shared" si="29"/>
        <v>2.6867677900800007</v>
      </c>
      <c r="AX74" s="719">
        <f t="shared" si="30"/>
        <v>13.971751378471142</v>
      </c>
      <c r="AY74" s="900">
        <v>0.95</v>
      </c>
      <c r="AZ74" s="839">
        <v>70.930000000000007</v>
      </c>
      <c r="BA74" s="839">
        <v>-11.85</v>
      </c>
      <c r="BB74" s="839">
        <v>4.83</v>
      </c>
      <c r="BC74" s="839">
        <v>23.95</v>
      </c>
      <c r="BE74" s="597">
        <v>2011</v>
      </c>
      <c r="BF74" s="865">
        <f t="shared" si="31"/>
        <v>0</v>
      </c>
      <c r="BG74" s="849">
        <v>1.0999999999999999</v>
      </c>
    </row>
    <row r="75" spans="1:59" ht="11.25" customHeight="1" x14ac:dyDescent="0.2">
      <c r="A75" s="831" t="s">
        <v>1081</v>
      </c>
      <c r="B75" s="842" t="s">
        <v>1082</v>
      </c>
      <c r="C75" s="898" t="s">
        <v>108</v>
      </c>
      <c r="D75" s="898" t="s">
        <v>4273</v>
      </c>
      <c r="E75" s="705">
        <v>11</v>
      </c>
      <c r="F75" s="1139">
        <v>324</v>
      </c>
      <c r="G75" s="1139" t="s">
        <v>37</v>
      </c>
      <c r="H75" s="1139" t="s">
        <v>37</v>
      </c>
      <c r="I75" s="841">
        <v>68.099999999999994</v>
      </c>
      <c r="J75" s="624">
        <f t="shared" si="18"/>
        <v>3.9941262848751844</v>
      </c>
      <c r="K75" s="844">
        <v>0.68</v>
      </c>
      <c r="L75" s="854">
        <v>4</v>
      </c>
      <c r="M75" s="615">
        <f t="shared" si="19"/>
        <v>2.72</v>
      </c>
      <c r="N75" s="837" t="s">
        <v>145</v>
      </c>
      <c r="O75" s="706">
        <v>0.67</v>
      </c>
      <c r="P75" s="1028">
        <v>43902</v>
      </c>
      <c r="Q75" s="1028">
        <v>43921</v>
      </c>
      <c r="R75" s="615">
        <f t="shared" si="20"/>
        <v>1.492537313432837</v>
      </c>
      <c r="S75" s="673">
        <f>IF(INDEX(Historical!$D$7:$D$1257,MATCH(B75,Historical!$B$7:$B$1281,0))=0,"n/a",(INDEX(Historical!$C$7:$C$1259,MATCH(B75,Historical!$B$7:$B$1281,0))/INDEX(Historical!$D$7:$D$1257,MATCH(B75,Historical!$B$7:$B$1281,0))-1)*100)</f>
        <v>3.8314176245210829</v>
      </c>
      <c r="T75" s="673">
        <f>IF(INDEX(Historical!$F$7:$F$1250,MATCH(B75,Historical!$B$7:$B$1281,0))=0,"n/a",((INDEX(Historical!$C$7:$C$1259,MATCH(B75,Historical!$B$7:$B$1281,0))/INDEX(Historical!$F$7:$F$1250,MATCH(B75,Historical!$B$7:$B$1281,0)))^(1/3)-1)*100)</f>
        <v>35.888231037281784</v>
      </c>
      <c r="U75" s="673">
        <f>IF(INDEX(Historical!$H$7:$H$1250,MATCH(B75,Historical!$B$7:$B$1281,0))=0,"n/a",((INDEX(Historical!$C$7:$C$1259,MATCH(B75,Historical!$B$7:$B$1281,0))/INDEX(Historical!$H$7:$H$1250,MATCH(B75,Historical!$B$7:$B$1281,0)))^(1/5)-1)*100)</f>
        <v>27.008003062229726</v>
      </c>
      <c r="V75" s="673">
        <f>IF(INDEX(Historical!$O$7:$O$1250,MATCH(B75,Historical!$B$7:$B$1281,0))=0,"n/a",((INDEX(Historical!$C$7:$C$1259,MATCH(B75,Historical!$B$7:$B$1281,0))/INDEX(Historical!$O$7:$O$1250,MATCH(B75,Historical!$B$7:$B$1281,0)))^(1/10)-1)*100)</f>
        <v>29.775864175558663</v>
      </c>
      <c r="W75" s="674">
        <f t="shared" si="21"/>
        <v>0.90704346658052937</v>
      </c>
      <c r="X75" s="675">
        <f t="shared" si="22"/>
        <v>9.3131045042171454</v>
      </c>
      <c r="Y75" s="843"/>
      <c r="Z75" s="624">
        <f t="shared" si="23"/>
        <v>82.674772036474167</v>
      </c>
      <c r="AA75" s="853">
        <f t="shared" si="24"/>
        <v>20.699088145896656</v>
      </c>
      <c r="AB75" s="854">
        <v>12</v>
      </c>
      <c r="AC75" s="833">
        <v>3.29</v>
      </c>
      <c r="AD75" s="833" t="s">
        <v>136</v>
      </c>
      <c r="AE75" s="833">
        <v>4.46</v>
      </c>
      <c r="AF75" s="833">
        <v>1.26</v>
      </c>
      <c r="AG75" s="833">
        <v>6.1</v>
      </c>
      <c r="AH75" s="833">
        <v>-58.4</v>
      </c>
      <c r="AI75" s="833">
        <v>-4.66</v>
      </c>
      <c r="AJ75" s="833">
        <v>2.9000000000000004</v>
      </c>
      <c r="AK75" s="833">
        <v>-10.7</v>
      </c>
      <c r="AL75" s="845">
        <v>9340</v>
      </c>
      <c r="AM75" s="839">
        <v>0.3</v>
      </c>
      <c r="AN75" s="833">
        <v>0.38</v>
      </c>
      <c r="AO75" s="711">
        <f t="shared" si="25"/>
        <v>10.303041201208256</v>
      </c>
      <c r="AP75" s="712">
        <f t="shared" si="26"/>
        <v>31.002129347104912</v>
      </c>
      <c r="AQ75" s="855">
        <f t="shared" si="27"/>
        <v>7.6637792467927568</v>
      </c>
      <c r="AR75" s="624">
        <f>INDEX(Historical!$C$7:$C$1259,MATCH(B75,Historical!$B$7:$B$1281,0))*IF(AH75="n/a",1.03,IF(AH75&lt;0,1.01,IF(AH75&gt;10,1.1,(1+AH75/100))))</f>
        <v>2.7370999999999999</v>
      </c>
      <c r="AS75" s="853">
        <f t="shared" si="28"/>
        <v>2.7644709999999999</v>
      </c>
      <c r="AT75" s="853">
        <f t="shared" si="17"/>
        <v>2.79211571</v>
      </c>
      <c r="AU75" s="853">
        <f t="shared" si="17"/>
        <v>2.8200368671000002</v>
      </c>
      <c r="AV75" s="853">
        <f t="shared" si="17"/>
        <v>2.8482372357710002</v>
      </c>
      <c r="AW75" s="624">
        <f t="shared" si="29"/>
        <v>13.961960812871</v>
      </c>
      <c r="AX75" s="719">
        <f t="shared" si="30"/>
        <v>20.502145099663732</v>
      </c>
      <c r="AY75" s="900">
        <v>1.65</v>
      </c>
      <c r="AZ75" s="839">
        <v>180.48</v>
      </c>
      <c r="BA75" s="839">
        <v>-7.64</v>
      </c>
      <c r="BB75" s="839">
        <v>12.44</v>
      </c>
      <c r="BC75" s="839">
        <v>47.699999999999996</v>
      </c>
      <c r="BE75" s="597">
        <v>2010</v>
      </c>
      <c r="BF75" s="865">
        <f t="shared" si="31"/>
        <v>0</v>
      </c>
      <c r="BG75" s="849">
        <v>0.6</v>
      </c>
    </row>
    <row r="76" spans="1:59" ht="11.25" customHeight="1" x14ac:dyDescent="0.2">
      <c r="A76" s="838" t="s">
        <v>516</v>
      </c>
      <c r="B76" s="842" t="s">
        <v>517</v>
      </c>
      <c r="C76" s="898" t="s">
        <v>4277</v>
      </c>
      <c r="D76" s="898" t="s">
        <v>518</v>
      </c>
      <c r="E76" s="705">
        <v>14</v>
      </c>
      <c r="F76" s="1139">
        <v>270</v>
      </c>
      <c r="G76" s="1139" t="s">
        <v>106</v>
      </c>
      <c r="H76" s="1139" t="s">
        <v>106</v>
      </c>
      <c r="I76" s="841">
        <v>52.72</v>
      </c>
      <c r="J76" s="624">
        <f t="shared" si="18"/>
        <v>1.896813353566009</v>
      </c>
      <c r="K76" s="844">
        <v>0.25</v>
      </c>
      <c r="L76" s="854">
        <v>4</v>
      </c>
      <c r="M76" s="615">
        <f t="shared" si="19"/>
        <v>1</v>
      </c>
      <c r="N76" s="837" t="s">
        <v>409</v>
      </c>
      <c r="O76" s="706">
        <v>0.23</v>
      </c>
      <c r="P76" s="606">
        <v>44292</v>
      </c>
      <c r="Q76" s="606">
        <v>44314</v>
      </c>
      <c r="R76" s="615">
        <f t="shared" si="20"/>
        <v>8.6956521739130395</v>
      </c>
      <c r="S76" s="673">
        <f>IF(INDEX(Historical!$D$7:$D$1257,MATCH(B76,Historical!$B$7:$B$1281,0))=0,"n/a",(INDEX(Historical!$C$7:$C$1259,MATCH(B76,Historical!$B$7:$B$1281,0))/INDEX(Historical!$D$7:$D$1257,MATCH(B76,Historical!$B$7:$B$1281,0))-1)*100)</f>
        <v>9.7560975609756184</v>
      </c>
      <c r="T76" s="673">
        <f>IF(INDEX(Historical!$F$7:$F$1250,MATCH(B76,Historical!$B$7:$B$1281,0))=0,"n/a",((INDEX(Historical!$C$7:$C$1259,MATCH(B76,Historical!$B$7:$B$1281,0))/INDEX(Historical!$F$7:$F$1250,MATCH(B76,Historical!$B$7:$B$1281,0)))^(1/3)-1)*100)</f>
        <v>13.842447691670245</v>
      </c>
      <c r="U76" s="673">
        <f>IF(INDEX(Historical!$H$7:$H$1250,MATCH(B76,Historical!$B$7:$B$1281,0))=0,"n/a",((INDEX(Historical!$C$7:$C$1259,MATCH(B76,Historical!$B$7:$B$1281,0))/INDEX(Historical!$H$7:$H$1250,MATCH(B76,Historical!$B$7:$B$1281,0)))^(1/5)-1)*100)</f>
        <v>13.045577778664775</v>
      </c>
      <c r="V76" s="673">
        <f>IF(INDEX(Historical!$O$7:$O$1250,MATCH(B76,Historical!$B$7:$B$1281,0))=0,"n/a",((INDEX(Historical!$C$7:$C$1259,MATCH(B76,Historical!$B$7:$B$1281,0))/INDEX(Historical!$O$7:$O$1250,MATCH(B76,Historical!$B$7:$B$1281,0)))^(1/10)-1)*100)</f>
        <v>16.82852425662049</v>
      </c>
      <c r="W76" s="674">
        <f t="shared" si="21"/>
        <v>0.775206285455038</v>
      </c>
      <c r="X76" s="675">
        <f t="shared" si="22"/>
        <v>1.8636539683806819</v>
      </c>
      <c r="Y76" s="634"/>
      <c r="Z76" s="624">
        <f t="shared" si="23"/>
        <v>43.859649122807021</v>
      </c>
      <c r="AA76" s="853">
        <f t="shared" si="24"/>
        <v>23.12280701754386</v>
      </c>
      <c r="AB76" s="854">
        <v>12</v>
      </c>
      <c r="AC76" s="833">
        <v>2.2799999999999998</v>
      </c>
      <c r="AD76" s="833">
        <v>1.6</v>
      </c>
      <c r="AE76" s="833">
        <v>2.33</v>
      </c>
      <c r="AF76" s="833">
        <v>2.65</v>
      </c>
      <c r="AG76" s="833">
        <v>12.3</v>
      </c>
      <c r="AH76" s="833">
        <v>-19.600000000000001</v>
      </c>
      <c r="AI76" s="833">
        <v>27.1</v>
      </c>
      <c r="AJ76" s="833">
        <v>7.0000000000000009</v>
      </c>
      <c r="AK76" s="833">
        <v>14.35</v>
      </c>
      <c r="AL76" s="845">
        <v>241410</v>
      </c>
      <c r="AM76" s="839">
        <v>0.1</v>
      </c>
      <c r="AN76" s="833">
        <v>1.21</v>
      </c>
      <c r="AO76" s="711">
        <f t="shared" si="25"/>
        <v>-8.1804158853130762</v>
      </c>
      <c r="AP76" s="712">
        <f t="shared" si="26"/>
        <v>14.942391132230783</v>
      </c>
      <c r="AQ76" s="855">
        <f t="shared" si="27"/>
        <v>65.025841204058736</v>
      </c>
      <c r="AR76" s="624">
        <f>INDEX(Historical!$C$7:$C$1259,MATCH(B76,Historical!$B$7:$B$1281,0))*IF(AH76="n/a",1.03,IF(AH76&lt;0,1.01,IF(AH76&gt;10,1.1,(1+AH76/100))))</f>
        <v>0.90900000000000003</v>
      </c>
      <c r="AS76" s="853">
        <f t="shared" si="28"/>
        <v>0.99990000000000012</v>
      </c>
      <c r="AT76" s="853">
        <f t="shared" si="17"/>
        <v>1.0998900000000003</v>
      </c>
      <c r="AU76" s="853">
        <f t="shared" si="17"/>
        <v>1.2098790000000004</v>
      </c>
      <c r="AV76" s="853">
        <f t="shared" si="17"/>
        <v>1.3308669000000004</v>
      </c>
      <c r="AW76" s="624">
        <f t="shared" si="29"/>
        <v>5.5495359000000004</v>
      </c>
      <c r="AX76" s="719">
        <f t="shared" si="30"/>
        <v>10.526433801213962</v>
      </c>
      <c r="AY76" s="900">
        <v>1.04</v>
      </c>
      <c r="AZ76" s="839">
        <v>66.28</v>
      </c>
      <c r="BA76" s="839">
        <v>-1.6400000000000001</v>
      </c>
      <c r="BB76" s="839">
        <v>3.34</v>
      </c>
      <c r="BC76" s="839">
        <v>15.740000000000002</v>
      </c>
      <c r="BE76" s="597">
        <v>2008</v>
      </c>
      <c r="BF76" s="865">
        <f t="shared" si="31"/>
        <v>1</v>
      </c>
      <c r="BG76" s="849">
        <v>3.9</v>
      </c>
    </row>
    <row r="77" spans="1:59" ht="11.25" customHeight="1" x14ac:dyDescent="0.2">
      <c r="A77" s="831" t="s">
        <v>1067</v>
      </c>
      <c r="B77" s="842" t="s">
        <v>1068</v>
      </c>
      <c r="C77" s="898" t="s">
        <v>108</v>
      </c>
      <c r="D77" s="898" t="s">
        <v>4269</v>
      </c>
      <c r="E77" s="705">
        <v>11</v>
      </c>
      <c r="F77" s="1139">
        <v>372</v>
      </c>
      <c r="G77" s="1139" t="s">
        <v>106</v>
      </c>
      <c r="H77" s="1139" t="s">
        <v>106</v>
      </c>
      <c r="I77" s="841">
        <v>199.7</v>
      </c>
      <c r="J77" s="624">
        <f t="shared" si="18"/>
        <v>1.8027040560841263</v>
      </c>
      <c r="K77" s="844">
        <v>0.9</v>
      </c>
      <c r="L77" s="854">
        <v>4</v>
      </c>
      <c r="M77" s="615">
        <f t="shared" si="19"/>
        <v>3.6</v>
      </c>
      <c r="N77" s="837" t="s">
        <v>3918</v>
      </c>
      <c r="O77" s="706">
        <v>0.85</v>
      </c>
      <c r="P77" s="606">
        <v>44264</v>
      </c>
      <c r="Q77" s="606">
        <v>44280</v>
      </c>
      <c r="R77" s="615">
        <f t="shared" si="20"/>
        <v>5.8823529411764763</v>
      </c>
      <c r="S77" s="673">
        <f>IF(INDEX(Historical!$D$7:$D$1257,MATCH(B77,Historical!$B$7:$B$1281,0))=0,"n/a",(INDEX(Historical!$C$7:$C$1259,MATCH(B77,Historical!$B$7:$B$1281,0))/INDEX(Historical!$D$7:$D$1257,MATCH(B77,Historical!$B$7:$B$1281,0))-1)*100)</f>
        <v>13.33333333333333</v>
      </c>
      <c r="T77" s="673">
        <f>IF(INDEX(Historical!$F$7:$F$1250,MATCH(B77,Historical!$B$7:$B$1281,0))=0,"n/a",((INDEX(Historical!$C$7:$C$1259,MATCH(B77,Historical!$B$7:$B$1281,0))/INDEX(Historical!$F$7:$F$1250,MATCH(B77,Historical!$B$7:$B$1281,0)))^(1/3)-1)*100)</f>
        <v>8.799023312682186</v>
      </c>
      <c r="U77" s="673">
        <f>IF(INDEX(Historical!$H$7:$H$1250,MATCH(B77,Historical!$B$7:$B$1281,0))=0,"n/a",((INDEX(Historical!$C$7:$C$1259,MATCH(B77,Historical!$B$7:$B$1281,0))/INDEX(Historical!$H$7:$H$1250,MATCH(B77,Historical!$B$7:$B$1281,0)))^(1/5)-1)*100)</f>
        <v>11.196158593857874</v>
      </c>
      <c r="V77" s="673">
        <f>IF(INDEX(Historical!$O$7:$O$1250,MATCH(B77,Historical!$B$7:$B$1281,0))=0,"n/a",((INDEX(Historical!$C$7:$C$1259,MATCH(B77,Historical!$B$7:$B$1281,0))/INDEX(Historical!$O$7:$O$1250,MATCH(B77,Historical!$B$7:$B$1281,0)))^(1/10)-1)*100)</f>
        <v>13.964373915972295</v>
      </c>
      <c r="W77" s="674">
        <f t="shared" si="21"/>
        <v>0.80176588375736857</v>
      </c>
      <c r="X77" s="675">
        <f t="shared" si="22"/>
        <v>0.9330132161548228</v>
      </c>
      <c r="Y77" s="638"/>
      <c r="Z77" s="624">
        <f t="shared" si="23"/>
        <v>61.32879045996593</v>
      </c>
      <c r="AA77" s="853">
        <f t="shared" si="24"/>
        <v>34.020442930153322</v>
      </c>
      <c r="AB77" s="854">
        <v>12</v>
      </c>
      <c r="AC77" s="833">
        <v>5.87</v>
      </c>
      <c r="AD77" s="833">
        <v>7.59</v>
      </c>
      <c r="AE77" s="833">
        <v>14.97</v>
      </c>
      <c r="AF77" s="833">
        <v>2.72</v>
      </c>
      <c r="AG77" s="833">
        <v>8.9</v>
      </c>
      <c r="AH77" s="833">
        <v>3.5000000000000004</v>
      </c>
      <c r="AI77" s="833">
        <v>8.2100000000000009</v>
      </c>
      <c r="AJ77" s="833">
        <v>12</v>
      </c>
      <c r="AK77" s="833">
        <v>4.5999999999999996</v>
      </c>
      <c r="AL77" s="845">
        <v>73110</v>
      </c>
      <c r="AM77" s="839">
        <v>0.1</v>
      </c>
      <c r="AN77" s="833">
        <v>0.13</v>
      </c>
      <c r="AO77" s="711">
        <f t="shared" si="25"/>
        <v>-21.021580280211325</v>
      </c>
      <c r="AP77" s="712">
        <f t="shared" si="26"/>
        <v>12.998862649942</v>
      </c>
      <c r="AQ77" s="855">
        <f t="shared" si="27"/>
        <v>102.79776984311466</v>
      </c>
      <c r="AR77" s="624">
        <f>INDEX(Historical!$C$7:$C$1259,MATCH(B77,Historical!$B$7:$B$1281,0))*IF(AH77="n/a",1.03,IF(AH77&lt;0,1.01,IF(AH77&gt;10,1.1,(1+AH77/100))))</f>
        <v>3.5189999999999997</v>
      </c>
      <c r="AS77" s="853">
        <f t="shared" si="28"/>
        <v>3.8079098999999998</v>
      </c>
      <c r="AT77" s="853">
        <f t="shared" si="17"/>
        <v>3.9830737554</v>
      </c>
      <c r="AU77" s="853">
        <f t="shared" si="17"/>
        <v>4.1662951481484001</v>
      </c>
      <c r="AV77" s="853">
        <f t="shared" si="17"/>
        <v>4.357944724963227</v>
      </c>
      <c r="AW77" s="624">
        <f t="shared" si="29"/>
        <v>19.834223528511629</v>
      </c>
      <c r="AX77" s="719">
        <f t="shared" si="30"/>
        <v>9.9320097789242023</v>
      </c>
      <c r="AY77" s="900">
        <v>0.48</v>
      </c>
      <c r="AZ77" s="839">
        <v>53.65</v>
      </c>
      <c r="BA77" s="839">
        <v>-10.14</v>
      </c>
      <c r="BB77" s="839">
        <v>6.34</v>
      </c>
      <c r="BC77" s="839">
        <v>15.459999999999999</v>
      </c>
      <c r="BE77" s="597">
        <v>2011</v>
      </c>
      <c r="BF77" s="865">
        <f t="shared" si="31"/>
        <v>0</v>
      </c>
      <c r="BG77" s="849">
        <v>2.1</v>
      </c>
    </row>
    <row r="78" spans="1:59" ht="11.25" customHeight="1" x14ac:dyDescent="0.2">
      <c r="A78" s="838" t="s">
        <v>530</v>
      </c>
      <c r="B78" s="842" t="s">
        <v>531</v>
      </c>
      <c r="C78" s="898" t="s">
        <v>112</v>
      </c>
      <c r="D78" s="898" t="s">
        <v>211</v>
      </c>
      <c r="E78" s="705">
        <v>15</v>
      </c>
      <c r="F78" s="1139">
        <v>259</v>
      </c>
      <c r="G78" s="1139" t="s">
        <v>37</v>
      </c>
      <c r="H78" s="1139" t="s">
        <v>37</v>
      </c>
      <c r="I78" s="841">
        <v>253.2</v>
      </c>
      <c r="J78" s="624">
        <f t="shared" si="18"/>
        <v>2.1327014218009479</v>
      </c>
      <c r="K78" s="844">
        <v>1.35</v>
      </c>
      <c r="L78" s="854">
        <v>4</v>
      </c>
      <c r="M78" s="615">
        <f t="shared" si="19"/>
        <v>5.4</v>
      </c>
      <c r="N78" s="837" t="s">
        <v>119</v>
      </c>
      <c r="O78" s="706">
        <v>1.3109999999999999</v>
      </c>
      <c r="P78" s="606">
        <v>44154</v>
      </c>
      <c r="Q78" s="606">
        <v>44168</v>
      </c>
      <c r="R78" s="615">
        <f t="shared" si="20"/>
        <v>2.9748283752860525</v>
      </c>
      <c r="S78" s="673">
        <f>IF(INDEX(Historical!$D$7:$D$1257,MATCH(B78,Historical!$B$7:$B$1281,0))=0,"n/a",(INDEX(Historical!$C$7:$C$1259,MATCH(B78,Historical!$B$7:$B$1281,0))/INDEX(Historical!$D$7:$D$1257,MATCH(B78,Historical!$B$7:$B$1281,0))-1)*100)</f>
        <v>7.7723378212974259</v>
      </c>
      <c r="T78" s="673">
        <f>IF(INDEX(Historical!$F$7:$F$1250,MATCH(B78,Historical!$B$7:$B$1281,0))=0,"n/a",((INDEX(Historical!$C$7:$C$1259,MATCH(B78,Historical!$B$7:$B$1281,0))/INDEX(Historical!$F$7:$F$1250,MATCH(B78,Historical!$B$7:$B$1281,0)))^(1/3)-1)*100)</f>
        <v>7.8614294681622399</v>
      </c>
      <c r="U78" s="673">
        <f>IF(INDEX(Historical!$H$7:$H$1250,MATCH(B78,Historical!$B$7:$B$1281,0))=0,"n/a",((INDEX(Historical!$C$7:$C$1259,MATCH(B78,Historical!$B$7:$B$1281,0))/INDEX(Historical!$H$7:$H$1250,MATCH(B78,Historical!$B$7:$B$1281,0)))^(1/5)-1)*100)</f>
        <v>8.5212278389320328</v>
      </c>
      <c r="V78" s="673">
        <f>IF(INDEX(Historical!$O$7:$O$1250,MATCH(B78,Historical!$B$7:$B$1281,0))=0,"n/a",((INDEX(Historical!$C$7:$C$1259,MATCH(B78,Historical!$B$7:$B$1281,0))/INDEX(Historical!$O$7:$O$1250,MATCH(B78,Historical!$B$7:$B$1281,0)))^(1/10)-1)*100)</f>
        <v>19.698099718312644</v>
      </c>
      <c r="W78" s="674">
        <f t="shared" si="21"/>
        <v>0.43259136468936349</v>
      </c>
      <c r="X78" s="675">
        <f t="shared" si="22"/>
        <v>0.95744133021708233</v>
      </c>
      <c r="Y78" s="842"/>
      <c r="Z78" s="624">
        <f t="shared" si="23"/>
        <v>45</v>
      </c>
      <c r="AA78" s="853">
        <f t="shared" si="24"/>
        <v>21.099999999999998</v>
      </c>
      <c r="AB78" s="854">
        <v>12</v>
      </c>
      <c r="AC78" s="833">
        <v>12</v>
      </c>
      <c r="AD78" s="833">
        <v>1.42</v>
      </c>
      <c r="AE78" s="833">
        <v>1.87</v>
      </c>
      <c r="AF78" s="833">
        <v>4.6900000000000004</v>
      </c>
      <c r="AG78" s="833">
        <v>23.799999999999997</v>
      </c>
      <c r="AH78" s="833">
        <v>-17.100000000000001</v>
      </c>
      <c r="AI78" s="833">
        <v>16.5</v>
      </c>
      <c r="AJ78" s="833">
        <v>8.9</v>
      </c>
      <c r="AK78" s="833">
        <v>14.979999999999999</v>
      </c>
      <c r="AL78" s="845">
        <v>36950</v>
      </c>
      <c r="AM78" s="839">
        <v>0.1</v>
      </c>
      <c r="AN78" s="833">
        <v>0.52</v>
      </c>
      <c r="AO78" s="711">
        <f t="shared" si="25"/>
        <v>-10.446070739267018</v>
      </c>
      <c r="AP78" s="712">
        <f t="shared" si="26"/>
        <v>10.65392926073298</v>
      </c>
      <c r="AQ78" s="855">
        <f t="shared" si="27"/>
        <v>109.71832961803263</v>
      </c>
      <c r="AR78" s="624">
        <f>INDEX(Historical!$C$7:$C$1259,MATCH(B78,Historical!$B$7:$B$1281,0))*IF(AH78="n/a",1.03,IF(AH78&lt;0,1.01,IF(AH78&gt;10,1.1,(1+AH78/100))))</f>
        <v>5.3358300000000005</v>
      </c>
      <c r="AS78" s="853">
        <f t="shared" si="28"/>
        <v>5.8694130000000007</v>
      </c>
      <c r="AT78" s="853">
        <f t="shared" si="17"/>
        <v>6.456354300000001</v>
      </c>
      <c r="AU78" s="853">
        <f t="shared" si="17"/>
        <v>7.1019897300000014</v>
      </c>
      <c r="AV78" s="853">
        <f t="shared" si="17"/>
        <v>7.8121887030000021</v>
      </c>
      <c r="AW78" s="624">
        <f t="shared" si="29"/>
        <v>32.575775733000008</v>
      </c>
      <c r="AX78" s="719">
        <f t="shared" si="30"/>
        <v>12.86563022630332</v>
      </c>
      <c r="AY78" s="900">
        <v>1.1200000000000001</v>
      </c>
      <c r="AZ78" s="839">
        <v>150.63</v>
      </c>
      <c r="BA78" s="839">
        <v>-2.71</v>
      </c>
      <c r="BB78" s="839">
        <v>7.24</v>
      </c>
      <c r="BC78" s="839">
        <v>20.849999999999998</v>
      </c>
      <c r="BE78" s="597">
        <v>2006</v>
      </c>
      <c r="BF78" s="865">
        <f t="shared" si="31"/>
        <v>1</v>
      </c>
      <c r="BG78" s="849">
        <v>8.5</v>
      </c>
    </row>
    <row r="79" spans="1:59" ht="11.25" customHeight="1" x14ac:dyDescent="0.2">
      <c r="A79" s="838" t="s">
        <v>510</v>
      </c>
      <c r="B79" s="842" t="s">
        <v>511</v>
      </c>
      <c r="C79" s="898" t="s">
        <v>131</v>
      </c>
      <c r="D79" s="898" t="s">
        <v>4263</v>
      </c>
      <c r="E79" s="705">
        <v>15</v>
      </c>
      <c r="F79" s="1139">
        <v>260</v>
      </c>
      <c r="G79" s="1139" t="s">
        <v>37</v>
      </c>
      <c r="H79" s="1139" t="s">
        <v>37</v>
      </c>
      <c r="I79" s="841">
        <v>54.11</v>
      </c>
      <c r="J79" s="624">
        <f t="shared" si="18"/>
        <v>3.2156717797080021</v>
      </c>
      <c r="K79" s="844">
        <v>0.435</v>
      </c>
      <c r="L79" s="854">
        <v>4</v>
      </c>
      <c r="M79" s="615">
        <f t="shared" si="19"/>
        <v>1.74</v>
      </c>
      <c r="N79" s="837" t="s">
        <v>512</v>
      </c>
      <c r="O79" s="706">
        <v>0.40749999999999997</v>
      </c>
      <c r="P79" s="606">
        <v>44231</v>
      </c>
      <c r="Q79" s="606">
        <v>44253</v>
      </c>
      <c r="R79" s="615">
        <f t="shared" si="20"/>
        <v>6.7484662576687189</v>
      </c>
      <c r="S79" s="673">
        <f>IF(INDEX(Historical!$D$7:$D$1257,MATCH(B79,Historical!$B$7:$B$1281,0))=0,"n/a",(INDEX(Historical!$C$7:$C$1259,MATCH(B79,Historical!$B$7:$B$1281,0))/INDEX(Historical!$D$7:$D$1257,MATCH(B79,Historical!$B$7:$B$1281,0))-1)*100)</f>
        <v>6.5359477124182996</v>
      </c>
      <c r="T79" s="673">
        <f>IF(INDEX(Historical!$F$7:$F$1250,MATCH(B79,Historical!$B$7:$B$1281,0))=0,"n/a",((INDEX(Historical!$C$7:$C$1259,MATCH(B79,Historical!$B$7:$B$1281,0))/INDEX(Historical!$F$7:$F$1250,MATCH(B79,Historical!$B$7:$B$1281,0)))^(1/3)-1)*100)</f>
        <v>7.0151639432424417</v>
      </c>
      <c r="U79" s="673">
        <f>IF(INDEX(Historical!$H$7:$H$1250,MATCH(B79,Historical!$B$7:$B$1281,0))=0,"n/a",((INDEX(Historical!$C$7:$C$1259,MATCH(B79,Historical!$B$7:$B$1281,0))/INDEX(Historical!$H$7:$H$1250,MATCH(B79,Historical!$B$7:$B$1281,0)))^(1/5)-1)*100)</f>
        <v>7.0399562793338921</v>
      </c>
      <c r="V79" s="673">
        <f>IF(INDEX(Historical!$O$7:$O$1250,MATCH(B79,Historical!$B$7:$B$1281,0))=0,"n/a",((INDEX(Historical!$C$7:$C$1259,MATCH(B79,Historical!$B$7:$B$1281,0))/INDEX(Historical!$O$7:$O$1250,MATCH(B79,Historical!$B$7:$B$1281,0)))^(1/10)-1)*100)</f>
        <v>9.4622490047217447</v>
      </c>
      <c r="W79" s="674">
        <f t="shared" si="21"/>
        <v>0.74400454646890957</v>
      </c>
      <c r="X79" s="675">
        <f t="shared" si="22"/>
        <v>1.1932129287006599</v>
      </c>
      <c r="Y79" s="842"/>
      <c r="Z79" s="624">
        <f t="shared" si="23"/>
        <v>69.047619047619051</v>
      </c>
      <c r="AA79" s="853">
        <f t="shared" si="24"/>
        <v>21.472222222222221</v>
      </c>
      <c r="AB79" s="854">
        <v>12</v>
      </c>
      <c r="AC79" s="833">
        <v>2.52</v>
      </c>
      <c r="AD79" s="833">
        <v>3.01</v>
      </c>
      <c r="AE79" s="833">
        <v>2.41</v>
      </c>
      <c r="AF79" s="833">
        <v>2.86</v>
      </c>
      <c r="AG79" s="833">
        <v>14.2</v>
      </c>
      <c r="AH79" s="833">
        <v>10.199999999999999</v>
      </c>
      <c r="AI79" s="833">
        <v>7.37</v>
      </c>
      <c r="AJ79" s="833">
        <v>5.8999999999999995</v>
      </c>
      <c r="AK79" s="833">
        <v>7.26</v>
      </c>
      <c r="AL79" s="845">
        <v>16090</v>
      </c>
      <c r="AM79" s="839">
        <v>0.2</v>
      </c>
      <c r="AN79" s="833">
        <v>2.76</v>
      </c>
      <c r="AO79" s="711">
        <f t="shared" si="25"/>
        <v>-11.216594163180327</v>
      </c>
      <c r="AP79" s="712">
        <f t="shared" si="26"/>
        <v>10.255628059041895</v>
      </c>
      <c r="AQ79" s="855">
        <f t="shared" si="27"/>
        <v>65.207688219748363</v>
      </c>
      <c r="AR79" s="624">
        <f>INDEX(Historical!$C$7:$C$1259,MATCH(B79,Historical!$B$7:$B$1281,0))*IF(AH79="n/a",1.03,IF(AH79&lt;0,1.01,IF(AH79&gt;10,1.1,(1+AH79/100))))</f>
        <v>1.7929999999999999</v>
      </c>
      <c r="AS79" s="853">
        <f t="shared" si="28"/>
        <v>1.9251441</v>
      </c>
      <c r="AT79" s="853">
        <f t="shared" si="17"/>
        <v>2.0649095616599999</v>
      </c>
      <c r="AU79" s="853">
        <f t="shared" si="17"/>
        <v>2.2148219958365161</v>
      </c>
      <c r="AV79" s="853">
        <f t="shared" si="17"/>
        <v>2.3756180727342473</v>
      </c>
      <c r="AW79" s="624">
        <f t="shared" si="29"/>
        <v>10.373493730230763</v>
      </c>
      <c r="AX79" s="719">
        <f t="shared" si="30"/>
        <v>19.171121290391358</v>
      </c>
      <c r="AY79" s="900">
        <v>0.16</v>
      </c>
      <c r="AZ79" s="839">
        <v>17.549999999999997</v>
      </c>
      <c r="BA79" s="839">
        <v>-21.57</v>
      </c>
      <c r="BB79" s="839">
        <v>-6.22</v>
      </c>
      <c r="BC79" s="839">
        <v>-10.199999999999999</v>
      </c>
      <c r="BE79" s="597">
        <v>2007</v>
      </c>
      <c r="BF79" s="865">
        <f t="shared" si="31"/>
        <v>1</v>
      </c>
      <c r="BG79" s="849">
        <v>2.6</v>
      </c>
    </row>
    <row r="80" spans="1:59" ht="11.25" customHeight="1" x14ac:dyDescent="0.2">
      <c r="A80" s="831" t="s">
        <v>1077</v>
      </c>
      <c r="B80" s="842" t="s">
        <v>1078</v>
      </c>
      <c r="C80" s="898" t="s">
        <v>108</v>
      </c>
      <c r="D80" s="898" t="s">
        <v>4269</v>
      </c>
      <c r="E80" s="705">
        <v>12</v>
      </c>
      <c r="F80" s="1139">
        <v>304</v>
      </c>
      <c r="G80" s="1139" t="s">
        <v>106</v>
      </c>
      <c r="H80" s="1139" t="s">
        <v>106</v>
      </c>
      <c r="I80" s="841">
        <v>64.38</v>
      </c>
      <c r="J80" s="624">
        <f t="shared" si="18"/>
        <v>2.7958993476234859</v>
      </c>
      <c r="K80" s="844">
        <v>0.45</v>
      </c>
      <c r="L80" s="854">
        <v>4</v>
      </c>
      <c r="M80" s="615">
        <f t="shared" si="19"/>
        <v>1.8</v>
      </c>
      <c r="N80" s="837" t="s">
        <v>603</v>
      </c>
      <c r="O80" s="706">
        <v>0.39</v>
      </c>
      <c r="P80" s="606">
        <v>44260</v>
      </c>
      <c r="Q80" s="606">
        <v>44273</v>
      </c>
      <c r="R80" s="615">
        <f t="shared" si="20"/>
        <v>15.384615384615383</v>
      </c>
      <c r="S80" s="673">
        <f>IF(INDEX(Historical!$D$7:$D$1257,MATCH(B80,Historical!$B$7:$B$1281,0))=0,"n/a",(INDEX(Historical!$C$7:$C$1259,MATCH(B80,Historical!$B$7:$B$1281,0))/INDEX(Historical!$D$7:$D$1257,MATCH(B80,Historical!$B$7:$B$1281,0))-1)*100)</f>
        <v>8.3333333333333481</v>
      </c>
      <c r="T80" s="673">
        <f>IF(INDEX(Historical!$F$7:$F$1250,MATCH(B80,Historical!$B$7:$B$1281,0))=0,"n/a",((INDEX(Historical!$C$7:$C$1259,MATCH(B80,Historical!$B$7:$B$1281,0))/INDEX(Historical!$F$7:$F$1250,MATCH(B80,Historical!$B$7:$B$1281,0)))^(1/3)-1)*100)</f>
        <v>11.678316506545784</v>
      </c>
      <c r="U80" s="673">
        <f>IF(INDEX(Historical!$H$7:$H$1250,MATCH(B80,Historical!$B$7:$B$1281,0))=0,"n/a",((INDEX(Historical!$C$7:$C$1259,MATCH(B80,Historical!$B$7:$B$1281,0))/INDEX(Historical!$H$7:$H$1250,MATCH(B80,Historical!$B$7:$B$1281,0)))^(1/5)-1)*100)</f>
        <v>9.3011973943858628</v>
      </c>
      <c r="V80" s="673">
        <f>IF(INDEX(Historical!$O$7:$O$1250,MATCH(B80,Historical!$B$7:$B$1281,0))=0,"n/a",((INDEX(Historical!$C$7:$C$1259,MATCH(B80,Historical!$B$7:$B$1281,0))/INDEX(Historical!$O$7:$O$1250,MATCH(B80,Historical!$B$7:$B$1281,0)))^(1/10)-1)*100)</f>
        <v>14.579378098253093</v>
      </c>
      <c r="W80" s="674">
        <f t="shared" si="21"/>
        <v>0.63796942034861803</v>
      </c>
      <c r="X80" s="675">
        <f t="shared" si="22"/>
        <v>0.84556339948962389</v>
      </c>
      <c r="Y80" s="637"/>
      <c r="Z80" s="624">
        <f t="shared" si="23"/>
        <v>114.64968152866241</v>
      </c>
      <c r="AA80" s="853">
        <f t="shared" si="24"/>
        <v>41.00636942675159</v>
      </c>
      <c r="AB80" s="854">
        <v>12</v>
      </c>
      <c r="AC80" s="833">
        <v>1.57</v>
      </c>
      <c r="AD80" s="833">
        <v>4.18</v>
      </c>
      <c r="AE80" s="833">
        <v>7.17</v>
      </c>
      <c r="AF80" s="833">
        <v>12.94</v>
      </c>
      <c r="AG80" s="833">
        <v>55.800000000000004</v>
      </c>
      <c r="AH80" s="833">
        <v>16.100000000000001</v>
      </c>
      <c r="AI80" s="833">
        <v>11.14</v>
      </c>
      <c r="AJ80" s="833">
        <v>11</v>
      </c>
      <c r="AK80" s="833">
        <v>9.7000000000000011</v>
      </c>
      <c r="AL80" s="845">
        <v>3070</v>
      </c>
      <c r="AM80" s="839">
        <v>8.1</v>
      </c>
      <c r="AN80" s="833">
        <v>0</v>
      </c>
      <c r="AO80" s="711">
        <f t="shared" si="25"/>
        <v>-28.909272684742241</v>
      </c>
      <c r="AP80" s="712">
        <f t="shared" si="26"/>
        <v>12.097096742009349</v>
      </c>
      <c r="AQ80" s="855">
        <f t="shared" si="27"/>
        <v>385.6255623796157</v>
      </c>
      <c r="AR80" s="624">
        <f>INDEX(Historical!$C$7:$C$1259,MATCH(B80,Historical!$B$7:$B$1281,0))*IF(AH80="n/a",1.03,IF(AH80&lt;0,1.01,IF(AH80&gt;10,1.1,(1+AH80/100))))</f>
        <v>1.7160000000000002</v>
      </c>
      <c r="AS80" s="853">
        <f t="shared" si="28"/>
        <v>1.8876000000000004</v>
      </c>
      <c r="AT80" s="853">
        <f t="shared" si="17"/>
        <v>2.0706972000000006</v>
      </c>
      <c r="AU80" s="853">
        <f t="shared" si="17"/>
        <v>2.2715548284000007</v>
      </c>
      <c r="AV80" s="853">
        <f t="shared" si="17"/>
        <v>2.4918956467548008</v>
      </c>
      <c r="AW80" s="624">
        <f t="shared" si="29"/>
        <v>10.437747675154803</v>
      </c>
      <c r="AX80" s="719">
        <f t="shared" si="30"/>
        <v>16.212717730902149</v>
      </c>
      <c r="AY80" s="900">
        <v>1.37</v>
      </c>
      <c r="AZ80" s="839">
        <v>95.28</v>
      </c>
      <c r="BA80" s="839">
        <v>-18.32</v>
      </c>
      <c r="BB80" s="839">
        <v>-9.2799999999999994</v>
      </c>
      <c r="BC80" s="839">
        <v>-0.8</v>
      </c>
      <c r="BE80" s="597">
        <v>2010</v>
      </c>
      <c r="BF80" s="865">
        <f t="shared" si="31"/>
        <v>0</v>
      </c>
      <c r="BG80" s="849">
        <v>31.900000000000002</v>
      </c>
    </row>
    <row r="81" spans="1:59" ht="11.25" customHeight="1" x14ac:dyDescent="0.2">
      <c r="A81" s="838" t="s">
        <v>1089</v>
      </c>
      <c r="B81" s="842" t="s">
        <v>1090</v>
      </c>
      <c r="C81" s="898" t="s">
        <v>4254</v>
      </c>
      <c r="D81" s="898" t="s">
        <v>4255</v>
      </c>
      <c r="E81" s="705">
        <v>11</v>
      </c>
      <c r="F81" s="1139">
        <v>347</v>
      </c>
      <c r="G81" s="1139" t="s">
        <v>106</v>
      </c>
      <c r="H81" s="1139" t="s">
        <v>106</v>
      </c>
      <c r="I81" s="841">
        <v>121.71</v>
      </c>
      <c r="J81" s="624">
        <f t="shared" si="18"/>
        <v>4.0423958590091198</v>
      </c>
      <c r="K81" s="844">
        <v>1.23</v>
      </c>
      <c r="L81" s="854">
        <v>4</v>
      </c>
      <c r="M81" s="615">
        <f t="shared" si="19"/>
        <v>4.92</v>
      </c>
      <c r="N81" s="837" t="s">
        <v>218</v>
      </c>
      <c r="O81" s="706">
        <v>1.22</v>
      </c>
      <c r="P81" s="606">
        <v>44195</v>
      </c>
      <c r="Q81" s="606">
        <v>44211</v>
      </c>
      <c r="R81" s="615">
        <f t="shared" si="20"/>
        <v>0.81967213114754167</v>
      </c>
      <c r="S81" s="673">
        <f>IF(INDEX(Historical!$D$7:$D$1257,MATCH(B81,Historical!$B$7:$B$1281,0))=0,"n/a",(INDEX(Historical!$C$7:$C$1259,MATCH(B81,Historical!$B$7:$B$1281,0))/INDEX(Historical!$D$7:$D$1257,MATCH(B81,Historical!$B$7:$B$1281,0))-1)*100)</f>
        <v>5.1724137931034475</v>
      </c>
      <c r="T81" s="673">
        <f>IF(INDEX(Historical!$F$7:$F$1250,MATCH(B81,Historical!$B$7:$B$1281,0))=0,"n/a",((INDEX(Historical!$C$7:$C$1259,MATCH(B81,Historical!$B$7:$B$1281,0))/INDEX(Historical!$F$7:$F$1250,MATCH(B81,Historical!$B$7:$B$1281,0)))^(1/3)-1)*100)</f>
        <v>10.67234370322312</v>
      </c>
      <c r="U81" s="673">
        <f>IF(INDEX(Historical!$H$7:$H$1250,MATCH(B81,Historical!$B$7:$B$1281,0))=0,"n/a",((INDEX(Historical!$C$7:$C$1259,MATCH(B81,Historical!$B$7:$B$1281,0))/INDEX(Historical!$H$7:$H$1250,MATCH(B81,Historical!$B$7:$B$1281,0)))^(1/5)-1)*100)</f>
        <v>23.77191433149828</v>
      </c>
      <c r="V81" s="673" t="str">
        <f>IF(INDEX(Historical!$O$7:$O$1250,MATCH(B81,Historical!$B$7:$B$1281,0))=0,"n/a",((INDEX(Historical!$C$7:$C$1259,MATCH(B81,Historical!$B$7:$B$1281,0))/INDEX(Historical!$O$7:$O$1250,MATCH(B81,Historical!$B$7:$B$1281,0)))^(1/10)-1)*100)</f>
        <v>n/a</v>
      </c>
      <c r="W81" s="674" t="str">
        <f t="shared" si="21"/>
        <v>n/a</v>
      </c>
      <c r="X81" s="675">
        <f t="shared" si="22"/>
        <v>1.7351762285765167</v>
      </c>
      <c r="Y81" s="646"/>
      <c r="Z81" s="624">
        <f t="shared" si="23"/>
        <v>252.30769230769229</v>
      </c>
      <c r="AA81" s="853">
        <f t="shared" si="24"/>
        <v>62.41538461538461</v>
      </c>
      <c r="AB81" s="854">
        <v>12</v>
      </c>
      <c r="AC81" s="833">
        <v>1.95</v>
      </c>
      <c r="AD81" s="833">
        <v>125.02</v>
      </c>
      <c r="AE81" s="833">
        <v>8.56</v>
      </c>
      <c r="AF81" s="833">
        <v>81.39</v>
      </c>
      <c r="AG81" s="833">
        <v>81.599999999999994</v>
      </c>
      <c r="AH81" s="833">
        <v>-4.9000000000000004</v>
      </c>
      <c r="AI81" s="833">
        <v>8.2900000000000009</v>
      </c>
      <c r="AJ81" s="833">
        <v>13.700000000000001</v>
      </c>
      <c r="AK81" s="833">
        <v>0.5</v>
      </c>
      <c r="AL81" s="845">
        <v>5200</v>
      </c>
      <c r="AM81" s="839">
        <v>0.89999999999999991</v>
      </c>
      <c r="AN81" s="833">
        <v>26.98</v>
      </c>
      <c r="AO81" s="711">
        <f t="shared" si="25"/>
        <v>-34.601074424877211</v>
      </c>
      <c r="AP81" s="712">
        <f t="shared" si="26"/>
        <v>27.814310190507399</v>
      </c>
      <c r="AQ81" s="855">
        <f t="shared" si="27"/>
        <v>1402.5886039833101</v>
      </c>
      <c r="AR81" s="624">
        <f>INDEX(Historical!$C$7:$C$1259,MATCH(B81,Historical!$B$7:$B$1281,0))*IF(AH81="n/a",1.03,IF(AH81&lt;0,1.01,IF(AH81&gt;10,1.1,(1+AH81/100))))</f>
        <v>4.9287999999999998</v>
      </c>
      <c r="AS81" s="853">
        <f t="shared" si="28"/>
        <v>5.3373975199999997</v>
      </c>
      <c r="AT81" s="853">
        <f t="shared" si="17"/>
        <v>5.3640845075999994</v>
      </c>
      <c r="AU81" s="853">
        <f t="shared" si="17"/>
        <v>5.3909049301379985</v>
      </c>
      <c r="AV81" s="853">
        <f t="shared" si="17"/>
        <v>5.4178594547886876</v>
      </c>
      <c r="AW81" s="624">
        <f t="shared" si="29"/>
        <v>26.439046412526682</v>
      </c>
      <c r="AX81" s="719">
        <f t="shared" si="30"/>
        <v>21.722986124826786</v>
      </c>
      <c r="AY81" s="900">
        <v>0.26</v>
      </c>
      <c r="AZ81" s="839">
        <v>35.130000000000003</v>
      </c>
      <c r="BA81" s="839">
        <v>-13.99</v>
      </c>
      <c r="BB81" s="839">
        <v>-2.29</v>
      </c>
      <c r="BC81" s="839">
        <v>-1.08</v>
      </c>
      <c r="BE81" s="597">
        <v>2010</v>
      </c>
      <c r="BF81" s="865">
        <f t="shared" si="31"/>
        <v>0</v>
      </c>
      <c r="BG81" s="849">
        <v>3.6999999999999997</v>
      </c>
    </row>
    <row r="82" spans="1:59" ht="11.25" customHeight="1" x14ac:dyDescent="0.2">
      <c r="A82" s="838" t="s">
        <v>1087</v>
      </c>
      <c r="B82" s="842" t="s">
        <v>1088</v>
      </c>
      <c r="C82" s="898" t="s">
        <v>245</v>
      </c>
      <c r="D82" s="898" t="s">
        <v>4293</v>
      </c>
      <c r="E82" s="705">
        <v>10</v>
      </c>
      <c r="F82" s="1139">
        <v>429</v>
      </c>
      <c r="G82" s="1139" t="s">
        <v>106</v>
      </c>
      <c r="H82" s="1139" t="s">
        <v>106</v>
      </c>
      <c r="I82" s="841">
        <v>32.58</v>
      </c>
      <c r="J82" s="624">
        <f t="shared" si="18"/>
        <v>1.596071209330878</v>
      </c>
      <c r="K82" s="844">
        <v>0.13</v>
      </c>
      <c r="L82" s="854">
        <v>4</v>
      </c>
      <c r="M82" s="615">
        <f t="shared" si="19"/>
        <v>0.52</v>
      </c>
      <c r="N82" s="837" t="s">
        <v>603</v>
      </c>
      <c r="O82" s="706">
        <v>0.12</v>
      </c>
      <c r="P82" s="606">
        <v>44154</v>
      </c>
      <c r="Q82" s="606">
        <v>44183</v>
      </c>
      <c r="R82" s="615">
        <f t="shared" si="20"/>
        <v>8.333333333333341</v>
      </c>
      <c r="S82" s="673">
        <f>IF(INDEX(Historical!$D$7:$D$1257,MATCH(B82,Historical!$B$7:$B$1281,0))=0,"n/a",(INDEX(Historical!$C$7:$C$1259,MATCH(B82,Historical!$B$7:$B$1281,0))/INDEX(Historical!$D$7:$D$1257,MATCH(B82,Historical!$B$7:$B$1281,0))-1)*100)</f>
        <v>8.8888888888888786</v>
      </c>
      <c r="T82" s="673">
        <f>IF(INDEX(Historical!$F$7:$F$1250,MATCH(B82,Historical!$B$7:$B$1281,0))=0,"n/a",((INDEX(Historical!$C$7:$C$1259,MATCH(B82,Historical!$B$7:$B$1281,0))/INDEX(Historical!$F$7:$F$1250,MATCH(B82,Historical!$B$7:$B$1281,0)))^(1/3)-1)*100)</f>
        <v>9.8157887721507677</v>
      </c>
      <c r="U82" s="673">
        <f>IF(INDEX(Historical!$H$7:$H$1250,MATCH(B82,Historical!$B$7:$B$1281,0))=0,"n/a",((INDEX(Historical!$C$7:$C$1259,MATCH(B82,Historical!$B$7:$B$1281,0))/INDEX(Historical!$H$7:$H$1250,MATCH(B82,Historical!$B$7:$B$1281,0)))^(1/5)-1)*100)</f>
        <v>12.246466207113937</v>
      </c>
      <c r="V82" s="673" t="str">
        <f>IF(INDEX(Historical!$O$7:$O$1250,MATCH(B82,Historical!$B$7:$B$1281,0))=0,"n/a",((INDEX(Historical!$C$7:$C$1259,MATCH(B82,Historical!$B$7:$B$1281,0))/INDEX(Historical!$O$7:$O$1250,MATCH(B82,Historical!$B$7:$B$1281,0)))^(1/10)-1)*100)</f>
        <v>n/a</v>
      </c>
      <c r="W82" s="674" t="str">
        <f t="shared" si="21"/>
        <v>n/a</v>
      </c>
      <c r="X82" s="675">
        <f t="shared" si="22"/>
        <v>1.8840717241713749</v>
      </c>
      <c r="Y82" s="842"/>
      <c r="Z82" s="624">
        <f t="shared" si="23"/>
        <v>39.097744360902254</v>
      </c>
      <c r="AA82" s="853">
        <f t="shared" si="24"/>
        <v>24.496240601503757</v>
      </c>
      <c r="AB82" s="854">
        <v>12</v>
      </c>
      <c r="AC82" s="833">
        <v>1.33</v>
      </c>
      <c r="AD82" s="833">
        <v>6.78</v>
      </c>
      <c r="AE82" s="833">
        <v>0.09</v>
      </c>
      <c r="AF82" s="833">
        <v>2.37</v>
      </c>
      <c r="AG82" s="833">
        <v>10.100000000000001</v>
      </c>
      <c r="AH82" s="833">
        <v>27.1</v>
      </c>
      <c r="AI82" s="833">
        <v>14.42</v>
      </c>
      <c r="AJ82" s="833">
        <v>6.5</v>
      </c>
      <c r="AK82" s="833">
        <v>3.5999999999999996</v>
      </c>
      <c r="AL82" s="845">
        <v>1480</v>
      </c>
      <c r="AM82" s="839">
        <v>2.1999999999999997</v>
      </c>
      <c r="AN82" s="833">
        <v>0.79</v>
      </c>
      <c r="AO82" s="711">
        <f t="shared" si="25"/>
        <v>-10.653703185058943</v>
      </c>
      <c r="AP82" s="712">
        <f t="shared" si="26"/>
        <v>13.842537416444815</v>
      </c>
      <c r="AQ82" s="855">
        <f t="shared" si="27"/>
        <v>60.632209618486208</v>
      </c>
      <c r="AR82" s="624">
        <f>INDEX(Historical!$C$7:$C$1259,MATCH(B82,Historical!$B$7:$B$1281,0))*IF(AH82="n/a",1.03,IF(AH82&lt;0,1.01,IF(AH82&gt;10,1.1,(1+AH82/100))))</f>
        <v>0.53900000000000003</v>
      </c>
      <c r="AS82" s="853">
        <f t="shared" si="28"/>
        <v>0.59290000000000009</v>
      </c>
      <c r="AT82" s="853">
        <f t="shared" si="17"/>
        <v>0.61424440000000013</v>
      </c>
      <c r="AU82" s="853">
        <f t="shared" si="17"/>
        <v>0.63635719840000016</v>
      </c>
      <c r="AV82" s="853">
        <f t="shared" si="17"/>
        <v>0.6592660575424002</v>
      </c>
      <c r="AW82" s="624">
        <f t="shared" si="29"/>
        <v>3.0417676559424009</v>
      </c>
      <c r="AX82" s="719">
        <f t="shared" si="30"/>
        <v>9.3363034252375723</v>
      </c>
      <c r="AY82" s="900">
        <v>0.37</v>
      </c>
      <c r="AZ82" s="839">
        <v>55.620000000000005</v>
      </c>
      <c r="BA82" s="839">
        <v>-10.32</v>
      </c>
      <c r="BB82" s="839">
        <v>2.81</v>
      </c>
      <c r="BC82" s="839">
        <v>9.8699999999999992</v>
      </c>
      <c r="BE82" s="597">
        <v>2012</v>
      </c>
      <c r="BF82" s="865">
        <f t="shared" si="31"/>
        <v>0</v>
      </c>
      <c r="BG82" s="849">
        <v>3.1</v>
      </c>
    </row>
    <row r="83" spans="1:59" s="744" customFormat="1" ht="11.25" customHeight="1" x14ac:dyDescent="0.2">
      <c r="A83" s="726" t="s">
        <v>521</v>
      </c>
      <c r="B83" s="751" t="s">
        <v>522</v>
      </c>
      <c r="C83" s="898" t="s">
        <v>128</v>
      </c>
      <c r="D83" s="898" t="s">
        <v>4270</v>
      </c>
      <c r="E83" s="727">
        <v>17</v>
      </c>
      <c r="F83" s="1139">
        <v>219</v>
      </c>
      <c r="G83" s="1138" t="s">
        <v>115</v>
      </c>
      <c r="H83" s="1138" t="s">
        <v>115</v>
      </c>
      <c r="I83" s="728">
        <v>331</v>
      </c>
      <c r="J83" s="729">
        <f t="shared" si="18"/>
        <v>0.84592145015105735</v>
      </c>
      <c r="K83" s="730">
        <v>0.7</v>
      </c>
      <c r="L83" s="731">
        <v>4</v>
      </c>
      <c r="M83" s="732">
        <f t="shared" si="19"/>
        <v>2.8</v>
      </c>
      <c r="N83" s="733" t="s">
        <v>523</v>
      </c>
      <c r="O83" s="734">
        <v>0.65</v>
      </c>
      <c r="P83" s="1107">
        <v>43951</v>
      </c>
      <c r="Q83" s="1107">
        <v>43966</v>
      </c>
      <c r="R83" s="732">
        <f t="shared" si="20"/>
        <v>7.6923076923076819</v>
      </c>
      <c r="S83" s="673">
        <f>IF(INDEX(Historical!$D$7:$D$1257,MATCH(B83,Historical!$B$7:$B$1281,0))=0,"n/a",(INDEX(Historical!$C$7:$C$1259,MATCH(B83,Historical!$B$7:$B$1281,0))/INDEX(Historical!$D$7:$D$1257,MATCH(B83,Historical!$B$7:$B$1281,0))-1)*100)</f>
        <v>9.1269841269841159</v>
      </c>
      <c r="T83" s="673">
        <f>IF(INDEX(Historical!$F$7:$F$1250,MATCH(B83,Historical!$B$7:$B$1281,0))=0,"n/a",((INDEX(Historical!$C$7:$C$1259,MATCH(B83,Historical!$B$7:$B$1281,0))/INDEX(Historical!$F$7:$F$1250,MATCH(B83,Historical!$B$7:$B$1281,0)))^(1/3)-1)*100)</f>
        <v>12.141413906685283</v>
      </c>
      <c r="U83" s="673">
        <f>IF(INDEX(Historical!$H$7:$H$1250,MATCH(B83,Historical!$B$7:$B$1281,0))=0,"n/a",((INDEX(Historical!$C$7:$C$1259,MATCH(B83,Historical!$B$7:$B$1281,0))/INDEX(Historical!$H$7:$H$1250,MATCH(B83,Historical!$B$7:$B$1281,0)))^(1/5)-1)*100)</f>
        <v>12.078022608922122</v>
      </c>
      <c r="V83" s="673">
        <f>IF(INDEX(Historical!$O$7:$O$1250,MATCH(B83,Historical!$B$7:$B$1281,0))=0,"n/a",((INDEX(Historical!$C$7:$C$1259,MATCH(B83,Historical!$B$7:$B$1281,0))/INDEX(Historical!$O$7:$O$1250,MATCH(B83,Historical!$B$7:$B$1281,0)))^(1/10)-1)*100)</f>
        <v>13.213067183326665</v>
      </c>
      <c r="W83" s="674">
        <f t="shared" si="21"/>
        <v>0.91409681350619065</v>
      </c>
      <c r="X83" s="675">
        <f t="shared" si="22"/>
        <v>1.1080754687084515</v>
      </c>
      <c r="Y83" s="735"/>
      <c r="Z83" s="729">
        <f t="shared" si="23"/>
        <v>28.747433264887061</v>
      </c>
      <c r="AA83" s="736">
        <f t="shared" si="24"/>
        <v>33.983572895277206</v>
      </c>
      <c r="AB83" s="731">
        <v>8</v>
      </c>
      <c r="AC83" s="737">
        <v>9.74</v>
      </c>
      <c r="AD83" s="737">
        <v>3.99</v>
      </c>
      <c r="AE83" s="737">
        <v>0.86</v>
      </c>
      <c r="AF83" s="737">
        <v>9.9499999999999993</v>
      </c>
      <c r="AG83" s="737">
        <v>26</v>
      </c>
      <c r="AH83" s="737">
        <v>12.9</v>
      </c>
      <c r="AI83" s="737">
        <v>8.83</v>
      </c>
      <c r="AJ83" s="737">
        <v>10.9</v>
      </c>
      <c r="AK83" s="737">
        <v>8.6</v>
      </c>
      <c r="AL83" s="738">
        <v>148800</v>
      </c>
      <c r="AM83" s="739">
        <v>0.2</v>
      </c>
      <c r="AN83" s="737">
        <v>0.51</v>
      </c>
      <c r="AO83" s="740">
        <f t="shared" si="25"/>
        <v>-21.059628836204027</v>
      </c>
      <c r="AP83" s="741">
        <f t="shared" si="26"/>
        <v>12.923944059073179</v>
      </c>
      <c r="AQ83" s="742">
        <f t="shared" si="27"/>
        <v>287.66339941759219</v>
      </c>
      <c r="AR83" s="624">
        <f>INDEX(Historical!$C$7:$C$1259,MATCH(B83,Historical!$B$7:$B$1281,0))*IF(AH83="n/a",1.03,IF(AH83&lt;0,1.01,IF(AH83&gt;10,1.1,(1+AH83/100))))</f>
        <v>3.0250000000000004</v>
      </c>
      <c r="AS83" s="736">
        <f t="shared" si="28"/>
        <v>3.2921075000000006</v>
      </c>
      <c r="AT83" s="736">
        <f t="shared" si="17"/>
        <v>3.5752287450000009</v>
      </c>
      <c r="AU83" s="736">
        <f t="shared" si="17"/>
        <v>3.8826984170700012</v>
      </c>
      <c r="AV83" s="736">
        <f t="shared" si="17"/>
        <v>4.2166104809380212</v>
      </c>
      <c r="AW83" s="729">
        <f t="shared" si="29"/>
        <v>17.991645143008022</v>
      </c>
      <c r="AX83" s="743">
        <f t="shared" si="30"/>
        <v>5.4355423392773483</v>
      </c>
      <c r="AY83" s="901">
        <v>0.64</v>
      </c>
      <c r="AZ83" s="739">
        <v>25.21</v>
      </c>
      <c r="BA83" s="739">
        <v>-14.71</v>
      </c>
      <c r="BB83" s="739">
        <v>-8.3699999999999992</v>
      </c>
      <c r="BC83" s="739">
        <v>-2.75</v>
      </c>
      <c r="BD83" s="875"/>
      <c r="BE83" s="597">
        <v>2004</v>
      </c>
      <c r="BF83" s="865">
        <f t="shared" si="31"/>
        <v>1</v>
      </c>
      <c r="BG83" s="793">
        <v>8</v>
      </c>
    </row>
    <row r="84" spans="1:59" ht="11.25" customHeight="1" x14ac:dyDescent="0.2">
      <c r="A84" s="838" t="s">
        <v>499</v>
      </c>
      <c r="B84" s="842" t="s">
        <v>500</v>
      </c>
      <c r="C84" s="898" t="s">
        <v>131</v>
      </c>
      <c r="D84" s="898" t="s">
        <v>4274</v>
      </c>
      <c r="E84" s="705">
        <v>17</v>
      </c>
      <c r="F84" s="1139">
        <v>221</v>
      </c>
      <c r="G84" s="1139" t="s">
        <v>37</v>
      </c>
      <c r="H84" s="1139" t="s">
        <v>37</v>
      </c>
      <c r="I84" s="841">
        <v>105.73</v>
      </c>
      <c r="J84" s="624">
        <f t="shared" si="18"/>
        <v>1.6646174217346068</v>
      </c>
      <c r="K84" s="844">
        <v>0.44</v>
      </c>
      <c r="L84" s="854">
        <v>4</v>
      </c>
      <c r="M84" s="615">
        <f t="shared" si="19"/>
        <v>1.76</v>
      </c>
      <c r="N84" s="837" t="s">
        <v>501</v>
      </c>
      <c r="O84" s="706">
        <v>0.40500000000000003</v>
      </c>
      <c r="P84" s="606">
        <v>43994</v>
      </c>
      <c r="Q84" s="606">
        <v>44018</v>
      </c>
      <c r="R84" s="615">
        <f t="shared" si="20"/>
        <v>8.6419753086419693</v>
      </c>
      <c r="S84" s="673">
        <f>IF(INDEX(Historical!$D$7:$D$1257,MATCH(B84,Historical!$B$7:$B$1281,0))=0,"n/a",(INDEX(Historical!$C$7:$C$1259,MATCH(B84,Historical!$B$7:$B$1281,0))/INDEX(Historical!$D$7:$D$1257,MATCH(B84,Historical!$B$7:$B$1281,0))-1)*100)</f>
        <v>9.0322580645161299</v>
      </c>
      <c r="T84" s="673">
        <f>IF(INDEX(Historical!$F$7:$F$1250,MATCH(B84,Historical!$B$7:$B$1281,0))=0,"n/a",((INDEX(Historical!$C$7:$C$1259,MATCH(B84,Historical!$B$7:$B$1281,0))/INDEX(Historical!$F$7:$F$1250,MATCH(B84,Historical!$B$7:$B$1281,0)))^(1/3)-1)*100)</f>
        <v>10.282191192331936</v>
      </c>
      <c r="U84" s="673">
        <f>IF(INDEX(Historical!$H$7:$H$1250,MATCH(B84,Historical!$B$7:$B$1281,0))=0,"n/a",((INDEX(Historical!$C$7:$C$1259,MATCH(B84,Historical!$B$7:$B$1281,0))/INDEX(Historical!$H$7:$H$1250,MATCH(B84,Historical!$B$7:$B$1281,0)))^(1/5)-1)*100)</f>
        <v>8.6731779612928772</v>
      </c>
      <c r="V84" s="673">
        <f>IF(INDEX(Historical!$O$7:$O$1250,MATCH(B84,Historical!$B$7:$B$1281,0))=0,"n/a",((INDEX(Historical!$C$7:$C$1259,MATCH(B84,Historical!$B$7:$B$1281,0))/INDEX(Historical!$O$7:$O$1250,MATCH(B84,Historical!$B$7:$B$1281,0)))^(1/10)-1)*100)</f>
        <v>6.9889253662249295</v>
      </c>
      <c r="W84" s="674">
        <f t="shared" si="21"/>
        <v>1.2409887796494954</v>
      </c>
      <c r="X84" s="675">
        <f t="shared" si="22"/>
        <v>1.020373877799162</v>
      </c>
      <c r="Y84" s="637"/>
      <c r="Z84" s="624">
        <f t="shared" si="23"/>
        <v>43.890274314214466</v>
      </c>
      <c r="AA84" s="853">
        <f t="shared" si="24"/>
        <v>26.366583541147136</v>
      </c>
      <c r="AB84" s="854">
        <v>12</v>
      </c>
      <c r="AC84" s="833">
        <v>4.01</v>
      </c>
      <c r="AD84" s="833">
        <v>5.61</v>
      </c>
      <c r="AE84" s="833">
        <v>3.88</v>
      </c>
      <c r="AF84" s="833">
        <v>2.86</v>
      </c>
      <c r="AG84" s="833">
        <v>12.2</v>
      </c>
      <c r="AH84" s="833">
        <v>7.3</v>
      </c>
      <c r="AI84" s="833">
        <v>9.59</v>
      </c>
      <c r="AJ84" s="833">
        <v>8.5</v>
      </c>
      <c r="AK84" s="833">
        <v>4.74</v>
      </c>
      <c r="AL84" s="845">
        <v>1870</v>
      </c>
      <c r="AM84" s="839">
        <v>1.7000000000000002</v>
      </c>
      <c r="AN84" s="833">
        <v>1.22</v>
      </c>
      <c r="AO84" s="711">
        <f t="shared" si="25"/>
        <v>-16.028788158119653</v>
      </c>
      <c r="AP84" s="712">
        <f t="shared" si="26"/>
        <v>10.337795383027483</v>
      </c>
      <c r="AQ84" s="855">
        <f t="shared" si="27"/>
        <v>83.070634732038513</v>
      </c>
      <c r="AR84" s="624">
        <f>INDEX(Historical!$C$7:$C$1259,MATCH(B84,Historical!$B$7:$B$1281,0))*IF(AH84="n/a",1.03,IF(AH84&lt;0,1.01,IF(AH84&gt;10,1.1,(1+AH84/100))))</f>
        <v>1.8133699999999999</v>
      </c>
      <c r="AS84" s="853">
        <f t="shared" si="28"/>
        <v>1.9872721830000002</v>
      </c>
      <c r="AT84" s="853">
        <f t="shared" si="17"/>
        <v>2.0814688844742002</v>
      </c>
      <c r="AU84" s="853">
        <f t="shared" si="17"/>
        <v>2.1801305095982775</v>
      </c>
      <c r="AV84" s="853">
        <f t="shared" si="17"/>
        <v>2.283468695753236</v>
      </c>
      <c r="AW84" s="624">
        <f t="shared" si="29"/>
        <v>10.345710272825713</v>
      </c>
      <c r="AX84" s="719">
        <f t="shared" si="30"/>
        <v>9.7850281592979407</v>
      </c>
      <c r="AY84" s="900">
        <v>0.34</v>
      </c>
      <c r="AZ84" s="839">
        <v>52.2</v>
      </c>
      <c r="BA84" s="839">
        <v>-5.09</v>
      </c>
      <c r="BB84" s="839">
        <v>1.27</v>
      </c>
      <c r="BC84" s="839">
        <v>13.969999999999999</v>
      </c>
      <c r="BE84" s="597">
        <v>2004</v>
      </c>
      <c r="BF84" s="865">
        <f t="shared" si="31"/>
        <v>1</v>
      </c>
      <c r="BG84" s="849">
        <v>3.9</v>
      </c>
    </row>
    <row r="85" spans="1:59" ht="11.25" customHeight="1" x14ac:dyDescent="0.2">
      <c r="A85" s="831" t="s">
        <v>1024</v>
      </c>
      <c r="B85" s="842" t="s">
        <v>1025</v>
      </c>
      <c r="C85" s="898" t="s">
        <v>4254</v>
      </c>
      <c r="D85" s="898" t="s">
        <v>4255</v>
      </c>
      <c r="E85" s="705">
        <v>10</v>
      </c>
      <c r="F85" s="1139">
        <v>412</v>
      </c>
      <c r="G85" s="1139" t="s">
        <v>37</v>
      </c>
      <c r="H85" s="1139" t="s">
        <v>37</v>
      </c>
      <c r="I85" s="841">
        <v>104.15</v>
      </c>
      <c r="J85" s="624">
        <f t="shared" si="18"/>
        <v>3.1877100336053767</v>
      </c>
      <c r="K85" s="844">
        <v>0.83</v>
      </c>
      <c r="L85" s="854">
        <v>4</v>
      </c>
      <c r="M85" s="615">
        <f t="shared" si="19"/>
        <v>3.32</v>
      </c>
      <c r="N85" s="837" t="s">
        <v>567</v>
      </c>
      <c r="O85" s="706">
        <v>0.8</v>
      </c>
      <c r="P85" s="1028">
        <v>43920</v>
      </c>
      <c r="Q85" s="1028">
        <v>43938</v>
      </c>
      <c r="R85" s="615">
        <f t="shared" si="20"/>
        <v>3.7499999999999893</v>
      </c>
      <c r="S85" s="673">
        <f>IF(INDEX(Historical!$D$7:$D$1257,MATCH(B85,Historical!$B$7:$B$1281,0))=0,"n/a",(INDEX(Historical!$C$7:$C$1259,MATCH(B85,Historical!$B$7:$B$1281,0))/INDEX(Historical!$D$7:$D$1257,MATCH(B85,Historical!$B$7:$B$1281,0))-1)*100)</f>
        <v>3.7854889589905349</v>
      </c>
      <c r="T85" s="673">
        <f>IF(INDEX(Historical!$F$7:$F$1250,MATCH(B85,Historical!$B$7:$B$1281,0))=0,"n/a",((INDEX(Historical!$C$7:$C$1259,MATCH(B85,Historical!$B$7:$B$1281,0))/INDEX(Historical!$F$7:$F$1250,MATCH(B85,Historical!$B$7:$B$1281,0)))^(1/3)-1)*100)</f>
        <v>3.1236353252733773</v>
      </c>
      <c r="U85" s="673">
        <f>IF(INDEX(Historical!$H$7:$H$1250,MATCH(B85,Historical!$B$7:$B$1281,0))=0,"n/a",((INDEX(Historical!$C$7:$C$1259,MATCH(B85,Historical!$B$7:$B$1281,0))/INDEX(Historical!$H$7:$H$1250,MATCH(B85,Historical!$B$7:$B$1281,0)))^(1/5)-1)*100)</f>
        <v>3.4261171052045736</v>
      </c>
      <c r="V85" s="673">
        <f>IF(INDEX(Historical!$O$7:$O$1250,MATCH(B85,Historical!$B$7:$B$1281,0))=0,"n/a",((INDEX(Historical!$C$7:$C$1259,MATCH(B85,Historical!$B$7:$B$1281,0))/INDEX(Historical!$O$7:$O$1250,MATCH(B85,Historical!$B$7:$B$1281,0)))^(1/10)-1)*100)</f>
        <v>6.2165862482970846</v>
      </c>
      <c r="W85" s="674">
        <f t="shared" si="21"/>
        <v>0.55112516232572062</v>
      </c>
      <c r="X85" s="675" t="str">
        <f t="shared" si="22"/>
        <v>n/a</v>
      </c>
      <c r="Y85" s="637"/>
      <c r="Z85" s="624">
        <f t="shared" si="23"/>
        <v>267.74193548387098</v>
      </c>
      <c r="AA85" s="853">
        <f t="shared" si="24"/>
        <v>83.991935483870975</v>
      </c>
      <c r="AB85" s="854">
        <v>12</v>
      </c>
      <c r="AC85" s="833">
        <v>1.24</v>
      </c>
      <c r="AD85" s="833">
        <v>23.57</v>
      </c>
      <c r="AE85" s="833">
        <v>9.7200000000000006</v>
      </c>
      <c r="AF85" s="833">
        <v>3.04</v>
      </c>
      <c r="AG85" s="833">
        <v>3.5000000000000004</v>
      </c>
      <c r="AH85" s="833">
        <v>-44</v>
      </c>
      <c r="AI85" s="833">
        <v>5.6099999999999994</v>
      </c>
      <c r="AJ85" s="833">
        <v>-13.3</v>
      </c>
      <c r="AK85" s="833">
        <v>3.5999999999999996</v>
      </c>
      <c r="AL85" s="833">
        <v>10140</v>
      </c>
      <c r="AM85" s="839">
        <v>0.5</v>
      </c>
      <c r="AN85" s="833">
        <v>0.92</v>
      </c>
      <c r="AO85" s="711">
        <f t="shared" si="25"/>
        <v>-77.378108345061023</v>
      </c>
      <c r="AP85" s="712">
        <f t="shared" si="26"/>
        <v>6.6138271388099508</v>
      </c>
      <c r="AQ85" s="855">
        <f t="shared" si="27"/>
        <v>236.87154417668719</v>
      </c>
      <c r="AR85" s="624">
        <f>INDEX(Historical!$C$7:$C$1259,MATCH(B85,Historical!$B$7:$B$1281,0))*IF(AH85="n/a",1.03,IF(AH85&lt;0,1.01,IF(AH85&gt;10,1.1,(1+AH85/100))))</f>
        <v>3.3229000000000002</v>
      </c>
      <c r="AS85" s="853">
        <f t="shared" si="28"/>
        <v>3.5093146900000005</v>
      </c>
      <c r="AT85" s="853">
        <f t="shared" si="17"/>
        <v>3.6356500188400007</v>
      </c>
      <c r="AU85" s="853">
        <f t="shared" si="17"/>
        <v>3.7665334195182409</v>
      </c>
      <c r="AV85" s="853">
        <f t="shared" si="17"/>
        <v>3.9021286226208978</v>
      </c>
      <c r="AW85" s="624">
        <f t="shared" si="29"/>
        <v>18.13652675097914</v>
      </c>
      <c r="AX85" s="719">
        <f t="shared" si="30"/>
        <v>17.413851897243532</v>
      </c>
      <c r="AY85" s="900">
        <v>0.74</v>
      </c>
      <c r="AZ85" s="839">
        <v>66.69</v>
      </c>
      <c r="BA85" s="839">
        <v>-11.700000000000001</v>
      </c>
      <c r="BB85" s="839">
        <v>3.06</v>
      </c>
      <c r="BC85" s="839">
        <v>9.94</v>
      </c>
      <c r="BE85" s="597">
        <v>2011</v>
      </c>
      <c r="BF85" s="865">
        <f t="shared" si="31"/>
        <v>0</v>
      </c>
      <c r="BG85" s="849">
        <v>1.7000000000000002</v>
      </c>
    </row>
    <row r="86" spans="1:59" ht="11.25" customHeight="1" x14ac:dyDescent="0.2">
      <c r="A86" s="831" t="s">
        <v>1059</v>
      </c>
      <c r="B86" s="842" t="s">
        <v>1060</v>
      </c>
      <c r="C86" s="898" t="s">
        <v>4127</v>
      </c>
      <c r="D86" s="898" t="s">
        <v>4294</v>
      </c>
      <c r="E86" s="705">
        <v>11</v>
      </c>
      <c r="F86" s="1139">
        <v>380</v>
      </c>
      <c r="G86" s="1139" t="s">
        <v>115</v>
      </c>
      <c r="H86" s="1139" t="s">
        <v>115</v>
      </c>
      <c r="I86" s="841">
        <v>44.87</v>
      </c>
      <c r="J86" s="624">
        <f t="shared" si="18"/>
        <v>3.2984176509917544</v>
      </c>
      <c r="K86" s="844">
        <v>0.37</v>
      </c>
      <c r="L86" s="854">
        <v>4</v>
      </c>
      <c r="M86" s="615">
        <f t="shared" si="19"/>
        <v>1.48</v>
      </c>
      <c r="N86" s="837" t="s">
        <v>409</v>
      </c>
      <c r="O86" s="706">
        <v>0.36</v>
      </c>
      <c r="P86" s="606">
        <v>44291</v>
      </c>
      <c r="Q86" s="606">
        <v>44314</v>
      </c>
      <c r="R86" s="615">
        <f t="shared" si="20"/>
        <v>2.7777777777777803</v>
      </c>
      <c r="S86" s="673">
        <f>IF(INDEX(Historical!$D$7:$D$1257,MATCH(B86,Historical!$B$7:$B$1281,0))=0,"n/a",(INDEX(Historical!$C$7:$C$1259,MATCH(B86,Historical!$B$7:$B$1281,0))/INDEX(Historical!$D$7:$D$1257,MATCH(B86,Historical!$B$7:$B$1281,0))-1)*100)</f>
        <v>3.6231884057970953</v>
      </c>
      <c r="T86" s="673">
        <f>IF(INDEX(Historical!$F$7:$F$1250,MATCH(B86,Historical!$B$7:$B$1281,0))=0,"n/a",((INDEX(Historical!$C$7:$C$1259,MATCH(B86,Historical!$B$7:$B$1281,0))/INDEX(Historical!$F$7:$F$1250,MATCH(B86,Historical!$B$7:$B$1281,0)))^(1/3)-1)*100)</f>
        <v>8.1647783485575331</v>
      </c>
      <c r="U86" s="673">
        <f>IF(INDEX(Historical!$H$7:$H$1250,MATCH(B86,Historical!$B$7:$B$1281,0))=0,"n/a",((INDEX(Historical!$C$7:$C$1259,MATCH(B86,Historical!$B$7:$B$1281,0))/INDEX(Historical!$H$7:$H$1250,MATCH(B86,Historical!$B$7:$B$1281,0)))^(1/5)-1)*100)</f>
        <v>11.764643460542267</v>
      </c>
      <c r="V86" s="673" t="str">
        <f>IF(INDEX(Historical!$O$7:$O$1250,MATCH(B86,Historical!$B$7:$B$1281,0))=0,"n/a",((INDEX(Historical!$C$7:$C$1259,MATCH(B86,Historical!$B$7:$B$1281,0))/INDEX(Historical!$O$7:$O$1250,MATCH(B86,Historical!$B$7:$B$1281,0)))^(1/10)-1)*100)</f>
        <v>n/a</v>
      </c>
      <c r="W86" s="674" t="str">
        <f t="shared" si="21"/>
        <v>n/a</v>
      </c>
      <c r="X86" s="675">
        <f t="shared" si="22"/>
        <v>1.3679817977374729</v>
      </c>
      <c r="Y86" s="634"/>
      <c r="Z86" s="624">
        <f t="shared" si="23"/>
        <v>61.924686192468613</v>
      </c>
      <c r="AA86" s="853">
        <f t="shared" si="24"/>
        <v>18.774058577405857</v>
      </c>
      <c r="AB86" s="854">
        <v>7</v>
      </c>
      <c r="AC86" s="833">
        <v>2.39</v>
      </c>
      <c r="AD86" s="833">
        <v>2.89</v>
      </c>
      <c r="AE86" s="833">
        <v>4.0599999999999996</v>
      </c>
      <c r="AF86" s="833">
        <v>4.92</v>
      </c>
      <c r="AG86" s="833">
        <v>26.8</v>
      </c>
      <c r="AH86" s="833">
        <v>-6</v>
      </c>
      <c r="AI86" s="833">
        <v>5.91</v>
      </c>
      <c r="AJ86" s="833">
        <v>8.6</v>
      </c>
      <c r="AK86" s="833">
        <v>6.6000000000000005</v>
      </c>
      <c r="AL86" s="845">
        <v>195120</v>
      </c>
      <c r="AM86" s="839">
        <v>0.1</v>
      </c>
      <c r="AN86" s="833">
        <v>0.37</v>
      </c>
      <c r="AO86" s="711">
        <f t="shared" si="25"/>
        <v>-3.7109974658718343</v>
      </c>
      <c r="AP86" s="712">
        <f t="shared" si="26"/>
        <v>15.063061111534022</v>
      </c>
      <c r="AQ86" s="855">
        <f t="shared" si="27"/>
        <v>102.61443208532998</v>
      </c>
      <c r="AR86" s="624">
        <f>INDEX(Historical!$C$7:$C$1259,MATCH(B86,Historical!$B$7:$B$1281,0))*IF(AH86="n/a",1.03,IF(AH86&lt;0,1.01,IF(AH86&gt;10,1.1,(1+AH86/100))))</f>
        <v>1.4442999999999999</v>
      </c>
      <c r="AS86" s="853">
        <f t="shared" si="28"/>
        <v>1.5296581299999998</v>
      </c>
      <c r="AT86" s="853">
        <f t="shared" si="17"/>
        <v>1.63061556658</v>
      </c>
      <c r="AU86" s="853">
        <f t="shared" si="17"/>
        <v>1.7382361939742801</v>
      </c>
      <c r="AV86" s="853">
        <f t="shared" si="17"/>
        <v>1.8529597827765827</v>
      </c>
      <c r="AW86" s="624">
        <f t="shared" si="29"/>
        <v>8.1957696733308616</v>
      </c>
      <c r="AX86" s="719">
        <f t="shared" si="30"/>
        <v>18.265588752687457</v>
      </c>
      <c r="AY86" s="900">
        <v>0.91</v>
      </c>
      <c r="AZ86" s="839">
        <v>38.49</v>
      </c>
      <c r="BA86" s="839">
        <v>-9.06</v>
      </c>
      <c r="BB86" s="839">
        <v>-1.4200000000000002</v>
      </c>
      <c r="BC86" s="839">
        <v>3</v>
      </c>
      <c r="BE86" s="597">
        <v>2011</v>
      </c>
      <c r="BF86" s="865">
        <f t="shared" si="31"/>
        <v>0</v>
      </c>
      <c r="BG86" s="849">
        <v>10.8</v>
      </c>
    </row>
    <row r="87" spans="1:59" ht="11.25" customHeight="1" x14ac:dyDescent="0.2">
      <c r="A87" s="838" t="s">
        <v>526</v>
      </c>
      <c r="B87" s="842" t="s">
        <v>527</v>
      </c>
      <c r="C87" s="898" t="s">
        <v>112</v>
      </c>
      <c r="D87" s="898" t="s">
        <v>4291</v>
      </c>
      <c r="E87" s="705">
        <v>17</v>
      </c>
      <c r="F87" s="1139">
        <v>228</v>
      </c>
      <c r="G87" s="1139" t="s">
        <v>37</v>
      </c>
      <c r="H87" s="1139" t="s">
        <v>37</v>
      </c>
      <c r="I87" s="841">
        <v>91.55</v>
      </c>
      <c r="J87" s="624">
        <f t="shared" si="18"/>
        <v>1.2233752048061171</v>
      </c>
      <c r="K87" s="844">
        <v>0.28000000000000003</v>
      </c>
      <c r="L87" s="854">
        <v>4</v>
      </c>
      <c r="M87" s="615">
        <f t="shared" si="19"/>
        <v>1.1200000000000001</v>
      </c>
      <c r="N87" s="837" t="s">
        <v>148</v>
      </c>
      <c r="O87" s="706">
        <v>0.26</v>
      </c>
      <c r="P87" s="606">
        <v>44252</v>
      </c>
      <c r="Q87" s="606">
        <v>44270</v>
      </c>
      <c r="R87" s="615">
        <f t="shared" si="20"/>
        <v>7.6923076923076987</v>
      </c>
      <c r="S87" s="673">
        <f>IF(INDEX(Historical!$D$7:$D$1257,MATCH(B87,Historical!$B$7:$B$1281,0))=0,"n/a",(INDEX(Historical!$C$7:$C$1259,MATCH(B87,Historical!$B$7:$B$1281,0))/INDEX(Historical!$D$7:$D$1257,MATCH(B87,Historical!$B$7:$B$1281,0))-1)*100)</f>
        <v>8.3333333333333481</v>
      </c>
      <c r="T87" s="673">
        <f>IF(INDEX(Historical!$F$7:$F$1250,MATCH(B87,Historical!$B$7:$B$1281,0))=0,"n/a",((INDEX(Historical!$C$7:$C$1259,MATCH(B87,Historical!$B$7:$B$1281,0))/INDEX(Historical!$F$7:$F$1250,MATCH(B87,Historical!$B$7:$B$1281,0)))^(1/3)-1)*100)</f>
        <v>10.064241629820891</v>
      </c>
      <c r="U87" s="673">
        <f>IF(INDEX(Historical!$H$7:$H$1250,MATCH(B87,Historical!$B$7:$B$1281,0))=0,"n/a",((INDEX(Historical!$C$7:$C$1259,MATCH(B87,Historical!$B$7:$B$1281,0))/INDEX(Historical!$H$7:$H$1250,MATCH(B87,Historical!$B$7:$B$1281,0)))^(1/5)-1)*100)</f>
        <v>8.2398196229486853</v>
      </c>
      <c r="V87" s="673">
        <f>IF(INDEX(Historical!$O$7:$O$1250,MATCH(B87,Historical!$B$7:$B$1281,0))=0,"n/a",((INDEX(Historical!$C$7:$C$1259,MATCH(B87,Historical!$B$7:$B$1281,0))/INDEX(Historical!$O$7:$O$1250,MATCH(B87,Historical!$B$7:$B$1281,0)))^(1/10)-1)*100)</f>
        <v>12.277530474402209</v>
      </c>
      <c r="W87" s="674">
        <f t="shared" si="21"/>
        <v>0.67113004851652636</v>
      </c>
      <c r="X87" s="675">
        <f t="shared" si="22"/>
        <v>0.65918556983589482</v>
      </c>
      <c r="Y87" s="637"/>
      <c r="Z87" s="624">
        <f t="shared" si="23"/>
        <v>31.111111111111111</v>
      </c>
      <c r="AA87" s="853">
        <f t="shared" si="24"/>
        <v>25.430555555555554</v>
      </c>
      <c r="AB87" s="854">
        <v>12</v>
      </c>
      <c r="AC87" s="833">
        <v>3.6</v>
      </c>
      <c r="AD87" s="833">
        <v>1.66</v>
      </c>
      <c r="AE87" s="833">
        <v>6.49</v>
      </c>
      <c r="AF87" s="833">
        <v>5.37</v>
      </c>
      <c r="AG87" s="833">
        <v>22.2</v>
      </c>
      <c r="AH87" s="833">
        <v>-13.700000000000001</v>
      </c>
      <c r="AI87" s="833">
        <v>12.23</v>
      </c>
      <c r="AJ87" s="833">
        <v>12.5</v>
      </c>
      <c r="AK87" s="833">
        <v>15.42</v>
      </c>
      <c r="AL87" s="845">
        <v>68720</v>
      </c>
      <c r="AM87" s="839">
        <v>0.1</v>
      </c>
      <c r="AN87" s="833">
        <v>1.28</v>
      </c>
      <c r="AO87" s="711">
        <f t="shared" si="25"/>
        <v>-15.967360727800751</v>
      </c>
      <c r="AP87" s="712">
        <f t="shared" si="26"/>
        <v>9.463194827754803</v>
      </c>
      <c r="AQ87" s="855">
        <f t="shared" si="27"/>
        <v>146.36204914568168</v>
      </c>
      <c r="AR87" s="624">
        <f>INDEX(Historical!$C$7:$C$1259,MATCH(B87,Historical!$B$7:$B$1281,0))*IF(AH87="n/a",1.03,IF(AH87&lt;0,1.01,IF(AH87&gt;10,1.1,(1+AH87/100))))</f>
        <v>1.0504</v>
      </c>
      <c r="AS87" s="853">
        <f t="shared" si="28"/>
        <v>1.15544</v>
      </c>
      <c r="AT87" s="853">
        <f t="shared" ref="AT87:AV106" si="32">IF($AK87="n/a",1.03*AS87,IF($AK87&lt;0,1.01*AS87,IF($AK87&gt;10,1.1*AS87,(1+$AK87/100)*AS87)))</f>
        <v>1.2709840000000001</v>
      </c>
      <c r="AU87" s="853">
        <f t="shared" si="32"/>
        <v>1.3980824000000003</v>
      </c>
      <c r="AV87" s="853">
        <f t="shared" si="32"/>
        <v>1.5378906400000005</v>
      </c>
      <c r="AW87" s="624">
        <f t="shared" si="29"/>
        <v>6.4127970400000009</v>
      </c>
      <c r="AX87" s="719">
        <f t="shared" si="30"/>
        <v>7.0046936537411257</v>
      </c>
      <c r="AY87" s="900">
        <v>1.1499999999999999</v>
      </c>
      <c r="AZ87" s="839">
        <v>95.58</v>
      </c>
      <c r="BA87" s="839">
        <v>-6.1400000000000006</v>
      </c>
      <c r="BB87" s="839">
        <v>1.35</v>
      </c>
      <c r="BC87" s="839">
        <v>14.24</v>
      </c>
      <c r="BE87" s="597">
        <v>2005</v>
      </c>
      <c r="BF87" s="865">
        <f t="shared" si="31"/>
        <v>1</v>
      </c>
      <c r="BG87" s="849">
        <v>7.0000000000000009</v>
      </c>
    </row>
    <row r="88" spans="1:59" ht="11.25" customHeight="1" x14ac:dyDescent="0.2">
      <c r="A88" s="831" t="s">
        <v>1097</v>
      </c>
      <c r="B88" s="842" t="s">
        <v>1098</v>
      </c>
      <c r="C88" s="898" t="s">
        <v>4254</v>
      </c>
      <c r="D88" s="898" t="s">
        <v>4255</v>
      </c>
      <c r="E88" s="705">
        <v>11</v>
      </c>
      <c r="F88" s="1139">
        <v>348</v>
      </c>
      <c r="G88" s="1139" t="s">
        <v>106</v>
      </c>
      <c r="H88" s="1139" t="s">
        <v>106</v>
      </c>
      <c r="I88" s="841">
        <v>36.96</v>
      </c>
      <c r="J88" s="624">
        <f t="shared" si="18"/>
        <v>3.6796536796536801</v>
      </c>
      <c r="K88" s="844">
        <v>0.34</v>
      </c>
      <c r="L88" s="854">
        <v>4</v>
      </c>
      <c r="M88" s="615">
        <f t="shared" si="19"/>
        <v>1.36</v>
      </c>
      <c r="N88" s="837" t="s">
        <v>218</v>
      </c>
      <c r="O88" s="706">
        <v>0.33</v>
      </c>
      <c r="P88" s="606">
        <v>44196</v>
      </c>
      <c r="Q88" s="606">
        <v>44211</v>
      </c>
      <c r="R88" s="615">
        <f t="shared" si="20"/>
        <v>3.0303030303030329</v>
      </c>
      <c r="S88" s="673">
        <f>IF(INDEX(Historical!$D$7:$D$1257,MATCH(B88,Historical!$B$7:$B$1281,0))=0,"n/a",(INDEX(Historical!$C$7:$C$1259,MATCH(B88,Historical!$B$7:$B$1281,0))/INDEX(Historical!$D$7:$D$1257,MATCH(B88,Historical!$B$7:$B$1281,0))-1)*100)</f>
        <v>3.125</v>
      </c>
      <c r="T88" s="673">
        <f>IF(INDEX(Historical!$F$7:$F$1250,MATCH(B88,Historical!$B$7:$B$1281,0))=0,"n/a",((INDEX(Historical!$C$7:$C$1259,MATCH(B88,Historical!$B$7:$B$1281,0))/INDEX(Historical!$F$7:$F$1250,MATCH(B88,Historical!$B$7:$B$1281,0)))^(1/3)-1)*100)</f>
        <v>6.917810999860885</v>
      </c>
      <c r="U88" s="673">
        <f>IF(INDEX(Historical!$H$7:$H$1250,MATCH(B88,Historical!$B$7:$B$1281,0))=0,"n/a",((INDEX(Historical!$C$7:$C$1259,MATCH(B88,Historical!$B$7:$B$1281,0))/INDEX(Historical!$H$7:$H$1250,MATCH(B88,Historical!$B$7:$B$1281,0)))^(1/5)-1)*100)</f>
        <v>15.578962436501453</v>
      </c>
      <c r="V88" s="673">
        <f>IF(INDEX(Historical!$O$7:$O$1250,MATCH(B88,Historical!$B$7:$B$1281,0))=0,"n/a",((INDEX(Historical!$C$7:$C$1259,MATCH(B88,Historical!$B$7:$B$1281,0))/INDEX(Historical!$O$7:$O$1250,MATCH(B88,Historical!$B$7:$B$1281,0)))^(1/10)-1)*100)</f>
        <v>29.436688402434431</v>
      </c>
      <c r="W88" s="674">
        <f t="shared" si="21"/>
        <v>0.52923624503947475</v>
      </c>
      <c r="X88" s="675">
        <f t="shared" si="22"/>
        <v>0.33793844764645231</v>
      </c>
      <c r="Y88" s="634"/>
      <c r="Z88" s="624">
        <f t="shared" si="23"/>
        <v>160</v>
      </c>
      <c r="AA88" s="853">
        <f t="shared" si="24"/>
        <v>43.482352941176472</v>
      </c>
      <c r="AB88" s="854">
        <v>12</v>
      </c>
      <c r="AC88" s="833">
        <v>0.85</v>
      </c>
      <c r="AD88" s="833">
        <v>7.55</v>
      </c>
      <c r="AE88" s="833">
        <v>11.16</v>
      </c>
      <c r="AF88" s="833">
        <v>4.3</v>
      </c>
      <c r="AG88" s="833">
        <v>9.3000000000000007</v>
      </c>
      <c r="AH88" s="833">
        <v>-0.1</v>
      </c>
      <c r="AI88" s="833">
        <v>8.43</v>
      </c>
      <c r="AJ88" s="833">
        <v>46.1</v>
      </c>
      <c r="AK88" s="833">
        <v>6</v>
      </c>
      <c r="AL88" s="845">
        <v>7430</v>
      </c>
      <c r="AM88" s="839">
        <v>0.5</v>
      </c>
      <c r="AN88" s="833">
        <v>1.1299999999999999</v>
      </c>
      <c r="AO88" s="711">
        <f t="shared" si="25"/>
        <v>-24.223736825021341</v>
      </c>
      <c r="AP88" s="712">
        <f t="shared" si="26"/>
        <v>19.258616116155132</v>
      </c>
      <c r="AQ88" s="855">
        <f t="shared" si="27"/>
        <v>188.27002591864672</v>
      </c>
      <c r="AR88" s="624">
        <f>INDEX(Historical!$C$7:$C$1259,MATCH(B88,Historical!$B$7:$B$1281,0))*IF(AH88="n/a",1.03,IF(AH88&lt;0,1.01,IF(AH88&gt;10,1.1,(1+AH88/100))))</f>
        <v>1.3332000000000002</v>
      </c>
      <c r="AS88" s="853">
        <f t="shared" si="28"/>
        <v>1.4455887600000001</v>
      </c>
      <c r="AT88" s="853">
        <f t="shared" si="32"/>
        <v>1.5323240856000002</v>
      </c>
      <c r="AU88" s="853">
        <f t="shared" si="32"/>
        <v>1.6242635307360003</v>
      </c>
      <c r="AV88" s="853">
        <f t="shared" si="32"/>
        <v>1.7217193425801605</v>
      </c>
      <c r="AW88" s="624">
        <f t="shared" si="29"/>
        <v>7.6570957189161604</v>
      </c>
      <c r="AX88" s="719">
        <f t="shared" si="30"/>
        <v>20.71725032174286</v>
      </c>
      <c r="AY88" s="900">
        <v>0.3</v>
      </c>
      <c r="AZ88" s="839">
        <v>88.48</v>
      </c>
      <c r="BA88" s="839">
        <v>-5.3</v>
      </c>
      <c r="BB88" s="839">
        <v>6.5299999999999994</v>
      </c>
      <c r="BC88" s="839">
        <v>16.89</v>
      </c>
      <c r="BE88" s="597">
        <v>2011</v>
      </c>
      <c r="BF88" s="865">
        <f t="shared" si="31"/>
        <v>0</v>
      </c>
      <c r="BG88" s="849">
        <v>4.1000000000000005</v>
      </c>
    </row>
    <row r="89" spans="1:59" ht="11.25" customHeight="1" x14ac:dyDescent="0.2">
      <c r="A89" s="831" t="s">
        <v>1099</v>
      </c>
      <c r="B89" s="842" t="s">
        <v>1100</v>
      </c>
      <c r="C89" s="898" t="s">
        <v>245</v>
      </c>
      <c r="D89" s="898" t="s">
        <v>4292</v>
      </c>
      <c r="E89" s="705">
        <v>10</v>
      </c>
      <c r="F89" s="1139">
        <v>443</v>
      </c>
      <c r="G89" s="1139" t="s">
        <v>106</v>
      </c>
      <c r="H89" s="1139" t="s">
        <v>106</v>
      </c>
      <c r="I89" s="841">
        <v>17.25</v>
      </c>
      <c r="J89" s="624">
        <f t="shared" si="18"/>
        <v>2.5507246376811592</v>
      </c>
      <c r="K89" s="844">
        <v>0.11</v>
      </c>
      <c r="L89" s="854">
        <v>4</v>
      </c>
      <c r="M89" s="615">
        <f t="shared" si="19"/>
        <v>0.44</v>
      </c>
      <c r="N89" s="837" t="s">
        <v>218</v>
      </c>
      <c r="O89" s="706">
        <v>0.105</v>
      </c>
      <c r="P89" s="606">
        <v>44203</v>
      </c>
      <c r="Q89" s="606">
        <v>44214</v>
      </c>
      <c r="R89" s="615">
        <f t="shared" si="20"/>
        <v>4.7619047619047663</v>
      </c>
      <c r="S89" s="673">
        <f>IF(INDEX(Historical!$D$7:$D$1257,MATCH(B89,Historical!$B$7:$B$1281,0))=0,"n/a",(INDEX(Historical!$C$7:$C$1259,MATCH(B89,Historical!$B$7:$B$1281,0))/INDEX(Historical!$D$7:$D$1257,MATCH(B89,Historical!$B$7:$B$1281,0))-1)*100)</f>
        <v>4.9999999999999822</v>
      </c>
      <c r="T89" s="673">
        <f>IF(INDEX(Historical!$F$7:$F$1250,MATCH(B89,Historical!$B$7:$B$1281,0))=0,"n/a",((INDEX(Historical!$C$7:$C$1259,MATCH(B89,Historical!$B$7:$B$1281,0))/INDEX(Historical!$F$7:$F$1250,MATCH(B89,Historical!$B$7:$B$1281,0)))^(1/3)-1)*100)</f>
        <v>9.4879784971972256</v>
      </c>
      <c r="U89" s="673">
        <f>IF(INDEX(Historical!$H$7:$H$1250,MATCH(B89,Historical!$B$7:$B$1281,0))=0,"n/a",((INDEX(Historical!$C$7:$C$1259,MATCH(B89,Historical!$B$7:$B$1281,0))/INDEX(Historical!$H$7:$H$1250,MATCH(B89,Historical!$B$7:$B$1281,0)))^(1/5)-1)*100)</f>
        <v>11.842691472014465</v>
      </c>
      <c r="V89" s="673" t="str">
        <f>IF(INDEX(Historical!$O$7:$O$1250,MATCH(B89,Historical!$B$7:$B$1281,0))=0,"n/a",((INDEX(Historical!$C$7:$C$1259,MATCH(B89,Historical!$B$7:$B$1281,0))/INDEX(Historical!$O$7:$O$1250,MATCH(B89,Historical!$B$7:$B$1281,0)))^(1/10)-1)*100)</f>
        <v>n/a</v>
      </c>
      <c r="W89" s="674" t="str">
        <f t="shared" si="21"/>
        <v>n/a</v>
      </c>
      <c r="X89" s="675" t="str">
        <f t="shared" si="22"/>
        <v>n/a</v>
      </c>
      <c r="Y89" s="634"/>
      <c r="Z89" s="624" t="str">
        <f t="shared" si="23"/>
        <v>n/a</v>
      </c>
      <c r="AA89" s="853" t="str">
        <f t="shared" si="24"/>
        <v>n/a</v>
      </c>
      <c r="AB89" s="854">
        <v>4</v>
      </c>
      <c r="AC89" s="833">
        <v>-1.23</v>
      </c>
      <c r="AD89" s="833" t="s">
        <v>136</v>
      </c>
      <c r="AE89" s="833">
        <v>0.8</v>
      </c>
      <c r="AF89" s="833">
        <v>1.63</v>
      </c>
      <c r="AG89" s="833">
        <v>-24.099999999999998</v>
      </c>
      <c r="AH89" s="833">
        <v>-304.89999999999998</v>
      </c>
      <c r="AI89" s="833">
        <v>189.47</v>
      </c>
      <c r="AJ89" s="833">
        <v>-22.400000000000002</v>
      </c>
      <c r="AK89" s="833">
        <v>9</v>
      </c>
      <c r="AL89" s="845">
        <v>201.02</v>
      </c>
      <c r="AM89" s="839">
        <v>3.5999999999999996</v>
      </c>
      <c r="AN89" s="833">
        <v>0</v>
      </c>
      <c r="AO89" s="711" t="str">
        <f t="shared" si="25"/>
        <v>n/a</v>
      </c>
      <c r="AP89" s="712">
        <f t="shared" si="26"/>
        <v>14.393416109695625</v>
      </c>
      <c r="AQ89" s="855" t="str">
        <f t="shared" si="27"/>
        <v>n/a</v>
      </c>
      <c r="AR89" s="624">
        <f>INDEX(Historical!$C$7:$C$1259,MATCH(B89,Historical!$B$7:$B$1281,0))*IF(AH89="n/a",1.03,IF(AH89&lt;0,1.01,IF(AH89&gt;10,1.1,(1+AH89/100))))</f>
        <v>0.42419999999999997</v>
      </c>
      <c r="AS89" s="853">
        <f t="shared" si="28"/>
        <v>0.46661999999999998</v>
      </c>
      <c r="AT89" s="853">
        <f t="shared" si="32"/>
        <v>0.50861580000000006</v>
      </c>
      <c r="AU89" s="853">
        <f t="shared" si="32"/>
        <v>0.55439122200000013</v>
      </c>
      <c r="AV89" s="853">
        <f t="shared" si="32"/>
        <v>0.6042864319800002</v>
      </c>
      <c r="AW89" s="624">
        <f t="shared" si="29"/>
        <v>2.5581134539800003</v>
      </c>
      <c r="AX89" s="719">
        <f t="shared" si="30"/>
        <v>14.829643211478263</v>
      </c>
      <c r="AY89" s="900">
        <v>1.26</v>
      </c>
      <c r="AZ89" s="839">
        <v>226.7</v>
      </c>
      <c r="BA89" s="839">
        <v>-3.52</v>
      </c>
      <c r="BB89" s="839">
        <v>7.7399999999999993</v>
      </c>
      <c r="BC89" s="839">
        <v>38.89</v>
      </c>
      <c r="BE89" s="597">
        <v>2012</v>
      </c>
      <c r="BF89" s="865">
        <f t="shared" si="31"/>
        <v>0</v>
      </c>
      <c r="BG89" s="849">
        <v>-16.100000000000001</v>
      </c>
    </row>
    <row r="90" spans="1:59" ht="11.25" customHeight="1" x14ac:dyDescent="0.2">
      <c r="A90" s="831" t="s">
        <v>508</v>
      </c>
      <c r="B90" s="842" t="s">
        <v>509</v>
      </c>
      <c r="C90" s="898" t="s">
        <v>108</v>
      </c>
      <c r="D90" s="898" t="s">
        <v>4273</v>
      </c>
      <c r="E90" s="705">
        <v>22</v>
      </c>
      <c r="F90" s="1139">
        <v>158</v>
      </c>
      <c r="G90" s="1139" t="s">
        <v>106</v>
      </c>
      <c r="H90" s="1139" t="s">
        <v>106</v>
      </c>
      <c r="I90" s="841">
        <v>57</v>
      </c>
      <c r="J90" s="624">
        <f t="shared" si="18"/>
        <v>3.2280701754385968</v>
      </c>
      <c r="K90" s="851">
        <v>0.46</v>
      </c>
      <c r="L90" s="854">
        <v>4</v>
      </c>
      <c r="M90" s="615">
        <f t="shared" si="19"/>
        <v>1.84</v>
      </c>
      <c r="N90" s="837" t="s">
        <v>318</v>
      </c>
      <c r="O90" s="707">
        <v>0.45500000000000002</v>
      </c>
      <c r="P90" s="606">
        <v>44084</v>
      </c>
      <c r="Q90" s="606">
        <v>44099</v>
      </c>
      <c r="R90" s="615">
        <f t="shared" si="20"/>
        <v>1.0989010989010999</v>
      </c>
      <c r="S90" s="673">
        <f>IF(INDEX(Historical!$D$7:$D$1257,MATCH(B90,Historical!$B$7:$B$1281,0))=0,"n/a",(INDEX(Historical!$C$7:$C$1259,MATCH(B90,Historical!$B$7:$B$1281,0))/INDEX(Historical!$D$7:$D$1257,MATCH(B90,Historical!$B$7:$B$1281,0))-1)*100)</f>
        <v>2.2346368715083775</v>
      </c>
      <c r="T90" s="673">
        <f>IF(INDEX(Historical!$F$7:$F$1250,MATCH(B90,Historical!$B$7:$B$1281,0))=0,"n/a",((INDEX(Historical!$C$7:$C$1259,MATCH(B90,Historical!$B$7:$B$1281,0))/INDEX(Historical!$F$7:$F$1250,MATCH(B90,Historical!$B$7:$B$1281,0)))^(1/3)-1)*100)</f>
        <v>2.4866716989808468</v>
      </c>
      <c r="U90" s="673">
        <f>IF(INDEX(Historical!$H$7:$H$1250,MATCH(B90,Historical!$B$7:$B$1281,0))=0,"n/a",((INDEX(Historical!$C$7:$C$1259,MATCH(B90,Historical!$B$7:$B$1281,0))/INDEX(Historical!$H$7:$H$1250,MATCH(B90,Historical!$B$7:$B$1281,0)))^(1/5)-1)*100)</f>
        <v>2.3417165650659877</v>
      </c>
      <c r="V90" s="673">
        <f>IF(INDEX(Historical!$O$7:$O$1250,MATCH(B90,Historical!$B$7:$B$1281,0))=0,"n/a",((INDEX(Historical!$C$7:$C$1259,MATCH(B90,Historical!$B$7:$B$1281,0))/INDEX(Historical!$O$7:$O$1250,MATCH(B90,Historical!$B$7:$B$1281,0)))^(1/10)-1)*100)</f>
        <v>6.6963522687583321</v>
      </c>
      <c r="W90" s="674">
        <f t="shared" si="21"/>
        <v>0.34970032505476289</v>
      </c>
      <c r="X90" s="675" t="str">
        <f t="shared" si="22"/>
        <v>n/a</v>
      </c>
      <c r="Y90" s="843"/>
      <c r="Z90" s="624" t="str">
        <f t="shared" si="23"/>
        <v>n/a</v>
      </c>
      <c r="AA90" s="853" t="str">
        <f t="shared" si="24"/>
        <v>n/a</v>
      </c>
      <c r="AB90" s="854">
        <v>12</v>
      </c>
      <c r="AC90" s="833" t="s">
        <v>136</v>
      </c>
      <c r="AD90" s="833" t="s">
        <v>136</v>
      </c>
      <c r="AE90" s="833" t="s">
        <v>136</v>
      </c>
      <c r="AF90" s="833" t="s">
        <v>136</v>
      </c>
      <c r="AG90" s="833" t="s">
        <v>136</v>
      </c>
      <c r="AH90" s="833" t="s">
        <v>136</v>
      </c>
      <c r="AI90" s="833" t="s">
        <v>136</v>
      </c>
      <c r="AJ90" s="833" t="s">
        <v>136</v>
      </c>
      <c r="AK90" s="833" t="s">
        <v>136</v>
      </c>
      <c r="AL90" s="845" t="s">
        <v>136</v>
      </c>
      <c r="AM90" s="839" t="s">
        <v>136</v>
      </c>
      <c r="AN90" s="833" t="s">
        <v>136</v>
      </c>
      <c r="AO90" s="711" t="str">
        <f t="shared" si="25"/>
        <v>n/a</v>
      </c>
      <c r="AP90" s="712">
        <f t="shared" si="26"/>
        <v>5.5697867405045844</v>
      </c>
      <c r="AQ90" s="855" t="str">
        <f t="shared" si="27"/>
        <v>n/a</v>
      </c>
      <c r="AR90" s="624">
        <f>INDEX(Historical!$C$7:$C$1259,MATCH(B90,Historical!$B$7:$B$1281,0))*IF(AH90="n/a",1.03,IF(AH90&lt;0,1.01,IF(AH90&gt;10,1.1,(1+AH90/100))))</f>
        <v>1.8849</v>
      </c>
      <c r="AS90" s="853">
        <f t="shared" si="28"/>
        <v>1.9414470000000001</v>
      </c>
      <c r="AT90" s="853">
        <f t="shared" si="32"/>
        <v>1.9996904100000001</v>
      </c>
      <c r="AU90" s="853">
        <f t="shared" si="32"/>
        <v>2.0596811223000002</v>
      </c>
      <c r="AV90" s="853">
        <f t="shared" si="32"/>
        <v>2.1214715559690003</v>
      </c>
      <c r="AW90" s="624">
        <f t="shared" si="29"/>
        <v>10.007190088269001</v>
      </c>
      <c r="AX90" s="719">
        <f t="shared" si="30"/>
        <v>17.556473839068424</v>
      </c>
      <c r="AY90" s="900" t="s">
        <v>136</v>
      </c>
      <c r="AZ90" s="839" t="s">
        <v>136</v>
      </c>
      <c r="BA90" s="839" t="s">
        <v>136</v>
      </c>
      <c r="BB90" s="839" t="s">
        <v>136</v>
      </c>
      <c r="BC90" s="839" t="s">
        <v>136</v>
      </c>
      <c r="BD90" s="874" t="s">
        <v>4200</v>
      </c>
      <c r="BE90" s="597">
        <v>1999</v>
      </c>
      <c r="BF90" s="865">
        <f t="shared" si="31"/>
        <v>2</v>
      </c>
      <c r="BG90" s="849" t="s">
        <v>136</v>
      </c>
    </row>
    <row r="91" spans="1:59" ht="11.25" customHeight="1" x14ac:dyDescent="0.2">
      <c r="A91" s="831" t="s">
        <v>1109</v>
      </c>
      <c r="B91" s="842" t="s">
        <v>1110</v>
      </c>
      <c r="C91" s="898" t="s">
        <v>245</v>
      </c>
      <c r="D91" s="898" t="s">
        <v>4282</v>
      </c>
      <c r="E91" s="705">
        <v>10</v>
      </c>
      <c r="F91" s="1139">
        <v>396</v>
      </c>
      <c r="G91" s="1139" t="s">
        <v>106</v>
      </c>
      <c r="H91" s="1139" t="s">
        <v>106</v>
      </c>
      <c r="I91" s="841">
        <v>79.7</v>
      </c>
      <c r="J91" s="624">
        <f t="shared" si="18"/>
        <v>0.75282308657465491</v>
      </c>
      <c r="K91" s="844">
        <v>0.15</v>
      </c>
      <c r="L91" s="854">
        <v>4</v>
      </c>
      <c r="M91" s="615">
        <f t="shared" si="19"/>
        <v>0.6</v>
      </c>
      <c r="N91" s="837" t="s">
        <v>716</v>
      </c>
      <c r="O91" s="706">
        <v>0.1</v>
      </c>
      <c r="P91" s="904">
        <v>43735</v>
      </c>
      <c r="Q91" s="904">
        <v>43773</v>
      </c>
      <c r="R91" s="615">
        <f t="shared" si="20"/>
        <v>49.999999999999986</v>
      </c>
      <c r="S91" s="673">
        <f>IF(INDEX(Historical!$D$7:$D$1257,MATCH(B91,Historical!$B$7:$B$1281,0))=0,"n/a",(INDEX(Historical!$C$7:$C$1259,MATCH(B91,Historical!$B$7:$B$1281,0))/INDEX(Historical!$D$7:$D$1257,MATCH(B91,Historical!$B$7:$B$1281,0))-1)*100)</f>
        <v>33.333333333333329</v>
      </c>
      <c r="T91" s="673">
        <f>IF(INDEX(Historical!$F$7:$F$1250,MATCH(B91,Historical!$B$7:$B$1281,0))=0,"n/a",((INDEX(Historical!$C$7:$C$1259,MATCH(B91,Historical!$B$7:$B$1281,0))/INDEX(Historical!$F$7:$F$1250,MATCH(B91,Historical!$B$7:$B$1281,0)))^(1/3)-1)*100)</f>
        <v>24.622517114844044</v>
      </c>
      <c r="U91" s="673">
        <f>IF(INDEX(Historical!$H$7:$H$1250,MATCH(B91,Historical!$B$7:$B$1281,0))=0,"n/a",((INDEX(Historical!$C$7:$C$1259,MATCH(B91,Historical!$B$7:$B$1281,0))/INDEX(Historical!$H$7:$H$1250,MATCH(B91,Historical!$B$7:$B$1281,0)))^(1/5)-1)*100)</f>
        <v>19.13578981670916</v>
      </c>
      <c r="V91" s="673">
        <f>IF(INDEX(Historical!$O$7:$O$1250,MATCH(B91,Historical!$B$7:$B$1281,0))=0,"n/a",((INDEX(Historical!$C$7:$C$1259,MATCH(B91,Historical!$B$7:$B$1281,0))/INDEX(Historical!$O$7:$O$1250,MATCH(B91,Historical!$B$7:$B$1281,0)))^(1/10)-1)*100)</f>
        <v>14.130869721941398</v>
      </c>
      <c r="W91" s="674">
        <f t="shared" si="21"/>
        <v>1.3541834432877462</v>
      </c>
      <c r="X91" s="675" t="str">
        <f t="shared" si="22"/>
        <v>n/a</v>
      </c>
      <c r="Y91" s="646" t="s">
        <v>4580</v>
      </c>
      <c r="Z91" s="624" t="str">
        <f t="shared" si="23"/>
        <v>n/a</v>
      </c>
      <c r="AA91" s="853" t="str">
        <f t="shared" si="24"/>
        <v>n/a</v>
      </c>
      <c r="AB91" s="854">
        <v>1</v>
      </c>
      <c r="AC91" s="833">
        <v>-3.13</v>
      </c>
      <c r="AD91" s="833" t="s">
        <v>136</v>
      </c>
      <c r="AE91" s="833">
        <v>0.39</v>
      </c>
      <c r="AF91" s="833">
        <v>1.38</v>
      </c>
      <c r="AG91" s="833">
        <v>-4.9000000000000004</v>
      </c>
      <c r="AH91" s="833">
        <v>-28.499999999999996</v>
      </c>
      <c r="AI91" s="833">
        <v>160</v>
      </c>
      <c r="AJ91" s="833">
        <v>-10.9</v>
      </c>
      <c r="AK91" s="833" t="s">
        <v>136</v>
      </c>
      <c r="AL91" s="845">
        <v>1880</v>
      </c>
      <c r="AM91" s="839">
        <v>19</v>
      </c>
      <c r="AN91" s="833">
        <v>0.42</v>
      </c>
      <c r="AO91" s="711" t="str">
        <f t="shared" si="25"/>
        <v>n/a</v>
      </c>
      <c r="AP91" s="712">
        <f t="shared" si="26"/>
        <v>19.888612903283814</v>
      </c>
      <c r="AQ91" s="855" t="str">
        <f t="shared" si="27"/>
        <v>n/a</v>
      </c>
      <c r="AR91" s="624">
        <f>INDEX(Historical!$C$7:$C$1259,MATCH(B91,Historical!$B$7:$B$1281,0))*IF(AH91="n/a",1.03,IF(AH91&lt;0,1.01,IF(AH91&gt;10,1.1,(1+AH91/100))))</f>
        <v>0.60599999999999998</v>
      </c>
      <c r="AS91" s="853">
        <f t="shared" si="28"/>
        <v>0.66660000000000008</v>
      </c>
      <c r="AT91" s="853">
        <f t="shared" si="32"/>
        <v>0.68659800000000015</v>
      </c>
      <c r="AU91" s="853">
        <f t="shared" si="32"/>
        <v>0.70719594000000019</v>
      </c>
      <c r="AV91" s="853">
        <f t="shared" si="32"/>
        <v>0.72841181820000023</v>
      </c>
      <c r="AW91" s="624">
        <f t="shared" si="29"/>
        <v>3.3948057582000004</v>
      </c>
      <c r="AX91" s="719">
        <f t="shared" si="30"/>
        <v>4.2594802486825598</v>
      </c>
      <c r="AY91" s="900">
        <v>0.76</v>
      </c>
      <c r="AZ91" s="839">
        <v>270.68</v>
      </c>
      <c r="BA91" s="839">
        <v>-37.730000000000004</v>
      </c>
      <c r="BB91" s="839">
        <v>12.950000000000001</v>
      </c>
      <c r="BC91" s="839">
        <v>82.699999999999989</v>
      </c>
      <c r="BE91" s="597">
        <v>2012</v>
      </c>
      <c r="BF91" s="865">
        <f t="shared" si="31"/>
        <v>0</v>
      </c>
      <c r="BG91" s="849">
        <v>-2.1999999999999997</v>
      </c>
    </row>
    <row r="92" spans="1:59" s="744" customFormat="1" ht="11.25" customHeight="1" x14ac:dyDescent="0.2">
      <c r="A92" s="619" t="s">
        <v>1119</v>
      </c>
      <c r="B92" s="751" t="s">
        <v>1120</v>
      </c>
      <c r="C92" s="898" t="s">
        <v>4254</v>
      </c>
      <c r="D92" s="898" t="s">
        <v>4255</v>
      </c>
      <c r="E92" s="727">
        <v>10</v>
      </c>
      <c r="F92" s="1139">
        <v>402</v>
      </c>
      <c r="G92" s="1138" t="s">
        <v>106</v>
      </c>
      <c r="H92" s="1138" t="s">
        <v>106</v>
      </c>
      <c r="I92" s="728">
        <v>32.75</v>
      </c>
      <c r="J92" s="729">
        <f t="shared" si="18"/>
        <v>3.4198473282442752</v>
      </c>
      <c r="K92" s="730">
        <v>0.28000000000000003</v>
      </c>
      <c r="L92" s="731">
        <v>4</v>
      </c>
      <c r="M92" s="732">
        <f t="shared" si="19"/>
        <v>1.1200000000000001</v>
      </c>
      <c r="N92" s="733" t="s">
        <v>488</v>
      </c>
      <c r="O92" s="734">
        <v>0.26</v>
      </c>
      <c r="P92" s="1105">
        <v>43828</v>
      </c>
      <c r="Q92" s="1105">
        <v>43844</v>
      </c>
      <c r="R92" s="732">
        <f t="shared" si="20"/>
        <v>7.6923076923076987</v>
      </c>
      <c r="S92" s="673">
        <f>IF(INDEX(Historical!$D$7:$D$1257,MATCH(B92,Historical!$B$7:$B$1281,0))=0,"n/a",(INDEX(Historical!$C$7:$C$1259,MATCH(B92,Historical!$B$7:$B$1281,0))/INDEX(Historical!$D$7:$D$1257,MATCH(B92,Historical!$B$7:$B$1281,0))-1)*100)</f>
        <v>5.6603773584905648</v>
      </c>
      <c r="T92" s="673">
        <f>IF(INDEX(Historical!$F$7:$F$1250,MATCH(B92,Historical!$B$7:$B$1281,0))=0,"n/a",((INDEX(Historical!$C$7:$C$1259,MATCH(B92,Historical!$B$7:$B$1281,0))/INDEX(Historical!$F$7:$F$1250,MATCH(B92,Historical!$B$7:$B$1281,0)))^(1/3)-1)*100)</f>
        <v>6.7767583149812571</v>
      </c>
      <c r="U92" s="673">
        <f>IF(INDEX(Historical!$H$7:$H$1250,MATCH(B92,Historical!$B$7:$B$1281,0))=0,"n/a",((INDEX(Historical!$C$7:$C$1259,MATCH(B92,Historical!$B$7:$B$1281,0))/INDEX(Historical!$H$7:$H$1250,MATCH(B92,Historical!$B$7:$B$1281,0)))^(1/5)-1)*100)</f>
        <v>5.9223841048812176</v>
      </c>
      <c r="V92" s="673">
        <f>IF(INDEX(Historical!$O$7:$O$1250,MATCH(B92,Historical!$B$7:$B$1281,0))=0,"n/a",((INDEX(Historical!$C$7:$C$1259,MATCH(B92,Historical!$B$7:$B$1281,0))/INDEX(Historical!$O$7:$O$1250,MATCH(B92,Historical!$B$7:$B$1281,0)))^(1/10)-1)*100)</f>
        <v>10.8449222600272</v>
      </c>
      <c r="W92" s="674">
        <f t="shared" si="21"/>
        <v>0.54609742355740631</v>
      </c>
      <c r="X92" s="675">
        <f t="shared" si="22"/>
        <v>0.12520896627655853</v>
      </c>
      <c r="Y92" s="735"/>
      <c r="Z92" s="729">
        <f t="shared" si="23"/>
        <v>59.893048128342251</v>
      </c>
      <c r="AA92" s="736">
        <f t="shared" si="24"/>
        <v>17.513368983957218</v>
      </c>
      <c r="AB92" s="731">
        <v>12</v>
      </c>
      <c r="AC92" s="737">
        <v>1.87</v>
      </c>
      <c r="AD92" s="737">
        <v>2.25</v>
      </c>
      <c r="AE92" s="737">
        <v>6.25</v>
      </c>
      <c r="AF92" s="737">
        <v>2.41</v>
      </c>
      <c r="AG92" s="737">
        <v>12.9</v>
      </c>
      <c r="AH92" s="737">
        <v>207.20000000000002</v>
      </c>
      <c r="AI92" s="737">
        <v>124.55000000000001</v>
      </c>
      <c r="AJ92" s="737">
        <v>47.3</v>
      </c>
      <c r="AK92" s="737">
        <v>8</v>
      </c>
      <c r="AL92" s="738">
        <v>5890</v>
      </c>
      <c r="AM92" s="739">
        <v>1.6</v>
      </c>
      <c r="AN92" s="737">
        <v>1.92</v>
      </c>
      <c r="AO92" s="740">
        <f t="shared" si="25"/>
        <v>-8.171137550831725</v>
      </c>
      <c r="AP92" s="741">
        <f t="shared" si="26"/>
        <v>9.3422314331254928</v>
      </c>
      <c r="AQ92" s="742">
        <f t="shared" si="27"/>
        <v>36.962637648759113</v>
      </c>
      <c r="AR92" s="624">
        <f>INDEX(Historical!$C$7:$C$1259,MATCH(B92,Historical!$B$7:$B$1281,0))*IF(AH92="n/a",1.03,IF(AH92&lt;0,1.01,IF(AH92&gt;10,1.1,(1+AH92/100))))</f>
        <v>1.2320000000000002</v>
      </c>
      <c r="AS92" s="736">
        <f t="shared" si="28"/>
        <v>1.3552000000000004</v>
      </c>
      <c r="AT92" s="736">
        <f t="shared" si="32"/>
        <v>1.4636160000000005</v>
      </c>
      <c r="AU92" s="736">
        <f t="shared" si="32"/>
        <v>1.5807052800000005</v>
      </c>
      <c r="AV92" s="736">
        <f t="shared" si="32"/>
        <v>1.7071617024000008</v>
      </c>
      <c r="AW92" s="729">
        <f t="shared" si="29"/>
        <v>7.3386829824000017</v>
      </c>
      <c r="AX92" s="743">
        <f t="shared" si="30"/>
        <v>22.408192312671758</v>
      </c>
      <c r="AY92" s="901">
        <v>0.87</v>
      </c>
      <c r="AZ92" s="739">
        <v>43.14</v>
      </c>
      <c r="BA92" s="739">
        <v>-23.369999999999997</v>
      </c>
      <c r="BB92" s="739">
        <v>12.45</v>
      </c>
      <c r="BC92" s="739">
        <v>13.969999999999999</v>
      </c>
      <c r="BD92" s="875"/>
      <c r="BE92" s="597">
        <v>2011</v>
      </c>
      <c r="BF92" s="865">
        <f t="shared" si="31"/>
        <v>0</v>
      </c>
      <c r="BG92" s="793">
        <v>3.5000000000000004</v>
      </c>
    </row>
    <row r="93" spans="1:59" ht="11.25" customHeight="1" x14ac:dyDescent="0.2">
      <c r="A93" s="831" t="s">
        <v>1111</v>
      </c>
      <c r="B93" s="842" t="s">
        <v>1112</v>
      </c>
      <c r="C93" s="898" t="s">
        <v>108</v>
      </c>
      <c r="D93" s="898" t="s">
        <v>4278</v>
      </c>
      <c r="E93" s="705">
        <v>10</v>
      </c>
      <c r="F93" s="1139">
        <v>392</v>
      </c>
      <c r="G93" s="1139" t="s">
        <v>37</v>
      </c>
      <c r="H93" s="1139" t="s">
        <v>115</v>
      </c>
      <c r="I93" s="841">
        <v>94.07</v>
      </c>
      <c r="J93" s="624">
        <f t="shared" si="18"/>
        <v>1.8709471670032956</v>
      </c>
      <c r="K93" s="844">
        <v>0.44</v>
      </c>
      <c r="L93" s="854">
        <v>4</v>
      </c>
      <c r="M93" s="615">
        <f t="shared" si="19"/>
        <v>1.76</v>
      </c>
      <c r="N93" s="837" t="s">
        <v>425</v>
      </c>
      <c r="O93" s="706">
        <v>0.4</v>
      </c>
      <c r="P93" s="904">
        <v>43698</v>
      </c>
      <c r="Q93" s="904">
        <v>43713</v>
      </c>
      <c r="R93" s="615">
        <f t="shared" si="20"/>
        <v>9.9999999999999947</v>
      </c>
      <c r="S93" s="673">
        <f>IF(INDEX(Historical!$D$7:$D$1257,MATCH(B93,Historical!$B$7:$B$1281,0))=0,"n/a",(INDEX(Historical!$C$7:$C$1259,MATCH(B93,Historical!$B$7:$B$1281,0))/INDEX(Historical!$D$7:$D$1257,MATCH(B93,Historical!$B$7:$B$1281,0))-1)*100)</f>
        <v>4.7619047619047672</v>
      </c>
      <c r="T93" s="673">
        <f>IF(INDEX(Historical!$F$7:$F$1250,MATCH(B93,Historical!$B$7:$B$1281,0))=0,"n/a",((INDEX(Historical!$C$7:$C$1259,MATCH(B93,Historical!$B$7:$B$1281,0))/INDEX(Historical!$F$7:$F$1250,MATCH(B93,Historical!$B$7:$B$1281,0)))^(1/3)-1)*100)</f>
        <v>10.625803603663275</v>
      </c>
      <c r="U93" s="673">
        <f>IF(INDEX(Historical!$H$7:$H$1250,MATCH(B93,Historical!$B$7:$B$1281,0))=0,"n/a",((INDEX(Historical!$C$7:$C$1259,MATCH(B93,Historical!$B$7:$B$1281,0))/INDEX(Historical!$H$7:$H$1250,MATCH(B93,Historical!$B$7:$B$1281,0)))^(1/5)-1)*100)</f>
        <v>10.25994778190622</v>
      </c>
      <c r="V93" s="673">
        <f>IF(INDEX(Historical!$O$7:$O$1250,MATCH(B93,Historical!$B$7:$B$1281,0))=0,"n/a",((INDEX(Historical!$C$7:$C$1259,MATCH(B93,Historical!$B$7:$B$1281,0))/INDEX(Historical!$O$7:$O$1250,MATCH(B93,Historical!$B$7:$B$1281,0)))^(1/10)-1)*100)</f>
        <v>36.220436655374314</v>
      </c>
      <c r="W93" s="674">
        <f t="shared" si="21"/>
        <v>0.28326405558072892</v>
      </c>
      <c r="X93" s="675" t="str">
        <f t="shared" si="22"/>
        <v>n/a</v>
      </c>
      <c r="Y93" s="646" t="s">
        <v>4580</v>
      </c>
      <c r="Z93" s="624">
        <f t="shared" si="23"/>
        <v>49.025069637883014</v>
      </c>
      <c r="AA93" s="853">
        <f t="shared" si="24"/>
        <v>26.203342618384401</v>
      </c>
      <c r="AB93" s="854">
        <v>12</v>
      </c>
      <c r="AC93" s="833">
        <v>3.59</v>
      </c>
      <c r="AD93" s="833">
        <v>4.2300000000000004</v>
      </c>
      <c r="AE93" s="833">
        <v>2.52</v>
      </c>
      <c r="AF93" s="833">
        <v>2.97</v>
      </c>
      <c r="AG93" s="833">
        <v>12</v>
      </c>
      <c r="AH93" s="833">
        <v>-60.4</v>
      </c>
      <c r="AI93" s="833">
        <v>15.879999999999999</v>
      </c>
      <c r="AJ93" s="833">
        <v>-6.9</v>
      </c>
      <c r="AK93" s="833">
        <v>6.2700000000000005</v>
      </c>
      <c r="AL93" s="845">
        <v>28000</v>
      </c>
      <c r="AM93" s="839">
        <v>0.4</v>
      </c>
      <c r="AN93" s="833">
        <v>2.16</v>
      </c>
      <c r="AO93" s="711">
        <f t="shared" si="25"/>
        <v>-14.072447669474885</v>
      </c>
      <c r="AP93" s="712">
        <f t="shared" si="26"/>
        <v>12.130894948909516</v>
      </c>
      <c r="AQ93" s="855">
        <f t="shared" si="27"/>
        <v>85.979601720907596</v>
      </c>
      <c r="AR93" s="624">
        <f>INDEX(Historical!$C$7:$C$1259,MATCH(B93,Historical!$B$7:$B$1281,0))*IF(AH93="n/a",1.03,IF(AH93&lt;0,1.01,IF(AH93&gt;10,1.1,(1+AH93/100))))</f>
        <v>1.7776000000000001</v>
      </c>
      <c r="AS93" s="853">
        <f t="shared" si="28"/>
        <v>1.9553600000000002</v>
      </c>
      <c r="AT93" s="853">
        <f t="shared" si="32"/>
        <v>2.0779610720000004</v>
      </c>
      <c r="AU93" s="853">
        <f t="shared" si="32"/>
        <v>2.2082492312144004</v>
      </c>
      <c r="AV93" s="853">
        <f t="shared" si="32"/>
        <v>2.3467064580115431</v>
      </c>
      <c r="AW93" s="624">
        <f t="shared" si="29"/>
        <v>10.365876761225945</v>
      </c>
      <c r="AX93" s="719">
        <f t="shared" si="30"/>
        <v>11.019322590864192</v>
      </c>
      <c r="AY93" s="900">
        <v>1.78</v>
      </c>
      <c r="AZ93" s="839">
        <v>304.59999999999997</v>
      </c>
      <c r="BA93" s="839">
        <v>-6.8199999999999994</v>
      </c>
      <c r="BB93" s="839">
        <v>3.08</v>
      </c>
      <c r="BC93" s="839">
        <v>41.56</v>
      </c>
      <c r="BE93" s="597">
        <v>2011</v>
      </c>
      <c r="BF93" s="865">
        <f t="shared" si="31"/>
        <v>0</v>
      </c>
      <c r="BG93" s="849">
        <v>0.89999999999999991</v>
      </c>
    </row>
    <row r="94" spans="1:59" ht="11.25" customHeight="1" x14ac:dyDescent="0.2">
      <c r="A94" s="838" t="s">
        <v>539</v>
      </c>
      <c r="B94" s="842" t="s">
        <v>540</v>
      </c>
      <c r="C94" s="898" t="s">
        <v>108</v>
      </c>
      <c r="D94" s="898" t="s">
        <v>118</v>
      </c>
      <c r="E94" s="705">
        <v>18</v>
      </c>
      <c r="F94" s="1139">
        <v>189</v>
      </c>
      <c r="G94" s="1139" t="s">
        <v>37</v>
      </c>
      <c r="H94" s="1139" t="s">
        <v>37</v>
      </c>
      <c r="I94" s="841">
        <v>13.7</v>
      </c>
      <c r="J94" s="624">
        <f t="shared" si="18"/>
        <v>4.3795620437956204</v>
      </c>
      <c r="K94" s="844">
        <v>0.15</v>
      </c>
      <c r="L94" s="854">
        <v>4</v>
      </c>
      <c r="M94" s="615">
        <f t="shared" si="19"/>
        <v>0.6</v>
      </c>
      <c r="N94" s="837" t="s">
        <v>107</v>
      </c>
      <c r="O94" s="706">
        <v>0.14499999999999999</v>
      </c>
      <c r="P94" s="1028">
        <v>43951</v>
      </c>
      <c r="Q94" s="1028">
        <v>43966</v>
      </c>
      <c r="R94" s="615">
        <f t="shared" si="20"/>
        <v>3.4482758620689689</v>
      </c>
      <c r="S94" s="673">
        <f>IF(INDEX(Historical!$D$7:$D$1257,MATCH(B94,Historical!$B$7:$B$1281,0))=0,"n/a",(INDEX(Historical!$C$7:$C$1259,MATCH(B94,Historical!$B$7:$B$1281,0))/INDEX(Historical!$D$7:$D$1257,MATCH(B94,Historical!$B$7:$B$1281,0))-1)*100)</f>
        <v>3.0303030303030276</v>
      </c>
      <c r="T94" s="673">
        <f>IF(INDEX(Historical!$F$7:$F$1250,MATCH(B94,Historical!$B$7:$B$1281,0))=0,"n/a",((INDEX(Historical!$C$7:$C$1259,MATCH(B94,Historical!$B$7:$B$1281,0))/INDEX(Historical!$F$7:$F$1250,MATCH(B94,Historical!$B$7:$B$1281,0)))^(1/3)-1)*100)</f>
        <v>2.1936783374533864</v>
      </c>
      <c r="U94" s="673">
        <f>IF(INDEX(Historical!$H$7:$H$1250,MATCH(B94,Historical!$B$7:$B$1281,0))=0,"n/a",((INDEX(Historical!$C$7:$C$1259,MATCH(B94,Historical!$B$7:$B$1281,0))/INDEX(Historical!$H$7:$H$1250,MATCH(B94,Historical!$B$7:$B$1281,0)))^(1/5)-1)*100)</f>
        <v>2.0914678097454287</v>
      </c>
      <c r="V94" s="673">
        <f>IF(INDEX(Historical!$O$7:$O$1250,MATCH(B94,Historical!$B$7:$B$1281,0))=0,"n/a",((INDEX(Historical!$C$7:$C$1259,MATCH(B94,Historical!$B$7:$B$1281,0))/INDEX(Historical!$O$7:$O$1250,MATCH(B94,Historical!$B$7:$B$1281,0)))^(1/10)-1)*100)</f>
        <v>2.6626775041072914</v>
      </c>
      <c r="W94" s="674">
        <f t="shared" si="21"/>
        <v>0.78547544962514315</v>
      </c>
      <c r="X94" s="675">
        <f t="shared" si="22"/>
        <v>8.3325410746829823E-2</v>
      </c>
      <c r="Y94" s="842"/>
      <c r="Z94" s="624">
        <f t="shared" si="23"/>
        <v>33.519553072625698</v>
      </c>
      <c r="AA94" s="853">
        <f t="shared" si="24"/>
        <v>7.6536312849162007</v>
      </c>
      <c r="AB94" s="854">
        <v>12</v>
      </c>
      <c r="AC94" s="833">
        <v>1.79</v>
      </c>
      <c r="AD94" s="833">
        <v>0.78</v>
      </c>
      <c r="AE94" s="833">
        <v>0.53</v>
      </c>
      <c r="AF94" s="833">
        <v>0.82</v>
      </c>
      <c r="AG94" s="833">
        <v>11</v>
      </c>
      <c r="AH94" s="833">
        <v>241.5</v>
      </c>
      <c r="AI94" s="833">
        <v>-23.77</v>
      </c>
      <c r="AJ94" s="833">
        <v>25.1</v>
      </c>
      <c r="AK94" s="833">
        <v>10</v>
      </c>
      <c r="AL94" s="845">
        <v>410.23</v>
      </c>
      <c r="AM94" s="839">
        <v>43.2</v>
      </c>
      <c r="AN94" s="833">
        <v>0.18</v>
      </c>
      <c r="AO94" s="711">
        <f t="shared" si="25"/>
        <v>-1.1826014313751516</v>
      </c>
      <c r="AP94" s="712">
        <f t="shared" si="26"/>
        <v>6.4710298535410491</v>
      </c>
      <c r="AQ94" s="855">
        <f t="shared" si="27"/>
        <v>-47.185954504375403</v>
      </c>
      <c r="AR94" s="624">
        <f>INDEX(Historical!$C$7:$C$1259,MATCH(B94,Historical!$B$7:$B$1281,0))*IF(AH94="n/a",1.03,IF(AH94&lt;0,1.01,IF(AH94&gt;10,1.1,(1+AH94/100))))</f>
        <v>0.65449999999999997</v>
      </c>
      <c r="AS94" s="853">
        <f t="shared" si="28"/>
        <v>0.66104499999999999</v>
      </c>
      <c r="AT94" s="853">
        <f t="shared" si="32"/>
        <v>0.7271495</v>
      </c>
      <c r="AU94" s="853">
        <f t="shared" si="32"/>
        <v>0.79986445000000006</v>
      </c>
      <c r="AV94" s="853">
        <f t="shared" si="32"/>
        <v>0.87985089500000013</v>
      </c>
      <c r="AW94" s="624">
        <f t="shared" si="29"/>
        <v>3.7224098450000001</v>
      </c>
      <c r="AX94" s="719">
        <f t="shared" si="30"/>
        <v>27.170874781021897</v>
      </c>
      <c r="AY94" s="900">
        <v>0</v>
      </c>
      <c r="AZ94" s="839">
        <v>22.09</v>
      </c>
      <c r="BA94" s="839">
        <v>-15.379999999999999</v>
      </c>
      <c r="BB94" s="839">
        <v>-2.79</v>
      </c>
      <c r="BC94" s="839">
        <v>-3.56</v>
      </c>
      <c r="BE94" s="597">
        <v>2003</v>
      </c>
      <c r="BF94" s="865">
        <f t="shared" si="31"/>
        <v>1</v>
      </c>
      <c r="BG94" s="849">
        <v>2.6</v>
      </c>
    </row>
    <row r="95" spans="1:59" ht="11.25" customHeight="1" x14ac:dyDescent="0.2">
      <c r="A95" s="838" t="s">
        <v>541</v>
      </c>
      <c r="B95" s="843" t="s">
        <v>542</v>
      </c>
      <c r="C95" s="898" t="s">
        <v>108</v>
      </c>
      <c r="D95" s="898" t="s">
        <v>118</v>
      </c>
      <c r="E95" s="705">
        <v>18</v>
      </c>
      <c r="F95" s="1139">
        <v>190</v>
      </c>
      <c r="G95" s="1139" t="s">
        <v>106</v>
      </c>
      <c r="H95" s="1139" t="s">
        <v>106</v>
      </c>
      <c r="I95" s="841">
        <v>12.3</v>
      </c>
      <c r="J95" s="624">
        <f t="shared" si="18"/>
        <v>4.308943089430894</v>
      </c>
      <c r="K95" s="844">
        <v>0.13250000000000001</v>
      </c>
      <c r="L95" s="854">
        <v>4</v>
      </c>
      <c r="M95" s="615">
        <f t="shared" si="19"/>
        <v>0.53</v>
      </c>
      <c r="N95" s="837" t="s">
        <v>107</v>
      </c>
      <c r="O95" s="706">
        <v>0.1275</v>
      </c>
      <c r="P95" s="1028">
        <v>43951</v>
      </c>
      <c r="Q95" s="1028">
        <v>43966</v>
      </c>
      <c r="R95" s="615">
        <f t="shared" si="20"/>
        <v>3.9215686274509838</v>
      </c>
      <c r="S95" s="673">
        <f>IF(INDEX(Historical!$D$7:$D$1257,MATCH(B95,Historical!$B$7:$B$1281,0))=0,"n/a",(INDEX(Historical!$C$7:$C$1259,MATCH(B95,Historical!$B$7:$B$1281,0))/INDEX(Historical!$D$7:$D$1257,MATCH(B95,Historical!$B$7:$B$1281,0))-1)*100)</f>
        <v>3.4482758620689724</v>
      </c>
      <c r="T95" s="673">
        <f>IF(INDEX(Historical!$F$7:$F$1250,MATCH(B95,Historical!$B$7:$B$1281,0))=0,"n/a",((INDEX(Historical!$C$7:$C$1259,MATCH(B95,Historical!$B$7:$B$1281,0))/INDEX(Historical!$F$7:$F$1250,MATCH(B95,Historical!$B$7:$B$1281,0)))^(1/3)-1)*100)</f>
        <v>2.501029596576787</v>
      </c>
      <c r="U95" s="673">
        <f>IF(INDEX(Historical!$H$7:$H$1250,MATCH(B95,Historical!$B$7:$B$1281,0))=0,"n/a",((INDEX(Historical!$C$7:$C$1259,MATCH(B95,Historical!$B$7:$B$1281,0))/INDEX(Historical!$H$7:$H$1250,MATCH(B95,Historical!$B$7:$B$1281,0)))^(1/5)-1)*100)</f>
        <v>2.3033703508223757</v>
      </c>
      <c r="V95" s="673">
        <f>IF(INDEX(Historical!$O$7:$O$1250,MATCH(B95,Historical!$B$7:$B$1281,0))=0,"n/a",((INDEX(Historical!$C$7:$C$1259,MATCH(B95,Historical!$B$7:$B$1281,0))/INDEX(Historical!$O$7:$O$1250,MATCH(B95,Historical!$B$7:$B$1281,0)))^(1/10)-1)*100)</f>
        <v>2.5659410428138019</v>
      </c>
      <c r="W95" s="674">
        <f t="shared" si="21"/>
        <v>0.89767080084447615</v>
      </c>
      <c r="X95" s="675" t="str">
        <f t="shared" si="22"/>
        <v>n/a</v>
      </c>
      <c r="Y95" s="842"/>
      <c r="Z95" s="624" t="str">
        <f t="shared" si="23"/>
        <v>n/a</v>
      </c>
      <c r="AA95" s="853" t="str">
        <f t="shared" si="24"/>
        <v>n/a</v>
      </c>
      <c r="AB95" s="854">
        <v>12</v>
      </c>
      <c r="AC95" s="833" t="s">
        <v>136</v>
      </c>
      <c r="AD95" s="833" t="s">
        <v>136</v>
      </c>
      <c r="AE95" s="833" t="s">
        <v>136</v>
      </c>
      <c r="AF95" s="833" t="s">
        <v>136</v>
      </c>
      <c r="AG95" s="833" t="s">
        <v>136</v>
      </c>
      <c r="AH95" s="833" t="s">
        <v>136</v>
      </c>
      <c r="AI95" s="833" t="s">
        <v>136</v>
      </c>
      <c r="AJ95" s="833" t="s">
        <v>136</v>
      </c>
      <c r="AK95" s="833" t="s">
        <v>136</v>
      </c>
      <c r="AL95" s="845" t="s">
        <v>136</v>
      </c>
      <c r="AM95" s="839" t="s">
        <v>136</v>
      </c>
      <c r="AN95" s="833" t="s">
        <v>136</v>
      </c>
      <c r="AO95" s="711" t="str">
        <f t="shared" si="25"/>
        <v>n/a</v>
      </c>
      <c r="AP95" s="712">
        <f t="shared" si="26"/>
        <v>6.6123134402532697</v>
      </c>
      <c r="AQ95" s="855" t="str">
        <f t="shared" si="27"/>
        <v>n/a</v>
      </c>
      <c r="AR95" s="624">
        <f>INDEX(Historical!$C$7:$C$1259,MATCH(B95,Historical!$B$7:$B$1281,0))*IF(AH95="n/a",1.03,IF(AH95&lt;0,1.01,IF(AH95&gt;10,1.1,(1+AH95/100))))</f>
        <v>0.54075000000000006</v>
      </c>
      <c r="AS95" s="853">
        <f t="shared" si="28"/>
        <v>0.55697250000000009</v>
      </c>
      <c r="AT95" s="853">
        <f t="shared" si="32"/>
        <v>0.57368167500000011</v>
      </c>
      <c r="AU95" s="853">
        <f t="shared" si="32"/>
        <v>0.59089212525000012</v>
      </c>
      <c r="AV95" s="853">
        <f t="shared" si="32"/>
        <v>0.60861888900750016</v>
      </c>
      <c r="AW95" s="624">
        <f t="shared" si="29"/>
        <v>2.8709151892575004</v>
      </c>
      <c r="AX95" s="719">
        <f t="shared" si="30"/>
        <v>23.340773896402442</v>
      </c>
      <c r="AY95" s="900" t="s">
        <v>136</v>
      </c>
      <c r="AZ95" s="839" t="s">
        <v>136</v>
      </c>
      <c r="BA95" s="839" t="s">
        <v>136</v>
      </c>
      <c r="BB95" s="839" t="s">
        <v>136</v>
      </c>
      <c r="BC95" s="839" t="s">
        <v>136</v>
      </c>
      <c r="BE95" s="597">
        <v>2003</v>
      </c>
      <c r="BF95" s="865">
        <f t="shared" si="31"/>
        <v>1</v>
      </c>
      <c r="BG95" s="849" t="s">
        <v>136</v>
      </c>
    </row>
    <row r="96" spans="1:59" ht="11.25" customHeight="1" x14ac:dyDescent="0.2">
      <c r="A96" s="838" t="s">
        <v>1587</v>
      </c>
      <c r="B96" s="842" t="s">
        <v>1588</v>
      </c>
      <c r="C96" s="898" t="s">
        <v>153</v>
      </c>
      <c r="D96" s="898" t="s">
        <v>4256</v>
      </c>
      <c r="E96" s="705">
        <v>10</v>
      </c>
      <c r="F96" s="1139">
        <v>465</v>
      </c>
      <c r="G96" s="1139" t="s">
        <v>106</v>
      </c>
      <c r="H96" s="1139" t="s">
        <v>106</v>
      </c>
      <c r="I96" s="841">
        <v>115.59</v>
      </c>
      <c r="J96" s="624">
        <f t="shared" si="18"/>
        <v>2.1455143178475646</v>
      </c>
      <c r="K96" s="844">
        <v>0.62</v>
      </c>
      <c r="L96" s="854">
        <v>4</v>
      </c>
      <c r="M96" s="615">
        <f t="shared" si="19"/>
        <v>2.48</v>
      </c>
      <c r="N96" s="837" t="s">
        <v>617</v>
      </c>
      <c r="O96" s="706">
        <v>0.56000000000000005</v>
      </c>
      <c r="P96" s="606">
        <v>44292</v>
      </c>
      <c r="Q96" s="606">
        <v>44307</v>
      </c>
      <c r="R96" s="615">
        <f t="shared" si="20"/>
        <v>10.714285714285703</v>
      </c>
      <c r="S96" s="673">
        <f>IF(INDEX(Historical!$D$7:$D$1257,MATCH(B96,Historical!$B$7:$B$1281,0))=0,"n/a",(INDEX(Historical!$C$7:$C$1259,MATCH(B96,Historical!$B$7:$B$1281,0))/INDEX(Historical!$D$7:$D$1257,MATCH(B96,Historical!$B$7:$B$1281,0))-1)*100)</f>
        <v>4.2452830188679069</v>
      </c>
      <c r="T96" s="673">
        <f>IF(INDEX(Historical!$F$7:$F$1250,MATCH(B96,Historical!$B$7:$B$1281,0))=0,"n/a",((INDEX(Historical!$C$7:$C$1259,MATCH(B96,Historical!$B$7:$B$1281,0))/INDEX(Historical!$F$7:$F$1250,MATCH(B96,Historical!$B$7:$B$1281,0)))^(1/3)-1)*100)</f>
        <v>7.0795628516238107</v>
      </c>
      <c r="U96" s="673">
        <f>IF(INDEX(Historical!$H$7:$H$1250,MATCH(B96,Historical!$B$7:$B$1281,0))=0,"n/a",((INDEX(Historical!$C$7:$C$1259,MATCH(B96,Historical!$B$7:$B$1281,0))/INDEX(Historical!$H$7:$H$1250,MATCH(B96,Historical!$B$7:$B$1281,0)))^(1/5)-1)*100)</f>
        <v>8.4963149637385058</v>
      </c>
      <c r="V96" s="673">
        <f>IF(INDEX(Historical!$O$7:$O$1250,MATCH(B96,Historical!$B$7:$B$1281,0))=0,"n/a",((INDEX(Historical!$C$7:$C$1259,MATCH(B96,Historical!$B$7:$B$1281,0))/INDEX(Historical!$O$7:$O$1250,MATCH(B96,Historical!$B$7:$B$1281,0)))^(1/10)-1)*100)</f>
        <v>18.640571003687299</v>
      </c>
      <c r="W96" s="674">
        <f t="shared" si="21"/>
        <v>0.4557969260736619</v>
      </c>
      <c r="X96" s="675">
        <f t="shared" si="22"/>
        <v>0.83297205526848106</v>
      </c>
      <c r="Y96" s="634"/>
      <c r="Z96" s="624">
        <f t="shared" si="23"/>
        <v>23.754789272030653</v>
      </c>
      <c r="AA96" s="853">
        <f t="shared" si="24"/>
        <v>11.071839080459771</v>
      </c>
      <c r="AB96" s="854">
        <v>12</v>
      </c>
      <c r="AC96" s="833">
        <v>10.44</v>
      </c>
      <c r="AD96" s="833">
        <v>3.23</v>
      </c>
      <c r="AE96" s="833">
        <v>1.67</v>
      </c>
      <c r="AF96" s="833">
        <v>2.42</v>
      </c>
      <c r="AG96" s="833">
        <v>12.7</v>
      </c>
      <c r="AH96" s="833">
        <v>18.7</v>
      </c>
      <c r="AI96" s="833">
        <v>-29.28</v>
      </c>
      <c r="AJ96" s="833">
        <v>10.199999999999999</v>
      </c>
      <c r="AK96" s="833">
        <v>3.4000000000000004</v>
      </c>
      <c r="AL96" s="845">
        <v>15790</v>
      </c>
      <c r="AM96" s="839">
        <v>0.4</v>
      </c>
      <c r="AN96" s="833">
        <v>0.71</v>
      </c>
      <c r="AO96" s="711">
        <f t="shared" si="25"/>
        <v>-0.4300097988737015</v>
      </c>
      <c r="AP96" s="712">
        <f t="shared" si="26"/>
        <v>10.64182928158607</v>
      </c>
      <c r="AQ96" s="855">
        <f t="shared" si="27"/>
        <v>9.1255150421092779</v>
      </c>
      <c r="AR96" s="624">
        <f>INDEX(Historical!$C$7:$C$1259,MATCH(B96,Historical!$B$7:$B$1281,0))*IF(AH96="n/a",1.03,IF(AH96&lt;0,1.01,IF(AH96&gt;10,1.1,(1+AH96/100))))</f>
        <v>2.431</v>
      </c>
      <c r="AS96" s="853">
        <f t="shared" si="28"/>
        <v>2.4553099999999999</v>
      </c>
      <c r="AT96" s="853">
        <f t="shared" si="32"/>
        <v>2.5387905399999999</v>
      </c>
      <c r="AU96" s="853">
        <f t="shared" si="32"/>
        <v>2.6251094183600001</v>
      </c>
      <c r="AV96" s="853">
        <f t="shared" si="32"/>
        <v>2.7143631385842402</v>
      </c>
      <c r="AW96" s="624">
        <f t="shared" si="29"/>
        <v>12.76457309694424</v>
      </c>
      <c r="AX96" s="719">
        <f t="shared" si="30"/>
        <v>11.042973524478104</v>
      </c>
      <c r="AY96" s="900">
        <v>0.99</v>
      </c>
      <c r="AZ96" s="839">
        <v>58.3</v>
      </c>
      <c r="BA96" s="839">
        <v>-14.19</v>
      </c>
      <c r="BB96" s="839">
        <v>-5.89</v>
      </c>
      <c r="BC96" s="839">
        <v>-3.2300000000000004</v>
      </c>
      <c r="BE96" s="597">
        <v>2012</v>
      </c>
      <c r="BF96" s="865">
        <f t="shared" si="31"/>
        <v>0</v>
      </c>
      <c r="BG96" s="849">
        <v>5.8000000000000007</v>
      </c>
    </row>
    <row r="97" spans="1:59" ht="11.25" customHeight="1" x14ac:dyDescent="0.2">
      <c r="A97" s="838" t="s">
        <v>535</v>
      </c>
      <c r="B97" s="842" t="s">
        <v>536</v>
      </c>
      <c r="C97" s="898" t="s">
        <v>4254</v>
      </c>
      <c r="D97" s="898" t="s">
        <v>4255</v>
      </c>
      <c r="E97" s="705">
        <v>17</v>
      </c>
      <c r="F97" s="1139">
        <v>229</v>
      </c>
      <c r="G97" s="1139" t="s">
        <v>106</v>
      </c>
      <c r="H97" s="1139" t="s">
        <v>106</v>
      </c>
      <c r="I97" s="841">
        <v>134.72999999999999</v>
      </c>
      <c r="J97" s="624">
        <f t="shared" si="18"/>
        <v>3.4439248868106587</v>
      </c>
      <c r="K97" s="844">
        <v>1.1599999999999999</v>
      </c>
      <c r="L97" s="854">
        <v>4</v>
      </c>
      <c r="M97" s="615">
        <f t="shared" si="19"/>
        <v>4.6399999999999997</v>
      </c>
      <c r="N97" s="837" t="s">
        <v>318</v>
      </c>
      <c r="O97" s="706">
        <v>1.1200000000000001</v>
      </c>
      <c r="P97" s="606">
        <v>44267</v>
      </c>
      <c r="Q97" s="606">
        <v>44286</v>
      </c>
      <c r="R97" s="615">
        <f t="shared" si="20"/>
        <v>3.5714285714285547</v>
      </c>
      <c r="S97" s="673">
        <f>IF(INDEX(Historical!$D$7:$D$1257,MATCH(B97,Historical!$B$7:$B$1281,0))=0,"n/a",(INDEX(Historical!$C$7:$C$1259,MATCH(B97,Historical!$B$7:$B$1281,0))/INDEX(Historical!$D$7:$D$1257,MATCH(B97,Historical!$B$7:$B$1281,0))-1)*100)</f>
        <v>4.4705882352941373</v>
      </c>
      <c r="T97" s="673">
        <f>IF(INDEX(Historical!$F$7:$F$1250,MATCH(B97,Historical!$B$7:$B$1281,0))=0,"n/a",((INDEX(Historical!$C$7:$C$1259,MATCH(B97,Historical!$B$7:$B$1281,0))/INDEX(Historical!$F$7:$F$1250,MATCH(B97,Historical!$B$7:$B$1281,0)))^(1/3)-1)*100)</f>
        <v>6.0750740000032</v>
      </c>
      <c r="U97" s="673">
        <f>IF(INDEX(Historical!$H$7:$H$1250,MATCH(B97,Historical!$B$7:$B$1281,0))=0,"n/a",((INDEX(Historical!$C$7:$C$1259,MATCH(B97,Historical!$B$7:$B$1281,0))/INDEX(Historical!$H$7:$H$1250,MATCH(B97,Historical!$B$7:$B$1281,0)))^(1/5)-1)*100)</f>
        <v>5.4825962604936551</v>
      </c>
      <c r="V97" s="673">
        <f>IF(INDEX(Historical!$O$7:$O$1250,MATCH(B97,Historical!$B$7:$B$1281,0))=0,"n/a",((INDEX(Historical!$C$7:$C$1259,MATCH(B97,Historical!$B$7:$B$1281,0))/INDEX(Historical!$O$7:$O$1250,MATCH(B97,Historical!$B$7:$B$1281,0)))^(1/10)-1)*100)</f>
        <v>8.6320872237624755</v>
      </c>
      <c r="W97" s="674">
        <f t="shared" si="21"/>
        <v>0.63514143432206316</v>
      </c>
      <c r="X97" s="675">
        <f t="shared" si="22"/>
        <v>0.29162746066455614</v>
      </c>
      <c r="Y97" s="842"/>
      <c r="Z97" s="624">
        <f t="shared" si="23"/>
        <v>414.28571428571422</v>
      </c>
      <c r="AA97" s="853">
        <f t="shared" si="24"/>
        <v>120.29464285714283</v>
      </c>
      <c r="AB97" s="854">
        <v>12</v>
      </c>
      <c r="AC97" s="833">
        <v>1.1200000000000001</v>
      </c>
      <c r="AD97" s="833">
        <v>3.87</v>
      </c>
      <c r="AE97" s="833">
        <v>9.75</v>
      </c>
      <c r="AF97" s="833">
        <v>2.17</v>
      </c>
      <c r="AG97" s="833">
        <v>4.5</v>
      </c>
      <c r="AH97" s="833">
        <v>94.6</v>
      </c>
      <c r="AI97" s="833">
        <v>31.34</v>
      </c>
      <c r="AJ97" s="833">
        <v>18.8</v>
      </c>
      <c r="AK97" s="833">
        <v>30.98</v>
      </c>
      <c r="AL97" s="845">
        <v>38060</v>
      </c>
      <c r="AM97" s="839">
        <v>0.3</v>
      </c>
      <c r="AN97" s="833">
        <v>0.77</v>
      </c>
      <c r="AO97" s="711">
        <f t="shared" si="25"/>
        <v>-111.36812170983852</v>
      </c>
      <c r="AP97" s="712">
        <f t="shared" si="26"/>
        <v>8.9265211473043138</v>
      </c>
      <c r="AQ97" s="855">
        <f t="shared" si="27"/>
        <v>240.61341723425986</v>
      </c>
      <c r="AR97" s="624">
        <f>INDEX(Historical!$C$7:$C$1259,MATCH(B97,Historical!$B$7:$B$1281,0))*IF(AH97="n/a",1.03,IF(AH97&lt;0,1.01,IF(AH97&gt;10,1.1,(1+AH97/100))))</f>
        <v>4.8840000000000012</v>
      </c>
      <c r="AS97" s="853">
        <f t="shared" si="28"/>
        <v>5.3724000000000016</v>
      </c>
      <c r="AT97" s="853">
        <f t="shared" si="32"/>
        <v>5.9096400000000022</v>
      </c>
      <c r="AU97" s="853">
        <f t="shared" si="32"/>
        <v>6.5006040000000027</v>
      </c>
      <c r="AV97" s="853">
        <f t="shared" si="32"/>
        <v>7.1506644000000037</v>
      </c>
      <c r="AW97" s="624">
        <f t="shared" si="29"/>
        <v>29.817308400000012</v>
      </c>
      <c r="AX97" s="719">
        <f t="shared" si="30"/>
        <v>22.131157425963046</v>
      </c>
      <c r="AY97" s="900">
        <v>0.11</v>
      </c>
      <c r="AZ97" s="839">
        <v>28.310000000000002</v>
      </c>
      <c r="BA97" s="839">
        <v>-18.59</v>
      </c>
      <c r="BB97" s="839">
        <v>-2.83</v>
      </c>
      <c r="BC97" s="839">
        <v>-6.34</v>
      </c>
      <c r="BE97" s="597">
        <v>2005</v>
      </c>
      <c r="BF97" s="865">
        <f t="shared" si="31"/>
        <v>1</v>
      </c>
      <c r="BG97" s="849">
        <v>2</v>
      </c>
    </row>
    <row r="98" spans="1:59" ht="11.25" customHeight="1" x14ac:dyDescent="0.2">
      <c r="A98" s="847" t="s">
        <v>895</v>
      </c>
      <c r="B98" s="842" t="s">
        <v>896</v>
      </c>
      <c r="C98" s="898" t="s">
        <v>4127</v>
      </c>
      <c r="D98" s="898" t="s">
        <v>4260</v>
      </c>
      <c r="E98" s="705">
        <v>10</v>
      </c>
      <c r="F98" s="1139">
        <v>464</v>
      </c>
      <c r="G98" s="1139" t="s">
        <v>106</v>
      </c>
      <c r="H98" s="1139" t="s">
        <v>106</v>
      </c>
      <c r="I98" s="841">
        <v>75.81</v>
      </c>
      <c r="J98" s="624">
        <f t="shared" si="18"/>
        <v>1.8994855559952513</v>
      </c>
      <c r="K98" s="844">
        <v>0.36</v>
      </c>
      <c r="L98" s="854">
        <v>4</v>
      </c>
      <c r="M98" s="615">
        <f t="shared" si="19"/>
        <v>1.44</v>
      </c>
      <c r="N98" s="837" t="s">
        <v>455</v>
      </c>
      <c r="O98" s="706">
        <v>0.32750000000000001</v>
      </c>
      <c r="P98" s="606">
        <v>44285</v>
      </c>
      <c r="Q98" s="606">
        <v>44309</v>
      </c>
      <c r="R98" s="615">
        <f t="shared" si="20"/>
        <v>9.9236641221373958</v>
      </c>
      <c r="S98" s="673">
        <f>IF(INDEX(Historical!$D$7:$D$1257,MATCH(B98,Historical!$B$7:$B$1281,0))=0,"n/a",(INDEX(Historical!$C$7:$C$1259,MATCH(B98,Historical!$B$7:$B$1281,0))/INDEX(Historical!$D$7:$D$1257,MATCH(B98,Historical!$B$7:$B$1281,0))-1)*100)</f>
        <v>18.552036199095024</v>
      </c>
      <c r="T98" s="673">
        <f>IF(INDEX(Historical!$F$7:$F$1250,MATCH(B98,Historical!$B$7:$B$1281,0))=0,"n/a",((INDEX(Historical!$C$7:$C$1259,MATCH(B98,Historical!$B$7:$B$1281,0))/INDEX(Historical!$F$7:$F$1250,MATCH(B98,Historical!$B$7:$B$1281,0)))^(1/3)-1)*100)</f>
        <v>15.283829286653305</v>
      </c>
      <c r="U98" s="673">
        <f>IF(INDEX(Historical!$H$7:$H$1250,MATCH(B98,Historical!$B$7:$B$1281,0))=0,"n/a",((INDEX(Historical!$C$7:$C$1259,MATCH(B98,Historical!$B$7:$B$1281,0))/INDEX(Historical!$H$7:$H$1250,MATCH(B98,Historical!$B$7:$B$1281,0)))^(1/5)-1)*100)</f>
        <v>14.522265327184547</v>
      </c>
      <c r="V98" s="673" t="str">
        <f>IF(INDEX(Historical!$O$7:$O$1250,MATCH(B98,Historical!$B$7:$B$1281,0))=0,"n/a",((INDEX(Historical!$C$7:$C$1259,MATCH(B98,Historical!$B$7:$B$1281,0))/INDEX(Historical!$O$7:$O$1250,MATCH(B98,Historical!$B$7:$B$1281,0)))^(1/10)-1)*100)</f>
        <v>n/a</v>
      </c>
      <c r="W98" s="674" t="str">
        <f t="shared" si="21"/>
        <v>n/a</v>
      </c>
      <c r="X98" s="675">
        <f t="shared" si="22"/>
        <v>2.689308393923064</v>
      </c>
      <c r="Y98" s="636" t="s">
        <v>897</v>
      </c>
      <c r="Z98" s="624">
        <f t="shared" si="23"/>
        <v>28.125</v>
      </c>
      <c r="AA98" s="853">
        <f t="shared" si="24"/>
        <v>14.806640625</v>
      </c>
      <c r="AB98" s="854">
        <v>9</v>
      </c>
      <c r="AC98" s="833">
        <v>5.12</v>
      </c>
      <c r="AD98" s="833">
        <v>2.4900000000000002</v>
      </c>
      <c r="AE98" s="833">
        <v>2.4</v>
      </c>
      <c r="AF98" s="833">
        <v>2.63</v>
      </c>
      <c r="AG98" s="833" t="s">
        <v>136</v>
      </c>
      <c r="AH98" s="833">
        <v>6.8000000000000007</v>
      </c>
      <c r="AI98" s="833">
        <v>7.84</v>
      </c>
      <c r="AJ98" s="833">
        <v>5.4</v>
      </c>
      <c r="AK98" s="833">
        <v>6</v>
      </c>
      <c r="AL98" s="845">
        <v>10120</v>
      </c>
      <c r="AM98" s="839">
        <v>4.8</v>
      </c>
      <c r="AN98" s="833">
        <v>0.19</v>
      </c>
      <c r="AO98" s="711">
        <f t="shared" si="25"/>
        <v>1.6151102581797971</v>
      </c>
      <c r="AP98" s="712">
        <f t="shared" si="26"/>
        <v>16.421750883179797</v>
      </c>
      <c r="AQ98" s="855">
        <f t="shared" si="27"/>
        <v>31.557279191739653</v>
      </c>
      <c r="AR98" s="624">
        <f>INDEX(Historical!$C$7:$C$1259,MATCH(B98,Historical!$B$7:$B$1281,0))*IF(AH98="n/a",1.03,IF(AH98&lt;0,1.01,IF(AH98&gt;10,1.1,(1+AH98/100))))</f>
        <v>1.3990800000000001</v>
      </c>
      <c r="AS98" s="853">
        <f t="shared" si="28"/>
        <v>1.5087678720000002</v>
      </c>
      <c r="AT98" s="853">
        <f t="shared" si="32"/>
        <v>1.5992939443200003</v>
      </c>
      <c r="AU98" s="853">
        <f t="shared" si="32"/>
        <v>1.6952515809792004</v>
      </c>
      <c r="AV98" s="853">
        <f t="shared" si="32"/>
        <v>1.7969666758379526</v>
      </c>
      <c r="AW98" s="624">
        <f t="shared" si="29"/>
        <v>7.9993600731371544</v>
      </c>
      <c r="AX98" s="719">
        <f t="shared" si="30"/>
        <v>10.55185341397857</v>
      </c>
      <c r="AY98" s="900">
        <v>0.82</v>
      </c>
      <c r="AZ98" s="839">
        <v>72.099999999999994</v>
      </c>
      <c r="BA98" s="839">
        <v>-3.4299999999999997</v>
      </c>
      <c r="BB98" s="839">
        <v>4.84</v>
      </c>
      <c r="BC98" s="839">
        <v>19</v>
      </c>
      <c r="BE98" s="597">
        <v>2012</v>
      </c>
      <c r="BF98" s="865">
        <f t="shared" si="31"/>
        <v>0</v>
      </c>
      <c r="BG98" s="849" t="s">
        <v>136</v>
      </c>
    </row>
    <row r="99" spans="1:59" ht="11.25" customHeight="1" x14ac:dyDescent="0.2">
      <c r="A99" s="831" t="s">
        <v>1121</v>
      </c>
      <c r="B99" s="842" t="s">
        <v>1122</v>
      </c>
      <c r="C99" s="898" t="s">
        <v>131</v>
      </c>
      <c r="D99" s="898" t="s">
        <v>4263</v>
      </c>
      <c r="E99" s="705">
        <v>12</v>
      </c>
      <c r="F99" s="1139">
        <v>290</v>
      </c>
      <c r="G99" s="1139" t="s">
        <v>115</v>
      </c>
      <c r="H99" s="1139" t="s">
        <v>115</v>
      </c>
      <c r="I99" s="841">
        <v>117.72</v>
      </c>
      <c r="J99" s="624">
        <f t="shared" si="18"/>
        <v>3.6867142371729527</v>
      </c>
      <c r="K99" s="844">
        <v>1.085</v>
      </c>
      <c r="L99" s="854">
        <v>4</v>
      </c>
      <c r="M99" s="615">
        <f t="shared" si="19"/>
        <v>4.34</v>
      </c>
      <c r="N99" s="837" t="s">
        <v>488</v>
      </c>
      <c r="O99" s="706">
        <v>1.0125</v>
      </c>
      <c r="P99" s="606">
        <v>44183</v>
      </c>
      <c r="Q99" s="606">
        <v>44211</v>
      </c>
      <c r="R99" s="615">
        <f t="shared" si="20"/>
        <v>7.1604938271604954</v>
      </c>
      <c r="S99" s="673">
        <f>IF(INDEX(Historical!$D$7:$D$1257,MATCH(B99,Historical!$B$7:$B$1281,0))=0,"n/a",(INDEX(Historical!$C$7:$C$1259,MATCH(B99,Historical!$B$7:$B$1281,0))/INDEX(Historical!$D$7:$D$1257,MATCH(B99,Historical!$B$7:$B$1281,0))-1)*100)</f>
        <v>7.1428571428571397</v>
      </c>
      <c r="T99" s="673">
        <f>IF(INDEX(Historical!$F$7:$F$1250,MATCH(B99,Historical!$B$7:$B$1281,0))=0,"n/a",((INDEX(Historical!$C$7:$C$1259,MATCH(B99,Historical!$B$7:$B$1281,0))/INDEX(Historical!$F$7:$F$1250,MATCH(B99,Historical!$B$7:$B$1281,0)))^(1/3)-1)*100)</f>
        <v>7.0648783255412351</v>
      </c>
      <c r="U99" s="673">
        <f>IF(INDEX(Historical!$H$7:$H$1250,MATCH(B99,Historical!$B$7:$B$1281,0))=0,"n/a",((INDEX(Historical!$C$7:$C$1259,MATCH(B99,Historical!$B$7:$B$1281,0))/INDEX(Historical!$H$7:$H$1250,MATCH(B99,Historical!$B$7:$B$1281,0)))^(1/5)-1)*100)</f>
        <v>7.6612451642977364</v>
      </c>
      <c r="V99" s="673">
        <f>IF(INDEX(Historical!$O$7:$O$1250,MATCH(B99,Historical!$B$7:$B$1281,0))=0,"n/a",((INDEX(Historical!$C$7:$C$1259,MATCH(B99,Historical!$B$7:$B$1281,0))/INDEX(Historical!$O$7:$O$1250,MATCH(B99,Historical!$B$7:$B$1281,0)))^(1/10)-1)*100)</f>
        <v>6.5372926822285793</v>
      </c>
      <c r="W99" s="674">
        <f t="shared" si="21"/>
        <v>1.1719293500694234</v>
      </c>
      <c r="X99" s="675">
        <f t="shared" si="22"/>
        <v>1.7816849219297062</v>
      </c>
      <c r="Y99" s="634"/>
      <c r="Z99" s="624">
        <f t="shared" si="23"/>
        <v>61.473087818696882</v>
      </c>
      <c r="AA99" s="853">
        <f t="shared" si="24"/>
        <v>16.674220963172804</v>
      </c>
      <c r="AB99" s="854">
        <v>12</v>
      </c>
      <c r="AC99" s="833">
        <v>7.06</v>
      </c>
      <c r="AD99" s="833">
        <v>2.84</v>
      </c>
      <c r="AE99" s="833">
        <v>1.95</v>
      </c>
      <c r="AF99" s="833">
        <v>1.9</v>
      </c>
      <c r="AG99" s="833">
        <v>11.4</v>
      </c>
      <c r="AH99" s="833">
        <v>0.2</v>
      </c>
      <c r="AI99" s="833">
        <v>1.54</v>
      </c>
      <c r="AJ99" s="833">
        <v>4.3</v>
      </c>
      <c r="AK99" s="833">
        <v>6.05</v>
      </c>
      <c r="AL99" s="845">
        <v>23430</v>
      </c>
      <c r="AM99" s="839">
        <v>0.3</v>
      </c>
      <c r="AN99" s="833">
        <v>1.6</v>
      </c>
      <c r="AO99" s="711">
        <f t="shared" si="25"/>
        <v>-5.3262615617021147</v>
      </c>
      <c r="AP99" s="712">
        <f t="shared" si="26"/>
        <v>11.347959401470689</v>
      </c>
      <c r="AQ99" s="855">
        <f t="shared" si="27"/>
        <v>18.661085692784596</v>
      </c>
      <c r="AR99" s="624">
        <f>INDEX(Historical!$C$7:$C$1259,MATCH(B99,Historical!$B$7:$B$1281,0))*IF(AH99="n/a",1.03,IF(AH99&lt;0,1.01,IF(AH99&gt;10,1.1,(1+AH99/100))))</f>
        <v>4.0580999999999996</v>
      </c>
      <c r="AS99" s="853">
        <f t="shared" si="28"/>
        <v>4.1205947399999996</v>
      </c>
      <c r="AT99" s="853">
        <f t="shared" si="32"/>
        <v>4.3698907217699992</v>
      </c>
      <c r="AU99" s="853">
        <f t="shared" si="32"/>
        <v>4.6342691104370841</v>
      </c>
      <c r="AV99" s="853">
        <f t="shared" si="32"/>
        <v>4.9146423916185276</v>
      </c>
      <c r="AW99" s="624">
        <f t="shared" si="29"/>
        <v>22.097496963825613</v>
      </c>
      <c r="AX99" s="719">
        <f t="shared" si="30"/>
        <v>18.771234254014281</v>
      </c>
      <c r="AY99" s="900">
        <v>0.61</v>
      </c>
      <c r="AZ99" s="839">
        <v>65.31</v>
      </c>
      <c r="BA99" s="839">
        <v>-13.19</v>
      </c>
      <c r="BB99" s="839">
        <v>-2.69</v>
      </c>
      <c r="BC99" s="839">
        <v>0.32</v>
      </c>
      <c r="BE99" s="597">
        <v>2010</v>
      </c>
      <c r="BF99" s="865">
        <f t="shared" si="31"/>
        <v>0</v>
      </c>
      <c r="BG99" s="849">
        <v>3.1</v>
      </c>
    </row>
    <row r="100" spans="1:59" ht="11.25" customHeight="1" x14ac:dyDescent="0.2">
      <c r="A100" s="838" t="s">
        <v>543</v>
      </c>
      <c r="B100" s="842" t="s">
        <v>544</v>
      </c>
      <c r="C100" s="898" t="s">
        <v>131</v>
      </c>
      <c r="D100" s="898" t="s">
        <v>4264</v>
      </c>
      <c r="E100" s="705">
        <v>16</v>
      </c>
      <c r="F100" s="1139">
        <v>241</v>
      </c>
      <c r="G100" s="1139" t="s">
        <v>37</v>
      </c>
      <c r="H100" s="1139" t="s">
        <v>37</v>
      </c>
      <c r="I100" s="841">
        <v>85.59</v>
      </c>
      <c r="J100" s="624">
        <f t="shared" si="18"/>
        <v>4.5098726486739098</v>
      </c>
      <c r="K100" s="844">
        <v>0.96499999999999997</v>
      </c>
      <c r="L100" s="854">
        <v>4</v>
      </c>
      <c r="M100" s="615">
        <f t="shared" si="19"/>
        <v>3.86</v>
      </c>
      <c r="N100" s="837" t="s">
        <v>377</v>
      </c>
      <c r="O100" s="706">
        <v>0.94499999999999995</v>
      </c>
      <c r="P100" s="606">
        <v>44056</v>
      </c>
      <c r="Q100" s="606">
        <v>44090</v>
      </c>
      <c r="R100" s="615">
        <f t="shared" si="20"/>
        <v>2.1164021164021185</v>
      </c>
      <c r="S100" s="673">
        <f>IF(INDEX(Historical!$D$7:$D$1257,MATCH(B100,Historical!$B$7:$B$1281,0))=0,"n/a",(INDEX(Historical!$C$7:$C$1259,MATCH(B100,Historical!$B$7:$B$1281,0))/INDEX(Historical!$D$7:$D$1257,MATCH(B100,Historical!$B$7:$B$1281,0))-1)*100)</f>
        <v>2.0026702269692942</v>
      </c>
      <c r="T100" s="673">
        <f>IF(INDEX(Historical!$F$7:$F$1250,MATCH(B100,Historical!$B$7:$B$1281,0))=0,"n/a",((INDEX(Historical!$C$7:$C$1259,MATCH(B100,Historical!$B$7:$B$1281,0))/INDEX(Historical!$F$7:$F$1250,MATCH(B100,Historical!$B$7:$B$1281,0)))^(1/3)-1)*100)</f>
        <v>3.0574309409421518</v>
      </c>
      <c r="U100" s="673">
        <f>IF(INDEX(Historical!$H$7:$H$1250,MATCH(B100,Historical!$B$7:$B$1281,0))=0,"n/a",((INDEX(Historical!$C$7:$C$1259,MATCH(B100,Historical!$B$7:$B$1281,0))/INDEX(Historical!$H$7:$H$1250,MATCH(B100,Historical!$B$7:$B$1281,0)))^(1/5)-1)*100)</f>
        <v>3.348379321741346</v>
      </c>
      <c r="V100" s="673">
        <f>IF(INDEX(Historical!$O$7:$O$1250,MATCH(B100,Historical!$B$7:$B$1281,0))=0,"n/a",((INDEX(Historical!$C$7:$C$1259,MATCH(B100,Historical!$B$7:$B$1281,0))/INDEX(Historical!$O$7:$O$1250,MATCH(B100,Historical!$B$7:$B$1281,0)))^(1/10)-1)*100)</f>
        <v>2.7583299467388356</v>
      </c>
      <c r="W100" s="674">
        <f t="shared" si="21"/>
        <v>1.2139154439084141</v>
      </c>
      <c r="X100" s="675">
        <f t="shared" si="22"/>
        <v>0.45868209886867756</v>
      </c>
      <c r="Y100" s="641"/>
      <c r="Z100" s="624">
        <f t="shared" si="23"/>
        <v>224.41860465116278</v>
      </c>
      <c r="AA100" s="853">
        <f t="shared" si="24"/>
        <v>49.761627906976749</v>
      </c>
      <c r="AB100" s="854">
        <v>12</v>
      </c>
      <c r="AC100" s="833">
        <v>1.72</v>
      </c>
      <c r="AD100" s="833">
        <v>10.16</v>
      </c>
      <c r="AE100" s="833">
        <v>2.72</v>
      </c>
      <c r="AF100" s="833">
        <v>1.45</v>
      </c>
      <c r="AG100" s="833">
        <v>4.7</v>
      </c>
      <c r="AH100" s="833">
        <v>35.199999999999996</v>
      </c>
      <c r="AI100" s="833">
        <v>4.96</v>
      </c>
      <c r="AJ100" s="833">
        <v>7.3</v>
      </c>
      <c r="AK100" s="833">
        <v>4.99</v>
      </c>
      <c r="AL100" s="845">
        <v>64910</v>
      </c>
      <c r="AM100" s="839">
        <v>0.1</v>
      </c>
      <c r="AN100" s="833">
        <v>1.46</v>
      </c>
      <c r="AO100" s="711">
        <f t="shared" si="25"/>
        <v>-41.903375936561496</v>
      </c>
      <c r="AP100" s="712">
        <f t="shared" si="26"/>
        <v>7.8582519704152558</v>
      </c>
      <c r="AQ100" s="855">
        <f t="shared" si="27"/>
        <v>79.077091363364445</v>
      </c>
      <c r="AR100" s="624">
        <f>INDEX(Historical!$C$7:$C$1259,MATCH(B100,Historical!$B$7:$B$1281,0))*IF(AH100="n/a",1.03,IF(AH100&lt;0,1.01,IF(AH100&gt;10,1.1,(1+AH100/100))))</f>
        <v>4.202</v>
      </c>
      <c r="AS100" s="853">
        <f t="shared" si="28"/>
        <v>4.4104192000000007</v>
      </c>
      <c r="AT100" s="853">
        <f t="shared" si="32"/>
        <v>4.6304991180800013</v>
      </c>
      <c r="AU100" s="853">
        <f t="shared" si="32"/>
        <v>4.8615610240721931</v>
      </c>
      <c r="AV100" s="853">
        <f t="shared" si="32"/>
        <v>5.1041529191733961</v>
      </c>
      <c r="AW100" s="624">
        <f t="shared" si="29"/>
        <v>23.20863226132559</v>
      </c>
      <c r="AX100" s="719">
        <f t="shared" si="30"/>
        <v>27.116055919296166</v>
      </c>
      <c r="AY100" s="900">
        <v>0.23</v>
      </c>
      <c r="AZ100" s="839">
        <v>37.76</v>
      </c>
      <c r="BA100" s="839">
        <v>-15.83</v>
      </c>
      <c r="BB100" s="839">
        <v>-5.75</v>
      </c>
      <c r="BC100" s="839">
        <v>-2.31</v>
      </c>
      <c r="BE100" s="597">
        <v>2005</v>
      </c>
      <c r="BF100" s="865">
        <f t="shared" si="31"/>
        <v>1</v>
      </c>
      <c r="BG100" s="849">
        <v>1.3</v>
      </c>
    </row>
    <row r="101" spans="1:59" ht="11.25" customHeight="1" x14ac:dyDescent="0.2">
      <c r="A101" s="831" t="s">
        <v>547</v>
      </c>
      <c r="B101" s="842" t="s">
        <v>548</v>
      </c>
      <c r="C101" s="898" t="s">
        <v>108</v>
      </c>
      <c r="D101" s="898" t="s">
        <v>4273</v>
      </c>
      <c r="E101" s="705">
        <v>21</v>
      </c>
      <c r="F101" s="1139">
        <v>162</v>
      </c>
      <c r="G101" s="1139" t="s">
        <v>106</v>
      </c>
      <c r="H101" s="1139" t="s">
        <v>106</v>
      </c>
      <c r="I101" s="833">
        <v>21.77</v>
      </c>
      <c r="J101" s="624">
        <f t="shared" si="18"/>
        <v>1.7914561322921452</v>
      </c>
      <c r="K101" s="851">
        <v>9.7500000000000003E-2</v>
      </c>
      <c r="L101" s="854">
        <v>4</v>
      </c>
      <c r="M101" s="615">
        <f t="shared" si="19"/>
        <v>0.39</v>
      </c>
      <c r="N101" s="837" t="s">
        <v>119</v>
      </c>
      <c r="O101" s="707">
        <v>9.5000000000000001E-2</v>
      </c>
      <c r="P101" s="606">
        <v>44056</v>
      </c>
      <c r="Q101" s="606">
        <v>44078</v>
      </c>
      <c r="R101" s="615">
        <f t="shared" si="20"/>
        <v>2.6315789473684235</v>
      </c>
      <c r="S101" s="673">
        <f>IF(INDEX(Historical!$D$7:$D$1257,MATCH(B101,Historical!$B$7:$B$1281,0))=0,"n/a",(INDEX(Historical!$C$7:$C$1259,MATCH(B101,Historical!$B$7:$B$1281,0))/INDEX(Historical!$D$7:$D$1257,MATCH(B101,Historical!$B$7:$B$1281,0))-1)*100)</f>
        <v>2.6666666666666616</v>
      </c>
      <c r="T101" s="673">
        <f>IF(INDEX(Historical!$F$7:$F$1250,MATCH(B101,Historical!$B$7:$B$1281,0))=0,"n/a",((INDEX(Historical!$C$7:$C$1259,MATCH(B101,Historical!$B$7:$B$1281,0))/INDEX(Historical!$F$7:$F$1250,MATCH(B101,Historical!$B$7:$B$1281,0)))^(1/3)-1)*100)</f>
        <v>4.2302879318869557</v>
      </c>
      <c r="U101" s="673">
        <f>IF(INDEX(Historical!$H$7:$H$1250,MATCH(B101,Historical!$B$7:$B$1281,0))=0,"n/a",((INDEX(Historical!$C$7:$C$1259,MATCH(B101,Historical!$B$7:$B$1281,0))/INDEX(Historical!$H$7:$H$1250,MATCH(B101,Historical!$B$7:$B$1281,0)))^(1/5)-1)*100)</f>
        <v>4.7688502770175001</v>
      </c>
      <c r="V101" s="673">
        <f>IF(INDEX(Historical!$O$7:$O$1250,MATCH(B101,Historical!$B$7:$B$1281,0))=0,"n/a",((INDEX(Historical!$C$7:$C$1259,MATCH(B101,Historical!$B$7:$B$1281,0))/INDEX(Historical!$O$7:$O$1250,MATCH(B101,Historical!$B$7:$B$1281,0)))^(1/10)-1)*100)</f>
        <v>3.354517621772457</v>
      </c>
      <c r="W101" s="674">
        <f t="shared" si="21"/>
        <v>1.4216202788935535</v>
      </c>
      <c r="X101" s="675">
        <f t="shared" si="22"/>
        <v>0.10211670828731263</v>
      </c>
      <c r="Y101" s="637"/>
      <c r="Z101" s="624">
        <f t="shared" si="23"/>
        <v>12.540192926045016</v>
      </c>
      <c r="AA101" s="853">
        <f t="shared" si="24"/>
        <v>7</v>
      </c>
      <c r="AB101" s="854">
        <v>6</v>
      </c>
      <c r="AC101" s="833">
        <v>3.11</v>
      </c>
      <c r="AD101" s="833">
        <v>0.7</v>
      </c>
      <c r="AE101" s="833">
        <v>2.9</v>
      </c>
      <c r="AF101" s="834">
        <v>0.99</v>
      </c>
      <c r="AG101" s="833">
        <v>11.799999999999999</v>
      </c>
      <c r="AH101" s="833">
        <v>86.1</v>
      </c>
      <c r="AI101" s="833">
        <v>-0.04</v>
      </c>
      <c r="AJ101" s="833">
        <v>46.7</v>
      </c>
      <c r="AK101" s="833">
        <v>10</v>
      </c>
      <c r="AL101" s="845">
        <v>144.07</v>
      </c>
      <c r="AM101" s="839">
        <v>4.5999999999999996</v>
      </c>
      <c r="AN101" s="833">
        <v>0.2</v>
      </c>
      <c r="AO101" s="711">
        <f t="shared" si="25"/>
        <v>-0.43969359069035452</v>
      </c>
      <c r="AP101" s="712">
        <f t="shared" si="26"/>
        <v>6.5603064093096455</v>
      </c>
      <c r="AQ101" s="855">
        <f t="shared" si="27"/>
        <v>-44.502252297953561</v>
      </c>
      <c r="AR101" s="624">
        <f>INDEX(Historical!$C$7:$C$1259,MATCH(B101,Historical!$B$7:$B$1281,0))*IF(AH101="n/a",1.03,IF(AH101&lt;0,1.01,IF(AH101&gt;10,1.1,(1+AH101/100))))</f>
        <v>0.42350000000000004</v>
      </c>
      <c r="AS101" s="853">
        <f t="shared" si="28"/>
        <v>0.42773500000000003</v>
      </c>
      <c r="AT101" s="853">
        <f t="shared" si="32"/>
        <v>0.47050850000000005</v>
      </c>
      <c r="AU101" s="853">
        <f t="shared" si="32"/>
        <v>0.51755935000000008</v>
      </c>
      <c r="AV101" s="853">
        <f t="shared" si="32"/>
        <v>0.56931528500000017</v>
      </c>
      <c r="AW101" s="624">
        <f t="shared" si="29"/>
        <v>2.4086181350000002</v>
      </c>
      <c r="AX101" s="719">
        <f t="shared" si="30"/>
        <v>11.063932636655951</v>
      </c>
      <c r="AY101" s="900">
        <v>0.69</v>
      </c>
      <c r="AZ101" s="839">
        <v>85.429999999999993</v>
      </c>
      <c r="BA101" s="839">
        <v>-4.9799999999999995</v>
      </c>
      <c r="BB101" s="839">
        <v>1.91</v>
      </c>
      <c r="BC101" s="839">
        <v>15.21</v>
      </c>
      <c r="BE101" s="597">
        <v>2000</v>
      </c>
      <c r="BF101" s="865">
        <f t="shared" si="31"/>
        <v>2</v>
      </c>
      <c r="BG101" s="849">
        <v>1.4000000000000001</v>
      </c>
    </row>
    <row r="102" spans="1:59" s="744" customFormat="1" ht="11.25" customHeight="1" x14ac:dyDescent="0.2">
      <c r="A102" s="726" t="s">
        <v>549</v>
      </c>
      <c r="B102" s="751" t="s">
        <v>550</v>
      </c>
      <c r="C102" s="898" t="s">
        <v>131</v>
      </c>
      <c r="D102" s="898" t="s">
        <v>4264</v>
      </c>
      <c r="E102" s="727">
        <v>18</v>
      </c>
      <c r="F102" s="1139">
        <v>203</v>
      </c>
      <c r="G102" s="1138" t="s">
        <v>37</v>
      </c>
      <c r="H102" s="1138" t="s">
        <v>37</v>
      </c>
      <c r="I102" s="728">
        <v>53.99</v>
      </c>
      <c r="J102" s="729">
        <f t="shared" si="18"/>
        <v>4.9083163548805331</v>
      </c>
      <c r="K102" s="730">
        <v>0.66249999999999998</v>
      </c>
      <c r="L102" s="731">
        <v>4</v>
      </c>
      <c r="M102" s="732">
        <f t="shared" si="19"/>
        <v>2.65</v>
      </c>
      <c r="N102" s="733" t="s">
        <v>160</v>
      </c>
      <c r="O102" s="734">
        <v>0.63749999999999996</v>
      </c>
      <c r="P102" s="1130">
        <v>44195</v>
      </c>
      <c r="Q102" s="1130">
        <v>44227</v>
      </c>
      <c r="R102" s="732">
        <f t="shared" si="20"/>
        <v>3.9215686274509838</v>
      </c>
      <c r="S102" s="673">
        <f>IF(INDEX(Historical!$D$7:$D$1257,MATCH(B102,Historical!$B$7:$B$1281,0))=0,"n/a",(INDEX(Historical!$C$7:$C$1259,MATCH(B102,Historical!$B$7:$B$1281,0))/INDEX(Historical!$D$7:$D$1257,MATCH(B102,Historical!$B$7:$B$1281,0))-1)*100)</f>
        <v>4.0816326530612068</v>
      </c>
      <c r="T102" s="673">
        <f>IF(INDEX(Historical!$F$7:$F$1250,MATCH(B102,Historical!$B$7:$B$1281,0))=0,"n/a",((INDEX(Historical!$C$7:$C$1259,MATCH(B102,Historical!$B$7:$B$1281,0))/INDEX(Historical!$F$7:$F$1250,MATCH(B102,Historical!$B$7:$B$1281,0)))^(1/3)-1)*100)</f>
        <v>5.5261634046434249</v>
      </c>
      <c r="U102" s="673">
        <f>IF(INDEX(Historical!$H$7:$H$1250,MATCH(B102,Historical!$B$7:$B$1281,0))=0,"n/a",((INDEX(Historical!$C$7:$C$1259,MATCH(B102,Historical!$B$7:$B$1281,0))/INDEX(Historical!$H$7:$H$1250,MATCH(B102,Historical!$B$7:$B$1281,0)))^(1/5)-1)*100)</f>
        <v>8.8340377580624185</v>
      </c>
      <c r="V102" s="673">
        <f>IF(INDEX(Historical!$O$7:$O$1250,MATCH(B102,Historical!$B$7:$B$1281,0))=0,"n/a",((INDEX(Historical!$C$7:$C$1259,MATCH(B102,Historical!$B$7:$B$1281,0))/INDEX(Historical!$O$7:$O$1250,MATCH(B102,Historical!$B$7:$B$1281,0)))^(1/10)-1)*100)</f>
        <v>7.3042599130289876</v>
      </c>
      <c r="W102" s="674">
        <f t="shared" si="21"/>
        <v>1.2094363923584766</v>
      </c>
      <c r="X102" s="675" t="str">
        <f t="shared" si="22"/>
        <v>n/a</v>
      </c>
      <c r="Y102" s="1041"/>
      <c r="Z102" s="729">
        <f t="shared" si="23"/>
        <v>270.40816326530609</v>
      </c>
      <c r="AA102" s="736">
        <f t="shared" si="24"/>
        <v>55.091836734693878</v>
      </c>
      <c r="AB102" s="731">
        <v>12</v>
      </c>
      <c r="AC102" s="737">
        <v>0.98</v>
      </c>
      <c r="AD102" s="737" t="s">
        <v>136</v>
      </c>
      <c r="AE102" s="737">
        <v>1.59</v>
      </c>
      <c r="AF102" s="737">
        <v>1.53</v>
      </c>
      <c r="AG102" s="737">
        <v>2.6</v>
      </c>
      <c r="AH102" s="746">
        <v>368.6</v>
      </c>
      <c r="AI102" s="746">
        <v>0.73</v>
      </c>
      <c r="AJ102" s="737">
        <v>-2.8000000000000003</v>
      </c>
      <c r="AK102" s="737">
        <v>-0.5</v>
      </c>
      <c r="AL102" s="738">
        <v>21250</v>
      </c>
      <c r="AM102" s="739">
        <v>0.06</v>
      </c>
      <c r="AN102" s="737">
        <v>1.58</v>
      </c>
      <c r="AO102" s="740">
        <f t="shared" si="25"/>
        <v>-41.349482621750923</v>
      </c>
      <c r="AP102" s="741">
        <f t="shared" si="26"/>
        <v>13.742354112942952</v>
      </c>
      <c r="AQ102" s="742">
        <f t="shared" si="27"/>
        <v>93.552186708370314</v>
      </c>
      <c r="AR102" s="624">
        <f>INDEX(Historical!$C$7:$C$1259,MATCH(B102,Historical!$B$7:$B$1281,0))*IF(AH102="n/a",1.03,IF(AH102&lt;0,1.01,IF(AH102&gt;10,1.1,(1+AH102/100))))</f>
        <v>2.8050000000000002</v>
      </c>
      <c r="AS102" s="736">
        <f t="shared" si="28"/>
        <v>2.8254765000000006</v>
      </c>
      <c r="AT102" s="736">
        <f t="shared" si="32"/>
        <v>2.8537312650000008</v>
      </c>
      <c r="AU102" s="736">
        <f t="shared" si="32"/>
        <v>2.882268577650001</v>
      </c>
      <c r="AV102" s="736">
        <f t="shared" si="32"/>
        <v>2.9110912634265009</v>
      </c>
      <c r="AW102" s="729">
        <f t="shared" si="29"/>
        <v>14.277567606076502</v>
      </c>
      <c r="AX102" s="743">
        <f t="shared" si="30"/>
        <v>26.44483720332747</v>
      </c>
      <c r="AY102" s="901">
        <v>0.59</v>
      </c>
      <c r="AZ102" s="739">
        <v>23.75</v>
      </c>
      <c r="BA102" s="739">
        <v>-28.82</v>
      </c>
      <c r="BB102" s="739">
        <v>-9.81</v>
      </c>
      <c r="BC102" s="739">
        <v>-5.83</v>
      </c>
      <c r="BD102" s="875"/>
      <c r="BE102" s="597">
        <v>2004</v>
      </c>
      <c r="BF102" s="865">
        <f t="shared" si="31"/>
        <v>1</v>
      </c>
      <c r="BG102" s="793">
        <v>0.5</v>
      </c>
    </row>
    <row r="103" spans="1:59" ht="11.25" customHeight="1" x14ac:dyDescent="0.2">
      <c r="A103" s="838" t="s">
        <v>563</v>
      </c>
      <c r="B103" s="842" t="s">
        <v>564</v>
      </c>
      <c r="C103" s="898" t="s">
        <v>4254</v>
      </c>
      <c r="D103" s="898" t="s">
        <v>4255</v>
      </c>
      <c r="E103" s="705">
        <v>16</v>
      </c>
      <c r="F103" s="1139">
        <v>237</v>
      </c>
      <c r="G103" s="1139" t="s">
        <v>37</v>
      </c>
      <c r="H103" s="1139" t="s">
        <v>37</v>
      </c>
      <c r="I103" s="841">
        <v>61.65</v>
      </c>
      <c r="J103" s="624">
        <f t="shared" si="18"/>
        <v>2.2222222222222223</v>
      </c>
      <c r="K103" s="844">
        <v>0.34250000000000003</v>
      </c>
      <c r="L103" s="854">
        <v>4</v>
      </c>
      <c r="M103" s="615">
        <f t="shared" si="19"/>
        <v>1.37</v>
      </c>
      <c r="N103" s="837" t="s">
        <v>239</v>
      </c>
      <c r="O103" s="709">
        <v>0.30625000000000002</v>
      </c>
      <c r="P103" s="1028">
        <v>43916</v>
      </c>
      <c r="Q103" s="1028">
        <v>43931</v>
      </c>
      <c r="R103" s="615">
        <f t="shared" si="20"/>
        <v>11.836734693877551</v>
      </c>
      <c r="S103" s="673">
        <f>IF(INDEX(Historical!$D$7:$D$1257,MATCH(B103,Historical!$B$7:$B$1281,0))=0,"n/a",(INDEX(Historical!$C$7:$C$1259,MATCH(B103,Historical!$B$7:$B$1281,0))/INDEX(Historical!$D$7:$D$1257,MATCH(B103,Historical!$B$7:$B$1281,0))-1)*100)</f>
        <v>11.727748691099471</v>
      </c>
      <c r="T103" s="673">
        <f>IF(INDEX(Historical!$F$7:$F$1250,MATCH(B103,Historical!$B$7:$B$1281,0))=0,"n/a",((INDEX(Historical!$C$7:$C$1259,MATCH(B103,Historical!$B$7:$B$1281,0))/INDEX(Historical!$F$7:$F$1250,MATCH(B103,Historical!$B$7:$B$1281,0)))^(1/3)-1)*100)</f>
        <v>12.220574906347782</v>
      </c>
      <c r="U103" s="673">
        <f>IF(INDEX(Historical!$H$7:$H$1250,MATCH(B103,Historical!$B$7:$B$1281,0))=0,"n/a",((INDEX(Historical!$C$7:$C$1259,MATCH(B103,Historical!$B$7:$B$1281,0))/INDEX(Historical!$H$7:$H$1250,MATCH(B103,Historical!$B$7:$B$1281,0)))^(1/5)-1)*100)</f>
        <v>12.965878794180497</v>
      </c>
      <c r="V103" s="673">
        <f>IF(INDEX(Historical!$O$7:$O$1250,MATCH(B103,Historical!$B$7:$B$1281,0))=0,"n/a",((INDEX(Historical!$C$7:$C$1259,MATCH(B103,Historical!$B$7:$B$1281,0))/INDEX(Historical!$O$7:$O$1250,MATCH(B103,Historical!$B$7:$B$1281,0)))^(1/10)-1)*100)</f>
        <v>16.090135411416327</v>
      </c>
      <c r="W103" s="674">
        <f t="shared" si="21"/>
        <v>0.80582782323764057</v>
      </c>
      <c r="X103" s="675">
        <f t="shared" si="22"/>
        <v>0.83650830930196762</v>
      </c>
      <c r="Y103" s="647" t="s">
        <v>4321</v>
      </c>
      <c r="Z103" s="624">
        <f t="shared" si="23"/>
        <v>115.12605042016808</v>
      </c>
      <c r="AA103" s="853">
        <f t="shared" si="24"/>
        <v>51.806722689075634</v>
      </c>
      <c r="AB103" s="854">
        <v>12</v>
      </c>
      <c r="AC103" s="833">
        <v>1.19</v>
      </c>
      <c r="AD103" s="833">
        <v>4.55</v>
      </c>
      <c r="AE103" s="833">
        <v>10.51</v>
      </c>
      <c r="AF103" s="833">
        <v>9.26</v>
      </c>
      <c r="AG103" s="833">
        <v>18.7</v>
      </c>
      <c r="AH103" s="833">
        <v>30</v>
      </c>
      <c r="AI103" s="833">
        <v>7.89</v>
      </c>
      <c r="AJ103" s="833">
        <v>15.5</v>
      </c>
      <c r="AK103" s="833">
        <v>11.600000000000001</v>
      </c>
      <c r="AL103" s="845">
        <v>11430</v>
      </c>
      <c r="AM103" s="839">
        <v>1</v>
      </c>
      <c r="AN103" s="833">
        <v>2.04</v>
      </c>
      <c r="AO103" s="711">
        <f t="shared" si="25"/>
        <v>-36.618621672672916</v>
      </c>
      <c r="AP103" s="712">
        <f t="shared" si="26"/>
        <v>15.188101016402719</v>
      </c>
      <c r="AQ103" s="855">
        <f t="shared" si="27"/>
        <v>361.75041459445521</v>
      </c>
      <c r="AR103" s="624">
        <f>INDEX(Historical!$C$7:$C$1259,MATCH(B103,Historical!$B$7:$B$1281,0))*IF(AH103="n/a",1.03,IF(AH103&lt;0,1.01,IF(AH103&gt;10,1.1,(1+AH103/100))))</f>
        <v>1.467125</v>
      </c>
      <c r="AS103" s="853">
        <f t="shared" si="28"/>
        <v>1.5828811624999999</v>
      </c>
      <c r="AT103" s="853">
        <f t="shared" si="32"/>
        <v>1.7411692787499999</v>
      </c>
      <c r="AU103" s="853">
        <f t="shared" si="32"/>
        <v>1.915286206625</v>
      </c>
      <c r="AV103" s="853">
        <f t="shared" si="32"/>
        <v>2.1068148272875002</v>
      </c>
      <c r="AW103" s="624">
        <f t="shared" si="29"/>
        <v>8.8132764751624997</v>
      </c>
      <c r="AX103" s="719">
        <f t="shared" si="30"/>
        <v>14.29566338225872</v>
      </c>
      <c r="AY103" s="900">
        <v>0.48</v>
      </c>
      <c r="AZ103" s="839">
        <v>46.910000000000004</v>
      </c>
      <c r="BA103" s="839">
        <v>-18.95</v>
      </c>
      <c r="BB103" s="839">
        <v>-0.47000000000000003</v>
      </c>
      <c r="BC103" s="839">
        <v>-1.9</v>
      </c>
      <c r="BE103" s="597">
        <v>2005</v>
      </c>
      <c r="BF103" s="865">
        <f t="shared" si="31"/>
        <v>1</v>
      </c>
      <c r="BG103" s="849">
        <v>5.5</v>
      </c>
    </row>
    <row r="104" spans="1:59" ht="11.25" customHeight="1" x14ac:dyDescent="0.2">
      <c r="A104" s="831" t="s">
        <v>1137</v>
      </c>
      <c r="B104" s="842" t="s">
        <v>1138</v>
      </c>
      <c r="C104" s="898" t="s">
        <v>108</v>
      </c>
      <c r="D104" s="898" t="s">
        <v>4273</v>
      </c>
      <c r="E104" s="705">
        <v>10</v>
      </c>
      <c r="F104" s="1139">
        <v>407</v>
      </c>
      <c r="G104" s="1139" t="s">
        <v>37</v>
      </c>
      <c r="H104" s="1139" t="s">
        <v>37</v>
      </c>
      <c r="I104" s="841">
        <v>26.4</v>
      </c>
      <c r="J104" s="624">
        <f t="shared" si="18"/>
        <v>4.5454545454545459</v>
      </c>
      <c r="K104" s="844">
        <v>0.3</v>
      </c>
      <c r="L104" s="854">
        <v>4</v>
      </c>
      <c r="M104" s="615">
        <f t="shared" si="19"/>
        <v>1.2</v>
      </c>
      <c r="N104" s="837" t="s">
        <v>593</v>
      </c>
      <c r="O104" s="706">
        <v>0.28999999999999998</v>
      </c>
      <c r="P104" s="904">
        <v>43889</v>
      </c>
      <c r="Q104" s="904">
        <v>43910</v>
      </c>
      <c r="R104" s="615">
        <f t="shared" si="20"/>
        <v>3.4482758620689689</v>
      </c>
      <c r="S104" s="673">
        <f>IF(INDEX(Historical!$D$7:$D$1257,MATCH(B104,Historical!$B$7:$B$1281,0))=0,"n/a",(INDEX(Historical!$C$7:$C$1259,MATCH(B104,Historical!$B$7:$B$1281,0))/INDEX(Historical!$D$7:$D$1257,MATCH(B104,Historical!$B$7:$B$1281,0))-1)*100)</f>
        <v>3.4482758620689724</v>
      </c>
      <c r="T104" s="673">
        <f>IF(INDEX(Historical!$F$7:$F$1250,MATCH(B104,Historical!$B$7:$B$1281,0))=0,"n/a",((INDEX(Historical!$C$7:$C$1259,MATCH(B104,Historical!$B$7:$B$1281,0))/INDEX(Historical!$F$7:$F$1250,MATCH(B104,Historical!$B$7:$B$1281,0)))^(1/3)-1)*100)</f>
        <v>3.5744168651286268</v>
      </c>
      <c r="U104" s="673">
        <f>IF(INDEX(Historical!$H$7:$H$1250,MATCH(B104,Historical!$B$7:$B$1281,0))=0,"n/a",((INDEX(Historical!$C$7:$C$1259,MATCH(B104,Historical!$B$7:$B$1281,0))/INDEX(Historical!$H$7:$H$1250,MATCH(B104,Historical!$B$7:$B$1281,0)))^(1/5)-1)*100)</f>
        <v>4.5639552591273169</v>
      </c>
      <c r="V104" s="673">
        <f>IF(INDEX(Historical!$O$7:$O$1250,MATCH(B104,Historical!$B$7:$B$1281,0))=0,"n/a",((INDEX(Historical!$C$7:$C$1259,MATCH(B104,Historical!$B$7:$B$1281,0))/INDEX(Historical!$O$7:$O$1250,MATCH(B104,Historical!$B$7:$B$1281,0)))^(1/10)-1)*100)</f>
        <v>7.9193502472868271</v>
      </c>
      <c r="W104" s="674">
        <f t="shared" si="21"/>
        <v>0.57630425686639253</v>
      </c>
      <c r="X104" s="675">
        <f t="shared" si="22"/>
        <v>0.84517689983839195</v>
      </c>
      <c r="Y104" s="843"/>
      <c r="Z104" s="624">
        <f t="shared" si="23"/>
        <v>49.792531120331944</v>
      </c>
      <c r="AA104" s="853">
        <f t="shared" si="24"/>
        <v>10.954356846473027</v>
      </c>
      <c r="AB104" s="854">
        <v>12</v>
      </c>
      <c r="AC104" s="833">
        <v>2.41</v>
      </c>
      <c r="AD104" s="833" t="s">
        <v>136</v>
      </c>
      <c r="AE104" s="833">
        <v>1.95</v>
      </c>
      <c r="AF104" s="833">
        <v>0.86</v>
      </c>
      <c r="AG104" s="833">
        <v>7.1999999999999993</v>
      </c>
      <c r="AH104" s="833">
        <v>161.4</v>
      </c>
      <c r="AI104" s="833" t="s">
        <v>136</v>
      </c>
      <c r="AJ104" s="833">
        <v>5.4</v>
      </c>
      <c r="AK104" s="833" t="s">
        <v>136</v>
      </c>
      <c r="AL104" s="845">
        <v>72.38</v>
      </c>
      <c r="AM104" s="839">
        <v>18.600000000000001</v>
      </c>
      <c r="AN104" s="833">
        <v>0</v>
      </c>
      <c r="AO104" s="711">
        <f t="shared" si="25"/>
        <v>-1.8449470418911655</v>
      </c>
      <c r="AP104" s="712">
        <f t="shared" si="26"/>
        <v>9.1094098045818619</v>
      </c>
      <c r="AQ104" s="855">
        <f t="shared" si="27"/>
        <v>-35.292978612254643</v>
      </c>
      <c r="AR104" s="624">
        <f>INDEX(Historical!$C$7:$C$1259,MATCH(B104,Historical!$B$7:$B$1281,0))*IF(AH104="n/a",1.03,IF(AH104&lt;0,1.01,IF(AH104&gt;10,1.1,(1+AH104/100))))</f>
        <v>1.32</v>
      </c>
      <c r="AS104" s="853">
        <f t="shared" si="28"/>
        <v>1.3596000000000001</v>
      </c>
      <c r="AT104" s="853">
        <f t="shared" si="32"/>
        <v>1.4003880000000002</v>
      </c>
      <c r="AU104" s="853">
        <f t="shared" si="32"/>
        <v>1.4423996400000003</v>
      </c>
      <c r="AV104" s="853">
        <f t="shared" si="32"/>
        <v>1.4856716292000003</v>
      </c>
      <c r="AW104" s="624">
        <f t="shared" si="29"/>
        <v>7.0080592692000012</v>
      </c>
      <c r="AX104" s="719">
        <f t="shared" si="30"/>
        <v>26.545679050000004</v>
      </c>
      <c r="AY104" s="900">
        <v>0.48</v>
      </c>
      <c r="AZ104" s="839">
        <v>53.04</v>
      </c>
      <c r="BA104" s="839">
        <v>-19.39</v>
      </c>
      <c r="BB104" s="839">
        <v>-4.8899999999999997</v>
      </c>
      <c r="BC104" s="839">
        <v>8.91</v>
      </c>
      <c r="BE104" s="597">
        <v>2011</v>
      </c>
      <c r="BF104" s="865">
        <f t="shared" si="31"/>
        <v>0</v>
      </c>
      <c r="BG104" s="849">
        <v>0.6</v>
      </c>
    </row>
    <row r="105" spans="1:59" ht="11.25" customHeight="1" x14ac:dyDescent="0.2">
      <c r="A105" s="831" t="s">
        <v>1127</v>
      </c>
      <c r="B105" s="842" t="s">
        <v>1128</v>
      </c>
      <c r="C105" s="898" t="s">
        <v>123</v>
      </c>
      <c r="D105" s="898" t="s">
        <v>4109</v>
      </c>
      <c r="E105" s="705">
        <v>11</v>
      </c>
      <c r="F105" s="1139">
        <v>341</v>
      </c>
      <c r="G105" s="1139" t="s">
        <v>115</v>
      </c>
      <c r="H105" s="1139" t="s">
        <v>115</v>
      </c>
      <c r="I105" s="841">
        <v>109.26</v>
      </c>
      <c r="J105" s="624">
        <f t="shared" si="18"/>
        <v>2.5260845689181766</v>
      </c>
      <c r="K105" s="844">
        <v>0.69</v>
      </c>
      <c r="L105" s="854">
        <v>4</v>
      </c>
      <c r="M105" s="615">
        <f t="shared" si="19"/>
        <v>2.76</v>
      </c>
      <c r="N105" s="837" t="s">
        <v>501</v>
      </c>
      <c r="O105" s="706">
        <v>0.66</v>
      </c>
      <c r="P105" s="606">
        <v>44179</v>
      </c>
      <c r="Q105" s="606">
        <v>44204</v>
      </c>
      <c r="R105" s="615">
        <f t="shared" si="20"/>
        <v>4.5454545454545325</v>
      </c>
      <c r="S105" s="673">
        <f>IF(INDEX(Historical!$D$7:$D$1257,MATCH(B105,Historical!$B$7:$B$1281,0))=0,"n/a",(INDEX(Historical!$C$7:$C$1259,MATCH(B105,Historical!$B$7:$B$1281,0))/INDEX(Historical!$D$7:$D$1257,MATCH(B105,Historical!$B$7:$B$1281,0))-1)*100)</f>
        <v>4.7619047619047672</v>
      </c>
      <c r="T105" s="673">
        <f>IF(INDEX(Historical!$F$7:$F$1250,MATCH(B105,Historical!$B$7:$B$1281,0))=0,"n/a",((INDEX(Historical!$C$7:$C$1259,MATCH(B105,Historical!$B$7:$B$1281,0))/INDEX(Historical!$F$7:$F$1250,MATCH(B105,Historical!$B$7:$B$1281,0)))^(1/3)-1)*100)</f>
        <v>8.9744250818549531</v>
      </c>
      <c r="U105" s="673">
        <f>IF(INDEX(Historical!$H$7:$H$1250,MATCH(B105,Historical!$B$7:$B$1281,0))=0,"n/a",((INDEX(Historical!$C$7:$C$1259,MATCH(B105,Historical!$B$7:$B$1281,0))/INDEX(Historical!$H$7:$H$1250,MATCH(B105,Historical!$B$7:$B$1281,0)))^(1/5)-1)*100)</f>
        <v>10.534229649286942</v>
      </c>
      <c r="V105" s="673">
        <f>IF(INDEX(Historical!$O$7:$O$1250,MATCH(B105,Historical!$B$7:$B$1281,0))=0,"n/a",((INDEX(Historical!$C$7:$C$1259,MATCH(B105,Historical!$B$7:$B$1281,0))/INDEX(Historical!$O$7:$O$1250,MATCH(B105,Historical!$B$7:$B$1281,0)))^(1/10)-1)*100)</f>
        <v>11.612317403390438</v>
      </c>
      <c r="W105" s="674">
        <f t="shared" si="21"/>
        <v>0.90715998222811856</v>
      </c>
      <c r="X105" s="675">
        <f t="shared" si="22"/>
        <v>5.2671148246434711</v>
      </c>
      <c r="Y105" s="634"/>
      <c r="Z105" s="624">
        <f t="shared" si="23"/>
        <v>78.857142857142847</v>
      </c>
      <c r="AA105" s="853">
        <f t="shared" si="24"/>
        <v>31.217142857142857</v>
      </c>
      <c r="AB105" s="854">
        <v>12</v>
      </c>
      <c r="AC105" s="833">
        <v>3.5</v>
      </c>
      <c r="AD105" s="833">
        <v>8.2100000000000009</v>
      </c>
      <c r="AE105" s="833">
        <v>1.71</v>
      </c>
      <c r="AF105" s="833">
        <v>2.4500000000000002</v>
      </c>
      <c r="AG105" s="833">
        <v>9.5</v>
      </c>
      <c r="AH105" s="834">
        <v>-26.1</v>
      </c>
      <c r="AI105" s="834">
        <v>7.82</v>
      </c>
      <c r="AJ105" s="833">
        <v>2</v>
      </c>
      <c r="AK105" s="833">
        <v>3.83</v>
      </c>
      <c r="AL105" s="845">
        <v>14510</v>
      </c>
      <c r="AM105" s="839">
        <v>0.3</v>
      </c>
      <c r="AN105" s="833">
        <v>0.97</v>
      </c>
      <c r="AO105" s="711">
        <f t="shared" si="25"/>
        <v>-18.156828638937739</v>
      </c>
      <c r="AP105" s="712">
        <f t="shared" si="26"/>
        <v>13.060314218205118</v>
      </c>
      <c r="AQ105" s="855">
        <f t="shared" si="27"/>
        <v>84.36919482386422</v>
      </c>
      <c r="AR105" s="624">
        <f>INDEX(Historical!$C$7:$C$1259,MATCH(B105,Historical!$B$7:$B$1281,0))*IF(AH105="n/a",1.03,IF(AH105&lt;0,1.01,IF(AH105&gt;10,1.1,(1+AH105/100))))</f>
        <v>2.6664000000000003</v>
      </c>
      <c r="AS105" s="853">
        <f t="shared" si="28"/>
        <v>2.8749124800000003</v>
      </c>
      <c r="AT105" s="853">
        <f t="shared" si="32"/>
        <v>2.9850216279840005</v>
      </c>
      <c r="AU105" s="853">
        <f t="shared" si="32"/>
        <v>3.0993479563357877</v>
      </c>
      <c r="AV105" s="853">
        <f t="shared" si="32"/>
        <v>3.2180529830634486</v>
      </c>
      <c r="AW105" s="624">
        <f t="shared" si="29"/>
        <v>14.843735047383237</v>
      </c>
      <c r="AX105" s="719">
        <f t="shared" si="30"/>
        <v>13.585699292864028</v>
      </c>
      <c r="AY105" s="900">
        <v>1.56</v>
      </c>
      <c r="AZ105" s="839">
        <v>217.25</v>
      </c>
      <c r="BA105" s="839">
        <v>-4.5</v>
      </c>
      <c r="BB105" s="839">
        <v>4.3499999999999996</v>
      </c>
      <c r="BC105" s="839">
        <v>27.96</v>
      </c>
      <c r="BE105" s="597">
        <v>2011</v>
      </c>
      <c r="BF105" s="865">
        <f t="shared" si="31"/>
        <v>0</v>
      </c>
      <c r="BG105" s="849">
        <v>3.5999999999999996</v>
      </c>
    </row>
    <row r="106" spans="1:59" ht="11.25" customHeight="1" x14ac:dyDescent="0.2">
      <c r="A106" s="838" t="s">
        <v>556</v>
      </c>
      <c r="B106" s="842" t="s">
        <v>557</v>
      </c>
      <c r="C106" s="898" t="s">
        <v>153</v>
      </c>
      <c r="D106" s="898" t="s">
        <v>4256</v>
      </c>
      <c r="E106" s="705">
        <v>14</v>
      </c>
      <c r="F106" s="1139">
        <v>267</v>
      </c>
      <c r="G106" s="1139" t="s">
        <v>106</v>
      </c>
      <c r="H106" s="1139" t="s">
        <v>106</v>
      </c>
      <c r="I106" s="841">
        <v>82.02</v>
      </c>
      <c r="J106" s="624">
        <f t="shared" si="18"/>
        <v>0.25603511338697876</v>
      </c>
      <c r="K106" s="844">
        <v>5.2499999999999998E-2</v>
      </c>
      <c r="L106" s="854">
        <v>4</v>
      </c>
      <c r="M106" s="615">
        <f t="shared" si="19"/>
        <v>0.21</v>
      </c>
      <c r="N106" s="837" t="s">
        <v>160</v>
      </c>
      <c r="O106" s="706">
        <v>0.05</v>
      </c>
      <c r="P106" s="606">
        <v>44195</v>
      </c>
      <c r="Q106" s="606">
        <v>44227</v>
      </c>
      <c r="R106" s="615">
        <f t="shared" si="20"/>
        <v>4.9999999999999902</v>
      </c>
      <c r="S106" s="673">
        <f>IF(INDEX(Historical!$D$7:$D$1257,MATCH(B106,Historical!$B$7:$B$1281,0))=0,"n/a",(INDEX(Historical!$C$7:$C$1259,MATCH(B106,Historical!$B$7:$B$1281,0))/INDEX(Historical!$D$7:$D$1257,MATCH(B106,Historical!$B$7:$B$1281,0))-1)*100)</f>
        <v>5.2631578947368363</v>
      </c>
      <c r="T106" s="673">
        <f>IF(INDEX(Historical!$F$7:$F$1250,MATCH(B106,Historical!$B$7:$B$1281,0))=0,"n/a",((INDEX(Historical!$C$7:$C$1259,MATCH(B106,Historical!$B$7:$B$1281,0))/INDEX(Historical!$F$7:$F$1250,MATCH(B106,Historical!$B$7:$B$1281,0)))^(1/3)-1)*100)</f>
        <v>5.5667191978000741</v>
      </c>
      <c r="U106" s="673">
        <f>IF(INDEX(Historical!$H$7:$H$1250,MATCH(B106,Historical!$B$7:$B$1281,0))=0,"n/a",((INDEX(Historical!$C$7:$C$1259,MATCH(B106,Historical!$B$7:$B$1281,0))/INDEX(Historical!$H$7:$H$1250,MATCH(B106,Historical!$B$7:$B$1281,0)))^(1/5)-1)*100)</f>
        <v>5.9223841048812176</v>
      </c>
      <c r="V106" s="673">
        <f>IF(INDEX(Historical!$O$7:$O$1250,MATCH(B106,Historical!$B$7:$B$1281,0))=0,"n/a",((INDEX(Historical!$C$7:$C$1259,MATCH(B106,Historical!$B$7:$B$1281,0))/INDEX(Historical!$O$7:$O$1250,MATCH(B106,Historical!$B$7:$B$1281,0)))^(1/10)-1)*100)</f>
        <v>13.45139710456078</v>
      </c>
      <c r="W106" s="674">
        <f t="shared" si="21"/>
        <v>0.44028022210965706</v>
      </c>
      <c r="X106" s="675">
        <f t="shared" si="22"/>
        <v>0.25201634488856245</v>
      </c>
      <c r="Y106" s="632"/>
      <c r="Z106" s="624">
        <f t="shared" si="23"/>
        <v>6.8627450980392153</v>
      </c>
      <c r="AA106" s="853">
        <f t="shared" si="24"/>
        <v>26.803921568627448</v>
      </c>
      <c r="AB106" s="854">
        <v>12</v>
      </c>
      <c r="AC106" s="833">
        <v>3.06</v>
      </c>
      <c r="AD106" s="833">
        <v>1.77</v>
      </c>
      <c r="AE106" s="833">
        <v>1.83</v>
      </c>
      <c r="AF106" s="833">
        <v>5.33</v>
      </c>
      <c r="AG106" s="833">
        <v>22.900000000000002</v>
      </c>
      <c r="AH106" s="833">
        <v>86.6</v>
      </c>
      <c r="AI106" s="833">
        <v>10.040000000000001</v>
      </c>
      <c r="AJ106" s="833">
        <v>23.5</v>
      </c>
      <c r="AK106" s="833">
        <v>15</v>
      </c>
      <c r="AL106" s="845">
        <v>4400</v>
      </c>
      <c r="AM106" s="839">
        <v>1.3</v>
      </c>
      <c r="AN106" s="833">
        <v>0.14000000000000001</v>
      </c>
      <c r="AO106" s="711">
        <f t="shared" si="25"/>
        <v>-20.625502350359252</v>
      </c>
      <c r="AP106" s="712">
        <f t="shared" si="26"/>
        <v>6.1784192182681963</v>
      </c>
      <c r="AQ106" s="855">
        <f t="shared" si="27"/>
        <v>151.98315813278239</v>
      </c>
      <c r="AR106" s="624">
        <f>INDEX(Historical!$C$7:$C$1259,MATCH(B106,Historical!$B$7:$B$1281,0))*IF(AH106="n/a",1.03,IF(AH106&lt;0,1.01,IF(AH106&gt;10,1.1,(1+AH106/100))))</f>
        <v>0.22000000000000003</v>
      </c>
      <c r="AS106" s="853">
        <f t="shared" si="28"/>
        <v>0.24200000000000005</v>
      </c>
      <c r="AT106" s="853">
        <f t="shared" si="32"/>
        <v>0.26620000000000005</v>
      </c>
      <c r="AU106" s="853">
        <f t="shared" si="32"/>
        <v>0.29282000000000008</v>
      </c>
      <c r="AV106" s="853">
        <f t="shared" si="32"/>
        <v>0.32210200000000011</v>
      </c>
      <c r="AW106" s="624">
        <f t="shared" si="29"/>
        <v>1.3431220000000004</v>
      </c>
      <c r="AX106" s="719">
        <f t="shared" si="30"/>
        <v>1.6375542550597422</v>
      </c>
      <c r="AY106" s="900">
        <v>1.03</v>
      </c>
      <c r="AZ106" s="839">
        <v>240.89999999999998</v>
      </c>
      <c r="BA106" s="839">
        <v>-11.219999999999999</v>
      </c>
      <c r="BB106" s="839">
        <v>0.80999999999999994</v>
      </c>
      <c r="BC106" s="839">
        <v>35.049999999999997</v>
      </c>
      <c r="BE106" s="597">
        <v>2008</v>
      </c>
      <c r="BF106" s="865">
        <f t="shared" si="31"/>
        <v>1</v>
      </c>
      <c r="BG106" s="849">
        <v>6.9</v>
      </c>
    </row>
    <row r="107" spans="1:59" ht="11.25" customHeight="1" x14ac:dyDescent="0.2">
      <c r="A107" s="831" t="s">
        <v>560</v>
      </c>
      <c r="B107" s="842" t="s">
        <v>561</v>
      </c>
      <c r="C107" s="898" t="s">
        <v>178</v>
      </c>
      <c r="D107" s="898" t="s">
        <v>4271</v>
      </c>
      <c r="E107" s="705">
        <v>24</v>
      </c>
      <c r="F107" s="1139">
        <v>146</v>
      </c>
      <c r="G107" s="1139" t="s">
        <v>37</v>
      </c>
      <c r="H107" s="1139" t="s">
        <v>106</v>
      </c>
      <c r="I107" s="841">
        <v>21.32</v>
      </c>
      <c r="J107" s="624">
        <f t="shared" si="18"/>
        <v>8.4427767354596632</v>
      </c>
      <c r="K107" s="851">
        <v>0.45</v>
      </c>
      <c r="L107" s="854">
        <v>4</v>
      </c>
      <c r="M107" s="615">
        <f t="shared" si="19"/>
        <v>1.8</v>
      </c>
      <c r="N107" s="837" t="s">
        <v>122</v>
      </c>
      <c r="O107" s="707">
        <v>0.44500000000000001</v>
      </c>
      <c r="P107" s="606">
        <v>44224</v>
      </c>
      <c r="Q107" s="606">
        <v>44238</v>
      </c>
      <c r="R107" s="615">
        <f t="shared" si="20"/>
        <v>1.1235955056179785</v>
      </c>
      <c r="S107" s="673">
        <f>IF(INDEX(Historical!$D$7:$D$1257,MATCH(B107,Historical!$B$7:$B$1281,0))=0,"n/a",(INDEX(Historical!$C$7:$C$1259,MATCH(B107,Historical!$B$7:$B$1281,0))/INDEX(Historical!$D$7:$D$1257,MATCH(B107,Historical!$B$7:$B$1281,0))-1)*100)</f>
        <v>1.4245014245014342</v>
      </c>
      <c r="T107" s="673">
        <f>IF(INDEX(Historical!$F$7:$F$1250,MATCH(B107,Historical!$B$7:$B$1281,0))=0,"n/a",((INDEX(Historical!$C$7:$C$1259,MATCH(B107,Historical!$B$7:$B$1281,0))/INDEX(Historical!$F$7:$F$1250,MATCH(B107,Historical!$B$7:$B$1281,0)))^(1/3)-1)*100)</f>
        <v>2.2001154912370424</v>
      </c>
      <c r="U107" s="673">
        <f>IF(INDEX(Historical!$H$7:$H$1250,MATCH(B107,Historical!$B$7:$B$1281,0))=0,"n/a",((INDEX(Historical!$C$7:$C$1259,MATCH(B107,Historical!$B$7:$B$1281,0))/INDEX(Historical!$H$7:$H$1250,MATCH(B107,Historical!$B$7:$B$1281,0)))^(1/5)-1)*100)</f>
        <v>3.3447956891753616</v>
      </c>
      <c r="V107" s="673">
        <f>IF(INDEX(Historical!$O$7:$O$1250,MATCH(B107,Historical!$B$7:$B$1281,0))=0,"n/a",((INDEX(Historical!$C$7:$C$1259,MATCH(B107,Historical!$B$7:$B$1281,0))/INDEX(Historical!$O$7:$O$1250,MATCH(B107,Historical!$B$7:$B$1281,0)))^(1/10)-1)*100)</f>
        <v>4.5337136505148701</v>
      </c>
      <c r="W107" s="674">
        <f t="shared" si="21"/>
        <v>0.73776068517152837</v>
      </c>
      <c r="X107" s="675">
        <f t="shared" si="22"/>
        <v>0.47109798439089601</v>
      </c>
      <c r="Y107" s="843"/>
      <c r="Z107" s="624">
        <f t="shared" si="23"/>
        <v>87.804878048780495</v>
      </c>
      <c r="AA107" s="853">
        <f t="shared" si="24"/>
        <v>10.4</v>
      </c>
      <c r="AB107" s="854">
        <v>12</v>
      </c>
      <c r="AC107" s="833">
        <v>2.0499999999999998</v>
      </c>
      <c r="AD107" s="833" t="s">
        <v>136</v>
      </c>
      <c r="AE107" s="833">
        <v>1.68</v>
      </c>
      <c r="AF107" s="833">
        <v>1.9</v>
      </c>
      <c r="AG107" s="833">
        <v>17.899999999999999</v>
      </c>
      <c r="AH107" s="833">
        <v>9.1999999999999993</v>
      </c>
      <c r="AI107" s="833">
        <v>2.98</v>
      </c>
      <c r="AJ107" s="833">
        <v>7.1</v>
      </c>
      <c r="AK107" s="833">
        <v>-0.5</v>
      </c>
      <c r="AL107" s="845">
        <v>47430</v>
      </c>
      <c r="AM107" s="839">
        <v>0.3</v>
      </c>
      <c r="AN107" s="833">
        <v>1.19</v>
      </c>
      <c r="AO107" s="711">
        <f t="shared" si="25"/>
        <v>1.3875724246350245</v>
      </c>
      <c r="AP107" s="712">
        <f t="shared" si="26"/>
        <v>11.787572424635025</v>
      </c>
      <c r="AQ107" s="855">
        <f t="shared" si="27"/>
        <v>-6.2864885823702306</v>
      </c>
      <c r="AR107" s="624">
        <f>INDEX(Historical!$C$7:$C$1259,MATCH(B107,Historical!$B$7:$B$1281,0))*IF(AH107="n/a",1.03,IF(AH107&lt;0,1.01,IF(AH107&gt;10,1.1,(1+AH107/100))))</f>
        <v>1.9437600000000002</v>
      </c>
      <c r="AS107" s="853">
        <f t="shared" si="28"/>
        <v>2.0016840480000004</v>
      </c>
      <c r="AT107" s="853">
        <f t="shared" ref="AT107:AV126" si="33">IF($AK107="n/a",1.03*AS107,IF($AK107&lt;0,1.01*AS107,IF($AK107&gt;10,1.1*AS107,(1+$AK107/100)*AS107)))</f>
        <v>2.0217008884800003</v>
      </c>
      <c r="AU107" s="853">
        <f t="shared" si="33"/>
        <v>2.0419178973648004</v>
      </c>
      <c r="AV107" s="853">
        <f t="shared" si="33"/>
        <v>2.0623370763384483</v>
      </c>
      <c r="AW107" s="624">
        <f t="shared" si="29"/>
        <v>10.071399910183249</v>
      </c>
      <c r="AX107" s="719">
        <f t="shared" si="30"/>
        <v>47.239211586225373</v>
      </c>
      <c r="AY107" s="900">
        <v>1.35</v>
      </c>
      <c r="AZ107" s="839">
        <v>107.59</v>
      </c>
      <c r="BA107" s="839">
        <v>-15.06</v>
      </c>
      <c r="BB107" s="839">
        <v>0.57000000000000006</v>
      </c>
      <c r="BC107" s="839">
        <v>12.879999999999999</v>
      </c>
      <c r="BE107" s="597">
        <v>1998</v>
      </c>
      <c r="BF107" s="865">
        <f t="shared" si="31"/>
        <v>2</v>
      </c>
      <c r="BG107" s="849">
        <v>7.1999999999999993</v>
      </c>
    </row>
    <row r="108" spans="1:59" ht="11.25" customHeight="1" x14ac:dyDescent="0.2">
      <c r="A108" s="831" t="s">
        <v>570</v>
      </c>
      <c r="B108" s="842" t="s">
        <v>571</v>
      </c>
      <c r="C108" s="898" t="s">
        <v>131</v>
      </c>
      <c r="D108" s="898" t="s">
        <v>4264</v>
      </c>
      <c r="E108" s="705">
        <v>23</v>
      </c>
      <c r="F108" s="1139">
        <v>154</v>
      </c>
      <c r="G108" s="1139" t="s">
        <v>37</v>
      </c>
      <c r="H108" s="1139" t="s">
        <v>115</v>
      </c>
      <c r="I108" s="841">
        <v>79.48</v>
      </c>
      <c r="J108" s="624">
        <f t="shared" si="18"/>
        <v>3.0322093608454956</v>
      </c>
      <c r="K108" s="851">
        <v>0.60250000000000004</v>
      </c>
      <c r="L108" s="854">
        <v>4</v>
      </c>
      <c r="M108" s="615">
        <f t="shared" si="19"/>
        <v>2.41</v>
      </c>
      <c r="N108" s="837" t="s">
        <v>354</v>
      </c>
      <c r="O108" s="707">
        <v>0.5675</v>
      </c>
      <c r="P108" s="606">
        <v>44258</v>
      </c>
      <c r="Q108" s="606">
        <v>44286</v>
      </c>
      <c r="R108" s="615">
        <f t="shared" si="20"/>
        <v>6.167400881057274</v>
      </c>
      <c r="S108" s="673">
        <f>IF(INDEX(Historical!$D$7:$D$1257,MATCH(B108,Historical!$B$7:$B$1281,0))=0,"n/a",(INDEX(Historical!$C$7:$C$1259,MATCH(B108,Historical!$B$7:$B$1281,0))/INDEX(Historical!$D$7:$D$1257,MATCH(B108,Historical!$B$7:$B$1281,0))-1)*100)</f>
        <v>6.0747663551401709</v>
      </c>
      <c r="T108" s="673">
        <f>IF(INDEX(Historical!$F$7:$F$1250,MATCH(B108,Historical!$B$7:$B$1281,0))=0,"n/a",((INDEX(Historical!$C$7:$C$1259,MATCH(B108,Historical!$B$7:$B$1281,0))/INDEX(Historical!$F$7:$F$1250,MATCH(B108,Historical!$B$7:$B$1281,0)))^(1/3)-1)*100)</f>
        <v>6.1102697895698777</v>
      </c>
      <c r="U108" s="673">
        <f>IF(INDEX(Historical!$H$7:$H$1250,MATCH(B108,Historical!$B$7:$B$1281,0))=0,"n/a",((INDEX(Historical!$C$7:$C$1259,MATCH(B108,Historical!$B$7:$B$1281,0))/INDEX(Historical!$H$7:$H$1250,MATCH(B108,Historical!$B$7:$B$1281,0)))^(1/5)-1)*100)</f>
        <v>6.3314845194352376</v>
      </c>
      <c r="V108" s="673">
        <f>IF(INDEX(Historical!$O$7:$O$1250,MATCH(B108,Historical!$B$7:$B$1281,0))=0,"n/a",((INDEX(Historical!$C$7:$C$1259,MATCH(B108,Historical!$B$7:$B$1281,0))/INDEX(Historical!$O$7:$O$1250,MATCH(B108,Historical!$B$7:$B$1281,0)))^(1/10)-1)*100)</f>
        <v>8.2755003158608389</v>
      </c>
      <c r="W108" s="674">
        <f t="shared" si="21"/>
        <v>0.76508782282326826</v>
      </c>
      <c r="X108" s="675">
        <f t="shared" si="22"/>
        <v>1.2414675528304389</v>
      </c>
      <c r="Y108" s="631"/>
      <c r="Z108" s="624">
        <f t="shared" si="23"/>
        <v>67.887323943661983</v>
      </c>
      <c r="AA108" s="853">
        <f t="shared" si="24"/>
        <v>22.388732394366201</v>
      </c>
      <c r="AB108" s="854">
        <v>12</v>
      </c>
      <c r="AC108" s="833">
        <v>3.55</v>
      </c>
      <c r="AD108" s="833">
        <v>3.22</v>
      </c>
      <c r="AE108" s="833">
        <v>3.15</v>
      </c>
      <c r="AF108" s="833">
        <v>1.97</v>
      </c>
      <c r="AG108" s="833">
        <v>8.7999999999999989</v>
      </c>
      <c r="AH108" s="834">
        <v>26</v>
      </c>
      <c r="AI108" s="834">
        <v>6.4</v>
      </c>
      <c r="AJ108" s="833">
        <v>5.0999999999999996</v>
      </c>
      <c r="AK108" s="833">
        <v>7.0499999999999989</v>
      </c>
      <c r="AL108" s="845">
        <v>28000</v>
      </c>
      <c r="AM108" s="839">
        <v>0.3</v>
      </c>
      <c r="AN108" s="833">
        <v>1.28</v>
      </c>
      <c r="AO108" s="711">
        <f t="shared" si="25"/>
        <v>-13.025038514085468</v>
      </c>
      <c r="AP108" s="712">
        <f t="shared" si="26"/>
        <v>9.3636938802807332</v>
      </c>
      <c r="AQ108" s="855">
        <f t="shared" si="27"/>
        <v>40.009210517501195</v>
      </c>
      <c r="AR108" s="624">
        <f>INDEX(Historical!$C$7:$C$1259,MATCH(B108,Historical!$B$7:$B$1281,0))*IF(AH108="n/a",1.03,IF(AH108&lt;0,1.01,IF(AH108&gt;10,1.1,(1+AH108/100))))</f>
        <v>2.4970000000000003</v>
      </c>
      <c r="AS108" s="853">
        <f t="shared" si="28"/>
        <v>2.6568080000000003</v>
      </c>
      <c r="AT108" s="853">
        <f t="shared" si="33"/>
        <v>2.8441129640000002</v>
      </c>
      <c r="AU108" s="853">
        <f t="shared" si="33"/>
        <v>3.0446229279620001</v>
      </c>
      <c r="AV108" s="853">
        <f t="shared" si="33"/>
        <v>3.2592688443833211</v>
      </c>
      <c r="AW108" s="624">
        <f t="shared" si="29"/>
        <v>14.301812736345322</v>
      </c>
      <c r="AX108" s="719">
        <f t="shared" si="30"/>
        <v>17.994228405064572</v>
      </c>
      <c r="AY108" s="900">
        <v>0.31</v>
      </c>
      <c r="AZ108" s="839">
        <v>30.959999999999997</v>
      </c>
      <c r="BA108" s="839">
        <v>-19.650000000000002</v>
      </c>
      <c r="BB108" s="839">
        <v>-7.66</v>
      </c>
      <c r="BC108" s="839">
        <v>-7.89</v>
      </c>
      <c r="BE108" s="597">
        <v>1999</v>
      </c>
      <c r="BF108" s="865">
        <f t="shared" si="31"/>
        <v>2</v>
      </c>
      <c r="BG108" s="849">
        <v>2.8000000000000003</v>
      </c>
    </row>
    <row r="109" spans="1:59" ht="11.25" customHeight="1" x14ac:dyDescent="0.2">
      <c r="A109" s="831" t="s">
        <v>1129</v>
      </c>
      <c r="B109" s="842" t="s">
        <v>1130</v>
      </c>
      <c r="C109" s="898" t="s">
        <v>112</v>
      </c>
      <c r="D109" s="898" t="s">
        <v>4297</v>
      </c>
      <c r="E109" s="705">
        <v>12</v>
      </c>
      <c r="F109" s="1139">
        <v>309</v>
      </c>
      <c r="G109" s="1139" t="s">
        <v>115</v>
      </c>
      <c r="H109" s="1139" t="s">
        <v>115</v>
      </c>
      <c r="I109" s="841">
        <v>130.19</v>
      </c>
      <c r="J109" s="624">
        <f t="shared" si="18"/>
        <v>2.3350487748675013</v>
      </c>
      <c r="K109" s="844">
        <v>0.76</v>
      </c>
      <c r="L109" s="854">
        <v>4</v>
      </c>
      <c r="M109" s="615">
        <f t="shared" si="19"/>
        <v>3.04</v>
      </c>
      <c r="N109" s="837" t="s">
        <v>593</v>
      </c>
      <c r="O109" s="706">
        <v>0.73</v>
      </c>
      <c r="P109" s="606">
        <v>44270</v>
      </c>
      <c r="Q109" s="606">
        <v>44285</v>
      </c>
      <c r="R109" s="615">
        <f t="shared" si="20"/>
        <v>4.1095890410958944</v>
      </c>
      <c r="S109" s="673">
        <f>IF(INDEX(Historical!$D$7:$D$1257,MATCH(B109,Historical!$B$7:$B$1281,0))=0,"n/a",(INDEX(Historical!$C$7:$C$1259,MATCH(B109,Historical!$B$7:$B$1281,0))/INDEX(Historical!$D$7:$D$1257,MATCH(B109,Historical!$B$7:$B$1281,0))-1)*100)</f>
        <v>2.8169014084507005</v>
      </c>
      <c r="T109" s="673">
        <f>IF(INDEX(Historical!$F$7:$F$1250,MATCH(B109,Historical!$B$7:$B$1281,0))=0,"n/a",((INDEX(Historical!$C$7:$C$1259,MATCH(B109,Historical!$B$7:$B$1281,0))/INDEX(Historical!$F$7:$F$1250,MATCH(B109,Historical!$B$7:$B$1281,0)))^(1/3)-1)*100)</f>
        <v>6.7555682453010135</v>
      </c>
      <c r="U109" s="673">
        <f>IF(INDEX(Historical!$H$7:$H$1250,MATCH(B109,Historical!$B$7:$B$1281,0))=0,"n/a",((INDEX(Historical!$C$7:$C$1259,MATCH(B109,Historical!$B$7:$B$1281,0))/INDEX(Historical!$H$7:$H$1250,MATCH(B109,Historical!$B$7:$B$1281,0)))^(1/5)-1)*100)</f>
        <v>5.8259154710905259</v>
      </c>
      <c r="V109" s="673">
        <f>IF(INDEX(Historical!$O$7:$O$1250,MATCH(B109,Historical!$B$7:$B$1281,0))=0,"n/a",((INDEX(Historical!$C$7:$C$1259,MATCH(B109,Historical!$B$7:$B$1281,0))/INDEX(Historical!$O$7:$O$1250,MATCH(B109,Historical!$B$7:$B$1281,0)))^(1/10)-1)*100)</f>
        <v>10.457678047998641</v>
      </c>
      <c r="W109" s="674">
        <f t="shared" si="21"/>
        <v>0.55709455238062833</v>
      </c>
      <c r="X109" s="675">
        <f t="shared" si="22"/>
        <v>0.84433557552036598</v>
      </c>
      <c r="Y109" s="636" t="s">
        <v>284</v>
      </c>
      <c r="Z109" s="624">
        <f t="shared" si="23"/>
        <v>87.106017191977074</v>
      </c>
      <c r="AA109" s="853">
        <f t="shared" si="24"/>
        <v>37.303724928366762</v>
      </c>
      <c r="AB109" s="854">
        <v>12</v>
      </c>
      <c r="AC109" s="833">
        <v>3.49</v>
      </c>
      <c r="AD109" s="833">
        <v>2.4</v>
      </c>
      <c r="AE109" s="833">
        <v>2.85</v>
      </c>
      <c r="AF109" s="833">
        <v>3.6</v>
      </c>
      <c r="AG109" s="833">
        <v>10.5</v>
      </c>
      <c r="AH109" s="833">
        <v>7.0000000000000009</v>
      </c>
      <c r="AI109" s="833">
        <v>15.840000000000002</v>
      </c>
      <c r="AJ109" s="833">
        <v>6.9</v>
      </c>
      <c r="AK109" s="833">
        <v>15.559999999999999</v>
      </c>
      <c r="AL109" s="845">
        <v>50820</v>
      </c>
      <c r="AM109" s="839">
        <v>0.2</v>
      </c>
      <c r="AN109" s="833">
        <v>0.56999999999999995</v>
      </c>
      <c r="AO109" s="711">
        <f t="shared" si="25"/>
        <v>-29.142760682408735</v>
      </c>
      <c r="AP109" s="712">
        <f t="shared" si="26"/>
        <v>8.1609642459580272</v>
      </c>
      <c r="AQ109" s="855">
        <f t="shared" si="27"/>
        <v>144.30710158607098</v>
      </c>
      <c r="AR109" s="624">
        <f>INDEX(Historical!$C$7:$C$1259,MATCH(B109,Historical!$B$7:$B$1281,0))*IF(AH109="n/a",1.03,IF(AH109&lt;0,1.01,IF(AH109&gt;10,1.1,(1+AH109/100))))</f>
        <v>3.1244000000000001</v>
      </c>
      <c r="AS109" s="853">
        <f t="shared" si="28"/>
        <v>3.4368400000000006</v>
      </c>
      <c r="AT109" s="853">
        <f t="shared" si="33"/>
        <v>3.7805240000000011</v>
      </c>
      <c r="AU109" s="853">
        <f t="shared" si="33"/>
        <v>4.1585764000000012</v>
      </c>
      <c r="AV109" s="853">
        <f t="shared" si="33"/>
        <v>4.5744340400000016</v>
      </c>
      <c r="AW109" s="624">
        <f t="shared" si="29"/>
        <v>19.074774440000006</v>
      </c>
      <c r="AX109" s="719">
        <f t="shared" si="30"/>
        <v>14.651489699669717</v>
      </c>
      <c r="AY109" s="900">
        <v>1.1499999999999999</v>
      </c>
      <c r="AZ109" s="839">
        <v>130.77000000000001</v>
      </c>
      <c r="BA109" s="839">
        <v>-2.78</v>
      </c>
      <c r="BB109" s="839">
        <v>6.6199999999999992</v>
      </c>
      <c r="BC109" s="839">
        <v>23.71</v>
      </c>
      <c r="BE109" s="597">
        <v>2010</v>
      </c>
      <c r="BF109" s="865">
        <f t="shared" si="31"/>
        <v>0</v>
      </c>
      <c r="BG109" s="849">
        <v>4.9000000000000004</v>
      </c>
    </row>
    <row r="110" spans="1:59" s="744" customFormat="1" ht="11.25" customHeight="1" x14ac:dyDescent="0.2">
      <c r="A110" s="747" t="s">
        <v>1153</v>
      </c>
      <c r="B110" s="751" t="s">
        <v>1154</v>
      </c>
      <c r="C110" s="898" t="s">
        <v>108</v>
      </c>
      <c r="D110" s="898" t="s">
        <v>4273</v>
      </c>
      <c r="E110" s="727">
        <v>10</v>
      </c>
      <c r="F110" s="1139">
        <v>463</v>
      </c>
      <c r="G110" s="1138" t="s">
        <v>106</v>
      </c>
      <c r="H110" s="1138" t="s">
        <v>106</v>
      </c>
      <c r="I110" s="728">
        <v>32.4</v>
      </c>
      <c r="J110" s="729">
        <f t="shared" si="18"/>
        <v>3.7037037037037033</v>
      </c>
      <c r="K110" s="730">
        <v>0.6</v>
      </c>
      <c r="L110" s="731">
        <v>2</v>
      </c>
      <c r="M110" s="732">
        <f t="shared" si="19"/>
        <v>1.2</v>
      </c>
      <c r="N110" s="733" t="s">
        <v>608</v>
      </c>
      <c r="O110" s="734">
        <v>0.57999999999999996</v>
      </c>
      <c r="P110" s="1130">
        <v>44270</v>
      </c>
      <c r="Q110" s="1130">
        <v>44292</v>
      </c>
      <c r="R110" s="732">
        <f t="shared" si="20"/>
        <v>3.4482758620689689</v>
      </c>
      <c r="S110" s="673">
        <f>IF(INDEX(Historical!$D$7:$D$1257,MATCH(B110,Historical!$B$7:$B$1281,0))=0,"n/a",(INDEX(Historical!$C$7:$C$1259,MATCH(B110,Historical!$B$7:$B$1281,0))/INDEX(Historical!$D$7:$D$1257,MATCH(B110,Historical!$B$7:$B$1281,0))-1)*100)</f>
        <v>11.538461538461519</v>
      </c>
      <c r="T110" s="673">
        <f>IF(INDEX(Historical!$F$7:$F$1250,MATCH(B110,Historical!$B$7:$B$1281,0))=0,"n/a",((INDEX(Historical!$C$7:$C$1259,MATCH(B110,Historical!$B$7:$B$1281,0))/INDEX(Historical!$F$7:$F$1250,MATCH(B110,Historical!$B$7:$B$1281,0)))^(1/3)-1)*100)</f>
        <v>13.18511959629507</v>
      </c>
      <c r="U110" s="673">
        <f>IF(INDEX(Historical!$H$7:$H$1250,MATCH(B110,Historical!$B$7:$B$1281,0))=0,"n/a",((INDEX(Historical!$C$7:$C$1259,MATCH(B110,Historical!$B$7:$B$1281,0))/INDEX(Historical!$H$7:$H$1250,MATCH(B110,Historical!$B$7:$B$1281,0)))^(1/5)-1)*100)</f>
        <v>10.008210113886594</v>
      </c>
      <c r="V110" s="673">
        <f>IF(INDEX(Historical!$O$7:$O$1250,MATCH(B110,Historical!$B$7:$B$1281,0))=0,"n/a",((INDEX(Historical!$C$7:$C$1259,MATCH(B110,Historical!$B$7:$B$1281,0))/INDEX(Historical!$O$7:$O$1250,MATCH(B110,Historical!$B$7:$B$1281,0)))^(1/10)-1)*100)</f>
        <v>11.234574993260459</v>
      </c>
      <c r="W110" s="674">
        <f t="shared" si="21"/>
        <v>0.89084011810775643</v>
      </c>
      <c r="X110" s="675">
        <f t="shared" si="22"/>
        <v>0.81367561901517027</v>
      </c>
      <c r="Y110" s="745"/>
      <c r="Z110" s="729">
        <f t="shared" si="23"/>
        <v>57.41626794258373</v>
      </c>
      <c r="AA110" s="736">
        <f t="shared" si="24"/>
        <v>15.502392344497608</v>
      </c>
      <c r="AB110" s="731">
        <v>12</v>
      </c>
      <c r="AC110" s="737">
        <v>2.09</v>
      </c>
      <c r="AD110" s="737" t="s">
        <v>136</v>
      </c>
      <c r="AE110" s="737">
        <v>2.37</v>
      </c>
      <c r="AF110" s="737">
        <v>1.03</v>
      </c>
      <c r="AG110" s="737">
        <v>6.2</v>
      </c>
      <c r="AH110" s="737">
        <v>3.3000000000000003</v>
      </c>
      <c r="AI110" s="737">
        <v>-7.5200000000000005</v>
      </c>
      <c r="AJ110" s="737">
        <v>12.3</v>
      </c>
      <c r="AK110" s="737" t="s">
        <v>136</v>
      </c>
      <c r="AL110" s="738">
        <v>163.07</v>
      </c>
      <c r="AM110" s="739">
        <v>4.7</v>
      </c>
      <c r="AN110" s="737">
        <v>0.19</v>
      </c>
      <c r="AO110" s="740">
        <f t="shared" si="25"/>
        <v>-1.7904785269073109</v>
      </c>
      <c r="AP110" s="741">
        <f t="shared" si="26"/>
        <v>13.711913817590297</v>
      </c>
      <c r="AQ110" s="742">
        <f t="shared" si="27"/>
        <v>-15.758378946607687</v>
      </c>
      <c r="AR110" s="624">
        <f>INDEX(Historical!$C$7:$C$1259,MATCH(B110,Historical!$B$7:$B$1281,0))*IF(AH110="n/a",1.03,IF(AH110&lt;0,1.01,IF(AH110&gt;10,1.1,(1+AH110/100))))</f>
        <v>1.1982799999999998</v>
      </c>
      <c r="AS110" s="736">
        <f t="shared" si="28"/>
        <v>1.2102627999999997</v>
      </c>
      <c r="AT110" s="736">
        <f t="shared" si="33"/>
        <v>1.2465706839999997</v>
      </c>
      <c r="AU110" s="736">
        <f t="shared" si="33"/>
        <v>1.2839678045199998</v>
      </c>
      <c r="AV110" s="736">
        <f t="shared" si="33"/>
        <v>1.3224868386555999</v>
      </c>
      <c r="AW110" s="729">
        <f t="shared" si="29"/>
        <v>6.2615681271755985</v>
      </c>
      <c r="AX110" s="743">
        <f t="shared" si="30"/>
        <v>19.325827553011106</v>
      </c>
      <c r="AY110" s="901">
        <v>1.1499999999999999</v>
      </c>
      <c r="AZ110" s="739">
        <v>58.050000000000004</v>
      </c>
      <c r="BA110" s="739">
        <v>-19.46</v>
      </c>
      <c r="BB110" s="739">
        <v>10.63</v>
      </c>
      <c r="BC110" s="739">
        <v>28.389999999999997</v>
      </c>
      <c r="BD110" s="875"/>
      <c r="BE110" s="597">
        <v>2012</v>
      </c>
      <c r="BF110" s="865">
        <f t="shared" si="31"/>
        <v>0</v>
      </c>
      <c r="BG110" s="793">
        <v>0.5</v>
      </c>
    </row>
    <row r="111" spans="1:59" ht="11.25" customHeight="1" x14ac:dyDescent="0.2">
      <c r="A111" s="838" t="s">
        <v>568</v>
      </c>
      <c r="B111" s="842" t="s">
        <v>569</v>
      </c>
      <c r="C111" s="898" t="s">
        <v>108</v>
      </c>
      <c r="D111" s="898" t="s">
        <v>4269</v>
      </c>
      <c r="E111" s="705">
        <v>14</v>
      </c>
      <c r="F111" s="1139">
        <v>265</v>
      </c>
      <c r="G111" s="1139" t="s">
        <v>106</v>
      </c>
      <c r="H111" s="1139" t="s">
        <v>106</v>
      </c>
      <c r="I111" s="841">
        <v>119.77</v>
      </c>
      <c r="J111" s="624">
        <f t="shared" si="18"/>
        <v>2.0372380395758536</v>
      </c>
      <c r="K111" s="844">
        <v>0.61</v>
      </c>
      <c r="L111" s="854">
        <v>4</v>
      </c>
      <c r="M111" s="615">
        <f t="shared" si="19"/>
        <v>2.44</v>
      </c>
      <c r="N111" s="837" t="s">
        <v>248</v>
      </c>
      <c r="O111" s="706">
        <v>0.57999999999999996</v>
      </c>
      <c r="P111" s="606">
        <v>44160</v>
      </c>
      <c r="Q111" s="606">
        <v>44176</v>
      </c>
      <c r="R111" s="615">
        <f t="shared" si="20"/>
        <v>5.1724137931034528</v>
      </c>
      <c r="S111" s="673">
        <f>IF(INDEX(Historical!$D$7:$D$1257,MATCH(B111,Historical!$B$7:$B$1281,0))=0,"n/a",(INDEX(Historical!$C$7:$C$1259,MATCH(B111,Historical!$B$7:$B$1281,0))/INDEX(Historical!$D$7:$D$1257,MATCH(B111,Historical!$B$7:$B$1281,0))-1)*100)</f>
        <v>4.9107142857142794</v>
      </c>
      <c r="T111" s="673">
        <f>IF(INDEX(Historical!$F$7:$F$1250,MATCH(B111,Historical!$B$7:$B$1281,0))=0,"n/a",((INDEX(Historical!$C$7:$C$1259,MATCH(B111,Historical!$B$7:$B$1281,0))/INDEX(Historical!$F$7:$F$1250,MATCH(B111,Historical!$B$7:$B$1281,0)))^(1/3)-1)*100)</f>
        <v>18.284137094912744</v>
      </c>
      <c r="U111" s="673">
        <f>IF(INDEX(Historical!$H$7:$H$1250,MATCH(B111,Historical!$B$7:$B$1281,0))=0,"n/a",((INDEX(Historical!$C$7:$C$1259,MATCH(B111,Historical!$B$7:$B$1281,0))/INDEX(Historical!$H$7:$H$1250,MATCH(B111,Historical!$B$7:$B$1281,0)))^(1/5)-1)*100)</f>
        <v>15.36498246073117</v>
      </c>
      <c r="V111" s="673">
        <f>IF(INDEX(Historical!$O$7:$O$1250,MATCH(B111,Historical!$B$7:$B$1281,0))=0,"n/a",((INDEX(Historical!$C$7:$C$1259,MATCH(B111,Historical!$B$7:$B$1281,0))/INDEX(Historical!$O$7:$O$1250,MATCH(B111,Historical!$B$7:$B$1281,0)))^(1/10)-1)*100)</f>
        <v>14.070338756868072</v>
      </c>
      <c r="W111" s="674">
        <f t="shared" si="21"/>
        <v>1.0920122625499085</v>
      </c>
      <c r="X111" s="675">
        <f t="shared" si="22"/>
        <v>0.56697352253620548</v>
      </c>
      <c r="Y111" s="842"/>
      <c r="Z111" s="624">
        <f t="shared" si="23"/>
        <v>30.086313193588165</v>
      </c>
      <c r="AA111" s="853">
        <f t="shared" si="24"/>
        <v>14.768187422934648</v>
      </c>
      <c r="AB111" s="854">
        <v>12</v>
      </c>
      <c r="AC111" s="833">
        <v>8.11</v>
      </c>
      <c r="AD111" s="833" t="s">
        <v>136</v>
      </c>
      <c r="AE111" s="833">
        <v>2.42</v>
      </c>
      <c r="AF111" s="833">
        <v>5.01</v>
      </c>
      <c r="AG111" s="833">
        <v>26.5</v>
      </c>
      <c r="AH111" s="833">
        <v>-17.399999999999999</v>
      </c>
      <c r="AI111" s="833">
        <v>9.4499999999999993</v>
      </c>
      <c r="AJ111" s="833">
        <v>27.1</v>
      </c>
      <c r="AK111" s="833">
        <v>-4</v>
      </c>
      <c r="AL111" s="845">
        <v>5530</v>
      </c>
      <c r="AM111" s="839">
        <v>3.8</v>
      </c>
      <c r="AN111" s="833">
        <v>0.41</v>
      </c>
      <c r="AO111" s="711">
        <f t="shared" si="25"/>
        <v>2.6340330773723757</v>
      </c>
      <c r="AP111" s="712">
        <f t="shared" si="26"/>
        <v>17.402220500307024</v>
      </c>
      <c r="AQ111" s="855">
        <f t="shared" si="27"/>
        <v>81.338993770602144</v>
      </c>
      <c r="AR111" s="624">
        <f>INDEX(Historical!$C$7:$C$1259,MATCH(B111,Historical!$B$7:$B$1281,0))*IF(AH111="n/a",1.03,IF(AH111&lt;0,1.01,IF(AH111&gt;10,1.1,(1+AH111/100))))</f>
        <v>2.3734999999999999</v>
      </c>
      <c r="AS111" s="853">
        <f t="shared" si="28"/>
        <v>2.59779575</v>
      </c>
      <c r="AT111" s="853">
        <f t="shared" si="33"/>
        <v>2.6237737074999998</v>
      </c>
      <c r="AU111" s="853">
        <f t="shared" si="33"/>
        <v>2.650011444575</v>
      </c>
      <c r="AV111" s="853">
        <f t="shared" si="33"/>
        <v>2.6765115590207502</v>
      </c>
      <c r="AW111" s="624">
        <f t="shared" si="29"/>
        <v>12.921592461095749</v>
      </c>
      <c r="AX111" s="719">
        <f t="shared" si="30"/>
        <v>10.788672005590506</v>
      </c>
      <c r="AY111" s="900">
        <v>1.7</v>
      </c>
      <c r="AZ111" s="839">
        <v>260.21000000000004</v>
      </c>
      <c r="BA111" s="839">
        <v>-5.38</v>
      </c>
      <c r="BB111" s="839">
        <v>5.0299999999999994</v>
      </c>
      <c r="BC111" s="839">
        <v>50.860000000000007</v>
      </c>
      <c r="BE111" s="597">
        <v>2007</v>
      </c>
      <c r="BF111" s="865">
        <f t="shared" si="31"/>
        <v>1</v>
      </c>
      <c r="BG111" s="849">
        <v>9.5</v>
      </c>
    </row>
    <row r="112" spans="1:59" ht="11.25" customHeight="1" x14ac:dyDescent="0.2">
      <c r="A112" s="847" t="s">
        <v>4198</v>
      </c>
      <c r="B112" s="842" t="s">
        <v>4197</v>
      </c>
      <c r="C112" s="898" t="s">
        <v>131</v>
      </c>
      <c r="D112" s="898" t="s">
        <v>4264</v>
      </c>
      <c r="E112" s="867">
        <v>16</v>
      </c>
      <c r="F112" s="1139">
        <v>249</v>
      </c>
      <c r="G112" s="1139" t="s">
        <v>106</v>
      </c>
      <c r="H112" s="1139" t="s">
        <v>106</v>
      </c>
      <c r="I112" s="841">
        <v>53.63</v>
      </c>
      <c r="J112" s="624">
        <f t="shared" si="18"/>
        <v>3.9903039343650941</v>
      </c>
      <c r="K112" s="844">
        <v>0.53500000000000003</v>
      </c>
      <c r="L112" s="854">
        <v>4</v>
      </c>
      <c r="M112" s="615">
        <f t="shared" si="19"/>
        <v>2.14</v>
      </c>
      <c r="N112" s="607" t="s">
        <v>111</v>
      </c>
      <c r="O112" s="706">
        <v>0.505</v>
      </c>
      <c r="P112" s="606">
        <v>44154</v>
      </c>
      <c r="Q112" s="606">
        <v>44186</v>
      </c>
      <c r="R112" s="615">
        <f t="shared" si="20"/>
        <v>5.9405940594059459</v>
      </c>
      <c r="S112" s="673">
        <f>IF(INDEX(Historical!$D$7:$D$1257,MATCH(B112,Historical!$B$7:$B$1281,0))=0,"n/a",(INDEX(Historical!$C$7:$C$1259,MATCH(B112,Historical!$B$7:$B$1281,0))/INDEX(Historical!$D$7:$D$1257,MATCH(B112,Historical!$B$7:$B$1281,0))-1)*100)</f>
        <v>6.2176165803108807</v>
      </c>
      <c r="T112" s="673">
        <f>IF(INDEX(Historical!$F$7:$F$1250,MATCH(B112,Historical!$B$7:$B$1281,0))=0,"n/a",((INDEX(Historical!$C$7:$C$1259,MATCH(B112,Historical!$B$7:$B$1281,0))/INDEX(Historical!$F$7:$F$1250,MATCH(B112,Historical!$B$7:$B$1281,0)))^(1/3)-1)*100)</f>
        <v>9.0683956013261948</v>
      </c>
      <c r="U112" s="673">
        <f>IF(INDEX(Historical!$H$7:$H$1250,MATCH(B112,Historical!$B$7:$B$1281,0))=0,"n/a",((INDEX(Historical!$C$7:$C$1259,MATCH(B112,Historical!$B$7:$B$1281,0))/INDEX(Historical!$H$7:$H$1250,MATCH(B112,Historical!$B$7:$B$1281,0)))^(1/5)-1)*100)</f>
        <v>7.4690883262630292</v>
      </c>
      <c r="V112" s="673">
        <f>IF(INDEX(Historical!$O$7:$O$1250,MATCH(B112,Historical!$B$7:$B$1281,0))=0,"n/a",((INDEX(Historical!$C$7:$C$1259,MATCH(B112,Historical!$B$7:$B$1281,0))/INDEX(Historical!$O$7:$O$1250,MATCH(B112,Historical!$B$7:$B$1281,0)))^(1/10)-1)*100)</f>
        <v>5.2409779148925306</v>
      </c>
      <c r="W112" s="674">
        <f t="shared" si="21"/>
        <v>1.4251325702096929</v>
      </c>
      <c r="X112" s="675">
        <f t="shared" si="22"/>
        <v>2.4896961087543432</v>
      </c>
      <c r="Y112" s="843" t="s">
        <v>4199</v>
      </c>
      <c r="Z112" s="624">
        <f t="shared" si="23"/>
        <v>77.25631768953069</v>
      </c>
      <c r="AA112" s="853">
        <f t="shared" si="24"/>
        <v>19.361010830324911</v>
      </c>
      <c r="AB112" s="854">
        <v>12</v>
      </c>
      <c r="AC112" s="833">
        <v>2.77</v>
      </c>
      <c r="AD112" s="833">
        <v>3.28</v>
      </c>
      <c r="AE112" s="833">
        <v>2.5</v>
      </c>
      <c r="AF112" s="833">
        <v>1.39</v>
      </c>
      <c r="AG112" s="833">
        <v>7.3</v>
      </c>
      <c r="AH112" s="833">
        <v>11.600000000000001</v>
      </c>
      <c r="AI112" s="833">
        <v>6.58</v>
      </c>
      <c r="AJ112" s="833">
        <v>3</v>
      </c>
      <c r="AK112" s="833">
        <v>5.8999999999999995</v>
      </c>
      <c r="AL112" s="845">
        <v>12400</v>
      </c>
      <c r="AM112" s="839">
        <v>0.1</v>
      </c>
      <c r="AN112" s="833">
        <v>1.1599999999999999</v>
      </c>
      <c r="AO112" s="711">
        <f t="shared" si="25"/>
        <v>-7.9016185696967884</v>
      </c>
      <c r="AP112" s="712">
        <f t="shared" si="26"/>
        <v>11.459392260628123</v>
      </c>
      <c r="AQ112" s="855">
        <f t="shared" si="27"/>
        <v>9.365452709206167</v>
      </c>
      <c r="AR112" s="624">
        <f>INDEX(Historical!$C$7:$C$1259,MATCH(B112,Historical!$B$7:$B$1281,0))*IF(AH112="n/a",1.03,IF(AH112&lt;0,1.01,IF(AH112&gt;10,1.1,(1+AH112/100))))</f>
        <v>2.2549999999999999</v>
      </c>
      <c r="AS112" s="853">
        <f t="shared" si="28"/>
        <v>2.4033790000000002</v>
      </c>
      <c r="AT112" s="853">
        <f t="shared" si="33"/>
        <v>2.5451783610000001</v>
      </c>
      <c r="AU112" s="853">
        <f t="shared" si="33"/>
        <v>2.6953438842990001</v>
      </c>
      <c r="AV112" s="853">
        <f t="shared" si="33"/>
        <v>2.8543691734726409</v>
      </c>
      <c r="AW112" s="624">
        <f t="shared" si="29"/>
        <v>12.75327041877164</v>
      </c>
      <c r="AX112" s="719">
        <f t="shared" si="30"/>
        <v>23.780105200021705</v>
      </c>
      <c r="AY112" s="900">
        <v>0.38</v>
      </c>
      <c r="AZ112" s="839">
        <v>27.66</v>
      </c>
      <c r="BA112" s="839">
        <v>-26.69</v>
      </c>
      <c r="BB112" s="839">
        <v>-0.52</v>
      </c>
      <c r="BC112" s="839">
        <v>-4.17</v>
      </c>
      <c r="BE112" s="597">
        <v>2005</v>
      </c>
      <c r="BF112" s="865">
        <f t="shared" si="31"/>
        <v>1</v>
      </c>
      <c r="BG112" s="849">
        <v>2.4</v>
      </c>
    </row>
    <row r="113" spans="1:59" ht="11.25" customHeight="1" x14ac:dyDescent="0.2">
      <c r="A113" s="831" t="s">
        <v>1163</v>
      </c>
      <c r="B113" s="842" t="s">
        <v>1164</v>
      </c>
      <c r="C113" s="898" t="s">
        <v>4254</v>
      </c>
      <c r="D113" s="898" t="s">
        <v>4255</v>
      </c>
      <c r="E113" s="705">
        <v>12</v>
      </c>
      <c r="F113" s="1139">
        <v>308</v>
      </c>
      <c r="G113" s="1139" t="s">
        <v>106</v>
      </c>
      <c r="H113" s="1139" t="s">
        <v>106</v>
      </c>
      <c r="I113" s="841">
        <v>125.7</v>
      </c>
      <c r="J113" s="624">
        <f t="shared" si="18"/>
        <v>3.1821797931583138</v>
      </c>
      <c r="K113" s="844">
        <v>1</v>
      </c>
      <c r="L113" s="854">
        <v>4</v>
      </c>
      <c r="M113" s="615">
        <f t="shared" si="19"/>
        <v>4</v>
      </c>
      <c r="N113" s="837" t="s">
        <v>318</v>
      </c>
      <c r="O113" s="706">
        <v>0.9</v>
      </c>
      <c r="P113" s="606">
        <v>44267</v>
      </c>
      <c r="Q113" s="606">
        <v>44286</v>
      </c>
      <c r="R113" s="615">
        <f t="shared" si="20"/>
        <v>11.111111111111107</v>
      </c>
      <c r="S113" s="673">
        <f>IF(INDEX(Historical!$D$7:$D$1257,MATCH(B113,Historical!$B$7:$B$1281,0))=0,"n/a",(INDEX(Historical!$C$7:$C$1259,MATCH(B113,Historical!$B$7:$B$1281,0))/INDEX(Historical!$D$7:$D$1257,MATCH(B113,Historical!$B$7:$B$1281,0))-1)*100)</f>
        <v>1.1235955056179803</v>
      </c>
      <c r="T113" s="673">
        <f>IF(INDEX(Historical!$F$7:$F$1250,MATCH(B113,Historical!$B$7:$B$1281,0))=0,"n/a",((INDEX(Historical!$C$7:$C$1259,MATCH(B113,Historical!$B$7:$B$1281,0))/INDEX(Historical!$F$7:$F$1250,MATCH(B113,Historical!$B$7:$B$1281,0)))^(1/3)-1)*100)</f>
        <v>4.8856246288386806</v>
      </c>
      <c r="U113" s="673">
        <f>IF(INDEX(Historical!$H$7:$H$1250,MATCH(B113,Historical!$B$7:$B$1281,0))=0,"n/a",((INDEX(Historical!$C$7:$C$1259,MATCH(B113,Historical!$B$7:$B$1281,0))/INDEX(Historical!$H$7:$H$1250,MATCH(B113,Historical!$B$7:$B$1281,0)))^(1/5)-1)*100)</f>
        <v>9.9539654079581652</v>
      </c>
      <c r="V113" s="673">
        <f>IF(INDEX(Historical!$O$7:$O$1250,MATCH(B113,Historical!$B$7:$B$1281,0))=0,"n/a",((INDEX(Historical!$C$7:$C$1259,MATCH(B113,Historical!$B$7:$B$1281,0))/INDEX(Historical!$O$7:$O$1250,MATCH(B113,Historical!$B$7:$B$1281,0)))^(1/10)-1)*100)</f>
        <v>24.573093961551741</v>
      </c>
      <c r="W113" s="674">
        <f t="shared" si="21"/>
        <v>0.40507578832086116</v>
      </c>
      <c r="X113" s="675">
        <f t="shared" si="22"/>
        <v>0.61825872099119028</v>
      </c>
      <c r="Y113" s="646" t="s">
        <v>4573</v>
      </c>
      <c r="Z113" s="624">
        <f t="shared" si="23"/>
        <v>118.69436201780414</v>
      </c>
      <c r="AA113" s="853">
        <f t="shared" si="24"/>
        <v>37.299703264094958</v>
      </c>
      <c r="AB113" s="854">
        <v>12</v>
      </c>
      <c r="AC113" s="833">
        <v>3.37</v>
      </c>
      <c r="AD113" s="833">
        <v>6.41</v>
      </c>
      <c r="AE113" s="833">
        <v>12.57</v>
      </c>
      <c r="AF113" s="833">
        <v>6.99</v>
      </c>
      <c r="AG113" s="833">
        <v>18</v>
      </c>
      <c r="AH113" s="833">
        <v>3.9</v>
      </c>
      <c r="AI113" s="833">
        <v>10.280000000000001</v>
      </c>
      <c r="AJ113" s="833">
        <v>16.100000000000001</v>
      </c>
      <c r="AK113" s="833">
        <v>6</v>
      </c>
      <c r="AL113" s="845">
        <v>16830</v>
      </c>
      <c r="AM113" s="839">
        <v>0.4</v>
      </c>
      <c r="AN113" s="833">
        <v>2.21</v>
      </c>
      <c r="AO113" s="711">
        <f t="shared" si="25"/>
        <v>-24.163558062978481</v>
      </c>
      <c r="AP113" s="712">
        <f t="shared" si="26"/>
        <v>13.136145201116479</v>
      </c>
      <c r="AQ113" s="855">
        <f t="shared" si="27"/>
        <v>240.40820320186421</v>
      </c>
      <c r="AR113" s="624">
        <f>INDEX(Historical!$C$7:$C$1259,MATCH(B113,Historical!$B$7:$B$1281,0))*IF(AH113="n/a",1.03,IF(AH113&lt;0,1.01,IF(AH113&gt;10,1.1,(1+AH113/100))))</f>
        <v>3.7403999999999997</v>
      </c>
      <c r="AS113" s="853">
        <f t="shared" si="28"/>
        <v>4.1144400000000001</v>
      </c>
      <c r="AT113" s="853">
        <f t="shared" si="33"/>
        <v>4.3613064000000001</v>
      </c>
      <c r="AU113" s="853">
        <f t="shared" si="33"/>
        <v>4.6229847840000007</v>
      </c>
      <c r="AV113" s="853">
        <f t="shared" si="33"/>
        <v>4.9003638710400006</v>
      </c>
      <c r="AW113" s="624">
        <f t="shared" si="29"/>
        <v>21.739495055039999</v>
      </c>
      <c r="AX113" s="719">
        <f t="shared" si="30"/>
        <v>17.294745469403342</v>
      </c>
      <c r="AY113" s="900">
        <v>0.21</v>
      </c>
      <c r="AZ113" s="839">
        <v>72.899999999999991</v>
      </c>
      <c r="BA113" s="839">
        <v>-4.4799999999999995</v>
      </c>
      <c r="BB113" s="839">
        <v>9.08</v>
      </c>
      <c r="BC113" s="839">
        <v>17.09</v>
      </c>
      <c r="BE113" s="597">
        <v>2010</v>
      </c>
      <c r="BF113" s="865">
        <f t="shared" si="31"/>
        <v>0</v>
      </c>
      <c r="BG113" s="849">
        <v>5.0999999999999996</v>
      </c>
    </row>
    <row r="114" spans="1:59" ht="11.25" customHeight="1" x14ac:dyDescent="0.2">
      <c r="A114" s="831" t="s">
        <v>1178</v>
      </c>
      <c r="B114" s="842" t="s">
        <v>1179</v>
      </c>
      <c r="C114" s="898" t="s">
        <v>108</v>
      </c>
      <c r="D114" s="898" t="s">
        <v>118</v>
      </c>
      <c r="E114" s="705">
        <v>11</v>
      </c>
      <c r="F114" s="1139">
        <v>339</v>
      </c>
      <c r="G114" s="1139" t="s">
        <v>37</v>
      </c>
      <c r="H114" s="1139" t="s">
        <v>37</v>
      </c>
      <c r="I114" s="841">
        <v>52.54</v>
      </c>
      <c r="J114" s="624">
        <f t="shared" si="18"/>
        <v>3.5020936429387133</v>
      </c>
      <c r="K114" s="844">
        <v>0.46</v>
      </c>
      <c r="L114" s="854">
        <v>4</v>
      </c>
      <c r="M114" s="615">
        <f t="shared" si="19"/>
        <v>1.84</v>
      </c>
      <c r="N114" s="837" t="s">
        <v>148</v>
      </c>
      <c r="O114" s="706">
        <v>0.44</v>
      </c>
      <c r="P114" s="606">
        <v>44172</v>
      </c>
      <c r="Q114" s="606">
        <v>44180</v>
      </c>
      <c r="R114" s="615">
        <f t="shared" si="20"/>
        <v>4.5454545454545494</v>
      </c>
      <c r="S114" s="673">
        <f>IF(INDEX(Historical!$D$7:$D$1257,MATCH(B114,Historical!$B$7:$B$1281,0))=0,"n/a",(INDEX(Historical!$C$7:$C$1259,MATCH(B114,Historical!$B$7:$B$1281,0))/INDEX(Historical!$D$7:$D$1257,MATCH(B114,Historical!$B$7:$B$1281,0))-1)*100)</f>
        <v>5.9523809523809534</v>
      </c>
      <c r="T114" s="673">
        <f>IF(INDEX(Historical!$F$7:$F$1250,MATCH(B114,Historical!$B$7:$B$1281,0))=0,"n/a",((INDEX(Historical!$C$7:$C$1259,MATCH(B114,Historical!$B$7:$B$1281,0))/INDEX(Historical!$F$7:$F$1250,MATCH(B114,Historical!$B$7:$B$1281,0)))^(1/3)-1)*100)</f>
        <v>7.3212782606484783</v>
      </c>
      <c r="U114" s="673">
        <f>IF(INDEX(Historical!$H$7:$H$1250,MATCH(B114,Historical!$B$7:$B$1281,0))=0,"n/a",((INDEX(Historical!$C$7:$C$1259,MATCH(B114,Historical!$B$7:$B$1281,0))/INDEX(Historical!$H$7:$H$1250,MATCH(B114,Historical!$B$7:$B$1281,0)))^(1/5)-1)*100)</f>
        <v>12.22354940932593</v>
      </c>
      <c r="V114" s="673">
        <f>IF(INDEX(Historical!$O$7:$O$1250,MATCH(B114,Historical!$B$7:$B$1281,0))=0,"n/a",((INDEX(Historical!$C$7:$C$1259,MATCH(B114,Historical!$B$7:$B$1281,0))/INDEX(Historical!$O$7:$O$1250,MATCH(B114,Historical!$B$7:$B$1281,0)))^(1/10)-1)*100)</f>
        <v>30.955539968035396</v>
      </c>
      <c r="W114" s="674">
        <f t="shared" si="21"/>
        <v>0.39487437214624371</v>
      </c>
      <c r="X114" s="675">
        <f t="shared" si="22"/>
        <v>0.65366574381422082</v>
      </c>
      <c r="Y114" s="646"/>
      <c r="Z114" s="624">
        <f t="shared" si="23"/>
        <v>29.773462783171524</v>
      </c>
      <c r="AA114" s="853">
        <f t="shared" si="24"/>
        <v>8.5016181229773462</v>
      </c>
      <c r="AB114" s="854">
        <v>12</v>
      </c>
      <c r="AC114" s="833">
        <v>6.18</v>
      </c>
      <c r="AD114" s="833" t="s">
        <v>136</v>
      </c>
      <c r="AE114" s="833">
        <v>0.82</v>
      </c>
      <c r="AF114" s="833">
        <v>1.21</v>
      </c>
      <c r="AG114" s="833">
        <v>15</v>
      </c>
      <c r="AH114" s="833">
        <v>-1</v>
      </c>
      <c r="AI114" s="833">
        <v>-2.7</v>
      </c>
      <c r="AJ114" s="833">
        <v>18.7</v>
      </c>
      <c r="AK114" s="833">
        <v>-3.1</v>
      </c>
      <c r="AL114" s="845">
        <v>5780</v>
      </c>
      <c r="AM114" s="839">
        <v>3.04</v>
      </c>
      <c r="AN114" s="833">
        <v>0.31</v>
      </c>
      <c r="AO114" s="711">
        <f t="shared" si="25"/>
        <v>7.2240249292872978</v>
      </c>
      <c r="AP114" s="712">
        <f t="shared" si="26"/>
        <v>15.725643052264644</v>
      </c>
      <c r="AQ114" s="855">
        <f t="shared" si="27"/>
        <v>-32.383572249858986</v>
      </c>
      <c r="AR114" s="624">
        <f>INDEX(Historical!$C$7:$C$1259,MATCH(B114,Historical!$B$7:$B$1281,0))*IF(AH114="n/a",1.03,IF(AH114&lt;0,1.01,IF(AH114&gt;10,1.1,(1+AH114/100))))</f>
        <v>1.7978000000000001</v>
      </c>
      <c r="AS114" s="853">
        <f t="shared" si="28"/>
        <v>1.8157780000000001</v>
      </c>
      <c r="AT114" s="853">
        <f t="shared" si="33"/>
        <v>1.8339357800000002</v>
      </c>
      <c r="AU114" s="853">
        <f t="shared" si="33"/>
        <v>1.8522751378000002</v>
      </c>
      <c r="AV114" s="853">
        <f t="shared" si="33"/>
        <v>1.8707978891780002</v>
      </c>
      <c r="AW114" s="624">
        <f t="shared" si="29"/>
        <v>9.170586806978001</v>
      </c>
      <c r="AX114" s="719">
        <f t="shared" si="30"/>
        <v>17.454485738443093</v>
      </c>
      <c r="AY114" s="900">
        <v>1.17</v>
      </c>
      <c r="AZ114" s="839">
        <v>78.95</v>
      </c>
      <c r="BA114" s="839">
        <v>-21.32</v>
      </c>
      <c r="BB114" s="839">
        <v>-2.5</v>
      </c>
      <c r="BC114" s="839">
        <v>2.1800000000000002</v>
      </c>
      <c r="BE114" s="597">
        <v>2010</v>
      </c>
      <c r="BF114" s="865">
        <f t="shared" si="31"/>
        <v>0</v>
      </c>
      <c r="BG114" s="849">
        <v>5.6000000000000005</v>
      </c>
    </row>
    <row r="115" spans="1:59" ht="11.25" customHeight="1" x14ac:dyDescent="0.2">
      <c r="A115" s="831" t="s">
        <v>579</v>
      </c>
      <c r="B115" s="842" t="s">
        <v>580</v>
      </c>
      <c r="C115" s="898" t="s">
        <v>112</v>
      </c>
      <c r="D115" s="898" t="s">
        <v>4267</v>
      </c>
      <c r="E115" s="705">
        <v>22</v>
      </c>
      <c r="F115" s="1139">
        <v>160</v>
      </c>
      <c r="G115" s="1139" t="s">
        <v>106</v>
      </c>
      <c r="H115" s="1139" t="s">
        <v>106</v>
      </c>
      <c r="I115" s="841">
        <v>46.37</v>
      </c>
      <c r="J115" s="624">
        <f t="shared" si="18"/>
        <v>2.4153547552296746</v>
      </c>
      <c r="K115" s="844">
        <v>0.28000000000000003</v>
      </c>
      <c r="L115" s="854">
        <v>4</v>
      </c>
      <c r="M115" s="615">
        <f t="shared" si="19"/>
        <v>1.1200000000000001</v>
      </c>
      <c r="N115" s="837" t="s">
        <v>465</v>
      </c>
      <c r="O115" s="706">
        <v>0.25</v>
      </c>
      <c r="P115" s="606">
        <v>44229</v>
      </c>
      <c r="Q115" s="606">
        <v>44258</v>
      </c>
      <c r="R115" s="615">
        <f t="shared" si="20"/>
        <v>12.000000000000011</v>
      </c>
      <c r="S115" s="673">
        <f>IF(INDEX(Historical!$D$7:$D$1257,MATCH(B115,Historical!$B$7:$B$1281,0))=0,"n/a",(INDEX(Historical!$C$7:$C$1259,MATCH(B115,Historical!$B$7:$B$1281,0))/INDEX(Historical!$D$7:$D$1257,MATCH(B115,Historical!$B$7:$B$1281,0))-1)*100)</f>
        <v>14.942528735632177</v>
      </c>
      <c r="T115" s="673">
        <f>IF(INDEX(Historical!$F$7:$F$1250,MATCH(B115,Historical!$B$7:$B$1281,0))=0,"n/a",((INDEX(Historical!$C$7:$C$1259,MATCH(B115,Historical!$B$7:$B$1281,0))/INDEX(Historical!$F$7:$F$1250,MATCH(B115,Historical!$B$7:$B$1281,0)))^(1/3)-1)*100)</f>
        <v>16.039720840319482</v>
      </c>
      <c r="U115" s="673">
        <f>IF(INDEX(Historical!$H$7:$H$1250,MATCH(B115,Historical!$B$7:$B$1281,0))=0,"n/a",((INDEX(Historical!$C$7:$C$1259,MATCH(B115,Historical!$B$7:$B$1281,0))/INDEX(Historical!$H$7:$H$1250,MATCH(B115,Historical!$B$7:$B$1281,0)))^(1/5)-1)*100)</f>
        <v>12.295510705682089</v>
      </c>
      <c r="V115" s="673">
        <f>IF(INDEX(Historical!$O$7:$O$1250,MATCH(B115,Historical!$B$7:$B$1281,0))=0,"n/a",((INDEX(Historical!$C$7:$C$1259,MATCH(B115,Historical!$B$7:$B$1281,0))/INDEX(Historical!$O$7:$O$1250,MATCH(B115,Historical!$B$7:$B$1281,0)))^(1/10)-1)*100)</f>
        <v>16.890191605646486</v>
      </c>
      <c r="W115" s="674">
        <f t="shared" si="21"/>
        <v>0.72796750876240091</v>
      </c>
      <c r="X115" s="675">
        <f t="shared" si="22"/>
        <v>1.1177737005165536</v>
      </c>
      <c r="Y115" s="637"/>
      <c r="Z115" s="624">
        <f t="shared" si="23"/>
        <v>75.167785234899327</v>
      </c>
      <c r="AA115" s="853">
        <f t="shared" si="24"/>
        <v>31.120805369127517</v>
      </c>
      <c r="AB115" s="854">
        <v>12</v>
      </c>
      <c r="AC115" s="833">
        <v>1.49</v>
      </c>
      <c r="AD115" s="833">
        <v>3.86</v>
      </c>
      <c r="AE115" s="833">
        <v>4.71</v>
      </c>
      <c r="AF115" s="833">
        <v>9.7200000000000006</v>
      </c>
      <c r="AG115" s="833">
        <v>31.1</v>
      </c>
      <c r="AH115" s="833">
        <v>8.4</v>
      </c>
      <c r="AI115" s="833">
        <v>9.94</v>
      </c>
      <c r="AJ115" s="833">
        <v>11</v>
      </c>
      <c r="AK115" s="833">
        <v>8.0399999999999991</v>
      </c>
      <c r="AL115" s="845">
        <v>26610</v>
      </c>
      <c r="AM115" s="839">
        <v>0.1</v>
      </c>
      <c r="AN115" s="833">
        <v>0.15</v>
      </c>
      <c r="AO115" s="711">
        <f t="shared" si="25"/>
        <v>-16.409939908215755</v>
      </c>
      <c r="AP115" s="712">
        <f t="shared" si="26"/>
        <v>14.710865460911764</v>
      </c>
      <c r="AQ115" s="855">
        <f t="shared" si="27"/>
        <v>266.66316858205278</v>
      </c>
      <c r="AR115" s="624">
        <f>INDEX(Historical!$C$7:$C$1259,MATCH(B115,Historical!$B$7:$B$1281,0))*IF(AH115="n/a",1.03,IF(AH115&lt;0,1.01,IF(AH115&gt;10,1.1,(1+AH115/100))))</f>
        <v>1.0840000000000001</v>
      </c>
      <c r="AS115" s="853">
        <f t="shared" si="28"/>
        <v>1.1917496000000001</v>
      </c>
      <c r="AT115" s="853">
        <f t="shared" si="33"/>
        <v>1.2875662678400002</v>
      </c>
      <c r="AU115" s="853">
        <f t="shared" si="33"/>
        <v>1.3910865957743361</v>
      </c>
      <c r="AV115" s="853">
        <f t="shared" si="33"/>
        <v>1.5029299580745927</v>
      </c>
      <c r="AW115" s="624">
        <f t="shared" si="29"/>
        <v>6.4573324216889292</v>
      </c>
      <c r="AX115" s="719">
        <f t="shared" si="30"/>
        <v>13.92566836680813</v>
      </c>
      <c r="AY115" s="900">
        <v>1.24</v>
      </c>
      <c r="AZ115" s="839">
        <v>74.989999999999995</v>
      </c>
      <c r="BA115" s="839">
        <v>-10.639999999999999</v>
      </c>
      <c r="BB115" s="839">
        <v>-4.1300000000000008</v>
      </c>
      <c r="BC115" s="839">
        <v>1.82</v>
      </c>
      <c r="BE115" s="597">
        <v>2000</v>
      </c>
      <c r="BF115" s="865">
        <f t="shared" si="31"/>
        <v>2</v>
      </c>
      <c r="BG115" s="849">
        <v>21.4</v>
      </c>
    </row>
    <row r="116" spans="1:59" ht="11.25" customHeight="1" x14ac:dyDescent="0.2">
      <c r="A116" s="831" t="s">
        <v>575</v>
      </c>
      <c r="B116" s="842" t="s">
        <v>576</v>
      </c>
      <c r="C116" s="898" t="s">
        <v>108</v>
      </c>
      <c r="D116" s="898" t="s">
        <v>4269</v>
      </c>
      <c r="E116" s="705">
        <v>22</v>
      </c>
      <c r="F116" s="1139">
        <v>157</v>
      </c>
      <c r="G116" s="1139" t="s">
        <v>106</v>
      </c>
      <c r="H116" s="1139" t="s">
        <v>106</v>
      </c>
      <c r="I116" s="841">
        <v>303.91000000000003</v>
      </c>
      <c r="J116" s="624">
        <f t="shared" si="18"/>
        <v>1.013457931624494</v>
      </c>
      <c r="K116" s="851">
        <v>0.77</v>
      </c>
      <c r="L116" s="854">
        <v>4</v>
      </c>
      <c r="M116" s="615">
        <f t="shared" si="19"/>
        <v>3.08</v>
      </c>
      <c r="N116" s="837" t="s">
        <v>325</v>
      </c>
      <c r="O116" s="707">
        <v>0.72</v>
      </c>
      <c r="P116" s="606">
        <v>43979</v>
      </c>
      <c r="Q116" s="606">
        <v>44000</v>
      </c>
      <c r="R116" s="615">
        <f t="shared" si="20"/>
        <v>6.94444444444445</v>
      </c>
      <c r="S116" s="673">
        <f>IF(INDEX(Historical!$D$7:$D$1257,MATCH(B116,Historical!$B$7:$B$1281,0))=0,"n/a",(INDEX(Historical!$C$7:$C$1259,MATCH(B116,Historical!$B$7:$B$1281,0))/INDEX(Historical!$D$7:$D$1257,MATCH(B116,Historical!$B$7:$B$1281,0))-1)*100)</f>
        <v>8.2142857142857082</v>
      </c>
      <c r="T116" s="673">
        <f>IF(INDEX(Historical!$F$7:$F$1250,MATCH(B116,Historical!$B$7:$B$1281,0))=0,"n/a",((INDEX(Historical!$C$7:$C$1259,MATCH(B116,Historical!$B$7:$B$1281,0))/INDEX(Historical!$F$7:$F$1250,MATCH(B116,Historical!$B$7:$B$1281,0)))^(1/3)-1)*100)</f>
        <v>11.5994476127238</v>
      </c>
      <c r="U116" s="673">
        <f>IF(INDEX(Historical!$H$7:$H$1250,MATCH(B116,Historical!$B$7:$B$1281,0))=0,"n/a",((INDEX(Historical!$C$7:$C$1259,MATCH(B116,Historical!$B$7:$B$1281,0))/INDEX(Historical!$H$7:$H$1250,MATCH(B116,Historical!$B$7:$B$1281,0)))^(1/5)-1)*100)</f>
        <v>12.121604391816842</v>
      </c>
      <c r="V116" s="673">
        <f>IF(INDEX(Historical!$O$7:$O$1250,MATCH(B116,Historical!$B$7:$B$1281,0))=0,"n/a",((INDEX(Historical!$C$7:$C$1259,MATCH(B116,Historical!$B$7:$B$1281,0))/INDEX(Historical!$O$7:$O$1250,MATCH(B116,Historical!$B$7:$B$1281,0)))^(1/10)-1)*100)</f>
        <v>13.033002044685649</v>
      </c>
      <c r="W116" s="674">
        <f t="shared" si="21"/>
        <v>0.93007001381999788</v>
      </c>
      <c r="X116" s="675">
        <f t="shared" si="22"/>
        <v>1.0920364316952109</v>
      </c>
      <c r="Y116" s="842"/>
      <c r="Z116" s="624">
        <f t="shared" si="23"/>
        <v>31.33265513733469</v>
      </c>
      <c r="AA116" s="853">
        <f t="shared" si="24"/>
        <v>30.916581892166839</v>
      </c>
      <c r="AB116" s="854">
        <v>8</v>
      </c>
      <c r="AC116" s="833">
        <v>9.83</v>
      </c>
      <c r="AD116" s="833">
        <v>4.99</v>
      </c>
      <c r="AE116" s="833">
        <v>7.49</v>
      </c>
      <c r="AF116" s="833">
        <v>11.75</v>
      </c>
      <c r="AG116" s="833">
        <v>45.300000000000004</v>
      </c>
      <c r="AH116" s="833">
        <v>7.3999999999999995</v>
      </c>
      <c r="AI116" s="833">
        <v>5.89</v>
      </c>
      <c r="AJ116" s="833">
        <v>11.1</v>
      </c>
      <c r="AK116" s="833">
        <v>6</v>
      </c>
      <c r="AL116" s="845">
        <v>11350</v>
      </c>
      <c r="AM116" s="839">
        <v>0.1</v>
      </c>
      <c r="AN116" s="833">
        <v>0.6</v>
      </c>
      <c r="AO116" s="711">
        <f t="shared" si="25"/>
        <v>-17.781519568725503</v>
      </c>
      <c r="AP116" s="712">
        <f t="shared" si="26"/>
        <v>13.135062323441336</v>
      </c>
      <c r="AQ116" s="855">
        <f t="shared" si="27"/>
        <v>301.81246993146794</v>
      </c>
      <c r="AR116" s="624">
        <f>INDEX(Historical!$C$7:$C$1259,MATCH(B116,Historical!$B$7:$B$1281,0))*IF(AH116="n/a",1.03,IF(AH116&lt;0,1.01,IF(AH116&gt;10,1.1,(1+AH116/100))))</f>
        <v>3.2542200000000001</v>
      </c>
      <c r="AS116" s="853">
        <f t="shared" si="28"/>
        <v>3.4458935579999999</v>
      </c>
      <c r="AT116" s="853">
        <f t="shared" si="33"/>
        <v>3.65264717148</v>
      </c>
      <c r="AU116" s="853">
        <f t="shared" si="33"/>
        <v>3.8718060017688001</v>
      </c>
      <c r="AV116" s="853">
        <f t="shared" si="33"/>
        <v>4.1041143618749283</v>
      </c>
      <c r="AW116" s="624">
        <f t="shared" si="29"/>
        <v>18.328681093123727</v>
      </c>
      <c r="AX116" s="719">
        <f t="shared" si="30"/>
        <v>6.0309568928708259</v>
      </c>
      <c r="AY116" s="900">
        <v>0.76</v>
      </c>
      <c r="AZ116" s="839">
        <v>55.679999999999993</v>
      </c>
      <c r="BA116" s="839">
        <v>-16.43</v>
      </c>
      <c r="BB116" s="839">
        <v>-5.7700000000000005</v>
      </c>
      <c r="BC116" s="839">
        <v>-7.3400000000000007</v>
      </c>
      <c r="BE116" s="597">
        <v>1999</v>
      </c>
      <c r="BF116" s="865">
        <f t="shared" si="31"/>
        <v>2</v>
      </c>
      <c r="BG116" s="849">
        <v>19.100000000000001</v>
      </c>
    </row>
    <row r="117" spans="1:59" ht="11.25" customHeight="1" x14ac:dyDescent="0.2">
      <c r="A117" s="838" t="s">
        <v>1169</v>
      </c>
      <c r="B117" s="842" t="s">
        <v>1170</v>
      </c>
      <c r="C117" s="898" t="s">
        <v>108</v>
      </c>
      <c r="D117" s="898" t="s">
        <v>118</v>
      </c>
      <c r="E117" s="705">
        <v>11</v>
      </c>
      <c r="F117" s="1139">
        <v>376</v>
      </c>
      <c r="G117" s="1139" t="s">
        <v>37</v>
      </c>
      <c r="H117" s="1139" t="s">
        <v>115</v>
      </c>
      <c r="I117" s="841">
        <v>57.04</v>
      </c>
      <c r="J117" s="624">
        <f t="shared" si="18"/>
        <v>3.6465638148667603</v>
      </c>
      <c r="K117" s="844">
        <v>0.52</v>
      </c>
      <c r="L117" s="854">
        <v>4</v>
      </c>
      <c r="M117" s="615">
        <f t="shared" si="19"/>
        <v>2.08</v>
      </c>
      <c r="N117" s="837" t="s">
        <v>151</v>
      </c>
      <c r="O117" s="706">
        <v>0.5</v>
      </c>
      <c r="P117" s="606">
        <v>44267</v>
      </c>
      <c r="Q117" s="606">
        <v>44286</v>
      </c>
      <c r="R117" s="615">
        <f t="shared" si="20"/>
        <v>4.0000000000000036</v>
      </c>
      <c r="S117" s="673">
        <f>IF(INDEX(Historical!$D$7:$D$1257,MATCH(B117,Historical!$B$7:$B$1281,0))=0,"n/a",(INDEX(Historical!$C$7:$C$1259,MATCH(B117,Historical!$B$7:$B$1281,0))/INDEX(Historical!$D$7:$D$1257,MATCH(B117,Historical!$B$7:$B$1281,0))-1)*100)</f>
        <v>4.1666666666666741</v>
      </c>
      <c r="T117" s="673">
        <f>IF(INDEX(Historical!$F$7:$F$1250,MATCH(B117,Historical!$B$7:$B$1281,0))=0,"n/a",((INDEX(Historical!$C$7:$C$1259,MATCH(B117,Historical!$B$7:$B$1281,0))/INDEX(Historical!$F$7:$F$1250,MATCH(B117,Historical!$B$7:$B$1281,0)))^(1/3)-1)*100)</f>
        <v>4.3532011211615984</v>
      </c>
      <c r="U117" s="673">
        <f>IF(INDEX(Historical!$H$7:$H$1250,MATCH(B117,Historical!$B$7:$B$1281,0))=0,"n/a",((INDEX(Historical!$C$7:$C$1259,MATCH(B117,Historical!$B$7:$B$1281,0))/INDEX(Historical!$H$7:$H$1250,MATCH(B117,Historical!$B$7:$B$1281,0)))^(1/5)-1)*100)</f>
        <v>4.5639552591273169</v>
      </c>
      <c r="V117" s="673">
        <f>IF(INDEX(Historical!$O$7:$O$1250,MATCH(B117,Historical!$B$7:$B$1281,0))=0,"n/a",((INDEX(Historical!$C$7:$C$1259,MATCH(B117,Historical!$B$7:$B$1281,0))/INDEX(Historical!$O$7:$O$1250,MATCH(B117,Historical!$B$7:$B$1281,0)))^(1/10)-1)*100)</f>
        <v>23.11444133449163</v>
      </c>
      <c r="W117" s="674">
        <f t="shared" si="21"/>
        <v>0.19745038147718202</v>
      </c>
      <c r="X117" s="675">
        <f t="shared" si="22"/>
        <v>1.5213184197091056</v>
      </c>
      <c r="Y117" s="638"/>
      <c r="Z117" s="624">
        <f t="shared" si="23"/>
        <v>61.72106824925816</v>
      </c>
      <c r="AA117" s="853">
        <f t="shared" si="24"/>
        <v>16.925816023738872</v>
      </c>
      <c r="AB117" s="854">
        <v>12</v>
      </c>
      <c r="AC117" s="833">
        <v>3.37</v>
      </c>
      <c r="AD117" s="833">
        <v>1.2</v>
      </c>
      <c r="AE117" s="833">
        <v>1.91</v>
      </c>
      <c r="AF117" s="833">
        <v>0.87</v>
      </c>
      <c r="AG117" s="833">
        <v>5.6000000000000005</v>
      </c>
      <c r="AH117" s="833">
        <v>35.6</v>
      </c>
      <c r="AI117" s="833">
        <v>6.4799999999999995</v>
      </c>
      <c r="AJ117" s="833">
        <v>3</v>
      </c>
      <c r="AK117" s="833">
        <v>14.2</v>
      </c>
      <c r="AL117" s="845">
        <v>1390</v>
      </c>
      <c r="AM117" s="839">
        <v>0.1</v>
      </c>
      <c r="AN117" s="833">
        <v>0</v>
      </c>
      <c r="AO117" s="711">
        <f t="shared" si="25"/>
        <v>-8.7152969497447934</v>
      </c>
      <c r="AP117" s="712">
        <f t="shared" si="26"/>
        <v>8.2105190739940781</v>
      </c>
      <c r="AQ117" s="855">
        <f t="shared" si="27"/>
        <v>-19.100995911492436</v>
      </c>
      <c r="AR117" s="624">
        <f>INDEX(Historical!$C$7:$C$1259,MATCH(B117,Historical!$B$7:$B$1281,0))*IF(AH117="n/a",1.03,IF(AH117&lt;0,1.01,IF(AH117&gt;10,1.1,(1+AH117/100))))</f>
        <v>2.2000000000000002</v>
      </c>
      <c r="AS117" s="853">
        <f t="shared" si="28"/>
        <v>2.3425600000000002</v>
      </c>
      <c r="AT117" s="853">
        <f t="shared" si="33"/>
        <v>2.5768160000000004</v>
      </c>
      <c r="AU117" s="853">
        <f t="shared" si="33"/>
        <v>2.8344976000000006</v>
      </c>
      <c r="AV117" s="853">
        <f t="shared" si="33"/>
        <v>3.1179473600000009</v>
      </c>
      <c r="AW117" s="624">
        <f t="shared" si="29"/>
        <v>13.071820960000002</v>
      </c>
      <c r="AX117" s="719">
        <f t="shared" si="30"/>
        <v>22.916937166900425</v>
      </c>
      <c r="AY117" s="900">
        <v>0.13</v>
      </c>
      <c r="AZ117" s="839">
        <v>96.61999999999999</v>
      </c>
      <c r="BA117" s="839">
        <v>-2.2800000000000002</v>
      </c>
      <c r="BB117" s="839">
        <v>3.1399999999999997</v>
      </c>
      <c r="BC117" s="839">
        <v>24.33</v>
      </c>
      <c r="BE117" s="597">
        <v>2011</v>
      </c>
      <c r="BF117" s="865">
        <f t="shared" si="31"/>
        <v>0</v>
      </c>
      <c r="BG117" s="849">
        <v>0.8</v>
      </c>
    </row>
    <row r="118" spans="1:59" s="744" customFormat="1" ht="11.25" customHeight="1" x14ac:dyDescent="0.2">
      <c r="A118" s="619" t="s">
        <v>1192</v>
      </c>
      <c r="B118" s="751" t="s">
        <v>1193</v>
      </c>
      <c r="C118" s="898" t="s">
        <v>108</v>
      </c>
      <c r="D118" s="898" t="s">
        <v>4273</v>
      </c>
      <c r="E118" s="727">
        <v>10</v>
      </c>
      <c r="F118" s="1139">
        <v>418</v>
      </c>
      <c r="G118" s="1138" t="s">
        <v>106</v>
      </c>
      <c r="H118" s="1138" t="s">
        <v>106</v>
      </c>
      <c r="I118" s="728">
        <v>44.66</v>
      </c>
      <c r="J118" s="729">
        <f t="shared" si="18"/>
        <v>1.1643528884908196</v>
      </c>
      <c r="K118" s="730">
        <v>0.13</v>
      </c>
      <c r="L118" s="731">
        <v>4</v>
      </c>
      <c r="M118" s="732">
        <f t="shared" si="19"/>
        <v>0.52</v>
      </c>
      <c r="N118" s="733" t="s">
        <v>163</v>
      </c>
      <c r="O118" s="979">
        <v>0.12</v>
      </c>
      <c r="P118" s="1130">
        <v>43997</v>
      </c>
      <c r="Q118" s="1130">
        <v>44013</v>
      </c>
      <c r="R118" s="732">
        <f t="shared" si="20"/>
        <v>8.333333333333341</v>
      </c>
      <c r="S118" s="673">
        <f>IF(INDEX(Historical!$D$7:$D$1257,MATCH(B118,Historical!$B$7:$B$1281,0))=0,"n/a",(INDEX(Historical!$C$7:$C$1259,MATCH(B118,Historical!$B$7:$B$1281,0))/INDEX(Historical!$D$7:$D$1257,MATCH(B118,Historical!$B$7:$B$1281,0))-1)*100)</f>
        <v>11.111111111111116</v>
      </c>
      <c r="T118" s="673">
        <f>IF(INDEX(Historical!$F$7:$F$1250,MATCH(B118,Historical!$B$7:$B$1281,0))=0,"n/a",((INDEX(Historical!$C$7:$C$1259,MATCH(B118,Historical!$B$7:$B$1281,0))/INDEX(Historical!$F$7:$F$1250,MATCH(B118,Historical!$B$7:$B$1281,0)))^(1/3)-1)*100)</f>
        <v>10.557809853526301</v>
      </c>
      <c r="U118" s="673">
        <f>IF(INDEX(Historical!$H$7:$H$1250,MATCH(B118,Historical!$B$7:$B$1281,0))=0,"n/a",((INDEX(Historical!$C$7:$C$1259,MATCH(B118,Historical!$B$7:$B$1281,0))/INDEX(Historical!$H$7:$H$1250,MATCH(B118,Historical!$B$7:$B$1281,0)))^(1/5)-1)*100)</f>
        <v>10.756634324829006</v>
      </c>
      <c r="V118" s="673">
        <f>IF(INDEX(Historical!$O$7:$O$1250,MATCH(B118,Historical!$B$7:$B$1281,0))=0,"n/a",((INDEX(Historical!$C$7:$C$1259,MATCH(B118,Historical!$B$7:$B$1281,0))/INDEX(Historical!$O$7:$O$1250,MATCH(B118,Historical!$B$7:$B$1281,0)))^(1/10)-1)*100)</f>
        <v>8.2327152942166073</v>
      </c>
      <c r="W118" s="674">
        <f t="shared" si="21"/>
        <v>1.3065718830803519</v>
      </c>
      <c r="X118" s="675">
        <f t="shared" si="22"/>
        <v>0.91937045511359017</v>
      </c>
      <c r="Y118" s="1172" t="s">
        <v>3939</v>
      </c>
      <c r="Z118" s="729">
        <f t="shared" si="23"/>
        <v>36.619718309859159</v>
      </c>
      <c r="AA118" s="736">
        <f t="shared" si="24"/>
        <v>31.450704225352112</v>
      </c>
      <c r="AB118" s="731">
        <v>12</v>
      </c>
      <c r="AC118" s="737">
        <v>1.42</v>
      </c>
      <c r="AD118" s="737">
        <v>3.24</v>
      </c>
      <c r="AE118" s="737">
        <v>17.47</v>
      </c>
      <c r="AF118" s="737">
        <v>4.03</v>
      </c>
      <c r="AG118" s="737">
        <v>11.799999999999999</v>
      </c>
      <c r="AH118" s="737">
        <v>9.6</v>
      </c>
      <c r="AI118" s="737">
        <v>-3.62</v>
      </c>
      <c r="AJ118" s="737">
        <v>11.700000000000001</v>
      </c>
      <c r="AK118" s="737">
        <v>10</v>
      </c>
      <c r="AL118" s="738">
        <v>6360</v>
      </c>
      <c r="AM118" s="739">
        <v>1.0999999999999999</v>
      </c>
      <c r="AN118" s="737">
        <v>0</v>
      </c>
      <c r="AO118" s="740">
        <f t="shared" si="25"/>
        <v>-19.529717012032286</v>
      </c>
      <c r="AP118" s="741">
        <f t="shared" si="26"/>
        <v>11.920987213319826</v>
      </c>
      <c r="AQ118" s="742">
        <f t="shared" si="27"/>
        <v>137.34301293759913</v>
      </c>
      <c r="AR118" s="624">
        <f>INDEX(Historical!$C$7:$C$1259,MATCH(B118,Historical!$B$7:$B$1281,0))*IF(AH118="n/a",1.03,IF(AH118&lt;0,1.01,IF(AH118&gt;10,1.1,(1+AH118/100))))</f>
        <v>0.54800000000000004</v>
      </c>
      <c r="AS118" s="736">
        <f t="shared" si="28"/>
        <v>0.55348000000000008</v>
      </c>
      <c r="AT118" s="736">
        <f t="shared" si="33"/>
        <v>0.60882800000000015</v>
      </c>
      <c r="AU118" s="736">
        <f t="shared" si="33"/>
        <v>0.66971080000000016</v>
      </c>
      <c r="AV118" s="736">
        <f t="shared" si="33"/>
        <v>0.73668188000000023</v>
      </c>
      <c r="AW118" s="729">
        <f t="shared" si="29"/>
        <v>3.1167006800000006</v>
      </c>
      <c r="AX118" s="743">
        <f t="shared" si="30"/>
        <v>6.9787296909986587</v>
      </c>
      <c r="AY118" s="901">
        <v>0.93</v>
      </c>
      <c r="AZ118" s="739">
        <v>115.75</v>
      </c>
      <c r="BA118" s="739">
        <v>-5.88</v>
      </c>
      <c r="BB118" s="739">
        <v>12.93</v>
      </c>
      <c r="BC118" s="739">
        <v>36.61</v>
      </c>
      <c r="BD118" s="875"/>
      <c r="BE118" s="597">
        <v>2011</v>
      </c>
      <c r="BF118" s="865">
        <f t="shared" si="31"/>
        <v>0</v>
      </c>
      <c r="BG118" s="793">
        <v>1.7999999999999998</v>
      </c>
    </row>
    <row r="119" spans="1:59" ht="11.25" customHeight="1" x14ac:dyDescent="0.2">
      <c r="A119" s="831" t="s">
        <v>1198</v>
      </c>
      <c r="B119" s="842" t="s">
        <v>1199</v>
      </c>
      <c r="C119" s="898" t="s">
        <v>108</v>
      </c>
      <c r="D119" s="898" t="s">
        <v>4273</v>
      </c>
      <c r="E119" s="705">
        <v>12</v>
      </c>
      <c r="F119" s="1139">
        <v>295</v>
      </c>
      <c r="G119" s="1139" t="s">
        <v>106</v>
      </c>
      <c r="H119" s="1139" t="s">
        <v>106</v>
      </c>
      <c r="I119" s="841">
        <v>45.42</v>
      </c>
      <c r="J119" s="624">
        <f t="shared" si="18"/>
        <v>3.6107441655658294</v>
      </c>
      <c r="K119" s="844">
        <v>0.41</v>
      </c>
      <c r="L119" s="854">
        <v>4</v>
      </c>
      <c r="M119" s="615">
        <f t="shared" si="19"/>
        <v>1.64</v>
      </c>
      <c r="N119" s="837" t="s">
        <v>439</v>
      </c>
      <c r="O119" s="706">
        <v>0.38</v>
      </c>
      <c r="P119" s="606">
        <v>44235</v>
      </c>
      <c r="Q119" s="606">
        <v>44246</v>
      </c>
      <c r="R119" s="615">
        <f t="shared" si="20"/>
        <v>7.8947368421052557</v>
      </c>
      <c r="S119" s="673">
        <f>IF(INDEX(Historical!$D$7:$D$1257,MATCH(B119,Historical!$B$7:$B$1281,0))=0,"n/a",(INDEX(Historical!$C$7:$C$1259,MATCH(B119,Historical!$B$7:$B$1281,0))/INDEX(Historical!$D$7:$D$1257,MATCH(B119,Historical!$B$7:$B$1281,0))-1)*100)</f>
        <v>12.903225806451601</v>
      </c>
      <c r="T119" s="673">
        <f>IF(INDEX(Historical!$F$7:$F$1250,MATCH(B119,Historical!$B$7:$B$1281,0))=0,"n/a",((INDEX(Historical!$C$7:$C$1259,MATCH(B119,Historical!$B$7:$B$1281,0))/INDEX(Historical!$F$7:$F$1250,MATCH(B119,Historical!$B$7:$B$1281,0)))^(1/3)-1)*100)</f>
        <v>13.401535265889454</v>
      </c>
      <c r="U119" s="673">
        <f>IF(INDEX(Historical!$H$7:$H$1250,MATCH(B119,Historical!$B$7:$B$1281,0))=0,"n/a",((INDEX(Historical!$C$7:$C$1259,MATCH(B119,Historical!$B$7:$B$1281,0))/INDEX(Historical!$H$7:$H$1250,MATCH(B119,Historical!$B$7:$B$1281,0)))^(1/5)-1)*100)</f>
        <v>11.842691472014465</v>
      </c>
      <c r="V119" s="673">
        <f>IF(INDEX(Historical!$O$7:$O$1250,MATCH(B119,Historical!$B$7:$B$1281,0))=0,"n/a",((INDEX(Historical!$C$7:$C$1259,MATCH(B119,Historical!$B$7:$B$1281,0))/INDEX(Historical!$O$7:$O$1250,MATCH(B119,Historical!$B$7:$B$1281,0)))^(1/10)-1)*100)</f>
        <v>15.288350589162981</v>
      </c>
      <c r="W119" s="674">
        <f t="shared" si="21"/>
        <v>0.77462191901911626</v>
      </c>
      <c r="X119" s="675">
        <f t="shared" si="22"/>
        <v>1.361228904829249</v>
      </c>
      <c r="Y119" s="637"/>
      <c r="Z119" s="624">
        <f t="shared" si="23"/>
        <v>64.566929133858267</v>
      </c>
      <c r="AA119" s="853">
        <f t="shared" si="24"/>
        <v>17.88188976377953</v>
      </c>
      <c r="AB119" s="854">
        <v>12</v>
      </c>
      <c r="AC119" s="833">
        <v>2.54</v>
      </c>
      <c r="AD119" s="833">
        <v>2.29</v>
      </c>
      <c r="AE119" s="833">
        <v>5.63</v>
      </c>
      <c r="AF119" s="833">
        <v>1.5</v>
      </c>
      <c r="AG119" s="833">
        <v>8.4</v>
      </c>
      <c r="AH119" s="833">
        <v>3</v>
      </c>
      <c r="AI119" s="833">
        <v>1.8900000000000001</v>
      </c>
      <c r="AJ119" s="833">
        <v>8.6999999999999993</v>
      </c>
      <c r="AK119" s="833">
        <v>8</v>
      </c>
      <c r="AL119" s="845">
        <v>2920</v>
      </c>
      <c r="AM119" s="839">
        <v>0.5</v>
      </c>
      <c r="AN119" s="833">
        <v>0.1</v>
      </c>
      <c r="AO119" s="711">
        <f t="shared" si="25"/>
        <v>-2.4284541261992345</v>
      </c>
      <c r="AP119" s="712">
        <f t="shared" si="26"/>
        <v>15.453435637580295</v>
      </c>
      <c r="AQ119" s="855">
        <f t="shared" si="27"/>
        <v>9.1845219915336109</v>
      </c>
      <c r="AR119" s="624">
        <f>INDEX(Historical!$C$7:$C$1259,MATCH(B119,Historical!$B$7:$B$1281,0))*IF(AH119="n/a",1.03,IF(AH119&lt;0,1.01,IF(AH119&gt;10,1.1,(1+AH119/100))))</f>
        <v>1.4419999999999999</v>
      </c>
      <c r="AS119" s="853">
        <f t="shared" si="28"/>
        <v>1.4692537999999997</v>
      </c>
      <c r="AT119" s="853">
        <f t="shared" si="33"/>
        <v>1.5867941039999998</v>
      </c>
      <c r="AU119" s="853">
        <f t="shared" si="33"/>
        <v>1.7137376323199998</v>
      </c>
      <c r="AV119" s="853">
        <f t="shared" si="33"/>
        <v>1.8508366429055998</v>
      </c>
      <c r="AW119" s="624">
        <f t="shared" si="29"/>
        <v>8.062622179225599</v>
      </c>
      <c r="AX119" s="719">
        <f t="shared" si="30"/>
        <v>17.751259751707614</v>
      </c>
      <c r="AY119" s="900">
        <v>1.1599999999999999</v>
      </c>
      <c r="AZ119" s="839">
        <v>85.39</v>
      </c>
      <c r="BA119" s="839">
        <v>-4.32</v>
      </c>
      <c r="BB119" s="839">
        <v>8.36</v>
      </c>
      <c r="BC119" s="839">
        <v>28.53</v>
      </c>
      <c r="BE119" s="597">
        <v>2010</v>
      </c>
      <c r="BF119" s="865">
        <f t="shared" si="31"/>
        <v>0</v>
      </c>
      <c r="BG119" s="849">
        <v>1.0999999999999999</v>
      </c>
    </row>
    <row r="120" spans="1:59" ht="11.25" customHeight="1" x14ac:dyDescent="0.2">
      <c r="A120" s="676" t="s">
        <v>2258</v>
      </c>
      <c r="B120" s="754" t="s">
        <v>2259</v>
      </c>
      <c r="C120" s="898" t="s">
        <v>108</v>
      </c>
      <c r="D120" s="898" t="s">
        <v>4273</v>
      </c>
      <c r="E120" s="705">
        <v>11</v>
      </c>
      <c r="F120" s="1139">
        <v>377</v>
      </c>
      <c r="G120" s="1139" t="s">
        <v>106</v>
      </c>
      <c r="H120" s="1139" t="s">
        <v>106</v>
      </c>
      <c r="I120" s="850">
        <v>27.38</v>
      </c>
      <c r="J120" s="624">
        <f t="shared" si="18"/>
        <v>3.9444850255661073</v>
      </c>
      <c r="K120" s="831">
        <v>0.27</v>
      </c>
      <c r="L120" s="1139">
        <v>4</v>
      </c>
      <c r="M120" s="615">
        <f t="shared" si="19"/>
        <v>1.08</v>
      </c>
      <c r="N120" s="1139" t="s">
        <v>4106</v>
      </c>
      <c r="O120" s="578">
        <v>0.26</v>
      </c>
      <c r="P120" s="606">
        <v>44273</v>
      </c>
      <c r="Q120" s="606">
        <v>44288</v>
      </c>
      <c r="R120" s="615">
        <f t="shared" si="20"/>
        <v>3.8461538461538494</v>
      </c>
      <c r="S120" s="673">
        <f>IF(INDEX(Historical!$D$7:$D$1257,MATCH(B120,Historical!$B$7:$B$1281,0))=0,"n/a",(INDEX(Historical!$C$7:$C$1259,MATCH(B120,Historical!$B$7:$B$1281,0))/INDEX(Historical!$D$7:$D$1257,MATCH(B120,Historical!$B$7:$B$1281,0))-1)*100)</f>
        <v>4.0404040404040442</v>
      </c>
      <c r="T120" s="673">
        <f>IF(INDEX(Historical!$F$7:$F$1250,MATCH(B120,Historical!$B$7:$B$1281,0))=0,"n/a",((INDEX(Historical!$C$7:$C$1259,MATCH(B120,Historical!$B$7:$B$1281,0))/INDEX(Historical!$F$7:$F$1250,MATCH(B120,Historical!$B$7:$B$1281,0)))^(1/3)-1)*100)</f>
        <v>6.6120022191516803</v>
      </c>
      <c r="U120" s="673">
        <f>IF(INDEX(Historical!$H$7:$H$1250,MATCH(B120,Historical!$B$7:$B$1281,0))=0,"n/a",((INDEX(Historical!$C$7:$C$1259,MATCH(B120,Historical!$B$7:$B$1281,0))/INDEX(Historical!$H$7:$H$1250,MATCH(B120,Historical!$B$7:$B$1281,0)))^(1/5)-1)*100)</f>
        <v>5.1839431183418716</v>
      </c>
      <c r="V120" s="673">
        <f>IF(INDEX(Historical!$O$7:$O$1250,MATCH(B120,Historical!$B$7:$B$1281,0))=0,"n/a",((INDEX(Historical!$C$7:$C$1259,MATCH(B120,Historical!$B$7:$B$1281,0))/INDEX(Historical!$O$7:$O$1250,MATCH(B120,Historical!$B$7:$B$1281,0)))^(1/10)-1)*100)</f>
        <v>9.9202540172378839</v>
      </c>
      <c r="W120" s="674">
        <f t="shared" si="21"/>
        <v>0.52256153011142825</v>
      </c>
      <c r="X120" s="675">
        <f t="shared" si="22"/>
        <v>0.63999297757307061</v>
      </c>
      <c r="Y120" s="625"/>
      <c r="Z120" s="624">
        <f t="shared" si="23"/>
        <v>46.956521739130444</v>
      </c>
      <c r="AA120" s="853">
        <f t="shared" si="24"/>
        <v>11.904347826086957</v>
      </c>
      <c r="AB120" s="854">
        <v>12</v>
      </c>
      <c r="AC120" s="849">
        <v>2.2999999999999998</v>
      </c>
      <c r="AD120" s="849">
        <v>1.51</v>
      </c>
      <c r="AE120" s="833">
        <v>2.72</v>
      </c>
      <c r="AF120" s="833">
        <v>1.01</v>
      </c>
      <c r="AG120" s="833">
        <v>8.6</v>
      </c>
      <c r="AH120" s="833">
        <v>23.9</v>
      </c>
      <c r="AI120" s="833">
        <v>-6.9999999999999993E-2</v>
      </c>
      <c r="AJ120" s="653">
        <v>8.1</v>
      </c>
      <c r="AK120" s="653">
        <v>8</v>
      </c>
      <c r="AL120" s="849">
        <v>437.98</v>
      </c>
      <c r="AM120" s="849">
        <v>0.3</v>
      </c>
      <c r="AN120" s="849">
        <v>0.09</v>
      </c>
      <c r="AO120" s="711">
        <f t="shared" si="25"/>
        <v>-2.7759196821789782</v>
      </c>
      <c r="AP120" s="712">
        <f t="shared" si="26"/>
        <v>9.1284281439079784</v>
      </c>
      <c r="AQ120" s="855">
        <f t="shared" si="27"/>
        <v>-26.899182845887172</v>
      </c>
      <c r="AR120" s="624">
        <f>INDEX(Historical!$C$7:$C$1259,MATCH(B120,Historical!$B$7:$B$1281,0))*IF(AH120="n/a",1.03,IF(AH120&lt;0,1.01,IF(AH120&gt;10,1.1,(1+AH120/100))))</f>
        <v>1.1330000000000002</v>
      </c>
      <c r="AS120" s="853">
        <f t="shared" si="28"/>
        <v>1.1443300000000003</v>
      </c>
      <c r="AT120" s="853">
        <f t="shared" si="33"/>
        <v>1.2358764000000004</v>
      </c>
      <c r="AU120" s="853">
        <f t="shared" si="33"/>
        <v>1.3347465120000006</v>
      </c>
      <c r="AV120" s="853">
        <f t="shared" si="33"/>
        <v>1.4415262329600007</v>
      </c>
      <c r="AW120" s="624">
        <f t="shared" si="29"/>
        <v>6.2894791449600032</v>
      </c>
      <c r="AX120" s="719">
        <f t="shared" si="30"/>
        <v>22.97107065361579</v>
      </c>
      <c r="AY120" s="701">
        <v>1.22</v>
      </c>
      <c r="AZ120" s="833">
        <v>114.24000000000001</v>
      </c>
      <c r="BA120" s="833">
        <v>-6.6199999999999992</v>
      </c>
      <c r="BB120" s="833">
        <v>12.139999999999999</v>
      </c>
      <c r="BC120" s="833">
        <v>42.67</v>
      </c>
      <c r="BE120" s="597">
        <v>2011</v>
      </c>
      <c r="BF120" s="865">
        <f t="shared" si="31"/>
        <v>0</v>
      </c>
      <c r="BG120" s="849">
        <v>0.8</v>
      </c>
    </row>
    <row r="121" spans="1:59" ht="11.25" customHeight="1" x14ac:dyDescent="0.2">
      <c r="A121" s="676" t="s">
        <v>2255</v>
      </c>
      <c r="B121" s="754" t="s">
        <v>2256</v>
      </c>
      <c r="C121" s="898" t="s">
        <v>108</v>
      </c>
      <c r="D121" s="898" t="s">
        <v>4273</v>
      </c>
      <c r="E121" s="705">
        <v>10</v>
      </c>
      <c r="F121" s="1139">
        <v>413</v>
      </c>
      <c r="G121" s="1139" t="s">
        <v>106</v>
      </c>
      <c r="H121" s="1139" t="s">
        <v>106</v>
      </c>
      <c r="I121" s="850">
        <v>34.69</v>
      </c>
      <c r="J121" s="624">
        <f t="shared" si="18"/>
        <v>3.1132891323147884</v>
      </c>
      <c r="K121" s="831">
        <v>0.27</v>
      </c>
      <c r="L121" s="1139">
        <v>4</v>
      </c>
      <c r="M121" s="615">
        <f t="shared" si="19"/>
        <v>1.08</v>
      </c>
      <c r="N121" s="1139" t="s">
        <v>488</v>
      </c>
      <c r="O121" s="578">
        <v>0.24</v>
      </c>
      <c r="P121" s="1028">
        <v>43920</v>
      </c>
      <c r="Q121" s="1028">
        <v>43935</v>
      </c>
      <c r="R121" s="615">
        <f t="shared" si="20"/>
        <v>12.500000000000011</v>
      </c>
      <c r="S121" s="673">
        <f>IF(INDEX(Historical!$D$7:$D$1257,MATCH(B121,Historical!$B$7:$B$1281,0))=0,"n/a",(INDEX(Historical!$C$7:$C$1259,MATCH(B121,Historical!$B$7:$B$1281,0))/INDEX(Historical!$D$7:$D$1257,MATCH(B121,Historical!$B$7:$B$1281,0))-1)*100)</f>
        <v>14.130434782608692</v>
      </c>
      <c r="T121" s="673">
        <f>IF(INDEX(Historical!$F$7:$F$1250,MATCH(B121,Historical!$B$7:$B$1281,0))=0,"n/a",((INDEX(Historical!$C$7:$C$1259,MATCH(B121,Historical!$B$7:$B$1281,0))/INDEX(Historical!$F$7:$F$1250,MATCH(B121,Historical!$B$7:$B$1281,0)))^(1/3)-1)*100)</f>
        <v>20.507113208761506</v>
      </c>
      <c r="U121" s="673">
        <f>IF(INDEX(Historical!$H$7:$H$1250,MATCH(B121,Historical!$B$7:$B$1281,0))=0,"n/a",((INDEX(Historical!$C$7:$C$1259,MATCH(B121,Historical!$B$7:$B$1281,0))/INDEX(Historical!$H$7:$H$1250,MATCH(B121,Historical!$B$7:$B$1281,0)))^(1/5)-1)*100)</f>
        <v>15.089894269502381</v>
      </c>
      <c r="V121" s="673">
        <f>IF(INDEX(Historical!$O$7:$O$1250,MATCH(B121,Historical!$B$7:$B$1281,0))=0,"n/a",((INDEX(Historical!$C$7:$C$1259,MATCH(B121,Historical!$B$7:$B$1281,0))/INDEX(Historical!$O$7:$O$1250,MATCH(B121,Historical!$B$7:$B$1281,0)))^(1/10)-1)*100)</f>
        <v>38.647783396607529</v>
      </c>
      <c r="W121" s="674">
        <f t="shared" si="21"/>
        <v>0.39044656493357804</v>
      </c>
      <c r="X121" s="675">
        <f t="shared" si="22"/>
        <v>1.0127445818457974</v>
      </c>
      <c r="Y121" s="625"/>
      <c r="Z121" s="624">
        <f t="shared" si="23"/>
        <v>59.016393442622949</v>
      </c>
      <c r="AA121" s="853">
        <f t="shared" si="24"/>
        <v>18.956284153005463</v>
      </c>
      <c r="AB121" s="854">
        <v>12</v>
      </c>
      <c r="AC121" s="849">
        <v>1.83</v>
      </c>
      <c r="AD121" s="849" t="s">
        <v>136</v>
      </c>
      <c r="AE121" s="833">
        <v>4.34</v>
      </c>
      <c r="AF121" s="833">
        <v>1.21</v>
      </c>
      <c r="AG121" s="833">
        <v>7.0000000000000009</v>
      </c>
      <c r="AH121" s="833">
        <v>9</v>
      </c>
      <c r="AI121" s="833">
        <v>6.39</v>
      </c>
      <c r="AJ121" s="653">
        <v>14.899999999999999</v>
      </c>
      <c r="AK121" s="653">
        <v>-2.98</v>
      </c>
      <c r="AL121" s="849">
        <v>24190</v>
      </c>
      <c r="AM121" s="849">
        <v>0.2</v>
      </c>
      <c r="AN121" s="849">
        <v>0.73</v>
      </c>
      <c r="AO121" s="711">
        <f t="shared" si="25"/>
        <v>-0.75310075118829189</v>
      </c>
      <c r="AP121" s="712">
        <f t="shared" si="26"/>
        <v>18.203183401817171</v>
      </c>
      <c r="AQ121" s="855">
        <f t="shared" si="27"/>
        <v>0.96666958322126906</v>
      </c>
      <c r="AR121" s="624">
        <f>INDEX(Historical!$C$7:$C$1259,MATCH(B121,Historical!$B$7:$B$1281,0))*IF(AH121="n/a",1.03,IF(AH121&lt;0,1.01,IF(AH121&gt;10,1.1,(1+AH121/100))))</f>
        <v>1.1445000000000001</v>
      </c>
      <c r="AS121" s="853">
        <f t="shared" si="28"/>
        <v>1.2176335500000002</v>
      </c>
      <c r="AT121" s="853">
        <f t="shared" si="33"/>
        <v>1.2298098855000001</v>
      </c>
      <c r="AU121" s="853">
        <f t="shared" si="33"/>
        <v>1.2421079843550002</v>
      </c>
      <c r="AV121" s="853">
        <f t="shared" si="33"/>
        <v>1.2545290641985503</v>
      </c>
      <c r="AW121" s="624">
        <f t="shared" si="29"/>
        <v>6.0885804840535505</v>
      </c>
      <c r="AX121" s="719">
        <f t="shared" si="30"/>
        <v>17.551399492803547</v>
      </c>
      <c r="AY121" s="701">
        <v>1.58</v>
      </c>
      <c r="AZ121" s="833">
        <v>212.52</v>
      </c>
      <c r="BA121" s="833">
        <v>-5.86</v>
      </c>
      <c r="BB121" s="833">
        <v>13.61</v>
      </c>
      <c r="BC121" s="833">
        <v>45.33</v>
      </c>
      <c r="BE121" s="597">
        <v>2011</v>
      </c>
      <c r="BF121" s="865">
        <f t="shared" si="31"/>
        <v>0</v>
      </c>
      <c r="BG121" s="849">
        <v>0.70000000000000007</v>
      </c>
    </row>
    <row r="122" spans="1:59" ht="11.25" customHeight="1" x14ac:dyDescent="0.2">
      <c r="A122" s="838" t="s">
        <v>591</v>
      </c>
      <c r="B122" s="842" t="s">
        <v>592</v>
      </c>
      <c r="C122" s="898" t="s">
        <v>128</v>
      </c>
      <c r="D122" s="898" t="s">
        <v>4262</v>
      </c>
      <c r="E122" s="705">
        <v>19</v>
      </c>
      <c r="F122" s="1139">
        <v>175</v>
      </c>
      <c r="G122" s="1139" t="s">
        <v>37</v>
      </c>
      <c r="H122" s="1139" t="s">
        <v>115</v>
      </c>
      <c r="I122" s="841">
        <v>21.75</v>
      </c>
      <c r="J122" s="624">
        <f t="shared" si="18"/>
        <v>3.6781609195402298</v>
      </c>
      <c r="K122" s="844">
        <v>0.2</v>
      </c>
      <c r="L122" s="854">
        <v>4</v>
      </c>
      <c r="M122" s="615">
        <f t="shared" si="19"/>
        <v>0.8</v>
      </c>
      <c r="N122" s="837" t="s">
        <v>593</v>
      </c>
      <c r="O122" s="706">
        <v>0.19</v>
      </c>
      <c r="P122" s="606">
        <v>43986</v>
      </c>
      <c r="Q122" s="606">
        <v>44001</v>
      </c>
      <c r="R122" s="615">
        <f t="shared" si="20"/>
        <v>5.2631578947368469</v>
      </c>
      <c r="S122" s="673">
        <f>IF(INDEX(Historical!$D$7:$D$1257,MATCH(B122,Historical!$B$7:$B$1281,0))=0,"n/a",(INDEX(Historical!$C$7:$C$1259,MATCH(B122,Historical!$B$7:$B$1281,0))/INDEX(Historical!$D$7:$D$1257,MATCH(B122,Historical!$B$7:$B$1281,0))-1)*100)</f>
        <v>5.3333333333333455</v>
      </c>
      <c r="T122" s="673">
        <f>IF(INDEX(Historical!$F$7:$F$1250,MATCH(B122,Historical!$B$7:$B$1281,0))=0,"n/a",((INDEX(Historical!$C$7:$C$1259,MATCH(B122,Historical!$B$7:$B$1281,0))/INDEX(Historical!$F$7:$F$1250,MATCH(B122,Historical!$B$7:$B$1281,0)))^(1/3)-1)*100)</f>
        <v>5.6454416126542117</v>
      </c>
      <c r="U122" s="673">
        <f>IF(INDEX(Historical!$H$7:$H$1250,MATCH(B122,Historical!$B$7:$B$1281,0))=0,"n/a",((INDEX(Historical!$C$7:$C$1259,MATCH(B122,Historical!$B$7:$B$1281,0))/INDEX(Historical!$H$7:$H$1250,MATCH(B122,Historical!$B$7:$B$1281,0)))^(1/5)-1)*100)</f>
        <v>6.8395979583570021</v>
      </c>
      <c r="V122" s="673">
        <f>IF(INDEX(Historical!$O$7:$O$1250,MATCH(B122,Historical!$B$7:$B$1281,0))=0,"n/a",((INDEX(Historical!$C$7:$C$1259,MATCH(B122,Historical!$B$7:$B$1281,0))/INDEX(Historical!$O$7:$O$1250,MATCH(B122,Historical!$B$7:$B$1281,0)))^(1/10)-1)*100)</f>
        <v>8.6552688398355837</v>
      </c>
      <c r="W122" s="674">
        <f t="shared" si="21"/>
        <v>0.79022362966682014</v>
      </c>
      <c r="X122" s="675" t="str">
        <f t="shared" si="22"/>
        <v>n/a</v>
      </c>
      <c r="Y122" s="843"/>
      <c r="Z122" s="624">
        <f t="shared" si="23"/>
        <v>111.11111111111111</v>
      </c>
      <c r="AA122" s="853">
        <f t="shared" si="24"/>
        <v>30.208333333333336</v>
      </c>
      <c r="AB122" s="854">
        <v>12</v>
      </c>
      <c r="AC122" s="833">
        <v>0.72</v>
      </c>
      <c r="AD122" s="833">
        <v>5.09</v>
      </c>
      <c r="AE122" s="833">
        <v>1.07</v>
      </c>
      <c r="AF122" s="833">
        <v>3.47</v>
      </c>
      <c r="AG122" s="834">
        <v>7.3999999999999995</v>
      </c>
      <c r="AH122" s="833">
        <v>8.4</v>
      </c>
      <c r="AI122" s="833">
        <v>5.64</v>
      </c>
      <c r="AJ122" s="833">
        <v>-1.2</v>
      </c>
      <c r="AK122" s="833">
        <v>6.0699999999999994</v>
      </c>
      <c r="AL122" s="845">
        <v>4690</v>
      </c>
      <c r="AM122" s="839">
        <v>1.7999999999999998</v>
      </c>
      <c r="AN122" s="833">
        <v>0.77</v>
      </c>
      <c r="AO122" s="711">
        <f t="shared" si="25"/>
        <v>-19.690574455436103</v>
      </c>
      <c r="AP122" s="712">
        <f t="shared" si="26"/>
        <v>10.517758877897233</v>
      </c>
      <c r="AQ122" s="855">
        <f t="shared" si="27"/>
        <v>115.84244939993376</v>
      </c>
      <c r="AR122" s="624">
        <f>INDEX(Historical!$C$7:$C$1259,MATCH(B122,Historical!$B$7:$B$1281,0))*IF(AH122="n/a",1.03,IF(AH122&lt;0,1.01,IF(AH122&gt;10,1.1,(1+AH122/100))))</f>
        <v>0.85636000000000012</v>
      </c>
      <c r="AS122" s="853">
        <f t="shared" si="28"/>
        <v>0.90465870400000015</v>
      </c>
      <c r="AT122" s="853">
        <f t="shared" si="33"/>
        <v>0.95957148733280018</v>
      </c>
      <c r="AU122" s="853">
        <f t="shared" si="33"/>
        <v>1.0178174766139012</v>
      </c>
      <c r="AV122" s="853">
        <f t="shared" si="33"/>
        <v>1.0795989974443649</v>
      </c>
      <c r="AW122" s="624">
        <f t="shared" si="29"/>
        <v>4.8180066653910663</v>
      </c>
      <c r="AX122" s="719">
        <f t="shared" si="30"/>
        <v>22.151754783407203</v>
      </c>
      <c r="AY122" s="900">
        <v>0.27</v>
      </c>
      <c r="AZ122" s="839">
        <v>24.86</v>
      </c>
      <c r="BA122" s="839">
        <v>-13.62</v>
      </c>
      <c r="BB122" s="839">
        <v>-3.51</v>
      </c>
      <c r="BC122" s="839">
        <v>-5.8000000000000007</v>
      </c>
      <c r="BE122" s="597">
        <v>2002</v>
      </c>
      <c r="BF122" s="865">
        <f t="shared" si="31"/>
        <v>1</v>
      </c>
      <c r="BG122" s="849">
        <v>2.9000000000000004</v>
      </c>
    </row>
    <row r="123" spans="1:59" ht="11.25" customHeight="1" x14ac:dyDescent="0.2">
      <c r="A123" s="838" t="s">
        <v>577</v>
      </c>
      <c r="B123" s="842" t="s">
        <v>578</v>
      </c>
      <c r="C123" s="898" t="s">
        <v>108</v>
      </c>
      <c r="D123" s="898" t="s">
        <v>4273</v>
      </c>
      <c r="E123" s="705">
        <v>16</v>
      </c>
      <c r="F123" s="1139">
        <v>243</v>
      </c>
      <c r="G123" s="1139" t="s">
        <v>106</v>
      </c>
      <c r="H123" s="1139" t="s">
        <v>106</v>
      </c>
      <c r="I123" s="841">
        <v>23.05</v>
      </c>
      <c r="J123" s="624">
        <f t="shared" si="18"/>
        <v>2.9501084598698482</v>
      </c>
      <c r="K123" s="844">
        <v>0.17</v>
      </c>
      <c r="L123" s="854">
        <v>4</v>
      </c>
      <c r="M123" s="615">
        <f t="shared" si="19"/>
        <v>0.68</v>
      </c>
      <c r="N123" s="837" t="s">
        <v>455</v>
      </c>
      <c r="O123" s="706">
        <v>0.16</v>
      </c>
      <c r="P123" s="606">
        <v>44102</v>
      </c>
      <c r="Q123" s="606">
        <v>44124</v>
      </c>
      <c r="R123" s="615">
        <f t="shared" si="20"/>
        <v>6.2500000000000053</v>
      </c>
      <c r="S123" s="673">
        <f>IF(INDEX(Historical!$D$7:$D$1257,MATCH(B123,Historical!$B$7:$B$1281,0))=0,"n/a",(INDEX(Historical!$C$7:$C$1259,MATCH(B123,Historical!$B$7:$B$1281,0))/INDEX(Historical!$D$7:$D$1257,MATCH(B123,Historical!$B$7:$B$1281,0))-1)*100)</f>
        <v>8.3333333333333481</v>
      </c>
      <c r="T123" s="673">
        <f>IF(INDEX(Historical!$F$7:$F$1250,MATCH(B123,Historical!$B$7:$B$1281,0))=0,"n/a",((INDEX(Historical!$C$7:$C$1259,MATCH(B123,Historical!$B$7:$B$1281,0))/INDEX(Historical!$F$7:$F$1250,MATCH(B123,Historical!$B$7:$B$1281,0)))^(1/3)-1)*100)</f>
        <v>10.253031436559045</v>
      </c>
      <c r="U123" s="673">
        <f>IF(INDEX(Historical!$H$7:$H$1250,MATCH(B123,Historical!$B$7:$B$1281,0))=0,"n/a",((INDEX(Historical!$C$7:$C$1259,MATCH(B123,Historical!$B$7:$B$1281,0))/INDEX(Historical!$H$7:$H$1250,MATCH(B123,Historical!$B$7:$B$1281,0)))^(1/5)-1)*100)</f>
        <v>8.6147933405663188</v>
      </c>
      <c r="V123" s="673">
        <f>IF(INDEX(Historical!$O$7:$O$1250,MATCH(B123,Historical!$B$7:$B$1281,0))=0,"n/a",((INDEX(Historical!$C$7:$C$1259,MATCH(B123,Historical!$B$7:$B$1281,0))/INDEX(Historical!$O$7:$O$1250,MATCH(B123,Historical!$B$7:$B$1281,0)))^(1/10)-1)*100)</f>
        <v>6.0867355188575445</v>
      </c>
      <c r="W123" s="674">
        <f t="shared" si="21"/>
        <v>1.4153388649591399</v>
      </c>
      <c r="X123" s="675">
        <f t="shared" si="22"/>
        <v>0.8701811455117493</v>
      </c>
      <c r="Y123" s="843"/>
      <c r="Z123" s="624">
        <f t="shared" si="23"/>
        <v>40.476190476190482</v>
      </c>
      <c r="AA123" s="853">
        <f t="shared" si="24"/>
        <v>13.720238095238097</v>
      </c>
      <c r="AB123" s="854">
        <v>12</v>
      </c>
      <c r="AC123" s="833">
        <v>1.68</v>
      </c>
      <c r="AD123" s="833" t="s">
        <v>136</v>
      </c>
      <c r="AE123" s="833">
        <v>3.63</v>
      </c>
      <c r="AF123" s="833">
        <v>1.05</v>
      </c>
      <c r="AG123" s="833">
        <v>7.5</v>
      </c>
      <c r="AH123" s="833">
        <v>2.7</v>
      </c>
      <c r="AI123" s="833">
        <v>8.4</v>
      </c>
      <c r="AJ123" s="833">
        <v>9.9</v>
      </c>
      <c r="AK123" s="833" t="s">
        <v>136</v>
      </c>
      <c r="AL123" s="845">
        <v>255.12</v>
      </c>
      <c r="AM123" s="839">
        <v>1.2</v>
      </c>
      <c r="AN123" s="833">
        <v>0</v>
      </c>
      <c r="AO123" s="711">
        <f t="shared" si="25"/>
        <v>-2.1553362948019288</v>
      </c>
      <c r="AP123" s="712">
        <f t="shared" si="26"/>
        <v>11.564901800436168</v>
      </c>
      <c r="AQ123" s="855">
        <f t="shared" si="27"/>
        <v>-19.9826407722813</v>
      </c>
      <c r="AR123" s="624">
        <f>INDEX(Historical!$C$7:$C$1259,MATCH(B123,Historical!$B$7:$B$1281,0))*IF(AH123="n/a",1.03,IF(AH123&lt;0,1.01,IF(AH123&gt;10,1.1,(1+AH123/100))))</f>
        <v>0.66754999999999998</v>
      </c>
      <c r="AS123" s="853">
        <f t="shared" si="28"/>
        <v>0.72362420000000005</v>
      </c>
      <c r="AT123" s="853">
        <f t="shared" si="33"/>
        <v>0.74533292600000012</v>
      </c>
      <c r="AU123" s="853">
        <f t="shared" si="33"/>
        <v>0.76769291378000015</v>
      </c>
      <c r="AV123" s="853">
        <f t="shared" si="33"/>
        <v>0.79072370119340019</v>
      </c>
      <c r="AW123" s="624">
        <f t="shared" si="29"/>
        <v>3.6949237409734002</v>
      </c>
      <c r="AX123" s="719">
        <f t="shared" si="30"/>
        <v>16.03003792179349</v>
      </c>
      <c r="AY123" s="900">
        <v>0.3</v>
      </c>
      <c r="AZ123" s="839">
        <v>32.47</v>
      </c>
      <c r="BA123" s="839">
        <v>-21.52</v>
      </c>
      <c r="BB123" s="839">
        <v>-2.94</v>
      </c>
      <c r="BC123" s="839">
        <v>4.5</v>
      </c>
      <c r="BE123" s="597">
        <v>2005</v>
      </c>
      <c r="BF123" s="865">
        <f t="shared" si="31"/>
        <v>1</v>
      </c>
      <c r="BG123" s="849">
        <v>1</v>
      </c>
    </row>
    <row r="124" spans="1:59" s="744" customFormat="1" ht="11.25" customHeight="1" x14ac:dyDescent="0.2">
      <c r="A124" s="726" t="s">
        <v>1202</v>
      </c>
      <c r="B124" s="751" t="s">
        <v>1203</v>
      </c>
      <c r="C124" s="898" t="s">
        <v>108</v>
      </c>
      <c r="D124" s="898" t="s">
        <v>4273</v>
      </c>
      <c r="E124" s="727">
        <v>10</v>
      </c>
      <c r="F124" s="1139">
        <v>432</v>
      </c>
      <c r="G124" s="1138" t="s">
        <v>106</v>
      </c>
      <c r="H124" s="1138" t="s">
        <v>106</v>
      </c>
      <c r="I124" s="728">
        <v>36.39</v>
      </c>
      <c r="J124" s="729">
        <f t="shared" si="18"/>
        <v>2.2533663094256662</v>
      </c>
      <c r="K124" s="730">
        <v>0.41</v>
      </c>
      <c r="L124" s="731">
        <v>2</v>
      </c>
      <c r="M124" s="732">
        <f t="shared" si="19"/>
        <v>0.82</v>
      </c>
      <c r="N124" s="733" t="s">
        <v>248</v>
      </c>
      <c r="O124" s="734">
        <v>0.4</v>
      </c>
      <c r="P124" s="1130">
        <v>44165</v>
      </c>
      <c r="Q124" s="1130">
        <v>44180</v>
      </c>
      <c r="R124" s="732">
        <f t="shared" si="20"/>
        <v>2.4999999999999885</v>
      </c>
      <c r="S124" s="673">
        <f>IF(INDEX(Historical!$D$7:$D$1257,MATCH(B124,Historical!$B$7:$B$1281,0))=0,"n/a",(INDEX(Historical!$C$7:$C$1259,MATCH(B124,Historical!$B$7:$B$1281,0))/INDEX(Historical!$D$7:$D$1257,MATCH(B124,Historical!$B$7:$B$1281,0))-1)*100)</f>
        <v>6.578947368421062</v>
      </c>
      <c r="T124" s="673">
        <f>IF(INDEX(Historical!$F$7:$F$1250,MATCH(B124,Historical!$B$7:$B$1281,0))=0,"n/a",((INDEX(Historical!$C$7:$C$1259,MATCH(B124,Historical!$B$7:$B$1281,0))/INDEX(Historical!$F$7:$F$1250,MATCH(B124,Historical!$B$7:$B$1281,0)))^(1/3)-1)*100)</f>
        <v>7.0648783255412351</v>
      </c>
      <c r="U124" s="673">
        <f>IF(INDEX(Historical!$H$7:$H$1250,MATCH(B124,Historical!$B$7:$B$1281,0))=0,"n/a",((INDEX(Historical!$C$7:$C$1259,MATCH(B124,Historical!$B$7:$B$1281,0))/INDEX(Historical!$H$7:$H$1250,MATCH(B124,Historical!$B$7:$B$1281,0)))^(1/5)-1)*100)</f>
        <v>6.5434121742060647</v>
      </c>
      <c r="V124" s="673">
        <f>IF(INDEX(Historical!$O$7:$O$1250,MATCH(B124,Historical!$B$7:$B$1281,0))=0,"n/a",((INDEX(Historical!$C$7:$C$1259,MATCH(B124,Historical!$B$7:$B$1281,0))/INDEX(Historical!$O$7:$O$1250,MATCH(B124,Historical!$B$7:$B$1281,0)))^(1/10)-1)*100)</f>
        <v>7.8624156136196222</v>
      </c>
      <c r="W124" s="674">
        <f t="shared" si="21"/>
        <v>0.83223941543757596</v>
      </c>
      <c r="X124" s="675">
        <f t="shared" si="22"/>
        <v>0.71124045371805056</v>
      </c>
      <c r="Y124" s="745"/>
      <c r="Z124" s="729">
        <f t="shared" si="23"/>
        <v>30.370370370370363</v>
      </c>
      <c r="AA124" s="736">
        <f t="shared" si="24"/>
        <v>13.477777777777778</v>
      </c>
      <c r="AB124" s="731">
        <v>12</v>
      </c>
      <c r="AC124" s="737">
        <v>2.7</v>
      </c>
      <c r="AD124" s="737">
        <v>1.5</v>
      </c>
      <c r="AE124" s="737">
        <v>4.12</v>
      </c>
      <c r="AF124" s="737">
        <v>1.0900000000000001</v>
      </c>
      <c r="AG124" s="737">
        <v>8.1</v>
      </c>
      <c r="AH124" s="737">
        <v>13.700000000000001</v>
      </c>
      <c r="AI124" s="737">
        <v>26.25</v>
      </c>
      <c r="AJ124" s="737">
        <v>9.1999999999999993</v>
      </c>
      <c r="AK124" s="737">
        <v>9</v>
      </c>
      <c r="AL124" s="738">
        <v>593.67999999999995</v>
      </c>
      <c r="AM124" s="739">
        <v>2.7</v>
      </c>
      <c r="AN124" s="737">
        <v>0.03</v>
      </c>
      <c r="AO124" s="740">
        <f t="shared" si="25"/>
        <v>-4.6809992941460479</v>
      </c>
      <c r="AP124" s="741">
        <f t="shared" si="26"/>
        <v>8.79677848363173</v>
      </c>
      <c r="AQ124" s="742">
        <f t="shared" si="27"/>
        <v>-19.196320826949751</v>
      </c>
      <c r="AR124" s="624">
        <f>INDEX(Historical!$C$7:$C$1259,MATCH(B124,Historical!$B$7:$B$1281,0))*IF(AH124="n/a",1.03,IF(AH124&lt;0,1.01,IF(AH124&gt;10,1.1,(1+AH124/100))))</f>
        <v>0.89100000000000013</v>
      </c>
      <c r="AS124" s="736">
        <f t="shared" si="28"/>
        <v>0.98010000000000019</v>
      </c>
      <c r="AT124" s="736">
        <f t="shared" si="33"/>
        <v>1.0683090000000004</v>
      </c>
      <c r="AU124" s="736">
        <f t="shared" si="33"/>
        <v>1.1644568100000006</v>
      </c>
      <c r="AV124" s="736">
        <f t="shared" si="33"/>
        <v>1.2692579229000007</v>
      </c>
      <c r="AW124" s="729">
        <f t="shared" si="29"/>
        <v>5.3731237329000017</v>
      </c>
      <c r="AX124" s="743">
        <f t="shared" si="30"/>
        <v>14.765385361088216</v>
      </c>
      <c r="AY124" s="901">
        <v>0.89</v>
      </c>
      <c r="AZ124" s="739">
        <v>95.65</v>
      </c>
      <c r="BA124" s="739">
        <v>-3.7600000000000002</v>
      </c>
      <c r="BB124" s="739">
        <v>4.6899999999999995</v>
      </c>
      <c r="BC124" s="739">
        <v>26.82</v>
      </c>
      <c r="BD124" s="875"/>
      <c r="BE124" s="597">
        <v>2012</v>
      </c>
      <c r="BF124" s="865">
        <f t="shared" si="31"/>
        <v>0</v>
      </c>
      <c r="BG124" s="793">
        <v>1.0999999999999999</v>
      </c>
    </row>
    <row r="125" spans="1:59" ht="11.25" customHeight="1" x14ac:dyDescent="0.2">
      <c r="A125" s="838" t="s">
        <v>1219</v>
      </c>
      <c r="B125" s="842" t="s">
        <v>1220</v>
      </c>
      <c r="C125" s="898" t="s">
        <v>123</v>
      </c>
      <c r="D125" s="898" t="s">
        <v>4290</v>
      </c>
      <c r="E125" s="705">
        <v>13</v>
      </c>
      <c r="F125" s="1139">
        <v>275</v>
      </c>
      <c r="G125" s="1139" t="s">
        <v>106</v>
      </c>
      <c r="H125" s="1139" t="s">
        <v>106</v>
      </c>
      <c r="I125" s="841">
        <v>107.02</v>
      </c>
      <c r="J125" s="624">
        <f t="shared" si="18"/>
        <v>0.97178097551859477</v>
      </c>
      <c r="K125" s="844">
        <v>0.26</v>
      </c>
      <c r="L125" s="854">
        <v>4</v>
      </c>
      <c r="M125" s="615">
        <f t="shared" si="19"/>
        <v>1.04</v>
      </c>
      <c r="N125" s="837" t="s">
        <v>151</v>
      </c>
      <c r="O125" s="706">
        <v>0.25</v>
      </c>
      <c r="P125" s="606">
        <v>43992</v>
      </c>
      <c r="Q125" s="606">
        <v>44007</v>
      </c>
      <c r="R125" s="615">
        <f t="shared" si="20"/>
        <v>4.0000000000000036</v>
      </c>
      <c r="S125" s="673">
        <f>IF(INDEX(Historical!$D$7:$D$1257,MATCH(B125,Historical!$B$7:$B$1281,0))=0,"n/a",(INDEX(Historical!$C$7:$C$1259,MATCH(B125,Historical!$B$7:$B$1281,0))/INDEX(Historical!$D$7:$D$1257,MATCH(B125,Historical!$B$7:$B$1281,0))-1)*100)</f>
        <v>4.0404040404040442</v>
      </c>
      <c r="T125" s="673">
        <f>IF(INDEX(Historical!$F$7:$F$1250,MATCH(B125,Historical!$B$7:$B$1281,0))=0,"n/a",((INDEX(Historical!$C$7:$C$1259,MATCH(B125,Historical!$B$7:$B$1281,0))/INDEX(Historical!$F$7:$F$1250,MATCH(B125,Historical!$B$7:$B$1281,0)))^(1/3)-1)*100)</f>
        <v>4.2154106425138949</v>
      </c>
      <c r="U125" s="673">
        <f>IF(INDEX(Historical!$H$7:$H$1250,MATCH(B125,Historical!$B$7:$B$1281,0))=0,"n/a",((INDEX(Historical!$C$7:$C$1259,MATCH(B125,Historical!$B$7:$B$1281,0))/INDEX(Historical!$H$7:$H$1250,MATCH(B125,Historical!$B$7:$B$1281,0)))^(1/5)-1)*100)</f>
        <v>4.4123394129335969</v>
      </c>
      <c r="V125" s="673">
        <f>IF(INDEX(Historical!$O$7:$O$1250,MATCH(B125,Historical!$B$7:$B$1281,0))=0,"n/a",((INDEX(Historical!$C$7:$C$1259,MATCH(B125,Historical!$B$7:$B$1281,0))/INDEX(Historical!$O$7:$O$1250,MATCH(B125,Historical!$B$7:$B$1281,0)))^(1/10)-1)*100)</f>
        <v>13.361024936099053</v>
      </c>
      <c r="W125" s="674">
        <f t="shared" si="21"/>
        <v>0.33023959120173935</v>
      </c>
      <c r="X125" s="675" t="str">
        <f t="shared" si="22"/>
        <v>n/a</v>
      </c>
      <c r="Y125" s="842" t="s">
        <v>1221</v>
      </c>
      <c r="Z125" s="624">
        <f t="shared" si="23"/>
        <v>74.820143884892104</v>
      </c>
      <c r="AA125" s="853">
        <f t="shared" si="24"/>
        <v>76.992805755395679</v>
      </c>
      <c r="AB125" s="854">
        <v>12</v>
      </c>
      <c r="AC125" s="833">
        <v>1.39</v>
      </c>
      <c r="AD125" s="833">
        <v>10.46</v>
      </c>
      <c r="AE125" s="833">
        <v>21.83</v>
      </c>
      <c r="AF125" s="833">
        <v>4.0599999999999996</v>
      </c>
      <c r="AG125" s="833" t="s">
        <v>136</v>
      </c>
      <c r="AH125" s="833">
        <v>14.899999999999999</v>
      </c>
      <c r="AI125" s="833">
        <v>6.5</v>
      </c>
      <c r="AJ125" s="833">
        <v>-2.8899999999999997</v>
      </c>
      <c r="AK125" s="833">
        <v>7.6700000000000008</v>
      </c>
      <c r="AL125" s="845">
        <v>21200</v>
      </c>
      <c r="AM125" s="839">
        <v>0.75</v>
      </c>
      <c r="AN125" s="833" t="s">
        <v>136</v>
      </c>
      <c r="AO125" s="711">
        <f t="shared" si="25"/>
        <v>-71.60868536694349</v>
      </c>
      <c r="AP125" s="712">
        <f t="shared" si="26"/>
        <v>5.3841203884521915</v>
      </c>
      <c r="AQ125" s="855">
        <f t="shared" si="27"/>
        <v>272.73212982987394</v>
      </c>
      <c r="AR125" s="624">
        <f>INDEX(Historical!$C$7:$C$1259,MATCH(B125,Historical!$B$7:$B$1281,0))*IF(AH125="n/a",1.03,IF(AH125&lt;0,1.01,IF(AH125&gt;10,1.1,(1+AH125/100))))</f>
        <v>1.1330000000000002</v>
      </c>
      <c r="AS125" s="853">
        <f t="shared" si="28"/>
        <v>1.2066450000000002</v>
      </c>
      <c r="AT125" s="853">
        <f t="shared" si="33"/>
        <v>1.2991946715000002</v>
      </c>
      <c r="AU125" s="853">
        <f t="shared" si="33"/>
        <v>1.3988429028040503</v>
      </c>
      <c r="AV125" s="853">
        <f t="shared" si="33"/>
        <v>1.506134153449121</v>
      </c>
      <c r="AW125" s="624">
        <f t="shared" si="29"/>
        <v>6.543816727753172</v>
      </c>
      <c r="AX125" s="719">
        <f t="shared" si="30"/>
        <v>6.1145736570296876</v>
      </c>
      <c r="AY125" s="900" t="s">
        <v>136</v>
      </c>
      <c r="AZ125" s="839">
        <v>38.659999999999997</v>
      </c>
      <c r="BA125" s="839">
        <v>-35.57</v>
      </c>
      <c r="BB125" s="839">
        <v>-13.65</v>
      </c>
      <c r="BC125" s="839">
        <v>-22.08</v>
      </c>
      <c r="BE125" s="597">
        <v>2008</v>
      </c>
      <c r="BF125" s="865">
        <f t="shared" si="31"/>
        <v>1</v>
      </c>
      <c r="BG125" s="849" t="s">
        <v>136</v>
      </c>
    </row>
    <row r="126" spans="1:59" ht="11.25" customHeight="1" x14ac:dyDescent="0.2">
      <c r="A126" s="838" t="s">
        <v>1226</v>
      </c>
      <c r="B126" s="842" t="s">
        <v>1227</v>
      </c>
      <c r="C126" s="898" t="s">
        <v>112</v>
      </c>
      <c r="D126" s="898" t="s">
        <v>4267</v>
      </c>
      <c r="E126" s="705">
        <v>11</v>
      </c>
      <c r="F126" s="1139">
        <v>363</v>
      </c>
      <c r="G126" s="1139" t="s">
        <v>37</v>
      </c>
      <c r="H126" s="1139" t="s">
        <v>37</v>
      </c>
      <c r="I126" s="841">
        <v>95.43</v>
      </c>
      <c r="J126" s="624">
        <f t="shared" si="18"/>
        <v>2.0957770093262074</v>
      </c>
      <c r="K126" s="844">
        <v>0.5</v>
      </c>
      <c r="L126" s="854">
        <v>4</v>
      </c>
      <c r="M126" s="615">
        <f t="shared" si="19"/>
        <v>2</v>
      </c>
      <c r="N126" s="837" t="s">
        <v>354</v>
      </c>
      <c r="O126" s="706">
        <v>0.48</v>
      </c>
      <c r="P126" s="606">
        <v>44252</v>
      </c>
      <c r="Q126" s="606">
        <v>44286</v>
      </c>
      <c r="R126" s="615">
        <f t="shared" si="20"/>
        <v>4.1666666666666705</v>
      </c>
      <c r="S126" s="673">
        <f>IF(INDEX(Historical!$D$7:$D$1257,MATCH(B126,Historical!$B$7:$B$1281,0))=0,"n/a",(INDEX(Historical!$C$7:$C$1259,MATCH(B126,Historical!$B$7:$B$1281,0))/INDEX(Historical!$D$7:$D$1257,MATCH(B126,Historical!$B$7:$B$1281,0))-1)*100)</f>
        <v>4.3478260869565188</v>
      </c>
      <c r="T126" s="673">
        <f>IF(INDEX(Historical!$F$7:$F$1250,MATCH(B126,Historical!$B$7:$B$1281,0))=0,"n/a",((INDEX(Historical!$C$7:$C$1259,MATCH(B126,Historical!$B$7:$B$1281,0))/INDEX(Historical!$F$7:$F$1250,MATCH(B126,Historical!$B$7:$B$1281,0)))^(1/3)-1)*100)</f>
        <v>4.5515917149420382</v>
      </c>
      <c r="U126" s="673">
        <f>IF(INDEX(Historical!$H$7:$H$1250,MATCH(B126,Historical!$B$7:$B$1281,0))=0,"n/a",((INDEX(Historical!$C$7:$C$1259,MATCH(B126,Historical!$B$7:$B$1281,0))/INDEX(Historical!$H$7:$H$1250,MATCH(B126,Historical!$B$7:$B$1281,0)))^(1/5)-1)*100)</f>
        <v>4.7831688302757414</v>
      </c>
      <c r="V126" s="673">
        <f>IF(INDEX(Historical!$O$7:$O$1250,MATCH(B126,Historical!$B$7:$B$1281,0))=0,"n/a",((INDEX(Historical!$C$7:$C$1259,MATCH(B126,Historical!$B$7:$B$1281,0))/INDEX(Historical!$O$7:$O$1250,MATCH(B126,Historical!$B$7:$B$1281,0)))^(1/10)-1)*100)</f>
        <v>5.5378689666831793</v>
      </c>
      <c r="W126" s="674">
        <f t="shared" si="21"/>
        <v>0.86372011671856985</v>
      </c>
      <c r="X126" s="675" t="str">
        <f t="shared" si="22"/>
        <v>n/a</v>
      </c>
      <c r="Y126" s="637"/>
      <c r="Z126" s="624">
        <f t="shared" si="23"/>
        <v>47.169811320754711</v>
      </c>
      <c r="AA126" s="853">
        <f t="shared" si="24"/>
        <v>22.507075471698112</v>
      </c>
      <c r="AB126" s="854">
        <v>12</v>
      </c>
      <c r="AC126" s="833">
        <v>4.24</v>
      </c>
      <c r="AD126" s="833">
        <v>1.89</v>
      </c>
      <c r="AE126" s="833">
        <v>2.69</v>
      </c>
      <c r="AF126" s="833">
        <v>1.73</v>
      </c>
      <c r="AG126" s="833">
        <v>8</v>
      </c>
      <c r="AH126" s="833">
        <v>-14.6</v>
      </c>
      <c r="AI126" s="833">
        <v>22.93</v>
      </c>
      <c r="AJ126" s="833">
        <v>-2</v>
      </c>
      <c r="AK126" s="833">
        <v>12</v>
      </c>
      <c r="AL126" s="845">
        <v>3260</v>
      </c>
      <c r="AM126" s="839">
        <v>1.6</v>
      </c>
      <c r="AN126" s="833">
        <v>2.75</v>
      </c>
      <c r="AO126" s="711">
        <f t="shared" si="25"/>
        <v>-15.628129632096163</v>
      </c>
      <c r="AP126" s="712">
        <f t="shared" si="26"/>
        <v>6.8789458396019487</v>
      </c>
      <c r="AQ126" s="855">
        <f t="shared" si="27"/>
        <v>31.550143487463835</v>
      </c>
      <c r="AR126" s="624">
        <f>INDEX(Historical!$C$7:$C$1259,MATCH(B126,Historical!$B$7:$B$1281,0))*IF(AH126="n/a",1.03,IF(AH126&lt;0,1.01,IF(AH126&gt;10,1.1,(1+AH126/100))))</f>
        <v>1.9392</v>
      </c>
      <c r="AS126" s="853">
        <f t="shared" si="28"/>
        <v>2.1331200000000003</v>
      </c>
      <c r="AT126" s="853">
        <f t="shared" si="33"/>
        <v>2.3464320000000005</v>
      </c>
      <c r="AU126" s="853">
        <f t="shared" si="33"/>
        <v>2.5810752000000008</v>
      </c>
      <c r="AV126" s="853">
        <f t="shared" si="33"/>
        <v>2.839182720000001</v>
      </c>
      <c r="AW126" s="624">
        <f t="shared" si="29"/>
        <v>11.839009920000002</v>
      </c>
      <c r="AX126" s="719">
        <f t="shared" si="30"/>
        <v>12.405962401760453</v>
      </c>
      <c r="AY126" s="900">
        <v>1.03</v>
      </c>
      <c r="AZ126" s="839">
        <v>88.26</v>
      </c>
      <c r="BA126" s="839">
        <v>-5.66</v>
      </c>
      <c r="BB126" s="839">
        <v>5.9700000000000006</v>
      </c>
      <c r="BC126" s="839">
        <v>31.22</v>
      </c>
      <c r="BE126" s="597">
        <v>2011</v>
      </c>
      <c r="BF126" s="865">
        <f t="shared" si="31"/>
        <v>0</v>
      </c>
      <c r="BG126" s="849">
        <v>1.7000000000000002</v>
      </c>
    </row>
    <row r="127" spans="1:59" ht="11.25" customHeight="1" x14ac:dyDescent="0.2">
      <c r="A127" s="838" t="s">
        <v>1249</v>
      </c>
      <c r="B127" s="842" t="s">
        <v>1250</v>
      </c>
      <c r="C127" s="898" t="s">
        <v>112</v>
      </c>
      <c r="D127" s="898" t="s">
        <v>1218</v>
      </c>
      <c r="E127" s="705">
        <v>10</v>
      </c>
      <c r="F127" s="1139">
        <v>431</v>
      </c>
      <c r="G127" s="1139" t="s">
        <v>106</v>
      </c>
      <c r="H127" s="1139" t="s">
        <v>106</v>
      </c>
      <c r="I127" s="833">
        <v>24.6</v>
      </c>
      <c r="J127" s="624">
        <f t="shared" si="18"/>
        <v>1.3008130081300813</v>
      </c>
      <c r="K127" s="844">
        <v>0.08</v>
      </c>
      <c r="L127" s="854">
        <v>4</v>
      </c>
      <c r="M127" s="615">
        <f t="shared" si="19"/>
        <v>0.32</v>
      </c>
      <c r="N127" s="837" t="s">
        <v>705</v>
      </c>
      <c r="O127" s="706">
        <v>7.4999999999999997E-2</v>
      </c>
      <c r="P127" s="606">
        <v>44159</v>
      </c>
      <c r="Q127" s="606">
        <v>44182</v>
      </c>
      <c r="R127" s="615">
        <f t="shared" si="20"/>
        <v>6.6666666666666732</v>
      </c>
      <c r="S127" s="673">
        <f>IF(INDEX(Historical!$D$7:$D$1257,MATCH(B127,Historical!$B$7:$B$1281,0))=0,"n/a",(INDEX(Historical!$C$7:$C$1259,MATCH(B127,Historical!$B$7:$B$1281,0))/INDEX(Historical!$D$7:$D$1257,MATCH(B127,Historical!$B$7:$B$1281,0))-1)*100)</f>
        <v>4.2735042735042805</v>
      </c>
      <c r="T127" s="673">
        <f>IF(INDEX(Historical!$F$7:$F$1250,MATCH(B127,Historical!$B$7:$B$1281,0))=0,"n/a",((INDEX(Historical!$C$7:$C$1259,MATCH(B127,Historical!$B$7:$B$1281,0))/INDEX(Historical!$F$7:$F$1250,MATCH(B127,Historical!$B$7:$B$1281,0)))^(1/3)-1)*100)</f>
        <v>6.8529730148876533</v>
      </c>
      <c r="U127" s="673">
        <f>IF(INDEX(Historical!$H$7:$H$1250,MATCH(B127,Historical!$B$7:$B$1281,0))=0,"n/a",((INDEX(Historical!$C$7:$C$1259,MATCH(B127,Historical!$B$7:$B$1281,0))/INDEX(Historical!$H$7:$H$1250,MATCH(B127,Historical!$B$7:$B$1281,0)))^(1/5)-1)*100)</f>
        <v>12.401002212316282</v>
      </c>
      <c r="V127" s="673" t="str">
        <f>IF(INDEX(Historical!$O$7:$O$1250,MATCH(B127,Historical!$B$7:$B$1281,0))=0,"n/a",((INDEX(Historical!$C$7:$C$1259,MATCH(B127,Historical!$B$7:$B$1281,0))/INDEX(Historical!$O$7:$O$1250,MATCH(B127,Historical!$B$7:$B$1281,0)))^(1/10)-1)*100)</f>
        <v>n/a</v>
      </c>
      <c r="W127" s="674" t="str">
        <f t="shared" si="21"/>
        <v>n/a</v>
      </c>
      <c r="X127" s="675">
        <f t="shared" si="22"/>
        <v>0.35130317881915818</v>
      </c>
      <c r="Y127" s="635"/>
      <c r="Z127" s="624">
        <f t="shared" si="23"/>
        <v>21.476510067114095</v>
      </c>
      <c r="AA127" s="853">
        <f t="shared" si="24"/>
        <v>16.51006711409396</v>
      </c>
      <c r="AB127" s="854">
        <v>9</v>
      </c>
      <c r="AC127" s="833">
        <v>1.49</v>
      </c>
      <c r="AD127" s="833">
        <v>0.82</v>
      </c>
      <c r="AE127" s="833">
        <v>0.55000000000000004</v>
      </c>
      <c r="AF127" s="833">
        <v>1.7</v>
      </c>
      <c r="AG127" s="833">
        <v>11.899999999999999</v>
      </c>
      <c r="AH127" s="834">
        <v>11.600000000000001</v>
      </c>
      <c r="AI127" s="834">
        <v>12.139999999999999</v>
      </c>
      <c r="AJ127" s="833">
        <v>35.299999999999997</v>
      </c>
      <c r="AK127" s="833">
        <v>20.41</v>
      </c>
      <c r="AL127" s="845">
        <v>1360</v>
      </c>
      <c r="AM127" s="839">
        <v>6.4</v>
      </c>
      <c r="AN127" s="833">
        <v>1.42</v>
      </c>
      <c r="AO127" s="711">
        <f t="shared" si="25"/>
        <v>-2.8082518936475971</v>
      </c>
      <c r="AP127" s="712">
        <f t="shared" si="26"/>
        <v>13.701815220446363</v>
      </c>
      <c r="AQ127" s="855">
        <f t="shared" si="27"/>
        <v>11.68828466159184</v>
      </c>
      <c r="AR127" s="624">
        <f>INDEX(Historical!$C$7:$C$1259,MATCH(B127,Historical!$B$7:$B$1281,0))*IF(AH127="n/a",1.03,IF(AH127&lt;0,1.01,IF(AH127&gt;10,1.1,(1+AH127/100))))</f>
        <v>0.33550000000000002</v>
      </c>
      <c r="AS127" s="853">
        <f t="shared" si="28"/>
        <v>0.36905000000000004</v>
      </c>
      <c r="AT127" s="853">
        <f t="shared" ref="AT127:AV146" si="34">IF($AK127="n/a",1.03*AS127,IF($AK127&lt;0,1.01*AS127,IF($AK127&gt;10,1.1*AS127,(1+$AK127/100)*AS127)))</f>
        <v>0.40595500000000007</v>
      </c>
      <c r="AU127" s="853">
        <f t="shared" si="34"/>
        <v>0.44655050000000013</v>
      </c>
      <c r="AV127" s="853">
        <f t="shared" si="34"/>
        <v>0.49120555000000016</v>
      </c>
      <c r="AW127" s="624">
        <f t="shared" si="29"/>
        <v>2.0482610500000002</v>
      </c>
      <c r="AX127" s="719">
        <f t="shared" si="30"/>
        <v>8.3262644308943088</v>
      </c>
      <c r="AY127" s="900">
        <v>1.93</v>
      </c>
      <c r="AZ127" s="839">
        <v>168.85</v>
      </c>
      <c r="BA127" s="839">
        <v>-10.639999999999999</v>
      </c>
      <c r="BB127" s="839">
        <v>8.01</v>
      </c>
      <c r="BC127" s="839">
        <v>17.75</v>
      </c>
      <c r="BE127" s="597">
        <v>2012</v>
      </c>
      <c r="BF127" s="865">
        <f t="shared" si="31"/>
        <v>0</v>
      </c>
      <c r="BG127" s="849">
        <v>3</v>
      </c>
    </row>
    <row r="128" spans="1:59" ht="11.25" customHeight="1" x14ac:dyDescent="0.2">
      <c r="A128" s="831" t="s">
        <v>599</v>
      </c>
      <c r="B128" s="842" t="s">
        <v>600</v>
      </c>
      <c r="C128" s="898" t="s">
        <v>112</v>
      </c>
      <c r="D128" s="898" t="s">
        <v>211</v>
      </c>
      <c r="E128" s="705">
        <v>24</v>
      </c>
      <c r="F128" s="1139">
        <v>145</v>
      </c>
      <c r="G128" s="1139" t="s">
        <v>37</v>
      </c>
      <c r="H128" s="1139" t="s">
        <v>37</v>
      </c>
      <c r="I128" s="841">
        <v>69.349999999999994</v>
      </c>
      <c r="J128" s="624">
        <f t="shared" si="18"/>
        <v>1.0814708002883924</v>
      </c>
      <c r="K128" s="851">
        <v>0.1875</v>
      </c>
      <c r="L128" s="854">
        <v>4</v>
      </c>
      <c r="M128" s="615">
        <f t="shared" si="19"/>
        <v>0.75</v>
      </c>
      <c r="N128" s="837" t="s">
        <v>562</v>
      </c>
      <c r="O128" s="707">
        <v>0.17499999999999999</v>
      </c>
      <c r="P128" s="606">
        <v>44211</v>
      </c>
      <c r="Q128" s="606">
        <v>44230</v>
      </c>
      <c r="R128" s="615">
        <f t="shared" si="20"/>
        <v>7.1428571428571495</v>
      </c>
      <c r="S128" s="673">
        <f>IF(INDEX(Historical!$D$7:$D$1257,MATCH(B128,Historical!$B$7:$B$1281,0))=0,"n/a",(INDEX(Historical!$C$7:$C$1259,MATCH(B128,Historical!$B$7:$B$1281,0))/INDEX(Historical!$D$7:$D$1257,MATCH(B128,Historical!$B$7:$B$1281,0))-1)*100)</f>
        <v>9.375</v>
      </c>
      <c r="T128" s="673">
        <f>IF(INDEX(Historical!$F$7:$F$1250,MATCH(B128,Historical!$B$7:$B$1281,0))=0,"n/a",((INDEX(Historical!$C$7:$C$1259,MATCH(B128,Historical!$B$7:$B$1281,0))/INDEX(Historical!$F$7:$F$1250,MATCH(B128,Historical!$B$7:$B$1281,0)))^(1/3)-1)*100)</f>
        <v>13.401535265889454</v>
      </c>
      <c r="U128" s="673">
        <f>IF(INDEX(Historical!$H$7:$H$1250,MATCH(B128,Historical!$B$7:$B$1281,0))=0,"n/a",((INDEX(Historical!$C$7:$C$1259,MATCH(B128,Historical!$B$7:$B$1281,0))/INDEX(Historical!$H$7:$H$1250,MATCH(B128,Historical!$B$7:$B$1281,0)))^(1/5)-1)*100)</f>
        <v>11.842691472014465</v>
      </c>
      <c r="V128" s="673">
        <f>IF(INDEX(Historical!$O$7:$O$1250,MATCH(B128,Historical!$B$7:$B$1281,0))=0,"n/a",((INDEX(Historical!$C$7:$C$1259,MATCH(B128,Historical!$B$7:$B$1281,0))/INDEX(Historical!$O$7:$O$1250,MATCH(B128,Historical!$B$7:$B$1281,0)))^(1/10)-1)*100)</f>
        <v>10.131849033861794</v>
      </c>
      <c r="W128" s="674">
        <f t="shared" si="21"/>
        <v>1.1688578691248597</v>
      </c>
      <c r="X128" s="675" t="str">
        <f t="shared" si="22"/>
        <v>n/a</v>
      </c>
      <c r="Y128" s="632"/>
      <c r="Z128" s="624">
        <f t="shared" si="23"/>
        <v>39.0625</v>
      </c>
      <c r="AA128" s="853">
        <f t="shared" si="24"/>
        <v>36.119791666666664</v>
      </c>
      <c r="AB128" s="854">
        <v>12</v>
      </c>
      <c r="AC128" s="833">
        <v>1.92</v>
      </c>
      <c r="AD128" s="833">
        <v>3.48</v>
      </c>
      <c r="AE128" s="833">
        <v>7.01</v>
      </c>
      <c r="AF128" s="833">
        <v>9.08</v>
      </c>
      <c r="AG128" s="833">
        <v>29.4</v>
      </c>
      <c r="AH128" s="833">
        <v>-4.1000000000000005</v>
      </c>
      <c r="AI128" s="833">
        <v>7.6899999999999995</v>
      </c>
      <c r="AJ128" s="833">
        <v>-0.3</v>
      </c>
      <c r="AK128" s="833">
        <v>10.4</v>
      </c>
      <c r="AL128" s="845">
        <v>11580</v>
      </c>
      <c r="AM128" s="839">
        <v>1</v>
      </c>
      <c r="AN128" s="833">
        <v>0.13</v>
      </c>
      <c r="AO128" s="711">
        <f t="shared" si="25"/>
        <v>-23.195629394363806</v>
      </c>
      <c r="AP128" s="712">
        <f t="shared" si="26"/>
        <v>12.924162272302858</v>
      </c>
      <c r="AQ128" s="855">
        <f t="shared" si="27"/>
        <v>281.7897666595137</v>
      </c>
      <c r="AR128" s="624">
        <f>INDEX(Historical!$C$7:$C$1259,MATCH(B128,Historical!$B$7:$B$1281,0))*IF(AH128="n/a",1.03,IF(AH128&lt;0,1.01,IF(AH128&gt;10,1.1,(1+AH128/100))))</f>
        <v>0.70699999999999996</v>
      </c>
      <c r="AS128" s="853">
        <f t="shared" si="28"/>
        <v>0.76136829999999989</v>
      </c>
      <c r="AT128" s="853">
        <f t="shared" si="34"/>
        <v>0.83750512999999993</v>
      </c>
      <c r="AU128" s="853">
        <f t="shared" si="34"/>
        <v>0.92125564299999996</v>
      </c>
      <c r="AV128" s="853">
        <f t="shared" si="34"/>
        <v>1.0133812073000001</v>
      </c>
      <c r="AW128" s="624">
        <f t="shared" si="29"/>
        <v>4.2405102802999997</v>
      </c>
      <c r="AX128" s="719">
        <f t="shared" si="30"/>
        <v>6.1146507286229275</v>
      </c>
      <c r="AY128" s="900">
        <v>0.57999999999999996</v>
      </c>
      <c r="AZ128" s="839">
        <v>80.459999999999994</v>
      </c>
      <c r="BA128" s="839">
        <v>-9.91</v>
      </c>
      <c r="BB128" s="839">
        <v>-3.63</v>
      </c>
      <c r="BC128" s="839">
        <v>13.63</v>
      </c>
      <c r="BE128" s="597">
        <v>1998</v>
      </c>
      <c r="BF128" s="865">
        <f t="shared" si="31"/>
        <v>2</v>
      </c>
      <c r="BG128" s="849">
        <v>16.7</v>
      </c>
    </row>
    <row r="129" spans="1:59" ht="11.25" customHeight="1" x14ac:dyDescent="0.2">
      <c r="A129" s="838" t="s">
        <v>4391</v>
      </c>
      <c r="B129" s="842" t="s">
        <v>4390</v>
      </c>
      <c r="C129" s="898" t="s">
        <v>108</v>
      </c>
      <c r="D129" s="898" t="s">
        <v>118</v>
      </c>
      <c r="E129" s="705">
        <v>15</v>
      </c>
      <c r="F129" s="1139">
        <v>254</v>
      </c>
      <c r="G129" s="1139" t="s">
        <v>115</v>
      </c>
      <c r="H129" s="1139" t="s">
        <v>115</v>
      </c>
      <c r="I129" s="841">
        <v>93.4</v>
      </c>
      <c r="J129" s="624">
        <f t="shared" si="18"/>
        <v>0.80299785867237683</v>
      </c>
      <c r="K129" s="844">
        <v>0.1875</v>
      </c>
      <c r="L129" s="854">
        <v>4</v>
      </c>
      <c r="M129" s="615">
        <f t="shared" si="19"/>
        <v>0.75</v>
      </c>
      <c r="N129" s="837" t="s">
        <v>139</v>
      </c>
      <c r="O129" s="706">
        <v>0.17249999999999999</v>
      </c>
      <c r="P129" s="1028">
        <v>43923</v>
      </c>
      <c r="Q129" s="1028">
        <v>43952</v>
      </c>
      <c r="R129" s="615">
        <f t="shared" si="20"/>
        <v>8.6956521739130519</v>
      </c>
      <c r="S129" s="673">
        <f>IF(INDEX(Historical!$D$7:$D$1257,MATCH(B129,Historical!$B$7:$B$1281,0))=0,"n/a",(INDEX(Historical!$C$7:$C$1259,MATCH(B129,Historical!$B$7:$B$1281,0))/INDEX(Historical!$D$7:$D$1257,MATCH(B129,Historical!$B$7:$B$1281,0))-1)*100)</f>
        <v>8.4870848708487046</v>
      </c>
      <c r="T129" s="673">
        <f>IF(INDEX(Historical!$F$7:$F$1250,MATCH(B129,Historical!$B$7:$B$1281,0))=0,"n/a",((INDEX(Historical!$C$7:$C$1259,MATCH(B129,Historical!$B$7:$B$1281,0))/INDEX(Historical!$F$7:$F$1250,MATCH(B129,Historical!$B$7:$B$1281,0)))^(1/3)-1)*100)</f>
        <v>7.5998772318520258</v>
      </c>
      <c r="U129" s="673">
        <f>IF(INDEX(Historical!$H$7:$H$1250,MATCH(B129,Historical!$B$7:$B$1281,0))=0,"n/a",((INDEX(Historical!$C$7:$C$1259,MATCH(B129,Historical!$B$7:$B$1281,0))/INDEX(Historical!$H$7:$H$1250,MATCH(B129,Historical!$B$7:$B$1281,0)))^(1/5)-1)*100)</f>
        <v>6.691441105396434</v>
      </c>
      <c r="V129" s="673">
        <f>IF(INDEX(Historical!$O$7:$O$1250,MATCH(B129,Historical!$B$7:$B$1281,0))=0,"n/a",((INDEX(Historical!$C$7:$C$1259,MATCH(B129,Historical!$B$7:$B$1281,0))/INDEX(Historical!$O$7:$O$1250,MATCH(B129,Historical!$B$7:$B$1281,0)))^(1/10)-1)*100)</f>
        <v>10.48771759730267</v>
      </c>
      <c r="W129" s="674">
        <f t="shared" si="21"/>
        <v>0.63802643838516415</v>
      </c>
      <c r="X129" s="675">
        <f t="shared" si="22"/>
        <v>0.58696851801723104</v>
      </c>
      <c r="Y129" s="637"/>
      <c r="Z129" s="624">
        <f t="shared" si="23"/>
        <v>10.980966325036604</v>
      </c>
      <c r="AA129" s="853">
        <f t="shared" si="24"/>
        <v>13.674963396778917</v>
      </c>
      <c r="AB129" s="854">
        <v>12</v>
      </c>
      <c r="AC129" s="833">
        <v>6.83</v>
      </c>
      <c r="AD129" s="833">
        <v>1.91</v>
      </c>
      <c r="AE129" s="833">
        <v>2.09</v>
      </c>
      <c r="AF129" s="833">
        <v>1.24</v>
      </c>
      <c r="AG129" s="833">
        <v>9.7000000000000011</v>
      </c>
      <c r="AH129" s="833">
        <v>12.4</v>
      </c>
      <c r="AI129" s="833">
        <v>10.99</v>
      </c>
      <c r="AJ129" s="833">
        <v>11.4</v>
      </c>
      <c r="AK129" s="833">
        <v>7.37</v>
      </c>
      <c r="AL129" s="845">
        <v>9890</v>
      </c>
      <c r="AM129" s="839">
        <v>1.7000000000000002</v>
      </c>
      <c r="AN129" s="833">
        <v>0.24</v>
      </c>
      <c r="AO129" s="711">
        <f t="shared" si="25"/>
        <v>-6.1805244327101061</v>
      </c>
      <c r="AP129" s="712">
        <f t="shared" si="26"/>
        <v>7.4944389640688112</v>
      </c>
      <c r="AQ129" s="855">
        <f t="shared" si="27"/>
        <v>-13.187418699807097</v>
      </c>
      <c r="AR129" s="624">
        <f>INDEX(Historical!$C$7:$C$1259,MATCH(B129,Historical!$B$7:$B$1281,0))*IF(AH129="n/a",1.03,IF(AH129&lt;0,1.01,IF(AH129&gt;10,1.1,(1+AH129/100))))</f>
        <v>0.8085</v>
      </c>
      <c r="AS129" s="853">
        <f t="shared" si="28"/>
        <v>0.88935000000000008</v>
      </c>
      <c r="AT129" s="853">
        <f t="shared" si="34"/>
        <v>0.95489509500000014</v>
      </c>
      <c r="AU129" s="853">
        <f t="shared" si="34"/>
        <v>1.0252708635015002</v>
      </c>
      <c r="AV129" s="853">
        <f t="shared" si="34"/>
        <v>1.1008333261415608</v>
      </c>
      <c r="AW129" s="624">
        <f t="shared" si="29"/>
        <v>4.7788492846430612</v>
      </c>
      <c r="AX129" s="719">
        <f t="shared" si="30"/>
        <v>5.1165409899818641</v>
      </c>
      <c r="AY129" s="900">
        <v>1.1200000000000001</v>
      </c>
      <c r="AZ129" s="839">
        <v>64.61</v>
      </c>
      <c r="BA129" s="839">
        <v>-10.36</v>
      </c>
      <c r="BB129" s="839">
        <v>-0.62</v>
      </c>
      <c r="BC129" s="839">
        <v>10.190000000000001</v>
      </c>
      <c r="BE129" s="597">
        <v>2006</v>
      </c>
      <c r="BF129" s="865">
        <f t="shared" si="31"/>
        <v>1</v>
      </c>
      <c r="BG129" s="849">
        <v>2.7</v>
      </c>
    </row>
    <row r="130" spans="1:59" ht="11.25" customHeight="1" x14ac:dyDescent="0.2">
      <c r="A130" s="831" t="s">
        <v>1091</v>
      </c>
      <c r="B130" s="842" t="s">
        <v>1092</v>
      </c>
      <c r="C130" s="898" t="s">
        <v>4127</v>
      </c>
      <c r="D130" s="898" t="s">
        <v>4272</v>
      </c>
      <c r="E130" s="705">
        <v>11</v>
      </c>
      <c r="F130" s="1139">
        <v>364</v>
      </c>
      <c r="G130" s="1139" t="s">
        <v>106</v>
      </c>
      <c r="H130" s="1139" t="s">
        <v>106</v>
      </c>
      <c r="I130" s="841">
        <v>38.24</v>
      </c>
      <c r="J130" s="624">
        <f t="shared" si="18"/>
        <v>2.5104602510460245</v>
      </c>
      <c r="K130" s="844">
        <v>0.24</v>
      </c>
      <c r="L130" s="854">
        <v>4</v>
      </c>
      <c r="M130" s="615">
        <f t="shared" si="19"/>
        <v>0.96</v>
      </c>
      <c r="N130" s="837" t="s">
        <v>151</v>
      </c>
      <c r="O130" s="706">
        <v>0.22</v>
      </c>
      <c r="P130" s="606">
        <v>44252</v>
      </c>
      <c r="Q130" s="606">
        <v>44285</v>
      </c>
      <c r="R130" s="615">
        <f t="shared" si="20"/>
        <v>9.0909090909090864</v>
      </c>
      <c r="S130" s="673">
        <f>IF(INDEX(Historical!$D$7:$D$1257,MATCH(B130,Historical!$B$7:$B$1281,0))=0,"n/a",(INDEX(Historical!$C$7:$C$1259,MATCH(B130,Historical!$B$7:$B$1281,0))/INDEX(Historical!$D$7:$D$1257,MATCH(B130,Historical!$B$7:$B$1281,0))-1)*100)</f>
        <v>9.9999999999999858</v>
      </c>
      <c r="T130" s="673">
        <f>IF(INDEX(Historical!$F$7:$F$1250,MATCH(B130,Historical!$B$7:$B$1281,0))=0,"n/a",((INDEX(Historical!$C$7:$C$1259,MATCH(B130,Historical!$B$7:$B$1281,0))/INDEX(Historical!$F$7:$F$1250,MATCH(B130,Historical!$B$7:$B$1281,0)))^(1/3)-1)*100)</f>
        <v>12.382061455639448</v>
      </c>
      <c r="U130" s="673">
        <f>IF(INDEX(Historical!$H$7:$H$1250,MATCH(B130,Historical!$B$7:$B$1281,0))=0,"n/a",((INDEX(Historical!$C$7:$C$1259,MATCH(B130,Historical!$B$7:$B$1281,0))/INDEX(Historical!$H$7:$H$1250,MATCH(B130,Historical!$B$7:$B$1281,0)))^(1/5)-1)*100)</f>
        <v>12.888132073019754</v>
      </c>
      <c r="V130" s="673">
        <f>IF(INDEX(Historical!$O$7:$O$1250,MATCH(B130,Historical!$B$7:$B$1281,0))=0,"n/a",((INDEX(Historical!$C$7:$C$1259,MATCH(B130,Historical!$B$7:$B$1281,0))/INDEX(Historical!$O$7:$O$1250,MATCH(B130,Historical!$B$7:$B$1281,0)))^(1/10)-1)*100)</f>
        <v>15.969895987933814</v>
      </c>
      <c r="W130" s="674">
        <f t="shared" si="21"/>
        <v>0.80702667586297927</v>
      </c>
      <c r="X130" s="675" t="str">
        <f t="shared" si="22"/>
        <v>n/a</v>
      </c>
      <c r="Y130" s="634"/>
      <c r="Z130" s="624">
        <f t="shared" si="23"/>
        <v>195.91836734693877</v>
      </c>
      <c r="AA130" s="853">
        <f t="shared" si="24"/>
        <v>78.040816326530617</v>
      </c>
      <c r="AB130" s="854">
        <v>12</v>
      </c>
      <c r="AC130" s="833">
        <v>0.49</v>
      </c>
      <c r="AD130" s="833">
        <v>19.43</v>
      </c>
      <c r="AE130" s="833">
        <v>2.5299999999999998</v>
      </c>
      <c r="AF130" s="833">
        <v>2.63</v>
      </c>
      <c r="AG130" s="833">
        <v>4</v>
      </c>
      <c r="AH130" s="834">
        <v>-49.8</v>
      </c>
      <c r="AI130" s="834">
        <v>11.51</v>
      </c>
      <c r="AJ130" s="833">
        <v>-11.700000000000001</v>
      </c>
      <c r="AK130" s="833">
        <v>4</v>
      </c>
      <c r="AL130" s="845">
        <v>28580</v>
      </c>
      <c r="AM130" s="839">
        <v>0.1</v>
      </c>
      <c r="AN130" s="833">
        <v>0.73</v>
      </c>
      <c r="AO130" s="711">
        <f t="shared" si="25"/>
        <v>-62.642224002464836</v>
      </c>
      <c r="AP130" s="712">
        <f t="shared" si="26"/>
        <v>15.398592324065779</v>
      </c>
      <c r="AQ130" s="855">
        <f t="shared" si="27"/>
        <v>202.02821570823514</v>
      </c>
      <c r="AR130" s="624">
        <f>INDEX(Historical!$C$7:$C$1259,MATCH(B130,Historical!$B$7:$B$1281,0))*IF(AH130="n/a",1.03,IF(AH130&lt;0,1.01,IF(AH130&gt;10,1.1,(1+AH130/100))))</f>
        <v>0.88880000000000003</v>
      </c>
      <c r="AS130" s="853">
        <f t="shared" si="28"/>
        <v>0.9776800000000001</v>
      </c>
      <c r="AT130" s="853">
        <f t="shared" si="34"/>
        <v>1.0167872000000002</v>
      </c>
      <c r="AU130" s="853">
        <f t="shared" si="34"/>
        <v>1.0574586880000003</v>
      </c>
      <c r="AV130" s="853">
        <f t="shared" si="34"/>
        <v>1.0997570355200004</v>
      </c>
      <c r="AW130" s="624">
        <f t="shared" si="29"/>
        <v>5.0404829235200017</v>
      </c>
      <c r="AX130" s="719">
        <f t="shared" si="30"/>
        <v>13.181179193305443</v>
      </c>
      <c r="AY130" s="900">
        <v>1.19</v>
      </c>
      <c r="AZ130" s="839">
        <v>119.27000000000001</v>
      </c>
      <c r="BA130" s="839">
        <v>-2.35</v>
      </c>
      <c r="BB130" s="839">
        <v>3.44</v>
      </c>
      <c r="BC130" s="839">
        <v>17.98</v>
      </c>
      <c r="BE130" s="597">
        <v>2011</v>
      </c>
      <c r="BF130" s="865">
        <f t="shared" si="31"/>
        <v>0</v>
      </c>
      <c r="BG130" s="849">
        <v>1.4000000000000001</v>
      </c>
    </row>
    <row r="131" spans="1:59" ht="11.25" customHeight="1" x14ac:dyDescent="0.2">
      <c r="A131" s="831" t="s">
        <v>1230</v>
      </c>
      <c r="B131" s="842" t="s">
        <v>1231</v>
      </c>
      <c r="C131" s="898" t="s">
        <v>245</v>
      </c>
      <c r="D131" s="898" t="s">
        <v>4268</v>
      </c>
      <c r="E131" s="705">
        <v>10</v>
      </c>
      <c r="F131" s="1139">
        <v>414</v>
      </c>
      <c r="G131" s="1139" t="s">
        <v>106</v>
      </c>
      <c r="H131" s="1139" t="s">
        <v>106</v>
      </c>
      <c r="I131" s="841">
        <v>35.380000000000003</v>
      </c>
      <c r="J131" s="624">
        <f t="shared" si="18"/>
        <v>1.3566986998304125</v>
      </c>
      <c r="K131" s="844">
        <v>0.12</v>
      </c>
      <c r="L131" s="854">
        <v>4</v>
      </c>
      <c r="M131" s="615">
        <f t="shared" si="19"/>
        <v>0.48</v>
      </c>
      <c r="N131" s="837" t="s">
        <v>617</v>
      </c>
      <c r="O131" s="706">
        <v>0.115</v>
      </c>
      <c r="P131" s="1028">
        <v>43929</v>
      </c>
      <c r="Q131" s="1028">
        <v>43943</v>
      </c>
      <c r="R131" s="615">
        <f t="shared" si="20"/>
        <v>4.3478260869565135</v>
      </c>
      <c r="S131" s="673">
        <f>IF(INDEX(Historical!$D$7:$D$1257,MATCH(B131,Historical!$B$7:$B$1281,0))=0,"n/a",(INDEX(Historical!$C$7:$C$1259,MATCH(B131,Historical!$B$7:$B$1281,0))/INDEX(Historical!$D$7:$D$1257,MATCH(B131,Historical!$B$7:$B$1281,0))-1)*100)</f>
        <v>4.39560439560438</v>
      </c>
      <c r="T131" s="673">
        <f>IF(INDEX(Historical!$F$7:$F$1250,MATCH(B131,Historical!$B$7:$B$1281,0))=0,"n/a",((INDEX(Historical!$C$7:$C$1259,MATCH(B131,Historical!$B$7:$B$1281,0))/INDEX(Historical!$F$7:$F$1250,MATCH(B131,Historical!$B$7:$B$1281,0)))^(1/3)-1)*100)</f>
        <v>7.7217345015941907</v>
      </c>
      <c r="U131" s="673">
        <f>IF(INDEX(Historical!$H$7:$H$1250,MATCH(B131,Historical!$B$7:$B$1281,0))=0,"n/a",((INDEX(Historical!$C$7:$C$1259,MATCH(B131,Historical!$B$7:$B$1281,0))/INDEX(Historical!$H$7:$H$1250,MATCH(B131,Historical!$B$7:$B$1281,0)))^(1/5)-1)*100)</f>
        <v>7.5563198440216084</v>
      </c>
      <c r="V131" s="673">
        <f>IF(INDEX(Historical!$O$7:$O$1250,MATCH(B131,Historical!$B$7:$B$1281,0))=0,"n/a",((INDEX(Historical!$C$7:$C$1259,MATCH(B131,Historical!$B$7:$B$1281,0))/INDEX(Historical!$O$7:$O$1250,MATCH(B131,Historical!$B$7:$B$1281,0)))^(1/10)-1)*100)</f>
        <v>8.0008299434556562</v>
      </c>
      <c r="W131" s="674">
        <f t="shared" si="21"/>
        <v>0.94444200132042067</v>
      </c>
      <c r="X131" s="675">
        <f t="shared" si="22"/>
        <v>0.68074953549744222</v>
      </c>
      <c r="Y131" s="627"/>
      <c r="Z131" s="624">
        <f t="shared" si="23"/>
        <v>43.243243243243242</v>
      </c>
      <c r="AA131" s="853">
        <f t="shared" si="24"/>
        <v>31.873873873873872</v>
      </c>
      <c r="AB131" s="854">
        <v>12</v>
      </c>
      <c r="AC131" s="833">
        <v>1.1100000000000001</v>
      </c>
      <c r="AD131" s="833">
        <v>2.11</v>
      </c>
      <c r="AE131" s="833">
        <v>5.33</v>
      </c>
      <c r="AF131" s="833">
        <v>4.4800000000000004</v>
      </c>
      <c r="AG131" s="833">
        <v>14.6</v>
      </c>
      <c r="AH131" s="833">
        <v>2.1</v>
      </c>
      <c r="AI131" s="833">
        <v>11.379999999999999</v>
      </c>
      <c r="AJ131" s="833">
        <v>11.1</v>
      </c>
      <c r="AK131" s="833">
        <v>15</v>
      </c>
      <c r="AL131" s="845">
        <v>8430</v>
      </c>
      <c r="AM131" s="839">
        <v>0.1</v>
      </c>
      <c r="AN131" s="833">
        <v>0.01</v>
      </c>
      <c r="AO131" s="711">
        <f t="shared" si="25"/>
        <v>-22.96085533002185</v>
      </c>
      <c r="AP131" s="712">
        <f t="shared" si="26"/>
        <v>8.9130185438520204</v>
      </c>
      <c r="AQ131" s="855">
        <f t="shared" si="27"/>
        <v>151.92146479493252</v>
      </c>
      <c r="AR131" s="624">
        <f>INDEX(Historical!$C$7:$C$1259,MATCH(B131,Historical!$B$7:$B$1281,0))*IF(AH131="n/a",1.03,IF(AH131&lt;0,1.01,IF(AH131&gt;10,1.1,(1+AH131/100))))</f>
        <v>0.48497499999999993</v>
      </c>
      <c r="AS131" s="853">
        <f t="shared" si="28"/>
        <v>0.53347250000000002</v>
      </c>
      <c r="AT131" s="853">
        <f t="shared" si="34"/>
        <v>0.58681975000000008</v>
      </c>
      <c r="AU131" s="853">
        <f t="shared" si="34"/>
        <v>0.64550172500000014</v>
      </c>
      <c r="AV131" s="853">
        <f t="shared" si="34"/>
        <v>0.7100518975000002</v>
      </c>
      <c r="AW131" s="624">
        <f t="shared" si="29"/>
        <v>2.9608208725000003</v>
      </c>
      <c r="AX131" s="719">
        <f t="shared" si="30"/>
        <v>8.3686288086489551</v>
      </c>
      <c r="AY131" s="900">
        <v>1.1100000000000001</v>
      </c>
      <c r="AZ131" s="839">
        <v>81.62</v>
      </c>
      <c r="BA131" s="839">
        <v>-6.2799999999999994</v>
      </c>
      <c r="BB131" s="839">
        <v>1.28</v>
      </c>
      <c r="BC131" s="839">
        <v>19.91</v>
      </c>
      <c r="BE131" s="597">
        <v>2011</v>
      </c>
      <c r="BF131" s="865">
        <f t="shared" si="31"/>
        <v>0</v>
      </c>
      <c r="BG131" s="849">
        <v>12.7</v>
      </c>
    </row>
    <row r="132" spans="1:59" s="744" customFormat="1" ht="11.25" customHeight="1" x14ac:dyDescent="0.2">
      <c r="A132" s="726" t="s">
        <v>1245</v>
      </c>
      <c r="B132" s="751" t="s">
        <v>1246</v>
      </c>
      <c r="C132" s="898" t="s">
        <v>108</v>
      </c>
      <c r="D132" s="898" t="s">
        <v>4269</v>
      </c>
      <c r="E132" s="727">
        <v>10</v>
      </c>
      <c r="F132" s="1139">
        <v>394</v>
      </c>
      <c r="G132" s="1138" t="s">
        <v>106</v>
      </c>
      <c r="H132" s="1138" t="s">
        <v>106</v>
      </c>
      <c r="I132" s="728">
        <v>319.48</v>
      </c>
      <c r="J132" s="729">
        <f t="shared" si="18"/>
        <v>1.565043195192187</v>
      </c>
      <c r="K132" s="730">
        <v>1.25</v>
      </c>
      <c r="L132" s="731">
        <v>4</v>
      </c>
      <c r="M132" s="732">
        <f t="shared" si="19"/>
        <v>5</v>
      </c>
      <c r="N132" s="733" t="s">
        <v>287</v>
      </c>
      <c r="O132" s="734">
        <v>0.85</v>
      </c>
      <c r="P132" s="1105">
        <v>43706</v>
      </c>
      <c r="Q132" s="1105">
        <v>43735</v>
      </c>
      <c r="R132" s="732">
        <f t="shared" si="20"/>
        <v>47.058823529411768</v>
      </c>
      <c r="S132" s="673">
        <f>IF(INDEX(Historical!$D$7:$D$1257,MATCH(B132,Historical!$B$7:$B$1281,0))=0,"n/a",(INDEX(Historical!$C$7:$C$1259,MATCH(B132,Historical!$B$7:$B$1281,0))/INDEX(Historical!$D$7:$D$1257,MATCH(B132,Historical!$B$7:$B$1281,0))-1)*100)</f>
        <v>20.481927710843362</v>
      </c>
      <c r="T132" s="673">
        <f>IF(INDEX(Historical!$F$7:$F$1250,MATCH(B132,Historical!$B$7:$B$1281,0))=0,"n/a",((INDEX(Historical!$C$7:$C$1259,MATCH(B132,Historical!$B$7:$B$1281,0))/INDEX(Historical!$F$7:$F$1250,MATCH(B132,Historical!$B$7:$B$1281,0)))^(1/3)-1)*100)</f>
        <v>19.910533569986999</v>
      </c>
      <c r="U132" s="673">
        <f>IF(INDEX(Historical!$H$7:$H$1250,MATCH(B132,Historical!$B$7:$B$1281,0))=0,"n/a",((INDEX(Historical!$C$7:$C$1259,MATCH(B132,Historical!$B$7:$B$1281,0))/INDEX(Historical!$H$7:$H$1250,MATCH(B132,Historical!$B$7:$B$1281,0)))^(1/5)-1)*100)</f>
        <v>14.415790313971112</v>
      </c>
      <c r="V132" s="673">
        <f>IF(INDEX(Historical!$O$7:$O$1250,MATCH(B132,Historical!$B$7:$B$1281,0))=0,"n/a",((INDEX(Historical!$C$7:$C$1259,MATCH(B132,Historical!$B$7:$B$1281,0))/INDEX(Historical!$O$7:$O$1250,MATCH(B132,Historical!$B$7:$B$1281,0)))^(1/10)-1)*100)</f>
        <v>13.575379559642652</v>
      </c>
      <c r="W132" s="674">
        <f t="shared" si="21"/>
        <v>1.0619069802531975</v>
      </c>
      <c r="X132" s="675">
        <f t="shared" si="22"/>
        <v>3.3525093753421191</v>
      </c>
      <c r="Y132" s="899" t="s">
        <v>4580</v>
      </c>
      <c r="Z132" s="729">
        <f t="shared" si="23"/>
        <v>20.218358269308531</v>
      </c>
      <c r="AA132" s="736">
        <f t="shared" si="24"/>
        <v>12.918722199757379</v>
      </c>
      <c r="AB132" s="731">
        <v>12</v>
      </c>
      <c r="AC132" s="737">
        <v>24.73</v>
      </c>
      <c r="AD132" s="737">
        <v>0.81</v>
      </c>
      <c r="AE132" s="737">
        <v>2.0699999999999998</v>
      </c>
      <c r="AF132" s="737">
        <v>1.43</v>
      </c>
      <c r="AG132" s="737">
        <v>6</v>
      </c>
      <c r="AH132" s="737">
        <v>-12.4</v>
      </c>
      <c r="AI132" s="737">
        <v>10.26</v>
      </c>
      <c r="AJ132" s="737">
        <v>4.3</v>
      </c>
      <c r="AK132" s="737">
        <v>16.27</v>
      </c>
      <c r="AL132" s="738">
        <v>110730</v>
      </c>
      <c r="AM132" s="739">
        <v>0.2</v>
      </c>
      <c r="AN132" s="737">
        <v>8.19</v>
      </c>
      <c r="AO132" s="740">
        <f t="shared" si="25"/>
        <v>3.0621113094059194</v>
      </c>
      <c r="AP132" s="741">
        <f t="shared" si="26"/>
        <v>15.980833509163299</v>
      </c>
      <c r="AQ132" s="742">
        <f t="shared" si="27"/>
        <v>-9.3878282749238373</v>
      </c>
      <c r="AR132" s="624">
        <f>INDEX(Historical!$C$7:$C$1259,MATCH(B132,Historical!$B$7:$B$1281,0))*IF(AH132="n/a",1.03,IF(AH132&lt;0,1.01,IF(AH132&gt;10,1.1,(1+AH132/100))))</f>
        <v>5.05</v>
      </c>
      <c r="AS132" s="736">
        <f t="shared" si="28"/>
        <v>5.5550000000000006</v>
      </c>
      <c r="AT132" s="736">
        <f t="shared" si="34"/>
        <v>6.1105000000000009</v>
      </c>
      <c r="AU132" s="736">
        <f t="shared" si="34"/>
        <v>6.7215500000000015</v>
      </c>
      <c r="AV132" s="736">
        <f t="shared" si="34"/>
        <v>7.3937050000000024</v>
      </c>
      <c r="AW132" s="729">
        <f t="shared" si="29"/>
        <v>30.830755000000003</v>
      </c>
      <c r="AX132" s="743">
        <f t="shared" si="30"/>
        <v>9.6502926630775026</v>
      </c>
      <c r="AY132" s="901">
        <v>1.49</v>
      </c>
      <c r="AZ132" s="739">
        <v>144.16</v>
      </c>
      <c r="BA132" s="739">
        <v>-4.8599999999999994</v>
      </c>
      <c r="BB132" s="739">
        <v>12.29</v>
      </c>
      <c r="BC132" s="739">
        <v>41.55</v>
      </c>
      <c r="BD132" s="875"/>
      <c r="BE132" s="597">
        <v>2011</v>
      </c>
      <c r="BF132" s="865">
        <f t="shared" si="31"/>
        <v>0</v>
      </c>
      <c r="BG132" s="793">
        <v>0.4</v>
      </c>
    </row>
    <row r="133" spans="1:59" ht="11.25" customHeight="1" x14ac:dyDescent="0.2">
      <c r="A133" s="838" t="s">
        <v>604</v>
      </c>
      <c r="B133" s="842" t="s">
        <v>605</v>
      </c>
      <c r="C133" s="898" t="s">
        <v>245</v>
      </c>
      <c r="D133" s="898" t="s">
        <v>4280</v>
      </c>
      <c r="E133" s="705">
        <v>17</v>
      </c>
      <c r="F133" s="1139">
        <v>212</v>
      </c>
      <c r="G133" s="1139" t="s">
        <v>115</v>
      </c>
      <c r="H133" s="1139" t="s">
        <v>115</v>
      </c>
      <c r="I133" s="841">
        <v>93.71</v>
      </c>
      <c r="J133" s="624">
        <f t="shared" si="18"/>
        <v>2.9025717639526203</v>
      </c>
      <c r="K133" s="844">
        <v>0.68</v>
      </c>
      <c r="L133" s="854">
        <v>4</v>
      </c>
      <c r="M133" s="615">
        <f t="shared" si="19"/>
        <v>2.72</v>
      </c>
      <c r="N133" s="837" t="s">
        <v>107</v>
      </c>
      <c r="O133" s="706">
        <v>0.63</v>
      </c>
      <c r="P133" s="904">
        <v>43585</v>
      </c>
      <c r="Q133" s="904">
        <v>43600</v>
      </c>
      <c r="R133" s="615">
        <f t="shared" si="20"/>
        <v>7.936507936507943</v>
      </c>
      <c r="S133" s="673">
        <f>IF(INDEX(Historical!$D$7:$D$1257,MATCH(B133,Historical!$B$7:$B$1281,0))=0,"n/a",(INDEX(Historical!$C$7:$C$1259,MATCH(B133,Historical!$B$7:$B$1281,0))/INDEX(Historical!$D$7:$D$1257,MATCH(B133,Historical!$B$7:$B$1281,0))-1)*100)</f>
        <v>1.8726591760299671</v>
      </c>
      <c r="T133" s="673">
        <f>IF(INDEX(Historical!$F$7:$F$1250,MATCH(B133,Historical!$B$7:$B$1281,0))=0,"n/a",((INDEX(Historical!$C$7:$C$1259,MATCH(B133,Historical!$B$7:$B$1281,0))/INDEX(Historical!$F$7:$F$1250,MATCH(B133,Historical!$B$7:$B$1281,0)))^(1/3)-1)*100)</f>
        <v>7.0053051559272772</v>
      </c>
      <c r="U133" s="673">
        <f>IF(INDEX(Historical!$H$7:$H$1250,MATCH(B133,Historical!$B$7:$B$1281,0))=0,"n/a",((INDEX(Historical!$C$7:$C$1259,MATCH(B133,Historical!$B$7:$B$1281,0))/INDEX(Historical!$H$7:$H$1250,MATCH(B133,Historical!$B$7:$B$1281,0)))^(1/5)-1)*100)</f>
        <v>8.4870914394222563</v>
      </c>
      <c r="V133" s="673">
        <f>IF(INDEX(Historical!$O$7:$O$1250,MATCH(B133,Historical!$B$7:$B$1281,0))=0,"n/a",((INDEX(Historical!$C$7:$C$1259,MATCH(B133,Historical!$B$7:$B$1281,0))/INDEX(Historical!$O$7:$O$1250,MATCH(B133,Historical!$B$7:$B$1281,0)))^(1/10)-1)*100)</f>
        <v>11.092446213624974</v>
      </c>
      <c r="W133" s="674">
        <f t="shared" si="21"/>
        <v>0.7651235152258361</v>
      </c>
      <c r="X133" s="675">
        <f t="shared" si="22"/>
        <v>1.7681440498796368</v>
      </c>
      <c r="Y133" s="644" t="s">
        <v>4579</v>
      </c>
      <c r="Z133" s="624">
        <f t="shared" si="23"/>
        <v>167.90123456790121</v>
      </c>
      <c r="AA133" s="853">
        <f t="shared" si="24"/>
        <v>57.84567901234567</v>
      </c>
      <c r="AB133" s="854">
        <v>12</v>
      </c>
      <c r="AC133" s="833">
        <v>1.62</v>
      </c>
      <c r="AD133" s="833">
        <v>3.25</v>
      </c>
      <c r="AE133" s="833">
        <v>2.34</v>
      </c>
      <c r="AF133" s="833">
        <v>4.54</v>
      </c>
      <c r="AG133" s="833">
        <v>13.600000000000001</v>
      </c>
      <c r="AH133" s="833">
        <v>96.8</v>
      </c>
      <c r="AI133" s="833">
        <v>16.520000000000003</v>
      </c>
      <c r="AJ133" s="833">
        <v>4.8</v>
      </c>
      <c r="AK133" s="833">
        <v>17.5</v>
      </c>
      <c r="AL133" s="845">
        <v>12790</v>
      </c>
      <c r="AM133" s="839">
        <v>0.2</v>
      </c>
      <c r="AN133" s="833">
        <v>1.86</v>
      </c>
      <c r="AO133" s="711">
        <f t="shared" si="25"/>
        <v>-46.45601580897079</v>
      </c>
      <c r="AP133" s="712">
        <f t="shared" si="26"/>
        <v>11.389663203374877</v>
      </c>
      <c r="AQ133" s="855">
        <f t="shared" si="27"/>
        <v>241.6426871039061</v>
      </c>
      <c r="AR133" s="624">
        <f>INDEX(Historical!$C$7:$C$1259,MATCH(B133,Historical!$B$7:$B$1281,0))*IF(AH133="n/a",1.03,IF(AH133&lt;0,1.01,IF(AH133&gt;10,1.1,(1+AH133/100))))</f>
        <v>2.9920000000000004</v>
      </c>
      <c r="AS133" s="853">
        <f t="shared" si="28"/>
        <v>3.2912000000000008</v>
      </c>
      <c r="AT133" s="853">
        <f t="shared" si="34"/>
        <v>3.6203200000000013</v>
      </c>
      <c r="AU133" s="853">
        <f t="shared" si="34"/>
        <v>3.9823520000000019</v>
      </c>
      <c r="AV133" s="853">
        <f t="shared" si="34"/>
        <v>4.3805872000000026</v>
      </c>
      <c r="AW133" s="624">
        <f t="shared" si="29"/>
        <v>18.266459200000007</v>
      </c>
      <c r="AX133" s="719">
        <f t="shared" si="30"/>
        <v>19.49253996371786</v>
      </c>
      <c r="AY133" s="900">
        <v>0.95</v>
      </c>
      <c r="AZ133" s="839">
        <v>126.74000000000001</v>
      </c>
      <c r="BA133" s="839">
        <v>-7.4399999999999995</v>
      </c>
      <c r="BB133" s="839">
        <v>-0.27999999999999997</v>
      </c>
      <c r="BC133" s="839">
        <v>12.4</v>
      </c>
      <c r="BE133" s="597">
        <v>2004</v>
      </c>
      <c r="BF133" s="865">
        <f t="shared" si="31"/>
        <v>1</v>
      </c>
      <c r="BG133" s="849">
        <v>3.6999999999999997</v>
      </c>
    </row>
    <row r="134" spans="1:59" ht="11.25" customHeight="1" x14ac:dyDescent="0.2">
      <c r="A134" s="831" t="s">
        <v>1303</v>
      </c>
      <c r="B134" s="842" t="s">
        <v>1304</v>
      </c>
      <c r="C134" s="898" t="s">
        <v>108</v>
      </c>
      <c r="D134" s="898" t="s">
        <v>4273</v>
      </c>
      <c r="E134" s="705">
        <v>10</v>
      </c>
      <c r="F134" s="1139">
        <v>395</v>
      </c>
      <c r="G134" s="1139" t="s">
        <v>115</v>
      </c>
      <c r="H134" s="1139" t="s">
        <v>115</v>
      </c>
      <c r="I134" s="841">
        <v>15.34</v>
      </c>
      <c r="J134" s="624">
        <f t="shared" si="18"/>
        <v>3.9113428943937421</v>
      </c>
      <c r="K134" s="844">
        <v>0.15</v>
      </c>
      <c r="L134" s="854">
        <v>4</v>
      </c>
      <c r="M134" s="615">
        <f t="shared" si="19"/>
        <v>0.6</v>
      </c>
      <c r="N134" s="837" t="s">
        <v>163</v>
      </c>
      <c r="O134" s="706">
        <v>0.14000000000000001</v>
      </c>
      <c r="P134" s="904">
        <v>43724</v>
      </c>
      <c r="Q134" s="904">
        <v>43739</v>
      </c>
      <c r="R134" s="615">
        <f t="shared" si="20"/>
        <v>7.1428571428571281</v>
      </c>
      <c r="S134" s="673">
        <f>IF(INDEX(Historical!$D$7:$D$1257,MATCH(B134,Historical!$B$7:$B$1281,0))=0,"n/a",(INDEX(Historical!$C$7:$C$1259,MATCH(B134,Historical!$B$7:$B$1281,0))/INDEX(Historical!$D$7:$D$1257,MATCH(B134,Historical!$B$7:$B$1281,0))-1)*100)</f>
        <v>5.2631578947368363</v>
      </c>
      <c r="T134" s="673">
        <f>IF(INDEX(Historical!$F$7:$F$1250,MATCH(B134,Historical!$B$7:$B$1281,0))=0,"n/a",((INDEX(Historical!$C$7:$C$1259,MATCH(B134,Historical!$B$7:$B$1281,0))/INDEX(Historical!$F$7:$F$1250,MATCH(B134,Historical!$B$7:$B$1281,0)))^(1/3)-1)*100)</f>
        <v>23.310603716523492</v>
      </c>
      <c r="U134" s="673">
        <f>IF(INDEX(Historical!$H$7:$H$1250,MATCH(B134,Historical!$B$7:$B$1281,0))=0,"n/a",((INDEX(Historical!$C$7:$C$1259,MATCH(B134,Historical!$B$7:$B$1281,0))/INDEX(Historical!$H$7:$H$1250,MATCH(B134,Historical!$B$7:$B$1281,0)))^(1/5)-1)*100)</f>
        <v>20.112443398143132</v>
      </c>
      <c r="V134" s="673">
        <f>IF(INDEX(Historical!$O$7:$O$1250,MATCH(B134,Historical!$B$7:$B$1281,0))=0,"n/a",((INDEX(Historical!$C$7:$C$1259,MATCH(B134,Historical!$B$7:$B$1281,0))/INDEX(Historical!$O$7:$O$1250,MATCH(B134,Historical!$B$7:$B$1281,0)))^(1/10)-1)*100)</f>
        <v>31.101942303974983</v>
      </c>
      <c r="W134" s="674">
        <f t="shared" si="21"/>
        <v>0.64666197376273382</v>
      </c>
      <c r="X134" s="675">
        <f t="shared" si="22"/>
        <v>1.6901212939616079</v>
      </c>
      <c r="Y134" s="646" t="s">
        <v>4580</v>
      </c>
      <c r="Z134" s="624">
        <f t="shared" si="23"/>
        <v>86.956521739130437</v>
      </c>
      <c r="AA134" s="853">
        <f t="shared" si="24"/>
        <v>22.231884057971016</v>
      </c>
      <c r="AB134" s="854">
        <v>12</v>
      </c>
      <c r="AC134" s="833">
        <v>0.69</v>
      </c>
      <c r="AD134" s="833" t="s">
        <v>136</v>
      </c>
      <c r="AE134" s="833">
        <v>4.24</v>
      </c>
      <c r="AF134" s="833">
        <v>1.49</v>
      </c>
      <c r="AG134" s="833">
        <v>7.7</v>
      </c>
      <c r="AH134" s="833">
        <v>6.1</v>
      </c>
      <c r="AI134" s="833">
        <v>17.239999999999998</v>
      </c>
      <c r="AJ134" s="833">
        <v>11.899999999999999</v>
      </c>
      <c r="AK134" s="833">
        <v>-2.15</v>
      </c>
      <c r="AL134" s="845">
        <v>15450</v>
      </c>
      <c r="AM134" s="839">
        <v>0.8</v>
      </c>
      <c r="AN134" s="833">
        <v>0.86</v>
      </c>
      <c r="AO134" s="711">
        <f t="shared" si="25"/>
        <v>1.7919022345658568</v>
      </c>
      <c r="AP134" s="712">
        <f t="shared" si="26"/>
        <v>24.023786292536872</v>
      </c>
      <c r="AQ134" s="855">
        <f t="shared" si="27"/>
        <v>21.336093826430556</v>
      </c>
      <c r="AR134" s="624">
        <f>INDEX(Historical!$C$7:$C$1259,MATCH(B134,Historical!$B$7:$B$1281,0))*IF(AH134="n/a",1.03,IF(AH134&lt;0,1.01,IF(AH134&gt;10,1.1,(1+AH134/100))))</f>
        <v>0.63659999999999994</v>
      </c>
      <c r="AS134" s="853">
        <f t="shared" si="28"/>
        <v>0.70025999999999999</v>
      </c>
      <c r="AT134" s="853">
        <f t="shared" si="34"/>
        <v>0.70726259999999996</v>
      </c>
      <c r="AU134" s="853">
        <f t="shared" si="34"/>
        <v>0.71433522599999999</v>
      </c>
      <c r="AV134" s="853">
        <f t="shared" si="34"/>
        <v>0.72147857825999995</v>
      </c>
      <c r="AW134" s="624">
        <f t="shared" si="29"/>
        <v>3.4799364042600001</v>
      </c>
      <c r="AX134" s="719">
        <f t="shared" si="30"/>
        <v>22.685374212907433</v>
      </c>
      <c r="AY134" s="900">
        <v>1.41</v>
      </c>
      <c r="AZ134" s="839">
        <v>124.93</v>
      </c>
      <c r="BA134" s="839">
        <v>-6.97</v>
      </c>
      <c r="BB134" s="839">
        <v>10.74</v>
      </c>
      <c r="BC134" s="839">
        <v>40.660000000000004</v>
      </c>
      <c r="BE134" s="597">
        <v>2011</v>
      </c>
      <c r="BF134" s="865">
        <f t="shared" si="31"/>
        <v>0</v>
      </c>
      <c r="BG134" s="849">
        <v>0.70000000000000007</v>
      </c>
    </row>
    <row r="135" spans="1:59" ht="11.25" customHeight="1" x14ac:dyDescent="0.2">
      <c r="A135" s="831" t="s">
        <v>1295</v>
      </c>
      <c r="B135" s="842" t="s">
        <v>1296</v>
      </c>
      <c r="C135" s="898" t="s">
        <v>108</v>
      </c>
      <c r="D135" s="898" t="s">
        <v>4273</v>
      </c>
      <c r="E135" s="705">
        <v>10</v>
      </c>
      <c r="F135" s="1139">
        <v>387</v>
      </c>
      <c r="G135" s="1139" t="s">
        <v>37</v>
      </c>
      <c r="H135" s="1139" t="s">
        <v>37</v>
      </c>
      <c r="I135" s="841">
        <v>17.86</v>
      </c>
      <c r="J135" s="624">
        <f t="shared" ref="J135:J198" si="35">(M135/I135)*100</f>
        <v>2.6875699888017914</v>
      </c>
      <c r="K135" s="852">
        <v>0.12</v>
      </c>
      <c r="L135" s="854">
        <v>4</v>
      </c>
      <c r="M135" s="615">
        <f t="shared" ref="M135:M198" si="36">K135*L135</f>
        <v>0.48</v>
      </c>
      <c r="N135" s="837" t="s">
        <v>455</v>
      </c>
      <c r="O135" s="709">
        <v>0.1</v>
      </c>
      <c r="P135" s="904">
        <v>43649</v>
      </c>
      <c r="Q135" s="904">
        <v>43665</v>
      </c>
      <c r="R135" s="615">
        <f t="shared" ref="R135:R198" si="37">(K135-O135)/O135*100</f>
        <v>19.999999999999989</v>
      </c>
      <c r="S135" s="673">
        <f>IF(INDEX(Historical!$D$7:$D$1257,MATCH(B135,Historical!$B$7:$B$1281,0))=0,"n/a",(INDEX(Historical!$C$7:$C$1259,MATCH(B135,Historical!$B$7:$B$1281,0))/INDEX(Historical!$D$7:$D$1257,MATCH(B135,Historical!$B$7:$B$1281,0))-1)*100)</f>
        <v>9.0909090909090828</v>
      </c>
      <c r="T135" s="673">
        <f>IF(INDEX(Historical!$F$7:$F$1250,MATCH(B135,Historical!$B$7:$B$1281,0))=0,"n/a",((INDEX(Historical!$C$7:$C$1259,MATCH(B135,Historical!$B$7:$B$1281,0))/INDEX(Historical!$F$7:$F$1250,MATCH(B135,Historical!$B$7:$B$1281,0)))^(1/3)-1)*100)</f>
        <v>14.471424255333186</v>
      </c>
      <c r="U135" s="673">
        <f>IF(INDEX(Historical!$H$7:$H$1250,MATCH(B135,Historical!$B$7:$B$1281,0))=0,"n/a",((INDEX(Historical!$C$7:$C$1259,MATCH(B135,Historical!$B$7:$B$1281,0))/INDEX(Historical!$H$7:$H$1250,MATCH(B135,Historical!$B$7:$B$1281,0)))^(1/5)-1)*100)</f>
        <v>13.634388693076627</v>
      </c>
      <c r="V135" s="673">
        <f>IF(INDEX(Historical!$O$7:$O$1250,MATCH(B135,Historical!$B$7:$B$1281,0))=0,"n/a",((INDEX(Historical!$C$7:$C$1259,MATCH(B135,Historical!$B$7:$B$1281,0))/INDEX(Historical!$O$7:$O$1250,MATCH(B135,Historical!$B$7:$B$1281,0)))^(1/10)-1)*100)</f>
        <v>13.581390588364473</v>
      </c>
      <c r="W135" s="674">
        <f t="shared" ref="W135:W198" si="38">IF(OR(U135&lt;=0,U135="n/a",V135&lt;=0,V135="n/a"),"n/a",U135/V135)</f>
        <v>1.0039022590777678</v>
      </c>
      <c r="X135" s="675">
        <f t="shared" ref="X135:X198" si="39">IF(OR(AJ135&lt;=0,AJ135="n/a",U135&lt;=0,U135="n/a"),"n/a",U135/AJ135)</f>
        <v>1.0820943407203671</v>
      </c>
      <c r="Y135" s="646" t="s">
        <v>4580</v>
      </c>
      <c r="Z135" s="624">
        <f t="shared" ref="Z135:Z198" si="40">IF(OR(AC135&lt;0.01,AC135="n/a"),"n/a",M135/AC135*100)</f>
        <v>30.769230769230766</v>
      </c>
      <c r="AA135" s="853">
        <f t="shared" ref="AA135:AA198" si="41">IF(OR(AC135&lt;0.01,AC135="n/a"),"n/a",I135/AC135)</f>
        <v>11.448717948717947</v>
      </c>
      <c r="AB135" s="854">
        <v>12</v>
      </c>
      <c r="AC135" s="833">
        <v>1.56</v>
      </c>
      <c r="AD135" s="833" t="s">
        <v>136</v>
      </c>
      <c r="AE135" s="833">
        <v>3.79</v>
      </c>
      <c r="AF135" s="833">
        <v>1.19</v>
      </c>
      <c r="AG135" s="833">
        <v>10</v>
      </c>
      <c r="AH135" s="833">
        <v>10.6</v>
      </c>
      <c r="AI135" s="833">
        <v>-2.41</v>
      </c>
      <c r="AJ135" s="833">
        <v>12.6</v>
      </c>
      <c r="AK135" s="833" t="s">
        <v>136</v>
      </c>
      <c r="AL135" s="845">
        <v>778.82</v>
      </c>
      <c r="AM135" s="839">
        <v>0.6</v>
      </c>
      <c r="AN135" s="833">
        <v>1.05</v>
      </c>
      <c r="AO135" s="711">
        <f t="shared" ref="AO135:AO198" si="42">IF(U135="n/a","n/a",IF(AA135&lt;0,"n/a",IF(AA135="n/a","n/a",J135+U135-AA135)))</f>
        <v>4.8732407331604701</v>
      </c>
      <c r="AP135" s="712">
        <f t="shared" ref="AP135:AP198" si="43">IF(U135="n/a","n/a",J135+U135)</f>
        <v>16.321958681878417</v>
      </c>
      <c r="AQ135" s="855">
        <f t="shared" ref="AQ135:AQ198" si="44">IF(OR(AC135&lt;0.01,AF135="n/a"),"n/a",(I135/SQRT(22.5*AC135*(I135/AF135))-1)*100)</f>
        <v>-22.185478764566604</v>
      </c>
      <c r="AR135" s="624">
        <f>INDEX(Historical!$C$7:$C$1259,MATCH(B135,Historical!$B$7:$B$1281,0))*IF(AH135="n/a",1.03,IF(AH135&lt;0,1.01,IF(AH135&gt;10,1.1,(1+AH135/100))))</f>
        <v>0.52800000000000002</v>
      </c>
      <c r="AS135" s="853">
        <f t="shared" ref="AS135:AS198" si="45">IF($AI135="n/a",1.03*AR135,IF($AI135&lt;0,1.01*AR135,IF($AI135&gt;10,1.1*AR135,(1+$AI135/100)*AR135)))</f>
        <v>0.53327999999999998</v>
      </c>
      <c r="AT135" s="853">
        <f t="shared" si="34"/>
        <v>0.54927839999999994</v>
      </c>
      <c r="AU135" s="853">
        <f t="shared" si="34"/>
        <v>0.56575675199999997</v>
      </c>
      <c r="AV135" s="853">
        <f t="shared" si="34"/>
        <v>0.58272945456000003</v>
      </c>
      <c r="AW135" s="624">
        <f t="shared" ref="AW135:AW198" si="46">SUM(AR135:AV135)</f>
        <v>2.7590446065599998</v>
      </c>
      <c r="AX135" s="719">
        <f t="shared" ref="AX135:AX198" si="47">AW135/I135*100</f>
        <v>15.448178088241882</v>
      </c>
      <c r="AY135" s="900">
        <v>1.29</v>
      </c>
      <c r="AZ135" s="839">
        <v>140.69999999999999</v>
      </c>
      <c r="BA135" s="839">
        <v>-6</v>
      </c>
      <c r="BB135" s="839">
        <v>7.3599999999999994</v>
      </c>
      <c r="BC135" s="839">
        <v>41.160000000000004</v>
      </c>
      <c r="BE135" s="597">
        <v>2011</v>
      </c>
      <c r="BF135" s="865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849">
        <v>1.2</v>
      </c>
    </row>
    <row r="136" spans="1:59" ht="11.25" customHeight="1" x14ac:dyDescent="0.2">
      <c r="A136" s="838" t="s">
        <v>611</v>
      </c>
      <c r="B136" s="842" t="s">
        <v>612</v>
      </c>
      <c r="C136" s="898" t="s">
        <v>112</v>
      </c>
      <c r="D136" s="898" t="s">
        <v>4257</v>
      </c>
      <c r="E136" s="705">
        <v>19</v>
      </c>
      <c r="F136" s="1139">
        <v>182</v>
      </c>
      <c r="G136" s="1139" t="s">
        <v>37</v>
      </c>
      <c r="H136" s="1139" t="s">
        <v>106</v>
      </c>
      <c r="I136" s="841">
        <v>28.45</v>
      </c>
      <c r="J136" s="624">
        <f t="shared" si="35"/>
        <v>2.8998242530755709</v>
      </c>
      <c r="K136" s="844">
        <v>0.20624999999999999</v>
      </c>
      <c r="L136" s="854">
        <v>4</v>
      </c>
      <c r="M136" s="615">
        <f t="shared" si="36"/>
        <v>0.82499999999999996</v>
      </c>
      <c r="N136" s="837" t="s">
        <v>151</v>
      </c>
      <c r="O136" s="706">
        <v>0.20499999999999999</v>
      </c>
      <c r="P136" s="606">
        <v>44252</v>
      </c>
      <c r="Q136" s="606">
        <v>44281</v>
      </c>
      <c r="R136" s="615">
        <f t="shared" si="37"/>
        <v>0.60975609756097615</v>
      </c>
      <c r="S136" s="673">
        <f>IF(INDEX(Historical!$D$7:$D$1257,MATCH(B136,Historical!$B$7:$B$1281,0))=0,"n/a",(INDEX(Historical!$C$7:$C$1259,MATCH(B136,Historical!$B$7:$B$1281,0))/INDEX(Historical!$D$7:$D$1257,MATCH(B136,Historical!$B$7:$B$1281,0))-1)*100)</f>
        <v>2.5236593059936974</v>
      </c>
      <c r="T136" s="673">
        <f>IF(INDEX(Historical!$F$7:$F$1250,MATCH(B136,Historical!$B$7:$B$1281,0))=0,"n/a",((INDEX(Historical!$C$7:$C$1259,MATCH(B136,Historical!$B$7:$B$1281,0))/INDEX(Historical!$F$7:$F$1250,MATCH(B136,Historical!$B$7:$B$1281,0)))^(1/3)-1)*100)</f>
        <v>2.5901398386869667</v>
      </c>
      <c r="U136" s="673">
        <f>IF(INDEX(Historical!$H$7:$H$1250,MATCH(B136,Historical!$B$7:$B$1281,0))=0,"n/a",((INDEX(Historical!$C$7:$C$1259,MATCH(B136,Historical!$B$7:$B$1281,0))/INDEX(Historical!$H$7:$H$1250,MATCH(B136,Historical!$B$7:$B$1281,0)))^(1/5)-1)*100)</f>
        <v>2.6471198129090157</v>
      </c>
      <c r="V136" s="673">
        <f>IF(INDEX(Historical!$O$7:$O$1250,MATCH(B136,Historical!$B$7:$B$1281,0))=0,"n/a",((INDEX(Historical!$C$7:$C$1259,MATCH(B136,Historical!$B$7:$B$1281,0))/INDEX(Historical!$O$7:$O$1250,MATCH(B136,Historical!$B$7:$B$1281,0)))^(1/10)-1)*100)</f>
        <v>3.1645861664743924</v>
      </c>
      <c r="W136" s="674">
        <f t="shared" si="38"/>
        <v>0.8364821413152177</v>
      </c>
      <c r="X136" s="675">
        <f t="shared" si="39"/>
        <v>0.11459393129476257</v>
      </c>
      <c r="Y136" s="843"/>
      <c r="Z136" s="624">
        <f t="shared" si="40"/>
        <v>62.499999999999986</v>
      </c>
      <c r="AA136" s="853">
        <f t="shared" si="41"/>
        <v>21.553030303030301</v>
      </c>
      <c r="AB136" s="854">
        <v>12</v>
      </c>
      <c r="AC136" s="833">
        <v>1.32</v>
      </c>
      <c r="AD136" s="833">
        <v>2.41</v>
      </c>
      <c r="AE136" s="833">
        <v>1.19</v>
      </c>
      <c r="AF136" s="833">
        <v>4.59</v>
      </c>
      <c r="AG136" s="833">
        <v>17.8</v>
      </c>
      <c r="AH136" s="833">
        <v>-22.7</v>
      </c>
      <c r="AI136" s="833">
        <v>11.959999999999999</v>
      </c>
      <c r="AJ136" s="833">
        <v>23.1</v>
      </c>
      <c r="AK136" s="833">
        <v>9</v>
      </c>
      <c r="AL136" s="845">
        <v>2090</v>
      </c>
      <c r="AM136" s="839">
        <v>0.4</v>
      </c>
      <c r="AN136" s="833">
        <v>0</v>
      </c>
      <c r="AO136" s="711">
        <f t="shared" si="42"/>
        <v>-16.006086237045714</v>
      </c>
      <c r="AP136" s="712">
        <f t="shared" si="43"/>
        <v>5.5469440659845866</v>
      </c>
      <c r="AQ136" s="855">
        <f t="shared" si="44"/>
        <v>109.68591230261944</v>
      </c>
      <c r="AR136" s="624">
        <f>INDEX(Historical!$C$7:$C$1259,MATCH(B136,Historical!$B$7:$B$1281,0))*IF(AH136="n/a",1.03,IF(AH136&lt;0,1.01,IF(AH136&gt;10,1.1,(1+AH136/100))))</f>
        <v>0.82062500000000005</v>
      </c>
      <c r="AS136" s="853">
        <f t="shared" si="45"/>
        <v>0.90268750000000009</v>
      </c>
      <c r="AT136" s="853">
        <f t="shared" si="34"/>
        <v>0.98392937500000022</v>
      </c>
      <c r="AU136" s="853">
        <f t="shared" si="34"/>
        <v>1.0724830187500003</v>
      </c>
      <c r="AV136" s="853">
        <f t="shared" si="34"/>
        <v>1.1690064904375004</v>
      </c>
      <c r="AW136" s="624">
        <f t="shared" si="46"/>
        <v>4.9487313841875009</v>
      </c>
      <c r="AX136" s="719">
        <f t="shared" si="47"/>
        <v>17.394486411906858</v>
      </c>
      <c r="AY136" s="900">
        <v>0.38</v>
      </c>
      <c r="AZ136" s="839">
        <v>80.06</v>
      </c>
      <c r="BA136" s="839">
        <v>-20.53</v>
      </c>
      <c r="BB136" s="839">
        <v>-5.37</v>
      </c>
      <c r="BC136" s="839">
        <v>13.07</v>
      </c>
      <c r="BE136" s="597">
        <v>2003</v>
      </c>
      <c r="BF136" s="865">
        <f t="shared" si="48"/>
        <v>1</v>
      </c>
      <c r="BG136" s="849">
        <v>10.9</v>
      </c>
    </row>
    <row r="137" spans="1:59" ht="11.25" customHeight="1" x14ac:dyDescent="0.2">
      <c r="A137" s="831" t="s">
        <v>1287</v>
      </c>
      <c r="B137" s="842" t="s">
        <v>1288</v>
      </c>
      <c r="C137" s="898" t="s">
        <v>245</v>
      </c>
      <c r="D137" s="898" t="s">
        <v>4252</v>
      </c>
      <c r="E137" s="705">
        <v>12</v>
      </c>
      <c r="F137" s="1139">
        <v>306</v>
      </c>
      <c r="G137" s="1139" t="s">
        <v>115</v>
      </c>
      <c r="H137" s="1139" t="s">
        <v>115</v>
      </c>
      <c r="I137" s="841">
        <v>258.33999999999997</v>
      </c>
      <c r="J137" s="624">
        <f t="shared" si="35"/>
        <v>2.5547727800572888</v>
      </c>
      <c r="K137" s="844">
        <v>1.65</v>
      </c>
      <c r="L137" s="854">
        <v>4</v>
      </c>
      <c r="M137" s="615">
        <f t="shared" si="36"/>
        <v>6.6</v>
      </c>
      <c r="N137" s="837" t="s">
        <v>603</v>
      </c>
      <c r="O137" s="706">
        <v>1.5</v>
      </c>
      <c r="P137" s="606">
        <v>44265</v>
      </c>
      <c r="Q137" s="606">
        <v>44280</v>
      </c>
      <c r="R137" s="615">
        <f t="shared" si="37"/>
        <v>9.9999999999999929</v>
      </c>
      <c r="S137" s="673">
        <f>IF(INDEX(Historical!$D$7:$D$1257,MATCH(B137,Historical!$B$7:$B$1281,0))=0,"n/a",(INDEX(Historical!$C$7:$C$1259,MATCH(B137,Historical!$B$7:$B$1281,0))/INDEX(Historical!$D$7:$D$1257,MATCH(B137,Historical!$B$7:$B$1281,0))-1)*100)</f>
        <v>10.294117647058808</v>
      </c>
      <c r="T137" s="673">
        <f>IF(INDEX(Historical!$F$7:$F$1250,MATCH(B137,Historical!$B$7:$B$1281,0))=0,"n/a",((INDEX(Historical!$C$7:$C$1259,MATCH(B137,Historical!$B$7:$B$1281,0))/INDEX(Historical!$F$7:$F$1250,MATCH(B137,Historical!$B$7:$B$1281,0)))^(1/3)-1)*100)</f>
        <v>19.005513913161565</v>
      </c>
      <c r="U137" s="673">
        <f>IF(INDEX(Historical!$H$7:$H$1250,MATCH(B137,Historical!$B$7:$B$1281,0))=0,"n/a",((INDEX(Historical!$C$7:$C$1259,MATCH(B137,Historical!$B$7:$B$1281,0))/INDEX(Historical!$H$7:$H$1250,MATCH(B137,Historical!$B$7:$B$1281,0)))^(1/5)-1)*100)</f>
        <v>20.516871554013761</v>
      </c>
      <c r="V137" s="673">
        <f>IF(INDEX(Historical!$O$7:$O$1250,MATCH(B137,Historical!$B$7:$B$1281,0))=0,"n/a",((INDEX(Historical!$C$7:$C$1259,MATCH(B137,Historical!$B$7:$B$1281,0))/INDEX(Historical!$O$7:$O$1250,MATCH(B137,Historical!$B$7:$B$1281,0)))^(1/10)-1)*100)</f>
        <v>19.963326114922218</v>
      </c>
      <c r="W137" s="674">
        <f t="shared" si="38"/>
        <v>1.0277281168431036</v>
      </c>
      <c r="X137" s="675">
        <f t="shared" si="39"/>
        <v>1.221242354405581</v>
      </c>
      <c r="Y137" s="637"/>
      <c r="Z137" s="624">
        <f t="shared" si="40"/>
        <v>57.044079515989623</v>
      </c>
      <c r="AA137" s="853">
        <f t="shared" si="41"/>
        <v>22.328435609334484</v>
      </c>
      <c r="AB137" s="854">
        <v>1</v>
      </c>
      <c r="AC137" s="833">
        <v>11.57</v>
      </c>
      <c r="AD137" s="833">
        <v>2.27</v>
      </c>
      <c r="AE137" s="833">
        <v>2.21</v>
      </c>
      <c r="AF137" s="834">
        <v>178.5</v>
      </c>
      <c r="AG137" s="834">
        <v>-910.80000000000007</v>
      </c>
      <c r="AH137" s="833">
        <v>6.1</v>
      </c>
      <c r="AI137" s="833">
        <v>5</v>
      </c>
      <c r="AJ137" s="833">
        <v>16.8</v>
      </c>
      <c r="AK137" s="833">
        <v>9.7100000000000009</v>
      </c>
      <c r="AL137" s="845">
        <v>278150</v>
      </c>
      <c r="AM137" s="839">
        <v>0.1</v>
      </c>
      <c r="AN137" s="834">
        <v>23.01</v>
      </c>
      <c r="AO137" s="711">
        <f t="shared" si="42"/>
        <v>0.74320872473656507</v>
      </c>
      <c r="AP137" s="712">
        <f t="shared" si="43"/>
        <v>23.071644334071049</v>
      </c>
      <c r="AQ137" s="855">
        <f t="shared" si="44"/>
        <v>1230.9354698884549</v>
      </c>
      <c r="AR137" s="624">
        <f>INDEX(Historical!$C$7:$C$1259,MATCH(B137,Historical!$B$7:$B$1281,0))*IF(AH137="n/a",1.03,IF(AH137&lt;0,1.01,IF(AH137&gt;10,1.1,(1+AH137/100))))</f>
        <v>6.3659999999999997</v>
      </c>
      <c r="AS137" s="853">
        <f t="shared" si="45"/>
        <v>6.6843000000000004</v>
      </c>
      <c r="AT137" s="853">
        <f t="shared" si="34"/>
        <v>7.3333455299999999</v>
      </c>
      <c r="AU137" s="853">
        <f t="shared" si="34"/>
        <v>8.0454133809629997</v>
      </c>
      <c r="AV137" s="853">
        <f t="shared" si="34"/>
        <v>8.8266230202545071</v>
      </c>
      <c r="AW137" s="624">
        <f t="shared" si="46"/>
        <v>37.255681931217509</v>
      </c>
      <c r="AX137" s="719">
        <f t="shared" si="47"/>
        <v>14.42118213641616</v>
      </c>
      <c r="AY137" s="900">
        <v>1.02</v>
      </c>
      <c r="AZ137" s="839">
        <v>83.7</v>
      </c>
      <c r="BA137" s="839">
        <v>-11.81</v>
      </c>
      <c r="BB137" s="839">
        <v>-5.28</v>
      </c>
      <c r="BC137" s="839">
        <v>-3.7199999999999998</v>
      </c>
      <c r="BE137" s="597">
        <v>2010</v>
      </c>
      <c r="BF137" s="865">
        <f t="shared" si="48"/>
        <v>0</v>
      </c>
      <c r="BG137" s="849">
        <v>20.8</v>
      </c>
    </row>
    <row r="138" spans="1:59" ht="11.25" customHeight="1" x14ac:dyDescent="0.2">
      <c r="A138" s="838" t="s">
        <v>4115</v>
      </c>
      <c r="B138" s="842" t="s">
        <v>4116</v>
      </c>
      <c r="C138" s="898" t="s">
        <v>112</v>
      </c>
      <c r="D138" s="898" t="s">
        <v>4279</v>
      </c>
      <c r="E138" s="705">
        <v>13</v>
      </c>
      <c r="F138" s="1139">
        <v>273</v>
      </c>
      <c r="G138" s="1139" t="s">
        <v>106</v>
      </c>
      <c r="H138" s="1139" t="s">
        <v>106</v>
      </c>
      <c r="I138" s="841">
        <v>125.78</v>
      </c>
      <c r="J138" s="624">
        <f t="shared" si="35"/>
        <v>0.12720623310542217</v>
      </c>
      <c r="K138" s="844">
        <v>0.08</v>
      </c>
      <c r="L138" s="854">
        <v>2</v>
      </c>
      <c r="M138" s="615">
        <f t="shared" si="36"/>
        <v>0.16</v>
      </c>
      <c r="N138" s="837" t="s">
        <v>229</v>
      </c>
      <c r="O138" s="706">
        <v>7.0000000000000007E-2</v>
      </c>
      <c r="P138" s="904">
        <v>43837</v>
      </c>
      <c r="Q138" s="904">
        <v>43852</v>
      </c>
      <c r="R138" s="615">
        <f t="shared" si="37"/>
        <v>14.285714285714276</v>
      </c>
      <c r="S138" s="673">
        <f>IF(INDEX(Historical!$D$7:$D$1257,MATCH(B138,Historical!$B$7:$B$1281,0))=0,"n/a",(INDEX(Historical!$C$7:$C$1259,MATCH(B138,Historical!$B$7:$B$1281,0))/INDEX(Historical!$D$7:$D$1257,MATCH(B138,Historical!$B$7:$B$1281,0))-1)*100)</f>
        <v>14.285714285714279</v>
      </c>
      <c r="T138" s="673">
        <f>IF(INDEX(Historical!$F$7:$F$1250,MATCH(B138,Historical!$B$7:$B$1281,0))=0,"n/a",((INDEX(Historical!$C$7:$C$1259,MATCH(B138,Historical!$B$7:$B$1281,0))/INDEX(Historical!$F$7:$F$1250,MATCH(B138,Historical!$B$7:$B$1281,0)))^(1/3)-1)*100)</f>
        <v>18.032710616954549</v>
      </c>
      <c r="U138" s="673">
        <f>IF(INDEX(Historical!$H$7:$H$1250,MATCH(B138,Historical!$B$7:$B$1281,0))=0,"n/a",((INDEX(Historical!$C$7:$C$1259,MATCH(B138,Historical!$B$7:$B$1281,0))/INDEX(Historical!$H$7:$H$1250,MATCH(B138,Historical!$B$7:$B$1281,0)))^(1/5)-1)*100)</f>
        <v>17.446855099500901</v>
      </c>
      <c r="V138" s="673">
        <f>IF(INDEX(Historical!$O$7:$O$1250,MATCH(B138,Historical!$B$7:$B$1281,0))=0,"n/a",((INDEX(Historical!$C$7:$C$1259,MATCH(B138,Historical!$B$7:$B$1281,0))/INDEX(Historical!$O$7:$O$1250,MATCH(B138,Historical!$B$7:$B$1281,0)))^(1/10)-1)*100)</f>
        <v>18.914100396313049</v>
      </c>
      <c r="W138" s="674">
        <f t="shared" si="38"/>
        <v>0.92242584812026485</v>
      </c>
      <c r="X138" s="675">
        <f t="shared" si="39"/>
        <v>0.98016039884836514</v>
      </c>
      <c r="Y138" s="647"/>
      <c r="Z138" s="624">
        <f t="shared" si="40"/>
        <v>6.9868995633187767</v>
      </c>
      <c r="AA138" s="853">
        <f t="shared" si="41"/>
        <v>54.925764192139738</v>
      </c>
      <c r="AB138" s="854">
        <v>10</v>
      </c>
      <c r="AC138" s="833">
        <v>2.29</v>
      </c>
      <c r="AD138" s="833">
        <v>11.88</v>
      </c>
      <c r="AE138" s="833">
        <v>8.91</v>
      </c>
      <c r="AF138" s="833">
        <v>8.7200000000000006</v>
      </c>
      <c r="AG138" s="833">
        <v>16.7</v>
      </c>
      <c r="AH138" s="833">
        <v>-4.2</v>
      </c>
      <c r="AI138" s="833">
        <v>21.029999999999998</v>
      </c>
      <c r="AJ138" s="833">
        <v>17.8</v>
      </c>
      <c r="AK138" s="833">
        <v>4.71</v>
      </c>
      <c r="AL138" s="845">
        <v>15920</v>
      </c>
      <c r="AM138" s="839">
        <v>7.9</v>
      </c>
      <c r="AN138" s="833">
        <v>0.37</v>
      </c>
      <c r="AO138" s="711">
        <f t="shared" si="42"/>
        <v>-37.351702859533418</v>
      </c>
      <c r="AP138" s="712">
        <f t="shared" si="43"/>
        <v>17.574061332606323</v>
      </c>
      <c r="AQ138" s="855">
        <f t="shared" si="44"/>
        <v>361.376040294662</v>
      </c>
      <c r="AR138" s="624">
        <f>INDEX(Historical!$C$7:$C$1259,MATCH(B138,Historical!$B$7:$B$1281,0))*IF(AH138="n/a",1.03,IF(AH138&lt;0,1.01,IF(AH138&gt;10,1.1,(1+AH138/100))))</f>
        <v>0.16159999999999999</v>
      </c>
      <c r="AS138" s="853">
        <f t="shared" si="45"/>
        <v>0.17776</v>
      </c>
      <c r="AT138" s="853">
        <f t="shared" si="34"/>
        <v>0.18613249599999998</v>
      </c>
      <c r="AU138" s="853">
        <f t="shared" si="34"/>
        <v>0.19489933656159997</v>
      </c>
      <c r="AV138" s="853">
        <f t="shared" si="34"/>
        <v>0.20407909531365132</v>
      </c>
      <c r="AW138" s="624">
        <f t="shared" si="46"/>
        <v>0.92447092787525131</v>
      </c>
      <c r="AX138" s="719">
        <f t="shared" si="47"/>
        <v>0.73499040219053213</v>
      </c>
      <c r="AY138" s="900">
        <v>1.26</v>
      </c>
      <c r="AZ138" s="839">
        <v>141.84</v>
      </c>
      <c r="BA138" s="839">
        <v>-10.99</v>
      </c>
      <c r="BB138" s="839">
        <v>-3.5999999999999996</v>
      </c>
      <c r="BC138" s="839">
        <v>10.35</v>
      </c>
      <c r="BE138" s="597">
        <v>2008</v>
      </c>
      <c r="BF138" s="865">
        <f t="shared" si="48"/>
        <v>1</v>
      </c>
      <c r="BG138" s="849">
        <v>9.3000000000000007</v>
      </c>
    </row>
    <row r="139" spans="1:59" ht="11.25" customHeight="1" x14ac:dyDescent="0.2">
      <c r="A139" s="831" t="s">
        <v>1275</v>
      </c>
      <c r="B139" s="842" t="s">
        <v>1276</v>
      </c>
      <c r="C139" s="898" t="s">
        <v>108</v>
      </c>
      <c r="D139" s="898" t="s">
        <v>4273</v>
      </c>
      <c r="E139" s="705">
        <v>10</v>
      </c>
      <c r="F139" s="1139">
        <v>403</v>
      </c>
      <c r="G139" s="1139" t="s">
        <v>106</v>
      </c>
      <c r="H139" s="1139" t="s">
        <v>106</v>
      </c>
      <c r="I139" s="841">
        <v>25.89</v>
      </c>
      <c r="J139" s="624">
        <f t="shared" si="35"/>
        <v>3.0899961375048282</v>
      </c>
      <c r="K139" s="844">
        <v>0.2</v>
      </c>
      <c r="L139" s="854">
        <v>4</v>
      </c>
      <c r="M139" s="615">
        <f t="shared" si="36"/>
        <v>0.8</v>
      </c>
      <c r="N139" s="837" t="s">
        <v>702</v>
      </c>
      <c r="O139" s="706">
        <v>0.19</v>
      </c>
      <c r="P139" s="904">
        <v>43866</v>
      </c>
      <c r="Q139" s="904">
        <v>43880</v>
      </c>
      <c r="R139" s="615">
        <f t="shared" si="37"/>
        <v>5.2631578947368469</v>
      </c>
      <c r="S139" s="673">
        <f>IF(INDEX(Historical!$D$7:$D$1257,MATCH(B139,Historical!$B$7:$B$1281,0))=0,"n/a",(INDEX(Historical!$C$7:$C$1259,MATCH(B139,Historical!$B$7:$B$1281,0))/INDEX(Historical!$D$7:$D$1257,MATCH(B139,Historical!$B$7:$B$1281,0))-1)*100)</f>
        <v>8.1081081081081141</v>
      </c>
      <c r="T139" s="673">
        <f>IF(INDEX(Historical!$F$7:$F$1250,MATCH(B139,Historical!$B$7:$B$1281,0))=0,"n/a",((INDEX(Historical!$C$7:$C$1259,MATCH(B139,Historical!$B$7:$B$1281,0))/INDEX(Historical!$F$7:$F$1250,MATCH(B139,Historical!$B$7:$B$1281,0)))^(1/3)-1)*100)</f>
        <v>16.191208898541198</v>
      </c>
      <c r="U139" s="673">
        <f>IF(INDEX(Historical!$H$7:$H$1250,MATCH(B139,Historical!$B$7:$B$1281,0))=0,"n/a",((INDEX(Historical!$C$7:$C$1259,MATCH(B139,Historical!$B$7:$B$1281,0))/INDEX(Historical!$H$7:$H$1250,MATCH(B139,Historical!$B$7:$B$1281,0)))^(1/5)-1)*100)</f>
        <v>13.220301298707016</v>
      </c>
      <c r="V139" s="673" t="str">
        <f>IF(INDEX(Historical!$O$7:$O$1250,MATCH(B139,Historical!$B$7:$B$1281,0))=0,"n/a",((INDEX(Historical!$C$7:$C$1259,MATCH(B139,Historical!$B$7:$B$1281,0))/INDEX(Historical!$O$7:$O$1250,MATCH(B139,Historical!$B$7:$B$1281,0)))^(1/10)-1)*100)</f>
        <v>n/a</v>
      </c>
      <c r="W139" s="674" t="str">
        <f t="shared" si="38"/>
        <v>n/a</v>
      </c>
      <c r="X139" s="675">
        <f t="shared" si="39"/>
        <v>0.75978743096017343</v>
      </c>
      <c r="Y139" s="638" t="s">
        <v>4241</v>
      </c>
      <c r="Z139" s="624">
        <f t="shared" si="40"/>
        <v>72.072072072072075</v>
      </c>
      <c r="AA139" s="853">
        <f t="shared" si="41"/>
        <v>23.324324324324323</v>
      </c>
      <c r="AB139" s="854">
        <v>12</v>
      </c>
      <c r="AC139" s="833">
        <v>1.1100000000000001</v>
      </c>
      <c r="AD139" s="833">
        <v>3.35</v>
      </c>
      <c r="AE139" s="833">
        <v>4.2699999999999996</v>
      </c>
      <c r="AF139" s="833">
        <v>1.1599999999999999</v>
      </c>
      <c r="AG139" s="833">
        <v>5.0999999999999996</v>
      </c>
      <c r="AH139" s="833">
        <v>22.2</v>
      </c>
      <c r="AI139" s="833">
        <v>-11.63</v>
      </c>
      <c r="AJ139" s="833">
        <v>17.399999999999999</v>
      </c>
      <c r="AK139" s="833">
        <v>7.0000000000000009</v>
      </c>
      <c r="AL139" s="845">
        <v>922.22</v>
      </c>
      <c r="AM139" s="839">
        <v>0.5</v>
      </c>
      <c r="AN139" s="833">
        <v>0.03</v>
      </c>
      <c r="AO139" s="711">
        <f t="shared" si="42"/>
        <v>-7.014026888112479</v>
      </c>
      <c r="AP139" s="712">
        <f t="shared" si="43"/>
        <v>16.310297436211844</v>
      </c>
      <c r="AQ139" s="855">
        <f t="shared" si="44"/>
        <v>9.6584925347097172</v>
      </c>
      <c r="AR139" s="624">
        <f>INDEX(Historical!$C$7:$C$1259,MATCH(B139,Historical!$B$7:$B$1281,0))*IF(AH139="n/a",1.03,IF(AH139&lt;0,1.01,IF(AH139&gt;10,1.1,(1+AH139/100))))</f>
        <v>0.88000000000000012</v>
      </c>
      <c r="AS139" s="853">
        <f t="shared" si="45"/>
        <v>0.88880000000000015</v>
      </c>
      <c r="AT139" s="853">
        <f t="shared" si="34"/>
        <v>0.95101600000000019</v>
      </c>
      <c r="AU139" s="853">
        <f t="shared" si="34"/>
        <v>1.0175871200000002</v>
      </c>
      <c r="AV139" s="853">
        <f t="shared" si="34"/>
        <v>1.0888182184000001</v>
      </c>
      <c r="AW139" s="624">
        <f t="shared" si="46"/>
        <v>4.8262213384000008</v>
      </c>
      <c r="AX139" s="719">
        <f t="shared" si="47"/>
        <v>18.641256617999229</v>
      </c>
      <c r="AY139" s="900">
        <v>0.76</v>
      </c>
      <c r="AZ139" s="839">
        <v>76.72</v>
      </c>
      <c r="BA139" s="839">
        <v>-2.27</v>
      </c>
      <c r="BB139" s="839">
        <v>6.45</v>
      </c>
      <c r="BC139" s="839">
        <v>21.66</v>
      </c>
      <c r="BE139" s="597">
        <v>2011</v>
      </c>
      <c r="BF139" s="865">
        <f t="shared" si="48"/>
        <v>0</v>
      </c>
      <c r="BG139" s="849">
        <v>0.70000000000000007</v>
      </c>
    </row>
    <row r="140" spans="1:59" ht="11.25" customHeight="1" x14ac:dyDescent="0.2">
      <c r="A140" s="838" t="s">
        <v>613</v>
      </c>
      <c r="B140" s="842" t="s">
        <v>614</v>
      </c>
      <c r="C140" s="898" t="s">
        <v>112</v>
      </c>
      <c r="D140" s="898" t="s">
        <v>211</v>
      </c>
      <c r="E140" s="705">
        <v>14</v>
      </c>
      <c r="F140" s="1139">
        <v>266</v>
      </c>
      <c r="G140" s="1139" t="s">
        <v>106</v>
      </c>
      <c r="H140" s="1139" t="s">
        <v>106</v>
      </c>
      <c r="I140" s="841">
        <v>46.46</v>
      </c>
      <c r="J140" s="624">
        <f t="shared" si="35"/>
        <v>1.8510546706844595</v>
      </c>
      <c r="K140" s="844">
        <v>0.215</v>
      </c>
      <c r="L140" s="854">
        <v>4</v>
      </c>
      <c r="M140" s="615">
        <f t="shared" si="36"/>
        <v>0.86</v>
      </c>
      <c r="N140" s="837" t="s">
        <v>151</v>
      </c>
      <c r="O140" s="706">
        <v>0.21249999999999999</v>
      </c>
      <c r="P140" s="606">
        <v>44181</v>
      </c>
      <c r="Q140" s="606">
        <v>44196</v>
      </c>
      <c r="R140" s="615">
        <f t="shared" si="37"/>
        <v>1.176470588235295</v>
      </c>
      <c r="S140" s="673">
        <f>IF(INDEX(Historical!$D$7:$D$1257,MATCH(B140,Historical!$B$7:$B$1281,0))=0,"n/a",(INDEX(Historical!$C$7:$C$1259,MATCH(B140,Historical!$B$7:$B$1281,0))/INDEX(Historical!$D$7:$D$1257,MATCH(B140,Historical!$B$7:$B$1281,0))-1)*100)</f>
        <v>1.1869436201780381</v>
      </c>
      <c r="T140" s="673">
        <f>IF(INDEX(Historical!$F$7:$F$1250,MATCH(B140,Historical!$B$7:$B$1281,0))=0,"n/a",((INDEX(Historical!$C$7:$C$1259,MATCH(B140,Historical!$B$7:$B$1281,0))/INDEX(Historical!$F$7:$F$1250,MATCH(B140,Historical!$B$7:$B$1281,0)))^(1/3)-1)*100)</f>
        <v>1.2013160782039289</v>
      </c>
      <c r="U140" s="673">
        <f>IF(INDEX(Historical!$H$7:$H$1250,MATCH(B140,Historical!$B$7:$B$1281,0))=0,"n/a",((INDEX(Historical!$C$7:$C$1259,MATCH(B140,Historical!$B$7:$B$1281,0))/INDEX(Historical!$H$7:$H$1250,MATCH(B140,Historical!$B$7:$B$1281,0)))^(1/5)-1)*100)</f>
        <v>1.2161629270762475</v>
      </c>
      <c r="V140" s="673">
        <f>IF(INDEX(Historical!$O$7:$O$1250,MATCH(B140,Historical!$B$7:$B$1281,0))=0,"n/a",((INDEX(Historical!$C$7:$C$1259,MATCH(B140,Historical!$B$7:$B$1281,0))/INDEX(Historical!$O$7:$O$1250,MATCH(B140,Historical!$B$7:$B$1281,0)))^(1/10)-1)*100)</f>
        <v>1.2555386535435975</v>
      </c>
      <c r="W140" s="674">
        <f t="shared" si="38"/>
        <v>0.96863837974544464</v>
      </c>
      <c r="X140" s="675" t="str">
        <f t="shared" si="39"/>
        <v>n/a</v>
      </c>
      <c r="Y140" s="646"/>
      <c r="Z140" s="624">
        <f t="shared" si="40"/>
        <v>344</v>
      </c>
      <c r="AA140" s="853">
        <f t="shared" si="41"/>
        <v>185.84</v>
      </c>
      <c r="AB140" s="854">
        <v>9</v>
      </c>
      <c r="AC140" s="833">
        <v>0.25</v>
      </c>
      <c r="AD140" s="833">
        <v>14.7</v>
      </c>
      <c r="AE140" s="833">
        <v>1.3</v>
      </c>
      <c r="AF140" s="833">
        <v>2.95</v>
      </c>
      <c r="AG140" s="833">
        <v>1.7999999999999998</v>
      </c>
      <c r="AH140" s="833">
        <v>-142.70000000000002</v>
      </c>
      <c r="AI140" s="833">
        <v>1.1900000000000002</v>
      </c>
      <c r="AJ140" s="833">
        <v>-19.8</v>
      </c>
      <c r="AK140" s="833">
        <v>12.5</v>
      </c>
      <c r="AL140" s="845">
        <v>3440</v>
      </c>
      <c r="AM140" s="839">
        <v>0.70000000000000007</v>
      </c>
      <c r="AN140" s="833">
        <v>1.18</v>
      </c>
      <c r="AO140" s="711">
        <f t="shared" si="42"/>
        <v>-182.7727824022393</v>
      </c>
      <c r="AP140" s="712">
        <f t="shared" si="43"/>
        <v>3.067217597760707</v>
      </c>
      <c r="AQ140" s="855">
        <f t="shared" si="44"/>
        <v>393.61613515857528</v>
      </c>
      <c r="AR140" s="624">
        <f>INDEX(Historical!$C$7:$C$1259,MATCH(B140,Historical!$B$7:$B$1281,0))*IF(AH140="n/a",1.03,IF(AH140&lt;0,1.01,IF(AH140&gt;10,1.1,(1+AH140/100))))</f>
        <v>0.86102500000000004</v>
      </c>
      <c r="AS140" s="853">
        <f t="shared" si="45"/>
        <v>0.87127119750000004</v>
      </c>
      <c r="AT140" s="853">
        <f t="shared" si="34"/>
        <v>0.95839831725000013</v>
      </c>
      <c r="AU140" s="853">
        <f t="shared" si="34"/>
        <v>1.0542381489750001</v>
      </c>
      <c r="AV140" s="853">
        <f t="shared" si="34"/>
        <v>1.1596619638725003</v>
      </c>
      <c r="AW140" s="624">
        <f t="shared" si="46"/>
        <v>4.9045946275975005</v>
      </c>
      <c r="AX140" s="719">
        <f t="shared" si="47"/>
        <v>10.556596271195653</v>
      </c>
      <c r="AY140" s="900">
        <v>1.54</v>
      </c>
      <c r="AZ140" s="839">
        <v>241.37</v>
      </c>
      <c r="BA140" s="839">
        <v>-4.8899999999999997</v>
      </c>
      <c r="BB140" s="839">
        <v>9.49</v>
      </c>
      <c r="BC140" s="839">
        <v>40.39</v>
      </c>
      <c r="BE140" s="597">
        <v>2008</v>
      </c>
      <c r="BF140" s="865">
        <f t="shared" si="48"/>
        <v>1</v>
      </c>
      <c r="BG140" s="849">
        <v>0.5</v>
      </c>
    </row>
    <row r="141" spans="1:59" s="744" customFormat="1" ht="11.25" customHeight="1" x14ac:dyDescent="0.2">
      <c r="A141" s="619" t="s">
        <v>615</v>
      </c>
      <c r="B141" s="751" t="s">
        <v>616</v>
      </c>
      <c r="C141" s="898" t="s">
        <v>108</v>
      </c>
      <c r="D141" s="898" t="s">
        <v>4266</v>
      </c>
      <c r="E141" s="727">
        <v>14</v>
      </c>
      <c r="F141" s="1139">
        <v>268</v>
      </c>
      <c r="G141" s="1138" t="s">
        <v>106</v>
      </c>
      <c r="H141" s="1138" t="s">
        <v>106</v>
      </c>
      <c r="I141" s="737">
        <v>242.38</v>
      </c>
      <c r="J141" s="729">
        <f t="shared" si="35"/>
        <v>0.77564155458371153</v>
      </c>
      <c r="K141" s="749">
        <v>0.47</v>
      </c>
      <c r="L141" s="731">
        <v>4</v>
      </c>
      <c r="M141" s="732">
        <f t="shared" si="36"/>
        <v>1.88</v>
      </c>
      <c r="N141" s="733" t="s">
        <v>617</v>
      </c>
      <c r="O141" s="750">
        <v>0.45</v>
      </c>
      <c r="P141" s="1130">
        <v>44196</v>
      </c>
      <c r="Q141" s="1130">
        <v>44209</v>
      </c>
      <c r="R141" s="732">
        <f t="shared" si="37"/>
        <v>4.4444444444444366</v>
      </c>
      <c r="S141" s="673">
        <f>IF(INDEX(Historical!$D$7:$D$1257,MATCH(B141,Historical!$B$7:$B$1281,0))=0,"n/a",(INDEX(Historical!$C$7:$C$1259,MATCH(B141,Historical!$B$7:$B$1281,0))/INDEX(Historical!$D$7:$D$1257,MATCH(B141,Historical!$B$7:$B$1281,0))-1)*100)</f>
        <v>11.038961038961027</v>
      </c>
      <c r="T141" s="673">
        <f>IF(INDEX(Historical!$F$7:$F$1250,MATCH(B141,Historical!$B$7:$B$1281,0))=0,"n/a",((INDEX(Historical!$C$7:$C$1259,MATCH(B141,Historical!$B$7:$B$1281,0))/INDEX(Historical!$F$7:$F$1250,MATCH(B141,Historical!$B$7:$B$1281,0)))^(1/3)-1)*100)</f>
        <v>9.5681307794817538</v>
      </c>
      <c r="U141" s="673">
        <f>IF(INDEX(Historical!$H$7:$H$1250,MATCH(B141,Historical!$B$7:$B$1281,0))=0,"n/a",((INDEX(Historical!$C$7:$C$1259,MATCH(B141,Historical!$B$7:$B$1281,0))/INDEX(Historical!$H$7:$H$1250,MATCH(B141,Historical!$B$7:$B$1281,0)))^(1/5)-1)*100)</f>
        <v>8.4471771197698544</v>
      </c>
      <c r="V141" s="673">
        <f>IF(INDEX(Historical!$O$7:$O$1250,MATCH(B141,Historical!$B$7:$B$1281,0))=0,"n/a",((INDEX(Historical!$C$7:$C$1259,MATCH(B141,Historical!$B$7:$B$1281,0))/INDEX(Historical!$O$7:$O$1250,MATCH(B141,Historical!$B$7:$B$1281,0)))^(1/10)-1)*100)</f>
        <v>6.3949043095816061</v>
      </c>
      <c r="W141" s="674">
        <f t="shared" si="38"/>
        <v>1.3209231461232795</v>
      </c>
      <c r="X141" s="675">
        <f t="shared" si="39"/>
        <v>0.74753779820972155</v>
      </c>
      <c r="Y141" s="1049"/>
      <c r="Z141" s="729">
        <f t="shared" si="40"/>
        <v>8.082545141874462</v>
      </c>
      <c r="AA141" s="736">
        <f t="shared" si="41"/>
        <v>10.420464316423043</v>
      </c>
      <c r="AB141" s="731">
        <v>12</v>
      </c>
      <c r="AC141" s="737">
        <v>23.26</v>
      </c>
      <c r="AD141" s="737" t="s">
        <v>136</v>
      </c>
      <c r="AE141" s="737">
        <v>4.8899999999999997</v>
      </c>
      <c r="AF141" s="737">
        <v>1.9</v>
      </c>
      <c r="AG141" s="737">
        <v>15</v>
      </c>
      <c r="AH141" s="737">
        <v>28.299999999999997</v>
      </c>
      <c r="AI141" s="737" t="s">
        <v>136</v>
      </c>
      <c r="AJ141" s="737">
        <v>11.3</v>
      </c>
      <c r="AK141" s="737" t="s">
        <v>136</v>
      </c>
      <c r="AL141" s="738">
        <v>520.65</v>
      </c>
      <c r="AM141" s="739">
        <v>3.1</v>
      </c>
      <c r="AN141" s="737">
        <v>0</v>
      </c>
      <c r="AO141" s="740">
        <f t="shared" si="42"/>
        <v>-1.1976456420694781</v>
      </c>
      <c r="AP141" s="741">
        <f t="shared" si="43"/>
        <v>9.2228186743535652</v>
      </c>
      <c r="AQ141" s="742">
        <f t="shared" si="44"/>
        <v>-6.1943327909501411</v>
      </c>
      <c r="AR141" s="624">
        <f>INDEX(Historical!$C$7:$C$1259,MATCH(B141,Historical!$B$7:$B$1281,0))*IF(AH141="n/a",1.03,IF(AH141&lt;0,1.01,IF(AH141&gt;10,1.1,(1+AH141/100))))</f>
        <v>1.881</v>
      </c>
      <c r="AS141" s="736">
        <f t="shared" si="45"/>
        <v>1.93743</v>
      </c>
      <c r="AT141" s="736">
        <f t="shared" si="34"/>
        <v>1.9955529000000001</v>
      </c>
      <c r="AU141" s="736">
        <f t="shared" si="34"/>
        <v>2.055419487</v>
      </c>
      <c r="AV141" s="736">
        <f t="shared" si="34"/>
        <v>2.1170820716100001</v>
      </c>
      <c r="AW141" s="729">
        <f t="shared" si="46"/>
        <v>9.9864844586100006</v>
      </c>
      <c r="AX141" s="743">
        <f t="shared" si="47"/>
        <v>4.1201767714374133</v>
      </c>
      <c r="AY141" s="901">
        <v>0.9</v>
      </c>
      <c r="AZ141" s="739">
        <v>93.679999999999993</v>
      </c>
      <c r="BA141" s="739">
        <v>-6.7100000000000009</v>
      </c>
      <c r="BB141" s="739">
        <v>5.54</v>
      </c>
      <c r="BC141" s="739">
        <v>22.67</v>
      </c>
      <c r="BD141" s="875"/>
      <c r="BE141" s="597">
        <v>2008</v>
      </c>
      <c r="BF141" s="865">
        <f t="shared" si="48"/>
        <v>1</v>
      </c>
      <c r="BG141" s="793">
        <v>1.5</v>
      </c>
    </row>
    <row r="142" spans="1:59" ht="11.25" customHeight="1" x14ac:dyDescent="0.2">
      <c r="A142" s="838" t="s">
        <v>1263</v>
      </c>
      <c r="B142" s="842" t="s">
        <v>1264</v>
      </c>
      <c r="C142" s="898" t="s">
        <v>108</v>
      </c>
      <c r="D142" s="898" t="s">
        <v>118</v>
      </c>
      <c r="E142" s="705">
        <v>11</v>
      </c>
      <c r="F142" s="1139">
        <v>366</v>
      </c>
      <c r="G142" s="1139" t="s">
        <v>37</v>
      </c>
      <c r="H142" s="1139" t="s">
        <v>37</v>
      </c>
      <c r="I142" s="841">
        <v>50.69</v>
      </c>
      <c r="J142" s="624">
        <f t="shared" si="35"/>
        <v>2.7618859735648056</v>
      </c>
      <c r="K142" s="844">
        <v>0.35</v>
      </c>
      <c r="L142" s="854">
        <v>4</v>
      </c>
      <c r="M142" s="615">
        <f t="shared" si="36"/>
        <v>1.4</v>
      </c>
      <c r="N142" s="837" t="s">
        <v>163</v>
      </c>
      <c r="O142" s="706">
        <v>0.32500000000000001</v>
      </c>
      <c r="P142" s="606">
        <v>44253</v>
      </c>
      <c r="Q142" s="606">
        <v>44288</v>
      </c>
      <c r="R142" s="615">
        <f t="shared" si="37"/>
        <v>7.6923076923076819</v>
      </c>
      <c r="S142" s="673">
        <f>IF(INDEX(Historical!$D$7:$D$1257,MATCH(B142,Historical!$B$7:$B$1281,0))=0,"n/a",(INDEX(Historical!$C$7:$C$1259,MATCH(B142,Historical!$B$7:$B$1281,0))/INDEX(Historical!$D$7:$D$1257,MATCH(B142,Historical!$B$7:$B$1281,0))-1)*100)</f>
        <v>6.25</v>
      </c>
      <c r="T142" s="673">
        <f>IF(INDEX(Historical!$F$7:$F$1250,MATCH(B142,Historical!$B$7:$B$1281,0))=0,"n/a",((INDEX(Historical!$C$7:$C$1259,MATCH(B142,Historical!$B$7:$B$1281,0))/INDEX(Historical!$F$7:$F$1250,MATCH(B142,Historical!$B$7:$B$1281,0)))^(1/3)-1)*100)</f>
        <v>11.491250299547762</v>
      </c>
      <c r="U142" s="673">
        <f>IF(INDEX(Historical!$H$7:$H$1250,MATCH(B142,Historical!$B$7:$B$1281,0))=0,"n/a",((INDEX(Historical!$C$7:$C$1259,MATCH(B142,Historical!$B$7:$B$1281,0))/INDEX(Historical!$H$7:$H$1250,MATCH(B142,Historical!$B$7:$B$1281,0)))^(1/5)-1)*100)</f>
        <v>11.196158593857874</v>
      </c>
      <c r="V142" s="673">
        <f>IF(INDEX(Historical!$O$7:$O$1250,MATCH(B142,Historical!$B$7:$B$1281,0))=0,"n/a",((INDEX(Historical!$C$7:$C$1259,MATCH(B142,Historical!$B$7:$B$1281,0))/INDEX(Historical!$O$7:$O$1250,MATCH(B142,Historical!$B$7:$B$1281,0)))^(1/10)-1)*100)</f>
        <v>20.350533255598723</v>
      </c>
      <c r="W142" s="674">
        <f t="shared" si="38"/>
        <v>0.5501653668351737</v>
      </c>
      <c r="X142" s="675">
        <f t="shared" si="39"/>
        <v>0.79972561384699092</v>
      </c>
      <c r="Y142" s="646"/>
      <c r="Z142" s="624">
        <f t="shared" si="40"/>
        <v>29.411764705882355</v>
      </c>
      <c r="AA142" s="853">
        <f t="shared" si="41"/>
        <v>10.649159663865547</v>
      </c>
      <c r="AB142" s="854">
        <v>12</v>
      </c>
      <c r="AC142" s="833">
        <v>4.76</v>
      </c>
      <c r="AD142" s="833">
        <v>2.4700000000000002</v>
      </c>
      <c r="AE142" s="833">
        <v>0.9</v>
      </c>
      <c r="AF142" s="833">
        <v>1.06</v>
      </c>
      <c r="AG142" s="833">
        <v>11.1</v>
      </c>
      <c r="AH142" s="833">
        <v>43</v>
      </c>
      <c r="AI142" s="833">
        <v>17.68</v>
      </c>
      <c r="AJ142" s="833">
        <v>14.000000000000002</v>
      </c>
      <c r="AK142" s="833">
        <v>4.42</v>
      </c>
      <c r="AL142" s="845">
        <v>18430</v>
      </c>
      <c r="AM142" s="839">
        <v>0.1</v>
      </c>
      <c r="AN142" s="833">
        <v>0.25</v>
      </c>
      <c r="AO142" s="711">
        <f t="shared" si="42"/>
        <v>3.3088849035571322</v>
      </c>
      <c r="AP142" s="712">
        <f t="shared" si="43"/>
        <v>13.958044567422679</v>
      </c>
      <c r="AQ142" s="855">
        <f t="shared" si="44"/>
        <v>-29.169657337809486</v>
      </c>
      <c r="AR142" s="624">
        <f>INDEX(Historical!$C$7:$C$1259,MATCH(B142,Historical!$B$7:$B$1281,0))*IF(AH142="n/a",1.03,IF(AH142&lt;0,1.01,IF(AH142&gt;10,1.1,(1+AH142/100))))</f>
        <v>1.4025000000000001</v>
      </c>
      <c r="AS142" s="853">
        <f t="shared" si="45"/>
        <v>1.5427500000000003</v>
      </c>
      <c r="AT142" s="853">
        <f t="shared" si="34"/>
        <v>1.6109395500000003</v>
      </c>
      <c r="AU142" s="853">
        <f t="shared" si="34"/>
        <v>1.6821430781100004</v>
      </c>
      <c r="AV142" s="853">
        <f t="shared" si="34"/>
        <v>1.7564938021624625</v>
      </c>
      <c r="AW142" s="624">
        <f t="shared" si="46"/>
        <v>7.9948264302724636</v>
      </c>
      <c r="AX142" s="719">
        <f t="shared" si="47"/>
        <v>15.771999270610504</v>
      </c>
      <c r="AY142" s="900">
        <v>1.03</v>
      </c>
      <c r="AZ142" s="839">
        <v>166.23000000000002</v>
      </c>
      <c r="BA142" s="839">
        <v>-9.3000000000000007</v>
      </c>
      <c r="BB142" s="839">
        <v>2.21</v>
      </c>
      <c r="BC142" s="839">
        <v>18.68</v>
      </c>
      <c r="BE142" s="597">
        <v>2011</v>
      </c>
      <c r="BF142" s="865">
        <f t="shared" si="48"/>
        <v>0</v>
      </c>
      <c r="BG142" s="849">
        <v>2.5</v>
      </c>
    </row>
    <row r="143" spans="1:59" ht="11.25" customHeight="1" x14ac:dyDescent="0.2">
      <c r="A143" s="831" t="s">
        <v>1293</v>
      </c>
      <c r="B143" s="842" t="s">
        <v>1294</v>
      </c>
      <c r="C143" s="898" t="s">
        <v>108</v>
      </c>
      <c r="D143" s="898" t="s">
        <v>118</v>
      </c>
      <c r="E143" s="705">
        <v>11</v>
      </c>
      <c r="F143" s="1139">
        <v>325</v>
      </c>
      <c r="G143" s="1139" t="s">
        <v>115</v>
      </c>
      <c r="H143" s="1139" t="s">
        <v>115</v>
      </c>
      <c r="I143" s="841">
        <v>38.54</v>
      </c>
      <c r="J143" s="624">
        <f t="shared" si="35"/>
        <v>3.1136481577581732</v>
      </c>
      <c r="K143" s="844">
        <v>0.3</v>
      </c>
      <c r="L143" s="854">
        <v>4</v>
      </c>
      <c r="M143" s="615">
        <f t="shared" si="36"/>
        <v>1.2</v>
      </c>
      <c r="N143" s="837" t="s">
        <v>318</v>
      </c>
      <c r="O143" s="706">
        <v>0.28749999999999998</v>
      </c>
      <c r="P143" s="1028">
        <v>43906</v>
      </c>
      <c r="Q143" s="1028">
        <v>43921</v>
      </c>
      <c r="R143" s="615">
        <f t="shared" si="37"/>
        <v>4.3478260869565259</v>
      </c>
      <c r="S143" s="673">
        <f>IF(INDEX(Historical!$D$7:$D$1257,MATCH(B143,Historical!$B$7:$B$1281,0))=0,"n/a",(INDEX(Historical!$C$7:$C$1259,MATCH(B143,Historical!$B$7:$B$1281,0))/INDEX(Historical!$D$7:$D$1257,MATCH(B143,Historical!$B$7:$B$1281,0))-1)*100)</f>
        <v>4.3478260869565188</v>
      </c>
      <c r="T143" s="673">
        <f>IF(INDEX(Historical!$F$7:$F$1250,MATCH(B143,Historical!$B$7:$B$1281,0))=0,"n/a",((INDEX(Historical!$C$7:$C$1259,MATCH(B143,Historical!$B$7:$B$1281,0))/INDEX(Historical!$F$7:$F$1250,MATCH(B143,Historical!$B$7:$B$1281,0)))^(1/3)-1)*100)</f>
        <v>2.9428498400178693</v>
      </c>
      <c r="U143" s="673">
        <f>IF(INDEX(Historical!$H$7:$H$1250,MATCH(B143,Historical!$B$7:$B$1281,0))=0,"n/a",((INDEX(Historical!$C$7:$C$1259,MATCH(B143,Historical!$B$7:$B$1281,0))/INDEX(Historical!$H$7:$H$1250,MATCH(B143,Historical!$B$7:$B$1281,0)))^(1/5)-1)*100)</f>
        <v>3.7137289336648172</v>
      </c>
      <c r="V143" s="673">
        <f>IF(INDEX(Historical!$O$7:$O$1250,MATCH(B143,Historical!$B$7:$B$1281,0))=0,"n/a",((INDEX(Historical!$C$7:$C$1259,MATCH(B143,Historical!$B$7:$B$1281,0))/INDEX(Historical!$O$7:$O$1250,MATCH(B143,Historical!$B$7:$B$1281,0)))^(1/10)-1)*100)</f>
        <v>13.112687251123646</v>
      </c>
      <c r="W143" s="674">
        <f t="shared" si="38"/>
        <v>0.28321646528605965</v>
      </c>
      <c r="X143" s="675">
        <f t="shared" si="39"/>
        <v>0.30440401095613256</v>
      </c>
      <c r="Y143" s="637"/>
      <c r="Z143" s="624">
        <f t="shared" si="40"/>
        <v>38.70967741935484</v>
      </c>
      <c r="AA143" s="853">
        <f t="shared" si="41"/>
        <v>12.432258064516128</v>
      </c>
      <c r="AB143" s="854">
        <v>12</v>
      </c>
      <c r="AC143" s="833">
        <v>3.1</v>
      </c>
      <c r="AD143" s="833">
        <v>1</v>
      </c>
      <c r="AE143" s="833">
        <v>1.24</v>
      </c>
      <c r="AF143" s="833">
        <v>0.96</v>
      </c>
      <c r="AG143" s="833">
        <v>6.3</v>
      </c>
      <c r="AH143" s="833">
        <v>904.19999999999993</v>
      </c>
      <c r="AI143" s="833">
        <v>1.96</v>
      </c>
      <c r="AJ143" s="833">
        <v>12.2</v>
      </c>
      <c r="AK143" s="833">
        <v>12.7</v>
      </c>
      <c r="AL143" s="845">
        <v>1630</v>
      </c>
      <c r="AM143" s="839">
        <v>1</v>
      </c>
      <c r="AN143" s="833">
        <v>0.25</v>
      </c>
      <c r="AO143" s="711">
        <f t="shared" si="42"/>
        <v>-5.6048809730931382</v>
      </c>
      <c r="AP143" s="712">
        <f t="shared" si="43"/>
        <v>6.8273770914229903</v>
      </c>
      <c r="AQ143" s="855">
        <f t="shared" si="44"/>
        <v>-27.168481359188444</v>
      </c>
      <c r="AR143" s="624">
        <f>INDEX(Historical!$C$7:$C$1259,MATCH(B143,Historical!$B$7:$B$1281,0))*IF(AH143="n/a",1.03,IF(AH143&lt;0,1.01,IF(AH143&gt;10,1.1,(1+AH143/100))))</f>
        <v>1.32</v>
      </c>
      <c r="AS143" s="853">
        <f t="shared" si="45"/>
        <v>1.3458720000000002</v>
      </c>
      <c r="AT143" s="853">
        <f t="shared" si="34"/>
        <v>1.4804592000000003</v>
      </c>
      <c r="AU143" s="853">
        <f t="shared" si="34"/>
        <v>1.6285051200000005</v>
      </c>
      <c r="AV143" s="853">
        <f t="shared" si="34"/>
        <v>1.7913556320000006</v>
      </c>
      <c r="AW143" s="624">
        <f t="shared" si="46"/>
        <v>7.5661919520000023</v>
      </c>
      <c r="AX143" s="719">
        <f t="shared" si="47"/>
        <v>19.632049693824605</v>
      </c>
      <c r="AY143" s="900">
        <v>0.63</v>
      </c>
      <c r="AZ143" s="839">
        <v>26.44</v>
      </c>
      <c r="BA143" s="839">
        <v>-13.86</v>
      </c>
      <c r="BB143" s="839">
        <v>-6.18</v>
      </c>
      <c r="BC143" s="839">
        <v>1.22</v>
      </c>
      <c r="BE143" s="597">
        <v>2010</v>
      </c>
      <c r="BF143" s="865">
        <f t="shared" si="48"/>
        <v>0</v>
      </c>
      <c r="BG143" s="849">
        <v>0.8</v>
      </c>
    </row>
    <row r="144" spans="1:59" ht="11.25" customHeight="1" x14ac:dyDescent="0.2">
      <c r="A144" s="831" t="s">
        <v>1283</v>
      </c>
      <c r="B144" s="842" t="s">
        <v>1284</v>
      </c>
      <c r="C144" s="898" t="s">
        <v>112</v>
      </c>
      <c r="D144" s="898" t="s">
        <v>4257</v>
      </c>
      <c r="E144" s="705">
        <v>10</v>
      </c>
      <c r="F144" s="1139">
        <v>384</v>
      </c>
      <c r="G144" s="1139" t="s">
        <v>106</v>
      </c>
      <c r="H144" s="1139" t="s">
        <v>106</v>
      </c>
      <c r="I144" s="833">
        <v>35.590000000000003</v>
      </c>
      <c r="J144" s="624">
        <f t="shared" si="35"/>
        <v>3.4279291935937053</v>
      </c>
      <c r="K144" s="844">
        <v>0.30499999999999999</v>
      </c>
      <c r="L144" s="854">
        <v>4</v>
      </c>
      <c r="M144" s="615">
        <f t="shared" si="36"/>
        <v>1.22</v>
      </c>
      <c r="N144" s="837" t="s">
        <v>119</v>
      </c>
      <c r="O144" s="706">
        <v>0.29499999999999998</v>
      </c>
      <c r="P144" s="904">
        <v>43601</v>
      </c>
      <c r="Q144" s="904">
        <v>43619</v>
      </c>
      <c r="R144" s="615">
        <f t="shared" si="37"/>
        <v>3.3898305084745797</v>
      </c>
      <c r="S144" s="673">
        <f>IF(INDEX(Historical!$D$7:$D$1257,MATCH(B144,Historical!$B$7:$B$1281,0))=0,"n/a",(INDEX(Historical!$C$7:$C$1259,MATCH(B144,Historical!$B$7:$B$1281,0))/INDEX(Historical!$D$7:$D$1257,MATCH(B144,Historical!$B$7:$B$1281,0))-1)*100)</f>
        <v>0.82644628099173278</v>
      </c>
      <c r="T144" s="673">
        <f>IF(INDEX(Historical!$F$7:$F$1250,MATCH(B144,Historical!$B$7:$B$1281,0))=0,"n/a",((INDEX(Historical!$C$7:$C$1259,MATCH(B144,Historical!$B$7:$B$1281,0))/INDEX(Historical!$F$7:$F$1250,MATCH(B144,Historical!$B$7:$B$1281,0)))^(1/3)-1)*100)</f>
        <v>2.5873462938691638</v>
      </c>
      <c r="U144" s="673">
        <f>IF(INDEX(Historical!$H$7:$H$1250,MATCH(B144,Historical!$B$7:$B$1281,0))=0,"n/a",((INDEX(Historical!$C$7:$C$1259,MATCH(B144,Historical!$B$7:$B$1281,0))/INDEX(Historical!$H$7:$H$1250,MATCH(B144,Historical!$B$7:$B$1281,0)))^(1/5)-1)*100)</f>
        <v>3.1451253634166676</v>
      </c>
      <c r="V144" s="673">
        <f>IF(INDEX(Historical!$O$7:$O$1250,MATCH(B144,Historical!$B$7:$B$1281,0))=0,"n/a",((INDEX(Historical!$C$7:$C$1259,MATCH(B144,Historical!$B$7:$B$1281,0))/INDEX(Historical!$O$7:$O$1250,MATCH(B144,Historical!$B$7:$B$1281,0)))^(1/10)-1)*100)</f>
        <v>3.5585922100334511</v>
      </c>
      <c r="W144" s="674">
        <f t="shared" si="38"/>
        <v>0.8838116810768557</v>
      </c>
      <c r="X144" s="675">
        <f t="shared" si="39"/>
        <v>0.23297224914197537</v>
      </c>
      <c r="Y144" s="646" t="s">
        <v>4580</v>
      </c>
      <c r="Z144" s="624">
        <f t="shared" si="40"/>
        <v>78.709677419354847</v>
      </c>
      <c r="AA144" s="853">
        <f t="shared" si="41"/>
        <v>22.961290322580648</v>
      </c>
      <c r="AB144" s="854">
        <v>12</v>
      </c>
      <c r="AC144" s="833">
        <v>1.55</v>
      </c>
      <c r="AD144" s="833">
        <v>2.63</v>
      </c>
      <c r="AE144" s="833">
        <v>0.78</v>
      </c>
      <c r="AF144" s="833">
        <v>2.73</v>
      </c>
      <c r="AG144" s="833">
        <v>11.799999999999999</v>
      </c>
      <c r="AH144" s="833">
        <v>20.599999999999998</v>
      </c>
      <c r="AI144" s="833">
        <v>14.860000000000001</v>
      </c>
      <c r="AJ144" s="833">
        <v>13.5</v>
      </c>
      <c r="AK144" s="833">
        <v>9</v>
      </c>
      <c r="AL144" s="845">
        <v>1580</v>
      </c>
      <c r="AM144" s="839">
        <v>0.89999999999999991</v>
      </c>
      <c r="AN144" s="833">
        <v>0.31</v>
      </c>
      <c r="AO144" s="711">
        <f t="shared" si="42"/>
        <v>-16.388235765570276</v>
      </c>
      <c r="AP144" s="712">
        <f t="shared" si="43"/>
        <v>6.5730545570103729</v>
      </c>
      <c r="AQ144" s="855">
        <f t="shared" si="44"/>
        <v>66.912249175221362</v>
      </c>
      <c r="AR144" s="624">
        <f>INDEX(Historical!$C$7:$C$1259,MATCH(B144,Historical!$B$7:$B$1281,0))*IF(AH144="n/a",1.03,IF(AH144&lt;0,1.01,IF(AH144&gt;10,1.1,(1+AH144/100))))</f>
        <v>1.3420000000000001</v>
      </c>
      <c r="AS144" s="853">
        <f t="shared" si="45"/>
        <v>1.4762000000000002</v>
      </c>
      <c r="AT144" s="853">
        <f t="shared" si="34"/>
        <v>1.6090580000000003</v>
      </c>
      <c r="AU144" s="853">
        <f t="shared" si="34"/>
        <v>1.7538732200000005</v>
      </c>
      <c r="AV144" s="853">
        <f t="shared" si="34"/>
        <v>1.9117218098000006</v>
      </c>
      <c r="AW144" s="624">
        <f t="shared" si="46"/>
        <v>8.0928530298000023</v>
      </c>
      <c r="AX144" s="719">
        <f t="shared" si="47"/>
        <v>22.73912062320877</v>
      </c>
      <c r="AY144" s="900">
        <v>1.1100000000000001</v>
      </c>
      <c r="AZ144" s="839">
        <v>114.33</v>
      </c>
      <c r="BA144" s="839">
        <v>-14.860000000000001</v>
      </c>
      <c r="BB144" s="839">
        <v>2.1399999999999997</v>
      </c>
      <c r="BC144" s="839">
        <v>9.48</v>
      </c>
      <c r="BE144" s="597">
        <v>2011</v>
      </c>
      <c r="BF144" s="865">
        <f t="shared" si="48"/>
        <v>0</v>
      </c>
      <c r="BG144" s="849">
        <v>4.9000000000000004</v>
      </c>
    </row>
    <row r="145" spans="1:59" ht="11.25" customHeight="1" x14ac:dyDescent="0.2">
      <c r="A145" s="831" t="s">
        <v>1285</v>
      </c>
      <c r="B145" s="842" t="s">
        <v>1286</v>
      </c>
      <c r="C145" s="898" t="s">
        <v>108</v>
      </c>
      <c r="D145" s="898" t="s">
        <v>4273</v>
      </c>
      <c r="E145" s="705">
        <v>10</v>
      </c>
      <c r="F145" s="1139">
        <v>426</v>
      </c>
      <c r="G145" s="1139" t="s">
        <v>106</v>
      </c>
      <c r="H145" s="1139" t="s">
        <v>106</v>
      </c>
      <c r="I145" s="841">
        <v>24.44</v>
      </c>
      <c r="J145" s="624">
        <f t="shared" si="35"/>
        <v>2.2913256955810151</v>
      </c>
      <c r="K145" s="844">
        <v>0.14000000000000001</v>
      </c>
      <c r="L145" s="854">
        <v>4</v>
      </c>
      <c r="M145" s="615">
        <f t="shared" si="36"/>
        <v>0.56000000000000005</v>
      </c>
      <c r="N145" s="837" t="s">
        <v>789</v>
      </c>
      <c r="O145" s="706">
        <v>0.13</v>
      </c>
      <c r="P145" s="606">
        <v>44144</v>
      </c>
      <c r="Q145" s="606">
        <v>44167</v>
      </c>
      <c r="R145" s="615">
        <f t="shared" si="37"/>
        <v>7.6923076923076987</v>
      </c>
      <c r="S145" s="673">
        <f>IF(INDEX(Historical!$D$7:$D$1257,MATCH(B145,Historical!$B$7:$B$1281,0))=0,"n/a",(INDEX(Historical!$C$7:$C$1259,MATCH(B145,Historical!$B$7:$B$1281,0))/INDEX(Historical!$D$7:$D$1257,MATCH(B145,Historical!$B$7:$B$1281,0))-1)*100)</f>
        <v>3.9215686274509887</v>
      </c>
      <c r="T145" s="673">
        <f>IF(INDEX(Historical!$F$7:$F$1250,MATCH(B145,Historical!$B$7:$B$1281,0))=0,"n/a",((INDEX(Historical!$C$7:$C$1259,MATCH(B145,Historical!$B$7:$B$1281,0))/INDEX(Historical!$F$7:$F$1250,MATCH(B145,Historical!$B$7:$B$1281,0)))^(1/3)-1)*100)</f>
        <v>9.8344617513870922</v>
      </c>
      <c r="U145" s="673">
        <f>IF(INDEX(Historical!$H$7:$H$1250,MATCH(B145,Historical!$B$7:$B$1281,0))=0,"n/a",((INDEX(Historical!$C$7:$C$1259,MATCH(B145,Historical!$B$7:$B$1281,0))/INDEX(Historical!$H$7:$H$1250,MATCH(B145,Historical!$B$7:$B$1281,0)))^(1/5)-1)*100)</f>
        <v>14.021994929680503</v>
      </c>
      <c r="V145" s="673">
        <f>IF(INDEX(Historical!$O$7:$O$1250,MATCH(B145,Historical!$B$7:$B$1281,0))=0,"n/a",((INDEX(Historical!$C$7:$C$1259,MATCH(B145,Historical!$B$7:$B$1281,0))/INDEX(Historical!$O$7:$O$1250,MATCH(B145,Historical!$B$7:$B$1281,0)))^(1/10)-1)*100)</f>
        <v>25.532469835940418</v>
      </c>
      <c r="W145" s="674">
        <f t="shared" si="38"/>
        <v>0.54918286479056722</v>
      </c>
      <c r="X145" s="675">
        <f t="shared" si="39"/>
        <v>0.92249966642634895</v>
      </c>
      <c r="Y145" s="843"/>
      <c r="Z145" s="624">
        <f t="shared" si="40"/>
        <v>43.07692307692308</v>
      </c>
      <c r="AA145" s="853">
        <f t="shared" si="41"/>
        <v>18.8</v>
      </c>
      <c r="AB145" s="854">
        <v>12</v>
      </c>
      <c r="AC145" s="833">
        <v>1.3</v>
      </c>
      <c r="AD145" s="833">
        <v>3.83</v>
      </c>
      <c r="AE145" s="833">
        <v>5.92</v>
      </c>
      <c r="AF145" s="833">
        <v>1.62</v>
      </c>
      <c r="AG145" s="833">
        <v>8.4</v>
      </c>
      <c r="AH145" s="833">
        <v>0</v>
      </c>
      <c r="AI145" s="833">
        <v>0.42</v>
      </c>
      <c r="AJ145" s="833">
        <v>15.2</v>
      </c>
      <c r="AK145" s="833">
        <v>5</v>
      </c>
      <c r="AL145" s="845">
        <v>4000</v>
      </c>
      <c r="AM145" s="839">
        <v>4.8</v>
      </c>
      <c r="AN145" s="833">
        <v>0.15</v>
      </c>
      <c r="AO145" s="711">
        <f t="shared" si="42"/>
        <v>-2.4866793747384826</v>
      </c>
      <c r="AP145" s="712">
        <f t="shared" si="43"/>
        <v>16.313320625261518</v>
      </c>
      <c r="AQ145" s="855">
        <f t="shared" si="44"/>
        <v>16.344316577991911</v>
      </c>
      <c r="AR145" s="624">
        <f>INDEX(Historical!$C$7:$C$1259,MATCH(B145,Historical!$B$7:$B$1281,0))*IF(AH145="n/a",1.03,IF(AH145&lt;0,1.01,IF(AH145&gt;10,1.1,(1+AH145/100))))</f>
        <v>0.53</v>
      </c>
      <c r="AS145" s="853">
        <f t="shared" si="45"/>
        <v>0.53222599999999998</v>
      </c>
      <c r="AT145" s="853">
        <f t="shared" si="34"/>
        <v>0.55883729999999998</v>
      </c>
      <c r="AU145" s="853">
        <f t="shared" si="34"/>
        <v>0.58677916500000005</v>
      </c>
      <c r="AV145" s="853">
        <f t="shared" si="34"/>
        <v>0.61611812325000004</v>
      </c>
      <c r="AW145" s="624">
        <f t="shared" si="46"/>
        <v>2.8239605882499998</v>
      </c>
      <c r="AX145" s="719">
        <f t="shared" si="47"/>
        <v>11.55466689136661</v>
      </c>
      <c r="AY145" s="900">
        <v>1.5</v>
      </c>
      <c r="AZ145" s="839">
        <v>151.69999999999999</v>
      </c>
      <c r="BA145" s="839">
        <v>-5.3100000000000005</v>
      </c>
      <c r="BB145" s="839">
        <v>13.969999999999999</v>
      </c>
      <c r="BC145" s="839">
        <v>38.58</v>
      </c>
      <c r="BE145" s="597">
        <v>2011</v>
      </c>
      <c r="BF145" s="865">
        <f t="shared" si="48"/>
        <v>0</v>
      </c>
      <c r="BG145" s="849">
        <v>1.3</v>
      </c>
    </row>
    <row r="146" spans="1:59" ht="11.25" customHeight="1" x14ac:dyDescent="0.2">
      <c r="A146" s="838" t="s">
        <v>1289</v>
      </c>
      <c r="B146" s="842" t="s">
        <v>1290</v>
      </c>
      <c r="C146" s="898" t="s">
        <v>112</v>
      </c>
      <c r="D146" s="898" t="s">
        <v>4295</v>
      </c>
      <c r="E146" s="705">
        <v>10</v>
      </c>
      <c r="F146" s="1139">
        <v>428</v>
      </c>
      <c r="G146" s="1139" t="s">
        <v>37</v>
      </c>
      <c r="H146" s="1139" t="s">
        <v>37</v>
      </c>
      <c r="I146" s="841">
        <v>202.35</v>
      </c>
      <c r="J146" s="624">
        <f t="shared" si="35"/>
        <v>1.838398813936249</v>
      </c>
      <c r="K146" s="844">
        <v>0.93</v>
      </c>
      <c r="L146" s="854">
        <v>4</v>
      </c>
      <c r="M146" s="615">
        <f t="shared" si="36"/>
        <v>3.72</v>
      </c>
      <c r="N146" s="837" t="s">
        <v>248</v>
      </c>
      <c r="O146" s="706">
        <v>0.9</v>
      </c>
      <c r="P146" s="606">
        <v>44147</v>
      </c>
      <c r="Q146" s="606">
        <v>44169</v>
      </c>
      <c r="R146" s="615">
        <f t="shared" si="37"/>
        <v>3.3333333333333361</v>
      </c>
      <c r="S146" s="673">
        <f>IF(INDEX(Historical!$D$7:$D$1257,MATCH(B146,Historical!$B$7:$B$1281,0))=0,"n/a",(INDEX(Historical!$C$7:$C$1259,MATCH(B146,Historical!$B$7:$B$1281,0))/INDEX(Historical!$D$7:$D$1257,MATCH(B146,Historical!$B$7:$B$1281,0))-1)*100)</f>
        <v>8.0357142857142794</v>
      </c>
      <c r="T146" s="673">
        <f>IF(INDEX(Historical!$F$7:$F$1250,MATCH(B146,Historical!$B$7:$B$1281,0))=0,"n/a",((INDEX(Historical!$C$7:$C$1259,MATCH(B146,Historical!$B$7:$B$1281,0))/INDEX(Historical!$F$7:$F$1250,MATCH(B146,Historical!$B$7:$B$1281,0)))^(1/3)-1)*100)</f>
        <v>9.8294193098341651</v>
      </c>
      <c r="U146" s="673">
        <f>IF(INDEX(Historical!$H$7:$H$1250,MATCH(B146,Historical!$B$7:$B$1281,0))=0,"n/a",((INDEX(Historical!$C$7:$C$1259,MATCH(B146,Historical!$B$7:$B$1281,0))/INDEX(Historical!$H$7:$H$1250,MATCH(B146,Historical!$B$7:$B$1281,0)))^(1/5)-1)*100)</f>
        <v>11.069467697096535</v>
      </c>
      <c r="V146" s="673">
        <f>IF(INDEX(Historical!$O$7:$O$1250,MATCH(B146,Historical!$B$7:$B$1281,0))=0,"n/a",((INDEX(Historical!$C$7:$C$1259,MATCH(B146,Historical!$B$7:$B$1281,0))/INDEX(Historical!$O$7:$O$1250,MATCH(B146,Historical!$B$7:$B$1281,0)))^(1/10)-1)*100)</f>
        <v>11.612317403390438</v>
      </c>
      <c r="W146" s="674">
        <f t="shared" si="38"/>
        <v>0.95325225039616912</v>
      </c>
      <c r="X146" s="675">
        <f t="shared" si="39"/>
        <v>5.0315762259529713</v>
      </c>
      <c r="Y146" s="627"/>
      <c r="Z146" s="624">
        <f t="shared" si="40"/>
        <v>55.439642324888226</v>
      </c>
      <c r="AA146" s="853">
        <f t="shared" si="41"/>
        <v>30.156482861400892</v>
      </c>
      <c r="AB146" s="854">
        <v>12</v>
      </c>
      <c r="AC146" s="833">
        <v>6.71</v>
      </c>
      <c r="AD146" s="833">
        <v>4.54</v>
      </c>
      <c r="AE146" s="833">
        <v>4.3600000000000003</v>
      </c>
      <c r="AF146" s="833">
        <v>8.19</v>
      </c>
      <c r="AG146" s="833">
        <v>26.8</v>
      </c>
      <c r="AH146" s="833">
        <v>-16.3</v>
      </c>
      <c r="AI146" s="833">
        <v>12.49</v>
      </c>
      <c r="AJ146" s="833">
        <v>2.1999999999999997</v>
      </c>
      <c r="AK146" s="833">
        <v>6.72</v>
      </c>
      <c r="AL146" s="845">
        <v>142400</v>
      </c>
      <c r="AM146" s="839">
        <v>0.15</v>
      </c>
      <c r="AN146" s="833">
        <v>1.28</v>
      </c>
      <c r="AO146" s="711">
        <f t="shared" si="42"/>
        <v>-17.24861635036811</v>
      </c>
      <c r="AP146" s="712">
        <f t="shared" si="43"/>
        <v>12.907866511032784</v>
      </c>
      <c r="AQ146" s="855">
        <f t="shared" si="44"/>
        <v>231.31495229690321</v>
      </c>
      <c r="AR146" s="624">
        <f>INDEX(Historical!$C$7:$C$1259,MATCH(B146,Historical!$B$7:$B$1281,0))*IF(AH146="n/a",1.03,IF(AH146&lt;0,1.01,IF(AH146&gt;10,1.1,(1+AH146/100))))</f>
        <v>3.6663000000000001</v>
      </c>
      <c r="AS146" s="853">
        <f t="shared" si="45"/>
        <v>4.0329300000000003</v>
      </c>
      <c r="AT146" s="853">
        <f t="shared" si="34"/>
        <v>4.3039428959999997</v>
      </c>
      <c r="AU146" s="853">
        <f t="shared" si="34"/>
        <v>4.5931678586111993</v>
      </c>
      <c r="AV146" s="853">
        <f t="shared" si="34"/>
        <v>4.9018287387098711</v>
      </c>
      <c r="AW146" s="624">
        <f t="shared" si="46"/>
        <v>21.498169493321068</v>
      </c>
      <c r="AX146" s="719">
        <f t="shared" si="47"/>
        <v>10.624249811376856</v>
      </c>
      <c r="AY146" s="900">
        <v>1.1599999999999999</v>
      </c>
      <c r="AZ146" s="839">
        <v>100.19</v>
      </c>
      <c r="BA146" s="839">
        <v>-6.6199999999999992</v>
      </c>
      <c r="BB146" s="839">
        <v>-1.78</v>
      </c>
      <c r="BC146" s="839">
        <v>15.559999999999999</v>
      </c>
      <c r="BE146" s="597">
        <v>2012</v>
      </c>
      <c r="BF146" s="865">
        <f t="shared" si="48"/>
        <v>0</v>
      </c>
      <c r="BG146" s="849">
        <v>7.7</v>
      </c>
    </row>
    <row r="147" spans="1:59" ht="11.25" customHeight="1" x14ac:dyDescent="0.2">
      <c r="A147" s="831" t="s">
        <v>620</v>
      </c>
      <c r="B147" s="842" t="s">
        <v>621</v>
      </c>
      <c r="C147" s="898" t="s">
        <v>108</v>
      </c>
      <c r="D147" s="898" t="s">
        <v>4273</v>
      </c>
      <c r="E147" s="705">
        <v>16</v>
      </c>
      <c r="F147" s="1139">
        <v>248</v>
      </c>
      <c r="G147" s="1139" t="s">
        <v>106</v>
      </c>
      <c r="H147" s="1139" t="s">
        <v>106</v>
      </c>
      <c r="I147" s="841">
        <v>137</v>
      </c>
      <c r="J147" s="624">
        <f t="shared" si="35"/>
        <v>1.4014598540145984</v>
      </c>
      <c r="K147" s="844">
        <v>0.48</v>
      </c>
      <c r="L147" s="854">
        <v>4</v>
      </c>
      <c r="M147" s="615">
        <f t="shared" si="36"/>
        <v>1.92</v>
      </c>
      <c r="N147" s="837" t="s">
        <v>515</v>
      </c>
      <c r="O147" s="706">
        <v>0.46</v>
      </c>
      <c r="P147" s="606">
        <v>44148</v>
      </c>
      <c r="Q147" s="606">
        <v>44165</v>
      </c>
      <c r="R147" s="615">
        <f t="shared" si="37"/>
        <v>4.3478260869565135</v>
      </c>
      <c r="S147" s="673">
        <f>IF(INDEX(Historical!$D$7:$D$1257,MATCH(B147,Historical!$B$7:$B$1281,0))=0,"n/a",(INDEX(Historical!$C$7:$C$1259,MATCH(B147,Historical!$B$7:$B$1281,0))/INDEX(Historical!$D$7:$D$1257,MATCH(B147,Historical!$B$7:$B$1281,0))-1)*100)</f>
        <v>4.4943820224719211</v>
      </c>
      <c r="T147" s="673">
        <f>IF(INDEX(Historical!$F$7:$F$1250,MATCH(B147,Historical!$B$7:$B$1281,0))=0,"n/a",((INDEX(Historical!$C$7:$C$1259,MATCH(B147,Historical!$B$7:$B$1281,0))/INDEX(Historical!$F$7:$F$1250,MATCH(B147,Historical!$B$7:$B$1281,0)))^(1/3)-1)*100)</f>
        <v>14.317977121987013</v>
      </c>
      <c r="U147" s="673">
        <f>IF(INDEX(Historical!$H$7:$H$1250,MATCH(B147,Historical!$B$7:$B$1281,0))=0,"n/a",((INDEX(Historical!$C$7:$C$1259,MATCH(B147,Historical!$B$7:$B$1281,0))/INDEX(Historical!$H$7:$H$1250,MATCH(B147,Historical!$B$7:$B$1281,0)))^(1/5)-1)*100)</f>
        <v>11.485359272536089</v>
      </c>
      <c r="V147" s="673">
        <f>IF(INDEX(Historical!$O$7:$O$1250,MATCH(B147,Historical!$B$7:$B$1281,0))=0,"n/a",((INDEX(Historical!$C$7:$C$1259,MATCH(B147,Historical!$B$7:$B$1281,0))/INDEX(Historical!$O$7:$O$1250,MATCH(B147,Historical!$B$7:$B$1281,0)))^(1/10)-1)*100)</f>
        <v>11.978892883451465</v>
      </c>
      <c r="W147" s="674">
        <f t="shared" si="38"/>
        <v>0.95879973085015391</v>
      </c>
      <c r="X147" s="675" t="str">
        <f t="shared" si="39"/>
        <v>n/a</v>
      </c>
      <c r="Y147" s="638"/>
      <c r="Z147" s="624" t="str">
        <f t="shared" si="40"/>
        <v>n/a</v>
      </c>
      <c r="AA147" s="853" t="str">
        <f t="shared" si="41"/>
        <v>n/a</v>
      </c>
      <c r="AB147" s="854">
        <v>12</v>
      </c>
      <c r="AC147" s="833" t="s">
        <v>136</v>
      </c>
      <c r="AD147" s="833" t="s">
        <v>136</v>
      </c>
      <c r="AE147" s="833" t="s">
        <v>136</v>
      </c>
      <c r="AF147" s="833" t="s">
        <v>136</v>
      </c>
      <c r="AG147" s="833" t="s">
        <v>136</v>
      </c>
      <c r="AH147" s="833" t="s">
        <v>136</v>
      </c>
      <c r="AI147" s="833" t="s">
        <v>136</v>
      </c>
      <c r="AJ147" s="833" t="s">
        <v>136</v>
      </c>
      <c r="AK147" s="833" t="s">
        <v>136</v>
      </c>
      <c r="AL147" s="845" t="s">
        <v>136</v>
      </c>
      <c r="AM147" s="839" t="s">
        <v>136</v>
      </c>
      <c r="AN147" s="833" t="s">
        <v>136</v>
      </c>
      <c r="AO147" s="711" t="str">
        <f t="shared" si="42"/>
        <v>n/a</v>
      </c>
      <c r="AP147" s="712">
        <f t="shared" si="43"/>
        <v>12.886819126550687</v>
      </c>
      <c r="AQ147" s="855" t="str">
        <f t="shared" si="44"/>
        <v>n/a</v>
      </c>
      <c r="AR147" s="624">
        <f>INDEX(Historical!$C$7:$C$1259,MATCH(B147,Historical!$B$7:$B$1281,0))*IF(AH147="n/a",1.03,IF(AH147&lt;0,1.01,IF(AH147&gt;10,1.1,(1+AH147/100))))</f>
        <v>1.9158000000000002</v>
      </c>
      <c r="AS147" s="853">
        <f t="shared" si="45"/>
        <v>1.9732740000000002</v>
      </c>
      <c r="AT147" s="853">
        <f t="shared" ref="AT147:AV166" si="49">IF($AK147="n/a",1.03*AS147,IF($AK147&lt;0,1.01*AS147,IF($AK147&gt;10,1.1*AS147,(1+$AK147/100)*AS147)))</f>
        <v>2.0324722200000003</v>
      </c>
      <c r="AU147" s="853">
        <f t="shared" si="49"/>
        <v>2.0934463866000002</v>
      </c>
      <c r="AV147" s="853">
        <f t="shared" si="49"/>
        <v>2.1562497781980001</v>
      </c>
      <c r="AW147" s="624">
        <f t="shared" si="46"/>
        <v>10.171242384797999</v>
      </c>
      <c r="AX147" s="719">
        <f t="shared" si="47"/>
        <v>7.4242645144510941</v>
      </c>
      <c r="AY147" s="900" t="s">
        <v>136</v>
      </c>
      <c r="AZ147" s="839" t="s">
        <v>136</v>
      </c>
      <c r="BA147" s="839" t="s">
        <v>136</v>
      </c>
      <c r="BB147" s="839" t="s">
        <v>136</v>
      </c>
      <c r="BC147" s="839" t="s">
        <v>136</v>
      </c>
      <c r="BD147" s="874" t="s">
        <v>4200</v>
      </c>
      <c r="BE147" s="597">
        <v>2005</v>
      </c>
      <c r="BF147" s="865">
        <f t="shared" si="48"/>
        <v>1</v>
      </c>
      <c r="BG147" s="849" t="s">
        <v>136</v>
      </c>
    </row>
    <row r="148" spans="1:59" ht="11.25" customHeight="1" x14ac:dyDescent="0.2">
      <c r="A148" s="838" t="s">
        <v>1299</v>
      </c>
      <c r="B148" s="842" t="s">
        <v>1300</v>
      </c>
      <c r="C148" s="898" t="s">
        <v>4127</v>
      </c>
      <c r="D148" s="898" t="s">
        <v>4253</v>
      </c>
      <c r="E148" s="705">
        <v>11</v>
      </c>
      <c r="F148" s="1139">
        <v>340</v>
      </c>
      <c r="G148" s="1139" t="s">
        <v>106</v>
      </c>
      <c r="H148" s="1139" t="s">
        <v>106</v>
      </c>
      <c r="I148" s="841">
        <v>28.97</v>
      </c>
      <c r="J148" s="624">
        <f t="shared" si="35"/>
        <v>2.6758715913013464</v>
      </c>
      <c r="K148" s="844">
        <v>0.1938</v>
      </c>
      <c r="L148" s="854">
        <v>4</v>
      </c>
      <c r="M148" s="615">
        <f t="shared" si="36"/>
        <v>0.7752</v>
      </c>
      <c r="N148" s="837" t="s">
        <v>188</v>
      </c>
      <c r="O148" s="706">
        <v>0.1762</v>
      </c>
      <c r="P148" s="606">
        <v>44173</v>
      </c>
      <c r="Q148" s="606">
        <v>44202</v>
      </c>
      <c r="R148" s="615">
        <f t="shared" si="37"/>
        <v>9.9886492622020455</v>
      </c>
      <c r="S148" s="673">
        <f>IF(INDEX(Historical!$D$7:$D$1257,MATCH(B148,Historical!$B$7:$B$1281,0))=0,"n/a",(INDEX(Historical!$C$7:$C$1259,MATCH(B148,Historical!$B$7:$B$1281,0))/INDEX(Historical!$D$7:$D$1257,MATCH(B148,Historical!$B$7:$B$1281,0))-1)*100)</f>
        <v>9.9875156054931136</v>
      </c>
      <c r="T148" s="673">
        <f>IF(INDEX(Historical!$F$7:$F$1250,MATCH(B148,Historical!$B$7:$B$1281,0))=0,"n/a",((INDEX(Historical!$C$7:$C$1259,MATCH(B148,Historical!$B$7:$B$1281,0))/INDEX(Historical!$F$7:$F$1250,MATCH(B148,Historical!$B$7:$B$1281,0)))^(1/3)-1)*100)</f>
        <v>9.9119704433207509</v>
      </c>
      <c r="U148" s="673">
        <f>IF(INDEX(Historical!$H$7:$H$1250,MATCH(B148,Historical!$B$7:$B$1281,0))=0,"n/a",((INDEX(Historical!$C$7:$C$1259,MATCH(B148,Historical!$B$7:$B$1281,0))/INDEX(Historical!$H$7:$H$1250,MATCH(B148,Historical!$B$7:$B$1281,0)))^(1/5)-1)*100)</f>
        <v>16.252501796104557</v>
      </c>
      <c r="V148" s="673">
        <f>IF(INDEX(Historical!$O$7:$O$1250,MATCH(B148,Historical!$B$7:$B$1281,0))=0,"n/a",((INDEX(Historical!$C$7:$C$1259,MATCH(B148,Historical!$B$7:$B$1281,0))/INDEX(Historical!$O$7:$O$1250,MATCH(B148,Historical!$B$7:$B$1281,0)))^(1/10)-1)*100)</f>
        <v>16.665762007256934</v>
      </c>
      <c r="W148" s="674">
        <f t="shared" si="38"/>
        <v>0.97520304136273961</v>
      </c>
      <c r="X148" s="675" t="str">
        <f t="shared" si="39"/>
        <v>n/a</v>
      </c>
      <c r="Y148" s="634"/>
      <c r="Z148" s="624">
        <f t="shared" si="40"/>
        <v>38.76</v>
      </c>
      <c r="AA148" s="853">
        <f t="shared" si="41"/>
        <v>14.484999999999999</v>
      </c>
      <c r="AB148" s="854">
        <v>10</v>
      </c>
      <c r="AC148" s="833">
        <v>2</v>
      </c>
      <c r="AD148" s="833">
        <v>1.31</v>
      </c>
      <c r="AE148" s="833">
        <v>0.63</v>
      </c>
      <c r="AF148" s="834" t="s">
        <v>136</v>
      </c>
      <c r="AG148" s="835">
        <v>-172.6</v>
      </c>
      <c r="AH148" s="833">
        <v>-0.70000000000000007</v>
      </c>
      <c r="AI148" s="833">
        <v>12.479999999999999</v>
      </c>
      <c r="AJ148" s="833">
        <v>-0.2</v>
      </c>
      <c r="AK148" s="833">
        <v>10.74</v>
      </c>
      <c r="AL148" s="845">
        <v>35430</v>
      </c>
      <c r="AM148" s="839">
        <v>0.1</v>
      </c>
      <c r="AN148" s="833" t="s">
        <v>136</v>
      </c>
      <c r="AO148" s="711">
        <f t="shared" si="42"/>
        <v>4.4433733874059058</v>
      </c>
      <c r="AP148" s="712">
        <f t="shared" si="43"/>
        <v>18.928373387405905</v>
      </c>
      <c r="AQ148" s="855" t="str">
        <f t="shared" si="44"/>
        <v>n/a</v>
      </c>
      <c r="AR148" s="624">
        <f>INDEX(Historical!$C$7:$C$1259,MATCH(B148,Historical!$B$7:$B$1281,0))*IF(AH148="n/a",1.03,IF(AH148&lt;0,1.01,IF(AH148&gt;10,1.1,(1+AH148/100))))</f>
        <v>0.71184800000000004</v>
      </c>
      <c r="AS148" s="853">
        <f t="shared" si="45"/>
        <v>0.78303280000000008</v>
      </c>
      <c r="AT148" s="853">
        <f t="shared" si="49"/>
        <v>0.86133608000000017</v>
      </c>
      <c r="AU148" s="853">
        <f t="shared" si="49"/>
        <v>0.94746968800000031</v>
      </c>
      <c r="AV148" s="853">
        <f t="shared" si="49"/>
        <v>1.0422166568000004</v>
      </c>
      <c r="AW148" s="624">
        <f t="shared" si="46"/>
        <v>4.3459032248000007</v>
      </c>
      <c r="AX148" s="719">
        <f t="shared" si="47"/>
        <v>15.001391870210565</v>
      </c>
      <c r="AY148" s="900">
        <v>1.04</v>
      </c>
      <c r="AZ148" s="839">
        <v>131.02000000000001</v>
      </c>
      <c r="BA148" s="839">
        <v>-3.4299999999999997</v>
      </c>
      <c r="BB148" s="839">
        <v>13.889999999999999</v>
      </c>
      <c r="BC148" s="839">
        <v>43.24</v>
      </c>
      <c r="BE148" s="597">
        <v>2011</v>
      </c>
      <c r="BF148" s="865">
        <f t="shared" si="48"/>
        <v>0</v>
      </c>
      <c r="BG148" s="849">
        <v>8.5</v>
      </c>
    </row>
    <row r="149" spans="1:59" ht="11.25" customHeight="1" x14ac:dyDescent="0.2">
      <c r="A149" s="831" t="s">
        <v>1281</v>
      </c>
      <c r="B149" s="842" t="s">
        <v>1282</v>
      </c>
      <c r="C149" s="898" t="s">
        <v>153</v>
      </c>
      <c r="D149" s="898" t="s">
        <v>4259</v>
      </c>
      <c r="E149" s="705">
        <v>10</v>
      </c>
      <c r="F149" s="1139">
        <v>410</v>
      </c>
      <c r="G149" s="1139" t="s">
        <v>37</v>
      </c>
      <c r="H149" s="1139" t="s">
        <v>115</v>
      </c>
      <c r="I149" s="841">
        <v>106.67</v>
      </c>
      <c r="J149" s="624">
        <f t="shared" si="35"/>
        <v>0.82497421955563877</v>
      </c>
      <c r="K149" s="844">
        <v>0.22</v>
      </c>
      <c r="L149" s="854">
        <v>4</v>
      </c>
      <c r="M149" s="615">
        <f t="shared" si="36"/>
        <v>0.88</v>
      </c>
      <c r="N149" s="837" t="s">
        <v>318</v>
      </c>
      <c r="O149" s="706">
        <v>0.21</v>
      </c>
      <c r="P149" s="1028">
        <v>43910</v>
      </c>
      <c r="Q149" s="1028">
        <v>43921</v>
      </c>
      <c r="R149" s="615">
        <f t="shared" si="37"/>
        <v>4.7619047619047663</v>
      </c>
      <c r="S149" s="673">
        <f>IF(INDEX(Historical!$D$7:$D$1257,MATCH(B149,Historical!$B$7:$B$1281,0))=0,"n/a",(INDEX(Historical!$C$7:$C$1259,MATCH(B149,Historical!$B$7:$B$1281,0))/INDEX(Historical!$D$7:$D$1257,MATCH(B149,Historical!$B$7:$B$1281,0))-1)*100)</f>
        <v>4.7619047619047672</v>
      </c>
      <c r="T149" s="673">
        <f>IF(INDEX(Historical!$F$7:$F$1250,MATCH(B149,Historical!$B$7:$B$1281,0))=0,"n/a",((INDEX(Historical!$C$7:$C$1259,MATCH(B149,Historical!$B$7:$B$1281,0))/INDEX(Historical!$F$7:$F$1250,MATCH(B149,Historical!$B$7:$B$1281,0)))^(1/3)-1)*100)</f>
        <v>6.917810999860885</v>
      </c>
      <c r="U149" s="673">
        <f>IF(INDEX(Historical!$H$7:$H$1250,MATCH(B149,Historical!$B$7:$B$1281,0))=0,"n/a",((INDEX(Historical!$C$7:$C$1259,MATCH(B149,Historical!$B$7:$B$1281,0))/INDEX(Historical!$H$7:$H$1250,MATCH(B149,Historical!$B$7:$B$1281,0)))^(1/5)-1)*100)</f>
        <v>6.5762756635474151</v>
      </c>
      <c r="V149" s="673">
        <f>IF(INDEX(Historical!$O$7:$O$1250,MATCH(B149,Historical!$B$7:$B$1281,0))=0,"n/a",((INDEX(Historical!$C$7:$C$1259,MATCH(B149,Historical!$B$7:$B$1281,0))/INDEX(Historical!$O$7:$O$1250,MATCH(B149,Historical!$B$7:$B$1281,0)))^(1/10)-1)*100)</f>
        <v>7.9368852824238445</v>
      </c>
      <c r="W149" s="674">
        <f t="shared" si="38"/>
        <v>0.82857133869762656</v>
      </c>
      <c r="X149" s="675">
        <f t="shared" si="39"/>
        <v>0.20297147109714245</v>
      </c>
      <c r="Y149" s="842"/>
      <c r="Z149" s="624">
        <f t="shared" si="40"/>
        <v>24.37673130193906</v>
      </c>
      <c r="AA149" s="853">
        <f t="shared" si="41"/>
        <v>29.548476454293631</v>
      </c>
      <c r="AB149" s="854">
        <v>9</v>
      </c>
      <c r="AC149" s="833">
        <v>3.61</v>
      </c>
      <c r="AD149" s="833">
        <v>3.92</v>
      </c>
      <c r="AE149" s="833">
        <v>2.39</v>
      </c>
      <c r="AF149" s="833">
        <v>4.05</v>
      </c>
      <c r="AG149" s="833">
        <v>14.499999999999998</v>
      </c>
      <c r="AH149" s="833">
        <v>48.5</v>
      </c>
      <c r="AI149" s="833">
        <v>9.9699999999999989</v>
      </c>
      <c r="AJ149" s="833">
        <v>32.4</v>
      </c>
      <c r="AK149" s="833">
        <v>7.6</v>
      </c>
      <c r="AL149" s="845">
        <v>7020</v>
      </c>
      <c r="AM149" s="839">
        <v>0.2</v>
      </c>
      <c r="AN149" s="833">
        <v>1.06</v>
      </c>
      <c r="AO149" s="711">
        <f t="shared" si="42"/>
        <v>-22.147226571190579</v>
      </c>
      <c r="AP149" s="712">
        <f t="shared" si="43"/>
        <v>7.4012498831030538</v>
      </c>
      <c r="AQ149" s="855">
        <f t="shared" si="44"/>
        <v>130.62362762242844</v>
      </c>
      <c r="AR149" s="624">
        <f>INDEX(Historical!$C$7:$C$1259,MATCH(B149,Historical!$B$7:$B$1281,0))*IF(AH149="n/a",1.03,IF(AH149&lt;0,1.01,IF(AH149&gt;10,1.1,(1+AH149/100))))</f>
        <v>0.96800000000000008</v>
      </c>
      <c r="AS149" s="853">
        <f t="shared" si="45"/>
        <v>1.0645096000000001</v>
      </c>
      <c r="AT149" s="853">
        <f t="shared" si="49"/>
        <v>1.1454123296000001</v>
      </c>
      <c r="AU149" s="853">
        <f t="shared" si="49"/>
        <v>1.2324636666496001</v>
      </c>
      <c r="AV149" s="853">
        <f t="shared" si="49"/>
        <v>1.3261309053149697</v>
      </c>
      <c r="AW149" s="624">
        <f t="shared" si="46"/>
        <v>5.7365165015645703</v>
      </c>
      <c r="AX149" s="719">
        <f t="shared" si="47"/>
        <v>5.3778161634616763</v>
      </c>
      <c r="AY149" s="900">
        <v>0.62</v>
      </c>
      <c r="AZ149" s="839">
        <v>47.56</v>
      </c>
      <c r="BA149" s="839">
        <v>-9.36</v>
      </c>
      <c r="BB149" s="839">
        <v>5.74</v>
      </c>
      <c r="BC149" s="839">
        <v>9.1300000000000008</v>
      </c>
      <c r="BE149" s="597">
        <v>2011</v>
      </c>
      <c r="BF149" s="865">
        <f t="shared" si="48"/>
        <v>0</v>
      </c>
      <c r="BG149" s="849">
        <v>5.2</v>
      </c>
    </row>
    <row r="150" spans="1:59" ht="11.25" customHeight="1" x14ac:dyDescent="0.2">
      <c r="A150" s="831" t="s">
        <v>1279</v>
      </c>
      <c r="B150" s="842" t="s">
        <v>1280</v>
      </c>
      <c r="C150" s="898" t="s">
        <v>128</v>
      </c>
      <c r="D150" s="898" t="s">
        <v>4262</v>
      </c>
      <c r="E150" s="705">
        <v>11</v>
      </c>
      <c r="F150" s="1139">
        <v>330</v>
      </c>
      <c r="G150" s="1139" t="s">
        <v>115</v>
      </c>
      <c r="H150" s="1139" t="s">
        <v>115</v>
      </c>
      <c r="I150" s="841">
        <v>145.65</v>
      </c>
      <c r="J150" s="624">
        <f t="shared" si="35"/>
        <v>2.208032955715757</v>
      </c>
      <c r="K150" s="844">
        <v>0.80400000000000005</v>
      </c>
      <c r="L150" s="854">
        <v>4</v>
      </c>
      <c r="M150" s="615">
        <f t="shared" si="36"/>
        <v>3.2160000000000002</v>
      </c>
      <c r="N150" s="837" t="s">
        <v>148</v>
      </c>
      <c r="O150" s="706">
        <v>0.77300000000000002</v>
      </c>
      <c r="P150" s="606">
        <v>44063</v>
      </c>
      <c r="Q150" s="606">
        <v>44089</v>
      </c>
      <c r="R150" s="615">
        <f t="shared" si="37"/>
        <v>4.0103492884864202</v>
      </c>
      <c r="S150" s="673">
        <f>IF(INDEX(Historical!$D$7:$D$1257,MATCH(B150,Historical!$B$7:$B$1281,0))=0,"n/a",(INDEX(Historical!$C$7:$C$1259,MATCH(B150,Historical!$B$7:$B$1281,0))/INDEX(Historical!$D$7:$D$1257,MATCH(B150,Historical!$B$7:$B$1281,0))-1)*100)</f>
        <v>5.4849498327758983</v>
      </c>
      <c r="T150" s="673">
        <f>IF(INDEX(Historical!$F$7:$F$1250,MATCH(B150,Historical!$B$7:$B$1281,0))=0,"n/a",((INDEX(Historical!$C$7:$C$1259,MATCH(B150,Historical!$B$7:$B$1281,0))/INDEX(Historical!$F$7:$F$1250,MATCH(B150,Historical!$B$7:$B$1281,0)))^(1/3)-1)*100)</f>
        <v>7.371104787762417</v>
      </c>
      <c r="U150" s="673">
        <f>IF(INDEX(Historical!$H$7:$H$1250,MATCH(B150,Historical!$B$7:$B$1281,0))=0,"n/a",((INDEX(Historical!$C$7:$C$1259,MATCH(B150,Historical!$B$7:$B$1281,0))/INDEX(Historical!$H$7:$H$1250,MATCH(B150,Historical!$B$7:$B$1281,0)))^(1/5)-1)*100)</f>
        <v>7.121828688420262</v>
      </c>
      <c r="V150" s="673">
        <f>IF(INDEX(Historical!$O$7:$O$1250,MATCH(B150,Historical!$B$7:$B$1281,0))=0,"n/a",((INDEX(Historical!$C$7:$C$1259,MATCH(B150,Historical!$B$7:$B$1281,0))/INDEX(Historical!$O$7:$O$1250,MATCH(B150,Historical!$B$7:$B$1281,0)))^(1/10)-1)*100)</f>
        <v>9.4372501547958407</v>
      </c>
      <c r="W150" s="674">
        <f t="shared" si="38"/>
        <v>0.75465083277474387</v>
      </c>
      <c r="X150" s="675">
        <f t="shared" si="39"/>
        <v>0.33435815438592775</v>
      </c>
      <c r="Y150" s="643"/>
      <c r="Z150" s="624">
        <f t="shared" si="40"/>
        <v>52.635024549918164</v>
      </c>
      <c r="AA150" s="853">
        <f t="shared" si="41"/>
        <v>23.837970540098198</v>
      </c>
      <c r="AB150" s="854">
        <v>12</v>
      </c>
      <c r="AC150" s="833">
        <v>6.11</v>
      </c>
      <c r="AD150" s="833">
        <v>3.18</v>
      </c>
      <c r="AE150" s="833">
        <v>3.86</v>
      </c>
      <c r="AF150" s="833">
        <v>13.77</v>
      </c>
      <c r="AG150" s="834">
        <v>66.2</v>
      </c>
      <c r="AH150" s="833">
        <v>11.899999999999999</v>
      </c>
      <c r="AI150" s="833">
        <v>6.3299999999999992</v>
      </c>
      <c r="AJ150" s="833">
        <v>21.3</v>
      </c>
      <c r="AK150" s="833">
        <v>7.6</v>
      </c>
      <c r="AL150" s="845">
        <v>31420</v>
      </c>
      <c r="AM150" s="840">
        <v>0.2</v>
      </c>
      <c r="AN150" s="833">
        <v>2.06</v>
      </c>
      <c r="AO150" s="711">
        <f t="shared" si="42"/>
        <v>-14.508108895962179</v>
      </c>
      <c r="AP150" s="712">
        <f t="shared" si="43"/>
        <v>9.3298616441360185</v>
      </c>
      <c r="AQ150" s="855">
        <f t="shared" si="44"/>
        <v>281.95337373218865</v>
      </c>
      <c r="AR150" s="624">
        <f>INDEX(Historical!$C$7:$C$1259,MATCH(B150,Historical!$B$7:$B$1281,0))*IF(AH150="n/a",1.03,IF(AH150&lt;0,1.01,IF(AH150&gt;10,1.1,(1+AH150/100))))</f>
        <v>3.4694000000000003</v>
      </c>
      <c r="AS150" s="853">
        <f t="shared" si="45"/>
        <v>3.68901302</v>
      </c>
      <c r="AT150" s="853">
        <f t="shared" si="49"/>
        <v>3.9693780095200002</v>
      </c>
      <c r="AU150" s="853">
        <f t="shared" si="49"/>
        <v>4.2710507382435203</v>
      </c>
      <c r="AV150" s="853">
        <f t="shared" si="49"/>
        <v>4.5956505943500279</v>
      </c>
      <c r="AW150" s="624">
        <f t="shared" si="46"/>
        <v>19.994492362113547</v>
      </c>
      <c r="AX150" s="719">
        <f t="shared" si="47"/>
        <v>13.727766812299036</v>
      </c>
      <c r="AY150" s="900">
        <v>0.33</v>
      </c>
      <c r="AZ150" s="839">
        <v>32.550000000000004</v>
      </c>
      <c r="BA150" s="839">
        <v>-9.9500000000000011</v>
      </c>
      <c r="BB150" s="839">
        <v>-2.5</v>
      </c>
      <c r="BC150" s="839">
        <v>1.6099999999999999</v>
      </c>
      <c r="BE150" s="597">
        <v>2010</v>
      </c>
      <c r="BF150" s="865">
        <f t="shared" si="48"/>
        <v>0</v>
      </c>
      <c r="BG150" s="849">
        <v>14.099999999999998</v>
      </c>
    </row>
    <row r="151" spans="1:59" ht="11.25" customHeight="1" x14ac:dyDescent="0.2">
      <c r="A151" s="838" t="s">
        <v>622</v>
      </c>
      <c r="B151" s="843" t="s">
        <v>623</v>
      </c>
      <c r="C151" s="898" t="s">
        <v>112</v>
      </c>
      <c r="D151" s="898" t="s">
        <v>4297</v>
      </c>
      <c r="E151" s="705">
        <v>13</v>
      </c>
      <c r="F151" s="1139">
        <v>280</v>
      </c>
      <c r="G151" s="1139" t="s">
        <v>37</v>
      </c>
      <c r="H151" s="1139" t="s">
        <v>37</v>
      </c>
      <c r="I151" s="841">
        <v>177.51</v>
      </c>
      <c r="J151" s="624">
        <f t="shared" si="35"/>
        <v>2.2083262914765367</v>
      </c>
      <c r="K151" s="844">
        <v>0.98</v>
      </c>
      <c r="L151" s="854">
        <v>4</v>
      </c>
      <c r="M151" s="615">
        <f t="shared" si="36"/>
        <v>3.92</v>
      </c>
      <c r="N151" s="837" t="s">
        <v>148</v>
      </c>
      <c r="O151" s="706">
        <v>0.91</v>
      </c>
      <c r="P151" s="606">
        <v>44162</v>
      </c>
      <c r="Q151" s="606">
        <v>44180</v>
      </c>
      <c r="R151" s="615">
        <f t="shared" si="37"/>
        <v>7.6923076923076872</v>
      </c>
      <c r="S151" s="673">
        <f>IF(INDEX(Historical!$D$7:$D$1257,MATCH(B151,Historical!$B$7:$B$1281,0))=0,"n/a",(INDEX(Historical!$C$7:$C$1259,MATCH(B151,Historical!$B$7:$B$1281,0))/INDEX(Historical!$D$7:$D$1257,MATCH(B151,Historical!$B$7:$B$1281,0))-1)*100)</f>
        <v>8.1632653061224367</v>
      </c>
      <c r="T151" s="673">
        <f>IF(INDEX(Historical!$F$7:$F$1250,MATCH(B151,Historical!$B$7:$B$1281,0))=0,"n/a",((INDEX(Historical!$C$7:$C$1259,MATCH(B151,Historical!$B$7:$B$1281,0))/INDEX(Historical!$F$7:$F$1250,MATCH(B151,Historical!$B$7:$B$1281,0)))^(1/3)-1)*100)</f>
        <v>8.9341387842532871</v>
      </c>
      <c r="U151" s="673">
        <f>IF(INDEX(Historical!$H$7:$H$1250,MATCH(B151,Historical!$B$7:$B$1281,0))=0,"n/a",((INDEX(Historical!$C$7:$C$1259,MATCH(B151,Historical!$B$7:$B$1281,0))/INDEX(Historical!$H$7:$H$1250,MATCH(B151,Historical!$B$7:$B$1281,0)))^(1/5)-1)*100)</f>
        <v>10.617841113805838</v>
      </c>
      <c r="V151" s="673">
        <f>IF(INDEX(Historical!$O$7:$O$1250,MATCH(B151,Historical!$B$7:$B$1281,0))=0,"n/a",((INDEX(Historical!$C$7:$C$1259,MATCH(B151,Historical!$B$7:$B$1281,0))/INDEX(Historical!$O$7:$O$1250,MATCH(B151,Historical!$B$7:$B$1281,0)))^(1/10)-1)*100)</f>
        <v>9.926181394986223</v>
      </c>
      <c r="W151" s="674">
        <f t="shared" si="38"/>
        <v>1.0696803424496129</v>
      </c>
      <c r="X151" s="675">
        <f t="shared" si="39"/>
        <v>1.7406296907878425</v>
      </c>
      <c r="Y151" s="843"/>
      <c r="Z151" s="624">
        <f t="shared" si="40"/>
        <v>61.059190031152646</v>
      </c>
      <c r="AA151" s="853">
        <f t="shared" si="41"/>
        <v>27.649532710280372</v>
      </c>
      <c r="AB151" s="854">
        <v>12</v>
      </c>
      <c r="AC151" s="833">
        <v>6.42</v>
      </c>
      <c r="AD151" s="833">
        <v>2.77</v>
      </c>
      <c r="AE151" s="833">
        <v>2.27</v>
      </c>
      <c r="AF151" s="833">
        <v>4.67</v>
      </c>
      <c r="AG151" s="833">
        <v>17.599999999999998</v>
      </c>
      <c r="AH151" s="833">
        <v>-12.1</v>
      </c>
      <c r="AI151" s="833">
        <v>9.34</v>
      </c>
      <c r="AJ151" s="833">
        <v>6.1</v>
      </c>
      <c r="AK151" s="833">
        <v>10</v>
      </c>
      <c r="AL151" s="845">
        <v>9490</v>
      </c>
      <c r="AM151" s="839">
        <v>0.5</v>
      </c>
      <c r="AN151" s="833">
        <v>0.77</v>
      </c>
      <c r="AO151" s="711">
        <f t="shared" si="42"/>
        <v>-14.823365304997997</v>
      </c>
      <c r="AP151" s="712">
        <f t="shared" si="43"/>
        <v>12.826167405282375</v>
      </c>
      <c r="AQ151" s="855">
        <f t="shared" si="44"/>
        <v>139.55822095126996</v>
      </c>
      <c r="AR151" s="624">
        <f>INDEX(Historical!$C$7:$C$1259,MATCH(B151,Historical!$B$7:$B$1281,0))*IF(AH151="n/a",1.03,IF(AH151&lt;0,1.01,IF(AH151&gt;10,1.1,(1+AH151/100))))</f>
        <v>3.7471000000000001</v>
      </c>
      <c r="AS151" s="853">
        <f t="shared" si="45"/>
        <v>4.09707914</v>
      </c>
      <c r="AT151" s="853">
        <f t="shared" si="49"/>
        <v>4.5067870540000001</v>
      </c>
      <c r="AU151" s="853">
        <f t="shared" si="49"/>
        <v>4.9574657594000007</v>
      </c>
      <c r="AV151" s="853">
        <f t="shared" si="49"/>
        <v>5.4532123353400008</v>
      </c>
      <c r="AW151" s="624">
        <f t="shared" si="46"/>
        <v>22.761644288740001</v>
      </c>
      <c r="AX151" s="719">
        <f t="shared" si="47"/>
        <v>12.822739163280945</v>
      </c>
      <c r="AY151" s="900">
        <v>1.18</v>
      </c>
      <c r="AZ151" s="839">
        <v>107.32</v>
      </c>
      <c r="BA151" s="839">
        <v>-1.54</v>
      </c>
      <c r="BB151" s="839">
        <v>8.5299999999999994</v>
      </c>
      <c r="BC151" s="839">
        <v>22.07</v>
      </c>
      <c r="BE151" s="597">
        <v>2009</v>
      </c>
      <c r="BF151" s="865">
        <f t="shared" si="48"/>
        <v>0</v>
      </c>
      <c r="BG151" s="849">
        <v>7.0000000000000009</v>
      </c>
    </row>
    <row r="152" spans="1:59" ht="11.25" customHeight="1" x14ac:dyDescent="0.2">
      <c r="A152" s="831" t="s">
        <v>1301</v>
      </c>
      <c r="B152" s="842" t="s">
        <v>1302</v>
      </c>
      <c r="C152" s="898" t="s">
        <v>153</v>
      </c>
      <c r="D152" s="898" t="s">
        <v>4256</v>
      </c>
      <c r="E152" s="705">
        <v>11</v>
      </c>
      <c r="F152" s="1139">
        <v>378</v>
      </c>
      <c r="G152" s="1139" t="s">
        <v>106</v>
      </c>
      <c r="H152" s="1139" t="s">
        <v>106</v>
      </c>
      <c r="I152" s="841">
        <v>379.65</v>
      </c>
      <c r="J152" s="624">
        <f t="shared" si="35"/>
        <v>0.73752140129066246</v>
      </c>
      <c r="K152" s="844">
        <v>0.7</v>
      </c>
      <c r="L152" s="854">
        <v>4</v>
      </c>
      <c r="M152" s="615">
        <f t="shared" si="36"/>
        <v>2.8</v>
      </c>
      <c r="N152" s="837" t="s">
        <v>4005</v>
      </c>
      <c r="O152" s="706">
        <v>0.625</v>
      </c>
      <c r="P152" s="606">
        <v>44285</v>
      </c>
      <c r="Q152" s="606">
        <v>44316</v>
      </c>
      <c r="R152" s="615">
        <f t="shared" si="37"/>
        <v>11.999999999999993</v>
      </c>
      <c r="S152" s="673">
        <f>IF(INDEX(Historical!$D$7:$D$1257,MATCH(B152,Historical!$B$7:$B$1281,0))=0,"n/a",(INDEX(Historical!$C$7:$C$1259,MATCH(B152,Historical!$B$7:$B$1281,0))/INDEX(Historical!$D$7:$D$1257,MATCH(B152,Historical!$B$7:$B$1281,0))-1)*100)</f>
        <v>12.790697674418606</v>
      </c>
      <c r="T152" s="673">
        <f>IF(INDEX(Historical!$F$7:$F$1250,MATCH(B152,Historical!$B$7:$B$1281,0))=0,"n/a",((INDEX(Historical!$C$7:$C$1259,MATCH(B152,Historical!$B$7:$B$1281,0))/INDEX(Historical!$F$7:$F$1250,MATCH(B152,Historical!$B$7:$B$1281,0)))^(1/3)-1)*100)</f>
        <v>17.62739834643461</v>
      </c>
      <c r="U152" s="673">
        <f>IF(INDEX(Historical!$H$7:$H$1250,MATCH(B152,Historical!$B$7:$B$1281,0))=0,"n/a",((INDEX(Historical!$C$7:$C$1259,MATCH(B152,Historical!$B$7:$B$1281,0))/INDEX(Historical!$H$7:$H$1250,MATCH(B152,Historical!$B$7:$B$1281,0)))^(1/5)-1)*100)</f>
        <v>16.295089785085604</v>
      </c>
      <c r="V152" s="673" t="str">
        <f>IF(INDEX(Historical!$O$7:$O$1250,MATCH(B152,Historical!$B$7:$B$1281,0))=0,"n/a",((INDEX(Historical!$C$7:$C$1259,MATCH(B152,Historical!$B$7:$B$1281,0))/INDEX(Historical!$O$7:$O$1250,MATCH(B152,Historical!$B$7:$B$1281,0)))^(1/10)-1)*100)</f>
        <v>n/a</v>
      </c>
      <c r="W152" s="674" t="str">
        <f t="shared" si="38"/>
        <v>n/a</v>
      </c>
      <c r="X152" s="675">
        <f t="shared" si="39"/>
        <v>0.66240202378396762</v>
      </c>
      <c r="Y152" s="637"/>
      <c r="Z152" s="624">
        <f t="shared" si="40"/>
        <v>11.071569790431001</v>
      </c>
      <c r="AA152" s="853">
        <f t="shared" si="41"/>
        <v>15.011862396204032</v>
      </c>
      <c r="AB152" s="854">
        <v>12</v>
      </c>
      <c r="AC152" s="833">
        <v>25.29</v>
      </c>
      <c r="AD152" s="833">
        <v>1.23</v>
      </c>
      <c r="AE152" s="833">
        <v>0.66</v>
      </c>
      <c r="AF152" s="833">
        <v>3.66</v>
      </c>
      <c r="AG152" s="833">
        <v>23.9</v>
      </c>
      <c r="AH152" s="833">
        <v>26</v>
      </c>
      <c r="AI152" s="833">
        <v>14.34</v>
      </c>
      <c r="AJ152" s="833">
        <v>24.6</v>
      </c>
      <c r="AK152" s="833">
        <v>12.280000000000001</v>
      </c>
      <c r="AL152" s="845">
        <v>50560</v>
      </c>
      <c r="AM152" s="839">
        <v>0.1</v>
      </c>
      <c r="AN152" s="833">
        <v>0.51</v>
      </c>
      <c r="AO152" s="711">
        <f t="shared" si="42"/>
        <v>2.0207487901722363</v>
      </c>
      <c r="AP152" s="712">
        <f t="shared" si="43"/>
        <v>17.032611186376268</v>
      </c>
      <c r="AQ152" s="855">
        <f t="shared" si="44"/>
        <v>56.266746828913973</v>
      </c>
      <c r="AR152" s="624">
        <f>INDEX(Historical!$C$7:$C$1259,MATCH(B152,Historical!$B$7:$B$1281,0))*IF(AH152="n/a",1.03,IF(AH152&lt;0,1.01,IF(AH152&gt;10,1.1,(1+AH152/100))))</f>
        <v>2.6675</v>
      </c>
      <c r="AS152" s="853">
        <f t="shared" si="45"/>
        <v>2.93425</v>
      </c>
      <c r="AT152" s="853">
        <f t="shared" si="49"/>
        <v>3.2276750000000001</v>
      </c>
      <c r="AU152" s="853">
        <f t="shared" si="49"/>
        <v>3.5504425000000004</v>
      </c>
      <c r="AV152" s="853">
        <f t="shared" si="49"/>
        <v>3.9054867500000006</v>
      </c>
      <c r="AW152" s="624">
        <f t="shared" si="46"/>
        <v>16.285354250000001</v>
      </c>
      <c r="AX152" s="719">
        <f t="shared" si="47"/>
        <v>4.2895704596338735</v>
      </c>
      <c r="AY152" s="900">
        <v>0.83</v>
      </c>
      <c r="AZ152" s="839">
        <v>82.3</v>
      </c>
      <c r="BA152" s="839">
        <v>-20.02</v>
      </c>
      <c r="BB152" s="839">
        <v>-4.29</v>
      </c>
      <c r="BC152" s="839">
        <v>-5.7799999999999994</v>
      </c>
      <c r="BE152" s="597">
        <v>2011</v>
      </c>
      <c r="BF152" s="865">
        <f t="shared" si="48"/>
        <v>0</v>
      </c>
      <c r="BG152" s="849">
        <v>9.1999999999999993</v>
      </c>
    </row>
    <row r="153" spans="1:59" ht="11.25" customHeight="1" x14ac:dyDescent="0.2">
      <c r="A153" s="838" t="s">
        <v>606</v>
      </c>
      <c r="B153" s="842" t="s">
        <v>607</v>
      </c>
      <c r="C153" s="898" t="s">
        <v>123</v>
      </c>
      <c r="D153" s="898" t="s">
        <v>4109</v>
      </c>
      <c r="E153" s="705">
        <v>17</v>
      </c>
      <c r="F153" s="1139">
        <v>227</v>
      </c>
      <c r="G153" s="1139" t="s">
        <v>37</v>
      </c>
      <c r="H153" s="1139" t="s">
        <v>37</v>
      </c>
      <c r="I153" s="841">
        <v>62.6</v>
      </c>
      <c r="J153" s="624">
        <f t="shared" si="35"/>
        <v>1.5654952076677318</v>
      </c>
      <c r="K153" s="844">
        <v>0.245</v>
      </c>
      <c r="L153" s="854">
        <v>4</v>
      </c>
      <c r="M153" s="615">
        <f t="shared" si="36"/>
        <v>0.98</v>
      </c>
      <c r="N153" s="837" t="s">
        <v>208</v>
      </c>
      <c r="O153" s="709">
        <v>0.23250000000000001</v>
      </c>
      <c r="P153" s="606">
        <v>44238</v>
      </c>
      <c r="Q153" s="606">
        <v>44253</v>
      </c>
      <c r="R153" s="615">
        <f t="shared" si="37"/>
        <v>5.3763440860214979</v>
      </c>
      <c r="S153" s="673">
        <f>IF(INDEX(Historical!$D$7:$D$1257,MATCH(B153,Historical!$B$7:$B$1281,0))=0,"n/a",(INDEX(Historical!$C$7:$C$1259,MATCH(B153,Historical!$B$7:$B$1281,0))/INDEX(Historical!$D$7:$D$1257,MATCH(B153,Historical!$B$7:$B$1281,0))-1)*100)</f>
        <v>1.0869565217391353</v>
      </c>
      <c r="T153" s="673">
        <f>IF(INDEX(Historical!$F$7:$F$1250,MATCH(B153,Historical!$B$7:$B$1281,0))=0,"n/a",((INDEX(Historical!$C$7:$C$1259,MATCH(B153,Historical!$B$7:$B$1281,0))/INDEX(Historical!$F$7:$F$1250,MATCH(B153,Historical!$B$7:$B$1281,0)))^(1/3)-1)*100)</f>
        <v>2.6427232101898568</v>
      </c>
      <c r="U153" s="673">
        <f>IF(INDEX(Historical!$H$7:$H$1250,MATCH(B153,Historical!$B$7:$B$1281,0))=0,"n/a",((INDEX(Historical!$C$7:$C$1259,MATCH(B153,Historical!$B$7:$B$1281,0))/INDEX(Historical!$H$7:$H$1250,MATCH(B153,Historical!$B$7:$B$1281,0)))^(1/5)-1)*100)</f>
        <v>3.5804203580214189</v>
      </c>
      <c r="V153" s="673">
        <f>IF(INDEX(Historical!$O$7:$O$1250,MATCH(B153,Historical!$B$7:$B$1281,0))=0,"n/a",((INDEX(Historical!$C$7:$C$1259,MATCH(B153,Historical!$B$7:$B$1281,0))/INDEX(Historical!$O$7:$O$1250,MATCH(B153,Historical!$B$7:$B$1281,0)))^(1/10)-1)*100)</f>
        <v>4.8348059140673083</v>
      </c>
      <c r="W153" s="674">
        <f t="shared" si="38"/>
        <v>0.74055100073487123</v>
      </c>
      <c r="X153" s="675">
        <f t="shared" si="39"/>
        <v>0.44202720469400236</v>
      </c>
      <c r="Y153" s="843" t="s">
        <v>4141</v>
      </c>
      <c r="Z153" s="624">
        <f t="shared" si="40"/>
        <v>28.405797101449277</v>
      </c>
      <c r="AA153" s="853">
        <f t="shared" si="41"/>
        <v>18.144927536231883</v>
      </c>
      <c r="AB153" s="854">
        <v>3</v>
      </c>
      <c r="AC153" s="833">
        <v>3.45</v>
      </c>
      <c r="AD153" s="833" t="s">
        <v>136</v>
      </c>
      <c r="AE153" s="833">
        <v>1.1599999999999999</v>
      </c>
      <c r="AF153" s="833">
        <v>2.58</v>
      </c>
      <c r="AG153" s="833">
        <v>14.799999999999999</v>
      </c>
      <c r="AH153" s="833">
        <v>16.900000000000002</v>
      </c>
      <c r="AI153" s="833">
        <v>6.5600000000000005</v>
      </c>
      <c r="AJ153" s="833">
        <v>8.1</v>
      </c>
      <c r="AK153" s="833" t="s">
        <v>136</v>
      </c>
      <c r="AL153" s="845">
        <v>658.54</v>
      </c>
      <c r="AM153" s="839">
        <v>0.2</v>
      </c>
      <c r="AN153" s="833">
        <v>0.37</v>
      </c>
      <c r="AO153" s="711">
        <f t="shared" si="42"/>
        <v>-12.999011970542732</v>
      </c>
      <c r="AP153" s="712">
        <f t="shared" si="43"/>
        <v>5.1459155656891511</v>
      </c>
      <c r="AQ153" s="855">
        <f t="shared" si="44"/>
        <v>44.243487114251479</v>
      </c>
      <c r="AR153" s="624">
        <f>INDEX(Historical!$C$7:$C$1259,MATCH(B153,Historical!$B$7:$B$1281,0))*IF(AH153="n/a",1.03,IF(AH153&lt;0,1.01,IF(AH153&gt;10,1.1,(1+AH153/100))))</f>
        <v>1.0230000000000001</v>
      </c>
      <c r="AS153" s="853">
        <f t="shared" si="45"/>
        <v>1.0901088000000003</v>
      </c>
      <c r="AT153" s="853">
        <f t="shared" si="49"/>
        <v>1.1228120640000003</v>
      </c>
      <c r="AU153" s="853">
        <f t="shared" si="49"/>
        <v>1.1564964259200003</v>
      </c>
      <c r="AV153" s="853">
        <f t="shared" si="49"/>
        <v>1.1911913186976004</v>
      </c>
      <c r="AW153" s="624">
        <f t="shared" si="46"/>
        <v>5.5836086086176016</v>
      </c>
      <c r="AX153" s="719">
        <f t="shared" si="47"/>
        <v>8.9195025696766788</v>
      </c>
      <c r="AY153" s="900">
        <v>0.88</v>
      </c>
      <c r="AZ153" s="839">
        <v>133.41</v>
      </c>
      <c r="BA153" s="839">
        <v>-5.1499999999999995</v>
      </c>
      <c r="BB153" s="839">
        <v>12.24</v>
      </c>
      <c r="BC153" s="839">
        <v>26.119999999999997</v>
      </c>
      <c r="BE153" s="597">
        <v>2005</v>
      </c>
      <c r="BF153" s="865">
        <f t="shared" si="48"/>
        <v>1</v>
      </c>
      <c r="BG153" s="849">
        <v>8.7999999999999989</v>
      </c>
    </row>
    <row r="154" spans="1:59" ht="11.25" customHeight="1" x14ac:dyDescent="0.2">
      <c r="A154" s="831" t="s">
        <v>1328</v>
      </c>
      <c r="B154" s="842" t="s">
        <v>1329</v>
      </c>
      <c r="C154" s="898" t="s">
        <v>108</v>
      </c>
      <c r="D154" s="898" t="s">
        <v>4273</v>
      </c>
      <c r="E154" s="705">
        <v>11</v>
      </c>
      <c r="F154" s="1139">
        <v>318</v>
      </c>
      <c r="G154" s="1139" t="s">
        <v>106</v>
      </c>
      <c r="H154" s="1139" t="s">
        <v>106</v>
      </c>
      <c r="I154" s="841">
        <v>43.58</v>
      </c>
      <c r="J154" s="624">
        <f t="shared" si="35"/>
        <v>2.5240936209270313</v>
      </c>
      <c r="K154" s="844">
        <v>0.55000000000000004</v>
      </c>
      <c r="L154" s="854">
        <v>2</v>
      </c>
      <c r="M154" s="615">
        <f t="shared" si="36"/>
        <v>1.1000000000000001</v>
      </c>
      <c r="N154" s="837" t="s">
        <v>608</v>
      </c>
      <c r="O154" s="706">
        <v>0.5</v>
      </c>
      <c r="P154" s="904">
        <v>43735</v>
      </c>
      <c r="Q154" s="904">
        <v>43753</v>
      </c>
      <c r="R154" s="615">
        <f t="shared" si="37"/>
        <v>10.000000000000009</v>
      </c>
      <c r="S154" s="673">
        <f>IF(INDEX(Historical!$D$7:$D$1257,MATCH(B154,Historical!$B$7:$B$1281,0))=0,"n/a",(INDEX(Historical!$C$7:$C$1259,MATCH(B154,Historical!$B$7:$B$1281,0))/INDEX(Historical!$D$7:$D$1257,MATCH(B154,Historical!$B$7:$B$1281,0))-1)*100)</f>
        <v>4.7619047619047672</v>
      </c>
      <c r="T154" s="673">
        <f>IF(INDEX(Historical!$F$7:$F$1250,MATCH(B154,Historical!$B$7:$B$1281,0))=0,"n/a",((INDEX(Historical!$C$7:$C$1259,MATCH(B154,Historical!$B$7:$B$1281,0))/INDEX(Historical!$F$7:$F$1250,MATCH(B154,Historical!$B$7:$B$1281,0)))^(1/3)-1)*100)</f>
        <v>18.563110149668759</v>
      </c>
      <c r="U154" s="673">
        <f>IF(INDEX(Historical!$H$7:$H$1250,MATCH(B154,Historical!$B$7:$B$1281,0))=0,"n/a",((INDEX(Historical!$C$7:$C$1259,MATCH(B154,Historical!$B$7:$B$1281,0))/INDEX(Historical!$H$7:$H$1250,MATCH(B154,Historical!$B$7:$B$1281,0)))^(1/5)-1)*100)</f>
        <v>13.656149397218043</v>
      </c>
      <c r="V154" s="673">
        <f>IF(INDEX(Historical!$O$7:$O$1250,MATCH(B154,Historical!$B$7:$B$1281,0))=0,"n/a",((INDEX(Historical!$C$7:$C$1259,MATCH(B154,Historical!$B$7:$B$1281,0))/INDEX(Historical!$O$7:$O$1250,MATCH(B154,Historical!$B$7:$B$1281,0)))^(1/10)-1)*100)</f>
        <v>11.817304401530127</v>
      </c>
      <c r="W154" s="674">
        <f t="shared" si="38"/>
        <v>1.1556061292158828</v>
      </c>
      <c r="X154" s="675">
        <f t="shared" si="39"/>
        <v>2.1009460611104682</v>
      </c>
      <c r="Y154" s="646" t="s">
        <v>4573</v>
      </c>
      <c r="Z154" s="624">
        <f t="shared" si="40"/>
        <v>41.509433962264161</v>
      </c>
      <c r="AA154" s="853">
        <f t="shared" si="41"/>
        <v>16.445283018867926</v>
      </c>
      <c r="AB154" s="854">
        <v>12</v>
      </c>
      <c r="AC154" s="833">
        <v>2.65</v>
      </c>
      <c r="AD154" s="833">
        <v>1.68</v>
      </c>
      <c r="AE154" s="833">
        <v>6.17</v>
      </c>
      <c r="AF154" s="833">
        <v>1.32</v>
      </c>
      <c r="AG154" s="833">
        <v>8</v>
      </c>
      <c r="AH154" s="833">
        <v>-2.9000000000000004</v>
      </c>
      <c r="AI154" s="833" t="s">
        <v>136</v>
      </c>
      <c r="AJ154" s="833">
        <v>6.5</v>
      </c>
      <c r="AK154" s="833">
        <v>10</v>
      </c>
      <c r="AL154" s="845">
        <v>2760</v>
      </c>
      <c r="AM154" s="839">
        <v>6.3</v>
      </c>
      <c r="AN154" s="833">
        <v>0.06</v>
      </c>
      <c r="AO154" s="711">
        <f t="shared" si="42"/>
        <v>-0.26504000072285194</v>
      </c>
      <c r="AP154" s="712">
        <f t="shared" si="43"/>
        <v>16.180243018145074</v>
      </c>
      <c r="AQ154" s="855">
        <f t="shared" si="44"/>
        <v>-1.7762789797231227</v>
      </c>
      <c r="AR154" s="624">
        <f>INDEX(Historical!$C$7:$C$1259,MATCH(B154,Historical!$B$7:$B$1281,0))*IF(AH154="n/a",1.03,IF(AH154&lt;0,1.01,IF(AH154&gt;10,1.1,(1+AH154/100))))</f>
        <v>1.1110000000000002</v>
      </c>
      <c r="AS154" s="853">
        <f t="shared" si="45"/>
        <v>1.1443300000000003</v>
      </c>
      <c r="AT154" s="853">
        <f t="shared" si="49"/>
        <v>1.2587630000000005</v>
      </c>
      <c r="AU154" s="853">
        <f t="shared" si="49"/>
        <v>1.3846393000000008</v>
      </c>
      <c r="AV154" s="853">
        <f t="shared" si="49"/>
        <v>1.5231032300000009</v>
      </c>
      <c r="AW154" s="624">
        <f t="shared" si="46"/>
        <v>6.4218355300000036</v>
      </c>
      <c r="AX154" s="719">
        <f t="shared" si="47"/>
        <v>14.735740087195969</v>
      </c>
      <c r="AY154" s="900">
        <v>1.32</v>
      </c>
      <c r="AZ154" s="839">
        <v>179.36</v>
      </c>
      <c r="BA154" s="839">
        <v>-5.12</v>
      </c>
      <c r="BB154" s="839">
        <v>8.9</v>
      </c>
      <c r="BC154" s="839">
        <v>32.72</v>
      </c>
      <c r="BE154" s="597">
        <v>2010</v>
      </c>
      <c r="BF154" s="865">
        <f t="shared" si="48"/>
        <v>0</v>
      </c>
      <c r="BG154" s="849">
        <v>1.3</v>
      </c>
    </row>
    <row r="155" spans="1:59" ht="11.25" customHeight="1" x14ac:dyDescent="0.2">
      <c r="A155" s="831" t="s">
        <v>1313</v>
      </c>
      <c r="B155" s="842" t="s">
        <v>1314</v>
      </c>
      <c r="C155" s="898" t="s">
        <v>112</v>
      </c>
      <c r="D155" s="898" t="s">
        <v>211</v>
      </c>
      <c r="E155" s="705">
        <v>11</v>
      </c>
      <c r="F155" s="1139">
        <v>313</v>
      </c>
      <c r="G155" s="1139" t="s">
        <v>106</v>
      </c>
      <c r="H155" s="1139" t="s">
        <v>106</v>
      </c>
      <c r="I155" s="841">
        <v>195.17</v>
      </c>
      <c r="J155" s="624">
        <f t="shared" si="35"/>
        <v>1.0247476558897373</v>
      </c>
      <c r="K155" s="844">
        <v>0.5</v>
      </c>
      <c r="L155" s="854">
        <v>4</v>
      </c>
      <c r="M155" s="615">
        <f t="shared" si="36"/>
        <v>2</v>
      </c>
      <c r="N155" s="837" t="s">
        <v>208</v>
      </c>
      <c r="O155" s="706">
        <v>0.43</v>
      </c>
      <c r="P155" s="904">
        <v>43601</v>
      </c>
      <c r="Q155" s="904">
        <v>43616</v>
      </c>
      <c r="R155" s="615">
        <f t="shared" si="37"/>
        <v>16.279069767441861</v>
      </c>
      <c r="S155" s="673">
        <f>IF(INDEX(Historical!$D$7:$D$1257,MATCH(B155,Historical!$B$7:$B$1281,0))=0,"n/a",(INDEX(Historical!$C$7:$C$1259,MATCH(B155,Historical!$B$7:$B$1281,0))/INDEX(Historical!$D$7:$D$1257,MATCH(B155,Historical!$B$7:$B$1281,0))-1)*100)</f>
        <v>3.62694300518136</v>
      </c>
      <c r="T155" s="673">
        <f>IF(INDEX(Historical!$F$7:$F$1250,MATCH(B155,Historical!$B$7:$B$1281,0))=0,"n/a",((INDEX(Historical!$C$7:$C$1259,MATCH(B155,Historical!$B$7:$B$1281,0))/INDEX(Historical!$F$7:$F$1250,MATCH(B155,Historical!$B$7:$B$1281,0)))^(1/3)-1)*100)</f>
        <v>11.315078730200367</v>
      </c>
      <c r="U155" s="673">
        <f>IF(INDEX(Historical!$H$7:$H$1250,MATCH(B155,Historical!$B$7:$B$1281,0))=0,"n/a",((INDEX(Historical!$C$7:$C$1259,MATCH(B155,Historical!$B$7:$B$1281,0))/INDEX(Historical!$H$7:$H$1250,MATCH(B155,Historical!$B$7:$B$1281,0)))^(1/5)-1)*100)</f>
        <v>10.032672693604683</v>
      </c>
      <c r="V155" s="673">
        <f>IF(INDEX(Historical!$O$7:$O$1250,MATCH(B155,Historical!$B$7:$B$1281,0))=0,"n/a",((INDEX(Historical!$C$7:$C$1259,MATCH(B155,Historical!$B$7:$B$1281,0))/INDEX(Historical!$O$7:$O$1250,MATCH(B155,Historical!$B$7:$B$1281,0)))^(1/10)-1)*100)</f>
        <v>13.374533737670568</v>
      </c>
      <c r="W155" s="674">
        <f t="shared" si="38"/>
        <v>0.75013251978622364</v>
      </c>
      <c r="X155" s="675">
        <f t="shared" si="39"/>
        <v>1.0032672693604683</v>
      </c>
      <c r="Y155" s="646" t="s">
        <v>4573</v>
      </c>
      <c r="Z155" s="624">
        <f t="shared" si="40"/>
        <v>40.322580645161295</v>
      </c>
      <c r="AA155" s="853">
        <f t="shared" si="41"/>
        <v>39.348790322580641</v>
      </c>
      <c r="AB155" s="854">
        <v>12</v>
      </c>
      <c r="AC155" s="833">
        <v>4.96</v>
      </c>
      <c r="AD155" s="833">
        <v>3.46</v>
      </c>
      <c r="AE155" s="833">
        <v>6.24</v>
      </c>
      <c r="AF155" s="833">
        <v>6.2</v>
      </c>
      <c r="AG155" s="833">
        <v>16.400000000000002</v>
      </c>
      <c r="AH155" s="833">
        <v>6.3</v>
      </c>
      <c r="AI155" s="833">
        <v>9.86</v>
      </c>
      <c r="AJ155" s="833">
        <v>10</v>
      </c>
      <c r="AK155" s="833">
        <v>11.5</v>
      </c>
      <c r="AL155" s="845">
        <v>14680</v>
      </c>
      <c r="AM155" s="839">
        <v>0.2</v>
      </c>
      <c r="AN155" s="833">
        <v>0.44</v>
      </c>
      <c r="AO155" s="711">
        <f t="shared" si="42"/>
        <v>-28.291369973086219</v>
      </c>
      <c r="AP155" s="712">
        <f t="shared" si="43"/>
        <v>11.05742034949442</v>
      </c>
      <c r="AQ155" s="855">
        <f t="shared" si="44"/>
        <v>229.28373445674137</v>
      </c>
      <c r="AR155" s="624">
        <f>INDEX(Historical!$C$7:$C$1259,MATCH(B155,Historical!$B$7:$B$1281,0))*IF(AH155="n/a",1.03,IF(AH155&lt;0,1.01,IF(AH155&gt;10,1.1,(1+AH155/100))))</f>
        <v>2.1259999999999999</v>
      </c>
      <c r="AS155" s="853">
        <f t="shared" si="45"/>
        <v>2.3356235999999999</v>
      </c>
      <c r="AT155" s="853">
        <f t="shared" si="49"/>
        <v>2.56918596</v>
      </c>
      <c r="AU155" s="853">
        <f t="shared" si="49"/>
        <v>2.8261045560000002</v>
      </c>
      <c r="AV155" s="853">
        <f t="shared" si="49"/>
        <v>3.1087150116000006</v>
      </c>
      <c r="AW155" s="624">
        <f t="shared" si="46"/>
        <v>12.965629127600002</v>
      </c>
      <c r="AX155" s="719">
        <f t="shared" si="47"/>
        <v>6.6432490278219003</v>
      </c>
      <c r="AY155" s="900">
        <v>1.08</v>
      </c>
      <c r="AZ155" s="839">
        <v>86.67</v>
      </c>
      <c r="BA155" s="839">
        <v>-7.8100000000000005</v>
      </c>
      <c r="BB155" s="839">
        <v>-0.76</v>
      </c>
      <c r="BC155" s="839">
        <v>8.5299999999999994</v>
      </c>
      <c r="BE155" s="597">
        <v>2010</v>
      </c>
      <c r="BF155" s="865">
        <f t="shared" si="48"/>
        <v>0</v>
      </c>
      <c r="BG155" s="849">
        <v>9.3000000000000007</v>
      </c>
    </row>
    <row r="156" spans="1:59" ht="11.25" customHeight="1" x14ac:dyDescent="0.2">
      <c r="A156" s="838" t="s">
        <v>628</v>
      </c>
      <c r="B156" s="842" t="s">
        <v>629</v>
      </c>
      <c r="C156" s="898" t="s">
        <v>123</v>
      </c>
      <c r="D156" s="898" t="s">
        <v>4109</v>
      </c>
      <c r="E156" s="705">
        <v>18</v>
      </c>
      <c r="F156" s="1139">
        <v>196</v>
      </c>
      <c r="G156" s="1139" t="s">
        <v>37</v>
      </c>
      <c r="H156" s="1139" t="s">
        <v>37</v>
      </c>
      <c r="I156" s="841">
        <v>135.51</v>
      </c>
      <c r="J156" s="624">
        <f t="shared" si="35"/>
        <v>2.2728949892996826</v>
      </c>
      <c r="K156" s="844">
        <v>0.77</v>
      </c>
      <c r="L156" s="854">
        <v>4</v>
      </c>
      <c r="M156" s="615">
        <f t="shared" si="36"/>
        <v>3.08</v>
      </c>
      <c r="N156" s="837" t="s">
        <v>583</v>
      </c>
      <c r="O156" s="706">
        <v>0.75</v>
      </c>
      <c r="P156" s="606">
        <v>44097</v>
      </c>
      <c r="Q156" s="606">
        <v>44109</v>
      </c>
      <c r="R156" s="615">
        <f t="shared" si="37"/>
        <v>2.6666666666666687</v>
      </c>
      <c r="S156" s="673">
        <f>IF(INDEX(Historical!$D$7:$D$1257,MATCH(B156,Historical!$B$7:$B$1281,0))=0,"n/a",(INDEX(Historical!$C$7:$C$1259,MATCH(B156,Historical!$B$7:$B$1281,0))/INDEX(Historical!$D$7:$D$1257,MATCH(B156,Historical!$B$7:$B$1281,0))-1)*100)</f>
        <v>2.0270270270270396</v>
      </c>
      <c r="T156" s="673">
        <f>IF(INDEX(Historical!$F$7:$F$1250,MATCH(B156,Historical!$B$7:$B$1281,0))=0,"n/a",((INDEX(Historical!$C$7:$C$1259,MATCH(B156,Historical!$B$7:$B$1281,0))/INDEX(Historical!$F$7:$F$1250,MATCH(B156,Historical!$B$7:$B$1281,0)))^(1/3)-1)*100)</f>
        <v>4.9837653692282213</v>
      </c>
      <c r="U156" s="673">
        <f>IF(INDEX(Historical!$H$7:$H$1250,MATCH(B156,Historical!$B$7:$B$1281,0))=0,"n/a",((INDEX(Historical!$C$7:$C$1259,MATCH(B156,Historical!$B$7:$B$1281,0))/INDEX(Historical!$H$7:$H$1250,MATCH(B156,Historical!$B$7:$B$1281,0)))^(1/5)-1)*100)</f>
        <v>8.9201280801825646</v>
      </c>
      <c r="V156" s="673">
        <f>IF(INDEX(Historical!$O$7:$O$1250,MATCH(B156,Historical!$B$7:$B$1281,0))=0,"n/a",((INDEX(Historical!$C$7:$C$1259,MATCH(B156,Historical!$B$7:$B$1281,0))/INDEX(Historical!$O$7:$O$1250,MATCH(B156,Historical!$B$7:$B$1281,0)))^(1/10)-1)*100)</f>
        <v>11.465553549896711</v>
      </c>
      <c r="W156" s="674">
        <f t="shared" si="38"/>
        <v>0.77799366959154992</v>
      </c>
      <c r="X156" s="675" t="str">
        <f t="shared" si="39"/>
        <v>n/a</v>
      </c>
      <c r="Y156" s="634"/>
      <c r="Z156" s="624">
        <f t="shared" si="40"/>
        <v>84.15300546448087</v>
      </c>
      <c r="AA156" s="853">
        <f t="shared" si="41"/>
        <v>37.02459016393442</v>
      </c>
      <c r="AB156" s="854">
        <v>12</v>
      </c>
      <c r="AC156" s="833">
        <v>3.66</v>
      </c>
      <c r="AD156" s="833">
        <v>3.73</v>
      </c>
      <c r="AE156" s="833">
        <v>6.68</v>
      </c>
      <c r="AF156" s="833">
        <v>2.52</v>
      </c>
      <c r="AG156" s="833">
        <v>6.9</v>
      </c>
      <c r="AH156" s="833">
        <v>-3.9</v>
      </c>
      <c r="AI156" s="833">
        <v>10.879999999999999</v>
      </c>
      <c r="AJ156" s="833">
        <v>-4.5999999999999996</v>
      </c>
      <c r="AK156" s="833">
        <v>10</v>
      </c>
      <c r="AL156" s="845">
        <v>34570</v>
      </c>
      <c r="AM156" s="839">
        <v>0.1</v>
      </c>
      <c r="AN156" s="833">
        <v>0.71</v>
      </c>
      <c r="AO156" s="711">
        <f t="shared" si="42"/>
        <v>-25.831567094452172</v>
      </c>
      <c r="AP156" s="712">
        <f t="shared" si="43"/>
        <v>11.193023069482248</v>
      </c>
      <c r="AQ156" s="855">
        <f t="shared" si="44"/>
        <v>103.63580476823459</v>
      </c>
      <c r="AR156" s="624">
        <f>INDEX(Historical!$C$7:$C$1259,MATCH(B156,Historical!$B$7:$B$1281,0))*IF(AH156="n/a",1.03,IF(AH156&lt;0,1.01,IF(AH156&gt;10,1.1,(1+AH156/100))))</f>
        <v>3.0502000000000002</v>
      </c>
      <c r="AS156" s="853">
        <f t="shared" si="45"/>
        <v>3.3552200000000005</v>
      </c>
      <c r="AT156" s="853">
        <f t="shared" si="49"/>
        <v>3.6907420000000011</v>
      </c>
      <c r="AU156" s="853">
        <f t="shared" si="49"/>
        <v>4.0598162000000011</v>
      </c>
      <c r="AV156" s="853">
        <f t="shared" si="49"/>
        <v>4.4657978200000015</v>
      </c>
      <c r="AW156" s="624">
        <f t="shared" si="46"/>
        <v>18.621776020000006</v>
      </c>
      <c r="AX156" s="719">
        <f t="shared" si="47"/>
        <v>13.741993963545132</v>
      </c>
      <c r="AY156" s="900">
        <v>1.05</v>
      </c>
      <c r="AZ156" s="839">
        <v>47.07</v>
      </c>
      <c r="BA156" s="839">
        <v>-5.3</v>
      </c>
      <c r="BB156" s="839">
        <v>11.68</v>
      </c>
      <c r="BC156" s="839">
        <v>11.55</v>
      </c>
      <c r="BE156" s="597">
        <v>2003</v>
      </c>
      <c r="BF156" s="865">
        <f t="shared" si="48"/>
        <v>1</v>
      </c>
      <c r="BG156" s="849">
        <v>3.2</v>
      </c>
    </row>
    <row r="157" spans="1:59" ht="11.25" customHeight="1" x14ac:dyDescent="0.2">
      <c r="A157" s="838" t="s">
        <v>1315</v>
      </c>
      <c r="B157" s="842" t="s">
        <v>1316</v>
      </c>
      <c r="C157" s="898" t="s">
        <v>108</v>
      </c>
      <c r="D157" s="898" t="s">
        <v>4273</v>
      </c>
      <c r="E157" s="705">
        <v>10</v>
      </c>
      <c r="F157" s="1139">
        <v>411</v>
      </c>
      <c r="G157" s="1139" t="s">
        <v>37</v>
      </c>
      <c r="H157" s="1139" t="s">
        <v>37</v>
      </c>
      <c r="I157" s="841">
        <v>85.51</v>
      </c>
      <c r="J157" s="624">
        <f t="shared" si="35"/>
        <v>2.1517951116828438</v>
      </c>
      <c r="K157" s="844">
        <v>0.46</v>
      </c>
      <c r="L157" s="854">
        <v>4</v>
      </c>
      <c r="M157" s="615">
        <f t="shared" si="36"/>
        <v>1.84</v>
      </c>
      <c r="N157" s="837" t="s">
        <v>583</v>
      </c>
      <c r="O157" s="706">
        <v>0.44</v>
      </c>
      <c r="P157" s="1028">
        <v>43917</v>
      </c>
      <c r="Q157" s="1028">
        <v>43930</v>
      </c>
      <c r="R157" s="615">
        <f t="shared" si="37"/>
        <v>4.5454545454545494</v>
      </c>
      <c r="S157" s="673">
        <f>IF(INDEX(Historical!$D$7:$D$1257,MATCH(B157,Historical!$B$7:$B$1281,0))=0,"n/a",(INDEX(Historical!$C$7:$C$1259,MATCH(B157,Historical!$B$7:$B$1281,0))/INDEX(Historical!$D$7:$D$1257,MATCH(B157,Historical!$B$7:$B$1281,0))-1)*100)</f>
        <v>7.0588235294117618</v>
      </c>
      <c r="T157" s="673">
        <f>IF(INDEX(Historical!$F$7:$F$1250,MATCH(B157,Historical!$B$7:$B$1281,0))=0,"n/a",((INDEX(Historical!$C$7:$C$1259,MATCH(B157,Historical!$B$7:$B$1281,0))/INDEX(Historical!$F$7:$F$1250,MATCH(B157,Historical!$B$7:$B$1281,0)))^(1/3)-1)*100)</f>
        <v>13.341022161941286</v>
      </c>
      <c r="U157" s="673">
        <f>IF(INDEX(Historical!$H$7:$H$1250,MATCH(B157,Historical!$B$7:$B$1281,0))=0,"n/a",((INDEX(Historical!$C$7:$C$1259,MATCH(B157,Historical!$B$7:$B$1281,0))/INDEX(Historical!$H$7:$H$1250,MATCH(B157,Historical!$B$7:$B$1281,0)))^(1/5)-1)*100)</f>
        <v>12.277890194739705</v>
      </c>
      <c r="V157" s="673">
        <f>IF(INDEX(Historical!$O$7:$O$1250,MATCH(B157,Historical!$B$7:$B$1281,0))=0,"n/a",((INDEX(Historical!$C$7:$C$1259,MATCH(B157,Historical!$B$7:$B$1281,0))/INDEX(Historical!$O$7:$O$1250,MATCH(B157,Historical!$B$7:$B$1281,0)))^(1/10)-1)*100)</f>
        <v>9.7169911594973115</v>
      </c>
      <c r="W157" s="674">
        <f t="shared" si="38"/>
        <v>1.26354856078462</v>
      </c>
      <c r="X157" s="675">
        <f t="shared" si="39"/>
        <v>0.81852601298264693</v>
      </c>
      <c r="Y157" s="627"/>
      <c r="Z157" s="624">
        <f t="shared" si="40"/>
        <v>50.549450549450547</v>
      </c>
      <c r="AA157" s="853">
        <f t="shared" si="41"/>
        <v>23.491758241758241</v>
      </c>
      <c r="AB157" s="854">
        <v>12</v>
      </c>
      <c r="AC157" s="833">
        <v>3.64</v>
      </c>
      <c r="AD157" s="833">
        <v>9.48</v>
      </c>
      <c r="AE157" s="833">
        <v>7</v>
      </c>
      <c r="AF157" s="833">
        <v>1.68</v>
      </c>
      <c r="AG157" s="833">
        <v>8.9</v>
      </c>
      <c r="AH157" s="833">
        <v>14.299999999999999</v>
      </c>
      <c r="AI157" s="833">
        <v>1.52</v>
      </c>
      <c r="AJ157" s="833">
        <v>15</v>
      </c>
      <c r="AK157" s="833">
        <v>2.5</v>
      </c>
      <c r="AL157" s="845">
        <v>2820</v>
      </c>
      <c r="AM157" s="839">
        <v>0.8</v>
      </c>
      <c r="AN157" s="833">
        <v>0.09</v>
      </c>
      <c r="AO157" s="711">
        <f t="shared" si="42"/>
        <v>-9.0620729353356921</v>
      </c>
      <c r="AP157" s="712">
        <f t="shared" si="43"/>
        <v>14.429685306422549</v>
      </c>
      <c r="AQ157" s="855">
        <f t="shared" si="44"/>
        <v>32.440601102957942</v>
      </c>
      <c r="AR157" s="624">
        <f>INDEX(Historical!$C$7:$C$1259,MATCH(B157,Historical!$B$7:$B$1281,0))*IF(AH157="n/a",1.03,IF(AH157&lt;0,1.01,IF(AH157&gt;10,1.1,(1+AH157/100))))</f>
        <v>2.0020000000000002</v>
      </c>
      <c r="AS157" s="853">
        <f t="shared" si="45"/>
        <v>2.0324304000000004</v>
      </c>
      <c r="AT157" s="853">
        <f t="shared" si="49"/>
        <v>2.08324116</v>
      </c>
      <c r="AU157" s="853">
        <f t="shared" si="49"/>
        <v>2.135322189</v>
      </c>
      <c r="AV157" s="853">
        <f t="shared" si="49"/>
        <v>2.1887052437249999</v>
      </c>
      <c r="AW157" s="624">
        <f t="shared" si="46"/>
        <v>10.441698992725001</v>
      </c>
      <c r="AX157" s="719">
        <f t="shared" si="47"/>
        <v>12.211085244678985</v>
      </c>
      <c r="AY157" s="900">
        <v>1.04</v>
      </c>
      <c r="AZ157" s="839">
        <v>73.61999999999999</v>
      </c>
      <c r="BA157" s="839">
        <v>-4.0199999999999996</v>
      </c>
      <c r="BB157" s="839">
        <v>9.5200000000000014</v>
      </c>
      <c r="BC157" s="839">
        <v>27.52</v>
      </c>
      <c r="BE157" s="597">
        <v>2011</v>
      </c>
      <c r="BF157" s="865">
        <f t="shared" si="48"/>
        <v>0</v>
      </c>
      <c r="BG157" s="849">
        <v>1.2</v>
      </c>
    </row>
    <row r="158" spans="1:59" s="744" customFormat="1" ht="11.25" customHeight="1" x14ac:dyDescent="0.2">
      <c r="A158" s="726" t="s">
        <v>1318</v>
      </c>
      <c r="B158" s="751" t="s">
        <v>1319</v>
      </c>
      <c r="C158" s="898" t="s">
        <v>128</v>
      </c>
      <c r="D158" s="898" t="s">
        <v>4262</v>
      </c>
      <c r="E158" s="727">
        <v>10</v>
      </c>
      <c r="F158" s="1139">
        <v>423</v>
      </c>
      <c r="G158" s="1138" t="s">
        <v>115</v>
      </c>
      <c r="H158" s="1138" t="s">
        <v>115</v>
      </c>
      <c r="I158" s="737">
        <v>90.2</v>
      </c>
      <c r="J158" s="729">
        <f t="shared" si="35"/>
        <v>2.8381374722838135</v>
      </c>
      <c r="K158" s="730">
        <v>0.64</v>
      </c>
      <c r="L158" s="731">
        <v>4</v>
      </c>
      <c r="M158" s="732">
        <f t="shared" si="36"/>
        <v>2.56</v>
      </c>
      <c r="N158" s="733" t="s">
        <v>409</v>
      </c>
      <c r="O158" s="734">
        <v>0.63</v>
      </c>
      <c r="P158" s="1130">
        <v>44104</v>
      </c>
      <c r="Q158" s="1130">
        <v>44130</v>
      </c>
      <c r="R158" s="732">
        <f t="shared" si="37"/>
        <v>1.5873015873015885</v>
      </c>
      <c r="S158" s="673">
        <f>IF(INDEX(Historical!$D$7:$D$1257,MATCH(B158,Historical!$B$7:$B$1281,0))=0,"n/a",(INDEX(Historical!$C$7:$C$1259,MATCH(B158,Historical!$B$7:$B$1281,0))/INDEX(Historical!$D$7:$D$1257,MATCH(B158,Historical!$B$7:$B$1281,0))-1)*100)</f>
        <v>0.99800399201597223</v>
      </c>
      <c r="T158" s="673">
        <f>IF(INDEX(Historical!$F$7:$F$1250,MATCH(B158,Historical!$B$7:$B$1281,0))=0,"n/a",((INDEX(Historical!$C$7:$C$1259,MATCH(B158,Historical!$B$7:$B$1281,0))/INDEX(Historical!$F$7:$F$1250,MATCH(B158,Historical!$B$7:$B$1281,0)))^(1/3)-1)*100)</f>
        <v>6.4062346995863217</v>
      </c>
      <c r="U158" s="673">
        <f>IF(INDEX(Historical!$H$7:$H$1250,MATCH(B158,Historical!$B$7:$B$1281,0))=0,"n/a",((INDEX(Historical!$C$7:$C$1259,MATCH(B158,Historical!$B$7:$B$1281,0))/INDEX(Historical!$H$7:$H$1250,MATCH(B158,Historical!$B$7:$B$1281,0)))^(1/5)-1)*100)</f>
        <v>8.1495911974492685</v>
      </c>
      <c r="V158" s="673">
        <f>IF(INDEX(Historical!$O$7:$O$1250,MATCH(B158,Historical!$B$7:$B$1281,0))=0,"n/a",((INDEX(Historical!$C$7:$C$1259,MATCH(B158,Historical!$B$7:$B$1281,0))/INDEX(Historical!$O$7:$O$1250,MATCH(B158,Historical!$B$7:$B$1281,0)))^(1/10)-1)*100)</f>
        <v>16.276847703168261</v>
      </c>
      <c r="W158" s="674">
        <f t="shared" si="38"/>
        <v>0.50068608775291079</v>
      </c>
      <c r="X158" s="675">
        <f t="shared" si="39"/>
        <v>1.5376587164998621</v>
      </c>
      <c r="Y158" s="1012"/>
      <c r="Z158" s="729">
        <f t="shared" si="40"/>
        <v>49.708737864077669</v>
      </c>
      <c r="AA158" s="736">
        <f t="shared" si="41"/>
        <v>17.514563106796118</v>
      </c>
      <c r="AB158" s="731">
        <v>12</v>
      </c>
      <c r="AC158" s="737">
        <v>5.15</v>
      </c>
      <c r="AD158" s="737">
        <v>9.27</v>
      </c>
      <c r="AE158" s="737">
        <v>1.01</v>
      </c>
      <c r="AF158" s="737">
        <v>2.2200000000000002</v>
      </c>
      <c r="AG158" s="737">
        <v>13</v>
      </c>
      <c r="AH158" s="737">
        <v>-1.4000000000000001</v>
      </c>
      <c r="AI158" s="737">
        <v>7.7700000000000005</v>
      </c>
      <c r="AJ158" s="737">
        <v>5.3</v>
      </c>
      <c r="AK158" s="737">
        <v>1.9</v>
      </c>
      <c r="AL158" s="738">
        <v>6050</v>
      </c>
      <c r="AM158" s="739">
        <v>0.70000000000000007</v>
      </c>
      <c r="AN158" s="737">
        <v>0.79</v>
      </c>
      <c r="AO158" s="740">
        <f t="shared" si="42"/>
        <v>-6.5268344370630356</v>
      </c>
      <c r="AP158" s="741">
        <f t="shared" si="43"/>
        <v>10.987728669733082</v>
      </c>
      <c r="AQ158" s="742">
        <f t="shared" si="44"/>
        <v>31.457352775360192</v>
      </c>
      <c r="AR158" s="624">
        <f>INDEX(Historical!$C$7:$C$1259,MATCH(B158,Historical!$B$7:$B$1281,0))*IF(AH158="n/a",1.03,IF(AH158&lt;0,1.01,IF(AH158&gt;10,1.1,(1+AH158/100))))</f>
        <v>2.5552999999999999</v>
      </c>
      <c r="AS158" s="736">
        <f t="shared" si="45"/>
        <v>2.7538468100000002</v>
      </c>
      <c r="AT158" s="736">
        <f t="shared" si="49"/>
        <v>2.8061698993899999</v>
      </c>
      <c r="AU158" s="736">
        <f t="shared" si="49"/>
        <v>2.8594871274784097</v>
      </c>
      <c r="AV158" s="736">
        <f t="shared" si="49"/>
        <v>2.9138173829004992</v>
      </c>
      <c r="AW158" s="729">
        <f t="shared" si="46"/>
        <v>13.888621219768908</v>
      </c>
      <c r="AX158" s="743">
        <f t="shared" si="47"/>
        <v>15.397584500852446</v>
      </c>
      <c r="AY158" s="901">
        <v>0.86</v>
      </c>
      <c r="AZ158" s="739">
        <v>52.6</v>
      </c>
      <c r="BA158" s="739">
        <v>-3.27</v>
      </c>
      <c r="BB158" s="739">
        <v>10.91</v>
      </c>
      <c r="BC158" s="739">
        <v>12.19</v>
      </c>
      <c r="BD158" s="875"/>
      <c r="BE158" s="597">
        <v>2011</v>
      </c>
      <c r="BF158" s="865">
        <f t="shared" si="48"/>
        <v>0</v>
      </c>
      <c r="BG158" s="793">
        <v>5.6000000000000005</v>
      </c>
    </row>
    <row r="159" spans="1:59" ht="11.25" customHeight="1" x14ac:dyDescent="0.2">
      <c r="A159" s="831" t="s">
        <v>1334</v>
      </c>
      <c r="B159" s="842" t="s">
        <v>1335</v>
      </c>
      <c r="C159" s="898" t="s">
        <v>4127</v>
      </c>
      <c r="D159" s="898" t="s">
        <v>4302</v>
      </c>
      <c r="E159" s="705">
        <v>10</v>
      </c>
      <c r="F159" s="1139">
        <v>419</v>
      </c>
      <c r="G159" s="1139" t="s">
        <v>106</v>
      </c>
      <c r="H159" s="1139" t="s">
        <v>106</v>
      </c>
      <c r="I159" s="841">
        <v>390.14</v>
      </c>
      <c r="J159" s="624">
        <f t="shared" si="35"/>
        <v>0.60491105756907781</v>
      </c>
      <c r="K159" s="844">
        <v>0.59</v>
      </c>
      <c r="L159" s="854">
        <v>4</v>
      </c>
      <c r="M159" s="615">
        <f t="shared" si="36"/>
        <v>2.36</v>
      </c>
      <c r="N159" s="837" t="s">
        <v>377</v>
      </c>
      <c r="O159" s="706">
        <v>0.53</v>
      </c>
      <c r="P159" s="606">
        <v>44021</v>
      </c>
      <c r="Q159" s="606">
        <v>44123</v>
      </c>
      <c r="R159" s="615">
        <f t="shared" si="37"/>
        <v>11.320754716981121</v>
      </c>
      <c r="S159" s="673">
        <f>IF(INDEX(Historical!$D$7:$D$1257,MATCH(B159,Historical!$B$7:$B$1281,0))=0,"n/a",(INDEX(Historical!$C$7:$C$1259,MATCH(B159,Historical!$B$7:$B$1281,0))/INDEX(Historical!$D$7:$D$1257,MATCH(B159,Historical!$B$7:$B$1281,0))-1)*100)</f>
        <v>12.371134020618557</v>
      </c>
      <c r="T159" s="673">
        <f>IF(INDEX(Historical!$F$7:$F$1250,MATCH(B159,Historical!$B$7:$B$1281,0))=0,"n/a",((INDEX(Historical!$C$7:$C$1259,MATCH(B159,Historical!$B$7:$B$1281,0))/INDEX(Historical!$F$7:$F$1250,MATCH(B159,Historical!$B$7:$B$1281,0)))^(1/3)-1)*100)</f>
        <v>15.632290111543856</v>
      </c>
      <c r="U159" s="673">
        <f>IF(INDEX(Historical!$H$7:$H$1250,MATCH(B159,Historical!$B$7:$B$1281,0))=0,"n/a",((INDEX(Historical!$C$7:$C$1259,MATCH(B159,Historical!$B$7:$B$1281,0))/INDEX(Historical!$H$7:$H$1250,MATCH(B159,Historical!$B$7:$B$1281,0)))^(1/5)-1)*100)</f>
        <v>15.731994815207727</v>
      </c>
      <c r="V159" s="673" t="str">
        <f>IF(INDEX(Historical!$O$7:$O$1250,MATCH(B159,Historical!$B$7:$B$1281,0))=0,"n/a",((INDEX(Historical!$C$7:$C$1259,MATCH(B159,Historical!$B$7:$B$1281,0))/INDEX(Historical!$O$7:$O$1250,MATCH(B159,Historical!$B$7:$B$1281,0)))^(1/10)-1)*100)</f>
        <v>n/a</v>
      </c>
      <c r="W159" s="674" t="str">
        <f t="shared" si="38"/>
        <v>n/a</v>
      </c>
      <c r="X159" s="675">
        <f t="shared" si="39"/>
        <v>0.42749985910890564</v>
      </c>
      <c r="Y159" s="641"/>
      <c r="Z159" s="624">
        <f t="shared" si="40"/>
        <v>31.677852348993284</v>
      </c>
      <c r="AA159" s="853">
        <f t="shared" si="41"/>
        <v>52.367785234899323</v>
      </c>
      <c r="AB159" s="854">
        <v>7</v>
      </c>
      <c r="AC159" s="833">
        <v>7.45</v>
      </c>
      <c r="AD159" s="833">
        <v>3.72</v>
      </c>
      <c r="AE159" s="833">
        <v>13.14</v>
      </c>
      <c r="AF159" s="833">
        <v>19.46</v>
      </c>
      <c r="AG159" s="833">
        <v>41.8</v>
      </c>
      <c r="AH159" s="833">
        <v>17.299999999999997</v>
      </c>
      <c r="AI159" s="833">
        <v>16.29</v>
      </c>
      <c r="AJ159" s="833">
        <v>36.799999999999997</v>
      </c>
      <c r="AK159" s="833">
        <v>14.000000000000002</v>
      </c>
      <c r="AL159" s="845">
        <v>102940</v>
      </c>
      <c r="AM159" s="839">
        <v>0.2</v>
      </c>
      <c r="AN159" s="833">
        <v>0.45</v>
      </c>
      <c r="AO159" s="711">
        <f t="shared" si="42"/>
        <v>-36.030879362122519</v>
      </c>
      <c r="AP159" s="712">
        <f t="shared" si="43"/>
        <v>16.336905872776804</v>
      </c>
      <c r="AQ159" s="855">
        <f t="shared" si="44"/>
        <v>572.99565812406274</v>
      </c>
      <c r="AR159" s="624">
        <f>INDEX(Historical!$C$7:$C$1259,MATCH(B159,Historical!$B$7:$B$1281,0))*IF(AH159="n/a",1.03,IF(AH159&lt;0,1.01,IF(AH159&gt;10,1.1,(1+AH159/100))))</f>
        <v>2.3980000000000006</v>
      </c>
      <c r="AS159" s="853">
        <f t="shared" si="45"/>
        <v>2.6378000000000008</v>
      </c>
      <c r="AT159" s="853">
        <f t="shared" si="49"/>
        <v>2.9015800000000009</v>
      </c>
      <c r="AU159" s="853">
        <f t="shared" si="49"/>
        <v>3.1917380000000013</v>
      </c>
      <c r="AV159" s="853">
        <f t="shared" si="49"/>
        <v>3.5109118000000019</v>
      </c>
      <c r="AW159" s="624">
        <f t="shared" si="46"/>
        <v>14.640029800000006</v>
      </c>
      <c r="AX159" s="719">
        <f t="shared" si="47"/>
        <v>3.7525067411698378</v>
      </c>
      <c r="AY159" s="900">
        <v>1.04</v>
      </c>
      <c r="AZ159" s="839">
        <v>107.88</v>
      </c>
      <c r="BA159" s="839">
        <v>-7.93</v>
      </c>
      <c r="BB159" s="839">
        <v>1.96</v>
      </c>
      <c r="BC159" s="839">
        <v>16.82</v>
      </c>
      <c r="BE159" s="597">
        <v>2011</v>
      </c>
      <c r="BF159" s="865">
        <f t="shared" si="48"/>
        <v>0</v>
      </c>
      <c r="BG159" s="849">
        <v>22.400000000000002</v>
      </c>
    </row>
    <row r="160" spans="1:59" ht="11.25" customHeight="1" x14ac:dyDescent="0.2">
      <c r="A160" s="838" t="s">
        <v>1330</v>
      </c>
      <c r="B160" s="842" t="s">
        <v>1331</v>
      </c>
      <c r="C160" s="898" t="s">
        <v>123</v>
      </c>
      <c r="D160" s="898" t="s">
        <v>4276</v>
      </c>
      <c r="E160" s="705">
        <v>11</v>
      </c>
      <c r="F160" s="1139">
        <v>320</v>
      </c>
      <c r="G160" s="1139" t="s">
        <v>37</v>
      </c>
      <c r="H160" s="1139" t="s">
        <v>37</v>
      </c>
      <c r="I160" s="841">
        <v>49.65</v>
      </c>
      <c r="J160" s="624">
        <f t="shared" si="35"/>
        <v>4.1289023162134946</v>
      </c>
      <c r="K160" s="844">
        <v>0.51249999999999996</v>
      </c>
      <c r="L160" s="854">
        <v>4</v>
      </c>
      <c r="M160" s="615">
        <f t="shared" si="36"/>
        <v>2.0499999999999998</v>
      </c>
      <c r="N160" s="837" t="s">
        <v>148</v>
      </c>
      <c r="O160" s="706">
        <v>0.5</v>
      </c>
      <c r="P160" s="904">
        <v>43783</v>
      </c>
      <c r="Q160" s="904">
        <v>43815</v>
      </c>
      <c r="R160" s="615">
        <f t="shared" si="37"/>
        <v>2.4999999999999911</v>
      </c>
      <c r="S160" s="673">
        <f>IF(INDEX(Historical!$D$7:$D$1257,MATCH(B160,Historical!$B$7:$B$1281,0))=0,"n/a",(INDEX(Historical!$C$7:$C$1259,MATCH(B160,Historical!$B$7:$B$1281,0))/INDEX(Historical!$D$7:$D$1257,MATCH(B160,Historical!$B$7:$B$1281,0))-1)*100)</f>
        <v>1.8633540372670732</v>
      </c>
      <c r="T160" s="673">
        <f>IF(INDEX(Historical!$F$7:$F$1250,MATCH(B160,Historical!$B$7:$B$1281,0))=0,"n/a",((INDEX(Historical!$C$7:$C$1259,MATCH(B160,Historical!$B$7:$B$1281,0))/INDEX(Historical!$F$7:$F$1250,MATCH(B160,Historical!$B$7:$B$1281,0)))^(1/3)-1)*100)</f>
        <v>3.2490013818283758</v>
      </c>
      <c r="U160" s="673">
        <f>IF(INDEX(Historical!$H$7:$H$1250,MATCH(B160,Historical!$B$7:$B$1281,0))=0,"n/a",((INDEX(Historical!$C$7:$C$1259,MATCH(B160,Historical!$B$7:$B$1281,0))/INDEX(Historical!$H$7:$H$1250,MATCH(B160,Historical!$B$7:$B$1281,0)))^(1/5)-1)*100)</f>
        <v>4.5639552591273169</v>
      </c>
      <c r="V160" s="673">
        <f>IF(INDEX(Historical!$O$7:$O$1250,MATCH(B160,Historical!$B$7:$B$1281,0))=0,"n/a",((INDEX(Historical!$C$7:$C$1259,MATCH(B160,Historical!$B$7:$B$1281,0))/INDEX(Historical!$O$7:$O$1250,MATCH(B160,Historical!$B$7:$B$1281,0)))^(1/10)-1)*100)</f>
        <v>17.91663822687557</v>
      </c>
      <c r="W160" s="674">
        <f t="shared" si="38"/>
        <v>0.25473279090277262</v>
      </c>
      <c r="X160" s="675">
        <f t="shared" si="39"/>
        <v>0.24804104669170202</v>
      </c>
      <c r="Y160" s="646" t="s">
        <v>4573</v>
      </c>
      <c r="Z160" s="624">
        <f t="shared" si="40"/>
        <v>168.03278688524591</v>
      </c>
      <c r="AA160" s="853">
        <f t="shared" si="41"/>
        <v>40.696721311475407</v>
      </c>
      <c r="AB160" s="854">
        <v>12</v>
      </c>
      <c r="AC160" s="833">
        <v>1.22</v>
      </c>
      <c r="AD160" s="833">
        <v>17.059999999999999</v>
      </c>
      <c r="AE160" s="833">
        <v>0.94</v>
      </c>
      <c r="AF160" s="833">
        <v>2.79</v>
      </c>
      <c r="AG160" s="833">
        <v>8.7999999999999989</v>
      </c>
      <c r="AH160" s="833">
        <v>-21.8</v>
      </c>
      <c r="AI160" s="833">
        <v>10.79</v>
      </c>
      <c r="AJ160" s="833">
        <v>18.399999999999999</v>
      </c>
      <c r="AK160" s="833">
        <v>2.42</v>
      </c>
      <c r="AL160" s="845">
        <v>19370</v>
      </c>
      <c r="AM160" s="839">
        <v>0.3</v>
      </c>
      <c r="AN160" s="833">
        <v>1.23</v>
      </c>
      <c r="AO160" s="711">
        <f t="shared" si="42"/>
        <v>-32.003863736134598</v>
      </c>
      <c r="AP160" s="712">
        <f t="shared" si="43"/>
        <v>8.6928575753408115</v>
      </c>
      <c r="AQ160" s="855">
        <f t="shared" si="44"/>
        <v>124.64179136178007</v>
      </c>
      <c r="AR160" s="624">
        <f>INDEX(Historical!$C$7:$C$1259,MATCH(B160,Historical!$B$7:$B$1281,0))*IF(AH160="n/a",1.03,IF(AH160&lt;0,1.01,IF(AH160&gt;10,1.1,(1+AH160/100))))</f>
        <v>2.0705</v>
      </c>
      <c r="AS160" s="853">
        <f t="shared" si="45"/>
        <v>2.2775500000000002</v>
      </c>
      <c r="AT160" s="853">
        <f t="shared" si="49"/>
        <v>2.3326667100000003</v>
      </c>
      <c r="AU160" s="853">
        <f t="shared" si="49"/>
        <v>2.3891172443820001</v>
      </c>
      <c r="AV160" s="853">
        <f t="shared" si="49"/>
        <v>2.4469338816960446</v>
      </c>
      <c r="AW160" s="624">
        <f t="shared" si="46"/>
        <v>11.516767836078046</v>
      </c>
      <c r="AX160" s="719">
        <f t="shared" si="47"/>
        <v>23.195907021305228</v>
      </c>
      <c r="AY160" s="900">
        <v>1.04</v>
      </c>
      <c r="AZ160" s="839">
        <v>88.21</v>
      </c>
      <c r="BA160" s="839">
        <v>-7.01</v>
      </c>
      <c r="BB160" s="839">
        <v>-0.42</v>
      </c>
      <c r="BC160" s="839">
        <v>17.22</v>
      </c>
      <c r="BE160" s="597">
        <v>2011</v>
      </c>
      <c r="BF160" s="865">
        <f t="shared" si="48"/>
        <v>0</v>
      </c>
      <c r="BG160" s="849">
        <v>1.9</v>
      </c>
    </row>
    <row r="161" spans="1:59" ht="11.25" customHeight="1" x14ac:dyDescent="0.2">
      <c r="A161" s="831" t="s">
        <v>1340</v>
      </c>
      <c r="B161" s="842" t="s">
        <v>1341</v>
      </c>
      <c r="C161" s="898" t="s">
        <v>4254</v>
      </c>
      <c r="D161" s="898" t="s">
        <v>4255</v>
      </c>
      <c r="E161" s="705">
        <v>10</v>
      </c>
      <c r="F161" s="1139">
        <v>400</v>
      </c>
      <c r="G161" s="1139" t="s">
        <v>106</v>
      </c>
      <c r="H161" s="1139" t="s">
        <v>106</v>
      </c>
      <c r="I161" s="841">
        <v>34.79</v>
      </c>
      <c r="J161" s="624">
        <f t="shared" si="35"/>
        <v>7.1112388617418807</v>
      </c>
      <c r="K161" s="844">
        <v>0.61850000000000005</v>
      </c>
      <c r="L161" s="854">
        <v>4</v>
      </c>
      <c r="M161" s="615">
        <f t="shared" si="36"/>
        <v>2.4740000000000002</v>
      </c>
      <c r="N161" s="837" t="s">
        <v>163</v>
      </c>
      <c r="O161" s="706">
        <v>0.61099999999999999</v>
      </c>
      <c r="P161" s="904">
        <v>43811</v>
      </c>
      <c r="Q161" s="904">
        <v>43831</v>
      </c>
      <c r="R161" s="615">
        <f t="shared" si="37"/>
        <v>1.2274959083469823</v>
      </c>
      <c r="S161" s="673">
        <f>IF(INDEX(Historical!$D$7:$D$1257,MATCH(B161,Historical!$B$7:$B$1281,0))=0,"n/a",(INDEX(Historical!$C$7:$C$1259,MATCH(B161,Historical!$B$7:$B$1281,0))/INDEX(Historical!$D$7:$D$1257,MATCH(B161,Historical!$B$7:$B$1281,0))-1)*100)</f>
        <v>1.2274959083469872</v>
      </c>
      <c r="T161" s="673">
        <f>IF(INDEX(Historical!$F$7:$F$1250,MATCH(B161,Historical!$B$7:$B$1281,0))=0,"n/a",((INDEX(Historical!$C$7:$C$1259,MATCH(B161,Historical!$B$7:$B$1281,0))/INDEX(Historical!$F$7:$F$1250,MATCH(B161,Historical!$B$7:$B$1281,0)))^(1/3)-1)*100)</f>
        <v>3.99018196719505</v>
      </c>
      <c r="U161" s="673">
        <f>IF(INDEX(Historical!$H$7:$H$1250,MATCH(B161,Historical!$B$7:$B$1281,0))=0,"n/a",((INDEX(Historical!$C$7:$C$1259,MATCH(B161,Historical!$B$7:$B$1281,0))/INDEX(Historical!$H$7:$H$1250,MATCH(B161,Historical!$B$7:$B$1281,0)))^(1/5)-1)*100)</f>
        <v>5.3108857638116236</v>
      </c>
      <c r="V161" s="673">
        <f>IF(INDEX(Historical!$O$7:$O$1250,MATCH(B161,Historical!$B$7:$B$1281,0))=0,"n/a",((INDEX(Historical!$C$7:$C$1259,MATCH(B161,Historical!$B$7:$B$1281,0))/INDEX(Historical!$O$7:$O$1250,MATCH(B161,Historical!$B$7:$B$1281,0)))^(1/10)-1)*100)</f>
        <v>29.431457686136685</v>
      </c>
      <c r="W161" s="674">
        <f t="shared" si="38"/>
        <v>0.18044929410048383</v>
      </c>
      <c r="X161" s="675" t="str">
        <f t="shared" si="39"/>
        <v>n/a</v>
      </c>
      <c r="Y161" s="634"/>
      <c r="Z161" s="624">
        <f t="shared" si="40"/>
        <v>537.82608695652175</v>
      </c>
      <c r="AA161" s="853">
        <f t="shared" si="41"/>
        <v>75.630434782608688</v>
      </c>
      <c r="AB161" s="854">
        <v>12</v>
      </c>
      <c r="AC161" s="833">
        <v>0.46</v>
      </c>
      <c r="AD161" s="833">
        <v>44.15</v>
      </c>
      <c r="AE161" s="833">
        <v>2.41</v>
      </c>
      <c r="AF161" s="833">
        <v>10.65</v>
      </c>
      <c r="AG161" s="833">
        <v>11.700000000000001</v>
      </c>
      <c r="AH161" s="833">
        <v>-27.3</v>
      </c>
      <c r="AI161" s="833">
        <v>24.39</v>
      </c>
      <c r="AJ161" s="833">
        <v>-9.7000000000000011</v>
      </c>
      <c r="AK161" s="833">
        <v>1.7000000000000002</v>
      </c>
      <c r="AL161" s="845">
        <v>10060</v>
      </c>
      <c r="AM161" s="839">
        <v>0.98</v>
      </c>
      <c r="AN161" s="834">
        <v>9.68</v>
      </c>
      <c r="AO161" s="711">
        <f t="shared" si="42"/>
        <v>-63.20831015705518</v>
      </c>
      <c r="AP161" s="712">
        <f t="shared" si="43"/>
        <v>12.422124625553504</v>
      </c>
      <c r="AQ161" s="855">
        <f t="shared" si="44"/>
        <v>498.31768983627296</v>
      </c>
      <c r="AR161" s="624">
        <f>INDEX(Historical!$C$7:$C$1259,MATCH(B161,Historical!$B$7:$B$1281,0))*IF(AH161="n/a",1.03,IF(AH161&lt;0,1.01,IF(AH161&gt;10,1.1,(1+AH161/100))))</f>
        <v>2.4987400000000002</v>
      </c>
      <c r="AS161" s="853">
        <f t="shared" si="45"/>
        <v>2.7486140000000003</v>
      </c>
      <c r="AT161" s="853">
        <f t="shared" si="49"/>
        <v>2.7953404380000002</v>
      </c>
      <c r="AU161" s="853">
        <f t="shared" si="49"/>
        <v>2.8428612254459997</v>
      </c>
      <c r="AV161" s="853">
        <f t="shared" si="49"/>
        <v>2.8911898662785815</v>
      </c>
      <c r="AW161" s="624">
        <f t="shared" si="46"/>
        <v>13.776745529724584</v>
      </c>
      <c r="AX161" s="719">
        <f t="shared" si="47"/>
        <v>39.599728455661356</v>
      </c>
      <c r="AY161" s="900">
        <v>0.81</v>
      </c>
      <c r="AZ161" s="839">
        <v>65.67</v>
      </c>
      <c r="BA161" s="839">
        <v>-15.8</v>
      </c>
      <c r="BB161" s="839">
        <v>11.99</v>
      </c>
      <c r="BC161" s="839">
        <v>22.48</v>
      </c>
      <c r="BE161" s="597">
        <v>2011</v>
      </c>
      <c r="BF161" s="865">
        <f t="shared" si="48"/>
        <v>0</v>
      </c>
      <c r="BG161" s="849">
        <v>1</v>
      </c>
    </row>
    <row r="162" spans="1:59" ht="11.25" customHeight="1" x14ac:dyDescent="0.2">
      <c r="A162" s="831" t="s">
        <v>632</v>
      </c>
      <c r="B162" s="842" t="s">
        <v>633</v>
      </c>
      <c r="C162" s="898" t="s">
        <v>108</v>
      </c>
      <c r="D162" s="898" t="s">
        <v>4273</v>
      </c>
      <c r="E162" s="705">
        <v>16</v>
      </c>
      <c r="F162" s="1139">
        <v>235</v>
      </c>
      <c r="G162" s="1139" t="s">
        <v>106</v>
      </c>
      <c r="H162" s="1139" t="s">
        <v>106</v>
      </c>
      <c r="I162" s="841">
        <v>20.7</v>
      </c>
      <c r="J162" s="624">
        <f t="shared" si="35"/>
        <v>5.2173913043478262</v>
      </c>
      <c r="K162" s="844">
        <v>0.27</v>
      </c>
      <c r="L162" s="854">
        <v>4</v>
      </c>
      <c r="M162" s="615">
        <f t="shared" si="36"/>
        <v>1.08</v>
      </c>
      <c r="N162" s="837" t="s">
        <v>151</v>
      </c>
      <c r="O162" s="706">
        <v>0.26</v>
      </c>
      <c r="P162" s="904">
        <v>43825</v>
      </c>
      <c r="Q162" s="904">
        <v>43830</v>
      </c>
      <c r="R162" s="615">
        <f t="shared" si="37"/>
        <v>3.8461538461538494</v>
      </c>
      <c r="S162" s="673">
        <f>IF(INDEX(Historical!$D$7:$D$1257,MATCH(B162,Historical!$B$7:$B$1281,0))=0,"n/a",(INDEX(Historical!$C$7:$C$1259,MATCH(B162,Historical!$B$7:$B$1281,0))/INDEX(Historical!$D$7:$D$1257,MATCH(B162,Historical!$B$7:$B$1281,0))-1)*100)</f>
        <v>2.8571428571428692</v>
      </c>
      <c r="T162" s="673">
        <f>IF(INDEX(Historical!$F$7:$F$1250,MATCH(B162,Historical!$B$7:$B$1281,0))=0,"n/a",((INDEX(Historical!$C$7:$C$1259,MATCH(B162,Historical!$B$7:$B$1281,0))/INDEX(Historical!$F$7:$F$1250,MATCH(B162,Historical!$B$7:$B$1281,0)))^(1/3)-1)*100)</f>
        <v>1.9235467531193207</v>
      </c>
      <c r="U162" s="673">
        <f>IF(INDEX(Historical!$H$7:$H$1250,MATCH(B162,Historical!$B$7:$B$1281,0))=0,"n/a",((INDEX(Historical!$C$7:$C$1259,MATCH(B162,Historical!$B$7:$B$1281,0))/INDEX(Historical!$H$7:$H$1250,MATCH(B162,Historical!$B$7:$B$1281,0)))^(1/5)-1)*100)</f>
        <v>2.8156393247250389</v>
      </c>
      <c r="V162" s="673">
        <f>IF(INDEX(Historical!$O$7:$O$1250,MATCH(B162,Historical!$B$7:$B$1281,0))=0,"n/a",((INDEX(Historical!$C$7:$C$1259,MATCH(B162,Historical!$B$7:$B$1281,0))/INDEX(Historical!$O$7:$O$1250,MATCH(B162,Historical!$B$7:$B$1281,0)))^(1/10)-1)*100)</f>
        <v>4.1379743992410623</v>
      </c>
      <c r="W162" s="674">
        <f t="shared" si="38"/>
        <v>0.68043903926555216</v>
      </c>
      <c r="X162" s="675" t="str">
        <f t="shared" si="39"/>
        <v>n/a</v>
      </c>
      <c r="Y162" s="646" t="s">
        <v>4585</v>
      </c>
      <c r="Z162" s="624" t="str">
        <f t="shared" si="40"/>
        <v>n/a</v>
      </c>
      <c r="AA162" s="853" t="str">
        <f t="shared" si="41"/>
        <v>n/a</v>
      </c>
      <c r="AB162" s="854">
        <v>12</v>
      </c>
      <c r="AC162" s="833" t="s">
        <v>136</v>
      </c>
      <c r="AD162" s="833" t="s">
        <v>136</v>
      </c>
      <c r="AE162" s="833" t="s">
        <v>136</v>
      </c>
      <c r="AF162" s="833" t="s">
        <v>136</v>
      </c>
      <c r="AG162" s="833" t="s">
        <v>136</v>
      </c>
      <c r="AH162" s="833" t="s">
        <v>136</v>
      </c>
      <c r="AI162" s="833" t="s">
        <v>136</v>
      </c>
      <c r="AJ162" s="833" t="s">
        <v>136</v>
      </c>
      <c r="AK162" s="833" t="s">
        <v>136</v>
      </c>
      <c r="AL162" s="845" t="s">
        <v>136</v>
      </c>
      <c r="AM162" s="839" t="s">
        <v>136</v>
      </c>
      <c r="AN162" s="833" t="s">
        <v>136</v>
      </c>
      <c r="AO162" s="711" t="str">
        <f t="shared" si="42"/>
        <v>n/a</v>
      </c>
      <c r="AP162" s="712">
        <f t="shared" si="43"/>
        <v>8.033030629072865</v>
      </c>
      <c r="AQ162" s="855" t="str">
        <f t="shared" si="44"/>
        <v>n/a</v>
      </c>
      <c r="AR162" s="624">
        <f>INDEX(Historical!$C$7:$C$1259,MATCH(B162,Historical!$B$7:$B$1281,0))*IF(AH162="n/a",1.03,IF(AH162&lt;0,1.01,IF(AH162&gt;10,1.1,(1+AH162/100))))</f>
        <v>1.1124000000000001</v>
      </c>
      <c r="AS162" s="853">
        <f t="shared" si="45"/>
        <v>1.145772</v>
      </c>
      <c r="AT162" s="853">
        <f t="shared" si="49"/>
        <v>1.1801451600000001</v>
      </c>
      <c r="AU162" s="853">
        <f t="shared" si="49"/>
        <v>1.2155495148000002</v>
      </c>
      <c r="AV162" s="853">
        <f t="shared" si="49"/>
        <v>1.2520160002440002</v>
      </c>
      <c r="AW162" s="624">
        <f t="shared" si="46"/>
        <v>5.9058826750440012</v>
      </c>
      <c r="AX162" s="719">
        <f t="shared" si="47"/>
        <v>28.530834178956528</v>
      </c>
      <c r="AY162" s="900" t="s">
        <v>136</v>
      </c>
      <c r="AZ162" s="839" t="s">
        <v>136</v>
      </c>
      <c r="BA162" s="839" t="s">
        <v>136</v>
      </c>
      <c r="BB162" s="839" t="s">
        <v>136</v>
      </c>
      <c r="BC162" s="839" t="s">
        <v>136</v>
      </c>
      <c r="BD162" s="874" t="s">
        <v>4200</v>
      </c>
      <c r="BE162" s="597">
        <v>2007</v>
      </c>
      <c r="BF162" s="865">
        <f t="shared" si="48"/>
        <v>1</v>
      </c>
      <c r="BG162" s="849" t="s">
        <v>136</v>
      </c>
    </row>
    <row r="163" spans="1:59" ht="11.25" customHeight="1" x14ac:dyDescent="0.2">
      <c r="A163" s="831" t="s">
        <v>1338</v>
      </c>
      <c r="B163" s="842" t="s">
        <v>1339</v>
      </c>
      <c r="C163" s="898" t="s">
        <v>108</v>
      </c>
      <c r="D163" s="898" t="s">
        <v>4273</v>
      </c>
      <c r="E163" s="705">
        <v>10</v>
      </c>
      <c r="F163" s="1139">
        <v>451</v>
      </c>
      <c r="G163" s="1139" t="s">
        <v>106</v>
      </c>
      <c r="H163" s="1139" t="s">
        <v>106</v>
      </c>
      <c r="I163" s="841">
        <v>13.34</v>
      </c>
      <c r="J163" s="624">
        <f t="shared" si="35"/>
        <v>4.1979010494752629</v>
      </c>
      <c r="K163" s="844">
        <v>0.14000000000000001</v>
      </c>
      <c r="L163" s="854">
        <v>4</v>
      </c>
      <c r="M163" s="615">
        <f t="shared" si="36"/>
        <v>0.56000000000000005</v>
      </c>
      <c r="N163" s="837" t="s">
        <v>640</v>
      </c>
      <c r="O163" s="706">
        <v>0.12</v>
      </c>
      <c r="P163" s="606">
        <v>44236</v>
      </c>
      <c r="Q163" s="606">
        <v>44252</v>
      </c>
      <c r="R163" s="615">
        <f t="shared" si="37"/>
        <v>16.666666666666682</v>
      </c>
      <c r="S163" s="673">
        <f>IF(INDEX(Historical!$D$7:$D$1257,MATCH(B163,Historical!$B$7:$B$1281,0))=0,"n/a",(INDEX(Historical!$C$7:$C$1259,MATCH(B163,Historical!$B$7:$B$1281,0))/INDEX(Historical!$D$7:$D$1257,MATCH(B163,Historical!$B$7:$B$1281,0))-1)*100)</f>
        <v>9.0909090909090828</v>
      </c>
      <c r="T163" s="673">
        <f>IF(INDEX(Historical!$F$7:$F$1250,MATCH(B163,Historical!$B$7:$B$1281,0))=0,"n/a",((INDEX(Historical!$C$7:$C$1259,MATCH(B163,Historical!$B$7:$B$1281,0))/INDEX(Historical!$F$7:$F$1250,MATCH(B163,Historical!$B$7:$B$1281,0)))^(1/3)-1)*100)</f>
        <v>13.30326698854094</v>
      </c>
      <c r="U163" s="673">
        <f>IF(INDEX(Historical!$H$7:$H$1250,MATCH(B163,Historical!$B$7:$B$1281,0))=0,"n/a",((INDEX(Historical!$C$7:$C$1259,MATCH(B163,Historical!$B$7:$B$1281,0))/INDEX(Historical!$H$7:$H$1250,MATCH(B163,Historical!$B$7:$B$1281,0)))^(1/5)-1)*100)</f>
        <v>19.13578981670916</v>
      </c>
      <c r="V163" s="673" t="str">
        <f>IF(INDEX(Historical!$O$7:$O$1250,MATCH(B163,Historical!$B$7:$B$1281,0))=0,"n/a",((INDEX(Historical!$C$7:$C$1259,MATCH(B163,Historical!$B$7:$B$1281,0))/INDEX(Historical!$O$7:$O$1250,MATCH(B163,Historical!$B$7:$B$1281,0)))^(1/10)-1)*100)</f>
        <v>n/a</v>
      </c>
      <c r="W163" s="674" t="str">
        <f t="shared" si="38"/>
        <v>n/a</v>
      </c>
      <c r="X163" s="675">
        <f t="shared" si="39"/>
        <v>1.3197096425316663</v>
      </c>
      <c r="Y163" s="646"/>
      <c r="Z163" s="624">
        <f t="shared" si="40"/>
        <v>59.574468085106389</v>
      </c>
      <c r="AA163" s="853">
        <f t="shared" si="41"/>
        <v>14.191489361702128</v>
      </c>
      <c r="AB163" s="854">
        <v>12</v>
      </c>
      <c r="AC163" s="833">
        <v>0.94</v>
      </c>
      <c r="AD163" s="833">
        <v>1.39</v>
      </c>
      <c r="AE163" s="833">
        <v>3.36</v>
      </c>
      <c r="AF163" s="835">
        <v>1.2</v>
      </c>
      <c r="AG163" s="833">
        <v>7.0000000000000009</v>
      </c>
      <c r="AH163" s="833">
        <v>5.0999999999999996</v>
      </c>
      <c r="AI163" s="833">
        <v>15.02</v>
      </c>
      <c r="AJ163" s="833">
        <v>14.499999999999998</v>
      </c>
      <c r="AK163" s="833">
        <v>10.38</v>
      </c>
      <c r="AL163" s="845">
        <v>3300</v>
      </c>
      <c r="AM163" s="839">
        <v>8.5400000000000009</v>
      </c>
      <c r="AN163" s="833">
        <v>0</v>
      </c>
      <c r="AO163" s="711">
        <f t="shared" si="42"/>
        <v>9.1422015044822942</v>
      </c>
      <c r="AP163" s="712">
        <f t="shared" si="43"/>
        <v>23.333690866184423</v>
      </c>
      <c r="AQ163" s="855">
        <f t="shared" si="44"/>
        <v>-13.001182041126935</v>
      </c>
      <c r="AR163" s="624">
        <f>INDEX(Historical!$C$7:$C$1259,MATCH(B163,Historical!$B$7:$B$1281,0))*IF(AH163="n/a",1.03,IF(AH163&lt;0,1.01,IF(AH163&gt;10,1.1,(1+AH163/100))))</f>
        <v>0.50447999999999993</v>
      </c>
      <c r="AS163" s="853">
        <f t="shared" si="45"/>
        <v>0.55492799999999998</v>
      </c>
      <c r="AT163" s="853">
        <f t="shared" si="49"/>
        <v>0.61042079999999999</v>
      </c>
      <c r="AU163" s="853">
        <f t="shared" si="49"/>
        <v>0.67146287999999998</v>
      </c>
      <c r="AV163" s="853">
        <f t="shared" si="49"/>
        <v>0.73860916800000009</v>
      </c>
      <c r="AW163" s="624">
        <f t="shared" si="46"/>
        <v>3.0799008479999999</v>
      </c>
      <c r="AX163" s="719">
        <f t="shared" si="47"/>
        <v>23.087712503748126</v>
      </c>
      <c r="AY163" s="900">
        <v>1.1299999999999999</v>
      </c>
      <c r="AZ163" s="839">
        <v>111.41000000000001</v>
      </c>
      <c r="BA163" s="839">
        <v>-3.05</v>
      </c>
      <c r="BB163" s="839">
        <v>15.290000000000001</v>
      </c>
      <c r="BC163" s="839">
        <v>45.23</v>
      </c>
      <c r="BE163" s="597">
        <v>2013</v>
      </c>
      <c r="BF163" s="865">
        <f t="shared" si="48"/>
        <v>0</v>
      </c>
      <c r="BG163" s="849">
        <v>0.70000000000000007</v>
      </c>
    </row>
    <row r="164" spans="1:59" ht="11.25" customHeight="1" x14ac:dyDescent="0.2">
      <c r="A164" s="838" t="s">
        <v>638</v>
      </c>
      <c r="B164" s="842" t="s">
        <v>639</v>
      </c>
      <c r="C164" s="898" t="s">
        <v>112</v>
      </c>
      <c r="D164" s="898" t="s">
        <v>4291</v>
      </c>
      <c r="E164" s="705">
        <v>18</v>
      </c>
      <c r="F164" s="1139">
        <v>205</v>
      </c>
      <c r="G164" s="1139" t="s">
        <v>106</v>
      </c>
      <c r="H164" s="1139" t="s">
        <v>106</v>
      </c>
      <c r="I164" s="841">
        <v>146.87</v>
      </c>
      <c r="J164" s="624">
        <f t="shared" si="35"/>
        <v>0.7625791516306939</v>
      </c>
      <c r="K164" s="844">
        <v>0.28000000000000003</v>
      </c>
      <c r="L164" s="854">
        <v>4</v>
      </c>
      <c r="M164" s="615">
        <f t="shared" si="36"/>
        <v>1.1200000000000001</v>
      </c>
      <c r="N164" s="837" t="s">
        <v>431</v>
      </c>
      <c r="O164" s="706">
        <v>0.27</v>
      </c>
      <c r="P164" s="606">
        <v>44231</v>
      </c>
      <c r="Q164" s="606">
        <v>44246</v>
      </c>
      <c r="R164" s="615">
        <f t="shared" si="37"/>
        <v>3.7037037037037068</v>
      </c>
      <c r="S164" s="673">
        <f>IF(INDEX(Historical!$D$7:$D$1257,MATCH(B164,Historical!$B$7:$B$1281,0))=0,"n/a",(INDEX(Historical!$C$7:$C$1259,MATCH(B164,Historical!$B$7:$B$1281,0))/INDEX(Historical!$D$7:$D$1257,MATCH(B164,Historical!$B$7:$B$1281,0))-1)*100)</f>
        <v>3.8461538461538547</v>
      </c>
      <c r="T164" s="673">
        <f>IF(INDEX(Historical!$F$7:$F$1250,MATCH(B164,Historical!$B$7:$B$1281,0))=0,"n/a",((INDEX(Historical!$C$7:$C$1259,MATCH(B164,Historical!$B$7:$B$1281,0))/INDEX(Historical!$F$7:$F$1250,MATCH(B164,Historical!$B$7:$B$1281,0)))^(1/3)-1)*100)</f>
        <v>5.4901660750877879</v>
      </c>
      <c r="U164" s="673">
        <f>IF(INDEX(Historical!$H$7:$H$1250,MATCH(B164,Historical!$B$7:$B$1281,0))=0,"n/a",((INDEX(Historical!$C$7:$C$1259,MATCH(B164,Historical!$B$7:$B$1281,0))/INDEX(Historical!$H$7:$H$1250,MATCH(B164,Historical!$B$7:$B$1281,0)))^(1/5)-1)*100)</f>
        <v>5.1547496797280434</v>
      </c>
      <c r="V164" s="673">
        <f>IF(INDEX(Historical!$O$7:$O$1250,MATCH(B164,Historical!$B$7:$B$1281,0))=0,"n/a",((INDEX(Historical!$C$7:$C$1259,MATCH(B164,Historical!$B$7:$B$1281,0))/INDEX(Historical!$O$7:$O$1250,MATCH(B164,Historical!$B$7:$B$1281,0)))^(1/10)-1)*100)</f>
        <v>8.4471771197698544</v>
      </c>
      <c r="W164" s="674">
        <f t="shared" si="38"/>
        <v>0.61023340775746471</v>
      </c>
      <c r="X164" s="675">
        <f t="shared" si="39"/>
        <v>0.6064411387915345</v>
      </c>
      <c r="Y164" s="634"/>
      <c r="Z164" s="624">
        <f t="shared" si="40"/>
        <v>23.578947368421055</v>
      </c>
      <c r="AA164" s="853">
        <f t="shared" si="41"/>
        <v>30.92</v>
      </c>
      <c r="AB164" s="854">
        <v>12</v>
      </c>
      <c r="AC164" s="833">
        <v>4.75</v>
      </c>
      <c r="AD164" s="833">
        <v>1.49</v>
      </c>
      <c r="AE164" s="833">
        <v>1.61</v>
      </c>
      <c r="AF164" s="833">
        <v>6.22</v>
      </c>
      <c r="AG164" s="833">
        <v>20.8</v>
      </c>
      <c r="AH164" s="833">
        <v>6.8000000000000007</v>
      </c>
      <c r="AI164" s="833">
        <v>16.400000000000002</v>
      </c>
      <c r="AJ164" s="833">
        <v>8.5</v>
      </c>
      <c r="AK164" s="833">
        <v>20.73</v>
      </c>
      <c r="AL164" s="845">
        <v>15520</v>
      </c>
      <c r="AM164" s="839">
        <v>2.5</v>
      </c>
      <c r="AN164" s="833">
        <v>0</v>
      </c>
      <c r="AO164" s="711">
        <f t="shared" si="42"/>
        <v>-25.002671168641264</v>
      </c>
      <c r="AP164" s="712">
        <f t="shared" si="43"/>
        <v>5.9173288313587378</v>
      </c>
      <c r="AQ164" s="855">
        <f t="shared" si="44"/>
        <v>192.36385245481736</v>
      </c>
      <c r="AR164" s="624">
        <f>INDEX(Historical!$C$7:$C$1259,MATCH(B164,Historical!$B$7:$B$1281,0))*IF(AH164="n/a",1.03,IF(AH164&lt;0,1.01,IF(AH164&gt;10,1.1,(1+AH164/100))))</f>
        <v>1.1534400000000002</v>
      </c>
      <c r="AS164" s="853">
        <f t="shared" si="45"/>
        <v>1.2687840000000004</v>
      </c>
      <c r="AT164" s="853">
        <f t="shared" si="49"/>
        <v>1.3956624000000004</v>
      </c>
      <c r="AU164" s="853">
        <f t="shared" si="49"/>
        <v>1.5352286400000006</v>
      </c>
      <c r="AV164" s="853">
        <f t="shared" si="49"/>
        <v>1.6887515040000007</v>
      </c>
      <c r="AW164" s="624">
        <f t="shared" si="46"/>
        <v>7.041866544000003</v>
      </c>
      <c r="AX164" s="719">
        <f t="shared" si="47"/>
        <v>4.7946255491250787</v>
      </c>
      <c r="AY164" s="900">
        <v>1.04</v>
      </c>
      <c r="AZ164" s="839">
        <v>95.07</v>
      </c>
      <c r="BA164" s="839">
        <v>-6.3</v>
      </c>
      <c r="BB164" s="839">
        <v>2.67</v>
      </c>
      <c r="BC164" s="839">
        <v>11.459999999999999</v>
      </c>
      <c r="BE164" s="597">
        <v>2004</v>
      </c>
      <c r="BF164" s="865">
        <f t="shared" si="48"/>
        <v>1</v>
      </c>
      <c r="BG164" s="849">
        <v>8.7999999999999989</v>
      </c>
    </row>
    <row r="165" spans="1:59" ht="11.25" customHeight="1" x14ac:dyDescent="0.2">
      <c r="A165" s="838" t="s">
        <v>636</v>
      </c>
      <c r="B165" s="842" t="s">
        <v>637</v>
      </c>
      <c r="C165" s="898" t="s">
        <v>128</v>
      </c>
      <c r="D165" s="898" t="s">
        <v>4262</v>
      </c>
      <c r="E165" s="705">
        <v>16</v>
      </c>
      <c r="F165" s="1139">
        <v>234</v>
      </c>
      <c r="G165" s="1139" t="s">
        <v>106</v>
      </c>
      <c r="H165" s="1139" t="s">
        <v>106</v>
      </c>
      <c r="I165" s="841">
        <v>158.76</v>
      </c>
      <c r="J165" s="624">
        <f t="shared" si="35"/>
        <v>1.4487276392038295</v>
      </c>
      <c r="K165" s="844">
        <v>0.57499999999999996</v>
      </c>
      <c r="L165" s="854">
        <v>4</v>
      </c>
      <c r="M165" s="615">
        <f t="shared" si="36"/>
        <v>2.2999999999999998</v>
      </c>
      <c r="N165" s="837" t="s">
        <v>264</v>
      </c>
      <c r="O165" s="706">
        <v>0.5</v>
      </c>
      <c r="P165" s="904">
        <v>43817</v>
      </c>
      <c r="Q165" s="904">
        <v>43836</v>
      </c>
      <c r="R165" s="615">
        <f t="shared" si="37"/>
        <v>14.999999999999991</v>
      </c>
      <c r="S165" s="673">
        <f>IF(INDEX(Historical!$D$7:$D$1257,MATCH(B165,Historical!$B$7:$B$1281,0))=0,"n/a",(INDEX(Historical!$C$7:$C$1259,MATCH(B165,Historical!$B$7:$B$1281,0))/INDEX(Historical!$D$7:$D$1257,MATCH(B165,Historical!$B$7:$B$1281,0))-1)*100)</f>
        <v>14.999999999999991</v>
      </c>
      <c r="T165" s="673">
        <f>IF(INDEX(Historical!$F$7:$F$1250,MATCH(B165,Historical!$B$7:$B$1281,0))=0,"n/a",((INDEX(Historical!$C$7:$C$1259,MATCH(B165,Historical!$B$7:$B$1281,0))/INDEX(Historical!$F$7:$F$1250,MATCH(B165,Historical!$B$7:$B$1281,0)))^(1/3)-1)*100)</f>
        <v>11.038312101514535</v>
      </c>
      <c r="U165" s="673">
        <f>IF(INDEX(Historical!$H$7:$H$1250,MATCH(B165,Historical!$B$7:$B$1281,0))=0,"n/a",((INDEX(Historical!$C$7:$C$1259,MATCH(B165,Historical!$B$7:$B$1281,0))/INDEX(Historical!$H$7:$H$1250,MATCH(B165,Historical!$B$7:$B$1281,0)))^(1/5)-1)*100)</f>
        <v>9.8178833504654062</v>
      </c>
      <c r="V165" s="673">
        <f>IF(INDEX(Historical!$O$7:$O$1250,MATCH(B165,Historical!$B$7:$B$1281,0))=0,"n/a",((INDEX(Historical!$C$7:$C$1259,MATCH(B165,Historical!$B$7:$B$1281,0))/INDEX(Historical!$O$7:$O$1250,MATCH(B165,Historical!$B$7:$B$1281,0)))^(1/10)-1)*100)</f>
        <v>18.256749658914686</v>
      </c>
      <c r="W165" s="674">
        <f t="shared" si="38"/>
        <v>0.53776732079312817</v>
      </c>
      <c r="X165" s="675" t="str">
        <f t="shared" si="39"/>
        <v>n/a</v>
      </c>
      <c r="Y165" s="639"/>
      <c r="Z165" s="624">
        <f t="shared" si="40"/>
        <v>1533.3333333333333</v>
      </c>
      <c r="AA165" s="853">
        <f t="shared" si="41"/>
        <v>1058.4000000000001</v>
      </c>
      <c r="AB165" s="854">
        <v>9</v>
      </c>
      <c r="AC165" s="833">
        <v>0.15</v>
      </c>
      <c r="AD165" s="833">
        <v>172.05</v>
      </c>
      <c r="AE165" s="833">
        <v>3.1</v>
      </c>
      <c r="AF165" s="833">
        <v>3.72</v>
      </c>
      <c r="AG165" s="833">
        <v>0.4</v>
      </c>
      <c r="AH165" s="833">
        <v>-80.600000000000009</v>
      </c>
      <c r="AI165" s="833">
        <v>85.26</v>
      </c>
      <c r="AJ165" s="833">
        <v>-23.7</v>
      </c>
      <c r="AK165" s="833">
        <v>6</v>
      </c>
      <c r="AL165" s="845">
        <v>3040</v>
      </c>
      <c r="AM165" s="839">
        <v>1.4000000000000001</v>
      </c>
      <c r="AN165" s="833">
        <v>0</v>
      </c>
      <c r="AO165" s="711">
        <f t="shared" si="42"/>
        <v>-1047.1333890103308</v>
      </c>
      <c r="AP165" s="712">
        <f t="shared" si="43"/>
        <v>11.266610989669235</v>
      </c>
      <c r="AQ165" s="855">
        <f t="shared" si="44"/>
        <v>1222.8333228339843</v>
      </c>
      <c r="AR165" s="624">
        <f>INDEX(Historical!$C$7:$C$1259,MATCH(B165,Historical!$B$7:$B$1281,0))*IF(AH165="n/a",1.03,IF(AH165&lt;0,1.01,IF(AH165&gt;10,1.1,(1+AH165/100))))</f>
        <v>2.323</v>
      </c>
      <c r="AS165" s="853">
        <f t="shared" si="45"/>
        <v>2.5553000000000003</v>
      </c>
      <c r="AT165" s="853">
        <f t="shared" si="49"/>
        <v>2.7086180000000004</v>
      </c>
      <c r="AU165" s="853">
        <f t="shared" si="49"/>
        <v>2.8711350800000006</v>
      </c>
      <c r="AV165" s="853">
        <f t="shared" si="49"/>
        <v>3.0434031848000007</v>
      </c>
      <c r="AW165" s="624">
        <f t="shared" si="46"/>
        <v>13.501456264800002</v>
      </c>
      <c r="AX165" s="719">
        <f t="shared" si="47"/>
        <v>8.5043186349206366</v>
      </c>
      <c r="AY165" s="900">
        <v>0.55000000000000004</v>
      </c>
      <c r="AZ165" s="839">
        <v>50.239999999999995</v>
      </c>
      <c r="BA165" s="839">
        <v>-9.8000000000000007</v>
      </c>
      <c r="BB165" s="839">
        <v>2.71</v>
      </c>
      <c r="BC165" s="839">
        <v>13.98</v>
      </c>
      <c r="BE165" s="597">
        <v>2005</v>
      </c>
      <c r="BF165" s="865">
        <f t="shared" si="48"/>
        <v>1</v>
      </c>
      <c r="BG165" s="849">
        <v>0.3</v>
      </c>
    </row>
    <row r="166" spans="1:59" ht="11.25" customHeight="1" x14ac:dyDescent="0.2">
      <c r="A166" s="838" t="s">
        <v>1353</v>
      </c>
      <c r="B166" s="842" t="s">
        <v>1354</v>
      </c>
      <c r="C166" s="898" t="s">
        <v>108</v>
      </c>
      <c r="D166" s="898" t="s">
        <v>4273</v>
      </c>
      <c r="E166" s="705">
        <v>10</v>
      </c>
      <c r="F166" s="1139">
        <v>399</v>
      </c>
      <c r="G166" s="1139" t="s">
        <v>37</v>
      </c>
      <c r="H166" s="1139" t="s">
        <v>37</v>
      </c>
      <c r="I166" s="841">
        <v>147.16999999999999</v>
      </c>
      <c r="J166" s="624">
        <f t="shared" si="35"/>
        <v>2.4461507100631925</v>
      </c>
      <c r="K166" s="844">
        <v>0.9</v>
      </c>
      <c r="L166" s="854">
        <v>4</v>
      </c>
      <c r="M166" s="615">
        <f t="shared" si="36"/>
        <v>3.6</v>
      </c>
      <c r="N166" s="837" t="s">
        <v>160</v>
      </c>
      <c r="O166" s="706">
        <v>0.8</v>
      </c>
      <c r="P166" s="904">
        <v>43741</v>
      </c>
      <c r="Q166" s="904">
        <v>43769</v>
      </c>
      <c r="R166" s="615">
        <f t="shared" si="37"/>
        <v>12.499999999999996</v>
      </c>
      <c r="S166" s="673">
        <f>IF(INDEX(Historical!$D$7:$D$1257,MATCH(B166,Historical!$B$7:$B$1281,0))=0,"n/a",(INDEX(Historical!$C$7:$C$1259,MATCH(B166,Historical!$B$7:$B$1281,0))/INDEX(Historical!$D$7:$D$1257,MATCH(B166,Historical!$B$7:$B$1281,0))-1)*100)</f>
        <v>9.0909090909091042</v>
      </c>
      <c r="T166" s="673">
        <f>IF(INDEX(Historical!$F$7:$F$1250,MATCH(B166,Historical!$B$7:$B$1281,0))=0,"n/a",((INDEX(Historical!$C$7:$C$1259,MATCH(B166,Historical!$B$7:$B$1281,0))/INDEX(Historical!$F$7:$F$1250,MATCH(B166,Historical!$B$7:$B$1281,0)))^(1/3)-1)*100)</f>
        <v>20.843727005349997</v>
      </c>
      <c r="U166" s="673">
        <f>IF(INDEX(Historical!$H$7:$H$1250,MATCH(B166,Historical!$B$7:$B$1281,0))=0,"n/a",((INDEX(Historical!$C$7:$C$1259,MATCH(B166,Historical!$B$7:$B$1281,0))/INDEX(Historical!$H$7:$H$1250,MATCH(B166,Historical!$B$7:$B$1281,0)))^(1/5)-1)*100)</f>
        <v>16.465861577965679</v>
      </c>
      <c r="V166" s="673">
        <f>IF(INDEX(Historical!$O$7:$O$1250,MATCH(B166,Historical!$B$7:$B$1281,0))=0,"n/a",((INDEX(Historical!$C$7:$C$1259,MATCH(B166,Historical!$B$7:$B$1281,0))/INDEX(Historical!$O$7:$O$1250,MATCH(B166,Historical!$B$7:$B$1281,0)))^(1/10)-1)*100)</f>
        <v>33.5141362540313</v>
      </c>
      <c r="W166" s="674">
        <f t="shared" si="38"/>
        <v>0.49131093378499519</v>
      </c>
      <c r="X166" s="675">
        <f t="shared" si="39"/>
        <v>1.0832803669714264</v>
      </c>
      <c r="Y166" s="646" t="s">
        <v>4580</v>
      </c>
      <c r="Z166" s="624">
        <f t="shared" si="40"/>
        <v>40.494938132733402</v>
      </c>
      <c r="AA166" s="853">
        <f t="shared" si="41"/>
        <v>16.554555680539931</v>
      </c>
      <c r="AB166" s="854">
        <v>12</v>
      </c>
      <c r="AC166" s="833">
        <v>8.89</v>
      </c>
      <c r="AD166" s="833">
        <v>13.26</v>
      </c>
      <c r="AE166" s="833">
        <v>7.02</v>
      </c>
      <c r="AF166" s="833">
        <v>1.93</v>
      </c>
      <c r="AG166" s="833">
        <v>9.9</v>
      </c>
      <c r="AH166" s="833">
        <v>20.399999999999999</v>
      </c>
      <c r="AI166" s="833">
        <v>8</v>
      </c>
      <c r="AJ166" s="833">
        <v>15.2</v>
      </c>
      <c r="AK166" s="833">
        <v>1.28</v>
      </c>
      <c r="AL166" s="845">
        <v>453260</v>
      </c>
      <c r="AM166" s="839">
        <v>0.1</v>
      </c>
      <c r="AN166" s="833">
        <v>1.1599999999999999</v>
      </c>
      <c r="AO166" s="711">
        <f t="shared" si="42"/>
        <v>2.3574566074889418</v>
      </c>
      <c r="AP166" s="712">
        <f t="shared" si="43"/>
        <v>18.912012288028873</v>
      </c>
      <c r="AQ166" s="855">
        <f t="shared" si="44"/>
        <v>19.164298276589655</v>
      </c>
      <c r="AR166" s="624">
        <f>INDEX(Historical!$C$7:$C$1259,MATCH(B166,Historical!$B$7:$B$1281,0))*IF(AH166="n/a",1.03,IF(AH166&lt;0,1.01,IF(AH166&gt;10,1.1,(1+AH166/100))))</f>
        <v>3.9600000000000004</v>
      </c>
      <c r="AS166" s="853">
        <f t="shared" si="45"/>
        <v>4.2768000000000006</v>
      </c>
      <c r="AT166" s="853">
        <f t="shared" si="49"/>
        <v>4.3315430400000006</v>
      </c>
      <c r="AU166" s="853">
        <f t="shared" si="49"/>
        <v>4.3869867909120002</v>
      </c>
      <c r="AV166" s="853">
        <f t="shared" si="49"/>
        <v>4.443140221835673</v>
      </c>
      <c r="AW166" s="624">
        <f t="shared" si="46"/>
        <v>21.398470052747676</v>
      </c>
      <c r="AX166" s="719">
        <f t="shared" si="47"/>
        <v>14.539967420498524</v>
      </c>
      <c r="AY166" s="900">
        <v>1.21</v>
      </c>
      <c r="AZ166" s="839">
        <v>91.35</v>
      </c>
      <c r="BA166" s="839">
        <v>-4.99</v>
      </c>
      <c r="BB166" s="839">
        <v>9.76</v>
      </c>
      <c r="BC166" s="839">
        <v>34.1</v>
      </c>
      <c r="BE166" s="597">
        <v>2011</v>
      </c>
      <c r="BF166" s="865">
        <f t="shared" si="48"/>
        <v>0</v>
      </c>
      <c r="BG166" s="849">
        <v>0.8</v>
      </c>
    </row>
    <row r="167" spans="1:59" ht="11.25" customHeight="1" x14ac:dyDescent="0.2">
      <c r="A167" s="838" t="s">
        <v>644</v>
      </c>
      <c r="B167" s="842" t="s">
        <v>645</v>
      </c>
      <c r="C167" s="898" t="s">
        <v>128</v>
      </c>
      <c r="D167" s="898" t="s">
        <v>4262</v>
      </c>
      <c r="E167" s="705">
        <v>17</v>
      </c>
      <c r="F167" s="1139">
        <v>216</v>
      </c>
      <c r="G167" s="1139" t="s">
        <v>37</v>
      </c>
      <c r="H167" s="1139" t="s">
        <v>37</v>
      </c>
      <c r="I167" s="841">
        <v>57.71</v>
      </c>
      <c r="J167" s="624">
        <f t="shared" si="35"/>
        <v>3.9507884248830352</v>
      </c>
      <c r="K167" s="844">
        <v>0.56999999999999995</v>
      </c>
      <c r="L167" s="854">
        <v>4</v>
      </c>
      <c r="M167" s="615">
        <f t="shared" si="36"/>
        <v>2.2799999999999998</v>
      </c>
      <c r="N167" s="837" t="s">
        <v>148</v>
      </c>
      <c r="O167" s="706">
        <v>0.56000000000000005</v>
      </c>
      <c r="P167" s="904">
        <v>43707</v>
      </c>
      <c r="Q167" s="904">
        <v>43721</v>
      </c>
      <c r="R167" s="615">
        <f t="shared" si="37"/>
        <v>1.7857142857142672</v>
      </c>
      <c r="S167" s="673">
        <f>IF(INDEX(Historical!$D$7:$D$1257,MATCH(B167,Historical!$B$7:$B$1281,0))=0,"n/a",(INDEX(Historical!$C$7:$C$1259,MATCH(B167,Historical!$B$7:$B$1281,0))/INDEX(Historical!$D$7:$D$1257,MATCH(B167,Historical!$B$7:$B$1281,0))-1)*100)</f>
        <v>0.88495575221239076</v>
      </c>
      <c r="T167" s="673">
        <f>IF(INDEX(Historical!$F$7:$F$1250,MATCH(B167,Historical!$B$7:$B$1281,0))=0,"n/a",((INDEX(Historical!$C$7:$C$1259,MATCH(B167,Historical!$B$7:$B$1281,0))/INDEX(Historical!$F$7:$F$1250,MATCH(B167,Historical!$B$7:$B$1281,0)))^(1/3)-1)*100)</f>
        <v>2.45496171190136</v>
      </c>
      <c r="U167" s="673">
        <f>IF(INDEX(Historical!$H$7:$H$1250,MATCH(B167,Historical!$B$7:$B$1281,0))=0,"n/a",((INDEX(Historical!$C$7:$C$1259,MATCH(B167,Historical!$B$7:$B$1281,0))/INDEX(Historical!$H$7:$H$1250,MATCH(B167,Historical!$B$7:$B$1281,0)))^(1/5)-1)*100)</f>
        <v>2.8617553510468241</v>
      </c>
      <c r="V167" s="673">
        <f>IF(INDEX(Historical!$O$7:$O$1250,MATCH(B167,Historical!$B$7:$B$1281,0))=0,"n/a",((INDEX(Historical!$C$7:$C$1259,MATCH(B167,Historical!$B$7:$B$1281,0))/INDEX(Historical!$O$7:$O$1250,MATCH(B167,Historical!$B$7:$B$1281,0)))^(1/10)-1)*100)</f>
        <v>3.8678219643779377</v>
      </c>
      <c r="W167" s="674">
        <f t="shared" si="38"/>
        <v>0.73988807587400951</v>
      </c>
      <c r="X167" s="675">
        <f t="shared" si="39"/>
        <v>0.29201585214763509</v>
      </c>
      <c r="Y167" s="644" t="s">
        <v>4579</v>
      </c>
      <c r="Z167" s="624">
        <f t="shared" si="40"/>
        <v>61.290322580645153</v>
      </c>
      <c r="AA167" s="853">
        <f t="shared" si="41"/>
        <v>15.513440860215054</v>
      </c>
      <c r="AB167" s="854">
        <v>12</v>
      </c>
      <c r="AC167" s="833">
        <v>3.72</v>
      </c>
      <c r="AD167" s="833">
        <v>5.39</v>
      </c>
      <c r="AE167" s="833">
        <v>1.51</v>
      </c>
      <c r="AF167" s="833">
        <v>6.62</v>
      </c>
      <c r="AG167" s="833">
        <v>38.5</v>
      </c>
      <c r="AH167" s="833">
        <v>-26.5</v>
      </c>
      <c r="AI167" s="833">
        <v>4.32</v>
      </c>
      <c r="AJ167" s="833">
        <v>9.8000000000000007</v>
      </c>
      <c r="AK167" s="833">
        <v>2.93</v>
      </c>
      <c r="AL167" s="845">
        <v>20750</v>
      </c>
      <c r="AM167" s="839">
        <v>17.599999999999998</v>
      </c>
      <c r="AN167" s="833">
        <v>2.8</v>
      </c>
      <c r="AO167" s="711">
        <f t="shared" si="42"/>
        <v>-8.7008970842851951</v>
      </c>
      <c r="AP167" s="712">
        <f t="shared" si="43"/>
        <v>6.8125437759298588</v>
      </c>
      <c r="AQ167" s="855">
        <f t="shared" si="44"/>
        <v>113.64454227069541</v>
      </c>
      <c r="AR167" s="624">
        <f>INDEX(Historical!$C$7:$C$1259,MATCH(B167,Historical!$B$7:$B$1281,0))*IF(AH167="n/a",1.03,IF(AH167&lt;0,1.01,IF(AH167&gt;10,1.1,(1+AH167/100))))</f>
        <v>2.3028</v>
      </c>
      <c r="AS167" s="853">
        <f t="shared" si="45"/>
        <v>2.4022809599999997</v>
      </c>
      <c r="AT167" s="853">
        <f t="shared" ref="AT167:AV186" si="50">IF($AK167="n/a",1.03*AS167,IF($AK167&lt;0,1.01*AS167,IF($AK167&gt;10,1.1*AS167,(1+$AK167/100)*AS167)))</f>
        <v>2.472667792128</v>
      </c>
      <c r="AU167" s="853">
        <f t="shared" si="50"/>
        <v>2.5451169584373505</v>
      </c>
      <c r="AV167" s="853">
        <f t="shared" si="50"/>
        <v>2.6196888853195652</v>
      </c>
      <c r="AW167" s="624">
        <f t="shared" si="46"/>
        <v>12.342554595884916</v>
      </c>
      <c r="AX167" s="719">
        <f t="shared" si="47"/>
        <v>21.387202557416245</v>
      </c>
      <c r="AY167" s="900">
        <v>0.64</v>
      </c>
      <c r="AZ167" s="839">
        <v>9.59</v>
      </c>
      <c r="BA167" s="839">
        <v>-20.82</v>
      </c>
      <c r="BB167" s="839">
        <v>-3.38</v>
      </c>
      <c r="BC167" s="839">
        <v>-10.37</v>
      </c>
      <c r="BE167" s="597">
        <v>2004</v>
      </c>
      <c r="BF167" s="865">
        <f t="shared" si="48"/>
        <v>1</v>
      </c>
      <c r="BG167" s="849">
        <v>6</v>
      </c>
    </row>
    <row r="168" spans="1:59" ht="11.25" customHeight="1" x14ac:dyDescent="0.2">
      <c r="A168" s="831" t="s">
        <v>1357</v>
      </c>
      <c r="B168" s="842" t="s">
        <v>1358</v>
      </c>
      <c r="C168" s="898" t="s">
        <v>123</v>
      </c>
      <c r="D168" s="898" t="s">
        <v>4290</v>
      </c>
      <c r="E168" s="705">
        <v>10</v>
      </c>
      <c r="F168" s="1139">
        <v>445</v>
      </c>
      <c r="G168" s="1139" t="s">
        <v>106</v>
      </c>
      <c r="H168" s="1139" t="s">
        <v>106</v>
      </c>
      <c r="I168" s="841">
        <v>114.1</v>
      </c>
      <c r="J168" s="624">
        <f t="shared" si="35"/>
        <v>2.52410166520596</v>
      </c>
      <c r="K168" s="844">
        <v>0.72</v>
      </c>
      <c r="L168" s="854">
        <v>4</v>
      </c>
      <c r="M168" s="615">
        <f t="shared" si="36"/>
        <v>2.88</v>
      </c>
      <c r="N168" s="837" t="s">
        <v>107</v>
      </c>
      <c r="O168" s="706">
        <v>0.67</v>
      </c>
      <c r="P168" s="606">
        <v>44218</v>
      </c>
      <c r="Q168" s="606">
        <v>44239</v>
      </c>
      <c r="R168" s="615">
        <f t="shared" si="37"/>
        <v>7.4626865671641687</v>
      </c>
      <c r="S168" s="673">
        <f>IF(INDEX(Historical!$D$7:$D$1257,MATCH(B168,Historical!$B$7:$B$1281,0))=0,"n/a",(INDEX(Historical!$C$7:$C$1259,MATCH(B168,Historical!$B$7:$B$1281,0))/INDEX(Historical!$D$7:$D$1257,MATCH(B168,Historical!$B$7:$B$1281,0))-1)*100)</f>
        <v>11.66666666666667</v>
      </c>
      <c r="T168" s="673">
        <f>IF(INDEX(Historical!$F$7:$F$1250,MATCH(B168,Historical!$B$7:$B$1281,0))=0,"n/a",((INDEX(Historical!$C$7:$C$1259,MATCH(B168,Historical!$B$7:$B$1281,0))/INDEX(Historical!$F$7:$F$1250,MATCH(B168,Historical!$B$7:$B$1281,0)))^(1/3)-1)*100)</f>
        <v>10.247377144973324</v>
      </c>
      <c r="U168" s="673">
        <f>IF(INDEX(Historical!$H$7:$H$1250,MATCH(B168,Historical!$B$7:$B$1281,0))=0,"n/a",((INDEX(Historical!$C$7:$C$1259,MATCH(B168,Historical!$B$7:$B$1281,0))/INDEX(Historical!$H$7:$H$1250,MATCH(B168,Historical!$B$7:$B$1281,0)))^(1/5)-1)*100)</f>
        <v>10.867170108107892</v>
      </c>
      <c r="V168" s="673">
        <f>IF(INDEX(Historical!$O$7:$O$1250,MATCH(B168,Historical!$B$7:$B$1281,0))=0,"n/a",((INDEX(Historical!$C$7:$C$1259,MATCH(B168,Historical!$B$7:$B$1281,0))/INDEX(Historical!$O$7:$O$1250,MATCH(B168,Historical!$B$7:$B$1281,0)))^(1/10)-1)*100)</f>
        <v>10.811888433923533</v>
      </c>
      <c r="W168" s="674">
        <f t="shared" si="38"/>
        <v>1.005113045193003</v>
      </c>
      <c r="X168" s="675" t="str">
        <f t="shared" si="39"/>
        <v>n/a</v>
      </c>
      <c r="Y168" s="843"/>
      <c r="Z168" s="624">
        <f t="shared" si="40"/>
        <v>378.9473684210526</v>
      </c>
      <c r="AA168" s="853">
        <f t="shared" si="41"/>
        <v>150.13157894736841</v>
      </c>
      <c r="AB168" s="854">
        <v>12</v>
      </c>
      <c r="AC168" s="833">
        <v>0.76</v>
      </c>
      <c r="AD168" s="833" t="s">
        <v>136</v>
      </c>
      <c r="AE168" s="833">
        <v>1.36</v>
      </c>
      <c r="AF168" s="833">
        <v>2.57</v>
      </c>
      <c r="AG168" s="833">
        <v>1.7000000000000002</v>
      </c>
      <c r="AH168" s="834">
        <v>-29.7</v>
      </c>
      <c r="AI168" s="834">
        <v>50.27</v>
      </c>
      <c r="AJ168" s="833">
        <v>-0.2</v>
      </c>
      <c r="AK168" s="833">
        <v>-2.62</v>
      </c>
      <c r="AL168" s="845">
        <v>1720</v>
      </c>
      <c r="AM168" s="839">
        <v>1</v>
      </c>
      <c r="AN168" s="833">
        <v>1.18</v>
      </c>
      <c r="AO168" s="711">
        <f t="shared" si="42"/>
        <v>-136.74030717405455</v>
      </c>
      <c r="AP168" s="712">
        <f t="shared" si="43"/>
        <v>13.391271773313852</v>
      </c>
      <c r="AQ168" s="855">
        <f t="shared" si="44"/>
        <v>314.1058146548948</v>
      </c>
      <c r="AR168" s="624">
        <f>INDEX(Historical!$C$7:$C$1259,MATCH(B168,Historical!$B$7:$B$1281,0))*IF(AH168="n/a",1.03,IF(AH168&lt;0,1.01,IF(AH168&gt;10,1.1,(1+AH168/100))))</f>
        <v>2.7068000000000003</v>
      </c>
      <c r="AS168" s="853">
        <f t="shared" si="45"/>
        <v>2.9774800000000008</v>
      </c>
      <c r="AT168" s="853">
        <f t="shared" si="50"/>
        <v>3.007254800000001</v>
      </c>
      <c r="AU168" s="853">
        <f t="shared" si="50"/>
        <v>3.0373273480000011</v>
      </c>
      <c r="AV168" s="853">
        <f t="shared" si="50"/>
        <v>3.0677006214800011</v>
      </c>
      <c r="AW168" s="624">
        <f t="shared" si="46"/>
        <v>14.796562769480005</v>
      </c>
      <c r="AX168" s="719">
        <f t="shared" si="47"/>
        <v>12.968065529780898</v>
      </c>
      <c r="AY168" s="900">
        <v>1.33</v>
      </c>
      <c r="AZ168" s="839">
        <v>125.99000000000001</v>
      </c>
      <c r="BA168" s="839">
        <v>-7.51</v>
      </c>
      <c r="BB168" s="839">
        <v>12.32</v>
      </c>
      <c r="BC168" s="839">
        <v>48.38</v>
      </c>
      <c r="BE168" s="597">
        <v>2012</v>
      </c>
      <c r="BF168" s="865">
        <f t="shared" si="48"/>
        <v>0</v>
      </c>
      <c r="BG168" s="849">
        <v>0.70000000000000007</v>
      </c>
    </row>
    <row r="169" spans="1:59" ht="11.25" customHeight="1" x14ac:dyDescent="0.2">
      <c r="A169" s="831" t="s">
        <v>1367</v>
      </c>
      <c r="B169" s="842" t="s">
        <v>1368</v>
      </c>
      <c r="C169" s="898" t="s">
        <v>108</v>
      </c>
      <c r="D169" s="898" t="s">
        <v>4273</v>
      </c>
      <c r="E169" s="705">
        <v>10</v>
      </c>
      <c r="F169" s="1139">
        <v>393</v>
      </c>
      <c r="G169" s="1139" t="s">
        <v>37</v>
      </c>
      <c r="H169" s="1139" t="s">
        <v>115</v>
      </c>
      <c r="I169" s="841">
        <v>20.14</v>
      </c>
      <c r="J169" s="624">
        <f t="shared" si="35"/>
        <v>3.6742800397219466</v>
      </c>
      <c r="K169" s="844">
        <v>0.185</v>
      </c>
      <c r="L169" s="854">
        <v>4</v>
      </c>
      <c r="M169" s="615">
        <f t="shared" si="36"/>
        <v>0.74</v>
      </c>
      <c r="N169" s="837" t="s">
        <v>148</v>
      </c>
      <c r="O169" s="706">
        <v>0.17</v>
      </c>
      <c r="P169" s="904">
        <v>43703</v>
      </c>
      <c r="Q169" s="904">
        <v>43721</v>
      </c>
      <c r="R169" s="615">
        <f t="shared" si="37"/>
        <v>8.8235294117646959</v>
      </c>
      <c r="S169" s="673">
        <f>IF(INDEX(Historical!$D$7:$D$1257,MATCH(B169,Historical!$B$7:$B$1281,0))=0,"n/a",(INDEX(Historical!$C$7:$C$1259,MATCH(B169,Historical!$B$7:$B$1281,0))/INDEX(Historical!$D$7:$D$1257,MATCH(B169,Historical!$B$7:$B$1281,0))-1)*100)</f>
        <v>7.2463768115942129</v>
      </c>
      <c r="T169" s="673">
        <f>IF(INDEX(Historical!$F$7:$F$1250,MATCH(B169,Historical!$B$7:$B$1281,0))=0,"n/a",((INDEX(Historical!$C$7:$C$1259,MATCH(B169,Historical!$B$7:$B$1281,0))/INDEX(Historical!$F$7:$F$1250,MATCH(B169,Historical!$B$7:$B$1281,0)))^(1/3)-1)*100)</f>
        <v>24.87707213199899</v>
      </c>
      <c r="U169" s="673">
        <f>IF(INDEX(Historical!$H$7:$H$1250,MATCH(B169,Historical!$B$7:$B$1281,0))=0,"n/a",((INDEX(Historical!$C$7:$C$1259,MATCH(B169,Historical!$B$7:$B$1281,0))/INDEX(Historical!$H$7:$H$1250,MATCH(B169,Historical!$B$7:$B$1281,0)))^(1/5)-1)*100)</f>
        <v>20.605397494008315</v>
      </c>
      <c r="V169" s="673">
        <f>IF(INDEX(Historical!$O$7:$O$1250,MATCH(B169,Historical!$B$7:$B$1281,0))=0,"n/a",((INDEX(Historical!$C$7:$C$1259,MATCH(B169,Historical!$B$7:$B$1281,0))/INDEX(Historical!$O$7:$O$1250,MATCH(B169,Historical!$B$7:$B$1281,0)))^(1/10)-1)*100)</f>
        <v>33.880452897178358</v>
      </c>
      <c r="W169" s="674">
        <f t="shared" si="38"/>
        <v>0.60817951745044052</v>
      </c>
      <c r="X169" s="675">
        <f t="shared" si="39"/>
        <v>2.2894886104453684</v>
      </c>
      <c r="Y169" s="644" t="s">
        <v>4580</v>
      </c>
      <c r="Z169" s="624">
        <f t="shared" si="40"/>
        <v>59.199999999999996</v>
      </c>
      <c r="AA169" s="853">
        <f t="shared" si="41"/>
        <v>16.112000000000002</v>
      </c>
      <c r="AB169" s="854">
        <v>12</v>
      </c>
      <c r="AC169" s="833">
        <v>1.25</v>
      </c>
      <c r="AD169" s="833">
        <v>1.45</v>
      </c>
      <c r="AE169" s="833">
        <v>4.17</v>
      </c>
      <c r="AF169" s="833">
        <v>1.26</v>
      </c>
      <c r="AG169" s="833">
        <v>7.1</v>
      </c>
      <c r="AH169" s="833">
        <v>-5.5</v>
      </c>
      <c r="AI169" s="833">
        <v>0.16</v>
      </c>
      <c r="AJ169" s="833">
        <v>9</v>
      </c>
      <c r="AK169" s="833">
        <v>11.4</v>
      </c>
      <c r="AL169" s="845">
        <v>19520</v>
      </c>
      <c r="AM169" s="839">
        <v>0.1</v>
      </c>
      <c r="AN169" s="833">
        <v>0.8</v>
      </c>
      <c r="AO169" s="711">
        <f t="shared" si="42"/>
        <v>8.1676775337302594</v>
      </c>
      <c r="AP169" s="712">
        <f t="shared" si="43"/>
        <v>24.279677533730261</v>
      </c>
      <c r="AQ169" s="855">
        <f t="shared" si="44"/>
        <v>-5.0120007579904762</v>
      </c>
      <c r="AR169" s="624">
        <f>INDEX(Historical!$C$7:$C$1259,MATCH(B169,Historical!$B$7:$B$1281,0))*IF(AH169="n/a",1.03,IF(AH169&lt;0,1.01,IF(AH169&gt;10,1.1,(1+AH169/100))))</f>
        <v>0.74739999999999995</v>
      </c>
      <c r="AS169" s="853">
        <f t="shared" si="45"/>
        <v>0.74859584000000001</v>
      </c>
      <c r="AT169" s="853">
        <f t="shared" si="50"/>
        <v>0.82345542400000005</v>
      </c>
      <c r="AU169" s="853">
        <f t="shared" si="50"/>
        <v>0.90580096640000007</v>
      </c>
      <c r="AV169" s="853">
        <f t="shared" si="50"/>
        <v>0.99638106304000018</v>
      </c>
      <c r="AW169" s="624">
        <f t="shared" si="46"/>
        <v>4.22163329344</v>
      </c>
      <c r="AX169" s="719">
        <f t="shared" si="47"/>
        <v>20.961436412313802</v>
      </c>
      <c r="AY169" s="900">
        <v>1.55</v>
      </c>
      <c r="AZ169" s="839">
        <v>170.34</v>
      </c>
      <c r="BA169" s="839">
        <v>-7.66</v>
      </c>
      <c r="BB169" s="839">
        <v>12.540000000000001</v>
      </c>
      <c r="BC169" s="839">
        <v>42.27</v>
      </c>
      <c r="BE169" s="597">
        <v>2011</v>
      </c>
      <c r="BF169" s="865">
        <f t="shared" si="48"/>
        <v>0</v>
      </c>
      <c r="BG169" s="849">
        <v>0.70000000000000007</v>
      </c>
    </row>
    <row r="170" spans="1:59" ht="11.25" customHeight="1" x14ac:dyDescent="0.2">
      <c r="A170" s="831" t="s">
        <v>1375</v>
      </c>
      <c r="B170" s="842" t="s">
        <v>1376</v>
      </c>
      <c r="C170" s="898" t="s">
        <v>4127</v>
      </c>
      <c r="D170" s="898" t="s">
        <v>4261</v>
      </c>
      <c r="E170" s="705">
        <v>11</v>
      </c>
      <c r="F170" s="1139">
        <v>329</v>
      </c>
      <c r="G170" s="1139" t="s">
        <v>106</v>
      </c>
      <c r="H170" s="1139" t="s">
        <v>106</v>
      </c>
      <c r="I170" s="841">
        <v>311.23</v>
      </c>
      <c r="J170" s="624">
        <f t="shared" si="35"/>
        <v>1.1567008321819874</v>
      </c>
      <c r="K170" s="844">
        <v>0.9</v>
      </c>
      <c r="L170" s="854">
        <v>4</v>
      </c>
      <c r="M170" s="615">
        <f t="shared" si="36"/>
        <v>3.6</v>
      </c>
      <c r="N170" s="837" t="s">
        <v>119</v>
      </c>
      <c r="O170" s="706">
        <v>0.85</v>
      </c>
      <c r="P170" s="606">
        <v>44057</v>
      </c>
      <c r="Q170" s="606">
        <v>44075</v>
      </c>
      <c r="R170" s="615">
        <f t="shared" si="37"/>
        <v>5.8823529411764763</v>
      </c>
      <c r="S170" s="673">
        <f>IF(INDEX(Historical!$D$7:$D$1257,MATCH(B170,Historical!$B$7:$B$1281,0))=0,"n/a",(INDEX(Historical!$C$7:$C$1259,MATCH(B170,Historical!$B$7:$B$1281,0))/INDEX(Historical!$D$7:$D$1257,MATCH(B170,Historical!$B$7:$B$1281,0))-1)*100)</f>
        <v>12.903225806451601</v>
      </c>
      <c r="T170" s="673">
        <f>IF(INDEX(Historical!$F$7:$F$1250,MATCH(B170,Historical!$B$7:$B$1281,0))=0,"n/a",((INDEX(Historical!$C$7:$C$1259,MATCH(B170,Historical!$B$7:$B$1281,0))/INDEX(Historical!$F$7:$F$1250,MATCH(B170,Historical!$B$7:$B$1281,0)))^(1/3)-1)*100)</f>
        <v>15.696406050389111</v>
      </c>
      <c r="U170" s="673">
        <f>IF(INDEX(Historical!$H$7:$H$1250,MATCH(B170,Historical!$B$7:$B$1281,0))=0,"n/a",((INDEX(Historical!$C$7:$C$1259,MATCH(B170,Historical!$B$7:$B$1281,0))/INDEX(Historical!$H$7:$H$1250,MATCH(B170,Historical!$B$7:$B$1281,0)))^(1/5)-1)*100)</f>
        <v>11.400611657054238</v>
      </c>
      <c r="V170" s="673">
        <f>IF(INDEX(Historical!$O$7:$O$1250,MATCH(B170,Historical!$B$7:$B$1281,0))=0,"n/a",((INDEX(Historical!$C$7:$C$1259,MATCH(B170,Historical!$B$7:$B$1281,0))/INDEX(Historical!$O$7:$O$1250,MATCH(B170,Historical!$B$7:$B$1281,0)))^(1/10)-1)*100)</f>
        <v>15.9038349189893</v>
      </c>
      <c r="W170" s="674">
        <f t="shared" si="38"/>
        <v>0.71684670490648894</v>
      </c>
      <c r="X170" s="675">
        <f t="shared" si="39"/>
        <v>0.40571571733289102</v>
      </c>
      <c r="Y170" s="637"/>
      <c r="Z170" s="624">
        <f t="shared" si="40"/>
        <v>41.095890410958908</v>
      </c>
      <c r="AA170" s="853">
        <f t="shared" si="41"/>
        <v>35.528538812785392</v>
      </c>
      <c r="AB170" s="854">
        <v>6</v>
      </c>
      <c r="AC170" s="833">
        <v>8.76</v>
      </c>
      <c r="AD170" s="833">
        <v>2.2000000000000002</v>
      </c>
      <c r="AE170" s="833">
        <v>7.6</v>
      </c>
      <c r="AF170" s="833">
        <v>16.02</v>
      </c>
      <c r="AG170" s="834">
        <v>51.300000000000004</v>
      </c>
      <c r="AH170" s="833">
        <v>4.5</v>
      </c>
      <c r="AI170" s="833">
        <v>6.69</v>
      </c>
      <c r="AJ170" s="833">
        <v>28.1</v>
      </c>
      <c r="AK170" s="833">
        <v>15.809999999999999</v>
      </c>
      <c r="AL170" s="845">
        <v>46180</v>
      </c>
      <c r="AM170" s="839">
        <v>0.4</v>
      </c>
      <c r="AN170" s="834">
        <v>1.18</v>
      </c>
      <c r="AO170" s="711">
        <f t="shared" si="42"/>
        <v>-22.971226323549168</v>
      </c>
      <c r="AP170" s="712">
        <f t="shared" si="43"/>
        <v>12.557312489236226</v>
      </c>
      <c r="AQ170" s="855">
        <f t="shared" si="44"/>
        <v>402.95446746900654</v>
      </c>
      <c r="AR170" s="624">
        <f>INDEX(Historical!$C$7:$C$1259,MATCH(B170,Historical!$B$7:$B$1281,0))*IF(AH170="n/a",1.03,IF(AH170&lt;0,1.01,IF(AH170&gt;10,1.1,(1+AH170/100))))</f>
        <v>3.6574999999999998</v>
      </c>
      <c r="AS170" s="853">
        <f t="shared" si="45"/>
        <v>3.9021867499999994</v>
      </c>
      <c r="AT170" s="853">
        <f t="shared" si="50"/>
        <v>4.2924054249999992</v>
      </c>
      <c r="AU170" s="853">
        <f t="shared" si="50"/>
        <v>4.7216459674999998</v>
      </c>
      <c r="AV170" s="853">
        <f t="shared" si="50"/>
        <v>5.1938105642500005</v>
      </c>
      <c r="AW170" s="624">
        <f t="shared" si="46"/>
        <v>21.767548706749999</v>
      </c>
      <c r="AX170" s="719">
        <f t="shared" si="47"/>
        <v>6.9940393621276868</v>
      </c>
      <c r="AY170" s="900">
        <v>1.29</v>
      </c>
      <c r="AZ170" s="839">
        <v>182.45</v>
      </c>
      <c r="BA170" s="839">
        <v>-9.0499999999999989</v>
      </c>
      <c r="BB170" s="839">
        <v>7.33</v>
      </c>
      <c r="BC170" s="839">
        <v>38</v>
      </c>
      <c r="BE170" s="597">
        <v>2010</v>
      </c>
      <c r="BF170" s="865">
        <f t="shared" si="48"/>
        <v>0</v>
      </c>
      <c r="BG170" s="849">
        <v>14.7</v>
      </c>
    </row>
    <row r="171" spans="1:59" ht="11.25" customHeight="1" x14ac:dyDescent="0.2">
      <c r="A171" s="838" t="s">
        <v>646</v>
      </c>
      <c r="B171" s="842" t="s">
        <v>647</v>
      </c>
      <c r="C171" s="898" t="s">
        <v>128</v>
      </c>
      <c r="D171" s="898" t="s">
        <v>4270</v>
      </c>
      <c r="E171" s="705">
        <v>15</v>
      </c>
      <c r="F171" s="1139">
        <v>255</v>
      </c>
      <c r="G171" s="1139" t="s">
        <v>106</v>
      </c>
      <c r="H171" s="1139" t="s">
        <v>106</v>
      </c>
      <c r="I171" s="841">
        <v>32.21</v>
      </c>
      <c r="J171" s="624">
        <f t="shared" si="35"/>
        <v>2.2353306426575599</v>
      </c>
      <c r="K171" s="844">
        <v>0.18</v>
      </c>
      <c r="L171" s="854">
        <v>4</v>
      </c>
      <c r="M171" s="615">
        <f t="shared" si="36"/>
        <v>0.72</v>
      </c>
      <c r="N171" s="837" t="s">
        <v>119</v>
      </c>
      <c r="O171" s="706">
        <v>0.16</v>
      </c>
      <c r="P171" s="606">
        <v>44056</v>
      </c>
      <c r="Q171" s="606">
        <v>44075</v>
      </c>
      <c r="R171" s="615">
        <f t="shared" si="37"/>
        <v>12.499999999999993</v>
      </c>
      <c r="S171" s="673">
        <f>IF(INDEX(Historical!$D$7:$D$1257,MATCH(B171,Historical!$B$7:$B$1281,0))=0,"n/a",(INDEX(Historical!$C$7:$C$1259,MATCH(B171,Historical!$B$7:$B$1281,0))/INDEX(Historical!$D$7:$D$1257,MATCH(B171,Historical!$B$7:$B$1281,0))-1)*100)</f>
        <v>13.333333333333353</v>
      </c>
      <c r="T171" s="673">
        <f>IF(INDEX(Historical!$F$7:$F$1250,MATCH(B171,Historical!$B$7:$B$1281,0))=0,"n/a",((INDEX(Historical!$C$7:$C$1259,MATCH(B171,Historical!$B$7:$B$1281,0))/INDEX(Historical!$F$7:$F$1250,MATCH(B171,Historical!$B$7:$B$1281,0)))^(1/3)-1)*100)</f>
        <v>11.541790311138712</v>
      </c>
      <c r="U171" s="673">
        <f>IF(INDEX(Historical!$H$7:$H$1250,MATCH(B171,Historical!$B$7:$B$1281,0))=0,"n/a",((INDEX(Historical!$C$7:$C$1259,MATCH(B171,Historical!$B$7:$B$1281,0))/INDEX(Historical!$H$7:$H$1250,MATCH(B171,Historical!$B$7:$B$1281,0)))^(1/5)-1)*100)</f>
        <v>11.476253223303058</v>
      </c>
      <c r="V171" s="673">
        <f>IF(INDEX(Historical!$O$7:$O$1250,MATCH(B171,Historical!$B$7:$B$1281,0))=0,"n/a",((INDEX(Historical!$C$7:$C$1259,MATCH(B171,Historical!$B$7:$B$1281,0))/INDEX(Historical!$O$7:$O$1250,MATCH(B171,Historical!$B$7:$B$1281,0)))^(1/10)-1)*100)</f>
        <v>13.304570831141005</v>
      </c>
      <c r="W171" s="674">
        <f t="shared" si="38"/>
        <v>0.86257973811838096</v>
      </c>
      <c r="X171" s="675">
        <f t="shared" si="39"/>
        <v>3.5863291322822053</v>
      </c>
      <c r="Y171" s="637"/>
      <c r="Z171" s="624">
        <f t="shared" si="40"/>
        <v>19.2</v>
      </c>
      <c r="AA171" s="853">
        <f t="shared" si="41"/>
        <v>8.5893333333333342</v>
      </c>
      <c r="AB171" s="854">
        <v>1</v>
      </c>
      <c r="AC171" s="833">
        <v>3.75</v>
      </c>
      <c r="AD171" s="833">
        <v>1.08</v>
      </c>
      <c r="AE171" s="833">
        <v>0.19</v>
      </c>
      <c r="AF171" s="833">
        <v>2.4900000000000002</v>
      </c>
      <c r="AG171" s="833">
        <v>31.2</v>
      </c>
      <c r="AH171" s="833">
        <v>-45.800000000000004</v>
      </c>
      <c r="AI171" s="833">
        <v>-19.97</v>
      </c>
      <c r="AJ171" s="833">
        <v>3.2</v>
      </c>
      <c r="AK171" s="833">
        <v>8.0399999999999991</v>
      </c>
      <c r="AL171" s="845">
        <v>24540</v>
      </c>
      <c r="AM171" s="839">
        <v>0.2</v>
      </c>
      <c r="AN171" s="833">
        <v>1.34</v>
      </c>
      <c r="AO171" s="711">
        <f t="shared" si="42"/>
        <v>5.1222505326272838</v>
      </c>
      <c r="AP171" s="712">
        <f t="shared" si="43"/>
        <v>13.711583865960618</v>
      </c>
      <c r="AQ171" s="855">
        <f t="shared" si="44"/>
        <v>-2.5036980758301297</v>
      </c>
      <c r="AR171" s="624">
        <f>INDEX(Historical!$C$7:$C$1259,MATCH(B171,Historical!$B$7:$B$1281,0))*IF(AH171="n/a",1.03,IF(AH171&lt;0,1.01,IF(AH171&gt;10,1.1,(1+AH171/100))))</f>
        <v>0.68680000000000008</v>
      </c>
      <c r="AS171" s="853">
        <f t="shared" si="45"/>
        <v>0.69366800000000006</v>
      </c>
      <c r="AT171" s="853">
        <f t="shared" si="50"/>
        <v>0.74943890720000006</v>
      </c>
      <c r="AU171" s="853">
        <f t="shared" si="50"/>
        <v>0.80969379533888008</v>
      </c>
      <c r="AV171" s="853">
        <f t="shared" si="50"/>
        <v>0.87479317648412602</v>
      </c>
      <c r="AW171" s="624">
        <f t="shared" si="46"/>
        <v>3.8143938790230059</v>
      </c>
      <c r="AX171" s="719">
        <f t="shared" si="47"/>
        <v>11.842266001313275</v>
      </c>
      <c r="AY171" s="900">
        <v>0.3</v>
      </c>
      <c r="AZ171" s="839">
        <v>19.03</v>
      </c>
      <c r="BA171" s="839">
        <v>-25.080000000000002</v>
      </c>
      <c r="BB171" s="839">
        <v>-2.0699999999999998</v>
      </c>
      <c r="BC171" s="839">
        <v>-3.35</v>
      </c>
      <c r="BE171" s="597">
        <v>2006</v>
      </c>
      <c r="BF171" s="865">
        <f t="shared" si="48"/>
        <v>1</v>
      </c>
      <c r="BG171" s="849">
        <v>6.3</v>
      </c>
    </row>
    <row r="172" spans="1:59" ht="11.25" customHeight="1" x14ac:dyDescent="0.2">
      <c r="A172" s="838" t="s">
        <v>1363</v>
      </c>
      <c r="B172" s="842" t="s">
        <v>1364</v>
      </c>
      <c r="C172" s="898" t="s">
        <v>4254</v>
      </c>
      <c r="D172" s="898" t="s">
        <v>4284</v>
      </c>
      <c r="E172" s="705">
        <v>10</v>
      </c>
      <c r="F172" s="1139">
        <v>401</v>
      </c>
      <c r="G172" s="1139" t="s">
        <v>106</v>
      </c>
      <c r="H172" s="1139" t="s">
        <v>106</v>
      </c>
      <c r="I172" s="841">
        <v>18.760000000000002</v>
      </c>
      <c r="J172" s="624">
        <f t="shared" si="35"/>
        <v>4.6908315565031975</v>
      </c>
      <c r="K172" s="844">
        <v>0.22</v>
      </c>
      <c r="L172" s="854">
        <v>4</v>
      </c>
      <c r="M172" s="615">
        <f t="shared" si="36"/>
        <v>0.88</v>
      </c>
      <c r="N172" s="837" t="s">
        <v>264</v>
      </c>
      <c r="O172" s="706">
        <v>0.21</v>
      </c>
      <c r="P172" s="904">
        <v>43824</v>
      </c>
      <c r="Q172" s="904">
        <v>43831</v>
      </c>
      <c r="R172" s="615">
        <f t="shared" si="37"/>
        <v>4.7619047619047663</v>
      </c>
      <c r="S172" s="673">
        <f>IF(INDEX(Historical!$D$7:$D$1257,MATCH(B172,Historical!$B$7:$B$1281,0))=0,"n/a",(INDEX(Historical!$C$7:$C$1259,MATCH(B172,Historical!$B$7:$B$1281,0))/INDEX(Historical!$D$7:$D$1257,MATCH(B172,Historical!$B$7:$B$1281,0))-1)*100)</f>
        <v>4.7619047619047672</v>
      </c>
      <c r="T172" s="673">
        <f>IF(INDEX(Historical!$F$7:$F$1250,MATCH(B172,Historical!$B$7:$B$1281,0))=0,"n/a",((INDEX(Historical!$C$7:$C$1259,MATCH(B172,Historical!$B$7:$B$1281,0))/INDEX(Historical!$F$7:$F$1250,MATCH(B172,Historical!$B$7:$B$1281,0)))^(1/3)-1)*100)</f>
        <v>8.9744250818549531</v>
      </c>
      <c r="U172" s="673">
        <f>IF(INDEX(Historical!$H$7:$H$1250,MATCH(B172,Historical!$B$7:$B$1281,0))=0,"n/a",((INDEX(Historical!$C$7:$C$1259,MATCH(B172,Historical!$B$7:$B$1281,0))/INDEX(Historical!$H$7:$H$1250,MATCH(B172,Historical!$B$7:$B$1281,0)))^(1/5)-1)*100)</f>
        <v>14.354703364926591</v>
      </c>
      <c r="V172" s="673" t="str">
        <f>IF(INDEX(Historical!$O$7:$O$1250,MATCH(B172,Historical!$B$7:$B$1281,0))=0,"n/a",((INDEX(Historical!$C$7:$C$1259,MATCH(B172,Historical!$B$7:$B$1281,0))/INDEX(Historical!$O$7:$O$1250,MATCH(B172,Historical!$B$7:$B$1281,0)))^(1/10)-1)*100)</f>
        <v>n/a</v>
      </c>
      <c r="W172" s="674" t="str">
        <f t="shared" si="38"/>
        <v>n/a</v>
      </c>
      <c r="X172" s="675">
        <f t="shared" si="39"/>
        <v>0.22605832070750537</v>
      </c>
      <c r="Y172" s="634"/>
      <c r="Z172" s="624">
        <f t="shared" si="40"/>
        <v>157.14285714285714</v>
      </c>
      <c r="AA172" s="853">
        <f t="shared" si="41"/>
        <v>33.5</v>
      </c>
      <c r="AB172" s="854">
        <v>12</v>
      </c>
      <c r="AC172" s="833">
        <v>0.56000000000000005</v>
      </c>
      <c r="AD172" s="833" t="s">
        <v>136</v>
      </c>
      <c r="AE172" s="833">
        <v>5.46</v>
      </c>
      <c r="AF172" s="833">
        <v>2.2200000000000002</v>
      </c>
      <c r="AG172" s="833">
        <v>6.3</v>
      </c>
      <c r="AH172" s="834">
        <v>53.5</v>
      </c>
      <c r="AI172" s="834">
        <v>85.399999999999991</v>
      </c>
      <c r="AJ172" s="833">
        <v>63.5</v>
      </c>
      <c r="AK172" s="833" t="s">
        <v>136</v>
      </c>
      <c r="AL172" s="845">
        <v>2660</v>
      </c>
      <c r="AM172" s="839">
        <v>7.0000000000000009</v>
      </c>
      <c r="AN172" s="833">
        <v>4.3</v>
      </c>
      <c r="AO172" s="711">
        <f t="shared" si="42"/>
        <v>-14.454465078570212</v>
      </c>
      <c r="AP172" s="712">
        <f t="shared" si="43"/>
        <v>19.045534921429788</v>
      </c>
      <c r="AQ172" s="855">
        <f t="shared" si="44"/>
        <v>81.805757151233621</v>
      </c>
      <c r="AR172" s="624">
        <f>INDEX(Historical!$C$7:$C$1259,MATCH(B172,Historical!$B$7:$B$1281,0))*IF(AH172="n/a",1.03,IF(AH172&lt;0,1.01,IF(AH172&gt;10,1.1,(1+AH172/100))))</f>
        <v>0.96800000000000008</v>
      </c>
      <c r="AS172" s="853">
        <f t="shared" si="45"/>
        <v>1.0648000000000002</v>
      </c>
      <c r="AT172" s="853">
        <f t="shared" si="50"/>
        <v>1.0967440000000002</v>
      </c>
      <c r="AU172" s="853">
        <f t="shared" si="50"/>
        <v>1.1296463200000002</v>
      </c>
      <c r="AV172" s="853">
        <f t="shared" si="50"/>
        <v>1.1635357096000003</v>
      </c>
      <c r="AW172" s="624">
        <f t="shared" si="46"/>
        <v>5.4227260296000015</v>
      </c>
      <c r="AX172" s="719">
        <f t="shared" si="47"/>
        <v>28.905789070362481</v>
      </c>
      <c r="AY172" s="900">
        <v>1.18</v>
      </c>
      <c r="AZ172" s="839">
        <v>70.86</v>
      </c>
      <c r="BA172" s="839">
        <v>-12.740000000000002</v>
      </c>
      <c r="BB172" s="839">
        <v>5.42</v>
      </c>
      <c r="BC172" s="839">
        <v>19.57</v>
      </c>
      <c r="BE172" s="597">
        <v>2011</v>
      </c>
      <c r="BF172" s="865">
        <f t="shared" si="48"/>
        <v>0</v>
      </c>
      <c r="BG172" s="849">
        <v>1.0999999999999999</v>
      </c>
    </row>
    <row r="173" spans="1:59" ht="11.25" customHeight="1" x14ac:dyDescent="0.2">
      <c r="A173" s="838" t="s">
        <v>742</v>
      </c>
      <c r="B173" s="842" t="s">
        <v>743</v>
      </c>
      <c r="C173" s="898" t="s">
        <v>123</v>
      </c>
      <c r="D173" s="898" t="s">
        <v>4109</v>
      </c>
      <c r="E173" s="705">
        <v>13</v>
      </c>
      <c r="F173" s="1139">
        <v>278</v>
      </c>
      <c r="G173" s="1139" t="s">
        <v>37</v>
      </c>
      <c r="H173" s="1139" t="s">
        <v>37</v>
      </c>
      <c r="I173" s="841">
        <v>282.38</v>
      </c>
      <c r="J173" s="624">
        <f t="shared" si="35"/>
        <v>0.55952971173595867</v>
      </c>
      <c r="K173" s="844">
        <v>0.39500000000000002</v>
      </c>
      <c r="L173" s="854">
        <v>4</v>
      </c>
      <c r="M173" s="615">
        <f t="shared" si="36"/>
        <v>1.58</v>
      </c>
      <c r="N173" s="837" t="s">
        <v>160</v>
      </c>
      <c r="O173" s="706">
        <v>0.38500000000000001</v>
      </c>
      <c r="P173" s="606">
        <v>44119</v>
      </c>
      <c r="Q173" s="606">
        <v>44134</v>
      </c>
      <c r="R173" s="615">
        <f t="shared" si="37"/>
        <v>2.5974025974025996</v>
      </c>
      <c r="S173" s="673">
        <f>IF(INDEX(Historical!$D$7:$D$1257,MATCH(B173,Historical!$B$7:$B$1281,0))=0,"n/a",(INDEX(Historical!$C$7:$C$1259,MATCH(B173,Historical!$B$7:$B$1281,0))/INDEX(Historical!$D$7:$D$1257,MATCH(B173,Historical!$B$7:$B$1281,0))-1)*100)</f>
        <v>2.6490066225165476</v>
      </c>
      <c r="T173" s="673">
        <f>IF(INDEX(Historical!$F$7:$F$1250,MATCH(B173,Historical!$B$7:$B$1281,0))=0,"n/a",((INDEX(Historical!$C$7:$C$1259,MATCH(B173,Historical!$B$7:$B$1281,0))/INDEX(Historical!$F$7:$F$1250,MATCH(B173,Historical!$B$7:$B$1281,0)))^(1/3)-1)*100)</f>
        <v>3.450966906825137</v>
      </c>
      <c r="U173" s="673">
        <f>IF(INDEX(Historical!$H$7:$H$1250,MATCH(B173,Historical!$B$7:$B$1281,0))=0,"n/a",((INDEX(Historical!$C$7:$C$1259,MATCH(B173,Historical!$B$7:$B$1281,0))/INDEX(Historical!$H$7:$H$1250,MATCH(B173,Historical!$B$7:$B$1281,0)))^(1/5)-1)*100)</f>
        <v>4.5639552591273169</v>
      </c>
      <c r="V173" s="673">
        <f>IF(INDEX(Historical!$O$7:$O$1250,MATCH(B173,Historical!$B$7:$B$1281,0))=0,"n/a",((INDEX(Historical!$C$7:$C$1259,MATCH(B173,Historical!$B$7:$B$1281,0))/INDEX(Historical!$O$7:$O$1250,MATCH(B173,Historical!$B$7:$B$1281,0)))^(1/10)-1)*100)</f>
        <v>5.2409779148925306</v>
      </c>
      <c r="W173" s="674">
        <f t="shared" si="38"/>
        <v>0.87082131106841409</v>
      </c>
      <c r="X173" s="675" t="str">
        <f t="shared" si="39"/>
        <v>n/a</v>
      </c>
      <c r="Y173" s="842"/>
      <c r="Z173" s="624">
        <f t="shared" si="40"/>
        <v>438.88888888888891</v>
      </c>
      <c r="AA173" s="853">
        <f t="shared" si="41"/>
        <v>784.38888888888891</v>
      </c>
      <c r="AB173" s="854">
        <v>12</v>
      </c>
      <c r="AC173" s="833">
        <v>0.36</v>
      </c>
      <c r="AD173" s="833">
        <v>66.349999999999994</v>
      </c>
      <c r="AE173" s="833">
        <v>3.59</v>
      </c>
      <c r="AF173" s="833">
        <v>4.29</v>
      </c>
      <c r="AG173" s="833">
        <v>-3.1</v>
      </c>
      <c r="AH173" s="833">
        <v>-58.8</v>
      </c>
      <c r="AI173" s="833">
        <v>48.39</v>
      </c>
      <c r="AJ173" s="833">
        <v>-13.4</v>
      </c>
      <c r="AK173" s="833">
        <v>12.370000000000001</v>
      </c>
      <c r="AL173" s="845">
        <v>5110</v>
      </c>
      <c r="AM173" s="839">
        <v>24.9</v>
      </c>
      <c r="AN173" s="833">
        <v>0.72</v>
      </c>
      <c r="AO173" s="711">
        <f t="shared" si="42"/>
        <v>-779.26540391802564</v>
      </c>
      <c r="AP173" s="712">
        <f t="shared" si="43"/>
        <v>5.1234849708632755</v>
      </c>
      <c r="AQ173" s="855">
        <f t="shared" si="44"/>
        <v>1122.9342370496249</v>
      </c>
      <c r="AR173" s="624">
        <f>INDEX(Historical!$C$7:$C$1259,MATCH(B173,Historical!$B$7:$B$1281,0))*IF(AH173="n/a",1.03,IF(AH173&lt;0,1.01,IF(AH173&gt;10,1.1,(1+AH173/100))))</f>
        <v>1.5655000000000001</v>
      </c>
      <c r="AS173" s="853">
        <f t="shared" si="45"/>
        <v>1.7220500000000003</v>
      </c>
      <c r="AT173" s="853">
        <f t="shared" si="50"/>
        <v>1.8942550000000005</v>
      </c>
      <c r="AU173" s="853">
        <f t="shared" si="50"/>
        <v>2.0836805000000007</v>
      </c>
      <c r="AV173" s="853">
        <f t="shared" si="50"/>
        <v>2.292048550000001</v>
      </c>
      <c r="AW173" s="624">
        <f t="shared" si="46"/>
        <v>9.5575340500000028</v>
      </c>
      <c r="AX173" s="719">
        <f t="shared" si="47"/>
        <v>3.3846356151285515</v>
      </c>
      <c r="AY173" s="900">
        <v>1.54</v>
      </c>
      <c r="AZ173" s="839">
        <v>161.12</v>
      </c>
      <c r="BA173" s="839">
        <v>-6.49</v>
      </c>
      <c r="BB173" s="839">
        <v>4.3900000000000006</v>
      </c>
      <c r="BC173" s="839">
        <v>31.009999999999998</v>
      </c>
      <c r="BE173" s="597">
        <v>2008</v>
      </c>
      <c r="BF173" s="865">
        <f t="shared" si="48"/>
        <v>1</v>
      </c>
      <c r="BG173" s="849">
        <v>-1.3</v>
      </c>
    </row>
    <row r="174" spans="1:59" ht="11.25" customHeight="1" x14ac:dyDescent="0.2">
      <c r="A174" s="831" t="s">
        <v>1409</v>
      </c>
      <c r="B174" s="842" t="s">
        <v>1410</v>
      </c>
      <c r="C174" s="898" t="s">
        <v>245</v>
      </c>
      <c r="D174" s="898" t="s">
        <v>4252</v>
      </c>
      <c r="E174" s="705">
        <v>11</v>
      </c>
      <c r="F174" s="1139">
        <v>328</v>
      </c>
      <c r="G174" s="1139" t="s">
        <v>106</v>
      </c>
      <c r="H174" s="1139" t="s">
        <v>106</v>
      </c>
      <c r="I174" s="841">
        <v>373.95</v>
      </c>
      <c r="J174" s="624">
        <f t="shared" si="35"/>
        <v>0.33159513303917637</v>
      </c>
      <c r="K174" s="844">
        <v>0.31</v>
      </c>
      <c r="L174" s="854">
        <v>4</v>
      </c>
      <c r="M174" s="615">
        <f t="shared" si="36"/>
        <v>1.24</v>
      </c>
      <c r="N174" s="837" t="s">
        <v>986</v>
      </c>
      <c r="O174" s="706">
        <v>0.3</v>
      </c>
      <c r="P174" s="606">
        <v>44056</v>
      </c>
      <c r="Q174" s="606">
        <v>44071</v>
      </c>
      <c r="R174" s="615">
        <f t="shared" si="37"/>
        <v>3.3333333333333366</v>
      </c>
      <c r="S174" s="673">
        <f>IF(INDEX(Historical!$D$7:$D$1257,MATCH(B174,Historical!$B$7:$B$1281,0))=0,"n/a",(INDEX(Historical!$C$7:$C$1259,MATCH(B174,Historical!$B$7:$B$1281,0))/INDEX(Historical!$D$7:$D$1257,MATCH(B174,Historical!$B$7:$B$1281,0))-1)*100)</f>
        <v>2.5210084033613578</v>
      </c>
      <c r="T174" s="673">
        <f>IF(INDEX(Historical!$F$7:$F$1250,MATCH(B174,Historical!$B$7:$B$1281,0))=0,"n/a",((INDEX(Historical!$C$7:$C$1259,MATCH(B174,Historical!$B$7:$B$1281,0))/INDEX(Historical!$F$7:$F$1250,MATCH(B174,Historical!$B$7:$B$1281,0)))^(1/3)-1)*100)</f>
        <v>4.7975963670652932</v>
      </c>
      <c r="U174" s="673">
        <f>IF(INDEX(Historical!$H$7:$H$1250,MATCH(B174,Historical!$B$7:$B$1281,0))=0,"n/a",((INDEX(Historical!$C$7:$C$1259,MATCH(B174,Historical!$B$7:$B$1281,0))/INDEX(Historical!$H$7:$H$1250,MATCH(B174,Historical!$B$7:$B$1281,0)))^(1/5)-1)*100)</f>
        <v>9.9282331408265136</v>
      </c>
      <c r="V174" s="673">
        <f>IF(INDEX(Historical!$O$7:$O$1250,MATCH(B174,Historical!$B$7:$B$1281,0))=0,"n/a",((INDEX(Historical!$C$7:$C$1259,MATCH(B174,Historical!$B$7:$B$1281,0))/INDEX(Historical!$O$7:$O$1250,MATCH(B174,Historical!$B$7:$B$1281,0)))^(1/10)-1)*100)</f>
        <v>23.318109190031567</v>
      </c>
      <c r="W174" s="674">
        <f t="shared" si="38"/>
        <v>0.4257735076165956</v>
      </c>
      <c r="X174" s="675">
        <f t="shared" si="39"/>
        <v>0.56091712660036808</v>
      </c>
      <c r="Y174" s="634"/>
      <c r="Z174" s="624">
        <f t="shared" si="40"/>
        <v>6.441558441558441</v>
      </c>
      <c r="AA174" s="853">
        <f t="shared" si="41"/>
        <v>19.425974025974025</v>
      </c>
      <c r="AB174" s="854">
        <v>12</v>
      </c>
      <c r="AC174" s="833">
        <v>19.25</v>
      </c>
      <c r="AD174" s="833">
        <v>0.86</v>
      </c>
      <c r="AE174" s="833">
        <v>0.73</v>
      </c>
      <c r="AF174" s="833">
        <v>5.01</v>
      </c>
      <c r="AG174" s="833">
        <v>18</v>
      </c>
      <c r="AH174" s="833">
        <v>13.8</v>
      </c>
      <c r="AI174" s="833">
        <v>16.689999999999998</v>
      </c>
      <c r="AJ174" s="833">
        <v>17.7</v>
      </c>
      <c r="AK174" s="833">
        <v>22.3</v>
      </c>
      <c r="AL174" s="845">
        <v>9580</v>
      </c>
      <c r="AM174" s="839">
        <v>1.5</v>
      </c>
      <c r="AN174" s="833">
        <v>2.04</v>
      </c>
      <c r="AO174" s="711">
        <f t="shared" si="42"/>
        <v>-9.1661457521083349</v>
      </c>
      <c r="AP174" s="712">
        <f t="shared" si="43"/>
        <v>10.25982827386569</v>
      </c>
      <c r="AQ174" s="855">
        <f t="shared" si="44"/>
        <v>107.97877014534158</v>
      </c>
      <c r="AR174" s="624">
        <f>INDEX(Historical!$C$7:$C$1259,MATCH(B174,Historical!$B$7:$B$1281,0))*IF(AH174="n/a",1.03,IF(AH174&lt;0,1.01,IF(AH174&gt;10,1.1,(1+AH174/100))))</f>
        <v>1.3420000000000001</v>
      </c>
      <c r="AS174" s="853">
        <f t="shared" si="45"/>
        <v>1.4762000000000002</v>
      </c>
      <c r="AT174" s="853">
        <f t="shared" si="50"/>
        <v>1.6238200000000003</v>
      </c>
      <c r="AU174" s="853">
        <f t="shared" si="50"/>
        <v>1.7862020000000005</v>
      </c>
      <c r="AV174" s="853">
        <f t="shared" si="50"/>
        <v>1.9648222000000006</v>
      </c>
      <c r="AW174" s="624">
        <f t="shared" si="46"/>
        <v>8.193044200000001</v>
      </c>
      <c r="AX174" s="719">
        <f t="shared" si="47"/>
        <v>2.1909464366893974</v>
      </c>
      <c r="AY174" s="900">
        <v>1.8</v>
      </c>
      <c r="AZ174" s="839">
        <v>570.88</v>
      </c>
      <c r="BA174" s="839">
        <v>-4.75</v>
      </c>
      <c r="BB174" s="839">
        <v>13.86</v>
      </c>
      <c r="BC174" s="839">
        <v>52.14</v>
      </c>
      <c r="BE174" s="597">
        <v>2010</v>
      </c>
      <c r="BF174" s="865">
        <f t="shared" si="48"/>
        <v>0</v>
      </c>
      <c r="BG174" s="849">
        <v>4.5999999999999996</v>
      </c>
    </row>
    <row r="175" spans="1:59" ht="11.25" customHeight="1" x14ac:dyDescent="0.2">
      <c r="A175" s="831" t="s">
        <v>650</v>
      </c>
      <c r="B175" s="842" t="s">
        <v>651</v>
      </c>
      <c r="C175" s="1022" t="s">
        <v>108</v>
      </c>
      <c r="D175" s="1022" t="s">
        <v>4273</v>
      </c>
      <c r="E175" s="705">
        <v>17</v>
      </c>
      <c r="F175" s="1139">
        <v>217</v>
      </c>
      <c r="G175" s="1139" t="s">
        <v>106</v>
      </c>
      <c r="H175" s="1139" t="s">
        <v>106</v>
      </c>
      <c r="I175" s="841">
        <v>24.48</v>
      </c>
      <c r="J175" s="624">
        <f t="shared" si="35"/>
        <v>3.2679738562091507</v>
      </c>
      <c r="K175" s="844">
        <v>0.2</v>
      </c>
      <c r="L175" s="854">
        <v>4</v>
      </c>
      <c r="M175" s="615">
        <f t="shared" si="36"/>
        <v>0.8</v>
      </c>
      <c r="N175" s="837" t="s">
        <v>425</v>
      </c>
      <c r="O175" s="708">
        <v>0.19047619047619047</v>
      </c>
      <c r="P175" s="904">
        <v>43879</v>
      </c>
      <c r="Q175" s="904">
        <v>43894</v>
      </c>
      <c r="R175" s="615">
        <f t="shared" si="37"/>
        <v>5.0000000000000115</v>
      </c>
      <c r="S175" s="673">
        <f>IF(INDEX(Historical!$D$7:$D$1257,MATCH(B175,Historical!$B$7:$B$1281,0))=0,"n/a",(INDEX(Historical!$C$7:$C$1259,MATCH(B175,Historical!$B$7:$B$1281,0))/INDEX(Historical!$D$7:$D$1257,MATCH(B175,Historical!$B$7:$B$1281,0))-1)*100)</f>
        <v>5.0000000000000044</v>
      </c>
      <c r="T175" s="673">
        <f>IF(INDEX(Historical!$F$7:$F$1250,MATCH(B175,Historical!$B$7:$B$1281,0))=0,"n/a",((INDEX(Historical!$C$7:$C$1259,MATCH(B175,Historical!$B$7:$B$1281,0))/INDEX(Historical!$F$7:$F$1250,MATCH(B175,Historical!$B$7:$B$1281,0)))^(1/3)-1)*100)</f>
        <v>6.721617465559615</v>
      </c>
      <c r="U175" s="673">
        <f>IF(INDEX(Historical!$H$7:$H$1250,MATCH(B175,Historical!$B$7:$B$1281,0))=0,"n/a",((INDEX(Historical!$C$7:$C$1259,MATCH(B175,Historical!$B$7:$B$1281,0))/INDEX(Historical!$H$7:$H$1250,MATCH(B175,Historical!$B$7:$B$1281,0)))^(1/5)-1)*100)</f>
        <v>6.0827032283832905</v>
      </c>
      <c r="V175" s="673">
        <f>IF(INDEX(Historical!$O$7:$O$1250,MATCH(B175,Historical!$B$7:$B$1281,0))=0,"n/a",((INDEX(Historical!$C$7:$C$1259,MATCH(B175,Historical!$B$7:$B$1281,0))/INDEX(Historical!$O$7:$O$1250,MATCH(B175,Historical!$B$7:$B$1281,0)))^(1/10)-1)*100)</f>
        <v>5.5401975369009815</v>
      </c>
      <c r="W175" s="674">
        <f t="shared" si="38"/>
        <v>1.0979217235250009</v>
      </c>
      <c r="X175" s="675">
        <f t="shared" si="39"/>
        <v>1.3824325519052933</v>
      </c>
      <c r="Y175" s="642" t="s">
        <v>436</v>
      </c>
      <c r="Z175" s="624">
        <f t="shared" si="40"/>
        <v>22.284122562674096</v>
      </c>
      <c r="AA175" s="853">
        <f t="shared" si="41"/>
        <v>6.818941504178273</v>
      </c>
      <c r="AB175" s="854">
        <v>12</v>
      </c>
      <c r="AC175" s="833">
        <v>3.59</v>
      </c>
      <c r="AD175" s="833" t="s">
        <v>136</v>
      </c>
      <c r="AE175" s="833">
        <v>3.01</v>
      </c>
      <c r="AF175" s="833">
        <v>0.98</v>
      </c>
      <c r="AG175" s="833">
        <v>15</v>
      </c>
      <c r="AH175" s="833">
        <v>0.89999999999999991</v>
      </c>
      <c r="AI175" s="833" t="s">
        <v>136</v>
      </c>
      <c r="AJ175" s="833">
        <v>4.3999999999999995</v>
      </c>
      <c r="AK175" s="833" t="s">
        <v>136</v>
      </c>
      <c r="AL175" s="845">
        <v>115.03</v>
      </c>
      <c r="AM175" s="839">
        <v>11.600000000000001</v>
      </c>
      <c r="AN175" s="833">
        <v>0.25</v>
      </c>
      <c r="AO175" s="711">
        <f t="shared" si="42"/>
        <v>2.5317355804141677</v>
      </c>
      <c r="AP175" s="712">
        <f t="shared" si="43"/>
        <v>9.3506770845924407</v>
      </c>
      <c r="AQ175" s="855">
        <f t="shared" si="44"/>
        <v>-45.502038064224791</v>
      </c>
      <c r="AR175" s="624">
        <f>INDEX(Historical!$C$7:$C$1259,MATCH(B175,Historical!$B$7:$B$1281,0))*IF(AH175="n/a",1.03,IF(AH175&lt;0,1.01,IF(AH175&gt;10,1.1,(1+AH175/100))))</f>
        <v>0.76876190476190465</v>
      </c>
      <c r="AS175" s="853">
        <f t="shared" si="45"/>
        <v>0.79182476190476181</v>
      </c>
      <c r="AT175" s="853">
        <f t="shared" si="50"/>
        <v>0.81557950476190466</v>
      </c>
      <c r="AU175" s="853">
        <f t="shared" si="50"/>
        <v>0.84004688990476184</v>
      </c>
      <c r="AV175" s="853">
        <f t="shared" si="50"/>
        <v>0.86524829660190472</v>
      </c>
      <c r="AW175" s="624">
        <f t="shared" si="46"/>
        <v>4.0814613579352379</v>
      </c>
      <c r="AX175" s="719">
        <f t="shared" si="47"/>
        <v>16.672636266075319</v>
      </c>
      <c r="AY175" s="900">
        <v>0.46</v>
      </c>
      <c r="AZ175" s="839">
        <v>71.930000000000007</v>
      </c>
      <c r="BA175" s="839">
        <v>-7.62</v>
      </c>
      <c r="BB175" s="839">
        <v>-0.41000000000000003</v>
      </c>
      <c r="BC175" s="839">
        <v>8.1199999999999992</v>
      </c>
      <c r="BE175" s="597">
        <v>2002</v>
      </c>
      <c r="BF175" s="865">
        <f t="shared" si="48"/>
        <v>1</v>
      </c>
      <c r="BG175" s="849">
        <v>1.6</v>
      </c>
    </row>
    <row r="176" spans="1:59" ht="11.25" customHeight="1" x14ac:dyDescent="0.2">
      <c r="A176" s="838" t="s">
        <v>654</v>
      </c>
      <c r="B176" s="842" t="s">
        <v>655</v>
      </c>
      <c r="C176" s="898" t="s">
        <v>108</v>
      </c>
      <c r="D176" s="898" t="s">
        <v>4269</v>
      </c>
      <c r="E176" s="705">
        <v>13</v>
      </c>
      <c r="F176" s="1139">
        <v>272</v>
      </c>
      <c r="G176" s="1139" t="s">
        <v>106</v>
      </c>
      <c r="H176" s="1139" t="s">
        <v>106</v>
      </c>
      <c r="I176" s="841">
        <v>38.69</v>
      </c>
      <c r="J176" s="624">
        <f t="shared" si="35"/>
        <v>4.85913672783665</v>
      </c>
      <c r="K176" s="844">
        <v>0.47</v>
      </c>
      <c r="L176" s="854">
        <v>4</v>
      </c>
      <c r="M176" s="615">
        <f t="shared" si="36"/>
        <v>1.88</v>
      </c>
      <c r="N176" s="837" t="s">
        <v>236</v>
      </c>
      <c r="O176" s="706">
        <v>0.44</v>
      </c>
      <c r="P176" s="904">
        <v>43588</v>
      </c>
      <c r="Q176" s="904">
        <v>43602</v>
      </c>
      <c r="R176" s="615">
        <f t="shared" si="37"/>
        <v>6.8181818181818121</v>
      </c>
      <c r="S176" s="673">
        <f>IF(INDEX(Historical!$D$7:$D$1257,MATCH(B176,Historical!$B$7:$B$1281,0))=0,"n/a",(INDEX(Historical!$C$7:$C$1259,MATCH(B176,Historical!$B$7:$B$1281,0))/INDEX(Historical!$D$7:$D$1257,MATCH(B176,Historical!$B$7:$B$1281,0))-1)*100)</f>
        <v>1.6216216216216051</v>
      </c>
      <c r="T176" s="673">
        <f>IF(INDEX(Historical!$F$7:$F$1250,MATCH(B176,Historical!$B$7:$B$1281,0))=0,"n/a",((INDEX(Historical!$C$7:$C$1259,MATCH(B176,Historical!$B$7:$B$1281,0))/INDEX(Historical!$F$7:$F$1250,MATCH(B176,Historical!$B$7:$B$1281,0)))^(1/3)-1)*100)</f>
        <v>5.3037873015948644</v>
      </c>
      <c r="U176" s="673">
        <f>IF(INDEX(Historical!$H$7:$H$1250,MATCH(B176,Historical!$B$7:$B$1281,0))=0,"n/a",((INDEX(Historical!$C$7:$C$1259,MATCH(B176,Historical!$B$7:$B$1281,0))/INDEX(Historical!$H$7:$H$1250,MATCH(B176,Historical!$B$7:$B$1281,0)))^(1/5)-1)*100)</f>
        <v>6.8476109783754069</v>
      </c>
      <c r="V176" s="673">
        <f>IF(INDEX(Historical!$O$7:$O$1250,MATCH(B176,Historical!$B$7:$B$1281,0))=0,"n/a",((INDEX(Historical!$C$7:$C$1259,MATCH(B176,Historical!$B$7:$B$1281,0))/INDEX(Historical!$O$7:$O$1250,MATCH(B176,Historical!$B$7:$B$1281,0)))^(1/10)-1)*100)</f>
        <v>14.161268160217988</v>
      </c>
      <c r="W176" s="674">
        <f t="shared" si="38"/>
        <v>0.48354503995707115</v>
      </c>
      <c r="X176" s="675" t="str">
        <f t="shared" si="39"/>
        <v>n/a</v>
      </c>
      <c r="Y176" s="646" t="s">
        <v>4571</v>
      </c>
      <c r="Z176" s="624">
        <f t="shared" si="40"/>
        <v>82.096069868995627</v>
      </c>
      <c r="AA176" s="853">
        <f t="shared" si="41"/>
        <v>16.895196506550217</v>
      </c>
      <c r="AB176" s="854">
        <v>12</v>
      </c>
      <c r="AC176" s="833">
        <v>2.29</v>
      </c>
      <c r="AD176" s="833">
        <v>2.44</v>
      </c>
      <c r="AE176" s="833">
        <v>1.81</v>
      </c>
      <c r="AF176" s="833">
        <v>6.16</v>
      </c>
      <c r="AG176" s="834">
        <v>43.3</v>
      </c>
      <c r="AH176" s="833">
        <v>-39.200000000000003</v>
      </c>
      <c r="AI176" s="833">
        <v>9.99</v>
      </c>
      <c r="AJ176" s="833">
        <v>-5</v>
      </c>
      <c r="AK176" s="833">
        <v>7.1499999999999995</v>
      </c>
      <c r="AL176" s="845">
        <v>4540</v>
      </c>
      <c r="AM176" s="839">
        <v>1</v>
      </c>
      <c r="AN176" s="833">
        <v>2.4300000000000002</v>
      </c>
      <c r="AO176" s="711">
        <f t="shared" si="42"/>
        <v>-5.1884488003381612</v>
      </c>
      <c r="AP176" s="712">
        <f t="shared" si="43"/>
        <v>11.706747706212056</v>
      </c>
      <c r="AQ176" s="855">
        <f t="shared" si="44"/>
        <v>115.07043857030172</v>
      </c>
      <c r="AR176" s="624">
        <f>INDEX(Historical!$C$7:$C$1259,MATCH(B176,Historical!$B$7:$B$1281,0))*IF(AH176="n/a",1.03,IF(AH176&lt;0,1.01,IF(AH176&gt;10,1.1,(1+AH176/100))))</f>
        <v>1.8987999999999998</v>
      </c>
      <c r="AS176" s="853">
        <f t="shared" si="45"/>
        <v>2.0884901199999999</v>
      </c>
      <c r="AT176" s="853">
        <f t="shared" si="50"/>
        <v>2.2378171635799995</v>
      </c>
      <c r="AU176" s="853">
        <f t="shared" si="50"/>
        <v>2.3978210907759694</v>
      </c>
      <c r="AV176" s="853">
        <f t="shared" si="50"/>
        <v>2.5692652987664508</v>
      </c>
      <c r="AW176" s="624">
        <f t="shared" si="46"/>
        <v>11.19219367312242</v>
      </c>
      <c r="AX176" s="719">
        <f t="shared" si="47"/>
        <v>28.927871990494751</v>
      </c>
      <c r="AY176" s="900">
        <v>1.58</v>
      </c>
      <c r="AZ176" s="839">
        <v>84.77</v>
      </c>
      <c r="BA176" s="839">
        <v>-17.580000000000002</v>
      </c>
      <c r="BB176" s="839">
        <v>-8.48</v>
      </c>
      <c r="BC176" s="839">
        <v>11.24</v>
      </c>
      <c r="BE176" s="597">
        <v>2008</v>
      </c>
      <c r="BF176" s="865">
        <f t="shared" si="48"/>
        <v>1</v>
      </c>
      <c r="BG176" s="849">
        <v>4.8</v>
      </c>
    </row>
    <row r="177" spans="1:59" ht="11.25" customHeight="1" x14ac:dyDescent="0.2">
      <c r="A177" s="831" t="s">
        <v>1383</v>
      </c>
      <c r="B177" s="842" t="s">
        <v>1384</v>
      </c>
      <c r="C177" s="898" t="s">
        <v>108</v>
      </c>
      <c r="D177" s="898" t="s">
        <v>4273</v>
      </c>
      <c r="E177" s="705">
        <v>10</v>
      </c>
      <c r="F177" s="1139">
        <v>382</v>
      </c>
      <c r="G177" s="1139" t="s">
        <v>37</v>
      </c>
      <c r="H177" s="1139" t="s">
        <v>37</v>
      </c>
      <c r="I177" s="841">
        <v>15.68</v>
      </c>
      <c r="J177" s="624">
        <f t="shared" si="35"/>
        <v>3.1887755102040818</v>
      </c>
      <c r="K177" s="844">
        <v>0.125</v>
      </c>
      <c r="L177" s="854">
        <v>4</v>
      </c>
      <c r="M177" s="615">
        <f t="shared" si="36"/>
        <v>0.5</v>
      </c>
      <c r="N177" s="837" t="s">
        <v>107</v>
      </c>
      <c r="O177" s="706">
        <v>0.115</v>
      </c>
      <c r="P177" s="904">
        <v>43593</v>
      </c>
      <c r="Q177" s="904">
        <v>43602</v>
      </c>
      <c r="R177" s="615">
        <f t="shared" si="37"/>
        <v>8.6956521739130395</v>
      </c>
      <c r="S177" s="673">
        <f>IF(INDEX(Historical!$D$7:$D$1257,MATCH(B177,Historical!$B$7:$B$1281,0))=0,"n/a",(INDEX(Historical!$C$7:$C$1259,MATCH(B177,Historical!$B$7:$B$1281,0))/INDEX(Historical!$D$7:$D$1257,MATCH(B177,Historical!$B$7:$B$1281,0))-1)*100)</f>
        <v>2.0408163265306145</v>
      </c>
      <c r="T177" s="673">
        <f>IF(INDEX(Historical!$F$7:$F$1250,MATCH(B177,Historical!$B$7:$B$1281,0))=0,"n/a",((INDEX(Historical!$C$7:$C$1259,MATCH(B177,Historical!$B$7:$B$1281,0))/INDEX(Historical!$F$7:$F$1250,MATCH(B177,Historical!$B$7:$B$1281,0)))^(1/3)-1)*100)</f>
        <v>8.1743521473638161</v>
      </c>
      <c r="U177" s="673">
        <f>IF(INDEX(Historical!$H$7:$H$1250,MATCH(B177,Historical!$B$7:$B$1281,0))=0,"n/a",((INDEX(Historical!$C$7:$C$1259,MATCH(B177,Historical!$B$7:$B$1281,0))/INDEX(Historical!$H$7:$H$1250,MATCH(B177,Historical!$B$7:$B$1281,0)))^(1/5)-1)*100)</f>
        <v>8.6653824604801635</v>
      </c>
      <c r="V177" s="673">
        <f>IF(INDEX(Historical!$O$7:$O$1250,MATCH(B177,Historical!$B$7:$B$1281,0))=0,"n/a",((INDEX(Historical!$C$7:$C$1259,MATCH(B177,Historical!$B$7:$B$1281,0))/INDEX(Historical!$O$7:$O$1250,MATCH(B177,Historical!$B$7:$B$1281,0)))^(1/10)-1)*100)</f>
        <v>10.670856786719241</v>
      </c>
      <c r="W177" s="674">
        <f t="shared" si="38"/>
        <v>0.81206060897236898</v>
      </c>
      <c r="X177" s="675">
        <f t="shared" si="39"/>
        <v>0.78066508652974453</v>
      </c>
      <c r="Y177" s="646" t="s">
        <v>4580</v>
      </c>
      <c r="Z177" s="624">
        <f t="shared" si="40"/>
        <v>41.32231404958678</v>
      </c>
      <c r="AA177" s="853">
        <f t="shared" si="41"/>
        <v>12.958677685950413</v>
      </c>
      <c r="AB177" s="854">
        <v>12</v>
      </c>
      <c r="AC177" s="833">
        <v>1.21</v>
      </c>
      <c r="AD177" s="833">
        <v>1.48</v>
      </c>
      <c r="AE177" s="833">
        <v>3.16</v>
      </c>
      <c r="AF177" s="833">
        <v>1.08</v>
      </c>
      <c r="AG177" s="833">
        <v>8.3000000000000007</v>
      </c>
      <c r="AH177" s="833">
        <v>5.2</v>
      </c>
      <c r="AI177" s="833">
        <v>4.33</v>
      </c>
      <c r="AJ177" s="833">
        <v>11.1</v>
      </c>
      <c r="AK177" s="833">
        <v>9</v>
      </c>
      <c r="AL177" s="845">
        <v>800.07</v>
      </c>
      <c r="AM177" s="839">
        <v>2.8000000000000003</v>
      </c>
      <c r="AN177" s="833">
        <v>0.16</v>
      </c>
      <c r="AO177" s="711">
        <f t="shared" si="42"/>
        <v>-1.1045197152661679</v>
      </c>
      <c r="AP177" s="712">
        <f t="shared" si="43"/>
        <v>11.854157970684245</v>
      </c>
      <c r="AQ177" s="855">
        <f t="shared" si="44"/>
        <v>-21.13197549541259</v>
      </c>
      <c r="AR177" s="624">
        <f>INDEX(Historical!$C$7:$C$1259,MATCH(B177,Historical!$B$7:$B$1281,0))*IF(AH177="n/a",1.03,IF(AH177&lt;0,1.01,IF(AH177&gt;10,1.1,(1+AH177/100))))</f>
        <v>0.52600000000000002</v>
      </c>
      <c r="AS177" s="853">
        <f t="shared" si="45"/>
        <v>0.54877579999999992</v>
      </c>
      <c r="AT177" s="853">
        <f t="shared" si="50"/>
        <v>0.59816562200000001</v>
      </c>
      <c r="AU177" s="853">
        <f t="shared" si="50"/>
        <v>0.65200052798000008</v>
      </c>
      <c r="AV177" s="853">
        <f t="shared" si="50"/>
        <v>0.71068057549820018</v>
      </c>
      <c r="AW177" s="624">
        <f t="shared" si="46"/>
        <v>3.0356225254782001</v>
      </c>
      <c r="AX177" s="719">
        <f t="shared" si="47"/>
        <v>19.359837534937501</v>
      </c>
      <c r="AY177" s="900">
        <v>0.98</v>
      </c>
      <c r="AZ177" s="839">
        <v>88.69</v>
      </c>
      <c r="BA177" s="839">
        <v>-4.97</v>
      </c>
      <c r="BB177" s="839">
        <v>13.489999999999998</v>
      </c>
      <c r="BC177" s="839">
        <v>34.07</v>
      </c>
      <c r="BE177" s="597">
        <v>2011</v>
      </c>
      <c r="BF177" s="865">
        <f t="shared" si="48"/>
        <v>0</v>
      </c>
      <c r="BG177" s="849">
        <v>0.89999999999999991</v>
      </c>
    </row>
    <row r="178" spans="1:59" ht="11.25" customHeight="1" x14ac:dyDescent="0.2">
      <c r="A178" s="831" t="s">
        <v>1411</v>
      </c>
      <c r="B178" s="842" t="s">
        <v>1412</v>
      </c>
      <c r="C178" s="898" t="s">
        <v>4127</v>
      </c>
      <c r="D178" s="898" t="s">
        <v>4272</v>
      </c>
      <c r="E178" s="705">
        <v>11</v>
      </c>
      <c r="F178" s="1139">
        <v>315</v>
      </c>
      <c r="G178" s="1139" t="s">
        <v>106</v>
      </c>
      <c r="H178" s="1139" t="s">
        <v>106</v>
      </c>
      <c r="I178" s="841">
        <v>260.22000000000003</v>
      </c>
      <c r="J178" s="624">
        <f t="shared" si="35"/>
        <v>0.73783721466451446</v>
      </c>
      <c r="K178" s="844">
        <v>0.48</v>
      </c>
      <c r="L178" s="854">
        <v>4</v>
      </c>
      <c r="M178" s="615">
        <f t="shared" si="36"/>
        <v>1.92</v>
      </c>
      <c r="N178" s="837" t="s">
        <v>425</v>
      </c>
      <c r="O178" s="706">
        <v>0.43</v>
      </c>
      <c r="P178" s="904">
        <v>43698</v>
      </c>
      <c r="Q178" s="904">
        <v>43713</v>
      </c>
      <c r="R178" s="615">
        <f t="shared" si="37"/>
        <v>11.627906976744184</v>
      </c>
      <c r="S178" s="673">
        <f>IF(INDEX(Historical!$D$7:$D$1257,MATCH(B178,Historical!$B$7:$B$1281,0))=0,"n/a",(INDEX(Historical!$C$7:$C$1259,MATCH(B178,Historical!$B$7:$B$1281,0))/INDEX(Historical!$D$7:$D$1257,MATCH(B178,Historical!$B$7:$B$1281,0))-1)*100)</f>
        <v>5.4945054945054972</v>
      </c>
      <c r="T178" s="673">
        <f>IF(INDEX(Historical!$F$7:$F$1250,MATCH(B178,Historical!$B$7:$B$1281,0))=0,"n/a",((INDEX(Historical!$C$7:$C$1259,MATCH(B178,Historical!$B$7:$B$1281,0))/INDEX(Historical!$F$7:$F$1250,MATCH(B178,Historical!$B$7:$B$1281,0)))^(1/3)-1)*100)</f>
        <v>11.102644857564847</v>
      </c>
      <c r="U178" s="673">
        <f>IF(INDEX(Historical!$H$7:$H$1250,MATCH(B178,Historical!$B$7:$B$1281,0))=0,"n/a",((INDEX(Historical!$C$7:$C$1259,MATCH(B178,Historical!$B$7:$B$1281,0))/INDEX(Historical!$H$7:$H$1250,MATCH(B178,Historical!$B$7:$B$1281,0)))^(1/5)-1)*100)</f>
        <v>12.195514544619957</v>
      </c>
      <c r="V178" s="673">
        <f>IF(INDEX(Historical!$O$7:$O$1250,MATCH(B178,Historical!$B$7:$B$1281,0))=0,"n/a",((INDEX(Historical!$C$7:$C$1259,MATCH(B178,Historical!$B$7:$B$1281,0))/INDEX(Historical!$O$7:$O$1250,MATCH(B178,Historical!$B$7:$B$1281,0)))^(1/10)-1)*100)</f>
        <v>29.03900242964319</v>
      </c>
      <c r="W178" s="674">
        <f t="shared" si="38"/>
        <v>0.41997016165302914</v>
      </c>
      <c r="X178" s="675">
        <f t="shared" si="39"/>
        <v>1.4872578712951166</v>
      </c>
      <c r="Y178" s="644" t="s">
        <v>4573</v>
      </c>
      <c r="Z178" s="624">
        <f t="shared" si="40"/>
        <v>36.432637571157493</v>
      </c>
      <c r="AA178" s="853">
        <f t="shared" si="41"/>
        <v>49.377609108159405</v>
      </c>
      <c r="AB178" s="854">
        <v>12</v>
      </c>
      <c r="AC178" s="833">
        <v>5.27</v>
      </c>
      <c r="AD178" s="833">
        <v>4.09</v>
      </c>
      <c r="AE178" s="833">
        <v>4.18</v>
      </c>
      <c r="AF178" s="833">
        <v>3.92</v>
      </c>
      <c r="AG178" s="833">
        <v>8.6</v>
      </c>
      <c r="AH178" s="833">
        <v>-5.7</v>
      </c>
      <c r="AI178" s="833">
        <v>16.86</v>
      </c>
      <c r="AJ178" s="833">
        <v>8.2000000000000011</v>
      </c>
      <c r="AK178" s="833">
        <v>12</v>
      </c>
      <c r="AL178" s="845">
        <v>6040</v>
      </c>
      <c r="AM178" s="839">
        <v>2.1</v>
      </c>
      <c r="AN178" s="833">
        <v>0.43</v>
      </c>
      <c r="AO178" s="711">
        <f t="shared" si="42"/>
        <v>-36.444257348874935</v>
      </c>
      <c r="AP178" s="712">
        <f t="shared" si="43"/>
        <v>12.933351759284472</v>
      </c>
      <c r="AQ178" s="855">
        <f t="shared" si="44"/>
        <v>193.30320125842081</v>
      </c>
      <c r="AR178" s="624">
        <f>INDEX(Historical!$C$7:$C$1259,MATCH(B178,Historical!$B$7:$B$1281,0))*IF(AH178="n/a",1.03,IF(AH178&lt;0,1.01,IF(AH178&gt;10,1.1,(1+AH178/100))))</f>
        <v>1.9392</v>
      </c>
      <c r="AS178" s="853">
        <f t="shared" si="45"/>
        <v>2.1331200000000003</v>
      </c>
      <c r="AT178" s="853">
        <f t="shared" si="50"/>
        <v>2.3464320000000005</v>
      </c>
      <c r="AU178" s="853">
        <f t="shared" si="50"/>
        <v>2.5810752000000008</v>
      </c>
      <c r="AV178" s="853">
        <f t="shared" si="50"/>
        <v>2.839182720000001</v>
      </c>
      <c r="AW178" s="624">
        <f t="shared" si="46"/>
        <v>11.839009920000002</v>
      </c>
      <c r="AX178" s="719">
        <f t="shared" si="47"/>
        <v>4.5496156790408113</v>
      </c>
      <c r="AY178" s="900">
        <v>1.21</v>
      </c>
      <c r="AZ178" s="839">
        <v>151.1</v>
      </c>
      <c r="BA178" s="839">
        <v>-9.6199999999999992</v>
      </c>
      <c r="BB178" s="839">
        <v>-1.18</v>
      </c>
      <c r="BC178" s="839">
        <v>26.41</v>
      </c>
      <c r="BE178" s="597">
        <v>2010</v>
      </c>
      <c r="BF178" s="865">
        <f t="shared" si="48"/>
        <v>0</v>
      </c>
      <c r="BG178" s="849">
        <v>4.9000000000000004</v>
      </c>
    </row>
    <row r="179" spans="1:59" s="744" customFormat="1" ht="11.25" customHeight="1" x14ac:dyDescent="0.2">
      <c r="A179" s="726" t="s">
        <v>4377</v>
      </c>
      <c r="B179" s="751" t="s">
        <v>4376</v>
      </c>
      <c r="C179" s="898" t="s">
        <v>112</v>
      </c>
      <c r="D179" s="898" t="s">
        <v>4279</v>
      </c>
      <c r="E179" s="727">
        <v>20</v>
      </c>
      <c r="F179" s="1139">
        <v>172</v>
      </c>
      <c r="G179" s="1138" t="s">
        <v>37</v>
      </c>
      <c r="H179" s="1138" t="s">
        <v>37</v>
      </c>
      <c r="I179" s="728">
        <v>181.91</v>
      </c>
      <c r="J179" s="729">
        <f t="shared" si="35"/>
        <v>2.2428673519872464</v>
      </c>
      <c r="K179" s="730">
        <v>1.02</v>
      </c>
      <c r="L179" s="731">
        <v>4</v>
      </c>
      <c r="M179" s="732">
        <f t="shared" si="36"/>
        <v>4.08</v>
      </c>
      <c r="N179" s="733" t="s">
        <v>603</v>
      </c>
      <c r="O179" s="734">
        <v>0.85</v>
      </c>
      <c r="P179" s="1130">
        <v>44266</v>
      </c>
      <c r="Q179" s="1130">
        <v>44281</v>
      </c>
      <c r="R179" s="732">
        <f t="shared" si="37"/>
        <v>20.000000000000004</v>
      </c>
      <c r="S179" s="673">
        <f>IF(INDEX(Historical!$D$7:$D$1257,MATCH(B179,Historical!$B$7:$B$1281,0))=0,"n/a",(INDEX(Historical!$C$7:$C$1259,MATCH(B179,Historical!$B$7:$B$1281,0))/INDEX(Historical!$D$7:$D$1257,MATCH(B179,Historical!$B$7:$B$1281,0))-1)*100)</f>
        <v>18.466898954703815</v>
      </c>
      <c r="T179" s="673">
        <f>IF(INDEX(Historical!$F$7:$F$1250,MATCH(B179,Historical!$B$7:$B$1281,0))=0,"n/a",((INDEX(Historical!$C$7:$C$1259,MATCH(B179,Historical!$B$7:$B$1281,0))/INDEX(Historical!$F$7:$F$1250,MATCH(B179,Historical!$B$7:$B$1281,0)))^(1/3)-1)*100)</f>
        <v>15.616214441920384</v>
      </c>
      <c r="U179" s="673">
        <f>IF(INDEX(Historical!$H$7:$H$1250,MATCH(B179,Historical!$B$7:$B$1281,0))=0,"n/a",((INDEX(Historical!$C$7:$C$1259,MATCH(B179,Historical!$B$7:$B$1281,0))/INDEX(Historical!$H$7:$H$1250,MATCH(B179,Historical!$B$7:$B$1281,0)))^(1/5)-1)*100)</f>
        <v>11.875615437529131</v>
      </c>
      <c r="V179" s="673">
        <f>IF(INDEX(Historical!$O$7:$O$1250,MATCH(B179,Historical!$B$7:$B$1281,0))=0,"n/a",((INDEX(Historical!$C$7:$C$1259,MATCH(B179,Historical!$B$7:$B$1281,0))/INDEX(Historical!$O$7:$O$1250,MATCH(B179,Historical!$B$7:$B$1281,0)))^(1/10)-1)*100)</f>
        <v>13.719543158032256</v>
      </c>
      <c r="W179" s="674">
        <f t="shared" si="38"/>
        <v>0.86559846058550594</v>
      </c>
      <c r="X179" s="675">
        <f t="shared" si="39"/>
        <v>1.7993356723528984</v>
      </c>
      <c r="Y179" s="745"/>
      <c r="Z179" s="729">
        <f t="shared" si="40"/>
        <v>78.612716763005778</v>
      </c>
      <c r="AA179" s="736">
        <f t="shared" si="41"/>
        <v>35.050096339113679</v>
      </c>
      <c r="AB179" s="731">
        <v>6</v>
      </c>
      <c r="AC179" s="737">
        <v>5.19</v>
      </c>
      <c r="AD179" s="737">
        <v>2.8</v>
      </c>
      <c r="AE179" s="737">
        <v>2.16</v>
      </c>
      <c r="AF179" s="737">
        <v>1.87</v>
      </c>
      <c r="AG179" s="737">
        <v>6</v>
      </c>
      <c r="AH179" s="737">
        <v>-53.400000000000006</v>
      </c>
      <c r="AI179" s="737">
        <v>11.74</v>
      </c>
      <c r="AJ179" s="737">
        <v>6.6000000000000005</v>
      </c>
      <c r="AK179" s="737">
        <v>12.879999999999999</v>
      </c>
      <c r="AL179" s="738">
        <v>39320</v>
      </c>
      <c r="AM179" s="739">
        <v>0.3</v>
      </c>
      <c r="AN179" s="737">
        <v>0.33</v>
      </c>
      <c r="AO179" s="740">
        <f t="shared" si="42"/>
        <v>-20.931613549597301</v>
      </c>
      <c r="AP179" s="741">
        <f t="shared" si="43"/>
        <v>14.118482789516378</v>
      </c>
      <c r="AQ179" s="742">
        <f t="shared" si="44"/>
        <v>70.676666574409836</v>
      </c>
      <c r="AR179" s="624">
        <f>INDEX(Historical!$C$7:$C$1259,MATCH(B179,Historical!$B$7:$B$1281,0))*IF(AH179="n/a",1.03,IF(AH179&lt;0,1.01,IF(AH179&gt;10,1.1,(1+AH179/100))))</f>
        <v>3.4339999999999997</v>
      </c>
      <c r="AS179" s="736">
        <f t="shared" si="45"/>
        <v>3.7774000000000001</v>
      </c>
      <c r="AT179" s="736">
        <f t="shared" si="50"/>
        <v>4.1551400000000003</v>
      </c>
      <c r="AU179" s="736">
        <f t="shared" si="50"/>
        <v>4.5706540000000011</v>
      </c>
      <c r="AV179" s="736">
        <f t="shared" si="50"/>
        <v>5.0277194000000014</v>
      </c>
      <c r="AW179" s="729">
        <f t="shared" si="46"/>
        <v>20.964913400000004</v>
      </c>
      <c r="AX179" s="743">
        <f t="shared" si="47"/>
        <v>11.524882304436263</v>
      </c>
      <c r="AY179" s="901">
        <v>0.85</v>
      </c>
      <c r="AZ179" s="739">
        <v>28.1</v>
      </c>
      <c r="BA179" s="739">
        <v>-15.68</v>
      </c>
      <c r="BB179" s="739">
        <v>-1.6500000000000001</v>
      </c>
      <c r="BC179" s="739">
        <v>0.19</v>
      </c>
      <c r="BD179" s="875"/>
      <c r="BE179" s="597">
        <v>2002</v>
      </c>
      <c r="BF179" s="865">
        <f t="shared" si="48"/>
        <v>1</v>
      </c>
      <c r="BG179" s="793">
        <v>3.5000000000000004</v>
      </c>
    </row>
    <row r="180" spans="1:59" ht="11.25" customHeight="1" x14ac:dyDescent="0.2">
      <c r="A180" s="831" t="s">
        <v>1399</v>
      </c>
      <c r="B180" s="842" t="s">
        <v>1400</v>
      </c>
      <c r="C180" s="898" t="s">
        <v>112</v>
      </c>
      <c r="D180" s="898" t="s">
        <v>1218</v>
      </c>
      <c r="E180" s="705">
        <v>11</v>
      </c>
      <c r="F180" s="1139">
        <v>314</v>
      </c>
      <c r="G180" s="1139" t="s">
        <v>106</v>
      </c>
      <c r="H180" s="1139" t="s">
        <v>106</v>
      </c>
      <c r="I180" s="841">
        <v>279.77</v>
      </c>
      <c r="J180" s="624">
        <f t="shared" si="35"/>
        <v>1.1009043142581407</v>
      </c>
      <c r="K180" s="844">
        <v>0.77</v>
      </c>
      <c r="L180" s="854">
        <v>4</v>
      </c>
      <c r="M180" s="615">
        <f t="shared" si="36"/>
        <v>3.08</v>
      </c>
      <c r="N180" s="837" t="s">
        <v>567</v>
      </c>
      <c r="O180" s="706">
        <v>0.64</v>
      </c>
      <c r="P180" s="1106">
        <v>43643</v>
      </c>
      <c r="Q180" s="1106">
        <v>43661</v>
      </c>
      <c r="R180" s="615">
        <f t="shared" si="37"/>
        <v>20.3125</v>
      </c>
      <c r="S180" s="673">
        <f>IF(INDEX(Historical!$D$7:$D$1257,MATCH(B180,Historical!$B$7:$B$1281,0))=0,"n/a",(INDEX(Historical!$C$7:$C$1259,MATCH(B180,Historical!$B$7:$B$1281,0))/INDEX(Historical!$D$7:$D$1257,MATCH(B180,Historical!$B$7:$B$1281,0))-1)*100)</f>
        <v>9.219858156028371</v>
      </c>
      <c r="T180" s="673">
        <f>IF(INDEX(Historical!$F$7:$F$1250,MATCH(B180,Historical!$B$7:$B$1281,0))=0,"n/a",((INDEX(Historical!$C$7:$C$1259,MATCH(B180,Historical!$B$7:$B$1281,0))/INDEX(Historical!$F$7:$F$1250,MATCH(B180,Historical!$B$7:$B$1281,0)))^(1/3)-1)*100)</f>
        <v>17.886558416566967</v>
      </c>
      <c r="U180" s="673">
        <f>IF(INDEX(Historical!$H$7:$H$1250,MATCH(B180,Historical!$B$7:$B$1281,0))=0,"n/a",((INDEX(Historical!$C$7:$C$1259,MATCH(B180,Historical!$B$7:$B$1281,0))/INDEX(Historical!$H$7:$H$1250,MATCH(B180,Historical!$B$7:$B$1281,0)))^(1/5)-1)*100)</f>
        <v>18.466445254224407</v>
      </c>
      <c r="V180" s="673">
        <f>IF(INDEX(Historical!$O$7:$O$1250,MATCH(B180,Historical!$B$7:$B$1281,0))=0,"n/a",((INDEX(Historical!$C$7:$C$1259,MATCH(B180,Historical!$B$7:$B$1281,0))/INDEX(Historical!$O$7:$O$1250,MATCH(B180,Historical!$B$7:$B$1281,0)))^(1/10)-1)*100)</f>
        <v>17.969535793814927</v>
      </c>
      <c r="W180" s="674">
        <f t="shared" si="38"/>
        <v>1.027652882417837</v>
      </c>
      <c r="X180" s="675">
        <f t="shared" si="39"/>
        <v>1.0492298439900232</v>
      </c>
      <c r="Y180" s="644" t="s">
        <v>4573</v>
      </c>
      <c r="Z180" s="624">
        <f t="shared" si="40"/>
        <v>33.261339092872575</v>
      </c>
      <c r="AA180" s="853">
        <f t="shared" si="41"/>
        <v>30.212742980561554</v>
      </c>
      <c r="AB180" s="854">
        <v>12</v>
      </c>
      <c r="AC180" s="833">
        <v>9.26</v>
      </c>
      <c r="AD180" s="833">
        <v>3.6</v>
      </c>
      <c r="AE180" s="833">
        <v>2.9</v>
      </c>
      <c r="AF180" s="834" t="s">
        <v>136</v>
      </c>
      <c r="AG180" s="833">
        <v>-209.60000000000002</v>
      </c>
      <c r="AH180" s="833">
        <v>-10.8</v>
      </c>
      <c r="AI180" s="833">
        <v>11.82</v>
      </c>
      <c r="AJ180" s="833">
        <v>17.599999999999998</v>
      </c>
      <c r="AK180" s="833">
        <v>8.4699999999999989</v>
      </c>
      <c r="AL180" s="845">
        <v>10530</v>
      </c>
      <c r="AM180" s="839">
        <v>1.3</v>
      </c>
      <c r="AN180" s="835" t="s">
        <v>136</v>
      </c>
      <c r="AO180" s="711">
        <f t="shared" si="42"/>
        <v>-10.645393412079006</v>
      </c>
      <c r="AP180" s="712">
        <f t="shared" si="43"/>
        <v>19.567349568482548</v>
      </c>
      <c r="AQ180" s="855" t="str">
        <f t="shared" si="44"/>
        <v>n/a</v>
      </c>
      <c r="AR180" s="624">
        <f>INDEX(Historical!$C$7:$C$1259,MATCH(B180,Historical!$B$7:$B$1281,0))*IF(AH180="n/a",1.03,IF(AH180&lt;0,1.01,IF(AH180&gt;10,1.1,(1+AH180/100))))</f>
        <v>3.1108000000000002</v>
      </c>
      <c r="AS180" s="853">
        <f t="shared" si="45"/>
        <v>3.4218800000000007</v>
      </c>
      <c r="AT180" s="853">
        <f t="shared" si="50"/>
        <v>3.7117132360000009</v>
      </c>
      <c r="AU180" s="853">
        <f t="shared" si="50"/>
        <v>4.0260953470892007</v>
      </c>
      <c r="AV180" s="853">
        <f t="shared" si="50"/>
        <v>4.3671056229876557</v>
      </c>
      <c r="AW180" s="624">
        <f t="shared" si="46"/>
        <v>18.637594206076859</v>
      </c>
      <c r="AX180" s="719">
        <f t="shared" si="47"/>
        <v>6.6617558015787459</v>
      </c>
      <c r="AY180" s="900">
        <v>0.82</v>
      </c>
      <c r="AZ180" s="839">
        <v>71.22</v>
      </c>
      <c r="BA180" s="839">
        <v>-12.509999999999998</v>
      </c>
      <c r="BB180" s="839">
        <v>-0.54999999999999993</v>
      </c>
      <c r="BC180" s="839">
        <v>4.9799999999999995</v>
      </c>
      <c r="BE180" s="597">
        <v>2010</v>
      </c>
      <c r="BF180" s="865">
        <f t="shared" si="48"/>
        <v>0</v>
      </c>
      <c r="BG180" s="849">
        <v>17.2</v>
      </c>
    </row>
    <row r="181" spans="1:59" ht="11.25" customHeight="1" x14ac:dyDescent="0.2">
      <c r="A181" s="838" t="s">
        <v>1385</v>
      </c>
      <c r="B181" s="842" t="s">
        <v>1386</v>
      </c>
      <c r="C181" s="898" t="s">
        <v>108</v>
      </c>
      <c r="D181" s="898" t="s">
        <v>4273</v>
      </c>
      <c r="E181" s="705">
        <v>10</v>
      </c>
      <c r="F181" s="1139">
        <v>446</v>
      </c>
      <c r="G181" s="1139" t="s">
        <v>37</v>
      </c>
      <c r="H181" s="1139" t="s">
        <v>37</v>
      </c>
      <c r="I181" s="841">
        <v>68.95</v>
      </c>
      <c r="J181" s="624">
        <f t="shared" si="35"/>
        <v>1.9724437998549675</v>
      </c>
      <c r="K181" s="844">
        <v>0.34</v>
      </c>
      <c r="L181" s="854">
        <v>4</v>
      </c>
      <c r="M181" s="615">
        <f t="shared" si="36"/>
        <v>1.36</v>
      </c>
      <c r="N181" s="837" t="s">
        <v>562</v>
      </c>
      <c r="O181" s="706">
        <v>0.3</v>
      </c>
      <c r="P181" s="606">
        <v>44218</v>
      </c>
      <c r="Q181" s="606">
        <v>44232</v>
      </c>
      <c r="R181" s="615">
        <f t="shared" si="37"/>
        <v>13.333333333333346</v>
      </c>
      <c r="S181" s="673">
        <f>IF(INDEX(Historical!$D$7:$D$1257,MATCH(B181,Historical!$B$7:$B$1281,0))=0,"n/a",(INDEX(Historical!$C$7:$C$1259,MATCH(B181,Historical!$B$7:$B$1281,0))/INDEX(Historical!$D$7:$D$1257,MATCH(B181,Historical!$B$7:$B$1281,0))-1)*100)</f>
        <v>3.4482758620689724</v>
      </c>
      <c r="T181" s="673">
        <f>IF(INDEX(Historical!$F$7:$F$1250,MATCH(B181,Historical!$B$7:$B$1281,0))=0,"n/a",((INDEX(Historical!$C$7:$C$1259,MATCH(B181,Historical!$B$7:$B$1281,0))/INDEX(Historical!$F$7:$F$1250,MATCH(B181,Historical!$B$7:$B$1281,0)))^(1/3)-1)*100)</f>
        <v>12.181378776036711</v>
      </c>
      <c r="U181" s="673">
        <f>IF(INDEX(Historical!$H$7:$H$1250,MATCH(B181,Historical!$B$7:$B$1281,0))=0,"n/a",((INDEX(Historical!$C$7:$C$1259,MATCH(B181,Historical!$B$7:$B$1281,0))/INDEX(Historical!$H$7:$H$1250,MATCH(B181,Historical!$B$7:$B$1281,0)))^(1/5)-1)*100)</f>
        <v>13.754383035188301</v>
      </c>
      <c r="V181" s="673">
        <f>IF(INDEX(Historical!$O$7:$O$1250,MATCH(B181,Historical!$B$7:$B$1281,0))=0,"n/a",((INDEX(Historical!$C$7:$C$1259,MATCH(B181,Historical!$B$7:$B$1281,0))/INDEX(Historical!$O$7:$O$1250,MATCH(B181,Historical!$B$7:$B$1281,0)))^(1/10)-1)*100)</f>
        <v>11.246941949326494</v>
      </c>
      <c r="W181" s="674">
        <f t="shared" si="38"/>
        <v>1.2229442542834463</v>
      </c>
      <c r="X181" s="675">
        <f t="shared" si="39"/>
        <v>0.96861852360480993</v>
      </c>
      <c r="Y181" s="646" t="s">
        <v>4577</v>
      </c>
      <c r="Z181" s="624">
        <f t="shared" si="40"/>
        <v>41.212121212121218</v>
      </c>
      <c r="AA181" s="853">
        <f t="shared" si="41"/>
        <v>20.893939393939394</v>
      </c>
      <c r="AB181" s="854">
        <v>12</v>
      </c>
      <c r="AC181" s="833">
        <v>3.3</v>
      </c>
      <c r="AD181" s="833">
        <v>2.11</v>
      </c>
      <c r="AE181" s="833">
        <v>9.01</v>
      </c>
      <c r="AF181" s="833">
        <v>2.78</v>
      </c>
      <c r="AG181" s="833">
        <v>13.100000000000001</v>
      </c>
      <c r="AH181" s="833">
        <v>8.6999999999999993</v>
      </c>
      <c r="AI181" s="833">
        <v>1.24</v>
      </c>
      <c r="AJ181" s="833">
        <v>14.2</v>
      </c>
      <c r="AK181" s="833">
        <v>10</v>
      </c>
      <c r="AL181" s="845">
        <v>1740</v>
      </c>
      <c r="AM181" s="839">
        <v>2.6</v>
      </c>
      <c r="AN181" s="833">
        <v>0.02</v>
      </c>
      <c r="AO181" s="711">
        <f t="shared" si="42"/>
        <v>-5.1671125588961253</v>
      </c>
      <c r="AP181" s="712">
        <f t="shared" si="43"/>
        <v>15.726826835043269</v>
      </c>
      <c r="AQ181" s="855">
        <f t="shared" si="44"/>
        <v>60.672408632045126</v>
      </c>
      <c r="AR181" s="624">
        <f>INDEX(Historical!$C$7:$C$1259,MATCH(B181,Historical!$B$7:$B$1281,0))*IF(AH181="n/a",1.03,IF(AH181&lt;0,1.01,IF(AH181&gt;10,1.1,(1+AH181/100))))</f>
        <v>1.3044</v>
      </c>
      <c r="AS181" s="853">
        <f t="shared" si="45"/>
        <v>1.3205745600000001</v>
      </c>
      <c r="AT181" s="853">
        <f t="shared" si="50"/>
        <v>1.4526320160000001</v>
      </c>
      <c r="AU181" s="853">
        <f t="shared" si="50"/>
        <v>1.5978952176000003</v>
      </c>
      <c r="AV181" s="853">
        <f t="shared" si="50"/>
        <v>1.7576847393600006</v>
      </c>
      <c r="AW181" s="624">
        <f t="shared" si="46"/>
        <v>7.4331865329600006</v>
      </c>
      <c r="AX181" s="719">
        <f t="shared" si="47"/>
        <v>10.780546095663524</v>
      </c>
      <c r="AY181" s="900">
        <v>0.9</v>
      </c>
      <c r="AZ181" s="839">
        <v>126.14000000000001</v>
      </c>
      <c r="BA181" s="839">
        <v>-2.31</v>
      </c>
      <c r="BB181" s="839">
        <v>16.259999999999998</v>
      </c>
      <c r="BC181" s="839">
        <v>39.019999999999996</v>
      </c>
      <c r="BE181" s="597">
        <v>2012</v>
      </c>
      <c r="BF181" s="865">
        <f t="shared" si="48"/>
        <v>0</v>
      </c>
      <c r="BG181" s="849">
        <v>1.5</v>
      </c>
    </row>
    <row r="182" spans="1:59" ht="11.25" customHeight="1" x14ac:dyDescent="0.2">
      <c r="A182" s="838" t="s">
        <v>1397</v>
      </c>
      <c r="B182" s="842" t="s">
        <v>1398</v>
      </c>
      <c r="C182" s="898" t="s">
        <v>153</v>
      </c>
      <c r="D182" s="898" t="s">
        <v>4259</v>
      </c>
      <c r="E182" s="705">
        <v>11</v>
      </c>
      <c r="F182" s="1139">
        <v>370</v>
      </c>
      <c r="G182" s="1139" t="s">
        <v>106</v>
      </c>
      <c r="H182" s="1139" t="s">
        <v>106</v>
      </c>
      <c r="I182" s="841">
        <v>51.39</v>
      </c>
      <c r="J182" s="624">
        <f t="shared" si="35"/>
        <v>0.85619770383343063</v>
      </c>
      <c r="K182" s="844">
        <v>0.11</v>
      </c>
      <c r="L182" s="854">
        <v>4</v>
      </c>
      <c r="M182" s="615">
        <f t="shared" si="36"/>
        <v>0.44</v>
      </c>
      <c r="N182" s="837" t="s">
        <v>501</v>
      </c>
      <c r="O182" s="706">
        <v>9.5000000000000001E-2</v>
      </c>
      <c r="P182" s="606">
        <v>44263</v>
      </c>
      <c r="Q182" s="606">
        <v>44280</v>
      </c>
      <c r="R182" s="615">
        <f t="shared" si="37"/>
        <v>15.789473684210526</v>
      </c>
      <c r="S182" s="673">
        <f>IF(INDEX(Historical!$D$7:$D$1257,MATCH(B182,Historical!$B$7:$B$1281,0))=0,"n/a",(INDEX(Historical!$C$7:$C$1259,MATCH(B182,Historical!$B$7:$B$1281,0))/INDEX(Historical!$D$7:$D$1257,MATCH(B182,Historical!$B$7:$B$1281,0))-1)*100)</f>
        <v>11.764705882352944</v>
      </c>
      <c r="T182" s="673">
        <f>IF(INDEX(Historical!$F$7:$F$1250,MATCH(B182,Historical!$B$7:$B$1281,0))=0,"n/a",((INDEX(Historical!$C$7:$C$1259,MATCH(B182,Historical!$B$7:$B$1281,0))/INDEX(Historical!$F$7:$F$1250,MATCH(B182,Historical!$B$7:$B$1281,0)))^(1/3)-1)*100)</f>
        <v>21.858202395720227</v>
      </c>
      <c r="U182" s="673">
        <f>IF(INDEX(Historical!$H$7:$H$1250,MATCH(B182,Historical!$B$7:$B$1281,0))=0,"n/a",((INDEX(Historical!$C$7:$C$1259,MATCH(B182,Historical!$B$7:$B$1281,0))/INDEX(Historical!$H$7:$H$1250,MATCH(B182,Historical!$B$7:$B$1281,0)))^(1/5)-1)*100)</f>
        <v>18.88654957871243</v>
      </c>
      <c r="V182" s="673" t="str">
        <f>IF(INDEX(Historical!$O$7:$O$1250,MATCH(B182,Historical!$B$7:$B$1281,0))=0,"n/a",((INDEX(Historical!$C$7:$C$1259,MATCH(B182,Historical!$B$7:$B$1281,0))/INDEX(Historical!$O$7:$O$1250,MATCH(B182,Historical!$B$7:$B$1281,0)))^(1/10)-1)*100)</f>
        <v>n/a</v>
      </c>
      <c r="W182" s="674" t="str">
        <f t="shared" si="38"/>
        <v>n/a</v>
      </c>
      <c r="X182" s="675">
        <f t="shared" si="39"/>
        <v>0.61319966164650741</v>
      </c>
      <c r="Y182" s="842"/>
      <c r="Z182" s="624">
        <f t="shared" si="40"/>
        <v>47.826086956521735</v>
      </c>
      <c r="AA182" s="853">
        <f t="shared" si="41"/>
        <v>55.858695652173914</v>
      </c>
      <c r="AB182" s="854">
        <v>12</v>
      </c>
      <c r="AC182" s="833">
        <v>0.92</v>
      </c>
      <c r="AD182" s="833" t="s">
        <v>136</v>
      </c>
      <c r="AE182" s="833">
        <v>7.63</v>
      </c>
      <c r="AF182" s="833">
        <v>5.84</v>
      </c>
      <c r="AG182" s="833">
        <v>12.3</v>
      </c>
      <c r="AH182" s="833">
        <v>-20.8</v>
      </c>
      <c r="AI182" s="833">
        <v>15.43</v>
      </c>
      <c r="AJ182" s="833">
        <v>30.8</v>
      </c>
      <c r="AK182" s="833">
        <v>-1.7999999999999998</v>
      </c>
      <c r="AL182" s="845">
        <v>930.86</v>
      </c>
      <c r="AM182" s="839">
        <v>14.6</v>
      </c>
      <c r="AN182" s="833">
        <v>0.37</v>
      </c>
      <c r="AO182" s="711">
        <f t="shared" si="42"/>
        <v>-36.115948369628057</v>
      </c>
      <c r="AP182" s="712">
        <f t="shared" si="43"/>
        <v>19.74274728254586</v>
      </c>
      <c r="AQ182" s="855">
        <f t="shared" si="44"/>
        <v>280.76810242730016</v>
      </c>
      <c r="AR182" s="624">
        <f>INDEX(Historical!$C$7:$C$1259,MATCH(B182,Historical!$B$7:$B$1281,0))*IF(AH182="n/a",1.03,IF(AH182&lt;0,1.01,IF(AH182&gt;10,1.1,(1+AH182/100))))</f>
        <v>0.38380000000000003</v>
      </c>
      <c r="AS182" s="853">
        <f t="shared" si="45"/>
        <v>0.42218000000000006</v>
      </c>
      <c r="AT182" s="853">
        <f t="shared" si="50"/>
        <v>0.42640180000000005</v>
      </c>
      <c r="AU182" s="853">
        <f t="shared" si="50"/>
        <v>0.43066581800000003</v>
      </c>
      <c r="AV182" s="853">
        <f t="shared" si="50"/>
        <v>0.43497247618000001</v>
      </c>
      <c r="AW182" s="624">
        <f t="shared" si="46"/>
        <v>2.0980200941800002</v>
      </c>
      <c r="AX182" s="719">
        <f t="shared" si="47"/>
        <v>4.0825454255302596</v>
      </c>
      <c r="AY182" s="900">
        <v>1.31</v>
      </c>
      <c r="AZ182" s="839">
        <v>173.93</v>
      </c>
      <c r="BA182" s="839">
        <v>1.7000000000000002</v>
      </c>
      <c r="BB182" s="839">
        <v>16.869999999999997</v>
      </c>
      <c r="BC182" s="839">
        <v>50.82</v>
      </c>
      <c r="BE182" s="597">
        <v>2011</v>
      </c>
      <c r="BF182" s="865">
        <f t="shared" si="48"/>
        <v>0</v>
      </c>
      <c r="BG182" s="849">
        <v>8.4</v>
      </c>
    </row>
    <row r="183" spans="1:59" ht="11.25" customHeight="1" x14ac:dyDescent="0.2">
      <c r="A183" s="838" t="s">
        <v>660</v>
      </c>
      <c r="B183" s="842" t="s">
        <v>661</v>
      </c>
      <c r="C183" s="898" t="s">
        <v>112</v>
      </c>
      <c r="D183" s="898" t="s">
        <v>4279</v>
      </c>
      <c r="E183" s="705">
        <v>18</v>
      </c>
      <c r="F183" s="1139">
        <v>199</v>
      </c>
      <c r="G183" s="1139" t="s">
        <v>115</v>
      </c>
      <c r="H183" s="1139" t="s">
        <v>115</v>
      </c>
      <c r="I183" s="841">
        <v>330.25</v>
      </c>
      <c r="J183" s="624">
        <f t="shared" si="35"/>
        <v>3.1491294473883422</v>
      </c>
      <c r="K183" s="844">
        <v>2.6</v>
      </c>
      <c r="L183" s="854">
        <v>4</v>
      </c>
      <c r="M183" s="615">
        <f t="shared" si="36"/>
        <v>10.4</v>
      </c>
      <c r="N183" s="837" t="s">
        <v>151</v>
      </c>
      <c r="O183" s="706">
        <v>2.4</v>
      </c>
      <c r="P183" s="606">
        <v>44165</v>
      </c>
      <c r="Q183" s="606">
        <v>44189</v>
      </c>
      <c r="R183" s="615">
        <f t="shared" si="37"/>
        <v>8.333333333333341</v>
      </c>
      <c r="S183" s="673">
        <f>IF(INDEX(Historical!$D$7:$D$1257,MATCH(B183,Historical!$B$7:$B$1281,0))=0,"n/a",(INDEX(Historical!$C$7:$C$1259,MATCH(B183,Historical!$B$7:$B$1281,0))/INDEX(Historical!$D$7:$D$1257,MATCH(B183,Historical!$B$7:$B$1281,0))-1)*100)</f>
        <v>8.8888888888889017</v>
      </c>
      <c r="T183" s="673">
        <f>IF(INDEX(Historical!$F$7:$F$1250,MATCH(B183,Historical!$B$7:$B$1281,0))=0,"n/a",((INDEX(Historical!$C$7:$C$1259,MATCH(B183,Historical!$B$7:$B$1281,0))/INDEX(Historical!$F$7:$F$1250,MATCH(B183,Historical!$B$7:$B$1281,0)))^(1/3)-1)*100)</f>
        <v>9.5205836148176459</v>
      </c>
      <c r="U183" s="673">
        <f>IF(INDEX(Historical!$H$7:$H$1250,MATCH(B183,Historical!$B$7:$B$1281,0))=0,"n/a",((INDEX(Historical!$C$7:$C$1259,MATCH(B183,Historical!$B$7:$B$1281,0))/INDEX(Historical!$H$7:$H$1250,MATCH(B183,Historical!$B$7:$B$1281,0)))^(1/5)-1)*100)</f>
        <v>9.7665948842847961</v>
      </c>
      <c r="V183" s="673">
        <f>IF(INDEX(Historical!$O$7:$O$1250,MATCH(B183,Historical!$B$7:$B$1281,0))=0,"n/a",((INDEX(Historical!$C$7:$C$1259,MATCH(B183,Historical!$B$7:$B$1281,0))/INDEX(Historical!$O$7:$O$1250,MATCH(B183,Historical!$B$7:$B$1281,0)))^(1/10)-1)*100)</f>
        <v>14.015058621261488</v>
      </c>
      <c r="W183" s="674">
        <f t="shared" si="38"/>
        <v>0.69686436198478852</v>
      </c>
      <c r="X183" s="675">
        <f t="shared" si="39"/>
        <v>0.49326236789317152</v>
      </c>
      <c r="Y183" s="842"/>
      <c r="Z183" s="624">
        <f t="shared" si="40"/>
        <v>42.466312780726831</v>
      </c>
      <c r="AA183" s="853">
        <f t="shared" si="41"/>
        <v>13.485095957533687</v>
      </c>
      <c r="AB183" s="854">
        <v>12</v>
      </c>
      <c r="AC183" s="833">
        <v>24.49</v>
      </c>
      <c r="AD183" s="833">
        <v>2.2999999999999998</v>
      </c>
      <c r="AE183" s="833">
        <v>1.47</v>
      </c>
      <c r="AF183" s="834">
        <v>15.89</v>
      </c>
      <c r="AG183" s="834">
        <v>150.5</v>
      </c>
      <c r="AH183" s="833">
        <v>11.600000000000001</v>
      </c>
      <c r="AI183" s="833">
        <v>6.5100000000000007</v>
      </c>
      <c r="AJ183" s="833">
        <v>19.8</v>
      </c>
      <c r="AK183" s="833">
        <v>6.08</v>
      </c>
      <c r="AL183" s="845">
        <v>96420</v>
      </c>
      <c r="AM183" s="839">
        <v>0.08</v>
      </c>
      <c r="AN183" s="833">
        <v>2.02</v>
      </c>
      <c r="AO183" s="711">
        <f t="shared" si="42"/>
        <v>-0.56937162586054946</v>
      </c>
      <c r="AP183" s="712">
        <f t="shared" si="43"/>
        <v>12.915724331673138</v>
      </c>
      <c r="AQ183" s="855">
        <f t="shared" si="44"/>
        <v>208.60127080116419</v>
      </c>
      <c r="AR183" s="624">
        <f>INDEX(Historical!$C$7:$C$1259,MATCH(B183,Historical!$B$7:$B$1281,0))*IF(AH183="n/a",1.03,IF(AH183&lt;0,1.01,IF(AH183&gt;10,1.1,(1+AH183/100))))</f>
        <v>10.780000000000001</v>
      </c>
      <c r="AS183" s="853">
        <f t="shared" si="45"/>
        <v>11.481778</v>
      </c>
      <c r="AT183" s="853">
        <f t="shared" si="50"/>
        <v>12.179870102400001</v>
      </c>
      <c r="AU183" s="853">
        <f t="shared" si="50"/>
        <v>12.92040620462592</v>
      </c>
      <c r="AV183" s="853">
        <f t="shared" si="50"/>
        <v>13.705966901867175</v>
      </c>
      <c r="AW183" s="624">
        <f t="shared" si="46"/>
        <v>61.0680212088931</v>
      </c>
      <c r="AX183" s="719">
        <f t="shared" si="47"/>
        <v>18.491452296409719</v>
      </c>
      <c r="AY183" s="900">
        <v>0.95</v>
      </c>
      <c r="AZ183" s="839">
        <v>24.099999999999998</v>
      </c>
      <c r="BA183" s="839">
        <v>-20.919999999999998</v>
      </c>
      <c r="BB183" s="839">
        <v>-3.65</v>
      </c>
      <c r="BC183" s="839">
        <v>-10.48</v>
      </c>
      <c r="BE183" s="597">
        <v>2003</v>
      </c>
      <c r="BF183" s="865">
        <f t="shared" si="48"/>
        <v>1</v>
      </c>
      <c r="BG183" s="849">
        <v>13.600000000000001</v>
      </c>
    </row>
    <row r="184" spans="1:59" ht="11.25" customHeight="1" x14ac:dyDescent="0.2">
      <c r="A184" s="838" t="s">
        <v>1407</v>
      </c>
      <c r="B184" s="842" t="s">
        <v>1408</v>
      </c>
      <c r="C184" s="898" t="s">
        <v>108</v>
      </c>
      <c r="D184" s="898" t="s">
        <v>118</v>
      </c>
      <c r="E184" s="705">
        <v>11</v>
      </c>
      <c r="F184" s="1139">
        <v>350</v>
      </c>
      <c r="G184" s="1139" t="s">
        <v>115</v>
      </c>
      <c r="H184" s="1139" t="s">
        <v>115</v>
      </c>
      <c r="I184" s="841">
        <v>56.87</v>
      </c>
      <c r="J184" s="624">
        <f t="shared" si="35"/>
        <v>2.9541058554598205</v>
      </c>
      <c r="K184" s="844">
        <v>0.42</v>
      </c>
      <c r="L184" s="854">
        <v>4</v>
      </c>
      <c r="M184" s="615">
        <f t="shared" si="36"/>
        <v>1.68</v>
      </c>
      <c r="N184" s="837" t="s">
        <v>139</v>
      </c>
      <c r="O184" s="706">
        <v>0.4</v>
      </c>
      <c r="P184" s="606">
        <v>44204</v>
      </c>
      <c r="Q184" s="606">
        <v>44228</v>
      </c>
      <c r="R184" s="615">
        <f t="shared" si="37"/>
        <v>4.9999999999999902</v>
      </c>
      <c r="S184" s="673">
        <f>IF(INDEX(Historical!$D$7:$D$1257,MATCH(B184,Historical!$B$7:$B$1281,0))=0,"n/a",(INDEX(Historical!$C$7:$C$1259,MATCH(B184,Historical!$B$7:$B$1281,0))/INDEX(Historical!$D$7:$D$1257,MATCH(B184,Historical!$B$7:$B$1281,0))-1)*100)</f>
        <v>8.1081081081081141</v>
      </c>
      <c r="T184" s="673">
        <f>IF(INDEX(Historical!$F$7:$F$1250,MATCH(B184,Historical!$B$7:$B$1281,0))=0,"n/a",((INDEX(Historical!$C$7:$C$1259,MATCH(B184,Historical!$B$7:$B$1281,0))/INDEX(Historical!$F$7:$F$1250,MATCH(B184,Historical!$B$7:$B$1281,0)))^(1/3)-1)*100)</f>
        <v>11.315078730200367</v>
      </c>
      <c r="U184" s="673">
        <f>IF(INDEX(Historical!$H$7:$H$1250,MATCH(B184,Historical!$B$7:$B$1281,0))=0,"n/a",((INDEX(Historical!$C$7:$C$1259,MATCH(B184,Historical!$B$7:$B$1281,0))/INDEX(Historical!$H$7:$H$1250,MATCH(B184,Historical!$B$7:$B$1281,0)))^(1/5)-1)*100)</f>
        <v>14.869835499703509</v>
      </c>
      <c r="V184" s="673">
        <f>IF(INDEX(Historical!$O$7:$O$1250,MATCH(B184,Historical!$B$7:$B$1281,0))=0,"n/a",((INDEX(Historical!$C$7:$C$1259,MATCH(B184,Historical!$B$7:$B$1281,0))/INDEX(Historical!$O$7:$O$1250,MATCH(B184,Historical!$B$7:$B$1281,0)))^(1/10)-1)*100)</f>
        <v>44.612554959192472</v>
      </c>
      <c r="W184" s="674">
        <f t="shared" si="38"/>
        <v>0.33331055603753446</v>
      </c>
      <c r="X184" s="675" t="str">
        <f t="shared" si="39"/>
        <v>n/a</v>
      </c>
      <c r="Y184" s="634"/>
      <c r="Z184" s="624">
        <f t="shared" si="40"/>
        <v>71.186440677966104</v>
      </c>
      <c r="AA184" s="853">
        <f t="shared" si="41"/>
        <v>24.097457627118644</v>
      </c>
      <c r="AB184" s="854">
        <v>12</v>
      </c>
      <c r="AC184" s="833">
        <v>2.36</v>
      </c>
      <c r="AD184" s="833">
        <v>0.97</v>
      </c>
      <c r="AE184" s="833">
        <v>0.61</v>
      </c>
      <c r="AF184" s="833">
        <v>0.49</v>
      </c>
      <c r="AG184" s="833">
        <v>2.4</v>
      </c>
      <c r="AH184" s="833">
        <v>-44.7</v>
      </c>
      <c r="AI184" s="833">
        <v>20.16</v>
      </c>
      <c r="AJ184" s="833">
        <v>-12.1</v>
      </c>
      <c r="AK184" s="833">
        <v>25.05</v>
      </c>
      <c r="AL184" s="845">
        <v>10650</v>
      </c>
      <c r="AM184" s="839">
        <v>0.3</v>
      </c>
      <c r="AN184" s="833">
        <v>0.28999999999999998</v>
      </c>
      <c r="AO184" s="711">
        <f t="shared" si="42"/>
        <v>-6.2735162719553159</v>
      </c>
      <c r="AP184" s="712">
        <f t="shared" si="43"/>
        <v>17.823941355163328</v>
      </c>
      <c r="AQ184" s="855">
        <f t="shared" si="44"/>
        <v>-27.557672786360175</v>
      </c>
      <c r="AR184" s="624">
        <f>INDEX(Historical!$C$7:$C$1259,MATCH(B184,Historical!$B$7:$B$1281,0))*IF(AH184="n/a",1.03,IF(AH184&lt;0,1.01,IF(AH184&gt;10,1.1,(1+AH184/100))))</f>
        <v>1.6160000000000001</v>
      </c>
      <c r="AS184" s="853">
        <f t="shared" si="45"/>
        <v>1.7776000000000003</v>
      </c>
      <c r="AT184" s="853">
        <f t="shared" si="50"/>
        <v>1.9553600000000004</v>
      </c>
      <c r="AU184" s="853">
        <f t="shared" si="50"/>
        <v>2.1508960000000008</v>
      </c>
      <c r="AV184" s="853">
        <f t="shared" si="50"/>
        <v>2.365985600000001</v>
      </c>
      <c r="AW184" s="624">
        <f t="shared" si="46"/>
        <v>9.8658416000000031</v>
      </c>
      <c r="AX184" s="719">
        <f t="shared" si="47"/>
        <v>17.348059785475652</v>
      </c>
      <c r="AY184" s="900">
        <v>2.23</v>
      </c>
      <c r="AZ184" s="839">
        <v>252.99999999999997</v>
      </c>
      <c r="BA184" s="839">
        <v>-6.21</v>
      </c>
      <c r="BB184" s="839">
        <v>11.19</v>
      </c>
      <c r="BC184" s="839">
        <v>37.44</v>
      </c>
      <c r="BE184" s="597">
        <v>2011</v>
      </c>
      <c r="BF184" s="865">
        <f t="shared" si="48"/>
        <v>0</v>
      </c>
      <c r="BG184" s="849">
        <v>0.1</v>
      </c>
    </row>
    <row r="185" spans="1:59" ht="11.25" customHeight="1" x14ac:dyDescent="0.2">
      <c r="A185" s="838" t="s">
        <v>658</v>
      </c>
      <c r="B185" s="842" t="s">
        <v>659</v>
      </c>
      <c r="C185" s="898" t="s">
        <v>112</v>
      </c>
      <c r="D185" s="898" t="s">
        <v>211</v>
      </c>
      <c r="E185" s="705">
        <v>18</v>
      </c>
      <c r="F185" s="1139">
        <v>192</v>
      </c>
      <c r="G185" s="1139" t="s">
        <v>106</v>
      </c>
      <c r="H185" s="1139" t="s">
        <v>106</v>
      </c>
      <c r="I185" s="841">
        <v>160.25</v>
      </c>
      <c r="J185" s="624">
        <f t="shared" si="35"/>
        <v>0.79875195007800304</v>
      </c>
      <c r="K185" s="844">
        <v>0.32</v>
      </c>
      <c r="L185" s="854">
        <v>4</v>
      </c>
      <c r="M185" s="615">
        <f t="shared" si="36"/>
        <v>1.28</v>
      </c>
      <c r="N185" s="837" t="s">
        <v>208</v>
      </c>
      <c r="O185" s="706">
        <v>0.31</v>
      </c>
      <c r="P185" s="606">
        <v>43965</v>
      </c>
      <c r="Q185" s="606">
        <v>43980</v>
      </c>
      <c r="R185" s="615">
        <f t="shared" si="37"/>
        <v>3.2258064516129057</v>
      </c>
      <c r="S185" s="673">
        <f>IF(INDEX(Historical!$D$7:$D$1257,MATCH(B185,Historical!$B$7:$B$1281,0))=0,"n/a",(INDEX(Historical!$C$7:$C$1259,MATCH(B185,Historical!$B$7:$B$1281,0))/INDEX(Historical!$D$7:$D$1257,MATCH(B185,Historical!$B$7:$B$1281,0))-1)*100)</f>
        <v>2.4193548387096753</v>
      </c>
      <c r="T185" s="673">
        <f>IF(INDEX(Historical!$F$7:$F$1250,MATCH(B185,Historical!$B$7:$B$1281,0))=0,"n/a",((INDEX(Historical!$C$7:$C$1259,MATCH(B185,Historical!$B$7:$B$1281,0))/INDEX(Historical!$F$7:$F$1250,MATCH(B185,Historical!$B$7:$B$1281,0)))^(1/3)-1)*100)</f>
        <v>2.4803432126453862</v>
      </c>
      <c r="U185" s="673">
        <f>IF(INDEX(Historical!$H$7:$H$1250,MATCH(B185,Historical!$B$7:$B$1281,0))=0,"n/a",((INDEX(Historical!$C$7:$C$1259,MATCH(B185,Historical!$B$7:$B$1281,0))/INDEX(Historical!$H$7:$H$1250,MATCH(B185,Historical!$B$7:$B$1281,0)))^(1/5)-1)*100)</f>
        <v>2.9158362197132304</v>
      </c>
      <c r="V185" s="673">
        <f>IF(INDEX(Historical!$O$7:$O$1250,MATCH(B185,Historical!$B$7:$B$1281,0))=0,"n/a",((INDEX(Historical!$C$7:$C$1259,MATCH(B185,Historical!$B$7:$B$1281,0))/INDEX(Historical!$O$7:$O$1250,MATCH(B185,Historical!$B$7:$B$1281,0)))^(1/10)-1)*100)</f>
        <v>14.427122826294969</v>
      </c>
      <c r="W185" s="674">
        <f t="shared" si="38"/>
        <v>0.20210795006186597</v>
      </c>
      <c r="X185" s="675">
        <f t="shared" si="39"/>
        <v>0.29753430813400306</v>
      </c>
      <c r="Y185" s="646"/>
      <c r="Z185" s="624">
        <f t="shared" si="40"/>
        <v>37.426900584795327</v>
      </c>
      <c r="AA185" s="853">
        <f t="shared" si="41"/>
        <v>46.856725146198833</v>
      </c>
      <c r="AB185" s="854">
        <v>8</v>
      </c>
      <c r="AC185" s="833">
        <v>3.42</v>
      </c>
      <c r="AD185" s="833">
        <v>2.04</v>
      </c>
      <c r="AE185" s="833">
        <v>3.56</v>
      </c>
      <c r="AF185" s="833">
        <v>5.71</v>
      </c>
      <c r="AG185" s="833">
        <v>12.9</v>
      </c>
      <c r="AH185" s="833">
        <v>-3.6999999999999997</v>
      </c>
      <c r="AI185" s="833">
        <v>21.11</v>
      </c>
      <c r="AJ185" s="833">
        <v>9.8000000000000007</v>
      </c>
      <c r="AK185" s="833">
        <v>22.900000000000002</v>
      </c>
      <c r="AL185" s="845">
        <v>1690</v>
      </c>
      <c r="AM185" s="839">
        <v>0.89999999999999991</v>
      </c>
      <c r="AN185" s="833">
        <v>0.38</v>
      </c>
      <c r="AO185" s="711">
        <f t="shared" si="42"/>
        <v>-43.142136976407599</v>
      </c>
      <c r="AP185" s="712">
        <f t="shared" si="43"/>
        <v>3.7145881697912335</v>
      </c>
      <c r="AQ185" s="855">
        <f t="shared" si="44"/>
        <v>244.83612893005363</v>
      </c>
      <c r="AR185" s="624">
        <f>INDEX(Historical!$C$7:$C$1259,MATCH(B185,Historical!$B$7:$B$1281,0))*IF(AH185="n/a",1.03,IF(AH185&lt;0,1.01,IF(AH185&gt;10,1.1,(1+AH185/100))))</f>
        <v>1.2827</v>
      </c>
      <c r="AS185" s="853">
        <f t="shared" si="45"/>
        <v>1.4109700000000001</v>
      </c>
      <c r="AT185" s="853">
        <f t="shared" si="50"/>
        <v>1.5520670000000001</v>
      </c>
      <c r="AU185" s="853">
        <f t="shared" si="50"/>
        <v>1.7072737000000002</v>
      </c>
      <c r="AV185" s="853">
        <f t="shared" si="50"/>
        <v>1.8780010700000005</v>
      </c>
      <c r="AW185" s="624">
        <f t="shared" si="46"/>
        <v>7.8310117700000008</v>
      </c>
      <c r="AX185" s="719">
        <f t="shared" si="47"/>
        <v>4.8867468143525743</v>
      </c>
      <c r="AY185" s="900">
        <v>0.34</v>
      </c>
      <c r="AZ185" s="839">
        <v>123</v>
      </c>
      <c r="BA185" s="839">
        <v>-4.2</v>
      </c>
      <c r="BB185" s="839">
        <v>12.139999999999999</v>
      </c>
      <c r="BC185" s="839">
        <v>43.36</v>
      </c>
      <c r="BE185" s="597">
        <v>2003</v>
      </c>
      <c r="BF185" s="865">
        <f t="shared" si="48"/>
        <v>1</v>
      </c>
      <c r="BG185" s="849">
        <v>6.7</v>
      </c>
    </row>
    <row r="186" spans="1:59" s="744" customFormat="1" ht="11.25" customHeight="1" x14ac:dyDescent="0.2">
      <c r="A186" s="726" t="s">
        <v>403</v>
      </c>
      <c r="B186" s="751" t="s">
        <v>404</v>
      </c>
      <c r="C186" s="898" t="s">
        <v>131</v>
      </c>
      <c r="D186" s="898" t="s">
        <v>4264</v>
      </c>
      <c r="E186" s="727">
        <v>18</v>
      </c>
      <c r="F186" s="1139">
        <v>204</v>
      </c>
      <c r="G186" s="1138" t="s">
        <v>37</v>
      </c>
      <c r="H186" s="1138" t="s">
        <v>37</v>
      </c>
      <c r="I186" s="728">
        <v>46.16</v>
      </c>
      <c r="J186" s="729">
        <f t="shared" si="35"/>
        <v>3.48786828422877</v>
      </c>
      <c r="K186" s="730">
        <v>0.40250000000000002</v>
      </c>
      <c r="L186" s="731">
        <v>4</v>
      </c>
      <c r="M186" s="732">
        <f t="shared" si="36"/>
        <v>1.61</v>
      </c>
      <c r="N186" s="733" t="s">
        <v>107</v>
      </c>
      <c r="O186" s="734">
        <v>0.38</v>
      </c>
      <c r="P186" s="1130">
        <v>44224</v>
      </c>
      <c r="Q186" s="1130">
        <v>44243</v>
      </c>
      <c r="R186" s="732">
        <f t="shared" si="37"/>
        <v>5.9210526315789522</v>
      </c>
      <c r="S186" s="673">
        <f>IF(INDEX(Historical!$D$7:$D$1257,MATCH(B186,Historical!$B$7:$B$1281,0))=0,"n/a",(INDEX(Historical!$C$7:$C$1259,MATCH(B186,Historical!$B$7:$B$1281,0))/INDEX(Historical!$D$7:$D$1257,MATCH(B186,Historical!$B$7:$B$1281,0))-1)*100)</f>
        <v>7.0422535211267734</v>
      </c>
      <c r="T186" s="673">
        <f>IF(INDEX(Historical!$F$7:$F$1250,MATCH(B186,Historical!$B$7:$B$1281,0))=0,"n/a",((INDEX(Historical!$C$7:$C$1259,MATCH(B186,Historical!$B$7:$B$1281,0))/INDEX(Historical!$F$7:$F$1250,MATCH(B186,Historical!$B$7:$B$1281,0)))^(1/3)-1)*100)</f>
        <v>6.4529450807832456</v>
      </c>
      <c r="U186" s="673">
        <f>IF(INDEX(Historical!$H$7:$H$1250,MATCH(B186,Historical!$B$7:$B$1281,0))=0,"n/a",((INDEX(Historical!$C$7:$C$1259,MATCH(B186,Historical!$B$7:$B$1281,0))/INDEX(Historical!$H$7:$H$1250,MATCH(B186,Historical!$B$7:$B$1281,0)))^(1/5)-1)*100)</f>
        <v>6.6817621211941569</v>
      </c>
      <c r="V186" s="673">
        <f>IF(INDEX(Historical!$O$7:$O$1250,MATCH(B186,Historical!$B$7:$B$1281,0))=0,"n/a",((INDEX(Historical!$C$7:$C$1259,MATCH(B186,Historical!$B$7:$B$1281,0))/INDEX(Historical!$O$7:$O$1250,MATCH(B186,Historical!$B$7:$B$1281,0)))^(1/10)-1)*100)</f>
        <v>6.7632165446619208</v>
      </c>
      <c r="W186" s="674">
        <f t="shared" si="38"/>
        <v>0.9879562597279169</v>
      </c>
      <c r="X186" s="675">
        <f t="shared" si="39"/>
        <v>1.1136270201990262</v>
      </c>
      <c r="Y186" s="735"/>
      <c r="Z186" s="729">
        <f t="shared" si="40"/>
        <v>60.074626865671647</v>
      </c>
      <c r="AA186" s="736">
        <f t="shared" si="41"/>
        <v>17.223880597014922</v>
      </c>
      <c r="AB186" s="731">
        <v>12</v>
      </c>
      <c r="AC186" s="737">
        <v>2.68</v>
      </c>
      <c r="AD186" s="737">
        <v>3.05</v>
      </c>
      <c r="AE186" s="737">
        <v>3.47</v>
      </c>
      <c r="AF186" s="737">
        <v>2.0699999999999998</v>
      </c>
      <c r="AG186" s="737">
        <v>11.700000000000001</v>
      </c>
      <c r="AH186" s="737">
        <v>7.5</v>
      </c>
      <c r="AI186" s="737">
        <v>6.18</v>
      </c>
      <c r="AJ186" s="737">
        <v>6</v>
      </c>
      <c r="AK186" s="737">
        <v>5.8000000000000007</v>
      </c>
      <c r="AL186" s="738">
        <v>12070</v>
      </c>
      <c r="AM186" s="739">
        <v>0.1</v>
      </c>
      <c r="AN186" s="737">
        <v>1.23</v>
      </c>
      <c r="AO186" s="740">
        <f t="shared" si="42"/>
        <v>-7.0542501915919953</v>
      </c>
      <c r="AP186" s="741">
        <f t="shared" si="43"/>
        <v>10.169630405422927</v>
      </c>
      <c r="AQ186" s="742">
        <f t="shared" si="44"/>
        <v>25.880777520849986</v>
      </c>
      <c r="AR186" s="624">
        <f>INDEX(Historical!$C$7:$C$1259,MATCH(B186,Historical!$B$7:$B$1281,0))*IF(AH186="n/a",1.03,IF(AH186&lt;0,1.01,IF(AH186&gt;10,1.1,(1+AH186/100))))</f>
        <v>1.6339999999999999</v>
      </c>
      <c r="AS186" s="736">
        <f t="shared" si="45"/>
        <v>1.7349812</v>
      </c>
      <c r="AT186" s="736">
        <f t="shared" si="50"/>
        <v>1.8356101096000002</v>
      </c>
      <c r="AU186" s="736">
        <f t="shared" si="50"/>
        <v>1.9420754959568003</v>
      </c>
      <c r="AV186" s="736">
        <f t="shared" si="50"/>
        <v>2.0547158747222949</v>
      </c>
      <c r="AW186" s="729">
        <f t="shared" si="46"/>
        <v>9.2013826802790941</v>
      </c>
      <c r="AX186" s="743">
        <f t="shared" si="47"/>
        <v>19.933671317762336</v>
      </c>
      <c r="AY186" s="901">
        <v>0.33</v>
      </c>
      <c r="AZ186" s="739">
        <v>22.57</v>
      </c>
      <c r="BA186" s="739">
        <v>-21.44</v>
      </c>
      <c r="BB186" s="739">
        <v>-6.660000000000001</v>
      </c>
      <c r="BC186" s="739">
        <v>-10.23</v>
      </c>
      <c r="BD186" s="875"/>
      <c r="BE186" s="597">
        <v>2004</v>
      </c>
      <c r="BF186" s="865">
        <f t="shared" si="48"/>
        <v>1</v>
      </c>
      <c r="BG186" s="793">
        <v>3.8</v>
      </c>
    </row>
    <row r="187" spans="1:59" ht="11.25" customHeight="1" x14ac:dyDescent="0.2">
      <c r="A187" s="838" t="s">
        <v>652</v>
      </c>
      <c r="B187" s="842" t="s">
        <v>653</v>
      </c>
      <c r="C187" s="898" t="s">
        <v>112</v>
      </c>
      <c r="D187" s="898" t="s">
        <v>4291</v>
      </c>
      <c r="E187" s="705">
        <v>16</v>
      </c>
      <c r="F187" s="1139">
        <v>240</v>
      </c>
      <c r="G187" s="1139" t="s">
        <v>106</v>
      </c>
      <c r="H187" s="1139" t="s">
        <v>106</v>
      </c>
      <c r="I187" s="841">
        <v>160.13999999999999</v>
      </c>
      <c r="J187" s="624">
        <f t="shared" si="35"/>
        <v>0.52454102660172353</v>
      </c>
      <c r="K187" s="844">
        <v>0.21</v>
      </c>
      <c r="L187" s="854">
        <v>4</v>
      </c>
      <c r="M187" s="615">
        <f t="shared" si="36"/>
        <v>0.84</v>
      </c>
      <c r="N187" s="837" t="s">
        <v>590</v>
      </c>
      <c r="O187" s="706">
        <v>0.185</v>
      </c>
      <c r="P187" s="606">
        <v>44050</v>
      </c>
      <c r="Q187" s="606">
        <v>44071</v>
      </c>
      <c r="R187" s="615">
        <f t="shared" si="37"/>
        <v>13.513513513513512</v>
      </c>
      <c r="S187" s="673">
        <f>IF(INDEX(Historical!$D$7:$D$1257,MATCH(B187,Historical!$B$7:$B$1281,0))=0,"n/a",(INDEX(Historical!$C$7:$C$1259,MATCH(B187,Historical!$B$7:$B$1281,0))/INDEX(Historical!$D$7:$D$1257,MATCH(B187,Historical!$B$7:$B$1281,0))-1)*100)</f>
        <v>12.857142857142879</v>
      </c>
      <c r="T187" s="673">
        <f>IF(INDEX(Historical!$F$7:$F$1250,MATCH(B187,Historical!$B$7:$B$1281,0))=0,"n/a",((INDEX(Historical!$C$7:$C$1259,MATCH(B187,Historical!$B$7:$B$1281,0))/INDEX(Historical!$F$7:$F$1250,MATCH(B187,Historical!$B$7:$B$1281,0)))^(1/3)-1)*100)</f>
        <v>27.628548928370765</v>
      </c>
      <c r="U187" s="673">
        <f>IF(INDEX(Historical!$H$7:$H$1250,MATCH(B187,Historical!$B$7:$B$1281,0))=0,"n/a",((INDEX(Historical!$C$7:$C$1259,MATCH(B187,Historical!$B$7:$B$1281,0))/INDEX(Historical!$H$7:$H$1250,MATCH(B187,Historical!$B$7:$B$1281,0)))^(1/5)-1)*100)</f>
        <v>21.367153789240856</v>
      </c>
      <c r="V187" s="673">
        <f>IF(INDEX(Historical!$O$7:$O$1250,MATCH(B187,Historical!$B$7:$B$1281,0))=0,"n/a",((INDEX(Historical!$C$7:$C$1259,MATCH(B187,Historical!$B$7:$B$1281,0))/INDEX(Historical!$O$7:$O$1250,MATCH(B187,Historical!$B$7:$B$1281,0)))^(1/10)-1)*100)</f>
        <v>15.315410418521381</v>
      </c>
      <c r="W187" s="674">
        <f t="shared" si="38"/>
        <v>1.3951407899197348</v>
      </c>
      <c r="X187" s="675">
        <f t="shared" si="39"/>
        <v>1.6187237719121859</v>
      </c>
      <c r="Y187" s="638"/>
      <c r="Z187" s="624">
        <f t="shared" si="40"/>
        <v>16.867469879518072</v>
      </c>
      <c r="AA187" s="853">
        <f t="shared" si="41"/>
        <v>32.156626506024089</v>
      </c>
      <c r="AB187" s="854">
        <v>12</v>
      </c>
      <c r="AC187" s="833">
        <v>4.9800000000000004</v>
      </c>
      <c r="AD187" s="833">
        <v>2.1800000000000002</v>
      </c>
      <c r="AE187" s="833">
        <v>1.47</v>
      </c>
      <c r="AF187" s="833">
        <v>8.8000000000000007</v>
      </c>
      <c r="AG187" s="833">
        <v>24.9</v>
      </c>
      <c r="AH187" s="833">
        <v>11.700000000000001</v>
      </c>
      <c r="AI187" s="833">
        <v>5.55</v>
      </c>
      <c r="AJ187" s="833">
        <v>13.200000000000001</v>
      </c>
      <c r="AK187" s="833">
        <v>14.879999999999999</v>
      </c>
      <c r="AL187" s="845">
        <v>6090</v>
      </c>
      <c r="AM187" s="839">
        <v>0.6</v>
      </c>
      <c r="AN187" s="833">
        <v>0.19</v>
      </c>
      <c r="AO187" s="711">
        <f t="shared" si="42"/>
        <v>-10.264931690181509</v>
      </c>
      <c r="AP187" s="712">
        <f t="shared" si="43"/>
        <v>21.89169481584258</v>
      </c>
      <c r="AQ187" s="855">
        <f t="shared" si="44"/>
        <v>254.63803973003363</v>
      </c>
      <c r="AR187" s="624">
        <f>INDEX(Historical!$C$7:$C$1259,MATCH(B187,Historical!$B$7:$B$1281,0))*IF(AH187="n/a",1.03,IF(AH187&lt;0,1.01,IF(AH187&gt;10,1.1,(1+AH187/100))))</f>
        <v>0.86900000000000011</v>
      </c>
      <c r="AS187" s="853">
        <f t="shared" si="45"/>
        <v>0.91722950000000025</v>
      </c>
      <c r="AT187" s="853">
        <f t="shared" ref="AT187:AV206" si="51">IF($AK187="n/a",1.03*AS187,IF($AK187&lt;0,1.01*AS187,IF($AK187&gt;10,1.1*AS187,(1+$AK187/100)*AS187)))</f>
        <v>1.0089524500000004</v>
      </c>
      <c r="AU187" s="853">
        <f t="shared" si="51"/>
        <v>1.1098476950000007</v>
      </c>
      <c r="AV187" s="853">
        <f t="shared" si="51"/>
        <v>1.2208324645000008</v>
      </c>
      <c r="AW187" s="624">
        <f t="shared" si="46"/>
        <v>5.1258621095000025</v>
      </c>
      <c r="AX187" s="719">
        <f t="shared" si="47"/>
        <v>3.200863063257152</v>
      </c>
      <c r="AY187" s="900">
        <v>1.02</v>
      </c>
      <c r="AZ187" s="839">
        <v>90.41</v>
      </c>
      <c r="BA187" s="839">
        <v>-2.2999999999999998</v>
      </c>
      <c r="BB187" s="839">
        <v>10.209999999999999</v>
      </c>
      <c r="BC187" s="839">
        <v>25.16</v>
      </c>
      <c r="BE187" s="597">
        <v>2005</v>
      </c>
      <c r="BF187" s="865">
        <f t="shared" si="48"/>
        <v>1</v>
      </c>
      <c r="BG187" s="849">
        <v>12.6</v>
      </c>
    </row>
    <row r="188" spans="1:59" ht="11.25" customHeight="1" x14ac:dyDescent="0.2">
      <c r="A188" s="838" t="s">
        <v>1417</v>
      </c>
      <c r="B188" s="842" t="s">
        <v>1418</v>
      </c>
      <c r="C188" s="898" t="s">
        <v>123</v>
      </c>
      <c r="D188" s="898" t="s">
        <v>4109</v>
      </c>
      <c r="E188" s="705">
        <v>10</v>
      </c>
      <c r="F188" s="1139">
        <v>385</v>
      </c>
      <c r="G188" s="1139" t="s">
        <v>106</v>
      </c>
      <c r="H188" s="1139" t="s">
        <v>106</v>
      </c>
      <c r="I188" s="841">
        <v>103.09</v>
      </c>
      <c r="J188" s="624">
        <f t="shared" si="35"/>
        <v>4.074110000970026</v>
      </c>
      <c r="K188" s="844">
        <v>1.05</v>
      </c>
      <c r="L188" s="854">
        <v>4</v>
      </c>
      <c r="M188" s="615">
        <f t="shared" si="36"/>
        <v>4.2</v>
      </c>
      <c r="N188" s="837" t="s">
        <v>111</v>
      </c>
      <c r="O188" s="706">
        <v>1</v>
      </c>
      <c r="P188" s="1106">
        <v>43623</v>
      </c>
      <c r="Q188" s="1106">
        <v>43633</v>
      </c>
      <c r="R188" s="615">
        <f t="shared" si="37"/>
        <v>5.0000000000000044</v>
      </c>
      <c r="S188" s="673">
        <f>IF(INDEX(Historical!$D$7:$D$1257,MATCH(B188,Historical!$B$7:$B$1281,0))=0,"n/a",(INDEX(Historical!$C$7:$C$1259,MATCH(B188,Historical!$B$7:$B$1281,0))/INDEX(Historical!$D$7:$D$1257,MATCH(B188,Historical!$B$7:$B$1281,0))-1)*100)</f>
        <v>1.2048192771084265</v>
      </c>
      <c r="T188" s="673">
        <f>IF(INDEX(Historical!$F$7:$F$1250,MATCH(B188,Historical!$B$7:$B$1281,0))=0,"n/a",((INDEX(Historical!$C$7:$C$1259,MATCH(B188,Historical!$B$7:$B$1281,0))/INDEX(Historical!$F$7:$F$1250,MATCH(B188,Historical!$B$7:$B$1281,0)))^(1/3)-1)*100)</f>
        <v>5.7645954231698937</v>
      </c>
      <c r="U188" s="673">
        <f>IF(INDEX(Historical!$H$7:$H$1250,MATCH(B188,Historical!$B$7:$B$1281,0))=0,"n/a",((INDEX(Historical!$C$7:$C$1259,MATCH(B188,Historical!$B$7:$B$1281,0))/INDEX(Historical!$H$7:$H$1250,MATCH(B188,Historical!$B$7:$B$1281,0)))^(1/5)-1)*100)</f>
        <v>6.6780678985202568</v>
      </c>
      <c r="V188" s="673" t="str">
        <f>IF(INDEX(Historical!$O$7:$O$1250,MATCH(B188,Historical!$B$7:$B$1281,0))=0,"n/a",((INDEX(Historical!$C$7:$C$1259,MATCH(B188,Historical!$B$7:$B$1281,0))/INDEX(Historical!$O$7:$O$1250,MATCH(B188,Historical!$B$7:$B$1281,0)))^(1/10)-1)*100)</f>
        <v>n/a</v>
      </c>
      <c r="W188" s="674" t="str">
        <f t="shared" si="38"/>
        <v>n/a</v>
      </c>
      <c r="X188" s="675">
        <f t="shared" si="39"/>
        <v>1.7573862890842782</v>
      </c>
      <c r="Y188" s="646" t="s">
        <v>4572</v>
      </c>
      <c r="Z188" s="624">
        <f t="shared" si="40"/>
        <v>118.3098591549296</v>
      </c>
      <c r="AA188" s="853">
        <f t="shared" si="41"/>
        <v>29.039436619718312</v>
      </c>
      <c r="AB188" s="854">
        <v>12</v>
      </c>
      <c r="AC188" s="833">
        <v>3.55</v>
      </c>
      <c r="AD188" s="833" t="s">
        <v>136</v>
      </c>
      <c r="AE188" s="833">
        <v>1.18</v>
      </c>
      <c r="AF188" s="833">
        <v>4.7699999999999996</v>
      </c>
      <c r="AG188" s="833">
        <v>27.1</v>
      </c>
      <c r="AH188" s="833">
        <v>-20.3</v>
      </c>
      <c r="AI188" s="833">
        <v>8.4500000000000011</v>
      </c>
      <c r="AJ188" s="833">
        <v>3.8</v>
      </c>
      <c r="AK188" s="833">
        <v>-4.07</v>
      </c>
      <c r="AL188" s="845">
        <v>33020</v>
      </c>
      <c r="AM188" s="839">
        <v>23.51</v>
      </c>
      <c r="AN188" s="833">
        <v>1.97</v>
      </c>
      <c r="AO188" s="711">
        <f t="shared" si="42"/>
        <v>-18.287258720228031</v>
      </c>
      <c r="AP188" s="712">
        <f t="shared" si="43"/>
        <v>10.752177899490283</v>
      </c>
      <c r="AQ188" s="855">
        <f t="shared" si="44"/>
        <v>148.12014354703811</v>
      </c>
      <c r="AR188" s="624">
        <f>INDEX(Historical!$C$7:$C$1259,MATCH(B188,Historical!$B$7:$B$1281,0))*IF(AH188="n/a",1.03,IF(AH188&lt;0,1.01,IF(AH188&gt;10,1.1,(1+AH188/100))))</f>
        <v>4.242</v>
      </c>
      <c r="AS188" s="853">
        <f t="shared" si="45"/>
        <v>4.6004490000000002</v>
      </c>
      <c r="AT188" s="853">
        <f t="shared" si="51"/>
        <v>4.6464534899999999</v>
      </c>
      <c r="AU188" s="853">
        <f t="shared" si="51"/>
        <v>4.6929180249</v>
      </c>
      <c r="AV188" s="853">
        <f t="shared" si="51"/>
        <v>4.7398472051490002</v>
      </c>
      <c r="AW188" s="624">
        <f t="shared" si="46"/>
        <v>22.921667720049001</v>
      </c>
      <c r="AX188" s="719">
        <f t="shared" si="47"/>
        <v>22.234618023134157</v>
      </c>
      <c r="AY188" s="900">
        <v>1.56</v>
      </c>
      <c r="AZ188" s="839">
        <v>205.81</v>
      </c>
      <c r="BA188" s="839">
        <v>-4.74</v>
      </c>
      <c r="BB188" s="839">
        <v>10.290000000000001</v>
      </c>
      <c r="BC188" s="839">
        <v>33.76</v>
      </c>
      <c r="BE188" s="597">
        <v>2011</v>
      </c>
      <c r="BF188" s="865">
        <f t="shared" si="48"/>
        <v>0</v>
      </c>
      <c r="BG188" s="849">
        <v>6.5</v>
      </c>
    </row>
    <row r="189" spans="1:59" ht="11.25" customHeight="1" x14ac:dyDescent="0.2">
      <c r="A189" s="831" t="s">
        <v>662</v>
      </c>
      <c r="B189" s="842" t="s">
        <v>663</v>
      </c>
      <c r="C189" s="898" t="s">
        <v>108</v>
      </c>
      <c r="D189" s="898" t="s">
        <v>4273</v>
      </c>
      <c r="E189" s="705">
        <v>21</v>
      </c>
      <c r="F189" s="1139">
        <v>161</v>
      </c>
      <c r="G189" s="1139" t="s">
        <v>106</v>
      </c>
      <c r="H189" s="1139" t="s">
        <v>106</v>
      </c>
      <c r="I189" s="841">
        <v>40.11</v>
      </c>
      <c r="J189" s="624">
        <f t="shared" si="35"/>
        <v>3.0914983794564943</v>
      </c>
      <c r="K189" s="844">
        <v>0.31</v>
      </c>
      <c r="L189" s="854">
        <v>4</v>
      </c>
      <c r="M189" s="615">
        <f t="shared" si="36"/>
        <v>1.24</v>
      </c>
      <c r="N189" s="837" t="s">
        <v>488</v>
      </c>
      <c r="O189" s="706">
        <v>0.3</v>
      </c>
      <c r="P189" s="904">
        <v>43735</v>
      </c>
      <c r="Q189" s="904">
        <v>43753</v>
      </c>
      <c r="R189" s="615">
        <f t="shared" si="37"/>
        <v>3.3333333333333366</v>
      </c>
      <c r="S189" s="673">
        <f>IF(INDEX(Historical!$D$7:$D$1257,MATCH(B189,Historical!$B$7:$B$1281,0))=0,"n/a",(INDEX(Historical!$C$7:$C$1259,MATCH(B189,Historical!$B$7:$B$1281,0))/INDEX(Historical!$D$7:$D$1257,MATCH(B189,Historical!$B$7:$B$1281,0))-1)*100)</f>
        <v>2.4793388429751984</v>
      </c>
      <c r="T189" s="673">
        <f>IF(INDEX(Historical!$F$7:$F$1250,MATCH(B189,Historical!$B$7:$B$1281,0))=0,"n/a",((INDEX(Historical!$C$7:$C$1259,MATCH(B189,Historical!$B$7:$B$1281,0))/INDEX(Historical!$F$7:$F$1250,MATCH(B189,Historical!$B$7:$B$1281,0)))^(1/3)-1)*100)</f>
        <v>6.3803676285385302</v>
      </c>
      <c r="U189" s="673">
        <f>IF(INDEX(Historical!$H$7:$H$1250,MATCH(B189,Historical!$B$7:$B$1281,0))=0,"n/a",((INDEX(Historical!$C$7:$C$1259,MATCH(B189,Historical!$B$7:$B$1281,0))/INDEX(Historical!$H$7:$H$1250,MATCH(B189,Historical!$B$7:$B$1281,0)))^(1/5)-1)*100)</f>
        <v>9.9983553963483462</v>
      </c>
      <c r="V189" s="673">
        <f>IF(INDEX(Historical!$O$7:$O$1250,MATCH(B189,Historical!$B$7:$B$1281,0))=0,"n/a",((INDEX(Historical!$C$7:$C$1259,MATCH(B189,Historical!$B$7:$B$1281,0))/INDEX(Historical!$O$7:$O$1250,MATCH(B189,Historical!$B$7:$B$1281,0)))^(1/10)-1)*100)</f>
        <v>11.433876679391975</v>
      </c>
      <c r="W189" s="674">
        <f t="shared" si="38"/>
        <v>0.87445016915120632</v>
      </c>
      <c r="X189" s="675" t="str">
        <f t="shared" si="39"/>
        <v>n/a</v>
      </c>
      <c r="Y189" s="644" t="s">
        <v>4590</v>
      </c>
      <c r="Z189" s="624" t="str">
        <f t="shared" si="40"/>
        <v>n/a</v>
      </c>
      <c r="AA189" s="853" t="str">
        <f t="shared" si="41"/>
        <v>n/a</v>
      </c>
      <c r="AB189" s="854">
        <v>12</v>
      </c>
      <c r="AC189" s="833" t="s">
        <v>136</v>
      </c>
      <c r="AD189" s="833" t="s">
        <v>136</v>
      </c>
      <c r="AE189" s="833" t="s">
        <v>136</v>
      </c>
      <c r="AF189" s="833" t="s">
        <v>136</v>
      </c>
      <c r="AG189" s="833" t="s">
        <v>136</v>
      </c>
      <c r="AH189" s="833" t="s">
        <v>136</v>
      </c>
      <c r="AI189" s="833" t="s">
        <v>136</v>
      </c>
      <c r="AJ189" s="833" t="s">
        <v>136</v>
      </c>
      <c r="AK189" s="833" t="s">
        <v>136</v>
      </c>
      <c r="AL189" s="845" t="s">
        <v>136</v>
      </c>
      <c r="AM189" s="839" t="s">
        <v>136</v>
      </c>
      <c r="AN189" s="833" t="s">
        <v>136</v>
      </c>
      <c r="AO189" s="711" t="str">
        <f t="shared" si="42"/>
        <v>n/a</v>
      </c>
      <c r="AP189" s="712">
        <f t="shared" si="43"/>
        <v>13.089853775804841</v>
      </c>
      <c r="AQ189" s="855" t="str">
        <f t="shared" si="44"/>
        <v>n/a</v>
      </c>
      <c r="AR189" s="624">
        <f>INDEX(Historical!$C$7:$C$1259,MATCH(B189,Historical!$B$7:$B$1281,0))*IF(AH189="n/a",1.03,IF(AH189&lt;0,1.01,IF(AH189&gt;10,1.1,(1+AH189/100))))</f>
        <v>1.2772000000000001</v>
      </c>
      <c r="AS189" s="853">
        <f t="shared" si="45"/>
        <v>1.3155160000000001</v>
      </c>
      <c r="AT189" s="853">
        <f t="shared" si="51"/>
        <v>1.3549814800000002</v>
      </c>
      <c r="AU189" s="853">
        <f t="shared" si="51"/>
        <v>1.3956309244000003</v>
      </c>
      <c r="AV189" s="853">
        <f t="shared" si="51"/>
        <v>1.4374998521320004</v>
      </c>
      <c r="AW189" s="624">
        <f t="shared" si="46"/>
        <v>6.7808282565320015</v>
      </c>
      <c r="AX189" s="719">
        <f t="shared" si="47"/>
        <v>16.905580295517332</v>
      </c>
      <c r="AY189" s="900" t="s">
        <v>136</v>
      </c>
      <c r="AZ189" s="839" t="s">
        <v>136</v>
      </c>
      <c r="BA189" s="839" t="s">
        <v>136</v>
      </c>
      <c r="BB189" s="839" t="s">
        <v>136</v>
      </c>
      <c r="BC189" s="839" t="s">
        <v>136</v>
      </c>
      <c r="BD189" s="874" t="s">
        <v>4200</v>
      </c>
      <c r="BE189" s="597">
        <v>2001</v>
      </c>
      <c r="BF189" s="865">
        <f t="shared" si="48"/>
        <v>2</v>
      </c>
      <c r="BG189" s="849" t="s">
        <v>136</v>
      </c>
    </row>
    <row r="190" spans="1:59" ht="11.25" customHeight="1" x14ac:dyDescent="0.2">
      <c r="A190" s="831" t="s">
        <v>1447</v>
      </c>
      <c r="B190" s="842" t="s">
        <v>1448</v>
      </c>
      <c r="C190" s="898" t="s">
        <v>4127</v>
      </c>
      <c r="D190" s="898" t="s">
        <v>4260</v>
      </c>
      <c r="E190" s="705">
        <v>10</v>
      </c>
      <c r="F190" s="1139">
        <v>444</v>
      </c>
      <c r="G190" s="1139" t="s">
        <v>106</v>
      </c>
      <c r="H190" s="1139" t="s">
        <v>106</v>
      </c>
      <c r="I190" s="841">
        <v>353.85</v>
      </c>
      <c r="J190" s="624">
        <f t="shared" si="35"/>
        <v>0.49738589797936977</v>
      </c>
      <c r="K190" s="844">
        <v>0.44</v>
      </c>
      <c r="L190" s="854">
        <v>4</v>
      </c>
      <c r="M190" s="615">
        <f t="shared" si="36"/>
        <v>1.76</v>
      </c>
      <c r="N190" s="837" t="s">
        <v>271</v>
      </c>
      <c r="O190" s="706">
        <v>0.4</v>
      </c>
      <c r="P190" s="606">
        <v>44203</v>
      </c>
      <c r="Q190" s="606">
        <v>44236</v>
      </c>
      <c r="R190" s="615">
        <f t="shared" si="37"/>
        <v>9.9999999999999947</v>
      </c>
      <c r="S190" s="673">
        <f>IF(INDEX(Historical!$D$7:$D$1257,MATCH(B190,Historical!$B$7:$B$1281,0))=0,"n/a",(INDEX(Historical!$C$7:$C$1259,MATCH(B190,Historical!$B$7:$B$1281,0))/INDEX(Historical!$D$7:$D$1257,MATCH(B190,Historical!$B$7:$B$1281,0))-1)*100)</f>
        <v>21.212121212121215</v>
      </c>
      <c r="T190" s="673">
        <f>IF(INDEX(Historical!$F$7:$F$1250,MATCH(B190,Historical!$B$7:$B$1281,0))=0,"n/a",((INDEX(Historical!$C$7:$C$1259,MATCH(B190,Historical!$B$7:$B$1281,0))/INDEX(Historical!$F$7:$F$1250,MATCH(B190,Historical!$B$7:$B$1281,0)))^(1/3)-1)*100)</f>
        <v>22.052244447028492</v>
      </c>
      <c r="U190" s="673">
        <f>IF(INDEX(Historical!$H$7:$H$1250,MATCH(B190,Historical!$B$7:$B$1281,0))=0,"n/a",((INDEX(Historical!$C$7:$C$1259,MATCH(B190,Historical!$B$7:$B$1281,0))/INDEX(Historical!$H$7:$H$1250,MATCH(B190,Historical!$B$7:$B$1281,0)))^(1/5)-1)*100)</f>
        <v>20.112443398143132</v>
      </c>
      <c r="V190" s="673">
        <f>IF(INDEX(Historical!$O$7:$O$1250,MATCH(B190,Historical!$B$7:$B$1281,0))=0,"n/a",((INDEX(Historical!$C$7:$C$1259,MATCH(B190,Historical!$B$7:$B$1281,0))/INDEX(Historical!$O$7:$O$1250,MATCH(B190,Historical!$B$7:$B$1281,0)))^(1/10)-1)*100)</f>
        <v>38.866302896176165</v>
      </c>
      <c r="W190" s="674">
        <f t="shared" si="38"/>
        <v>0.51747765800800882</v>
      </c>
      <c r="X190" s="675">
        <f t="shared" si="39"/>
        <v>1.4680615619082578</v>
      </c>
      <c r="Y190" s="634"/>
      <c r="Z190" s="624">
        <f t="shared" si="40"/>
        <v>27.586206896551722</v>
      </c>
      <c r="AA190" s="853">
        <f t="shared" si="41"/>
        <v>55.462382445141067</v>
      </c>
      <c r="AB190" s="854">
        <v>12</v>
      </c>
      <c r="AC190" s="833">
        <v>6.38</v>
      </c>
      <c r="AD190" s="833">
        <v>3.73</v>
      </c>
      <c r="AE190" s="833">
        <v>23.38</v>
      </c>
      <c r="AF190" s="833">
        <v>55.4</v>
      </c>
      <c r="AG190" s="833">
        <v>106.60000000000001</v>
      </c>
      <c r="AH190" s="833">
        <v>-19.5</v>
      </c>
      <c r="AI190" s="833">
        <v>28.999999999999996</v>
      </c>
      <c r="AJ190" s="833">
        <v>13.700000000000001</v>
      </c>
      <c r="AK190" s="833">
        <v>14.91</v>
      </c>
      <c r="AL190" s="845">
        <v>357810</v>
      </c>
      <c r="AM190" s="839">
        <v>11</v>
      </c>
      <c r="AN190" s="833">
        <v>1.98</v>
      </c>
      <c r="AO190" s="711">
        <f t="shared" si="42"/>
        <v>-34.852553149018561</v>
      </c>
      <c r="AP190" s="712">
        <f t="shared" si="43"/>
        <v>20.609829296122502</v>
      </c>
      <c r="AQ190" s="855">
        <f t="shared" si="44"/>
        <v>1068.5919328568634</v>
      </c>
      <c r="AR190" s="624">
        <f>INDEX(Historical!$C$7:$C$1259,MATCH(B190,Historical!$B$7:$B$1281,0))*IF(AH190="n/a",1.03,IF(AH190&lt;0,1.01,IF(AH190&gt;10,1.1,(1+AH190/100))))</f>
        <v>1.6160000000000001</v>
      </c>
      <c r="AS190" s="853">
        <f t="shared" si="45"/>
        <v>1.7776000000000003</v>
      </c>
      <c r="AT190" s="853">
        <f t="shared" si="51"/>
        <v>1.9553600000000004</v>
      </c>
      <c r="AU190" s="853">
        <f t="shared" si="51"/>
        <v>2.1508960000000008</v>
      </c>
      <c r="AV190" s="853">
        <f t="shared" si="51"/>
        <v>2.365985600000001</v>
      </c>
      <c r="AW190" s="624">
        <f t="shared" si="46"/>
        <v>9.8658416000000031</v>
      </c>
      <c r="AX190" s="719">
        <f t="shared" si="47"/>
        <v>2.7881423201921725</v>
      </c>
      <c r="AY190" s="900">
        <v>1.18</v>
      </c>
      <c r="AZ190" s="839">
        <v>76.929999999999993</v>
      </c>
      <c r="BA190" s="839">
        <v>-4.05</v>
      </c>
      <c r="BB190" s="839">
        <v>4.66</v>
      </c>
      <c r="BC190" s="839">
        <v>8.870000000000001</v>
      </c>
      <c r="BE190" s="597">
        <v>2012</v>
      </c>
      <c r="BF190" s="865">
        <f t="shared" si="48"/>
        <v>0</v>
      </c>
      <c r="BG190" s="849">
        <v>20</v>
      </c>
    </row>
    <row r="191" spans="1:59" ht="11.25" customHeight="1" x14ac:dyDescent="0.2">
      <c r="A191" s="831" t="s">
        <v>1463</v>
      </c>
      <c r="B191" s="842" t="s">
        <v>1464</v>
      </c>
      <c r="C191" s="898" t="s">
        <v>4254</v>
      </c>
      <c r="D191" s="898" t="s">
        <v>4255</v>
      </c>
      <c r="E191" s="705">
        <v>11</v>
      </c>
      <c r="F191" s="1139">
        <v>351</v>
      </c>
      <c r="G191" s="1139" t="s">
        <v>37</v>
      </c>
      <c r="H191" s="1139" t="s">
        <v>37</v>
      </c>
      <c r="I191" s="841">
        <v>134.72999999999999</v>
      </c>
      <c r="J191" s="624">
        <f t="shared" si="35"/>
        <v>3.0431232836042454</v>
      </c>
      <c r="K191" s="844">
        <v>1.0249999999999999</v>
      </c>
      <c r="L191" s="854">
        <v>4</v>
      </c>
      <c r="M191" s="615">
        <f t="shared" si="36"/>
        <v>4.0999999999999996</v>
      </c>
      <c r="N191" s="837" t="s">
        <v>160</v>
      </c>
      <c r="O191" s="706">
        <v>1</v>
      </c>
      <c r="P191" s="606">
        <v>44210</v>
      </c>
      <c r="Q191" s="606">
        <v>44225</v>
      </c>
      <c r="R191" s="615">
        <f t="shared" si="37"/>
        <v>2.4999999999999911</v>
      </c>
      <c r="S191" s="673">
        <f>IF(INDEX(Historical!$D$7:$D$1257,MATCH(B191,Historical!$B$7:$B$1281,0))=0,"n/a",(INDEX(Historical!$C$7:$C$1259,MATCH(B191,Historical!$B$7:$B$1281,0))/INDEX(Historical!$D$7:$D$1257,MATCH(B191,Historical!$B$7:$B$1281,0))-1)*100)</f>
        <v>4.1666666666666741</v>
      </c>
      <c r="T191" s="673">
        <f>IF(INDEX(Historical!$F$7:$F$1250,MATCH(B191,Historical!$B$7:$B$1281,0))=0,"n/a",((INDEX(Historical!$C$7:$C$1259,MATCH(B191,Historical!$B$7:$B$1281,0))/INDEX(Historical!$F$7:$F$1250,MATCH(B191,Historical!$B$7:$B$1281,0)))^(1/3)-1)*100)</f>
        <v>4.7514996428468015</v>
      </c>
      <c r="U191" s="673">
        <f>IF(INDEX(Historical!$H$7:$H$1250,MATCH(B191,Historical!$B$7:$B$1281,0))=0,"n/a",((INDEX(Historical!$C$7:$C$1259,MATCH(B191,Historical!$B$7:$B$1281,0))/INDEX(Historical!$H$7:$H$1250,MATCH(B191,Historical!$B$7:$B$1281,0)))^(1/5)-1)*100)</f>
        <v>5.3663303643578519</v>
      </c>
      <c r="V191" s="673">
        <f>IF(INDEX(Historical!$O$7:$O$1250,MATCH(B191,Historical!$B$7:$B$1281,0))=0,"n/a",((INDEX(Historical!$C$7:$C$1259,MATCH(B191,Historical!$B$7:$B$1281,0))/INDEX(Historical!$O$7:$O$1250,MATCH(B191,Historical!$B$7:$B$1281,0)))^(1/10)-1)*100)</f>
        <v>4.9814310216851343</v>
      </c>
      <c r="W191" s="674">
        <f t="shared" si="38"/>
        <v>1.0772668217219461</v>
      </c>
      <c r="X191" s="675" t="str">
        <f t="shared" si="39"/>
        <v>n/a</v>
      </c>
      <c r="Y191" s="634"/>
      <c r="Z191" s="624">
        <f t="shared" si="40"/>
        <v>186.36363636363632</v>
      </c>
      <c r="AA191" s="853">
        <f t="shared" si="41"/>
        <v>61.240909090909078</v>
      </c>
      <c r="AB191" s="854">
        <v>12</v>
      </c>
      <c r="AC191" s="833">
        <v>2.2000000000000002</v>
      </c>
      <c r="AD191" s="833">
        <v>8.98</v>
      </c>
      <c r="AE191" s="833">
        <v>9.3800000000000008</v>
      </c>
      <c r="AF191" s="833">
        <v>2.68</v>
      </c>
      <c r="AG191" s="833">
        <v>4.2</v>
      </c>
      <c r="AH191" s="833">
        <v>-25.900000000000002</v>
      </c>
      <c r="AI191" s="833">
        <v>2.5299999999999998</v>
      </c>
      <c r="AJ191" s="833">
        <v>-13</v>
      </c>
      <c r="AK191" s="833">
        <v>7.0000000000000009</v>
      </c>
      <c r="AL191" s="845">
        <v>15740</v>
      </c>
      <c r="AM191" s="839">
        <v>0.5</v>
      </c>
      <c r="AN191" s="833">
        <v>0.78</v>
      </c>
      <c r="AO191" s="711">
        <f t="shared" si="42"/>
        <v>-52.831455442946982</v>
      </c>
      <c r="AP191" s="712">
        <f t="shared" si="43"/>
        <v>8.4094536479620974</v>
      </c>
      <c r="AQ191" s="855">
        <f t="shared" si="44"/>
        <v>170.08281558204934</v>
      </c>
      <c r="AR191" s="624">
        <f>INDEX(Historical!$C$7:$C$1259,MATCH(B191,Historical!$B$7:$B$1281,0))*IF(AH191="n/a",1.03,IF(AH191&lt;0,1.01,IF(AH191&gt;10,1.1,(1+AH191/100))))</f>
        <v>4.04</v>
      </c>
      <c r="AS191" s="853">
        <f t="shared" si="45"/>
        <v>4.1422120000000007</v>
      </c>
      <c r="AT191" s="853">
        <f t="shared" si="51"/>
        <v>4.4321668400000007</v>
      </c>
      <c r="AU191" s="853">
        <f t="shared" si="51"/>
        <v>4.742418518800001</v>
      </c>
      <c r="AV191" s="853">
        <f t="shared" si="51"/>
        <v>5.0743878151160011</v>
      </c>
      <c r="AW191" s="624">
        <f t="shared" si="46"/>
        <v>22.431185173916003</v>
      </c>
      <c r="AX191" s="719">
        <f t="shared" si="47"/>
        <v>16.648990702824911</v>
      </c>
      <c r="AY191" s="900">
        <v>0.67</v>
      </c>
      <c r="AZ191" s="839">
        <v>64.3</v>
      </c>
      <c r="BA191" s="839">
        <v>-7.19</v>
      </c>
      <c r="BB191" s="839">
        <v>3.0300000000000002</v>
      </c>
      <c r="BC191" s="839">
        <v>11.16</v>
      </c>
      <c r="BE191" s="597">
        <v>2011</v>
      </c>
      <c r="BF191" s="865">
        <f t="shared" si="48"/>
        <v>0</v>
      </c>
      <c r="BG191" s="849">
        <v>2.2999999999999998</v>
      </c>
    </row>
    <row r="192" spans="1:59" ht="11.25" customHeight="1" x14ac:dyDescent="0.2">
      <c r="A192" s="831" t="s">
        <v>1429</v>
      </c>
      <c r="B192" s="842" t="s">
        <v>1430</v>
      </c>
      <c r="C192" s="898" t="s">
        <v>108</v>
      </c>
      <c r="D192" s="898" t="s">
        <v>4269</v>
      </c>
      <c r="E192" s="705">
        <v>10</v>
      </c>
      <c r="F192" s="1139">
        <v>386</v>
      </c>
      <c r="G192" s="1139" t="s">
        <v>106</v>
      </c>
      <c r="H192" s="1139" t="s">
        <v>106</v>
      </c>
      <c r="I192" s="841">
        <v>36.68</v>
      </c>
      <c r="J192" s="624">
        <f t="shared" si="35"/>
        <v>6.7066521264994545</v>
      </c>
      <c r="K192" s="844">
        <v>0.20499999999999999</v>
      </c>
      <c r="L192" s="854">
        <v>12</v>
      </c>
      <c r="M192" s="615">
        <f t="shared" si="36"/>
        <v>2.46</v>
      </c>
      <c r="N192" s="837" t="s">
        <v>1048</v>
      </c>
      <c r="O192" s="706">
        <v>0.2</v>
      </c>
      <c r="P192" s="1106">
        <v>43643</v>
      </c>
      <c r="Q192" s="1106">
        <v>43661</v>
      </c>
      <c r="R192" s="615">
        <f t="shared" si="37"/>
        <v>2.4999999999999885</v>
      </c>
      <c r="S192" s="673">
        <f>IF(INDEX(Historical!$D$7:$D$1257,MATCH(B192,Historical!$B$7:$B$1281,0))=0,"n/a",(INDEX(Historical!$C$7:$C$1259,MATCH(B192,Historical!$B$7:$B$1281,0))/INDEX(Historical!$D$7:$D$1257,MATCH(B192,Historical!$B$7:$B$1281,0))-1)*100)</f>
        <v>1.8633540372670732</v>
      </c>
      <c r="T192" s="673">
        <f>IF(INDEX(Historical!$F$7:$F$1250,MATCH(B192,Historical!$B$7:$B$1281,0))=0,"n/a",((INDEX(Historical!$C$7:$C$1259,MATCH(B192,Historical!$B$7:$B$1281,0))/INDEX(Historical!$F$7:$F$1250,MATCH(B192,Historical!$B$7:$B$1281,0)))^(1/3)-1)*100)</f>
        <v>3.2490013818283758</v>
      </c>
      <c r="U192" s="673">
        <f>IF(INDEX(Historical!$H$7:$H$1250,MATCH(B192,Historical!$B$7:$B$1281,0))=0,"n/a",((INDEX(Historical!$C$7:$C$1259,MATCH(B192,Historical!$B$7:$B$1281,0))/INDEX(Historical!$H$7:$H$1250,MATCH(B192,Historical!$B$7:$B$1281,0)))^(1/5)-1)*100)</f>
        <v>3.2150821290872988</v>
      </c>
      <c r="V192" s="673">
        <f>IF(INDEX(Historical!$O$7:$O$1250,MATCH(B192,Historical!$B$7:$B$1281,0))=0,"n/a",((INDEX(Historical!$C$7:$C$1259,MATCH(B192,Historical!$B$7:$B$1281,0))/INDEX(Historical!$O$7:$O$1250,MATCH(B192,Historical!$B$7:$B$1281,0)))^(1/10)-1)*100)</f>
        <v>5.0713675444394868</v>
      </c>
      <c r="W192" s="674">
        <f t="shared" si="38"/>
        <v>0.63396748528165414</v>
      </c>
      <c r="X192" s="675" t="str">
        <f t="shared" si="39"/>
        <v>n/a</v>
      </c>
      <c r="Y192" s="646" t="s">
        <v>4580</v>
      </c>
      <c r="Z192" s="624" t="str">
        <f t="shared" si="40"/>
        <v>n/a</v>
      </c>
      <c r="AA192" s="853" t="str">
        <f t="shared" si="41"/>
        <v>n/a</v>
      </c>
      <c r="AB192" s="854">
        <v>12</v>
      </c>
      <c r="AC192" s="833">
        <v>-0.56000000000000005</v>
      </c>
      <c r="AD192" s="833" t="s">
        <v>136</v>
      </c>
      <c r="AE192" s="833">
        <v>10.56</v>
      </c>
      <c r="AF192" s="833">
        <v>1.66</v>
      </c>
      <c r="AG192" s="833">
        <v>-2.4</v>
      </c>
      <c r="AH192" s="833">
        <v>-26.400000000000002</v>
      </c>
      <c r="AI192" s="833">
        <v>10.43</v>
      </c>
      <c r="AJ192" s="833">
        <v>-2.2999999999999998</v>
      </c>
      <c r="AK192" s="833">
        <v>7.0000000000000009</v>
      </c>
      <c r="AL192" s="845">
        <v>2330</v>
      </c>
      <c r="AM192" s="839">
        <v>4.7</v>
      </c>
      <c r="AN192" s="833">
        <v>0.83</v>
      </c>
      <c r="AO192" s="711" t="str">
        <f t="shared" si="42"/>
        <v>n/a</v>
      </c>
      <c r="AP192" s="712">
        <f t="shared" si="43"/>
        <v>9.9217342555867525</v>
      </c>
      <c r="AQ192" s="855" t="str">
        <f t="shared" si="44"/>
        <v>n/a</v>
      </c>
      <c r="AR192" s="624">
        <f>INDEX(Historical!$C$7:$C$1259,MATCH(B192,Historical!$B$7:$B$1281,0))*IF(AH192="n/a",1.03,IF(AH192&lt;0,1.01,IF(AH192&gt;10,1.1,(1+AH192/100))))</f>
        <v>2.4845999999999999</v>
      </c>
      <c r="AS192" s="853">
        <f t="shared" si="45"/>
        <v>2.73306</v>
      </c>
      <c r="AT192" s="853">
        <f t="shared" si="51"/>
        <v>2.9243742000000004</v>
      </c>
      <c r="AU192" s="853">
        <f t="shared" si="51"/>
        <v>3.1290803940000007</v>
      </c>
      <c r="AV192" s="853">
        <f t="shared" si="51"/>
        <v>3.348116021580001</v>
      </c>
      <c r="AW192" s="624">
        <f t="shared" si="46"/>
        <v>14.619230615580003</v>
      </c>
      <c r="AX192" s="719">
        <f t="shared" si="47"/>
        <v>39.856135811286812</v>
      </c>
      <c r="AY192" s="900">
        <v>1.46</v>
      </c>
      <c r="AZ192" s="839">
        <v>159.95999999999998</v>
      </c>
      <c r="BA192" s="839">
        <v>-10.119999999999999</v>
      </c>
      <c r="BB192" s="839">
        <v>11.84</v>
      </c>
      <c r="BC192" s="839">
        <v>17.059999999999999</v>
      </c>
      <c r="BE192" s="597">
        <v>2011</v>
      </c>
      <c r="BF192" s="865">
        <f t="shared" si="48"/>
        <v>0</v>
      </c>
      <c r="BG192" s="849">
        <v>-1.3</v>
      </c>
    </row>
    <row r="193" spans="1:59" ht="11.25" customHeight="1" x14ac:dyDescent="0.2">
      <c r="A193" s="838" t="s">
        <v>1437</v>
      </c>
      <c r="B193" s="842" t="s">
        <v>1438</v>
      </c>
      <c r="C193" s="898" t="s">
        <v>112</v>
      </c>
      <c r="D193" s="898" t="s">
        <v>4296</v>
      </c>
      <c r="E193" s="705">
        <v>10</v>
      </c>
      <c r="F193" s="1139">
        <v>433</v>
      </c>
      <c r="G193" s="1139" t="s">
        <v>106</v>
      </c>
      <c r="H193" s="1139" t="s">
        <v>106</v>
      </c>
      <c r="I193" s="841">
        <v>94.44</v>
      </c>
      <c r="J193" s="624">
        <f t="shared" si="35"/>
        <v>2.4777636594663277</v>
      </c>
      <c r="K193" s="844">
        <v>1.17</v>
      </c>
      <c r="L193" s="854">
        <v>2</v>
      </c>
      <c r="M193" s="615">
        <f t="shared" si="36"/>
        <v>2.34</v>
      </c>
      <c r="N193" s="837" t="s">
        <v>1352</v>
      </c>
      <c r="O193" s="706">
        <v>1.0900000000000001</v>
      </c>
      <c r="P193" s="606">
        <v>44165</v>
      </c>
      <c r="Q193" s="606">
        <v>44180</v>
      </c>
      <c r="R193" s="615">
        <f t="shared" si="37"/>
        <v>7.339449541284389</v>
      </c>
      <c r="S193" s="673">
        <f>IF(INDEX(Historical!$D$7:$D$1257,MATCH(B193,Historical!$B$7:$B$1281,0))=0,"n/a",(INDEX(Historical!$C$7:$C$1259,MATCH(B193,Historical!$B$7:$B$1281,0))/INDEX(Historical!$D$7:$D$1257,MATCH(B193,Historical!$B$7:$B$1281,0))-1)*100)</f>
        <v>3.6697247706421798</v>
      </c>
      <c r="T193" s="673">
        <f>IF(INDEX(Historical!$F$7:$F$1250,MATCH(B193,Historical!$B$7:$B$1281,0))=0,"n/a",((INDEX(Historical!$C$7:$C$1259,MATCH(B193,Historical!$B$7:$B$1281,0))/INDEX(Historical!$F$7:$F$1250,MATCH(B193,Historical!$B$7:$B$1281,0)))^(1/3)-1)*100)</f>
        <v>6.7083730277245346</v>
      </c>
      <c r="U193" s="673">
        <f>IF(INDEX(Historical!$H$7:$H$1250,MATCH(B193,Historical!$B$7:$B$1281,0))=0,"n/a",((INDEX(Historical!$C$7:$C$1259,MATCH(B193,Historical!$B$7:$B$1281,0))/INDEX(Historical!$H$7:$H$1250,MATCH(B193,Historical!$B$7:$B$1281,0)))^(1/5)-1)*100)</f>
        <v>7.1513609075268603</v>
      </c>
      <c r="V193" s="673">
        <f>IF(INDEX(Historical!$O$7:$O$1250,MATCH(B193,Historical!$B$7:$B$1281,0))=0,"n/a",((INDEX(Historical!$C$7:$C$1259,MATCH(B193,Historical!$B$7:$B$1281,0))/INDEX(Historical!$O$7:$O$1250,MATCH(B193,Historical!$B$7:$B$1281,0)))^(1/10)-1)*100)</f>
        <v>11.811808478272878</v>
      </c>
      <c r="W193" s="674">
        <f t="shared" si="38"/>
        <v>0.60544165786986515</v>
      </c>
      <c r="X193" s="675">
        <f t="shared" si="39"/>
        <v>0.91684114199062317</v>
      </c>
      <c r="Y193" s="843"/>
      <c r="Z193" s="624">
        <f t="shared" si="40"/>
        <v>544.18604651162786</v>
      </c>
      <c r="AA193" s="853">
        <f t="shared" si="41"/>
        <v>219.62790697674419</v>
      </c>
      <c r="AB193" s="854">
        <v>12</v>
      </c>
      <c r="AC193" s="833">
        <v>0.43</v>
      </c>
      <c r="AD193" s="833">
        <v>75.239999999999995</v>
      </c>
      <c r="AE193" s="833">
        <v>0.31</v>
      </c>
      <c r="AF193" s="833">
        <v>2.16</v>
      </c>
      <c r="AG193" s="833">
        <v>8.5</v>
      </c>
      <c r="AH193" s="833">
        <v>-9.1999999999999993</v>
      </c>
      <c r="AI193" s="833">
        <v>34.03</v>
      </c>
      <c r="AJ193" s="833">
        <v>7.8</v>
      </c>
      <c r="AK193" s="833">
        <v>3</v>
      </c>
      <c r="AL193" s="845">
        <v>5500</v>
      </c>
      <c r="AM193" s="839">
        <v>0.2</v>
      </c>
      <c r="AN193" s="833">
        <v>0.42</v>
      </c>
      <c r="AO193" s="711">
        <f t="shared" si="42"/>
        <v>-209.99878240975099</v>
      </c>
      <c r="AP193" s="712">
        <f t="shared" si="43"/>
        <v>9.6291245669931875</v>
      </c>
      <c r="AQ193" s="855">
        <f t="shared" si="44"/>
        <v>359.17620876704223</v>
      </c>
      <c r="AR193" s="624">
        <f>INDEX(Historical!$C$7:$C$1259,MATCH(B193,Historical!$B$7:$B$1281,0))*IF(AH193="n/a",1.03,IF(AH193&lt;0,1.01,IF(AH193&gt;10,1.1,(1+AH193/100))))</f>
        <v>2.2826</v>
      </c>
      <c r="AS193" s="853">
        <f t="shared" si="45"/>
        <v>2.5108600000000001</v>
      </c>
      <c r="AT193" s="853">
        <f t="shared" si="51"/>
        <v>2.5861858</v>
      </c>
      <c r="AU193" s="853">
        <f t="shared" si="51"/>
        <v>2.663771374</v>
      </c>
      <c r="AV193" s="853">
        <f t="shared" si="51"/>
        <v>2.74368451522</v>
      </c>
      <c r="AW193" s="624">
        <f t="shared" si="46"/>
        <v>12.78710168922</v>
      </c>
      <c r="AX193" s="719">
        <f t="shared" si="47"/>
        <v>13.539921314294789</v>
      </c>
      <c r="AY193" s="900">
        <v>2.0499999999999998</v>
      </c>
      <c r="AZ193" s="839">
        <v>90.52</v>
      </c>
      <c r="BA193" s="839">
        <v>-4.96</v>
      </c>
      <c r="BB193" s="839">
        <v>2.04</v>
      </c>
      <c r="BC193" s="839">
        <v>19.64</v>
      </c>
      <c r="BE193" s="597">
        <v>2011</v>
      </c>
      <c r="BF193" s="865">
        <f t="shared" si="48"/>
        <v>0</v>
      </c>
      <c r="BG193" s="849">
        <v>2.5</v>
      </c>
    </row>
    <row r="194" spans="1:59" s="744" customFormat="1" ht="11.25" customHeight="1" x14ac:dyDescent="0.2">
      <c r="A194" s="726" t="s">
        <v>1453</v>
      </c>
      <c r="B194" s="751" t="s">
        <v>1454</v>
      </c>
      <c r="C194" s="898" t="s">
        <v>108</v>
      </c>
      <c r="D194" s="898" t="s">
        <v>4273</v>
      </c>
      <c r="E194" s="727">
        <v>10</v>
      </c>
      <c r="F194" s="1139">
        <v>456</v>
      </c>
      <c r="G194" s="1138" t="s">
        <v>37</v>
      </c>
      <c r="H194" s="1138" t="s">
        <v>37</v>
      </c>
      <c r="I194" s="728">
        <v>29.24</v>
      </c>
      <c r="J194" s="729">
        <f t="shared" si="35"/>
        <v>3.9671682626538987</v>
      </c>
      <c r="K194" s="730">
        <v>0.28999999999999998</v>
      </c>
      <c r="L194" s="731">
        <v>4</v>
      </c>
      <c r="M194" s="732">
        <f t="shared" si="36"/>
        <v>1.1599999999999999</v>
      </c>
      <c r="N194" s="733" t="s">
        <v>705</v>
      </c>
      <c r="O194" s="734">
        <v>0.28000000000000003</v>
      </c>
      <c r="P194" s="1130">
        <v>44259</v>
      </c>
      <c r="Q194" s="1130">
        <v>44272</v>
      </c>
      <c r="R194" s="732">
        <f t="shared" si="37"/>
        <v>3.5714285714285547</v>
      </c>
      <c r="S194" s="673">
        <f>IF(INDEX(Historical!$D$7:$D$1257,MATCH(B194,Historical!$B$7:$B$1281,0))=0,"n/a",(INDEX(Historical!$C$7:$C$1259,MATCH(B194,Historical!$B$7:$B$1281,0))/INDEX(Historical!$D$7:$D$1257,MATCH(B194,Historical!$B$7:$B$1281,0))-1)*100)</f>
        <v>5.6603773584905648</v>
      </c>
      <c r="T194" s="673">
        <f>IF(INDEX(Historical!$F$7:$F$1250,MATCH(B194,Historical!$B$7:$B$1281,0))=0,"n/a",((INDEX(Historical!$C$7:$C$1259,MATCH(B194,Historical!$B$7:$B$1281,0))/INDEX(Historical!$F$7:$F$1250,MATCH(B194,Historical!$B$7:$B$1281,0)))^(1/3)-1)*100)</f>
        <v>14.814155115602246</v>
      </c>
      <c r="U194" s="673">
        <f>IF(INDEX(Historical!$H$7:$H$1250,MATCH(B194,Historical!$B$7:$B$1281,0))=0,"n/a",((INDEX(Historical!$C$7:$C$1259,MATCH(B194,Historical!$B$7:$B$1281,0))/INDEX(Historical!$H$7:$H$1250,MATCH(B194,Historical!$B$7:$B$1281,0)))^(1/5)-1)*100)</f>
        <v>14.06647108217831</v>
      </c>
      <c r="V194" s="673">
        <f>IF(INDEX(Historical!$O$7:$O$1250,MATCH(B194,Historical!$B$7:$B$1281,0))=0,"n/a",((INDEX(Historical!$C$7:$C$1259,MATCH(B194,Historical!$B$7:$B$1281,0))/INDEX(Historical!$O$7:$O$1250,MATCH(B194,Historical!$B$7:$B$1281,0)))^(1/10)-1)*100)</f>
        <v>60.295674122756004</v>
      </c>
      <c r="W194" s="674">
        <f t="shared" si="38"/>
        <v>0.23329154681213735</v>
      </c>
      <c r="X194" s="675">
        <f t="shared" si="39"/>
        <v>0.75221770492932138</v>
      </c>
      <c r="Y194" s="745"/>
      <c r="Z194" s="729">
        <f t="shared" si="40"/>
        <v>42.804428044280442</v>
      </c>
      <c r="AA194" s="736">
        <f t="shared" si="41"/>
        <v>10.789667896678967</v>
      </c>
      <c r="AB194" s="731">
        <v>12</v>
      </c>
      <c r="AC194" s="737">
        <v>2.71</v>
      </c>
      <c r="AD194" s="737">
        <v>1.39</v>
      </c>
      <c r="AE194" s="737">
        <v>3.27</v>
      </c>
      <c r="AF194" s="737">
        <v>1.1299999999999999</v>
      </c>
      <c r="AG194" s="737">
        <v>10.7</v>
      </c>
      <c r="AH194" s="737">
        <v>19.100000000000001</v>
      </c>
      <c r="AI194" s="737">
        <v>-5.67</v>
      </c>
      <c r="AJ194" s="737">
        <v>18.7</v>
      </c>
      <c r="AK194" s="737">
        <v>8</v>
      </c>
      <c r="AL194" s="738">
        <v>484.31</v>
      </c>
      <c r="AM194" s="739">
        <v>0.89999999999999991</v>
      </c>
      <c r="AN194" s="737">
        <v>0.11</v>
      </c>
      <c r="AO194" s="740">
        <f t="shared" si="42"/>
        <v>7.2439714481532427</v>
      </c>
      <c r="AP194" s="741">
        <f t="shared" si="43"/>
        <v>18.03363934483221</v>
      </c>
      <c r="AQ194" s="742">
        <f t="shared" si="44"/>
        <v>-26.38742642652765</v>
      </c>
      <c r="AR194" s="624">
        <f>INDEX(Historical!$C$7:$C$1259,MATCH(B194,Historical!$B$7:$B$1281,0))*IF(AH194="n/a",1.03,IF(AH194&lt;0,1.01,IF(AH194&gt;10,1.1,(1+AH194/100))))</f>
        <v>1.2320000000000002</v>
      </c>
      <c r="AS194" s="736">
        <f t="shared" si="45"/>
        <v>1.2443200000000003</v>
      </c>
      <c r="AT194" s="736">
        <f t="shared" si="51"/>
        <v>1.3438656000000004</v>
      </c>
      <c r="AU194" s="736">
        <f t="shared" si="51"/>
        <v>1.4513748480000006</v>
      </c>
      <c r="AV194" s="736">
        <f t="shared" si="51"/>
        <v>1.5674848358400009</v>
      </c>
      <c r="AW194" s="729">
        <f t="shared" si="46"/>
        <v>6.8390452838400027</v>
      </c>
      <c r="AX194" s="743">
        <f t="shared" si="47"/>
        <v>23.389347755950762</v>
      </c>
      <c r="AY194" s="901">
        <v>1.1299999999999999</v>
      </c>
      <c r="AZ194" s="739">
        <v>71.09</v>
      </c>
      <c r="BA194" s="739">
        <v>-8.01</v>
      </c>
      <c r="BB194" s="739">
        <v>3.36</v>
      </c>
      <c r="BC194" s="739">
        <v>24.07</v>
      </c>
      <c r="BD194" s="875"/>
      <c r="BE194" s="597">
        <v>2012</v>
      </c>
      <c r="BF194" s="865">
        <f t="shared" si="48"/>
        <v>0</v>
      </c>
      <c r="BG194" s="793">
        <v>1.0999999999999999</v>
      </c>
    </row>
    <row r="195" spans="1:59" ht="11.25" customHeight="1" x14ac:dyDescent="0.2">
      <c r="A195" s="838" t="s">
        <v>674</v>
      </c>
      <c r="B195" s="842" t="s">
        <v>675</v>
      </c>
      <c r="C195" s="898" t="s">
        <v>4127</v>
      </c>
      <c r="D195" s="898" t="s">
        <v>4261</v>
      </c>
      <c r="E195" s="705">
        <v>20</v>
      </c>
      <c r="F195" s="1139">
        <v>170</v>
      </c>
      <c r="G195" s="1139" t="s">
        <v>106</v>
      </c>
      <c r="H195" s="1139" t="s">
        <v>106</v>
      </c>
      <c r="I195" s="841">
        <v>152.63</v>
      </c>
      <c r="J195" s="624">
        <f t="shared" si="35"/>
        <v>1.0220795387538493</v>
      </c>
      <c r="K195" s="844">
        <v>0.39</v>
      </c>
      <c r="L195" s="854">
        <v>4</v>
      </c>
      <c r="M195" s="615">
        <f t="shared" si="36"/>
        <v>1.56</v>
      </c>
      <c r="N195" s="837" t="s">
        <v>789</v>
      </c>
      <c r="O195" s="706">
        <v>0.36849999999999999</v>
      </c>
      <c r="P195" s="606">
        <v>44246</v>
      </c>
      <c r="Q195" s="606">
        <v>44263</v>
      </c>
      <c r="R195" s="615">
        <f t="shared" si="37"/>
        <v>5.8344640434192723</v>
      </c>
      <c r="S195" s="673">
        <f>IF(INDEX(Historical!$D$7:$D$1257,MATCH(B195,Historical!$B$7:$B$1281,0))=0,"n/a",(INDEX(Historical!$C$7:$C$1259,MATCH(B195,Historical!$B$7:$B$1281,0))/INDEX(Historical!$D$7:$D$1257,MATCH(B195,Historical!$B$7:$B$1281,0))-1)*100)</f>
        <v>0.54682159945318443</v>
      </c>
      <c r="T195" s="673">
        <f>IF(INDEX(Historical!$F$7:$F$1250,MATCH(B195,Historical!$B$7:$B$1281,0))=0,"n/a",((INDEX(Historical!$C$7:$C$1259,MATCH(B195,Historical!$B$7:$B$1281,0))/INDEX(Historical!$F$7:$F$1250,MATCH(B195,Historical!$B$7:$B$1281,0)))^(1/3)-1)*100)</f>
        <v>0.54983923000435642</v>
      </c>
      <c r="U195" s="673">
        <f>IF(INDEX(Historical!$H$7:$H$1250,MATCH(B195,Historical!$B$7:$B$1281,0))=0,"n/a",((INDEX(Historical!$C$7:$C$1259,MATCH(B195,Historical!$B$7:$B$1281,0))/INDEX(Historical!$H$7:$H$1250,MATCH(B195,Historical!$B$7:$B$1281,0)))^(1/5)-1)*100)</f>
        <v>0.53885408577705185</v>
      </c>
      <c r="V195" s="673">
        <f>IF(INDEX(Historical!$O$7:$O$1250,MATCH(B195,Historical!$B$7:$B$1281,0))=0,"n/a",((INDEX(Historical!$C$7:$C$1259,MATCH(B195,Historical!$B$7:$B$1281,0))/INDEX(Historical!$O$7:$O$1250,MATCH(B195,Historical!$B$7:$B$1281,0)))^(1/10)-1)*100)</f>
        <v>0.71385288641423461</v>
      </c>
      <c r="W195" s="674">
        <f t="shared" si="38"/>
        <v>0.75485313015091682</v>
      </c>
      <c r="X195" s="675">
        <f t="shared" si="39"/>
        <v>8.6911949318879328E-2</v>
      </c>
      <c r="Y195" s="843"/>
      <c r="Z195" s="624">
        <f t="shared" si="40"/>
        <v>122.83464566929135</v>
      </c>
      <c r="AA195" s="853">
        <f t="shared" si="41"/>
        <v>120.18110236220473</v>
      </c>
      <c r="AB195" s="854">
        <v>3</v>
      </c>
      <c r="AC195" s="833">
        <v>1.27</v>
      </c>
      <c r="AD195" s="833">
        <v>9.83</v>
      </c>
      <c r="AE195" s="833">
        <v>7.24</v>
      </c>
      <c r="AF195" s="833">
        <v>7.35</v>
      </c>
      <c r="AG195" s="833">
        <v>6.1</v>
      </c>
      <c r="AH195" s="833">
        <v>50.8</v>
      </c>
      <c r="AI195" s="833">
        <v>15.690000000000001</v>
      </c>
      <c r="AJ195" s="833">
        <v>6.2</v>
      </c>
      <c r="AK195" s="833">
        <v>11.799999999999999</v>
      </c>
      <c r="AL195" s="845">
        <v>38350</v>
      </c>
      <c r="AM195" s="839">
        <v>2.06</v>
      </c>
      <c r="AN195" s="833">
        <v>1.73</v>
      </c>
      <c r="AO195" s="711">
        <f t="shared" si="42"/>
        <v>-118.62016873767382</v>
      </c>
      <c r="AP195" s="712">
        <f t="shared" si="43"/>
        <v>1.5609336245309011</v>
      </c>
      <c r="AQ195" s="855">
        <f t="shared" si="44"/>
        <v>526.5713056387666</v>
      </c>
      <c r="AR195" s="624">
        <f>INDEX(Historical!$C$7:$C$1259,MATCH(B195,Historical!$B$7:$B$1281,0))*IF(AH195="n/a",1.03,IF(AH195&lt;0,1.01,IF(AH195&gt;10,1.1,(1+AH195/100))))</f>
        <v>1.6181000000000003</v>
      </c>
      <c r="AS195" s="853">
        <f t="shared" si="45"/>
        <v>1.7799100000000005</v>
      </c>
      <c r="AT195" s="853">
        <f t="shared" si="51"/>
        <v>1.9579010000000008</v>
      </c>
      <c r="AU195" s="853">
        <f t="shared" si="51"/>
        <v>2.153691100000001</v>
      </c>
      <c r="AV195" s="853">
        <f t="shared" si="51"/>
        <v>2.3690602100000011</v>
      </c>
      <c r="AW195" s="624">
        <f t="shared" si="46"/>
        <v>9.8786623100000028</v>
      </c>
      <c r="AX195" s="719">
        <f t="shared" si="47"/>
        <v>6.4722939854550248</v>
      </c>
      <c r="AY195" s="900">
        <v>1.73</v>
      </c>
      <c r="AZ195" s="839">
        <v>187.17</v>
      </c>
      <c r="BA195" s="839">
        <v>-8.42</v>
      </c>
      <c r="BB195" s="839">
        <v>4.3</v>
      </c>
      <c r="BC195" s="839">
        <v>29.409999999999997</v>
      </c>
      <c r="BE195" s="597">
        <v>2002</v>
      </c>
      <c r="BF195" s="865">
        <f t="shared" si="48"/>
        <v>1</v>
      </c>
      <c r="BG195" s="849">
        <v>2</v>
      </c>
    </row>
    <row r="196" spans="1:59" ht="11.25" customHeight="1" x14ac:dyDescent="0.2">
      <c r="A196" s="838" t="s">
        <v>670</v>
      </c>
      <c r="B196" s="842" t="s">
        <v>671</v>
      </c>
      <c r="C196" s="898" t="s">
        <v>153</v>
      </c>
      <c r="D196" s="898" t="s">
        <v>4256</v>
      </c>
      <c r="E196" s="705">
        <v>13</v>
      </c>
      <c r="F196" s="1139">
        <v>276</v>
      </c>
      <c r="G196" s="1139" t="s">
        <v>115</v>
      </c>
      <c r="H196" s="1139" t="s">
        <v>115</v>
      </c>
      <c r="I196" s="841">
        <v>169.52</v>
      </c>
      <c r="J196" s="624">
        <f t="shared" si="35"/>
        <v>0.99103350637092957</v>
      </c>
      <c r="K196" s="844">
        <v>0.42</v>
      </c>
      <c r="L196" s="854">
        <v>4</v>
      </c>
      <c r="M196" s="615">
        <f t="shared" si="36"/>
        <v>1.68</v>
      </c>
      <c r="N196" s="837" t="s">
        <v>163</v>
      </c>
      <c r="O196" s="706">
        <v>0.41</v>
      </c>
      <c r="P196" s="606">
        <v>44074</v>
      </c>
      <c r="Q196" s="606">
        <v>44105</v>
      </c>
      <c r="R196" s="615">
        <f t="shared" si="37"/>
        <v>2.4390243902439046</v>
      </c>
      <c r="S196" s="673">
        <f>IF(INDEX(Historical!$D$7:$D$1257,MATCH(B196,Historical!$B$7:$B$1281,0))=0,"n/a",(INDEX(Historical!$C$7:$C$1259,MATCH(B196,Historical!$B$7:$B$1281,0))/INDEX(Historical!$D$7:$D$1257,MATCH(B196,Historical!$B$7:$B$1281,0))-1)*100)</f>
        <v>4.4303797468354222</v>
      </c>
      <c r="T196" s="673">
        <f>IF(INDEX(Historical!$F$7:$F$1250,MATCH(B196,Historical!$B$7:$B$1281,0))=0,"n/a",((INDEX(Historical!$C$7:$C$1259,MATCH(B196,Historical!$B$7:$B$1281,0))/INDEX(Historical!$F$7:$F$1250,MATCH(B196,Historical!$B$7:$B$1281,0)))^(1/3)-1)*100)</f>
        <v>11.823731145416261</v>
      </c>
      <c r="U196" s="673">
        <f>IF(INDEX(Historical!$H$7:$H$1250,MATCH(B196,Historical!$B$7:$B$1281,0))=0,"n/a",((INDEX(Historical!$C$7:$C$1259,MATCH(B196,Historical!$B$7:$B$1281,0))/INDEX(Historical!$H$7:$H$1250,MATCH(B196,Historical!$B$7:$B$1281,0)))^(1/5)-1)*100)</f>
        <v>9.6705751293923559</v>
      </c>
      <c r="V196" s="673">
        <f>IF(INDEX(Historical!$O$7:$O$1250,MATCH(B196,Historical!$B$7:$B$1281,0))=0,"n/a",((INDEX(Historical!$C$7:$C$1259,MATCH(B196,Historical!$B$7:$B$1281,0))/INDEX(Historical!$O$7:$O$1250,MATCH(B196,Historical!$B$7:$B$1281,0)))^(1/10)-1)*100)</f>
        <v>9.5958226385217227</v>
      </c>
      <c r="W196" s="674">
        <f t="shared" si="38"/>
        <v>1.0077901076006288</v>
      </c>
      <c r="X196" s="675" t="str">
        <f t="shared" si="39"/>
        <v>n/a</v>
      </c>
      <c r="Y196" s="637"/>
      <c r="Z196" s="624" t="str">
        <f t="shared" si="40"/>
        <v>n/a</v>
      </c>
      <c r="AA196" s="853" t="str">
        <f t="shared" si="41"/>
        <v>n/a</v>
      </c>
      <c r="AB196" s="854">
        <v>3</v>
      </c>
      <c r="AC196" s="833">
        <v>-27.09</v>
      </c>
      <c r="AD196" s="833" t="s">
        <v>136</v>
      </c>
      <c r="AE196" s="833">
        <v>0.12</v>
      </c>
      <c r="AF196" s="833" t="s">
        <v>136</v>
      </c>
      <c r="AG196" s="833">
        <v>-104.89999999999999</v>
      </c>
      <c r="AH196" s="833">
        <v>15</v>
      </c>
      <c r="AI196" s="833">
        <v>9.51</v>
      </c>
      <c r="AJ196" s="833">
        <v>-8</v>
      </c>
      <c r="AK196" s="833">
        <v>10.56</v>
      </c>
      <c r="AL196" s="845">
        <v>27730</v>
      </c>
      <c r="AM196" s="839">
        <v>0.05</v>
      </c>
      <c r="AN196" s="833" t="s">
        <v>136</v>
      </c>
      <c r="AO196" s="711" t="str">
        <f t="shared" si="42"/>
        <v>n/a</v>
      </c>
      <c r="AP196" s="712">
        <f t="shared" si="43"/>
        <v>10.661608635763285</v>
      </c>
      <c r="AQ196" s="855" t="str">
        <f t="shared" si="44"/>
        <v>n/a</v>
      </c>
      <c r="AR196" s="624">
        <f>INDEX(Historical!$C$7:$C$1259,MATCH(B196,Historical!$B$7:$B$1281,0))*IF(AH196="n/a",1.03,IF(AH196&lt;0,1.01,IF(AH196&gt;10,1.1,(1+AH196/100))))</f>
        <v>1.8149999999999999</v>
      </c>
      <c r="AS196" s="853">
        <f t="shared" si="45"/>
        <v>1.9876064999999998</v>
      </c>
      <c r="AT196" s="853">
        <f t="shared" si="51"/>
        <v>2.1863671500000001</v>
      </c>
      <c r="AU196" s="853">
        <f t="shared" si="51"/>
        <v>2.4050038650000003</v>
      </c>
      <c r="AV196" s="853">
        <f t="shared" si="51"/>
        <v>2.6455042515000007</v>
      </c>
      <c r="AW196" s="624">
        <f t="shared" si="46"/>
        <v>11.0394817665</v>
      </c>
      <c r="AX196" s="719">
        <f t="shared" si="47"/>
        <v>6.5122001926026423</v>
      </c>
      <c r="AY196" s="900">
        <v>0.85</v>
      </c>
      <c r="AZ196" s="839">
        <v>50.55</v>
      </c>
      <c r="BA196" s="839">
        <v>-9.67</v>
      </c>
      <c r="BB196" s="839">
        <v>-5.29</v>
      </c>
      <c r="BC196" s="839">
        <v>4.71</v>
      </c>
      <c r="BE196" s="597">
        <v>2008</v>
      </c>
      <c r="BF196" s="865">
        <f t="shared" si="48"/>
        <v>1</v>
      </c>
      <c r="BG196" s="849">
        <v>-6.9</v>
      </c>
    </row>
    <row r="197" spans="1:59" ht="11.25" customHeight="1" x14ac:dyDescent="0.2">
      <c r="A197" s="831" t="s">
        <v>1473</v>
      </c>
      <c r="B197" s="842" t="s">
        <v>1474</v>
      </c>
      <c r="C197" s="898" t="s">
        <v>108</v>
      </c>
      <c r="D197" s="898" t="s">
        <v>4269</v>
      </c>
      <c r="E197" s="705">
        <v>12</v>
      </c>
      <c r="F197" s="1139">
        <v>300</v>
      </c>
      <c r="G197" s="1139" t="s">
        <v>106</v>
      </c>
      <c r="H197" s="1139" t="s">
        <v>106</v>
      </c>
      <c r="I197" s="841">
        <v>274.89</v>
      </c>
      <c r="J197" s="624">
        <f t="shared" si="35"/>
        <v>0.90217905343955762</v>
      </c>
      <c r="K197" s="844">
        <v>0.62</v>
      </c>
      <c r="L197" s="854">
        <v>4</v>
      </c>
      <c r="M197" s="615">
        <f t="shared" si="36"/>
        <v>2.48</v>
      </c>
      <c r="N197" s="837" t="s">
        <v>111</v>
      </c>
      <c r="O197" s="706">
        <v>0.56000000000000005</v>
      </c>
      <c r="P197" s="606">
        <v>44251</v>
      </c>
      <c r="Q197" s="606">
        <v>44273</v>
      </c>
      <c r="R197" s="615">
        <f t="shared" si="37"/>
        <v>10.714285714285703</v>
      </c>
      <c r="S197" s="673">
        <f>IF(INDEX(Historical!$D$7:$D$1257,MATCH(B197,Historical!$B$7:$B$1281,0))=0,"n/a",(INDEX(Historical!$C$7:$C$1259,MATCH(B197,Historical!$B$7:$B$1281,0))/INDEX(Historical!$D$7:$D$1257,MATCH(B197,Historical!$B$7:$B$1281,0))-1)*100)</f>
        <v>12.000000000000011</v>
      </c>
      <c r="T197" s="673">
        <f>IF(INDEX(Historical!$F$7:$F$1250,MATCH(B197,Historical!$B$7:$B$1281,0))=0,"n/a",((INDEX(Historical!$C$7:$C$1259,MATCH(B197,Historical!$B$7:$B$1281,0))/INDEX(Historical!$F$7:$F$1250,MATCH(B197,Historical!$B$7:$B$1281,0)))^(1/3)-1)*100)</f>
        <v>13.798047356553855</v>
      </c>
      <c r="U197" s="673">
        <f>IF(INDEX(Historical!$H$7:$H$1250,MATCH(B197,Historical!$B$7:$B$1281,0))=0,"n/a",((INDEX(Historical!$C$7:$C$1259,MATCH(B197,Historical!$B$7:$B$1281,0))/INDEX(Historical!$H$7:$H$1250,MATCH(B197,Historical!$B$7:$B$1281,0)))^(1/5)-1)*100)</f>
        <v>10.494795379650323</v>
      </c>
      <c r="V197" s="673">
        <f>IF(INDEX(Historical!$O$7:$O$1250,MATCH(B197,Historical!$B$7:$B$1281,0))=0,"n/a",((INDEX(Historical!$C$7:$C$1259,MATCH(B197,Historical!$B$7:$B$1281,0))/INDEX(Historical!$O$7:$O$1250,MATCH(B197,Historical!$B$7:$B$1281,0)))^(1/10)-1)*100)</f>
        <v>18.222427548378416</v>
      </c>
      <c r="W197" s="674">
        <f t="shared" si="38"/>
        <v>0.57592740329398306</v>
      </c>
      <c r="X197" s="675">
        <f t="shared" si="39"/>
        <v>1.0494795379650323</v>
      </c>
      <c r="Y197" s="634"/>
      <c r="Z197" s="624">
        <f t="shared" si="40"/>
        <v>26.411075612353567</v>
      </c>
      <c r="AA197" s="853">
        <f t="shared" si="41"/>
        <v>29.274760383386578</v>
      </c>
      <c r="AB197" s="854">
        <v>12</v>
      </c>
      <c r="AC197" s="833">
        <v>9.39</v>
      </c>
      <c r="AD197" s="833">
        <v>2.97</v>
      </c>
      <c r="AE197" s="833">
        <v>9.64</v>
      </c>
      <c r="AF197" s="833">
        <v>34.79</v>
      </c>
      <c r="AG197" s="835">
        <v>186</v>
      </c>
      <c r="AH197" s="833">
        <v>15.4</v>
      </c>
      <c r="AI197" s="833">
        <v>10.73</v>
      </c>
      <c r="AJ197" s="833">
        <v>10</v>
      </c>
      <c r="AK197" s="833">
        <v>9.94</v>
      </c>
      <c r="AL197" s="845">
        <v>51770</v>
      </c>
      <c r="AM197" s="840">
        <v>0.3</v>
      </c>
      <c r="AN197" s="833">
        <v>0</v>
      </c>
      <c r="AO197" s="711">
        <f t="shared" si="42"/>
        <v>-17.877785950296698</v>
      </c>
      <c r="AP197" s="712">
        <f t="shared" si="43"/>
        <v>11.396974433089881</v>
      </c>
      <c r="AQ197" s="855">
        <f t="shared" si="44"/>
        <v>572.79480568017959</v>
      </c>
      <c r="AR197" s="624">
        <f>INDEX(Historical!$C$7:$C$1259,MATCH(B197,Historical!$B$7:$B$1281,0))*IF(AH197="n/a",1.03,IF(AH197&lt;0,1.01,IF(AH197&gt;10,1.1,(1+AH197/100))))</f>
        <v>2.4640000000000004</v>
      </c>
      <c r="AS197" s="853">
        <f t="shared" si="45"/>
        <v>2.7104000000000008</v>
      </c>
      <c r="AT197" s="853">
        <f t="shared" si="51"/>
        <v>2.9798137600000008</v>
      </c>
      <c r="AU197" s="853">
        <f t="shared" si="51"/>
        <v>3.2760072477440008</v>
      </c>
      <c r="AV197" s="853">
        <f t="shared" si="51"/>
        <v>3.6016423681697542</v>
      </c>
      <c r="AW197" s="624">
        <f t="shared" si="46"/>
        <v>15.031863375913757</v>
      </c>
      <c r="AX197" s="719">
        <f t="shared" si="47"/>
        <v>5.4683194644817048</v>
      </c>
      <c r="AY197" s="900">
        <v>1.1499999999999999</v>
      </c>
      <c r="AZ197" s="839">
        <v>67.42</v>
      </c>
      <c r="BA197" s="839">
        <v>-10.15</v>
      </c>
      <c r="BB197" s="839">
        <v>-0.73</v>
      </c>
      <c r="BC197" s="839">
        <v>-1.35</v>
      </c>
      <c r="BE197" s="597">
        <v>2010</v>
      </c>
      <c r="BF197" s="865">
        <f t="shared" si="48"/>
        <v>0</v>
      </c>
      <c r="BG197" s="849">
        <v>15.6</v>
      </c>
    </row>
    <row r="198" spans="1:59" ht="11.25" customHeight="1" x14ac:dyDescent="0.2">
      <c r="A198" s="831" t="s">
        <v>1427</v>
      </c>
      <c r="B198" s="842" t="s">
        <v>1428</v>
      </c>
      <c r="C198" s="898" t="s">
        <v>245</v>
      </c>
      <c r="D198" s="898" t="s">
        <v>4268</v>
      </c>
      <c r="E198" s="705">
        <v>12</v>
      </c>
      <c r="F198" s="1139">
        <v>303</v>
      </c>
      <c r="G198" s="1139" t="s">
        <v>106</v>
      </c>
      <c r="H198" s="1139" t="s">
        <v>106</v>
      </c>
      <c r="I198" s="841">
        <v>84.2</v>
      </c>
      <c r="J198" s="624">
        <f t="shared" si="35"/>
        <v>2.042755344418052</v>
      </c>
      <c r="K198" s="844">
        <v>0.43</v>
      </c>
      <c r="L198" s="854">
        <v>4</v>
      </c>
      <c r="M198" s="615">
        <f t="shared" si="36"/>
        <v>1.72</v>
      </c>
      <c r="N198" s="837" t="s">
        <v>593</v>
      </c>
      <c r="O198" s="706">
        <v>0.4</v>
      </c>
      <c r="P198" s="606">
        <v>44259</v>
      </c>
      <c r="Q198" s="606">
        <v>44274</v>
      </c>
      <c r="R198" s="615">
        <f t="shared" si="37"/>
        <v>7.4999999999999929</v>
      </c>
      <c r="S198" s="673">
        <f>IF(INDEX(Historical!$D$7:$D$1257,MATCH(B198,Historical!$B$7:$B$1281,0))=0,"n/a",(INDEX(Historical!$C$7:$C$1259,MATCH(B198,Historical!$B$7:$B$1281,0))/INDEX(Historical!$D$7:$D$1257,MATCH(B198,Historical!$B$7:$B$1281,0))-1)*100)</f>
        <v>9.5890410958904262</v>
      </c>
      <c r="T198" s="673">
        <f>IF(INDEX(Historical!$F$7:$F$1250,MATCH(B198,Historical!$B$7:$B$1281,0))=0,"n/a",((INDEX(Historical!$C$7:$C$1259,MATCH(B198,Historical!$B$7:$B$1281,0))/INDEX(Historical!$F$7:$F$1250,MATCH(B198,Historical!$B$7:$B$1281,0)))^(1/3)-1)*100)</f>
        <v>13.30326698854094</v>
      </c>
      <c r="U198" s="673">
        <f>IF(INDEX(Historical!$H$7:$H$1250,MATCH(B198,Historical!$B$7:$B$1281,0))=0,"n/a",((INDEX(Historical!$C$7:$C$1259,MATCH(B198,Historical!$B$7:$B$1281,0))/INDEX(Historical!$H$7:$H$1250,MATCH(B198,Historical!$B$7:$B$1281,0)))^(1/5)-1)*100)</f>
        <v>12.700920209792542</v>
      </c>
      <c r="V198" s="673">
        <f>IF(INDEX(Historical!$O$7:$O$1250,MATCH(B198,Historical!$B$7:$B$1281,0))=0,"n/a",((INDEX(Historical!$C$7:$C$1259,MATCH(B198,Historical!$B$7:$B$1281,0))/INDEX(Historical!$O$7:$O$1250,MATCH(B198,Historical!$B$7:$B$1281,0)))^(1/10)-1)*100)</f>
        <v>20.159463400188194</v>
      </c>
      <c r="W198" s="674">
        <f t="shared" si="38"/>
        <v>0.63002273213650994</v>
      </c>
      <c r="X198" s="675">
        <f t="shared" si="39"/>
        <v>2.70232344889203</v>
      </c>
      <c r="Y198" s="843" t="s">
        <v>816</v>
      </c>
      <c r="Z198" s="624">
        <f t="shared" si="40"/>
        <v>115.43624161073825</v>
      </c>
      <c r="AA198" s="853">
        <f t="shared" si="41"/>
        <v>56.510067114093964</v>
      </c>
      <c r="AB198" s="854">
        <v>12</v>
      </c>
      <c r="AC198" s="833">
        <v>1.49</v>
      </c>
      <c r="AD198" s="833">
        <v>5.15</v>
      </c>
      <c r="AE198" s="833">
        <v>0.71</v>
      </c>
      <c r="AF198" s="833">
        <v>2.41</v>
      </c>
      <c r="AG198" s="833">
        <v>-1.7000000000000002</v>
      </c>
      <c r="AH198" s="833">
        <v>-15.8</v>
      </c>
      <c r="AI198" s="833">
        <v>20.43</v>
      </c>
      <c r="AJ198" s="833">
        <v>4.7</v>
      </c>
      <c r="AK198" s="833">
        <v>10.76</v>
      </c>
      <c r="AL198" s="845">
        <v>22290</v>
      </c>
      <c r="AM198" s="839">
        <v>1.6</v>
      </c>
      <c r="AN198" s="833">
        <v>0.39</v>
      </c>
      <c r="AO198" s="711">
        <f t="shared" si="42"/>
        <v>-41.766391559883374</v>
      </c>
      <c r="AP198" s="712">
        <f t="shared" si="43"/>
        <v>14.743675554210594</v>
      </c>
      <c r="AQ198" s="855">
        <f t="shared" si="44"/>
        <v>146.02552870696294</v>
      </c>
      <c r="AR198" s="624">
        <f>INDEX(Historical!$C$7:$C$1259,MATCH(B198,Historical!$B$7:$B$1281,0))*IF(AH198="n/a",1.03,IF(AH198&lt;0,1.01,IF(AH198&gt;10,1.1,(1+AH198/100))))</f>
        <v>1.6160000000000001</v>
      </c>
      <c r="AS198" s="853">
        <f t="shared" si="45"/>
        <v>1.7776000000000003</v>
      </c>
      <c r="AT198" s="853">
        <f t="shared" si="51"/>
        <v>1.9553600000000004</v>
      </c>
      <c r="AU198" s="853">
        <f t="shared" si="51"/>
        <v>2.1508960000000008</v>
      </c>
      <c r="AV198" s="853">
        <f t="shared" si="51"/>
        <v>2.365985600000001</v>
      </c>
      <c r="AW198" s="624">
        <f t="shared" si="46"/>
        <v>9.8658416000000031</v>
      </c>
      <c r="AX198" s="719">
        <f t="shared" si="47"/>
        <v>11.717151543942997</v>
      </c>
      <c r="AY198" s="900">
        <v>1.59</v>
      </c>
      <c r="AZ198" s="839">
        <v>270.10999999999996</v>
      </c>
      <c r="BA198" s="839">
        <v>-4.0599999999999996</v>
      </c>
      <c r="BB198" s="839">
        <v>13.73</v>
      </c>
      <c r="BC198" s="839">
        <v>50.860000000000007</v>
      </c>
      <c r="BE198" s="597">
        <v>2011</v>
      </c>
      <c r="BF198" s="865">
        <f t="shared" si="48"/>
        <v>0</v>
      </c>
      <c r="BG198" s="849">
        <v>-0.70000000000000007</v>
      </c>
    </row>
    <row r="199" spans="1:59" ht="11.25" customHeight="1" x14ac:dyDescent="0.2">
      <c r="A199" s="831" t="s">
        <v>1441</v>
      </c>
      <c r="B199" s="842" t="s">
        <v>1442</v>
      </c>
      <c r="C199" s="898" t="s">
        <v>108</v>
      </c>
      <c r="D199" s="898" t="s">
        <v>4269</v>
      </c>
      <c r="E199" s="705">
        <v>13</v>
      </c>
      <c r="F199" s="1139">
        <v>281</v>
      </c>
      <c r="G199" s="1139" t="s">
        <v>106</v>
      </c>
      <c r="H199" s="1139" t="s">
        <v>106</v>
      </c>
      <c r="I199" s="841">
        <v>555.94000000000005</v>
      </c>
      <c r="J199" s="624">
        <f t="shared" ref="J199:J262" si="52">(M199/I199)*100</f>
        <v>0.47487138899881282</v>
      </c>
      <c r="K199" s="844">
        <v>0.66</v>
      </c>
      <c r="L199" s="854">
        <v>4</v>
      </c>
      <c r="M199" s="615">
        <f t="shared" ref="M199:M262" si="53">K199*L199</f>
        <v>2.64</v>
      </c>
      <c r="N199" s="837" t="s">
        <v>512</v>
      </c>
      <c r="O199" s="706">
        <v>0.6</v>
      </c>
      <c r="P199" s="606">
        <v>44236</v>
      </c>
      <c r="Q199" s="606">
        <v>44251</v>
      </c>
      <c r="R199" s="615">
        <f t="shared" ref="R199:R262" si="54">(K199-O199)/O199*100</f>
        <v>10.000000000000009</v>
      </c>
      <c r="S199" s="673">
        <f>IF(INDEX(Historical!$D$7:$D$1257,MATCH(B199,Historical!$B$7:$B$1281,0))=0,"n/a",(INDEX(Historical!$C$7:$C$1259,MATCH(B199,Historical!$B$7:$B$1281,0))/INDEX(Historical!$D$7:$D$1257,MATCH(B199,Historical!$B$7:$B$1281,0))-1)*100)</f>
        <v>17.647058823529417</v>
      </c>
      <c r="T199" s="673">
        <f>IF(INDEX(Historical!$F$7:$F$1250,MATCH(B199,Historical!$B$7:$B$1281,0))=0,"n/a",((INDEX(Historical!$C$7:$C$1259,MATCH(B199,Historical!$B$7:$B$1281,0))/INDEX(Historical!$F$7:$F$1250,MATCH(B199,Historical!$B$7:$B$1281,0)))^(1/3)-1)*100)</f>
        <v>22.052244447028492</v>
      </c>
      <c r="U199" s="673">
        <f>IF(INDEX(Historical!$H$7:$H$1250,MATCH(B199,Historical!$B$7:$B$1281,0))=0,"n/a",((INDEX(Historical!$C$7:$C$1259,MATCH(B199,Historical!$B$7:$B$1281,0))/INDEX(Historical!$H$7:$H$1250,MATCH(B199,Historical!$B$7:$B$1281,0)))^(1/5)-1)*100)</f>
        <v>24.573093961551741</v>
      </c>
      <c r="V199" s="673">
        <f>IF(INDEX(Historical!$O$7:$O$1250,MATCH(B199,Historical!$B$7:$B$1281,0))=0,"n/a",((INDEX(Historical!$C$7:$C$1259,MATCH(B199,Historical!$B$7:$B$1281,0))/INDEX(Historical!$O$7:$O$1250,MATCH(B199,Historical!$B$7:$B$1281,0)))^(1/10)-1)*100)</f>
        <v>23.966780101407249</v>
      </c>
      <c r="W199" s="674">
        <f t="shared" ref="W199:W262" si="55">IF(OR(U199&lt;=0,U199="n/a",V199&lt;=0,V199="n/a"),"n/a",U199/V199)</f>
        <v>1.0252980941778196</v>
      </c>
      <c r="X199" s="675">
        <f t="shared" ref="X199:X262" si="56">IF(OR(AJ199&lt;=0,AJ199="n/a",U199&lt;=0,U199="n/a"),"n/a",U199/AJ199)</f>
        <v>1.1019324646435757</v>
      </c>
      <c r="Y199" s="842"/>
      <c r="Z199" s="624">
        <f t="shared" ref="Z199:Z262" si="57">IF(OR(AC199&lt;0.01,AC199="n/a"),"n/a",M199/AC199*100)</f>
        <v>33.63057324840765</v>
      </c>
      <c r="AA199" s="853">
        <f t="shared" ref="AA199:AA262" si="58">IF(OR(AC199&lt;0.01,AC199="n/a"),"n/a",I199/AC199)</f>
        <v>70.82038216560511</v>
      </c>
      <c r="AB199" s="854">
        <v>12</v>
      </c>
      <c r="AC199" s="833">
        <v>7.85</v>
      </c>
      <c r="AD199" s="833">
        <v>6.71</v>
      </c>
      <c r="AE199" s="833">
        <v>30.03</v>
      </c>
      <c r="AF199" s="833">
        <v>22.98</v>
      </c>
      <c r="AG199" s="833">
        <v>31.7</v>
      </c>
      <c r="AH199" s="833">
        <v>18.5</v>
      </c>
      <c r="AI199" s="833">
        <v>11.64</v>
      </c>
      <c r="AJ199" s="833">
        <v>22.3</v>
      </c>
      <c r="AK199" s="833">
        <v>10.47</v>
      </c>
      <c r="AL199" s="845">
        <v>20700</v>
      </c>
      <c r="AM199" s="839">
        <v>2.6</v>
      </c>
      <c r="AN199" s="833">
        <v>0</v>
      </c>
      <c r="AO199" s="711">
        <f t="shared" ref="AO199:AO262" si="59">IF(U199="n/a","n/a",IF(AA199&lt;0,"n/a",IF(AA199="n/a","n/a",J199+U199-AA199)))</f>
        <v>-45.772416815054555</v>
      </c>
      <c r="AP199" s="712">
        <f t="shared" ref="AP199:AP262" si="60">IF(U199="n/a","n/a",J199+U199)</f>
        <v>25.047965350550555</v>
      </c>
      <c r="AQ199" s="855">
        <f t="shared" ref="AQ199:AQ262" si="61">IF(OR(AC199&lt;0.01,AF199="n/a"),"n/a",(I199/SQRT(22.5*AC199*(I199/AF199))-1)*100)</f>
        <v>750.47761278670941</v>
      </c>
      <c r="AR199" s="624">
        <f>INDEX(Historical!$C$7:$C$1259,MATCH(B199,Historical!$B$7:$B$1281,0))*IF(AH199="n/a",1.03,IF(AH199&lt;0,1.01,IF(AH199&gt;10,1.1,(1+AH199/100))))</f>
        <v>2.64</v>
      </c>
      <c r="AS199" s="853">
        <f t="shared" ref="AS199:AS262" si="62">IF($AI199="n/a",1.03*AR199,IF($AI199&lt;0,1.01*AR199,IF($AI199&gt;10,1.1*AR199,(1+$AI199/100)*AR199)))</f>
        <v>2.9040000000000004</v>
      </c>
      <c r="AT199" s="853">
        <f t="shared" si="51"/>
        <v>3.1944000000000008</v>
      </c>
      <c r="AU199" s="853">
        <f t="shared" si="51"/>
        <v>3.513840000000001</v>
      </c>
      <c r="AV199" s="853">
        <f t="shared" si="51"/>
        <v>3.8652240000000013</v>
      </c>
      <c r="AW199" s="624">
        <f t="shared" ref="AW199:AW262" si="63">SUM(AR199:AV199)</f>
        <v>16.117464000000005</v>
      </c>
      <c r="AX199" s="719">
        <f t="shared" ref="AX199:AX262" si="64">AW199/I199*100</f>
        <v>2.899137316976653</v>
      </c>
      <c r="AY199" s="900">
        <v>0.43</v>
      </c>
      <c r="AZ199" s="839">
        <v>101.8</v>
      </c>
      <c r="BA199" s="839">
        <v>-8.33</v>
      </c>
      <c r="BB199" s="839">
        <v>1.1499999999999999</v>
      </c>
      <c r="BC199" s="839">
        <v>6.92</v>
      </c>
      <c r="BE199" s="597">
        <v>2009</v>
      </c>
      <c r="BF199" s="865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849">
        <v>25</v>
      </c>
    </row>
    <row r="200" spans="1:59" ht="11.25" customHeight="1" x14ac:dyDescent="0.2">
      <c r="A200" s="831" t="s">
        <v>1445</v>
      </c>
      <c r="B200" s="842" t="s">
        <v>1446</v>
      </c>
      <c r="C200" s="898" t="s">
        <v>108</v>
      </c>
      <c r="D200" s="898" t="s">
        <v>118</v>
      </c>
      <c r="E200" s="705">
        <v>11</v>
      </c>
      <c r="F200" s="1139">
        <v>327</v>
      </c>
      <c r="G200" s="1139" t="s">
        <v>115</v>
      </c>
      <c r="H200" s="1139" t="s">
        <v>115</v>
      </c>
      <c r="I200" s="841">
        <v>115.22</v>
      </c>
      <c r="J200" s="624">
        <f t="shared" si="52"/>
        <v>1.614303072383267</v>
      </c>
      <c r="K200" s="844">
        <v>0.46500000000000002</v>
      </c>
      <c r="L200" s="854">
        <v>4</v>
      </c>
      <c r="M200" s="615">
        <f t="shared" si="53"/>
        <v>1.86</v>
      </c>
      <c r="N200" s="837" t="s">
        <v>107</v>
      </c>
      <c r="O200" s="706">
        <v>0.45500000000000002</v>
      </c>
      <c r="P200" s="606">
        <v>44036</v>
      </c>
      <c r="Q200" s="606">
        <v>44057</v>
      </c>
      <c r="R200" s="615">
        <f t="shared" si="54"/>
        <v>2.1978021978021998</v>
      </c>
      <c r="S200" s="673">
        <f>IF(INDEX(Historical!$D$7:$D$1257,MATCH(B200,Historical!$B$7:$B$1281,0))=0,"n/a",(INDEX(Historical!$C$7:$C$1259,MATCH(B200,Historical!$B$7:$B$1281,0))/INDEX(Historical!$D$7:$D$1257,MATCH(B200,Historical!$B$7:$B$1281,0))-1)*100)</f>
        <v>5.7471264367816133</v>
      </c>
      <c r="T200" s="673">
        <f>IF(INDEX(Historical!$F$7:$F$1250,MATCH(B200,Historical!$B$7:$B$1281,0))=0,"n/a",((INDEX(Historical!$C$7:$C$1259,MATCH(B200,Historical!$B$7:$B$1281,0))/INDEX(Historical!$F$7:$F$1250,MATCH(B200,Historical!$B$7:$B$1281,0)))^(1/3)-1)*100)</f>
        <v>8.7661931889893694</v>
      </c>
      <c r="U200" s="673">
        <f>IF(INDEX(Historical!$H$7:$H$1250,MATCH(B200,Historical!$B$7:$B$1281,0))=0,"n/a",((INDEX(Historical!$C$7:$C$1259,MATCH(B200,Historical!$B$7:$B$1281,0))/INDEX(Historical!$H$7:$H$1250,MATCH(B200,Historical!$B$7:$B$1281,0)))^(1/5)-1)*100)</f>
        <v>9.2916954210705107</v>
      </c>
      <c r="V200" s="673">
        <f>IF(INDEX(Historical!$O$7:$O$1250,MATCH(B200,Historical!$B$7:$B$1281,0))=0,"n/a",((INDEX(Historical!$C$7:$C$1259,MATCH(B200,Historical!$B$7:$B$1281,0))/INDEX(Historical!$O$7:$O$1250,MATCH(B200,Historical!$B$7:$B$1281,0)))^(1/10)-1)*100)</f>
        <v>8.5508629713109574</v>
      </c>
      <c r="W200" s="674">
        <f t="shared" si="55"/>
        <v>1.0866383255403722</v>
      </c>
      <c r="X200" s="675">
        <f t="shared" si="56"/>
        <v>1.6301220036965807</v>
      </c>
      <c r="Y200" s="637"/>
      <c r="Z200" s="624">
        <f t="shared" si="57"/>
        <v>47.208121827411169</v>
      </c>
      <c r="AA200" s="853">
        <f t="shared" si="58"/>
        <v>29.243654822335024</v>
      </c>
      <c r="AB200" s="854">
        <v>12</v>
      </c>
      <c r="AC200" s="833">
        <v>3.94</v>
      </c>
      <c r="AD200" s="833">
        <v>3.35</v>
      </c>
      <c r="AE200" s="833">
        <v>3.51</v>
      </c>
      <c r="AF200" s="833">
        <v>6.57</v>
      </c>
      <c r="AG200" s="833">
        <v>24.3</v>
      </c>
      <c r="AH200" s="833">
        <v>15.5</v>
      </c>
      <c r="AI200" s="833">
        <v>10.01</v>
      </c>
      <c r="AJ200" s="833">
        <v>5.7</v>
      </c>
      <c r="AK200" s="833">
        <v>8.94</v>
      </c>
      <c r="AL200" s="845">
        <v>60420</v>
      </c>
      <c r="AM200" s="839">
        <v>0.2</v>
      </c>
      <c r="AN200" s="833">
        <v>1.24</v>
      </c>
      <c r="AO200" s="711">
        <f t="shared" si="59"/>
        <v>-18.337656328881245</v>
      </c>
      <c r="AP200" s="712">
        <f t="shared" si="60"/>
        <v>10.905998493453778</v>
      </c>
      <c r="AQ200" s="855">
        <f t="shared" si="61"/>
        <v>192.2181925911155</v>
      </c>
      <c r="AR200" s="624">
        <f>INDEX(Historical!$C$7:$C$1259,MATCH(B200,Historical!$B$7:$B$1281,0))*IF(AH200="n/a",1.03,IF(AH200&lt;0,1.01,IF(AH200&gt;10,1.1,(1+AH200/100))))</f>
        <v>2.0240000000000005</v>
      </c>
      <c r="AS200" s="853">
        <f t="shared" si="62"/>
        <v>2.2264000000000008</v>
      </c>
      <c r="AT200" s="853">
        <f t="shared" si="51"/>
        <v>2.4254401600000008</v>
      </c>
      <c r="AU200" s="853">
        <f t="shared" si="51"/>
        <v>2.6422745103040008</v>
      </c>
      <c r="AV200" s="853">
        <f t="shared" si="51"/>
        <v>2.8784938515251781</v>
      </c>
      <c r="AW200" s="624">
        <f t="shared" si="63"/>
        <v>12.19660852182918</v>
      </c>
      <c r="AX200" s="719">
        <f t="shared" si="64"/>
        <v>10.585496026583215</v>
      </c>
      <c r="AY200" s="900">
        <v>0.88</v>
      </c>
      <c r="AZ200" s="839">
        <v>55.000000000000007</v>
      </c>
      <c r="BA200" s="839">
        <v>-4.75</v>
      </c>
      <c r="BB200" s="839">
        <v>1.0999999999999999</v>
      </c>
      <c r="BC200" s="839">
        <v>2.29</v>
      </c>
      <c r="BE200" s="597">
        <v>2010</v>
      </c>
      <c r="BF200" s="865">
        <f t="shared" si="65"/>
        <v>0</v>
      </c>
      <c r="BG200" s="849">
        <v>6.2</v>
      </c>
    </row>
    <row r="201" spans="1:59" ht="11.25" customHeight="1" x14ac:dyDescent="0.2">
      <c r="A201" s="831" t="s">
        <v>664</v>
      </c>
      <c r="B201" s="842" t="s">
        <v>665</v>
      </c>
      <c r="C201" s="898" t="s">
        <v>178</v>
      </c>
      <c r="D201" s="898" t="s">
        <v>4271</v>
      </c>
      <c r="E201" s="705">
        <v>20</v>
      </c>
      <c r="F201" s="1139">
        <v>166</v>
      </c>
      <c r="G201" s="1139" t="s">
        <v>106</v>
      </c>
      <c r="H201" s="1139" t="s">
        <v>106</v>
      </c>
      <c r="I201" s="841">
        <v>41.67</v>
      </c>
      <c r="J201" s="624">
        <f t="shared" si="52"/>
        <v>9.8632109431245514</v>
      </c>
      <c r="K201" s="851">
        <v>1.0275000000000001</v>
      </c>
      <c r="L201" s="854">
        <v>4</v>
      </c>
      <c r="M201" s="615">
        <f t="shared" si="53"/>
        <v>4.1100000000000003</v>
      </c>
      <c r="N201" s="837" t="s">
        <v>107</v>
      </c>
      <c r="O201" s="707">
        <v>1.02</v>
      </c>
      <c r="P201" s="904">
        <v>43867</v>
      </c>
      <c r="Q201" s="904">
        <v>43874</v>
      </c>
      <c r="R201" s="615">
        <f t="shared" si="54"/>
        <v>0.73529411764706487</v>
      </c>
      <c r="S201" s="673">
        <f>IF(INDEX(Historical!$D$7:$D$1257,MATCH(B201,Historical!$B$7:$B$1281,0))=0,"n/a",(INDEX(Historical!$C$7:$C$1259,MATCH(B201,Historical!$B$7:$B$1281,0))/INDEX(Historical!$D$7:$D$1257,MATCH(B201,Historical!$B$7:$B$1281,0))-1)*100)</f>
        <v>1.8587360594795488</v>
      </c>
      <c r="T201" s="673">
        <f>IF(INDEX(Historical!$F$7:$F$1250,MATCH(B201,Historical!$B$7:$B$1281,0))=0,"n/a",((INDEX(Historical!$C$7:$C$1259,MATCH(B201,Historical!$B$7:$B$1281,0))/INDEX(Historical!$F$7:$F$1250,MATCH(B201,Historical!$B$7:$B$1281,0)))^(1/3)-1)*100)</f>
        <v>5.2762176716541154</v>
      </c>
      <c r="U201" s="673">
        <f>IF(INDEX(Historical!$H$7:$H$1250,MATCH(B201,Historical!$B$7:$B$1281,0))=0,"n/a",((INDEX(Historical!$C$7:$C$1259,MATCH(B201,Historical!$B$7:$B$1281,0))/INDEX(Historical!$H$7:$H$1250,MATCH(B201,Historical!$B$7:$B$1281,0)))^(1/5)-1)*100)</f>
        <v>7.1126225082772443</v>
      </c>
      <c r="V201" s="673">
        <f>IF(INDEX(Historical!$O$7:$O$1250,MATCH(B201,Historical!$B$7:$B$1281,0))=0,"n/a",((INDEX(Historical!$C$7:$C$1259,MATCH(B201,Historical!$B$7:$B$1281,0))/INDEX(Historical!$O$7:$O$1250,MATCH(B201,Historical!$B$7:$B$1281,0)))^(1/10)-1)*100)</f>
        <v>10.952018972771205</v>
      </c>
      <c r="W201" s="674">
        <f t="shared" si="55"/>
        <v>0.64943482347506631</v>
      </c>
      <c r="X201" s="675">
        <f t="shared" si="56"/>
        <v>35.563112541386218</v>
      </c>
      <c r="Y201" s="843"/>
      <c r="Z201" s="624">
        <f t="shared" si="57"/>
        <v>113.53591160220995</v>
      </c>
      <c r="AA201" s="853">
        <f t="shared" si="58"/>
        <v>11.511049723756907</v>
      </c>
      <c r="AB201" s="854">
        <v>12</v>
      </c>
      <c r="AC201" s="833">
        <v>3.62</v>
      </c>
      <c r="AD201" s="833">
        <v>3.99</v>
      </c>
      <c r="AE201" s="833">
        <v>3.81</v>
      </c>
      <c r="AF201" s="833">
        <v>4.1399999999999997</v>
      </c>
      <c r="AG201" s="833">
        <v>33.700000000000003</v>
      </c>
      <c r="AH201" s="833">
        <v>-18.8</v>
      </c>
      <c r="AI201" s="833">
        <v>9.5500000000000007</v>
      </c>
      <c r="AJ201" s="833">
        <v>0.2</v>
      </c>
      <c r="AK201" s="833">
        <v>2.9499999999999997</v>
      </c>
      <c r="AL201" s="845">
        <v>9260</v>
      </c>
      <c r="AM201" s="839">
        <v>0.3</v>
      </c>
      <c r="AN201" s="833">
        <v>0</v>
      </c>
      <c r="AO201" s="711">
        <f t="shared" si="59"/>
        <v>5.4647837276448907</v>
      </c>
      <c r="AP201" s="712">
        <f t="shared" si="60"/>
        <v>16.975833451401797</v>
      </c>
      <c r="AQ201" s="855">
        <f t="shared" si="61"/>
        <v>45.534640177906446</v>
      </c>
      <c r="AR201" s="624">
        <f>INDEX(Historical!$C$7:$C$1259,MATCH(B201,Historical!$B$7:$B$1281,0))*IF(AH201="n/a",1.03,IF(AH201&lt;0,1.01,IF(AH201&gt;10,1.1,(1+AH201/100))))</f>
        <v>4.1511000000000005</v>
      </c>
      <c r="AS201" s="853">
        <f t="shared" si="62"/>
        <v>4.5475300499999998</v>
      </c>
      <c r="AT201" s="853">
        <f t="shared" si="51"/>
        <v>4.6816821864750002</v>
      </c>
      <c r="AU201" s="853">
        <f t="shared" si="51"/>
        <v>4.8197918109760129</v>
      </c>
      <c r="AV201" s="853">
        <f t="shared" si="51"/>
        <v>4.9619756693998056</v>
      </c>
      <c r="AW201" s="624">
        <f t="shared" si="63"/>
        <v>23.162079716850819</v>
      </c>
      <c r="AX201" s="719">
        <f t="shared" si="64"/>
        <v>55.584544556877411</v>
      </c>
      <c r="AY201" s="900">
        <v>1.01</v>
      </c>
      <c r="AZ201" s="839">
        <v>89.24</v>
      </c>
      <c r="BA201" s="839">
        <v>-28.76</v>
      </c>
      <c r="BB201" s="839">
        <v>-4.34</v>
      </c>
      <c r="BC201" s="839">
        <v>1.0699999999999998</v>
      </c>
      <c r="BE201" s="597">
        <v>2001</v>
      </c>
      <c r="BF201" s="865">
        <f t="shared" si="65"/>
        <v>2</v>
      </c>
      <c r="BG201" s="849">
        <v>10</v>
      </c>
    </row>
    <row r="202" spans="1:59" ht="11.25" customHeight="1" x14ac:dyDescent="0.2">
      <c r="A202" s="838" t="s">
        <v>4069</v>
      </c>
      <c r="B202" s="842" t="s">
        <v>680</v>
      </c>
      <c r="C202" s="898" t="s">
        <v>245</v>
      </c>
      <c r="D202" s="898" t="s">
        <v>4252</v>
      </c>
      <c r="E202" s="705">
        <v>16</v>
      </c>
      <c r="F202" s="1139">
        <v>231</v>
      </c>
      <c r="G202" s="1139" t="s">
        <v>106</v>
      </c>
      <c r="H202" s="1139" t="s">
        <v>106</v>
      </c>
      <c r="I202" s="841">
        <v>61.99</v>
      </c>
      <c r="J202" s="624">
        <f t="shared" si="52"/>
        <v>1.4195838038393289</v>
      </c>
      <c r="K202" s="844">
        <v>0.22</v>
      </c>
      <c r="L202" s="854">
        <v>4</v>
      </c>
      <c r="M202" s="615">
        <f t="shared" si="53"/>
        <v>0.88</v>
      </c>
      <c r="N202" s="837" t="s">
        <v>111</v>
      </c>
      <c r="O202" s="706">
        <v>0.2</v>
      </c>
      <c r="P202" s="904">
        <v>43616</v>
      </c>
      <c r="Q202" s="904">
        <v>43633</v>
      </c>
      <c r="R202" s="615">
        <f t="shared" si="54"/>
        <v>9.9999999999999947</v>
      </c>
      <c r="S202" s="673">
        <f>IF(INDEX(Historical!$D$7:$D$1257,MATCH(B202,Historical!$B$7:$B$1281,0))=0,"n/a",(INDEX(Historical!$C$7:$C$1259,MATCH(B202,Historical!$B$7:$B$1281,0))/INDEX(Historical!$D$7:$D$1257,MATCH(B202,Historical!$B$7:$B$1281,0))-1)*100)</f>
        <v>2.3255813953488413</v>
      </c>
      <c r="T202" s="673">
        <f>IF(INDEX(Historical!$F$7:$F$1250,MATCH(B202,Historical!$B$7:$B$1281,0))=0,"n/a",((INDEX(Historical!$C$7:$C$1259,MATCH(B202,Historical!$B$7:$B$1281,0))/INDEX(Historical!$F$7:$F$1250,MATCH(B202,Historical!$B$7:$B$1281,0)))^(1/3)-1)*100)</f>
        <v>7.4174341954216017</v>
      </c>
      <c r="U202" s="673">
        <f>IF(INDEX(Historical!$H$7:$H$1250,MATCH(B202,Historical!$B$7:$B$1281,0))=0,"n/a",((INDEX(Historical!$C$7:$C$1259,MATCH(B202,Historical!$B$7:$B$1281,0))/INDEX(Historical!$H$7:$H$1250,MATCH(B202,Historical!$B$7:$B$1281,0)))^(1/5)-1)*100)</f>
        <v>8.6953425925393901</v>
      </c>
      <c r="V202" s="673">
        <f>IF(INDEX(Historical!$O$7:$O$1250,MATCH(B202,Historical!$B$7:$B$1281,0))=0,"n/a",((INDEX(Historical!$C$7:$C$1259,MATCH(B202,Historical!$B$7:$B$1281,0))/INDEX(Historical!$O$7:$O$1250,MATCH(B202,Historical!$B$7:$B$1281,0)))^(1/10)-1)*100)</f>
        <v>13.56294170035115</v>
      </c>
      <c r="W202" s="674">
        <f t="shared" si="55"/>
        <v>0.6411103715290809</v>
      </c>
      <c r="X202" s="675" t="str">
        <f t="shared" si="56"/>
        <v>n/a</v>
      </c>
      <c r="Y202" s="646" t="s">
        <v>4585</v>
      </c>
      <c r="Z202" s="624">
        <f t="shared" si="57"/>
        <v>162.96296296296296</v>
      </c>
      <c r="AA202" s="853">
        <f t="shared" si="58"/>
        <v>114.79629629629629</v>
      </c>
      <c r="AB202" s="854">
        <v>3</v>
      </c>
      <c r="AC202" s="833">
        <v>0.54</v>
      </c>
      <c r="AD202" s="833">
        <v>6.35</v>
      </c>
      <c r="AE202" s="833">
        <v>1.86</v>
      </c>
      <c r="AF202" s="833">
        <v>2.79</v>
      </c>
      <c r="AG202" s="833">
        <v>2.5</v>
      </c>
      <c r="AH202" s="833">
        <v>-28.000000000000004</v>
      </c>
      <c r="AI202" s="833">
        <v>84.830000000000013</v>
      </c>
      <c r="AJ202" s="833">
        <v>-1.9</v>
      </c>
      <c r="AK202" s="833">
        <v>18</v>
      </c>
      <c r="AL202" s="845">
        <v>2060</v>
      </c>
      <c r="AM202" s="839">
        <v>1.2</v>
      </c>
      <c r="AN202" s="833">
        <v>0.81</v>
      </c>
      <c r="AO202" s="711">
        <f t="shared" si="59"/>
        <v>-104.68136989991757</v>
      </c>
      <c r="AP202" s="712">
        <f t="shared" si="60"/>
        <v>10.114926396378719</v>
      </c>
      <c r="AQ202" s="855">
        <f t="shared" si="61"/>
        <v>277.28955380106589</v>
      </c>
      <c r="AR202" s="624">
        <f>INDEX(Historical!$C$7:$C$1259,MATCH(B202,Historical!$B$7:$B$1281,0))*IF(AH202="n/a",1.03,IF(AH202&lt;0,1.01,IF(AH202&gt;10,1.1,(1+AH202/100))))</f>
        <v>0.88880000000000003</v>
      </c>
      <c r="AS202" s="853">
        <f t="shared" si="62"/>
        <v>0.9776800000000001</v>
      </c>
      <c r="AT202" s="853">
        <f t="shared" si="51"/>
        <v>1.0754480000000002</v>
      </c>
      <c r="AU202" s="853">
        <f t="shared" si="51"/>
        <v>1.1829928000000003</v>
      </c>
      <c r="AV202" s="853">
        <f t="shared" si="51"/>
        <v>1.3012920800000005</v>
      </c>
      <c r="AW202" s="624">
        <f t="shared" si="63"/>
        <v>5.4262128800000013</v>
      </c>
      <c r="AX202" s="719">
        <f t="shared" si="64"/>
        <v>8.7533680916276833</v>
      </c>
      <c r="AY202" s="900">
        <v>1.1299999999999999</v>
      </c>
      <c r="AZ202" s="839">
        <v>67.13</v>
      </c>
      <c r="BA202" s="839">
        <v>-5.93</v>
      </c>
      <c r="BB202" s="839">
        <v>7.2700000000000005</v>
      </c>
      <c r="BC202" s="839">
        <v>19.43</v>
      </c>
      <c r="BE202" s="597">
        <v>2005</v>
      </c>
      <c r="BF202" s="865">
        <f t="shared" si="65"/>
        <v>1</v>
      </c>
      <c r="BG202" s="849">
        <v>1</v>
      </c>
    </row>
    <row r="203" spans="1:59" s="744" customFormat="1" ht="11.25" customHeight="1" x14ac:dyDescent="0.2">
      <c r="A203" s="619" t="s">
        <v>1465</v>
      </c>
      <c r="B203" s="751" t="s">
        <v>1466</v>
      </c>
      <c r="C203" s="898" t="s">
        <v>108</v>
      </c>
      <c r="D203" s="898" t="s">
        <v>4273</v>
      </c>
      <c r="E203" s="727">
        <v>11</v>
      </c>
      <c r="F203" s="1139">
        <v>367</v>
      </c>
      <c r="G203" s="1138" t="s">
        <v>106</v>
      </c>
      <c r="H203" s="1138" t="s">
        <v>106</v>
      </c>
      <c r="I203" s="728">
        <v>27.44</v>
      </c>
      <c r="J203" s="729">
        <f t="shared" si="52"/>
        <v>3.2798833819241979</v>
      </c>
      <c r="K203" s="730">
        <v>0.22500000000000001</v>
      </c>
      <c r="L203" s="731">
        <v>4</v>
      </c>
      <c r="M203" s="732">
        <f t="shared" si="53"/>
        <v>0.9</v>
      </c>
      <c r="N203" s="733" t="s">
        <v>148</v>
      </c>
      <c r="O203" s="734">
        <v>0.22</v>
      </c>
      <c r="P203" s="1130">
        <v>44253</v>
      </c>
      <c r="Q203" s="1130">
        <v>44270</v>
      </c>
      <c r="R203" s="732">
        <f t="shared" si="54"/>
        <v>2.2727272727272747</v>
      </c>
      <c r="S203" s="673">
        <f>IF(INDEX(Historical!$D$7:$D$1257,MATCH(B203,Historical!$B$7:$B$1281,0))=0,"n/a",(INDEX(Historical!$C$7:$C$1259,MATCH(B203,Historical!$B$7:$B$1281,0))/INDEX(Historical!$D$7:$D$1257,MATCH(B203,Historical!$B$7:$B$1281,0))-1)*100)</f>
        <v>8.6419753086419693</v>
      </c>
      <c r="T203" s="673">
        <f>IF(INDEX(Historical!$F$7:$F$1250,MATCH(B203,Historical!$B$7:$B$1281,0))=0,"n/a",((INDEX(Historical!$C$7:$C$1259,MATCH(B203,Historical!$B$7:$B$1281,0))/INDEX(Historical!$F$7:$F$1250,MATCH(B203,Historical!$B$7:$B$1281,0)))^(1/3)-1)*100)</f>
        <v>9.5139112263757255</v>
      </c>
      <c r="U203" s="673">
        <f>IF(INDEX(Historical!$H$7:$H$1250,MATCH(B203,Historical!$B$7:$B$1281,0))=0,"n/a",((INDEX(Historical!$C$7:$C$1259,MATCH(B203,Historical!$B$7:$B$1281,0))/INDEX(Historical!$H$7:$H$1250,MATCH(B203,Historical!$B$7:$B$1281,0)))^(1/5)-1)*100)</f>
        <v>7.9608473046602901</v>
      </c>
      <c r="V203" s="673">
        <f>IF(INDEX(Historical!$O$7:$O$1250,MATCH(B203,Historical!$B$7:$B$1281,0))=0,"n/a",((INDEX(Historical!$C$7:$C$1259,MATCH(B203,Historical!$B$7:$B$1281,0))/INDEX(Historical!$O$7:$O$1250,MATCH(B203,Historical!$B$7:$B$1281,0)))^(1/10)-1)*100)</f>
        <v>15.969895987933814</v>
      </c>
      <c r="W203" s="674">
        <f t="shared" si="55"/>
        <v>0.49849086748437021</v>
      </c>
      <c r="X203" s="675">
        <f t="shared" si="56"/>
        <v>1.3492961533322527</v>
      </c>
      <c r="Y203" s="745"/>
      <c r="Z203" s="729">
        <f t="shared" si="57"/>
        <v>219.51219512195124</v>
      </c>
      <c r="AA203" s="736">
        <f t="shared" si="58"/>
        <v>66.926829268292693</v>
      </c>
      <c r="AB203" s="731">
        <v>12</v>
      </c>
      <c r="AC203" s="737">
        <v>0.41</v>
      </c>
      <c r="AD203" s="737">
        <v>8.68</v>
      </c>
      <c r="AE203" s="737">
        <v>2.44</v>
      </c>
      <c r="AF203" s="737">
        <v>0.92</v>
      </c>
      <c r="AG203" s="737">
        <v>7.0000000000000009</v>
      </c>
      <c r="AH203" s="737">
        <v>18.2</v>
      </c>
      <c r="AI203" s="737">
        <v>-1.69</v>
      </c>
      <c r="AJ203" s="737">
        <v>5.8999999999999995</v>
      </c>
      <c r="AK203" s="737">
        <v>8</v>
      </c>
      <c r="AL203" s="738">
        <v>450.48</v>
      </c>
      <c r="AM203" s="739">
        <v>0.1</v>
      </c>
      <c r="AN203" s="737">
        <v>0.28999999999999998</v>
      </c>
      <c r="AO203" s="740">
        <f t="shared" si="59"/>
        <v>-55.686098581708208</v>
      </c>
      <c r="AP203" s="741">
        <f t="shared" si="60"/>
        <v>11.240730686584488</v>
      </c>
      <c r="AQ203" s="742">
        <f t="shared" si="61"/>
        <v>65.425623336799219</v>
      </c>
      <c r="AR203" s="624">
        <f>INDEX(Historical!$C$7:$C$1259,MATCH(B203,Historical!$B$7:$B$1281,0))*IF(AH203="n/a",1.03,IF(AH203&lt;0,1.01,IF(AH203&gt;10,1.1,(1+AH203/100))))</f>
        <v>0.96800000000000008</v>
      </c>
      <c r="AS203" s="736">
        <f t="shared" si="62"/>
        <v>0.9776800000000001</v>
      </c>
      <c r="AT203" s="736">
        <f t="shared" si="51"/>
        <v>1.0558944000000001</v>
      </c>
      <c r="AU203" s="736">
        <f t="shared" si="51"/>
        <v>1.1403659520000002</v>
      </c>
      <c r="AV203" s="736">
        <f t="shared" si="51"/>
        <v>1.2315952281600004</v>
      </c>
      <c r="AW203" s="729">
        <f t="shared" si="63"/>
        <v>5.3735355801600013</v>
      </c>
      <c r="AX203" s="743">
        <f t="shared" si="64"/>
        <v>19.582855612827991</v>
      </c>
      <c r="AY203" s="901">
        <v>1.03</v>
      </c>
      <c r="AZ203" s="739">
        <v>79.930000000000007</v>
      </c>
      <c r="BA203" s="739">
        <v>-17.02</v>
      </c>
      <c r="BB203" s="739">
        <v>4.1900000000000004</v>
      </c>
      <c r="BC203" s="739">
        <v>26.369999999999997</v>
      </c>
      <c r="BD203" s="875"/>
      <c r="BE203" s="597">
        <v>2011</v>
      </c>
      <c r="BF203" s="865">
        <f t="shared" si="65"/>
        <v>0</v>
      </c>
      <c r="BG203" s="793">
        <v>0.70000000000000007</v>
      </c>
    </row>
    <row r="204" spans="1:59" ht="11.25" customHeight="1" x14ac:dyDescent="0.2">
      <c r="A204" s="831" t="s">
        <v>1475</v>
      </c>
      <c r="B204" s="842" t="s">
        <v>1476</v>
      </c>
      <c r="C204" s="898" t="s">
        <v>108</v>
      </c>
      <c r="D204" s="898" t="s">
        <v>4269</v>
      </c>
      <c r="E204" s="705">
        <v>11</v>
      </c>
      <c r="F204" s="1139">
        <v>349</v>
      </c>
      <c r="G204" s="1139" t="s">
        <v>106</v>
      </c>
      <c r="H204" s="1139" t="s">
        <v>106</v>
      </c>
      <c r="I204" s="841">
        <v>224.25</v>
      </c>
      <c r="J204" s="624">
        <f t="shared" si="52"/>
        <v>0.56187290969899661</v>
      </c>
      <c r="K204" s="844">
        <v>0.315</v>
      </c>
      <c r="L204" s="854">
        <v>4</v>
      </c>
      <c r="M204" s="615">
        <f t="shared" si="53"/>
        <v>1.26</v>
      </c>
      <c r="N204" s="837" t="s">
        <v>160</v>
      </c>
      <c r="O204" s="706">
        <v>0.3</v>
      </c>
      <c r="P204" s="606">
        <v>44196</v>
      </c>
      <c r="Q204" s="606">
        <v>44225</v>
      </c>
      <c r="R204" s="615">
        <f t="shared" si="54"/>
        <v>5.0000000000000044</v>
      </c>
      <c r="S204" s="673">
        <f>IF(INDEX(Historical!$D$7:$D$1257,MATCH(B204,Historical!$B$7:$B$1281,0))=0,"n/a",(INDEX(Historical!$C$7:$C$1259,MATCH(B204,Historical!$B$7:$B$1281,0))/INDEX(Historical!$D$7:$D$1257,MATCH(B204,Historical!$B$7:$B$1281,0))-1)*100)</f>
        <v>5.0000000000000044</v>
      </c>
      <c r="T204" s="673">
        <f>IF(INDEX(Historical!$F$7:$F$1250,MATCH(B204,Historical!$B$7:$B$1281,0))=0,"n/a",((INDEX(Historical!$C$7:$C$1259,MATCH(B204,Historical!$B$7:$B$1281,0))/INDEX(Historical!$F$7:$F$1250,MATCH(B204,Historical!$B$7:$B$1281,0)))^(1/3)-1)*100)</f>
        <v>11.052303824457699</v>
      </c>
      <c r="U204" s="673">
        <f>IF(INDEX(Historical!$H$7:$H$1250,MATCH(B204,Historical!$B$7:$B$1281,0))=0,"n/a",((INDEX(Historical!$C$7:$C$1259,MATCH(B204,Historical!$B$7:$B$1281,0))/INDEX(Historical!$H$7:$H$1250,MATCH(B204,Historical!$B$7:$B$1281,0)))^(1/5)-1)*100)</f>
        <v>10.639802171942204</v>
      </c>
      <c r="V204" s="673" t="str">
        <f>IF(INDEX(Historical!$O$7:$O$1250,MATCH(B204,Historical!$B$7:$B$1281,0))=0,"n/a",((INDEX(Historical!$C$7:$C$1259,MATCH(B204,Historical!$B$7:$B$1281,0))/INDEX(Historical!$O$7:$O$1250,MATCH(B204,Historical!$B$7:$B$1281,0)))^(1/10)-1)*100)</f>
        <v>n/a</v>
      </c>
      <c r="W204" s="674" t="str">
        <f t="shared" si="55"/>
        <v>n/a</v>
      </c>
      <c r="X204" s="675">
        <f t="shared" si="56"/>
        <v>0.7046226603935235</v>
      </c>
      <c r="Y204" s="634"/>
      <c r="Z204" s="624">
        <f t="shared" si="57"/>
        <v>24.324324324324326</v>
      </c>
      <c r="AA204" s="853">
        <f t="shared" si="58"/>
        <v>43.291505791505791</v>
      </c>
      <c r="AB204" s="854">
        <v>12</v>
      </c>
      <c r="AC204" s="833">
        <v>5.18</v>
      </c>
      <c r="AD204" s="833">
        <v>2.69</v>
      </c>
      <c r="AE204" s="833">
        <v>6.88</v>
      </c>
      <c r="AF204" s="833">
        <v>8.1199999999999992</v>
      </c>
      <c r="AG204" s="833">
        <v>13.600000000000001</v>
      </c>
      <c r="AH204" s="833">
        <v>-16.2</v>
      </c>
      <c r="AI204" s="833" t="s">
        <v>136</v>
      </c>
      <c r="AJ204" s="833">
        <v>15.1</v>
      </c>
      <c r="AK204" s="833">
        <v>16</v>
      </c>
      <c r="AL204" s="845">
        <v>9570</v>
      </c>
      <c r="AM204" s="839">
        <v>45</v>
      </c>
      <c r="AN204" s="833">
        <v>0.41</v>
      </c>
      <c r="AO204" s="711">
        <f t="shared" si="59"/>
        <v>-32.089830709864593</v>
      </c>
      <c r="AP204" s="712">
        <f t="shared" si="60"/>
        <v>11.2016750816412</v>
      </c>
      <c r="AQ204" s="855">
        <f t="shared" si="61"/>
        <v>295.26476472642258</v>
      </c>
      <c r="AR204" s="624">
        <f>INDEX(Historical!$C$7:$C$1259,MATCH(B204,Historical!$B$7:$B$1281,0))*IF(AH204="n/a",1.03,IF(AH204&lt;0,1.01,IF(AH204&gt;10,1.1,(1+AH204/100))))</f>
        <v>1.2726</v>
      </c>
      <c r="AS204" s="853">
        <f t="shared" si="62"/>
        <v>1.310778</v>
      </c>
      <c r="AT204" s="853">
        <f t="shared" si="51"/>
        <v>1.4418558000000001</v>
      </c>
      <c r="AU204" s="853">
        <f t="shared" si="51"/>
        <v>1.5860413800000002</v>
      </c>
      <c r="AV204" s="853">
        <f t="shared" si="51"/>
        <v>1.7446455180000002</v>
      </c>
      <c r="AW204" s="624">
        <f t="shared" si="63"/>
        <v>7.3559206980000003</v>
      </c>
      <c r="AX204" s="719">
        <f t="shared" si="64"/>
        <v>3.2802321953177263</v>
      </c>
      <c r="AY204" s="900">
        <v>1.08</v>
      </c>
      <c r="AZ204" s="839">
        <v>118.58999999999999</v>
      </c>
      <c r="BA204" s="839">
        <v>-12.32</v>
      </c>
      <c r="BB204" s="839">
        <v>-2.91</v>
      </c>
      <c r="BC204" s="839">
        <v>22.38</v>
      </c>
      <c r="BE204" s="597">
        <v>2011</v>
      </c>
      <c r="BF204" s="865">
        <f t="shared" si="65"/>
        <v>0</v>
      </c>
      <c r="BG204" s="849">
        <v>6.2</v>
      </c>
    </row>
    <row r="205" spans="1:59" ht="11.25" customHeight="1" x14ac:dyDescent="0.2">
      <c r="A205" s="838" t="s">
        <v>1439</v>
      </c>
      <c r="B205" s="842" t="s">
        <v>1440</v>
      </c>
      <c r="C205" s="898" t="s">
        <v>178</v>
      </c>
      <c r="D205" s="898" t="s">
        <v>4271</v>
      </c>
      <c r="E205" s="705">
        <v>10</v>
      </c>
      <c r="F205" s="1139">
        <v>406</v>
      </c>
      <c r="G205" s="1139" t="s">
        <v>37</v>
      </c>
      <c r="H205" s="1139" t="s">
        <v>37</v>
      </c>
      <c r="I205" s="841">
        <v>54.62</v>
      </c>
      <c r="J205" s="624">
        <f t="shared" si="52"/>
        <v>4.2475283778835591</v>
      </c>
      <c r="K205" s="844">
        <v>0.57999999999999996</v>
      </c>
      <c r="L205" s="854">
        <v>4</v>
      </c>
      <c r="M205" s="615">
        <f t="shared" si="53"/>
        <v>2.3199999999999998</v>
      </c>
      <c r="N205" s="837" t="s">
        <v>111</v>
      </c>
      <c r="O205" s="706">
        <v>0.53</v>
      </c>
      <c r="P205" s="904">
        <v>43879</v>
      </c>
      <c r="Q205" s="904">
        <v>43899</v>
      </c>
      <c r="R205" s="615">
        <f t="shared" si="54"/>
        <v>9.4339622641509298</v>
      </c>
      <c r="S205" s="673">
        <f>IF(INDEX(Historical!$D$7:$D$1257,MATCH(B205,Historical!$B$7:$B$1281,0))=0,"n/a",(INDEX(Historical!$C$7:$C$1259,MATCH(B205,Historical!$B$7:$B$1281,0))/INDEX(Historical!$D$7:$D$1257,MATCH(B205,Historical!$B$7:$B$1281,0))-1)*100)</f>
        <v>9.4339622641509422</v>
      </c>
      <c r="T205" s="673">
        <f>IF(INDEX(Historical!$F$7:$F$1250,MATCH(B205,Historical!$B$7:$B$1281,0))=0,"n/a",((INDEX(Historical!$C$7:$C$1259,MATCH(B205,Historical!$B$7:$B$1281,0))/INDEX(Historical!$F$7:$F$1250,MATCH(B205,Historical!$B$7:$B$1281,0)))^(1/3)-1)*100)</f>
        <v>15.136970746415223</v>
      </c>
      <c r="U205" s="673">
        <f>IF(INDEX(Historical!$H$7:$H$1250,MATCH(B205,Historical!$B$7:$B$1281,0))=0,"n/a",((INDEX(Historical!$C$7:$C$1259,MATCH(B205,Historical!$B$7:$B$1281,0))/INDEX(Historical!$H$7:$H$1250,MATCH(B205,Historical!$B$7:$B$1281,0)))^(1/5)-1)*100)</f>
        <v>15.270088530798276</v>
      </c>
      <c r="V205" s="673" t="str">
        <f>IF(INDEX(Historical!$O$7:$O$1250,MATCH(B205,Historical!$B$7:$B$1281,0))=0,"n/a",((INDEX(Historical!$C$7:$C$1259,MATCH(B205,Historical!$B$7:$B$1281,0))/INDEX(Historical!$O$7:$O$1250,MATCH(B205,Historical!$B$7:$B$1281,0)))^(1/10)-1)*100)</f>
        <v>n/a</v>
      </c>
      <c r="W205" s="674" t="str">
        <f t="shared" si="55"/>
        <v>n/a</v>
      </c>
      <c r="X205" s="675" t="str">
        <f t="shared" si="56"/>
        <v>n/a</v>
      </c>
      <c r="Y205" s="843"/>
      <c r="Z205" s="624" t="str">
        <f t="shared" si="57"/>
        <v>n/a</v>
      </c>
      <c r="AA205" s="853" t="str">
        <f t="shared" si="58"/>
        <v>n/a</v>
      </c>
      <c r="AB205" s="854">
        <v>12</v>
      </c>
      <c r="AC205" s="833">
        <v>-17.13</v>
      </c>
      <c r="AD205" s="833" t="s">
        <v>136</v>
      </c>
      <c r="AE205" s="833">
        <v>0.49</v>
      </c>
      <c r="AF205" s="833">
        <v>1.59</v>
      </c>
      <c r="AG205" s="833">
        <v>-69.3</v>
      </c>
      <c r="AH205" s="833">
        <v>-47.8</v>
      </c>
      <c r="AI205" s="833">
        <v>648.9</v>
      </c>
      <c r="AJ205" s="833">
        <v>-8.9</v>
      </c>
      <c r="AK205" s="833">
        <v>-6.77</v>
      </c>
      <c r="AL205" s="845">
        <v>34630</v>
      </c>
      <c r="AM205" s="839">
        <v>0.2</v>
      </c>
      <c r="AN205" s="833">
        <v>1.42</v>
      </c>
      <c r="AO205" s="711" t="str">
        <f t="shared" si="59"/>
        <v>n/a</v>
      </c>
      <c r="AP205" s="712">
        <f t="shared" si="60"/>
        <v>19.517616908681834</v>
      </c>
      <c r="AQ205" s="855" t="str">
        <f t="shared" si="61"/>
        <v>n/a</v>
      </c>
      <c r="AR205" s="624">
        <f>INDEX(Historical!$C$7:$C$1259,MATCH(B205,Historical!$B$7:$B$1281,0))*IF(AH205="n/a",1.03,IF(AH205&lt;0,1.01,IF(AH205&gt;10,1.1,(1+AH205/100))))</f>
        <v>2.3431999999999999</v>
      </c>
      <c r="AS205" s="853">
        <f t="shared" si="62"/>
        <v>2.5775200000000003</v>
      </c>
      <c r="AT205" s="853">
        <f t="shared" si="51"/>
        <v>2.6032952000000003</v>
      </c>
      <c r="AU205" s="853">
        <f t="shared" si="51"/>
        <v>2.6293281520000003</v>
      </c>
      <c r="AV205" s="853">
        <f t="shared" si="51"/>
        <v>2.6556214335200004</v>
      </c>
      <c r="AW205" s="624">
        <f t="shared" si="63"/>
        <v>12.808964785520001</v>
      </c>
      <c r="AX205" s="719">
        <f t="shared" si="64"/>
        <v>23.45105233526181</v>
      </c>
      <c r="AY205" s="900">
        <v>2.1800000000000002</v>
      </c>
      <c r="AZ205" s="839">
        <v>257.93</v>
      </c>
      <c r="BA205" s="839">
        <v>-4.16</v>
      </c>
      <c r="BB205" s="839">
        <v>19.57</v>
      </c>
      <c r="BC205" s="839">
        <v>44.15</v>
      </c>
      <c r="BE205" s="597">
        <v>2011</v>
      </c>
      <c r="BF205" s="865">
        <f t="shared" si="65"/>
        <v>0</v>
      </c>
      <c r="BG205" s="849">
        <v>-20.399999999999999</v>
      </c>
    </row>
    <row r="206" spans="1:59" ht="11.25" customHeight="1" x14ac:dyDescent="0.2">
      <c r="A206" s="838" t="s">
        <v>1455</v>
      </c>
      <c r="B206" s="842" t="s">
        <v>1456</v>
      </c>
      <c r="C206" s="898" t="s">
        <v>153</v>
      </c>
      <c r="D206" s="898" t="s">
        <v>4283</v>
      </c>
      <c r="E206" s="705">
        <v>10</v>
      </c>
      <c r="F206" s="1139">
        <v>437</v>
      </c>
      <c r="G206" s="1139" t="s">
        <v>115</v>
      </c>
      <c r="H206" s="1139" t="s">
        <v>115</v>
      </c>
      <c r="I206" s="841">
        <v>72.62</v>
      </c>
      <c r="J206" s="624">
        <f t="shared" si="52"/>
        <v>3.5802809143486645</v>
      </c>
      <c r="K206" s="844">
        <v>0.65</v>
      </c>
      <c r="L206" s="854">
        <v>4</v>
      </c>
      <c r="M206" s="615">
        <f t="shared" si="53"/>
        <v>2.6</v>
      </c>
      <c r="N206" s="837" t="s">
        <v>596</v>
      </c>
      <c r="O206" s="706">
        <v>0.61</v>
      </c>
      <c r="P206" s="606">
        <v>44179</v>
      </c>
      <c r="Q206" s="606">
        <v>44204</v>
      </c>
      <c r="R206" s="615">
        <f t="shared" si="54"/>
        <v>6.5573770491803334</v>
      </c>
      <c r="S206" s="673">
        <f>IF(INDEX(Historical!$D$7:$D$1257,MATCH(B206,Historical!$B$7:$B$1281,0))=0,"n/a",(INDEX(Historical!$C$7:$C$1259,MATCH(B206,Historical!$B$7:$B$1281,0))/INDEX(Historical!$D$7:$D$1257,MATCH(B206,Historical!$B$7:$B$1281,0))-1)*100)</f>
        <v>10.909090909090891</v>
      </c>
      <c r="T206" s="673">
        <f>IF(INDEX(Historical!$F$7:$F$1250,MATCH(B206,Historical!$B$7:$B$1281,0))=0,"n/a",((INDEX(Historical!$C$7:$C$1259,MATCH(B206,Historical!$B$7:$B$1281,0))/INDEX(Historical!$F$7:$F$1250,MATCH(B206,Historical!$B$7:$B$1281,0)))^(1/3)-1)*100)</f>
        <v>9.0797144469451752</v>
      </c>
      <c r="U206" s="673">
        <f>IF(INDEX(Historical!$H$7:$H$1250,MATCH(B206,Historical!$B$7:$B$1281,0))=0,"n/a",((INDEX(Historical!$C$7:$C$1259,MATCH(B206,Historical!$B$7:$B$1281,0))/INDEX(Historical!$H$7:$H$1250,MATCH(B206,Historical!$B$7:$B$1281,0)))^(1/5)-1)*100)</f>
        <v>6.2731281549329498</v>
      </c>
      <c r="V206" s="673">
        <f>IF(INDEX(Historical!$O$7:$O$1250,MATCH(B206,Historical!$B$7:$B$1281,0))=0,"n/a",((INDEX(Historical!$C$7:$C$1259,MATCH(B206,Historical!$B$7:$B$1281,0))/INDEX(Historical!$O$7:$O$1250,MATCH(B206,Historical!$B$7:$B$1281,0)))^(1/10)-1)*100)</f>
        <v>4.8466657270637814</v>
      </c>
      <c r="W206" s="674">
        <f t="shared" si="55"/>
        <v>1.2943183021481763</v>
      </c>
      <c r="X206" s="675" t="str">
        <f t="shared" si="56"/>
        <v>n/a</v>
      </c>
      <c r="Y206" s="634"/>
      <c r="Z206" s="624">
        <f t="shared" si="57"/>
        <v>93.525179856115116</v>
      </c>
      <c r="AA206" s="853">
        <f t="shared" si="58"/>
        <v>26.122302158273385</v>
      </c>
      <c r="AB206" s="854">
        <v>12</v>
      </c>
      <c r="AC206" s="833">
        <v>2.78</v>
      </c>
      <c r="AD206" s="833">
        <v>2.68</v>
      </c>
      <c r="AE206" s="833">
        <v>3.99</v>
      </c>
      <c r="AF206" s="833">
        <v>6.47</v>
      </c>
      <c r="AG206" s="833">
        <v>38.5</v>
      </c>
      <c r="AH206" s="833">
        <v>58.9</v>
      </c>
      <c r="AI206" s="833">
        <v>10.48</v>
      </c>
      <c r="AJ206" s="833">
        <v>-1.0999999999999999</v>
      </c>
      <c r="AK206" s="833">
        <v>10</v>
      </c>
      <c r="AL206" s="845">
        <v>191590</v>
      </c>
      <c r="AM206" s="839">
        <v>0.08</v>
      </c>
      <c r="AN206" s="833">
        <v>0.98</v>
      </c>
      <c r="AO206" s="711">
        <f t="shared" si="59"/>
        <v>-16.268893088991771</v>
      </c>
      <c r="AP206" s="712">
        <f t="shared" si="60"/>
        <v>9.8534090692816143</v>
      </c>
      <c r="AQ206" s="855">
        <f t="shared" si="61"/>
        <v>174.07322214168227</v>
      </c>
      <c r="AR206" s="624">
        <f>INDEX(Historical!$C$7:$C$1259,MATCH(B206,Historical!$B$7:$B$1281,0))*IF(AH206="n/a",1.03,IF(AH206&lt;0,1.01,IF(AH206&gt;10,1.1,(1+AH206/100))))</f>
        <v>2.6840000000000002</v>
      </c>
      <c r="AS206" s="853">
        <f t="shared" si="62"/>
        <v>2.9524000000000004</v>
      </c>
      <c r="AT206" s="853">
        <f t="shared" si="51"/>
        <v>3.2476400000000005</v>
      </c>
      <c r="AU206" s="853">
        <f t="shared" si="51"/>
        <v>3.572404000000001</v>
      </c>
      <c r="AV206" s="853">
        <f t="shared" si="51"/>
        <v>3.9296444000000013</v>
      </c>
      <c r="AW206" s="624">
        <f t="shared" si="63"/>
        <v>16.386088400000002</v>
      </c>
      <c r="AX206" s="719">
        <f t="shared" si="64"/>
        <v>22.564153676673094</v>
      </c>
      <c r="AY206" s="900">
        <v>0.42</v>
      </c>
      <c r="AZ206" s="839">
        <v>11.3</v>
      </c>
      <c r="BA206" s="839">
        <v>-17.29</v>
      </c>
      <c r="BB206" s="839">
        <v>-8.0500000000000007</v>
      </c>
      <c r="BC206" s="839">
        <v>-9.39</v>
      </c>
      <c r="BE206" s="597">
        <v>2012</v>
      </c>
      <c r="BF206" s="865">
        <f t="shared" si="65"/>
        <v>0</v>
      </c>
      <c r="BG206" s="849">
        <v>12</v>
      </c>
    </row>
    <row r="207" spans="1:59" ht="11.25" customHeight="1" x14ac:dyDescent="0.2">
      <c r="A207" s="838" t="s">
        <v>676</v>
      </c>
      <c r="B207" s="842" t="s">
        <v>677</v>
      </c>
      <c r="C207" s="898" t="s">
        <v>4127</v>
      </c>
      <c r="D207" s="898" t="s">
        <v>4302</v>
      </c>
      <c r="E207" s="705">
        <v>19</v>
      </c>
      <c r="F207" s="1139">
        <v>177</v>
      </c>
      <c r="G207" s="1139" t="s">
        <v>37</v>
      </c>
      <c r="H207" s="1139" t="s">
        <v>115</v>
      </c>
      <c r="I207" s="841">
        <v>232.38</v>
      </c>
      <c r="J207" s="624">
        <f t="shared" si="52"/>
        <v>0.96393837679662631</v>
      </c>
      <c r="K207" s="844">
        <v>0.56000000000000005</v>
      </c>
      <c r="L207" s="854">
        <v>4</v>
      </c>
      <c r="M207" s="615">
        <f t="shared" si="53"/>
        <v>2.2400000000000002</v>
      </c>
      <c r="N207" s="837" t="s">
        <v>135</v>
      </c>
      <c r="O207" s="706">
        <v>0.51</v>
      </c>
      <c r="P207" s="606">
        <v>44153</v>
      </c>
      <c r="Q207" s="606">
        <v>44175</v>
      </c>
      <c r="R207" s="615">
        <f t="shared" si="54"/>
        <v>9.8039215686274588</v>
      </c>
      <c r="S207" s="673">
        <f>IF(INDEX(Historical!$D$7:$D$1257,MATCH(B207,Historical!$B$7:$B$1281,0))=0,"n/a",(INDEX(Historical!$C$7:$C$1259,MATCH(B207,Historical!$B$7:$B$1281,0))/INDEX(Historical!$D$7:$D$1257,MATCH(B207,Historical!$B$7:$B$1281,0))-1)*100)</f>
        <v>10.582010582010582</v>
      </c>
      <c r="T207" s="673">
        <f>IF(INDEX(Historical!$F$7:$F$1250,MATCH(B207,Historical!$B$7:$B$1281,0))=0,"n/a",((INDEX(Historical!$C$7:$C$1259,MATCH(B207,Historical!$B$7:$B$1281,0))/INDEX(Historical!$F$7:$F$1250,MATCH(B207,Historical!$B$7:$B$1281,0)))^(1/3)-1)*100)</f>
        <v>9.5426023231105503</v>
      </c>
      <c r="U207" s="673">
        <f>IF(INDEX(Historical!$H$7:$H$1250,MATCH(B207,Historical!$B$7:$B$1281,0))=0,"n/a",((INDEX(Historical!$C$7:$C$1259,MATCH(B207,Historical!$B$7:$B$1281,0))/INDEX(Historical!$H$7:$H$1250,MATCH(B207,Historical!$B$7:$B$1281,0)))^(1/5)-1)*100)</f>
        <v>10.131439334924019</v>
      </c>
      <c r="V207" s="673">
        <f>IF(INDEX(Historical!$O$7:$O$1250,MATCH(B207,Historical!$B$7:$B$1281,0))=0,"n/a",((INDEX(Historical!$C$7:$C$1259,MATCH(B207,Historical!$B$7:$B$1281,0))/INDEX(Historical!$O$7:$O$1250,MATCH(B207,Historical!$B$7:$B$1281,0)))^(1/10)-1)*100)</f>
        <v>14.282138804355625</v>
      </c>
      <c r="W207" s="674">
        <f t="shared" si="55"/>
        <v>0.70937829926664997</v>
      </c>
      <c r="X207" s="675">
        <f t="shared" si="56"/>
        <v>0.32368815766530412</v>
      </c>
      <c r="Y207" s="842" t="s">
        <v>152</v>
      </c>
      <c r="Z207" s="624">
        <f t="shared" si="57"/>
        <v>33.383010432190765</v>
      </c>
      <c r="AA207" s="853">
        <f t="shared" si="58"/>
        <v>34.631892697466469</v>
      </c>
      <c r="AB207" s="854">
        <v>6</v>
      </c>
      <c r="AC207" s="833">
        <v>6.71</v>
      </c>
      <c r="AD207" s="833">
        <v>2.04</v>
      </c>
      <c r="AE207" s="833">
        <v>11.4</v>
      </c>
      <c r="AF207" s="833">
        <v>13.28</v>
      </c>
      <c r="AG207" s="833">
        <v>42.199999999999996</v>
      </c>
      <c r="AH207" s="833">
        <v>13.4</v>
      </c>
      <c r="AI207" s="833">
        <v>9.2799999999999994</v>
      </c>
      <c r="AJ207" s="833">
        <v>31.3</v>
      </c>
      <c r="AK207" s="833">
        <v>16.7</v>
      </c>
      <c r="AL207" s="845">
        <v>1747300</v>
      </c>
      <c r="AM207" s="839">
        <v>0.1</v>
      </c>
      <c r="AN207" s="833">
        <v>0.55000000000000004</v>
      </c>
      <c r="AO207" s="711">
        <f t="shared" si="59"/>
        <v>-23.536514985745825</v>
      </c>
      <c r="AP207" s="712">
        <f t="shared" si="60"/>
        <v>11.095377711720646</v>
      </c>
      <c r="AQ207" s="855">
        <f t="shared" si="61"/>
        <v>352.11185195325515</v>
      </c>
      <c r="AR207" s="624">
        <f>INDEX(Historical!$C$7:$C$1259,MATCH(B207,Historical!$B$7:$B$1281,0))*IF(AH207="n/a",1.03,IF(AH207&lt;0,1.01,IF(AH207&gt;10,1.1,(1+AH207/100))))</f>
        <v>2.2989999999999999</v>
      </c>
      <c r="AS207" s="853">
        <f t="shared" si="62"/>
        <v>2.5123471999999998</v>
      </c>
      <c r="AT207" s="853">
        <f t="shared" ref="AT207:AV226" si="66">IF($AK207="n/a",1.03*AS207,IF($AK207&lt;0,1.01*AS207,IF($AK207&gt;10,1.1*AS207,(1+$AK207/100)*AS207)))</f>
        <v>2.76358192</v>
      </c>
      <c r="AU207" s="853">
        <f t="shared" si="66"/>
        <v>3.0399401120000005</v>
      </c>
      <c r="AV207" s="853">
        <f t="shared" si="66"/>
        <v>3.3439341232000008</v>
      </c>
      <c r="AW207" s="624">
        <f t="shared" si="63"/>
        <v>13.958803355200001</v>
      </c>
      <c r="AX207" s="719">
        <f t="shared" si="64"/>
        <v>6.0068867179619598</v>
      </c>
      <c r="AY207" s="900">
        <v>0.81</v>
      </c>
      <c r="AZ207" s="839">
        <v>75.349999999999994</v>
      </c>
      <c r="BA207" s="839">
        <v>-5.59</v>
      </c>
      <c r="BB207" s="839">
        <v>1.78</v>
      </c>
      <c r="BC207" s="839">
        <v>9.7000000000000011</v>
      </c>
      <c r="BE207" s="597">
        <v>2002</v>
      </c>
      <c r="BF207" s="865">
        <f t="shared" si="65"/>
        <v>1</v>
      </c>
      <c r="BG207" s="849">
        <v>17.2</v>
      </c>
    </row>
    <row r="208" spans="1:59" ht="11.25" customHeight="1" x14ac:dyDescent="0.2">
      <c r="A208" s="838" t="s">
        <v>1477</v>
      </c>
      <c r="B208" s="842" t="s">
        <v>1478</v>
      </c>
      <c r="C208" s="898" t="s">
        <v>4127</v>
      </c>
      <c r="D208" s="898" t="s">
        <v>4294</v>
      </c>
      <c r="E208" s="705">
        <v>11</v>
      </c>
      <c r="F208" s="1139">
        <v>342</v>
      </c>
      <c r="G208" s="1139" t="s">
        <v>106</v>
      </c>
      <c r="H208" s="1139" t="s">
        <v>106</v>
      </c>
      <c r="I208" s="841">
        <v>175.48</v>
      </c>
      <c r="J208" s="624">
        <f t="shared" si="52"/>
        <v>1.6184180533394119</v>
      </c>
      <c r="K208" s="844">
        <v>0.71</v>
      </c>
      <c r="L208" s="854">
        <v>4</v>
      </c>
      <c r="M208" s="615">
        <f t="shared" si="53"/>
        <v>2.84</v>
      </c>
      <c r="N208" s="837" t="s">
        <v>462</v>
      </c>
      <c r="O208" s="706">
        <v>0.64</v>
      </c>
      <c r="P208" s="606">
        <v>44179</v>
      </c>
      <c r="Q208" s="606">
        <v>44211</v>
      </c>
      <c r="R208" s="615">
        <f t="shared" si="54"/>
        <v>10.937499999999991</v>
      </c>
      <c r="S208" s="673">
        <f>IF(INDEX(Historical!$D$7:$D$1257,MATCH(B208,Historical!$B$7:$B$1281,0))=0,"n/a",(INDEX(Historical!$C$7:$C$1259,MATCH(B208,Historical!$B$7:$B$1281,0))/INDEX(Historical!$D$7:$D$1257,MATCH(B208,Historical!$B$7:$B$1281,0))-1)*100)</f>
        <v>8.9361702127659584</v>
      </c>
      <c r="T208" s="673">
        <f>IF(INDEX(Historical!$F$7:$F$1250,MATCH(B208,Historical!$B$7:$B$1281,0))=0,"n/a",((INDEX(Historical!$C$7:$C$1259,MATCH(B208,Historical!$B$7:$B$1281,0))/INDEX(Historical!$F$7:$F$1250,MATCH(B208,Historical!$B$7:$B$1281,0)))^(1/3)-1)*100)</f>
        <v>10.839367461184835</v>
      </c>
      <c r="U208" s="673">
        <f>IF(INDEX(Historical!$H$7:$H$1250,MATCH(B208,Historical!$B$7:$B$1281,0))=0,"n/a",((INDEX(Historical!$C$7:$C$1259,MATCH(B208,Historical!$B$7:$B$1281,0))/INDEX(Historical!$H$7:$H$1250,MATCH(B208,Historical!$B$7:$B$1281,0)))^(1/5)-1)*100)</f>
        <v>13.485457134316015</v>
      </c>
      <c r="V208" s="673" t="str">
        <f>IF(INDEX(Historical!$O$7:$O$1250,MATCH(B208,Historical!$B$7:$B$1281,0))=0,"n/a",((INDEX(Historical!$C$7:$C$1259,MATCH(B208,Historical!$B$7:$B$1281,0))/INDEX(Historical!$O$7:$O$1250,MATCH(B208,Historical!$B$7:$B$1281,0)))^(1/10)-1)*100)</f>
        <v>n/a</v>
      </c>
      <c r="W208" s="674" t="str">
        <f t="shared" si="55"/>
        <v>n/a</v>
      </c>
      <c r="X208" s="675">
        <f t="shared" si="56"/>
        <v>1.1829348363435099</v>
      </c>
      <c r="Y208" s="634"/>
      <c r="Z208" s="624">
        <f t="shared" si="57"/>
        <v>52.110091743119256</v>
      </c>
      <c r="AA208" s="853">
        <f t="shared" si="58"/>
        <v>32.198165137614673</v>
      </c>
      <c r="AB208" s="854">
        <v>12</v>
      </c>
      <c r="AC208" s="833">
        <v>5.45</v>
      </c>
      <c r="AD208" s="833">
        <v>5.63</v>
      </c>
      <c r="AE208" s="833">
        <v>4.12</v>
      </c>
      <c r="AF208" s="833" t="s">
        <v>136</v>
      </c>
      <c r="AG208" s="835">
        <v>-122.8</v>
      </c>
      <c r="AH208" s="834">
        <v>10.299999999999999</v>
      </c>
      <c r="AI208" s="834">
        <v>11.1</v>
      </c>
      <c r="AJ208" s="833">
        <v>11.4</v>
      </c>
      <c r="AK208" s="833">
        <v>5.88</v>
      </c>
      <c r="AL208" s="845">
        <v>30550</v>
      </c>
      <c r="AM208" s="839">
        <v>0.1</v>
      </c>
      <c r="AN208" s="833" t="s">
        <v>136</v>
      </c>
      <c r="AO208" s="711">
        <f t="shared" si="59"/>
        <v>-17.094289949959247</v>
      </c>
      <c r="AP208" s="712">
        <f t="shared" si="60"/>
        <v>15.103875187655426</v>
      </c>
      <c r="AQ208" s="855" t="str">
        <f t="shared" si="61"/>
        <v>n/a</v>
      </c>
      <c r="AR208" s="624">
        <f>INDEX(Historical!$C$7:$C$1259,MATCH(B208,Historical!$B$7:$B$1281,0))*IF(AH208="n/a",1.03,IF(AH208&lt;0,1.01,IF(AH208&gt;10,1.1,(1+AH208/100))))</f>
        <v>2.8160000000000003</v>
      </c>
      <c r="AS208" s="853">
        <f t="shared" si="62"/>
        <v>3.0976000000000004</v>
      </c>
      <c r="AT208" s="853">
        <f t="shared" si="66"/>
        <v>3.2797388800000005</v>
      </c>
      <c r="AU208" s="853">
        <f t="shared" si="66"/>
        <v>3.4725875261440002</v>
      </c>
      <c r="AV208" s="853">
        <f t="shared" si="66"/>
        <v>3.6767756726812673</v>
      </c>
      <c r="AW208" s="624">
        <f t="shared" si="63"/>
        <v>16.342702078825269</v>
      </c>
      <c r="AX208" s="719">
        <f t="shared" si="64"/>
        <v>9.3131422833515334</v>
      </c>
      <c r="AY208" s="900">
        <v>0.78</v>
      </c>
      <c r="AZ208" s="839">
        <v>45.300000000000004</v>
      </c>
      <c r="BA208" s="839">
        <v>-5.08</v>
      </c>
      <c r="BB208" s="839">
        <v>0.74</v>
      </c>
      <c r="BC208" s="839">
        <v>11.44</v>
      </c>
      <c r="BE208" s="597">
        <v>2011</v>
      </c>
      <c r="BF208" s="865">
        <f t="shared" si="65"/>
        <v>0</v>
      </c>
      <c r="BG208" s="849">
        <v>9</v>
      </c>
    </row>
    <row r="209" spans="1:59" ht="11.25" customHeight="1" x14ac:dyDescent="0.2">
      <c r="A209" s="838" t="s">
        <v>681</v>
      </c>
      <c r="B209" s="842" t="s">
        <v>682</v>
      </c>
      <c r="C209" s="898" t="s">
        <v>112</v>
      </c>
      <c r="D209" s="898" t="s">
        <v>4267</v>
      </c>
      <c r="E209" s="705">
        <v>18</v>
      </c>
      <c r="F209" s="1139">
        <v>184</v>
      </c>
      <c r="G209" s="1139" t="s">
        <v>106</v>
      </c>
      <c r="H209" s="1139" t="s">
        <v>106</v>
      </c>
      <c r="I209" s="841">
        <v>86.13</v>
      </c>
      <c r="J209" s="624">
        <f t="shared" si="52"/>
        <v>3.4831069313827934</v>
      </c>
      <c r="K209" s="844">
        <v>0.75</v>
      </c>
      <c r="L209" s="854">
        <v>4</v>
      </c>
      <c r="M209" s="615">
        <f t="shared" si="53"/>
        <v>3</v>
      </c>
      <c r="N209" s="837" t="s">
        <v>716</v>
      </c>
      <c r="O209" s="706">
        <v>0.63</v>
      </c>
      <c r="P209" s="904">
        <v>43668</v>
      </c>
      <c r="Q209" s="904">
        <v>43683</v>
      </c>
      <c r="R209" s="615">
        <f t="shared" si="54"/>
        <v>19.047619047619047</v>
      </c>
      <c r="S209" s="673">
        <f>IF(INDEX(Historical!$D$7:$D$1257,MATCH(B209,Historical!$B$7:$B$1281,0))=0,"n/a",(INDEX(Historical!$C$7:$C$1259,MATCH(B209,Historical!$B$7:$B$1281,0))/INDEX(Historical!$D$7:$D$1257,MATCH(B209,Historical!$B$7:$B$1281,0))-1)*100)</f>
        <v>8.6956521739130608</v>
      </c>
      <c r="T209" s="673">
        <f>IF(INDEX(Historical!$F$7:$F$1250,MATCH(B209,Historical!$B$7:$B$1281,0))=0,"n/a",((INDEX(Historical!$C$7:$C$1259,MATCH(B209,Historical!$B$7:$B$1281,0))/INDEX(Historical!$F$7:$F$1250,MATCH(B209,Historical!$B$7:$B$1281,0)))^(1/3)-1)*100)</f>
        <v>17.911651341636549</v>
      </c>
      <c r="U209" s="673">
        <f>IF(INDEX(Historical!$H$7:$H$1250,MATCH(B209,Historical!$B$7:$B$1281,0))=0,"n/a",((INDEX(Historical!$C$7:$C$1259,MATCH(B209,Historical!$B$7:$B$1281,0))/INDEX(Historical!$H$7:$H$1250,MATCH(B209,Historical!$B$7:$B$1281,0)))^(1/5)-1)*100)</f>
        <v>12.976139410661048</v>
      </c>
      <c r="V209" s="673">
        <f>IF(INDEX(Historical!$O$7:$O$1250,MATCH(B209,Historical!$B$7:$B$1281,0))=0,"n/a",((INDEX(Historical!$C$7:$C$1259,MATCH(B209,Historical!$B$7:$B$1281,0))/INDEX(Historical!$O$7:$O$1250,MATCH(B209,Historical!$B$7:$B$1281,0)))^(1/10)-1)*100)</f>
        <v>13.575379559642652</v>
      </c>
      <c r="W209" s="674">
        <f t="shared" si="55"/>
        <v>0.95585831347485517</v>
      </c>
      <c r="X209" s="675">
        <f t="shared" si="56"/>
        <v>3.4147735291213288</v>
      </c>
      <c r="Y209" s="646" t="s">
        <v>4588</v>
      </c>
      <c r="Z209" s="624">
        <f t="shared" si="57"/>
        <v>74.441687344913149</v>
      </c>
      <c r="AA209" s="853">
        <f t="shared" si="58"/>
        <v>21.372208436724563</v>
      </c>
      <c r="AB209" s="854">
        <v>8</v>
      </c>
      <c r="AC209" s="833">
        <v>4.03</v>
      </c>
      <c r="AD209" s="833">
        <v>3.4</v>
      </c>
      <c r="AE209" s="833">
        <v>1.53</v>
      </c>
      <c r="AF209" s="833">
        <v>4.3099999999999996</v>
      </c>
      <c r="AG209" s="833" t="s">
        <v>136</v>
      </c>
      <c r="AH209" s="833">
        <v>-13.200000000000001</v>
      </c>
      <c r="AI209" s="833">
        <v>8.52</v>
      </c>
      <c r="AJ209" s="833">
        <v>3.8</v>
      </c>
      <c r="AK209" s="833">
        <v>6.36</v>
      </c>
      <c r="AL209" s="845">
        <v>4800</v>
      </c>
      <c r="AM209" s="839">
        <v>1</v>
      </c>
      <c r="AN209" s="833">
        <v>0.44</v>
      </c>
      <c r="AO209" s="711">
        <f t="shared" si="59"/>
        <v>-4.9129620946807222</v>
      </c>
      <c r="AP209" s="712">
        <f t="shared" si="60"/>
        <v>16.459246342043841</v>
      </c>
      <c r="AQ209" s="855">
        <f t="shared" si="61"/>
        <v>102.33549516943152</v>
      </c>
      <c r="AR209" s="624">
        <f>INDEX(Historical!$C$7:$C$1259,MATCH(B209,Historical!$B$7:$B$1281,0))*IF(AH209="n/a",1.03,IF(AH209&lt;0,1.01,IF(AH209&gt;10,1.1,(1+AH209/100))))</f>
        <v>3.0300000000000002</v>
      </c>
      <c r="AS209" s="853">
        <f t="shared" si="62"/>
        <v>3.2881560000000003</v>
      </c>
      <c r="AT209" s="853">
        <f t="shared" si="66"/>
        <v>3.4972827216000009</v>
      </c>
      <c r="AU209" s="853">
        <f t="shared" si="66"/>
        <v>3.7197099026937614</v>
      </c>
      <c r="AV209" s="853">
        <f t="shared" si="66"/>
        <v>3.956283452505085</v>
      </c>
      <c r="AW209" s="624">
        <f t="shared" si="63"/>
        <v>17.491432076798848</v>
      </c>
      <c r="AX209" s="719">
        <f t="shared" si="64"/>
        <v>20.308176102169799</v>
      </c>
      <c r="AY209" s="900">
        <v>1.1000000000000001</v>
      </c>
      <c r="AZ209" s="839">
        <v>99.74</v>
      </c>
      <c r="BA209" s="839">
        <v>-2.41</v>
      </c>
      <c r="BB209" s="839">
        <v>2.79</v>
      </c>
      <c r="BC209" s="839">
        <v>20.46</v>
      </c>
      <c r="BE209" s="597">
        <v>2003</v>
      </c>
      <c r="BF209" s="865">
        <f t="shared" si="65"/>
        <v>1</v>
      </c>
      <c r="BG209" s="849" t="s">
        <v>136</v>
      </c>
    </row>
    <row r="210" spans="1:59" s="744" customFormat="1" ht="11.25" customHeight="1" x14ac:dyDescent="0.2">
      <c r="A210" s="619" t="s">
        <v>683</v>
      </c>
      <c r="B210" s="751" t="s">
        <v>684</v>
      </c>
      <c r="C210" s="898" t="s">
        <v>108</v>
      </c>
      <c r="D210" s="898" t="s">
        <v>4273</v>
      </c>
      <c r="E210" s="727">
        <v>19</v>
      </c>
      <c r="F210" s="1139">
        <v>178</v>
      </c>
      <c r="G210" s="1138" t="s">
        <v>37</v>
      </c>
      <c r="H210" s="1138" t="s">
        <v>106</v>
      </c>
      <c r="I210" s="728">
        <v>39.5</v>
      </c>
      <c r="J210" s="729">
        <f t="shared" si="52"/>
        <v>3.6455696202531649</v>
      </c>
      <c r="K210" s="749">
        <v>0.36</v>
      </c>
      <c r="L210" s="731">
        <v>4</v>
      </c>
      <c r="M210" s="732">
        <f t="shared" si="53"/>
        <v>1.44</v>
      </c>
      <c r="N210" s="733" t="s">
        <v>148</v>
      </c>
      <c r="O210" s="750">
        <v>0.35</v>
      </c>
      <c r="P210" s="1130">
        <v>44168</v>
      </c>
      <c r="Q210" s="1130">
        <v>44180</v>
      </c>
      <c r="R210" s="732">
        <f t="shared" si="54"/>
        <v>2.8571428571428599</v>
      </c>
      <c r="S210" s="673">
        <f>IF(INDEX(Historical!$D$7:$D$1257,MATCH(B210,Historical!$B$7:$B$1281,0))=0,"n/a",(INDEX(Historical!$C$7:$C$1259,MATCH(B210,Historical!$B$7:$B$1281,0))/INDEX(Historical!$D$7:$D$1257,MATCH(B210,Historical!$B$7:$B$1281,0))-1)*100)</f>
        <v>5.2238805970149071</v>
      </c>
      <c r="T210" s="673">
        <f>IF(INDEX(Historical!$F$7:$F$1250,MATCH(B210,Historical!$B$7:$B$1281,0))=0,"n/a",((INDEX(Historical!$C$7:$C$1259,MATCH(B210,Historical!$B$7:$B$1281,0))/INDEX(Historical!$F$7:$F$1250,MATCH(B210,Historical!$B$7:$B$1281,0)))^(1/3)-1)*100)</f>
        <v>4.942907886883452</v>
      </c>
      <c r="U210" s="673">
        <f>IF(INDEX(Historical!$H$7:$H$1250,MATCH(B210,Historical!$B$7:$B$1281,0))=0,"n/a",((INDEX(Historical!$C$7:$C$1259,MATCH(B210,Historical!$B$7:$B$1281,0))/INDEX(Historical!$H$7:$H$1250,MATCH(B210,Historical!$B$7:$B$1281,0)))^(1/5)-1)*100)</f>
        <v>7.1134043408236147</v>
      </c>
      <c r="V210" s="673">
        <f>IF(INDEX(Historical!$O$7:$O$1250,MATCH(B210,Historical!$B$7:$B$1281,0))=0,"n/a",((INDEX(Historical!$C$7:$C$1259,MATCH(B210,Historical!$B$7:$B$1281,0))/INDEX(Historical!$O$7:$O$1250,MATCH(B210,Historical!$B$7:$B$1281,0)))^(1/10)-1)*100)</f>
        <v>8.829434827063265</v>
      </c>
      <c r="W210" s="674">
        <f t="shared" si="55"/>
        <v>0.80564662179964075</v>
      </c>
      <c r="X210" s="675" t="str">
        <f t="shared" si="56"/>
        <v>n/a</v>
      </c>
      <c r="Y210" s="745"/>
      <c r="Z210" s="729" t="str">
        <f t="shared" si="57"/>
        <v>n/a</v>
      </c>
      <c r="AA210" s="736" t="str">
        <f t="shared" si="58"/>
        <v>n/a</v>
      </c>
      <c r="AB210" s="731">
        <v>12</v>
      </c>
      <c r="AC210" s="737" t="s">
        <v>136</v>
      </c>
      <c r="AD210" s="737" t="s">
        <v>136</v>
      </c>
      <c r="AE210" s="737" t="s">
        <v>136</v>
      </c>
      <c r="AF210" s="737" t="s">
        <v>136</v>
      </c>
      <c r="AG210" s="737" t="s">
        <v>136</v>
      </c>
      <c r="AH210" s="737" t="s">
        <v>136</v>
      </c>
      <c r="AI210" s="737" t="s">
        <v>136</v>
      </c>
      <c r="AJ210" s="737" t="s">
        <v>136</v>
      </c>
      <c r="AK210" s="737" t="s">
        <v>136</v>
      </c>
      <c r="AL210" s="738" t="s">
        <v>136</v>
      </c>
      <c r="AM210" s="739" t="s">
        <v>136</v>
      </c>
      <c r="AN210" s="737" t="s">
        <v>136</v>
      </c>
      <c r="AO210" s="740" t="str">
        <f t="shared" si="59"/>
        <v>n/a</v>
      </c>
      <c r="AP210" s="741">
        <f t="shared" si="60"/>
        <v>10.75897396107678</v>
      </c>
      <c r="AQ210" s="742" t="str">
        <f t="shared" si="61"/>
        <v>n/a</v>
      </c>
      <c r="AR210" s="624">
        <f>INDEX(Historical!$C$7:$C$1259,MATCH(B210,Historical!$B$7:$B$1281,0))*IF(AH210="n/a",1.03,IF(AH210&lt;0,1.01,IF(AH210&gt;10,1.1,(1+AH210/100))))</f>
        <v>1.4522999999999999</v>
      </c>
      <c r="AS210" s="736">
        <f t="shared" si="62"/>
        <v>1.4958689999999999</v>
      </c>
      <c r="AT210" s="736">
        <f t="shared" si="66"/>
        <v>1.5407450699999998</v>
      </c>
      <c r="AU210" s="736">
        <f t="shared" si="66"/>
        <v>1.5869674220999999</v>
      </c>
      <c r="AV210" s="736">
        <f t="shared" si="66"/>
        <v>1.6345764447629998</v>
      </c>
      <c r="AW210" s="729">
        <f t="shared" si="63"/>
        <v>7.7104579368629995</v>
      </c>
      <c r="AX210" s="743">
        <f t="shared" si="64"/>
        <v>19.520146675602533</v>
      </c>
      <c r="AY210" s="901" t="s">
        <v>136</v>
      </c>
      <c r="AZ210" s="739" t="s">
        <v>136</v>
      </c>
      <c r="BA210" s="739" t="s">
        <v>136</v>
      </c>
      <c r="BB210" s="739" t="s">
        <v>136</v>
      </c>
      <c r="BC210" s="739" t="s">
        <v>136</v>
      </c>
      <c r="BD210" s="875" t="s">
        <v>4200</v>
      </c>
      <c r="BE210" s="597">
        <v>2002</v>
      </c>
      <c r="BF210" s="865">
        <f t="shared" si="65"/>
        <v>1</v>
      </c>
      <c r="BG210" s="793" t="s">
        <v>136</v>
      </c>
    </row>
    <row r="211" spans="1:59" ht="11.25" customHeight="1" x14ac:dyDescent="0.2">
      <c r="A211" s="838" t="s">
        <v>694</v>
      </c>
      <c r="B211" s="842" t="s">
        <v>695</v>
      </c>
      <c r="C211" s="898" t="s">
        <v>123</v>
      </c>
      <c r="D211" s="898" t="s">
        <v>4109</v>
      </c>
      <c r="E211" s="705">
        <v>15</v>
      </c>
      <c r="F211" s="1139">
        <v>251</v>
      </c>
      <c r="G211" s="1139" t="s">
        <v>106</v>
      </c>
      <c r="H211" s="1139" t="s">
        <v>106</v>
      </c>
      <c r="I211" s="841">
        <v>378.98</v>
      </c>
      <c r="J211" s="624">
        <f t="shared" si="52"/>
        <v>2.0053828698084328</v>
      </c>
      <c r="K211" s="844">
        <v>1.9</v>
      </c>
      <c r="L211" s="854">
        <v>4</v>
      </c>
      <c r="M211" s="615">
        <f t="shared" si="53"/>
        <v>7.6</v>
      </c>
      <c r="N211" s="837" t="s">
        <v>188</v>
      </c>
      <c r="O211" s="706">
        <v>1.75</v>
      </c>
      <c r="P211" s="904">
        <v>43721</v>
      </c>
      <c r="Q211" s="904">
        <v>43739</v>
      </c>
      <c r="R211" s="615">
        <f t="shared" si="54"/>
        <v>8.5714285714285658</v>
      </c>
      <c r="S211" s="673">
        <f>IF(INDEX(Historical!$D$7:$D$1257,MATCH(B211,Historical!$B$7:$B$1281,0))=0,"n/a",(INDEX(Historical!$C$7:$C$1259,MATCH(B211,Historical!$B$7:$B$1281,0))/INDEX(Historical!$D$7:$D$1257,MATCH(B211,Historical!$B$7:$B$1281,0))-1)*100)</f>
        <v>6.2937062937062915</v>
      </c>
      <c r="T211" s="673">
        <f>IF(INDEX(Historical!$F$7:$F$1250,MATCH(B211,Historical!$B$7:$B$1281,0))=0,"n/a",((INDEX(Historical!$C$7:$C$1259,MATCH(B211,Historical!$B$7:$B$1281,0))/INDEX(Historical!$F$7:$F$1250,MATCH(B211,Historical!$B$7:$B$1281,0)))^(1/3)-1)*100)</f>
        <v>3.5239911430079873</v>
      </c>
      <c r="U211" s="673">
        <f>IF(INDEX(Historical!$H$7:$H$1250,MATCH(B211,Historical!$B$7:$B$1281,0))=0,"n/a",((INDEX(Historical!$C$7:$C$1259,MATCH(B211,Historical!$B$7:$B$1281,0))/INDEX(Historical!$H$7:$H$1250,MATCH(B211,Historical!$B$7:$B$1281,0)))^(1/5)-1)*100)</f>
        <v>6.2980048262344379</v>
      </c>
      <c r="V211" s="673">
        <f>IF(INDEX(Historical!$O$7:$O$1250,MATCH(B211,Historical!$B$7:$B$1281,0))=0,"n/a",((INDEX(Historical!$C$7:$C$1259,MATCH(B211,Historical!$B$7:$B$1281,0))/INDEX(Historical!$O$7:$O$1250,MATCH(B211,Historical!$B$7:$B$1281,0)))^(1/10)-1)*100)</f>
        <v>17.617578332011561</v>
      </c>
      <c r="W211" s="674">
        <f t="shared" si="55"/>
        <v>0.35748413928098238</v>
      </c>
      <c r="X211" s="675">
        <f t="shared" si="56"/>
        <v>1.3120843387988412</v>
      </c>
      <c r="Y211" s="646" t="s">
        <v>4592</v>
      </c>
      <c r="Z211" s="624">
        <f t="shared" si="57"/>
        <v>30.881755383990246</v>
      </c>
      <c r="AA211" s="853">
        <f t="shared" si="58"/>
        <v>15.399431125558717</v>
      </c>
      <c r="AB211" s="854">
        <v>12</v>
      </c>
      <c r="AC211" s="833">
        <v>24.61</v>
      </c>
      <c r="AD211" s="833">
        <v>2.04</v>
      </c>
      <c r="AE211" s="833">
        <v>2.0699999999999998</v>
      </c>
      <c r="AF211" s="833">
        <v>5.54</v>
      </c>
      <c r="AG211" s="833">
        <v>39.200000000000003</v>
      </c>
      <c r="AH211" s="833">
        <v>8.4</v>
      </c>
      <c r="AI211" s="833" t="s">
        <v>136</v>
      </c>
      <c r="AJ211" s="833">
        <v>4.8</v>
      </c>
      <c r="AK211" s="833">
        <v>7.7</v>
      </c>
      <c r="AL211" s="845">
        <v>4160</v>
      </c>
      <c r="AM211" s="839">
        <v>0.1</v>
      </c>
      <c r="AN211" s="833">
        <v>0</v>
      </c>
      <c r="AO211" s="711">
        <f t="shared" si="59"/>
        <v>-7.0960434295158468</v>
      </c>
      <c r="AP211" s="712">
        <f t="shared" si="60"/>
        <v>8.3033876960428703</v>
      </c>
      <c r="AQ211" s="855">
        <f t="shared" si="61"/>
        <v>94.722421736509929</v>
      </c>
      <c r="AR211" s="624">
        <f>INDEX(Historical!$C$7:$C$1259,MATCH(B211,Historical!$B$7:$B$1281,0))*IF(AH211="n/a",1.03,IF(AH211&lt;0,1.01,IF(AH211&gt;10,1.1,(1+AH211/100))))</f>
        <v>8.2384000000000004</v>
      </c>
      <c r="AS211" s="853">
        <f t="shared" si="62"/>
        <v>8.4855520000000002</v>
      </c>
      <c r="AT211" s="853">
        <f t="shared" si="66"/>
        <v>9.1389395039999997</v>
      </c>
      <c r="AU211" s="853">
        <f t="shared" si="66"/>
        <v>9.8426378458079995</v>
      </c>
      <c r="AV211" s="853">
        <f t="shared" si="66"/>
        <v>10.600520959935215</v>
      </c>
      <c r="AW211" s="624">
        <f t="shared" si="63"/>
        <v>46.30605030974322</v>
      </c>
      <c r="AX211" s="719">
        <f t="shared" si="64"/>
        <v>12.218600007848229</v>
      </c>
      <c r="AY211" s="900">
        <v>0.41</v>
      </c>
      <c r="AZ211" s="839">
        <v>24.4</v>
      </c>
      <c r="BA211" s="839">
        <v>-17.349999999999998</v>
      </c>
      <c r="BB211" s="839">
        <v>-6.29</v>
      </c>
      <c r="BC211" s="839">
        <v>-2.6100000000000003</v>
      </c>
      <c r="BE211" s="597">
        <v>2006</v>
      </c>
      <c r="BF211" s="865">
        <f t="shared" si="65"/>
        <v>1</v>
      </c>
      <c r="BG211" s="849">
        <v>14.299999999999999</v>
      </c>
    </row>
    <row r="212" spans="1:59" ht="11.25" customHeight="1" x14ac:dyDescent="0.2">
      <c r="A212" s="838" t="s">
        <v>690</v>
      </c>
      <c r="B212" s="842" t="s">
        <v>691</v>
      </c>
      <c r="C212" s="898" t="s">
        <v>153</v>
      </c>
      <c r="D212" s="898" t="s">
        <v>4256</v>
      </c>
      <c r="E212" s="705">
        <v>17</v>
      </c>
      <c r="F212" s="1139">
        <v>214</v>
      </c>
      <c r="G212" s="1139" t="s">
        <v>106</v>
      </c>
      <c r="H212" s="1139" t="s">
        <v>106</v>
      </c>
      <c r="I212" s="841">
        <v>69.55</v>
      </c>
      <c r="J212" s="624">
        <f t="shared" si="52"/>
        <v>2.990654205607477</v>
      </c>
      <c r="K212" s="844">
        <v>0.52</v>
      </c>
      <c r="L212" s="854">
        <v>4</v>
      </c>
      <c r="M212" s="615">
        <f t="shared" si="53"/>
        <v>2.08</v>
      </c>
      <c r="N212" s="837" t="s">
        <v>119</v>
      </c>
      <c r="O212" s="706">
        <v>0.5</v>
      </c>
      <c r="P212" s="1106">
        <v>43643</v>
      </c>
      <c r="Q212" s="1106">
        <v>43707</v>
      </c>
      <c r="R212" s="615">
        <f t="shared" si="54"/>
        <v>4.0000000000000036</v>
      </c>
      <c r="S212" s="673">
        <f>IF(INDEX(Historical!$D$7:$D$1257,MATCH(B212,Historical!$B$7:$B$1281,0))=0,"n/a",(INDEX(Historical!$C$7:$C$1259,MATCH(B212,Historical!$B$7:$B$1281,0))/INDEX(Historical!$D$7:$D$1257,MATCH(B212,Historical!$B$7:$B$1281,0))-1)*100)</f>
        <v>1.9607843137254832</v>
      </c>
      <c r="T212" s="673">
        <f>IF(INDEX(Historical!$F$7:$F$1250,MATCH(B212,Historical!$B$7:$B$1281,0))=0,"n/a",((INDEX(Historical!$C$7:$C$1259,MATCH(B212,Historical!$B$7:$B$1281,0))/INDEX(Historical!$F$7:$F$1250,MATCH(B212,Historical!$B$7:$B$1281,0)))^(1/3)-1)*100)</f>
        <v>3.7966802438808456</v>
      </c>
      <c r="U212" s="673">
        <f>IF(INDEX(Historical!$H$7:$H$1250,MATCH(B212,Historical!$B$7:$B$1281,0))=0,"n/a",((INDEX(Historical!$C$7:$C$1259,MATCH(B212,Historical!$B$7:$B$1281,0))/INDEX(Historical!$H$7:$H$1250,MATCH(B212,Historical!$B$7:$B$1281,0)))^(1/5)-1)*100)</f>
        <v>7.0435057025694414</v>
      </c>
      <c r="V212" s="673">
        <f>IF(INDEX(Historical!$O$7:$O$1250,MATCH(B212,Historical!$B$7:$B$1281,0))=0,"n/a",((INDEX(Historical!$C$7:$C$1259,MATCH(B212,Historical!$B$7:$B$1281,0))/INDEX(Historical!$O$7:$O$1250,MATCH(B212,Historical!$B$7:$B$1281,0)))^(1/10)-1)*100)</f>
        <v>6.7736177551353194</v>
      </c>
      <c r="W212" s="674">
        <f t="shared" si="55"/>
        <v>1.0398439884254629</v>
      </c>
      <c r="X212" s="675">
        <f t="shared" si="56"/>
        <v>0.36083533312343452</v>
      </c>
      <c r="Y212" s="646" t="s">
        <v>4579</v>
      </c>
      <c r="Z212" s="624">
        <f t="shared" si="57"/>
        <v>114.28571428571428</v>
      </c>
      <c r="AA212" s="853">
        <f t="shared" si="58"/>
        <v>38.214285714285708</v>
      </c>
      <c r="AB212" s="854">
        <v>12</v>
      </c>
      <c r="AC212" s="833">
        <v>1.82</v>
      </c>
      <c r="AD212" s="833" t="s">
        <v>136</v>
      </c>
      <c r="AE212" s="833">
        <v>1.05</v>
      </c>
      <c r="AF212" s="833">
        <v>1.36</v>
      </c>
      <c r="AG212" s="833" t="s">
        <v>136</v>
      </c>
      <c r="AH212" s="833" t="s">
        <v>136</v>
      </c>
      <c r="AI212" s="833" t="s">
        <v>136</v>
      </c>
      <c r="AJ212" s="833">
        <v>19.52</v>
      </c>
      <c r="AK212" s="833" t="s">
        <v>136</v>
      </c>
      <c r="AL212" s="845">
        <v>1080</v>
      </c>
      <c r="AM212" s="839">
        <v>3.2</v>
      </c>
      <c r="AN212" s="833">
        <v>0.02</v>
      </c>
      <c r="AO212" s="711">
        <f t="shared" si="59"/>
        <v>-28.180125806108791</v>
      </c>
      <c r="AP212" s="712">
        <f t="shared" si="60"/>
        <v>10.034159908176917</v>
      </c>
      <c r="AQ212" s="855">
        <f t="shared" si="61"/>
        <v>51.98161960715084</v>
      </c>
      <c r="AR212" s="624">
        <f>INDEX(Historical!$C$7:$C$1259,MATCH(B212,Historical!$B$7:$B$1281,0))*IF(AH212="n/a",1.03,IF(AH212&lt;0,1.01,IF(AH212&gt;10,1.1,(1+AH212/100))))</f>
        <v>2.1424000000000003</v>
      </c>
      <c r="AS212" s="853">
        <f t="shared" si="62"/>
        <v>2.2066720000000002</v>
      </c>
      <c r="AT212" s="853">
        <f t="shared" si="66"/>
        <v>2.2728721600000004</v>
      </c>
      <c r="AU212" s="853">
        <f t="shared" si="66"/>
        <v>2.3410583248000005</v>
      </c>
      <c r="AV212" s="853">
        <f t="shared" si="66"/>
        <v>2.4112900745440005</v>
      </c>
      <c r="AW212" s="624">
        <f t="shared" si="63"/>
        <v>11.374292559344001</v>
      </c>
      <c r="AX212" s="719">
        <f t="shared" si="64"/>
        <v>16.354123018467291</v>
      </c>
      <c r="AY212" s="900">
        <v>0.24</v>
      </c>
      <c r="AZ212" s="839">
        <v>24.46</v>
      </c>
      <c r="BA212" s="839">
        <v>-13.61</v>
      </c>
      <c r="BB212" s="839">
        <v>2.48</v>
      </c>
      <c r="BC212" s="839">
        <v>7.21</v>
      </c>
      <c r="BE212" s="597">
        <v>2004</v>
      </c>
      <c r="BF212" s="865">
        <f t="shared" si="65"/>
        <v>1</v>
      </c>
      <c r="BG212" s="849" t="s">
        <v>136</v>
      </c>
    </row>
    <row r="213" spans="1:59" ht="11.25" customHeight="1" x14ac:dyDescent="0.2">
      <c r="A213" s="831" t="s">
        <v>687</v>
      </c>
      <c r="B213" s="842" t="s">
        <v>688</v>
      </c>
      <c r="C213" s="898" t="s">
        <v>4254</v>
      </c>
      <c r="D213" s="898" t="s">
        <v>4255</v>
      </c>
      <c r="E213" s="705">
        <v>18</v>
      </c>
      <c r="F213" s="1139">
        <v>188</v>
      </c>
      <c r="G213" s="1139" t="s">
        <v>115</v>
      </c>
      <c r="H213" s="1139" t="s">
        <v>115</v>
      </c>
      <c r="I213" s="841">
        <v>68.27</v>
      </c>
      <c r="J213" s="624">
        <f t="shared" si="52"/>
        <v>6.4596455251208438</v>
      </c>
      <c r="K213" s="844">
        <v>1.1025</v>
      </c>
      <c r="L213" s="854">
        <v>4</v>
      </c>
      <c r="M213" s="615">
        <f t="shared" si="53"/>
        <v>4.41</v>
      </c>
      <c r="N213" s="837" t="s">
        <v>689</v>
      </c>
      <c r="O213" s="706">
        <v>1.05</v>
      </c>
      <c r="P213" s="1028">
        <v>43920</v>
      </c>
      <c r="Q213" s="1028">
        <v>43959</v>
      </c>
      <c r="R213" s="615">
        <f t="shared" si="54"/>
        <v>4.9999999999999991</v>
      </c>
      <c r="S213" s="673">
        <f>IF(INDEX(Historical!$D$7:$D$1257,MATCH(B213,Historical!$B$7:$B$1281,0))=0,"n/a",(INDEX(Historical!$C$7:$C$1259,MATCH(B213,Historical!$B$7:$B$1281,0))/INDEX(Historical!$D$7:$D$1257,MATCH(B213,Historical!$B$7:$B$1281,0))-1)*100)</f>
        <v>4.9999999999999822</v>
      </c>
      <c r="T213" s="673">
        <f>IF(INDEX(Historical!$F$7:$F$1250,MATCH(B213,Historical!$B$7:$B$1281,0))=0,"n/a",((INDEX(Historical!$C$7:$C$1259,MATCH(B213,Historical!$B$7:$B$1281,0))/INDEX(Historical!$F$7:$F$1250,MATCH(B213,Historical!$B$7:$B$1281,0)))^(1/3)-1)*100)</f>
        <v>5.1321088459252762</v>
      </c>
      <c r="U213" s="673">
        <f>IF(INDEX(Historical!$H$7:$H$1250,MATCH(B213,Historical!$B$7:$B$1281,0))=0,"n/a",((INDEX(Historical!$C$7:$C$1259,MATCH(B213,Historical!$B$7:$B$1281,0))/INDEX(Historical!$H$7:$H$1250,MATCH(B213,Historical!$B$7:$B$1281,0)))^(1/5)-1)*100)</f>
        <v>5.5892882483376871</v>
      </c>
      <c r="V213" s="673">
        <f>IF(INDEX(Historical!$O$7:$O$1250,MATCH(B213,Historical!$B$7:$B$1281,0))=0,"n/a",((INDEX(Historical!$C$7:$C$1259,MATCH(B213,Historical!$B$7:$B$1281,0))/INDEX(Historical!$O$7:$O$1250,MATCH(B213,Historical!$B$7:$B$1281,0)))^(1/10)-1)*100)</f>
        <v>6.5753203151778905</v>
      </c>
      <c r="W213" s="674">
        <f t="shared" si="55"/>
        <v>0.85004045132765105</v>
      </c>
      <c r="X213" s="675">
        <f t="shared" si="56"/>
        <v>1.4708653285099178</v>
      </c>
      <c r="Y213" s="843"/>
      <c r="Z213" s="624">
        <f t="shared" si="57"/>
        <v>103.52112676056339</v>
      </c>
      <c r="AA213" s="853">
        <f t="shared" si="58"/>
        <v>16.025821596244132</v>
      </c>
      <c r="AB213" s="854">
        <v>12</v>
      </c>
      <c r="AC213" s="833">
        <v>4.26</v>
      </c>
      <c r="AD213" s="833">
        <v>1.62</v>
      </c>
      <c r="AE213" s="833">
        <v>9.39</v>
      </c>
      <c r="AF213" s="833">
        <v>2.0699999999999998</v>
      </c>
      <c r="AG213" s="833">
        <v>12.7</v>
      </c>
      <c r="AH213" s="833">
        <v>0.1</v>
      </c>
      <c r="AI213" s="833">
        <v>-14.42</v>
      </c>
      <c r="AJ213" s="833">
        <v>3.8</v>
      </c>
      <c r="AK213" s="833">
        <v>10</v>
      </c>
      <c r="AL213" s="845">
        <v>3130</v>
      </c>
      <c r="AM213" s="839">
        <v>4.7</v>
      </c>
      <c r="AN213" s="833">
        <v>1.02</v>
      </c>
      <c r="AO213" s="711">
        <f t="shared" si="59"/>
        <v>-3.976887822785601</v>
      </c>
      <c r="AP213" s="712">
        <f t="shared" si="60"/>
        <v>12.048933773458531</v>
      </c>
      <c r="AQ213" s="855">
        <f t="shared" si="61"/>
        <v>21.423868611342623</v>
      </c>
      <c r="AR213" s="624">
        <f>INDEX(Historical!$C$7:$C$1259,MATCH(B213,Historical!$B$7:$B$1281,0))*IF(AH213="n/a",1.03,IF(AH213&lt;0,1.01,IF(AH213&gt;10,1.1,(1+AH213/100))))</f>
        <v>4.3618574999999993</v>
      </c>
      <c r="AS213" s="853">
        <f t="shared" si="62"/>
        <v>4.4054760749999993</v>
      </c>
      <c r="AT213" s="853">
        <f t="shared" si="66"/>
        <v>4.8460236824999994</v>
      </c>
      <c r="AU213" s="853">
        <f t="shared" si="66"/>
        <v>5.3306260507499994</v>
      </c>
      <c r="AV213" s="853">
        <f t="shared" si="66"/>
        <v>5.8636886558249994</v>
      </c>
      <c r="AW213" s="624">
        <f t="shared" si="63"/>
        <v>24.807671964074999</v>
      </c>
      <c r="AX213" s="719">
        <f t="shared" si="64"/>
        <v>36.337588932290906</v>
      </c>
      <c r="AY213" s="900">
        <v>0.94</v>
      </c>
      <c r="AZ213" s="839">
        <v>117.63</v>
      </c>
      <c r="BA213" s="839">
        <v>-24.65</v>
      </c>
      <c r="BB213" s="839">
        <v>0.31</v>
      </c>
      <c r="BC213" s="839">
        <v>8.76</v>
      </c>
      <c r="BE213" s="597">
        <v>2003</v>
      </c>
      <c r="BF213" s="865">
        <f t="shared" si="65"/>
        <v>1</v>
      </c>
      <c r="BG213" s="849">
        <v>6.1</v>
      </c>
    </row>
    <row r="214" spans="1:59" ht="11.25" customHeight="1" x14ac:dyDescent="0.2">
      <c r="A214" s="838" t="s">
        <v>1495</v>
      </c>
      <c r="B214" s="842" t="s">
        <v>1496</v>
      </c>
      <c r="C214" s="898" t="s">
        <v>131</v>
      </c>
      <c r="D214" s="898" t="s">
        <v>4263</v>
      </c>
      <c r="E214" s="705">
        <v>10</v>
      </c>
      <c r="F214" s="1139">
        <v>450</v>
      </c>
      <c r="G214" s="1139" t="s">
        <v>37</v>
      </c>
      <c r="H214" s="1139" t="s">
        <v>37</v>
      </c>
      <c r="I214" s="841">
        <v>21.6</v>
      </c>
      <c r="J214" s="624">
        <f t="shared" si="52"/>
        <v>4.0740740740740735</v>
      </c>
      <c r="K214" s="844">
        <v>0.22</v>
      </c>
      <c r="L214" s="854">
        <v>4</v>
      </c>
      <c r="M214" s="615">
        <f t="shared" si="53"/>
        <v>0.88</v>
      </c>
      <c r="N214" s="837" t="s">
        <v>1236</v>
      </c>
      <c r="O214" s="706">
        <v>0.21</v>
      </c>
      <c r="P214" s="606">
        <v>44235</v>
      </c>
      <c r="Q214" s="606">
        <v>44246</v>
      </c>
      <c r="R214" s="615">
        <f t="shared" si="54"/>
        <v>4.7619047619047663</v>
      </c>
      <c r="S214" s="673">
        <f>IF(INDEX(Historical!$D$7:$D$1257,MATCH(B214,Historical!$B$7:$B$1281,0))=0,"n/a",(INDEX(Historical!$C$7:$C$1259,MATCH(B214,Historical!$B$7:$B$1281,0))/INDEX(Historical!$D$7:$D$1257,MATCH(B214,Historical!$B$7:$B$1281,0))-1)*100)</f>
        <v>4.9999999999999822</v>
      </c>
      <c r="T214" s="673">
        <f>IF(INDEX(Historical!$F$7:$F$1250,MATCH(B214,Historical!$B$7:$B$1281,0))=0,"n/a",((INDEX(Historical!$C$7:$C$1259,MATCH(B214,Historical!$B$7:$B$1281,0))/INDEX(Historical!$F$7:$F$1250,MATCH(B214,Historical!$B$7:$B$1281,0)))^(1/3)-1)*100)</f>
        <v>6.2658569182611146</v>
      </c>
      <c r="U214" s="673">
        <f>IF(INDEX(Historical!$H$7:$H$1250,MATCH(B214,Historical!$B$7:$B$1281,0))=0,"n/a",((INDEX(Historical!$C$7:$C$1259,MATCH(B214,Historical!$B$7:$B$1281,0))/INDEX(Historical!$H$7:$H$1250,MATCH(B214,Historical!$B$7:$B$1281,0)))^(1/5)-1)*100)</f>
        <v>10.3085496986149</v>
      </c>
      <c r="V214" s="673">
        <f>IF(INDEX(Historical!$O$7:$O$1250,MATCH(B214,Historical!$B$7:$B$1281,0))=0,"n/a",((INDEX(Historical!$C$7:$C$1259,MATCH(B214,Historical!$B$7:$B$1281,0))/INDEX(Historical!$O$7:$O$1250,MATCH(B214,Historical!$B$7:$B$1281,0)))^(1/10)-1)*100)</f>
        <v>8.7976465994841213</v>
      </c>
      <c r="W214" s="674">
        <f t="shared" si="55"/>
        <v>1.1717394625989381</v>
      </c>
      <c r="X214" s="675" t="str">
        <f t="shared" si="56"/>
        <v>n/a</v>
      </c>
      <c r="Y214" s="627"/>
      <c r="Z214" s="624" t="str">
        <f t="shared" si="57"/>
        <v>n/a</v>
      </c>
      <c r="AA214" s="853" t="str">
        <f t="shared" si="58"/>
        <v>n/a</v>
      </c>
      <c r="AB214" s="854">
        <v>12</v>
      </c>
      <c r="AC214" s="833">
        <v>-0.19</v>
      </c>
      <c r="AD214" s="833" t="s">
        <v>136</v>
      </c>
      <c r="AE214" s="833">
        <v>1.85</v>
      </c>
      <c r="AF214" s="833">
        <v>1.75</v>
      </c>
      <c r="AG214" s="833">
        <v>-1.5</v>
      </c>
      <c r="AH214" s="833">
        <v>-121.7</v>
      </c>
      <c r="AI214" s="833">
        <v>5.59</v>
      </c>
      <c r="AJ214" s="833">
        <v>-18.399999999999999</v>
      </c>
      <c r="AK214" s="833">
        <v>1.66</v>
      </c>
      <c r="AL214" s="845">
        <v>8660</v>
      </c>
      <c r="AM214" s="839">
        <v>0.4</v>
      </c>
      <c r="AN214" s="833">
        <v>2</v>
      </c>
      <c r="AO214" s="711" t="str">
        <f t="shared" si="59"/>
        <v>n/a</v>
      </c>
      <c r="AP214" s="712">
        <f t="shared" si="60"/>
        <v>14.382623772688973</v>
      </c>
      <c r="AQ214" s="855" t="str">
        <f t="shared" si="61"/>
        <v>n/a</v>
      </c>
      <c r="AR214" s="624">
        <f>INDEX(Historical!$C$7:$C$1259,MATCH(B214,Historical!$B$7:$B$1281,0))*IF(AH214="n/a",1.03,IF(AH214&lt;0,1.01,IF(AH214&gt;10,1.1,(1+AH214/100))))</f>
        <v>0.84839999999999993</v>
      </c>
      <c r="AS214" s="853">
        <f t="shared" si="62"/>
        <v>0.89582556000000002</v>
      </c>
      <c r="AT214" s="853">
        <f t="shared" si="66"/>
        <v>0.91069626429599992</v>
      </c>
      <c r="AU214" s="853">
        <f t="shared" si="66"/>
        <v>0.92581382228331344</v>
      </c>
      <c r="AV214" s="853">
        <f t="shared" si="66"/>
        <v>0.94118233173321642</v>
      </c>
      <c r="AW214" s="624">
        <f t="shared" si="63"/>
        <v>4.5219179783125298</v>
      </c>
      <c r="AX214" s="719">
        <f t="shared" si="64"/>
        <v>20.934805455150599</v>
      </c>
      <c r="AY214" s="900">
        <v>0.31</v>
      </c>
      <c r="AZ214" s="839">
        <v>10.43</v>
      </c>
      <c r="BA214" s="839">
        <v>-28.24</v>
      </c>
      <c r="BB214" s="839">
        <v>-3.3000000000000003</v>
      </c>
      <c r="BC214" s="839">
        <v>-6.67</v>
      </c>
      <c r="BE214" s="597">
        <v>2012</v>
      </c>
      <c r="BF214" s="865">
        <f t="shared" si="65"/>
        <v>0</v>
      </c>
      <c r="BG214" s="849">
        <v>-0.3</v>
      </c>
    </row>
    <row r="215" spans="1:59" ht="11.25" customHeight="1" x14ac:dyDescent="0.2">
      <c r="A215" s="838" t="s">
        <v>698</v>
      </c>
      <c r="B215" s="842" t="s">
        <v>699</v>
      </c>
      <c r="C215" s="898" t="s">
        <v>245</v>
      </c>
      <c r="D215" s="898" t="s">
        <v>4292</v>
      </c>
      <c r="E215" s="705">
        <v>18</v>
      </c>
      <c r="F215" s="1139">
        <v>200</v>
      </c>
      <c r="G215" s="1139" t="s">
        <v>115</v>
      </c>
      <c r="H215" s="1139" t="s">
        <v>115</v>
      </c>
      <c r="I215" s="841">
        <v>134.78</v>
      </c>
      <c r="J215" s="624">
        <f t="shared" si="52"/>
        <v>0.81614482860958604</v>
      </c>
      <c r="K215" s="844">
        <v>0.27500000000000002</v>
      </c>
      <c r="L215" s="854">
        <v>4</v>
      </c>
      <c r="M215" s="615">
        <f t="shared" si="53"/>
        <v>1.1000000000000001</v>
      </c>
      <c r="N215" s="837" t="s">
        <v>163</v>
      </c>
      <c r="O215" s="706">
        <v>0.245</v>
      </c>
      <c r="P215" s="606">
        <v>44169</v>
      </c>
      <c r="Q215" s="606">
        <v>44194</v>
      </c>
      <c r="R215" s="615">
        <f t="shared" si="54"/>
        <v>12.244897959183684</v>
      </c>
      <c r="S215" s="673">
        <f>IF(INDEX(Historical!$D$7:$D$1257,MATCH(B215,Historical!$B$7:$B$1281,0))=0,"n/a",(INDEX(Historical!$C$7:$C$1259,MATCH(B215,Historical!$B$7:$B$1281,0))/INDEX(Historical!$D$7:$D$1257,MATCH(B215,Historical!$B$7:$B$1281,0))-1)*100)</f>
        <v>11.363636363636353</v>
      </c>
      <c r="T215" s="673">
        <f>IF(INDEX(Historical!$F$7:$F$1250,MATCH(B215,Historical!$B$7:$B$1281,0))=0,"n/a",((INDEX(Historical!$C$7:$C$1259,MATCH(B215,Historical!$B$7:$B$1281,0))/INDEX(Historical!$F$7:$F$1250,MATCH(B215,Historical!$B$7:$B$1281,0)))^(1/3)-1)*100)</f>
        <v>10.823329352516264</v>
      </c>
      <c r="U215" s="673">
        <f>IF(INDEX(Historical!$H$7:$H$1250,MATCH(B215,Historical!$B$7:$B$1281,0))=0,"n/a",((INDEX(Historical!$C$7:$C$1259,MATCH(B215,Historical!$B$7:$B$1281,0))/INDEX(Historical!$H$7:$H$1250,MATCH(B215,Historical!$B$7:$B$1281,0)))^(1/5)-1)*100)</f>
        <v>11.842691472014465</v>
      </c>
      <c r="V215" s="673">
        <f>IF(INDEX(Historical!$O$7:$O$1250,MATCH(B215,Historical!$B$7:$B$1281,0))=0,"n/a",((INDEX(Historical!$C$7:$C$1259,MATCH(B215,Historical!$B$7:$B$1281,0))/INDEX(Historical!$O$7:$O$1250,MATCH(B215,Historical!$B$7:$B$1281,0)))^(1/10)-1)*100)</f>
        <v>13.346158167069744</v>
      </c>
      <c r="W215" s="674">
        <f t="shared" si="55"/>
        <v>0.88734835326881367</v>
      </c>
      <c r="X215" s="675" t="str">
        <f t="shared" si="56"/>
        <v>n/a</v>
      </c>
      <c r="Y215" s="634"/>
      <c r="Z215" s="624">
        <f t="shared" si="57"/>
        <v>62.857142857142868</v>
      </c>
      <c r="AA215" s="853">
        <f t="shared" si="58"/>
        <v>77.017142857142858</v>
      </c>
      <c r="AB215" s="854">
        <v>5</v>
      </c>
      <c r="AC215" s="833">
        <v>1.75</v>
      </c>
      <c r="AD215" s="833">
        <v>2.25</v>
      </c>
      <c r="AE215" s="833">
        <v>5.71</v>
      </c>
      <c r="AF215" s="833">
        <v>20.05</v>
      </c>
      <c r="AG215" s="833">
        <v>30.599999999999998</v>
      </c>
      <c r="AH215" s="833">
        <v>-35.9</v>
      </c>
      <c r="AI215" s="833">
        <v>28.48</v>
      </c>
      <c r="AJ215" s="833">
        <v>-2.9000000000000004</v>
      </c>
      <c r="AK215" s="833">
        <v>34.300000000000004</v>
      </c>
      <c r="AL215" s="845">
        <v>218300</v>
      </c>
      <c r="AM215" s="839">
        <v>1.3</v>
      </c>
      <c r="AN215" s="833">
        <v>0.89</v>
      </c>
      <c r="AO215" s="711">
        <f t="shared" si="59"/>
        <v>-64.358306556518812</v>
      </c>
      <c r="AP215" s="712">
        <f t="shared" si="60"/>
        <v>12.658836300624051</v>
      </c>
      <c r="AQ215" s="855">
        <f t="shared" si="61"/>
        <v>728.43727430646027</v>
      </c>
      <c r="AR215" s="624">
        <f>INDEX(Historical!$C$7:$C$1259,MATCH(B215,Historical!$B$7:$B$1281,0))*IF(AH215="n/a",1.03,IF(AH215&lt;0,1.01,IF(AH215&gt;10,1.1,(1+AH215/100))))</f>
        <v>0.98980000000000001</v>
      </c>
      <c r="AS215" s="853">
        <f t="shared" si="62"/>
        <v>1.0887800000000001</v>
      </c>
      <c r="AT215" s="853">
        <f t="shared" si="66"/>
        <v>1.1976580000000001</v>
      </c>
      <c r="AU215" s="853">
        <f t="shared" si="66"/>
        <v>1.3174238000000003</v>
      </c>
      <c r="AV215" s="853">
        <f t="shared" si="66"/>
        <v>1.4491661800000004</v>
      </c>
      <c r="AW215" s="624">
        <f t="shared" si="63"/>
        <v>6.0428279800000011</v>
      </c>
      <c r="AX215" s="719">
        <f t="shared" si="64"/>
        <v>4.4834752782311922</v>
      </c>
      <c r="AY215" s="900">
        <v>0.88</v>
      </c>
      <c r="AZ215" s="839">
        <v>124.63</v>
      </c>
      <c r="BA215" s="839">
        <v>-8.9</v>
      </c>
      <c r="BB215" s="839">
        <v>-4.08</v>
      </c>
      <c r="BC215" s="839">
        <v>12.590000000000002</v>
      </c>
      <c r="BE215" s="597">
        <v>2003</v>
      </c>
      <c r="BF215" s="865">
        <f t="shared" si="65"/>
        <v>1</v>
      </c>
      <c r="BG215" s="849">
        <v>9</v>
      </c>
    </row>
    <row r="216" spans="1:59" ht="11.25" customHeight="1" x14ac:dyDescent="0.2">
      <c r="A216" s="838" t="s">
        <v>703</v>
      </c>
      <c r="B216" s="842" t="s">
        <v>704</v>
      </c>
      <c r="C216" s="898" t="s">
        <v>112</v>
      </c>
      <c r="D216" s="898" t="s">
        <v>4279</v>
      </c>
      <c r="E216" s="705">
        <v>17</v>
      </c>
      <c r="F216" s="1139">
        <v>220</v>
      </c>
      <c r="G216" s="1139" t="s">
        <v>37</v>
      </c>
      <c r="H216" s="1139" t="s">
        <v>37</v>
      </c>
      <c r="I216" s="841">
        <v>291.66000000000003</v>
      </c>
      <c r="J216" s="624">
        <f t="shared" si="52"/>
        <v>1.9886168826716037</v>
      </c>
      <c r="K216" s="844">
        <v>1.45</v>
      </c>
      <c r="L216" s="854">
        <v>4</v>
      </c>
      <c r="M216" s="615">
        <f t="shared" si="53"/>
        <v>5.8</v>
      </c>
      <c r="N216" s="837" t="s">
        <v>705</v>
      </c>
      <c r="O216" s="706">
        <v>1.32</v>
      </c>
      <c r="P216" s="606">
        <v>43980</v>
      </c>
      <c r="Q216" s="606">
        <v>43999</v>
      </c>
      <c r="R216" s="615">
        <f t="shared" si="54"/>
        <v>9.8484848484848406</v>
      </c>
      <c r="S216" s="673">
        <f>IF(INDEX(Historical!$D$7:$D$1257,MATCH(B216,Historical!$B$7:$B$1281,0))=0,"n/a",(INDEX(Historical!$C$7:$C$1259,MATCH(B216,Historical!$B$7:$B$1281,0))/INDEX(Historical!$D$7:$D$1257,MATCH(B216,Historical!$B$7:$B$1281,0))-1)*100)</f>
        <v>9.8837209302325526</v>
      </c>
      <c r="T216" s="673">
        <f>IF(INDEX(Historical!$F$7:$F$1250,MATCH(B216,Historical!$B$7:$B$1281,0))=0,"n/a",((INDEX(Historical!$C$7:$C$1259,MATCH(B216,Historical!$B$7:$B$1281,0))/INDEX(Historical!$F$7:$F$1250,MATCH(B216,Historical!$B$7:$B$1281,0)))^(1/3)-1)*100)</f>
        <v>13.285106503057808</v>
      </c>
      <c r="U216" s="673">
        <f>IF(INDEX(Historical!$H$7:$H$1250,MATCH(B216,Historical!$B$7:$B$1281,0))=0,"n/a",((INDEX(Historical!$C$7:$C$1259,MATCH(B216,Historical!$B$7:$B$1281,0))/INDEX(Historical!$H$7:$H$1250,MATCH(B216,Historical!$B$7:$B$1281,0)))^(1/5)-1)*100)</f>
        <v>12.835114258350622</v>
      </c>
      <c r="V216" s="673">
        <f>IF(INDEX(Historical!$O$7:$O$1250,MATCH(B216,Historical!$B$7:$B$1281,0))=0,"n/a",((INDEX(Historical!$C$7:$C$1259,MATCH(B216,Historical!$B$7:$B$1281,0))/INDEX(Historical!$O$7:$O$1250,MATCH(B216,Historical!$B$7:$B$1281,0)))^(1/10)-1)*100)</f>
        <v>13.05342080581311</v>
      </c>
      <c r="W216" s="674">
        <f t="shared" si="55"/>
        <v>0.98327591282698334</v>
      </c>
      <c r="X216" s="675">
        <f t="shared" si="56"/>
        <v>0.99497009754655974</v>
      </c>
      <c r="Y216" s="842"/>
      <c r="Z216" s="624">
        <f t="shared" si="57"/>
        <v>30.478192327903308</v>
      </c>
      <c r="AA216" s="853">
        <f t="shared" si="58"/>
        <v>15.326326852338413</v>
      </c>
      <c r="AB216" s="854">
        <v>12</v>
      </c>
      <c r="AC216" s="833">
        <v>19.03</v>
      </c>
      <c r="AD216" s="833">
        <v>2.4900000000000002</v>
      </c>
      <c r="AE216" s="833">
        <v>1.37</v>
      </c>
      <c r="AF216" s="833">
        <v>4.7699999999999996</v>
      </c>
      <c r="AG216" s="833">
        <v>32</v>
      </c>
      <c r="AH216" s="833">
        <v>43.9</v>
      </c>
      <c r="AI216" s="833">
        <v>7.16</v>
      </c>
      <c r="AJ216" s="833">
        <v>12.9</v>
      </c>
      <c r="AK216" s="833">
        <v>6.38</v>
      </c>
      <c r="AL216" s="845">
        <v>50440</v>
      </c>
      <c r="AM216" s="839">
        <v>0.1</v>
      </c>
      <c r="AN216" s="833">
        <v>1.42</v>
      </c>
      <c r="AO216" s="711">
        <f t="shared" si="59"/>
        <v>-0.50259571131618763</v>
      </c>
      <c r="AP216" s="712">
        <f t="shared" si="60"/>
        <v>14.823731141022225</v>
      </c>
      <c r="AQ216" s="855">
        <f t="shared" si="61"/>
        <v>80.25485548788258</v>
      </c>
      <c r="AR216" s="624">
        <f>INDEX(Historical!$C$7:$C$1259,MATCH(B216,Historical!$B$7:$B$1281,0))*IF(AH216="n/a",1.03,IF(AH216&lt;0,1.01,IF(AH216&gt;10,1.1,(1+AH216/100))))</f>
        <v>6.2370000000000001</v>
      </c>
      <c r="AS216" s="853">
        <f t="shared" si="62"/>
        <v>6.6835692000000009</v>
      </c>
      <c r="AT216" s="853">
        <f t="shared" si="66"/>
        <v>7.1099809149600013</v>
      </c>
      <c r="AU216" s="853">
        <f t="shared" si="66"/>
        <v>7.5635976973344503</v>
      </c>
      <c r="AV216" s="853">
        <f t="shared" si="66"/>
        <v>8.0461552304243895</v>
      </c>
      <c r="AW216" s="624">
        <f t="shared" si="63"/>
        <v>35.640303042718841</v>
      </c>
      <c r="AX216" s="719">
        <f t="shared" si="64"/>
        <v>12.219811781772899</v>
      </c>
      <c r="AY216" s="900">
        <v>0.78</v>
      </c>
      <c r="AZ216" s="839">
        <v>10.77</v>
      </c>
      <c r="BA216" s="839">
        <v>-18.329999999999998</v>
      </c>
      <c r="BB216" s="839">
        <v>-2.21</v>
      </c>
      <c r="BC216" s="839">
        <v>-7.1</v>
      </c>
      <c r="BE216" s="597">
        <v>2004</v>
      </c>
      <c r="BF216" s="865">
        <f t="shared" si="65"/>
        <v>1</v>
      </c>
      <c r="BG216" s="849">
        <v>7.3</v>
      </c>
    </row>
    <row r="217" spans="1:59" ht="11.25" customHeight="1" x14ac:dyDescent="0.2">
      <c r="A217" s="831" t="s">
        <v>1485</v>
      </c>
      <c r="B217" s="842" t="s">
        <v>1486</v>
      </c>
      <c r="C217" s="898" t="s">
        <v>123</v>
      </c>
      <c r="D217" s="898" t="s">
        <v>4300</v>
      </c>
      <c r="E217" s="705">
        <v>10</v>
      </c>
      <c r="F217" s="1139">
        <v>405</v>
      </c>
      <c r="G217" s="1139" t="s">
        <v>106</v>
      </c>
      <c r="H217" s="1139" t="s">
        <v>106</v>
      </c>
      <c r="I217" s="841">
        <v>55.32</v>
      </c>
      <c r="J217" s="624">
        <f t="shared" si="52"/>
        <v>3.3984092552422269</v>
      </c>
      <c r="K217" s="844">
        <v>0.47</v>
      </c>
      <c r="L217" s="854">
        <v>4</v>
      </c>
      <c r="M217" s="615">
        <f t="shared" si="53"/>
        <v>1.88</v>
      </c>
      <c r="N217" s="837" t="s">
        <v>993</v>
      </c>
      <c r="O217" s="706">
        <v>0.45</v>
      </c>
      <c r="P217" s="904">
        <v>43874</v>
      </c>
      <c r="Q217" s="904">
        <v>43893</v>
      </c>
      <c r="R217" s="615">
        <f t="shared" si="54"/>
        <v>4.4444444444444366</v>
      </c>
      <c r="S217" s="673">
        <f>IF(INDEX(Historical!$D$7:$D$1257,MATCH(B217,Historical!$B$7:$B$1281,0))=0,"n/a",(INDEX(Historical!$C$7:$C$1259,MATCH(B217,Historical!$B$7:$B$1281,0))/INDEX(Historical!$D$7:$D$1257,MATCH(B217,Historical!$B$7:$B$1281,0))-1)*100)</f>
        <v>4.4444444444444287</v>
      </c>
      <c r="T217" s="673">
        <f>IF(INDEX(Historical!$F$7:$F$1250,MATCH(B217,Historical!$B$7:$B$1281,0))=0,"n/a",((INDEX(Historical!$C$7:$C$1259,MATCH(B217,Historical!$B$7:$B$1281,0))/INDEX(Historical!$F$7:$F$1250,MATCH(B217,Historical!$B$7:$B$1281,0)))^(1/3)-1)*100)</f>
        <v>8.3008947425307955</v>
      </c>
      <c r="U217" s="673">
        <f>IF(INDEX(Historical!$H$7:$H$1250,MATCH(B217,Historical!$B$7:$B$1281,0))=0,"n/a",((INDEX(Historical!$C$7:$C$1259,MATCH(B217,Historical!$B$7:$B$1281,0))/INDEX(Historical!$H$7:$H$1250,MATCH(B217,Historical!$B$7:$B$1281,0)))^(1/5)-1)*100)</f>
        <v>9.3944579374527493</v>
      </c>
      <c r="V217" s="673">
        <f>IF(INDEX(Historical!$O$7:$O$1250,MATCH(B217,Historical!$B$7:$B$1281,0))=0,"n/a",((INDEX(Historical!$C$7:$C$1259,MATCH(B217,Historical!$B$7:$B$1281,0))/INDEX(Historical!$O$7:$O$1250,MATCH(B217,Historical!$B$7:$B$1281,0)))^(1/10)-1)*100)</f>
        <v>16.737338017942328</v>
      </c>
      <c r="W217" s="674">
        <f t="shared" si="55"/>
        <v>0.56128745965349724</v>
      </c>
      <c r="X217" s="675" t="str">
        <f t="shared" si="56"/>
        <v>n/a</v>
      </c>
      <c r="Y217" s="646"/>
      <c r="Z217" s="624" t="str">
        <f t="shared" si="57"/>
        <v>n/a</v>
      </c>
      <c r="AA217" s="853" t="str">
        <f t="shared" si="58"/>
        <v>n/a</v>
      </c>
      <c r="AB217" s="854">
        <v>12</v>
      </c>
      <c r="AC217" s="833">
        <v>-0.25</v>
      </c>
      <c r="AD217" s="833" t="s">
        <v>136</v>
      </c>
      <c r="AE217" s="833">
        <v>1.1200000000000001</v>
      </c>
      <c r="AF217" s="833">
        <v>2.6</v>
      </c>
      <c r="AG217" s="833">
        <v>-1</v>
      </c>
      <c r="AH217" s="833">
        <v>49.9</v>
      </c>
      <c r="AI217" s="833">
        <v>16.55</v>
      </c>
      <c r="AJ217" s="833">
        <v>-3.9</v>
      </c>
      <c r="AK217" s="833">
        <v>5</v>
      </c>
      <c r="AL217" s="845">
        <v>942.17</v>
      </c>
      <c r="AM217" s="839">
        <v>0.70000000000000007</v>
      </c>
      <c r="AN217" s="833">
        <v>0.53</v>
      </c>
      <c r="AO217" s="711" t="str">
        <f t="shared" si="59"/>
        <v>n/a</v>
      </c>
      <c r="AP217" s="712">
        <f t="shared" si="60"/>
        <v>12.792867192694976</v>
      </c>
      <c r="AQ217" s="855" t="str">
        <f t="shared" si="61"/>
        <v>n/a</v>
      </c>
      <c r="AR217" s="624">
        <f>INDEX(Historical!$C$7:$C$1259,MATCH(B217,Historical!$B$7:$B$1281,0))*IF(AH217="n/a",1.03,IF(AH217&lt;0,1.01,IF(AH217&gt;10,1.1,(1+AH217/100))))</f>
        <v>2.0680000000000001</v>
      </c>
      <c r="AS217" s="853">
        <f t="shared" si="62"/>
        <v>2.2748000000000004</v>
      </c>
      <c r="AT217" s="853">
        <f t="shared" si="66"/>
        <v>2.3885400000000003</v>
      </c>
      <c r="AU217" s="853">
        <f t="shared" si="66"/>
        <v>2.5079670000000003</v>
      </c>
      <c r="AV217" s="853">
        <f t="shared" si="66"/>
        <v>2.6333653500000005</v>
      </c>
      <c r="AW217" s="624">
        <f t="shared" si="63"/>
        <v>11.872672350000002</v>
      </c>
      <c r="AX217" s="719">
        <f t="shared" si="64"/>
        <v>21.461808297180045</v>
      </c>
      <c r="AY217" s="900">
        <v>1.53</v>
      </c>
      <c r="AZ217" s="839">
        <v>65.429999999999993</v>
      </c>
      <c r="BA217" s="839">
        <v>-12.43</v>
      </c>
      <c r="BB217" s="839">
        <v>-0.57000000000000006</v>
      </c>
      <c r="BC217" s="839">
        <v>14.62</v>
      </c>
      <c r="BE217" s="597">
        <v>2011</v>
      </c>
      <c r="BF217" s="865">
        <f t="shared" si="65"/>
        <v>0</v>
      </c>
      <c r="BG217" s="849">
        <v>-0.5</v>
      </c>
    </row>
    <row r="218" spans="1:59" ht="11.25" customHeight="1" x14ac:dyDescent="0.2">
      <c r="A218" s="838" t="s">
        <v>1501</v>
      </c>
      <c r="B218" s="842" t="s">
        <v>1502</v>
      </c>
      <c r="C218" s="898" t="s">
        <v>108</v>
      </c>
      <c r="D218" s="898" t="s">
        <v>4273</v>
      </c>
      <c r="E218" s="705">
        <v>12</v>
      </c>
      <c r="F218" s="1139">
        <v>307</v>
      </c>
      <c r="G218" s="1139" t="s">
        <v>106</v>
      </c>
      <c r="H218" s="1139" t="s">
        <v>106</v>
      </c>
      <c r="I218" s="841">
        <v>38.49</v>
      </c>
      <c r="J218" s="624">
        <f t="shared" si="52"/>
        <v>3.8451545856066507</v>
      </c>
      <c r="K218" s="844">
        <v>0.37</v>
      </c>
      <c r="L218" s="854">
        <v>4</v>
      </c>
      <c r="M218" s="615">
        <f t="shared" si="53"/>
        <v>1.48</v>
      </c>
      <c r="N218" s="837" t="s">
        <v>590</v>
      </c>
      <c r="O218" s="706">
        <v>0.35</v>
      </c>
      <c r="P218" s="606">
        <v>44265</v>
      </c>
      <c r="Q218" s="606">
        <v>44274</v>
      </c>
      <c r="R218" s="615">
        <f t="shared" si="54"/>
        <v>5.7142857142857197</v>
      </c>
      <c r="S218" s="673">
        <f>IF(INDEX(Historical!$D$7:$D$1257,MATCH(B218,Historical!$B$7:$B$1281,0))=0,"n/a",(INDEX(Historical!$C$7:$C$1259,MATCH(B218,Historical!$B$7:$B$1281,0))/INDEX(Historical!$D$7:$D$1257,MATCH(B218,Historical!$B$7:$B$1281,0))-1)*100)</f>
        <v>9.5238095238095113</v>
      </c>
      <c r="T218" s="673">
        <f>IF(INDEX(Historical!$F$7:$F$1250,MATCH(B218,Historical!$B$7:$B$1281,0))=0,"n/a",((INDEX(Historical!$C$7:$C$1259,MATCH(B218,Historical!$B$7:$B$1281,0))/INDEX(Historical!$F$7:$F$1250,MATCH(B218,Historical!$B$7:$B$1281,0)))^(1/3)-1)*100)</f>
        <v>17.073933906602502</v>
      </c>
      <c r="U218" s="673">
        <f>IF(INDEX(Historical!$H$7:$H$1250,MATCH(B218,Historical!$B$7:$B$1281,0))=0,"n/a",((INDEX(Historical!$C$7:$C$1259,MATCH(B218,Historical!$B$7:$B$1281,0))/INDEX(Historical!$H$7:$H$1250,MATCH(B218,Historical!$B$7:$B$1281,0)))^(1/5)-1)*100)</f>
        <v>13.273800857430285</v>
      </c>
      <c r="V218" s="673">
        <f>IF(INDEX(Historical!$O$7:$O$1250,MATCH(B218,Historical!$B$7:$B$1281,0))=0,"n/a",((INDEX(Historical!$C$7:$C$1259,MATCH(B218,Historical!$B$7:$B$1281,0))/INDEX(Historical!$O$7:$O$1250,MATCH(B218,Historical!$B$7:$B$1281,0)))^(1/10)-1)*100)</f>
        <v>12.109558169360902</v>
      </c>
      <c r="W218" s="674">
        <f t="shared" si="55"/>
        <v>1.0961424580308059</v>
      </c>
      <c r="X218" s="675">
        <f t="shared" si="56"/>
        <v>3.6871669048417459</v>
      </c>
      <c r="Y218" s="842"/>
      <c r="Z218" s="624">
        <f t="shared" si="57"/>
        <v>28.793774319066152</v>
      </c>
      <c r="AA218" s="853">
        <f t="shared" si="58"/>
        <v>7.4883268482490282</v>
      </c>
      <c r="AB218" s="854">
        <v>12</v>
      </c>
      <c r="AC218" s="833">
        <v>5.14</v>
      </c>
      <c r="AD218" s="833" t="s">
        <v>136</v>
      </c>
      <c r="AE218" s="833">
        <v>2.89</v>
      </c>
      <c r="AF218" s="833">
        <v>1.08</v>
      </c>
      <c r="AG218" s="833">
        <v>11.200000000000001</v>
      </c>
      <c r="AH218" s="833">
        <v>8.6</v>
      </c>
      <c r="AI218" s="833">
        <v>-28.37</v>
      </c>
      <c r="AJ218" s="833">
        <v>3.5999999999999996</v>
      </c>
      <c r="AK218" s="833" t="s">
        <v>136</v>
      </c>
      <c r="AL218" s="845">
        <v>221.49</v>
      </c>
      <c r="AM218" s="839">
        <v>0.89999999999999991</v>
      </c>
      <c r="AN218" s="833">
        <v>0.05</v>
      </c>
      <c r="AO218" s="711">
        <f t="shared" si="59"/>
        <v>9.6306285947879076</v>
      </c>
      <c r="AP218" s="712">
        <f t="shared" si="60"/>
        <v>17.118955443036935</v>
      </c>
      <c r="AQ218" s="855">
        <f t="shared" si="61"/>
        <v>-40.046710789485992</v>
      </c>
      <c r="AR218" s="624">
        <f>INDEX(Historical!$C$7:$C$1259,MATCH(B218,Historical!$B$7:$B$1281,0))*IF(AH218="n/a",1.03,IF(AH218&lt;0,1.01,IF(AH218&gt;10,1.1,(1+AH218/100))))</f>
        <v>1.49868</v>
      </c>
      <c r="AS218" s="853">
        <f t="shared" si="62"/>
        <v>1.5136668</v>
      </c>
      <c r="AT218" s="853">
        <f t="shared" si="66"/>
        <v>1.559076804</v>
      </c>
      <c r="AU218" s="853">
        <f t="shared" si="66"/>
        <v>1.6058491081200001</v>
      </c>
      <c r="AV218" s="853">
        <f t="shared" si="66"/>
        <v>1.6540245813636001</v>
      </c>
      <c r="AW218" s="624">
        <f t="shared" si="63"/>
        <v>7.8312972934835994</v>
      </c>
      <c r="AX218" s="719">
        <f t="shared" si="64"/>
        <v>20.346316688707713</v>
      </c>
      <c r="AY218" s="900">
        <v>0.77</v>
      </c>
      <c r="AZ218" s="839">
        <v>122.22999999999999</v>
      </c>
      <c r="BA218" s="839">
        <v>-1.69</v>
      </c>
      <c r="BB218" s="839">
        <v>11.469999999999999</v>
      </c>
      <c r="BC218" s="839">
        <v>34.19</v>
      </c>
      <c r="BE218" s="597">
        <v>2010</v>
      </c>
      <c r="BF218" s="865">
        <f t="shared" si="65"/>
        <v>0</v>
      </c>
      <c r="BG218" s="849">
        <v>1.2</v>
      </c>
    </row>
    <row r="219" spans="1:59" ht="11.25" customHeight="1" x14ac:dyDescent="0.2">
      <c r="A219" s="831" t="s">
        <v>1320</v>
      </c>
      <c r="B219" s="842" t="s">
        <v>1321</v>
      </c>
      <c r="C219" s="898" t="s">
        <v>112</v>
      </c>
      <c r="D219" s="898" t="s">
        <v>4296</v>
      </c>
      <c r="E219" s="705">
        <v>10</v>
      </c>
      <c r="F219" s="1139">
        <v>408</v>
      </c>
      <c r="G219" s="1139" t="s">
        <v>106</v>
      </c>
      <c r="H219" s="1139" t="s">
        <v>106</v>
      </c>
      <c r="I219" s="841">
        <v>88.7</v>
      </c>
      <c r="J219" s="624">
        <f t="shared" si="52"/>
        <v>1.8038331454340473</v>
      </c>
      <c r="K219" s="844">
        <v>0.4</v>
      </c>
      <c r="L219" s="854">
        <v>4</v>
      </c>
      <c r="M219" s="615">
        <f t="shared" si="53"/>
        <v>1.6</v>
      </c>
      <c r="N219" s="837" t="s">
        <v>603</v>
      </c>
      <c r="O219" s="706">
        <v>0.3</v>
      </c>
      <c r="P219" s="1028">
        <v>43894</v>
      </c>
      <c r="Q219" s="1028">
        <v>43909</v>
      </c>
      <c r="R219" s="615">
        <f t="shared" si="54"/>
        <v>33.33333333333335</v>
      </c>
      <c r="S219" s="673">
        <f>IF(INDEX(Historical!$D$7:$D$1257,MATCH(B219,Historical!$B$7:$B$1281,0))=0,"n/a",(INDEX(Historical!$C$7:$C$1259,MATCH(B219,Historical!$B$7:$B$1281,0))/INDEX(Historical!$D$7:$D$1257,MATCH(B219,Historical!$B$7:$B$1281,0))-1)*100)</f>
        <v>33.33333333333335</v>
      </c>
      <c r="T219" s="673">
        <f>IF(INDEX(Historical!$F$7:$F$1250,MATCH(B219,Historical!$B$7:$B$1281,0))=0,"n/a",((INDEX(Historical!$C$7:$C$1259,MATCH(B219,Historical!$B$7:$B$1281,0))/INDEX(Historical!$F$7:$F$1250,MATCH(B219,Historical!$B$7:$B$1281,0)))^(1/3)-1)*100)</f>
        <v>40.653554766783742</v>
      </c>
      <c r="U219" s="673">
        <f>IF(INDEX(Historical!$H$7:$H$1250,MATCH(B219,Historical!$B$7:$B$1281,0))=0,"n/a",((INDEX(Historical!$C$7:$C$1259,MATCH(B219,Historical!$B$7:$B$1281,0))/INDEX(Historical!$H$7:$H$1250,MATCH(B219,Historical!$B$7:$B$1281,0)))^(1/5)-1)*100)</f>
        <v>30.360557926275344</v>
      </c>
      <c r="V219" s="673">
        <f>IF(INDEX(Historical!$O$7:$O$1250,MATCH(B219,Historical!$B$7:$B$1281,0))=0,"n/a",((INDEX(Historical!$C$7:$C$1259,MATCH(B219,Historical!$B$7:$B$1281,0))/INDEX(Historical!$O$7:$O$1250,MATCH(B219,Historical!$B$7:$B$1281,0)))^(1/10)-1)*100)</f>
        <v>19.926363113816482</v>
      </c>
      <c r="W219" s="674">
        <f t="shared" si="55"/>
        <v>1.5236376930832918</v>
      </c>
      <c r="X219" s="675">
        <f t="shared" si="56"/>
        <v>0.86744451217929552</v>
      </c>
      <c r="Y219" s="634"/>
      <c r="Z219" s="624">
        <f t="shared" si="57"/>
        <v>45.070422535211272</v>
      </c>
      <c r="AA219" s="853">
        <f t="shared" si="58"/>
        <v>24.985915492957748</v>
      </c>
      <c r="AB219" s="854">
        <v>12</v>
      </c>
      <c r="AC219" s="833">
        <v>3.55</v>
      </c>
      <c r="AD219" s="833">
        <v>1.64</v>
      </c>
      <c r="AE219" s="833">
        <v>0.77</v>
      </c>
      <c r="AF219" s="833">
        <v>75.14</v>
      </c>
      <c r="AG219" s="834">
        <v>436.00000000000006</v>
      </c>
      <c r="AH219" s="833">
        <v>-4.7</v>
      </c>
      <c r="AI219" s="833">
        <v>22.67</v>
      </c>
      <c r="AJ219" s="833">
        <v>35</v>
      </c>
      <c r="AK219" s="833">
        <v>15</v>
      </c>
      <c r="AL219" s="845">
        <v>3280</v>
      </c>
      <c r="AM219" s="839">
        <v>2.5</v>
      </c>
      <c r="AN219" s="833">
        <v>8.3800000000000008</v>
      </c>
      <c r="AO219" s="711">
        <f t="shared" si="59"/>
        <v>7.178475578751641</v>
      </c>
      <c r="AP219" s="712">
        <f t="shared" si="60"/>
        <v>32.164391071709389</v>
      </c>
      <c r="AQ219" s="855">
        <f t="shared" si="61"/>
        <v>813.46512191297529</v>
      </c>
      <c r="AR219" s="624">
        <f>INDEX(Historical!$C$7:$C$1259,MATCH(B219,Historical!$B$7:$B$1281,0))*IF(AH219="n/a",1.03,IF(AH219&lt;0,1.01,IF(AH219&gt;10,1.1,(1+AH219/100))))</f>
        <v>1.6160000000000001</v>
      </c>
      <c r="AS219" s="853">
        <f t="shared" si="62"/>
        <v>1.7776000000000003</v>
      </c>
      <c r="AT219" s="853">
        <f t="shared" si="66"/>
        <v>1.9553600000000004</v>
      </c>
      <c r="AU219" s="853">
        <f t="shared" si="66"/>
        <v>2.1508960000000008</v>
      </c>
      <c r="AV219" s="853">
        <f t="shared" si="66"/>
        <v>2.365985600000001</v>
      </c>
      <c r="AW219" s="624">
        <f t="shared" si="63"/>
        <v>9.8658416000000031</v>
      </c>
      <c r="AX219" s="719">
        <f t="shared" si="64"/>
        <v>11.122707553551299</v>
      </c>
      <c r="AY219" s="900">
        <v>1.51</v>
      </c>
      <c r="AZ219" s="839">
        <v>292.64999999999998</v>
      </c>
      <c r="BA219" s="839">
        <v>-7.39</v>
      </c>
      <c r="BB219" s="839">
        <v>6.15</v>
      </c>
      <c r="BC219" s="839">
        <v>21.9</v>
      </c>
      <c r="BE219" s="597">
        <v>2011</v>
      </c>
      <c r="BF219" s="865">
        <f t="shared" si="65"/>
        <v>0</v>
      </c>
      <c r="BG219" s="849">
        <v>8.9</v>
      </c>
    </row>
    <row r="220" spans="1:59" ht="11.25" customHeight="1" x14ac:dyDescent="0.2">
      <c r="A220" s="838" t="s">
        <v>710</v>
      </c>
      <c r="B220" s="842" t="s">
        <v>711</v>
      </c>
      <c r="C220" s="898" t="s">
        <v>128</v>
      </c>
      <c r="D220" s="898" t="s">
        <v>191</v>
      </c>
      <c r="E220" s="705">
        <v>21</v>
      </c>
      <c r="F220" s="1139">
        <v>165</v>
      </c>
      <c r="G220" s="1139" t="s">
        <v>106</v>
      </c>
      <c r="H220" s="1139" t="s">
        <v>106</v>
      </c>
      <c r="I220" s="841">
        <v>51.18</v>
      </c>
      <c r="J220" s="624">
        <f t="shared" si="52"/>
        <v>2.9699101211410706</v>
      </c>
      <c r="K220" s="844">
        <v>0.38</v>
      </c>
      <c r="L220" s="854">
        <v>4</v>
      </c>
      <c r="M220" s="615">
        <f t="shared" si="53"/>
        <v>1.52</v>
      </c>
      <c r="N220" s="837" t="s">
        <v>135</v>
      </c>
      <c r="O220" s="706">
        <v>0.375</v>
      </c>
      <c r="P220" s="606">
        <v>44252</v>
      </c>
      <c r="Q220" s="606">
        <v>44265</v>
      </c>
      <c r="R220" s="615">
        <f t="shared" si="54"/>
        <v>1.3333333333333344</v>
      </c>
      <c r="S220" s="673">
        <f>IF(INDEX(Historical!$D$7:$D$1257,MATCH(B220,Historical!$B$7:$B$1281,0))=0,"n/a",(INDEX(Historical!$C$7:$C$1259,MATCH(B220,Historical!$B$7:$B$1281,0))/INDEX(Historical!$D$7:$D$1257,MATCH(B220,Historical!$B$7:$B$1281,0))-1)*100)</f>
        <v>1.3513513513513598</v>
      </c>
      <c r="T220" s="673">
        <f>IF(INDEX(Historical!$F$7:$F$1250,MATCH(B220,Historical!$B$7:$B$1281,0))=0,"n/a",((INDEX(Historical!$C$7:$C$1259,MATCH(B220,Historical!$B$7:$B$1281,0))/INDEX(Historical!$F$7:$F$1250,MATCH(B220,Historical!$B$7:$B$1281,0)))^(1/3)-1)*100)</f>
        <v>1.3700332595566689</v>
      </c>
      <c r="U220" s="673">
        <f>IF(INDEX(Historical!$H$7:$H$1250,MATCH(B220,Historical!$B$7:$B$1281,0))=0,"n/a",((INDEX(Historical!$C$7:$C$1259,MATCH(B220,Historical!$B$7:$B$1281,0))/INDEX(Historical!$H$7:$H$1250,MATCH(B220,Historical!$B$7:$B$1281,0)))^(1/5)-1)*100)</f>
        <v>1.3894214014664508</v>
      </c>
      <c r="V220" s="673">
        <f>IF(INDEX(Historical!$O$7:$O$1250,MATCH(B220,Historical!$B$7:$B$1281,0))=0,"n/a",((INDEX(Historical!$C$7:$C$1259,MATCH(B220,Historical!$B$7:$B$1281,0))/INDEX(Historical!$O$7:$O$1250,MATCH(B220,Historical!$B$7:$B$1281,0)))^(1/10)-1)*100)</f>
        <v>11.612317403390438</v>
      </c>
      <c r="W220" s="674">
        <f t="shared" si="55"/>
        <v>0.11965065655721592</v>
      </c>
      <c r="X220" s="675">
        <f t="shared" si="56"/>
        <v>0.13894214014664508</v>
      </c>
      <c r="Y220" s="637"/>
      <c r="Z220" s="624">
        <f t="shared" si="57"/>
        <v>41.643835616438359</v>
      </c>
      <c r="AA220" s="853">
        <f t="shared" si="58"/>
        <v>14.021917808219179</v>
      </c>
      <c r="AB220" s="854">
        <v>12</v>
      </c>
      <c r="AC220" s="833">
        <v>3.65</v>
      </c>
      <c r="AD220" s="833">
        <v>3.42</v>
      </c>
      <c r="AE220" s="833">
        <v>0.98</v>
      </c>
      <c r="AF220" s="833">
        <v>2.9</v>
      </c>
      <c r="AG220" s="833">
        <v>23.1</v>
      </c>
      <c r="AH220" s="833">
        <v>16.900000000000002</v>
      </c>
      <c r="AI220" s="833">
        <v>5.82</v>
      </c>
      <c r="AJ220" s="833">
        <v>10</v>
      </c>
      <c r="AK220" s="833">
        <v>4.07</v>
      </c>
      <c r="AL220" s="845">
        <v>2540</v>
      </c>
      <c r="AM220" s="839">
        <v>0.89999999999999991</v>
      </c>
      <c r="AN220" s="833">
        <v>0.38</v>
      </c>
      <c r="AO220" s="711">
        <f t="shared" si="59"/>
        <v>-9.662586285611658</v>
      </c>
      <c r="AP220" s="712">
        <f t="shared" si="60"/>
        <v>4.3593315226075209</v>
      </c>
      <c r="AQ220" s="855">
        <f t="shared" si="61"/>
        <v>34.434720455420063</v>
      </c>
      <c r="AR220" s="624">
        <f>INDEX(Historical!$C$7:$C$1259,MATCH(B220,Historical!$B$7:$B$1281,0))*IF(AH220="n/a",1.03,IF(AH220&lt;0,1.01,IF(AH220&gt;10,1.1,(1+AH220/100))))</f>
        <v>1.6500000000000001</v>
      </c>
      <c r="AS220" s="853">
        <f t="shared" si="62"/>
        <v>1.7460300000000002</v>
      </c>
      <c r="AT220" s="853">
        <f t="shared" si="66"/>
        <v>1.817093421</v>
      </c>
      <c r="AU220" s="853">
        <f t="shared" si="66"/>
        <v>1.8910491232347</v>
      </c>
      <c r="AV220" s="853">
        <f t="shared" si="66"/>
        <v>1.9680148225503522</v>
      </c>
      <c r="AW220" s="624">
        <f t="shared" si="63"/>
        <v>9.0721873667850517</v>
      </c>
      <c r="AX220" s="719">
        <f t="shared" si="64"/>
        <v>17.726040185199398</v>
      </c>
      <c r="AY220" s="900">
        <v>1.22</v>
      </c>
      <c r="AZ220" s="839">
        <v>315.93</v>
      </c>
      <c r="BA220" s="839">
        <v>-19.84</v>
      </c>
      <c r="BB220" s="839">
        <v>-7.08</v>
      </c>
      <c r="BC220" s="839">
        <v>4.78</v>
      </c>
      <c r="BE220" s="597">
        <v>2001</v>
      </c>
      <c r="BF220" s="865">
        <f t="shared" si="65"/>
        <v>2</v>
      </c>
      <c r="BG220" s="849">
        <v>10.5</v>
      </c>
    </row>
    <row r="221" spans="1:59" ht="11.25" customHeight="1" x14ac:dyDescent="0.2">
      <c r="A221" s="831" t="s">
        <v>1503</v>
      </c>
      <c r="B221" s="842" t="s">
        <v>1504</v>
      </c>
      <c r="C221" s="898" t="s">
        <v>108</v>
      </c>
      <c r="D221" s="898" t="s">
        <v>4266</v>
      </c>
      <c r="E221" s="705">
        <v>11</v>
      </c>
      <c r="F221" s="1139">
        <v>323</v>
      </c>
      <c r="G221" s="1139" t="s">
        <v>37</v>
      </c>
      <c r="H221" s="1139" t="s">
        <v>37</v>
      </c>
      <c r="I221" s="841">
        <v>14.12</v>
      </c>
      <c r="J221" s="624">
        <f t="shared" si="52"/>
        <v>5.3824362606232299</v>
      </c>
      <c r="K221" s="844">
        <v>0.19</v>
      </c>
      <c r="L221" s="854">
        <v>4</v>
      </c>
      <c r="M221" s="615">
        <f t="shared" si="53"/>
        <v>0.76</v>
      </c>
      <c r="N221" s="837" t="s">
        <v>107</v>
      </c>
      <c r="O221" s="706">
        <v>0.18</v>
      </c>
      <c r="P221" s="904">
        <v>43866</v>
      </c>
      <c r="Q221" s="904">
        <v>43875</v>
      </c>
      <c r="R221" s="615">
        <f t="shared" si="54"/>
        <v>5.5555555555555607</v>
      </c>
      <c r="S221" s="673">
        <f>IF(INDEX(Historical!$D$7:$D$1257,MATCH(B221,Historical!$B$7:$B$1281,0))=0,"n/a",(INDEX(Historical!$C$7:$C$1259,MATCH(B221,Historical!$B$7:$B$1281,0))/INDEX(Historical!$D$7:$D$1257,MATCH(B221,Historical!$B$7:$B$1281,0))-1)*100)</f>
        <v>5.555555555555558</v>
      </c>
      <c r="T221" s="673">
        <f>IF(INDEX(Historical!$F$7:$F$1250,MATCH(B221,Historical!$B$7:$B$1281,0))=0,"n/a",((INDEX(Historical!$C$7:$C$1259,MATCH(B221,Historical!$B$7:$B$1281,0))/INDEX(Historical!$F$7:$F$1250,MATCH(B221,Historical!$B$7:$B$1281,0)))^(1/3)-1)*100)</f>
        <v>5.8955896063723312</v>
      </c>
      <c r="U221" s="673">
        <f>IF(INDEX(Historical!$H$7:$H$1250,MATCH(B221,Historical!$B$7:$B$1281,0))=0,"n/a",((INDEX(Historical!$C$7:$C$1259,MATCH(B221,Historical!$B$7:$B$1281,0))/INDEX(Historical!$H$7:$H$1250,MATCH(B221,Historical!$B$7:$B$1281,0)))^(1/5)-1)*100)</f>
        <v>6.2980048262344379</v>
      </c>
      <c r="V221" s="673">
        <f>IF(INDEX(Historical!$O$7:$O$1250,MATCH(B221,Historical!$B$7:$B$1281,0))=0,"n/a",((INDEX(Historical!$C$7:$C$1259,MATCH(B221,Historical!$B$7:$B$1281,0))/INDEX(Historical!$O$7:$O$1250,MATCH(B221,Historical!$B$7:$B$1281,0)))^(1/10)-1)*100)</f>
        <v>6.629005847852576</v>
      </c>
      <c r="W221" s="674">
        <f t="shared" si="55"/>
        <v>0.95006777347686855</v>
      </c>
      <c r="X221" s="675">
        <f t="shared" si="56"/>
        <v>0.68456574198200415</v>
      </c>
      <c r="Y221" s="634"/>
      <c r="Z221" s="624">
        <f t="shared" si="57"/>
        <v>126.66666666666669</v>
      </c>
      <c r="AA221" s="853">
        <f t="shared" si="58"/>
        <v>23.533333333333331</v>
      </c>
      <c r="AB221" s="854">
        <v>12</v>
      </c>
      <c r="AC221" s="833">
        <v>0.6</v>
      </c>
      <c r="AD221" s="833">
        <v>3.39</v>
      </c>
      <c r="AE221" s="833">
        <v>4.1500000000000004</v>
      </c>
      <c r="AF221" s="833">
        <v>1.17</v>
      </c>
      <c r="AG221" s="833">
        <v>4.2</v>
      </c>
      <c r="AH221" s="833">
        <v>2.4</v>
      </c>
      <c r="AI221" s="833">
        <v>-0.98</v>
      </c>
      <c r="AJ221" s="833">
        <v>9.1999999999999993</v>
      </c>
      <c r="AK221" s="833">
        <v>7.0000000000000009</v>
      </c>
      <c r="AL221" s="845">
        <v>1800</v>
      </c>
      <c r="AM221" s="839">
        <v>0.4</v>
      </c>
      <c r="AN221" s="833">
        <v>0.34</v>
      </c>
      <c r="AO221" s="711">
        <f t="shared" si="59"/>
        <v>-11.852892246475664</v>
      </c>
      <c r="AP221" s="712">
        <f t="shared" si="60"/>
        <v>11.680441086857668</v>
      </c>
      <c r="AQ221" s="855">
        <f t="shared" si="61"/>
        <v>10.62248113893185</v>
      </c>
      <c r="AR221" s="624">
        <f>INDEX(Historical!$C$7:$C$1259,MATCH(B221,Historical!$B$7:$B$1281,0))*IF(AH221="n/a",1.03,IF(AH221&lt;0,1.01,IF(AH221&gt;10,1.1,(1+AH221/100))))</f>
        <v>0.77824000000000004</v>
      </c>
      <c r="AS221" s="853">
        <f t="shared" si="62"/>
        <v>0.78602240000000001</v>
      </c>
      <c r="AT221" s="853">
        <f t="shared" si="66"/>
        <v>0.84104396800000003</v>
      </c>
      <c r="AU221" s="853">
        <f t="shared" si="66"/>
        <v>0.89991704576000009</v>
      </c>
      <c r="AV221" s="853">
        <f t="shared" si="66"/>
        <v>0.96291123896320019</v>
      </c>
      <c r="AW221" s="624">
        <f t="shared" si="63"/>
        <v>4.2681346527232007</v>
      </c>
      <c r="AX221" s="719">
        <f t="shared" si="64"/>
        <v>30.22758252636828</v>
      </c>
      <c r="AY221" s="900">
        <v>0.66</v>
      </c>
      <c r="AZ221" s="839">
        <v>65.73</v>
      </c>
      <c r="BA221" s="839">
        <v>-7.35</v>
      </c>
      <c r="BB221" s="839">
        <v>6.0600000000000005</v>
      </c>
      <c r="BC221" s="839">
        <v>27.35</v>
      </c>
      <c r="BE221" s="597">
        <v>2010</v>
      </c>
      <c r="BF221" s="865">
        <f t="shared" si="65"/>
        <v>0</v>
      </c>
      <c r="BG221" s="849">
        <v>0.5</v>
      </c>
    </row>
    <row r="222" spans="1:59" ht="11.25" customHeight="1" x14ac:dyDescent="0.2">
      <c r="A222" s="838" t="s">
        <v>706</v>
      </c>
      <c r="B222" s="842" t="s">
        <v>707</v>
      </c>
      <c r="C222" s="898" t="s">
        <v>131</v>
      </c>
      <c r="D222" s="898" t="s">
        <v>4263</v>
      </c>
      <c r="E222" s="705">
        <v>17</v>
      </c>
      <c r="F222" s="1139">
        <v>230</v>
      </c>
      <c r="G222" s="1139" t="s">
        <v>37</v>
      </c>
      <c r="H222" s="1139" t="s">
        <v>37</v>
      </c>
      <c r="I222" s="841">
        <v>58.48</v>
      </c>
      <c r="J222" s="624">
        <f t="shared" si="52"/>
        <v>4.2407660738714092</v>
      </c>
      <c r="K222" s="844">
        <v>0.62</v>
      </c>
      <c r="L222" s="854">
        <v>4</v>
      </c>
      <c r="M222" s="615">
        <f t="shared" si="53"/>
        <v>2.48</v>
      </c>
      <c r="N222" s="837" t="s">
        <v>318</v>
      </c>
      <c r="O222" s="706">
        <v>0.6</v>
      </c>
      <c r="P222" s="606">
        <v>44267</v>
      </c>
      <c r="Q222" s="606">
        <v>44286</v>
      </c>
      <c r="R222" s="615">
        <f t="shared" si="54"/>
        <v>3.3333333333333366</v>
      </c>
      <c r="S222" s="673">
        <f>IF(INDEX(Historical!$D$7:$D$1257,MATCH(B222,Historical!$B$7:$B$1281,0))=0,"n/a",(INDEX(Historical!$C$7:$C$1259,MATCH(B222,Historical!$B$7:$B$1281,0))/INDEX(Historical!$D$7:$D$1257,MATCH(B222,Historical!$B$7:$B$1281,0))-1)*100)</f>
        <v>4.3478260869565188</v>
      </c>
      <c r="T222" s="673">
        <f>IF(INDEX(Historical!$F$7:$F$1250,MATCH(B222,Historical!$B$7:$B$1281,0))=0,"n/a",((INDEX(Historical!$C$7:$C$1259,MATCH(B222,Historical!$B$7:$B$1281,0))/INDEX(Historical!$F$7:$F$1250,MATCH(B222,Historical!$B$7:$B$1281,0)))^(1/3)-1)*100)</f>
        <v>4.5515917149420382</v>
      </c>
      <c r="U222" s="673">
        <f>IF(INDEX(Historical!$H$7:$H$1250,MATCH(B222,Historical!$B$7:$B$1281,0))=0,"n/a",((INDEX(Historical!$C$7:$C$1259,MATCH(B222,Historical!$B$7:$B$1281,0))/INDEX(Historical!$H$7:$H$1250,MATCH(B222,Historical!$B$7:$B$1281,0)))^(1/5)-1)*100)</f>
        <v>4.5639552591273169</v>
      </c>
      <c r="V222" s="673">
        <f>IF(INDEX(Historical!$O$7:$O$1250,MATCH(B222,Historical!$B$7:$B$1281,0))=0,"n/a",((INDEX(Historical!$C$7:$C$1259,MATCH(B222,Historical!$B$7:$B$1281,0))/INDEX(Historical!$O$7:$O$1250,MATCH(B222,Historical!$B$7:$B$1281,0)))^(1/10)-1)*100)</f>
        <v>5.8442410876291984</v>
      </c>
      <c r="W222" s="674">
        <f t="shared" si="55"/>
        <v>0.78093206469323662</v>
      </c>
      <c r="X222" s="675" t="str">
        <f t="shared" si="56"/>
        <v>n/a</v>
      </c>
      <c r="Y222" s="637"/>
      <c r="Z222" s="624">
        <f t="shared" si="57"/>
        <v>81.311475409836063</v>
      </c>
      <c r="AA222" s="853">
        <f t="shared" si="58"/>
        <v>19.173770491803278</v>
      </c>
      <c r="AB222" s="854">
        <v>12</v>
      </c>
      <c r="AC222" s="833">
        <v>3.05</v>
      </c>
      <c r="AD222" s="833">
        <v>3.75</v>
      </c>
      <c r="AE222" s="833">
        <v>2.5</v>
      </c>
      <c r="AF222" s="833">
        <v>1.45</v>
      </c>
      <c r="AG222" s="833">
        <v>7.5</v>
      </c>
      <c r="AH222" s="833">
        <v>-23.1</v>
      </c>
      <c r="AI222" s="833">
        <v>5.6000000000000005</v>
      </c>
      <c r="AJ222" s="833">
        <v>-0.89999999999999991</v>
      </c>
      <c r="AK222" s="833">
        <v>5.2200000000000006</v>
      </c>
      <c r="AL222" s="845">
        <v>3000</v>
      </c>
      <c r="AM222" s="839">
        <v>0.89999999999999991</v>
      </c>
      <c r="AN222" s="833">
        <v>1.17</v>
      </c>
      <c r="AO222" s="711">
        <f t="shared" si="59"/>
        <v>-10.369049158804552</v>
      </c>
      <c r="AP222" s="712">
        <f t="shared" si="60"/>
        <v>8.8047213329987262</v>
      </c>
      <c r="AQ222" s="855">
        <f t="shared" si="61"/>
        <v>11.159479454050359</v>
      </c>
      <c r="AR222" s="624">
        <f>INDEX(Historical!$C$7:$C$1259,MATCH(B222,Historical!$B$7:$B$1281,0))*IF(AH222="n/a",1.03,IF(AH222&lt;0,1.01,IF(AH222&gt;10,1.1,(1+AH222/100))))</f>
        <v>2.4239999999999999</v>
      </c>
      <c r="AS222" s="853">
        <f t="shared" si="62"/>
        <v>2.5597440000000002</v>
      </c>
      <c r="AT222" s="853">
        <f t="shared" si="66"/>
        <v>2.6933626368000003</v>
      </c>
      <c r="AU222" s="853">
        <f t="shared" si="66"/>
        <v>2.8339561664409603</v>
      </c>
      <c r="AV222" s="853">
        <f t="shared" si="66"/>
        <v>2.9818886783291783</v>
      </c>
      <c r="AW222" s="624">
        <f t="shared" si="63"/>
        <v>13.492951481570138</v>
      </c>
      <c r="AX222" s="719">
        <f t="shared" si="64"/>
        <v>23.072762451385326</v>
      </c>
      <c r="AY222" s="900">
        <v>0.43</v>
      </c>
      <c r="AZ222" s="839">
        <v>29.78</v>
      </c>
      <c r="BA222" s="839">
        <v>-25.53</v>
      </c>
      <c r="BB222" s="839">
        <v>2.86</v>
      </c>
      <c r="BC222" s="839">
        <v>5.66</v>
      </c>
      <c r="BE222" s="597">
        <v>2005</v>
      </c>
      <c r="BF222" s="865">
        <f t="shared" si="65"/>
        <v>1</v>
      </c>
      <c r="BG222" s="849">
        <v>2.5</v>
      </c>
    </row>
    <row r="223" spans="1:59" ht="11.25" customHeight="1" x14ac:dyDescent="0.2">
      <c r="A223" s="831" t="s">
        <v>708</v>
      </c>
      <c r="B223" s="842" t="s">
        <v>709</v>
      </c>
      <c r="C223" s="898" t="s">
        <v>108</v>
      </c>
      <c r="D223" s="898" t="s">
        <v>4273</v>
      </c>
      <c r="E223" s="705">
        <v>23</v>
      </c>
      <c r="F223" s="1139">
        <v>152</v>
      </c>
      <c r="G223" s="1139" t="s">
        <v>37</v>
      </c>
      <c r="H223" s="1139" t="s">
        <v>37</v>
      </c>
      <c r="I223" s="841">
        <v>25.54</v>
      </c>
      <c r="J223" s="624">
        <f t="shared" si="52"/>
        <v>4.0720438527799532</v>
      </c>
      <c r="K223" s="851">
        <v>0.26</v>
      </c>
      <c r="L223" s="854">
        <v>4</v>
      </c>
      <c r="M223" s="615">
        <f t="shared" si="53"/>
        <v>1.04</v>
      </c>
      <c r="N223" s="837" t="s">
        <v>139</v>
      </c>
      <c r="O223" s="707">
        <v>0.25</v>
      </c>
      <c r="P223" s="606">
        <v>44210</v>
      </c>
      <c r="Q223" s="606">
        <v>44228</v>
      </c>
      <c r="R223" s="615">
        <f t="shared" si="54"/>
        <v>4.0000000000000036</v>
      </c>
      <c r="S223" s="673">
        <f>IF(INDEX(Historical!$D$7:$D$1257,MATCH(B223,Historical!$B$7:$B$1281,0))=0,"n/a",(INDEX(Historical!$C$7:$C$1259,MATCH(B223,Historical!$B$7:$B$1281,0))/INDEX(Historical!$D$7:$D$1257,MATCH(B223,Historical!$B$7:$B$1281,0))-1)*100)</f>
        <v>4.1666666666666741</v>
      </c>
      <c r="T223" s="673">
        <f>IF(INDEX(Historical!$F$7:$F$1250,MATCH(B223,Historical!$B$7:$B$1281,0))=0,"n/a",((INDEX(Historical!$C$7:$C$1259,MATCH(B223,Historical!$B$7:$B$1281,0))/INDEX(Historical!$F$7:$F$1250,MATCH(B223,Historical!$B$7:$B$1281,0)))^(1/3)-1)*100)</f>
        <v>4.8856515226023856</v>
      </c>
      <c r="U223" s="673">
        <f>IF(INDEX(Historical!$H$7:$H$1250,MATCH(B223,Historical!$B$7:$B$1281,0))=0,"n/a",((INDEX(Historical!$C$7:$C$1259,MATCH(B223,Historical!$B$7:$B$1281,0))/INDEX(Historical!$H$7:$H$1250,MATCH(B223,Historical!$B$7:$B$1281,0)))^(1/5)-1)*100)</f>
        <v>4.0488368204407488</v>
      </c>
      <c r="V223" s="673">
        <f>IF(INDEX(Historical!$O$7:$O$1250,MATCH(B223,Historical!$B$7:$B$1281,0))=0,"n/a",((INDEX(Historical!$C$7:$C$1259,MATCH(B223,Historical!$B$7:$B$1281,0))/INDEX(Historical!$O$7:$O$1250,MATCH(B223,Historical!$B$7:$B$1281,0)))^(1/10)-1)*100)</f>
        <v>3.9505022818565383</v>
      </c>
      <c r="W223" s="674">
        <f t="shared" si="55"/>
        <v>1.0248916546728326</v>
      </c>
      <c r="X223" s="675">
        <f t="shared" si="56"/>
        <v>0.40488368204407488</v>
      </c>
      <c r="Y223" s="633"/>
      <c r="Z223" s="624">
        <f t="shared" si="57"/>
        <v>51.741293532338318</v>
      </c>
      <c r="AA223" s="853">
        <f t="shared" si="58"/>
        <v>12.706467661691542</v>
      </c>
      <c r="AB223" s="854">
        <v>12</v>
      </c>
      <c r="AC223" s="833">
        <v>2.0099999999999998</v>
      </c>
      <c r="AD223" s="833" t="s">
        <v>136</v>
      </c>
      <c r="AE223" s="833">
        <v>3.58</v>
      </c>
      <c r="AF223" s="833">
        <v>1.0900000000000001</v>
      </c>
      <c r="AG223" s="833">
        <v>7.9</v>
      </c>
      <c r="AH223" s="833">
        <v>3.4000000000000004</v>
      </c>
      <c r="AI223" s="833" t="s">
        <v>136</v>
      </c>
      <c r="AJ223" s="833">
        <v>10</v>
      </c>
      <c r="AK223" s="833" t="s">
        <v>136</v>
      </c>
      <c r="AL223" s="845">
        <v>209.35</v>
      </c>
      <c r="AM223" s="839">
        <v>3.9</v>
      </c>
      <c r="AN223" s="833">
        <v>0</v>
      </c>
      <c r="AO223" s="711">
        <f t="shared" si="59"/>
        <v>-4.5855869884708405</v>
      </c>
      <c r="AP223" s="712">
        <f t="shared" si="60"/>
        <v>8.120880673220702</v>
      </c>
      <c r="AQ223" s="855">
        <f t="shared" si="61"/>
        <v>-21.542510445340788</v>
      </c>
      <c r="AR223" s="624">
        <f>INDEX(Historical!$C$7:$C$1259,MATCH(B223,Historical!$B$7:$B$1281,0))*IF(AH223="n/a",1.03,IF(AH223&lt;0,1.01,IF(AH223&gt;10,1.1,(1+AH223/100))))</f>
        <v>1.034</v>
      </c>
      <c r="AS223" s="853">
        <f t="shared" si="62"/>
        <v>1.0650200000000001</v>
      </c>
      <c r="AT223" s="853">
        <f t="shared" si="66"/>
        <v>1.0969706000000001</v>
      </c>
      <c r="AU223" s="853">
        <f t="shared" si="66"/>
        <v>1.1298797180000002</v>
      </c>
      <c r="AV223" s="853">
        <f t="shared" si="66"/>
        <v>1.1637761095400003</v>
      </c>
      <c r="AW223" s="624">
        <f t="shared" si="63"/>
        <v>5.4896464275400012</v>
      </c>
      <c r="AX223" s="719">
        <f t="shared" si="64"/>
        <v>21.494308643461242</v>
      </c>
      <c r="AY223" s="900">
        <v>0.52</v>
      </c>
      <c r="AZ223" s="839">
        <v>20.47</v>
      </c>
      <c r="BA223" s="839">
        <v>-25.1</v>
      </c>
      <c r="BB223" s="839">
        <v>-0.67</v>
      </c>
      <c r="BC223" s="839">
        <v>0.16</v>
      </c>
      <c r="BE223" s="597">
        <v>2000</v>
      </c>
      <c r="BF223" s="865">
        <f t="shared" si="65"/>
        <v>2</v>
      </c>
      <c r="BG223" s="849">
        <v>0.89999999999999991</v>
      </c>
    </row>
    <row r="224" spans="1:59" ht="11.25" customHeight="1" x14ac:dyDescent="0.2">
      <c r="A224" s="838" t="s">
        <v>717</v>
      </c>
      <c r="B224" s="842" t="s">
        <v>718</v>
      </c>
      <c r="C224" s="898" t="s">
        <v>128</v>
      </c>
      <c r="D224" s="898" t="s">
        <v>4288</v>
      </c>
      <c r="E224" s="705">
        <v>18</v>
      </c>
      <c r="F224" s="1139">
        <v>194</v>
      </c>
      <c r="G224" s="1139" t="s">
        <v>106</v>
      </c>
      <c r="H224" s="1139" t="s">
        <v>106</v>
      </c>
      <c r="I224" s="841">
        <v>33.58</v>
      </c>
      <c r="J224" s="624">
        <f t="shared" si="52"/>
        <v>3.0970815961882074</v>
      </c>
      <c r="K224" s="844">
        <v>0.26</v>
      </c>
      <c r="L224" s="854">
        <v>4</v>
      </c>
      <c r="M224" s="615">
        <f t="shared" si="53"/>
        <v>1.04</v>
      </c>
      <c r="N224" s="837" t="s">
        <v>119</v>
      </c>
      <c r="O224" s="706">
        <v>0.25</v>
      </c>
      <c r="P224" s="606">
        <v>44056</v>
      </c>
      <c r="Q224" s="606">
        <v>44071</v>
      </c>
      <c r="R224" s="615">
        <f t="shared" si="54"/>
        <v>4.0000000000000036</v>
      </c>
      <c r="S224" s="673">
        <f>IF(INDEX(Historical!$D$7:$D$1257,MATCH(B224,Historical!$B$7:$B$1281,0))=0,"n/a",(INDEX(Historical!$C$7:$C$1259,MATCH(B224,Historical!$B$7:$B$1281,0))/INDEX(Historical!$D$7:$D$1257,MATCH(B224,Historical!$B$7:$B$1281,0))-1)*100)</f>
        <v>4.081632653061229</v>
      </c>
      <c r="T224" s="673">
        <f>IF(INDEX(Historical!$F$7:$F$1250,MATCH(B224,Historical!$B$7:$B$1281,0))=0,"n/a",((INDEX(Historical!$C$7:$C$1259,MATCH(B224,Historical!$B$7:$B$1281,0))/INDEX(Historical!$F$7:$F$1250,MATCH(B224,Historical!$B$7:$B$1281,0)))^(1/3)-1)*100)</f>
        <v>4.2603601458844453</v>
      </c>
      <c r="U224" s="673">
        <f>IF(INDEX(Historical!$H$7:$H$1250,MATCH(B224,Historical!$B$7:$B$1281,0))=0,"n/a",((INDEX(Historical!$C$7:$C$1259,MATCH(B224,Historical!$B$7:$B$1281,0))/INDEX(Historical!$H$7:$H$1250,MATCH(B224,Historical!$B$7:$B$1281,0)))^(1/5)-1)*100)</f>
        <v>4.4617420086995985</v>
      </c>
      <c r="V224" s="673">
        <f>IF(INDEX(Historical!$O$7:$O$1250,MATCH(B224,Historical!$B$7:$B$1281,0))=0,"n/a",((INDEX(Historical!$C$7:$C$1259,MATCH(B224,Historical!$B$7:$B$1281,0))/INDEX(Historical!$O$7:$O$1250,MATCH(B224,Historical!$B$7:$B$1281,0)))^(1/10)-1)*100)</f>
        <v>5.1043881142521119</v>
      </c>
      <c r="W224" s="674">
        <f t="shared" si="55"/>
        <v>0.87409928650249724</v>
      </c>
      <c r="X224" s="675">
        <f t="shared" si="56"/>
        <v>0.43742568712741164</v>
      </c>
      <c r="Y224" s="638"/>
      <c r="Z224" s="624">
        <f t="shared" si="57"/>
        <v>36.363636363636367</v>
      </c>
      <c r="AA224" s="853">
        <f t="shared" si="58"/>
        <v>11.741258741258742</v>
      </c>
      <c r="AB224" s="854">
        <v>7</v>
      </c>
      <c r="AC224" s="833">
        <v>2.86</v>
      </c>
      <c r="AD224" s="833" t="s">
        <v>136</v>
      </c>
      <c r="AE224" s="833">
        <v>0.9</v>
      </c>
      <c r="AF224" s="833">
        <v>1.19</v>
      </c>
      <c r="AG224" s="833" t="s">
        <v>136</v>
      </c>
      <c r="AH224" s="833">
        <v>55.000000000000007</v>
      </c>
      <c r="AI224" s="833" t="s">
        <v>136</v>
      </c>
      <c r="AJ224" s="833">
        <v>10.199999999999999</v>
      </c>
      <c r="AK224" s="833" t="s">
        <v>136</v>
      </c>
      <c r="AL224" s="845">
        <v>260.11</v>
      </c>
      <c r="AM224" s="839">
        <v>2.5</v>
      </c>
      <c r="AN224" s="833">
        <v>7.0000000000000007E-2</v>
      </c>
      <c r="AO224" s="711">
        <f t="shared" si="59"/>
        <v>-4.1824351363709358</v>
      </c>
      <c r="AP224" s="712">
        <f t="shared" si="60"/>
        <v>7.5588236048878059</v>
      </c>
      <c r="AQ224" s="855">
        <f t="shared" si="61"/>
        <v>-21.197580685480911</v>
      </c>
      <c r="AR224" s="624">
        <f>INDEX(Historical!$C$7:$C$1259,MATCH(B224,Historical!$B$7:$B$1281,0))*IF(AH224="n/a",1.03,IF(AH224&lt;0,1.01,IF(AH224&gt;10,1.1,(1+AH224/100))))</f>
        <v>1.1220000000000001</v>
      </c>
      <c r="AS224" s="853">
        <f t="shared" si="62"/>
        <v>1.1556600000000001</v>
      </c>
      <c r="AT224" s="853">
        <f t="shared" si="66"/>
        <v>1.1903298000000002</v>
      </c>
      <c r="AU224" s="853">
        <f t="shared" si="66"/>
        <v>1.2260396940000002</v>
      </c>
      <c r="AV224" s="853">
        <f t="shared" si="66"/>
        <v>1.2628208848200002</v>
      </c>
      <c r="AW224" s="624">
        <f t="shared" si="63"/>
        <v>5.9568503788200005</v>
      </c>
      <c r="AX224" s="719">
        <f t="shared" si="64"/>
        <v>17.739280461048246</v>
      </c>
      <c r="AY224" s="900">
        <v>0.55000000000000004</v>
      </c>
      <c r="AZ224" s="839">
        <v>17.690000000000001</v>
      </c>
      <c r="BA224" s="839">
        <v>-12.709999999999999</v>
      </c>
      <c r="BB224" s="839">
        <v>-3.95</v>
      </c>
      <c r="BC224" s="839">
        <v>-4.87</v>
      </c>
      <c r="BE224" s="597">
        <v>2003</v>
      </c>
      <c r="BF224" s="865">
        <f t="shared" si="65"/>
        <v>1</v>
      </c>
      <c r="BG224" s="849" t="s">
        <v>136</v>
      </c>
    </row>
    <row r="225" spans="1:59" ht="11.25" customHeight="1" x14ac:dyDescent="0.2">
      <c r="A225" s="838" t="s">
        <v>714</v>
      </c>
      <c r="B225" s="842" t="s">
        <v>715</v>
      </c>
      <c r="C225" s="898" t="s">
        <v>131</v>
      </c>
      <c r="D225" s="898" t="s">
        <v>4264</v>
      </c>
      <c r="E225" s="705">
        <v>14</v>
      </c>
      <c r="F225" s="1139">
        <v>264</v>
      </c>
      <c r="G225" s="1139" t="s">
        <v>37</v>
      </c>
      <c r="H225" s="1139" t="s">
        <v>37</v>
      </c>
      <c r="I225" s="841">
        <v>29.27</v>
      </c>
      <c r="J225" s="624">
        <f t="shared" si="52"/>
        <v>5.5005124701059112</v>
      </c>
      <c r="K225" s="844">
        <v>0.40250000000000002</v>
      </c>
      <c r="L225" s="854">
        <v>4</v>
      </c>
      <c r="M225" s="615">
        <f t="shared" si="53"/>
        <v>1.61</v>
      </c>
      <c r="N225" s="837" t="s">
        <v>716</v>
      </c>
      <c r="O225" s="706">
        <v>0.38750000000000001</v>
      </c>
      <c r="P225" s="606">
        <v>44113</v>
      </c>
      <c r="Q225" s="606">
        <v>44134</v>
      </c>
      <c r="R225" s="615">
        <f t="shared" si="54"/>
        <v>3.8709677419354875</v>
      </c>
      <c r="S225" s="673">
        <f>IF(INDEX(Historical!$D$7:$D$1257,MATCH(B225,Historical!$B$7:$B$1281,0))=0,"n/a",(INDEX(Historical!$C$7:$C$1259,MATCH(B225,Historical!$B$7:$B$1281,0))/INDEX(Historical!$D$7:$D$1257,MATCH(B225,Historical!$B$7:$B$1281,0))-1)*100)</f>
        <v>5.5649241146711548</v>
      </c>
      <c r="T225" s="673">
        <f>IF(INDEX(Historical!$F$7:$F$1250,MATCH(B225,Historical!$B$7:$B$1281,0))=0,"n/a",((INDEX(Historical!$C$7:$C$1259,MATCH(B225,Historical!$B$7:$B$1281,0))/INDEX(Historical!$F$7:$F$1250,MATCH(B225,Historical!$B$7:$B$1281,0)))^(1/3)-1)*100)</f>
        <v>8.0681090218852844</v>
      </c>
      <c r="U225" s="673">
        <f>IF(INDEX(Historical!$H$7:$H$1250,MATCH(B225,Historical!$B$7:$B$1281,0))=0,"n/a",((INDEX(Historical!$C$7:$C$1259,MATCH(B225,Historical!$B$7:$B$1281,0))/INDEX(Historical!$H$7:$H$1250,MATCH(B225,Historical!$B$7:$B$1281,0)))^(1/5)-1)*100)</f>
        <v>8.8323721455281667</v>
      </c>
      <c r="V225" s="673">
        <f>IF(INDEX(Historical!$O$7:$O$1250,MATCH(B225,Historical!$B$7:$B$1281,0))=0,"n/a",((INDEX(Historical!$C$7:$C$1259,MATCH(B225,Historical!$B$7:$B$1281,0))/INDEX(Historical!$O$7:$O$1250,MATCH(B225,Historical!$B$7:$B$1281,0)))^(1/10)-1)*100)</f>
        <v>7.9984776077196784</v>
      </c>
      <c r="W225" s="674">
        <f t="shared" si="55"/>
        <v>1.1042566571673165</v>
      </c>
      <c r="X225" s="675">
        <f t="shared" si="56"/>
        <v>4.9068734141823152</v>
      </c>
      <c r="Y225" s="843"/>
      <c r="Z225" s="624" t="str">
        <f t="shared" si="57"/>
        <v>n/a</v>
      </c>
      <c r="AA225" s="853" t="str">
        <f t="shared" si="58"/>
        <v>n/a</v>
      </c>
      <c r="AB225" s="854">
        <v>12</v>
      </c>
      <c r="AC225" s="833">
        <v>-0.97</v>
      </c>
      <c r="AD225" s="833" t="s">
        <v>136</v>
      </c>
      <c r="AE225" s="833">
        <v>2.79</v>
      </c>
      <c r="AF225" s="833">
        <v>1.62</v>
      </c>
      <c r="AG225" s="833">
        <v>-5.2</v>
      </c>
      <c r="AH225" s="833">
        <v>1.7999999999999998</v>
      </c>
      <c r="AI225" s="833">
        <v>6.5</v>
      </c>
      <c r="AJ225" s="833">
        <v>1.7999999999999998</v>
      </c>
      <c r="AK225" s="833">
        <v>2.1</v>
      </c>
      <c r="AL225" s="845">
        <v>5890</v>
      </c>
      <c r="AM225" s="839">
        <v>0.1</v>
      </c>
      <c r="AN225" s="833">
        <v>0.95</v>
      </c>
      <c r="AO225" s="711" t="str">
        <f t="shared" si="59"/>
        <v>n/a</v>
      </c>
      <c r="AP225" s="712">
        <f t="shared" si="60"/>
        <v>14.332884615634079</v>
      </c>
      <c r="AQ225" s="855" t="str">
        <f t="shared" si="61"/>
        <v>n/a</v>
      </c>
      <c r="AR225" s="624">
        <f>INDEX(Historical!$C$7:$C$1259,MATCH(B225,Historical!$B$7:$B$1281,0))*IF(AH225="n/a",1.03,IF(AH225&lt;0,1.01,IF(AH225&gt;10,1.1,(1+AH225/100))))</f>
        <v>1.59317</v>
      </c>
      <c r="AS225" s="853">
        <f t="shared" si="62"/>
        <v>1.6967260499999999</v>
      </c>
      <c r="AT225" s="853">
        <f t="shared" si="66"/>
        <v>1.7323572970499996</v>
      </c>
      <c r="AU225" s="853">
        <f t="shared" si="66"/>
        <v>1.7687368002880495</v>
      </c>
      <c r="AV225" s="853">
        <f t="shared" si="66"/>
        <v>1.8058802730940984</v>
      </c>
      <c r="AW225" s="624">
        <f t="shared" si="63"/>
        <v>8.5968704204321469</v>
      </c>
      <c r="AX225" s="719">
        <f t="shared" si="64"/>
        <v>29.370927299050724</v>
      </c>
      <c r="AY225" s="900">
        <v>0.68</v>
      </c>
      <c r="AZ225" s="839">
        <v>27.229999999999997</v>
      </c>
      <c r="BA225" s="839">
        <v>-33.78</v>
      </c>
      <c r="BB225" s="839">
        <v>-6.7100000000000009</v>
      </c>
      <c r="BC225" s="839">
        <v>-7.5399999999999991</v>
      </c>
      <c r="BE225" s="597">
        <v>2007</v>
      </c>
      <c r="BF225" s="865">
        <f t="shared" si="65"/>
        <v>1</v>
      </c>
      <c r="BG225" s="849">
        <v>-1.7999999999999998</v>
      </c>
    </row>
    <row r="226" spans="1:59" s="744" customFormat="1" ht="11.25" customHeight="1" x14ac:dyDescent="0.2">
      <c r="A226" s="726" t="s">
        <v>719</v>
      </c>
      <c r="B226" s="751" t="s">
        <v>720</v>
      </c>
      <c r="C226" s="898" t="s">
        <v>4254</v>
      </c>
      <c r="D226" s="898" t="s">
        <v>4255</v>
      </c>
      <c r="E226" s="727">
        <v>18</v>
      </c>
      <c r="F226" s="1139">
        <v>185</v>
      </c>
      <c r="G226" s="1138" t="s">
        <v>37</v>
      </c>
      <c r="H226" s="1138" t="s">
        <v>37</v>
      </c>
      <c r="I226" s="728">
        <v>37.14</v>
      </c>
      <c r="J226" s="729">
        <f t="shared" si="52"/>
        <v>7.215939687668282</v>
      </c>
      <c r="K226" s="730">
        <v>0.67</v>
      </c>
      <c r="L226" s="731">
        <v>4</v>
      </c>
      <c r="M226" s="732">
        <f t="shared" si="53"/>
        <v>2.68</v>
      </c>
      <c r="N226" s="733" t="s">
        <v>107</v>
      </c>
      <c r="O226" s="734">
        <v>0.66</v>
      </c>
      <c r="P226" s="1105">
        <v>43768</v>
      </c>
      <c r="Q226" s="1105">
        <v>43784</v>
      </c>
      <c r="R226" s="732">
        <f t="shared" si="54"/>
        <v>1.5151515151515165</v>
      </c>
      <c r="S226" s="673">
        <f>IF(INDEX(Historical!$D$7:$D$1257,MATCH(B226,Historical!$B$7:$B$1281,0))=0,"n/a",(INDEX(Historical!$C$7:$C$1259,MATCH(B226,Historical!$B$7:$B$1281,0))/INDEX(Historical!$D$7:$D$1257,MATCH(B226,Historical!$B$7:$B$1281,0))-1)*100)</f>
        <v>1.132075471698113</v>
      </c>
      <c r="T226" s="673">
        <f>IF(INDEX(Historical!$F$7:$F$1250,MATCH(B226,Historical!$B$7:$B$1281,0))=0,"n/a",((INDEX(Historical!$C$7:$C$1259,MATCH(B226,Historical!$B$7:$B$1281,0))/INDEX(Historical!$F$7:$F$1250,MATCH(B226,Historical!$B$7:$B$1281,0)))^(1/3)-1)*100)</f>
        <v>1.8045118456897269</v>
      </c>
      <c r="U226" s="673">
        <f>IF(INDEX(Historical!$H$7:$H$1250,MATCH(B226,Historical!$B$7:$B$1281,0))=0,"n/a",((INDEX(Historical!$C$7:$C$1259,MATCH(B226,Historical!$B$7:$B$1281,0))/INDEX(Historical!$H$7:$H$1250,MATCH(B226,Historical!$B$7:$B$1281,0)))^(1/5)-1)*100)</f>
        <v>4.2163023453511306</v>
      </c>
      <c r="V226" s="673">
        <f>IF(INDEX(Historical!$O$7:$O$1250,MATCH(B226,Historical!$B$7:$B$1281,0))=0,"n/a",((INDEX(Historical!$C$7:$C$1259,MATCH(B226,Historical!$B$7:$B$1281,0))/INDEX(Historical!$O$7:$O$1250,MATCH(B226,Historical!$B$7:$B$1281,0)))^(1/10)-1)*100)</f>
        <v>6.940306055850165</v>
      </c>
      <c r="W226" s="674">
        <f t="shared" si="55"/>
        <v>0.60750956966762282</v>
      </c>
      <c r="X226" s="675" t="str">
        <f t="shared" si="56"/>
        <v>n/a</v>
      </c>
      <c r="Y226" s="899" t="s">
        <v>4588</v>
      </c>
      <c r="Z226" s="729">
        <f t="shared" si="57"/>
        <v>400</v>
      </c>
      <c r="AA226" s="736">
        <f t="shared" si="58"/>
        <v>55.432835820895519</v>
      </c>
      <c r="AB226" s="731">
        <v>12</v>
      </c>
      <c r="AC226" s="737">
        <v>0.67</v>
      </c>
      <c r="AD226" s="737">
        <v>3.6</v>
      </c>
      <c r="AE226" s="737">
        <v>9.48</v>
      </c>
      <c r="AF226" s="737">
        <v>2.2999999999999998</v>
      </c>
      <c r="AG226" s="737">
        <v>9.8000000000000007</v>
      </c>
      <c r="AH226" s="737">
        <v>14.399999999999999</v>
      </c>
      <c r="AI226" s="737">
        <v>3.58</v>
      </c>
      <c r="AJ226" s="737">
        <v>-2.5</v>
      </c>
      <c r="AK226" s="737">
        <v>15.8</v>
      </c>
      <c r="AL226" s="738">
        <v>8460</v>
      </c>
      <c r="AM226" s="739">
        <v>0.3</v>
      </c>
      <c r="AN226" s="737">
        <v>1.38</v>
      </c>
      <c r="AO226" s="740">
        <f t="shared" si="59"/>
        <v>-44.000593787876106</v>
      </c>
      <c r="AP226" s="741">
        <f t="shared" si="60"/>
        <v>11.432242033019413</v>
      </c>
      <c r="AQ226" s="742">
        <f t="shared" si="61"/>
        <v>138.04343430751334</v>
      </c>
      <c r="AR226" s="624">
        <f>INDEX(Historical!$C$7:$C$1259,MATCH(B226,Historical!$B$7:$B$1281,0))*IF(AH226="n/a",1.03,IF(AH226&lt;0,1.01,IF(AH226&gt;10,1.1,(1+AH226/100))))</f>
        <v>2.9480000000000004</v>
      </c>
      <c r="AS226" s="736">
        <f t="shared" si="62"/>
        <v>3.0535384000000008</v>
      </c>
      <c r="AT226" s="736">
        <f t="shared" si="66"/>
        <v>3.3588922400000012</v>
      </c>
      <c r="AU226" s="736">
        <f t="shared" si="66"/>
        <v>3.6947814640000014</v>
      </c>
      <c r="AV226" s="736">
        <f t="shared" si="66"/>
        <v>4.0642596104000015</v>
      </c>
      <c r="AW226" s="729">
        <f t="shared" si="63"/>
        <v>17.119471714400007</v>
      </c>
      <c r="AX226" s="743">
        <f t="shared" si="64"/>
        <v>46.094431110393124</v>
      </c>
      <c r="AY226" s="901">
        <v>0.97</v>
      </c>
      <c r="AZ226" s="739">
        <v>178.62</v>
      </c>
      <c r="BA226" s="739">
        <v>-16.84</v>
      </c>
      <c r="BB226" s="739">
        <v>1.0900000000000001</v>
      </c>
      <c r="BC226" s="739">
        <v>12.86</v>
      </c>
      <c r="BD226" s="875"/>
      <c r="BE226" s="597">
        <v>2003</v>
      </c>
      <c r="BF226" s="865">
        <f t="shared" si="65"/>
        <v>1</v>
      </c>
      <c r="BG226" s="793">
        <v>4</v>
      </c>
    </row>
    <row r="227" spans="1:59" ht="11.25" customHeight="1" x14ac:dyDescent="0.2">
      <c r="A227" s="838" t="s">
        <v>721</v>
      </c>
      <c r="B227" s="842" t="s">
        <v>722</v>
      </c>
      <c r="C227" s="898" t="s">
        <v>178</v>
      </c>
      <c r="D227" s="898" t="s">
        <v>4271</v>
      </c>
      <c r="E227" s="705">
        <v>18</v>
      </c>
      <c r="F227" s="1139">
        <v>187</v>
      </c>
      <c r="G227" s="1139" t="s">
        <v>37</v>
      </c>
      <c r="H227" s="1139" t="s">
        <v>37</v>
      </c>
      <c r="I227" s="841">
        <v>44.29</v>
      </c>
      <c r="J227" s="624">
        <f t="shared" si="52"/>
        <v>8.4443440957326708</v>
      </c>
      <c r="K227" s="844">
        <v>0.93500000000000005</v>
      </c>
      <c r="L227" s="854">
        <v>4</v>
      </c>
      <c r="M227" s="615">
        <f t="shared" si="53"/>
        <v>3.74</v>
      </c>
      <c r="N227" s="837" t="s">
        <v>107</v>
      </c>
      <c r="O227" s="706">
        <v>0.91500000000000004</v>
      </c>
      <c r="P227" s="904">
        <v>43854</v>
      </c>
      <c r="Q227" s="904">
        <v>43874</v>
      </c>
      <c r="R227" s="615">
        <f t="shared" si="54"/>
        <v>2.1857923497267775</v>
      </c>
      <c r="S227" s="673">
        <f>IF(INDEX(Historical!$D$7:$D$1257,MATCH(B227,Historical!$B$7:$B$1281,0))=0,"n/a",(INDEX(Historical!$C$7:$C$1259,MATCH(B227,Historical!$B$7:$B$1281,0))/INDEX(Historical!$D$7:$D$1257,MATCH(B227,Historical!$B$7:$B$1281,0))-1)*100)</f>
        <v>5.9490084985835745</v>
      </c>
      <c r="T227" s="673">
        <f>IF(INDEX(Historical!$F$7:$F$1250,MATCH(B227,Historical!$B$7:$B$1281,0))=0,"n/a",((INDEX(Historical!$C$7:$C$1259,MATCH(B227,Historical!$B$7:$B$1281,0))/INDEX(Historical!$F$7:$F$1250,MATCH(B227,Historical!$B$7:$B$1281,0)))^(1/3)-1)*100)</f>
        <v>11.199004528465784</v>
      </c>
      <c r="U227" s="673">
        <f>IF(INDEX(Historical!$H$7:$H$1250,MATCH(B227,Historical!$B$7:$B$1281,0))=0,"n/a",((INDEX(Historical!$C$7:$C$1259,MATCH(B227,Historical!$B$7:$B$1281,0))/INDEX(Historical!$H$7:$H$1250,MATCH(B227,Historical!$B$7:$B$1281,0)))^(1/5)-1)*100)</f>
        <v>9.0066682324992051</v>
      </c>
      <c r="V227" s="673">
        <f>IF(INDEX(Historical!$O$7:$O$1250,MATCH(B227,Historical!$B$7:$B$1281,0))=0,"n/a",((INDEX(Historical!$C$7:$C$1259,MATCH(B227,Historical!$B$7:$B$1281,0))/INDEX(Historical!$O$7:$O$1250,MATCH(B227,Historical!$B$7:$B$1281,0)))^(1/10)-1)*100)</f>
        <v>16.753967694688797</v>
      </c>
      <c r="W227" s="674">
        <f t="shared" si="55"/>
        <v>0.53758419477879404</v>
      </c>
      <c r="X227" s="675">
        <f t="shared" si="56"/>
        <v>0.59646809486749708</v>
      </c>
      <c r="Y227" s="843"/>
      <c r="Z227" s="624">
        <f t="shared" si="57"/>
        <v>257.93103448275866</v>
      </c>
      <c r="AA227" s="853">
        <f t="shared" si="58"/>
        <v>30.544827586206896</v>
      </c>
      <c r="AB227" s="854">
        <v>12</v>
      </c>
      <c r="AC227" s="833">
        <v>1.45</v>
      </c>
      <c r="AD227" s="833" t="s">
        <v>136</v>
      </c>
      <c r="AE227" s="833">
        <v>2.29</v>
      </c>
      <c r="AF227" s="833">
        <v>3.29</v>
      </c>
      <c r="AG227" s="834">
        <v>10.299999999999999</v>
      </c>
      <c r="AH227" s="833">
        <v>10.7</v>
      </c>
      <c r="AI227" s="833">
        <v>14.63</v>
      </c>
      <c r="AJ227" s="833">
        <v>15.1</v>
      </c>
      <c r="AK227" s="833">
        <v>-1.6</v>
      </c>
      <c r="AL227" s="845">
        <v>19750</v>
      </c>
      <c r="AM227" s="839">
        <v>0.59</v>
      </c>
      <c r="AN227" s="834">
        <v>2.3199999999999998</v>
      </c>
      <c r="AO227" s="711">
        <f t="shared" si="59"/>
        <v>-13.09381525797502</v>
      </c>
      <c r="AP227" s="712">
        <f t="shared" si="60"/>
        <v>17.451012328231876</v>
      </c>
      <c r="AQ227" s="855">
        <f t="shared" si="61"/>
        <v>111.33699550835412</v>
      </c>
      <c r="AR227" s="624">
        <f>INDEX(Historical!$C$7:$C$1259,MATCH(B227,Historical!$B$7:$B$1281,0))*IF(AH227="n/a",1.03,IF(AH227&lt;0,1.01,IF(AH227&gt;10,1.1,(1+AH227/100))))</f>
        <v>4.1140000000000008</v>
      </c>
      <c r="AS227" s="853">
        <f t="shared" si="62"/>
        <v>4.5254000000000012</v>
      </c>
      <c r="AT227" s="853">
        <f t="shared" ref="AT227:AV246" si="67">IF($AK227="n/a",1.03*AS227,IF($AK227&lt;0,1.01*AS227,IF($AK227&gt;10,1.1*AS227,(1+$AK227/100)*AS227)))</f>
        <v>4.5706540000000011</v>
      </c>
      <c r="AU227" s="853">
        <f t="shared" si="67"/>
        <v>4.6163605400000014</v>
      </c>
      <c r="AV227" s="853">
        <f t="shared" si="67"/>
        <v>4.6625241454000017</v>
      </c>
      <c r="AW227" s="624">
        <f t="shared" si="63"/>
        <v>22.488938685400008</v>
      </c>
      <c r="AX227" s="719">
        <f t="shared" si="64"/>
        <v>50.776560590200972</v>
      </c>
      <c r="AY227" s="900">
        <v>2.0099999999999998</v>
      </c>
      <c r="AZ227" s="839">
        <v>264.23</v>
      </c>
      <c r="BA227" s="839">
        <v>-41.3</v>
      </c>
      <c r="BB227" s="839">
        <v>5.29</v>
      </c>
      <c r="BC227" s="839">
        <v>30.209999999999997</v>
      </c>
      <c r="BE227" s="597">
        <v>2003</v>
      </c>
      <c r="BF227" s="865">
        <f t="shared" si="65"/>
        <v>1</v>
      </c>
      <c r="BG227" s="849">
        <v>2.8000000000000003</v>
      </c>
    </row>
    <row r="228" spans="1:59" ht="11.25" customHeight="1" x14ac:dyDescent="0.2">
      <c r="A228" s="831" t="s">
        <v>1509</v>
      </c>
      <c r="B228" s="842" t="s">
        <v>1510</v>
      </c>
      <c r="C228" s="898" t="s">
        <v>4277</v>
      </c>
      <c r="D228" s="898" t="s">
        <v>518</v>
      </c>
      <c r="E228" s="705">
        <v>12</v>
      </c>
      <c r="F228" s="1139">
        <v>305</v>
      </c>
      <c r="G228" s="1139" t="s">
        <v>37</v>
      </c>
      <c r="H228" s="1139" t="s">
        <v>37</v>
      </c>
      <c r="I228" s="841">
        <v>68.73</v>
      </c>
      <c r="J228" s="624">
        <f t="shared" si="52"/>
        <v>4.0739124108831657</v>
      </c>
      <c r="K228" s="844">
        <v>0.7</v>
      </c>
      <c r="L228" s="854">
        <v>4</v>
      </c>
      <c r="M228" s="615">
        <f t="shared" si="53"/>
        <v>2.8</v>
      </c>
      <c r="N228" s="837" t="s">
        <v>1511</v>
      </c>
      <c r="O228" s="706">
        <v>0.65</v>
      </c>
      <c r="P228" s="606">
        <v>44264</v>
      </c>
      <c r="Q228" s="606">
        <v>44294</v>
      </c>
      <c r="R228" s="615">
        <f t="shared" si="54"/>
        <v>7.6923076923076819</v>
      </c>
      <c r="S228" s="673">
        <f>IF(INDEX(Historical!$D$7:$D$1257,MATCH(B228,Historical!$B$7:$B$1281,0))=0,"n/a",(INDEX(Historical!$C$7:$C$1259,MATCH(B228,Historical!$B$7:$B$1281,0))/INDEX(Historical!$D$7:$D$1257,MATCH(B228,Historical!$B$7:$B$1281,0))-1)*100)</f>
        <v>1.9607843137255054</v>
      </c>
      <c r="T228" s="673">
        <f>IF(INDEX(Historical!$F$7:$F$1250,MATCH(B228,Historical!$B$7:$B$1281,0))=0,"n/a",((INDEX(Historical!$C$7:$C$1259,MATCH(B228,Historical!$B$7:$B$1281,0))/INDEX(Historical!$F$7:$F$1250,MATCH(B228,Historical!$B$7:$B$1281,0)))^(1/3)-1)*100)</f>
        <v>5.7264270346431223</v>
      </c>
      <c r="U228" s="673">
        <f>IF(INDEX(Historical!$H$7:$H$1250,MATCH(B228,Historical!$B$7:$B$1281,0))=0,"n/a",((INDEX(Historical!$C$7:$C$1259,MATCH(B228,Historical!$B$7:$B$1281,0))/INDEX(Historical!$H$7:$H$1250,MATCH(B228,Historical!$B$7:$B$1281,0)))^(1/5)-1)*100)</f>
        <v>5.387395206178347</v>
      </c>
      <c r="V228" s="673">
        <f>IF(INDEX(Historical!$O$7:$O$1250,MATCH(B228,Historical!$B$7:$B$1281,0))=0,"n/a",((INDEX(Historical!$C$7:$C$1259,MATCH(B228,Historical!$B$7:$B$1281,0))/INDEX(Historical!$O$7:$O$1250,MATCH(B228,Historical!$B$7:$B$1281,0)))^(1/10)-1)*100)</f>
        <v>13.237743997702346</v>
      </c>
      <c r="W228" s="674">
        <f t="shared" si="55"/>
        <v>0.40697230639249621</v>
      </c>
      <c r="X228" s="675" t="str">
        <f t="shared" si="56"/>
        <v>n/a</v>
      </c>
      <c r="Y228" s="646" t="s">
        <v>4573</v>
      </c>
      <c r="Z228" s="624">
        <f t="shared" si="57"/>
        <v>64.073226544622415</v>
      </c>
      <c r="AA228" s="853">
        <f t="shared" si="58"/>
        <v>15.727688787185356</v>
      </c>
      <c r="AB228" s="854">
        <v>12</v>
      </c>
      <c r="AC228" s="833">
        <v>4.37</v>
      </c>
      <c r="AD228" s="833">
        <v>1.61</v>
      </c>
      <c r="AE228" s="833">
        <v>1.1100000000000001</v>
      </c>
      <c r="AF228" s="833">
        <v>4.83</v>
      </c>
      <c r="AG228" s="833">
        <v>35.699999999999996</v>
      </c>
      <c r="AH228" s="833">
        <v>-27.900000000000002</v>
      </c>
      <c r="AI228" s="833">
        <v>7.75</v>
      </c>
      <c r="AJ228" s="833">
        <v>-0.4</v>
      </c>
      <c r="AK228" s="833">
        <v>9.8000000000000007</v>
      </c>
      <c r="AL228" s="845">
        <v>14650</v>
      </c>
      <c r="AM228" s="839">
        <v>0.1</v>
      </c>
      <c r="AN228" s="833">
        <v>1.88</v>
      </c>
      <c r="AO228" s="711">
        <f t="shared" si="59"/>
        <v>-6.266381170123843</v>
      </c>
      <c r="AP228" s="712">
        <f t="shared" si="60"/>
        <v>9.4613076170615127</v>
      </c>
      <c r="AQ228" s="855">
        <f t="shared" si="61"/>
        <v>83.744674108279654</v>
      </c>
      <c r="AR228" s="624">
        <f>INDEX(Historical!$C$7:$C$1259,MATCH(B228,Historical!$B$7:$B$1281,0))*IF(AH228="n/a",1.03,IF(AH228&lt;0,1.01,IF(AH228&gt;10,1.1,(1+AH228/100))))</f>
        <v>2.6260000000000003</v>
      </c>
      <c r="AS228" s="853">
        <f t="shared" si="62"/>
        <v>2.8295150000000002</v>
      </c>
      <c r="AT228" s="853">
        <f t="shared" si="67"/>
        <v>3.1068074700000006</v>
      </c>
      <c r="AU228" s="853">
        <f t="shared" si="67"/>
        <v>3.4112746020600011</v>
      </c>
      <c r="AV228" s="853">
        <f t="shared" si="67"/>
        <v>3.7455795130618816</v>
      </c>
      <c r="AW228" s="624">
        <f t="shared" si="63"/>
        <v>15.719176585121884</v>
      </c>
      <c r="AX228" s="719">
        <f t="shared" si="64"/>
        <v>22.870910206782895</v>
      </c>
      <c r="AY228" s="900">
        <v>0.92</v>
      </c>
      <c r="AZ228" s="839">
        <v>54.449999999999996</v>
      </c>
      <c r="BA228" s="839">
        <v>-8.51</v>
      </c>
      <c r="BB228" s="839">
        <v>6.79</v>
      </c>
      <c r="BC228" s="839">
        <v>20.5</v>
      </c>
      <c r="BE228" s="597">
        <v>2010</v>
      </c>
      <c r="BF228" s="865">
        <f t="shared" si="65"/>
        <v>0</v>
      </c>
      <c r="BG228" s="849">
        <v>3.9</v>
      </c>
    </row>
    <row r="229" spans="1:59" ht="11.25" customHeight="1" x14ac:dyDescent="0.2">
      <c r="A229" s="831" t="s">
        <v>1516</v>
      </c>
      <c r="B229" s="842" t="s">
        <v>1517</v>
      </c>
      <c r="C229" s="898" t="s">
        <v>4127</v>
      </c>
      <c r="D229" s="898" t="s">
        <v>4302</v>
      </c>
      <c r="E229" s="705">
        <v>12</v>
      </c>
      <c r="F229" s="1139">
        <v>283</v>
      </c>
      <c r="G229" s="1139" t="s">
        <v>106</v>
      </c>
      <c r="H229" s="1139" t="s">
        <v>106</v>
      </c>
      <c r="I229" s="841">
        <v>64.510000000000005</v>
      </c>
      <c r="J229" s="624">
        <f t="shared" si="52"/>
        <v>1.4881413734304758</v>
      </c>
      <c r="K229" s="844">
        <v>0.24</v>
      </c>
      <c r="L229" s="854">
        <v>4</v>
      </c>
      <c r="M229" s="615">
        <f t="shared" si="53"/>
        <v>0.96</v>
      </c>
      <c r="N229" s="837" t="s">
        <v>283</v>
      </c>
      <c r="O229" s="706">
        <v>0.19</v>
      </c>
      <c r="P229" s="904">
        <v>43566</v>
      </c>
      <c r="Q229" s="904">
        <v>43580</v>
      </c>
      <c r="R229" s="615">
        <f t="shared" si="54"/>
        <v>26.315789473684205</v>
      </c>
      <c r="S229" s="673">
        <f>IF(INDEX(Historical!$D$7:$D$1257,MATCH(B229,Historical!$B$7:$B$1281,0))=0,"n/a",(INDEX(Historical!$C$7:$C$1259,MATCH(B229,Historical!$B$7:$B$1281,0))/INDEX(Historical!$D$7:$D$1257,MATCH(B229,Historical!$B$7:$B$1281,0))-1)*100)</f>
        <v>5.4945054945054972</v>
      </c>
      <c r="T229" s="673">
        <f>IF(INDEX(Historical!$F$7:$F$1250,MATCH(B229,Historical!$B$7:$B$1281,0))=0,"n/a",((INDEX(Historical!$C$7:$C$1259,MATCH(B229,Historical!$B$7:$B$1281,0))/INDEX(Historical!$F$7:$F$1250,MATCH(B229,Historical!$B$7:$B$1281,0)))^(1/3)-1)*100)</f>
        <v>10.064241629820891</v>
      </c>
      <c r="U229" s="673">
        <f>IF(INDEX(Historical!$H$7:$H$1250,MATCH(B229,Historical!$B$7:$B$1281,0))=0,"n/a",((INDEX(Historical!$C$7:$C$1259,MATCH(B229,Historical!$B$7:$B$1281,0))/INDEX(Historical!$H$7:$H$1250,MATCH(B229,Historical!$B$7:$B$1281,0)))^(1/5)-1)*100)</f>
        <v>10.98883056567086</v>
      </c>
      <c r="V229" s="673">
        <f>IF(INDEX(Historical!$O$7:$O$1250,MATCH(B229,Historical!$B$7:$B$1281,0))=0,"n/a",((INDEX(Historical!$C$7:$C$1259,MATCH(B229,Historical!$B$7:$B$1281,0))/INDEX(Historical!$O$7:$O$1250,MATCH(B229,Historical!$B$7:$B$1281,0)))^(1/10)-1)*100)</f>
        <v>16.983368811009349</v>
      </c>
      <c r="W229" s="674">
        <f t="shared" si="55"/>
        <v>0.64703479550814602</v>
      </c>
      <c r="X229" s="675">
        <f t="shared" si="56"/>
        <v>1.5925841399522984</v>
      </c>
      <c r="Y229" s="646" t="s">
        <v>4576</v>
      </c>
      <c r="Z229" s="624">
        <f t="shared" si="57"/>
        <v>29.09090909090909</v>
      </c>
      <c r="AA229" s="853">
        <f t="shared" si="58"/>
        <v>19.548484848484851</v>
      </c>
      <c r="AB229" s="854">
        <v>5</v>
      </c>
      <c r="AC229" s="833">
        <v>3.3</v>
      </c>
      <c r="AD229" s="833">
        <v>1.87</v>
      </c>
      <c r="AE229" s="833">
        <v>4.95</v>
      </c>
      <c r="AF229" s="833">
        <v>24.55</v>
      </c>
      <c r="AG229" s="833">
        <v>95</v>
      </c>
      <c r="AH229" s="833">
        <v>7.3999999999999995</v>
      </c>
      <c r="AI229" s="833">
        <v>7.3599999999999994</v>
      </c>
      <c r="AJ229" s="833">
        <v>6.9</v>
      </c>
      <c r="AK229" s="833">
        <v>10.6</v>
      </c>
      <c r="AL229" s="845">
        <v>195200</v>
      </c>
      <c r="AM229" s="839">
        <v>38.909999999999997</v>
      </c>
      <c r="AN229" s="833">
        <v>8.94</v>
      </c>
      <c r="AO229" s="711">
        <f t="shared" si="59"/>
        <v>-7.0715129093835145</v>
      </c>
      <c r="AP229" s="712">
        <f t="shared" si="60"/>
        <v>12.476971939101336</v>
      </c>
      <c r="AQ229" s="855">
        <f t="shared" si="61"/>
        <v>361.83946370539866</v>
      </c>
      <c r="AR229" s="624">
        <f>INDEX(Historical!$C$7:$C$1259,MATCH(B229,Historical!$B$7:$B$1281,0))*IF(AH229="n/a",1.03,IF(AH229&lt;0,1.01,IF(AH229&gt;10,1.1,(1+AH229/100))))</f>
        <v>1.03104</v>
      </c>
      <c r="AS229" s="853">
        <f t="shared" si="62"/>
        <v>1.1069245439999997</v>
      </c>
      <c r="AT229" s="853">
        <f t="shared" si="67"/>
        <v>1.2176169983999998</v>
      </c>
      <c r="AU229" s="853">
        <f t="shared" si="67"/>
        <v>1.33937869824</v>
      </c>
      <c r="AV229" s="853">
        <f t="shared" si="67"/>
        <v>1.4733165680640001</v>
      </c>
      <c r="AW229" s="624">
        <f t="shared" si="63"/>
        <v>6.1682768087039994</v>
      </c>
      <c r="AX229" s="719">
        <f t="shared" si="64"/>
        <v>9.5617374185459596</v>
      </c>
      <c r="AY229" s="900">
        <v>0.78</v>
      </c>
      <c r="AZ229" s="839">
        <v>62.45</v>
      </c>
      <c r="BA229" s="839">
        <v>-2.79</v>
      </c>
      <c r="BB229" s="839">
        <v>2.54</v>
      </c>
      <c r="BC229" s="839">
        <v>10.94</v>
      </c>
      <c r="BE229" s="597">
        <v>2010</v>
      </c>
      <c r="BF229" s="865">
        <f t="shared" si="65"/>
        <v>0</v>
      </c>
      <c r="BG229" s="849">
        <v>9.5</v>
      </c>
    </row>
    <row r="230" spans="1:59" ht="11.25" customHeight="1" x14ac:dyDescent="0.2">
      <c r="A230" s="831" t="s">
        <v>1534</v>
      </c>
      <c r="B230" s="842" t="s">
        <v>1535</v>
      </c>
      <c r="C230" s="898" t="s">
        <v>4127</v>
      </c>
      <c r="D230" s="898" t="s">
        <v>4260</v>
      </c>
      <c r="E230" s="705">
        <v>10</v>
      </c>
      <c r="F230" s="1139">
        <v>383</v>
      </c>
      <c r="G230" s="1139" t="s">
        <v>37</v>
      </c>
      <c r="H230" s="1139" t="s">
        <v>37</v>
      </c>
      <c r="I230" s="841">
        <v>91.07</v>
      </c>
      <c r="J230" s="624">
        <f t="shared" si="52"/>
        <v>2.7231799714505329</v>
      </c>
      <c r="K230" s="844">
        <v>0.62</v>
      </c>
      <c r="L230" s="854">
        <v>4</v>
      </c>
      <c r="M230" s="615">
        <f t="shared" si="53"/>
        <v>2.48</v>
      </c>
      <c r="N230" s="837" t="s">
        <v>640</v>
      </c>
      <c r="O230" s="706">
        <v>0.56000000000000005</v>
      </c>
      <c r="P230" s="904">
        <v>43599</v>
      </c>
      <c r="Q230" s="904">
        <v>43615</v>
      </c>
      <c r="R230" s="615">
        <f t="shared" si="54"/>
        <v>10.714285714285703</v>
      </c>
      <c r="S230" s="673">
        <f>IF(INDEX(Historical!$D$7:$D$1257,MATCH(B230,Historical!$B$7:$B$1281,0))=0,"n/a",(INDEX(Historical!$C$7:$C$1259,MATCH(B230,Historical!$B$7:$B$1281,0))/INDEX(Historical!$D$7:$D$1257,MATCH(B230,Historical!$B$7:$B$1281,0))-1)*100)</f>
        <v>2.4793388429751984</v>
      </c>
      <c r="T230" s="673">
        <f>IF(INDEX(Historical!$F$7:$F$1250,MATCH(B230,Historical!$B$7:$B$1281,0))=0,"n/a",((INDEX(Historical!$C$7:$C$1259,MATCH(B230,Historical!$B$7:$B$1281,0))/INDEX(Historical!$F$7:$F$1250,MATCH(B230,Historical!$B$7:$B$1281,0)))^(1/3)-1)*100)</f>
        <v>8.9055846181262268</v>
      </c>
      <c r="U230" s="673">
        <f>IF(INDEX(Historical!$H$7:$H$1250,MATCH(B230,Historical!$B$7:$B$1281,0))=0,"n/a",((INDEX(Historical!$C$7:$C$1259,MATCH(B230,Historical!$B$7:$B$1281,0))/INDEX(Historical!$H$7:$H$1250,MATCH(B230,Historical!$B$7:$B$1281,0)))^(1/5)-1)*100)</f>
        <v>9.1607069589288557</v>
      </c>
      <c r="V230" s="673">
        <f>IF(INDEX(Historical!$O$7:$O$1250,MATCH(B230,Historical!$B$7:$B$1281,0))=0,"n/a",((INDEX(Historical!$C$7:$C$1259,MATCH(B230,Historical!$B$7:$B$1281,0))/INDEX(Historical!$O$7:$O$1250,MATCH(B230,Historical!$B$7:$B$1281,0)))^(1/10)-1)*100)</f>
        <v>7.1773462536293131</v>
      </c>
      <c r="W230" s="674">
        <f t="shared" si="55"/>
        <v>1.2763362160905407</v>
      </c>
      <c r="X230" s="675">
        <f t="shared" si="56"/>
        <v>0.88083720758931305</v>
      </c>
      <c r="Y230" s="646" t="s">
        <v>4580</v>
      </c>
      <c r="Z230" s="624">
        <f t="shared" si="57"/>
        <v>84.64163822525596</v>
      </c>
      <c r="AA230" s="853">
        <f t="shared" si="58"/>
        <v>31.081911262798631</v>
      </c>
      <c r="AB230" s="854">
        <v>5</v>
      </c>
      <c r="AC230" s="833">
        <v>2.93</v>
      </c>
      <c r="AD230" s="833">
        <v>6.93</v>
      </c>
      <c r="AE230" s="833">
        <v>8.39</v>
      </c>
      <c r="AF230" s="833">
        <v>11.38</v>
      </c>
      <c r="AG230" s="833">
        <v>37.799999999999997</v>
      </c>
      <c r="AH230" s="833">
        <v>6.2</v>
      </c>
      <c r="AI230" s="833">
        <v>7.0000000000000009</v>
      </c>
      <c r="AJ230" s="833">
        <v>10.4</v>
      </c>
      <c r="AK230" s="833">
        <v>4.5</v>
      </c>
      <c r="AL230" s="845">
        <v>33340</v>
      </c>
      <c r="AM230" s="839">
        <v>10.6</v>
      </c>
      <c r="AN230" s="833">
        <v>0.28000000000000003</v>
      </c>
      <c r="AO230" s="711">
        <f t="shared" si="59"/>
        <v>-19.198024332419244</v>
      </c>
      <c r="AP230" s="712">
        <f t="shared" si="60"/>
        <v>11.883886930379388</v>
      </c>
      <c r="AQ230" s="855">
        <f t="shared" si="61"/>
        <v>296.4913619183194</v>
      </c>
      <c r="AR230" s="624">
        <f>INDEX(Historical!$C$7:$C$1259,MATCH(B230,Historical!$B$7:$B$1281,0))*IF(AH230="n/a",1.03,IF(AH230&lt;0,1.01,IF(AH230&gt;10,1.1,(1+AH230/100))))</f>
        <v>2.6337600000000001</v>
      </c>
      <c r="AS230" s="853">
        <f t="shared" si="62"/>
        <v>2.8181232000000001</v>
      </c>
      <c r="AT230" s="853">
        <f t="shared" si="67"/>
        <v>2.9449387439999999</v>
      </c>
      <c r="AU230" s="853">
        <f t="shared" si="67"/>
        <v>3.0774609874799999</v>
      </c>
      <c r="AV230" s="853">
        <f t="shared" si="67"/>
        <v>3.2159467319165995</v>
      </c>
      <c r="AW230" s="624">
        <f t="shared" si="63"/>
        <v>14.690229663396599</v>
      </c>
      <c r="AX230" s="719">
        <f t="shared" si="64"/>
        <v>16.130701288455693</v>
      </c>
      <c r="AY230" s="900">
        <v>0.89</v>
      </c>
      <c r="AZ230" s="839">
        <v>90.23</v>
      </c>
      <c r="BA230" s="839">
        <v>-8.8800000000000008</v>
      </c>
      <c r="BB230" s="839">
        <v>0.05</v>
      </c>
      <c r="BC230" s="839">
        <v>11.52</v>
      </c>
      <c r="BE230" s="597">
        <v>2011</v>
      </c>
      <c r="BF230" s="865">
        <f t="shared" si="65"/>
        <v>0</v>
      </c>
      <c r="BG230" s="849">
        <v>12.1</v>
      </c>
    </row>
    <row r="231" spans="1:59" ht="11.25" customHeight="1" x14ac:dyDescent="0.2">
      <c r="A231" s="831" t="s">
        <v>736</v>
      </c>
      <c r="B231" s="842" t="s">
        <v>737</v>
      </c>
      <c r="C231" s="898" t="s">
        <v>108</v>
      </c>
      <c r="D231" s="898" t="s">
        <v>4273</v>
      </c>
      <c r="E231" s="705">
        <v>23</v>
      </c>
      <c r="F231" s="1139">
        <v>150</v>
      </c>
      <c r="G231" s="1139" t="s">
        <v>37</v>
      </c>
      <c r="H231" s="1139" t="s">
        <v>37</v>
      </c>
      <c r="I231" s="841">
        <v>73.47</v>
      </c>
      <c r="J231" s="624">
        <f t="shared" si="52"/>
        <v>2.667755546481557</v>
      </c>
      <c r="K231" s="851">
        <v>0.49</v>
      </c>
      <c r="L231" s="854">
        <v>4</v>
      </c>
      <c r="M231" s="615">
        <f t="shared" si="53"/>
        <v>1.96</v>
      </c>
      <c r="N231" s="837" t="s">
        <v>163</v>
      </c>
      <c r="O231" s="707">
        <v>0.46</v>
      </c>
      <c r="P231" s="606">
        <v>44179</v>
      </c>
      <c r="Q231" s="606">
        <v>44200</v>
      </c>
      <c r="R231" s="615">
        <f t="shared" si="54"/>
        <v>6.5217391304347752</v>
      </c>
      <c r="S231" s="673">
        <f>IF(INDEX(Historical!$D$7:$D$1257,MATCH(B231,Historical!$B$7:$B$1281,0))=0,"n/a",(INDEX(Historical!$C$7:$C$1259,MATCH(B231,Historical!$B$7:$B$1281,0))/INDEX(Historical!$D$7:$D$1257,MATCH(B231,Historical!$B$7:$B$1281,0))-1)*100)</f>
        <v>12.195121951219523</v>
      </c>
      <c r="T231" s="673">
        <f>IF(INDEX(Historical!$F$7:$F$1250,MATCH(B231,Historical!$B$7:$B$1281,0))=0,"n/a",((INDEX(Historical!$C$7:$C$1259,MATCH(B231,Historical!$B$7:$B$1281,0))/INDEX(Historical!$F$7:$F$1250,MATCH(B231,Historical!$B$7:$B$1281,0)))^(1/3)-1)*100)</f>
        <v>10.601148866139919</v>
      </c>
      <c r="U231" s="673">
        <f>IF(INDEX(Historical!$H$7:$H$1250,MATCH(B231,Historical!$B$7:$B$1281,0))=0,"n/a",((INDEX(Historical!$C$7:$C$1259,MATCH(B231,Historical!$B$7:$B$1281,0))/INDEX(Historical!$H$7:$H$1250,MATCH(B231,Historical!$B$7:$B$1281,0)))^(1/5)-1)*100)</f>
        <v>11.039696228905482</v>
      </c>
      <c r="V231" s="673">
        <f>IF(INDEX(Historical!$O$7:$O$1250,MATCH(B231,Historical!$B$7:$B$1281,0))=0,"n/a",((INDEX(Historical!$C$7:$C$1259,MATCH(B231,Historical!$B$7:$B$1281,0))/INDEX(Historical!$O$7:$O$1250,MATCH(B231,Historical!$B$7:$B$1281,0)))^(1/10)-1)*100)</f>
        <v>11.491719463882077</v>
      </c>
      <c r="W231" s="674">
        <f t="shared" si="55"/>
        <v>0.96066530892985313</v>
      </c>
      <c r="X231" s="675">
        <f t="shared" si="56"/>
        <v>12.266329143228315</v>
      </c>
      <c r="Y231" s="632"/>
      <c r="Z231" s="624">
        <f t="shared" si="57"/>
        <v>34.507042253521128</v>
      </c>
      <c r="AA231" s="853">
        <f t="shared" si="58"/>
        <v>12.934859154929578</v>
      </c>
      <c r="AB231" s="854">
        <v>12</v>
      </c>
      <c r="AC231" s="833">
        <v>5.68</v>
      </c>
      <c r="AD231" s="833">
        <v>1.43</v>
      </c>
      <c r="AE231" s="833">
        <v>5.89</v>
      </c>
      <c r="AF231" s="833">
        <v>1.1399999999999999</v>
      </c>
      <c r="AG231" s="833">
        <v>7.1999999999999993</v>
      </c>
      <c r="AH231" s="833">
        <v>-1.9</v>
      </c>
      <c r="AI231" s="833">
        <v>-1.29</v>
      </c>
      <c r="AJ231" s="833">
        <v>0.89999999999999991</v>
      </c>
      <c r="AK231" s="833">
        <v>9.120000000000001</v>
      </c>
      <c r="AL231" s="845">
        <v>6730</v>
      </c>
      <c r="AM231" s="839">
        <v>1.7000000000000002</v>
      </c>
      <c r="AN231" s="833">
        <v>0.02</v>
      </c>
      <c r="AO231" s="711">
        <f t="shared" si="59"/>
        <v>0.77259262045746091</v>
      </c>
      <c r="AP231" s="712">
        <f t="shared" si="60"/>
        <v>13.707451775387039</v>
      </c>
      <c r="AQ231" s="855">
        <f t="shared" si="61"/>
        <v>-19.045309142514878</v>
      </c>
      <c r="AR231" s="624">
        <f>INDEX(Historical!$C$7:$C$1259,MATCH(B231,Historical!$B$7:$B$1281,0))*IF(AH231="n/a",1.03,IF(AH231&lt;0,1.01,IF(AH231&gt;10,1.1,(1+AH231/100))))</f>
        <v>1.8584000000000001</v>
      </c>
      <c r="AS231" s="853">
        <f t="shared" si="62"/>
        <v>1.876984</v>
      </c>
      <c r="AT231" s="853">
        <f t="shared" si="67"/>
        <v>2.0481649408</v>
      </c>
      <c r="AU231" s="853">
        <f t="shared" si="67"/>
        <v>2.2349575834009601</v>
      </c>
      <c r="AV231" s="853">
        <f t="shared" si="67"/>
        <v>2.4387857150071275</v>
      </c>
      <c r="AW231" s="624">
        <f t="shared" si="63"/>
        <v>10.457292239208087</v>
      </c>
      <c r="AX231" s="719">
        <f t="shared" si="64"/>
        <v>14.23341804710506</v>
      </c>
      <c r="AY231" s="900">
        <v>1.36</v>
      </c>
      <c r="AZ231" s="839">
        <v>74.850000000000009</v>
      </c>
      <c r="BA231" s="839">
        <v>-4.79</v>
      </c>
      <c r="BB231" s="839">
        <v>4.7300000000000004</v>
      </c>
      <c r="BC231" s="839">
        <v>20.3</v>
      </c>
      <c r="BE231" s="597">
        <v>2000</v>
      </c>
      <c r="BF231" s="865">
        <f t="shared" si="65"/>
        <v>2</v>
      </c>
      <c r="BG231" s="849">
        <v>1.3</v>
      </c>
    </row>
    <row r="232" spans="1:59" ht="11.25" customHeight="1" x14ac:dyDescent="0.2">
      <c r="A232" s="838" t="s">
        <v>1582</v>
      </c>
      <c r="B232" s="842" t="s">
        <v>34</v>
      </c>
      <c r="C232" s="898" t="s">
        <v>131</v>
      </c>
      <c r="D232" s="898" t="s">
        <v>4263</v>
      </c>
      <c r="E232" s="705">
        <v>10</v>
      </c>
      <c r="F232" s="1139">
        <v>457</v>
      </c>
      <c r="G232" s="1139" t="s">
        <v>37</v>
      </c>
      <c r="H232" s="1139" t="s">
        <v>37</v>
      </c>
      <c r="I232" s="841">
        <v>53.83</v>
      </c>
      <c r="J232" s="624">
        <f t="shared" si="52"/>
        <v>3.7897083410737511</v>
      </c>
      <c r="K232" s="844">
        <v>0.51</v>
      </c>
      <c r="L232" s="854">
        <v>4</v>
      </c>
      <c r="M232" s="615">
        <f t="shared" si="53"/>
        <v>2.04</v>
      </c>
      <c r="N232" s="837" t="s">
        <v>318</v>
      </c>
      <c r="O232" s="706">
        <v>0.49</v>
      </c>
      <c r="P232" s="606">
        <v>44263</v>
      </c>
      <c r="Q232" s="606">
        <v>44286</v>
      </c>
      <c r="R232" s="615">
        <f t="shared" si="54"/>
        <v>4.0816326530612281</v>
      </c>
      <c r="S232" s="673">
        <f>IF(INDEX(Historical!$D$7:$D$1257,MATCH(B232,Historical!$B$7:$B$1281,0))=0,"n/a",(INDEX(Historical!$C$7:$C$1259,MATCH(B232,Historical!$B$7:$B$1281,0))/INDEX(Historical!$D$7:$D$1257,MATCH(B232,Historical!$B$7:$B$1281,0))-1)*100)</f>
        <v>4.2553191489361764</v>
      </c>
      <c r="T232" s="673">
        <f>IF(INDEX(Historical!$F$7:$F$1250,MATCH(B232,Historical!$B$7:$B$1281,0))=0,"n/a",((INDEX(Historical!$C$7:$C$1259,MATCH(B232,Historical!$B$7:$B$1281,0))/INDEX(Historical!$F$7:$F$1250,MATCH(B232,Historical!$B$7:$B$1281,0)))^(1/3)-1)*100)</f>
        <v>4.4501837059028659</v>
      </c>
      <c r="U232" s="673">
        <f>IF(INDEX(Historical!$H$7:$H$1250,MATCH(B232,Historical!$B$7:$B$1281,0))=0,"n/a",((INDEX(Historical!$C$7:$C$1259,MATCH(B232,Historical!$B$7:$B$1281,0))/INDEX(Historical!$H$7:$H$1250,MATCH(B232,Historical!$B$7:$B$1281,0)))^(1/5)-1)*100)</f>
        <v>4.67098102600354</v>
      </c>
      <c r="V232" s="673">
        <f>IF(INDEX(Historical!$O$7:$O$1250,MATCH(B232,Historical!$B$7:$B$1281,0))=0,"n/a",((INDEX(Historical!$C$7:$C$1259,MATCH(B232,Historical!$B$7:$B$1281,0))/INDEX(Historical!$O$7:$O$1250,MATCH(B232,Historical!$B$7:$B$1281,0)))^(1/10)-1)*100)</f>
        <v>3.6462396924956231</v>
      </c>
      <c r="W232" s="674">
        <f t="shared" si="55"/>
        <v>1.281040584253677</v>
      </c>
      <c r="X232" s="675">
        <f t="shared" si="56"/>
        <v>2.1231731936379732</v>
      </c>
      <c r="Y232" s="627"/>
      <c r="Z232" s="624">
        <f t="shared" si="57"/>
        <v>54.111405835543771</v>
      </c>
      <c r="AA232" s="853">
        <f t="shared" si="58"/>
        <v>14.278514588859416</v>
      </c>
      <c r="AB232" s="854">
        <v>12</v>
      </c>
      <c r="AC232" s="833">
        <v>3.77</v>
      </c>
      <c r="AD232" s="833">
        <v>4.9400000000000004</v>
      </c>
      <c r="AE232" s="833">
        <v>2.96</v>
      </c>
      <c r="AF232" s="833">
        <v>1.78</v>
      </c>
      <c r="AG232" s="833">
        <v>12.4</v>
      </c>
      <c r="AH232" s="833">
        <v>17.7</v>
      </c>
      <c r="AI232" s="833">
        <v>-0.06</v>
      </c>
      <c r="AJ232" s="833">
        <v>2.1999999999999997</v>
      </c>
      <c r="AK232" s="833">
        <v>3</v>
      </c>
      <c r="AL232" s="845">
        <v>28640</v>
      </c>
      <c r="AM232" s="839">
        <v>0.1</v>
      </c>
      <c r="AN232" s="833">
        <v>1.0900000000000001</v>
      </c>
      <c r="AO232" s="711">
        <f t="shared" si="59"/>
        <v>-5.8178252217821242</v>
      </c>
      <c r="AP232" s="712">
        <f t="shared" si="60"/>
        <v>8.4606893670772916</v>
      </c>
      <c r="AQ232" s="855">
        <f t="shared" si="61"/>
        <v>6.2821318068506882</v>
      </c>
      <c r="AR232" s="624">
        <f>INDEX(Historical!$C$7:$C$1259,MATCH(B232,Historical!$B$7:$B$1281,0))*IF(AH232="n/a",1.03,IF(AH232&lt;0,1.01,IF(AH232&gt;10,1.1,(1+AH232/100))))</f>
        <v>2.1560000000000001</v>
      </c>
      <c r="AS232" s="853">
        <f t="shared" si="62"/>
        <v>2.1775600000000002</v>
      </c>
      <c r="AT232" s="853">
        <f t="shared" si="67"/>
        <v>2.2428868000000004</v>
      </c>
      <c r="AU232" s="853">
        <f t="shared" si="67"/>
        <v>2.3101734040000004</v>
      </c>
      <c r="AV232" s="853">
        <f t="shared" si="67"/>
        <v>2.3794786061200006</v>
      </c>
      <c r="AW232" s="624">
        <f t="shared" si="63"/>
        <v>11.266098810120003</v>
      </c>
      <c r="AX232" s="719">
        <f t="shared" si="64"/>
        <v>20.929033643172957</v>
      </c>
      <c r="AY232" s="900">
        <v>0.56999999999999995</v>
      </c>
      <c r="AZ232" s="839">
        <v>54.910000000000004</v>
      </c>
      <c r="BA232" s="839">
        <v>-13.389999999999999</v>
      </c>
      <c r="BB232" s="839">
        <v>-6.5</v>
      </c>
      <c r="BC232" s="839">
        <v>-2.0699999999999998</v>
      </c>
      <c r="BE232" s="597">
        <v>2012</v>
      </c>
      <c r="BF232" s="865">
        <f t="shared" si="65"/>
        <v>0</v>
      </c>
      <c r="BG232" s="849">
        <v>3.9</v>
      </c>
    </row>
    <row r="233" spans="1:59" ht="11.25" customHeight="1" x14ac:dyDescent="0.2">
      <c r="A233" s="831" t="s">
        <v>1544</v>
      </c>
      <c r="B233" s="842" t="s">
        <v>1545</v>
      </c>
      <c r="C233" s="898" t="s">
        <v>245</v>
      </c>
      <c r="D233" s="898" t="s">
        <v>4298</v>
      </c>
      <c r="E233" s="705">
        <v>12</v>
      </c>
      <c r="F233" s="1139">
        <v>287</v>
      </c>
      <c r="G233" s="1139" t="s">
        <v>106</v>
      </c>
      <c r="H233" s="1139" t="s">
        <v>106</v>
      </c>
      <c r="I233" s="841">
        <v>34.71</v>
      </c>
      <c r="J233" s="624">
        <f t="shared" si="52"/>
        <v>3.226735811005474</v>
      </c>
      <c r="K233" s="844">
        <v>0.28000000000000003</v>
      </c>
      <c r="L233" s="854">
        <v>4</v>
      </c>
      <c r="M233" s="615">
        <f t="shared" si="53"/>
        <v>1.1200000000000001</v>
      </c>
      <c r="N233" s="837" t="s">
        <v>964</v>
      </c>
      <c r="O233" s="706">
        <v>0.27</v>
      </c>
      <c r="P233" s="606">
        <v>43965</v>
      </c>
      <c r="Q233" s="606">
        <v>43973</v>
      </c>
      <c r="R233" s="615">
        <f t="shared" si="54"/>
        <v>3.7037037037037068</v>
      </c>
      <c r="S233" s="673">
        <f>IF(INDEX(Historical!$D$7:$D$1257,MATCH(B233,Historical!$B$7:$B$1281,0))=0,"n/a",(INDEX(Historical!$C$7:$C$1259,MATCH(B233,Historical!$B$7:$B$1281,0))/INDEX(Historical!$D$7:$D$1257,MATCH(B233,Historical!$B$7:$B$1281,0))-1)*100)</f>
        <v>2.7777777777777901</v>
      </c>
      <c r="T233" s="673">
        <f>IF(INDEX(Historical!$F$7:$F$1250,MATCH(B233,Historical!$B$7:$B$1281,0))=0,"n/a",((INDEX(Historical!$C$7:$C$1259,MATCH(B233,Historical!$B$7:$B$1281,0))/INDEX(Historical!$F$7:$F$1250,MATCH(B233,Historical!$B$7:$B$1281,0)))^(1/3)-1)*100)</f>
        <v>12.00359499353576</v>
      </c>
      <c r="U233" s="673">
        <f>IF(INDEX(Historical!$H$7:$H$1250,MATCH(B233,Historical!$B$7:$B$1281,0))=0,"n/a",((INDEX(Historical!$C$7:$C$1259,MATCH(B233,Historical!$B$7:$B$1281,0))/INDEX(Historical!$H$7:$H$1250,MATCH(B233,Historical!$B$7:$B$1281,0)))^(1/5)-1)*100)</f>
        <v>9.348524191688302</v>
      </c>
      <c r="V233" s="673">
        <f>IF(INDEX(Historical!$O$7:$O$1250,MATCH(B233,Historical!$B$7:$B$1281,0))=0,"n/a",((INDEX(Historical!$C$7:$C$1259,MATCH(B233,Historical!$B$7:$B$1281,0))/INDEX(Historical!$O$7:$O$1250,MATCH(B233,Historical!$B$7:$B$1281,0)))^(1/10)-1)*100)</f>
        <v>9.4488106322932595</v>
      </c>
      <c r="W233" s="674">
        <f t="shared" si="55"/>
        <v>0.98938634241835599</v>
      </c>
      <c r="X233" s="675">
        <f t="shared" si="56"/>
        <v>1.1263282158660604</v>
      </c>
      <c r="Y233" s="646"/>
      <c r="Z233" s="624">
        <f t="shared" si="57"/>
        <v>73.202614379084977</v>
      </c>
      <c r="AA233" s="853">
        <f t="shared" si="58"/>
        <v>22.686274509803923</v>
      </c>
      <c r="AB233" s="854">
        <v>3</v>
      </c>
      <c r="AC233" s="833">
        <v>1.53</v>
      </c>
      <c r="AD233" s="833">
        <v>2.17</v>
      </c>
      <c r="AE233" s="833">
        <v>2.4300000000000002</v>
      </c>
      <c r="AF233" s="833">
        <v>5.3</v>
      </c>
      <c r="AG233" s="833">
        <v>22.900000000000002</v>
      </c>
      <c r="AH233" s="833">
        <v>-30</v>
      </c>
      <c r="AI233" s="833">
        <v>10.45</v>
      </c>
      <c r="AJ233" s="833">
        <v>8.3000000000000007</v>
      </c>
      <c r="AK233" s="833">
        <v>11.04</v>
      </c>
      <c r="AL233" s="845">
        <v>756.71</v>
      </c>
      <c r="AM233" s="839">
        <v>3.3000000000000003</v>
      </c>
      <c r="AN233" s="833">
        <v>0</v>
      </c>
      <c r="AO233" s="711">
        <f t="shared" si="59"/>
        <v>-10.111014507110147</v>
      </c>
      <c r="AP233" s="712">
        <f t="shared" si="60"/>
        <v>12.575260002693776</v>
      </c>
      <c r="AQ233" s="855">
        <f t="shared" si="61"/>
        <v>131.1682935794332</v>
      </c>
      <c r="AR233" s="624">
        <f>INDEX(Historical!$C$7:$C$1259,MATCH(B233,Historical!$B$7:$B$1281,0))*IF(AH233="n/a",1.03,IF(AH233&lt;0,1.01,IF(AH233&gt;10,1.1,(1+AH233/100))))</f>
        <v>1.1211000000000002</v>
      </c>
      <c r="AS233" s="853">
        <f t="shared" si="62"/>
        <v>1.2332100000000004</v>
      </c>
      <c r="AT233" s="853">
        <f t="shared" si="67"/>
        <v>1.3565310000000006</v>
      </c>
      <c r="AU233" s="853">
        <f t="shared" si="67"/>
        <v>1.4921841000000007</v>
      </c>
      <c r="AV233" s="853">
        <f t="shared" si="67"/>
        <v>1.6414025100000009</v>
      </c>
      <c r="AW233" s="624">
        <f t="shared" si="63"/>
        <v>6.8444276100000021</v>
      </c>
      <c r="AX233" s="719">
        <f t="shared" si="64"/>
        <v>19.718892566983584</v>
      </c>
      <c r="AY233" s="900">
        <v>0.65</v>
      </c>
      <c r="AZ233" s="839">
        <v>63.72</v>
      </c>
      <c r="BA233" s="839">
        <v>-39.11</v>
      </c>
      <c r="BB233" s="839">
        <v>0.54999999999999993</v>
      </c>
      <c r="BC233" s="839">
        <v>4.71</v>
      </c>
      <c r="BE233" s="597">
        <v>2009</v>
      </c>
      <c r="BF233" s="865">
        <f t="shared" si="65"/>
        <v>0</v>
      </c>
      <c r="BG233" s="849">
        <v>19.100000000000001</v>
      </c>
    </row>
    <row r="234" spans="1:59" s="744" customFormat="1" ht="11.25" customHeight="1" x14ac:dyDescent="0.2">
      <c r="A234" s="726" t="s">
        <v>4531</v>
      </c>
      <c r="B234" s="751" t="s">
        <v>4530</v>
      </c>
      <c r="C234" s="898" t="s">
        <v>108</v>
      </c>
      <c r="D234" s="898" t="s">
        <v>4266</v>
      </c>
      <c r="E234" s="727">
        <v>11</v>
      </c>
      <c r="F234" s="1139">
        <v>359</v>
      </c>
      <c r="G234" s="1138" t="s">
        <v>37</v>
      </c>
      <c r="H234" s="1138" t="s">
        <v>37</v>
      </c>
      <c r="I234" s="728">
        <v>30.66</v>
      </c>
      <c r="J234" s="729">
        <f t="shared" si="52"/>
        <v>3.131115459882583</v>
      </c>
      <c r="K234" s="730">
        <v>0.24</v>
      </c>
      <c r="L234" s="731">
        <v>4</v>
      </c>
      <c r="M234" s="732">
        <f t="shared" si="53"/>
        <v>0.96</v>
      </c>
      <c r="N234" s="733" t="s">
        <v>431</v>
      </c>
      <c r="O234" s="979">
        <v>0.22</v>
      </c>
      <c r="P234" s="1130">
        <v>44238</v>
      </c>
      <c r="Q234" s="1130">
        <v>44246</v>
      </c>
      <c r="R234" s="732">
        <f t="shared" si="54"/>
        <v>9.0909090909090864</v>
      </c>
      <c r="S234" s="673">
        <f>IF(INDEX(Historical!$D$7:$D$1257,MATCH(B234,Historical!$B$7:$B$1281,0))=0,"n/a",(INDEX(Historical!$C$7:$C$1259,MATCH(B234,Historical!$B$7:$B$1281,0))/INDEX(Historical!$D$7:$D$1257,MATCH(B234,Historical!$B$7:$B$1281,0))-1)*100)</f>
        <v>11.392405063291132</v>
      </c>
      <c r="T234" s="673">
        <f>IF(INDEX(Historical!$F$7:$F$1250,MATCH(B234,Historical!$B$7:$B$1281,0))=0,"n/a",((INDEX(Historical!$C$7:$C$1259,MATCH(B234,Historical!$B$7:$B$1281,0))/INDEX(Historical!$F$7:$F$1250,MATCH(B234,Historical!$B$7:$B$1281,0)))^(1/3)-1)*100)</f>
        <v>20.73621473595373</v>
      </c>
      <c r="U234" s="673">
        <f>IF(INDEX(Historical!$H$7:$H$1250,MATCH(B234,Historical!$B$7:$B$1281,0))=0,"n/a",((INDEX(Historical!$C$7:$C$1259,MATCH(B234,Historical!$B$7:$B$1281,0))/INDEX(Historical!$H$7:$H$1250,MATCH(B234,Historical!$B$7:$B$1281,0)))^(1/5)-1)*100)</f>
        <v>17.826287235031391</v>
      </c>
      <c r="V234" s="673" t="str">
        <f>IF(INDEX(Historical!$O$7:$O$1250,MATCH(B234,Historical!$B$7:$B$1281,0))=0,"n/a",((INDEX(Historical!$C$7:$C$1259,MATCH(B234,Historical!$B$7:$B$1281,0))/INDEX(Historical!$O$7:$O$1250,MATCH(B234,Historical!$B$7:$B$1281,0)))^(1/10)-1)*100)</f>
        <v>n/a</v>
      </c>
      <c r="W234" s="674" t="str">
        <f t="shared" si="55"/>
        <v>n/a</v>
      </c>
      <c r="X234" s="675">
        <f t="shared" si="56"/>
        <v>1.1727820549362757</v>
      </c>
      <c r="Y234" s="899" t="s">
        <v>4580</v>
      </c>
      <c r="Z234" s="729">
        <f t="shared" si="57"/>
        <v>66.666666666666657</v>
      </c>
      <c r="AA234" s="736">
        <f t="shared" si="58"/>
        <v>21.291666666666668</v>
      </c>
      <c r="AB234" s="731">
        <v>12</v>
      </c>
      <c r="AC234" s="737">
        <v>1.44</v>
      </c>
      <c r="AD234" s="737">
        <v>2.36</v>
      </c>
      <c r="AE234" s="737">
        <v>5.84</v>
      </c>
      <c r="AF234" s="737">
        <v>1.19</v>
      </c>
      <c r="AG234" s="737">
        <v>4</v>
      </c>
      <c r="AH234" s="737">
        <v>9.6</v>
      </c>
      <c r="AI234" s="737">
        <v>-1.6</v>
      </c>
      <c r="AJ234" s="737">
        <v>15.2</v>
      </c>
      <c r="AK234" s="737">
        <v>9</v>
      </c>
      <c r="AL234" s="738">
        <v>1100</v>
      </c>
      <c r="AM234" s="739">
        <v>0.5</v>
      </c>
      <c r="AN234" s="737">
        <v>0.09</v>
      </c>
      <c r="AO234" s="740">
        <f t="shared" si="59"/>
        <v>-0.33426397175269429</v>
      </c>
      <c r="AP234" s="741">
        <f t="shared" si="60"/>
        <v>20.957402694913974</v>
      </c>
      <c r="AQ234" s="742">
        <f t="shared" si="61"/>
        <v>6.1175099873999494</v>
      </c>
      <c r="AR234" s="624">
        <f>INDEX(Historical!$C$7:$C$1259,MATCH(B234,Historical!$B$7:$B$1281,0))*IF(AH234="n/a",1.03,IF(AH234&lt;0,1.01,IF(AH234&gt;10,1.1,(1+AH234/100))))</f>
        <v>0.96448000000000012</v>
      </c>
      <c r="AS234" s="736">
        <f t="shared" si="62"/>
        <v>0.97412480000000012</v>
      </c>
      <c r="AT234" s="736">
        <f t="shared" si="67"/>
        <v>1.0617960320000002</v>
      </c>
      <c r="AU234" s="736">
        <f t="shared" si="67"/>
        <v>1.1573576748800003</v>
      </c>
      <c r="AV234" s="736">
        <f t="shared" si="67"/>
        <v>1.2615198656192004</v>
      </c>
      <c r="AW234" s="729">
        <f t="shared" si="63"/>
        <v>5.4192783724992006</v>
      </c>
      <c r="AX234" s="743">
        <f t="shared" si="64"/>
        <v>17.67540238910372</v>
      </c>
      <c r="AY234" s="901">
        <v>1.46</v>
      </c>
      <c r="AZ234" s="739">
        <v>179.23</v>
      </c>
      <c r="BA234" s="739">
        <v>-6.38</v>
      </c>
      <c r="BB234" s="739">
        <v>17.080000000000002</v>
      </c>
      <c r="BC234" s="739">
        <v>52.32</v>
      </c>
      <c r="BD234" s="875"/>
      <c r="BE234" s="597">
        <v>2011</v>
      </c>
      <c r="BF234" s="865">
        <f t="shared" si="65"/>
        <v>0</v>
      </c>
      <c r="BG234" s="793">
        <v>0.5</v>
      </c>
    </row>
    <row r="235" spans="1:59" ht="11.25" customHeight="1" x14ac:dyDescent="0.2">
      <c r="A235" s="831" t="s">
        <v>1546</v>
      </c>
      <c r="B235" s="842" t="s">
        <v>1547</v>
      </c>
      <c r="C235" s="898" t="s">
        <v>153</v>
      </c>
      <c r="D235" s="898" t="s">
        <v>4283</v>
      </c>
      <c r="E235" s="705">
        <v>11</v>
      </c>
      <c r="F235" s="1139">
        <v>354</v>
      </c>
      <c r="G235" s="1139" t="s">
        <v>37</v>
      </c>
      <c r="H235" s="1139" t="s">
        <v>37</v>
      </c>
      <c r="I235" s="841">
        <v>33.49</v>
      </c>
      <c r="J235" s="624">
        <f t="shared" si="52"/>
        <v>4.6581068975813675</v>
      </c>
      <c r="K235" s="844">
        <v>0.39</v>
      </c>
      <c r="L235" s="854">
        <v>4</v>
      </c>
      <c r="M235" s="615">
        <f t="shared" si="53"/>
        <v>1.56</v>
      </c>
      <c r="N235" s="837" t="s">
        <v>119</v>
      </c>
      <c r="O235" s="706">
        <v>0.38</v>
      </c>
      <c r="P235" s="606">
        <v>44224</v>
      </c>
      <c r="Q235" s="606">
        <v>44260</v>
      </c>
      <c r="R235" s="615">
        <f t="shared" si="54"/>
        <v>2.6315789473684235</v>
      </c>
      <c r="S235" s="673">
        <f>IF(INDEX(Historical!$D$7:$D$1257,MATCH(B235,Historical!$B$7:$B$1281,0))=0,"n/a",(INDEX(Historical!$C$7:$C$1259,MATCH(B235,Historical!$B$7:$B$1281,0))/INDEX(Historical!$D$7:$D$1257,MATCH(B235,Historical!$B$7:$B$1281,0))-1)*100)</f>
        <v>5.555555555555558</v>
      </c>
      <c r="T235" s="673">
        <f>IF(INDEX(Historical!$F$7:$F$1250,MATCH(B235,Historical!$B$7:$B$1281,0))=0,"n/a",((INDEX(Historical!$C$7:$C$1259,MATCH(B235,Historical!$B$7:$B$1281,0))/INDEX(Historical!$F$7:$F$1250,MATCH(B235,Historical!$B$7:$B$1281,0)))^(1/3)-1)*100)</f>
        <v>5.8955896063723312</v>
      </c>
      <c r="U235" s="673">
        <f>IF(INDEX(Historical!$H$7:$H$1250,MATCH(B235,Historical!$B$7:$B$1281,0))=0,"n/a",((INDEX(Historical!$C$7:$C$1259,MATCH(B235,Historical!$B$7:$B$1281,0))/INDEX(Historical!$H$7:$H$1250,MATCH(B235,Historical!$B$7:$B$1281,0)))^(1/5)-1)*100)</f>
        <v>6.2980048262344379</v>
      </c>
      <c r="V235" s="673">
        <f>IF(INDEX(Historical!$O$7:$O$1250,MATCH(B235,Historical!$B$7:$B$1281,0))=0,"n/a",((INDEX(Historical!$C$7:$C$1259,MATCH(B235,Historical!$B$7:$B$1281,0))/INDEX(Historical!$O$7:$O$1250,MATCH(B235,Historical!$B$7:$B$1281,0)))^(1/10)-1)*100)</f>
        <v>7.7583937488473254</v>
      </c>
      <c r="W235" s="674">
        <f t="shared" si="55"/>
        <v>0.81176658856353356</v>
      </c>
      <c r="X235" s="675">
        <f t="shared" si="56"/>
        <v>0.42843570246492779</v>
      </c>
      <c r="Y235" s="634"/>
      <c r="Z235" s="624">
        <f t="shared" si="57"/>
        <v>93.41317365269461</v>
      </c>
      <c r="AA235" s="853">
        <f t="shared" si="58"/>
        <v>20.053892215568865</v>
      </c>
      <c r="AB235" s="854">
        <v>12</v>
      </c>
      <c r="AC235" s="833">
        <v>1.67</v>
      </c>
      <c r="AD235" s="833">
        <v>5.64</v>
      </c>
      <c r="AE235" s="833">
        <v>3.96</v>
      </c>
      <c r="AF235" s="833">
        <v>2.88</v>
      </c>
      <c r="AG235" s="833">
        <v>22</v>
      </c>
      <c r="AH235" s="833">
        <v>62.3</v>
      </c>
      <c r="AI235" s="833">
        <v>-7.4700000000000006</v>
      </c>
      <c r="AJ235" s="833">
        <v>14.7</v>
      </c>
      <c r="AK235" s="833">
        <v>3.5999999999999996</v>
      </c>
      <c r="AL235" s="845">
        <v>188690</v>
      </c>
      <c r="AM235" s="839">
        <v>0.05</v>
      </c>
      <c r="AN235" s="833">
        <v>0.97</v>
      </c>
      <c r="AO235" s="711">
        <f t="shared" si="59"/>
        <v>-9.0977804917530598</v>
      </c>
      <c r="AP235" s="712">
        <f t="shared" si="60"/>
        <v>10.956111723815805</v>
      </c>
      <c r="AQ235" s="855">
        <f t="shared" si="61"/>
        <v>60.215423839055362</v>
      </c>
      <c r="AR235" s="624">
        <f>INDEX(Historical!$C$7:$C$1259,MATCH(B235,Historical!$B$7:$B$1281,0))*IF(AH235="n/a",1.03,IF(AH235&lt;0,1.01,IF(AH235&gt;10,1.1,(1+AH235/100))))</f>
        <v>1.6720000000000002</v>
      </c>
      <c r="AS235" s="853">
        <f t="shared" si="62"/>
        <v>1.6887200000000002</v>
      </c>
      <c r="AT235" s="853">
        <f t="shared" si="67"/>
        <v>1.7495139200000003</v>
      </c>
      <c r="AU235" s="853">
        <f t="shared" si="67"/>
        <v>1.8124964211200003</v>
      </c>
      <c r="AV235" s="853">
        <f t="shared" si="67"/>
        <v>1.8777462922803203</v>
      </c>
      <c r="AW235" s="624">
        <f t="shared" si="63"/>
        <v>8.8004766334003222</v>
      </c>
      <c r="AX235" s="719">
        <f t="shared" si="64"/>
        <v>26.277923659003648</v>
      </c>
      <c r="AY235" s="900">
        <v>0.65</v>
      </c>
      <c r="AZ235" s="839">
        <v>26.75</v>
      </c>
      <c r="BA235" s="839">
        <v>-22.259999999999998</v>
      </c>
      <c r="BB235" s="839">
        <v>-7.5</v>
      </c>
      <c r="BC235" s="839">
        <v>-5.46</v>
      </c>
      <c r="BE235" s="597">
        <v>2011</v>
      </c>
      <c r="BF235" s="865">
        <f t="shared" si="65"/>
        <v>0</v>
      </c>
      <c r="BG235" s="849">
        <v>8.2000000000000011</v>
      </c>
    </row>
    <row r="236" spans="1:59" ht="11.25" customHeight="1" x14ac:dyDescent="0.2">
      <c r="A236" s="838" t="s">
        <v>1574</v>
      </c>
      <c r="B236" s="842" t="s">
        <v>1575</v>
      </c>
      <c r="C236" s="898" t="s">
        <v>108</v>
      </c>
      <c r="D236" s="898" t="s">
        <v>118</v>
      </c>
      <c r="E236" s="705">
        <v>12</v>
      </c>
      <c r="F236" s="1139">
        <v>286</v>
      </c>
      <c r="G236" s="1139" t="s">
        <v>106</v>
      </c>
      <c r="H236" s="1139" t="s">
        <v>106</v>
      </c>
      <c r="I236" s="841">
        <v>56.58</v>
      </c>
      <c r="J236" s="624">
        <f t="shared" si="52"/>
        <v>3.9589961117002477</v>
      </c>
      <c r="K236" s="844">
        <v>0.56000000000000005</v>
      </c>
      <c r="L236" s="854">
        <v>4</v>
      </c>
      <c r="M236" s="615">
        <f t="shared" si="53"/>
        <v>2.2400000000000002</v>
      </c>
      <c r="N236" s="837" t="s">
        <v>151</v>
      </c>
      <c r="O236" s="706">
        <v>0.55000000000000004</v>
      </c>
      <c r="P236" s="904">
        <v>43889</v>
      </c>
      <c r="Q236" s="904">
        <v>43917</v>
      </c>
      <c r="R236" s="615">
        <f t="shared" si="54"/>
        <v>1.8181818181818195</v>
      </c>
      <c r="S236" s="673">
        <f>IF(INDEX(Historical!$D$7:$D$1257,MATCH(B236,Historical!$B$7:$B$1281,0))=0,"n/a",(INDEX(Historical!$C$7:$C$1259,MATCH(B236,Historical!$B$7:$B$1281,0))/INDEX(Historical!$D$7:$D$1257,MATCH(B236,Historical!$B$7:$B$1281,0))-1)*100)</f>
        <v>2.7522935779816571</v>
      </c>
      <c r="T236" s="673">
        <f>IF(INDEX(Historical!$F$7:$F$1250,MATCH(B236,Historical!$B$7:$B$1281,0))=0,"n/a",((INDEX(Historical!$C$7:$C$1259,MATCH(B236,Historical!$B$7:$B$1281,0))/INDEX(Historical!$F$7:$F$1250,MATCH(B236,Historical!$B$7:$B$1281,0)))^(1/3)-1)*100)</f>
        <v>6.2026786293392089</v>
      </c>
      <c r="U236" s="673">
        <f>IF(INDEX(Historical!$H$7:$H$1250,MATCH(B236,Historical!$B$7:$B$1281,0))=0,"n/a",((INDEX(Historical!$C$7:$C$1259,MATCH(B236,Historical!$B$7:$B$1281,0))/INDEX(Historical!$H$7:$H$1250,MATCH(B236,Historical!$B$7:$B$1281,0)))^(1/5)-1)*100)</f>
        <v>8.3506077972577142</v>
      </c>
      <c r="V236" s="673">
        <f>IF(INDEX(Historical!$O$7:$O$1250,MATCH(B236,Historical!$B$7:$B$1281,0))=0,"n/a",((INDEX(Historical!$C$7:$C$1259,MATCH(B236,Historical!$B$7:$B$1281,0))/INDEX(Historical!$O$7:$O$1250,MATCH(B236,Historical!$B$7:$B$1281,0)))^(1/10)-1)*100)</f>
        <v>15.077000360017024</v>
      </c>
      <c r="W236" s="674">
        <f t="shared" si="55"/>
        <v>0.55386400463336494</v>
      </c>
      <c r="X236" s="675">
        <f t="shared" si="56"/>
        <v>1.8556906216128253</v>
      </c>
      <c r="Y236" s="843"/>
      <c r="Z236" s="624">
        <f t="shared" si="57"/>
        <v>44.35643564356436</v>
      </c>
      <c r="AA236" s="853">
        <f t="shared" si="58"/>
        <v>11.203960396039603</v>
      </c>
      <c r="AB236" s="854">
        <v>12</v>
      </c>
      <c r="AC236" s="833">
        <v>5.05</v>
      </c>
      <c r="AD236" s="833">
        <v>1.64</v>
      </c>
      <c r="AE236" s="833">
        <v>1.05</v>
      </c>
      <c r="AF236" s="833">
        <v>0.97</v>
      </c>
      <c r="AG236" s="833">
        <v>9.1999999999999993</v>
      </c>
      <c r="AH236" s="833">
        <v>1.7000000000000002</v>
      </c>
      <c r="AI236" s="833">
        <v>11.24</v>
      </c>
      <c r="AJ236" s="833">
        <v>4.5</v>
      </c>
      <c r="AK236" s="833">
        <v>7.0499999999999989</v>
      </c>
      <c r="AL236" s="845">
        <v>15420</v>
      </c>
      <c r="AM236" s="839">
        <v>0.3</v>
      </c>
      <c r="AN236" s="833">
        <v>0.26</v>
      </c>
      <c r="AO236" s="711">
        <f t="shared" si="59"/>
        <v>1.1056435129183591</v>
      </c>
      <c r="AP236" s="712">
        <f t="shared" si="60"/>
        <v>12.309603908957962</v>
      </c>
      <c r="AQ236" s="855">
        <f t="shared" si="61"/>
        <v>-30.500706369190212</v>
      </c>
      <c r="AR236" s="624">
        <f>INDEX(Historical!$C$7:$C$1259,MATCH(B236,Historical!$B$7:$B$1281,0))*IF(AH236="n/a",1.03,IF(AH236&lt;0,1.01,IF(AH236&gt;10,1.1,(1+AH236/100))))</f>
        <v>2.2780800000000001</v>
      </c>
      <c r="AS236" s="853">
        <f t="shared" si="62"/>
        <v>2.5058880000000001</v>
      </c>
      <c r="AT236" s="853">
        <f t="shared" si="67"/>
        <v>2.6825531040000001</v>
      </c>
      <c r="AU236" s="853">
        <f t="shared" si="67"/>
        <v>2.8716730978320002</v>
      </c>
      <c r="AV236" s="853">
        <f t="shared" si="67"/>
        <v>3.0741260512291562</v>
      </c>
      <c r="AW236" s="624">
        <f t="shared" si="63"/>
        <v>13.412320253061155</v>
      </c>
      <c r="AX236" s="719">
        <f t="shared" si="64"/>
        <v>23.705055236940893</v>
      </c>
      <c r="AY236" s="900">
        <v>1.61</v>
      </c>
      <c r="AZ236" s="839">
        <v>142.72999999999999</v>
      </c>
      <c r="BA236" s="839">
        <v>-8.1</v>
      </c>
      <c r="BB236" s="839">
        <v>8.81</v>
      </c>
      <c r="BC236" s="839">
        <v>25.15</v>
      </c>
      <c r="BE236" s="597">
        <v>2009</v>
      </c>
      <c r="BF236" s="865">
        <f t="shared" si="65"/>
        <v>0</v>
      </c>
      <c r="BG236" s="849">
        <v>0.5</v>
      </c>
    </row>
    <row r="237" spans="1:59" ht="11.25" customHeight="1" x14ac:dyDescent="0.2">
      <c r="A237" s="831" t="s">
        <v>1117</v>
      </c>
      <c r="B237" s="842" t="s">
        <v>1118</v>
      </c>
      <c r="C237" s="898" t="s">
        <v>112</v>
      </c>
      <c r="D237" s="898" t="s">
        <v>211</v>
      </c>
      <c r="E237" s="705">
        <v>12</v>
      </c>
      <c r="F237" s="1139">
        <v>311</v>
      </c>
      <c r="G237" s="1139" t="s">
        <v>115</v>
      </c>
      <c r="H237" s="1139" t="s">
        <v>115</v>
      </c>
      <c r="I237" s="841">
        <v>48.18</v>
      </c>
      <c r="J237" s="624">
        <f t="shared" si="52"/>
        <v>2.3661270236612699</v>
      </c>
      <c r="K237" s="844">
        <v>0.28499999999999998</v>
      </c>
      <c r="L237" s="854">
        <v>4</v>
      </c>
      <c r="M237" s="615">
        <f t="shared" si="53"/>
        <v>1.1399999999999999</v>
      </c>
      <c r="N237" s="837" t="s">
        <v>318</v>
      </c>
      <c r="O237" s="706">
        <v>0.28000000000000003</v>
      </c>
      <c r="P237" s="606">
        <v>44273</v>
      </c>
      <c r="Q237" s="606">
        <v>44286</v>
      </c>
      <c r="R237" s="615">
        <f t="shared" si="54"/>
        <v>1.7857142857142672</v>
      </c>
      <c r="S237" s="673">
        <f>IF(INDEX(Historical!$D$7:$D$1257,MATCH(B237,Historical!$B$7:$B$1281,0))=0,"n/a",(INDEX(Historical!$C$7:$C$1259,MATCH(B237,Historical!$B$7:$B$1281,0))/INDEX(Historical!$D$7:$D$1257,MATCH(B237,Historical!$B$7:$B$1281,0))-1)*100)</f>
        <v>2.7522935779816571</v>
      </c>
      <c r="T237" s="673">
        <f>IF(INDEX(Historical!$F$7:$F$1250,MATCH(B237,Historical!$B$7:$B$1281,0))=0,"n/a",((INDEX(Historical!$C$7:$C$1259,MATCH(B237,Historical!$B$7:$B$1281,0))/INDEX(Historical!$F$7:$F$1250,MATCH(B237,Historical!$B$7:$B$1281,0)))^(1/3)-1)*100)</f>
        <v>5.2726599609396629</v>
      </c>
      <c r="U237" s="673">
        <f>IF(INDEX(Historical!$H$7:$H$1250,MATCH(B237,Historical!$B$7:$B$1281,0))=0,"n/a",((INDEX(Historical!$C$7:$C$1259,MATCH(B237,Historical!$B$7:$B$1281,0))/INDEX(Historical!$H$7:$H$1250,MATCH(B237,Historical!$B$7:$B$1281,0)))^(1/5)-1)*100)</f>
        <v>4.7045617133854245</v>
      </c>
      <c r="V237" s="673">
        <f>IF(INDEX(Historical!$O$7:$O$1250,MATCH(B237,Historical!$B$7:$B$1281,0))=0,"n/a",((INDEX(Historical!$C$7:$C$1259,MATCH(B237,Historical!$B$7:$B$1281,0))/INDEX(Historical!$O$7:$O$1250,MATCH(B237,Historical!$B$7:$B$1281,0)))^(1/10)-1)*100)</f>
        <v>11.341907753201186</v>
      </c>
      <c r="W237" s="674">
        <f t="shared" si="55"/>
        <v>0.41479456681858395</v>
      </c>
      <c r="X237" s="675">
        <f t="shared" si="56"/>
        <v>1.2715031657798446</v>
      </c>
      <c r="Y237" s="634"/>
      <c r="Z237" s="624" t="str">
        <f t="shared" si="57"/>
        <v>n/a</v>
      </c>
      <c r="AA237" s="853" t="str">
        <f t="shared" si="58"/>
        <v>n/a</v>
      </c>
      <c r="AB237" s="854">
        <v>12</v>
      </c>
      <c r="AC237" s="833">
        <v>-4.08</v>
      </c>
      <c r="AD237" s="833" t="s">
        <v>136</v>
      </c>
      <c r="AE237" s="833">
        <v>2.2000000000000002</v>
      </c>
      <c r="AF237" s="833">
        <v>5.87</v>
      </c>
      <c r="AG237" s="833">
        <v>-38.1</v>
      </c>
      <c r="AH237" s="833">
        <v>13.700000000000001</v>
      </c>
      <c r="AI237" s="833">
        <v>80.95</v>
      </c>
      <c r="AJ237" s="833">
        <v>3.6999999999999997</v>
      </c>
      <c r="AK237" s="833">
        <v>15</v>
      </c>
      <c r="AL237" s="845">
        <v>1060</v>
      </c>
      <c r="AM237" s="839">
        <v>0.4</v>
      </c>
      <c r="AN237" s="833">
        <v>1.49</v>
      </c>
      <c r="AO237" s="711" t="str">
        <f t="shared" si="59"/>
        <v>n/a</v>
      </c>
      <c r="AP237" s="712">
        <f t="shared" si="60"/>
        <v>7.0706887370466944</v>
      </c>
      <c r="AQ237" s="855" t="str">
        <f t="shared" si="61"/>
        <v>n/a</v>
      </c>
      <c r="AR237" s="624">
        <f>INDEX(Historical!$C$7:$C$1259,MATCH(B237,Historical!$B$7:$B$1281,0))*IF(AH237="n/a",1.03,IF(AH237&lt;0,1.01,IF(AH237&gt;10,1.1,(1+AH237/100))))</f>
        <v>1.2320000000000002</v>
      </c>
      <c r="AS237" s="853">
        <f t="shared" si="62"/>
        <v>1.3552000000000004</v>
      </c>
      <c r="AT237" s="853">
        <f t="shared" si="67"/>
        <v>1.4907200000000005</v>
      </c>
      <c r="AU237" s="853">
        <f t="shared" si="67"/>
        <v>1.6397920000000006</v>
      </c>
      <c r="AV237" s="853">
        <f t="shared" si="67"/>
        <v>1.8037712000000008</v>
      </c>
      <c r="AW237" s="624">
        <f t="shared" si="63"/>
        <v>7.5214832000000023</v>
      </c>
      <c r="AX237" s="719">
        <f t="shared" si="64"/>
        <v>15.611214611872152</v>
      </c>
      <c r="AY237" s="900">
        <v>0.9</v>
      </c>
      <c r="AZ237" s="839">
        <v>99.75</v>
      </c>
      <c r="BA237" s="839">
        <v>-5.27</v>
      </c>
      <c r="BB237" s="839">
        <v>9.2799999999999994</v>
      </c>
      <c r="BC237" s="839">
        <v>25.130000000000003</v>
      </c>
      <c r="BE237" s="597">
        <v>2010</v>
      </c>
      <c r="BF237" s="865">
        <f t="shared" si="65"/>
        <v>0</v>
      </c>
      <c r="BG237" s="849">
        <v>-14.399999999999999</v>
      </c>
    </row>
    <row r="238" spans="1:59" ht="11.25" customHeight="1" x14ac:dyDescent="0.2">
      <c r="A238" s="831" t="s">
        <v>728</v>
      </c>
      <c r="B238" s="842" t="s">
        <v>729</v>
      </c>
      <c r="C238" s="898" t="s">
        <v>128</v>
      </c>
      <c r="D238" s="898" t="s">
        <v>126</v>
      </c>
      <c r="E238" s="705">
        <v>13</v>
      </c>
      <c r="F238" s="1139">
        <v>277</v>
      </c>
      <c r="G238" s="1139" t="s">
        <v>115</v>
      </c>
      <c r="H238" s="1139" t="s">
        <v>115</v>
      </c>
      <c r="I238" s="841">
        <v>84.02</v>
      </c>
      <c r="J238" s="624">
        <f t="shared" si="52"/>
        <v>5.7129254939300171</v>
      </c>
      <c r="K238" s="844">
        <v>1.2</v>
      </c>
      <c r="L238" s="854">
        <v>4</v>
      </c>
      <c r="M238" s="615">
        <f t="shared" si="53"/>
        <v>4.8</v>
      </c>
      <c r="N238" s="837" t="s">
        <v>111</v>
      </c>
      <c r="O238" s="706">
        <v>1.17</v>
      </c>
      <c r="P238" s="606">
        <v>44097</v>
      </c>
      <c r="Q238" s="606">
        <v>44117</v>
      </c>
      <c r="R238" s="615">
        <f t="shared" si="54"/>
        <v>2.5641025641025665</v>
      </c>
      <c r="S238" s="673">
        <f>IF(INDEX(Historical!$D$7:$D$1257,MATCH(B238,Historical!$B$7:$B$1281,0))=0,"n/a",(INDEX(Historical!$C$7:$C$1259,MATCH(B238,Historical!$B$7:$B$1281,0))/INDEX(Historical!$D$7:$D$1257,MATCH(B238,Historical!$B$7:$B$1281,0))-1)*100)</f>
        <v>2.6143790849673332</v>
      </c>
      <c r="T238" s="673">
        <f>IF(INDEX(Historical!$F$7:$F$1250,MATCH(B238,Historical!$B$7:$B$1281,0))=0,"n/a",((INDEX(Historical!$C$7:$C$1259,MATCH(B238,Historical!$B$7:$B$1281,0))/INDEX(Historical!$F$7:$F$1250,MATCH(B238,Historical!$B$7:$B$1281,0)))^(1/3)-1)*100)</f>
        <v>3.9766038326929154</v>
      </c>
      <c r="U238" s="673">
        <f>IF(INDEX(Historical!$H$7:$H$1250,MATCH(B238,Historical!$B$7:$B$1281,0))=0,"n/a",((INDEX(Historical!$C$7:$C$1259,MATCH(B238,Historical!$B$7:$B$1281,0))/INDEX(Historical!$H$7:$H$1250,MATCH(B238,Historical!$B$7:$B$1281,0)))^(1/5)-1)*100)</f>
        <v>3.2188392302230806</v>
      </c>
      <c r="V238" s="673">
        <f>IF(INDEX(Historical!$O$7:$O$1250,MATCH(B238,Historical!$B$7:$B$1281,0))=0,"n/a",((INDEX(Historical!$C$7:$C$1259,MATCH(B238,Historical!$B$7:$B$1281,0))/INDEX(Historical!$O$7:$O$1250,MATCH(B238,Historical!$B$7:$B$1281,0)))^(1/10)-1)*100)</f>
        <v>7.0642292808541507</v>
      </c>
      <c r="W238" s="674">
        <f t="shared" si="55"/>
        <v>0.45565327826305829</v>
      </c>
      <c r="X238" s="675">
        <f t="shared" si="56"/>
        <v>1.0383352355558324</v>
      </c>
      <c r="Y238" s="842"/>
      <c r="Z238" s="624">
        <f t="shared" si="57"/>
        <v>93.023255813953483</v>
      </c>
      <c r="AA238" s="853">
        <f t="shared" si="58"/>
        <v>16.282945736434108</v>
      </c>
      <c r="AB238" s="854">
        <v>12</v>
      </c>
      <c r="AC238" s="833">
        <v>5.16</v>
      </c>
      <c r="AD238" s="833">
        <v>1.57</v>
      </c>
      <c r="AE238" s="833">
        <v>4.74</v>
      </c>
      <c r="AF238" s="833" t="s">
        <v>136</v>
      </c>
      <c r="AG238" s="833">
        <v>-64.8</v>
      </c>
      <c r="AH238" s="833">
        <v>12</v>
      </c>
      <c r="AI238" s="833">
        <v>9.4600000000000009</v>
      </c>
      <c r="AJ238" s="833">
        <v>3.1</v>
      </c>
      <c r="AK238" s="833">
        <v>10.68</v>
      </c>
      <c r="AL238" s="845">
        <v>136140</v>
      </c>
      <c r="AM238" s="839">
        <v>0.2</v>
      </c>
      <c r="AN238" s="833" t="s">
        <v>136</v>
      </c>
      <c r="AO238" s="711">
        <f t="shared" si="59"/>
        <v>-7.3511810122810104</v>
      </c>
      <c r="AP238" s="712">
        <f t="shared" si="60"/>
        <v>8.9317647241530977</v>
      </c>
      <c r="AQ238" s="855" t="str">
        <f t="shared" si="61"/>
        <v>n/a</v>
      </c>
      <c r="AR238" s="624">
        <f>INDEX(Historical!$C$7:$C$1259,MATCH(B238,Historical!$B$7:$B$1281,0))*IF(AH238="n/a",1.03,IF(AH238&lt;0,1.01,IF(AH238&gt;10,1.1,(1+AH238/100))))</f>
        <v>5.181</v>
      </c>
      <c r="AS238" s="853">
        <f t="shared" si="62"/>
        <v>5.6711226000000003</v>
      </c>
      <c r="AT238" s="853">
        <f t="shared" si="67"/>
        <v>6.2382348600000013</v>
      </c>
      <c r="AU238" s="853">
        <f t="shared" si="67"/>
        <v>6.8620583460000022</v>
      </c>
      <c r="AV238" s="853">
        <f t="shared" si="67"/>
        <v>7.548264180600003</v>
      </c>
      <c r="AW238" s="624">
        <f t="shared" si="63"/>
        <v>31.500679986600009</v>
      </c>
      <c r="AX238" s="719">
        <f t="shared" si="64"/>
        <v>37.4918828690788</v>
      </c>
      <c r="AY238" s="900">
        <v>0.86</v>
      </c>
      <c r="AZ238" s="839">
        <v>50.01</v>
      </c>
      <c r="BA238" s="839">
        <v>-5.79</v>
      </c>
      <c r="BB238" s="839">
        <v>0.95</v>
      </c>
      <c r="BC238" s="839">
        <v>8.3000000000000007</v>
      </c>
      <c r="BE238" s="597">
        <v>2008</v>
      </c>
      <c r="BF238" s="865">
        <f t="shared" si="65"/>
        <v>1</v>
      </c>
      <c r="BG238" s="849">
        <v>20</v>
      </c>
    </row>
    <row r="239" spans="1:59" s="744" customFormat="1" ht="11.25" customHeight="1" x14ac:dyDescent="0.2">
      <c r="A239" s="726" t="s">
        <v>1558</v>
      </c>
      <c r="B239" s="751" t="s">
        <v>1559</v>
      </c>
      <c r="C239" s="898" t="s">
        <v>108</v>
      </c>
      <c r="D239" s="898" t="s">
        <v>4273</v>
      </c>
      <c r="E239" s="727">
        <v>12</v>
      </c>
      <c r="F239" s="1139">
        <v>310</v>
      </c>
      <c r="G239" s="1138" t="s">
        <v>106</v>
      </c>
      <c r="H239" s="1138" t="s">
        <v>106</v>
      </c>
      <c r="I239" s="728">
        <v>27.24</v>
      </c>
      <c r="J239" s="729">
        <f t="shared" si="52"/>
        <v>3.5242290748898681</v>
      </c>
      <c r="K239" s="730">
        <v>0.24</v>
      </c>
      <c r="L239" s="731">
        <v>4</v>
      </c>
      <c r="M239" s="732">
        <f t="shared" si="53"/>
        <v>0.96</v>
      </c>
      <c r="N239" s="733" t="s">
        <v>318</v>
      </c>
      <c r="O239" s="734">
        <v>0.23</v>
      </c>
      <c r="P239" s="1130">
        <v>44272</v>
      </c>
      <c r="Q239" s="1130">
        <v>44286</v>
      </c>
      <c r="R239" s="732">
        <f t="shared" si="54"/>
        <v>4.3478260869565135</v>
      </c>
      <c r="S239" s="673">
        <f>IF(INDEX(Historical!$D$7:$D$1257,MATCH(B239,Historical!$B$7:$B$1281,0))=0,"n/a",(INDEX(Historical!$C$7:$C$1259,MATCH(B239,Historical!$B$7:$B$1281,0))/INDEX(Historical!$D$7:$D$1257,MATCH(B239,Historical!$B$7:$B$1281,0))-1)*100)</f>
        <v>4.5454545454545414</v>
      </c>
      <c r="T239" s="673">
        <f>IF(INDEX(Historical!$F$7:$F$1250,MATCH(B239,Historical!$B$7:$B$1281,0))=0,"n/a",((INDEX(Historical!$C$7:$C$1259,MATCH(B239,Historical!$B$7:$B$1281,0))/INDEX(Historical!$F$7:$F$1250,MATCH(B239,Historical!$B$7:$B$1281,0)))^(1/3)-1)*100)</f>
        <v>4.7689553171647248</v>
      </c>
      <c r="U239" s="673">
        <f>IF(INDEX(Historical!$H$7:$H$1250,MATCH(B239,Historical!$B$7:$B$1281,0))=0,"n/a",((INDEX(Historical!$C$7:$C$1259,MATCH(B239,Historical!$B$7:$B$1281,0))/INDEX(Historical!$H$7:$H$1250,MATCH(B239,Historical!$B$7:$B$1281,0)))^(1/5)-1)*100)</f>
        <v>5.0246072638682637</v>
      </c>
      <c r="V239" s="673">
        <f>IF(INDEX(Historical!$O$7:$O$1250,MATCH(B239,Historical!$B$7:$B$1281,0))=0,"n/a",((INDEX(Historical!$C$7:$C$1259,MATCH(B239,Historical!$B$7:$B$1281,0))/INDEX(Historical!$O$7:$O$1250,MATCH(B239,Historical!$B$7:$B$1281,0)))^(1/10)-1)*100)</f>
        <v>4.7215311261574744</v>
      </c>
      <c r="W239" s="674">
        <f t="shared" si="55"/>
        <v>1.0641902233857434</v>
      </c>
      <c r="X239" s="675" t="str">
        <f t="shared" si="56"/>
        <v>n/a</v>
      </c>
      <c r="Y239" s="1021"/>
      <c r="Z239" s="729" t="str">
        <f t="shared" si="57"/>
        <v>n/a</v>
      </c>
      <c r="AA239" s="736" t="str">
        <f t="shared" si="58"/>
        <v>n/a</v>
      </c>
      <c r="AB239" s="731">
        <v>12</v>
      </c>
      <c r="AC239" s="737" t="s">
        <v>136</v>
      </c>
      <c r="AD239" s="737" t="s">
        <v>136</v>
      </c>
      <c r="AE239" s="737" t="s">
        <v>136</v>
      </c>
      <c r="AF239" s="737" t="s">
        <v>136</v>
      </c>
      <c r="AG239" s="737" t="s">
        <v>136</v>
      </c>
      <c r="AH239" s="737" t="s">
        <v>136</v>
      </c>
      <c r="AI239" s="737" t="s">
        <v>136</v>
      </c>
      <c r="AJ239" s="737" t="s">
        <v>136</v>
      </c>
      <c r="AK239" s="737" t="s">
        <v>136</v>
      </c>
      <c r="AL239" s="738" t="s">
        <v>136</v>
      </c>
      <c r="AM239" s="739" t="s">
        <v>136</v>
      </c>
      <c r="AN239" s="737" t="s">
        <v>136</v>
      </c>
      <c r="AO239" s="740" t="str">
        <f t="shared" si="59"/>
        <v>n/a</v>
      </c>
      <c r="AP239" s="741">
        <f t="shared" si="60"/>
        <v>8.5488363387581323</v>
      </c>
      <c r="AQ239" s="742" t="str">
        <f t="shared" si="61"/>
        <v>n/a</v>
      </c>
      <c r="AR239" s="624">
        <f>INDEX(Historical!$C$7:$C$1259,MATCH(B239,Historical!$B$7:$B$1281,0))*IF(AH239="n/a",1.03,IF(AH239&lt;0,1.01,IF(AH239&gt;10,1.1,(1+AH239/100))))</f>
        <v>0.94760000000000011</v>
      </c>
      <c r="AS239" s="736">
        <f t="shared" si="62"/>
        <v>0.97602800000000012</v>
      </c>
      <c r="AT239" s="736">
        <f t="shared" si="67"/>
        <v>1.0053088400000001</v>
      </c>
      <c r="AU239" s="736">
        <f t="shared" si="67"/>
        <v>1.0354681052000001</v>
      </c>
      <c r="AV239" s="736">
        <f t="shared" si="67"/>
        <v>1.0665321483560002</v>
      </c>
      <c r="AW239" s="729">
        <f t="shared" si="63"/>
        <v>5.0309370935560009</v>
      </c>
      <c r="AX239" s="743">
        <f t="shared" si="64"/>
        <v>18.468932061512486</v>
      </c>
      <c r="AY239" s="901" t="s">
        <v>136</v>
      </c>
      <c r="AZ239" s="739" t="s">
        <v>136</v>
      </c>
      <c r="BA239" s="739" t="s">
        <v>136</v>
      </c>
      <c r="BB239" s="739" t="s">
        <v>136</v>
      </c>
      <c r="BC239" s="739" t="s">
        <v>136</v>
      </c>
      <c r="BD239" s="875" t="s">
        <v>4200</v>
      </c>
      <c r="BE239" s="597">
        <v>2010</v>
      </c>
      <c r="BF239" s="865">
        <f t="shared" si="65"/>
        <v>0</v>
      </c>
      <c r="BG239" s="793" t="s">
        <v>136</v>
      </c>
    </row>
    <row r="240" spans="1:59" ht="11.25" customHeight="1" x14ac:dyDescent="0.2">
      <c r="A240" s="831" t="s">
        <v>1560</v>
      </c>
      <c r="B240" s="842" t="s">
        <v>1561</v>
      </c>
      <c r="C240" s="898" t="s">
        <v>108</v>
      </c>
      <c r="D240" s="898" t="s">
        <v>4273</v>
      </c>
      <c r="E240" s="705">
        <v>10</v>
      </c>
      <c r="F240" s="1139">
        <v>388</v>
      </c>
      <c r="G240" s="1139" t="s">
        <v>37</v>
      </c>
      <c r="H240" s="1139" t="s">
        <v>115</v>
      </c>
      <c r="I240" s="841">
        <v>168.36</v>
      </c>
      <c r="J240" s="624">
        <f t="shared" si="52"/>
        <v>2.7322404371584694</v>
      </c>
      <c r="K240" s="844">
        <v>1.1499999999999999</v>
      </c>
      <c r="L240" s="854">
        <v>4</v>
      </c>
      <c r="M240" s="615">
        <f t="shared" si="53"/>
        <v>4.5999999999999996</v>
      </c>
      <c r="N240" s="837" t="s">
        <v>242</v>
      </c>
      <c r="O240" s="706">
        <v>0.95</v>
      </c>
      <c r="P240" s="904">
        <v>43664</v>
      </c>
      <c r="Q240" s="904">
        <v>43682</v>
      </c>
      <c r="R240" s="615">
        <f t="shared" si="54"/>
        <v>21.052631578947363</v>
      </c>
      <c r="S240" s="673">
        <f>IF(INDEX(Historical!$D$7:$D$1257,MATCH(B240,Historical!$B$7:$B$1281,0))=0,"n/a",(INDEX(Historical!$C$7:$C$1259,MATCH(B240,Historical!$B$7:$B$1281,0))/INDEX(Historical!$D$7:$D$1257,MATCH(B240,Historical!$B$7:$B$1281,0))-1)*100)</f>
        <v>9.5238095238095113</v>
      </c>
      <c r="T240" s="673">
        <f>IF(INDEX(Historical!$F$7:$F$1250,MATCH(B240,Historical!$B$7:$B$1281,0))=0,"n/a",((INDEX(Historical!$C$7:$C$1259,MATCH(B240,Historical!$B$7:$B$1281,0))/INDEX(Historical!$F$7:$F$1250,MATCH(B240,Historical!$B$7:$B$1281,0)))^(1/3)-1)*100)</f>
        <v>20.946924089664122</v>
      </c>
      <c r="U240" s="673">
        <f>IF(INDEX(Historical!$H$7:$H$1250,MATCH(B240,Historical!$B$7:$B$1281,0))=0,"n/a",((INDEX(Historical!$C$7:$C$1259,MATCH(B240,Historical!$B$7:$B$1281,0))/INDEX(Historical!$H$7:$H$1250,MATCH(B240,Historical!$B$7:$B$1281,0)))^(1/5)-1)*100)</f>
        <v>18.008245869352546</v>
      </c>
      <c r="V240" s="673">
        <f>IF(INDEX(Historical!$O$7:$O$1250,MATCH(B240,Historical!$B$7:$B$1281,0))=0,"n/a",((INDEX(Historical!$C$7:$C$1259,MATCH(B240,Historical!$B$7:$B$1281,0))/INDEX(Historical!$O$7:$O$1250,MATCH(B240,Historical!$B$7:$B$1281,0)))^(1/10)-1)*100)</f>
        <v>27.664392817509189</v>
      </c>
      <c r="W240" s="674">
        <f t="shared" si="55"/>
        <v>0.65095395326930405</v>
      </c>
      <c r="X240" s="675">
        <f t="shared" si="56"/>
        <v>3.2742265217004629</v>
      </c>
      <c r="Y240" s="646" t="s">
        <v>4580</v>
      </c>
      <c r="Z240" s="624">
        <f t="shared" si="57"/>
        <v>72.327044025157221</v>
      </c>
      <c r="AA240" s="853">
        <f t="shared" si="58"/>
        <v>26.471698113207548</v>
      </c>
      <c r="AB240" s="854">
        <v>12</v>
      </c>
      <c r="AC240" s="833">
        <v>6.36</v>
      </c>
      <c r="AD240" s="833" t="s">
        <v>136</v>
      </c>
      <c r="AE240" s="833">
        <v>6.36</v>
      </c>
      <c r="AF240" s="833">
        <v>1.39</v>
      </c>
      <c r="AG240" s="833">
        <v>13.700000000000001</v>
      </c>
      <c r="AH240" s="833">
        <v>-10.8</v>
      </c>
      <c r="AI240" s="833">
        <v>19.77</v>
      </c>
      <c r="AJ240" s="833">
        <v>5.5</v>
      </c>
      <c r="AK240" s="833">
        <v>-1.6199999999999999</v>
      </c>
      <c r="AL240" s="845">
        <v>71900</v>
      </c>
      <c r="AM240" s="839">
        <v>0.3</v>
      </c>
      <c r="AN240" s="833">
        <v>0.69</v>
      </c>
      <c r="AO240" s="711">
        <f t="shared" si="59"/>
        <v>-5.7312118066965319</v>
      </c>
      <c r="AP240" s="712">
        <f t="shared" si="60"/>
        <v>20.740486306511016</v>
      </c>
      <c r="AQ240" s="855">
        <f t="shared" si="61"/>
        <v>27.881299783750823</v>
      </c>
      <c r="AR240" s="624">
        <f>INDEX(Historical!$C$7:$C$1259,MATCH(B240,Historical!$B$7:$B$1281,0))*IF(AH240="n/a",1.03,IF(AH240&lt;0,1.01,IF(AH240&gt;10,1.1,(1+AH240/100))))</f>
        <v>4.6459999999999999</v>
      </c>
      <c r="AS240" s="853">
        <f t="shared" si="62"/>
        <v>5.1106000000000007</v>
      </c>
      <c r="AT240" s="853">
        <f t="shared" si="67"/>
        <v>5.1617060000000006</v>
      </c>
      <c r="AU240" s="853">
        <f t="shared" si="67"/>
        <v>5.2133230600000005</v>
      </c>
      <c r="AV240" s="853">
        <f t="shared" si="67"/>
        <v>5.2654562906000004</v>
      </c>
      <c r="AW240" s="624">
        <f t="shared" si="63"/>
        <v>25.397085350600001</v>
      </c>
      <c r="AX240" s="719">
        <f t="shared" si="64"/>
        <v>15.084987734972676</v>
      </c>
      <c r="AY240" s="900">
        <v>1.38</v>
      </c>
      <c r="AZ240" s="839">
        <v>112.01</v>
      </c>
      <c r="BA240" s="839">
        <v>-6.9099999999999993</v>
      </c>
      <c r="BB240" s="839">
        <v>8.76</v>
      </c>
      <c r="BC240" s="839">
        <v>35.97</v>
      </c>
      <c r="BE240" s="597">
        <v>2011</v>
      </c>
      <c r="BF240" s="865">
        <f t="shared" si="65"/>
        <v>0</v>
      </c>
      <c r="BG240" s="849">
        <v>1.6</v>
      </c>
    </row>
    <row r="241" spans="1:59" ht="11.25" customHeight="1" x14ac:dyDescent="0.2">
      <c r="A241" s="831" t="s">
        <v>1562</v>
      </c>
      <c r="B241" s="842" t="s">
        <v>1563</v>
      </c>
      <c r="C241" s="898" t="s">
        <v>131</v>
      </c>
      <c r="D241" s="898" t="s">
        <v>4264</v>
      </c>
      <c r="E241" s="705">
        <v>10</v>
      </c>
      <c r="F241" s="1139">
        <v>449</v>
      </c>
      <c r="G241" s="1139" t="s">
        <v>37</v>
      </c>
      <c r="H241" s="1139" t="s">
        <v>37</v>
      </c>
      <c r="I241" s="841">
        <v>48.01</v>
      </c>
      <c r="J241" s="624">
        <f t="shared" si="52"/>
        <v>2.7285982087065195</v>
      </c>
      <c r="K241" s="844">
        <v>0.32750000000000001</v>
      </c>
      <c r="L241" s="854">
        <v>4</v>
      </c>
      <c r="M241" s="615">
        <f t="shared" si="53"/>
        <v>1.31</v>
      </c>
      <c r="N241" s="837" t="s">
        <v>139</v>
      </c>
      <c r="O241" s="706">
        <v>0.3075</v>
      </c>
      <c r="P241" s="606">
        <v>44229</v>
      </c>
      <c r="Q241" s="606">
        <v>44243</v>
      </c>
      <c r="R241" s="615">
        <f t="shared" si="54"/>
        <v>6.5040650406504126</v>
      </c>
      <c r="S241" s="673">
        <f>IF(INDEX(Historical!$D$7:$D$1257,MATCH(B241,Historical!$B$7:$B$1281,0))=0,"n/a",(INDEX(Historical!$C$7:$C$1259,MATCH(B241,Historical!$B$7:$B$1281,0))/INDEX(Historical!$D$7:$D$1257,MATCH(B241,Historical!$B$7:$B$1281,0))-1)*100)</f>
        <v>6.0344827586206851</v>
      </c>
      <c r="T241" s="673">
        <f>IF(INDEX(Historical!$F$7:$F$1250,MATCH(B241,Historical!$B$7:$B$1281,0))=0,"n/a",((INDEX(Historical!$C$7:$C$1259,MATCH(B241,Historical!$B$7:$B$1281,0))/INDEX(Historical!$F$7:$F$1250,MATCH(B241,Historical!$B$7:$B$1281,0)))^(1/3)-1)*100)</f>
        <v>8.2375099041484212</v>
      </c>
      <c r="U241" s="673">
        <f>IF(INDEX(Historical!$H$7:$H$1250,MATCH(B241,Historical!$B$7:$B$1281,0))=0,"n/a",((INDEX(Historical!$C$7:$C$1259,MATCH(B241,Historical!$B$7:$B$1281,0))/INDEX(Historical!$H$7:$H$1250,MATCH(B241,Historical!$B$7:$B$1281,0)))^(1/5)-1)*100)</f>
        <v>8.9840705850404703</v>
      </c>
      <c r="V241" s="673">
        <f>IF(INDEX(Historical!$O$7:$O$1250,MATCH(B241,Historical!$B$7:$B$1281,0))=0,"n/a",((INDEX(Historical!$C$7:$C$1259,MATCH(B241,Historical!$B$7:$B$1281,0))/INDEX(Historical!$O$7:$O$1250,MATCH(B241,Historical!$B$7:$B$1281,0)))^(1/10)-1)*100)</f>
        <v>9.4191938343608719</v>
      </c>
      <c r="W241" s="674">
        <f t="shared" si="55"/>
        <v>0.95380461884826195</v>
      </c>
      <c r="X241" s="675" t="str">
        <f t="shared" si="56"/>
        <v>n/a</v>
      </c>
      <c r="Y241" s="634"/>
      <c r="Z241" s="624">
        <f t="shared" si="57"/>
        <v>53.469387755102041</v>
      </c>
      <c r="AA241" s="853">
        <f t="shared" si="58"/>
        <v>19.595918367346936</v>
      </c>
      <c r="AB241" s="854">
        <v>12</v>
      </c>
      <c r="AC241" s="833">
        <v>2.4500000000000002</v>
      </c>
      <c r="AD241" s="833">
        <v>4.32</v>
      </c>
      <c r="AE241" s="833">
        <v>2.75</v>
      </c>
      <c r="AF241" s="833">
        <v>2.17</v>
      </c>
      <c r="AG241" s="833">
        <v>11.600000000000001</v>
      </c>
      <c r="AH241" s="833">
        <v>-12.6</v>
      </c>
      <c r="AI241" s="833">
        <v>2.2399999999999998</v>
      </c>
      <c r="AJ241" s="833">
        <v>-7.8</v>
      </c>
      <c r="AK241" s="833">
        <v>4.55</v>
      </c>
      <c r="AL241" s="845">
        <v>4140</v>
      </c>
      <c r="AM241" s="839">
        <v>1.23</v>
      </c>
      <c r="AN241" s="833">
        <v>1.97</v>
      </c>
      <c r="AO241" s="711">
        <f t="shared" si="59"/>
        <v>-7.8832495735999473</v>
      </c>
      <c r="AP241" s="712">
        <f t="shared" si="60"/>
        <v>11.712668793746989</v>
      </c>
      <c r="AQ241" s="855">
        <f t="shared" si="61"/>
        <v>37.474268876668695</v>
      </c>
      <c r="AR241" s="624">
        <f>INDEX(Historical!$C$7:$C$1259,MATCH(B241,Historical!$B$7:$B$1281,0))*IF(AH241="n/a",1.03,IF(AH241&lt;0,1.01,IF(AH241&gt;10,1.1,(1+AH241/100))))</f>
        <v>1.2423</v>
      </c>
      <c r="AS241" s="853">
        <f t="shared" si="62"/>
        <v>1.27012752</v>
      </c>
      <c r="AT241" s="853">
        <f t="shared" si="67"/>
        <v>1.3279183221600002</v>
      </c>
      <c r="AU241" s="853">
        <f t="shared" si="67"/>
        <v>1.3883386058182803</v>
      </c>
      <c r="AV241" s="853">
        <f t="shared" si="67"/>
        <v>1.4515080123830122</v>
      </c>
      <c r="AW241" s="624">
        <f t="shared" si="63"/>
        <v>6.680192460361293</v>
      </c>
      <c r="AX241" s="719">
        <f t="shared" si="64"/>
        <v>13.914168840577574</v>
      </c>
      <c r="AY241" s="900">
        <v>0.53</v>
      </c>
      <c r="AZ241" s="839">
        <v>77.290000000000006</v>
      </c>
      <c r="BA241" s="839">
        <v>-10.879999999999999</v>
      </c>
      <c r="BB241" s="839">
        <v>-1.37</v>
      </c>
      <c r="BC241" s="839">
        <v>7.580000000000001</v>
      </c>
      <c r="BE241" s="597">
        <v>2012</v>
      </c>
      <c r="BF241" s="865">
        <f t="shared" si="65"/>
        <v>0</v>
      </c>
      <c r="BG241" s="849">
        <v>2.6</v>
      </c>
    </row>
    <row r="242" spans="1:59" ht="11.25" customHeight="1" x14ac:dyDescent="0.2">
      <c r="A242" s="831" t="s">
        <v>1566</v>
      </c>
      <c r="B242" s="842" t="s">
        <v>1567</v>
      </c>
      <c r="C242" s="898" t="s">
        <v>245</v>
      </c>
      <c r="D242" s="898" t="s">
        <v>4293</v>
      </c>
      <c r="E242" s="705">
        <v>10</v>
      </c>
      <c r="F242" s="1139">
        <v>417</v>
      </c>
      <c r="G242" s="1139" t="s">
        <v>106</v>
      </c>
      <c r="H242" s="1139" t="s">
        <v>106</v>
      </c>
      <c r="I242" s="841">
        <v>334.77</v>
      </c>
      <c r="J242" s="624">
        <f t="shared" si="52"/>
        <v>0.69301311348089734</v>
      </c>
      <c r="K242" s="844">
        <v>0.57999999999999996</v>
      </c>
      <c r="L242" s="854">
        <v>4</v>
      </c>
      <c r="M242" s="615">
        <f t="shared" si="53"/>
        <v>2.3199999999999998</v>
      </c>
      <c r="N242" s="837" t="s">
        <v>208</v>
      </c>
      <c r="O242" s="706">
        <v>0.55000000000000004</v>
      </c>
      <c r="P242" s="606">
        <v>43965</v>
      </c>
      <c r="Q242" s="606">
        <v>43980</v>
      </c>
      <c r="R242" s="615">
        <f t="shared" si="54"/>
        <v>5.454545454545439</v>
      </c>
      <c r="S242" s="673">
        <f>IF(INDEX(Historical!$D$7:$D$1257,MATCH(B242,Historical!$B$7:$B$1281,0))=0,"n/a",(INDEX(Historical!$C$7:$C$1259,MATCH(B242,Historical!$B$7:$B$1281,0))/INDEX(Historical!$D$7:$D$1257,MATCH(B242,Historical!$B$7:$B$1281,0))-1)*100)</f>
        <v>9.0476190476190368</v>
      </c>
      <c r="T242" s="673">
        <f>IF(INDEX(Historical!$F$7:$F$1250,MATCH(B242,Historical!$B$7:$B$1281,0))=0,"n/a",((INDEX(Historical!$C$7:$C$1259,MATCH(B242,Historical!$B$7:$B$1281,0))/INDEX(Historical!$F$7:$F$1250,MATCH(B242,Historical!$B$7:$B$1281,0)))^(1/3)-1)*100)</f>
        <v>17.268772521723985</v>
      </c>
      <c r="U242" s="673">
        <f>IF(INDEX(Historical!$H$7:$H$1250,MATCH(B242,Historical!$B$7:$B$1281,0))=0,"n/a",((INDEX(Historical!$C$7:$C$1259,MATCH(B242,Historical!$B$7:$B$1281,0))/INDEX(Historical!$H$7:$H$1250,MATCH(B242,Historical!$B$7:$B$1281,0)))^(1/5)-1)*100)</f>
        <v>18.023121419165911</v>
      </c>
      <c r="V242" s="673">
        <f>IF(INDEX(Historical!$O$7:$O$1250,MATCH(B242,Historical!$B$7:$B$1281,0))=0,"n/a",((INDEX(Historical!$C$7:$C$1259,MATCH(B242,Historical!$B$7:$B$1281,0))/INDEX(Historical!$O$7:$O$1250,MATCH(B242,Historical!$B$7:$B$1281,0)))^(1/10)-1)*100)</f>
        <v>15.980029231264004</v>
      </c>
      <c r="W242" s="674">
        <f t="shared" si="55"/>
        <v>1.1278528442178763</v>
      </c>
      <c r="X242" s="675">
        <f t="shared" si="56"/>
        <v>0.84615593517210841</v>
      </c>
      <c r="Y242" s="627"/>
      <c r="Z242" s="624">
        <f t="shared" si="57"/>
        <v>25.806451612903224</v>
      </c>
      <c r="AA242" s="853">
        <f t="shared" si="58"/>
        <v>37.238042269187986</v>
      </c>
      <c r="AB242" s="854">
        <v>12</v>
      </c>
      <c r="AC242" s="833">
        <v>8.99</v>
      </c>
      <c r="AD242" s="833">
        <v>2.11</v>
      </c>
      <c r="AE242" s="833">
        <v>3.34</v>
      </c>
      <c r="AF242" s="833">
        <v>21.99</v>
      </c>
      <c r="AG242" s="833">
        <v>62.4</v>
      </c>
      <c r="AH242" s="833">
        <v>13.8</v>
      </c>
      <c r="AI242" s="833">
        <v>11.129999999999999</v>
      </c>
      <c r="AJ242" s="833">
        <v>21.3</v>
      </c>
      <c r="AK242" s="833">
        <v>17</v>
      </c>
      <c r="AL242" s="845">
        <v>13140</v>
      </c>
      <c r="AM242" s="839">
        <v>0.70000000000000007</v>
      </c>
      <c r="AN242" s="833">
        <v>0.57999999999999996</v>
      </c>
      <c r="AO242" s="711">
        <f t="shared" si="59"/>
        <v>-18.521907736541177</v>
      </c>
      <c r="AP242" s="712">
        <f t="shared" si="60"/>
        <v>18.716134532646809</v>
      </c>
      <c r="AQ242" s="855">
        <f t="shared" si="61"/>
        <v>503.27423264841212</v>
      </c>
      <c r="AR242" s="624">
        <f>INDEX(Historical!$C$7:$C$1259,MATCH(B242,Historical!$B$7:$B$1281,0))*IF(AH242="n/a",1.03,IF(AH242&lt;0,1.01,IF(AH242&gt;10,1.1,(1+AH242/100))))</f>
        <v>2.5190000000000001</v>
      </c>
      <c r="AS242" s="853">
        <f t="shared" si="62"/>
        <v>2.7709000000000006</v>
      </c>
      <c r="AT242" s="853">
        <f t="shared" si="67"/>
        <v>3.0479900000000009</v>
      </c>
      <c r="AU242" s="853">
        <f t="shared" si="67"/>
        <v>3.3527890000000014</v>
      </c>
      <c r="AV242" s="853">
        <f t="shared" si="67"/>
        <v>3.6880679000000018</v>
      </c>
      <c r="AW242" s="624">
        <f t="shared" si="63"/>
        <v>15.378746900000005</v>
      </c>
      <c r="AX242" s="719">
        <f t="shared" si="64"/>
        <v>4.5938246856050444</v>
      </c>
      <c r="AY242" s="900">
        <v>0.71</v>
      </c>
      <c r="AZ242" s="839">
        <v>108.76999999999998</v>
      </c>
      <c r="BA242" s="839">
        <v>-16.580000000000002</v>
      </c>
      <c r="BB242" s="839">
        <v>-6.11</v>
      </c>
      <c r="BC242" s="839">
        <v>4.45</v>
      </c>
      <c r="BE242" s="597">
        <v>2011</v>
      </c>
      <c r="BF242" s="865">
        <f t="shared" si="65"/>
        <v>0</v>
      </c>
      <c r="BG242" s="849">
        <v>17.7</v>
      </c>
    </row>
    <row r="243" spans="1:59" ht="11.25" customHeight="1" x14ac:dyDescent="0.2">
      <c r="A243" s="838" t="s">
        <v>732</v>
      </c>
      <c r="B243" s="842" t="s">
        <v>733</v>
      </c>
      <c r="C243" s="898" t="s">
        <v>131</v>
      </c>
      <c r="D243" s="898" t="s">
        <v>4264</v>
      </c>
      <c r="E243" s="705">
        <v>15</v>
      </c>
      <c r="F243" s="1139">
        <v>256</v>
      </c>
      <c r="G243" s="1139" t="s">
        <v>106</v>
      </c>
      <c r="H243" s="1139" t="s">
        <v>106</v>
      </c>
      <c r="I243" s="841">
        <v>42.16</v>
      </c>
      <c r="J243" s="624">
        <f t="shared" si="52"/>
        <v>3.8662239089184065</v>
      </c>
      <c r="K243" s="844">
        <v>0.40749999999999997</v>
      </c>
      <c r="L243" s="854">
        <v>4</v>
      </c>
      <c r="M243" s="615">
        <f t="shared" si="53"/>
        <v>1.63</v>
      </c>
      <c r="N243" s="837" t="s">
        <v>218</v>
      </c>
      <c r="O243" s="706">
        <v>0.38500000000000001</v>
      </c>
      <c r="P243" s="606">
        <v>44098</v>
      </c>
      <c r="Q243" s="606">
        <v>44119</v>
      </c>
      <c r="R243" s="615">
        <f t="shared" si="54"/>
        <v>5.8441558441558348</v>
      </c>
      <c r="S243" s="673">
        <f>IF(INDEX(Historical!$D$7:$D$1257,MATCH(B243,Historical!$B$7:$B$1281,0))=0,"n/a",(INDEX(Historical!$C$7:$C$1259,MATCH(B243,Historical!$B$7:$B$1281,0))/INDEX(Historical!$D$7:$D$1257,MATCH(B243,Historical!$B$7:$B$1281,0))-1)*100)</f>
        <v>4.5150501672240662</v>
      </c>
      <c r="T243" s="673">
        <f>IF(INDEX(Historical!$F$7:$F$1250,MATCH(B243,Historical!$B$7:$B$1281,0))=0,"n/a",((INDEX(Historical!$C$7:$C$1259,MATCH(B243,Historical!$B$7:$B$1281,0))/INDEX(Historical!$F$7:$F$1250,MATCH(B243,Historical!$B$7:$B$1281,0)))^(1/3)-1)*100)</f>
        <v>5.7828746839335698</v>
      </c>
      <c r="U243" s="673">
        <f>IF(INDEX(Historical!$H$7:$H$1250,MATCH(B243,Historical!$B$7:$B$1281,0))=0,"n/a",((INDEX(Historical!$C$7:$C$1259,MATCH(B243,Historical!$B$7:$B$1281,0))/INDEX(Historical!$H$7:$H$1250,MATCH(B243,Historical!$B$7:$B$1281,0)))^(1/5)-1)*100)</f>
        <v>6.1383684380521997</v>
      </c>
      <c r="V243" s="673">
        <f>IF(INDEX(Historical!$O$7:$O$1250,MATCH(B243,Historical!$B$7:$B$1281,0))=0,"n/a",((INDEX(Historical!$C$7:$C$1259,MATCH(B243,Historical!$B$7:$B$1281,0))/INDEX(Historical!$O$7:$O$1250,MATCH(B243,Historical!$B$7:$B$1281,0)))^(1/10)-1)*100)</f>
        <v>4.255333081421897</v>
      </c>
      <c r="W243" s="674">
        <f t="shared" si="55"/>
        <v>1.4425118599649305</v>
      </c>
      <c r="X243" s="675" t="str">
        <f t="shared" si="56"/>
        <v>n/a</v>
      </c>
      <c r="Y243" s="842"/>
      <c r="Z243" s="624">
        <f t="shared" si="57"/>
        <v>89.071038251366105</v>
      </c>
      <c r="AA243" s="853">
        <f t="shared" si="58"/>
        <v>23.038251366120218</v>
      </c>
      <c r="AB243" s="854">
        <v>12</v>
      </c>
      <c r="AC243" s="833">
        <v>1.83</v>
      </c>
      <c r="AD243" s="833">
        <v>4.26</v>
      </c>
      <c r="AE243" s="833">
        <v>1.79</v>
      </c>
      <c r="AF243" s="833">
        <v>1.47</v>
      </c>
      <c r="AG243" s="833">
        <v>5.8999999999999995</v>
      </c>
      <c r="AH243" s="833">
        <v>-27.6</v>
      </c>
      <c r="AI243" s="833">
        <v>4.5</v>
      </c>
      <c r="AJ243" s="833">
        <v>-3.2</v>
      </c>
      <c r="AK243" s="833">
        <v>5.5</v>
      </c>
      <c r="AL243" s="845">
        <v>3830</v>
      </c>
      <c r="AM243" s="839">
        <v>0.47000000000000003</v>
      </c>
      <c r="AN243" s="833">
        <v>1.28</v>
      </c>
      <c r="AO243" s="711">
        <f t="shared" si="59"/>
        <v>-13.033659019149612</v>
      </c>
      <c r="AP243" s="712">
        <f t="shared" si="60"/>
        <v>10.004592346970606</v>
      </c>
      <c r="AQ243" s="855">
        <f t="shared" si="61"/>
        <v>22.685196984797408</v>
      </c>
      <c r="AR243" s="624">
        <f>INDEX(Historical!$C$7:$C$1259,MATCH(B243,Historical!$B$7:$B$1281,0))*IF(AH243="n/a",1.03,IF(AH243&lt;0,1.01,IF(AH243&gt;10,1.1,(1+AH243/100))))</f>
        <v>1.578125</v>
      </c>
      <c r="AS243" s="853">
        <f t="shared" si="62"/>
        <v>1.6491406249999998</v>
      </c>
      <c r="AT243" s="853">
        <f t="shared" si="67"/>
        <v>1.7398433593749998</v>
      </c>
      <c r="AU243" s="853">
        <f t="shared" si="67"/>
        <v>1.8355347441406247</v>
      </c>
      <c r="AV243" s="853">
        <f t="shared" si="67"/>
        <v>1.9364891550683589</v>
      </c>
      <c r="AW243" s="624">
        <f t="shared" si="63"/>
        <v>8.7391328835839843</v>
      </c>
      <c r="AX243" s="719">
        <f t="shared" si="64"/>
        <v>20.728493556888012</v>
      </c>
      <c r="AY243" s="900">
        <v>0.31</v>
      </c>
      <c r="AZ243" s="839">
        <v>31.91</v>
      </c>
      <c r="BA243" s="839">
        <v>-31.680000000000003</v>
      </c>
      <c r="BB243" s="839">
        <v>-0.09</v>
      </c>
      <c r="BC243" s="839">
        <v>1.87</v>
      </c>
      <c r="BE243" s="597">
        <v>2006</v>
      </c>
      <c r="BF243" s="865">
        <f t="shared" si="65"/>
        <v>1</v>
      </c>
      <c r="BG243" s="849">
        <v>1.7999999999999998</v>
      </c>
    </row>
    <row r="244" spans="1:59" ht="11.25" customHeight="1" x14ac:dyDescent="0.2">
      <c r="A244" s="838" t="s">
        <v>734</v>
      </c>
      <c r="B244" s="842" t="s">
        <v>735</v>
      </c>
      <c r="C244" s="898" t="s">
        <v>131</v>
      </c>
      <c r="D244" s="898" t="s">
        <v>4264</v>
      </c>
      <c r="E244" s="705">
        <v>19</v>
      </c>
      <c r="F244" s="1139">
        <v>174</v>
      </c>
      <c r="G244" s="1139" t="s">
        <v>37</v>
      </c>
      <c r="H244" s="1139" t="s">
        <v>37</v>
      </c>
      <c r="I244" s="841">
        <v>26.19</v>
      </c>
      <c r="J244" s="624">
        <f t="shared" si="52"/>
        <v>6.3382970599465436</v>
      </c>
      <c r="K244" s="844">
        <v>0.41499999999999998</v>
      </c>
      <c r="L244" s="854">
        <v>4</v>
      </c>
      <c r="M244" s="615">
        <f t="shared" si="53"/>
        <v>1.66</v>
      </c>
      <c r="N244" s="837" t="s">
        <v>163</v>
      </c>
      <c r="O244" s="706">
        <v>0.41249999999999998</v>
      </c>
      <c r="P244" s="1028">
        <v>43899</v>
      </c>
      <c r="Q244" s="1028">
        <v>43922</v>
      </c>
      <c r="R244" s="615">
        <f t="shared" si="54"/>
        <v>0.60606060606060663</v>
      </c>
      <c r="S244" s="673">
        <f>IF(INDEX(Historical!$D$7:$D$1257,MATCH(B244,Historical!$B$7:$B$1281,0))=0,"n/a",(INDEX(Historical!$C$7:$C$1259,MATCH(B244,Historical!$B$7:$B$1281,0))/INDEX(Historical!$D$7:$D$1257,MATCH(B244,Historical!$B$7:$B$1281,0))-1)*100)</f>
        <v>0.60698027314112224</v>
      </c>
      <c r="T244" s="673">
        <f>IF(INDEX(Historical!$F$7:$F$1250,MATCH(B244,Historical!$B$7:$B$1281,0))=0,"n/a",((INDEX(Historical!$C$7:$C$1259,MATCH(B244,Historical!$B$7:$B$1281,0))/INDEX(Historical!$F$7:$F$1250,MATCH(B244,Historical!$B$7:$B$1281,0)))^(1/3)-1)*100)</f>
        <v>1.9325913486724522</v>
      </c>
      <c r="U244" s="673">
        <f>IF(INDEX(Historical!$H$7:$H$1250,MATCH(B244,Historical!$B$7:$B$1281,0))=0,"n/a",((INDEX(Historical!$C$7:$C$1259,MATCH(B244,Historical!$B$7:$B$1281,0))/INDEX(Historical!$H$7:$H$1250,MATCH(B244,Historical!$B$7:$B$1281,0)))^(1/5)-1)*100)</f>
        <v>2.0851259369290664</v>
      </c>
      <c r="V244" s="673">
        <f>IF(INDEX(Historical!$O$7:$O$1250,MATCH(B244,Historical!$B$7:$B$1281,0))=0,"n/a",((INDEX(Historical!$C$7:$C$1259,MATCH(B244,Historical!$B$7:$B$1281,0))/INDEX(Historical!$O$7:$O$1250,MATCH(B244,Historical!$B$7:$B$1281,0)))^(1/10)-1)*100)</f>
        <v>2.464708667828619</v>
      </c>
      <c r="W244" s="674">
        <f t="shared" si="55"/>
        <v>0.84599286079763714</v>
      </c>
      <c r="X244" s="675" t="str">
        <f t="shared" si="56"/>
        <v>n/a</v>
      </c>
      <c r="Y244" s="843"/>
      <c r="Z244" s="624">
        <f t="shared" si="57"/>
        <v>86.910994764397913</v>
      </c>
      <c r="AA244" s="853">
        <f t="shared" si="58"/>
        <v>13.712041884816756</v>
      </c>
      <c r="AB244" s="854">
        <v>12</v>
      </c>
      <c r="AC244" s="833">
        <v>1.91</v>
      </c>
      <c r="AD244" s="833" t="s">
        <v>136</v>
      </c>
      <c r="AE244" s="834">
        <v>2.74</v>
      </c>
      <c r="AF244" s="833">
        <v>1.55</v>
      </c>
      <c r="AG244" s="833">
        <v>11</v>
      </c>
      <c r="AH244" s="833">
        <v>-19.400000000000002</v>
      </c>
      <c r="AI244" s="833">
        <v>5.74</v>
      </c>
      <c r="AJ244" s="833">
        <v>-4.3999999999999995</v>
      </c>
      <c r="AK244" s="833" t="s">
        <v>136</v>
      </c>
      <c r="AL244" s="845">
        <v>20820</v>
      </c>
      <c r="AM244" s="839">
        <v>0.1</v>
      </c>
      <c r="AN244" s="833">
        <v>1.85</v>
      </c>
      <c r="AO244" s="711">
        <f t="shared" si="59"/>
        <v>-5.288618887941146</v>
      </c>
      <c r="AP244" s="712">
        <f t="shared" si="60"/>
        <v>8.42342299687561</v>
      </c>
      <c r="AQ244" s="855">
        <f t="shared" si="61"/>
        <v>-2.8090883959342672</v>
      </c>
      <c r="AR244" s="624">
        <f>INDEX(Historical!$C$7:$C$1259,MATCH(B244,Historical!$B$7:$B$1281,0))*IF(AH244="n/a",1.03,IF(AH244&lt;0,1.01,IF(AH244&gt;10,1.1,(1+AH244/100))))</f>
        <v>1.674075</v>
      </c>
      <c r="AS244" s="853">
        <f t="shared" si="62"/>
        <v>1.7701669049999997</v>
      </c>
      <c r="AT244" s="853">
        <f t="shared" si="67"/>
        <v>1.8232719121499998</v>
      </c>
      <c r="AU244" s="853">
        <f t="shared" si="67"/>
        <v>1.8779700695144999</v>
      </c>
      <c r="AV244" s="853">
        <f t="shared" si="67"/>
        <v>1.934309171599935</v>
      </c>
      <c r="AW244" s="624">
        <f t="shared" si="63"/>
        <v>9.0797930582644337</v>
      </c>
      <c r="AX244" s="719">
        <f t="shared" si="64"/>
        <v>34.668931112120781</v>
      </c>
      <c r="AY244" s="900">
        <v>0.78</v>
      </c>
      <c r="AZ244" s="839">
        <v>44.54</v>
      </c>
      <c r="BA244" s="839">
        <v>-24.279999999999998</v>
      </c>
      <c r="BB244" s="839">
        <v>-5.48</v>
      </c>
      <c r="BC244" s="839">
        <v>-4.95</v>
      </c>
      <c r="BE244" s="597">
        <v>2002</v>
      </c>
      <c r="BF244" s="865">
        <f t="shared" si="65"/>
        <v>1</v>
      </c>
      <c r="BG244" s="849">
        <v>3.1</v>
      </c>
    </row>
    <row r="245" spans="1:59" ht="11.25" customHeight="1" x14ac:dyDescent="0.2">
      <c r="A245" s="838" t="s">
        <v>1542</v>
      </c>
      <c r="B245" s="842" t="s">
        <v>1543</v>
      </c>
      <c r="C245" s="898" t="s">
        <v>108</v>
      </c>
      <c r="D245" s="898" t="s">
        <v>4273</v>
      </c>
      <c r="E245" s="705">
        <v>10</v>
      </c>
      <c r="F245" s="1139">
        <v>460</v>
      </c>
      <c r="G245" s="1139" t="s">
        <v>106</v>
      </c>
      <c r="H245" s="1139" t="s">
        <v>106</v>
      </c>
      <c r="I245" s="841">
        <v>70</v>
      </c>
      <c r="J245" s="624">
        <f t="shared" si="52"/>
        <v>3.2571428571428571</v>
      </c>
      <c r="K245" s="844">
        <v>0.56999999999999995</v>
      </c>
      <c r="L245" s="854">
        <v>4</v>
      </c>
      <c r="M245" s="615">
        <f t="shared" si="53"/>
        <v>2.2799999999999998</v>
      </c>
      <c r="N245" s="837" t="s">
        <v>151</v>
      </c>
      <c r="O245" s="706">
        <v>0.56000000000000005</v>
      </c>
      <c r="P245" s="606">
        <v>44267</v>
      </c>
      <c r="Q245" s="606">
        <v>44286</v>
      </c>
      <c r="R245" s="615">
        <f t="shared" si="54"/>
        <v>1.7857142857142672</v>
      </c>
      <c r="S245" s="673">
        <f>IF(INDEX(Historical!$D$7:$D$1257,MATCH(B245,Historical!$B$7:$B$1281,0))=0,"n/a",(INDEX(Historical!$C$7:$C$1259,MATCH(B245,Historical!$B$7:$B$1281,0))/INDEX(Historical!$D$7:$D$1257,MATCH(B245,Historical!$B$7:$B$1281,0))-1)*100)</f>
        <v>2.314814814814814</v>
      </c>
      <c r="T245" s="673">
        <f>IF(INDEX(Historical!$F$7:$F$1250,MATCH(B245,Historical!$B$7:$B$1281,0))=0,"n/a",((INDEX(Historical!$C$7:$C$1259,MATCH(B245,Historical!$B$7:$B$1281,0))/INDEX(Historical!$F$7:$F$1250,MATCH(B245,Historical!$B$7:$B$1281,0)))^(1/3)-1)*100)</f>
        <v>4.4391947333119575</v>
      </c>
      <c r="U245" s="673">
        <f>IF(INDEX(Historical!$H$7:$H$1250,MATCH(B245,Historical!$B$7:$B$1281,0))=0,"n/a",((INDEX(Historical!$C$7:$C$1259,MATCH(B245,Historical!$B$7:$B$1281,0))/INDEX(Historical!$H$7:$H$1250,MATCH(B245,Historical!$B$7:$B$1281,0)))^(1/5)-1)*100)</f>
        <v>6.1721692770057901</v>
      </c>
      <c r="V245" s="673" t="str">
        <f>IF(INDEX(Historical!$O$7:$O$1250,MATCH(B245,Historical!$B$7:$B$1281,0))=0,"n/a",((INDEX(Historical!$C$7:$C$1259,MATCH(B245,Historical!$B$7:$B$1281,0))/INDEX(Historical!$O$7:$O$1250,MATCH(B245,Historical!$B$7:$B$1281,0)))^(1/10)-1)*100)</f>
        <v>n/a</v>
      </c>
      <c r="W245" s="674" t="str">
        <f t="shared" si="55"/>
        <v>n/a</v>
      </c>
      <c r="X245" s="675" t="str">
        <f t="shared" si="56"/>
        <v>n/a</v>
      </c>
      <c r="Y245" s="633"/>
      <c r="Z245" s="624" t="str">
        <f t="shared" si="57"/>
        <v>n/a</v>
      </c>
      <c r="AA245" s="853" t="str">
        <f t="shared" si="58"/>
        <v>n/a</v>
      </c>
      <c r="AB245" s="854">
        <v>12</v>
      </c>
      <c r="AC245" s="833" t="s">
        <v>136</v>
      </c>
      <c r="AD245" s="833" t="s">
        <v>136</v>
      </c>
      <c r="AE245" s="833" t="s">
        <v>136</v>
      </c>
      <c r="AF245" s="833" t="s">
        <v>136</v>
      </c>
      <c r="AG245" s="833" t="s">
        <v>136</v>
      </c>
      <c r="AH245" s="833" t="s">
        <v>136</v>
      </c>
      <c r="AI245" s="833" t="s">
        <v>136</v>
      </c>
      <c r="AJ245" s="833" t="s">
        <v>136</v>
      </c>
      <c r="AK245" s="833" t="s">
        <v>136</v>
      </c>
      <c r="AL245" s="845" t="s">
        <v>136</v>
      </c>
      <c r="AM245" s="839" t="s">
        <v>136</v>
      </c>
      <c r="AN245" s="833" t="s">
        <v>136</v>
      </c>
      <c r="AO245" s="711" t="str">
        <f t="shared" si="59"/>
        <v>n/a</v>
      </c>
      <c r="AP245" s="712">
        <f t="shared" si="60"/>
        <v>9.4293121341486472</v>
      </c>
      <c r="AQ245" s="855" t="str">
        <f t="shared" si="61"/>
        <v>n/a</v>
      </c>
      <c r="AR245" s="624">
        <f>INDEX(Historical!$C$7:$C$1259,MATCH(B245,Historical!$B$7:$B$1281,0))*IF(AH245="n/a",1.03,IF(AH245&lt;0,1.01,IF(AH245&gt;10,1.1,(1+AH245/100))))</f>
        <v>2.2763</v>
      </c>
      <c r="AS245" s="853">
        <f t="shared" si="62"/>
        <v>2.344589</v>
      </c>
      <c r="AT245" s="853">
        <f t="shared" si="67"/>
        <v>2.4149266700000003</v>
      </c>
      <c r="AU245" s="853">
        <f t="shared" si="67"/>
        <v>2.4873744701000002</v>
      </c>
      <c r="AV245" s="853">
        <f t="shared" si="67"/>
        <v>2.5619957042030004</v>
      </c>
      <c r="AW245" s="624">
        <f t="shared" si="63"/>
        <v>12.085185844303002</v>
      </c>
      <c r="AX245" s="719">
        <f t="shared" si="64"/>
        <v>17.264551206147146</v>
      </c>
      <c r="AY245" s="900" t="s">
        <v>136</v>
      </c>
      <c r="AZ245" s="839" t="s">
        <v>136</v>
      </c>
      <c r="BA245" s="839" t="s">
        <v>136</v>
      </c>
      <c r="BB245" s="839" t="s">
        <v>136</v>
      </c>
      <c r="BC245" s="839" t="s">
        <v>136</v>
      </c>
      <c r="BD245" s="874" t="s">
        <v>4200</v>
      </c>
      <c r="BE245" s="597">
        <v>2012</v>
      </c>
      <c r="BF245" s="865">
        <f t="shared" si="65"/>
        <v>0</v>
      </c>
      <c r="BG245" s="849" t="s">
        <v>136</v>
      </c>
    </row>
    <row r="246" spans="1:59" ht="11.25" customHeight="1" x14ac:dyDescent="0.2">
      <c r="A246" s="838" t="s">
        <v>725</v>
      </c>
      <c r="B246" s="842" t="s">
        <v>726</v>
      </c>
      <c r="C246" s="898" t="s">
        <v>153</v>
      </c>
      <c r="D246" s="898" t="s">
        <v>4283</v>
      </c>
      <c r="E246" s="705">
        <v>19</v>
      </c>
      <c r="F246" s="1139">
        <v>183</v>
      </c>
      <c r="G246" s="1139" t="s">
        <v>106</v>
      </c>
      <c r="H246" s="1139" t="s">
        <v>106</v>
      </c>
      <c r="I246" s="841">
        <v>40.36</v>
      </c>
      <c r="J246" s="624">
        <f t="shared" si="52"/>
        <v>2.3785926660059467</v>
      </c>
      <c r="K246" s="844">
        <v>0.24</v>
      </c>
      <c r="L246" s="854">
        <v>4</v>
      </c>
      <c r="M246" s="615">
        <f t="shared" si="53"/>
        <v>0.96</v>
      </c>
      <c r="N246" s="837" t="s">
        <v>325</v>
      </c>
      <c r="O246" s="706">
        <v>0.22500000000000001</v>
      </c>
      <c r="P246" s="606">
        <v>44266</v>
      </c>
      <c r="Q246" s="606">
        <v>44285</v>
      </c>
      <c r="R246" s="615">
        <f t="shared" si="54"/>
        <v>6.6666666666666599</v>
      </c>
      <c r="S246" s="673">
        <f>IF(INDEX(Historical!$D$7:$D$1257,MATCH(B246,Historical!$B$7:$B$1281,0))=0,"n/a",(INDEX(Historical!$C$7:$C$1259,MATCH(B246,Historical!$B$7:$B$1281,0))/INDEX(Historical!$D$7:$D$1257,MATCH(B246,Historical!$B$7:$B$1281,0))-1)*100)</f>
        <v>9.7560975609756184</v>
      </c>
      <c r="T246" s="673">
        <f>IF(INDEX(Historical!$F$7:$F$1250,MATCH(B246,Historical!$B$7:$B$1281,0))=0,"n/a",((INDEX(Historical!$C$7:$C$1259,MATCH(B246,Historical!$B$7:$B$1281,0))/INDEX(Historical!$F$7:$F$1250,MATCH(B246,Historical!$B$7:$B$1281,0)))^(1/3)-1)*100)</f>
        <v>12.035118663929122</v>
      </c>
      <c r="U246" s="673">
        <f>IF(INDEX(Historical!$H$7:$H$1250,MATCH(B246,Historical!$B$7:$B$1281,0))=0,"n/a",((INDEX(Historical!$C$7:$C$1259,MATCH(B246,Historical!$B$7:$B$1281,0))/INDEX(Historical!$H$7:$H$1250,MATCH(B246,Historical!$B$7:$B$1281,0)))^(1/5)-1)*100)</f>
        <v>12.474611314209483</v>
      </c>
      <c r="V246" s="673">
        <f>IF(INDEX(Historical!$O$7:$O$1250,MATCH(B246,Historical!$B$7:$B$1281,0))=0,"n/a",((INDEX(Historical!$C$7:$C$1259,MATCH(B246,Historical!$B$7:$B$1281,0))/INDEX(Historical!$O$7:$O$1250,MATCH(B246,Historical!$B$7:$B$1281,0)))^(1/10)-1)*100)</f>
        <v>13.330427658960797</v>
      </c>
      <c r="W246" s="674">
        <f t="shared" si="55"/>
        <v>0.93579978327431756</v>
      </c>
      <c r="X246" s="675">
        <f t="shared" si="56"/>
        <v>3.8983160356904634</v>
      </c>
      <c r="Y246" s="843" t="s">
        <v>727</v>
      </c>
      <c r="Z246" s="624" t="str">
        <f t="shared" si="57"/>
        <v>n/a</v>
      </c>
      <c r="AA246" s="853" t="str">
        <f t="shared" si="58"/>
        <v>n/a</v>
      </c>
      <c r="AB246" s="854">
        <v>6</v>
      </c>
      <c r="AC246" s="833">
        <v>-0.06</v>
      </c>
      <c r="AD246" s="833" t="s">
        <v>136</v>
      </c>
      <c r="AE246" s="833">
        <v>1.1000000000000001</v>
      </c>
      <c r="AF246" s="833">
        <v>0.96</v>
      </c>
      <c r="AG246" s="833">
        <v>-0.1</v>
      </c>
      <c r="AH246" s="833">
        <v>13</v>
      </c>
      <c r="AI246" s="833">
        <v>3.34</v>
      </c>
      <c r="AJ246" s="833">
        <v>3.2</v>
      </c>
      <c r="AK246" s="833">
        <v>10</v>
      </c>
      <c r="AL246" s="845">
        <v>5590</v>
      </c>
      <c r="AM246" s="839">
        <v>0.75</v>
      </c>
      <c r="AN246" s="833">
        <v>0.61</v>
      </c>
      <c r="AO246" s="711" t="str">
        <f t="shared" si="59"/>
        <v>n/a</v>
      </c>
      <c r="AP246" s="712">
        <f t="shared" si="60"/>
        <v>14.853203980215429</v>
      </c>
      <c r="AQ246" s="855" t="str">
        <f t="shared" si="61"/>
        <v>n/a</v>
      </c>
      <c r="AR246" s="624">
        <f>INDEX(Historical!$C$7:$C$1259,MATCH(B246,Historical!$B$7:$B$1281,0))*IF(AH246="n/a",1.03,IF(AH246&lt;0,1.01,IF(AH246&gt;10,1.1,(1+AH246/100))))</f>
        <v>0.9900000000000001</v>
      </c>
      <c r="AS246" s="853">
        <f t="shared" si="62"/>
        <v>1.0230660000000003</v>
      </c>
      <c r="AT246" s="853">
        <f t="shared" si="67"/>
        <v>1.1253726000000004</v>
      </c>
      <c r="AU246" s="853">
        <f t="shared" si="67"/>
        <v>1.2379098600000005</v>
      </c>
      <c r="AV246" s="853">
        <f t="shared" si="67"/>
        <v>1.3617008460000006</v>
      </c>
      <c r="AW246" s="624">
        <f t="shared" si="63"/>
        <v>5.7380493060000015</v>
      </c>
      <c r="AX246" s="719">
        <f t="shared" si="64"/>
        <v>14.217168746283454</v>
      </c>
      <c r="AY246" s="900">
        <v>1.2</v>
      </c>
      <c r="AZ246" s="839">
        <v>0.86999999999999988</v>
      </c>
      <c r="BA246" s="839">
        <v>-35.160000000000004</v>
      </c>
      <c r="BB246" s="839">
        <v>-8.68</v>
      </c>
      <c r="BC246" s="839">
        <v>-17.97</v>
      </c>
      <c r="BE246" s="597">
        <v>2003</v>
      </c>
      <c r="BF246" s="865">
        <f t="shared" si="65"/>
        <v>1</v>
      </c>
      <c r="BG246" s="849">
        <v>-0.1</v>
      </c>
    </row>
    <row r="247" spans="1:59" ht="11.25" customHeight="1" x14ac:dyDescent="0.2">
      <c r="A247" s="831" t="s">
        <v>1572</v>
      </c>
      <c r="B247" s="842" t="s">
        <v>1573</v>
      </c>
      <c r="C247" s="898" t="s">
        <v>108</v>
      </c>
      <c r="D247" s="898" t="s">
        <v>118</v>
      </c>
      <c r="E247" s="705">
        <v>12</v>
      </c>
      <c r="F247" s="1139">
        <v>297</v>
      </c>
      <c r="G247" s="1139" t="s">
        <v>106</v>
      </c>
      <c r="H247" s="1139" t="s">
        <v>106</v>
      </c>
      <c r="I247" s="841">
        <v>141.22999999999999</v>
      </c>
      <c r="J247" s="624">
        <f t="shared" si="52"/>
        <v>1.3311619344331942</v>
      </c>
      <c r="K247" s="844">
        <v>0.47</v>
      </c>
      <c r="L247" s="854">
        <v>4</v>
      </c>
      <c r="M247" s="615">
        <f t="shared" si="53"/>
        <v>1.88</v>
      </c>
      <c r="N247" s="837" t="s">
        <v>590</v>
      </c>
      <c r="O247" s="706">
        <v>0.4</v>
      </c>
      <c r="P247" s="606">
        <v>44246</v>
      </c>
      <c r="Q247" s="606">
        <v>44270</v>
      </c>
      <c r="R247" s="615">
        <f t="shared" si="54"/>
        <v>17.499999999999989</v>
      </c>
      <c r="S247" s="673">
        <f>IF(INDEX(Historical!$D$7:$D$1257,MATCH(B247,Historical!$B$7:$B$1281,0))=0,"n/a",(INDEX(Historical!$C$7:$C$1259,MATCH(B247,Historical!$B$7:$B$1281,0))/INDEX(Historical!$D$7:$D$1257,MATCH(B247,Historical!$B$7:$B$1281,0))-1)*100)</f>
        <v>17.647058823529417</v>
      </c>
      <c r="T247" s="673">
        <f>IF(INDEX(Historical!$F$7:$F$1250,MATCH(B247,Historical!$B$7:$B$1281,0))=0,"n/a",((INDEX(Historical!$C$7:$C$1259,MATCH(B247,Historical!$B$7:$B$1281,0))/INDEX(Historical!$F$7:$F$1250,MATCH(B247,Historical!$B$7:$B$1281,0)))^(1/3)-1)*100)</f>
        <v>27.059885603416433</v>
      </c>
      <c r="U247" s="673">
        <f>IF(INDEX(Historical!$H$7:$H$1250,MATCH(B247,Historical!$B$7:$B$1281,0))=0,"n/a",((INDEX(Historical!$C$7:$C$1259,MATCH(B247,Historical!$B$7:$B$1281,0))/INDEX(Historical!$H$7:$H$1250,MATCH(B247,Historical!$B$7:$B$1281,0)))^(1/5)-1)*100)</f>
        <v>20.112443398143132</v>
      </c>
      <c r="V247" s="673">
        <f>IF(INDEX(Historical!$O$7:$O$1250,MATCH(B247,Historical!$B$7:$B$1281,0))=0,"n/a",((INDEX(Historical!$C$7:$C$1259,MATCH(B247,Historical!$B$7:$B$1281,0))/INDEX(Historical!$O$7:$O$1250,MATCH(B247,Historical!$B$7:$B$1281,0)))^(1/10)-1)*100)</f>
        <v>54.991898754833699</v>
      </c>
      <c r="W247" s="674">
        <f t="shared" si="55"/>
        <v>0.36573466007800431</v>
      </c>
      <c r="X247" s="675">
        <f t="shared" si="56"/>
        <v>0.9354624836345643</v>
      </c>
      <c r="Y247" s="843"/>
      <c r="Z247" s="624">
        <f t="shared" si="57"/>
        <v>21.412300683371299</v>
      </c>
      <c r="AA247" s="853">
        <f t="shared" si="58"/>
        <v>16.085421412300683</v>
      </c>
      <c r="AB247" s="854">
        <v>12</v>
      </c>
      <c r="AC247" s="833">
        <v>8.7799999999999994</v>
      </c>
      <c r="AD247" s="833">
        <v>1.27</v>
      </c>
      <c r="AE247" s="833">
        <v>2.67</v>
      </c>
      <c r="AF247" s="833">
        <v>3.3</v>
      </c>
      <c r="AG247" s="833">
        <v>22.1</v>
      </c>
      <c r="AH247" s="833">
        <v>18.7</v>
      </c>
      <c r="AI247" s="833">
        <v>11.44</v>
      </c>
      <c r="AJ247" s="833">
        <v>21.5</v>
      </c>
      <c r="AK247" s="833">
        <v>12.870000000000001</v>
      </c>
      <c r="AL247" s="845">
        <v>5620</v>
      </c>
      <c r="AM247" s="839">
        <v>0.6</v>
      </c>
      <c r="AN247" s="833">
        <v>0.99</v>
      </c>
      <c r="AO247" s="711">
        <f t="shared" si="59"/>
        <v>5.3581839202756427</v>
      </c>
      <c r="AP247" s="712">
        <f t="shared" si="60"/>
        <v>21.443605332576325</v>
      </c>
      <c r="AQ247" s="855">
        <f t="shared" si="61"/>
        <v>53.596716777109755</v>
      </c>
      <c r="AR247" s="624">
        <f>INDEX(Historical!$C$7:$C$1259,MATCH(B247,Historical!$B$7:$B$1281,0))*IF(AH247="n/a",1.03,IF(AH247&lt;0,1.01,IF(AH247&gt;10,1.1,(1+AH247/100))))</f>
        <v>1.7600000000000002</v>
      </c>
      <c r="AS247" s="853">
        <f t="shared" si="62"/>
        <v>1.9360000000000004</v>
      </c>
      <c r="AT247" s="853">
        <f t="shared" ref="AT247:AV266" si="68">IF($AK247="n/a",1.03*AS247,IF($AK247&lt;0,1.01*AS247,IF($AK247&gt;10,1.1*AS247,(1+$AK247/100)*AS247)))</f>
        <v>2.1296000000000004</v>
      </c>
      <c r="AU247" s="853">
        <f t="shared" si="68"/>
        <v>2.3425600000000006</v>
      </c>
      <c r="AV247" s="853">
        <f t="shared" si="68"/>
        <v>2.5768160000000009</v>
      </c>
      <c r="AW247" s="624">
        <f t="shared" si="63"/>
        <v>10.744976000000003</v>
      </c>
      <c r="AX247" s="719">
        <f t="shared" si="64"/>
        <v>7.6081399136160899</v>
      </c>
      <c r="AY247" s="900">
        <v>1.41</v>
      </c>
      <c r="AZ247" s="839">
        <v>130.77000000000001</v>
      </c>
      <c r="BA247" s="839">
        <v>-5.93</v>
      </c>
      <c r="BB247" s="839">
        <v>1.7000000000000002</v>
      </c>
      <c r="BC247" s="839">
        <v>12.98</v>
      </c>
      <c r="BE247" s="597">
        <v>2010</v>
      </c>
      <c r="BF247" s="865">
        <f t="shared" si="65"/>
        <v>0</v>
      </c>
      <c r="BG247" s="849">
        <v>2.6</v>
      </c>
    </row>
    <row r="248" spans="1:59" s="744" customFormat="1" ht="11.25" customHeight="1" x14ac:dyDescent="0.2">
      <c r="A248" s="619" t="s">
        <v>1580</v>
      </c>
      <c r="B248" s="751" t="s">
        <v>1581</v>
      </c>
      <c r="C248" s="898" t="s">
        <v>108</v>
      </c>
      <c r="D248" s="898" t="s">
        <v>118</v>
      </c>
      <c r="E248" s="727">
        <v>13</v>
      </c>
      <c r="F248" s="1139">
        <v>282</v>
      </c>
      <c r="G248" s="1138" t="s">
        <v>106</v>
      </c>
      <c r="H248" s="1138" t="s">
        <v>106</v>
      </c>
      <c r="I248" s="728">
        <v>86.72</v>
      </c>
      <c r="J248" s="729">
        <f t="shared" si="52"/>
        <v>5.3044280442804421</v>
      </c>
      <c r="K248" s="730">
        <v>1.1499999999999999</v>
      </c>
      <c r="L248" s="731">
        <v>4</v>
      </c>
      <c r="M248" s="732">
        <f t="shared" si="53"/>
        <v>4.5999999999999996</v>
      </c>
      <c r="N248" s="733" t="s">
        <v>148</v>
      </c>
      <c r="O248" s="734">
        <v>1.1000000000000001</v>
      </c>
      <c r="P248" s="1130">
        <v>44239</v>
      </c>
      <c r="Q248" s="1130">
        <v>44266</v>
      </c>
      <c r="R248" s="732">
        <f t="shared" si="54"/>
        <v>4.545454545454529</v>
      </c>
      <c r="S248" s="673">
        <f>IF(INDEX(Historical!$D$7:$D$1257,MATCH(B248,Historical!$B$7:$B$1281,0))=0,"n/a",(INDEX(Historical!$C$7:$C$1259,MATCH(B248,Historical!$B$7:$B$1281,0))/INDEX(Historical!$D$7:$D$1257,MATCH(B248,Historical!$B$7:$B$1281,0))-1)*100)</f>
        <v>10.000000000000009</v>
      </c>
      <c r="T248" s="673">
        <f>IF(INDEX(Historical!$F$7:$F$1250,MATCH(B248,Historical!$B$7:$B$1281,0))=0,"n/a",((INDEX(Historical!$C$7:$C$1259,MATCH(B248,Historical!$B$7:$B$1281,0))/INDEX(Historical!$F$7:$F$1250,MATCH(B248,Historical!$B$7:$B$1281,0)))^(1/3)-1)*100)</f>
        <v>13.617128057248994</v>
      </c>
      <c r="U248" s="673">
        <f>IF(INDEX(Historical!$H$7:$H$1250,MATCH(B248,Historical!$B$7:$B$1281,0))=0,"n/a",((INDEX(Historical!$C$7:$C$1259,MATCH(B248,Historical!$B$7:$B$1281,0))/INDEX(Historical!$H$7:$H$1250,MATCH(B248,Historical!$B$7:$B$1281,0)))^(1/5)-1)*100)</f>
        <v>12.515555850474192</v>
      </c>
      <c r="V248" s="673">
        <f>IF(INDEX(Historical!$O$7:$O$1250,MATCH(B248,Historical!$B$7:$B$1281,0))=0,"n/a",((INDEX(Historical!$C$7:$C$1259,MATCH(B248,Historical!$B$7:$B$1281,0))/INDEX(Historical!$O$7:$O$1250,MATCH(B248,Historical!$B$7:$B$1281,0)))^(1/10)-1)*100)</f>
        <v>14.360352045094871</v>
      </c>
      <c r="W248" s="674">
        <f t="shared" si="55"/>
        <v>0.87153544781997083</v>
      </c>
      <c r="X248" s="675">
        <f t="shared" si="56"/>
        <v>1.7727416218801972</v>
      </c>
      <c r="Y248" s="748"/>
      <c r="Z248" s="729" t="str">
        <f t="shared" si="57"/>
        <v>n/a</v>
      </c>
      <c r="AA248" s="736" t="str">
        <f t="shared" si="58"/>
        <v>n/a</v>
      </c>
      <c r="AB248" s="731">
        <v>12</v>
      </c>
      <c r="AC248" s="737">
        <v>-4.71</v>
      </c>
      <c r="AD248" s="737" t="s">
        <v>136</v>
      </c>
      <c r="AE248" s="737">
        <v>0.57999999999999996</v>
      </c>
      <c r="AF248" s="737">
        <v>0.52</v>
      </c>
      <c r="AG248" s="737">
        <v>-2.9000000000000004</v>
      </c>
      <c r="AH248" s="746">
        <v>12.7</v>
      </c>
      <c r="AI248" s="746">
        <v>11</v>
      </c>
      <c r="AJ248" s="737">
        <v>7.06</v>
      </c>
      <c r="AK248" s="737">
        <v>6.34</v>
      </c>
      <c r="AL248" s="738">
        <v>33910</v>
      </c>
      <c r="AM248" s="739">
        <v>0.1</v>
      </c>
      <c r="AN248" s="737">
        <v>0.34</v>
      </c>
      <c r="AO248" s="740" t="str">
        <f t="shared" si="59"/>
        <v>n/a</v>
      </c>
      <c r="AP248" s="741">
        <f t="shared" si="60"/>
        <v>17.819983894754635</v>
      </c>
      <c r="AQ248" s="742" t="str">
        <f t="shared" si="61"/>
        <v>n/a</v>
      </c>
      <c r="AR248" s="624">
        <f>INDEX(Historical!$C$7:$C$1259,MATCH(B248,Historical!$B$7:$B$1281,0))*IF(AH248="n/a",1.03,IF(AH248&lt;0,1.01,IF(AH248&gt;10,1.1,(1+AH248/100))))</f>
        <v>4.8400000000000007</v>
      </c>
      <c r="AS248" s="736">
        <f t="shared" si="62"/>
        <v>5.3240000000000016</v>
      </c>
      <c r="AT248" s="736">
        <f t="shared" si="68"/>
        <v>5.6615416000000014</v>
      </c>
      <c r="AU248" s="736">
        <f t="shared" si="68"/>
        <v>6.0204833374400009</v>
      </c>
      <c r="AV248" s="736">
        <f t="shared" si="68"/>
        <v>6.4021819810336966</v>
      </c>
      <c r="AW248" s="729">
        <f t="shared" si="63"/>
        <v>28.248206918473699</v>
      </c>
      <c r="AX248" s="743">
        <f t="shared" si="64"/>
        <v>32.574039343258413</v>
      </c>
      <c r="AY248" s="901">
        <v>1.66</v>
      </c>
      <c r="AZ248" s="739">
        <v>124.55000000000001</v>
      </c>
      <c r="BA248" s="739">
        <v>-5.33</v>
      </c>
      <c r="BB248" s="739">
        <v>7.39</v>
      </c>
      <c r="BC248" s="739">
        <v>23.77</v>
      </c>
      <c r="BD248" s="875"/>
      <c r="BE248" s="597">
        <v>2009</v>
      </c>
      <c r="BF248" s="865">
        <f t="shared" si="65"/>
        <v>0</v>
      </c>
      <c r="BG248" s="793">
        <v>-0.2</v>
      </c>
    </row>
    <row r="249" spans="1:59" ht="11.25" customHeight="1" x14ac:dyDescent="0.2">
      <c r="A249" s="838" t="s">
        <v>744</v>
      </c>
      <c r="B249" s="842" t="s">
        <v>745</v>
      </c>
      <c r="C249" s="898" t="s">
        <v>4127</v>
      </c>
      <c r="D249" s="898" t="s">
        <v>4261</v>
      </c>
      <c r="E249" s="705">
        <v>18</v>
      </c>
      <c r="F249" s="1139">
        <v>193</v>
      </c>
      <c r="G249" s="1139" t="s">
        <v>37</v>
      </c>
      <c r="H249" s="1139" t="s">
        <v>115</v>
      </c>
      <c r="I249" s="841">
        <v>136.19</v>
      </c>
      <c r="J249" s="624">
        <f t="shared" si="52"/>
        <v>1.9090975842572875</v>
      </c>
      <c r="K249" s="844">
        <v>0.65</v>
      </c>
      <c r="L249" s="854">
        <v>4</v>
      </c>
      <c r="M249" s="615">
        <f t="shared" si="53"/>
        <v>2.6</v>
      </c>
      <c r="N249" s="837" t="s">
        <v>325</v>
      </c>
      <c r="O249" s="706">
        <v>0.62</v>
      </c>
      <c r="P249" s="606">
        <v>43985</v>
      </c>
      <c r="Q249" s="606">
        <v>44007</v>
      </c>
      <c r="R249" s="615">
        <f t="shared" si="54"/>
        <v>4.8387096774193585</v>
      </c>
      <c r="S249" s="673">
        <f>IF(INDEX(Historical!$D$7:$D$1257,MATCH(B249,Historical!$B$7:$B$1281,0))=0,"n/a",(INDEX(Historical!$C$7:$C$1259,MATCH(B249,Historical!$B$7:$B$1281,0))/INDEX(Historical!$D$7:$D$1257,MATCH(B249,Historical!$B$7:$B$1281,0))-1)*100)</f>
        <v>3.6290322580645018</v>
      </c>
      <c r="T249" s="673">
        <f>IF(INDEX(Historical!$F$7:$F$1250,MATCH(B249,Historical!$B$7:$B$1281,0))=0,"n/a",((INDEX(Historical!$C$7:$C$1259,MATCH(B249,Historical!$B$7:$B$1281,0))/INDEX(Historical!$F$7:$F$1250,MATCH(B249,Historical!$B$7:$B$1281,0)))^(1/3)-1)*100)</f>
        <v>4.6875497247003128</v>
      </c>
      <c r="U249" s="673">
        <f>IF(INDEX(Historical!$H$7:$H$1250,MATCH(B249,Historical!$B$7:$B$1281,0))=0,"n/a",((INDEX(Historical!$C$7:$C$1259,MATCH(B249,Historical!$B$7:$B$1281,0))/INDEX(Historical!$H$7:$H$1250,MATCH(B249,Historical!$B$7:$B$1281,0)))^(1/5)-1)*100)</f>
        <v>6.6802527156908376</v>
      </c>
      <c r="V249" s="673">
        <f>IF(INDEX(Historical!$O$7:$O$1250,MATCH(B249,Historical!$B$7:$B$1281,0))=0,"n/a",((INDEX(Historical!$C$7:$C$1259,MATCH(B249,Historical!$B$7:$B$1281,0))/INDEX(Historical!$O$7:$O$1250,MATCH(B249,Historical!$B$7:$B$1281,0)))^(1/10)-1)*100)</f>
        <v>13.258326536009513</v>
      </c>
      <c r="W249" s="674">
        <f t="shared" si="55"/>
        <v>0.50385338583623829</v>
      </c>
      <c r="X249" s="675">
        <f t="shared" si="56"/>
        <v>0.94088066418180816</v>
      </c>
      <c r="Y249" s="646"/>
      <c r="Z249" s="624">
        <f t="shared" si="57"/>
        <v>44.368600682593858</v>
      </c>
      <c r="AA249" s="853">
        <f t="shared" si="58"/>
        <v>23.240614334470987</v>
      </c>
      <c r="AB249" s="854">
        <v>9</v>
      </c>
      <c r="AC249" s="833">
        <v>5.86</v>
      </c>
      <c r="AD249" s="833">
        <v>0.95</v>
      </c>
      <c r="AE249" s="833">
        <v>5.73</v>
      </c>
      <c r="AF249" s="833">
        <v>20.82</v>
      </c>
      <c r="AG249" s="833">
        <v>135.9</v>
      </c>
      <c r="AH249" s="833">
        <v>25.8</v>
      </c>
      <c r="AI249" s="833">
        <v>10.52</v>
      </c>
      <c r="AJ249" s="833">
        <v>7.1</v>
      </c>
      <c r="AK249" s="833">
        <v>24.48</v>
      </c>
      <c r="AL249" s="845">
        <v>152870</v>
      </c>
      <c r="AM249" s="839">
        <v>0.13999999999999999</v>
      </c>
      <c r="AN249" s="833">
        <v>2.13</v>
      </c>
      <c r="AO249" s="711">
        <f t="shared" si="59"/>
        <v>-14.651264034522862</v>
      </c>
      <c r="AP249" s="712">
        <f t="shared" si="60"/>
        <v>8.5893502999481246</v>
      </c>
      <c r="AQ249" s="855">
        <f t="shared" si="61"/>
        <v>363.7382357627036</v>
      </c>
      <c r="AR249" s="624">
        <f>INDEX(Historical!$C$7:$C$1259,MATCH(B249,Historical!$B$7:$B$1281,0))*IF(AH249="n/a",1.03,IF(AH249&lt;0,1.01,IF(AH249&gt;10,1.1,(1+AH249/100))))</f>
        <v>2.827</v>
      </c>
      <c r="AS249" s="853">
        <f t="shared" si="62"/>
        <v>3.1097000000000001</v>
      </c>
      <c r="AT249" s="853">
        <f t="shared" si="68"/>
        <v>3.4206700000000003</v>
      </c>
      <c r="AU249" s="853">
        <f t="shared" si="68"/>
        <v>3.7627370000000004</v>
      </c>
      <c r="AV249" s="853">
        <f t="shared" si="68"/>
        <v>4.1390107000000009</v>
      </c>
      <c r="AW249" s="624">
        <f t="shared" si="63"/>
        <v>17.259117700000001</v>
      </c>
      <c r="AX249" s="719">
        <f t="shared" si="64"/>
        <v>12.672823041339306</v>
      </c>
      <c r="AY249" s="900">
        <v>1.3</v>
      </c>
      <c r="AZ249" s="839">
        <v>134.81</v>
      </c>
      <c r="BA249" s="839">
        <v>-18.91</v>
      </c>
      <c r="BB249" s="839">
        <v>-10.119999999999999</v>
      </c>
      <c r="BC249" s="839">
        <v>11.84</v>
      </c>
      <c r="BE249" s="597">
        <v>2003</v>
      </c>
      <c r="BF249" s="865">
        <f t="shared" si="65"/>
        <v>1</v>
      </c>
      <c r="BG249" s="849">
        <v>19.600000000000001</v>
      </c>
    </row>
    <row r="250" spans="1:59" ht="11.25" customHeight="1" x14ac:dyDescent="0.2">
      <c r="A250" s="831" t="s">
        <v>1585</v>
      </c>
      <c r="B250" s="842" t="s">
        <v>1586</v>
      </c>
      <c r="C250" s="898" t="s">
        <v>108</v>
      </c>
      <c r="D250" s="898" t="s">
        <v>4273</v>
      </c>
      <c r="E250" s="705">
        <v>11</v>
      </c>
      <c r="F250" s="1139">
        <v>373</v>
      </c>
      <c r="G250" s="1139" t="s">
        <v>106</v>
      </c>
      <c r="H250" s="1139" t="s">
        <v>106</v>
      </c>
      <c r="I250" s="841">
        <v>33.479999999999997</v>
      </c>
      <c r="J250" s="624">
        <f t="shared" si="52"/>
        <v>4.1816009557945044</v>
      </c>
      <c r="K250" s="844">
        <v>0.35</v>
      </c>
      <c r="L250" s="854">
        <v>4</v>
      </c>
      <c r="M250" s="615">
        <f t="shared" si="53"/>
        <v>1.4</v>
      </c>
      <c r="N250" s="837" t="s">
        <v>318</v>
      </c>
      <c r="O250" s="706">
        <v>0.34</v>
      </c>
      <c r="P250" s="606">
        <v>44266</v>
      </c>
      <c r="Q250" s="606">
        <v>44281</v>
      </c>
      <c r="R250" s="615">
        <f t="shared" si="54"/>
        <v>2.9411764705882213</v>
      </c>
      <c r="S250" s="673">
        <f>IF(INDEX(Historical!$D$7:$D$1257,MATCH(B250,Historical!$B$7:$B$1281,0))=0,"n/a",(INDEX(Historical!$C$7:$C$1259,MATCH(B250,Historical!$B$7:$B$1281,0))/INDEX(Historical!$D$7:$D$1257,MATCH(B250,Historical!$B$7:$B$1281,0))-1)*100)</f>
        <v>3.0303030303030276</v>
      </c>
      <c r="T250" s="673">
        <f>IF(INDEX(Historical!$F$7:$F$1250,MATCH(B250,Historical!$B$7:$B$1281,0))=0,"n/a",((INDEX(Historical!$C$7:$C$1259,MATCH(B250,Historical!$B$7:$B$1281,0))/INDEX(Historical!$F$7:$F$1250,MATCH(B250,Historical!$B$7:$B$1281,0)))^(1/3)-1)*100)</f>
        <v>3.1270055989971013</v>
      </c>
      <c r="U250" s="673">
        <f>IF(INDEX(Historical!$H$7:$H$1250,MATCH(B250,Historical!$B$7:$B$1281,0))=0,"n/a",((INDEX(Historical!$C$7:$C$1259,MATCH(B250,Historical!$B$7:$B$1281,0))/INDEX(Historical!$H$7:$H$1250,MATCH(B250,Historical!$B$7:$B$1281,0)))^(1/5)-1)*100)</f>
        <v>3.2324379535307868</v>
      </c>
      <c r="V250" s="673">
        <f>IF(INDEX(Historical!$O$7:$O$1250,MATCH(B250,Historical!$B$7:$B$1281,0))=0,"n/a",((INDEX(Historical!$C$7:$C$1259,MATCH(B250,Historical!$B$7:$B$1281,0))/INDEX(Historical!$O$7:$O$1250,MATCH(B250,Historical!$B$7:$B$1281,0)))^(1/10)-1)*100)</f>
        <v>3.5444361566979943</v>
      </c>
      <c r="W250" s="674">
        <f t="shared" si="55"/>
        <v>0.91197522275084064</v>
      </c>
      <c r="X250" s="675" t="str">
        <f t="shared" si="56"/>
        <v>n/a</v>
      </c>
      <c r="Y250" s="638"/>
      <c r="Z250" s="624" t="str">
        <f t="shared" si="57"/>
        <v>n/a</v>
      </c>
      <c r="AA250" s="853" t="str">
        <f t="shared" si="58"/>
        <v>n/a</v>
      </c>
      <c r="AB250" s="854">
        <v>12</v>
      </c>
      <c r="AC250" s="833" t="s">
        <v>136</v>
      </c>
      <c r="AD250" s="833" t="s">
        <v>136</v>
      </c>
      <c r="AE250" s="833" t="s">
        <v>136</v>
      </c>
      <c r="AF250" s="833" t="s">
        <v>136</v>
      </c>
      <c r="AG250" s="833" t="s">
        <v>136</v>
      </c>
      <c r="AH250" s="833" t="s">
        <v>136</v>
      </c>
      <c r="AI250" s="833" t="s">
        <v>136</v>
      </c>
      <c r="AJ250" s="833" t="s">
        <v>136</v>
      </c>
      <c r="AK250" s="833" t="s">
        <v>136</v>
      </c>
      <c r="AL250" s="845" t="s">
        <v>136</v>
      </c>
      <c r="AM250" s="839" t="s">
        <v>136</v>
      </c>
      <c r="AN250" s="833" t="s">
        <v>136</v>
      </c>
      <c r="AO250" s="711" t="str">
        <f t="shared" si="59"/>
        <v>n/a</v>
      </c>
      <c r="AP250" s="712">
        <f t="shared" si="60"/>
        <v>7.4140389093252912</v>
      </c>
      <c r="AQ250" s="855" t="str">
        <f t="shared" si="61"/>
        <v>n/a</v>
      </c>
      <c r="AR250" s="624">
        <f>INDEX(Historical!$C$7:$C$1259,MATCH(B250,Historical!$B$7:$B$1281,0))*IF(AH250="n/a",1.03,IF(AH250&lt;0,1.01,IF(AH250&gt;10,1.1,(1+AH250/100))))</f>
        <v>1.4008</v>
      </c>
      <c r="AS250" s="853">
        <f t="shared" si="62"/>
        <v>1.4428240000000001</v>
      </c>
      <c r="AT250" s="853">
        <f t="shared" si="68"/>
        <v>1.48610872</v>
      </c>
      <c r="AU250" s="853">
        <f t="shared" si="68"/>
        <v>1.5306919816000002</v>
      </c>
      <c r="AV250" s="853">
        <f t="shared" si="68"/>
        <v>1.5766127410480002</v>
      </c>
      <c r="AW250" s="624">
        <f t="shared" si="63"/>
        <v>7.4370374426480002</v>
      </c>
      <c r="AX250" s="719">
        <f t="shared" si="64"/>
        <v>22.213373484611711</v>
      </c>
      <c r="AY250" s="900" t="s">
        <v>136</v>
      </c>
      <c r="AZ250" s="839" t="s">
        <v>136</v>
      </c>
      <c r="BA250" s="839" t="s">
        <v>136</v>
      </c>
      <c r="BB250" s="839" t="s">
        <v>136</v>
      </c>
      <c r="BC250" s="839" t="s">
        <v>136</v>
      </c>
      <c r="BD250" s="874" t="s">
        <v>4200</v>
      </c>
      <c r="BE250" s="597">
        <v>2011</v>
      </c>
      <c r="BF250" s="865">
        <f t="shared" si="65"/>
        <v>0</v>
      </c>
      <c r="BG250" s="849" t="s">
        <v>136</v>
      </c>
    </row>
    <row r="251" spans="1:59" ht="11.25" customHeight="1" x14ac:dyDescent="0.2">
      <c r="A251" s="838" t="s">
        <v>740</v>
      </c>
      <c r="B251" s="842" t="s">
        <v>741</v>
      </c>
      <c r="C251" s="898" t="s">
        <v>108</v>
      </c>
      <c r="D251" s="898" t="s">
        <v>4266</v>
      </c>
      <c r="E251" s="705">
        <v>13</v>
      </c>
      <c r="F251" s="1139">
        <v>271</v>
      </c>
      <c r="G251" s="1139" t="s">
        <v>106</v>
      </c>
      <c r="H251" s="1139" t="s">
        <v>106</v>
      </c>
      <c r="I251" s="841">
        <v>16.25</v>
      </c>
      <c r="J251" s="624">
        <f t="shared" si="52"/>
        <v>2.2153846153846151</v>
      </c>
      <c r="K251" s="844">
        <v>0.09</v>
      </c>
      <c r="L251" s="854">
        <v>4</v>
      </c>
      <c r="M251" s="615">
        <f t="shared" si="53"/>
        <v>0.36</v>
      </c>
      <c r="N251" s="837" t="s">
        <v>562</v>
      </c>
      <c r="O251" s="706">
        <v>7.0000000000000007E-2</v>
      </c>
      <c r="P251" s="904">
        <v>43573</v>
      </c>
      <c r="Q251" s="904">
        <v>43591</v>
      </c>
      <c r="R251" s="615">
        <f t="shared" si="54"/>
        <v>28.571428571428552</v>
      </c>
      <c r="S251" s="673">
        <f>IF(INDEX(Historical!$D$7:$D$1257,MATCH(B251,Historical!$B$7:$B$1281,0))=0,"n/a",(INDEX(Historical!$C$7:$C$1259,MATCH(B251,Historical!$B$7:$B$1281,0))/INDEX(Historical!$D$7:$D$1257,MATCH(B251,Historical!$B$7:$B$1281,0))-1)*100)</f>
        <v>5.8823529411764497</v>
      </c>
      <c r="T251" s="673">
        <f>IF(INDEX(Historical!$F$7:$F$1250,MATCH(B251,Historical!$B$7:$B$1281,0))=0,"n/a",((INDEX(Historical!$C$7:$C$1259,MATCH(B251,Historical!$B$7:$B$1281,0))/INDEX(Historical!$F$7:$F$1250,MATCH(B251,Historical!$B$7:$B$1281,0)))^(1/3)-1)*100)</f>
        <v>23.741763181570306</v>
      </c>
      <c r="U251" s="673">
        <f>IF(INDEX(Historical!$H$7:$H$1250,MATCH(B251,Historical!$B$7:$B$1281,0))=0,"n/a",((INDEX(Historical!$C$7:$C$1259,MATCH(B251,Historical!$B$7:$B$1281,0))/INDEX(Historical!$H$7:$H$1250,MATCH(B251,Historical!$B$7:$B$1281,0)))^(1/5)-1)*100)</f>
        <v>21.139194869152256</v>
      </c>
      <c r="V251" s="673">
        <f>IF(INDEX(Historical!$O$7:$O$1250,MATCH(B251,Historical!$B$7:$B$1281,0))=0,"n/a",((INDEX(Historical!$C$7:$C$1259,MATCH(B251,Historical!$B$7:$B$1281,0))/INDEX(Historical!$O$7:$O$1250,MATCH(B251,Historical!$B$7:$B$1281,0)))^(1/10)-1)*100)</f>
        <v>20.133316188710502</v>
      </c>
      <c r="W251" s="674">
        <f t="shared" si="55"/>
        <v>1.0499609041557589</v>
      </c>
      <c r="X251" s="675" t="str">
        <f t="shared" si="56"/>
        <v>n/a</v>
      </c>
      <c r="Y251" s="646" t="s">
        <v>4578</v>
      </c>
      <c r="Z251" s="624" t="str">
        <f t="shared" si="57"/>
        <v>n/a</v>
      </c>
      <c r="AA251" s="853" t="str">
        <f t="shared" si="58"/>
        <v>n/a</v>
      </c>
      <c r="AB251" s="854">
        <v>12</v>
      </c>
      <c r="AC251" s="833" t="s">
        <v>136</v>
      </c>
      <c r="AD251" s="833" t="s">
        <v>136</v>
      </c>
      <c r="AE251" s="833" t="s">
        <v>136</v>
      </c>
      <c r="AF251" s="833" t="s">
        <v>136</v>
      </c>
      <c r="AG251" s="833" t="s">
        <v>136</v>
      </c>
      <c r="AH251" s="833" t="s">
        <v>136</v>
      </c>
      <c r="AI251" s="833" t="s">
        <v>136</v>
      </c>
      <c r="AJ251" s="833" t="s">
        <v>136</v>
      </c>
      <c r="AK251" s="833" t="s">
        <v>136</v>
      </c>
      <c r="AL251" s="845" t="s">
        <v>136</v>
      </c>
      <c r="AM251" s="839" t="s">
        <v>136</v>
      </c>
      <c r="AN251" s="833" t="s">
        <v>136</v>
      </c>
      <c r="AO251" s="711" t="str">
        <f t="shared" si="59"/>
        <v>n/a</v>
      </c>
      <c r="AP251" s="712">
        <f t="shared" si="60"/>
        <v>23.35457948453687</v>
      </c>
      <c r="AQ251" s="855" t="str">
        <f t="shared" si="61"/>
        <v>n/a</v>
      </c>
      <c r="AR251" s="624">
        <f>INDEX(Historical!$C$7:$C$1259,MATCH(B251,Historical!$B$7:$B$1281,0))*IF(AH251="n/a",1.03,IF(AH251&lt;0,1.01,IF(AH251&gt;10,1.1,(1+AH251/100))))</f>
        <v>0.37080000000000002</v>
      </c>
      <c r="AS251" s="853">
        <f t="shared" si="62"/>
        <v>0.38192400000000004</v>
      </c>
      <c r="AT251" s="853">
        <f t="shared" si="68"/>
        <v>0.39338172000000005</v>
      </c>
      <c r="AU251" s="853">
        <f t="shared" si="68"/>
        <v>0.40518317160000006</v>
      </c>
      <c r="AV251" s="853">
        <f t="shared" si="68"/>
        <v>0.41733866674800008</v>
      </c>
      <c r="AW251" s="624">
        <f t="shared" si="63"/>
        <v>1.9686275583480002</v>
      </c>
      <c r="AX251" s="719">
        <f t="shared" si="64"/>
        <v>12.114631128295386</v>
      </c>
      <c r="AY251" s="900" t="s">
        <v>136</v>
      </c>
      <c r="AZ251" s="839" t="s">
        <v>136</v>
      </c>
      <c r="BA251" s="839" t="s">
        <v>136</v>
      </c>
      <c r="BB251" s="839" t="s">
        <v>136</v>
      </c>
      <c r="BC251" s="839" t="s">
        <v>136</v>
      </c>
      <c r="BD251" s="874" t="s">
        <v>4200</v>
      </c>
      <c r="BE251" s="597">
        <v>2008</v>
      </c>
      <c r="BF251" s="865">
        <f t="shared" si="65"/>
        <v>1</v>
      </c>
      <c r="BG251" s="849" t="s">
        <v>136</v>
      </c>
    </row>
    <row r="252" spans="1:59" ht="11.25" customHeight="1" x14ac:dyDescent="0.2">
      <c r="A252" s="838" t="s">
        <v>775</v>
      </c>
      <c r="B252" s="842" t="s">
        <v>776</v>
      </c>
      <c r="C252" s="898" t="s">
        <v>112</v>
      </c>
      <c r="D252" s="898" t="s">
        <v>4291</v>
      </c>
      <c r="E252" s="705">
        <v>16</v>
      </c>
      <c r="F252" s="1139">
        <v>233</v>
      </c>
      <c r="G252" s="1139" t="s">
        <v>115</v>
      </c>
      <c r="H252" s="1139" t="s">
        <v>115</v>
      </c>
      <c r="I252" s="841">
        <v>67.77</v>
      </c>
      <c r="J252" s="624">
        <f t="shared" si="52"/>
        <v>3.3052973292017125</v>
      </c>
      <c r="K252" s="844">
        <v>0.56000000000000005</v>
      </c>
      <c r="L252" s="854">
        <v>4</v>
      </c>
      <c r="M252" s="615">
        <f t="shared" si="53"/>
        <v>2.2400000000000002</v>
      </c>
      <c r="N252" s="837" t="s">
        <v>590</v>
      </c>
      <c r="O252" s="706">
        <v>0.54</v>
      </c>
      <c r="P252" s="904">
        <v>43693</v>
      </c>
      <c r="Q252" s="904">
        <v>43728</v>
      </c>
      <c r="R252" s="615">
        <f t="shared" si="54"/>
        <v>3.7037037037037068</v>
      </c>
      <c r="S252" s="673">
        <f>IF(INDEX(Historical!$D$7:$D$1257,MATCH(B252,Historical!$B$7:$B$1281,0))=0,"n/a",(INDEX(Historical!$C$7:$C$1259,MATCH(B252,Historical!$B$7:$B$1281,0))/INDEX(Historical!$D$7:$D$1257,MATCH(B252,Historical!$B$7:$B$1281,0))-1)*100)</f>
        <v>1.8181818181818299</v>
      </c>
      <c r="T252" s="673">
        <f>IF(INDEX(Historical!$F$7:$F$1250,MATCH(B252,Historical!$B$7:$B$1281,0))=0,"n/a",((INDEX(Historical!$C$7:$C$1259,MATCH(B252,Historical!$B$7:$B$1281,0))/INDEX(Historical!$F$7:$F$1250,MATCH(B252,Historical!$B$7:$B$1281,0)))^(1/3)-1)*100)</f>
        <v>7.5619097349695741</v>
      </c>
      <c r="U252" s="673">
        <f>IF(INDEX(Historical!$H$7:$H$1250,MATCH(B252,Historical!$B$7:$B$1281,0))=0,"n/a",((INDEX(Historical!$C$7:$C$1259,MATCH(B252,Historical!$B$7:$B$1281,0))/INDEX(Historical!$H$7:$H$1250,MATCH(B252,Historical!$B$7:$B$1281,0)))^(1/5)-1)*100)</f>
        <v>7.5040149141812229</v>
      </c>
      <c r="V252" s="673">
        <f>IF(INDEX(Historical!$O$7:$O$1250,MATCH(B252,Historical!$B$7:$B$1281,0))=0,"n/a",((INDEX(Historical!$C$7:$C$1259,MATCH(B252,Historical!$B$7:$B$1281,0))/INDEX(Historical!$O$7:$O$1250,MATCH(B252,Historical!$B$7:$B$1281,0)))^(1/10)-1)*100)</f>
        <v>8.1844358389578034</v>
      </c>
      <c r="W252" s="674">
        <f t="shared" si="55"/>
        <v>0.91686404070299066</v>
      </c>
      <c r="X252" s="675" t="str">
        <f t="shared" si="56"/>
        <v>n/a</v>
      </c>
      <c r="Y252" s="644" t="s">
        <v>4585</v>
      </c>
      <c r="Z252" s="624" t="str">
        <f t="shared" si="57"/>
        <v>n/a</v>
      </c>
      <c r="AA252" s="853" t="str">
        <f t="shared" si="58"/>
        <v>n/a</v>
      </c>
      <c r="AB252" s="854">
        <v>12</v>
      </c>
      <c r="AC252" s="833">
        <v>-1.72</v>
      </c>
      <c r="AD252" s="833" t="s">
        <v>136</v>
      </c>
      <c r="AE252" s="833">
        <v>0.42</v>
      </c>
      <c r="AF252" s="833">
        <v>1.66</v>
      </c>
      <c r="AG252" s="833">
        <v>-15.4</v>
      </c>
      <c r="AH252" s="833">
        <v>-106.89999999999999</v>
      </c>
      <c r="AI252" s="833">
        <v>29.38</v>
      </c>
      <c r="AJ252" s="833">
        <v>-15.9</v>
      </c>
      <c r="AK252" s="833" t="s">
        <v>136</v>
      </c>
      <c r="AL252" s="845">
        <v>3550</v>
      </c>
      <c r="AM252" s="839">
        <v>1.6</v>
      </c>
      <c r="AN252" s="833">
        <v>3.46</v>
      </c>
      <c r="AO252" s="711" t="str">
        <f t="shared" si="59"/>
        <v>n/a</v>
      </c>
      <c r="AP252" s="712">
        <f t="shared" si="60"/>
        <v>10.809312243382935</v>
      </c>
      <c r="AQ252" s="855" t="str">
        <f t="shared" si="61"/>
        <v>n/a</v>
      </c>
      <c r="AR252" s="624">
        <f>INDEX(Historical!$C$7:$C$1259,MATCH(B252,Historical!$B$7:$B$1281,0))*IF(AH252="n/a",1.03,IF(AH252&lt;0,1.01,IF(AH252&gt;10,1.1,(1+AH252/100))))</f>
        <v>2.2624000000000004</v>
      </c>
      <c r="AS252" s="853">
        <f t="shared" si="62"/>
        <v>2.4886400000000006</v>
      </c>
      <c r="AT252" s="853">
        <f t="shared" si="68"/>
        <v>2.5632992000000008</v>
      </c>
      <c r="AU252" s="853">
        <f t="shared" si="68"/>
        <v>2.6401981760000011</v>
      </c>
      <c r="AV252" s="853">
        <f t="shared" si="68"/>
        <v>2.7194041212800011</v>
      </c>
      <c r="AW252" s="624">
        <f t="shared" si="63"/>
        <v>12.673941497280005</v>
      </c>
      <c r="AX252" s="719">
        <f t="shared" si="64"/>
        <v>18.701404009561763</v>
      </c>
      <c r="AY252" s="900">
        <v>1.98</v>
      </c>
      <c r="AZ252" s="839">
        <v>199.6</v>
      </c>
      <c r="BA252" s="839">
        <v>-3.5000000000000004</v>
      </c>
      <c r="BB252" s="839">
        <v>3.4299999999999997</v>
      </c>
      <c r="BC252" s="839">
        <v>37.419999999999995</v>
      </c>
      <c r="BE252" s="597">
        <v>2005</v>
      </c>
      <c r="BF252" s="865">
        <f t="shared" si="65"/>
        <v>1</v>
      </c>
      <c r="BG252" s="849">
        <v>-2.4</v>
      </c>
    </row>
    <row r="253" spans="1:59" ht="11.25" customHeight="1" x14ac:dyDescent="0.2">
      <c r="A253" s="838" t="s">
        <v>763</v>
      </c>
      <c r="B253" s="842" t="s">
        <v>764</v>
      </c>
      <c r="C253" s="898" t="s">
        <v>112</v>
      </c>
      <c r="D253" s="898" t="s">
        <v>4257</v>
      </c>
      <c r="E253" s="705">
        <v>20</v>
      </c>
      <c r="F253" s="1139">
        <v>168</v>
      </c>
      <c r="G253" s="1139" t="s">
        <v>106</v>
      </c>
      <c r="H253" s="1139" t="s">
        <v>106</v>
      </c>
      <c r="I253" s="841">
        <v>54.32</v>
      </c>
      <c r="J253" s="624">
        <f t="shared" si="52"/>
        <v>1.6200294550810017</v>
      </c>
      <c r="K253" s="844">
        <v>0.22</v>
      </c>
      <c r="L253" s="854">
        <v>4</v>
      </c>
      <c r="M253" s="615">
        <f t="shared" si="53"/>
        <v>0.88</v>
      </c>
      <c r="N253" s="837" t="s">
        <v>593</v>
      </c>
      <c r="O253" s="706">
        <v>0.2</v>
      </c>
      <c r="P253" s="606">
        <v>44068</v>
      </c>
      <c r="Q253" s="606">
        <v>44090</v>
      </c>
      <c r="R253" s="615">
        <f t="shared" si="54"/>
        <v>9.9999999999999947</v>
      </c>
      <c r="S253" s="673">
        <f>IF(INDEX(Historical!$D$7:$D$1257,MATCH(B253,Historical!$B$7:$B$1281,0))=0,"n/a",(INDEX(Historical!$C$7:$C$1259,MATCH(B253,Historical!$B$7:$B$1281,0))/INDEX(Historical!$D$7:$D$1257,MATCH(B253,Historical!$B$7:$B$1281,0))-1)*100)</f>
        <v>10.526315789473673</v>
      </c>
      <c r="T253" s="673">
        <f>IF(INDEX(Historical!$F$7:$F$1250,MATCH(B253,Historical!$B$7:$B$1281,0))=0,"n/a",((INDEX(Historical!$C$7:$C$1259,MATCH(B253,Historical!$B$7:$B$1281,0))/INDEX(Historical!$F$7:$F$1250,MATCH(B253,Historical!$B$7:$B$1281,0)))^(1/3)-1)*100)</f>
        <v>7.2976287935406337</v>
      </c>
      <c r="U253" s="673">
        <f>IF(INDEX(Historical!$H$7:$H$1250,MATCH(B253,Historical!$B$7:$B$1281,0))=0,"n/a",((INDEX(Historical!$C$7:$C$1259,MATCH(B253,Historical!$B$7:$B$1281,0))/INDEX(Historical!$H$7:$H$1250,MATCH(B253,Historical!$B$7:$B$1281,0)))^(1/5)-1)*100)</f>
        <v>6.9610375725068785</v>
      </c>
      <c r="V253" s="673">
        <f>IF(INDEX(Historical!$O$7:$O$1250,MATCH(B253,Historical!$B$7:$B$1281,0))=0,"n/a",((INDEX(Historical!$C$7:$C$1259,MATCH(B253,Historical!$B$7:$B$1281,0))/INDEX(Historical!$O$7:$O$1250,MATCH(B253,Historical!$B$7:$B$1281,0)))^(1/10)-1)*100)</f>
        <v>7.4359288518188515</v>
      </c>
      <c r="W253" s="674">
        <f t="shared" si="55"/>
        <v>0.93613558053398893</v>
      </c>
      <c r="X253" s="675">
        <f t="shared" si="56"/>
        <v>1.4206199127565058</v>
      </c>
      <c r="Y253" s="628" t="s">
        <v>4142</v>
      </c>
      <c r="Z253" s="624">
        <f t="shared" si="57"/>
        <v>53.658536585365859</v>
      </c>
      <c r="AA253" s="853">
        <f t="shared" si="58"/>
        <v>33.121951219512198</v>
      </c>
      <c r="AB253" s="854">
        <v>12</v>
      </c>
      <c r="AC253" s="833">
        <v>1.64</v>
      </c>
      <c r="AD253" s="833">
        <v>4.78</v>
      </c>
      <c r="AE253" s="833">
        <v>4.8600000000000003</v>
      </c>
      <c r="AF253" s="833">
        <v>5.97</v>
      </c>
      <c r="AG253" s="833">
        <v>18.399999999999999</v>
      </c>
      <c r="AH253" s="833">
        <v>18.7</v>
      </c>
      <c r="AI253" s="833">
        <v>8.93</v>
      </c>
      <c r="AJ253" s="833">
        <v>4.9000000000000004</v>
      </c>
      <c r="AK253" s="833">
        <v>7.0000000000000009</v>
      </c>
      <c r="AL253" s="845">
        <v>6450</v>
      </c>
      <c r="AM253" s="839">
        <v>14.299999999999999</v>
      </c>
      <c r="AN253" s="833">
        <v>0.68</v>
      </c>
      <c r="AO253" s="711">
        <f t="shared" si="59"/>
        <v>-24.54088419192432</v>
      </c>
      <c r="AP253" s="712">
        <f t="shared" si="60"/>
        <v>8.5810670275878795</v>
      </c>
      <c r="AQ253" s="855">
        <f t="shared" si="61"/>
        <v>196.45164400922513</v>
      </c>
      <c r="AR253" s="624">
        <f>INDEX(Historical!$C$7:$C$1259,MATCH(B253,Historical!$B$7:$B$1281,0))*IF(AH253="n/a",1.03,IF(AH253&lt;0,1.01,IF(AH253&gt;10,1.1,(1+AH253/100))))</f>
        <v>0.92400000000000004</v>
      </c>
      <c r="AS253" s="853">
        <f t="shared" si="62"/>
        <v>1.0065131999999999</v>
      </c>
      <c r="AT253" s="853">
        <f t="shared" si="68"/>
        <v>1.0769691239999999</v>
      </c>
      <c r="AU253" s="853">
        <f t="shared" si="68"/>
        <v>1.1523569626799999</v>
      </c>
      <c r="AV253" s="853">
        <f t="shared" si="68"/>
        <v>1.2330219500675998</v>
      </c>
      <c r="AW253" s="624">
        <f t="shared" si="63"/>
        <v>5.3928612367475992</v>
      </c>
      <c r="AX253" s="719">
        <f t="shared" si="64"/>
        <v>9.9279477848814413</v>
      </c>
      <c r="AY253" s="900">
        <v>1.1299999999999999</v>
      </c>
      <c r="AZ253" s="839">
        <v>109.57</v>
      </c>
      <c r="BA253" s="839">
        <v>-30.930000000000003</v>
      </c>
      <c r="BB253" s="839">
        <v>-13.56</v>
      </c>
      <c r="BC253" s="839">
        <v>-3.82</v>
      </c>
      <c r="BE253" s="597">
        <v>2001</v>
      </c>
      <c r="BF253" s="865">
        <f t="shared" si="65"/>
        <v>2</v>
      </c>
      <c r="BG253" s="849">
        <v>7.1</v>
      </c>
    </row>
    <row r="254" spans="1:59" ht="11.25" customHeight="1" x14ac:dyDescent="0.2">
      <c r="A254" s="838" t="s">
        <v>751</v>
      </c>
      <c r="B254" s="842" t="s">
        <v>752</v>
      </c>
      <c r="C254" s="898" t="s">
        <v>112</v>
      </c>
      <c r="D254" s="898" t="s">
        <v>4297</v>
      </c>
      <c r="E254" s="705">
        <v>16</v>
      </c>
      <c r="F254" s="1139">
        <v>232</v>
      </c>
      <c r="G254" s="1139" t="s">
        <v>106</v>
      </c>
      <c r="H254" s="1139" t="s">
        <v>106</v>
      </c>
      <c r="I254" s="841">
        <v>136.66999999999999</v>
      </c>
      <c r="J254" s="624">
        <f t="shared" si="52"/>
        <v>0.87802736518621505</v>
      </c>
      <c r="K254" s="844">
        <v>0.3</v>
      </c>
      <c r="L254" s="854">
        <v>4</v>
      </c>
      <c r="M254" s="615">
        <f t="shared" si="53"/>
        <v>1.2</v>
      </c>
      <c r="N254" s="837" t="s">
        <v>239</v>
      </c>
      <c r="O254" s="706">
        <v>0.28000000000000003</v>
      </c>
      <c r="P254" s="1106">
        <v>43643</v>
      </c>
      <c r="Q254" s="1106">
        <v>43658</v>
      </c>
      <c r="R254" s="615">
        <f t="shared" si="54"/>
        <v>7.1428571428571281</v>
      </c>
      <c r="S254" s="673">
        <f>IF(INDEX(Historical!$D$7:$D$1257,MATCH(B254,Historical!$B$7:$B$1281,0))=0,"n/a",(INDEX(Historical!$C$7:$C$1259,MATCH(B254,Historical!$B$7:$B$1281,0))/INDEX(Historical!$D$7:$D$1257,MATCH(B254,Historical!$B$7:$B$1281,0))-1)*100)</f>
        <v>3.4482758620689724</v>
      </c>
      <c r="T254" s="673">
        <f>IF(INDEX(Historical!$F$7:$F$1250,MATCH(B254,Historical!$B$7:$B$1281,0))=0,"n/a",((INDEX(Historical!$C$7:$C$1259,MATCH(B254,Historical!$B$7:$B$1281,0))/INDEX(Historical!$F$7:$F$1250,MATCH(B254,Historical!$B$7:$B$1281,0)))^(1/3)-1)*100)</f>
        <v>6.2658569182611146</v>
      </c>
      <c r="U254" s="673">
        <f>IF(INDEX(Historical!$H$7:$H$1250,MATCH(B254,Historical!$B$7:$B$1281,0))=0,"n/a",((INDEX(Historical!$C$7:$C$1259,MATCH(B254,Historical!$B$7:$B$1281,0))/INDEX(Historical!$H$7:$H$1250,MATCH(B254,Historical!$B$7:$B$1281,0)))^(1/5)-1)*100)</f>
        <v>5.9223841048812176</v>
      </c>
      <c r="V254" s="673">
        <f>IF(INDEX(Historical!$O$7:$O$1250,MATCH(B254,Historical!$B$7:$B$1281,0))=0,"n/a",((INDEX(Historical!$C$7:$C$1259,MATCH(B254,Historical!$B$7:$B$1281,0))/INDEX(Historical!$O$7:$O$1250,MATCH(B254,Historical!$B$7:$B$1281,0)))^(1/10)-1)*100)</f>
        <v>6.1606896218145968</v>
      </c>
      <c r="W254" s="674">
        <f t="shared" si="55"/>
        <v>0.96131836992898412</v>
      </c>
      <c r="X254" s="675">
        <f t="shared" si="56"/>
        <v>0.11259285370496611</v>
      </c>
      <c r="Y254" s="644" t="s">
        <v>4585</v>
      </c>
      <c r="Z254" s="624">
        <f t="shared" si="57"/>
        <v>25.862068965517242</v>
      </c>
      <c r="AA254" s="853">
        <f t="shared" si="58"/>
        <v>29.454741379310345</v>
      </c>
      <c r="AB254" s="854">
        <v>12</v>
      </c>
      <c r="AC254" s="833">
        <v>4.6399999999999997</v>
      </c>
      <c r="AD254" s="833">
        <v>2.5099999999999998</v>
      </c>
      <c r="AE254" s="833">
        <v>1.83</v>
      </c>
      <c r="AF254" s="833">
        <v>2.2799999999999998</v>
      </c>
      <c r="AG254" s="833">
        <v>6.8000000000000007</v>
      </c>
      <c r="AH254" s="833">
        <v>19.3</v>
      </c>
      <c r="AI254" s="833">
        <v>10.85</v>
      </c>
      <c r="AJ254" s="833">
        <v>52.6</v>
      </c>
      <c r="AK254" s="833">
        <v>11.700000000000001</v>
      </c>
      <c r="AL254" s="845">
        <v>5330</v>
      </c>
      <c r="AM254" s="839">
        <v>0.1</v>
      </c>
      <c r="AN254" s="833">
        <v>0.44</v>
      </c>
      <c r="AO254" s="711">
        <f t="shared" si="59"/>
        <v>-22.654329909242911</v>
      </c>
      <c r="AP254" s="712">
        <f t="shared" si="60"/>
        <v>6.8004114700674325</v>
      </c>
      <c r="AQ254" s="855">
        <f t="shared" si="61"/>
        <v>72.764207127425024</v>
      </c>
      <c r="AR254" s="624">
        <f>INDEX(Historical!$C$7:$C$1259,MATCH(B254,Historical!$B$7:$B$1281,0))*IF(AH254="n/a",1.03,IF(AH254&lt;0,1.01,IF(AH254&gt;10,1.1,(1+AH254/100))))</f>
        <v>1.32</v>
      </c>
      <c r="AS254" s="853">
        <f t="shared" si="62"/>
        <v>1.4520000000000002</v>
      </c>
      <c r="AT254" s="853">
        <f t="shared" si="68"/>
        <v>1.5972000000000004</v>
      </c>
      <c r="AU254" s="853">
        <f t="shared" si="68"/>
        <v>1.7569200000000005</v>
      </c>
      <c r="AV254" s="853">
        <f t="shared" si="68"/>
        <v>1.9326120000000007</v>
      </c>
      <c r="AW254" s="624">
        <f t="shared" si="63"/>
        <v>8.0587320000000027</v>
      </c>
      <c r="AX254" s="719">
        <f t="shared" si="64"/>
        <v>5.8964893539181995</v>
      </c>
      <c r="AY254" s="900">
        <v>1.38</v>
      </c>
      <c r="AZ254" s="839">
        <v>162.88</v>
      </c>
      <c r="BA254" s="839">
        <v>-7.01</v>
      </c>
      <c r="BB254" s="839">
        <v>5.93</v>
      </c>
      <c r="BC254" s="839">
        <v>31.019999999999996</v>
      </c>
      <c r="BE254" s="597">
        <v>2005</v>
      </c>
      <c r="BF254" s="865">
        <f t="shared" si="65"/>
        <v>1</v>
      </c>
      <c r="BG254" s="849">
        <v>3.5999999999999996</v>
      </c>
    </row>
    <row r="255" spans="1:59" s="744" customFormat="1" ht="11.25" customHeight="1" x14ac:dyDescent="0.2">
      <c r="A255" s="619" t="s">
        <v>756</v>
      </c>
      <c r="B255" s="751" t="s">
        <v>757</v>
      </c>
      <c r="C255" s="898" t="s">
        <v>108</v>
      </c>
      <c r="D255" s="898" t="s">
        <v>4273</v>
      </c>
      <c r="E255" s="727">
        <v>23</v>
      </c>
      <c r="F255" s="1139">
        <v>155</v>
      </c>
      <c r="G255" s="1138" t="s">
        <v>37</v>
      </c>
      <c r="H255" s="1138" t="s">
        <v>115</v>
      </c>
      <c r="I255" s="728">
        <v>42.04</v>
      </c>
      <c r="J255" s="729">
        <f t="shared" si="52"/>
        <v>2.9305423406279734</v>
      </c>
      <c r="K255" s="749">
        <v>0.308</v>
      </c>
      <c r="L255" s="731">
        <v>4</v>
      </c>
      <c r="M255" s="732">
        <f t="shared" si="53"/>
        <v>1.232</v>
      </c>
      <c r="N255" s="733" t="s">
        <v>455</v>
      </c>
      <c r="O255" s="750">
        <v>0.28599999999999998</v>
      </c>
      <c r="P255" s="1130">
        <v>44273</v>
      </c>
      <c r="Q255" s="1130">
        <v>44302</v>
      </c>
      <c r="R255" s="732">
        <f t="shared" si="54"/>
        <v>7.6923076923076996</v>
      </c>
      <c r="S255" s="673">
        <f>IF(INDEX(Historical!$D$7:$D$1257,MATCH(B255,Historical!$B$7:$B$1281,0))=0,"n/a",(INDEX(Historical!$C$7:$C$1259,MATCH(B255,Historical!$B$7:$B$1281,0))/INDEX(Historical!$D$7:$D$1257,MATCH(B255,Historical!$B$7:$B$1281,0))-1)*100)</f>
        <v>8.5106382978723527</v>
      </c>
      <c r="T255" s="673">
        <f>IF(INDEX(Historical!$F$7:$F$1250,MATCH(B255,Historical!$B$7:$B$1281,0))=0,"n/a",((INDEX(Historical!$C$7:$C$1259,MATCH(B255,Historical!$B$7:$B$1281,0))/INDEX(Historical!$F$7:$F$1250,MATCH(B255,Historical!$B$7:$B$1281,0)))^(1/3)-1)*100)</f>
        <v>9.3541299792876842</v>
      </c>
      <c r="U255" s="673">
        <f>IF(INDEX(Historical!$H$7:$H$1250,MATCH(B255,Historical!$B$7:$B$1281,0))=0,"n/a",((INDEX(Historical!$C$7:$C$1259,MATCH(B255,Historical!$B$7:$B$1281,0))/INDEX(Historical!$H$7:$H$1250,MATCH(B255,Historical!$B$7:$B$1281,0)))^(1/5)-1)*100)</f>
        <v>7.8202728077545691</v>
      </c>
      <c r="V255" s="673">
        <f>IF(INDEX(Historical!$O$7:$O$1250,MATCH(B255,Historical!$B$7:$B$1281,0))=0,"n/a",((INDEX(Historical!$C$7:$C$1259,MATCH(B255,Historical!$B$7:$B$1281,0))/INDEX(Historical!$O$7:$O$1250,MATCH(B255,Historical!$B$7:$B$1281,0)))^(1/10)-1)*100)</f>
        <v>7.1773462536293131</v>
      </c>
      <c r="W255" s="674">
        <f t="shared" si="55"/>
        <v>1.0895771962792171</v>
      </c>
      <c r="X255" s="675">
        <f t="shared" si="56"/>
        <v>0.30311134913777399</v>
      </c>
      <c r="Y255" s="1021"/>
      <c r="Z255" s="729">
        <f t="shared" si="57"/>
        <v>31.111111111111111</v>
      </c>
      <c r="AA255" s="736">
        <f t="shared" si="58"/>
        <v>10.616161616161616</v>
      </c>
      <c r="AB255" s="731">
        <v>12</v>
      </c>
      <c r="AC255" s="737">
        <v>3.96</v>
      </c>
      <c r="AD255" s="737">
        <v>1.08</v>
      </c>
      <c r="AE255" s="737">
        <v>3.4</v>
      </c>
      <c r="AF255" s="737">
        <v>1.1100000000000001</v>
      </c>
      <c r="AG255" s="737">
        <v>11</v>
      </c>
      <c r="AH255" s="737">
        <v>17.399999999999999</v>
      </c>
      <c r="AI255" s="737">
        <v>-12.1</v>
      </c>
      <c r="AJ255" s="737">
        <v>25.8</v>
      </c>
      <c r="AK255" s="737">
        <v>10</v>
      </c>
      <c r="AL255" s="738">
        <v>858.29</v>
      </c>
      <c r="AM255" s="739">
        <v>2.5</v>
      </c>
      <c r="AN255" s="737">
        <v>0.05</v>
      </c>
      <c r="AO255" s="740">
        <f t="shared" si="59"/>
        <v>0.13465353222092702</v>
      </c>
      <c r="AP255" s="741">
        <f t="shared" si="60"/>
        <v>10.750815148382543</v>
      </c>
      <c r="AQ255" s="742">
        <f t="shared" si="61"/>
        <v>-27.630763460525586</v>
      </c>
      <c r="AR255" s="624">
        <f>INDEX(Historical!$C$7:$C$1259,MATCH(B255,Historical!$B$7:$B$1281,0))*IF(AH255="n/a",1.03,IF(AH255&lt;0,1.01,IF(AH255&gt;10,1.1,(1+AH255/100))))</f>
        <v>1.2342000000000002</v>
      </c>
      <c r="AS255" s="736">
        <f t="shared" si="62"/>
        <v>1.2465420000000003</v>
      </c>
      <c r="AT255" s="736">
        <f t="shared" si="68"/>
        <v>1.3711962000000004</v>
      </c>
      <c r="AU255" s="736">
        <f t="shared" si="68"/>
        <v>1.5083158200000006</v>
      </c>
      <c r="AV255" s="736">
        <f t="shared" si="68"/>
        <v>1.6591474020000008</v>
      </c>
      <c r="AW255" s="729">
        <f t="shared" si="63"/>
        <v>7.0194014220000014</v>
      </c>
      <c r="AX255" s="743">
        <f t="shared" si="64"/>
        <v>16.696958663177931</v>
      </c>
      <c r="AY255" s="901">
        <v>0.65</v>
      </c>
      <c r="AZ255" s="739">
        <v>55.42</v>
      </c>
      <c r="BA255" s="739">
        <v>-4.41</v>
      </c>
      <c r="BB255" s="739">
        <v>8.85</v>
      </c>
      <c r="BC255" s="739">
        <v>23.990000000000002</v>
      </c>
      <c r="BD255" s="875"/>
      <c r="BE255" s="597">
        <v>1999</v>
      </c>
      <c r="BF255" s="865">
        <f t="shared" si="65"/>
        <v>2</v>
      </c>
      <c r="BG255" s="793">
        <v>1.4000000000000001</v>
      </c>
    </row>
    <row r="256" spans="1:59" ht="11.25" customHeight="1" x14ac:dyDescent="0.2">
      <c r="A256" s="831" t="s">
        <v>1595</v>
      </c>
      <c r="B256" s="842" t="s">
        <v>1596</v>
      </c>
      <c r="C256" s="898" t="s">
        <v>108</v>
      </c>
      <c r="D256" s="898" t="s">
        <v>118</v>
      </c>
      <c r="E256" s="705">
        <v>12</v>
      </c>
      <c r="F256" s="1139">
        <v>285</v>
      </c>
      <c r="G256" s="1139" t="s">
        <v>106</v>
      </c>
      <c r="H256" s="1139" t="s">
        <v>106</v>
      </c>
      <c r="I256" s="841">
        <v>122.23</v>
      </c>
      <c r="J256" s="624">
        <f t="shared" si="52"/>
        <v>2.2907633150617683</v>
      </c>
      <c r="K256" s="844">
        <v>0.7</v>
      </c>
      <c r="L256" s="854">
        <v>4</v>
      </c>
      <c r="M256" s="615">
        <f t="shared" si="53"/>
        <v>2.8</v>
      </c>
      <c r="N256" s="837" t="s">
        <v>796</v>
      </c>
      <c r="O256" s="706">
        <v>0.6</v>
      </c>
      <c r="P256" s="904">
        <v>43684</v>
      </c>
      <c r="Q256" s="904">
        <v>43706</v>
      </c>
      <c r="R256" s="615">
        <f t="shared" si="54"/>
        <v>16.666666666666664</v>
      </c>
      <c r="S256" s="673">
        <f>IF(INDEX(Historical!$D$7:$D$1257,MATCH(B256,Historical!$B$7:$B$1281,0))=0,"n/a",(INDEX(Historical!$C$7:$C$1259,MATCH(B256,Historical!$B$7:$B$1281,0))/INDEX(Historical!$D$7:$D$1257,MATCH(B256,Historical!$B$7:$B$1281,0))-1)*100)</f>
        <v>7.6923076923076872</v>
      </c>
      <c r="T256" s="673">
        <f>IF(INDEX(Historical!$F$7:$F$1250,MATCH(B256,Historical!$B$7:$B$1281,0))=0,"n/a",((INDEX(Historical!$C$7:$C$1259,MATCH(B256,Historical!$B$7:$B$1281,0))/INDEX(Historical!$F$7:$F$1250,MATCH(B256,Historical!$B$7:$B$1281,0)))^(1/3)-1)*100)</f>
        <v>15.441567326431937</v>
      </c>
      <c r="U256" s="673">
        <f>IF(INDEX(Historical!$H$7:$H$1250,MATCH(B256,Historical!$B$7:$B$1281,0))=0,"n/a",((INDEX(Historical!$C$7:$C$1259,MATCH(B256,Historical!$B$7:$B$1281,0))/INDEX(Historical!$H$7:$H$1250,MATCH(B256,Historical!$B$7:$B$1281,0)))^(1/5)-1)*100)</f>
        <v>14.869835499703509</v>
      </c>
      <c r="V256" s="673">
        <f>IF(INDEX(Historical!$O$7:$O$1250,MATCH(B256,Historical!$B$7:$B$1281,0))=0,"n/a",((INDEX(Historical!$C$7:$C$1259,MATCH(B256,Historical!$B$7:$B$1281,0))/INDEX(Historical!$O$7:$O$1250,MATCH(B256,Historical!$B$7:$B$1281,0)))^(1/10)-1)*100)</f>
        <v>19.286605283985047</v>
      </c>
      <c r="W256" s="674">
        <f t="shared" si="55"/>
        <v>0.77099288758975759</v>
      </c>
      <c r="X256" s="675">
        <f t="shared" si="56"/>
        <v>2.155048623145436</v>
      </c>
      <c r="Y256" s="646" t="s">
        <v>4576</v>
      </c>
      <c r="Z256" s="624">
        <f t="shared" si="57"/>
        <v>45.602605863192181</v>
      </c>
      <c r="AA256" s="853">
        <f t="shared" si="58"/>
        <v>19.907166123778502</v>
      </c>
      <c r="AB256" s="854">
        <v>12</v>
      </c>
      <c r="AC256" s="833">
        <v>6.14</v>
      </c>
      <c r="AD256" s="833">
        <v>28.91</v>
      </c>
      <c r="AE256" s="833">
        <v>0.56999999999999995</v>
      </c>
      <c r="AF256" s="833">
        <v>0.64</v>
      </c>
      <c r="AG256" s="833">
        <v>4.9000000000000004</v>
      </c>
      <c r="AH256" s="833">
        <v>35.6</v>
      </c>
      <c r="AI256" s="833">
        <v>46.45</v>
      </c>
      <c r="AJ256" s="833">
        <v>6.9</v>
      </c>
      <c r="AK256" s="833">
        <v>0.70000000000000007</v>
      </c>
      <c r="AL256" s="845">
        <v>8280</v>
      </c>
      <c r="AM256" s="839">
        <v>0.1</v>
      </c>
      <c r="AN256" s="833">
        <v>0.3</v>
      </c>
      <c r="AO256" s="711">
        <f t="shared" si="59"/>
        <v>-2.7465673090132263</v>
      </c>
      <c r="AP256" s="712">
        <f t="shared" si="60"/>
        <v>17.160598814765276</v>
      </c>
      <c r="AQ256" s="855">
        <f t="shared" si="61"/>
        <v>-24.750529513215568</v>
      </c>
      <c r="AR256" s="624">
        <f>INDEX(Historical!$C$7:$C$1259,MATCH(B256,Historical!$B$7:$B$1281,0))*IF(AH256="n/a",1.03,IF(AH256&lt;0,1.01,IF(AH256&gt;10,1.1,(1+AH256/100))))</f>
        <v>3.08</v>
      </c>
      <c r="AS256" s="853">
        <f t="shared" si="62"/>
        <v>3.3880000000000003</v>
      </c>
      <c r="AT256" s="853">
        <f t="shared" si="68"/>
        <v>3.4117160000000002</v>
      </c>
      <c r="AU256" s="853">
        <f t="shared" si="68"/>
        <v>3.4355980119999998</v>
      </c>
      <c r="AV256" s="853">
        <f t="shared" si="68"/>
        <v>3.4596471980839993</v>
      </c>
      <c r="AW256" s="624">
        <f t="shared" si="63"/>
        <v>16.774961210084001</v>
      </c>
      <c r="AX256" s="719">
        <f t="shared" si="64"/>
        <v>13.724094911301647</v>
      </c>
      <c r="AY256" s="900">
        <v>1.24</v>
      </c>
      <c r="AZ256" s="839">
        <v>120.67000000000002</v>
      </c>
      <c r="BA256" s="839">
        <v>-14.38</v>
      </c>
      <c r="BB256" s="839">
        <v>6.8500000000000005</v>
      </c>
      <c r="BC256" s="839">
        <v>21.08</v>
      </c>
      <c r="BE256" s="597">
        <v>2009</v>
      </c>
      <c r="BF256" s="865">
        <f t="shared" si="65"/>
        <v>0</v>
      </c>
      <c r="BG256" s="849">
        <v>0.70000000000000007</v>
      </c>
    </row>
    <row r="257" spans="1:59" ht="11.25" customHeight="1" x14ac:dyDescent="0.2">
      <c r="A257" s="838" t="s">
        <v>761</v>
      </c>
      <c r="B257" s="842" t="s">
        <v>762</v>
      </c>
      <c r="C257" s="898" t="s">
        <v>131</v>
      </c>
      <c r="D257" s="898" t="s">
        <v>4274</v>
      </c>
      <c r="E257" s="705">
        <v>17</v>
      </c>
      <c r="F257" s="1139">
        <v>226</v>
      </c>
      <c r="G257" s="1139" t="s">
        <v>37</v>
      </c>
      <c r="H257" s="1139" t="s">
        <v>37</v>
      </c>
      <c r="I257" s="841">
        <v>22.71</v>
      </c>
      <c r="J257" s="624">
        <f t="shared" si="52"/>
        <v>3.2584764420959931</v>
      </c>
      <c r="K257" s="844">
        <v>0.185</v>
      </c>
      <c r="L257" s="854">
        <v>4</v>
      </c>
      <c r="M257" s="615">
        <f t="shared" si="53"/>
        <v>0.74</v>
      </c>
      <c r="N257" s="837" t="s">
        <v>139</v>
      </c>
      <c r="O257" s="706">
        <v>0.17499999999999999</v>
      </c>
      <c r="P257" s="606">
        <v>44210</v>
      </c>
      <c r="Q257" s="606">
        <v>44228</v>
      </c>
      <c r="R257" s="615">
        <f t="shared" si="54"/>
        <v>5.7142857142857197</v>
      </c>
      <c r="S257" s="673">
        <f>IF(INDEX(Historical!$D$7:$D$1257,MATCH(B257,Historical!$B$7:$B$1281,0))=0,"n/a",(INDEX(Historical!$C$7:$C$1259,MATCH(B257,Historical!$B$7:$B$1281,0))/INDEX(Historical!$D$7:$D$1257,MATCH(B257,Historical!$B$7:$B$1281,0))-1)*100)</f>
        <v>6.0606060606060552</v>
      </c>
      <c r="T257" s="673">
        <f>IF(INDEX(Historical!$F$7:$F$1250,MATCH(B257,Historical!$B$7:$B$1281,0))=0,"n/a",((INDEX(Historical!$C$7:$C$1259,MATCH(B257,Historical!$B$7:$B$1281,0))/INDEX(Historical!$F$7:$F$1250,MATCH(B257,Historical!$B$7:$B$1281,0)))^(1/3)-1)*100)</f>
        <v>6.469042607881903</v>
      </c>
      <c r="U257" s="673">
        <f>IF(INDEX(Historical!$H$7:$H$1250,MATCH(B257,Historical!$B$7:$B$1281,0))=0,"n/a",((INDEX(Historical!$C$7:$C$1259,MATCH(B257,Historical!$B$7:$B$1281,0))/INDEX(Historical!$H$7:$H$1250,MATCH(B257,Historical!$B$7:$B$1281,0)))^(1/5)-1)*100)</f>
        <v>6.3995312815083638</v>
      </c>
      <c r="V257" s="673">
        <f>IF(INDEX(Historical!$O$7:$O$1250,MATCH(B257,Historical!$B$7:$B$1281,0))=0,"n/a",((INDEX(Historical!$C$7:$C$1259,MATCH(B257,Historical!$B$7:$B$1281,0))/INDEX(Historical!$O$7:$O$1250,MATCH(B257,Historical!$B$7:$B$1281,0)))^(1/10)-1)*100)</f>
        <v>4.7525337235331699</v>
      </c>
      <c r="W257" s="674">
        <f t="shared" si="55"/>
        <v>1.3465514720747249</v>
      </c>
      <c r="X257" s="675">
        <f t="shared" si="56"/>
        <v>0.50789930805621941</v>
      </c>
      <c r="Y257" s="640"/>
      <c r="Z257" s="624">
        <f t="shared" si="57"/>
        <v>53.623188405797109</v>
      </c>
      <c r="AA257" s="853">
        <f t="shared" si="58"/>
        <v>16.456521739130437</v>
      </c>
      <c r="AB257" s="854">
        <v>9</v>
      </c>
      <c r="AC257" s="833">
        <v>1.38</v>
      </c>
      <c r="AD257" s="833" t="s">
        <v>136</v>
      </c>
      <c r="AE257" s="833">
        <v>3.02</v>
      </c>
      <c r="AF257" s="833">
        <v>2.0099999999999998</v>
      </c>
      <c r="AG257" s="833">
        <v>12.5</v>
      </c>
      <c r="AH257" s="833">
        <v>20.399999999999999</v>
      </c>
      <c r="AI257" s="833">
        <v>6.72</v>
      </c>
      <c r="AJ257" s="833">
        <v>12.6</v>
      </c>
      <c r="AK257" s="833" t="s">
        <v>136</v>
      </c>
      <c r="AL257" s="845">
        <v>189.74</v>
      </c>
      <c r="AM257" s="839">
        <v>3.3000000000000003</v>
      </c>
      <c r="AN257" s="833">
        <v>1.44</v>
      </c>
      <c r="AO257" s="711">
        <f t="shared" si="59"/>
        <v>-6.7985140155260808</v>
      </c>
      <c r="AP257" s="712">
        <f t="shared" si="60"/>
        <v>9.6580077236043564</v>
      </c>
      <c r="AQ257" s="855">
        <f t="shared" si="61"/>
        <v>21.248337804234897</v>
      </c>
      <c r="AR257" s="624">
        <f>INDEX(Historical!$C$7:$C$1259,MATCH(B257,Historical!$B$7:$B$1281,0))*IF(AH257="n/a",1.03,IF(AH257&lt;0,1.01,IF(AH257&gt;10,1.1,(1+AH257/100))))</f>
        <v>0.77</v>
      </c>
      <c r="AS257" s="853">
        <f t="shared" si="62"/>
        <v>0.82174399999999992</v>
      </c>
      <c r="AT257" s="853">
        <f t="shared" si="68"/>
        <v>0.84639631999999998</v>
      </c>
      <c r="AU257" s="853">
        <f t="shared" si="68"/>
        <v>0.87178820960000003</v>
      </c>
      <c r="AV257" s="853">
        <f t="shared" si="68"/>
        <v>0.89794185588800002</v>
      </c>
      <c r="AW257" s="624">
        <f t="shared" si="63"/>
        <v>4.2078703854879995</v>
      </c>
      <c r="AX257" s="719">
        <f t="shared" si="64"/>
        <v>18.528711516900039</v>
      </c>
      <c r="AY257" s="900">
        <v>-0.46</v>
      </c>
      <c r="AZ257" s="839">
        <v>2.85</v>
      </c>
      <c r="BA257" s="839">
        <v>-28.99</v>
      </c>
      <c r="BB257" s="839">
        <v>-4.37</v>
      </c>
      <c r="BC257" s="839">
        <v>-5.41</v>
      </c>
      <c r="BE257" s="597">
        <v>2004</v>
      </c>
      <c r="BF257" s="865">
        <f t="shared" si="65"/>
        <v>1</v>
      </c>
      <c r="BG257" s="849">
        <v>4</v>
      </c>
    </row>
    <row r="258" spans="1:59" ht="11.25" customHeight="1" x14ac:dyDescent="0.2">
      <c r="A258" s="838" t="s">
        <v>773</v>
      </c>
      <c r="B258" s="842" t="s">
        <v>774</v>
      </c>
      <c r="C258" s="898" t="s">
        <v>123</v>
      </c>
      <c r="D258" s="898" t="s">
        <v>4290</v>
      </c>
      <c r="E258" s="705">
        <v>20</v>
      </c>
      <c r="F258" s="1139">
        <v>169</v>
      </c>
      <c r="G258" s="1139" t="s">
        <v>106</v>
      </c>
      <c r="H258" s="1139" t="s">
        <v>106</v>
      </c>
      <c r="I258" s="841">
        <v>103.71</v>
      </c>
      <c r="J258" s="624">
        <f t="shared" si="52"/>
        <v>1.1570726063060457</v>
      </c>
      <c r="K258" s="844">
        <v>0.3</v>
      </c>
      <c r="L258" s="854">
        <v>4</v>
      </c>
      <c r="M258" s="615">
        <f t="shared" si="53"/>
        <v>1.2</v>
      </c>
      <c r="N258" s="837" t="s">
        <v>422</v>
      </c>
      <c r="O258" s="706">
        <v>0.28000000000000003</v>
      </c>
      <c r="P258" s="606">
        <v>44203</v>
      </c>
      <c r="Q258" s="606">
        <v>44218</v>
      </c>
      <c r="R258" s="615">
        <f t="shared" si="54"/>
        <v>7.1428571428571281</v>
      </c>
      <c r="S258" s="673">
        <f>IF(INDEX(Historical!$D$7:$D$1257,MATCH(B258,Historical!$B$7:$B$1281,0))=0,"n/a",(INDEX(Historical!$C$7:$C$1259,MATCH(B258,Historical!$B$7:$B$1281,0))/INDEX(Historical!$D$7:$D$1257,MATCH(B258,Historical!$B$7:$B$1281,0))-1)*100)</f>
        <v>5.6603773584905648</v>
      </c>
      <c r="T258" s="673">
        <f>IF(INDEX(Historical!$F$7:$F$1250,MATCH(B258,Historical!$B$7:$B$1281,0))=0,"n/a",((INDEX(Historical!$C$7:$C$1259,MATCH(B258,Historical!$B$7:$B$1281,0))/INDEX(Historical!$F$7:$F$1250,MATCH(B258,Historical!$B$7:$B$1281,0)))^(1/3)-1)*100)</f>
        <v>5.2726599609396629</v>
      </c>
      <c r="U258" s="673">
        <f>IF(INDEX(Historical!$H$7:$H$1250,MATCH(B258,Historical!$B$7:$B$1281,0))=0,"n/a",((INDEX(Historical!$C$7:$C$1259,MATCH(B258,Historical!$B$7:$B$1281,0))/INDEX(Historical!$H$7:$H$1250,MATCH(B258,Historical!$B$7:$B$1281,0)))^(1/5)-1)*100)</f>
        <v>4.9414522844583919</v>
      </c>
      <c r="V258" s="673">
        <f>IF(INDEX(Historical!$O$7:$O$1250,MATCH(B258,Historical!$B$7:$B$1281,0))=0,"n/a",((INDEX(Historical!$C$7:$C$1259,MATCH(B258,Historical!$B$7:$B$1281,0))/INDEX(Historical!$O$7:$O$1250,MATCH(B258,Historical!$B$7:$B$1281,0)))^(1/10)-1)*100)</f>
        <v>12.01896409875356</v>
      </c>
      <c r="W258" s="674">
        <f t="shared" si="55"/>
        <v>0.41113795197797876</v>
      </c>
      <c r="X258" s="675">
        <f t="shared" si="56"/>
        <v>0.25603379712219648</v>
      </c>
      <c r="Y258" s="634"/>
      <c r="Z258" s="624">
        <f t="shared" si="57"/>
        <v>43.321299638989167</v>
      </c>
      <c r="AA258" s="853">
        <f t="shared" si="58"/>
        <v>37.440433212996389</v>
      </c>
      <c r="AB258" s="854">
        <v>6</v>
      </c>
      <c r="AC258" s="833">
        <v>2.77</v>
      </c>
      <c r="AD258" s="833">
        <v>2.44</v>
      </c>
      <c r="AE258" s="833">
        <v>12.44</v>
      </c>
      <c r="AF258" s="833">
        <v>2.91</v>
      </c>
      <c r="AG258" s="833">
        <v>11</v>
      </c>
      <c r="AH258" s="834">
        <v>34.699999999999996</v>
      </c>
      <c r="AI258" s="834">
        <v>9.51</v>
      </c>
      <c r="AJ258" s="833">
        <v>19.3</v>
      </c>
      <c r="AK258" s="833">
        <v>15.7</v>
      </c>
      <c r="AL258" s="845">
        <v>6980</v>
      </c>
      <c r="AM258" s="839">
        <v>0.2</v>
      </c>
      <c r="AN258" s="833">
        <v>0.08</v>
      </c>
      <c r="AO258" s="711">
        <f t="shared" si="59"/>
        <v>-31.341908322231951</v>
      </c>
      <c r="AP258" s="712">
        <f t="shared" si="60"/>
        <v>6.0985248907644376</v>
      </c>
      <c r="AQ258" s="855">
        <f t="shared" si="61"/>
        <v>120.05217628737203</v>
      </c>
      <c r="AR258" s="624">
        <f>INDEX(Historical!$C$7:$C$1259,MATCH(B258,Historical!$B$7:$B$1281,0))*IF(AH258="n/a",1.03,IF(AH258&lt;0,1.01,IF(AH258&gt;10,1.1,(1+AH258/100))))</f>
        <v>1.2320000000000002</v>
      </c>
      <c r="AS258" s="853">
        <f t="shared" si="62"/>
        <v>1.3491632000000002</v>
      </c>
      <c r="AT258" s="853">
        <f t="shared" si="68"/>
        <v>1.4840795200000003</v>
      </c>
      <c r="AU258" s="853">
        <f t="shared" si="68"/>
        <v>1.6324874720000004</v>
      </c>
      <c r="AV258" s="853">
        <f t="shared" si="68"/>
        <v>1.7957362192000006</v>
      </c>
      <c r="AW258" s="624">
        <f t="shared" si="63"/>
        <v>7.4934664112000018</v>
      </c>
      <c r="AX258" s="719">
        <f t="shared" si="64"/>
        <v>7.2254039255616647</v>
      </c>
      <c r="AY258" s="900">
        <v>0.65</v>
      </c>
      <c r="AZ258" s="839">
        <v>73.489999999999995</v>
      </c>
      <c r="BA258" s="839">
        <v>-29.75</v>
      </c>
      <c r="BB258" s="839">
        <v>-3.6799999999999997</v>
      </c>
      <c r="BC258" s="839">
        <v>-14.180000000000001</v>
      </c>
      <c r="BE258" s="597">
        <v>2002</v>
      </c>
      <c r="BF258" s="865">
        <f t="shared" si="65"/>
        <v>1</v>
      </c>
      <c r="BG258" s="849">
        <v>9.4</v>
      </c>
    </row>
    <row r="259" spans="1:59" ht="11.25" customHeight="1" x14ac:dyDescent="0.2">
      <c r="A259" s="831" t="s">
        <v>1601</v>
      </c>
      <c r="B259" s="842" t="s">
        <v>4516</v>
      </c>
      <c r="C259" s="898" t="s">
        <v>112</v>
      </c>
      <c r="D259" s="898" t="s">
        <v>4296</v>
      </c>
      <c r="E259" s="705">
        <v>11</v>
      </c>
      <c r="F259" s="1139">
        <v>316</v>
      </c>
      <c r="G259" s="1139" t="s">
        <v>106</v>
      </c>
      <c r="H259" s="1139" t="s">
        <v>106</v>
      </c>
      <c r="I259" s="841">
        <v>12.76</v>
      </c>
      <c r="J259" s="624">
        <f t="shared" si="52"/>
        <v>4.3887147335423204</v>
      </c>
      <c r="K259" s="844">
        <v>0.14000000000000001</v>
      </c>
      <c r="L259" s="854">
        <v>4</v>
      </c>
      <c r="M259" s="615">
        <f t="shared" si="53"/>
        <v>0.56000000000000005</v>
      </c>
      <c r="N259" s="837" t="s">
        <v>705</v>
      </c>
      <c r="O259" s="706">
        <v>0.13</v>
      </c>
      <c r="P259" s="904">
        <v>43698</v>
      </c>
      <c r="Q259" s="904">
        <v>43727</v>
      </c>
      <c r="R259" s="615">
        <f t="shared" si="54"/>
        <v>7.6923076923076987</v>
      </c>
      <c r="S259" s="673">
        <f>IF(INDEX(Historical!$D$7:$D$1257,MATCH(B259,Historical!$B$7:$B$1281,0))=0,"n/a",(INDEX(Historical!$C$7:$C$1259,MATCH(B259,Historical!$B$7:$B$1281,0))/INDEX(Historical!$D$7:$D$1257,MATCH(B259,Historical!$B$7:$B$1281,0))-1)*100)</f>
        <v>3.7037037037036979</v>
      </c>
      <c r="T259" s="673">
        <f>IF(INDEX(Historical!$F$7:$F$1250,MATCH(B259,Historical!$B$7:$B$1281,0))=0,"n/a",((INDEX(Historical!$C$7:$C$1259,MATCH(B259,Historical!$B$7:$B$1281,0))/INDEX(Historical!$F$7:$F$1250,MATCH(B259,Historical!$B$7:$B$1281,0)))^(1/3)-1)*100)</f>
        <v>6.7767583149812571</v>
      </c>
      <c r="U259" s="673">
        <f>IF(INDEX(Historical!$H$7:$H$1250,MATCH(B259,Historical!$B$7:$B$1281,0))=0,"n/a",((INDEX(Historical!$C$7:$C$1259,MATCH(B259,Historical!$B$7:$B$1281,0))/INDEX(Historical!$H$7:$H$1250,MATCH(B259,Historical!$B$7:$B$1281,0)))^(1/5)-1)*100)</f>
        <v>9.2388464140373152</v>
      </c>
      <c r="V259" s="673">
        <f>IF(INDEX(Historical!$O$7:$O$1250,MATCH(B259,Historical!$B$7:$B$1281,0))=0,"n/a",((INDEX(Historical!$C$7:$C$1259,MATCH(B259,Historical!$B$7:$B$1281,0))/INDEX(Historical!$O$7:$O$1250,MATCH(B259,Historical!$B$7:$B$1281,0)))^(1/10)-1)*100)</f>
        <v>21.481404403906691</v>
      </c>
      <c r="W259" s="674">
        <f t="shared" si="55"/>
        <v>0.43008577280715887</v>
      </c>
      <c r="X259" s="675">
        <f t="shared" si="56"/>
        <v>2.3097116035093288</v>
      </c>
      <c r="Y259" s="646" t="s">
        <v>4573</v>
      </c>
      <c r="Z259" s="624">
        <f t="shared" si="57"/>
        <v>147.36842105263159</v>
      </c>
      <c r="AA259" s="853">
        <f t="shared" si="58"/>
        <v>33.578947368421055</v>
      </c>
      <c r="AB259" s="854">
        <v>5</v>
      </c>
      <c r="AC259" s="833">
        <v>0.38</v>
      </c>
      <c r="AD259" s="833">
        <v>4.25</v>
      </c>
      <c r="AE259" s="833">
        <v>0.65</v>
      </c>
      <c r="AF259" s="833">
        <v>1.36</v>
      </c>
      <c r="AG259" s="833" t="s">
        <v>136</v>
      </c>
      <c r="AH259" s="833">
        <v>-10.199999999999999</v>
      </c>
      <c r="AI259" s="833">
        <v>62.5</v>
      </c>
      <c r="AJ259" s="833">
        <v>4</v>
      </c>
      <c r="AK259" s="833">
        <v>8</v>
      </c>
      <c r="AL259" s="845">
        <v>419.19</v>
      </c>
      <c r="AM259" s="839">
        <v>1.4000000000000001</v>
      </c>
      <c r="AN259" s="833">
        <v>0.22</v>
      </c>
      <c r="AO259" s="711">
        <f t="shared" si="59"/>
        <v>-19.951386220841421</v>
      </c>
      <c r="AP259" s="712">
        <f t="shared" si="60"/>
        <v>13.627561147579636</v>
      </c>
      <c r="AQ259" s="855">
        <f t="shared" si="61"/>
        <v>42.466165060811889</v>
      </c>
      <c r="AR259" s="624">
        <f>INDEX(Historical!$C$7:$C$1259,MATCH(B259,Historical!$B$7:$B$1281,0))*IF(AH259="n/a",1.03,IF(AH259&lt;0,1.01,IF(AH259&gt;10,1.1,(1+AH259/100))))</f>
        <v>0.5656000000000001</v>
      </c>
      <c r="AS259" s="853">
        <f t="shared" si="62"/>
        <v>0.62216000000000016</v>
      </c>
      <c r="AT259" s="853">
        <f t="shared" si="68"/>
        <v>0.67193280000000022</v>
      </c>
      <c r="AU259" s="853">
        <f t="shared" si="68"/>
        <v>0.7256874240000003</v>
      </c>
      <c r="AV259" s="853">
        <f t="shared" si="68"/>
        <v>0.78374241792000043</v>
      </c>
      <c r="AW259" s="624">
        <f t="shared" si="63"/>
        <v>3.3691226419200015</v>
      </c>
      <c r="AX259" s="719">
        <f t="shared" si="64"/>
        <v>26.403782460188101</v>
      </c>
      <c r="AY259" s="900">
        <v>1.04</v>
      </c>
      <c r="AZ259" s="839">
        <v>47.339999999999996</v>
      </c>
      <c r="BA259" s="839">
        <v>-4.5600000000000005</v>
      </c>
      <c r="BB259" s="839">
        <v>2.5</v>
      </c>
      <c r="BC259" s="839">
        <v>7.2499999999999991</v>
      </c>
      <c r="BE259" s="597">
        <v>2010</v>
      </c>
      <c r="BF259" s="865">
        <f t="shared" si="65"/>
        <v>0</v>
      </c>
      <c r="BG259" s="849" t="s">
        <v>136</v>
      </c>
    </row>
    <row r="260" spans="1:59" ht="11.25" customHeight="1" x14ac:dyDescent="0.2">
      <c r="A260" s="838" t="s">
        <v>765</v>
      </c>
      <c r="B260" s="842" t="s">
        <v>766</v>
      </c>
      <c r="C260" s="898" t="s">
        <v>112</v>
      </c>
      <c r="D260" s="898" t="s">
        <v>4296</v>
      </c>
      <c r="E260" s="705">
        <v>18</v>
      </c>
      <c r="F260" s="1139">
        <v>207</v>
      </c>
      <c r="G260" s="1139" t="s">
        <v>106</v>
      </c>
      <c r="H260" s="1139" t="s">
        <v>106</v>
      </c>
      <c r="I260" s="841">
        <v>77.790000000000006</v>
      </c>
      <c r="J260" s="624">
        <f t="shared" si="52"/>
        <v>1.9539786604962077</v>
      </c>
      <c r="K260" s="844">
        <v>0.38</v>
      </c>
      <c r="L260" s="854">
        <v>4</v>
      </c>
      <c r="M260" s="615">
        <f t="shared" si="53"/>
        <v>1.52</v>
      </c>
      <c r="N260" s="837" t="s">
        <v>148</v>
      </c>
      <c r="O260" s="706">
        <v>0.34</v>
      </c>
      <c r="P260" s="606">
        <v>44251</v>
      </c>
      <c r="Q260" s="606">
        <v>44270</v>
      </c>
      <c r="R260" s="615">
        <f t="shared" si="54"/>
        <v>11.764705882352935</v>
      </c>
      <c r="S260" s="673">
        <f>IF(INDEX(Historical!$D$7:$D$1257,MATCH(B260,Historical!$B$7:$B$1281,0))=0,"n/a",(INDEX(Historical!$C$7:$C$1259,MATCH(B260,Historical!$B$7:$B$1281,0))/INDEX(Historical!$D$7:$D$1257,MATCH(B260,Historical!$B$7:$B$1281,0))-1)*100)</f>
        <v>9.6774193548387224</v>
      </c>
      <c r="T260" s="673">
        <f>IF(INDEX(Historical!$F$7:$F$1250,MATCH(B260,Historical!$B$7:$B$1281,0))=0,"n/a",((INDEX(Historical!$C$7:$C$1259,MATCH(B260,Historical!$B$7:$B$1281,0))/INDEX(Historical!$F$7:$F$1250,MATCH(B260,Historical!$B$7:$B$1281,0)))^(1/3)-1)*100)</f>
        <v>12.311068346755549</v>
      </c>
      <c r="U260" s="673">
        <f>IF(INDEX(Historical!$H$7:$H$1250,MATCH(B260,Historical!$B$7:$B$1281,0))=0,"n/a",((INDEX(Historical!$C$7:$C$1259,MATCH(B260,Historical!$B$7:$B$1281,0))/INDEX(Historical!$H$7:$H$1250,MATCH(B260,Historical!$B$7:$B$1281,0)))^(1/5)-1)*100)</f>
        <v>11.196158593857874</v>
      </c>
      <c r="V260" s="673">
        <f>IF(INDEX(Historical!$O$7:$O$1250,MATCH(B260,Historical!$B$7:$B$1281,0))=0,"n/a",((INDEX(Historical!$C$7:$C$1259,MATCH(B260,Historical!$B$7:$B$1281,0))/INDEX(Historical!$O$7:$O$1250,MATCH(B260,Historical!$B$7:$B$1281,0)))^(1/10)-1)*100)</f>
        <v>10.091441045833882</v>
      </c>
      <c r="W260" s="674">
        <f t="shared" si="55"/>
        <v>1.1094707428806769</v>
      </c>
      <c r="X260" s="675">
        <f t="shared" si="56"/>
        <v>111.96158593857874</v>
      </c>
      <c r="Y260" s="842"/>
      <c r="Z260" s="624">
        <f t="shared" si="57"/>
        <v>56.296296296296291</v>
      </c>
      <c r="AA260" s="853">
        <f t="shared" si="58"/>
        <v>28.81111111111111</v>
      </c>
      <c r="AB260" s="854">
        <v>12</v>
      </c>
      <c r="AC260" s="833">
        <v>2.7</v>
      </c>
      <c r="AD260" s="833">
        <v>10.88</v>
      </c>
      <c r="AE260" s="833">
        <v>1.72</v>
      </c>
      <c r="AF260" s="833">
        <v>7.38</v>
      </c>
      <c r="AG260" s="833">
        <v>26.1</v>
      </c>
      <c r="AH260" s="833">
        <v>-30.8</v>
      </c>
      <c r="AI260" s="833">
        <v>15.42</v>
      </c>
      <c r="AJ260" s="833">
        <v>0.1</v>
      </c>
      <c r="AK260" s="833">
        <v>2.7</v>
      </c>
      <c r="AL260" s="845">
        <v>8800</v>
      </c>
      <c r="AM260" s="839">
        <v>1.9</v>
      </c>
      <c r="AN260" s="833">
        <v>0</v>
      </c>
      <c r="AO260" s="711">
        <f t="shared" si="59"/>
        <v>-15.660973856757028</v>
      </c>
      <c r="AP260" s="712">
        <f t="shared" si="60"/>
        <v>13.150137254354082</v>
      </c>
      <c r="AQ260" s="855">
        <f t="shared" si="61"/>
        <v>207.40924586688095</v>
      </c>
      <c r="AR260" s="624">
        <f>INDEX(Historical!$C$7:$C$1259,MATCH(B260,Historical!$B$7:$B$1281,0))*IF(AH260="n/a",1.03,IF(AH260&lt;0,1.01,IF(AH260&gt;10,1.1,(1+AH260/100))))</f>
        <v>1.3736000000000002</v>
      </c>
      <c r="AS260" s="853">
        <f t="shared" si="62"/>
        <v>1.5109600000000003</v>
      </c>
      <c r="AT260" s="853">
        <f t="shared" si="68"/>
        <v>1.5517559200000002</v>
      </c>
      <c r="AU260" s="853">
        <f t="shared" si="68"/>
        <v>1.59365332984</v>
      </c>
      <c r="AV260" s="853">
        <f t="shared" si="68"/>
        <v>1.6366819697456798</v>
      </c>
      <c r="AW260" s="624">
        <f t="shared" si="63"/>
        <v>7.6666512195856802</v>
      </c>
      <c r="AX260" s="719">
        <f t="shared" si="64"/>
        <v>9.8555742635116079</v>
      </c>
      <c r="AY260" s="900">
        <v>1.64</v>
      </c>
      <c r="AZ260" s="839">
        <v>140.24</v>
      </c>
      <c r="BA260" s="839">
        <v>-6.84</v>
      </c>
      <c r="BB260" s="839">
        <v>14.580000000000002</v>
      </c>
      <c r="BC260" s="839">
        <v>34.11</v>
      </c>
      <c r="BE260" s="597">
        <v>2004</v>
      </c>
      <c r="BF260" s="865">
        <f t="shared" si="65"/>
        <v>1</v>
      </c>
      <c r="BG260" s="849">
        <v>12.5</v>
      </c>
    </row>
    <row r="261" spans="1:59" ht="11.25" customHeight="1" x14ac:dyDescent="0.2">
      <c r="A261" s="831" t="s">
        <v>1605</v>
      </c>
      <c r="B261" s="842" t="s">
        <v>1606</v>
      </c>
      <c r="C261" s="898" t="s">
        <v>112</v>
      </c>
      <c r="D261" s="898" t="s">
        <v>4297</v>
      </c>
      <c r="E261" s="705">
        <v>11</v>
      </c>
      <c r="F261" s="1139">
        <v>337</v>
      </c>
      <c r="G261" s="1139" t="s">
        <v>37</v>
      </c>
      <c r="H261" s="1139" t="s">
        <v>115</v>
      </c>
      <c r="I261" s="841">
        <v>243.28</v>
      </c>
      <c r="J261" s="624">
        <f t="shared" si="52"/>
        <v>1.7592897073331142</v>
      </c>
      <c r="K261" s="844">
        <v>1.07</v>
      </c>
      <c r="L261" s="854">
        <v>4</v>
      </c>
      <c r="M261" s="615">
        <f t="shared" si="53"/>
        <v>4.28</v>
      </c>
      <c r="N261" s="837" t="s">
        <v>142</v>
      </c>
      <c r="O261" s="706">
        <v>1.02</v>
      </c>
      <c r="P261" s="606">
        <v>44148</v>
      </c>
      <c r="Q261" s="606">
        <v>44175</v>
      </c>
      <c r="R261" s="615">
        <f t="shared" si="54"/>
        <v>4.9019607843137294</v>
      </c>
      <c r="S261" s="673">
        <f>IF(INDEX(Historical!$D$7:$D$1257,MATCH(B261,Historical!$B$7:$B$1281,0))=0,"n/a",(INDEX(Historical!$C$7:$C$1259,MATCH(B261,Historical!$B$7:$B$1281,0))/INDEX(Historical!$D$7:$D$1257,MATCH(B261,Historical!$B$7:$B$1281,0))-1)*100)</f>
        <v>5.0890585241730291</v>
      </c>
      <c r="T261" s="673">
        <f>IF(INDEX(Historical!$F$7:$F$1250,MATCH(B261,Historical!$B$7:$B$1281,0))=0,"n/a",((INDEX(Historical!$C$7:$C$1259,MATCH(B261,Historical!$B$7:$B$1281,0))/INDEX(Historical!$F$7:$F$1250,MATCH(B261,Historical!$B$7:$B$1281,0)))^(1/3)-1)*100)</f>
        <v>9.8577416295219997</v>
      </c>
      <c r="U261" s="673">
        <f>IF(INDEX(Historical!$H$7:$H$1250,MATCH(B261,Historical!$B$7:$B$1281,0))=0,"n/a",((INDEX(Historical!$C$7:$C$1259,MATCH(B261,Historical!$B$7:$B$1281,0))/INDEX(Historical!$H$7:$H$1250,MATCH(B261,Historical!$B$7:$B$1281,0)))^(1/5)-1)*100)</f>
        <v>9.0750078864950012</v>
      </c>
      <c r="V261" s="673">
        <f>IF(INDEX(Historical!$O$7:$O$1250,MATCH(B261,Historical!$B$7:$B$1281,0))=0,"n/a",((INDEX(Historical!$C$7:$C$1259,MATCH(B261,Historical!$B$7:$B$1281,0))/INDEX(Historical!$O$7:$O$1250,MATCH(B261,Historical!$B$7:$B$1281,0)))^(1/10)-1)*100)</f>
        <v>12.427876569321938</v>
      </c>
      <c r="W261" s="674">
        <f t="shared" si="55"/>
        <v>0.73021387329325005</v>
      </c>
      <c r="X261" s="675">
        <f t="shared" si="56"/>
        <v>1.2100010515326669</v>
      </c>
      <c r="Y261" s="643"/>
      <c r="Z261" s="624">
        <f t="shared" si="57"/>
        <v>38.31692032229185</v>
      </c>
      <c r="AA261" s="853">
        <f t="shared" si="58"/>
        <v>21.779767233661595</v>
      </c>
      <c r="AB261" s="854">
        <v>9</v>
      </c>
      <c r="AC261" s="833">
        <v>11.17</v>
      </c>
      <c r="AD261" s="833">
        <v>2.06</v>
      </c>
      <c r="AE261" s="833">
        <v>4.5</v>
      </c>
      <c r="AF261" s="833">
        <v>18.21</v>
      </c>
      <c r="AG261" s="833">
        <v>131.20000000000002</v>
      </c>
      <c r="AH261" s="833">
        <v>50.5</v>
      </c>
      <c r="AI261" s="833">
        <v>7.17</v>
      </c>
      <c r="AJ261" s="833">
        <v>7.5</v>
      </c>
      <c r="AK261" s="833">
        <v>10.6</v>
      </c>
      <c r="AL261" s="845">
        <v>27930</v>
      </c>
      <c r="AM261" s="840">
        <v>0.2</v>
      </c>
      <c r="AN261" s="833">
        <v>1.37</v>
      </c>
      <c r="AO261" s="711">
        <f t="shared" si="59"/>
        <v>-10.94546963983348</v>
      </c>
      <c r="AP261" s="712">
        <f t="shared" si="60"/>
        <v>10.834297593828115</v>
      </c>
      <c r="AQ261" s="855">
        <f t="shared" si="61"/>
        <v>319.84630062016083</v>
      </c>
      <c r="AR261" s="624">
        <f>INDEX(Historical!$C$7:$C$1259,MATCH(B261,Historical!$B$7:$B$1281,0))*IF(AH261="n/a",1.03,IF(AH261&lt;0,1.01,IF(AH261&gt;10,1.1,(1+AH261/100))))</f>
        <v>4.5430000000000001</v>
      </c>
      <c r="AS261" s="853">
        <f t="shared" si="62"/>
        <v>4.8687331000000009</v>
      </c>
      <c r="AT261" s="853">
        <f t="shared" si="68"/>
        <v>5.3556064100000018</v>
      </c>
      <c r="AU261" s="853">
        <f t="shared" si="68"/>
        <v>5.8911670510000027</v>
      </c>
      <c r="AV261" s="853">
        <f t="shared" si="68"/>
        <v>6.4802837561000031</v>
      </c>
      <c r="AW261" s="624">
        <f t="shared" si="63"/>
        <v>27.13879031710001</v>
      </c>
      <c r="AX261" s="719">
        <f t="shared" si="64"/>
        <v>11.155372540734961</v>
      </c>
      <c r="AY261" s="900">
        <v>1.35</v>
      </c>
      <c r="AZ261" s="839">
        <v>110.85000000000001</v>
      </c>
      <c r="BA261" s="839">
        <v>-9.5299999999999994</v>
      </c>
      <c r="BB261" s="839">
        <v>-3.01</v>
      </c>
      <c r="BC261" s="839">
        <v>4.3600000000000003</v>
      </c>
      <c r="BE261" s="597">
        <v>2010</v>
      </c>
      <c r="BF261" s="865">
        <f t="shared" si="65"/>
        <v>0</v>
      </c>
      <c r="BG261" s="849">
        <v>17.7</v>
      </c>
    </row>
    <row r="262" spans="1:59" ht="11.25" customHeight="1" x14ac:dyDescent="0.2">
      <c r="A262" s="831" t="s">
        <v>1597</v>
      </c>
      <c r="B262" s="842" t="s">
        <v>1598</v>
      </c>
      <c r="C262" s="898" t="s">
        <v>123</v>
      </c>
      <c r="D262" s="898" t="s">
        <v>4290</v>
      </c>
      <c r="E262" s="705">
        <v>11</v>
      </c>
      <c r="F262" s="1139">
        <v>374</v>
      </c>
      <c r="G262" s="1139" t="s">
        <v>106</v>
      </c>
      <c r="H262" s="1139" t="s">
        <v>106</v>
      </c>
      <c r="I262" s="841">
        <v>132.19999999999999</v>
      </c>
      <c r="J262" s="624">
        <f t="shared" si="52"/>
        <v>2.0801815431164905</v>
      </c>
      <c r="K262" s="844">
        <v>0.6875</v>
      </c>
      <c r="L262" s="854">
        <v>4</v>
      </c>
      <c r="M262" s="615">
        <f t="shared" si="53"/>
        <v>2.75</v>
      </c>
      <c r="N262" s="837" t="s">
        <v>318</v>
      </c>
      <c r="O262" s="706">
        <v>0.625</v>
      </c>
      <c r="P262" s="606">
        <v>44266</v>
      </c>
      <c r="Q262" s="606">
        <v>44281</v>
      </c>
      <c r="R262" s="615">
        <f t="shared" si="54"/>
        <v>10</v>
      </c>
      <c r="S262" s="673">
        <f>IF(INDEX(Historical!$D$7:$D$1257,MATCH(B262,Historical!$B$7:$B$1281,0))=0,"n/a",(INDEX(Historical!$C$7:$C$1259,MATCH(B262,Historical!$B$7:$B$1281,0))/INDEX(Historical!$D$7:$D$1257,MATCH(B262,Historical!$B$7:$B$1281,0))-1)*100)</f>
        <v>13.636363636363624</v>
      </c>
      <c r="T262" s="673">
        <f>IF(INDEX(Historical!$F$7:$F$1250,MATCH(B262,Historical!$B$7:$B$1281,0))=0,"n/a",((INDEX(Historical!$C$7:$C$1259,MATCH(B262,Historical!$B$7:$B$1281,0))/INDEX(Historical!$F$7:$F$1250,MATCH(B262,Historical!$B$7:$B$1281,0)))^(1/3)-1)*100)</f>
        <v>11.57215834702825</v>
      </c>
      <c r="U262" s="673">
        <f>IF(INDEX(Historical!$H$7:$H$1250,MATCH(B262,Historical!$B$7:$B$1281,0))=0,"n/a",((INDEX(Historical!$C$7:$C$1259,MATCH(B262,Historical!$B$7:$B$1281,0))/INDEX(Historical!$H$7:$H$1250,MATCH(B262,Historical!$B$7:$B$1281,0)))^(1/5)-1)*100)</f>
        <v>9.3362073943278112</v>
      </c>
      <c r="V262" s="673">
        <f>IF(INDEX(Historical!$O$7:$O$1250,MATCH(B262,Historical!$B$7:$B$1281,0))=0,"n/a",((INDEX(Historical!$C$7:$C$1259,MATCH(B262,Historical!$B$7:$B$1281,0))/INDEX(Historical!$O$7:$O$1250,MATCH(B262,Historical!$B$7:$B$1281,0)))^(1/10)-1)*100)</f>
        <v>20.112443398143132</v>
      </c>
      <c r="W262" s="674">
        <f t="shared" si="55"/>
        <v>0.46420055532336618</v>
      </c>
      <c r="X262" s="675">
        <f t="shared" si="56"/>
        <v>0.5524383073566751</v>
      </c>
      <c r="Y262" s="643"/>
      <c r="Z262" s="624">
        <f t="shared" si="57"/>
        <v>48.41549295774648</v>
      </c>
      <c r="AA262" s="853">
        <f t="shared" si="58"/>
        <v>23.274647887323944</v>
      </c>
      <c r="AB262" s="854">
        <v>12</v>
      </c>
      <c r="AC262" s="833">
        <v>5.68</v>
      </c>
      <c r="AD262" s="833">
        <v>8.64</v>
      </c>
      <c r="AE262" s="833">
        <v>0.95</v>
      </c>
      <c r="AF262" s="833">
        <v>1.71</v>
      </c>
      <c r="AG262" s="833">
        <v>9.4</v>
      </c>
      <c r="AH262" s="833">
        <v>17.599999999999998</v>
      </c>
      <c r="AI262" s="833">
        <v>-2</v>
      </c>
      <c r="AJ262" s="833">
        <v>16.900000000000002</v>
      </c>
      <c r="AK262" s="833">
        <v>2.76</v>
      </c>
      <c r="AL262" s="845">
        <v>8340</v>
      </c>
      <c r="AM262" s="839">
        <v>0.6</v>
      </c>
      <c r="AN262" s="833">
        <v>0.33</v>
      </c>
      <c r="AO262" s="711">
        <f t="shared" si="59"/>
        <v>-11.858258949879643</v>
      </c>
      <c r="AP262" s="712">
        <f t="shared" si="60"/>
        <v>11.416388937444301</v>
      </c>
      <c r="AQ262" s="855">
        <f t="shared" si="61"/>
        <v>32.998993959977739</v>
      </c>
      <c r="AR262" s="624">
        <f>INDEX(Historical!$C$7:$C$1259,MATCH(B262,Historical!$B$7:$B$1281,0))*IF(AH262="n/a",1.03,IF(AH262&lt;0,1.01,IF(AH262&gt;10,1.1,(1+AH262/100))))</f>
        <v>2.75</v>
      </c>
      <c r="AS262" s="853">
        <f t="shared" si="62"/>
        <v>2.7774999999999999</v>
      </c>
      <c r="AT262" s="853">
        <f t="shared" si="68"/>
        <v>2.8541590000000001</v>
      </c>
      <c r="AU262" s="853">
        <f t="shared" si="68"/>
        <v>2.9329337884000002</v>
      </c>
      <c r="AV262" s="853">
        <f t="shared" si="68"/>
        <v>3.0138827609598402</v>
      </c>
      <c r="AW262" s="624">
        <f t="shared" si="63"/>
        <v>14.328475549359839</v>
      </c>
      <c r="AX262" s="719">
        <f t="shared" si="64"/>
        <v>10.838483774099728</v>
      </c>
      <c r="AY262" s="900">
        <v>1.06</v>
      </c>
      <c r="AZ262" s="839">
        <v>87.33</v>
      </c>
      <c r="BA262" s="839">
        <v>-5.2</v>
      </c>
      <c r="BB262" s="839">
        <v>5.89</v>
      </c>
      <c r="BC262" s="839">
        <v>20.630000000000003</v>
      </c>
      <c r="BE262" s="597">
        <v>2011</v>
      </c>
      <c r="BF262" s="865">
        <f t="shared" si="65"/>
        <v>0</v>
      </c>
      <c r="BG262" s="849">
        <v>5.8999999999999995</v>
      </c>
    </row>
    <row r="263" spans="1:59" s="744" customFormat="1" ht="11.25" customHeight="1" x14ac:dyDescent="0.2">
      <c r="A263" s="726" t="s">
        <v>758</v>
      </c>
      <c r="B263" s="751" t="s">
        <v>759</v>
      </c>
      <c r="C263" s="898" t="s">
        <v>112</v>
      </c>
      <c r="D263" s="898" t="s">
        <v>4257</v>
      </c>
      <c r="E263" s="727">
        <v>18</v>
      </c>
      <c r="F263" s="1139">
        <v>197</v>
      </c>
      <c r="G263" s="1138" t="s">
        <v>106</v>
      </c>
      <c r="H263" s="1138" t="s">
        <v>106</v>
      </c>
      <c r="I263" s="728">
        <v>89.09</v>
      </c>
      <c r="J263" s="729">
        <f t="shared" ref="J263:J326" si="69">(M263/I263)*100</f>
        <v>1.9081827365585364</v>
      </c>
      <c r="K263" s="730">
        <v>0.42499999999999999</v>
      </c>
      <c r="L263" s="731">
        <v>4</v>
      </c>
      <c r="M263" s="732">
        <f t="shared" ref="M263:M326" si="70">K263*L263</f>
        <v>1.7</v>
      </c>
      <c r="N263" s="733" t="s">
        <v>218</v>
      </c>
      <c r="O263" s="734">
        <v>0.40500000000000003</v>
      </c>
      <c r="P263" s="1130">
        <v>44104</v>
      </c>
      <c r="Q263" s="1130">
        <v>44119</v>
      </c>
      <c r="R263" s="732">
        <f t="shared" ref="R263:R329" si="71">(K263-O263)/O263*100</f>
        <v>4.9382716049382616</v>
      </c>
      <c r="S263" s="673">
        <f>IF(INDEX(Historical!$D$7:$D$1257,MATCH(B263,Historical!$B$7:$B$1281,0))=0,"n/a",(INDEX(Historical!$C$7:$C$1259,MATCH(B263,Historical!$B$7:$B$1281,0))/INDEX(Historical!$D$7:$D$1257,MATCH(B263,Historical!$B$7:$B$1281,0))-1)*100)</f>
        <v>7.1895424836601274</v>
      </c>
      <c r="T263" s="673">
        <f>IF(INDEX(Historical!$F$7:$F$1250,MATCH(B263,Historical!$B$7:$B$1281,0))=0,"n/a",((INDEX(Historical!$C$7:$C$1259,MATCH(B263,Historical!$B$7:$B$1281,0))/INDEX(Historical!$F$7:$F$1250,MATCH(B263,Historical!$B$7:$B$1281,0)))^(1/3)-1)*100)</f>
        <v>7.9139970567847051</v>
      </c>
      <c r="U263" s="673">
        <f>IF(INDEX(Historical!$H$7:$H$1250,MATCH(B263,Historical!$B$7:$B$1281,0))=0,"n/a",((INDEX(Historical!$C$7:$C$1259,MATCH(B263,Historical!$B$7:$B$1281,0))/INDEX(Historical!$H$7:$H$1250,MATCH(B263,Historical!$B$7:$B$1281,0)))^(1/5)-1)*100)</f>
        <v>7.544399604357821</v>
      </c>
      <c r="V263" s="673">
        <f>IF(INDEX(Historical!$O$7:$O$1250,MATCH(B263,Historical!$B$7:$B$1281,0))=0,"n/a",((INDEX(Historical!$C$7:$C$1259,MATCH(B263,Historical!$B$7:$B$1281,0))/INDEX(Historical!$O$7:$O$1250,MATCH(B263,Historical!$B$7:$B$1281,0)))^(1/10)-1)*100)</f>
        <v>7.8537655136687867</v>
      </c>
      <c r="W263" s="674">
        <f t="shared" ref="W263:W326" si="72">IF(OR(U263&lt;=0,U263="n/a",V263&lt;=0,V263="n/a"),"n/a",U263/V263)</f>
        <v>0.96060922511977964</v>
      </c>
      <c r="X263" s="675">
        <f t="shared" ref="X263:X329" si="73">IF(OR(AJ263&lt;=0,AJ263="n/a",U263&lt;=0,U263="n/a"),"n/a",U263/AJ263)</f>
        <v>0.44641417777265208</v>
      </c>
      <c r="Y263" s="751"/>
      <c r="Z263" s="729">
        <f t="shared" ref="Z263:Z329" si="74">IF(OR(AC263&lt;0.01,AC263="n/a"),"n/a",M263/AC263*100)</f>
        <v>53.291536050156743</v>
      </c>
      <c r="AA263" s="736">
        <f t="shared" ref="AA263:AA329" si="75">IF(OR(AC263&lt;0.01,AC263="n/a"),"n/a",I263/AC263)</f>
        <v>27.927899686520377</v>
      </c>
      <c r="AB263" s="731">
        <v>12</v>
      </c>
      <c r="AC263" s="737">
        <v>3.19</v>
      </c>
      <c r="AD263" s="737">
        <v>3.46</v>
      </c>
      <c r="AE263" s="737">
        <v>2.87</v>
      </c>
      <c r="AF263" s="737">
        <v>3.45</v>
      </c>
      <c r="AG263" s="737">
        <v>12.4</v>
      </c>
      <c r="AH263" s="737">
        <v>5.5</v>
      </c>
      <c r="AI263" s="737">
        <v>9.4600000000000009</v>
      </c>
      <c r="AJ263" s="737">
        <v>16.900000000000002</v>
      </c>
      <c r="AK263" s="737">
        <v>8.19</v>
      </c>
      <c r="AL263" s="738">
        <v>29180</v>
      </c>
      <c r="AM263" s="739">
        <v>0.1</v>
      </c>
      <c r="AN263" s="737">
        <v>1.05</v>
      </c>
      <c r="AO263" s="740">
        <f t="shared" ref="AO263:AO329" si="76">IF(U263="n/a","n/a",IF(AA263&lt;0,"n/a",IF(AA263="n/a","n/a",J263+U263-AA263)))</f>
        <v>-18.475317345604019</v>
      </c>
      <c r="AP263" s="741">
        <f t="shared" ref="AP263:AP329" si="77">IF(U263="n/a","n/a",J263+U263)</f>
        <v>9.4525823409163579</v>
      </c>
      <c r="AQ263" s="742">
        <f t="shared" ref="AQ263:AQ329" si="78">IF(OR(AC263&lt;0.01,AF263="n/a"),"n/a",(I263/SQRT(22.5*AC263*(I263/AF263))-1)*100)</f>
        <v>106.93665581363598</v>
      </c>
      <c r="AR263" s="624">
        <f>INDEX(Historical!$C$7:$C$1259,MATCH(B263,Historical!$B$7:$B$1281,0))*IF(AH263="n/a",1.03,IF(AH263&lt;0,1.01,IF(AH263&gt;10,1.1,(1+AH263/100))))</f>
        <v>1.7301999999999997</v>
      </c>
      <c r="AS263" s="736">
        <f t="shared" ref="AS263:AS326" si="79">IF($AI263="n/a",1.03*AR263,IF($AI263&lt;0,1.01*AR263,IF($AI263&gt;10,1.1*AR263,(1+$AI263/100)*AR263)))</f>
        <v>1.8938769199999999</v>
      </c>
      <c r="AT263" s="736">
        <f t="shared" si="68"/>
        <v>2.0489854397479998</v>
      </c>
      <c r="AU263" s="736">
        <f t="shared" si="68"/>
        <v>2.2167973472633613</v>
      </c>
      <c r="AV263" s="736">
        <f t="shared" si="68"/>
        <v>2.3983530500042307</v>
      </c>
      <c r="AW263" s="729">
        <f t="shared" ref="AW263:AW326" si="80">SUM(AR263:AV263)</f>
        <v>10.288212757015591</v>
      </c>
      <c r="AX263" s="743">
        <f t="shared" ref="AX263:AX326" si="81">AW263/I263*100</f>
        <v>11.548111748810856</v>
      </c>
      <c r="AY263" s="901">
        <v>0.67</v>
      </c>
      <c r="AZ263" s="739">
        <v>36.29</v>
      </c>
      <c r="BA263" s="739">
        <v>-14.16</v>
      </c>
      <c r="BB263" s="739">
        <v>-4.58</v>
      </c>
      <c r="BC263" s="739">
        <v>-1.76</v>
      </c>
      <c r="BD263" s="875"/>
      <c r="BE263" s="597">
        <v>2003</v>
      </c>
      <c r="BF263" s="865">
        <f t="shared" ref="BF263:BF326" si="82">IF(BE263&gt;2008,0,IF(BE263&gt;2001,1,IF(BE263&gt;1990,2,IF(BE263&gt;1980,3,IF(BE263&gt;1973,4,IF(BE263&gt;1970,5,IF(BE263&gt;1960,6,IF(BE263&gt;1958,7,IF(BE263&gt;1953,8,9)))))))))</f>
        <v>1</v>
      </c>
      <c r="BG263" s="793">
        <v>4.5</v>
      </c>
    </row>
    <row r="264" spans="1:59" ht="11.25" customHeight="1" x14ac:dyDescent="0.2">
      <c r="A264" s="838" t="s">
        <v>1619</v>
      </c>
      <c r="B264" s="842" t="s">
        <v>1620</v>
      </c>
      <c r="C264" s="898" t="s">
        <v>108</v>
      </c>
      <c r="D264" s="898" t="s">
        <v>4273</v>
      </c>
      <c r="E264" s="705">
        <v>11</v>
      </c>
      <c r="F264" s="1139">
        <v>361</v>
      </c>
      <c r="G264" s="1139" t="s">
        <v>106</v>
      </c>
      <c r="H264" s="1139" t="s">
        <v>106</v>
      </c>
      <c r="I264" s="841">
        <v>37.58</v>
      </c>
      <c r="J264" s="624">
        <f t="shared" si="69"/>
        <v>3.4060670569451843</v>
      </c>
      <c r="K264" s="844">
        <v>0.32</v>
      </c>
      <c r="L264" s="854">
        <v>4</v>
      </c>
      <c r="M264" s="615">
        <f t="shared" si="70"/>
        <v>1.28</v>
      </c>
      <c r="N264" s="837" t="s">
        <v>964</v>
      </c>
      <c r="O264" s="706">
        <v>0.3</v>
      </c>
      <c r="P264" s="606">
        <v>44243</v>
      </c>
      <c r="Q264" s="606">
        <v>44251</v>
      </c>
      <c r="R264" s="615">
        <f t="shared" si="71"/>
        <v>6.6666666666666732</v>
      </c>
      <c r="S264" s="673">
        <f>IF(INDEX(Historical!$D$7:$D$1257,MATCH(B264,Historical!$B$7:$B$1281,0))=0,"n/a",(INDEX(Historical!$C$7:$C$1259,MATCH(B264,Historical!$B$7:$B$1281,0))/INDEX(Historical!$D$7:$D$1257,MATCH(B264,Historical!$B$7:$B$1281,0))-1)*100)</f>
        <v>1.6949152542372836</v>
      </c>
      <c r="T264" s="673">
        <f>IF(INDEX(Historical!$F$7:$F$1250,MATCH(B264,Historical!$B$7:$B$1281,0))=0,"n/a",((INDEX(Historical!$C$7:$C$1259,MATCH(B264,Historical!$B$7:$B$1281,0))/INDEX(Historical!$F$7:$F$1250,MATCH(B264,Historical!$B$7:$B$1281,0)))^(1/3)-1)*100)</f>
        <v>4.8856246288386806</v>
      </c>
      <c r="U264" s="673">
        <f>IF(INDEX(Historical!$H$7:$H$1250,MATCH(B264,Historical!$B$7:$B$1281,0))=0,"n/a",((INDEX(Historical!$C$7:$C$1259,MATCH(B264,Historical!$B$7:$B$1281,0))/INDEX(Historical!$H$7:$H$1250,MATCH(B264,Historical!$B$7:$B$1281,0)))^(1/5)-1)*100)</f>
        <v>5.9223841048812176</v>
      </c>
      <c r="V264" s="673">
        <f>IF(INDEX(Historical!$O$7:$O$1250,MATCH(B264,Historical!$B$7:$B$1281,0))=0,"n/a",((INDEX(Historical!$C$7:$C$1259,MATCH(B264,Historical!$B$7:$B$1281,0))/INDEX(Historical!$O$7:$O$1250,MATCH(B264,Historical!$B$7:$B$1281,0)))^(1/10)-1)*100)</f>
        <v>40.511582648364609</v>
      </c>
      <c r="W264" s="674">
        <f t="shared" si="72"/>
        <v>0.14618989725202194</v>
      </c>
      <c r="X264" s="675">
        <f t="shared" si="73"/>
        <v>0.36112098200495224</v>
      </c>
      <c r="Y264" s="646" t="s">
        <v>4580</v>
      </c>
      <c r="Z264" s="624">
        <f t="shared" si="74"/>
        <v>60.377358490566039</v>
      </c>
      <c r="AA264" s="853">
        <f t="shared" si="75"/>
        <v>17.726415094339622</v>
      </c>
      <c r="AB264" s="854">
        <v>12</v>
      </c>
      <c r="AC264" s="833">
        <v>2.12</v>
      </c>
      <c r="AD264" s="833">
        <v>1.93</v>
      </c>
      <c r="AE264" s="833">
        <v>4.0999999999999996</v>
      </c>
      <c r="AF264" s="833">
        <v>1.26</v>
      </c>
      <c r="AG264" s="833">
        <v>4.2</v>
      </c>
      <c r="AH264" s="833">
        <v>15</v>
      </c>
      <c r="AI264" s="833">
        <v>-1.92</v>
      </c>
      <c r="AJ264" s="833">
        <v>16.400000000000002</v>
      </c>
      <c r="AK264" s="833">
        <v>9.3000000000000007</v>
      </c>
      <c r="AL264" s="845">
        <v>1740</v>
      </c>
      <c r="AM264" s="839">
        <v>1.2</v>
      </c>
      <c r="AN264" s="833">
        <v>0.16</v>
      </c>
      <c r="AO264" s="711">
        <f t="shared" si="76"/>
        <v>-8.3979639325132194</v>
      </c>
      <c r="AP264" s="712">
        <f t="shared" si="77"/>
        <v>9.3284511618264023</v>
      </c>
      <c r="AQ264" s="855">
        <f t="shared" si="78"/>
        <v>-0.36671011740007087</v>
      </c>
      <c r="AR264" s="624">
        <f>INDEX(Historical!$C$7:$C$1259,MATCH(B264,Historical!$B$7:$B$1281,0))*IF(AH264="n/a",1.03,IF(AH264&lt;0,1.01,IF(AH264&gt;10,1.1,(1+AH264/100))))</f>
        <v>1.32</v>
      </c>
      <c r="AS264" s="853">
        <f t="shared" si="79"/>
        <v>1.3332000000000002</v>
      </c>
      <c r="AT264" s="853">
        <f t="shared" si="68"/>
        <v>1.4571876000000001</v>
      </c>
      <c r="AU264" s="853">
        <f t="shared" si="68"/>
        <v>1.5927060468000001</v>
      </c>
      <c r="AV264" s="853">
        <f t="shared" si="68"/>
        <v>1.7408277091524</v>
      </c>
      <c r="AW264" s="624">
        <f t="shared" si="80"/>
        <v>7.4439213559524005</v>
      </c>
      <c r="AX264" s="719">
        <f t="shared" si="81"/>
        <v>19.808199457031403</v>
      </c>
      <c r="AY264" s="900">
        <v>1.1299999999999999</v>
      </c>
      <c r="AZ264" s="839">
        <v>108.78000000000002</v>
      </c>
      <c r="BA264" s="839">
        <v>-5.48</v>
      </c>
      <c r="BB264" s="839">
        <v>8.5599999999999987</v>
      </c>
      <c r="BC264" s="839">
        <v>36.42</v>
      </c>
      <c r="BE264" s="597">
        <v>2011</v>
      </c>
      <c r="BF264" s="865">
        <f t="shared" si="82"/>
        <v>0</v>
      </c>
      <c r="BG264" s="849">
        <v>0.5</v>
      </c>
    </row>
    <row r="265" spans="1:59" ht="11.25" customHeight="1" x14ac:dyDescent="0.2">
      <c r="A265" s="831" t="s">
        <v>1680</v>
      </c>
      <c r="B265" s="842" t="s">
        <v>1681</v>
      </c>
      <c r="C265" s="898" t="s">
        <v>245</v>
      </c>
      <c r="D265" s="898" t="s">
        <v>4287</v>
      </c>
      <c r="E265" s="705">
        <v>11</v>
      </c>
      <c r="F265" s="1139">
        <v>336</v>
      </c>
      <c r="G265" s="1139" t="s">
        <v>115</v>
      </c>
      <c r="H265" s="1139" t="s">
        <v>115</v>
      </c>
      <c r="I265" s="841">
        <v>108.03</v>
      </c>
      <c r="J265" s="624">
        <f t="shared" si="69"/>
        <v>1.6662038322688144</v>
      </c>
      <c r="K265" s="844">
        <v>0.45</v>
      </c>
      <c r="L265" s="854">
        <v>4</v>
      </c>
      <c r="M265" s="615">
        <f t="shared" si="70"/>
        <v>1.8</v>
      </c>
      <c r="N265" s="837" t="s">
        <v>119</v>
      </c>
      <c r="O265" s="706">
        <v>0.41</v>
      </c>
      <c r="P265" s="606">
        <v>44145</v>
      </c>
      <c r="Q265" s="606">
        <v>44162</v>
      </c>
      <c r="R265" s="615">
        <f t="shared" si="71"/>
        <v>9.7560975609756184</v>
      </c>
      <c r="S265" s="673">
        <f>IF(INDEX(Historical!$D$7:$D$1257,MATCH(B265,Historical!$B$7:$B$1281,0))=0,"n/a",(INDEX(Historical!$C$7:$C$1259,MATCH(B265,Historical!$B$7:$B$1281,0))/INDEX(Historical!$D$7:$D$1257,MATCH(B265,Historical!$B$7:$B$1281,0))-1)*100)</f>
        <v>12.751677852348987</v>
      </c>
      <c r="T265" s="673">
        <f>IF(INDEX(Historical!$F$7:$F$1250,MATCH(B265,Historical!$B$7:$B$1281,0))=0,"n/a",((INDEX(Historical!$C$7:$C$1259,MATCH(B265,Historical!$B$7:$B$1281,0))/INDEX(Historical!$F$7:$F$1250,MATCH(B265,Historical!$B$7:$B$1281,0)))^(1/3)-1)*100)</f>
        <v>16.960709528514649</v>
      </c>
      <c r="U265" s="673">
        <f>IF(INDEX(Historical!$H$7:$H$1250,MATCH(B265,Historical!$B$7:$B$1281,0))=0,"n/a",((INDEX(Historical!$C$7:$C$1259,MATCH(B265,Historical!$B$7:$B$1281,0))/INDEX(Historical!$H$7:$H$1250,MATCH(B265,Historical!$B$7:$B$1281,0)))^(1/5)-1)*100)</f>
        <v>19.828486453496662</v>
      </c>
      <c r="V265" s="673">
        <f>IF(INDEX(Historical!$O$7:$O$1250,MATCH(B265,Historical!$B$7:$B$1281,0))=0,"n/a",((INDEX(Historical!$C$7:$C$1259,MATCH(B265,Historical!$B$7:$B$1281,0))/INDEX(Historical!$O$7:$O$1250,MATCH(B265,Historical!$B$7:$B$1281,0)))^(1/10)-1)*100)</f>
        <v>25.026961761890831</v>
      </c>
      <c r="W265" s="674">
        <f t="shared" si="72"/>
        <v>0.79228500215675346</v>
      </c>
      <c r="X265" s="675" t="str">
        <f t="shared" si="73"/>
        <v>n/a</v>
      </c>
      <c r="Y265" s="637"/>
      <c r="Z265" s="624">
        <f t="shared" si="74"/>
        <v>321.42857142857139</v>
      </c>
      <c r="AA265" s="853">
        <f t="shared" si="75"/>
        <v>192.91071428571428</v>
      </c>
      <c r="AB265" s="854">
        <v>9</v>
      </c>
      <c r="AC265" s="833">
        <v>0.56000000000000005</v>
      </c>
      <c r="AD265" s="833">
        <v>3.66</v>
      </c>
      <c r="AE265" s="833">
        <v>5.34</v>
      </c>
      <c r="AF265" s="833" t="s">
        <v>136</v>
      </c>
      <c r="AG265" s="833">
        <v>-8.3000000000000007</v>
      </c>
      <c r="AH265" s="833">
        <v>-73.099999999999994</v>
      </c>
      <c r="AI265" s="833">
        <v>21.43</v>
      </c>
      <c r="AJ265" s="833">
        <v>-15.5</v>
      </c>
      <c r="AK265" s="833">
        <v>50.81</v>
      </c>
      <c r="AL265" s="845">
        <v>123700</v>
      </c>
      <c r="AM265" s="839">
        <v>0.1</v>
      </c>
      <c r="AN265" s="833" t="s">
        <v>136</v>
      </c>
      <c r="AO265" s="711">
        <f t="shared" si="76"/>
        <v>-171.41602399994881</v>
      </c>
      <c r="AP265" s="712">
        <f t="shared" si="77"/>
        <v>21.494690285765476</v>
      </c>
      <c r="AQ265" s="855" t="str">
        <f t="shared" si="78"/>
        <v>n/a</v>
      </c>
      <c r="AR265" s="624">
        <f>INDEX(Historical!$C$7:$C$1259,MATCH(B265,Historical!$B$7:$B$1281,0))*IF(AH265="n/a",1.03,IF(AH265&lt;0,1.01,IF(AH265&gt;10,1.1,(1+AH265/100))))</f>
        <v>1.6967999999999999</v>
      </c>
      <c r="AS265" s="853">
        <f t="shared" si="79"/>
        <v>1.8664799999999999</v>
      </c>
      <c r="AT265" s="853">
        <f t="shared" si="68"/>
        <v>2.0531280000000001</v>
      </c>
      <c r="AU265" s="853">
        <f t="shared" si="68"/>
        <v>2.2584408000000002</v>
      </c>
      <c r="AV265" s="853">
        <f t="shared" si="68"/>
        <v>2.4842848800000006</v>
      </c>
      <c r="AW265" s="624">
        <f t="shared" si="80"/>
        <v>10.359133680000001</v>
      </c>
      <c r="AX265" s="719">
        <f t="shared" si="81"/>
        <v>9.5891267981116375</v>
      </c>
      <c r="AY265" s="900">
        <v>0.87</v>
      </c>
      <c r="AZ265" s="839">
        <v>115.97</v>
      </c>
      <c r="BA265" s="839">
        <v>0.26</v>
      </c>
      <c r="BB265" s="839">
        <v>4.4400000000000004</v>
      </c>
      <c r="BC265" s="839">
        <v>21.9</v>
      </c>
      <c r="BD265" s="618"/>
      <c r="BE265" s="597">
        <v>2010</v>
      </c>
      <c r="BF265" s="865">
        <f t="shared" si="82"/>
        <v>0</v>
      </c>
      <c r="BG265" s="849">
        <v>2.2999999999999998</v>
      </c>
    </row>
    <row r="266" spans="1:59" ht="11.25" customHeight="1" x14ac:dyDescent="0.2">
      <c r="A266" s="838" t="s">
        <v>1631</v>
      </c>
      <c r="B266" s="842" t="s">
        <v>1632</v>
      </c>
      <c r="C266" s="898" t="s">
        <v>245</v>
      </c>
      <c r="D266" s="898" t="s">
        <v>4304</v>
      </c>
      <c r="E266" s="705">
        <v>10</v>
      </c>
      <c r="F266" s="1139">
        <v>438</v>
      </c>
      <c r="G266" s="1139" t="s">
        <v>106</v>
      </c>
      <c r="H266" s="1139" t="s">
        <v>106</v>
      </c>
      <c r="I266" s="841">
        <v>47.76</v>
      </c>
      <c r="J266" s="624">
        <f t="shared" si="69"/>
        <v>1.7587939698492463</v>
      </c>
      <c r="K266" s="844">
        <v>0.21</v>
      </c>
      <c r="L266" s="854">
        <v>4</v>
      </c>
      <c r="M266" s="615">
        <f t="shared" si="70"/>
        <v>0.84</v>
      </c>
      <c r="N266" s="837" t="s">
        <v>318</v>
      </c>
      <c r="O266" s="706">
        <v>0.19</v>
      </c>
      <c r="P266" s="606">
        <v>44179</v>
      </c>
      <c r="Q266" s="606">
        <v>44196</v>
      </c>
      <c r="R266" s="615">
        <f t="shared" si="71"/>
        <v>10.52631578947368</v>
      </c>
      <c r="S266" s="673">
        <f>IF(INDEX(Historical!$D$7:$D$1257,MATCH(B266,Historical!$B$7:$B$1281,0))=0,"n/a",(INDEX(Historical!$C$7:$C$1259,MATCH(B266,Historical!$B$7:$B$1281,0))/INDEX(Historical!$D$7:$D$1257,MATCH(B266,Historical!$B$7:$B$1281,0))-1)*100)</f>
        <v>8.3333333333333481</v>
      </c>
      <c r="T266" s="673">
        <f>IF(INDEX(Historical!$F$7:$F$1250,MATCH(B266,Historical!$B$7:$B$1281,0))=0,"n/a",((INDEX(Historical!$C$7:$C$1259,MATCH(B266,Historical!$B$7:$B$1281,0))/INDEX(Historical!$F$7:$F$1250,MATCH(B266,Historical!$B$7:$B$1281,0)))^(1/3)-1)*100)</f>
        <v>10.37961367337601</v>
      </c>
      <c r="U266" s="673">
        <f>IF(INDEX(Historical!$H$7:$H$1250,MATCH(B266,Historical!$B$7:$B$1281,0))=0,"n/a",((INDEX(Historical!$C$7:$C$1259,MATCH(B266,Historical!$B$7:$B$1281,0))/INDEX(Historical!$H$7:$H$1250,MATCH(B266,Historical!$B$7:$B$1281,0)))^(1/5)-1)*100)</f>
        <v>12.131694529164561</v>
      </c>
      <c r="V266" s="673">
        <f>IF(INDEX(Historical!$O$7:$O$1250,MATCH(B266,Historical!$B$7:$B$1281,0))=0,"n/a",((INDEX(Historical!$C$7:$C$1259,MATCH(B266,Historical!$B$7:$B$1281,0))/INDEX(Historical!$O$7:$O$1250,MATCH(B266,Historical!$B$7:$B$1281,0)))^(1/10)-1)*100)</f>
        <v>17.164882683060824</v>
      </c>
      <c r="W266" s="674">
        <f t="shared" si="72"/>
        <v>0.70677410112081518</v>
      </c>
      <c r="X266" s="675">
        <f t="shared" si="73"/>
        <v>0.59762042015588968</v>
      </c>
      <c r="Y266" s="843"/>
      <c r="Z266" s="624">
        <f t="shared" si="74"/>
        <v>28.965517241379313</v>
      </c>
      <c r="AA266" s="853">
        <f t="shared" si="75"/>
        <v>16.468965517241379</v>
      </c>
      <c r="AB266" s="854">
        <v>12</v>
      </c>
      <c r="AC266" s="833">
        <v>2.9</v>
      </c>
      <c r="AD266" s="833">
        <v>1.53</v>
      </c>
      <c r="AE266" s="833">
        <v>2.29</v>
      </c>
      <c r="AF266" s="833">
        <v>4.72</v>
      </c>
      <c r="AG266" s="833">
        <v>29.5</v>
      </c>
      <c r="AH266" s="833">
        <v>44.7</v>
      </c>
      <c r="AI266" s="833">
        <v>-7.35</v>
      </c>
      <c r="AJ266" s="833">
        <v>20.3</v>
      </c>
      <c r="AK266" s="833">
        <v>10.86</v>
      </c>
      <c r="AL266" s="845">
        <v>8029.9999999999991</v>
      </c>
      <c r="AM266" s="839">
        <v>1.5</v>
      </c>
      <c r="AN266" s="833">
        <v>2.14</v>
      </c>
      <c r="AO266" s="711">
        <f t="shared" si="76"/>
        <v>-2.5784770182275718</v>
      </c>
      <c r="AP266" s="712">
        <f t="shared" si="77"/>
        <v>13.890488499013808</v>
      </c>
      <c r="AQ266" s="855">
        <f t="shared" si="78"/>
        <v>85.871541353316033</v>
      </c>
      <c r="AR266" s="624">
        <f>INDEX(Historical!$C$7:$C$1259,MATCH(B266,Historical!$B$7:$B$1281,0))*IF(AH266="n/a",1.03,IF(AH266&lt;0,1.01,IF(AH266&gt;10,1.1,(1+AH266/100))))</f>
        <v>0.8580000000000001</v>
      </c>
      <c r="AS266" s="853">
        <f t="shared" si="79"/>
        <v>0.86658000000000013</v>
      </c>
      <c r="AT266" s="853">
        <f t="shared" si="68"/>
        <v>0.95323800000000025</v>
      </c>
      <c r="AU266" s="853">
        <f t="shared" si="68"/>
        <v>1.0485618000000003</v>
      </c>
      <c r="AV266" s="853">
        <f t="shared" si="68"/>
        <v>1.1534179800000004</v>
      </c>
      <c r="AW266" s="624">
        <f t="shared" si="80"/>
        <v>4.8797977800000005</v>
      </c>
      <c r="AX266" s="719">
        <f t="shared" si="81"/>
        <v>10.217332035175881</v>
      </c>
      <c r="AY266" s="900">
        <v>0.63</v>
      </c>
      <c r="AZ266" s="839">
        <v>40.760000000000005</v>
      </c>
      <c r="BA266" s="839">
        <v>-12.64</v>
      </c>
      <c r="BB266" s="839">
        <v>-5.12</v>
      </c>
      <c r="BC266" s="839">
        <v>6</v>
      </c>
      <c r="BE266" s="597">
        <v>2011</v>
      </c>
      <c r="BF266" s="865">
        <f t="shared" si="82"/>
        <v>0</v>
      </c>
      <c r="BG266" s="849">
        <v>3.8</v>
      </c>
    </row>
    <row r="267" spans="1:59" ht="11.25" customHeight="1" x14ac:dyDescent="0.2">
      <c r="A267" s="838" t="s">
        <v>1641</v>
      </c>
      <c r="B267" s="842" t="s">
        <v>1642</v>
      </c>
      <c r="C267" s="898" t="s">
        <v>108</v>
      </c>
      <c r="D267" s="898" t="s">
        <v>4273</v>
      </c>
      <c r="E267" s="705">
        <v>10</v>
      </c>
      <c r="F267" s="1139">
        <v>461</v>
      </c>
      <c r="G267" s="1139" t="s">
        <v>106</v>
      </c>
      <c r="H267" s="1139" t="s">
        <v>106</v>
      </c>
      <c r="I267" s="841">
        <v>29.28</v>
      </c>
      <c r="J267" s="624">
        <f t="shared" si="69"/>
        <v>2.459016393442623</v>
      </c>
      <c r="K267" s="844">
        <v>0.18</v>
      </c>
      <c r="L267" s="854">
        <v>4</v>
      </c>
      <c r="M267" s="615">
        <f t="shared" si="70"/>
        <v>0.72</v>
      </c>
      <c r="N267" s="837" t="s">
        <v>501</v>
      </c>
      <c r="O267" s="706">
        <v>0.17</v>
      </c>
      <c r="P267" s="606">
        <v>44267</v>
      </c>
      <c r="Q267" s="606">
        <v>44291</v>
      </c>
      <c r="R267" s="615">
        <f t="shared" si="71"/>
        <v>5.8823529411764595</v>
      </c>
      <c r="S267" s="673">
        <f>IF(INDEX(Historical!$D$7:$D$1257,MATCH(B267,Historical!$B$7:$B$1281,0))=0,"n/a",(INDEX(Historical!$C$7:$C$1259,MATCH(B267,Historical!$B$7:$B$1281,0))/INDEX(Historical!$D$7:$D$1257,MATCH(B267,Historical!$B$7:$B$1281,0))-1)*100)</f>
        <v>6.3492063492063489</v>
      </c>
      <c r="T267" s="673">
        <f>IF(INDEX(Historical!$F$7:$F$1250,MATCH(B267,Historical!$B$7:$B$1281,0))=0,"n/a",((INDEX(Historical!$C$7:$C$1259,MATCH(B267,Historical!$B$7:$B$1281,0))/INDEX(Historical!$F$7:$F$1250,MATCH(B267,Historical!$B$7:$B$1281,0)))^(1/3)-1)*100)</f>
        <v>10.617337559120866</v>
      </c>
      <c r="U267" s="673">
        <f>IF(INDEX(Historical!$H$7:$H$1250,MATCH(B267,Historical!$B$7:$B$1281,0))=0,"n/a",((INDEX(Historical!$C$7:$C$1259,MATCH(B267,Historical!$B$7:$B$1281,0))/INDEX(Historical!$H$7:$H$1250,MATCH(B267,Historical!$B$7:$B$1281,0)))^(1/5)-1)*100)</f>
        <v>8.0469921159303848</v>
      </c>
      <c r="V267" s="673">
        <f>IF(INDEX(Historical!$O$7:$O$1250,MATCH(B267,Historical!$B$7:$B$1281,0))=0,"n/a",((INDEX(Historical!$C$7:$C$1259,MATCH(B267,Historical!$B$7:$B$1281,0))/INDEX(Historical!$O$7:$O$1250,MATCH(B267,Historical!$B$7:$B$1281,0)))^(1/10)-1)*100)</f>
        <v>5.5603981391966206</v>
      </c>
      <c r="W267" s="674">
        <f t="shared" si="72"/>
        <v>1.4471971097186636</v>
      </c>
      <c r="X267" s="675">
        <f t="shared" si="73"/>
        <v>0.44955263217488184</v>
      </c>
      <c r="Y267" s="640"/>
      <c r="Z267" s="624">
        <f t="shared" si="74"/>
        <v>31.168831168831169</v>
      </c>
      <c r="AA267" s="853">
        <f t="shared" si="75"/>
        <v>12.675324675324676</v>
      </c>
      <c r="AB267" s="854">
        <v>12</v>
      </c>
      <c r="AC267" s="833">
        <v>2.31</v>
      </c>
      <c r="AD267" s="833">
        <v>2.57</v>
      </c>
      <c r="AE267" s="833">
        <v>4.1399999999999997</v>
      </c>
      <c r="AF267" s="833">
        <v>1.1000000000000001</v>
      </c>
      <c r="AG267" s="833">
        <v>9.3000000000000007</v>
      </c>
      <c r="AH267" s="833">
        <v>3.5999999999999996</v>
      </c>
      <c r="AI267" s="833">
        <v>-0.63</v>
      </c>
      <c r="AJ267" s="833">
        <v>17.899999999999999</v>
      </c>
      <c r="AK267" s="833">
        <v>5</v>
      </c>
      <c r="AL267" s="845">
        <v>3150</v>
      </c>
      <c r="AM267" s="839">
        <v>1.4000000000000001</v>
      </c>
      <c r="AN267" s="833">
        <v>0.14000000000000001</v>
      </c>
      <c r="AO267" s="711">
        <f t="shared" si="76"/>
        <v>-2.1693161659516687</v>
      </c>
      <c r="AP267" s="712">
        <f t="shared" si="77"/>
        <v>10.506008509373007</v>
      </c>
      <c r="AQ267" s="855">
        <f t="shared" si="78"/>
        <v>-21.280082591345419</v>
      </c>
      <c r="AR267" s="624">
        <f>INDEX(Historical!$C$7:$C$1259,MATCH(B267,Historical!$B$7:$B$1281,0))*IF(AH267="n/a",1.03,IF(AH267&lt;0,1.01,IF(AH267&gt;10,1.1,(1+AH267/100))))</f>
        <v>0.69412000000000007</v>
      </c>
      <c r="AS267" s="853">
        <f t="shared" si="79"/>
        <v>0.70106120000000005</v>
      </c>
      <c r="AT267" s="853">
        <f t="shared" ref="AT267:AV286" si="83">IF($AK267="n/a",1.03*AS267,IF($AK267&lt;0,1.01*AS267,IF($AK267&gt;10,1.1*AS267,(1+$AK267/100)*AS267)))</f>
        <v>0.73611426000000013</v>
      </c>
      <c r="AU267" s="853">
        <f t="shared" si="83"/>
        <v>0.77291997300000015</v>
      </c>
      <c r="AV267" s="853">
        <f t="shared" si="83"/>
        <v>0.81156597165000022</v>
      </c>
      <c r="AW267" s="624">
        <f t="shared" si="80"/>
        <v>3.7157814046500008</v>
      </c>
      <c r="AX267" s="719">
        <f t="shared" si="81"/>
        <v>12.690510261782789</v>
      </c>
      <c r="AY267" s="900">
        <v>0.96</v>
      </c>
      <c r="AZ267" s="839">
        <v>112.94999999999999</v>
      </c>
      <c r="BA267" s="839">
        <v>-4.72</v>
      </c>
      <c r="BB267" s="839">
        <v>17.169999999999998</v>
      </c>
      <c r="BC267" s="839">
        <v>52.03</v>
      </c>
      <c r="BE267" s="597">
        <v>2012</v>
      </c>
      <c r="BF267" s="865">
        <f t="shared" si="82"/>
        <v>0</v>
      </c>
      <c r="BG267" s="849">
        <v>1.3</v>
      </c>
    </row>
    <row r="268" spans="1:59" ht="11.25" customHeight="1" x14ac:dyDescent="0.2">
      <c r="A268" s="831" t="s">
        <v>785</v>
      </c>
      <c r="B268" s="842" t="s">
        <v>786</v>
      </c>
      <c r="C268" s="898" t="s">
        <v>131</v>
      </c>
      <c r="D268" s="898" t="s">
        <v>4274</v>
      </c>
      <c r="E268" s="705">
        <v>22</v>
      </c>
      <c r="F268" s="1139">
        <v>159</v>
      </c>
      <c r="G268" s="1139" t="s">
        <v>37</v>
      </c>
      <c r="H268" s="1139" t="s">
        <v>37</v>
      </c>
      <c r="I268" s="841">
        <v>25.11</v>
      </c>
      <c r="J268" s="624">
        <f t="shared" si="69"/>
        <v>4.8187972919155708</v>
      </c>
      <c r="K268" s="851">
        <v>0.30249999999999999</v>
      </c>
      <c r="L268" s="854">
        <v>4</v>
      </c>
      <c r="M268" s="615">
        <f t="shared" si="70"/>
        <v>1.21</v>
      </c>
      <c r="N268" s="837" t="s">
        <v>194</v>
      </c>
      <c r="O268" s="707">
        <v>0.29499999999999998</v>
      </c>
      <c r="P268" s="606">
        <v>44174</v>
      </c>
      <c r="Q268" s="606">
        <v>44194</v>
      </c>
      <c r="R268" s="615">
        <f t="shared" si="71"/>
        <v>2.5423728813559343</v>
      </c>
      <c r="S268" s="673">
        <f>IF(INDEX(Historical!$D$7:$D$1257,MATCH(B268,Historical!$B$7:$B$1281,0))=0,"n/a",(INDEX(Historical!$C$7:$C$1259,MATCH(B268,Historical!$B$7:$B$1281,0))/INDEX(Historical!$D$7:$D$1257,MATCH(B268,Historical!$B$7:$B$1281,0))-1)*100)</f>
        <v>2.591792656587466</v>
      </c>
      <c r="T268" s="673">
        <f>IF(INDEX(Historical!$F$7:$F$1250,MATCH(B268,Historical!$B$7:$B$1281,0))=0,"n/a",((INDEX(Historical!$C$7:$C$1259,MATCH(B268,Historical!$B$7:$B$1281,0))/INDEX(Historical!$F$7:$F$1250,MATCH(B268,Historical!$B$7:$B$1281,0)))^(1/3)-1)*100)</f>
        <v>2.6619942763534521</v>
      </c>
      <c r="U268" s="673">
        <f>IF(INDEX(Historical!$H$7:$H$1250,MATCH(B268,Historical!$B$7:$B$1281,0))=0,"n/a",((INDEX(Historical!$C$7:$C$1259,MATCH(B268,Historical!$B$7:$B$1281,0))/INDEX(Historical!$H$7:$H$1250,MATCH(B268,Historical!$B$7:$B$1281,0)))^(1/5)-1)*100)</f>
        <v>3.3935653077052708</v>
      </c>
      <c r="V268" s="673">
        <f>IF(INDEX(Historical!$O$7:$O$1250,MATCH(B268,Historical!$B$7:$B$1281,0))=0,"n/a",((INDEX(Historical!$C$7:$C$1259,MATCH(B268,Historical!$B$7:$B$1281,0))/INDEX(Historical!$O$7:$O$1250,MATCH(B268,Historical!$B$7:$B$1281,0)))^(1/10)-1)*100)</f>
        <v>5.7724178202168241</v>
      </c>
      <c r="W268" s="674">
        <f t="shared" si="72"/>
        <v>0.58789322141927025</v>
      </c>
      <c r="X268" s="675" t="str">
        <f t="shared" si="73"/>
        <v>n/a</v>
      </c>
      <c r="Y268" s="637"/>
      <c r="Z268" s="624">
        <f t="shared" si="74"/>
        <v>87.050359712230218</v>
      </c>
      <c r="AA268" s="853">
        <f t="shared" si="75"/>
        <v>18.064748201438849</v>
      </c>
      <c r="AB268" s="854">
        <v>12</v>
      </c>
      <c r="AC268" s="833">
        <v>1.39</v>
      </c>
      <c r="AD268" s="833">
        <v>0.75</v>
      </c>
      <c r="AE268" s="833">
        <v>1.67</v>
      </c>
      <c r="AF268" s="833">
        <v>1.58</v>
      </c>
      <c r="AG268" s="833">
        <v>8.2000000000000011</v>
      </c>
      <c r="AH268" s="834">
        <v>294.8</v>
      </c>
      <c r="AI268" s="834">
        <v>6.419999999999999</v>
      </c>
      <c r="AJ268" s="833">
        <v>-10.7</v>
      </c>
      <c r="AK268" s="833">
        <v>24.5</v>
      </c>
      <c r="AL268" s="845">
        <v>2530</v>
      </c>
      <c r="AM268" s="839">
        <v>0.2</v>
      </c>
      <c r="AN268" s="833">
        <v>2.0099999999999998</v>
      </c>
      <c r="AO268" s="711">
        <f t="shared" si="76"/>
        <v>-9.8523856018180069</v>
      </c>
      <c r="AP268" s="712">
        <f t="shared" si="77"/>
        <v>8.2123625996208425</v>
      </c>
      <c r="AQ268" s="855">
        <f t="shared" si="78"/>
        <v>12.629781256554363</v>
      </c>
      <c r="AR268" s="624">
        <f>INDEX(Historical!$C$7:$C$1259,MATCH(B268,Historical!$B$7:$B$1281,0))*IF(AH268="n/a",1.03,IF(AH268&lt;0,1.01,IF(AH268&gt;10,1.1,(1+AH268/100))))</f>
        <v>1.3062500000000001</v>
      </c>
      <c r="AS268" s="853">
        <f t="shared" si="79"/>
        <v>1.3901112500000001</v>
      </c>
      <c r="AT268" s="853">
        <f t="shared" si="83"/>
        <v>1.5291223750000003</v>
      </c>
      <c r="AU268" s="853">
        <f t="shared" si="83"/>
        <v>1.6820346125000005</v>
      </c>
      <c r="AV268" s="853">
        <f t="shared" si="83"/>
        <v>1.8502380737500008</v>
      </c>
      <c r="AW268" s="624">
        <f t="shared" si="80"/>
        <v>7.7577563112500023</v>
      </c>
      <c r="AX268" s="719">
        <f t="shared" si="81"/>
        <v>30.895086862803673</v>
      </c>
      <c r="AY268" s="900">
        <v>0.91</v>
      </c>
      <c r="AZ268" s="839">
        <v>37.659999999999997</v>
      </c>
      <c r="BA268" s="839">
        <v>-22.259999999999998</v>
      </c>
      <c r="BB268" s="839">
        <v>10.89</v>
      </c>
      <c r="BC268" s="839">
        <v>9.5299999999999994</v>
      </c>
      <c r="BE268" s="597">
        <v>2000</v>
      </c>
      <c r="BF268" s="865">
        <f t="shared" si="82"/>
        <v>2</v>
      </c>
      <c r="BG268" s="849">
        <v>2</v>
      </c>
    </row>
    <row r="269" spans="1:59" ht="11.25" customHeight="1" x14ac:dyDescent="0.2">
      <c r="A269" s="831" t="s">
        <v>634</v>
      </c>
      <c r="B269" s="842" t="s">
        <v>635</v>
      </c>
      <c r="C269" s="898" t="s">
        <v>128</v>
      </c>
      <c r="D269" s="898" t="s">
        <v>4262</v>
      </c>
      <c r="E269" s="705">
        <v>23</v>
      </c>
      <c r="F269" s="1139">
        <v>149</v>
      </c>
      <c r="G269" s="1139" t="s">
        <v>37</v>
      </c>
      <c r="H269" s="1139" t="s">
        <v>115</v>
      </c>
      <c r="I269" s="841">
        <v>112</v>
      </c>
      <c r="J269" s="624">
        <f t="shared" si="69"/>
        <v>3.2142857142857149</v>
      </c>
      <c r="K269" s="851">
        <v>0.9</v>
      </c>
      <c r="L269" s="854">
        <v>4</v>
      </c>
      <c r="M269" s="615">
        <f t="shared" si="70"/>
        <v>3.6</v>
      </c>
      <c r="N269" s="837" t="s">
        <v>119</v>
      </c>
      <c r="O269" s="707">
        <v>0.88</v>
      </c>
      <c r="P269" s="606">
        <v>44056</v>
      </c>
      <c r="Q269" s="606">
        <v>44075</v>
      </c>
      <c r="R269" s="615">
        <f t="shared" si="71"/>
        <v>2.2727272727272747</v>
      </c>
      <c r="S269" s="673">
        <f>IF(INDEX(Historical!$D$7:$D$1257,MATCH(B269,Historical!$B$7:$B$1281,0))=0,"n/a",(INDEX(Historical!$C$7:$C$1259,MATCH(B269,Historical!$B$7:$B$1281,0))/INDEX(Historical!$D$7:$D$1257,MATCH(B269,Historical!$B$7:$B$1281,0))-1)*100)</f>
        <v>2.8901734104046284</v>
      </c>
      <c r="T269" s="673">
        <f>IF(INDEX(Historical!$F$7:$F$1250,MATCH(B269,Historical!$B$7:$B$1281,0))=0,"n/a",((INDEX(Historical!$C$7:$C$1259,MATCH(B269,Historical!$B$7:$B$1281,0))/INDEX(Historical!$F$7:$F$1250,MATCH(B269,Historical!$B$7:$B$1281,0)))^(1/3)-1)*100)</f>
        <v>5.1742742401086783</v>
      </c>
      <c r="U269" s="673">
        <f>IF(INDEX(Historical!$H$7:$H$1250,MATCH(B269,Historical!$B$7:$B$1281,0))=0,"n/a",((INDEX(Historical!$C$7:$C$1259,MATCH(B269,Historical!$B$7:$B$1281,0))/INDEX(Historical!$H$7:$H$1250,MATCH(B269,Historical!$B$7:$B$1281,0)))^(1/5)-1)*100)</f>
        <v>6.323616749092098</v>
      </c>
      <c r="V269" s="673">
        <f>IF(INDEX(Historical!$O$7:$O$1250,MATCH(B269,Historical!$B$7:$B$1281,0))=0,"n/a",((INDEX(Historical!$C$7:$C$1259,MATCH(B269,Historical!$B$7:$B$1281,0))/INDEX(Historical!$O$7:$O$1250,MATCH(B269,Historical!$B$7:$B$1281,0)))^(1/10)-1)*100)</f>
        <v>8.6705412112669578</v>
      </c>
      <c r="W269" s="674">
        <f t="shared" si="72"/>
        <v>0.72932203365516068</v>
      </c>
      <c r="X269" s="675">
        <f t="shared" si="73"/>
        <v>0.40797527413497409</v>
      </c>
      <c r="Y269" s="843"/>
      <c r="Z269" s="624">
        <f t="shared" si="74"/>
        <v>46.632124352331608</v>
      </c>
      <c r="AA269" s="853">
        <f t="shared" si="75"/>
        <v>14.507772020725389</v>
      </c>
      <c r="AB269" s="854">
        <v>4</v>
      </c>
      <c r="AC269" s="833">
        <v>7.72</v>
      </c>
      <c r="AD269" s="833" t="s">
        <v>136</v>
      </c>
      <c r="AE269" s="833">
        <v>1.67</v>
      </c>
      <c r="AF269" s="833">
        <v>1.54</v>
      </c>
      <c r="AG269" s="833">
        <v>10.6</v>
      </c>
      <c r="AH269" s="833">
        <v>51</v>
      </c>
      <c r="AI269" s="833">
        <v>-4.3999999999999995</v>
      </c>
      <c r="AJ269" s="833">
        <v>15.5</v>
      </c>
      <c r="AK269" s="833">
        <v>-0.73</v>
      </c>
      <c r="AL269" s="845">
        <v>13460</v>
      </c>
      <c r="AM269" s="839">
        <v>0.70000000000000007</v>
      </c>
      <c r="AN269" s="833">
        <v>0.61</v>
      </c>
      <c r="AO269" s="711">
        <f t="shared" si="76"/>
        <v>-4.9698695573475753</v>
      </c>
      <c r="AP269" s="712">
        <f t="shared" si="77"/>
        <v>9.5379024633778133</v>
      </c>
      <c r="AQ269" s="855">
        <f t="shared" si="78"/>
        <v>-0.35179900845151435</v>
      </c>
      <c r="AR269" s="624">
        <f>INDEX(Historical!$C$7:$C$1259,MATCH(B269,Historical!$B$7:$B$1281,0))*IF(AH269="n/a",1.03,IF(AH269&lt;0,1.01,IF(AH269&gt;10,1.1,(1+AH269/100))))</f>
        <v>3.9160000000000004</v>
      </c>
      <c r="AS269" s="853">
        <f t="shared" si="79"/>
        <v>3.9551600000000002</v>
      </c>
      <c r="AT269" s="853">
        <f t="shared" si="83"/>
        <v>3.9947116000000005</v>
      </c>
      <c r="AU269" s="853">
        <f t="shared" si="83"/>
        <v>4.0346587160000009</v>
      </c>
      <c r="AV269" s="853">
        <f t="shared" si="83"/>
        <v>4.0750053031600011</v>
      </c>
      <c r="AW269" s="624">
        <f t="shared" si="80"/>
        <v>19.975535619160006</v>
      </c>
      <c r="AX269" s="719">
        <f t="shared" si="81"/>
        <v>17.835299659964292</v>
      </c>
      <c r="AY269" s="900">
        <v>0.28999999999999998</v>
      </c>
      <c r="AZ269" s="839">
        <v>21.9</v>
      </c>
      <c r="BA269" s="839">
        <v>-14.95</v>
      </c>
      <c r="BB269" s="839">
        <v>-2.94</v>
      </c>
      <c r="BC269" s="839">
        <v>-1.28</v>
      </c>
      <c r="BE269" s="597">
        <v>1998</v>
      </c>
      <c r="BF269" s="865">
        <f t="shared" si="82"/>
        <v>2</v>
      </c>
      <c r="BG269" s="849">
        <v>5.2</v>
      </c>
    </row>
    <row r="270" spans="1:59" ht="11.25" customHeight="1" x14ac:dyDescent="0.2">
      <c r="A270" s="838" t="s">
        <v>1649</v>
      </c>
      <c r="B270" s="842" t="s">
        <v>1650</v>
      </c>
      <c r="C270" s="898" t="s">
        <v>4254</v>
      </c>
      <c r="D270" s="898" t="s">
        <v>4255</v>
      </c>
      <c r="E270" s="705">
        <v>10</v>
      </c>
      <c r="F270" s="1139">
        <v>439</v>
      </c>
      <c r="G270" s="1139" t="s">
        <v>37</v>
      </c>
      <c r="H270" s="1139" t="s">
        <v>37</v>
      </c>
      <c r="I270" s="841">
        <v>69.069999999999993</v>
      </c>
      <c r="J270" s="624">
        <f t="shared" si="69"/>
        <v>5.2694368032430878</v>
      </c>
      <c r="K270" s="844">
        <v>0.30330000000000001</v>
      </c>
      <c r="L270" s="854">
        <v>12</v>
      </c>
      <c r="M270" s="615">
        <f t="shared" si="70"/>
        <v>3.6396000000000002</v>
      </c>
      <c r="N270" s="837" t="s">
        <v>218</v>
      </c>
      <c r="O270" s="709">
        <v>0.29499999999999998</v>
      </c>
      <c r="P270" s="606">
        <v>44179</v>
      </c>
      <c r="Q270" s="606">
        <v>44211</v>
      </c>
      <c r="R270" s="615">
        <f t="shared" si="71"/>
        <v>2.8135593220339086</v>
      </c>
      <c r="S270" s="673">
        <f>IF(INDEX(Historical!$D$7:$D$1257,MATCH(B270,Historical!$B$7:$B$1281,0))=0,"n/a",(INDEX(Historical!$C$7:$C$1259,MATCH(B270,Historical!$B$7:$B$1281,0))/INDEX(Historical!$D$7:$D$1257,MATCH(B270,Historical!$B$7:$B$1281,0))-1)*100)</f>
        <v>4.117647058823537</v>
      </c>
      <c r="T270" s="673">
        <f>IF(INDEX(Historical!$F$7:$F$1250,MATCH(B270,Historical!$B$7:$B$1281,0))=0,"n/a",((INDEX(Historical!$C$7:$C$1259,MATCH(B270,Historical!$B$7:$B$1281,0))/INDEX(Historical!$F$7:$F$1250,MATCH(B270,Historical!$B$7:$B$1281,0)))^(1/3)-1)*100)</f>
        <v>4.5234788897860589</v>
      </c>
      <c r="U270" s="673">
        <f>IF(INDEX(Historical!$H$7:$H$1250,MATCH(B270,Historical!$B$7:$B$1281,0))=0,"n/a",((INDEX(Historical!$C$7:$C$1259,MATCH(B270,Historical!$B$7:$B$1281,0))/INDEX(Historical!$H$7:$H$1250,MATCH(B270,Historical!$B$7:$B$1281,0)))^(1/5)-1)*100)</f>
        <v>8.083252207959756</v>
      </c>
      <c r="V270" s="673">
        <f>IF(INDEX(Historical!$O$7:$O$1250,MATCH(B270,Historical!$B$7:$B$1281,0))=0,"n/a",((INDEX(Historical!$C$7:$C$1259,MATCH(B270,Historical!$B$7:$B$1281,0))/INDEX(Historical!$O$7:$O$1250,MATCH(B270,Historical!$B$7:$B$1281,0)))^(1/10)-1)*100)</f>
        <v>24.363898336652245</v>
      </c>
      <c r="W270" s="674">
        <f t="shared" si="72"/>
        <v>0.33177170977599996</v>
      </c>
      <c r="X270" s="675" t="str">
        <f t="shared" si="73"/>
        <v>n/a</v>
      </c>
      <c r="Y270" s="647" t="s">
        <v>4526</v>
      </c>
      <c r="Z270" s="624">
        <f t="shared" si="74"/>
        <v>154.87659574468086</v>
      </c>
      <c r="AA270" s="853">
        <f t="shared" si="75"/>
        <v>29.391489361702124</v>
      </c>
      <c r="AB270" s="854">
        <v>12</v>
      </c>
      <c r="AC270" s="833">
        <v>2.35</v>
      </c>
      <c r="AD270" s="833" t="s">
        <v>136</v>
      </c>
      <c r="AE270" s="833">
        <v>4.37</v>
      </c>
      <c r="AF270" s="833">
        <v>1.98</v>
      </c>
      <c r="AG270" s="833">
        <v>4.3999999999999995</v>
      </c>
      <c r="AH270" s="833">
        <v>16.2</v>
      </c>
      <c r="AI270" s="833">
        <v>-157.4</v>
      </c>
      <c r="AJ270" s="833">
        <v>-14.499999999999998</v>
      </c>
      <c r="AK270" s="833">
        <v>-10.84</v>
      </c>
      <c r="AL270" s="845">
        <v>4600</v>
      </c>
      <c r="AM270" s="839">
        <v>0.2</v>
      </c>
      <c r="AN270" s="833">
        <v>1.1599999999999999</v>
      </c>
      <c r="AO270" s="711">
        <f t="shared" si="76"/>
        <v>-16.03880035049928</v>
      </c>
      <c r="AP270" s="712">
        <f t="shared" si="77"/>
        <v>13.352689011202845</v>
      </c>
      <c r="AQ270" s="855">
        <f t="shared" si="78"/>
        <v>60.824471515680315</v>
      </c>
      <c r="AR270" s="624">
        <f>INDEX(Historical!$C$7:$C$1259,MATCH(B270,Historical!$B$7:$B$1281,0))*IF(AH270="n/a",1.03,IF(AH270&lt;0,1.01,IF(AH270&gt;10,1.1,(1+AH270/100))))</f>
        <v>3.8940000000000006</v>
      </c>
      <c r="AS270" s="853">
        <f t="shared" si="79"/>
        <v>3.9329400000000008</v>
      </c>
      <c r="AT270" s="853">
        <f t="shared" si="83"/>
        <v>3.9722694000000009</v>
      </c>
      <c r="AU270" s="853">
        <f t="shared" si="83"/>
        <v>4.0119920940000009</v>
      </c>
      <c r="AV270" s="853">
        <f t="shared" si="83"/>
        <v>4.0521120149400005</v>
      </c>
      <c r="AW270" s="624">
        <f t="shared" si="80"/>
        <v>19.863313508940003</v>
      </c>
      <c r="AX270" s="719">
        <f t="shared" si="81"/>
        <v>28.758235860634144</v>
      </c>
      <c r="AY270" s="900">
        <v>1.6</v>
      </c>
      <c r="AZ270" s="839">
        <v>96.33</v>
      </c>
      <c r="BA270" s="839">
        <v>-20.23</v>
      </c>
      <c r="BB270" s="839">
        <v>9.879999999999999</v>
      </c>
      <c r="BC270" s="839">
        <v>30.79</v>
      </c>
      <c r="BE270" s="597">
        <v>2012</v>
      </c>
      <c r="BF270" s="865">
        <f t="shared" si="82"/>
        <v>0</v>
      </c>
      <c r="BG270" s="849">
        <v>1.7000000000000002</v>
      </c>
    </row>
    <row r="271" spans="1:59" s="744" customFormat="1" ht="11.25" customHeight="1" x14ac:dyDescent="0.2">
      <c r="A271" s="726" t="s">
        <v>783</v>
      </c>
      <c r="B271" s="751" t="s">
        <v>784</v>
      </c>
      <c r="C271" s="898" t="s">
        <v>123</v>
      </c>
      <c r="D271" s="898" t="s">
        <v>4276</v>
      </c>
      <c r="E271" s="727">
        <v>18</v>
      </c>
      <c r="F271" s="1139">
        <v>210</v>
      </c>
      <c r="G271" s="1138" t="s">
        <v>106</v>
      </c>
      <c r="H271" s="1138" t="s">
        <v>106</v>
      </c>
      <c r="I271" s="728">
        <v>37.56</v>
      </c>
      <c r="J271" s="729">
        <f t="shared" si="69"/>
        <v>1.4909478168264112</v>
      </c>
      <c r="K271" s="730">
        <v>0.14000000000000001</v>
      </c>
      <c r="L271" s="731">
        <v>4</v>
      </c>
      <c r="M271" s="732">
        <f t="shared" si="70"/>
        <v>0.56000000000000005</v>
      </c>
      <c r="N271" s="733" t="s">
        <v>318</v>
      </c>
      <c r="O271" s="734">
        <v>0.12</v>
      </c>
      <c r="P271" s="1130">
        <v>44271</v>
      </c>
      <c r="Q271" s="1130">
        <v>44286</v>
      </c>
      <c r="R271" s="732">
        <f t="shared" si="71"/>
        <v>16.666666666666682</v>
      </c>
      <c r="S271" s="673">
        <f>IF(INDEX(Historical!$D$7:$D$1257,MATCH(B271,Historical!$B$7:$B$1281,0))=0,"n/a",(INDEX(Historical!$C$7:$C$1259,MATCH(B271,Historical!$B$7:$B$1281,0))/INDEX(Historical!$D$7:$D$1257,MATCH(B271,Historical!$B$7:$B$1281,0))-1)*100)</f>
        <v>9.0909090909090828</v>
      </c>
      <c r="T271" s="673">
        <f>IF(INDEX(Historical!$F$7:$F$1250,MATCH(B271,Historical!$B$7:$B$1281,0))=0,"n/a",((INDEX(Historical!$C$7:$C$1259,MATCH(B271,Historical!$B$7:$B$1281,0))/INDEX(Historical!$F$7:$F$1250,MATCH(B271,Historical!$B$7:$B$1281,0)))^(1/3)-1)*100)</f>
        <v>10.064241629820891</v>
      </c>
      <c r="U271" s="673">
        <f>IF(INDEX(Historical!$H$7:$H$1250,MATCH(B271,Historical!$B$7:$B$1281,0))=0,"n/a",((INDEX(Historical!$C$7:$C$1259,MATCH(B271,Historical!$B$7:$B$1281,0))/INDEX(Historical!$H$7:$H$1250,MATCH(B271,Historical!$B$7:$B$1281,0)))^(1/5)-1)*100)</f>
        <v>8.4471771197698544</v>
      </c>
      <c r="V271" s="673">
        <f>IF(INDEX(Historical!$O$7:$O$1250,MATCH(B271,Historical!$B$7:$B$1281,0))=0,"n/a",((INDEX(Historical!$C$7:$C$1259,MATCH(B271,Historical!$B$7:$B$1281,0))/INDEX(Historical!$O$7:$O$1250,MATCH(B271,Historical!$B$7:$B$1281,0)))^(1/10)-1)*100)</f>
        <v>8.6180981564665249</v>
      </c>
      <c r="W271" s="674">
        <f t="shared" si="72"/>
        <v>0.98016719772814132</v>
      </c>
      <c r="X271" s="675">
        <f t="shared" si="73"/>
        <v>2.1117942799424636</v>
      </c>
      <c r="Y271" s="735"/>
      <c r="Z271" s="729">
        <f t="shared" si="74"/>
        <v>20.216606498194949</v>
      </c>
      <c r="AA271" s="736">
        <f t="shared" si="75"/>
        <v>13.559566787003611</v>
      </c>
      <c r="AB271" s="731">
        <v>12</v>
      </c>
      <c r="AC271" s="737">
        <v>2.77</v>
      </c>
      <c r="AD271" s="737">
        <v>2.52</v>
      </c>
      <c r="AE271" s="737">
        <v>0.86</v>
      </c>
      <c r="AF271" s="737">
        <v>3.47</v>
      </c>
      <c r="AG271" s="737">
        <v>23.1</v>
      </c>
      <c r="AH271" s="737">
        <v>-13.4</v>
      </c>
      <c r="AI271" s="737">
        <v>3.26</v>
      </c>
      <c r="AJ271" s="737">
        <v>4</v>
      </c>
      <c r="AK271" s="737">
        <v>5.47</v>
      </c>
      <c r="AL271" s="738">
        <v>4210</v>
      </c>
      <c r="AM271" s="739">
        <v>8</v>
      </c>
      <c r="AN271" s="737">
        <v>2.83</v>
      </c>
      <c r="AO271" s="740">
        <f t="shared" si="76"/>
        <v>-3.6214418504073453</v>
      </c>
      <c r="AP271" s="741">
        <f t="shared" si="77"/>
        <v>9.9381249365962656</v>
      </c>
      <c r="AQ271" s="742">
        <f t="shared" si="78"/>
        <v>44.609353855908452</v>
      </c>
      <c r="AR271" s="624">
        <f>INDEX(Historical!$C$7:$C$1259,MATCH(B271,Historical!$B$7:$B$1281,0))*IF(AH271="n/a",1.03,IF(AH271&lt;0,1.01,IF(AH271&gt;10,1.1,(1+AH271/100))))</f>
        <v>0.48480000000000001</v>
      </c>
      <c r="AS271" s="736">
        <f t="shared" si="79"/>
        <v>0.50060448000000002</v>
      </c>
      <c r="AT271" s="736">
        <f t="shared" si="83"/>
        <v>0.52798754505599998</v>
      </c>
      <c r="AU271" s="736">
        <f t="shared" si="83"/>
        <v>0.5568684637705632</v>
      </c>
      <c r="AV271" s="736">
        <f t="shared" si="83"/>
        <v>0.58732916873881302</v>
      </c>
      <c r="AW271" s="729">
        <f t="shared" si="80"/>
        <v>2.6575896575653766</v>
      </c>
      <c r="AX271" s="743">
        <f t="shared" si="81"/>
        <v>7.075584817799192</v>
      </c>
      <c r="AY271" s="901">
        <v>0.75</v>
      </c>
      <c r="AZ271" s="739">
        <v>52.400000000000006</v>
      </c>
      <c r="BA271" s="739">
        <v>-7.12</v>
      </c>
      <c r="BB271" s="739">
        <v>1.03</v>
      </c>
      <c r="BC271" s="739">
        <v>4.74</v>
      </c>
      <c r="BD271" s="875"/>
      <c r="BE271" s="597">
        <v>2004</v>
      </c>
      <c r="BF271" s="865">
        <f t="shared" si="82"/>
        <v>1</v>
      </c>
      <c r="BG271" s="793">
        <v>4.3</v>
      </c>
    </row>
    <row r="272" spans="1:59" ht="11.25" customHeight="1" x14ac:dyDescent="0.2">
      <c r="A272" s="838" t="s">
        <v>1661</v>
      </c>
      <c r="B272" s="842" t="s">
        <v>1662</v>
      </c>
      <c r="C272" s="898" t="s">
        <v>108</v>
      </c>
      <c r="D272" s="898" t="s">
        <v>4266</v>
      </c>
      <c r="E272" s="705">
        <v>10</v>
      </c>
      <c r="F272" s="1139">
        <v>453</v>
      </c>
      <c r="G272" s="1139" t="s">
        <v>106</v>
      </c>
      <c r="H272" s="1139" t="s">
        <v>106</v>
      </c>
      <c r="I272" s="841">
        <v>36.74</v>
      </c>
      <c r="J272" s="624">
        <f t="shared" si="69"/>
        <v>1.7419706042460532</v>
      </c>
      <c r="K272" s="844">
        <v>0.16</v>
      </c>
      <c r="L272" s="854">
        <v>4</v>
      </c>
      <c r="M272" s="615">
        <f t="shared" si="70"/>
        <v>0.64</v>
      </c>
      <c r="N272" s="837" t="s">
        <v>208</v>
      </c>
      <c r="O272" s="706">
        <v>0.15</v>
      </c>
      <c r="P272" s="606">
        <v>44238</v>
      </c>
      <c r="Q272" s="606">
        <v>44253</v>
      </c>
      <c r="R272" s="615">
        <f t="shared" si="71"/>
        <v>6.6666666666666732</v>
      </c>
      <c r="S272" s="673">
        <f>IF(INDEX(Historical!$D$7:$D$1257,MATCH(B272,Historical!$B$7:$B$1281,0))=0,"n/a",(INDEX(Historical!$C$7:$C$1259,MATCH(B272,Historical!$B$7:$B$1281,0))/INDEX(Historical!$D$7:$D$1257,MATCH(B272,Historical!$B$7:$B$1281,0))-1)*100)</f>
        <v>7.1428571428571397</v>
      </c>
      <c r="T272" s="673">
        <f>IF(INDEX(Historical!$F$7:$F$1250,MATCH(B272,Historical!$B$7:$B$1281,0))=0,"n/a",((INDEX(Historical!$C$7:$C$1259,MATCH(B272,Historical!$B$7:$B$1281,0))/INDEX(Historical!$F$7:$F$1250,MATCH(B272,Historical!$B$7:$B$1281,0)))^(1/3)-1)*100)</f>
        <v>12.624788044360603</v>
      </c>
      <c r="U272" s="673">
        <f>IF(INDEX(Historical!$H$7:$H$1250,MATCH(B272,Historical!$B$7:$B$1281,0))=0,"n/a",((INDEX(Historical!$C$7:$C$1259,MATCH(B272,Historical!$B$7:$B$1281,0))/INDEX(Historical!$H$7:$H$1250,MATCH(B272,Historical!$B$7:$B$1281,0)))^(1/5)-1)*100)</f>
        <v>11.382417860287909</v>
      </c>
      <c r="V272" s="673">
        <f>IF(INDEX(Historical!$O$7:$O$1250,MATCH(B272,Historical!$B$7:$B$1281,0))=0,"n/a",((INDEX(Historical!$C$7:$C$1259,MATCH(B272,Historical!$B$7:$B$1281,0))/INDEX(Historical!$O$7:$O$1250,MATCH(B272,Historical!$B$7:$B$1281,0)))^(1/10)-1)*100)</f>
        <v>9.5958226385217227</v>
      </c>
      <c r="W272" s="674">
        <f t="shared" si="72"/>
        <v>1.186184685677081</v>
      </c>
      <c r="X272" s="675">
        <f t="shared" si="73"/>
        <v>1.0539275796562877</v>
      </c>
      <c r="Y272" s="646" t="s">
        <v>4577</v>
      </c>
      <c r="Z272" s="624">
        <f t="shared" si="74"/>
        <v>17.158176943699733</v>
      </c>
      <c r="AA272" s="853">
        <f t="shared" si="75"/>
        <v>9.8498659517426272</v>
      </c>
      <c r="AB272" s="854">
        <v>12</v>
      </c>
      <c r="AC272" s="833">
        <v>3.73</v>
      </c>
      <c r="AD272" s="833" t="s">
        <v>136</v>
      </c>
      <c r="AE272" s="833">
        <v>3.04</v>
      </c>
      <c r="AF272" s="833">
        <v>1.25</v>
      </c>
      <c r="AG272" s="833">
        <v>13.100000000000001</v>
      </c>
      <c r="AH272" s="833">
        <v>-4.7</v>
      </c>
      <c r="AI272" s="833">
        <v>-21.11</v>
      </c>
      <c r="AJ272" s="833">
        <v>10.8</v>
      </c>
      <c r="AK272" s="833" t="s">
        <v>136</v>
      </c>
      <c r="AL272" s="845">
        <v>329.34</v>
      </c>
      <c r="AM272" s="839">
        <v>4.3</v>
      </c>
      <c r="AN272" s="833">
        <v>0.06</v>
      </c>
      <c r="AO272" s="711">
        <f t="shared" si="76"/>
        <v>3.274522512791334</v>
      </c>
      <c r="AP272" s="712">
        <f t="shared" si="77"/>
        <v>13.124388464533961</v>
      </c>
      <c r="AQ272" s="855">
        <f t="shared" si="78"/>
        <v>-26.026033288945992</v>
      </c>
      <c r="AR272" s="624">
        <f>INDEX(Historical!$C$7:$C$1259,MATCH(B272,Historical!$B$7:$B$1281,0))*IF(AH272="n/a",1.03,IF(AH272&lt;0,1.01,IF(AH272&gt;10,1.1,(1+AH272/100))))</f>
        <v>0.60599999999999998</v>
      </c>
      <c r="AS272" s="853">
        <f t="shared" si="79"/>
        <v>0.61205999999999994</v>
      </c>
      <c r="AT272" s="853">
        <f t="shared" si="83"/>
        <v>0.63042179999999992</v>
      </c>
      <c r="AU272" s="853">
        <f t="shared" si="83"/>
        <v>0.64933445399999989</v>
      </c>
      <c r="AV272" s="853">
        <f t="shared" si="83"/>
        <v>0.66881448761999995</v>
      </c>
      <c r="AW272" s="624">
        <f t="shared" si="80"/>
        <v>3.1666307416199997</v>
      </c>
      <c r="AX272" s="719">
        <f t="shared" si="81"/>
        <v>8.6190276037561233</v>
      </c>
      <c r="AY272" s="900">
        <v>0.96</v>
      </c>
      <c r="AZ272" s="839">
        <v>112.36999999999999</v>
      </c>
      <c r="BA272" s="839">
        <v>-2.29</v>
      </c>
      <c r="BB272" s="839">
        <v>12.22</v>
      </c>
      <c r="BC272" s="839">
        <v>38.56</v>
      </c>
      <c r="BE272" s="597">
        <v>2012</v>
      </c>
      <c r="BF272" s="865">
        <f t="shared" si="82"/>
        <v>0</v>
      </c>
      <c r="BG272" s="849">
        <v>1.3</v>
      </c>
    </row>
    <row r="273" spans="1:59" ht="11.25" customHeight="1" x14ac:dyDescent="0.2">
      <c r="A273" s="838" t="s">
        <v>1625</v>
      </c>
      <c r="B273" s="842" t="s">
        <v>1626</v>
      </c>
      <c r="C273" s="898" t="s">
        <v>123</v>
      </c>
      <c r="D273" s="898" t="s">
        <v>4109</v>
      </c>
      <c r="E273" s="705">
        <v>11</v>
      </c>
      <c r="F273" s="1139">
        <v>331</v>
      </c>
      <c r="G273" s="1139" t="s">
        <v>106</v>
      </c>
      <c r="H273" s="1139" t="s">
        <v>106</v>
      </c>
      <c r="I273" s="841">
        <v>213.15</v>
      </c>
      <c r="J273" s="624">
        <f t="shared" si="69"/>
        <v>1.1634998827117053</v>
      </c>
      <c r="K273" s="844">
        <v>0.62</v>
      </c>
      <c r="L273" s="854">
        <v>4</v>
      </c>
      <c r="M273" s="615">
        <f t="shared" si="70"/>
        <v>2.48</v>
      </c>
      <c r="N273" s="837" t="s">
        <v>248</v>
      </c>
      <c r="O273" s="706">
        <v>0.57999999999999996</v>
      </c>
      <c r="P273" s="606">
        <v>44069</v>
      </c>
      <c r="Q273" s="606">
        <v>44084</v>
      </c>
      <c r="R273" s="615">
        <f t="shared" si="71"/>
        <v>6.8965517241379377</v>
      </c>
      <c r="S273" s="673">
        <f>IF(INDEX(Historical!$D$7:$D$1257,MATCH(B273,Historical!$B$7:$B$1281,0))=0,"n/a",(INDEX(Historical!$C$7:$C$1259,MATCH(B273,Historical!$B$7:$B$1281,0))/INDEX(Historical!$D$7:$D$1257,MATCH(B273,Historical!$B$7:$B$1281,0))-1)*100)</f>
        <v>6.1946902654867353</v>
      </c>
      <c r="T273" s="673">
        <f>IF(INDEX(Historical!$F$7:$F$1250,MATCH(B273,Historical!$B$7:$B$1281,0))=0,"n/a",((INDEX(Historical!$C$7:$C$1259,MATCH(B273,Historical!$B$7:$B$1281,0))/INDEX(Historical!$F$7:$F$1250,MATCH(B273,Historical!$B$7:$B$1281,0)))^(1/3)-1)*100)</f>
        <v>5.2239676968420579</v>
      </c>
      <c r="U273" s="673">
        <f>IF(INDEX(Historical!$H$7:$H$1250,MATCH(B273,Historical!$B$7:$B$1281,0))=0,"n/a",((INDEX(Historical!$C$7:$C$1259,MATCH(B273,Historical!$B$7:$B$1281,0))/INDEX(Historical!$H$7:$H$1250,MATCH(B273,Historical!$B$7:$B$1281,0)))^(1/5)-1)*100)</f>
        <v>5.4577943305794463</v>
      </c>
      <c r="V273" s="673">
        <f>IF(INDEX(Historical!$O$7:$O$1250,MATCH(B273,Historical!$B$7:$B$1281,0))=0,"n/a",((INDEX(Historical!$C$7:$C$1259,MATCH(B273,Historical!$B$7:$B$1281,0))/INDEX(Historical!$O$7:$O$1250,MATCH(B273,Historical!$B$7:$B$1281,0)))^(1/10)-1)*100)</f>
        <v>12.334976252295826</v>
      </c>
      <c r="W273" s="674">
        <f t="shared" si="72"/>
        <v>0.4424649240458508</v>
      </c>
      <c r="X273" s="675">
        <f t="shared" si="73"/>
        <v>0.20518023799170851</v>
      </c>
      <c r="Y273" s="637"/>
      <c r="Z273" s="624">
        <f t="shared" si="74"/>
        <v>29.176470588235293</v>
      </c>
      <c r="AA273" s="853">
        <f t="shared" si="75"/>
        <v>25.076470588235296</v>
      </c>
      <c r="AB273" s="854">
        <v>9</v>
      </c>
      <c r="AC273" s="833">
        <v>8.5</v>
      </c>
      <c r="AD273" s="833">
        <v>2.48</v>
      </c>
      <c r="AE273" s="833">
        <v>2.61</v>
      </c>
      <c r="AF273" s="833">
        <v>17.63</v>
      </c>
      <c r="AG273" s="833">
        <v>61.199999999999996</v>
      </c>
      <c r="AH273" s="833">
        <v>-12.7</v>
      </c>
      <c r="AI273" s="833">
        <v>1.3299999999999998</v>
      </c>
      <c r="AJ273" s="833">
        <v>26.6</v>
      </c>
      <c r="AK273" s="833">
        <v>10.100000000000001</v>
      </c>
      <c r="AL273" s="845">
        <v>11770</v>
      </c>
      <c r="AM273" s="840">
        <v>0.5</v>
      </c>
      <c r="AN273" s="833">
        <v>3.22</v>
      </c>
      <c r="AO273" s="711">
        <f t="shared" si="76"/>
        <v>-18.455176374944145</v>
      </c>
      <c r="AP273" s="712">
        <f t="shared" si="77"/>
        <v>6.6212942132911516</v>
      </c>
      <c r="AQ273" s="855">
        <f t="shared" si="78"/>
        <v>343.26975808346384</v>
      </c>
      <c r="AR273" s="624">
        <f>INDEX(Historical!$C$7:$C$1259,MATCH(B273,Historical!$B$7:$B$1281,0))*IF(AH273="n/a",1.03,IF(AH273&lt;0,1.01,IF(AH273&gt;10,1.1,(1+AH273/100))))</f>
        <v>2.4239999999999999</v>
      </c>
      <c r="AS273" s="853">
        <f t="shared" si="79"/>
        <v>2.4562392000000002</v>
      </c>
      <c r="AT273" s="853">
        <f t="shared" si="83"/>
        <v>2.7018631200000005</v>
      </c>
      <c r="AU273" s="853">
        <f t="shared" si="83"/>
        <v>2.9720494320000008</v>
      </c>
      <c r="AV273" s="853">
        <f t="shared" si="83"/>
        <v>3.269254375200001</v>
      </c>
      <c r="AW273" s="624">
        <f t="shared" si="80"/>
        <v>13.823406127200002</v>
      </c>
      <c r="AX273" s="719">
        <f t="shared" si="81"/>
        <v>6.4852949224489809</v>
      </c>
      <c r="AY273" s="900">
        <v>1.1599999999999999</v>
      </c>
      <c r="AZ273" s="839">
        <v>186.83</v>
      </c>
      <c r="BA273" s="839">
        <v>-14.74</v>
      </c>
      <c r="BB273" s="839">
        <v>-2.8899999999999997</v>
      </c>
      <c r="BC273" s="839">
        <v>26.22</v>
      </c>
      <c r="BE273" s="597">
        <v>2010</v>
      </c>
      <c r="BF273" s="865">
        <f t="shared" si="82"/>
        <v>0</v>
      </c>
      <c r="BG273" s="849">
        <v>12.6</v>
      </c>
    </row>
    <row r="274" spans="1:59" ht="11.25" customHeight="1" x14ac:dyDescent="0.2">
      <c r="A274" s="831" t="s">
        <v>1651</v>
      </c>
      <c r="B274" s="842" t="s">
        <v>1652</v>
      </c>
      <c r="C274" s="898" t="s">
        <v>112</v>
      </c>
      <c r="D274" s="898" t="s">
        <v>211</v>
      </c>
      <c r="E274" s="705">
        <v>11</v>
      </c>
      <c r="F274" s="1139">
        <v>338</v>
      </c>
      <c r="G274" s="1139" t="s">
        <v>37</v>
      </c>
      <c r="H274" s="1139" t="s">
        <v>37</v>
      </c>
      <c r="I274" s="841">
        <v>203.11</v>
      </c>
      <c r="J274" s="624">
        <f t="shared" si="69"/>
        <v>2.4223327261090049</v>
      </c>
      <c r="K274" s="844">
        <v>1.23</v>
      </c>
      <c r="L274" s="854">
        <v>4</v>
      </c>
      <c r="M274" s="615">
        <f t="shared" si="70"/>
        <v>4.92</v>
      </c>
      <c r="N274" s="837" t="s">
        <v>248</v>
      </c>
      <c r="O274" s="706">
        <v>1.08</v>
      </c>
      <c r="P274" s="606">
        <v>44154</v>
      </c>
      <c r="Q274" s="606">
        <v>44175</v>
      </c>
      <c r="R274" s="615">
        <f t="shared" si="71"/>
        <v>13.888888888888879</v>
      </c>
      <c r="S274" s="673">
        <f>IF(INDEX(Historical!$D$7:$D$1257,MATCH(B274,Historical!$B$7:$B$1281,0))=0,"n/a",(INDEX(Historical!$C$7:$C$1259,MATCH(B274,Historical!$B$7:$B$1281,0))/INDEX(Historical!$D$7:$D$1257,MATCH(B274,Historical!$B$7:$B$1281,0))-1)*100)</f>
        <v>13.740458015267155</v>
      </c>
      <c r="T274" s="673">
        <f>IF(INDEX(Historical!$F$7:$F$1250,MATCH(B274,Historical!$B$7:$B$1281,0))=0,"n/a",((INDEX(Historical!$C$7:$C$1259,MATCH(B274,Historical!$B$7:$B$1281,0))/INDEX(Historical!$F$7:$F$1250,MATCH(B274,Historical!$B$7:$B$1281,0)))^(1/3)-1)*100)</f>
        <v>14.858154977655547</v>
      </c>
      <c r="U274" s="673">
        <f>IF(INDEX(Historical!$H$7:$H$1250,MATCH(B274,Historical!$B$7:$B$1281,0))=0,"n/a",((INDEX(Historical!$C$7:$C$1259,MATCH(B274,Historical!$B$7:$B$1281,0))/INDEX(Historical!$H$7:$H$1250,MATCH(B274,Historical!$B$7:$B$1281,0)))^(1/5)-1)*100)</f>
        <v>15.233026511263326</v>
      </c>
      <c r="V274" s="673">
        <f>IF(INDEX(Historical!$O$7:$O$1250,MATCH(B274,Historical!$B$7:$B$1281,0))=0,"n/a",((INDEX(Historical!$C$7:$C$1259,MATCH(B274,Historical!$B$7:$B$1281,0))/INDEX(Historical!$O$7:$O$1250,MATCH(B274,Historical!$B$7:$B$1281,0)))^(1/10)-1)*100)</f>
        <v>13.86618475318835</v>
      </c>
      <c r="W274" s="674">
        <f t="shared" si="72"/>
        <v>1.0985737448623485</v>
      </c>
      <c r="X274" s="675">
        <f t="shared" si="73"/>
        <v>2.1156981265643511</v>
      </c>
      <c r="Y274" s="842"/>
      <c r="Z274" s="624">
        <f t="shared" si="74"/>
        <v>42.969432314410483</v>
      </c>
      <c r="AA274" s="853">
        <f t="shared" si="75"/>
        <v>17.738864628820963</v>
      </c>
      <c r="AB274" s="854">
        <v>12</v>
      </c>
      <c r="AC274" s="833">
        <v>11.45</v>
      </c>
      <c r="AD274" s="833">
        <v>2.36</v>
      </c>
      <c r="AE274" s="833">
        <v>2.76</v>
      </c>
      <c r="AF274" s="833">
        <v>2.88</v>
      </c>
      <c r="AG274" s="833">
        <v>17.599999999999998</v>
      </c>
      <c r="AH274" s="833">
        <v>-7.8</v>
      </c>
      <c r="AI274" s="833">
        <v>5.57</v>
      </c>
      <c r="AJ274" s="833">
        <v>7.1999999999999993</v>
      </c>
      <c r="AK274" s="833">
        <v>7.55</v>
      </c>
      <c r="AL274" s="845">
        <v>10870</v>
      </c>
      <c r="AM274" s="839">
        <v>1.4000000000000001</v>
      </c>
      <c r="AN274" s="833">
        <v>0.38</v>
      </c>
      <c r="AO274" s="711">
        <f t="shared" si="76"/>
        <v>-8.3505391448632338E-2</v>
      </c>
      <c r="AP274" s="712">
        <f t="shared" si="77"/>
        <v>17.65535923737233</v>
      </c>
      <c r="AQ274" s="855">
        <f t="shared" si="78"/>
        <v>50.684261702710145</v>
      </c>
      <c r="AR274" s="624">
        <f>INDEX(Historical!$C$7:$C$1259,MATCH(B274,Historical!$B$7:$B$1281,0))*IF(AH274="n/a",1.03,IF(AH274&lt;0,1.01,IF(AH274&gt;10,1.1,(1+AH274/100))))</f>
        <v>4.5146999999999995</v>
      </c>
      <c r="AS274" s="853">
        <f t="shared" si="79"/>
        <v>4.76616879</v>
      </c>
      <c r="AT274" s="853">
        <f t="shared" si="83"/>
        <v>5.1260145336449998</v>
      </c>
      <c r="AU274" s="853">
        <f t="shared" si="83"/>
        <v>5.5130286309351968</v>
      </c>
      <c r="AV274" s="853">
        <f t="shared" si="83"/>
        <v>5.9292622925708036</v>
      </c>
      <c r="AW274" s="624">
        <f t="shared" si="80"/>
        <v>25.849174247151002</v>
      </c>
      <c r="AX274" s="719">
        <f t="shared" si="81"/>
        <v>12.726687138570725</v>
      </c>
      <c r="AY274" s="900">
        <v>1.27</v>
      </c>
      <c r="AZ274" s="839">
        <v>123.88999999999999</v>
      </c>
      <c r="BA274" s="839">
        <v>-2.04</v>
      </c>
      <c r="BB274" s="839">
        <v>13.25</v>
      </c>
      <c r="BC274" s="839">
        <v>29.07</v>
      </c>
      <c r="BE274" s="597">
        <v>2011</v>
      </c>
      <c r="BF274" s="865">
        <f t="shared" si="82"/>
        <v>0</v>
      </c>
      <c r="BG274" s="849">
        <v>10.199999999999999</v>
      </c>
    </row>
    <row r="275" spans="1:59" ht="11.25" customHeight="1" x14ac:dyDescent="0.2">
      <c r="A275" s="831" t="s">
        <v>787</v>
      </c>
      <c r="B275" s="842" t="s">
        <v>788</v>
      </c>
      <c r="C275" s="898" t="s">
        <v>131</v>
      </c>
      <c r="D275" s="898" t="s">
        <v>4264</v>
      </c>
      <c r="E275" s="705">
        <v>20</v>
      </c>
      <c r="F275" s="1139">
        <v>167</v>
      </c>
      <c r="G275" s="1139" t="s">
        <v>37</v>
      </c>
      <c r="H275" s="1139" t="s">
        <v>115</v>
      </c>
      <c r="I275" s="841">
        <v>56.72</v>
      </c>
      <c r="J275" s="624">
        <f t="shared" si="69"/>
        <v>4.5133991537376588</v>
      </c>
      <c r="K275" s="844">
        <v>0.64</v>
      </c>
      <c r="L275" s="854">
        <v>4</v>
      </c>
      <c r="M275" s="615">
        <f t="shared" si="70"/>
        <v>2.56</v>
      </c>
      <c r="N275" s="837" t="s">
        <v>789</v>
      </c>
      <c r="O275" s="706">
        <v>0.62</v>
      </c>
      <c r="P275" s="606">
        <v>43966</v>
      </c>
      <c r="Q275" s="606">
        <v>43990</v>
      </c>
      <c r="R275" s="615">
        <f t="shared" si="71"/>
        <v>3.2258064516129057</v>
      </c>
      <c r="S275" s="673">
        <f>IF(INDEX(Historical!$D$7:$D$1257,MATCH(B275,Historical!$B$7:$B$1281,0))=0,"n/a",(INDEX(Historical!$C$7:$C$1259,MATCH(B275,Historical!$B$7:$B$1281,0))/INDEX(Historical!$D$7:$D$1257,MATCH(B275,Historical!$B$7:$B$1281,0))-1)*100)</f>
        <v>3.2520325203251987</v>
      </c>
      <c r="T275" s="673">
        <f>IF(INDEX(Historical!$F$7:$F$1250,MATCH(B275,Historical!$B$7:$B$1281,0))=0,"n/a",((INDEX(Historical!$C$7:$C$1259,MATCH(B275,Historical!$B$7:$B$1281,0))/INDEX(Historical!$F$7:$F$1250,MATCH(B275,Historical!$B$7:$B$1281,0)))^(1/3)-1)*100)</f>
        <v>3.3638380332860152</v>
      </c>
      <c r="U275" s="673">
        <f>IF(INDEX(Historical!$H$7:$H$1250,MATCH(B275,Historical!$B$7:$B$1281,0))=0,"n/a",((INDEX(Historical!$C$7:$C$1259,MATCH(B275,Historical!$B$7:$B$1281,0))/INDEX(Historical!$H$7:$H$1250,MATCH(B275,Historical!$B$7:$B$1281,0)))^(1/5)-1)*100)</f>
        <v>3.3660953908551949</v>
      </c>
      <c r="V275" s="673">
        <f>IF(INDEX(Historical!$O$7:$O$1250,MATCH(B275,Historical!$B$7:$B$1281,0))=0,"n/a",((INDEX(Historical!$C$7:$C$1259,MATCH(B275,Historical!$B$7:$B$1281,0))/INDEX(Historical!$O$7:$O$1250,MATCH(B275,Historical!$B$7:$B$1281,0)))^(1/10)-1)*100)</f>
        <v>3.4893941085321956</v>
      </c>
      <c r="W275" s="674">
        <f t="shared" si="72"/>
        <v>0.9646647200511077</v>
      </c>
      <c r="X275" s="675">
        <f t="shared" si="73"/>
        <v>1.346438156342078</v>
      </c>
      <c r="Y275" s="842"/>
      <c r="Z275" s="624">
        <f t="shared" si="74"/>
        <v>87.37201365187714</v>
      </c>
      <c r="AA275" s="853">
        <f t="shared" si="75"/>
        <v>19.358361774744026</v>
      </c>
      <c r="AB275" s="854">
        <v>12</v>
      </c>
      <c r="AC275" s="833">
        <v>2.93</v>
      </c>
      <c r="AD275" s="833">
        <v>4.53</v>
      </c>
      <c r="AE275" s="833">
        <v>3.02</v>
      </c>
      <c r="AF275" s="833">
        <v>2.1800000000000002</v>
      </c>
      <c r="AG275" s="833">
        <v>11.200000000000001</v>
      </c>
      <c r="AH275" s="833">
        <v>-34.9</v>
      </c>
      <c r="AI275" s="833">
        <v>7.4499999999999993</v>
      </c>
      <c r="AJ275" s="833">
        <v>2.5</v>
      </c>
      <c r="AK275" s="833">
        <v>4.3600000000000003</v>
      </c>
      <c r="AL275" s="845">
        <v>61560</v>
      </c>
      <c r="AM275" s="839">
        <v>0.1</v>
      </c>
      <c r="AN275" s="833">
        <v>1.76</v>
      </c>
      <c r="AO275" s="711">
        <f t="shared" si="76"/>
        <v>-11.478867230151172</v>
      </c>
      <c r="AP275" s="712">
        <f t="shared" si="77"/>
        <v>7.8794945445928537</v>
      </c>
      <c r="AQ275" s="855">
        <f t="shared" si="78"/>
        <v>36.952917568925429</v>
      </c>
      <c r="AR275" s="624">
        <f>INDEX(Historical!$C$7:$C$1259,MATCH(B275,Historical!$B$7:$B$1281,0))*IF(AH275="n/a",1.03,IF(AH275&lt;0,1.01,IF(AH275&gt;10,1.1,(1+AH275/100))))</f>
        <v>2.5653999999999999</v>
      </c>
      <c r="AS275" s="853">
        <f t="shared" si="79"/>
        <v>2.7565222999999999</v>
      </c>
      <c r="AT275" s="853">
        <f t="shared" si="83"/>
        <v>2.8767066722800001</v>
      </c>
      <c r="AU275" s="853">
        <f t="shared" si="83"/>
        <v>3.0021310831914083</v>
      </c>
      <c r="AV275" s="853">
        <f t="shared" si="83"/>
        <v>3.1330239984185542</v>
      </c>
      <c r="AW275" s="624">
        <f t="shared" si="80"/>
        <v>14.333784053889962</v>
      </c>
      <c r="AX275" s="719">
        <f t="shared" si="81"/>
        <v>25.271128444798947</v>
      </c>
      <c r="AY275" s="900">
        <v>0.43</v>
      </c>
      <c r="AZ275" s="839">
        <v>35.18</v>
      </c>
      <c r="BA275" s="839">
        <v>-17.27</v>
      </c>
      <c r="BB275" s="839">
        <v>-5.43</v>
      </c>
      <c r="BC275" s="839">
        <v>-0.67999999999999994</v>
      </c>
      <c r="BE275" s="597">
        <v>2001</v>
      </c>
      <c r="BF275" s="865">
        <f t="shared" si="82"/>
        <v>2</v>
      </c>
      <c r="BG275" s="849">
        <v>2.6</v>
      </c>
    </row>
    <row r="276" spans="1:59" ht="11.25" customHeight="1" x14ac:dyDescent="0.2">
      <c r="A276" s="838" t="s">
        <v>1667</v>
      </c>
      <c r="B276" s="842" t="s">
        <v>1668</v>
      </c>
      <c r="C276" s="898" t="s">
        <v>128</v>
      </c>
      <c r="D276" s="898" t="s">
        <v>4270</v>
      </c>
      <c r="E276" s="705">
        <v>10</v>
      </c>
      <c r="F276" s="1139">
        <v>409</v>
      </c>
      <c r="G276" s="1139" t="s">
        <v>106</v>
      </c>
      <c r="H276" s="1139" t="s">
        <v>106</v>
      </c>
      <c r="I276" s="841">
        <v>18.23</v>
      </c>
      <c r="J276" s="624">
        <f t="shared" si="69"/>
        <v>4.2238069116840373</v>
      </c>
      <c r="K276" s="844">
        <v>0.1925</v>
      </c>
      <c r="L276" s="854">
        <v>4</v>
      </c>
      <c r="M276" s="615">
        <f t="shared" si="70"/>
        <v>0.77</v>
      </c>
      <c r="N276" s="837" t="s">
        <v>151</v>
      </c>
      <c r="O276" s="706">
        <v>0.19</v>
      </c>
      <c r="P276" s="1028">
        <v>43899</v>
      </c>
      <c r="Q276" s="1028">
        <v>43921</v>
      </c>
      <c r="R276" s="615">
        <f t="shared" si="71"/>
        <v>1.3157894736842117</v>
      </c>
      <c r="S276" s="673">
        <f>IF(INDEX(Historical!$D$7:$D$1257,MATCH(B276,Historical!$B$7:$B$1281,0))=0,"n/a",(INDEX(Historical!$C$7:$C$1259,MATCH(B276,Historical!$B$7:$B$1281,0))/INDEX(Historical!$D$7:$D$1257,MATCH(B276,Historical!$B$7:$B$1281,0))-1)*100)</f>
        <v>1.3157894736842035</v>
      </c>
      <c r="T276" s="673">
        <f>IF(INDEX(Historical!$F$7:$F$1250,MATCH(B276,Historical!$B$7:$B$1281,0))=0,"n/a",((INDEX(Historical!$C$7:$C$1259,MATCH(B276,Historical!$B$7:$B$1281,0))/INDEX(Historical!$F$7:$F$1250,MATCH(B276,Historical!$B$7:$B$1281,0)))^(1/3)-1)*100)</f>
        <v>5.2726599609396629</v>
      </c>
      <c r="U276" s="673">
        <f>IF(INDEX(Historical!$H$7:$H$1250,MATCH(B276,Historical!$B$7:$B$1281,0))=0,"n/a",((INDEX(Historical!$C$7:$C$1259,MATCH(B276,Historical!$B$7:$B$1281,0))/INDEX(Historical!$H$7:$H$1250,MATCH(B276,Historical!$B$7:$B$1281,0)))^(1/5)-1)*100)</f>
        <v>7.3542872926286584</v>
      </c>
      <c r="V276" s="673">
        <f>IF(INDEX(Historical!$O$7:$O$1250,MATCH(B276,Historical!$B$7:$B$1281,0))=0,"n/a",((INDEX(Historical!$C$7:$C$1259,MATCH(B276,Historical!$B$7:$B$1281,0))/INDEX(Historical!$O$7:$O$1250,MATCH(B276,Historical!$B$7:$B$1281,0)))^(1/10)-1)*100)</f>
        <v>14.431627033198824</v>
      </c>
      <c r="W276" s="674">
        <f t="shared" si="72"/>
        <v>0.50959516038702346</v>
      </c>
      <c r="X276" s="675" t="str">
        <f t="shared" si="73"/>
        <v>n/a</v>
      </c>
      <c r="Y276" s="842"/>
      <c r="Z276" s="624">
        <f t="shared" si="74"/>
        <v>39.896373056994818</v>
      </c>
      <c r="AA276" s="853">
        <f t="shared" si="75"/>
        <v>9.4455958549222796</v>
      </c>
      <c r="AB276" s="854">
        <v>12</v>
      </c>
      <c r="AC276" s="833">
        <v>1.93</v>
      </c>
      <c r="AD276" s="833">
        <v>0.44</v>
      </c>
      <c r="AE276" s="833">
        <v>7.0000000000000007E-2</v>
      </c>
      <c r="AF276" s="833">
        <v>0.87</v>
      </c>
      <c r="AG276" s="833" t="s">
        <v>136</v>
      </c>
      <c r="AH276" s="834">
        <v>-82.399999999999991</v>
      </c>
      <c r="AI276" s="834">
        <v>-17.489999999999998</v>
      </c>
      <c r="AJ276" s="833">
        <v>-36.4</v>
      </c>
      <c r="AK276" s="833">
        <v>21.529999999999998</v>
      </c>
      <c r="AL276" s="845">
        <v>651.23</v>
      </c>
      <c r="AM276" s="839">
        <v>0.89999999999999991</v>
      </c>
      <c r="AN276" s="833">
        <v>0.75</v>
      </c>
      <c r="AO276" s="711">
        <f t="shared" si="76"/>
        <v>2.1324983493904153</v>
      </c>
      <c r="AP276" s="712">
        <f t="shared" si="77"/>
        <v>11.578094204312695</v>
      </c>
      <c r="AQ276" s="855">
        <f t="shared" si="78"/>
        <v>-39.565762485960974</v>
      </c>
      <c r="AR276" s="624">
        <f>INDEX(Historical!$C$7:$C$1259,MATCH(B276,Historical!$B$7:$B$1281,0))*IF(AH276="n/a",1.03,IF(AH276&lt;0,1.01,IF(AH276&gt;10,1.1,(1+AH276/100))))</f>
        <v>0.77770000000000006</v>
      </c>
      <c r="AS276" s="853">
        <f t="shared" si="79"/>
        <v>0.78547700000000009</v>
      </c>
      <c r="AT276" s="853">
        <f t="shared" si="83"/>
        <v>0.8640247000000002</v>
      </c>
      <c r="AU276" s="853">
        <f t="shared" si="83"/>
        <v>0.95042717000000032</v>
      </c>
      <c r="AV276" s="853">
        <f t="shared" si="83"/>
        <v>1.0454698870000005</v>
      </c>
      <c r="AW276" s="624">
        <f t="shared" si="80"/>
        <v>4.4230987570000009</v>
      </c>
      <c r="AX276" s="719">
        <f t="shared" si="81"/>
        <v>24.262746884256725</v>
      </c>
      <c r="AY276" s="900">
        <v>0.85</v>
      </c>
      <c r="AZ276" s="839">
        <v>102.56</v>
      </c>
      <c r="BA276" s="839">
        <v>-23.849999999999998</v>
      </c>
      <c r="BB276" s="839">
        <v>0.94000000000000006</v>
      </c>
      <c r="BC276" s="839">
        <v>-4.97</v>
      </c>
      <c r="BE276" s="597">
        <v>2011</v>
      </c>
      <c r="BF276" s="865">
        <f t="shared" si="82"/>
        <v>0</v>
      </c>
      <c r="BG276" s="849" t="s">
        <v>136</v>
      </c>
    </row>
    <row r="277" spans="1:59" ht="11.25" customHeight="1" x14ac:dyDescent="0.2">
      <c r="A277" s="838" t="s">
        <v>797</v>
      </c>
      <c r="B277" s="842" t="s">
        <v>798</v>
      </c>
      <c r="C277" s="898" t="s">
        <v>131</v>
      </c>
      <c r="D277" s="898" t="s">
        <v>4274</v>
      </c>
      <c r="E277" s="705">
        <v>18</v>
      </c>
      <c r="F277" s="1139">
        <v>201</v>
      </c>
      <c r="G277" s="1139" t="s">
        <v>37</v>
      </c>
      <c r="H277" s="1139" t="s">
        <v>37</v>
      </c>
      <c r="I277" s="841">
        <v>66.42</v>
      </c>
      <c r="J277" s="624">
        <f t="shared" si="69"/>
        <v>3.9144835892803376</v>
      </c>
      <c r="K277" s="844">
        <v>0.65</v>
      </c>
      <c r="L277" s="854">
        <v>4</v>
      </c>
      <c r="M277" s="615">
        <f t="shared" si="70"/>
        <v>2.6</v>
      </c>
      <c r="N277" s="837" t="s">
        <v>188</v>
      </c>
      <c r="O277" s="706">
        <v>0.62250000000000005</v>
      </c>
      <c r="P277" s="606">
        <v>44175</v>
      </c>
      <c r="Q277" s="606">
        <v>44201</v>
      </c>
      <c r="R277" s="615">
        <f t="shared" si="71"/>
        <v>4.4176706827309182</v>
      </c>
      <c r="S277" s="673">
        <f>IF(INDEX(Historical!$D$7:$D$1257,MATCH(B277,Historical!$B$7:$B$1281,0))=0,"n/a",(INDEX(Historical!$C$7:$C$1259,MATCH(B277,Historical!$B$7:$B$1281,0))/INDEX(Historical!$D$7:$D$1257,MATCH(B277,Historical!$B$7:$B$1281,0))-1)*100)</f>
        <v>5.0632911392405111</v>
      </c>
      <c r="T277" s="673">
        <f>IF(INDEX(Historical!$F$7:$F$1250,MATCH(B277,Historical!$B$7:$B$1281,0))=0,"n/a",((INDEX(Historical!$C$7:$C$1259,MATCH(B277,Historical!$B$7:$B$1281,0))/INDEX(Historical!$F$7:$F$1250,MATCH(B277,Historical!$B$7:$B$1281,0)))^(1/3)-1)*100)</f>
        <v>5.8424824813139153</v>
      </c>
      <c r="U277" s="673">
        <f>IF(INDEX(Historical!$H$7:$H$1250,MATCH(B277,Historical!$B$7:$B$1281,0))=0,"n/a",((INDEX(Historical!$C$7:$C$1259,MATCH(B277,Historical!$B$7:$B$1281,0))/INDEX(Historical!$H$7:$H$1250,MATCH(B277,Historical!$B$7:$B$1281,0)))^(1/5)-1)*100)</f>
        <v>6.2371239129561884</v>
      </c>
      <c r="V277" s="673">
        <f>IF(INDEX(Historical!$O$7:$O$1250,MATCH(B277,Historical!$B$7:$B$1281,0))=0,"n/a",((INDEX(Historical!$C$7:$C$1259,MATCH(B277,Historical!$B$7:$B$1281,0))/INDEX(Historical!$O$7:$O$1250,MATCH(B277,Historical!$B$7:$B$1281,0)))^(1/10)-1)*100)</f>
        <v>4.6536129403462079</v>
      </c>
      <c r="W277" s="674">
        <f t="shared" si="72"/>
        <v>1.3402756079864637</v>
      </c>
      <c r="X277" s="675" t="str">
        <f t="shared" si="73"/>
        <v>n/a</v>
      </c>
      <c r="Y277" s="632"/>
      <c r="Z277" s="624">
        <f t="shared" si="74"/>
        <v>139.78494623655914</v>
      </c>
      <c r="AA277" s="853">
        <f t="shared" si="75"/>
        <v>35.70967741935484</v>
      </c>
      <c r="AB277" s="854">
        <v>9</v>
      </c>
      <c r="AC277" s="833">
        <v>1.86</v>
      </c>
      <c r="AD277" s="833">
        <v>6.41</v>
      </c>
      <c r="AE277" s="833">
        <v>1.95</v>
      </c>
      <c r="AF277" s="833">
        <v>1.49</v>
      </c>
      <c r="AG277" s="833">
        <v>4.1000000000000005</v>
      </c>
      <c r="AH277" s="833">
        <v>-59.199999999999996</v>
      </c>
      <c r="AI277" s="833">
        <v>6.3</v>
      </c>
      <c r="AJ277" s="833">
        <v>-14.499999999999998</v>
      </c>
      <c r="AK277" s="833">
        <v>5.7</v>
      </c>
      <c r="AL277" s="845">
        <v>3510</v>
      </c>
      <c r="AM277" s="839">
        <v>0.5</v>
      </c>
      <c r="AN277" s="833">
        <v>1.42</v>
      </c>
      <c r="AO277" s="711">
        <f t="shared" si="76"/>
        <v>-25.558069917118313</v>
      </c>
      <c r="AP277" s="712">
        <f t="shared" si="77"/>
        <v>10.151607502236526</v>
      </c>
      <c r="AQ277" s="855">
        <f t="shared" si="78"/>
        <v>53.778223216045347</v>
      </c>
      <c r="AR277" s="624">
        <f>INDEX(Historical!$C$7:$C$1259,MATCH(B277,Historical!$B$7:$B$1281,0))*IF(AH277="n/a",1.03,IF(AH277&lt;0,1.01,IF(AH277&gt;10,1.1,(1+AH277/100))))</f>
        <v>2.5149000000000004</v>
      </c>
      <c r="AS277" s="853">
        <f t="shared" si="79"/>
        <v>2.6733387000000004</v>
      </c>
      <c r="AT277" s="853">
        <f t="shared" si="83"/>
        <v>2.8257190059000004</v>
      </c>
      <c r="AU277" s="853">
        <f t="shared" si="83"/>
        <v>2.9867849892363001</v>
      </c>
      <c r="AV277" s="853">
        <f t="shared" si="83"/>
        <v>3.1570317336227691</v>
      </c>
      <c r="AW277" s="624">
        <f t="shared" si="80"/>
        <v>14.157774428759071</v>
      </c>
      <c r="AX277" s="719">
        <f t="shared" si="81"/>
        <v>21.315529100811609</v>
      </c>
      <c r="AY277" s="900">
        <v>0.3</v>
      </c>
      <c r="AZ277" s="839">
        <v>31.319999999999997</v>
      </c>
      <c r="BA277" s="839">
        <v>-21.47</v>
      </c>
      <c r="BB277" s="839">
        <v>4.47</v>
      </c>
      <c r="BC277" s="839">
        <v>6.3</v>
      </c>
      <c r="BE277" s="597">
        <v>2004</v>
      </c>
      <c r="BF277" s="865">
        <f t="shared" si="82"/>
        <v>1</v>
      </c>
      <c r="BG277" s="849">
        <v>1.2</v>
      </c>
    </row>
    <row r="278" spans="1:59" s="744" customFormat="1" ht="11.25" customHeight="1" x14ac:dyDescent="0.2">
      <c r="A278" s="726" t="s">
        <v>777</v>
      </c>
      <c r="B278" s="751" t="s">
        <v>778</v>
      </c>
      <c r="C278" s="898" t="s">
        <v>131</v>
      </c>
      <c r="D278" s="898" t="s">
        <v>4263</v>
      </c>
      <c r="E278" s="727">
        <v>17</v>
      </c>
      <c r="F278" s="1139">
        <v>218</v>
      </c>
      <c r="G278" s="1138" t="s">
        <v>37</v>
      </c>
      <c r="H278" s="1138" t="s">
        <v>37</v>
      </c>
      <c r="I278" s="728">
        <v>115.98</v>
      </c>
      <c r="J278" s="729">
        <f t="shared" si="69"/>
        <v>3.6040696671839969</v>
      </c>
      <c r="K278" s="730">
        <v>1.0449999999999999</v>
      </c>
      <c r="L278" s="731">
        <v>4</v>
      </c>
      <c r="M278" s="732">
        <f t="shared" si="70"/>
        <v>4.18</v>
      </c>
      <c r="N278" s="733" t="s">
        <v>488</v>
      </c>
      <c r="O278" s="734">
        <v>0.96750000000000003</v>
      </c>
      <c r="P278" s="1107">
        <v>43909</v>
      </c>
      <c r="Q278" s="1107">
        <v>43936</v>
      </c>
      <c r="R278" s="732">
        <f t="shared" si="71"/>
        <v>8.010335917312652</v>
      </c>
      <c r="S278" s="673">
        <f>IF(INDEX(Historical!$D$7:$D$1257,MATCH(B278,Historical!$B$7:$B$1281,0))=0,"n/a",(INDEX(Historical!$C$7:$C$1259,MATCH(B278,Historical!$B$7:$B$1281,0))/INDEX(Historical!$D$7:$D$1257,MATCH(B278,Historical!$B$7:$B$1281,0))-1)*100)</f>
        <v>8.0315997366688698</v>
      </c>
      <c r="T278" s="673">
        <f>IF(INDEX(Historical!$F$7:$F$1250,MATCH(B278,Historical!$B$7:$B$1281,0))=0,"n/a",((INDEX(Historical!$C$7:$C$1259,MATCH(B278,Historical!$B$7:$B$1281,0))/INDEX(Historical!$F$7:$F$1250,MATCH(B278,Historical!$B$7:$B$1281,0)))^(1/3)-1)*100)</f>
        <v>8.3806840859269371</v>
      </c>
      <c r="U278" s="673">
        <f>IF(INDEX(Historical!$H$7:$H$1250,MATCH(B278,Historical!$B$7:$B$1281,0))=0,"n/a",((INDEX(Historical!$C$7:$C$1259,MATCH(B278,Historical!$B$7:$B$1281,0))/INDEX(Historical!$H$7:$H$1250,MATCH(B278,Historical!$B$7:$B$1281,0)))^(1/5)-1)*100)</f>
        <v>8.2499991292480637</v>
      </c>
      <c r="V278" s="673">
        <f>IF(INDEX(Historical!$O$7:$O$1250,MATCH(B278,Historical!$B$7:$B$1281,0))=0,"n/a",((INDEX(Historical!$C$7:$C$1259,MATCH(B278,Historical!$B$7:$B$1281,0))/INDEX(Historical!$O$7:$O$1250,MATCH(B278,Historical!$B$7:$B$1281,0)))^(1/10)-1)*100)</f>
        <v>10.152003097263496</v>
      </c>
      <c r="W278" s="674">
        <f t="shared" si="72"/>
        <v>0.81264742043586224</v>
      </c>
      <c r="X278" s="675">
        <f t="shared" si="73"/>
        <v>1.5566036092920876</v>
      </c>
      <c r="Y278" s="751"/>
      <c r="Z278" s="729">
        <f t="shared" si="74"/>
        <v>66.666666666666657</v>
      </c>
      <c r="AA278" s="736">
        <f t="shared" si="75"/>
        <v>18.497607655502396</v>
      </c>
      <c r="AB278" s="731">
        <v>12</v>
      </c>
      <c r="AC278" s="737">
        <v>6.27</v>
      </c>
      <c r="AD278" s="737">
        <v>2.23</v>
      </c>
      <c r="AE278" s="737">
        <v>3.09</v>
      </c>
      <c r="AF278" s="737">
        <v>1.72</v>
      </c>
      <c r="AG278" s="737">
        <v>20</v>
      </c>
      <c r="AH278" s="737">
        <v>120</v>
      </c>
      <c r="AI278" s="737">
        <v>5.28</v>
      </c>
      <c r="AJ278" s="737">
        <v>5.3</v>
      </c>
      <c r="AK278" s="737">
        <v>8.5</v>
      </c>
      <c r="AL278" s="738">
        <v>34270</v>
      </c>
      <c r="AM278" s="739">
        <v>6.9999999999999993E-2</v>
      </c>
      <c r="AN278" s="737">
        <v>1.27</v>
      </c>
      <c r="AO278" s="740">
        <f t="shared" si="76"/>
        <v>-6.6435388590703361</v>
      </c>
      <c r="AP278" s="741">
        <f t="shared" si="77"/>
        <v>11.85406879643206</v>
      </c>
      <c r="AQ278" s="742">
        <f t="shared" si="78"/>
        <v>18.913386158841817</v>
      </c>
      <c r="AR278" s="624">
        <f>INDEX(Historical!$C$7:$C$1259,MATCH(B278,Historical!$B$7:$B$1281,0))*IF(AH278="n/a",1.03,IF(AH278&lt;0,1.01,IF(AH278&gt;10,1.1,(1+AH278/100))))</f>
        <v>4.5127500000000005</v>
      </c>
      <c r="AS278" s="736">
        <f t="shared" si="79"/>
        <v>4.7510232000000006</v>
      </c>
      <c r="AT278" s="736">
        <f t="shared" si="83"/>
        <v>5.1548601720000002</v>
      </c>
      <c r="AU278" s="736">
        <f t="shared" si="83"/>
        <v>5.5930232866200003</v>
      </c>
      <c r="AV278" s="736">
        <f t="shared" si="83"/>
        <v>6.0684302659827001</v>
      </c>
      <c r="AW278" s="729">
        <f t="shared" si="80"/>
        <v>26.080086924602703</v>
      </c>
      <c r="AX278" s="743">
        <f t="shared" si="81"/>
        <v>22.4867105747566</v>
      </c>
      <c r="AY278" s="901">
        <v>0.64</v>
      </c>
      <c r="AZ278" s="739">
        <v>31.8</v>
      </c>
      <c r="BA278" s="739">
        <v>-23.16</v>
      </c>
      <c r="BB278" s="739">
        <v>-6.77</v>
      </c>
      <c r="BC278" s="739">
        <v>-7.24</v>
      </c>
      <c r="BD278" s="875"/>
      <c r="BE278" s="597">
        <v>2004</v>
      </c>
      <c r="BF278" s="865">
        <f t="shared" si="82"/>
        <v>1</v>
      </c>
      <c r="BG278" s="793">
        <v>5.6000000000000005</v>
      </c>
    </row>
    <row r="279" spans="1:59" ht="11.25" customHeight="1" x14ac:dyDescent="0.2">
      <c r="A279" s="831" t="s">
        <v>1672</v>
      </c>
      <c r="B279" s="842" t="s">
        <v>1673</v>
      </c>
      <c r="C279" s="898" t="s">
        <v>4254</v>
      </c>
      <c r="D279" s="898" t="s">
        <v>4255</v>
      </c>
      <c r="E279" s="705">
        <v>11</v>
      </c>
      <c r="F279" s="1139">
        <v>365</v>
      </c>
      <c r="G279" s="1139" t="s">
        <v>106</v>
      </c>
      <c r="H279" s="1139" t="s">
        <v>106</v>
      </c>
      <c r="I279" s="841">
        <v>31.55</v>
      </c>
      <c r="J279" s="624">
        <f t="shared" si="69"/>
        <v>4.5958795562599049</v>
      </c>
      <c r="K279" s="844">
        <v>0.12083333333333333</v>
      </c>
      <c r="L279" s="854">
        <v>12</v>
      </c>
      <c r="M279" s="615">
        <f t="shared" si="70"/>
        <v>1.45</v>
      </c>
      <c r="N279" s="837" t="s">
        <v>1048</v>
      </c>
      <c r="O279" s="706">
        <v>0.12</v>
      </c>
      <c r="P279" s="606">
        <v>44252</v>
      </c>
      <c r="Q279" s="606">
        <v>44301</v>
      </c>
      <c r="R279" s="615">
        <f t="shared" si="71"/>
        <v>0.69444444444444886</v>
      </c>
      <c r="S279" s="673">
        <f>IF(INDEX(Historical!$D$7:$D$1257,MATCH(B279,Historical!$B$7:$B$1281,0))=0,"n/a",(INDEX(Historical!$C$7:$C$1259,MATCH(B279,Historical!$B$7:$B$1281,0))/INDEX(Historical!$D$7:$D$1257,MATCH(B279,Historical!$B$7:$B$1281,0))-1)*100)</f>
        <v>0.67855893669115375</v>
      </c>
      <c r="T279" s="673">
        <f>IF(INDEX(Historical!$F$7:$F$1250,MATCH(B279,Historical!$B$7:$B$1281,0))=0,"n/a",((INDEX(Historical!$C$7:$C$1259,MATCH(B279,Historical!$B$7:$B$1281,0))/INDEX(Historical!$F$7:$F$1250,MATCH(B279,Historical!$B$7:$B$1281,0)))^(1/3)-1)*100)</f>
        <v>0.8447432212985051</v>
      </c>
      <c r="U279" s="673">
        <f>IF(INDEX(Historical!$H$7:$H$1250,MATCH(B279,Historical!$B$7:$B$1281,0))=0,"n/a",((INDEX(Historical!$C$7:$C$1259,MATCH(B279,Historical!$B$7:$B$1281,0))/INDEX(Historical!$H$7:$H$1250,MATCH(B279,Historical!$B$7:$B$1281,0)))^(1/5)-1)*100)</f>
        <v>1.1384860585549328</v>
      </c>
      <c r="V279" s="673" t="str">
        <f>IF(INDEX(Historical!$O$7:$O$1250,MATCH(B279,Historical!$B$7:$B$1281,0))=0,"n/a",((INDEX(Historical!$C$7:$C$1259,MATCH(B279,Historical!$B$7:$B$1281,0))/INDEX(Historical!$O$7:$O$1250,MATCH(B279,Historical!$B$7:$B$1281,0)))^(1/10)-1)*100)</f>
        <v>n/a</v>
      </c>
      <c r="W279" s="674" t="str">
        <f t="shared" si="72"/>
        <v>n/a</v>
      </c>
      <c r="X279" s="675">
        <f t="shared" si="73"/>
        <v>3.3883513647468236E-2</v>
      </c>
      <c r="Y279" s="843"/>
      <c r="Z279" s="624">
        <f t="shared" si="74"/>
        <v>109.84848484848484</v>
      </c>
      <c r="AA279" s="853">
        <f t="shared" si="75"/>
        <v>23.901515151515152</v>
      </c>
      <c r="AB279" s="854">
        <v>12</v>
      </c>
      <c r="AC279" s="833">
        <v>1.32</v>
      </c>
      <c r="AD279" s="833">
        <v>3.46</v>
      </c>
      <c r="AE279" s="833">
        <v>10.39</v>
      </c>
      <c r="AF279" s="833">
        <v>1.81</v>
      </c>
      <c r="AG279" s="833">
        <v>8.1</v>
      </c>
      <c r="AH279" s="834">
        <v>278.2</v>
      </c>
      <c r="AI279" s="834">
        <v>13.65</v>
      </c>
      <c r="AJ279" s="833">
        <v>33.6</v>
      </c>
      <c r="AK279" s="833">
        <v>7.0000000000000009</v>
      </c>
      <c r="AL279" s="845">
        <v>5020</v>
      </c>
      <c r="AM279" s="839">
        <v>0.2</v>
      </c>
      <c r="AN279" s="833">
        <v>0.64</v>
      </c>
      <c r="AO279" s="711">
        <f t="shared" si="76"/>
        <v>-18.167149536700315</v>
      </c>
      <c r="AP279" s="712">
        <f t="shared" si="77"/>
        <v>5.7343656148148376</v>
      </c>
      <c r="AQ279" s="855">
        <f t="shared" si="78"/>
        <v>38.663048709600623</v>
      </c>
      <c r="AR279" s="624">
        <f>INDEX(Historical!$C$7:$C$1259,MATCH(B279,Historical!$B$7:$B$1281,0))*IF(AH279="n/a",1.03,IF(AH279&lt;0,1.01,IF(AH279&gt;10,1.1,(1+AH279/100))))</f>
        <v>1.5831200000000001</v>
      </c>
      <c r="AS279" s="853">
        <f t="shared" si="79"/>
        <v>1.7414320000000003</v>
      </c>
      <c r="AT279" s="853">
        <f t="shared" si="83"/>
        <v>1.8633322400000005</v>
      </c>
      <c r="AU279" s="853">
        <f t="shared" si="83"/>
        <v>1.9937654968000007</v>
      </c>
      <c r="AV279" s="853">
        <f t="shared" si="83"/>
        <v>2.1333290815760009</v>
      </c>
      <c r="AW279" s="624">
        <f t="shared" si="80"/>
        <v>9.3149788183760016</v>
      </c>
      <c r="AX279" s="719">
        <f t="shared" si="81"/>
        <v>29.524497047150561</v>
      </c>
      <c r="AY279" s="900">
        <v>0.92</v>
      </c>
      <c r="AZ279" s="839">
        <v>79.86999999999999</v>
      </c>
      <c r="BA279" s="839">
        <v>-8.5500000000000007</v>
      </c>
      <c r="BB279" s="839">
        <v>1.49</v>
      </c>
      <c r="BC279" s="839">
        <v>3.02</v>
      </c>
      <c r="BE279" s="597">
        <v>2011</v>
      </c>
      <c r="BF279" s="865">
        <f t="shared" si="82"/>
        <v>0</v>
      </c>
      <c r="BG279" s="849">
        <v>4.3999999999999995</v>
      </c>
    </row>
    <row r="280" spans="1:59" ht="11.25" customHeight="1" x14ac:dyDescent="0.2">
      <c r="A280" s="838" t="s">
        <v>799</v>
      </c>
      <c r="B280" s="842" t="s">
        <v>800</v>
      </c>
      <c r="C280" s="898" t="s">
        <v>153</v>
      </c>
      <c r="D280" s="898" t="s">
        <v>4259</v>
      </c>
      <c r="E280" s="705">
        <v>16</v>
      </c>
      <c r="F280" s="1139">
        <v>242</v>
      </c>
      <c r="G280" s="1139" t="s">
        <v>106</v>
      </c>
      <c r="H280" s="1139" t="s">
        <v>106</v>
      </c>
      <c r="I280" s="841">
        <v>174.8</v>
      </c>
      <c r="J280" s="624">
        <f t="shared" si="69"/>
        <v>0.91533180778032042</v>
      </c>
      <c r="K280" s="844">
        <v>0.4</v>
      </c>
      <c r="L280" s="854">
        <v>4</v>
      </c>
      <c r="M280" s="615">
        <f t="shared" si="70"/>
        <v>1.6</v>
      </c>
      <c r="N280" s="837" t="s">
        <v>287</v>
      </c>
      <c r="O280" s="706">
        <v>0.37</v>
      </c>
      <c r="P280" s="606">
        <v>44069</v>
      </c>
      <c r="Q280" s="606">
        <v>44098</v>
      </c>
      <c r="R280" s="615">
        <f t="shared" si="71"/>
        <v>8.1081081081081159</v>
      </c>
      <c r="S280" s="673">
        <f>IF(INDEX(Historical!$D$7:$D$1257,MATCH(B280,Historical!$B$7:$B$1281,0))=0,"n/a",(INDEX(Historical!$C$7:$C$1259,MATCH(B280,Historical!$B$7:$B$1281,0))/INDEX(Historical!$D$7:$D$1257,MATCH(B280,Historical!$B$7:$B$1281,0))-1)*100)</f>
        <v>8.4507042253521227</v>
      </c>
      <c r="T280" s="673">
        <f>IF(INDEX(Historical!$F$7:$F$1250,MATCH(B280,Historical!$B$7:$B$1281,0))=0,"n/a",((INDEX(Historical!$C$7:$C$1259,MATCH(B280,Historical!$B$7:$B$1281,0))/INDEX(Historical!$F$7:$F$1250,MATCH(B280,Historical!$B$7:$B$1281,0)))^(1/3)-1)*100)</f>
        <v>9.2813969149440965</v>
      </c>
      <c r="U280" s="673">
        <f>IF(INDEX(Historical!$H$7:$H$1250,MATCH(B280,Historical!$B$7:$B$1281,0))=0,"n/a",((INDEX(Historical!$C$7:$C$1259,MATCH(B280,Historical!$B$7:$B$1281,0))/INDEX(Historical!$H$7:$H$1250,MATCH(B280,Historical!$B$7:$B$1281,0)))^(1/5)-1)*100)</f>
        <v>9.913211517808417</v>
      </c>
      <c r="V280" s="673">
        <f>IF(INDEX(Historical!$O$7:$O$1250,MATCH(B280,Historical!$B$7:$B$1281,0))=0,"n/a",((INDEX(Historical!$C$7:$C$1259,MATCH(B280,Historical!$B$7:$B$1281,0))/INDEX(Historical!$O$7:$O$1250,MATCH(B280,Historical!$B$7:$B$1281,0)))^(1/10)-1)*100)</f>
        <v>11.468392387883863</v>
      </c>
      <c r="W280" s="674">
        <f t="shared" si="72"/>
        <v>0.86439416986477846</v>
      </c>
      <c r="X280" s="675">
        <f t="shared" si="73"/>
        <v>0.6119266369017542</v>
      </c>
      <c r="Y280" s="842" t="s">
        <v>727</v>
      </c>
      <c r="Z280" s="624">
        <f t="shared" si="74"/>
        <v>31.809145129224653</v>
      </c>
      <c r="AA280" s="853">
        <f t="shared" si="75"/>
        <v>34.751491053677931</v>
      </c>
      <c r="AB280" s="854">
        <v>3</v>
      </c>
      <c r="AC280" s="833">
        <v>5.03</v>
      </c>
      <c r="AD280" s="833">
        <v>3.44</v>
      </c>
      <c r="AE280" s="833">
        <v>4.91</v>
      </c>
      <c r="AF280" s="833">
        <v>3.82</v>
      </c>
      <c r="AG280" s="833">
        <v>12</v>
      </c>
      <c r="AH280" s="833">
        <v>33.800000000000004</v>
      </c>
      <c r="AI280" s="833">
        <v>11.57</v>
      </c>
      <c r="AJ280" s="833">
        <v>16.2</v>
      </c>
      <c r="AK280" s="833">
        <v>10</v>
      </c>
      <c r="AL280" s="845">
        <v>15020</v>
      </c>
      <c r="AM280" s="839">
        <v>0.3</v>
      </c>
      <c r="AN280" s="833">
        <v>0</v>
      </c>
      <c r="AO280" s="711">
        <f t="shared" si="76"/>
        <v>-23.922947728089191</v>
      </c>
      <c r="AP280" s="712">
        <f t="shared" si="77"/>
        <v>10.828543325588738</v>
      </c>
      <c r="AQ280" s="855">
        <f t="shared" si="78"/>
        <v>142.89979262152048</v>
      </c>
      <c r="AR280" s="624">
        <f>INDEX(Historical!$C$7:$C$1259,MATCH(B280,Historical!$B$7:$B$1281,0))*IF(AH280="n/a",1.03,IF(AH280&lt;0,1.01,IF(AH280&gt;10,1.1,(1+AH280/100))))</f>
        <v>1.6940000000000002</v>
      </c>
      <c r="AS280" s="853">
        <f t="shared" si="79"/>
        <v>1.8634000000000004</v>
      </c>
      <c r="AT280" s="853">
        <f t="shared" si="83"/>
        <v>2.0497400000000008</v>
      </c>
      <c r="AU280" s="853">
        <f t="shared" si="83"/>
        <v>2.2547140000000012</v>
      </c>
      <c r="AV280" s="853">
        <f t="shared" si="83"/>
        <v>2.4801854000000016</v>
      </c>
      <c r="AW280" s="624">
        <f t="shared" si="80"/>
        <v>10.342039400000004</v>
      </c>
      <c r="AX280" s="719">
        <f t="shared" si="81"/>
        <v>5.9164985125858145</v>
      </c>
      <c r="AY280" s="900">
        <v>0.52</v>
      </c>
      <c r="AZ280" s="839">
        <v>65.39</v>
      </c>
      <c r="BA280" s="839">
        <v>-14.27</v>
      </c>
      <c r="BB280" s="839">
        <v>-6.2600000000000007</v>
      </c>
      <c r="BC280" s="839">
        <v>1.1599999999999999</v>
      </c>
      <c r="BE280" s="597">
        <v>2005</v>
      </c>
      <c r="BF280" s="865">
        <f t="shared" si="82"/>
        <v>1</v>
      </c>
      <c r="BG280" s="849">
        <v>7.6</v>
      </c>
    </row>
    <row r="281" spans="1:59" ht="11.25" customHeight="1" x14ac:dyDescent="0.2">
      <c r="A281" s="848" t="s">
        <v>1684</v>
      </c>
      <c r="B281" s="842" t="s">
        <v>1685</v>
      </c>
      <c r="C281" s="898" t="s">
        <v>123</v>
      </c>
      <c r="D281" s="898" t="s">
        <v>4290</v>
      </c>
      <c r="E281" s="705">
        <v>11</v>
      </c>
      <c r="F281" s="1139">
        <v>379</v>
      </c>
      <c r="G281" s="1139" t="s">
        <v>37</v>
      </c>
      <c r="H281" s="1139" t="s">
        <v>115</v>
      </c>
      <c r="I281" s="841">
        <v>41.58</v>
      </c>
      <c r="J281" s="624">
        <f t="shared" si="69"/>
        <v>2.5012025012025014</v>
      </c>
      <c r="K281" s="844">
        <v>0.26</v>
      </c>
      <c r="L281" s="854">
        <v>4</v>
      </c>
      <c r="M281" s="615">
        <f t="shared" si="70"/>
        <v>1.04</v>
      </c>
      <c r="N281" s="837" t="s">
        <v>239</v>
      </c>
      <c r="O281" s="706">
        <v>0.25</v>
      </c>
      <c r="P281" s="606">
        <v>44285</v>
      </c>
      <c r="Q281" s="606">
        <v>44302</v>
      </c>
      <c r="R281" s="615">
        <f t="shared" si="71"/>
        <v>4.0000000000000036</v>
      </c>
      <c r="S281" s="673">
        <f>IF(INDEX(Historical!$D$7:$D$1257,MATCH(B281,Historical!$B$7:$B$1281,0))=0,"n/a",(INDEX(Historical!$C$7:$C$1259,MATCH(B281,Historical!$B$7:$B$1281,0))/INDEX(Historical!$D$7:$D$1257,MATCH(B281,Historical!$B$7:$B$1281,0))-1)*100)</f>
        <v>9.0909090909090828</v>
      </c>
      <c r="T281" s="673">
        <f>IF(INDEX(Historical!$F$7:$F$1250,MATCH(B281,Historical!$B$7:$B$1281,0))=0,"n/a",((INDEX(Historical!$C$7:$C$1259,MATCH(B281,Historical!$B$7:$B$1281,0))/INDEX(Historical!$F$7:$F$1250,MATCH(B281,Historical!$B$7:$B$1281,0)))^(1/3)-1)*100)</f>
        <v>17.840146380897437</v>
      </c>
      <c r="U281" s="673">
        <f>IF(INDEX(Historical!$H$7:$H$1250,MATCH(B281,Historical!$B$7:$B$1281,0))=0,"n/a",((INDEX(Historical!$C$7:$C$1259,MATCH(B281,Historical!$B$7:$B$1281,0))/INDEX(Historical!$H$7:$H$1250,MATCH(B281,Historical!$B$7:$B$1281,0)))^(1/5)-1)*100)</f>
        <v>13.418146614147307</v>
      </c>
      <c r="V281" s="673">
        <f>IF(INDEX(Historical!$O$7:$O$1250,MATCH(B281,Historical!$B$7:$B$1281,0))=0,"n/a",((INDEX(Historical!$C$7:$C$1259,MATCH(B281,Historical!$B$7:$B$1281,0))/INDEX(Historical!$O$7:$O$1250,MATCH(B281,Historical!$B$7:$B$1281,0)))^(1/10)-1)*100)</f>
        <v>12.681181999924206</v>
      </c>
      <c r="W281" s="674">
        <f t="shared" si="72"/>
        <v>1.0581148203872088</v>
      </c>
      <c r="X281" s="675">
        <f t="shared" si="73"/>
        <v>0.37797596096189601</v>
      </c>
      <c r="Y281" s="637"/>
      <c r="Z281" s="624">
        <f t="shared" si="74"/>
        <v>40.154440154440159</v>
      </c>
      <c r="AA281" s="853">
        <f t="shared" si="75"/>
        <v>16.054054054054053</v>
      </c>
      <c r="AB281" s="854">
        <v>12</v>
      </c>
      <c r="AC281" s="833">
        <v>2.59</v>
      </c>
      <c r="AD281" s="833">
        <v>4.63</v>
      </c>
      <c r="AE281" s="833">
        <v>0.9</v>
      </c>
      <c r="AF281" s="833">
        <v>2.11</v>
      </c>
      <c r="AG281" s="833">
        <v>12.9</v>
      </c>
      <c r="AH281" s="834">
        <v>-43.2</v>
      </c>
      <c r="AI281" s="834">
        <v>-31.44</v>
      </c>
      <c r="AJ281" s="833">
        <v>35.5</v>
      </c>
      <c r="AK281" s="833">
        <v>3.51</v>
      </c>
      <c r="AL281" s="845">
        <v>8600</v>
      </c>
      <c r="AM281" s="839">
        <v>5.0999999999999996</v>
      </c>
      <c r="AN281" s="833">
        <v>0.65</v>
      </c>
      <c r="AO281" s="711">
        <f t="shared" si="76"/>
        <v>-0.13470493870424427</v>
      </c>
      <c r="AP281" s="712">
        <f t="shared" si="77"/>
        <v>15.919349115349808</v>
      </c>
      <c r="AQ281" s="855">
        <f t="shared" si="78"/>
        <v>22.699368927208141</v>
      </c>
      <c r="AR281" s="624">
        <f>INDEX(Historical!$C$7:$C$1259,MATCH(B281,Historical!$B$7:$B$1281,0))*IF(AH281="n/a",1.03,IF(AH281&lt;0,1.01,IF(AH281&gt;10,1.1,(1+AH281/100))))</f>
        <v>0.99990000000000001</v>
      </c>
      <c r="AS281" s="853">
        <f t="shared" si="79"/>
        <v>1.0098990000000001</v>
      </c>
      <c r="AT281" s="853">
        <f t="shared" si="83"/>
        <v>1.0453464549</v>
      </c>
      <c r="AU281" s="853">
        <f t="shared" si="83"/>
        <v>1.0820381154669898</v>
      </c>
      <c r="AV281" s="853">
        <f t="shared" si="83"/>
        <v>1.1200176533198811</v>
      </c>
      <c r="AW281" s="624">
        <f t="shared" si="80"/>
        <v>5.2572012236868702</v>
      </c>
      <c r="AX281" s="719">
        <f t="shared" si="81"/>
        <v>12.64358158654851</v>
      </c>
      <c r="AY281" s="900">
        <v>1.51</v>
      </c>
      <c r="AZ281" s="839">
        <v>177.57</v>
      </c>
      <c r="BA281" s="839">
        <v>-6.7100000000000009</v>
      </c>
      <c r="BB281" s="839">
        <v>8.129999999999999</v>
      </c>
      <c r="BC281" s="839">
        <v>29.549999999999997</v>
      </c>
      <c r="BE281" s="597">
        <v>2011</v>
      </c>
      <c r="BF281" s="865">
        <f t="shared" si="82"/>
        <v>0</v>
      </c>
      <c r="BG281" s="849">
        <v>6.4</v>
      </c>
    </row>
    <row r="282" spans="1:59" ht="11.25" customHeight="1" x14ac:dyDescent="0.2">
      <c r="A282" s="831" t="s">
        <v>1682</v>
      </c>
      <c r="B282" s="842" t="s">
        <v>1683</v>
      </c>
      <c r="C282" s="898" t="s">
        <v>108</v>
      </c>
      <c r="D282" s="898" t="s">
        <v>4269</v>
      </c>
      <c r="E282" s="705">
        <v>10</v>
      </c>
      <c r="F282" s="1139">
        <v>398</v>
      </c>
      <c r="G282" s="1139" t="s">
        <v>115</v>
      </c>
      <c r="H282" s="1139" t="s">
        <v>115</v>
      </c>
      <c r="I282" s="841">
        <v>72.77</v>
      </c>
      <c r="J282" s="624">
        <f t="shared" si="69"/>
        <v>2.8583207365672667</v>
      </c>
      <c r="K282" s="844">
        <v>0.52</v>
      </c>
      <c r="L282" s="854">
        <v>4</v>
      </c>
      <c r="M282" s="615">
        <f t="shared" si="70"/>
        <v>2.08</v>
      </c>
      <c r="N282" s="837" t="s">
        <v>218</v>
      </c>
      <c r="O282" s="706">
        <v>0.47</v>
      </c>
      <c r="P282" s="904">
        <v>43738</v>
      </c>
      <c r="Q282" s="904">
        <v>43753</v>
      </c>
      <c r="R282" s="615">
        <f t="shared" si="71"/>
        <v>10.638297872340436</v>
      </c>
      <c r="S282" s="673">
        <f>IF(INDEX(Historical!$D$7:$D$1257,MATCH(B282,Historical!$B$7:$B$1281,0))=0,"n/a",(INDEX(Historical!$C$7:$C$1259,MATCH(B282,Historical!$B$7:$B$1281,0))/INDEX(Historical!$D$7:$D$1257,MATCH(B282,Historical!$B$7:$B$1281,0))-1)*100)</f>
        <v>7.7720207253886064</v>
      </c>
      <c r="T282" s="673">
        <f>IF(INDEX(Historical!$F$7:$F$1250,MATCH(B282,Historical!$B$7:$B$1281,0))=0,"n/a",((INDEX(Historical!$C$7:$C$1259,MATCH(B282,Historical!$B$7:$B$1281,0))/INDEX(Historical!$F$7:$F$1250,MATCH(B282,Historical!$B$7:$B$1281,0)))^(1/3)-1)*100)</f>
        <v>10.064241629820891</v>
      </c>
      <c r="U282" s="673">
        <f>IF(INDEX(Historical!$H$7:$H$1250,MATCH(B282,Historical!$B$7:$B$1281,0))=0,"n/a",((INDEX(Historical!$C$7:$C$1259,MATCH(B282,Historical!$B$7:$B$1281,0))/INDEX(Historical!$H$7:$H$1250,MATCH(B282,Historical!$B$7:$B$1281,0)))^(1/5)-1)*100)</f>
        <v>10.197228772148016</v>
      </c>
      <c r="V282" s="673">
        <f>IF(INDEX(Historical!$O$7:$O$1250,MATCH(B282,Historical!$B$7:$B$1281,0))=0,"n/a",((INDEX(Historical!$C$7:$C$1259,MATCH(B282,Historical!$B$7:$B$1281,0))/INDEX(Historical!$O$7:$O$1250,MATCH(B282,Historical!$B$7:$B$1281,0)))^(1/10)-1)*100)</f>
        <v>48.456881802190651</v>
      </c>
      <c r="W282" s="674">
        <f t="shared" si="72"/>
        <v>0.21043922747185553</v>
      </c>
      <c r="X282" s="675">
        <f t="shared" si="73"/>
        <v>1.4162817739094469</v>
      </c>
      <c r="Y282" s="646" t="s">
        <v>4580</v>
      </c>
      <c r="Z282" s="624">
        <f t="shared" si="74"/>
        <v>32.911392405063289</v>
      </c>
      <c r="AA282" s="853">
        <f t="shared" si="75"/>
        <v>11.514240506329113</v>
      </c>
      <c r="AB282" s="854">
        <v>12</v>
      </c>
      <c r="AC282" s="833">
        <v>6.32</v>
      </c>
      <c r="AD282" s="833">
        <v>0.77</v>
      </c>
      <c r="AE282" s="833">
        <v>10.56</v>
      </c>
      <c r="AF282" s="833">
        <v>1.1000000000000001</v>
      </c>
      <c r="AG282" s="833">
        <v>10</v>
      </c>
      <c r="AH282" s="833">
        <v>17.599999999999998</v>
      </c>
      <c r="AI282" s="833">
        <v>15.740000000000002</v>
      </c>
      <c r="AJ282" s="833">
        <v>7.1999999999999993</v>
      </c>
      <c r="AK282" s="833">
        <v>15.22</v>
      </c>
      <c r="AL282" s="845">
        <v>27240</v>
      </c>
      <c r="AM282" s="839">
        <v>0.1</v>
      </c>
      <c r="AN282" s="833">
        <v>0.89</v>
      </c>
      <c r="AO282" s="711">
        <f t="shared" si="76"/>
        <v>1.5413090023861695</v>
      </c>
      <c r="AP282" s="712">
        <f t="shared" si="77"/>
        <v>13.055549508715282</v>
      </c>
      <c r="AQ282" s="855">
        <f t="shared" si="78"/>
        <v>-24.972110202014353</v>
      </c>
      <c r="AR282" s="624">
        <f>INDEX(Historical!$C$7:$C$1259,MATCH(B282,Historical!$B$7:$B$1281,0))*IF(AH282="n/a",1.03,IF(AH282&lt;0,1.01,IF(AH282&gt;10,1.1,(1+AH282/100))))</f>
        <v>2.2880000000000003</v>
      </c>
      <c r="AS282" s="853">
        <f t="shared" si="79"/>
        <v>2.5168000000000004</v>
      </c>
      <c r="AT282" s="853">
        <f t="shared" si="83"/>
        <v>2.7684800000000007</v>
      </c>
      <c r="AU282" s="853">
        <f t="shared" si="83"/>
        <v>3.0453280000000009</v>
      </c>
      <c r="AV282" s="853">
        <f t="shared" si="83"/>
        <v>3.3498608000000014</v>
      </c>
      <c r="AW282" s="624">
        <f t="shared" si="80"/>
        <v>13.968468800000004</v>
      </c>
      <c r="AX282" s="719">
        <f t="shared" si="81"/>
        <v>19.195367321698509</v>
      </c>
      <c r="AY282" s="900">
        <v>1.58</v>
      </c>
      <c r="AZ282" s="839">
        <v>72.850000000000009</v>
      </c>
      <c r="BA282" s="839">
        <v>-10.25</v>
      </c>
      <c r="BB282" s="839">
        <v>-1.39</v>
      </c>
      <c r="BC282" s="839">
        <v>8.32</v>
      </c>
      <c r="BE282" s="597">
        <v>2011</v>
      </c>
      <c r="BF282" s="865">
        <f t="shared" si="82"/>
        <v>0</v>
      </c>
      <c r="BG282" s="849">
        <v>0.70000000000000007</v>
      </c>
    </row>
    <row r="283" spans="1:59" ht="11.25" customHeight="1" x14ac:dyDescent="0.2">
      <c r="A283" s="838" t="s">
        <v>792</v>
      </c>
      <c r="B283" s="842" t="s">
        <v>793</v>
      </c>
      <c r="C283" s="898" t="s">
        <v>131</v>
      </c>
      <c r="D283" s="898" t="s">
        <v>4274</v>
      </c>
      <c r="E283" s="705">
        <v>15</v>
      </c>
      <c r="F283" s="1139">
        <v>261</v>
      </c>
      <c r="G283" s="1139" t="s">
        <v>37</v>
      </c>
      <c r="H283" s="1139" t="s">
        <v>37</v>
      </c>
      <c r="I283" s="841">
        <v>62.35</v>
      </c>
      <c r="J283" s="624">
        <f t="shared" si="69"/>
        <v>3.8171611868484363</v>
      </c>
      <c r="K283" s="844">
        <v>0.59499999999999997</v>
      </c>
      <c r="L283" s="854">
        <v>4</v>
      </c>
      <c r="M283" s="615">
        <f t="shared" si="70"/>
        <v>2.38</v>
      </c>
      <c r="N283" s="837" t="s">
        <v>119</v>
      </c>
      <c r="O283" s="706">
        <v>0.56999999999999995</v>
      </c>
      <c r="P283" s="606">
        <v>44330</v>
      </c>
      <c r="Q283" s="606">
        <v>44348</v>
      </c>
      <c r="R283" s="615">
        <f t="shared" si="71"/>
        <v>4.3859649122807065</v>
      </c>
      <c r="S283" s="673">
        <f>IF(INDEX(Historical!$D$7:$D$1257,MATCH(B283,Historical!$B$7:$B$1281,0))=0,"n/a",(INDEX(Historical!$C$7:$C$1259,MATCH(B283,Historical!$B$7:$B$1281,0))/INDEX(Historical!$D$7:$D$1257,MATCH(B283,Historical!$B$7:$B$1281,0))-1)*100)</f>
        <v>4.6403712296983812</v>
      </c>
      <c r="T283" s="673">
        <f>IF(INDEX(Historical!$F$7:$F$1250,MATCH(B283,Historical!$B$7:$B$1281,0))=0,"n/a",((INDEX(Historical!$C$7:$C$1259,MATCH(B283,Historical!$B$7:$B$1281,0))/INDEX(Historical!$F$7:$F$1250,MATCH(B283,Historical!$B$7:$B$1281,0)))^(1/3)-1)*100)</f>
        <v>5.2337852676113572</v>
      </c>
      <c r="U283" s="673">
        <f>IF(INDEX(Historical!$H$7:$H$1250,MATCH(B283,Historical!$B$7:$B$1281,0))=0,"n/a",((INDEX(Historical!$C$7:$C$1259,MATCH(B283,Historical!$B$7:$B$1281,0))/INDEX(Historical!$H$7:$H$1250,MATCH(B283,Historical!$B$7:$B$1281,0)))^(1/5)-1)*100)</f>
        <v>7.3736933472757782</v>
      </c>
      <c r="V283" s="673">
        <f>IF(INDEX(Historical!$O$7:$O$1250,MATCH(B283,Historical!$B$7:$B$1281,0))=0,"n/a",((INDEX(Historical!$C$7:$C$1259,MATCH(B283,Historical!$B$7:$B$1281,0))/INDEX(Historical!$O$7:$O$1250,MATCH(B283,Historical!$B$7:$B$1281,0)))^(1/10)-1)*100)</f>
        <v>8.6077819036775018</v>
      </c>
      <c r="W283" s="674">
        <f t="shared" si="72"/>
        <v>0.85663106126393795</v>
      </c>
      <c r="X283" s="675">
        <f t="shared" si="73"/>
        <v>1.3167309548706745</v>
      </c>
      <c r="Y283" s="637"/>
      <c r="Z283" s="624">
        <f t="shared" si="74"/>
        <v>59.798994974874361</v>
      </c>
      <c r="AA283" s="853">
        <f t="shared" si="75"/>
        <v>15.665829145728644</v>
      </c>
      <c r="AB283" s="854">
        <v>12</v>
      </c>
      <c r="AC283" s="833">
        <v>3.98</v>
      </c>
      <c r="AD283" s="833">
        <v>4.0199999999999996</v>
      </c>
      <c r="AE283" s="833">
        <v>1.1200000000000001</v>
      </c>
      <c r="AF283" s="833">
        <v>1.38</v>
      </c>
      <c r="AG283" s="833">
        <v>8.6</v>
      </c>
      <c r="AH283" s="833">
        <v>15.8</v>
      </c>
      <c r="AI283" s="833">
        <v>6.4600000000000009</v>
      </c>
      <c r="AJ283" s="833">
        <v>5.6000000000000005</v>
      </c>
      <c r="AK283" s="833">
        <v>4</v>
      </c>
      <c r="AL283" s="845">
        <v>3620</v>
      </c>
      <c r="AM283" s="839">
        <v>0.70000000000000007</v>
      </c>
      <c r="AN283" s="833">
        <v>1.06</v>
      </c>
      <c r="AO283" s="711">
        <f t="shared" si="76"/>
        <v>-4.4749746116044289</v>
      </c>
      <c r="AP283" s="712">
        <f t="shared" si="77"/>
        <v>11.190854534124215</v>
      </c>
      <c r="AQ283" s="855">
        <f t="shared" si="78"/>
        <v>-1.9776800448987886</v>
      </c>
      <c r="AR283" s="624">
        <f>INDEX(Historical!$C$7:$C$1259,MATCH(B283,Historical!$B$7:$B$1281,0))*IF(AH283="n/a",1.03,IF(AH283&lt;0,1.01,IF(AH283&gt;10,1.1,(1+AH283/100))))</f>
        <v>2.4805000000000001</v>
      </c>
      <c r="AS283" s="853">
        <f t="shared" si="79"/>
        <v>2.6407403</v>
      </c>
      <c r="AT283" s="853">
        <f t="shared" si="83"/>
        <v>2.746369912</v>
      </c>
      <c r="AU283" s="853">
        <f t="shared" si="83"/>
        <v>2.8562247084800001</v>
      </c>
      <c r="AV283" s="853">
        <f t="shared" si="83"/>
        <v>2.9704736968192003</v>
      </c>
      <c r="AW283" s="624">
        <f t="shared" si="80"/>
        <v>13.694308617299201</v>
      </c>
      <c r="AX283" s="719">
        <f t="shared" si="81"/>
        <v>21.963606443142265</v>
      </c>
      <c r="AY283" s="900">
        <v>0.17</v>
      </c>
      <c r="AZ283" s="839">
        <v>36.49</v>
      </c>
      <c r="BA283" s="839">
        <v>-23.61</v>
      </c>
      <c r="BB283" s="839">
        <v>2.02</v>
      </c>
      <c r="BC283" s="839">
        <v>-5.81</v>
      </c>
      <c r="BE283" s="597">
        <v>2007</v>
      </c>
      <c r="BF283" s="865">
        <f t="shared" si="82"/>
        <v>1</v>
      </c>
      <c r="BG283" s="849">
        <v>2.7</v>
      </c>
    </row>
    <row r="284" spans="1:59" ht="11.25" customHeight="1" x14ac:dyDescent="0.2">
      <c r="A284" s="838" t="s">
        <v>1676</v>
      </c>
      <c r="B284" s="842" t="s">
        <v>1677</v>
      </c>
      <c r="C284" s="898" t="s">
        <v>112</v>
      </c>
      <c r="D284" s="898" t="s">
        <v>211</v>
      </c>
      <c r="E284" s="705">
        <v>10</v>
      </c>
      <c r="F284" s="1139">
        <v>427</v>
      </c>
      <c r="G284" s="1139" t="s">
        <v>106</v>
      </c>
      <c r="H284" s="1139" t="s">
        <v>106</v>
      </c>
      <c r="I284" s="841">
        <v>98.06</v>
      </c>
      <c r="J284" s="624">
        <f t="shared" si="69"/>
        <v>0.97899245359983678</v>
      </c>
      <c r="K284" s="844">
        <v>0.24</v>
      </c>
      <c r="L284" s="854">
        <v>4</v>
      </c>
      <c r="M284" s="615">
        <f t="shared" si="70"/>
        <v>0.96</v>
      </c>
      <c r="N284" s="837" t="s">
        <v>512</v>
      </c>
      <c r="O284" s="706">
        <v>0.22</v>
      </c>
      <c r="P284" s="606">
        <v>44144</v>
      </c>
      <c r="Q284" s="606">
        <v>44160</v>
      </c>
      <c r="R284" s="615">
        <f t="shared" si="71"/>
        <v>9.0909090909090864</v>
      </c>
      <c r="S284" s="673">
        <f>IF(INDEX(Historical!$D$7:$D$1257,MATCH(B284,Historical!$B$7:$B$1281,0))=0,"n/a",(INDEX(Historical!$C$7:$C$1259,MATCH(B284,Historical!$B$7:$B$1281,0))/INDEX(Historical!$D$7:$D$1257,MATCH(B284,Historical!$B$7:$B$1281,0))-1)*100)</f>
        <v>9.7560975609756184</v>
      </c>
      <c r="T284" s="673">
        <f>IF(INDEX(Historical!$F$7:$F$1250,MATCH(B284,Historical!$B$7:$B$1281,0))=0,"n/a",((INDEX(Historical!$C$7:$C$1259,MATCH(B284,Historical!$B$7:$B$1281,0))/INDEX(Historical!$F$7:$F$1250,MATCH(B284,Historical!$B$7:$B$1281,0)))^(1/3)-1)*100)</f>
        <v>10.891823393038823</v>
      </c>
      <c r="U284" s="673">
        <f>IF(INDEX(Historical!$H$7:$H$1250,MATCH(B284,Historical!$B$7:$B$1281,0))=0,"n/a",((INDEX(Historical!$C$7:$C$1259,MATCH(B284,Historical!$B$7:$B$1281,0))/INDEX(Historical!$H$7:$H$1250,MATCH(B284,Historical!$B$7:$B$1281,0)))^(1/5)-1)*100)</f>
        <v>12.474611314209483</v>
      </c>
      <c r="V284" s="673">
        <f>IF(INDEX(Historical!$O$7:$O$1250,MATCH(B284,Historical!$B$7:$B$1281,0))=0,"n/a",((INDEX(Historical!$C$7:$C$1259,MATCH(B284,Historical!$B$7:$B$1281,0))/INDEX(Historical!$O$7:$O$1250,MATCH(B284,Historical!$B$7:$B$1281,0)))^(1/10)-1)*100)</f>
        <v>15.66509568920158</v>
      </c>
      <c r="W284" s="674">
        <f t="shared" si="72"/>
        <v>0.79633163829370068</v>
      </c>
      <c r="X284" s="675" t="str">
        <f t="shared" si="73"/>
        <v>n/a</v>
      </c>
      <c r="Y284" s="843"/>
      <c r="Z284" s="624">
        <f t="shared" si="74"/>
        <v>29.179331306990878</v>
      </c>
      <c r="AA284" s="853">
        <f t="shared" si="75"/>
        <v>29.805471124620063</v>
      </c>
      <c r="AB284" s="854">
        <v>6</v>
      </c>
      <c r="AC284" s="833">
        <v>3.29</v>
      </c>
      <c r="AD284" s="833">
        <v>2.98</v>
      </c>
      <c r="AE284" s="833">
        <v>1.96</v>
      </c>
      <c r="AF284" s="833">
        <v>2.4</v>
      </c>
      <c r="AG284" s="833">
        <v>3.5000000000000004</v>
      </c>
      <c r="AH284" s="833">
        <v>-15.6</v>
      </c>
      <c r="AI284" s="833">
        <v>11.18</v>
      </c>
      <c r="AJ284" s="833">
        <v>-5.2</v>
      </c>
      <c r="AK284" s="833">
        <v>10</v>
      </c>
      <c r="AL284" s="845">
        <v>1180</v>
      </c>
      <c r="AM284" s="839">
        <v>1.3</v>
      </c>
      <c r="AN284" s="833">
        <v>0.4</v>
      </c>
      <c r="AO284" s="711">
        <f t="shared" si="76"/>
        <v>-16.351867356810743</v>
      </c>
      <c r="AP284" s="712">
        <f t="shared" si="77"/>
        <v>13.453603767809319</v>
      </c>
      <c r="AQ284" s="855">
        <f t="shared" si="78"/>
        <v>78.304521908245661</v>
      </c>
      <c r="AR284" s="624">
        <f>INDEX(Historical!$C$7:$C$1259,MATCH(B284,Historical!$B$7:$B$1281,0))*IF(AH284="n/a",1.03,IF(AH284&lt;0,1.01,IF(AH284&gt;10,1.1,(1+AH284/100))))</f>
        <v>0.90900000000000003</v>
      </c>
      <c r="AS284" s="853">
        <f t="shared" si="79"/>
        <v>0.99990000000000012</v>
      </c>
      <c r="AT284" s="853">
        <f t="shared" si="83"/>
        <v>1.0998900000000003</v>
      </c>
      <c r="AU284" s="853">
        <f t="shared" si="83"/>
        <v>1.2098790000000004</v>
      </c>
      <c r="AV284" s="853">
        <f t="shared" si="83"/>
        <v>1.3308669000000004</v>
      </c>
      <c r="AW284" s="624">
        <f t="shared" si="80"/>
        <v>5.5495359000000004</v>
      </c>
      <c r="AX284" s="719">
        <f t="shared" si="81"/>
        <v>5.6593268407097694</v>
      </c>
      <c r="AY284" s="900">
        <v>1.34</v>
      </c>
      <c r="AZ284" s="839">
        <v>161.49</v>
      </c>
      <c r="BA284" s="839">
        <v>-2.79</v>
      </c>
      <c r="BB284" s="839">
        <v>15.950000000000001</v>
      </c>
      <c r="BC284" s="839">
        <v>46.68</v>
      </c>
      <c r="BE284" s="597">
        <v>2012</v>
      </c>
      <c r="BF284" s="865">
        <f t="shared" si="82"/>
        <v>0</v>
      </c>
      <c r="BG284" s="849">
        <v>1.7999999999999998</v>
      </c>
    </row>
    <row r="285" spans="1:59" ht="11.25" customHeight="1" x14ac:dyDescent="0.2">
      <c r="A285" s="838" t="s">
        <v>779</v>
      </c>
      <c r="B285" s="842" t="s">
        <v>780</v>
      </c>
      <c r="C285" s="898" t="s">
        <v>123</v>
      </c>
      <c r="D285" s="898" t="s">
        <v>4109</v>
      </c>
      <c r="E285" s="705">
        <v>15</v>
      </c>
      <c r="F285" s="1139">
        <v>252</v>
      </c>
      <c r="G285" s="1139" t="s">
        <v>37</v>
      </c>
      <c r="H285" s="1139" t="s">
        <v>37</v>
      </c>
      <c r="I285" s="841">
        <v>77.849999999999994</v>
      </c>
      <c r="J285" s="624">
        <f t="shared" si="69"/>
        <v>2.0038535645472066</v>
      </c>
      <c r="K285" s="844">
        <v>0.39</v>
      </c>
      <c r="L285" s="854">
        <v>4</v>
      </c>
      <c r="M285" s="615">
        <f t="shared" si="70"/>
        <v>1.56</v>
      </c>
      <c r="N285" s="837" t="s">
        <v>119</v>
      </c>
      <c r="O285" s="706">
        <v>0.36</v>
      </c>
      <c r="P285" s="904">
        <v>43770</v>
      </c>
      <c r="Q285" s="904">
        <v>43801</v>
      </c>
      <c r="R285" s="615">
        <f t="shared" si="71"/>
        <v>8.333333333333341</v>
      </c>
      <c r="S285" s="673">
        <f>IF(INDEX(Historical!$D$7:$D$1257,MATCH(B285,Historical!$B$7:$B$1281,0))=0,"n/a",(INDEX(Historical!$C$7:$C$1259,MATCH(B285,Historical!$B$7:$B$1281,0))/INDEX(Historical!$D$7:$D$1257,MATCH(B285,Historical!$B$7:$B$1281,0))-1)*100)</f>
        <v>6.1224489795918435</v>
      </c>
      <c r="T285" s="673">
        <f>IF(INDEX(Historical!$F$7:$F$1250,MATCH(B285,Historical!$B$7:$B$1281,0))=0,"n/a",((INDEX(Historical!$C$7:$C$1259,MATCH(B285,Historical!$B$7:$B$1281,0))/INDEX(Historical!$F$7:$F$1250,MATCH(B285,Historical!$B$7:$B$1281,0)))^(1/3)-1)*100)</f>
        <v>8.2446637382673327</v>
      </c>
      <c r="U285" s="673">
        <f>IF(INDEX(Historical!$H$7:$H$1250,MATCH(B285,Historical!$B$7:$B$1281,0))=0,"n/a",((INDEX(Historical!$C$7:$C$1259,MATCH(B285,Historical!$B$7:$B$1281,0))/INDEX(Historical!$H$7:$H$1250,MATCH(B285,Historical!$B$7:$B$1281,0)))^(1/5)-1)*100)</f>
        <v>8.4471771197698544</v>
      </c>
      <c r="V285" s="673">
        <f>IF(INDEX(Historical!$O$7:$O$1250,MATCH(B285,Historical!$B$7:$B$1281,0))=0,"n/a",((INDEX(Historical!$C$7:$C$1259,MATCH(B285,Historical!$B$7:$B$1281,0))/INDEX(Historical!$O$7:$O$1250,MATCH(B285,Historical!$B$7:$B$1281,0)))^(1/10)-1)*100)</f>
        <v>7.0408996842318494</v>
      </c>
      <c r="W285" s="674">
        <f t="shared" si="72"/>
        <v>1.1997297928682857</v>
      </c>
      <c r="X285" s="675">
        <f t="shared" si="73"/>
        <v>2.8157257065899515</v>
      </c>
      <c r="Y285" s="644" t="s">
        <v>4592</v>
      </c>
      <c r="Z285" s="624">
        <f t="shared" si="74"/>
        <v>60.231660231660236</v>
      </c>
      <c r="AA285" s="853">
        <f t="shared" si="75"/>
        <v>30.057915057915057</v>
      </c>
      <c r="AB285" s="854">
        <v>12</v>
      </c>
      <c r="AC285" s="833">
        <v>2.59</v>
      </c>
      <c r="AD285" s="833">
        <v>7.96</v>
      </c>
      <c r="AE285" s="833">
        <v>2.48</v>
      </c>
      <c r="AF285" s="833">
        <v>3.69</v>
      </c>
      <c r="AG285" s="833">
        <v>7.6</v>
      </c>
      <c r="AH285" s="833">
        <v>-43.9</v>
      </c>
      <c r="AI285" s="833">
        <v>10.27</v>
      </c>
      <c r="AJ285" s="833">
        <v>3</v>
      </c>
      <c r="AK285" s="833">
        <v>3.8</v>
      </c>
      <c r="AL285" s="845">
        <v>3300</v>
      </c>
      <c r="AM285" s="839">
        <v>0.5</v>
      </c>
      <c r="AN285" s="833">
        <v>0.63</v>
      </c>
      <c r="AO285" s="711">
        <f t="shared" si="76"/>
        <v>-19.606884373597996</v>
      </c>
      <c r="AP285" s="712">
        <f t="shared" si="77"/>
        <v>10.451030684317061</v>
      </c>
      <c r="AQ285" s="855">
        <f t="shared" si="78"/>
        <v>122.02472991759427</v>
      </c>
      <c r="AR285" s="624">
        <f>INDEX(Historical!$C$7:$C$1259,MATCH(B285,Historical!$B$7:$B$1281,0))*IF(AH285="n/a",1.03,IF(AH285&lt;0,1.01,IF(AH285&gt;10,1.1,(1+AH285/100))))</f>
        <v>1.5756000000000001</v>
      </c>
      <c r="AS285" s="853">
        <f t="shared" si="79"/>
        <v>1.7331600000000003</v>
      </c>
      <c r="AT285" s="853">
        <f t="shared" si="83"/>
        <v>1.7990200800000002</v>
      </c>
      <c r="AU285" s="853">
        <f t="shared" si="83"/>
        <v>1.8673828430400004</v>
      </c>
      <c r="AV285" s="853">
        <f t="shared" si="83"/>
        <v>1.9383433910755203</v>
      </c>
      <c r="AW285" s="624">
        <f t="shared" si="80"/>
        <v>8.9135063141155211</v>
      </c>
      <c r="AX285" s="719">
        <f t="shared" si="81"/>
        <v>11.449590641124626</v>
      </c>
      <c r="AY285" s="900">
        <v>0.99</v>
      </c>
      <c r="AZ285" s="839">
        <v>103.58000000000001</v>
      </c>
      <c r="BA285" s="839">
        <v>-2.7199999999999998</v>
      </c>
      <c r="BB285" s="839">
        <v>3.3000000000000003</v>
      </c>
      <c r="BC285" s="839">
        <v>24.060000000000002</v>
      </c>
      <c r="BD285" s="618"/>
      <c r="BE285" s="597">
        <v>2007</v>
      </c>
      <c r="BF285" s="865">
        <f t="shared" si="82"/>
        <v>1</v>
      </c>
      <c r="BG285" s="849">
        <v>3.9</v>
      </c>
    </row>
    <row r="286" spans="1:59" ht="11.25" customHeight="1" x14ac:dyDescent="0.2">
      <c r="A286" s="831" t="s">
        <v>1688</v>
      </c>
      <c r="B286" s="842" t="s">
        <v>1689</v>
      </c>
      <c r="C286" s="898" t="s">
        <v>108</v>
      </c>
      <c r="D286" s="898" t="s">
        <v>4273</v>
      </c>
      <c r="E286" s="705">
        <v>11</v>
      </c>
      <c r="F286" s="1139">
        <v>321</v>
      </c>
      <c r="G286" s="1139" t="s">
        <v>37</v>
      </c>
      <c r="H286" s="1139" t="s">
        <v>37</v>
      </c>
      <c r="I286" s="841">
        <v>49.27</v>
      </c>
      <c r="J286" s="624">
        <f t="shared" si="69"/>
        <v>2.1920032474122184</v>
      </c>
      <c r="K286" s="844">
        <v>0.27</v>
      </c>
      <c r="L286" s="854">
        <v>4</v>
      </c>
      <c r="M286" s="615">
        <f t="shared" si="70"/>
        <v>1.08</v>
      </c>
      <c r="N286" s="837" t="s">
        <v>163</v>
      </c>
      <c r="O286" s="706">
        <v>0.26</v>
      </c>
      <c r="P286" s="904">
        <v>43811</v>
      </c>
      <c r="Q286" s="904">
        <v>43829</v>
      </c>
      <c r="R286" s="615">
        <f t="shared" si="71"/>
        <v>3.8461538461538494</v>
      </c>
      <c r="S286" s="673">
        <f>IF(INDEX(Historical!$D$7:$D$1257,MATCH(B286,Historical!$B$7:$B$1281,0))=0,"n/a",(INDEX(Historical!$C$7:$C$1259,MATCH(B286,Historical!$B$7:$B$1281,0))/INDEX(Historical!$D$7:$D$1257,MATCH(B286,Historical!$B$7:$B$1281,0))-1)*100)</f>
        <v>3.8461538461538547</v>
      </c>
      <c r="T286" s="673">
        <f>IF(INDEX(Historical!$F$7:$F$1250,MATCH(B286,Historical!$B$7:$B$1281,0))=0,"n/a",((INDEX(Historical!$C$7:$C$1259,MATCH(B286,Historical!$B$7:$B$1281,0))/INDEX(Historical!$F$7:$F$1250,MATCH(B286,Historical!$B$7:$B$1281,0)))^(1/3)-1)*100)</f>
        <v>10.520944959211608</v>
      </c>
      <c r="U286" s="673">
        <f>IF(INDEX(Historical!$H$7:$H$1250,MATCH(B286,Historical!$B$7:$B$1281,0))=0,"n/a",((INDEX(Historical!$C$7:$C$1259,MATCH(B286,Historical!$B$7:$B$1281,0))/INDEX(Historical!$H$7:$H$1250,MATCH(B286,Historical!$B$7:$B$1281,0)))^(1/5)-1)*100)</f>
        <v>11.032151746146003</v>
      </c>
      <c r="V286" s="673">
        <f>IF(INDEX(Historical!$O$7:$O$1250,MATCH(B286,Historical!$B$7:$B$1281,0))=0,"n/a",((INDEX(Historical!$C$7:$C$1259,MATCH(B286,Historical!$B$7:$B$1281,0))/INDEX(Historical!$O$7:$O$1250,MATCH(B286,Historical!$B$7:$B$1281,0)))^(1/10)-1)*100)</f>
        <v>8.9097076820324972</v>
      </c>
      <c r="W286" s="674">
        <f t="shared" si="72"/>
        <v>1.2382170257273053</v>
      </c>
      <c r="X286" s="675">
        <f t="shared" si="73"/>
        <v>0.85520556171674433</v>
      </c>
      <c r="Y286" s="646" t="s">
        <v>4573</v>
      </c>
      <c r="Z286" s="624">
        <f t="shared" si="74"/>
        <v>41.698841698841704</v>
      </c>
      <c r="AA286" s="853">
        <f t="shared" si="75"/>
        <v>19.023166023166027</v>
      </c>
      <c r="AB286" s="854">
        <v>12</v>
      </c>
      <c r="AC286" s="833">
        <v>2.59</v>
      </c>
      <c r="AD286" s="833">
        <v>1.96</v>
      </c>
      <c r="AE286" s="833">
        <v>7.64</v>
      </c>
      <c r="AF286" s="833">
        <v>2.67</v>
      </c>
      <c r="AG286" s="833">
        <v>14.499999999999998</v>
      </c>
      <c r="AH286" s="833">
        <v>19.400000000000002</v>
      </c>
      <c r="AI286" s="833">
        <v>6.74</v>
      </c>
      <c r="AJ286" s="833">
        <v>12.9</v>
      </c>
      <c r="AK286" s="833">
        <v>10</v>
      </c>
      <c r="AL286" s="845">
        <v>1130</v>
      </c>
      <c r="AM286" s="839">
        <v>2.7</v>
      </c>
      <c r="AN286" s="833">
        <v>0</v>
      </c>
      <c r="AO286" s="711">
        <f t="shared" si="76"/>
        <v>-5.7990110296078061</v>
      </c>
      <c r="AP286" s="712">
        <f t="shared" si="77"/>
        <v>13.224154993558221</v>
      </c>
      <c r="AQ286" s="855">
        <f t="shared" si="78"/>
        <v>50.246986705747346</v>
      </c>
      <c r="AR286" s="624">
        <f>INDEX(Historical!$C$7:$C$1259,MATCH(B286,Historical!$B$7:$B$1281,0))*IF(AH286="n/a",1.03,IF(AH286&lt;0,1.01,IF(AH286&gt;10,1.1,(1+AH286/100))))</f>
        <v>1.1880000000000002</v>
      </c>
      <c r="AS286" s="853">
        <f t="shared" si="79"/>
        <v>1.2680712000000001</v>
      </c>
      <c r="AT286" s="853">
        <f t="shared" si="83"/>
        <v>1.3948783200000001</v>
      </c>
      <c r="AU286" s="853">
        <f t="shared" si="83"/>
        <v>1.5343661520000003</v>
      </c>
      <c r="AV286" s="853">
        <f t="shared" si="83"/>
        <v>1.6878027672000004</v>
      </c>
      <c r="AW286" s="624">
        <f t="shared" si="80"/>
        <v>7.0731184392000017</v>
      </c>
      <c r="AX286" s="719">
        <f t="shared" si="81"/>
        <v>14.355832025979302</v>
      </c>
      <c r="AY286" s="900">
        <v>0.83</v>
      </c>
      <c r="AZ286" s="839">
        <v>114.39999999999999</v>
      </c>
      <c r="BA286" s="839">
        <v>-4.7</v>
      </c>
      <c r="BB286" s="839">
        <v>12.1</v>
      </c>
      <c r="BC286" s="839">
        <v>23.580000000000002</v>
      </c>
      <c r="BE286" s="597">
        <v>2010</v>
      </c>
      <c r="BF286" s="865">
        <f t="shared" si="82"/>
        <v>0</v>
      </c>
      <c r="BG286" s="849">
        <v>1.5</v>
      </c>
    </row>
    <row r="287" spans="1:59" ht="11.25" customHeight="1" x14ac:dyDescent="0.2">
      <c r="A287" s="838" t="s">
        <v>1707</v>
      </c>
      <c r="B287" s="842" t="s">
        <v>1708</v>
      </c>
      <c r="C287" s="898" t="s">
        <v>108</v>
      </c>
      <c r="D287" s="898" t="s">
        <v>4266</v>
      </c>
      <c r="E287" s="705">
        <v>11</v>
      </c>
      <c r="F287" s="1139">
        <v>319</v>
      </c>
      <c r="G287" s="1139" t="s">
        <v>106</v>
      </c>
      <c r="H287" s="1139" t="s">
        <v>106</v>
      </c>
      <c r="I287" s="841">
        <v>24.58</v>
      </c>
      <c r="J287" s="624">
        <f t="shared" si="69"/>
        <v>3.7428803905614325</v>
      </c>
      <c r="K287" s="844">
        <v>0.23</v>
      </c>
      <c r="L287" s="854">
        <v>4</v>
      </c>
      <c r="M287" s="615">
        <f t="shared" si="70"/>
        <v>0.92</v>
      </c>
      <c r="N287" s="837" t="s">
        <v>431</v>
      </c>
      <c r="O287" s="706">
        <v>0.22</v>
      </c>
      <c r="P287" s="904">
        <v>43775</v>
      </c>
      <c r="Q287" s="904">
        <v>43790</v>
      </c>
      <c r="R287" s="615">
        <f t="shared" si="71"/>
        <v>4.5454545454545494</v>
      </c>
      <c r="S287" s="673">
        <f>IF(INDEX(Historical!$D$7:$D$1257,MATCH(B287,Historical!$B$7:$B$1281,0))=0,"n/a",(INDEX(Historical!$C$7:$C$1259,MATCH(B287,Historical!$B$7:$B$1281,0))/INDEX(Historical!$D$7:$D$1257,MATCH(B287,Historical!$B$7:$B$1281,0))-1)*100)</f>
        <v>3.3707865168539408</v>
      </c>
      <c r="T287" s="673">
        <f>IF(INDEX(Historical!$F$7:$F$1250,MATCH(B287,Historical!$B$7:$B$1281,0))=0,"n/a",((INDEX(Historical!$C$7:$C$1259,MATCH(B287,Historical!$B$7:$B$1281,0))/INDEX(Historical!$F$7:$F$1250,MATCH(B287,Historical!$B$7:$B$1281,0)))^(1/3)-1)*100)</f>
        <v>4.7689553171647248</v>
      </c>
      <c r="U287" s="673">
        <f>IF(INDEX(Historical!$H$7:$H$1250,MATCH(B287,Historical!$B$7:$B$1281,0))=0,"n/a",((INDEX(Historical!$C$7:$C$1259,MATCH(B287,Historical!$B$7:$B$1281,0))/INDEX(Historical!$H$7:$H$1250,MATCH(B287,Historical!$B$7:$B$1281,0)))^(1/5)-1)*100)</f>
        <v>6.8682698374176177</v>
      </c>
      <c r="V287" s="673">
        <f>IF(INDEX(Historical!$O$7:$O$1250,MATCH(B287,Historical!$B$7:$B$1281,0))=0,"n/a",((INDEX(Historical!$C$7:$C$1259,MATCH(B287,Historical!$B$7:$B$1281,0))/INDEX(Historical!$O$7:$O$1250,MATCH(B287,Historical!$B$7:$B$1281,0)))^(1/10)-1)*100)</f>
        <v>14.381992765281604</v>
      </c>
      <c r="W287" s="674">
        <f t="shared" si="72"/>
        <v>0.47756037355252662</v>
      </c>
      <c r="X287" s="675">
        <f t="shared" si="73"/>
        <v>0.75475492718874926</v>
      </c>
      <c r="Y287" s="646" t="s">
        <v>4573</v>
      </c>
      <c r="Z287" s="624">
        <f t="shared" si="74"/>
        <v>46.700507614213201</v>
      </c>
      <c r="AA287" s="853">
        <f t="shared" si="75"/>
        <v>12.477157360406091</v>
      </c>
      <c r="AB287" s="854">
        <v>12</v>
      </c>
      <c r="AC287" s="833">
        <v>1.97</v>
      </c>
      <c r="AD287" s="833">
        <v>3.15</v>
      </c>
      <c r="AE287" s="833">
        <v>3.13</v>
      </c>
      <c r="AF287" s="833">
        <v>0.91</v>
      </c>
      <c r="AG287" s="833">
        <v>7.3999999999999995</v>
      </c>
      <c r="AH287" s="833">
        <v>15.2</v>
      </c>
      <c r="AI287" s="833">
        <v>3.2399999999999998</v>
      </c>
      <c r="AJ287" s="833">
        <v>9.1</v>
      </c>
      <c r="AK287" s="833">
        <v>4</v>
      </c>
      <c r="AL287" s="845">
        <v>231.94</v>
      </c>
      <c r="AM287" s="839">
        <v>17.54</v>
      </c>
      <c r="AN287" s="833">
        <v>0</v>
      </c>
      <c r="AO287" s="711">
        <f t="shared" si="76"/>
        <v>-1.8660071324270415</v>
      </c>
      <c r="AP287" s="712">
        <f t="shared" si="77"/>
        <v>10.611150227979049</v>
      </c>
      <c r="AQ287" s="855">
        <f t="shared" si="78"/>
        <v>-28.962566369023779</v>
      </c>
      <c r="AR287" s="624">
        <f>INDEX(Historical!$C$7:$C$1259,MATCH(B287,Historical!$B$7:$B$1281,0))*IF(AH287="n/a",1.03,IF(AH287&lt;0,1.01,IF(AH287&gt;10,1.1,(1+AH287/100))))</f>
        <v>1.0120000000000002</v>
      </c>
      <c r="AS287" s="853">
        <f t="shared" si="79"/>
        <v>1.0447888000000003</v>
      </c>
      <c r="AT287" s="853">
        <f t="shared" ref="AT287:AV306" si="84">IF($AK287="n/a",1.03*AS287,IF($AK287&lt;0,1.01*AS287,IF($AK287&gt;10,1.1*AS287,(1+$AK287/100)*AS287)))</f>
        <v>1.0865803520000004</v>
      </c>
      <c r="AU287" s="853">
        <f t="shared" si="84"/>
        <v>1.1300435660800003</v>
      </c>
      <c r="AV287" s="853">
        <f t="shared" si="84"/>
        <v>1.1752453087232004</v>
      </c>
      <c r="AW287" s="624">
        <f t="shared" si="80"/>
        <v>5.4486580268032014</v>
      </c>
      <c r="AX287" s="719">
        <f t="shared" si="81"/>
        <v>22.167038351518315</v>
      </c>
      <c r="AY287" s="900">
        <v>0.55000000000000004</v>
      </c>
      <c r="AZ287" s="839">
        <v>28.389999999999997</v>
      </c>
      <c r="BA287" s="839">
        <v>-14.59</v>
      </c>
      <c r="BB287" s="839">
        <v>-0.89</v>
      </c>
      <c r="BC287" s="839">
        <v>7.17</v>
      </c>
      <c r="BE287" s="597">
        <v>2010</v>
      </c>
      <c r="BF287" s="865">
        <f t="shared" si="82"/>
        <v>0</v>
      </c>
      <c r="BG287" s="849">
        <v>0.89999999999999991</v>
      </c>
    </row>
    <row r="288" spans="1:59" ht="11.25" customHeight="1" x14ac:dyDescent="0.2">
      <c r="A288" s="831" t="s">
        <v>4416</v>
      </c>
      <c r="B288" s="842" t="s">
        <v>4417</v>
      </c>
      <c r="C288" s="898" t="s">
        <v>108</v>
      </c>
      <c r="D288" s="898" t="s">
        <v>4273</v>
      </c>
      <c r="E288" s="705">
        <v>10</v>
      </c>
      <c r="F288" s="1139">
        <v>391</v>
      </c>
      <c r="G288" s="1139" t="s">
        <v>115</v>
      </c>
      <c r="H288" s="1139" t="s">
        <v>115</v>
      </c>
      <c r="I288" s="841">
        <v>56.96</v>
      </c>
      <c r="J288" s="624">
        <f t="shared" si="69"/>
        <v>3.160112359550562</v>
      </c>
      <c r="K288" s="844">
        <v>0.45</v>
      </c>
      <c r="L288" s="854">
        <v>4</v>
      </c>
      <c r="M288" s="615">
        <f t="shared" si="70"/>
        <v>1.8</v>
      </c>
      <c r="N288" s="837" t="s">
        <v>119</v>
      </c>
      <c r="O288" s="706">
        <v>0.40500000000000003</v>
      </c>
      <c r="P288" s="904">
        <v>43690</v>
      </c>
      <c r="Q288" s="904">
        <v>43711</v>
      </c>
      <c r="R288" s="615">
        <f t="shared" si="71"/>
        <v>11.111111111111107</v>
      </c>
      <c r="S288" s="673">
        <f>IF(INDEX(Historical!$D$7:$D$1257,MATCH(B288,Historical!$B$7:$B$1281,0))=0,"n/a",(INDEX(Historical!$C$7:$C$1259,MATCH(B288,Historical!$B$7:$B$1281,0))/INDEX(Historical!$D$7:$D$1257,MATCH(B288,Historical!$B$7:$B$1281,0))-1)*100)</f>
        <v>5.2631578947368363</v>
      </c>
      <c r="T288" s="673">
        <f>IF(INDEX(Historical!$F$7:$F$1250,MATCH(B288,Historical!$B$7:$B$1281,0))=0,"n/a",((INDEX(Historical!$C$7:$C$1259,MATCH(B288,Historical!$B$7:$B$1281,0))/INDEX(Historical!$F$7:$F$1250,MATCH(B288,Historical!$B$7:$B$1281,0)))^(1/3)-1)*100)</f>
        <v>12.624788044360603</v>
      </c>
      <c r="U288" s="673">
        <f>IF(INDEX(Historical!$H$7:$H$1250,MATCH(B288,Historical!$B$7:$B$1281,0))=0,"n/a",((INDEX(Historical!$C$7:$C$1259,MATCH(B288,Historical!$B$7:$B$1281,0))/INDEX(Historical!$H$7:$H$1250,MATCH(B288,Historical!$B$7:$B$1281,0)))^(1/5)-1)*100)</f>
        <v>11.382417860287909</v>
      </c>
      <c r="V288" s="673">
        <f>IF(INDEX(Historical!$O$7:$O$1250,MATCH(B288,Historical!$B$7:$B$1281,0))=0,"n/a",((INDEX(Historical!$C$7:$C$1259,MATCH(B288,Historical!$B$7:$B$1281,0))/INDEX(Historical!$O$7:$O$1250,MATCH(B288,Historical!$B$7:$B$1281,0)))^(1/10)-1)*100)</f>
        <v>11.612317403390438</v>
      </c>
      <c r="W288" s="674">
        <f t="shared" si="72"/>
        <v>0.98020209617802845</v>
      </c>
      <c r="X288" s="675">
        <f t="shared" si="73"/>
        <v>1.7785027906699857</v>
      </c>
      <c r="Y288" s="646" t="s">
        <v>4580</v>
      </c>
      <c r="Z288" s="624">
        <f t="shared" si="74"/>
        <v>58.441558441558442</v>
      </c>
      <c r="AA288" s="853">
        <f t="shared" si="75"/>
        <v>18.493506493506494</v>
      </c>
      <c r="AB288" s="854">
        <v>12</v>
      </c>
      <c r="AC288" s="833">
        <v>3.08</v>
      </c>
      <c r="AD288" s="833" t="s">
        <v>136</v>
      </c>
      <c r="AE288" s="833">
        <v>4.93</v>
      </c>
      <c r="AF288" s="833">
        <v>1.28</v>
      </c>
      <c r="AG288" s="833">
        <v>5.4</v>
      </c>
      <c r="AH288" s="833">
        <v>-4.1000000000000005</v>
      </c>
      <c r="AI288" s="833">
        <v>10.209999999999999</v>
      </c>
      <c r="AJ288" s="833">
        <v>6.4</v>
      </c>
      <c r="AK288" s="833">
        <v>-9.1</v>
      </c>
      <c r="AL288" s="845">
        <v>76640</v>
      </c>
      <c r="AM288" s="839">
        <v>0.1</v>
      </c>
      <c r="AN288" s="833">
        <v>0.65</v>
      </c>
      <c r="AO288" s="711">
        <f t="shared" si="76"/>
        <v>-3.9509762736680241</v>
      </c>
      <c r="AP288" s="712">
        <f t="shared" si="77"/>
        <v>14.54253021983847</v>
      </c>
      <c r="AQ288" s="855">
        <f t="shared" si="78"/>
        <v>2.5707090779349295</v>
      </c>
      <c r="AR288" s="624">
        <f>INDEX(Historical!$C$7:$C$1259,MATCH(B288,Historical!$B$7:$B$1281,0))*IF(AH288="n/a",1.03,IF(AH288&lt;0,1.01,IF(AH288&gt;10,1.1,(1+AH288/100))))</f>
        <v>1.8180000000000001</v>
      </c>
      <c r="AS288" s="853">
        <f t="shared" si="79"/>
        <v>1.9998000000000002</v>
      </c>
      <c r="AT288" s="853">
        <f t="shared" si="84"/>
        <v>2.0197980000000002</v>
      </c>
      <c r="AU288" s="853">
        <f t="shared" si="84"/>
        <v>2.03999598</v>
      </c>
      <c r="AV288" s="853">
        <f t="shared" si="84"/>
        <v>2.0603959398000002</v>
      </c>
      <c r="AW288" s="624">
        <f t="shared" si="80"/>
        <v>9.9379899197999997</v>
      </c>
      <c r="AX288" s="719">
        <f t="shared" si="81"/>
        <v>17.44731376369382</v>
      </c>
      <c r="AY288" s="900">
        <v>1.35</v>
      </c>
      <c r="AZ288" s="839">
        <v>137.23000000000002</v>
      </c>
      <c r="BA288" s="839">
        <v>-7.02</v>
      </c>
      <c r="BB288" s="839">
        <v>11.540000000000001</v>
      </c>
      <c r="BC288" s="839">
        <v>32.82</v>
      </c>
      <c r="BE288" s="597">
        <v>2011</v>
      </c>
      <c r="BF288" s="865">
        <f t="shared" si="82"/>
        <v>0</v>
      </c>
      <c r="BG288" s="849">
        <v>0.70000000000000007</v>
      </c>
    </row>
    <row r="289" spans="1:59" ht="11.25" customHeight="1" x14ac:dyDescent="0.2">
      <c r="A289" s="838" t="s">
        <v>601</v>
      </c>
      <c r="B289" s="842" t="s">
        <v>602</v>
      </c>
      <c r="C289" s="898" t="s">
        <v>108</v>
      </c>
      <c r="D289" s="898" t="s">
        <v>118</v>
      </c>
      <c r="E289" s="705">
        <v>16</v>
      </c>
      <c r="F289" s="1139">
        <v>250</v>
      </c>
      <c r="G289" s="1139" t="s">
        <v>106</v>
      </c>
      <c r="H289" s="1139" t="s">
        <v>106</v>
      </c>
      <c r="I289" s="841">
        <v>115.35</v>
      </c>
      <c r="J289" s="624">
        <f t="shared" si="69"/>
        <v>2.4273948851322062</v>
      </c>
      <c r="K289" s="844">
        <v>0.7</v>
      </c>
      <c r="L289" s="854">
        <v>4</v>
      </c>
      <c r="M289" s="615">
        <f t="shared" si="70"/>
        <v>2.8</v>
      </c>
      <c r="N289" s="837" t="s">
        <v>151</v>
      </c>
      <c r="O289" s="706">
        <v>0.65</v>
      </c>
      <c r="P289" s="606">
        <v>44182</v>
      </c>
      <c r="Q289" s="606">
        <v>44195</v>
      </c>
      <c r="R289" s="615">
        <f t="shared" si="71"/>
        <v>7.6923076923076819</v>
      </c>
      <c r="S289" s="673">
        <f>IF(INDEX(Historical!$D$7:$D$1257,MATCH(B289,Historical!$B$7:$B$1281,0))=0,"n/a",(INDEX(Historical!$C$7:$C$1259,MATCH(B289,Historical!$B$7:$B$1281,0))/INDEX(Historical!$D$7:$D$1257,MATCH(B289,Historical!$B$7:$B$1281,0))-1)*100)</f>
        <v>8.1632653061224367</v>
      </c>
      <c r="T289" s="673">
        <f>IF(INDEX(Historical!$F$7:$F$1250,MATCH(B289,Historical!$B$7:$B$1281,0))=0,"n/a",((INDEX(Historical!$C$7:$C$1259,MATCH(B289,Historical!$B$7:$B$1281,0))/INDEX(Historical!$F$7:$F$1250,MATCH(B289,Historical!$B$7:$B$1281,0)))^(1/3)-1)*100)</f>
        <v>9.1118456878287226</v>
      </c>
      <c r="U289" s="673">
        <f>IF(INDEX(Historical!$H$7:$H$1250,MATCH(B289,Historical!$B$7:$B$1281,0))=0,"n/a",((INDEX(Historical!$C$7:$C$1259,MATCH(B289,Historical!$B$7:$B$1281,0))/INDEX(Historical!$H$7:$H$1250,MATCH(B289,Historical!$B$7:$B$1281,0)))^(1/5)-1)*100)</f>
        <v>9.4137325543095294</v>
      </c>
      <c r="V289" s="673">
        <f>IF(INDEX(Historical!$O$7:$O$1250,MATCH(B289,Historical!$B$7:$B$1281,0))=0,"n/a",((INDEX(Historical!$C$7:$C$1259,MATCH(B289,Historical!$B$7:$B$1281,0))/INDEX(Historical!$O$7:$O$1250,MATCH(B289,Historical!$B$7:$B$1281,0)))^(1/10)-1)*100)</f>
        <v>10.236289684174494</v>
      </c>
      <c r="W289" s="674">
        <f t="shared" si="72"/>
        <v>0.91964303910462264</v>
      </c>
      <c r="X289" s="675">
        <f t="shared" si="73"/>
        <v>0.86364518846876415</v>
      </c>
      <c r="Y289" s="646"/>
      <c r="Z289" s="624">
        <f t="shared" si="74"/>
        <v>29.106029106029109</v>
      </c>
      <c r="AA289" s="853">
        <f t="shared" si="75"/>
        <v>11.990644490644492</v>
      </c>
      <c r="AB289" s="854">
        <v>12</v>
      </c>
      <c r="AC289" s="833">
        <v>9.6199999999999992</v>
      </c>
      <c r="AD289" s="833">
        <v>2.89</v>
      </c>
      <c r="AE289" s="833">
        <v>0.91</v>
      </c>
      <c r="AF289" s="833">
        <v>1.4</v>
      </c>
      <c r="AG289" s="833">
        <v>10.199999999999999</v>
      </c>
      <c r="AH289" s="833">
        <v>90.100000000000009</v>
      </c>
      <c r="AI289" s="833">
        <v>4.21</v>
      </c>
      <c r="AJ289" s="834">
        <v>10.9</v>
      </c>
      <c r="AK289" s="834">
        <v>4.2</v>
      </c>
      <c r="AL289" s="845">
        <v>4430</v>
      </c>
      <c r="AM289" s="839">
        <v>0.6</v>
      </c>
      <c r="AN289" s="833">
        <v>0</v>
      </c>
      <c r="AO289" s="711">
        <f t="shared" si="76"/>
        <v>-0.14951705120275705</v>
      </c>
      <c r="AP289" s="712">
        <f t="shared" si="77"/>
        <v>11.841127439441735</v>
      </c>
      <c r="AQ289" s="855">
        <f t="shared" si="78"/>
        <v>-13.623814272419621</v>
      </c>
      <c r="AR289" s="624">
        <f>INDEX(Historical!$C$7:$C$1259,MATCH(B289,Historical!$B$7:$B$1281,0))*IF(AH289="n/a",1.03,IF(AH289&lt;0,1.01,IF(AH289&gt;10,1.1,(1+AH289/100))))</f>
        <v>2.915</v>
      </c>
      <c r="AS289" s="853">
        <f t="shared" si="79"/>
        <v>3.0377215</v>
      </c>
      <c r="AT289" s="853">
        <f t="shared" si="84"/>
        <v>3.1653058029999999</v>
      </c>
      <c r="AU289" s="853">
        <f t="shared" si="84"/>
        <v>3.2982486467259999</v>
      </c>
      <c r="AV289" s="853">
        <f t="shared" si="84"/>
        <v>3.4367750898884921</v>
      </c>
      <c r="AW289" s="624">
        <f t="shared" si="80"/>
        <v>15.853051039614492</v>
      </c>
      <c r="AX289" s="719">
        <f t="shared" si="81"/>
        <v>13.743433931178581</v>
      </c>
      <c r="AY289" s="900">
        <v>0.96</v>
      </c>
      <c r="AZ289" s="839">
        <v>53.569999999999993</v>
      </c>
      <c r="BA289" s="839">
        <v>-12.67</v>
      </c>
      <c r="BB289" s="839">
        <v>-1</v>
      </c>
      <c r="BC289" s="839">
        <v>9.5</v>
      </c>
      <c r="BE289" s="597">
        <v>2006</v>
      </c>
      <c r="BF289" s="865">
        <f t="shared" si="82"/>
        <v>1</v>
      </c>
      <c r="BG289" s="849">
        <v>2.4</v>
      </c>
    </row>
    <row r="290" spans="1:59" ht="11.25" customHeight="1" x14ac:dyDescent="0.2">
      <c r="A290" s="831" t="s">
        <v>1711</v>
      </c>
      <c r="B290" s="842" t="s">
        <v>1712</v>
      </c>
      <c r="C290" s="898" t="s">
        <v>245</v>
      </c>
      <c r="D290" s="898" t="s">
        <v>4301</v>
      </c>
      <c r="E290" s="705">
        <v>11</v>
      </c>
      <c r="F290" s="1139">
        <v>333</v>
      </c>
      <c r="G290" s="1139" t="s">
        <v>106</v>
      </c>
      <c r="H290" s="1139" t="s">
        <v>106</v>
      </c>
      <c r="I290" s="841">
        <v>117.06</v>
      </c>
      <c r="J290" s="624">
        <f t="shared" si="69"/>
        <v>1.4009909448146249</v>
      </c>
      <c r="K290" s="844">
        <v>0.41</v>
      </c>
      <c r="L290" s="854">
        <v>4</v>
      </c>
      <c r="M290" s="615">
        <f t="shared" si="70"/>
        <v>1.64</v>
      </c>
      <c r="N290" s="837" t="s">
        <v>562</v>
      </c>
      <c r="O290" s="706">
        <v>0.4</v>
      </c>
      <c r="P290" s="606">
        <v>44126</v>
      </c>
      <c r="Q290" s="606">
        <v>44141</v>
      </c>
      <c r="R290" s="615">
        <f t="shared" si="71"/>
        <v>2.4999999999999885</v>
      </c>
      <c r="S290" s="673">
        <f>IF(INDEX(Historical!$D$7:$D$1257,MATCH(B290,Historical!$B$7:$B$1281,0))=0,"n/a",(INDEX(Historical!$C$7:$C$1259,MATCH(B290,Historical!$B$7:$B$1281,0))/INDEX(Historical!$D$7:$D$1257,MATCH(B290,Historical!$B$7:$B$1281,0))-1)*100)</f>
        <v>2.5477707006369421</v>
      </c>
      <c r="T290" s="673">
        <f>IF(INDEX(Historical!$F$7:$F$1250,MATCH(B290,Historical!$B$7:$B$1281,0))=0,"n/a",((INDEX(Historical!$C$7:$C$1259,MATCH(B290,Historical!$B$7:$B$1281,0))/INDEX(Historical!$F$7:$F$1250,MATCH(B290,Historical!$B$7:$B$1281,0)))^(1/3)-1)*100)</f>
        <v>5.7861932582450759</v>
      </c>
      <c r="U290" s="673">
        <f>IF(INDEX(Historical!$H$7:$H$1250,MATCH(B290,Historical!$B$7:$B$1281,0))=0,"n/a",((INDEX(Historical!$C$7:$C$1259,MATCH(B290,Historical!$B$7:$B$1281,0))/INDEX(Historical!$H$7:$H$1250,MATCH(B290,Historical!$B$7:$B$1281,0)))^(1/5)-1)*100)</f>
        <v>7.7210503590475987</v>
      </c>
      <c r="V290" s="673">
        <f>IF(INDEX(Historical!$O$7:$O$1250,MATCH(B290,Historical!$B$7:$B$1281,0))=0,"n/a",((INDEX(Historical!$C$7:$C$1259,MATCH(B290,Historical!$B$7:$B$1281,0))/INDEX(Historical!$O$7:$O$1250,MATCH(B290,Historical!$B$7:$B$1281,0)))^(1/10)-1)*100)</f>
        <v>17.908853973363037</v>
      </c>
      <c r="W290" s="674">
        <f t="shared" si="72"/>
        <v>0.43113034315493343</v>
      </c>
      <c r="X290" s="675">
        <f t="shared" si="73"/>
        <v>6.4342086325396659</v>
      </c>
      <c r="Y290" s="634"/>
      <c r="Z290" s="624">
        <f t="shared" si="74"/>
        <v>31.906614785992215</v>
      </c>
      <c r="AA290" s="853">
        <f t="shared" si="75"/>
        <v>22.774319066147861</v>
      </c>
      <c r="AB290" s="854">
        <v>7</v>
      </c>
      <c r="AC290" s="833">
        <v>5.14</v>
      </c>
      <c r="AD290" s="833">
        <v>0.93</v>
      </c>
      <c r="AE290" s="833">
        <v>0.74</v>
      </c>
      <c r="AF290" s="833">
        <v>2.68</v>
      </c>
      <c r="AG290" s="833">
        <v>12.8</v>
      </c>
      <c r="AH290" s="833">
        <v>63.2</v>
      </c>
      <c r="AI290" s="833">
        <v>7.64</v>
      </c>
      <c r="AJ290" s="833">
        <v>1.2</v>
      </c>
      <c r="AK290" s="833">
        <v>24.4</v>
      </c>
      <c r="AL290" s="845">
        <v>6350</v>
      </c>
      <c r="AM290" s="839">
        <v>2.2999999999999998</v>
      </c>
      <c r="AN290" s="833">
        <v>0.68</v>
      </c>
      <c r="AO290" s="711">
        <f t="shared" si="76"/>
        <v>-13.652277762285637</v>
      </c>
      <c r="AP290" s="712">
        <f t="shared" si="77"/>
        <v>9.1220413038622237</v>
      </c>
      <c r="AQ290" s="855">
        <f t="shared" si="78"/>
        <v>64.701986896571299</v>
      </c>
      <c r="AR290" s="624">
        <f>INDEX(Historical!$C$7:$C$1259,MATCH(B290,Historical!$B$7:$B$1281,0))*IF(AH290="n/a",1.03,IF(AH290&lt;0,1.01,IF(AH290&gt;10,1.1,(1+AH290/100))))</f>
        <v>1.7710000000000004</v>
      </c>
      <c r="AS290" s="853">
        <f t="shared" si="79"/>
        <v>1.9063044000000005</v>
      </c>
      <c r="AT290" s="853">
        <f t="shared" si="84"/>
        <v>2.0969348400000007</v>
      </c>
      <c r="AU290" s="853">
        <f t="shared" si="84"/>
        <v>2.306628324000001</v>
      </c>
      <c r="AV290" s="853">
        <f t="shared" si="84"/>
        <v>2.5372911564000011</v>
      </c>
      <c r="AW290" s="624">
        <f t="shared" si="80"/>
        <v>10.618158720400004</v>
      </c>
      <c r="AX290" s="719">
        <f t="shared" si="81"/>
        <v>9.0706976938322263</v>
      </c>
      <c r="AY290" s="900">
        <v>2.34</v>
      </c>
      <c r="AZ290" s="839">
        <v>262.40999999999997</v>
      </c>
      <c r="BA290" s="839">
        <v>-11.4</v>
      </c>
      <c r="BB290" s="839">
        <v>7.19</v>
      </c>
      <c r="BC290" s="839">
        <v>15.909999999999998</v>
      </c>
      <c r="BE290" s="597">
        <v>2011</v>
      </c>
      <c r="BF290" s="865">
        <f t="shared" si="82"/>
        <v>0</v>
      </c>
      <c r="BG290" s="849">
        <v>5</v>
      </c>
    </row>
    <row r="291" spans="1:59" ht="11.25" customHeight="1" x14ac:dyDescent="0.2">
      <c r="A291" s="838" t="s">
        <v>809</v>
      </c>
      <c r="B291" s="842" t="s">
        <v>810</v>
      </c>
      <c r="C291" s="898" t="s">
        <v>178</v>
      </c>
      <c r="D291" s="898" t="s">
        <v>4271</v>
      </c>
      <c r="E291" s="705">
        <v>15</v>
      </c>
      <c r="F291" s="1139">
        <v>253</v>
      </c>
      <c r="G291" s="1139" t="s">
        <v>106</v>
      </c>
      <c r="H291" s="1139" t="s">
        <v>106</v>
      </c>
      <c r="I291" s="841">
        <v>1104.04</v>
      </c>
      <c r="J291" s="624">
        <f t="shared" si="69"/>
        <v>0.90576428390275721</v>
      </c>
      <c r="K291" s="844">
        <v>10</v>
      </c>
      <c r="L291" s="854">
        <v>1</v>
      </c>
      <c r="M291" s="615">
        <f t="shared" si="70"/>
        <v>10</v>
      </c>
      <c r="N291" s="837" t="s">
        <v>811</v>
      </c>
      <c r="O291" s="706">
        <v>1.75</v>
      </c>
      <c r="P291" s="1028">
        <v>43896</v>
      </c>
      <c r="Q291" s="1028">
        <v>43906</v>
      </c>
      <c r="R291" s="615">
        <f t="shared" si="71"/>
        <v>471.42857142857144</v>
      </c>
      <c r="S291" s="673">
        <f>IF(INDEX(Historical!$D$7:$D$1257,MATCH(B291,Historical!$B$7:$B$1281,0))=0,"n/a",(INDEX(Historical!$C$7:$C$1259,MATCH(B291,Historical!$B$7:$B$1281,0))/INDEX(Historical!$D$7:$D$1257,MATCH(B291,Historical!$B$7:$B$1281,0))-1)*100)</f>
        <v>471.42857142857144</v>
      </c>
      <c r="T291" s="673">
        <f>IF(INDEX(Historical!$F$7:$F$1250,MATCH(B291,Historical!$B$7:$B$1281,0))=0,"n/a",((INDEX(Historical!$C$7:$C$1259,MATCH(B291,Historical!$B$7:$B$1281,0))/INDEX(Historical!$F$7:$F$1250,MATCH(B291,Historical!$B$7:$B$1281,0)))^(1/3)-1)*100)</f>
        <v>205.71070873287988</v>
      </c>
      <c r="U291" s="673">
        <f>IF(INDEX(Historical!$H$7:$H$1250,MATCH(B291,Historical!$B$7:$B$1281,0))=0,"n/a",((INDEX(Historical!$C$7:$C$1259,MATCH(B291,Historical!$B$7:$B$1281,0))/INDEX(Historical!$H$7:$H$1250,MATCH(B291,Historical!$B$7:$B$1281,0)))^(1/5)-1)*100)</f>
        <v>103.01138795873435</v>
      </c>
      <c r="V291" s="673">
        <f>IF(INDEX(Historical!$O$7:$O$1250,MATCH(B291,Historical!$B$7:$B$1281,0))=0,"n/a",((INDEX(Historical!$C$7:$C$1259,MATCH(B291,Historical!$B$7:$B$1281,0))/INDEX(Historical!$O$7:$O$1250,MATCH(B291,Historical!$B$7:$B$1281,0)))^(1/10)-1)*100)</f>
        <v>47.875763662831375</v>
      </c>
      <c r="W291" s="674">
        <f t="shared" si="72"/>
        <v>2.1516395787271345</v>
      </c>
      <c r="X291" s="675">
        <f t="shared" si="73"/>
        <v>1.7669191759645686</v>
      </c>
      <c r="Y291" s="843"/>
      <c r="Z291" s="624">
        <f t="shared" si="74"/>
        <v>38.699690402476783</v>
      </c>
      <c r="AA291" s="853">
        <f t="shared" si="75"/>
        <v>42.726006191950461</v>
      </c>
      <c r="AB291" s="854">
        <v>12</v>
      </c>
      <c r="AC291" s="833">
        <v>25.84</v>
      </c>
      <c r="AD291" s="833" t="s">
        <v>136</v>
      </c>
      <c r="AE291" s="833">
        <v>25.26</v>
      </c>
      <c r="AF291" s="833">
        <v>16.61</v>
      </c>
      <c r="AG291" s="834">
        <v>38.700000000000003</v>
      </c>
      <c r="AH291" s="833">
        <v>52.6</v>
      </c>
      <c r="AI291" s="833">
        <v>34.660000000000004</v>
      </c>
      <c r="AJ291" s="833">
        <v>58.3</v>
      </c>
      <c r="AK291" s="833" t="s">
        <v>136</v>
      </c>
      <c r="AL291" s="845">
        <v>8630</v>
      </c>
      <c r="AM291" s="839" t="s">
        <v>136</v>
      </c>
      <c r="AN291" s="833">
        <v>0</v>
      </c>
      <c r="AO291" s="711">
        <f t="shared" si="76"/>
        <v>61.19114605068664</v>
      </c>
      <c r="AP291" s="712">
        <f t="shared" si="77"/>
        <v>103.9171522426371</v>
      </c>
      <c r="AQ291" s="855">
        <f t="shared" si="78"/>
        <v>461.61630351782071</v>
      </c>
      <c r="AR291" s="624">
        <f>INDEX(Historical!$C$7:$C$1259,MATCH(B291,Historical!$B$7:$B$1281,0))*IF(AH291="n/a",1.03,IF(AH291&lt;0,1.01,IF(AH291&gt;10,1.1,(1+AH291/100))))</f>
        <v>11</v>
      </c>
      <c r="AS291" s="853">
        <f t="shared" si="79"/>
        <v>12.100000000000001</v>
      </c>
      <c r="AT291" s="853">
        <f t="shared" si="84"/>
        <v>12.463000000000001</v>
      </c>
      <c r="AU291" s="853">
        <f t="shared" si="84"/>
        <v>12.836890000000002</v>
      </c>
      <c r="AV291" s="853">
        <f t="shared" si="84"/>
        <v>13.221996700000002</v>
      </c>
      <c r="AW291" s="624">
        <f t="shared" si="80"/>
        <v>61.621886700000005</v>
      </c>
      <c r="AX291" s="719">
        <f t="shared" si="81"/>
        <v>5.5814904079562337</v>
      </c>
      <c r="AY291" s="900">
        <v>2.19</v>
      </c>
      <c r="AZ291" s="839">
        <v>279.75</v>
      </c>
      <c r="BA291" s="839">
        <v>-7.22</v>
      </c>
      <c r="BB291" s="839">
        <v>26.279999999999998</v>
      </c>
      <c r="BC291" s="839">
        <v>76.490000000000009</v>
      </c>
      <c r="BE291" s="597">
        <v>2004</v>
      </c>
      <c r="BF291" s="865">
        <f t="shared" si="82"/>
        <v>1</v>
      </c>
      <c r="BG291" s="849">
        <v>32.800000000000004</v>
      </c>
    </row>
    <row r="292" spans="1:59" ht="11.25" customHeight="1" x14ac:dyDescent="0.2">
      <c r="A292" s="847" t="s">
        <v>1725</v>
      </c>
      <c r="B292" s="842" t="s">
        <v>1726</v>
      </c>
      <c r="C292" s="898" t="s">
        <v>112</v>
      </c>
      <c r="D292" s="898" t="s">
        <v>211</v>
      </c>
      <c r="E292" s="705">
        <v>11</v>
      </c>
      <c r="F292" s="1139">
        <v>352</v>
      </c>
      <c r="G292" s="1139" t="s">
        <v>106</v>
      </c>
      <c r="H292" s="1139" t="s">
        <v>106</v>
      </c>
      <c r="I292" s="841">
        <v>32.1</v>
      </c>
      <c r="J292" s="624">
        <f t="shared" si="69"/>
        <v>2.6168224299065419</v>
      </c>
      <c r="K292" s="844">
        <v>0.21</v>
      </c>
      <c r="L292" s="854">
        <v>4</v>
      </c>
      <c r="M292" s="615">
        <f t="shared" si="70"/>
        <v>0.84</v>
      </c>
      <c r="N292" s="837" t="s">
        <v>160</v>
      </c>
      <c r="O292" s="706">
        <v>0.19</v>
      </c>
      <c r="P292" s="606">
        <v>44210</v>
      </c>
      <c r="Q292" s="606">
        <v>44225</v>
      </c>
      <c r="R292" s="615">
        <f t="shared" si="71"/>
        <v>10.52631578947368</v>
      </c>
      <c r="S292" s="673">
        <f>IF(INDEX(Historical!$D$7:$D$1257,MATCH(B292,Historical!$B$7:$B$1281,0))=0,"n/a",(INDEX(Historical!$C$7:$C$1259,MATCH(B292,Historical!$B$7:$B$1281,0))/INDEX(Historical!$D$7:$D$1257,MATCH(B292,Historical!$B$7:$B$1281,0))-1)*100)</f>
        <v>18.75</v>
      </c>
      <c r="T292" s="673">
        <f>IF(INDEX(Historical!$F$7:$F$1250,MATCH(B292,Historical!$B$7:$B$1281,0))=0,"n/a",((INDEX(Historical!$C$7:$C$1259,MATCH(B292,Historical!$B$7:$B$1281,0))/INDEX(Historical!$F$7:$F$1250,MATCH(B292,Historical!$B$7:$B$1281,0)))^(1/3)-1)*100)</f>
        <v>16.553177619681136</v>
      </c>
      <c r="U292" s="673">
        <f>IF(INDEX(Historical!$H$7:$H$1250,MATCH(B292,Historical!$B$7:$B$1281,0))=0,"n/a",((INDEX(Historical!$C$7:$C$1259,MATCH(B292,Historical!$B$7:$B$1281,0))/INDEX(Historical!$H$7:$H$1250,MATCH(B292,Historical!$B$7:$B$1281,0)))^(1/5)-1)*100)</f>
        <v>12.593380967869239</v>
      </c>
      <c r="V292" s="673">
        <f>IF(INDEX(Historical!$O$7:$O$1250,MATCH(B292,Historical!$B$7:$B$1281,0))=0,"n/a",((INDEX(Historical!$C$7:$C$1259,MATCH(B292,Historical!$B$7:$B$1281,0))/INDEX(Historical!$O$7:$O$1250,MATCH(B292,Historical!$B$7:$B$1281,0)))^(1/10)-1)*100)</f>
        <v>16.860936130231497</v>
      </c>
      <c r="W292" s="674">
        <f t="shared" si="72"/>
        <v>0.74689690243766638</v>
      </c>
      <c r="X292" s="675" t="str">
        <f t="shared" si="73"/>
        <v>n/a</v>
      </c>
      <c r="Y292" s="646"/>
      <c r="Z292" s="624" t="str">
        <f t="shared" si="74"/>
        <v>n/a</v>
      </c>
      <c r="AA292" s="853" t="str">
        <f t="shared" si="75"/>
        <v>n/a</v>
      </c>
      <c r="AB292" s="854">
        <v>12</v>
      </c>
      <c r="AC292" s="833">
        <v>-1.48</v>
      </c>
      <c r="AD292" s="833" t="s">
        <v>136</v>
      </c>
      <c r="AE292" s="833">
        <v>1.44</v>
      </c>
      <c r="AF292" s="833">
        <v>2</v>
      </c>
      <c r="AG292" s="833">
        <v>0</v>
      </c>
      <c r="AH292" s="833">
        <v>64.5</v>
      </c>
      <c r="AI292" s="833">
        <v>63.349999999999994</v>
      </c>
      <c r="AJ292" s="833">
        <v>-23.599999999999998</v>
      </c>
      <c r="AK292" s="833">
        <v>10</v>
      </c>
      <c r="AL292" s="845">
        <v>3500</v>
      </c>
      <c r="AM292" s="839">
        <v>2.1</v>
      </c>
      <c r="AN292" s="833">
        <v>2.72</v>
      </c>
      <c r="AO292" s="711" t="str">
        <f t="shared" si="76"/>
        <v>n/a</v>
      </c>
      <c r="AP292" s="712">
        <f t="shared" si="77"/>
        <v>15.21020339777578</v>
      </c>
      <c r="AQ292" s="855" t="str">
        <f t="shared" si="78"/>
        <v>n/a</v>
      </c>
      <c r="AR292" s="624">
        <f>INDEX(Historical!$C$7:$C$1259,MATCH(B292,Historical!$B$7:$B$1281,0))*IF(AH292="n/a",1.03,IF(AH292&lt;0,1.01,IF(AH292&gt;10,1.1,(1+AH292/100))))</f>
        <v>0.83600000000000008</v>
      </c>
      <c r="AS292" s="853">
        <f t="shared" si="79"/>
        <v>0.9196000000000002</v>
      </c>
      <c r="AT292" s="853">
        <f t="shared" si="84"/>
        <v>1.0115600000000002</v>
      </c>
      <c r="AU292" s="853">
        <f t="shared" si="84"/>
        <v>1.1127160000000003</v>
      </c>
      <c r="AV292" s="853">
        <f t="shared" si="84"/>
        <v>1.2239876000000003</v>
      </c>
      <c r="AW292" s="624">
        <f t="shared" si="80"/>
        <v>5.1038636000000013</v>
      </c>
      <c r="AX292" s="719">
        <f t="shared" si="81"/>
        <v>15.899886604361374</v>
      </c>
      <c r="AY292" s="900">
        <v>1.52</v>
      </c>
      <c r="AZ292" s="839">
        <v>120.92</v>
      </c>
      <c r="BA292" s="839">
        <v>-4.1500000000000004</v>
      </c>
      <c r="BB292" s="839">
        <v>11.899999999999999</v>
      </c>
      <c r="BC292" s="839">
        <v>40.369999999999997</v>
      </c>
      <c r="BE292" s="597">
        <v>2012</v>
      </c>
      <c r="BF292" s="865">
        <f t="shared" si="82"/>
        <v>0</v>
      </c>
      <c r="BG292" s="849">
        <v>0</v>
      </c>
    </row>
    <row r="293" spans="1:59" ht="11.25" customHeight="1" x14ac:dyDescent="0.2">
      <c r="A293" s="838" t="s">
        <v>1705</v>
      </c>
      <c r="B293" s="842" t="s">
        <v>1706</v>
      </c>
      <c r="C293" s="898" t="s">
        <v>4254</v>
      </c>
      <c r="D293" s="898" t="s">
        <v>4255</v>
      </c>
      <c r="E293" s="705">
        <v>10</v>
      </c>
      <c r="F293" s="1139">
        <v>424</v>
      </c>
      <c r="G293" s="1139" t="s">
        <v>106</v>
      </c>
      <c r="H293" s="1139" t="s">
        <v>106</v>
      </c>
      <c r="I293" s="841">
        <v>56.04</v>
      </c>
      <c r="J293" s="624">
        <f t="shared" si="69"/>
        <v>2.0699500356887937</v>
      </c>
      <c r="K293" s="844">
        <v>0.28999999999999998</v>
      </c>
      <c r="L293" s="854">
        <v>4</v>
      </c>
      <c r="M293" s="615">
        <f t="shared" si="70"/>
        <v>1.1599999999999999</v>
      </c>
      <c r="N293" s="837" t="s">
        <v>455</v>
      </c>
      <c r="O293" s="706">
        <v>0.27</v>
      </c>
      <c r="P293" s="606">
        <v>44105</v>
      </c>
      <c r="Q293" s="606">
        <v>44120</v>
      </c>
      <c r="R293" s="615">
        <f t="shared" si="71"/>
        <v>7.4074074074073932</v>
      </c>
      <c r="S293" s="673">
        <f>IF(INDEX(Historical!$D$7:$D$1257,MATCH(B293,Historical!$B$7:$B$1281,0))=0,"n/a",(INDEX(Historical!$C$7:$C$1259,MATCH(B293,Historical!$B$7:$B$1281,0))/INDEX(Historical!$D$7:$D$1257,MATCH(B293,Historical!$B$7:$B$1281,0))-1)*100)</f>
        <v>11.111111111111116</v>
      </c>
      <c r="T293" s="673">
        <f>IF(INDEX(Historical!$F$7:$F$1250,MATCH(B293,Historical!$B$7:$B$1281,0))=0,"n/a",((INDEX(Historical!$C$7:$C$1259,MATCH(B293,Historical!$B$7:$B$1281,0))/INDEX(Historical!$F$7:$F$1250,MATCH(B293,Historical!$B$7:$B$1281,0)))^(1/3)-1)*100)</f>
        <v>10.287496281391139</v>
      </c>
      <c r="U293" s="673">
        <f>IF(INDEX(Historical!$H$7:$H$1250,MATCH(B293,Historical!$B$7:$B$1281,0))=0,"n/a",((INDEX(Historical!$C$7:$C$1259,MATCH(B293,Historical!$B$7:$B$1281,0))/INDEX(Historical!$H$7:$H$1250,MATCH(B293,Historical!$B$7:$B$1281,0)))^(1/5)-1)*100)</f>
        <v>11.440369201675926</v>
      </c>
      <c r="V293" s="673" t="str">
        <f>IF(INDEX(Historical!$O$7:$O$1250,MATCH(B293,Historical!$B$7:$B$1281,0))=0,"n/a",((INDEX(Historical!$C$7:$C$1259,MATCH(B293,Historical!$B$7:$B$1281,0))/INDEX(Historical!$O$7:$O$1250,MATCH(B293,Historical!$B$7:$B$1281,0)))^(1/10)-1)*100)</f>
        <v>n/a</v>
      </c>
      <c r="W293" s="674" t="str">
        <f t="shared" si="72"/>
        <v>n/a</v>
      </c>
      <c r="X293" s="675">
        <f t="shared" si="73"/>
        <v>0.32317427123378323</v>
      </c>
      <c r="Y293" s="843"/>
      <c r="Z293" s="624">
        <f t="shared" si="74"/>
        <v>100</v>
      </c>
      <c r="AA293" s="853">
        <f t="shared" si="75"/>
        <v>48.310344827586206</v>
      </c>
      <c r="AB293" s="854">
        <v>12</v>
      </c>
      <c r="AC293" s="833">
        <v>1.1599999999999999</v>
      </c>
      <c r="AD293" s="833">
        <v>4.91</v>
      </c>
      <c r="AE293" s="833">
        <v>21.02</v>
      </c>
      <c r="AF293" s="833">
        <v>2.4500000000000002</v>
      </c>
      <c r="AG293" s="833">
        <v>5</v>
      </c>
      <c r="AH293" s="833">
        <v>36.6</v>
      </c>
      <c r="AI293" s="833">
        <v>9.77</v>
      </c>
      <c r="AJ293" s="833">
        <v>35.4</v>
      </c>
      <c r="AK293" s="833">
        <v>10</v>
      </c>
      <c r="AL293" s="845">
        <v>3930</v>
      </c>
      <c r="AM293" s="839">
        <v>1.6</v>
      </c>
      <c r="AN293" s="833">
        <v>0.28999999999999998</v>
      </c>
      <c r="AO293" s="711">
        <f t="shared" si="76"/>
        <v>-34.800025590221487</v>
      </c>
      <c r="AP293" s="712">
        <f t="shared" si="77"/>
        <v>13.510319237364719</v>
      </c>
      <c r="AQ293" s="855">
        <f t="shared" si="78"/>
        <v>129.35692206940129</v>
      </c>
      <c r="AR293" s="624">
        <f>INDEX(Historical!$C$7:$C$1259,MATCH(B293,Historical!$B$7:$B$1281,0))*IF(AH293="n/a",1.03,IF(AH293&lt;0,1.01,IF(AH293&gt;10,1.1,(1+AH293/100))))</f>
        <v>1.2100000000000002</v>
      </c>
      <c r="AS293" s="853">
        <f t="shared" si="79"/>
        <v>1.328217</v>
      </c>
      <c r="AT293" s="853">
        <f t="shared" si="84"/>
        <v>1.4610387</v>
      </c>
      <c r="AU293" s="853">
        <f t="shared" si="84"/>
        <v>1.6071425700000002</v>
      </c>
      <c r="AV293" s="853">
        <f t="shared" si="84"/>
        <v>1.7678568270000004</v>
      </c>
      <c r="AW293" s="624">
        <f t="shared" si="80"/>
        <v>7.3742550970000007</v>
      </c>
      <c r="AX293" s="719">
        <f t="shared" si="81"/>
        <v>13.158913449321915</v>
      </c>
      <c r="AY293" s="900">
        <v>0.56999999999999995</v>
      </c>
      <c r="AZ293" s="839">
        <v>33.06</v>
      </c>
      <c r="BA293" s="839">
        <v>-12.76</v>
      </c>
      <c r="BB293" s="839">
        <v>-2.73</v>
      </c>
      <c r="BC293" s="839">
        <v>-0.96</v>
      </c>
      <c r="BE293" s="597">
        <v>2011</v>
      </c>
      <c r="BF293" s="865">
        <f t="shared" si="82"/>
        <v>0</v>
      </c>
      <c r="BG293" s="849">
        <v>3.6999999999999997</v>
      </c>
    </row>
    <row r="294" spans="1:59" ht="11.25" customHeight="1" x14ac:dyDescent="0.2">
      <c r="A294" s="838" t="s">
        <v>825</v>
      </c>
      <c r="B294" s="842" t="s">
        <v>826</v>
      </c>
      <c r="C294" s="898" t="s">
        <v>108</v>
      </c>
      <c r="D294" s="898" t="s">
        <v>118</v>
      </c>
      <c r="E294" s="705">
        <v>16</v>
      </c>
      <c r="F294" s="1139">
        <v>239</v>
      </c>
      <c r="G294" s="1139" t="s">
        <v>115</v>
      </c>
      <c r="H294" s="1139" t="s">
        <v>115</v>
      </c>
      <c r="I294" s="841">
        <v>145.5</v>
      </c>
      <c r="J294" s="624">
        <f t="shared" si="69"/>
        <v>2.336769759450172</v>
      </c>
      <c r="K294" s="844">
        <v>0.85</v>
      </c>
      <c r="L294" s="854">
        <v>4</v>
      </c>
      <c r="M294" s="615">
        <f t="shared" si="70"/>
        <v>3.4</v>
      </c>
      <c r="N294" s="837" t="s">
        <v>151</v>
      </c>
      <c r="O294" s="706">
        <v>0.82</v>
      </c>
      <c r="P294" s="606">
        <v>43991</v>
      </c>
      <c r="Q294" s="606">
        <v>44012</v>
      </c>
      <c r="R294" s="615">
        <f t="shared" si="71"/>
        <v>3.6585365853658569</v>
      </c>
      <c r="S294" s="673">
        <f>IF(INDEX(Historical!$D$7:$D$1257,MATCH(B294,Historical!$B$7:$B$1281,0))=0,"n/a",(INDEX(Historical!$C$7:$C$1259,MATCH(B294,Historical!$B$7:$B$1281,0))/INDEX(Historical!$D$7:$D$1257,MATCH(B294,Historical!$B$7:$B$1281,0))-1)*100)</f>
        <v>4.334365325077405</v>
      </c>
      <c r="T294" s="673">
        <f>IF(INDEX(Historical!$F$7:$F$1250,MATCH(B294,Historical!$B$7:$B$1281,0))=0,"n/a",((INDEX(Historical!$C$7:$C$1259,MATCH(B294,Historical!$B$7:$B$1281,0))/INDEX(Historical!$F$7:$F$1250,MATCH(B294,Historical!$B$7:$B$1281,0)))^(1/3)-1)*100)</f>
        <v>5.9939690661542588</v>
      </c>
      <c r="U294" s="673">
        <f>IF(INDEX(Historical!$H$7:$H$1250,MATCH(B294,Historical!$B$7:$B$1281,0))=0,"n/a",((INDEX(Historical!$C$7:$C$1259,MATCH(B294,Historical!$B$7:$B$1281,0))/INDEX(Historical!$H$7:$H$1250,MATCH(B294,Historical!$B$7:$B$1281,0)))^(1/5)-1)*100)</f>
        <v>7.203900938281782</v>
      </c>
      <c r="V294" s="673">
        <f>IF(INDEX(Historical!$O$7:$O$1250,MATCH(B294,Historical!$B$7:$B$1281,0))=0,"n/a",((INDEX(Historical!$C$7:$C$1259,MATCH(B294,Historical!$B$7:$B$1281,0))/INDEX(Historical!$O$7:$O$1250,MATCH(B294,Historical!$B$7:$B$1281,0)))^(1/10)-1)*100)</f>
        <v>9.1041019257914524</v>
      </c>
      <c r="W294" s="674">
        <f t="shared" si="72"/>
        <v>0.79128078716622241</v>
      </c>
      <c r="X294" s="675" t="str">
        <f t="shared" si="73"/>
        <v>n/a</v>
      </c>
      <c r="Y294" s="842"/>
      <c r="Z294" s="624">
        <f t="shared" si="74"/>
        <v>32.411820781696854</v>
      </c>
      <c r="AA294" s="853">
        <f t="shared" si="75"/>
        <v>13.870352716873212</v>
      </c>
      <c r="AB294" s="854">
        <v>12</v>
      </c>
      <c r="AC294" s="833">
        <v>10.49</v>
      </c>
      <c r="AD294" s="833">
        <v>2.85</v>
      </c>
      <c r="AE294" s="833">
        <v>1.18</v>
      </c>
      <c r="AF294" s="833">
        <v>1.28</v>
      </c>
      <c r="AG294" s="833">
        <v>9.8000000000000007</v>
      </c>
      <c r="AH294" s="833">
        <v>6</v>
      </c>
      <c r="AI294" s="833">
        <v>7.51</v>
      </c>
      <c r="AJ294" s="833">
        <v>-0.70000000000000007</v>
      </c>
      <c r="AK294" s="833">
        <v>4.95</v>
      </c>
      <c r="AL294" s="845">
        <v>37780</v>
      </c>
      <c r="AM294" s="839">
        <v>0.3</v>
      </c>
      <c r="AN294" s="833">
        <v>0.22</v>
      </c>
      <c r="AO294" s="711">
        <f t="shared" si="76"/>
        <v>-4.3296820191412575</v>
      </c>
      <c r="AP294" s="712">
        <f t="shared" si="77"/>
        <v>9.5406706977319544</v>
      </c>
      <c r="AQ294" s="855">
        <f t="shared" si="78"/>
        <v>-11.170446665543887</v>
      </c>
      <c r="AR294" s="624">
        <f>INDEX(Historical!$C$7:$C$1259,MATCH(B294,Historical!$B$7:$B$1281,0))*IF(AH294="n/a",1.03,IF(AH294&lt;0,1.01,IF(AH294&gt;10,1.1,(1+AH294/100))))</f>
        <v>3.5722000000000005</v>
      </c>
      <c r="AS294" s="853">
        <f t="shared" si="79"/>
        <v>3.8404722200000001</v>
      </c>
      <c r="AT294" s="853">
        <f t="shared" si="84"/>
        <v>4.0305755948900002</v>
      </c>
      <c r="AU294" s="853">
        <f t="shared" si="84"/>
        <v>4.2300890868370553</v>
      </c>
      <c r="AV294" s="853">
        <f t="shared" si="84"/>
        <v>4.4394784966354903</v>
      </c>
      <c r="AW294" s="624">
        <f t="shared" si="80"/>
        <v>20.112815398362546</v>
      </c>
      <c r="AX294" s="719">
        <f t="shared" si="81"/>
        <v>13.823240823616869</v>
      </c>
      <c r="AY294" s="900">
        <v>0.79</v>
      </c>
      <c r="AZ294" s="839">
        <v>88.990000000000009</v>
      </c>
      <c r="BA294" s="839">
        <v>-4.46</v>
      </c>
      <c r="BB294" s="839">
        <v>2.48</v>
      </c>
      <c r="BC294" s="839">
        <v>17.88</v>
      </c>
      <c r="BE294" s="597">
        <v>2005</v>
      </c>
      <c r="BF294" s="865">
        <f t="shared" si="82"/>
        <v>1</v>
      </c>
      <c r="BG294" s="849">
        <v>2.2999999999999998</v>
      </c>
    </row>
    <row r="295" spans="1:59" ht="11.25" customHeight="1" x14ac:dyDescent="0.2">
      <c r="A295" s="831" t="s">
        <v>1719</v>
      </c>
      <c r="B295" s="842" t="s">
        <v>1720</v>
      </c>
      <c r="C295" s="898" t="s">
        <v>245</v>
      </c>
      <c r="D295" s="898" t="s">
        <v>4252</v>
      </c>
      <c r="E295" s="705">
        <v>12</v>
      </c>
      <c r="F295" s="1139">
        <v>298</v>
      </c>
      <c r="G295" s="1139" t="s">
        <v>106</v>
      </c>
      <c r="H295" s="1139" t="s">
        <v>106</v>
      </c>
      <c r="I295" s="841">
        <v>158.96</v>
      </c>
      <c r="J295" s="624">
        <f t="shared" si="69"/>
        <v>1.3085052843482639</v>
      </c>
      <c r="K295" s="844">
        <v>0.52</v>
      </c>
      <c r="L295" s="854">
        <v>4</v>
      </c>
      <c r="M295" s="615">
        <f t="shared" si="70"/>
        <v>2.08</v>
      </c>
      <c r="N295" s="837" t="s">
        <v>789</v>
      </c>
      <c r="O295" s="706">
        <v>0.4</v>
      </c>
      <c r="P295" s="606">
        <v>44246</v>
      </c>
      <c r="Q295" s="606">
        <v>44264</v>
      </c>
      <c r="R295" s="615">
        <f t="shared" si="71"/>
        <v>30</v>
      </c>
      <c r="S295" s="673">
        <f>IF(INDEX(Historical!$D$7:$D$1257,MATCH(B295,Historical!$B$7:$B$1281,0))=0,"n/a",(INDEX(Historical!$C$7:$C$1259,MATCH(B295,Historical!$B$7:$B$1281,0))/INDEX(Historical!$D$7:$D$1257,MATCH(B295,Historical!$B$7:$B$1281,0))-1)*100)</f>
        <v>10.294117647058808</v>
      </c>
      <c r="T295" s="673">
        <f>IF(INDEX(Historical!$F$7:$F$1250,MATCH(B295,Historical!$B$7:$B$1281,0))=0,"n/a",((INDEX(Historical!$C$7:$C$1259,MATCH(B295,Historical!$B$7:$B$1281,0))/INDEX(Historical!$F$7:$F$1250,MATCH(B295,Historical!$B$7:$B$1281,0)))^(1/3)-1)*100)</f>
        <v>12.624788044360603</v>
      </c>
      <c r="U295" s="673">
        <f>IF(INDEX(Historical!$H$7:$H$1250,MATCH(B295,Historical!$B$7:$B$1281,0))=0,"n/a",((INDEX(Historical!$C$7:$C$1259,MATCH(B295,Historical!$B$7:$B$1281,0))/INDEX(Historical!$H$7:$H$1250,MATCH(B295,Historical!$B$7:$B$1281,0)))^(1/5)-1)*100)</f>
        <v>14.565942786618935</v>
      </c>
      <c r="V295" s="673">
        <f>IF(INDEX(Historical!$O$7:$O$1250,MATCH(B295,Historical!$B$7:$B$1281,0))=0,"n/a",((INDEX(Historical!$C$7:$C$1259,MATCH(B295,Historical!$B$7:$B$1281,0))/INDEX(Historical!$O$7:$O$1250,MATCH(B295,Historical!$B$7:$B$1281,0)))^(1/10)-1)*100)</f>
        <v>26.764113126213807</v>
      </c>
      <c r="W295" s="674">
        <f t="shared" si="72"/>
        <v>0.54423409129714395</v>
      </c>
      <c r="X295" s="675">
        <f t="shared" si="73"/>
        <v>0.89361612187846229</v>
      </c>
      <c r="Y295" s="842"/>
      <c r="Z295" s="624">
        <f t="shared" si="74"/>
        <v>32.550860719874805</v>
      </c>
      <c r="AA295" s="853">
        <f t="shared" si="75"/>
        <v>24.876369327073554</v>
      </c>
      <c r="AB295" s="854">
        <v>12</v>
      </c>
      <c r="AC295" s="833">
        <v>6.39</v>
      </c>
      <c r="AD295" s="833">
        <v>2.2799999999999998</v>
      </c>
      <c r="AE295" s="833">
        <v>1.77</v>
      </c>
      <c r="AF295" s="833">
        <v>9.76</v>
      </c>
      <c r="AG295" s="833">
        <v>43.7</v>
      </c>
      <c r="AH295" s="833">
        <v>36.9</v>
      </c>
      <c r="AI295" s="833">
        <v>7.3</v>
      </c>
      <c r="AJ295" s="833">
        <v>16.3</v>
      </c>
      <c r="AK295" s="833">
        <v>11.08</v>
      </c>
      <c r="AL295" s="845">
        <v>18840</v>
      </c>
      <c r="AM295" s="839">
        <v>0.2</v>
      </c>
      <c r="AN295" s="833">
        <v>0.53</v>
      </c>
      <c r="AO295" s="711">
        <f t="shared" si="76"/>
        <v>-9.0019212561063551</v>
      </c>
      <c r="AP295" s="712">
        <f t="shared" si="77"/>
        <v>15.874448070967199</v>
      </c>
      <c r="AQ295" s="855">
        <f t="shared" si="78"/>
        <v>228.49377780830545</v>
      </c>
      <c r="AR295" s="624">
        <f>INDEX(Historical!$C$7:$C$1259,MATCH(B295,Historical!$B$7:$B$1281,0))*IF(AH295="n/a",1.03,IF(AH295&lt;0,1.01,IF(AH295&gt;10,1.1,(1+AH295/100))))</f>
        <v>1.6500000000000001</v>
      </c>
      <c r="AS295" s="853">
        <f t="shared" si="79"/>
        <v>1.7704500000000001</v>
      </c>
      <c r="AT295" s="853">
        <f t="shared" si="84"/>
        <v>1.9474950000000002</v>
      </c>
      <c r="AU295" s="853">
        <f t="shared" si="84"/>
        <v>2.1422445000000003</v>
      </c>
      <c r="AV295" s="853">
        <f t="shared" si="84"/>
        <v>2.3564689500000005</v>
      </c>
      <c r="AW295" s="624">
        <f t="shared" si="80"/>
        <v>9.866658450000001</v>
      </c>
      <c r="AX295" s="719">
        <f t="shared" si="81"/>
        <v>6.2070070772521388</v>
      </c>
      <c r="AY295" s="900">
        <v>1.05</v>
      </c>
      <c r="AZ295" s="839">
        <v>148.80000000000001</v>
      </c>
      <c r="BA295" s="839">
        <v>-8.52</v>
      </c>
      <c r="BB295" s="839">
        <v>4.71</v>
      </c>
      <c r="BC295" s="839">
        <v>13.26</v>
      </c>
      <c r="BE295" s="597">
        <v>2010</v>
      </c>
      <c r="BF295" s="865">
        <f t="shared" si="82"/>
        <v>0</v>
      </c>
      <c r="BG295" s="849">
        <v>11.3</v>
      </c>
    </row>
    <row r="296" spans="1:59" s="744" customFormat="1" ht="11.25" customHeight="1" x14ac:dyDescent="0.2">
      <c r="A296" s="619" t="s">
        <v>1715</v>
      </c>
      <c r="B296" s="751" t="s">
        <v>1716</v>
      </c>
      <c r="C296" s="898" t="s">
        <v>112</v>
      </c>
      <c r="D296" s="898" t="s">
        <v>211</v>
      </c>
      <c r="E296" s="727">
        <v>12</v>
      </c>
      <c r="F296" s="1139">
        <v>291</v>
      </c>
      <c r="G296" s="1138" t="s">
        <v>37</v>
      </c>
      <c r="H296" s="1138" t="s">
        <v>115</v>
      </c>
      <c r="I296" s="728">
        <v>100.77</v>
      </c>
      <c r="J296" s="729">
        <f t="shared" si="69"/>
        <v>1.0419767788032153</v>
      </c>
      <c r="K296" s="730">
        <v>0.26250000000000001</v>
      </c>
      <c r="L296" s="731">
        <v>4</v>
      </c>
      <c r="M296" s="732">
        <f t="shared" si="70"/>
        <v>1.05</v>
      </c>
      <c r="N296" s="733" t="s">
        <v>127</v>
      </c>
      <c r="O296" s="734">
        <v>0.25</v>
      </c>
      <c r="P296" s="1130">
        <v>44186</v>
      </c>
      <c r="Q296" s="1130">
        <v>44209</v>
      </c>
      <c r="R296" s="732">
        <f t="shared" si="71"/>
        <v>5.0000000000000044</v>
      </c>
      <c r="S296" s="673">
        <f>IF(INDEX(Historical!$D$7:$D$1257,MATCH(B296,Historical!$B$7:$B$1281,0))=0,"n/a",(INDEX(Historical!$C$7:$C$1259,MATCH(B296,Historical!$B$7:$B$1281,0))/INDEX(Historical!$D$7:$D$1257,MATCH(B296,Historical!$B$7:$B$1281,0))-1)*100)</f>
        <v>11.111111111111116</v>
      </c>
      <c r="T296" s="673">
        <f>IF(INDEX(Historical!$F$7:$F$1250,MATCH(B296,Historical!$B$7:$B$1281,0))=0,"n/a",((INDEX(Historical!$C$7:$C$1259,MATCH(B296,Historical!$B$7:$B$1281,0))/INDEX(Historical!$F$7:$F$1250,MATCH(B296,Historical!$B$7:$B$1281,0)))^(1/3)-1)*100)</f>
        <v>12.624788044360603</v>
      </c>
      <c r="U296" s="673">
        <f>IF(INDEX(Historical!$H$7:$H$1250,MATCH(B296,Historical!$B$7:$B$1281,0))=0,"n/a",((INDEX(Historical!$C$7:$C$1259,MATCH(B296,Historical!$B$7:$B$1281,0))/INDEX(Historical!$H$7:$H$1250,MATCH(B296,Historical!$B$7:$B$1281,0)))^(1/5)-1)*100)</f>
        <v>14.869835499703509</v>
      </c>
      <c r="V296" s="673">
        <f>IF(INDEX(Historical!$O$7:$O$1250,MATCH(B296,Historical!$B$7:$B$1281,0))=0,"n/a",((INDEX(Historical!$C$7:$C$1259,MATCH(B296,Historical!$B$7:$B$1281,0))/INDEX(Historical!$O$7:$O$1250,MATCH(B296,Historical!$B$7:$B$1281,0)))^(1/10)-1)*100)</f>
        <v>18.706021469188027</v>
      </c>
      <c r="W296" s="674">
        <f t="shared" si="72"/>
        <v>0.79492240101384659</v>
      </c>
      <c r="X296" s="675">
        <f t="shared" si="73"/>
        <v>1.3159146459914608</v>
      </c>
      <c r="Y296" s="735"/>
      <c r="Z296" s="729">
        <f t="shared" si="74"/>
        <v>34.539473684210527</v>
      </c>
      <c r="AA296" s="736">
        <f t="shared" si="75"/>
        <v>33.148026315789473</v>
      </c>
      <c r="AB296" s="731">
        <v>10</v>
      </c>
      <c r="AC296" s="737">
        <v>3.04</v>
      </c>
      <c r="AD296" s="737">
        <v>2.87</v>
      </c>
      <c r="AE296" s="737">
        <v>3.21</v>
      </c>
      <c r="AF296" s="737">
        <v>9.7899999999999991</v>
      </c>
      <c r="AG296" s="737">
        <v>32.4</v>
      </c>
      <c r="AH296" s="737">
        <v>20.100000000000001</v>
      </c>
      <c r="AI296" s="737">
        <v>12.389999999999999</v>
      </c>
      <c r="AJ296" s="737">
        <v>11.3</v>
      </c>
      <c r="AK296" s="737">
        <v>11.600000000000001</v>
      </c>
      <c r="AL296" s="738">
        <v>10840</v>
      </c>
      <c r="AM296" s="739">
        <v>0.3</v>
      </c>
      <c r="AN296" s="737">
        <v>0.71</v>
      </c>
      <c r="AO296" s="740">
        <f t="shared" si="76"/>
        <v>-17.23621403728275</v>
      </c>
      <c r="AP296" s="741">
        <f t="shared" si="77"/>
        <v>15.911812278506725</v>
      </c>
      <c r="AQ296" s="742">
        <f t="shared" si="78"/>
        <v>279.77723156349839</v>
      </c>
      <c r="AR296" s="624">
        <f>INDEX(Historical!$C$7:$C$1259,MATCH(B296,Historical!$B$7:$B$1281,0))*IF(AH296="n/a",1.03,IF(AH296&lt;0,1.01,IF(AH296&gt;10,1.1,(1+AH296/100))))</f>
        <v>1.1000000000000001</v>
      </c>
      <c r="AS296" s="736">
        <f t="shared" si="79"/>
        <v>1.2100000000000002</v>
      </c>
      <c r="AT296" s="736">
        <f t="shared" si="84"/>
        <v>1.3310000000000004</v>
      </c>
      <c r="AU296" s="736">
        <f t="shared" si="84"/>
        <v>1.4641000000000006</v>
      </c>
      <c r="AV296" s="736">
        <f t="shared" si="84"/>
        <v>1.6105100000000008</v>
      </c>
      <c r="AW296" s="729">
        <f t="shared" si="80"/>
        <v>6.7156100000000025</v>
      </c>
      <c r="AX296" s="743">
        <f t="shared" si="81"/>
        <v>6.6642949290463465</v>
      </c>
      <c r="AY296" s="901">
        <v>0.77</v>
      </c>
      <c r="AZ296" s="739">
        <v>93.53</v>
      </c>
      <c r="BA296" s="739">
        <v>-1.7399999999999998</v>
      </c>
      <c r="BB296" s="739">
        <v>3.37</v>
      </c>
      <c r="BC296" s="739">
        <v>22.45</v>
      </c>
      <c r="BD296" s="875"/>
      <c r="BE296" s="597">
        <v>2010</v>
      </c>
      <c r="BF296" s="865">
        <f t="shared" si="82"/>
        <v>0</v>
      </c>
      <c r="BG296" s="793">
        <v>12</v>
      </c>
    </row>
    <row r="297" spans="1:59" ht="11.25" customHeight="1" x14ac:dyDescent="0.2">
      <c r="A297" s="838" t="s">
        <v>806</v>
      </c>
      <c r="B297" s="842" t="s">
        <v>807</v>
      </c>
      <c r="C297" s="898" t="s">
        <v>4127</v>
      </c>
      <c r="D297" s="898" t="s">
        <v>4261</v>
      </c>
      <c r="E297" s="705">
        <v>17</v>
      </c>
      <c r="F297" s="1139">
        <v>223</v>
      </c>
      <c r="G297" s="1139" t="s">
        <v>37</v>
      </c>
      <c r="H297" s="1139" t="s">
        <v>115</v>
      </c>
      <c r="I297" s="841">
        <v>172.27</v>
      </c>
      <c r="J297" s="624">
        <f t="shared" si="69"/>
        <v>2.3683752249375978</v>
      </c>
      <c r="K297" s="844">
        <v>1.02</v>
      </c>
      <c r="L297" s="854">
        <v>4</v>
      </c>
      <c r="M297" s="615">
        <f t="shared" si="70"/>
        <v>4.08</v>
      </c>
      <c r="N297" s="837" t="s">
        <v>808</v>
      </c>
      <c r="O297" s="706">
        <v>0.9</v>
      </c>
      <c r="P297" s="606">
        <v>44133</v>
      </c>
      <c r="Q297" s="606">
        <v>44151</v>
      </c>
      <c r="R297" s="615">
        <f t="shared" si="71"/>
        <v>13.333333333333334</v>
      </c>
      <c r="S297" s="673">
        <f>IF(INDEX(Historical!$D$7:$D$1257,MATCH(B297,Historical!$B$7:$B$1281,0))=0,"n/a",(INDEX(Historical!$C$7:$C$1259,MATCH(B297,Historical!$B$7:$B$1281,0))/INDEX(Historical!$D$7:$D$1257,MATCH(B297,Historical!$B$7:$B$1281,0))-1)*100)</f>
        <v>15.887850467289732</v>
      </c>
      <c r="T297" s="673">
        <f>IF(INDEX(Historical!$F$7:$F$1250,MATCH(B297,Historical!$B$7:$B$1281,0))=0,"n/a",((INDEX(Historical!$C$7:$C$1259,MATCH(B297,Historical!$B$7:$B$1281,0))/INDEX(Historical!$F$7:$F$1250,MATCH(B297,Historical!$B$7:$B$1281,0)))^(1/3)-1)*100)</f>
        <v>20.615288413354449</v>
      </c>
      <c r="U297" s="673">
        <f>IF(INDEX(Historical!$H$7:$H$1250,MATCH(B297,Historical!$B$7:$B$1281,0))=0,"n/a",((INDEX(Historical!$C$7:$C$1259,MATCH(B297,Historical!$B$7:$B$1281,0))/INDEX(Historical!$H$7:$H$1250,MATCH(B297,Historical!$B$7:$B$1281,0)))^(1/5)-1)*100)</f>
        <v>21.58583476423852</v>
      </c>
      <c r="V297" s="673">
        <f>IF(INDEX(Historical!$O$7:$O$1250,MATCH(B297,Historical!$B$7:$B$1281,0))=0,"n/a",((INDEX(Historical!$C$7:$C$1259,MATCH(B297,Historical!$B$7:$B$1281,0))/INDEX(Historical!$O$7:$O$1250,MATCH(B297,Historical!$B$7:$B$1281,0)))^(1/10)-1)*100)</f>
        <v>22.471401012291903</v>
      </c>
      <c r="W297" s="674">
        <f t="shared" si="72"/>
        <v>0.96059140916185082</v>
      </c>
      <c r="X297" s="675">
        <f t="shared" si="73"/>
        <v>1.3324589360641061</v>
      </c>
      <c r="Y297" s="843"/>
      <c r="Z297" s="624">
        <f t="shared" si="74"/>
        <v>68.341708542713576</v>
      </c>
      <c r="AA297" s="853">
        <f t="shared" si="75"/>
        <v>28.85594639865997</v>
      </c>
      <c r="AB297" s="854">
        <v>12</v>
      </c>
      <c r="AC297" s="833">
        <v>5.97</v>
      </c>
      <c r="AD297" s="833">
        <v>2.86</v>
      </c>
      <c r="AE297" s="833">
        <v>10.74</v>
      </c>
      <c r="AF297" s="833">
        <v>17.09</v>
      </c>
      <c r="AG297" s="833">
        <v>67.7</v>
      </c>
      <c r="AH297" s="833">
        <v>14.000000000000002</v>
      </c>
      <c r="AI297" s="833">
        <v>7.62</v>
      </c>
      <c r="AJ297" s="833">
        <v>16.2</v>
      </c>
      <c r="AK297" s="833">
        <v>10</v>
      </c>
      <c r="AL297" s="845">
        <v>155310</v>
      </c>
      <c r="AM297" s="839">
        <v>0.1</v>
      </c>
      <c r="AN297" s="833">
        <v>0.74</v>
      </c>
      <c r="AO297" s="711">
        <f t="shared" si="76"/>
        <v>-4.9017364094838527</v>
      </c>
      <c r="AP297" s="712">
        <f t="shared" si="77"/>
        <v>23.954209989176118</v>
      </c>
      <c r="AQ297" s="855">
        <f t="shared" si="78"/>
        <v>368.16337317132684</v>
      </c>
      <c r="AR297" s="624">
        <f>INDEX(Historical!$C$7:$C$1259,MATCH(B297,Historical!$B$7:$B$1281,0))*IF(AH297="n/a",1.03,IF(AH297&lt;0,1.01,IF(AH297&gt;10,1.1,(1+AH297/100))))</f>
        <v>4.0920000000000005</v>
      </c>
      <c r="AS297" s="853">
        <f t="shared" si="79"/>
        <v>4.4038104000000011</v>
      </c>
      <c r="AT297" s="853">
        <f t="shared" si="84"/>
        <v>4.8441914400000012</v>
      </c>
      <c r="AU297" s="853">
        <f t="shared" si="84"/>
        <v>5.3286105840000015</v>
      </c>
      <c r="AV297" s="853">
        <f t="shared" si="84"/>
        <v>5.8614716424000024</v>
      </c>
      <c r="AW297" s="624">
        <f t="shared" si="80"/>
        <v>24.530084066400004</v>
      </c>
      <c r="AX297" s="719">
        <f t="shared" si="81"/>
        <v>14.239324355024092</v>
      </c>
      <c r="AY297" s="900">
        <v>1.06</v>
      </c>
      <c r="AZ297" s="839">
        <v>85.06</v>
      </c>
      <c r="BA297" s="839">
        <v>-5.24</v>
      </c>
      <c r="BB297" s="839">
        <v>1.5699999999999998</v>
      </c>
      <c r="BC297" s="839">
        <v>17.68</v>
      </c>
      <c r="BE297" s="597">
        <v>2004</v>
      </c>
      <c r="BF297" s="865">
        <f t="shared" si="82"/>
        <v>1</v>
      </c>
      <c r="BG297" s="849">
        <v>30.8</v>
      </c>
    </row>
    <row r="298" spans="1:59" ht="11.25" customHeight="1" x14ac:dyDescent="0.2">
      <c r="A298" s="831" t="s">
        <v>1737</v>
      </c>
      <c r="B298" s="842" t="s">
        <v>1738</v>
      </c>
      <c r="C298" s="898" t="s">
        <v>4254</v>
      </c>
      <c r="D298" s="898" t="s">
        <v>4255</v>
      </c>
      <c r="E298" s="705">
        <v>10</v>
      </c>
      <c r="F298" s="1139">
        <v>415</v>
      </c>
      <c r="G298" s="1139" t="s">
        <v>37</v>
      </c>
      <c r="H298" s="1139" t="s">
        <v>37</v>
      </c>
      <c r="I298" s="841">
        <v>41.17</v>
      </c>
      <c r="J298" s="624">
        <f t="shared" si="69"/>
        <v>3.4976924945348551</v>
      </c>
      <c r="K298" s="844">
        <v>0.36</v>
      </c>
      <c r="L298" s="854">
        <v>4</v>
      </c>
      <c r="M298" s="615">
        <f t="shared" si="70"/>
        <v>1.44</v>
      </c>
      <c r="N298" s="837" t="s">
        <v>716</v>
      </c>
      <c r="O298" s="706">
        <v>0.34250000000000003</v>
      </c>
      <c r="P298" s="1028">
        <v>43929</v>
      </c>
      <c r="Q298" s="1028">
        <v>43951</v>
      </c>
      <c r="R298" s="615">
        <f t="shared" si="71"/>
        <v>5.1094890510948785</v>
      </c>
      <c r="S298" s="673">
        <f>IF(INDEX(Historical!$D$7:$D$1257,MATCH(B298,Historical!$B$7:$B$1281,0))=0,"n/a",(INDEX(Historical!$C$7:$C$1259,MATCH(B298,Historical!$B$7:$B$1281,0))/INDEX(Historical!$D$7:$D$1257,MATCH(B298,Historical!$B$7:$B$1281,0))-1)*100)</f>
        <v>5.3703703703703809</v>
      </c>
      <c r="T298" s="673">
        <f>IF(INDEX(Historical!$F$7:$F$1250,MATCH(B298,Historical!$B$7:$B$1281,0))=0,"n/a",((INDEX(Historical!$C$7:$C$1259,MATCH(B298,Historical!$B$7:$B$1281,0))/INDEX(Historical!$F$7:$F$1250,MATCH(B298,Historical!$B$7:$B$1281,0)))^(1/3)-1)*100)</f>
        <v>5.1087155103978876</v>
      </c>
      <c r="U298" s="673">
        <f>IF(INDEX(Historical!$H$7:$H$1250,MATCH(B298,Historical!$B$7:$B$1281,0))=0,"n/a",((INDEX(Historical!$C$7:$C$1259,MATCH(B298,Historical!$B$7:$B$1281,0))/INDEX(Historical!$H$7:$H$1250,MATCH(B298,Historical!$B$7:$B$1281,0)))^(1/5)-1)*100)</f>
        <v>5.4207656015280214</v>
      </c>
      <c r="V298" s="673">
        <f>IF(INDEX(Historical!$O$7:$O$1250,MATCH(B298,Historical!$B$7:$B$1281,0))=0,"n/a",((INDEX(Historical!$C$7:$C$1259,MATCH(B298,Historical!$B$7:$B$1281,0))/INDEX(Historical!$O$7:$O$1250,MATCH(B298,Historical!$B$7:$B$1281,0)))^(1/10)-1)*100)</f>
        <v>6.9723229627045802</v>
      </c>
      <c r="W298" s="674">
        <f t="shared" si="72"/>
        <v>0.77746909179681689</v>
      </c>
      <c r="X298" s="675" t="str">
        <f t="shared" si="73"/>
        <v>n/a</v>
      </c>
      <c r="Y298" s="638"/>
      <c r="Z298" s="624">
        <f t="shared" si="74"/>
        <v>719.99999999999989</v>
      </c>
      <c r="AA298" s="853">
        <f t="shared" si="75"/>
        <v>205.85</v>
      </c>
      <c r="AB298" s="854">
        <v>12</v>
      </c>
      <c r="AC298" s="833">
        <v>0.2</v>
      </c>
      <c r="AD298" s="833" t="s">
        <v>136</v>
      </c>
      <c r="AE298" s="833">
        <v>9.99</v>
      </c>
      <c r="AF298" s="833">
        <v>3.91</v>
      </c>
      <c r="AG298" s="833">
        <v>1.7999999999999998</v>
      </c>
      <c r="AH298" s="833">
        <v>-67.800000000000011</v>
      </c>
      <c r="AI298" s="833">
        <v>1200</v>
      </c>
      <c r="AJ298" s="833">
        <v>-8.7999999999999989</v>
      </c>
      <c r="AK298" s="833" t="s">
        <v>136</v>
      </c>
      <c r="AL298" s="845">
        <v>12400</v>
      </c>
      <c r="AM298" s="839">
        <v>0.6</v>
      </c>
      <c r="AN298" s="833">
        <v>1.56</v>
      </c>
      <c r="AO298" s="711">
        <f t="shared" si="76"/>
        <v>-196.93154190393713</v>
      </c>
      <c r="AP298" s="712">
        <f t="shared" si="77"/>
        <v>8.9184580960628761</v>
      </c>
      <c r="AQ298" s="855">
        <f t="shared" si="78"/>
        <v>498.09828252182393</v>
      </c>
      <c r="AR298" s="624">
        <f>INDEX(Historical!$C$7:$C$1259,MATCH(B298,Historical!$B$7:$B$1281,0))*IF(AH298="n/a",1.03,IF(AH298&lt;0,1.01,IF(AH298&gt;10,1.1,(1+AH298/100))))</f>
        <v>1.436725</v>
      </c>
      <c r="AS298" s="853">
        <f t="shared" si="79"/>
        <v>1.5803975000000001</v>
      </c>
      <c r="AT298" s="853">
        <f t="shared" si="84"/>
        <v>1.6278094250000001</v>
      </c>
      <c r="AU298" s="853">
        <f t="shared" si="84"/>
        <v>1.6766437077500003</v>
      </c>
      <c r="AV298" s="853">
        <f t="shared" si="84"/>
        <v>1.7269430189825004</v>
      </c>
      <c r="AW298" s="624">
        <f t="shared" si="80"/>
        <v>8.0485186517325005</v>
      </c>
      <c r="AX298" s="719">
        <f t="shared" si="81"/>
        <v>19.54947450020039</v>
      </c>
      <c r="AY298" s="900">
        <v>0.77</v>
      </c>
      <c r="AZ298" s="839">
        <v>40.99</v>
      </c>
      <c r="BA298" s="839">
        <v>-17.899999999999999</v>
      </c>
      <c r="BB298" s="839">
        <v>4.75</v>
      </c>
      <c r="BC298" s="839">
        <v>11.57</v>
      </c>
      <c r="BE298" s="597">
        <v>2011</v>
      </c>
      <c r="BF298" s="865">
        <f t="shared" si="82"/>
        <v>0</v>
      </c>
      <c r="BG298" s="849">
        <v>0.6</v>
      </c>
    </row>
    <row r="299" spans="1:59" ht="11.25" customHeight="1" x14ac:dyDescent="0.2">
      <c r="A299" s="831" t="s">
        <v>1749</v>
      </c>
      <c r="B299" s="842" t="s">
        <v>1750</v>
      </c>
      <c r="C299" s="898" t="s">
        <v>153</v>
      </c>
      <c r="D299" s="898" t="s">
        <v>4256</v>
      </c>
      <c r="E299" s="705">
        <v>11</v>
      </c>
      <c r="F299" s="1139">
        <v>326</v>
      </c>
      <c r="G299" s="1139" t="s">
        <v>106</v>
      </c>
      <c r="H299" s="1139" t="s">
        <v>106</v>
      </c>
      <c r="I299" s="841">
        <v>332.22</v>
      </c>
      <c r="J299" s="624">
        <f t="shared" si="69"/>
        <v>1.5050267894768525</v>
      </c>
      <c r="K299" s="844">
        <v>1.25</v>
      </c>
      <c r="L299" s="854">
        <v>4</v>
      </c>
      <c r="M299" s="615">
        <f t="shared" si="70"/>
        <v>5</v>
      </c>
      <c r="N299" s="837" t="s">
        <v>194</v>
      </c>
      <c r="O299" s="706">
        <v>1.08</v>
      </c>
      <c r="P299" s="606">
        <v>44001</v>
      </c>
      <c r="Q299" s="606">
        <v>44012</v>
      </c>
      <c r="R299" s="615">
        <f t="shared" si="71"/>
        <v>15.740740740740733</v>
      </c>
      <c r="S299" s="673">
        <f>IF(INDEX(Historical!$D$7:$D$1257,MATCH(B299,Historical!$B$7:$B$1281,0))=0,"n/a",(INDEX(Historical!$C$7:$C$1259,MATCH(B299,Historical!$B$7:$B$1281,0))/INDEX(Historical!$D$7:$D$1257,MATCH(B299,Historical!$B$7:$B$1281,0))-1)*100)</f>
        <v>21.356783919597987</v>
      </c>
      <c r="T299" s="673">
        <f>IF(INDEX(Historical!$F$7:$F$1250,MATCH(B299,Historical!$B$7:$B$1281,0))=0,"n/a",((INDEX(Historical!$C$7:$C$1259,MATCH(B299,Historical!$B$7:$B$1281,0))/INDEX(Historical!$F$7:$F$1250,MATCH(B299,Historical!$B$7:$B$1281,0)))^(1/3)-1)*100)</f>
        <v>18.878439055262586</v>
      </c>
      <c r="U299" s="673">
        <f>IF(INDEX(Historical!$H$7:$H$1250,MATCH(B299,Historical!$B$7:$B$1281,0))=0,"n/a",((INDEX(Historical!$C$7:$C$1259,MATCH(B299,Historical!$B$7:$B$1281,0))/INDEX(Historical!$H$7:$H$1250,MATCH(B299,Historical!$B$7:$B$1281,0)))^(1/5)-1)*100)</f>
        <v>20.834005411397793</v>
      </c>
      <c r="V299" s="673">
        <f>IF(INDEX(Historical!$O$7:$O$1250,MATCH(B299,Historical!$B$7:$B$1281,0))=0,"n/a",((INDEX(Historical!$C$7:$C$1259,MATCH(B299,Historical!$B$7:$B$1281,0))/INDEX(Historical!$O$7:$O$1250,MATCH(B299,Historical!$B$7:$B$1281,0)))^(1/10)-1)*100)</f>
        <v>28.12952341117969</v>
      </c>
      <c r="W299" s="674">
        <f t="shared" si="72"/>
        <v>0.74064551705549364</v>
      </c>
      <c r="X299" s="675">
        <f t="shared" si="73"/>
        <v>1.031386406504841</v>
      </c>
      <c r="Y299" s="842"/>
      <c r="Z299" s="624">
        <f t="shared" si="74"/>
        <v>31.191515907673111</v>
      </c>
      <c r="AA299" s="853">
        <f t="shared" si="75"/>
        <v>20.724890829694324</v>
      </c>
      <c r="AB299" s="854">
        <v>12</v>
      </c>
      <c r="AC299" s="833">
        <v>16.03</v>
      </c>
      <c r="AD299" s="833">
        <v>1.65</v>
      </c>
      <c r="AE299" s="833">
        <v>1.23</v>
      </c>
      <c r="AF299" s="833">
        <v>4.79</v>
      </c>
      <c r="AG299" s="833">
        <v>28.1</v>
      </c>
      <c r="AH299" s="833">
        <v>17.5</v>
      </c>
      <c r="AI299" s="833">
        <v>15.93</v>
      </c>
      <c r="AJ299" s="833">
        <v>20.200000000000003</v>
      </c>
      <c r="AK299" s="833">
        <v>12.41</v>
      </c>
      <c r="AL299" s="845">
        <v>315720</v>
      </c>
      <c r="AM299" s="839">
        <v>0.3</v>
      </c>
      <c r="AN299" s="833">
        <v>0.67</v>
      </c>
      <c r="AO299" s="711">
        <f t="shared" si="76"/>
        <v>1.6141413711803203</v>
      </c>
      <c r="AP299" s="712">
        <f t="shared" si="77"/>
        <v>22.339032200874644</v>
      </c>
      <c r="AQ299" s="855">
        <f t="shared" si="78"/>
        <v>110.04996979474066</v>
      </c>
      <c r="AR299" s="624">
        <f>INDEX(Historical!$C$7:$C$1259,MATCH(B299,Historical!$B$7:$B$1281,0))*IF(AH299="n/a",1.03,IF(AH299&lt;0,1.01,IF(AH299&gt;10,1.1,(1+AH299/100))))</f>
        <v>5.3130000000000006</v>
      </c>
      <c r="AS299" s="853">
        <f t="shared" si="79"/>
        <v>5.8443000000000014</v>
      </c>
      <c r="AT299" s="853">
        <f t="shared" si="84"/>
        <v>6.4287300000000016</v>
      </c>
      <c r="AU299" s="853">
        <f t="shared" si="84"/>
        <v>7.0716030000000023</v>
      </c>
      <c r="AV299" s="853">
        <f t="shared" si="84"/>
        <v>7.7787633000000032</v>
      </c>
      <c r="AW299" s="624">
        <f t="shared" si="80"/>
        <v>32.436396300000013</v>
      </c>
      <c r="AX299" s="719">
        <f t="shared" si="81"/>
        <v>9.7635290771175764</v>
      </c>
      <c r="AY299" s="900">
        <v>0.74</v>
      </c>
      <c r="AZ299" s="839">
        <v>76.98</v>
      </c>
      <c r="BA299" s="839">
        <v>-9.7100000000000009</v>
      </c>
      <c r="BB299" s="839">
        <v>-2.4500000000000002</v>
      </c>
      <c r="BC299" s="839">
        <v>3.7699999999999996</v>
      </c>
      <c r="BE299" s="597">
        <v>2010</v>
      </c>
      <c r="BF299" s="865">
        <f t="shared" si="82"/>
        <v>0</v>
      </c>
      <c r="BG299" s="849">
        <v>9.1999999999999993</v>
      </c>
    </row>
    <row r="300" spans="1:59" ht="11.25" customHeight="1" x14ac:dyDescent="0.2">
      <c r="A300" s="831" t="s">
        <v>1753</v>
      </c>
      <c r="B300" s="842" t="s">
        <v>1754</v>
      </c>
      <c r="C300" s="898" t="s">
        <v>108</v>
      </c>
      <c r="D300" s="898" t="s">
        <v>118</v>
      </c>
      <c r="E300" s="705">
        <v>12</v>
      </c>
      <c r="F300" s="1139">
        <v>284</v>
      </c>
      <c r="G300" s="1139" t="s">
        <v>115</v>
      </c>
      <c r="H300" s="1139" t="s">
        <v>115</v>
      </c>
      <c r="I300" s="841">
        <v>26.48</v>
      </c>
      <c r="J300" s="624">
        <f t="shared" si="69"/>
        <v>4.3051359516616312</v>
      </c>
      <c r="K300" s="844">
        <v>0.28499999999999998</v>
      </c>
      <c r="L300" s="854">
        <v>4</v>
      </c>
      <c r="M300" s="615">
        <f t="shared" si="70"/>
        <v>1.1399999999999999</v>
      </c>
      <c r="N300" s="837" t="s">
        <v>236</v>
      </c>
      <c r="O300" s="706">
        <v>0.26</v>
      </c>
      <c r="P300" s="904">
        <v>43672</v>
      </c>
      <c r="Q300" s="904">
        <v>43693</v>
      </c>
      <c r="R300" s="615">
        <f t="shared" si="71"/>
        <v>9.6153846153846025</v>
      </c>
      <c r="S300" s="673">
        <f>IF(INDEX(Historical!$D$7:$D$1257,MATCH(B300,Historical!$B$7:$B$1281,0))=0,"n/a",(INDEX(Historical!$C$7:$C$1259,MATCH(B300,Historical!$B$7:$B$1281,0))/INDEX(Historical!$D$7:$D$1257,MATCH(B300,Historical!$B$7:$B$1281,0))-1)*100)</f>
        <v>4.5871559633027248</v>
      </c>
      <c r="T300" s="673">
        <f>IF(INDEX(Historical!$F$7:$F$1250,MATCH(B300,Historical!$B$7:$B$1281,0))=0,"n/a",((INDEX(Historical!$C$7:$C$1259,MATCH(B300,Historical!$B$7:$B$1281,0))/INDEX(Historical!$F$7:$F$1250,MATCH(B300,Historical!$B$7:$B$1281,0)))^(1/3)-1)*100)</f>
        <v>9.8505241180611325</v>
      </c>
      <c r="U300" s="673">
        <f>IF(INDEX(Historical!$H$7:$H$1250,MATCH(B300,Historical!$B$7:$B$1281,0))=0,"n/a",((INDEX(Historical!$C$7:$C$1259,MATCH(B300,Historical!$B$7:$B$1281,0))/INDEX(Historical!$H$7:$H$1250,MATCH(B300,Historical!$B$7:$B$1281,0)))^(1/5)-1)*100)</f>
        <v>10.245624587374724</v>
      </c>
      <c r="V300" s="673">
        <f>IF(INDEX(Historical!$O$7:$O$1250,MATCH(B300,Historical!$B$7:$B$1281,0))=0,"n/a",((INDEX(Historical!$C$7:$C$1259,MATCH(B300,Historical!$B$7:$B$1281,0))/INDEX(Historical!$O$7:$O$1250,MATCH(B300,Historical!$B$7:$B$1281,0)))^(1/10)-1)*100)</f>
        <v>12.533980472183615</v>
      </c>
      <c r="W300" s="674">
        <f t="shared" si="72"/>
        <v>0.81742784027090298</v>
      </c>
      <c r="X300" s="675">
        <f t="shared" si="73"/>
        <v>4.6571020851703295</v>
      </c>
      <c r="Y300" s="646" t="s">
        <v>4576</v>
      </c>
      <c r="Z300" s="624">
        <f t="shared" si="74"/>
        <v>29.305912596401022</v>
      </c>
      <c r="AA300" s="853">
        <f t="shared" si="75"/>
        <v>6.8071979434447298</v>
      </c>
      <c r="AB300" s="854">
        <v>12</v>
      </c>
      <c r="AC300" s="833">
        <v>3.89</v>
      </c>
      <c r="AD300" s="833">
        <v>4.1100000000000003</v>
      </c>
      <c r="AE300" s="833">
        <v>0.41</v>
      </c>
      <c r="AF300" s="833">
        <v>0.51</v>
      </c>
      <c r="AG300" s="833">
        <v>7.5</v>
      </c>
      <c r="AH300" s="833">
        <v>-25.8</v>
      </c>
      <c r="AI300" s="833">
        <v>12.67</v>
      </c>
      <c r="AJ300" s="833">
        <v>2.1999999999999997</v>
      </c>
      <c r="AK300" s="833">
        <v>1.7000000000000002</v>
      </c>
      <c r="AL300" s="845">
        <v>5410</v>
      </c>
      <c r="AM300" s="839">
        <v>0.70000000000000007</v>
      </c>
      <c r="AN300" s="833">
        <v>0.31</v>
      </c>
      <c r="AO300" s="711">
        <f t="shared" si="76"/>
        <v>7.7435625955916256</v>
      </c>
      <c r="AP300" s="712">
        <f t="shared" si="77"/>
        <v>14.550760539036355</v>
      </c>
      <c r="AQ300" s="855">
        <f t="shared" si="78"/>
        <v>-60.719408517935911</v>
      </c>
      <c r="AR300" s="624">
        <f>INDEX(Historical!$C$7:$C$1259,MATCH(B300,Historical!$B$7:$B$1281,0))*IF(AH300="n/a",1.03,IF(AH300&lt;0,1.01,IF(AH300&gt;10,1.1,(1+AH300/100))))</f>
        <v>1.1514</v>
      </c>
      <c r="AS300" s="853">
        <f t="shared" si="79"/>
        <v>1.26654</v>
      </c>
      <c r="AT300" s="853">
        <f t="shared" si="84"/>
        <v>1.28807118</v>
      </c>
      <c r="AU300" s="853">
        <f t="shared" si="84"/>
        <v>1.3099683900599999</v>
      </c>
      <c r="AV300" s="853">
        <f t="shared" si="84"/>
        <v>1.3322378526910197</v>
      </c>
      <c r="AW300" s="624">
        <f t="shared" si="80"/>
        <v>6.34821742275102</v>
      </c>
      <c r="AX300" s="719">
        <f t="shared" si="81"/>
        <v>23.973630750570315</v>
      </c>
      <c r="AY300" s="900">
        <v>1.73</v>
      </c>
      <c r="AZ300" s="839">
        <v>176.41</v>
      </c>
      <c r="BA300" s="839">
        <v>-6</v>
      </c>
      <c r="BB300" s="839">
        <v>10.18</v>
      </c>
      <c r="BC300" s="839">
        <v>34.32</v>
      </c>
      <c r="BE300" s="597">
        <v>2009</v>
      </c>
      <c r="BF300" s="865">
        <f t="shared" si="82"/>
        <v>0</v>
      </c>
      <c r="BG300" s="849">
        <v>1.2</v>
      </c>
    </row>
    <row r="301" spans="1:59" ht="11.25" customHeight="1" x14ac:dyDescent="0.2">
      <c r="A301" s="838" t="s">
        <v>827</v>
      </c>
      <c r="B301" s="842" t="s">
        <v>828</v>
      </c>
      <c r="C301" s="898" t="s">
        <v>112</v>
      </c>
      <c r="D301" s="898" t="s">
        <v>4291</v>
      </c>
      <c r="E301" s="705">
        <v>14</v>
      </c>
      <c r="F301" s="1139">
        <v>262</v>
      </c>
      <c r="G301" s="1139" t="s">
        <v>37</v>
      </c>
      <c r="H301" s="1139" t="s">
        <v>37</v>
      </c>
      <c r="I301" s="841">
        <v>205.96</v>
      </c>
      <c r="J301" s="624">
        <f t="shared" si="69"/>
        <v>1.8838609438725964</v>
      </c>
      <c r="K301" s="844">
        <v>0.97</v>
      </c>
      <c r="L301" s="854">
        <v>4</v>
      </c>
      <c r="M301" s="615">
        <f t="shared" si="70"/>
        <v>3.88</v>
      </c>
      <c r="N301" s="837" t="s">
        <v>318</v>
      </c>
      <c r="O301" s="706">
        <v>0.88</v>
      </c>
      <c r="P301" s="904">
        <v>43706</v>
      </c>
      <c r="Q301" s="904">
        <v>43738</v>
      </c>
      <c r="R301" s="615">
        <f t="shared" si="71"/>
        <v>10.227272727272723</v>
      </c>
      <c r="S301" s="673">
        <f>IF(INDEX(Historical!$D$7:$D$1257,MATCH(B301,Historical!$B$7:$B$1281,0))=0,"n/a",(INDEX(Historical!$C$7:$C$1259,MATCH(B301,Historical!$B$7:$B$1281,0))/INDEX(Historical!$D$7:$D$1257,MATCH(B301,Historical!$B$7:$B$1281,0))-1)*100)</f>
        <v>4.8648648648648596</v>
      </c>
      <c r="T301" s="673">
        <f>IF(INDEX(Historical!$F$7:$F$1250,MATCH(B301,Historical!$B$7:$B$1281,0))=0,"n/a",((INDEX(Historical!$C$7:$C$1259,MATCH(B301,Historical!$B$7:$B$1281,0))/INDEX(Historical!$F$7:$F$1250,MATCH(B301,Historical!$B$7:$B$1281,0)))^(1/3)-1)*100)</f>
        <v>16.089608946568788</v>
      </c>
      <c r="U301" s="673">
        <f>IF(INDEX(Historical!$H$7:$H$1250,MATCH(B301,Historical!$B$7:$B$1281,0))=0,"n/a",((INDEX(Historical!$C$7:$C$1259,MATCH(B301,Historical!$B$7:$B$1281,0))/INDEX(Historical!$H$7:$H$1250,MATCH(B301,Historical!$B$7:$B$1281,0)))^(1/5)-1)*100)</f>
        <v>12.016451022962894</v>
      </c>
      <c r="V301" s="673">
        <f>IF(INDEX(Historical!$O$7:$O$1250,MATCH(B301,Historical!$B$7:$B$1281,0))=0,"n/a",((INDEX(Historical!$C$7:$C$1259,MATCH(B301,Historical!$B$7:$B$1281,0))/INDEX(Historical!$O$7:$O$1250,MATCH(B301,Historical!$B$7:$B$1281,0)))^(1/10)-1)*100)</f>
        <v>20.52247664710216</v>
      </c>
      <c r="W301" s="674">
        <f t="shared" si="72"/>
        <v>0.58552635871361347</v>
      </c>
      <c r="X301" s="675">
        <f t="shared" si="73"/>
        <v>1.6021934697283859</v>
      </c>
      <c r="Y301" s="646" t="s">
        <v>4591</v>
      </c>
      <c r="Z301" s="624">
        <f t="shared" si="74"/>
        <v>49.238578680203041</v>
      </c>
      <c r="AA301" s="853">
        <f t="shared" si="75"/>
        <v>26.137055837563452</v>
      </c>
      <c r="AB301" s="854">
        <v>12</v>
      </c>
      <c r="AC301" s="833">
        <v>7.88</v>
      </c>
      <c r="AD301" s="833">
        <v>2.0499999999999998</v>
      </c>
      <c r="AE301" s="833">
        <v>7.09</v>
      </c>
      <c r="AF301" s="833">
        <v>8.27</v>
      </c>
      <c r="AG301" s="833">
        <v>32.1</v>
      </c>
      <c r="AH301" s="833">
        <v>-6</v>
      </c>
      <c r="AI301" s="833">
        <v>11.64</v>
      </c>
      <c r="AJ301" s="833">
        <v>7.5</v>
      </c>
      <c r="AK301" s="833">
        <v>12.920000000000002</v>
      </c>
      <c r="AL301" s="845">
        <v>138440</v>
      </c>
      <c r="AM301" s="839">
        <v>0.1</v>
      </c>
      <c r="AN301" s="833">
        <v>1.58</v>
      </c>
      <c r="AO301" s="711">
        <f t="shared" si="76"/>
        <v>-12.236743870727961</v>
      </c>
      <c r="AP301" s="712">
        <f t="shared" si="77"/>
        <v>13.90031196683549</v>
      </c>
      <c r="AQ301" s="855">
        <f t="shared" si="78"/>
        <v>209.94870670745195</v>
      </c>
      <c r="AR301" s="624">
        <f>INDEX(Historical!$C$7:$C$1259,MATCH(B301,Historical!$B$7:$B$1281,0))*IF(AH301="n/a",1.03,IF(AH301&lt;0,1.01,IF(AH301&gt;10,1.1,(1+AH301/100))))</f>
        <v>3.9188000000000001</v>
      </c>
      <c r="AS301" s="853">
        <f t="shared" si="79"/>
        <v>4.3106800000000005</v>
      </c>
      <c r="AT301" s="853">
        <f t="shared" si="84"/>
        <v>4.7417480000000012</v>
      </c>
      <c r="AU301" s="853">
        <f t="shared" si="84"/>
        <v>5.2159228000000013</v>
      </c>
      <c r="AV301" s="853">
        <f t="shared" si="84"/>
        <v>5.7375150800000023</v>
      </c>
      <c r="AW301" s="624">
        <f t="shared" si="80"/>
        <v>23.924665880000006</v>
      </c>
      <c r="AX301" s="719">
        <f t="shared" si="81"/>
        <v>11.616171042920959</v>
      </c>
      <c r="AY301" s="900">
        <v>1.1000000000000001</v>
      </c>
      <c r="AZ301" s="839">
        <v>96</v>
      </c>
      <c r="BA301" s="839">
        <v>-6.92</v>
      </c>
      <c r="BB301" s="839">
        <v>-0.44999999999999996</v>
      </c>
      <c r="BC301" s="839">
        <v>7.68</v>
      </c>
      <c r="BE301" s="597">
        <v>2007</v>
      </c>
      <c r="BF301" s="865">
        <f t="shared" si="82"/>
        <v>1</v>
      </c>
      <c r="BG301" s="849">
        <v>8.5</v>
      </c>
    </row>
    <row r="302" spans="1:59" ht="11.25" customHeight="1" x14ac:dyDescent="0.2">
      <c r="A302" s="831" t="s">
        <v>1747</v>
      </c>
      <c r="B302" s="842" t="s">
        <v>1748</v>
      </c>
      <c r="C302" s="898" t="s">
        <v>112</v>
      </c>
      <c r="D302" s="898" t="s">
        <v>4289</v>
      </c>
      <c r="E302" s="705">
        <v>12</v>
      </c>
      <c r="F302" s="1139">
        <v>299</v>
      </c>
      <c r="G302" s="1139" t="s">
        <v>115</v>
      </c>
      <c r="H302" s="1139" t="s">
        <v>115</v>
      </c>
      <c r="I302" s="841">
        <v>157.83000000000001</v>
      </c>
      <c r="J302" s="624">
        <f t="shared" si="69"/>
        <v>2.5850598745485649</v>
      </c>
      <c r="K302" s="844">
        <v>1.02</v>
      </c>
      <c r="L302" s="854">
        <v>4</v>
      </c>
      <c r="M302" s="615">
        <f t="shared" si="70"/>
        <v>4.08</v>
      </c>
      <c r="N302" s="837" t="s">
        <v>425</v>
      </c>
      <c r="O302" s="706">
        <v>1.01</v>
      </c>
      <c r="P302" s="606">
        <v>44246</v>
      </c>
      <c r="Q302" s="606">
        <v>44265</v>
      </c>
      <c r="R302" s="615">
        <f t="shared" si="71"/>
        <v>0.99009900990099098</v>
      </c>
      <c r="S302" s="673">
        <f>IF(INDEX(Historical!$D$7:$D$1257,MATCH(B302,Historical!$B$7:$B$1281,0))=0,"n/a",(INDEX(Historical!$C$7:$C$1259,MATCH(B302,Historical!$B$7:$B$1281,0))/INDEX(Historical!$D$7:$D$1257,MATCH(B302,Historical!$B$7:$B$1281,0))-1)*100)</f>
        <v>5.2083333333333481</v>
      </c>
      <c r="T302" s="673">
        <f>IF(INDEX(Historical!$F$7:$F$1250,MATCH(B302,Historical!$B$7:$B$1281,0))=0,"n/a",((INDEX(Historical!$C$7:$C$1259,MATCH(B302,Historical!$B$7:$B$1281,0))/INDEX(Historical!$F$7:$F$1250,MATCH(B302,Historical!$B$7:$B$1281,0)))^(1/3)-1)*100)</f>
        <v>6.7614410348521448</v>
      </c>
      <c r="U302" s="673">
        <f>IF(INDEX(Historical!$H$7:$H$1250,MATCH(B302,Historical!$B$7:$B$1281,0))=0,"n/a",((INDEX(Historical!$C$7:$C$1259,MATCH(B302,Historical!$B$7:$B$1281,0))/INDEX(Historical!$H$7:$H$1250,MATCH(B302,Historical!$B$7:$B$1281,0)))^(1/5)-1)*100)</f>
        <v>6.7086689609233918</v>
      </c>
      <c r="V302" s="673">
        <f>IF(INDEX(Historical!$O$7:$O$1250,MATCH(B302,Historical!$B$7:$B$1281,0))=0,"n/a",((INDEX(Historical!$C$7:$C$1259,MATCH(B302,Historical!$B$7:$B$1281,0))/INDEX(Historical!$O$7:$O$1250,MATCH(B302,Historical!$B$7:$B$1281,0)))^(1/10)-1)*100)</f>
        <v>7.9499266523605616</v>
      </c>
      <c r="W302" s="674">
        <f t="shared" si="72"/>
        <v>0.8438655165367337</v>
      </c>
      <c r="X302" s="675">
        <f t="shared" si="73"/>
        <v>0.72136225386273023</v>
      </c>
      <c r="Y302" s="637"/>
      <c r="Z302" s="624">
        <f t="shared" si="74"/>
        <v>248.78048780487805</v>
      </c>
      <c r="AA302" s="853">
        <f t="shared" si="75"/>
        <v>96.237804878048792</v>
      </c>
      <c r="AB302" s="854">
        <v>12</v>
      </c>
      <c r="AC302" s="833">
        <v>1.64</v>
      </c>
      <c r="AD302" s="833">
        <v>9.5299999999999994</v>
      </c>
      <c r="AE302" s="833">
        <v>1.62</v>
      </c>
      <c r="AF302" s="833">
        <v>24.46</v>
      </c>
      <c r="AG302" s="834">
        <v>106</v>
      </c>
      <c r="AH302" s="833">
        <v>-7.1999999999999993</v>
      </c>
      <c r="AI302" s="833">
        <v>7.99</v>
      </c>
      <c r="AJ302" s="833">
        <v>9.3000000000000007</v>
      </c>
      <c r="AK302" s="833">
        <v>10.059999999999999</v>
      </c>
      <c r="AL302" s="845">
        <v>137490</v>
      </c>
      <c r="AM302" s="840" t="s">
        <v>136</v>
      </c>
      <c r="AN302" s="834">
        <v>4.5999999999999996</v>
      </c>
      <c r="AO302" s="711">
        <f t="shared" si="76"/>
        <v>-86.944076042576839</v>
      </c>
      <c r="AP302" s="712">
        <f t="shared" si="77"/>
        <v>9.2937288354719563</v>
      </c>
      <c r="AQ302" s="855">
        <f t="shared" si="78"/>
        <v>922.84498821605382</v>
      </c>
      <c r="AR302" s="624">
        <f>INDEX(Historical!$C$7:$C$1259,MATCH(B302,Historical!$B$7:$B$1281,0))*IF(AH302="n/a",1.03,IF(AH302&lt;0,1.01,IF(AH302&gt;10,1.1,(1+AH302/100))))</f>
        <v>4.0804</v>
      </c>
      <c r="AS302" s="853">
        <f t="shared" si="79"/>
        <v>4.4064239600000006</v>
      </c>
      <c r="AT302" s="853">
        <f t="shared" si="84"/>
        <v>4.8470663560000009</v>
      </c>
      <c r="AU302" s="853">
        <f t="shared" si="84"/>
        <v>5.3317729916000012</v>
      </c>
      <c r="AV302" s="853">
        <f t="shared" si="84"/>
        <v>5.8649502907600022</v>
      </c>
      <c r="AW302" s="624">
        <f t="shared" si="80"/>
        <v>24.530613598360006</v>
      </c>
      <c r="AX302" s="719">
        <f t="shared" si="81"/>
        <v>15.542427674307802</v>
      </c>
      <c r="AY302" s="900">
        <v>1.01</v>
      </c>
      <c r="AZ302" s="839">
        <v>92.47999999999999</v>
      </c>
      <c r="BA302" s="839">
        <v>-11.34</v>
      </c>
      <c r="BB302" s="839">
        <v>-3.46</v>
      </c>
      <c r="BC302" s="839">
        <v>6.43</v>
      </c>
      <c r="BE302" s="597">
        <v>2010</v>
      </c>
      <c r="BF302" s="865">
        <f t="shared" si="82"/>
        <v>0</v>
      </c>
      <c r="BG302" s="849">
        <v>7.1999999999999993</v>
      </c>
    </row>
    <row r="303" spans="1:59" ht="11.25" customHeight="1" x14ac:dyDescent="0.2">
      <c r="A303" s="838" t="s">
        <v>1735</v>
      </c>
      <c r="B303" s="842" t="s">
        <v>1736</v>
      </c>
      <c r="C303" s="898" t="s">
        <v>108</v>
      </c>
      <c r="D303" s="898" t="s">
        <v>4273</v>
      </c>
      <c r="E303" s="705">
        <v>10</v>
      </c>
      <c r="F303" s="1139">
        <v>397</v>
      </c>
      <c r="G303" s="1139" t="s">
        <v>37</v>
      </c>
      <c r="H303" s="1139" t="s">
        <v>37</v>
      </c>
      <c r="I303" s="841">
        <v>50</v>
      </c>
      <c r="J303" s="624">
        <f t="shared" si="69"/>
        <v>3.36</v>
      </c>
      <c r="K303" s="844">
        <v>0.42</v>
      </c>
      <c r="L303" s="854">
        <v>4</v>
      </c>
      <c r="M303" s="615">
        <f t="shared" si="70"/>
        <v>1.68</v>
      </c>
      <c r="N303" s="837" t="s">
        <v>218</v>
      </c>
      <c r="O303" s="706">
        <v>0.37</v>
      </c>
      <c r="P303" s="904">
        <v>43735</v>
      </c>
      <c r="Q303" s="904">
        <v>43753</v>
      </c>
      <c r="R303" s="615">
        <f t="shared" si="71"/>
        <v>13.513513513513512</v>
      </c>
      <c r="S303" s="673">
        <f>IF(INDEX(Historical!$D$7:$D$1257,MATCH(B303,Historical!$B$7:$B$1281,0))=0,"n/a",(INDEX(Historical!$C$7:$C$1259,MATCH(B303,Historical!$B$7:$B$1281,0))/INDEX(Historical!$D$7:$D$1257,MATCH(B303,Historical!$B$7:$B$1281,0))-1)*100)</f>
        <v>9.8039215686274375</v>
      </c>
      <c r="T303" s="673">
        <f>IF(INDEX(Historical!$F$7:$F$1250,MATCH(B303,Historical!$B$7:$B$1281,0))=0,"n/a",((INDEX(Historical!$C$7:$C$1259,MATCH(B303,Historical!$B$7:$B$1281,0))/INDEX(Historical!$F$7:$F$1250,MATCH(B303,Historical!$B$7:$B$1281,0)))^(1/3)-1)*100)</f>
        <v>13.798047356553834</v>
      </c>
      <c r="U303" s="673">
        <f>IF(INDEX(Historical!$H$7:$H$1250,MATCH(B303,Historical!$B$7:$B$1281,0))=0,"n/a",((INDEX(Historical!$C$7:$C$1259,MATCH(B303,Historical!$B$7:$B$1281,0))/INDEX(Historical!$H$7:$H$1250,MATCH(B303,Historical!$B$7:$B$1281,0)))^(1/5)-1)*100)</f>
        <v>10.933280572585158</v>
      </c>
      <c r="V303" s="673">
        <f>IF(INDEX(Historical!$O$7:$O$1250,MATCH(B303,Historical!$B$7:$B$1281,0))=0,"n/a",((INDEX(Historical!$C$7:$C$1259,MATCH(B303,Historical!$B$7:$B$1281,0))/INDEX(Historical!$O$7:$O$1250,MATCH(B303,Historical!$B$7:$B$1281,0)))^(1/10)-1)*100)</f>
        <v>23.716586458402933</v>
      </c>
      <c r="W303" s="674">
        <f t="shared" si="72"/>
        <v>0.46099722621386896</v>
      </c>
      <c r="X303" s="675">
        <f t="shared" si="73"/>
        <v>1.7634323504169609</v>
      </c>
      <c r="Y303" s="646" t="s">
        <v>4580</v>
      </c>
      <c r="Z303" s="624">
        <f t="shared" si="74"/>
        <v>54.901960784313722</v>
      </c>
      <c r="AA303" s="853">
        <f t="shared" si="75"/>
        <v>16.33986928104575</v>
      </c>
      <c r="AB303" s="854">
        <v>12</v>
      </c>
      <c r="AC303" s="833">
        <v>3.06</v>
      </c>
      <c r="AD303" s="833">
        <v>2.81</v>
      </c>
      <c r="AE303" s="833">
        <v>5.14</v>
      </c>
      <c r="AF303" s="833">
        <v>1.67</v>
      </c>
      <c r="AG303" s="833">
        <v>10.7</v>
      </c>
      <c r="AH303" s="833">
        <v>0.4</v>
      </c>
      <c r="AI303" s="833">
        <v>10.83</v>
      </c>
      <c r="AJ303" s="833">
        <v>6.2</v>
      </c>
      <c r="AK303" s="833">
        <v>6</v>
      </c>
      <c r="AL303" s="845">
        <v>76320</v>
      </c>
      <c r="AM303" s="839">
        <v>0.1</v>
      </c>
      <c r="AN303" s="833">
        <v>0.91</v>
      </c>
      <c r="AO303" s="711">
        <f t="shared" si="76"/>
        <v>-2.0465887084605932</v>
      </c>
      <c r="AP303" s="712">
        <f t="shared" si="77"/>
        <v>14.293280572585157</v>
      </c>
      <c r="AQ303" s="855">
        <f t="shared" si="78"/>
        <v>10.1263551044817</v>
      </c>
      <c r="AR303" s="624">
        <f>INDEX(Historical!$C$7:$C$1259,MATCH(B303,Historical!$B$7:$B$1281,0))*IF(AH303="n/a",1.03,IF(AH303&lt;0,1.01,IF(AH303&gt;10,1.1,(1+AH303/100))))</f>
        <v>1.68672</v>
      </c>
      <c r="AS303" s="853">
        <f t="shared" si="79"/>
        <v>1.8553920000000002</v>
      </c>
      <c r="AT303" s="853">
        <f t="shared" si="84"/>
        <v>1.9667155200000002</v>
      </c>
      <c r="AU303" s="853">
        <f t="shared" si="84"/>
        <v>2.0847184512000001</v>
      </c>
      <c r="AV303" s="853">
        <f t="shared" si="84"/>
        <v>2.2098015582720003</v>
      </c>
      <c r="AW303" s="624">
        <f t="shared" si="80"/>
        <v>9.8033475294720009</v>
      </c>
      <c r="AX303" s="719">
        <f t="shared" si="81"/>
        <v>19.606695058944002</v>
      </c>
      <c r="AY303" s="900">
        <v>1.1599999999999999</v>
      </c>
      <c r="AZ303" s="839">
        <v>76.3</v>
      </c>
      <c r="BA303" s="839">
        <v>-6.61</v>
      </c>
      <c r="BB303" s="839">
        <v>6.2399999999999993</v>
      </c>
      <c r="BC303" s="839">
        <v>23.630000000000003</v>
      </c>
      <c r="BE303" s="597">
        <v>2011</v>
      </c>
      <c r="BF303" s="865">
        <f t="shared" si="82"/>
        <v>0</v>
      </c>
      <c r="BG303" s="849">
        <v>0.89999999999999991</v>
      </c>
    </row>
    <row r="304" spans="1:59" ht="11.25" customHeight="1" x14ac:dyDescent="0.2">
      <c r="A304" s="838" t="s">
        <v>833</v>
      </c>
      <c r="B304" s="842" t="s">
        <v>834</v>
      </c>
      <c r="C304" s="898" t="s">
        <v>153</v>
      </c>
      <c r="D304" s="898" t="s">
        <v>4259</v>
      </c>
      <c r="E304" s="705">
        <v>18</v>
      </c>
      <c r="F304" s="1139">
        <v>202</v>
      </c>
      <c r="G304" s="1139" t="s">
        <v>106</v>
      </c>
      <c r="H304" s="1139" t="s">
        <v>106</v>
      </c>
      <c r="I304" s="841">
        <v>84.4</v>
      </c>
      <c r="J304" s="624">
        <f t="shared" si="69"/>
        <v>1.3507109004739333</v>
      </c>
      <c r="K304" s="844">
        <v>0.28499999999999998</v>
      </c>
      <c r="L304" s="854">
        <v>4</v>
      </c>
      <c r="M304" s="615">
        <f t="shared" si="70"/>
        <v>1.1399999999999999</v>
      </c>
      <c r="N304" s="837" t="s">
        <v>188</v>
      </c>
      <c r="O304" s="706">
        <v>0.28000000000000003</v>
      </c>
      <c r="P304" s="606">
        <v>44179</v>
      </c>
      <c r="Q304" s="606">
        <v>44201</v>
      </c>
      <c r="R304" s="615">
        <f t="shared" si="71"/>
        <v>1.7857142857142672</v>
      </c>
      <c r="S304" s="673">
        <f>IF(INDEX(Historical!$D$7:$D$1257,MATCH(B304,Historical!$B$7:$B$1281,0))=0,"n/a",(INDEX(Historical!$C$7:$C$1259,MATCH(B304,Historical!$B$7:$B$1281,0))/INDEX(Historical!$D$7:$D$1257,MATCH(B304,Historical!$B$7:$B$1281,0))-1)*100)</f>
        <v>1.8181818181818299</v>
      </c>
      <c r="T304" s="673">
        <f>IF(INDEX(Historical!$F$7:$F$1250,MATCH(B304,Historical!$B$7:$B$1281,0))=0,"n/a",((INDEX(Historical!$C$7:$C$1259,MATCH(B304,Historical!$B$7:$B$1281,0))/INDEX(Historical!$F$7:$F$1250,MATCH(B304,Historical!$B$7:$B$1281,0)))^(1/3)-1)*100)</f>
        <v>1.8522715223547648</v>
      </c>
      <c r="U304" s="673">
        <f>IF(INDEX(Historical!$H$7:$H$1250,MATCH(B304,Historical!$B$7:$B$1281,0))=0,"n/a",((INDEX(Historical!$C$7:$C$1259,MATCH(B304,Historical!$B$7:$B$1281,0))/INDEX(Historical!$H$7:$H$1250,MATCH(B304,Historical!$B$7:$B$1281,0)))^(1/5)-1)*100)</f>
        <v>1.7885274215590385</v>
      </c>
      <c r="V304" s="673">
        <f>IF(INDEX(Historical!$O$7:$O$1250,MATCH(B304,Historical!$B$7:$B$1281,0))=0,"n/a",((INDEX(Historical!$C$7:$C$1259,MATCH(B304,Historical!$B$7:$B$1281,0))/INDEX(Historical!$O$7:$O$1250,MATCH(B304,Historical!$B$7:$B$1281,0)))^(1/10)-1)*100)</f>
        <v>1.7674791564427528</v>
      </c>
      <c r="W304" s="674">
        <f t="shared" si="72"/>
        <v>1.0119086355499929</v>
      </c>
      <c r="X304" s="675">
        <f t="shared" si="73"/>
        <v>0.35069165128608604</v>
      </c>
      <c r="Y304" s="632"/>
      <c r="Z304" s="624">
        <f t="shared" si="74"/>
        <v>21.55009451795841</v>
      </c>
      <c r="AA304" s="853">
        <f t="shared" si="75"/>
        <v>15.954631379962194</v>
      </c>
      <c r="AB304" s="854">
        <v>12</v>
      </c>
      <c r="AC304" s="833">
        <v>5.29</v>
      </c>
      <c r="AD304" s="833" t="s">
        <v>136</v>
      </c>
      <c r="AE304" s="833">
        <v>7.31</v>
      </c>
      <c r="AF304" s="833">
        <v>3.14</v>
      </c>
      <c r="AG304" s="833">
        <v>12.9</v>
      </c>
      <c r="AH304" s="833">
        <v>-5.4</v>
      </c>
      <c r="AI304" s="833" t="s">
        <v>136</v>
      </c>
      <c r="AJ304" s="833">
        <v>5.0999999999999996</v>
      </c>
      <c r="AK304" s="833" t="s">
        <v>136</v>
      </c>
      <c r="AL304" s="845">
        <v>308.49</v>
      </c>
      <c r="AM304" s="839">
        <v>0.4</v>
      </c>
      <c r="AN304" s="833">
        <v>0</v>
      </c>
      <c r="AO304" s="711">
        <f t="shared" si="76"/>
        <v>-12.815393057929223</v>
      </c>
      <c r="AP304" s="712">
        <f t="shared" si="77"/>
        <v>3.1392383220329716</v>
      </c>
      <c r="AQ304" s="855">
        <f t="shared" si="78"/>
        <v>49.216535474950774</v>
      </c>
      <c r="AR304" s="624">
        <f>INDEX(Historical!$C$7:$C$1259,MATCH(B304,Historical!$B$7:$B$1281,0))*IF(AH304="n/a",1.03,IF(AH304&lt;0,1.01,IF(AH304&gt;10,1.1,(1+AH304/100))))</f>
        <v>1.1312000000000002</v>
      </c>
      <c r="AS304" s="853">
        <f t="shared" si="79"/>
        <v>1.1651360000000002</v>
      </c>
      <c r="AT304" s="853">
        <f t="shared" si="84"/>
        <v>1.2000900800000003</v>
      </c>
      <c r="AU304" s="853">
        <f t="shared" si="84"/>
        <v>1.2360927824000003</v>
      </c>
      <c r="AV304" s="853">
        <f t="shared" si="84"/>
        <v>1.2731755658720003</v>
      </c>
      <c r="AW304" s="624">
        <f t="shared" si="80"/>
        <v>6.0056944282720011</v>
      </c>
      <c r="AX304" s="719">
        <f t="shared" si="81"/>
        <v>7.1157516922654036</v>
      </c>
      <c r="AY304" s="900">
        <v>0.27</v>
      </c>
      <c r="AZ304" s="839">
        <v>12.04</v>
      </c>
      <c r="BA304" s="839">
        <v>-22.57</v>
      </c>
      <c r="BB304" s="839">
        <v>-3.55</v>
      </c>
      <c r="BC304" s="839">
        <v>-2.6599999999999997</v>
      </c>
      <c r="BE304" s="597">
        <v>2004</v>
      </c>
      <c r="BF304" s="865">
        <f t="shared" si="82"/>
        <v>1</v>
      </c>
      <c r="BG304" s="849">
        <v>11.799999999999999</v>
      </c>
    </row>
    <row r="305" spans="1:59" ht="11.25" customHeight="1" x14ac:dyDescent="0.2">
      <c r="A305" s="831" t="s">
        <v>839</v>
      </c>
      <c r="B305" s="842" t="s">
        <v>840</v>
      </c>
      <c r="C305" s="898" t="s">
        <v>4127</v>
      </c>
      <c r="D305" s="898" t="s">
        <v>4260</v>
      </c>
      <c r="E305" s="705">
        <v>13</v>
      </c>
      <c r="F305" s="1139">
        <v>279</v>
      </c>
      <c r="G305" s="1139" t="s">
        <v>106</v>
      </c>
      <c r="H305" s="1139" t="s">
        <v>106</v>
      </c>
      <c r="I305" s="841">
        <v>212.39</v>
      </c>
      <c r="J305" s="624">
        <f t="shared" si="69"/>
        <v>0.6026649088940158</v>
      </c>
      <c r="K305" s="844">
        <v>0.32</v>
      </c>
      <c r="L305" s="854">
        <v>4</v>
      </c>
      <c r="M305" s="615">
        <f t="shared" si="70"/>
        <v>1.28</v>
      </c>
      <c r="N305" s="837" t="s">
        <v>789</v>
      </c>
      <c r="O305" s="706">
        <v>0.3</v>
      </c>
      <c r="P305" s="606">
        <v>44147</v>
      </c>
      <c r="Q305" s="606">
        <v>44166</v>
      </c>
      <c r="R305" s="615">
        <f t="shared" si="71"/>
        <v>6.6666666666666732</v>
      </c>
      <c r="S305" s="673">
        <f>IF(INDEX(Historical!$D$7:$D$1257,MATCH(B305,Historical!$B$7:$B$1281,0))=0,"n/a",(INDEX(Historical!$C$7:$C$1259,MATCH(B305,Historical!$B$7:$B$1281,0))/INDEX(Historical!$D$7:$D$1257,MATCH(B305,Historical!$B$7:$B$1281,0))-1)*100)</f>
        <v>16.190476190476176</v>
      </c>
      <c r="T305" s="673">
        <f>IF(INDEX(Historical!$F$7:$F$1250,MATCH(B305,Historical!$B$7:$B$1281,0))=0,"n/a",((INDEX(Historical!$C$7:$C$1259,MATCH(B305,Historical!$B$7:$B$1281,0))/INDEX(Historical!$F$7:$F$1250,MATCH(B305,Historical!$B$7:$B$1281,0)))^(1/3)-1)*100)</f>
        <v>20.921515071250528</v>
      </c>
      <c r="U305" s="673">
        <f>IF(INDEX(Historical!$H$7:$H$1250,MATCH(B305,Historical!$B$7:$B$1281,0))=0,"n/a",((INDEX(Historical!$C$7:$C$1259,MATCH(B305,Historical!$B$7:$B$1281,0))/INDEX(Historical!$H$7:$H$1250,MATCH(B305,Historical!$B$7:$B$1281,0)))^(1/5)-1)*100)</f>
        <v>19.530287823712555</v>
      </c>
      <c r="V305" s="673">
        <f>IF(INDEX(Historical!$O$7:$O$1250,MATCH(B305,Historical!$B$7:$B$1281,0))=0,"n/a",((INDEX(Historical!$C$7:$C$1259,MATCH(B305,Historical!$B$7:$B$1281,0))/INDEX(Historical!$O$7:$O$1250,MATCH(B305,Historical!$B$7:$B$1281,0)))^(1/10)-1)*100)</f>
        <v>24.975836374742567</v>
      </c>
      <c r="W305" s="674">
        <f t="shared" si="72"/>
        <v>0.78196731955943799</v>
      </c>
      <c r="X305" s="675">
        <f t="shared" si="73"/>
        <v>1.7917695251112435</v>
      </c>
      <c r="Y305" s="843"/>
      <c r="Z305" s="624">
        <f t="shared" si="74"/>
        <v>29.425287356321846</v>
      </c>
      <c r="AA305" s="853">
        <f t="shared" si="75"/>
        <v>48.825287356321837</v>
      </c>
      <c r="AB305" s="854">
        <v>9</v>
      </c>
      <c r="AC305" s="833">
        <v>4.3499999999999996</v>
      </c>
      <c r="AD305" s="833">
        <v>3.55</v>
      </c>
      <c r="AE305" s="833">
        <v>21.75</v>
      </c>
      <c r="AF305" s="833">
        <v>12.47</v>
      </c>
      <c r="AG305" s="833">
        <v>33.300000000000004</v>
      </c>
      <c r="AH305" s="833">
        <v>-18.600000000000001</v>
      </c>
      <c r="AI305" s="833">
        <v>26.179999999999996</v>
      </c>
      <c r="AJ305" s="833">
        <v>10.9</v>
      </c>
      <c r="AK305" s="833">
        <v>13.850000000000001</v>
      </c>
      <c r="AL305" s="845">
        <v>467150</v>
      </c>
      <c r="AM305" s="839">
        <v>0.11</v>
      </c>
      <c r="AN305" s="833">
        <v>0.62</v>
      </c>
      <c r="AO305" s="711">
        <f t="shared" si="76"/>
        <v>-28.692334623715265</v>
      </c>
      <c r="AP305" s="712">
        <f t="shared" si="77"/>
        <v>20.132952732606572</v>
      </c>
      <c r="AQ305" s="855">
        <f t="shared" si="78"/>
        <v>420.19284173524784</v>
      </c>
      <c r="AR305" s="624">
        <f>INDEX(Historical!$C$7:$C$1259,MATCH(B305,Historical!$B$7:$B$1281,0))*IF(AH305="n/a",1.03,IF(AH305&lt;0,1.01,IF(AH305&gt;10,1.1,(1+AH305/100))))</f>
        <v>1.2322</v>
      </c>
      <c r="AS305" s="853">
        <f t="shared" si="79"/>
        <v>1.3554200000000001</v>
      </c>
      <c r="AT305" s="853">
        <f t="shared" si="84"/>
        <v>1.4909620000000001</v>
      </c>
      <c r="AU305" s="853">
        <f t="shared" si="84"/>
        <v>1.6400582000000004</v>
      </c>
      <c r="AV305" s="853">
        <f t="shared" si="84"/>
        <v>1.8040640200000004</v>
      </c>
      <c r="AW305" s="624">
        <f t="shared" si="80"/>
        <v>7.5227042200000014</v>
      </c>
      <c r="AX305" s="719">
        <f t="shared" si="81"/>
        <v>3.541929572955413</v>
      </c>
      <c r="AY305" s="900">
        <v>0.99</v>
      </c>
      <c r="AZ305" s="839">
        <v>58.58</v>
      </c>
      <c r="BA305" s="839">
        <v>-3.6900000000000004</v>
      </c>
      <c r="BB305" s="839">
        <v>2.15</v>
      </c>
      <c r="BC305" s="839">
        <v>5.4899999999999993</v>
      </c>
      <c r="BE305" s="597">
        <v>2008</v>
      </c>
      <c r="BF305" s="865">
        <f t="shared" si="82"/>
        <v>1</v>
      </c>
      <c r="BG305" s="849">
        <v>13.3</v>
      </c>
    </row>
    <row r="306" spans="1:59" s="744" customFormat="1" ht="11.25" customHeight="1" x14ac:dyDescent="0.2">
      <c r="A306" s="619" t="s">
        <v>1759</v>
      </c>
      <c r="B306" s="751" t="s">
        <v>1760</v>
      </c>
      <c r="C306" s="898" t="s">
        <v>178</v>
      </c>
      <c r="D306" s="898" t="s">
        <v>4271</v>
      </c>
      <c r="E306" s="727">
        <v>10</v>
      </c>
      <c r="F306" s="1139">
        <v>404</v>
      </c>
      <c r="G306" s="1138" t="s">
        <v>106</v>
      </c>
      <c r="H306" s="1138" t="s">
        <v>106</v>
      </c>
      <c r="I306" s="728">
        <v>76.98</v>
      </c>
      <c r="J306" s="729">
        <f t="shared" si="69"/>
        <v>5.092231748506105</v>
      </c>
      <c r="K306" s="730">
        <v>0.98</v>
      </c>
      <c r="L306" s="731">
        <v>4</v>
      </c>
      <c r="M306" s="732">
        <f t="shared" si="70"/>
        <v>3.92</v>
      </c>
      <c r="N306" s="733" t="s">
        <v>789</v>
      </c>
      <c r="O306" s="734">
        <v>0.9</v>
      </c>
      <c r="P306" s="1105">
        <v>43872</v>
      </c>
      <c r="Q306" s="1105">
        <v>43893</v>
      </c>
      <c r="R306" s="732">
        <f t="shared" si="71"/>
        <v>8.888888888888884</v>
      </c>
      <c r="S306" s="673">
        <f>IF(INDEX(Historical!$D$7:$D$1257,MATCH(B306,Historical!$B$7:$B$1281,0))=0,"n/a",(INDEX(Historical!$C$7:$C$1259,MATCH(B306,Historical!$B$7:$B$1281,0))/INDEX(Historical!$D$7:$D$1257,MATCH(B306,Historical!$B$7:$B$1281,0))-1)*100)</f>
        <v>8.8888888888888786</v>
      </c>
      <c r="T306" s="673">
        <f>IF(INDEX(Historical!$F$7:$F$1250,MATCH(B306,Historical!$B$7:$B$1281,0))=0,"n/a",((INDEX(Historical!$C$7:$C$1259,MATCH(B306,Historical!$B$7:$B$1281,0))/INDEX(Historical!$F$7:$F$1250,MATCH(B306,Historical!$B$7:$B$1281,0)))^(1/3)-1)*100)</f>
        <v>11.868894208139679</v>
      </c>
      <c r="U306" s="673">
        <f>IF(INDEX(Historical!$H$7:$H$1250,MATCH(B306,Historical!$B$7:$B$1281,0))=0,"n/a",((INDEX(Historical!$C$7:$C$1259,MATCH(B306,Historical!$B$7:$B$1281,0))/INDEX(Historical!$H$7:$H$1250,MATCH(B306,Historical!$B$7:$B$1281,0)))^(1/5)-1)*100)</f>
        <v>18.18637960169238</v>
      </c>
      <c r="V306" s="673">
        <f>IF(INDEX(Historical!$O$7:$O$1250,MATCH(B306,Historical!$B$7:$B$1281,0))=0,"n/a",((INDEX(Historical!$C$7:$C$1259,MATCH(B306,Historical!$B$7:$B$1281,0))/INDEX(Historical!$O$7:$O$1250,MATCH(B306,Historical!$B$7:$B$1281,0)))^(1/10)-1)*100)</f>
        <v>35.872318930511483</v>
      </c>
      <c r="W306" s="674">
        <f t="shared" si="72"/>
        <v>0.50697529861176083</v>
      </c>
      <c r="X306" s="675" t="str">
        <f t="shared" si="73"/>
        <v>n/a</v>
      </c>
      <c r="Y306" s="745"/>
      <c r="Z306" s="729">
        <f t="shared" si="74"/>
        <v>151.35135135135135</v>
      </c>
      <c r="AA306" s="736">
        <f t="shared" si="75"/>
        <v>29.722007722007724</v>
      </c>
      <c r="AB306" s="731">
        <v>12</v>
      </c>
      <c r="AC306" s="737">
        <v>2.59</v>
      </c>
      <c r="AD306" s="737" t="s">
        <v>136</v>
      </c>
      <c r="AE306" s="737">
        <v>0.34</v>
      </c>
      <c r="AF306" s="737">
        <v>1.65</v>
      </c>
      <c r="AG306" s="737">
        <v>5.3</v>
      </c>
      <c r="AH306" s="737">
        <v>-19.400000000000002</v>
      </c>
      <c r="AI306" s="737">
        <v>981.1</v>
      </c>
      <c r="AJ306" s="737">
        <v>-3.5000000000000004</v>
      </c>
      <c r="AK306" s="737">
        <v>-13</v>
      </c>
      <c r="AL306" s="738">
        <v>30220</v>
      </c>
      <c r="AM306" s="739">
        <v>0.3</v>
      </c>
      <c r="AN306" s="737">
        <v>0.79</v>
      </c>
      <c r="AO306" s="740">
        <f t="shared" si="76"/>
        <v>-6.4433963718092393</v>
      </c>
      <c r="AP306" s="741">
        <f t="shared" si="77"/>
        <v>23.278611350198485</v>
      </c>
      <c r="AQ306" s="742">
        <f t="shared" si="78"/>
        <v>47.635155014444308</v>
      </c>
      <c r="AR306" s="624">
        <f>INDEX(Historical!$C$7:$C$1259,MATCH(B306,Historical!$B$7:$B$1281,0))*IF(AH306="n/a",1.03,IF(AH306&lt;0,1.01,IF(AH306&gt;10,1.1,(1+AH306/100))))</f>
        <v>3.9592000000000001</v>
      </c>
      <c r="AS306" s="736">
        <f t="shared" si="79"/>
        <v>4.3551200000000003</v>
      </c>
      <c r="AT306" s="736">
        <f t="shared" si="84"/>
        <v>4.3986712000000008</v>
      </c>
      <c r="AU306" s="736">
        <f t="shared" si="84"/>
        <v>4.4426579120000005</v>
      </c>
      <c r="AV306" s="736">
        <f t="shared" si="84"/>
        <v>4.487084491120001</v>
      </c>
      <c r="AW306" s="729">
        <f t="shared" si="80"/>
        <v>21.642733603120003</v>
      </c>
      <c r="AX306" s="743">
        <f t="shared" si="81"/>
        <v>28.11474876996623</v>
      </c>
      <c r="AY306" s="901">
        <v>2.19</v>
      </c>
      <c r="AZ306" s="739">
        <v>148.32</v>
      </c>
      <c r="BA306" s="739">
        <v>-3.1199999999999997</v>
      </c>
      <c r="BB306" s="739">
        <v>26.6</v>
      </c>
      <c r="BC306" s="739">
        <v>39.07</v>
      </c>
      <c r="BD306" s="875"/>
      <c r="BE306" s="597">
        <v>2011</v>
      </c>
      <c r="BF306" s="865">
        <f t="shared" si="82"/>
        <v>0</v>
      </c>
      <c r="BG306" s="793">
        <v>2.1</v>
      </c>
    </row>
    <row r="307" spans="1:59" ht="11.25" customHeight="1" x14ac:dyDescent="0.2">
      <c r="A307" s="838" t="s">
        <v>841</v>
      </c>
      <c r="B307" s="842" t="s">
        <v>842</v>
      </c>
      <c r="C307" s="898" t="s">
        <v>112</v>
      </c>
      <c r="D307" s="898" t="s">
        <v>4257</v>
      </c>
      <c r="E307" s="705">
        <v>17</v>
      </c>
      <c r="F307" s="1139">
        <v>215</v>
      </c>
      <c r="G307" s="1139" t="s">
        <v>106</v>
      </c>
      <c r="H307" s="1139" t="s">
        <v>106</v>
      </c>
      <c r="I307" s="841">
        <v>38.56</v>
      </c>
      <c r="J307" s="624">
        <f t="shared" si="69"/>
        <v>0.93360995850622408</v>
      </c>
      <c r="K307" s="844">
        <v>0.09</v>
      </c>
      <c r="L307" s="854">
        <v>4</v>
      </c>
      <c r="M307" s="615">
        <f t="shared" si="70"/>
        <v>0.36</v>
      </c>
      <c r="N307" s="837" t="s">
        <v>534</v>
      </c>
      <c r="O307" s="706">
        <v>0.08</v>
      </c>
      <c r="P307" s="904">
        <v>43662</v>
      </c>
      <c r="Q307" s="904">
        <v>43677</v>
      </c>
      <c r="R307" s="615">
        <f t="shared" si="71"/>
        <v>12.499999999999993</v>
      </c>
      <c r="S307" s="673">
        <f>IF(INDEX(Historical!$D$7:$D$1257,MATCH(B307,Historical!$B$7:$B$1281,0))=0,"n/a",(INDEX(Historical!$C$7:$C$1259,MATCH(B307,Historical!$B$7:$B$1281,0))/INDEX(Historical!$D$7:$D$1257,MATCH(B307,Historical!$B$7:$B$1281,0))-1)*100)</f>
        <v>5.8823529411764497</v>
      </c>
      <c r="T307" s="673">
        <f>IF(INDEX(Historical!$F$7:$F$1250,MATCH(B307,Historical!$B$7:$B$1281,0))=0,"n/a",((INDEX(Historical!$C$7:$C$1259,MATCH(B307,Historical!$B$7:$B$1281,0))/INDEX(Historical!$F$7:$F$1250,MATCH(B307,Historical!$B$7:$B$1281,0)))^(1/3)-1)*100)</f>
        <v>11.457607795906144</v>
      </c>
      <c r="U307" s="673">
        <f>IF(INDEX(Historical!$H$7:$H$1250,MATCH(B307,Historical!$B$7:$B$1281,0))=0,"n/a",((INDEX(Historical!$C$7:$C$1259,MATCH(B307,Historical!$B$7:$B$1281,0))/INDEX(Historical!$H$7:$H$1250,MATCH(B307,Historical!$B$7:$B$1281,0)))^(1/5)-1)*100)</f>
        <v>11.382417860287909</v>
      </c>
      <c r="V307" s="673">
        <f>IF(INDEX(Historical!$O$7:$O$1250,MATCH(B307,Historical!$B$7:$B$1281,0))=0,"n/a",((INDEX(Historical!$C$7:$C$1259,MATCH(B307,Historical!$B$7:$B$1281,0))/INDEX(Historical!$O$7:$O$1250,MATCH(B307,Historical!$B$7:$B$1281,0)))^(1/10)-1)*100)</f>
        <v>12.587708899995608</v>
      </c>
      <c r="W307" s="674">
        <f t="shared" si="72"/>
        <v>0.90424857698225614</v>
      </c>
      <c r="X307" s="675">
        <f t="shared" si="73"/>
        <v>0.95650570254520251</v>
      </c>
      <c r="Y307" s="646" t="s">
        <v>4579</v>
      </c>
      <c r="Z307" s="624" t="str">
        <f t="shared" si="74"/>
        <v>n/a</v>
      </c>
      <c r="AA307" s="853" t="str">
        <f t="shared" si="75"/>
        <v>n/a</v>
      </c>
      <c r="AB307" s="854">
        <v>12</v>
      </c>
      <c r="AC307" s="833">
        <v>-0.12</v>
      </c>
      <c r="AD307" s="833" t="s">
        <v>136</v>
      </c>
      <c r="AE307" s="833">
        <v>0.68</v>
      </c>
      <c r="AF307" s="833">
        <v>1.22</v>
      </c>
      <c r="AG307" s="833">
        <v>-0.3</v>
      </c>
      <c r="AH307" s="833">
        <v>6.9</v>
      </c>
      <c r="AI307" s="833">
        <v>27.589999999999996</v>
      </c>
      <c r="AJ307" s="833">
        <v>11.899999999999999</v>
      </c>
      <c r="AK307" s="833">
        <v>8</v>
      </c>
      <c r="AL307" s="845">
        <v>477.99</v>
      </c>
      <c r="AM307" s="839">
        <v>12.7</v>
      </c>
      <c r="AN307" s="833">
        <v>0.71</v>
      </c>
      <c r="AO307" s="711" t="str">
        <f t="shared" si="76"/>
        <v>n/a</v>
      </c>
      <c r="AP307" s="712">
        <f t="shared" si="77"/>
        <v>12.316027818794133</v>
      </c>
      <c r="AQ307" s="855" t="str">
        <f t="shared" si="78"/>
        <v>n/a</v>
      </c>
      <c r="AR307" s="624">
        <f>INDEX(Historical!$C$7:$C$1259,MATCH(B307,Historical!$B$7:$B$1281,0))*IF(AH307="n/a",1.03,IF(AH307&lt;0,1.01,IF(AH307&gt;10,1.1,(1+AH307/100))))</f>
        <v>0.38483999999999996</v>
      </c>
      <c r="AS307" s="853">
        <f t="shared" si="79"/>
        <v>0.42332399999999998</v>
      </c>
      <c r="AT307" s="853">
        <f t="shared" ref="AT307:AV326" si="85">IF($AK307="n/a",1.03*AS307,IF($AK307&lt;0,1.01*AS307,IF($AK307&gt;10,1.1*AS307,(1+$AK307/100)*AS307)))</f>
        <v>0.45718992000000003</v>
      </c>
      <c r="AU307" s="853">
        <f t="shared" si="85"/>
        <v>0.49376511360000008</v>
      </c>
      <c r="AV307" s="853">
        <f t="shared" si="85"/>
        <v>0.53326632268800012</v>
      </c>
      <c r="AW307" s="624">
        <f t="shared" si="80"/>
        <v>2.2923853562880003</v>
      </c>
      <c r="AX307" s="719">
        <f t="shared" si="81"/>
        <v>5.9449827704564324</v>
      </c>
      <c r="AY307" s="900">
        <v>1.52</v>
      </c>
      <c r="AZ307" s="839">
        <v>178.81</v>
      </c>
      <c r="BA307" s="839">
        <v>-9.120000000000001</v>
      </c>
      <c r="BB307" s="839">
        <v>-0.11</v>
      </c>
      <c r="BC307" s="839">
        <v>20.05</v>
      </c>
      <c r="BE307" s="597">
        <v>2004</v>
      </c>
      <c r="BF307" s="865">
        <f t="shared" si="82"/>
        <v>1</v>
      </c>
      <c r="BG307" s="849">
        <v>-0.1</v>
      </c>
    </row>
    <row r="308" spans="1:59" ht="11.25" customHeight="1" x14ac:dyDescent="0.2">
      <c r="A308" s="838" t="s">
        <v>837</v>
      </c>
      <c r="B308" s="842" t="s">
        <v>838</v>
      </c>
      <c r="C308" s="898" t="s">
        <v>4277</v>
      </c>
      <c r="D308" s="898" t="s">
        <v>4286</v>
      </c>
      <c r="E308" s="705">
        <v>16</v>
      </c>
      <c r="F308" s="1139">
        <v>244</v>
      </c>
      <c r="G308" s="1139" t="s">
        <v>115</v>
      </c>
      <c r="H308" s="1139" t="s">
        <v>37</v>
      </c>
      <c r="I308" s="841">
        <v>55.3</v>
      </c>
      <c r="J308" s="624">
        <f t="shared" si="69"/>
        <v>4.5388788426763114</v>
      </c>
      <c r="K308" s="844">
        <v>0.62749999999999995</v>
      </c>
      <c r="L308" s="854">
        <v>4</v>
      </c>
      <c r="M308" s="615">
        <f t="shared" si="70"/>
        <v>2.5099999999999998</v>
      </c>
      <c r="N308" s="837" t="s">
        <v>139</v>
      </c>
      <c r="O308" s="706">
        <v>0.61499999999999999</v>
      </c>
      <c r="P308" s="606">
        <v>44112</v>
      </c>
      <c r="Q308" s="606">
        <v>44137</v>
      </c>
      <c r="R308" s="615">
        <f t="shared" si="71"/>
        <v>2.0325203252032447</v>
      </c>
      <c r="S308" s="673">
        <f>IF(INDEX(Historical!$D$7:$D$1257,MATCH(B308,Historical!$B$7:$B$1281,0))=0,"n/a",(INDEX(Historical!$C$7:$C$1259,MATCH(B308,Historical!$B$7:$B$1281,0))/INDEX(Historical!$D$7:$D$1257,MATCH(B308,Historical!$B$7:$B$1281,0))-1)*100)</f>
        <v>2.063983488132104</v>
      </c>
      <c r="T308" s="673">
        <f>IF(INDEX(Historical!$F$7:$F$1250,MATCH(B308,Historical!$B$7:$B$1281,0))=0,"n/a",((INDEX(Historical!$C$7:$C$1259,MATCH(B308,Historical!$B$7:$B$1281,0))/INDEX(Historical!$F$7:$F$1250,MATCH(B308,Historical!$B$7:$B$1281,0)))^(1/3)-1)*100)</f>
        <v>2.10809941263157</v>
      </c>
      <c r="U308" s="673">
        <f>IF(INDEX(Historical!$H$7:$H$1250,MATCH(B308,Historical!$B$7:$B$1281,0))=0,"n/a",((INDEX(Historical!$C$7:$C$1259,MATCH(B308,Historical!$B$7:$B$1281,0))/INDEX(Historical!$H$7:$H$1250,MATCH(B308,Historical!$B$7:$B$1281,0)))^(1/5)-1)*100)</f>
        <v>2.2239160058070695</v>
      </c>
      <c r="V308" s="673">
        <f>IF(INDEX(Historical!$O$7:$O$1250,MATCH(B308,Historical!$B$7:$B$1281,0))=0,"n/a",((INDEX(Historical!$C$7:$C$1259,MATCH(B308,Historical!$B$7:$B$1281,0))/INDEX(Historical!$O$7:$O$1250,MATCH(B308,Historical!$B$7:$B$1281,0)))^(1/10)-1)*100)</f>
        <v>2.6014469811880714</v>
      </c>
      <c r="W308" s="674">
        <f t="shared" si="72"/>
        <v>0.85487654443428829</v>
      </c>
      <c r="X308" s="675">
        <f t="shared" si="73"/>
        <v>0.1588511432719335</v>
      </c>
      <c r="Y308" s="637"/>
      <c r="Z308" s="624">
        <f t="shared" si="74"/>
        <v>58.372093023255815</v>
      </c>
      <c r="AA308" s="853">
        <f t="shared" si="75"/>
        <v>12.86046511627907</v>
      </c>
      <c r="AB308" s="854">
        <v>12</v>
      </c>
      <c r="AC308" s="833">
        <v>4.3</v>
      </c>
      <c r="AD308" s="833">
        <v>4.6500000000000004</v>
      </c>
      <c r="AE308" s="833">
        <v>1.84</v>
      </c>
      <c r="AF308" s="833">
        <v>3.59</v>
      </c>
      <c r="AG308" s="834">
        <v>30.7</v>
      </c>
      <c r="AH308" s="833">
        <v>23.799999999999997</v>
      </c>
      <c r="AI308" s="833">
        <v>2.11</v>
      </c>
      <c r="AJ308" s="833">
        <v>14.000000000000002</v>
      </c>
      <c r="AK308" s="833">
        <v>2.82</v>
      </c>
      <c r="AL308" s="845">
        <v>236000</v>
      </c>
      <c r="AM308" s="839">
        <v>0.03</v>
      </c>
      <c r="AN308" s="833">
        <v>1.78</v>
      </c>
      <c r="AO308" s="711">
        <f t="shared" si="76"/>
        <v>-6.0976702677956887</v>
      </c>
      <c r="AP308" s="712">
        <f t="shared" si="77"/>
        <v>6.7627948484833809</v>
      </c>
      <c r="AQ308" s="855">
        <f t="shared" si="78"/>
        <v>43.246593548703594</v>
      </c>
      <c r="AR308" s="624">
        <f>INDEX(Historical!$C$7:$C$1259,MATCH(B308,Historical!$B$7:$B$1281,0))*IF(AH308="n/a",1.03,IF(AH308&lt;0,1.01,IF(AH308&gt;10,1.1,(1+AH308/100))))</f>
        <v>2.7197500000000003</v>
      </c>
      <c r="AS308" s="853">
        <f t="shared" si="79"/>
        <v>2.7771367250000001</v>
      </c>
      <c r="AT308" s="853">
        <f t="shared" si="85"/>
        <v>2.8554519806450003</v>
      </c>
      <c r="AU308" s="853">
        <f t="shared" si="85"/>
        <v>2.9359757264991893</v>
      </c>
      <c r="AV308" s="853">
        <f t="shared" si="85"/>
        <v>3.0187702419864664</v>
      </c>
      <c r="AW308" s="624">
        <f t="shared" si="80"/>
        <v>14.307084674130655</v>
      </c>
      <c r="AX308" s="719">
        <f t="shared" si="81"/>
        <v>25.871762521031926</v>
      </c>
      <c r="AY308" s="900">
        <v>0.48</v>
      </c>
      <c r="AZ308" s="839">
        <v>13.23</v>
      </c>
      <c r="BA308" s="839">
        <v>-10.73</v>
      </c>
      <c r="BB308" s="839">
        <v>-3.32</v>
      </c>
      <c r="BC308" s="839">
        <v>-4.3099999999999996</v>
      </c>
      <c r="BE308" s="597">
        <v>2005</v>
      </c>
      <c r="BF308" s="865">
        <f t="shared" si="82"/>
        <v>1</v>
      </c>
      <c r="BG308" s="849">
        <v>6.5</v>
      </c>
    </row>
    <row r="309" spans="1:59" ht="11.25" customHeight="1" x14ac:dyDescent="0.2">
      <c r="A309" s="831" t="s">
        <v>1768</v>
      </c>
      <c r="B309" s="842" t="s">
        <v>1769</v>
      </c>
      <c r="C309" s="898" t="s">
        <v>108</v>
      </c>
      <c r="D309" s="898" t="s">
        <v>4266</v>
      </c>
      <c r="E309" s="705">
        <v>11</v>
      </c>
      <c r="F309" s="1139">
        <v>355</v>
      </c>
      <c r="G309" s="1139" t="s">
        <v>106</v>
      </c>
      <c r="H309" s="1139" t="s">
        <v>106</v>
      </c>
      <c r="I309" s="841">
        <v>30.22</v>
      </c>
      <c r="J309" s="624">
        <f t="shared" si="69"/>
        <v>3.0443414956982133</v>
      </c>
      <c r="K309" s="844">
        <v>0.23</v>
      </c>
      <c r="L309" s="854">
        <v>4</v>
      </c>
      <c r="M309" s="615">
        <f t="shared" si="70"/>
        <v>0.92</v>
      </c>
      <c r="N309" s="837" t="s">
        <v>431</v>
      </c>
      <c r="O309" s="706">
        <v>0.22</v>
      </c>
      <c r="P309" s="606">
        <v>44231</v>
      </c>
      <c r="Q309" s="606">
        <v>44246</v>
      </c>
      <c r="R309" s="615">
        <f t="shared" si="71"/>
        <v>4.5454545454545494</v>
      </c>
      <c r="S309" s="673">
        <f>IF(INDEX(Historical!$D$7:$D$1257,MATCH(B309,Historical!$B$7:$B$1281,0))=0,"n/a",(INDEX(Historical!$C$7:$C$1259,MATCH(B309,Historical!$B$7:$B$1281,0))/INDEX(Historical!$D$7:$D$1257,MATCH(B309,Historical!$B$7:$B$1281,0))-1)*100)</f>
        <v>7.3170731707317138</v>
      </c>
      <c r="T309" s="673">
        <f>IF(INDEX(Historical!$F$7:$F$1250,MATCH(B309,Historical!$B$7:$B$1281,0))=0,"n/a",((INDEX(Historical!$C$7:$C$1259,MATCH(B309,Historical!$B$7:$B$1281,0))/INDEX(Historical!$F$7:$F$1250,MATCH(B309,Historical!$B$7:$B$1281,0)))^(1/3)-1)*100)</f>
        <v>13.617128057248994</v>
      </c>
      <c r="U309" s="673">
        <f>IF(INDEX(Historical!$H$7:$H$1250,MATCH(B309,Historical!$B$7:$B$1281,0))=0,"n/a",((INDEX(Historical!$C$7:$C$1259,MATCH(B309,Historical!$B$7:$B$1281,0))/INDEX(Historical!$H$7:$H$1250,MATCH(B309,Historical!$B$7:$B$1281,0)))^(1/5)-1)*100)</f>
        <v>11.09534595426207</v>
      </c>
      <c r="V309" s="673">
        <f>IF(INDEX(Historical!$O$7:$O$1250,MATCH(B309,Historical!$B$7:$B$1281,0))=0,"n/a",((INDEX(Historical!$C$7:$C$1259,MATCH(B309,Historical!$B$7:$B$1281,0))/INDEX(Historical!$O$7:$O$1250,MATCH(B309,Historical!$B$7:$B$1281,0)))^(1/10)-1)*100)</f>
        <v>15.969895987933814</v>
      </c>
      <c r="W309" s="674">
        <f t="shared" si="72"/>
        <v>0.69476632550676909</v>
      </c>
      <c r="X309" s="675">
        <f t="shared" si="73"/>
        <v>1.761166024486043</v>
      </c>
      <c r="Y309" s="638"/>
      <c r="Z309" s="624">
        <f t="shared" si="74"/>
        <v>47.668393782383426</v>
      </c>
      <c r="AA309" s="853">
        <f t="shared" si="75"/>
        <v>15.658031088082902</v>
      </c>
      <c r="AB309" s="854">
        <v>9</v>
      </c>
      <c r="AC309" s="833">
        <v>1.93</v>
      </c>
      <c r="AD309" s="833">
        <v>2.2599999999999998</v>
      </c>
      <c r="AE309" s="833">
        <v>3.8</v>
      </c>
      <c r="AF309" s="833">
        <v>1.1200000000000001</v>
      </c>
      <c r="AG309" s="833" t="s">
        <v>136</v>
      </c>
      <c r="AH309" s="833">
        <v>-13.5</v>
      </c>
      <c r="AI309" s="833">
        <v>-1.9800000000000002</v>
      </c>
      <c r="AJ309" s="833">
        <v>6.3</v>
      </c>
      <c r="AK309" s="833">
        <v>7.0000000000000009</v>
      </c>
      <c r="AL309" s="845">
        <v>2290</v>
      </c>
      <c r="AM309" s="839">
        <v>1.2</v>
      </c>
      <c r="AN309" s="833">
        <v>0</v>
      </c>
      <c r="AO309" s="711">
        <f t="shared" si="76"/>
        <v>-1.5183436381226176</v>
      </c>
      <c r="AP309" s="712">
        <f t="shared" si="77"/>
        <v>14.139687449960284</v>
      </c>
      <c r="AQ309" s="855">
        <f t="shared" si="78"/>
        <v>-11.715120663834689</v>
      </c>
      <c r="AR309" s="624">
        <f>INDEX(Historical!$C$7:$C$1259,MATCH(B309,Historical!$B$7:$B$1281,0))*IF(AH309="n/a",1.03,IF(AH309&lt;0,1.01,IF(AH309&gt;10,1.1,(1+AH309/100))))</f>
        <v>0.88880000000000003</v>
      </c>
      <c r="AS309" s="853">
        <f t="shared" si="79"/>
        <v>0.89768800000000004</v>
      </c>
      <c r="AT309" s="853">
        <f t="shared" si="85"/>
        <v>0.96052616000000013</v>
      </c>
      <c r="AU309" s="853">
        <f t="shared" si="85"/>
        <v>1.0277629912000001</v>
      </c>
      <c r="AV309" s="853">
        <f t="shared" si="85"/>
        <v>1.0997064005840003</v>
      </c>
      <c r="AW309" s="624">
        <f t="shared" si="80"/>
        <v>4.8744835517840004</v>
      </c>
      <c r="AX309" s="719">
        <f t="shared" si="81"/>
        <v>16.12999189868961</v>
      </c>
      <c r="AY309" s="900">
        <v>0.93</v>
      </c>
      <c r="AZ309" s="839">
        <v>51.019999999999996</v>
      </c>
      <c r="BA309" s="839">
        <v>-9.5200000000000014</v>
      </c>
      <c r="BB309" s="839">
        <v>8.6900000000000013</v>
      </c>
      <c r="BC309" s="839">
        <v>20.919999999999998</v>
      </c>
      <c r="BE309" s="597">
        <v>2011</v>
      </c>
      <c r="BF309" s="865">
        <f t="shared" si="82"/>
        <v>0</v>
      </c>
      <c r="BG309" s="849" t="s">
        <v>136</v>
      </c>
    </row>
    <row r="310" spans="1:59" ht="11.25" customHeight="1" x14ac:dyDescent="0.2">
      <c r="A310" s="838" t="s">
        <v>1770</v>
      </c>
      <c r="B310" s="842" t="s">
        <v>1771</v>
      </c>
      <c r="C310" s="898" t="s">
        <v>108</v>
      </c>
      <c r="D310" s="898" t="s">
        <v>4273</v>
      </c>
      <c r="E310" s="705">
        <v>10</v>
      </c>
      <c r="F310" s="1139">
        <v>441</v>
      </c>
      <c r="G310" s="1139" t="s">
        <v>37</v>
      </c>
      <c r="H310" s="1139" t="s">
        <v>37</v>
      </c>
      <c r="I310" s="841">
        <v>47.55</v>
      </c>
      <c r="J310" s="624">
        <f t="shared" si="69"/>
        <v>4.3743427970557311</v>
      </c>
      <c r="K310" s="844">
        <v>0.52</v>
      </c>
      <c r="L310" s="854">
        <v>4</v>
      </c>
      <c r="M310" s="615">
        <f t="shared" si="70"/>
        <v>2.08</v>
      </c>
      <c r="N310" s="837" t="s">
        <v>239</v>
      </c>
      <c r="O310" s="706">
        <v>0.51</v>
      </c>
      <c r="P310" s="606">
        <v>44196</v>
      </c>
      <c r="Q310" s="606">
        <v>44204</v>
      </c>
      <c r="R310" s="615">
        <f t="shared" si="71"/>
        <v>1.9607843137254919</v>
      </c>
      <c r="S310" s="673">
        <f>IF(INDEX(Historical!$D$7:$D$1257,MATCH(B310,Historical!$B$7:$B$1281,0))=0,"n/a",(INDEX(Historical!$C$7:$C$1259,MATCH(B310,Historical!$B$7:$B$1281,0))/INDEX(Historical!$D$7:$D$1257,MATCH(B310,Historical!$B$7:$B$1281,0))-1)*100)</f>
        <v>4.081632653061229</v>
      </c>
      <c r="T310" s="673">
        <f>IF(INDEX(Historical!$F$7:$F$1250,MATCH(B310,Historical!$B$7:$B$1281,0))=0,"n/a",((INDEX(Historical!$C$7:$C$1259,MATCH(B310,Historical!$B$7:$B$1281,0))/INDEX(Historical!$F$7:$F$1250,MATCH(B310,Historical!$B$7:$B$1281,0)))^(1/3)-1)*100)</f>
        <v>9.8254898136122204</v>
      </c>
      <c r="U310" s="673">
        <f>IF(INDEX(Historical!$H$7:$H$1250,MATCH(B310,Historical!$B$7:$B$1281,0))=0,"n/a",((INDEX(Historical!$C$7:$C$1259,MATCH(B310,Historical!$B$7:$B$1281,0))/INDEX(Historical!$H$7:$H$1250,MATCH(B310,Historical!$B$7:$B$1281,0)))^(1/5)-1)*100)</f>
        <v>8.7689844911468242</v>
      </c>
      <c r="V310" s="673">
        <f>IF(INDEX(Historical!$O$7:$O$1250,MATCH(B310,Historical!$B$7:$B$1281,0))=0,"n/a",((INDEX(Historical!$C$7:$C$1259,MATCH(B310,Historical!$B$7:$B$1281,0))/INDEX(Historical!$O$7:$O$1250,MATCH(B310,Historical!$B$7:$B$1281,0)))^(1/10)-1)*100)</f>
        <v>9.2785913533468758</v>
      </c>
      <c r="W310" s="674">
        <f t="shared" si="72"/>
        <v>0.94507713048314912</v>
      </c>
      <c r="X310" s="675">
        <f t="shared" si="73"/>
        <v>0.84317158568719464</v>
      </c>
      <c r="Y310" s="646"/>
      <c r="Z310" s="624">
        <f t="shared" si="74"/>
        <v>51.741293532338318</v>
      </c>
      <c r="AA310" s="853">
        <f t="shared" si="75"/>
        <v>11.828358208955224</v>
      </c>
      <c r="AB310" s="854">
        <v>12</v>
      </c>
      <c r="AC310" s="833">
        <v>4.0199999999999996</v>
      </c>
      <c r="AD310" s="833">
        <v>2.44</v>
      </c>
      <c r="AE310" s="833">
        <v>4.92</v>
      </c>
      <c r="AF310" s="833">
        <v>1.61</v>
      </c>
      <c r="AG310" s="833">
        <v>13</v>
      </c>
      <c r="AH310" s="833">
        <v>0.89999999999999991</v>
      </c>
      <c r="AI310" s="833">
        <v>-6.6199999999999992</v>
      </c>
      <c r="AJ310" s="833">
        <v>10.4</v>
      </c>
      <c r="AK310" s="833">
        <v>5</v>
      </c>
      <c r="AL310" s="845">
        <v>836.64</v>
      </c>
      <c r="AM310" s="839">
        <v>0.2</v>
      </c>
      <c r="AN310" s="833">
        <v>0.24</v>
      </c>
      <c r="AO310" s="711">
        <f t="shared" si="76"/>
        <v>1.3149690792473319</v>
      </c>
      <c r="AP310" s="712">
        <f t="shared" si="77"/>
        <v>13.143327288202556</v>
      </c>
      <c r="AQ310" s="855">
        <f t="shared" si="78"/>
        <v>-8.0008291911330751</v>
      </c>
      <c r="AR310" s="624">
        <f>INDEX(Historical!$C$7:$C$1259,MATCH(B310,Historical!$B$7:$B$1281,0))*IF(AH310="n/a",1.03,IF(AH310&lt;0,1.01,IF(AH310&gt;10,1.1,(1+AH310/100))))</f>
        <v>2.05836</v>
      </c>
      <c r="AS310" s="853">
        <f t="shared" si="79"/>
        <v>2.0789436000000001</v>
      </c>
      <c r="AT310" s="853">
        <f t="shared" si="85"/>
        <v>2.1828907800000001</v>
      </c>
      <c r="AU310" s="853">
        <f t="shared" si="85"/>
        <v>2.2920353190000005</v>
      </c>
      <c r="AV310" s="853">
        <f t="shared" si="85"/>
        <v>2.4066370849500007</v>
      </c>
      <c r="AW310" s="624">
        <f t="shared" si="80"/>
        <v>11.018866783950001</v>
      </c>
      <c r="AX310" s="719">
        <f t="shared" si="81"/>
        <v>23.173221417350163</v>
      </c>
      <c r="AY310" s="900">
        <v>0.76</v>
      </c>
      <c r="AZ310" s="839">
        <v>83.87</v>
      </c>
      <c r="BA310" s="839">
        <v>-6.36</v>
      </c>
      <c r="BB310" s="839">
        <v>3.46</v>
      </c>
      <c r="BC310" s="839">
        <v>28.410000000000004</v>
      </c>
      <c r="BE310" s="597">
        <v>2011</v>
      </c>
      <c r="BF310" s="865">
        <f t="shared" si="82"/>
        <v>0</v>
      </c>
      <c r="BG310" s="849">
        <v>1.2</v>
      </c>
    </row>
    <row r="311" spans="1:59" ht="11.25" customHeight="1" x14ac:dyDescent="0.2">
      <c r="A311" s="831" t="s">
        <v>1778</v>
      </c>
      <c r="B311" s="842" t="s">
        <v>1779</v>
      </c>
      <c r="C311" s="898" t="s">
        <v>108</v>
      </c>
      <c r="D311" s="898" t="s">
        <v>4273</v>
      </c>
      <c r="E311" s="705">
        <v>10</v>
      </c>
      <c r="F311" s="1139">
        <v>381</v>
      </c>
      <c r="G311" s="1139" t="s">
        <v>37</v>
      </c>
      <c r="H311" s="1139" t="s">
        <v>115</v>
      </c>
      <c r="I311" s="841">
        <v>55.31</v>
      </c>
      <c r="J311" s="624">
        <f t="shared" si="69"/>
        <v>2.8927861146266496</v>
      </c>
      <c r="K311" s="844">
        <v>0.4</v>
      </c>
      <c r="L311" s="854">
        <v>4</v>
      </c>
      <c r="M311" s="615">
        <f t="shared" si="70"/>
        <v>1.6</v>
      </c>
      <c r="N311" s="837" t="s">
        <v>702</v>
      </c>
      <c r="O311" s="706">
        <v>0.33</v>
      </c>
      <c r="P311" s="904">
        <v>43588</v>
      </c>
      <c r="Q311" s="904">
        <v>43605</v>
      </c>
      <c r="R311" s="615">
        <f t="shared" si="71"/>
        <v>21.212121212121211</v>
      </c>
      <c r="S311" s="673">
        <f>IF(INDEX(Historical!$D$7:$D$1257,MATCH(B311,Historical!$B$7:$B$1281,0))=0,"n/a",(INDEX(Historical!$C$7:$C$1259,MATCH(B311,Historical!$B$7:$B$1281,0))/INDEX(Historical!$D$7:$D$1257,MATCH(B311,Historical!$B$7:$B$1281,0))-1)*100)</f>
        <v>4.5751633986928164</v>
      </c>
      <c r="T311" s="673">
        <f>IF(INDEX(Historical!$F$7:$F$1250,MATCH(B311,Historical!$B$7:$B$1281,0))=0,"n/a",((INDEX(Historical!$C$7:$C$1259,MATCH(B311,Historical!$B$7:$B$1281,0))/INDEX(Historical!$F$7:$F$1250,MATCH(B311,Historical!$B$7:$B$1281,0)))^(1/3)-1)*100)</f>
        <v>15.813962058336916</v>
      </c>
      <c r="U311" s="673">
        <f>IF(INDEX(Historical!$H$7:$H$1250,MATCH(B311,Historical!$B$7:$B$1281,0))=0,"n/a",((INDEX(Historical!$C$7:$C$1259,MATCH(B311,Historical!$B$7:$B$1281,0))/INDEX(Historical!$H$7:$H$1250,MATCH(B311,Historical!$B$7:$B$1281,0)))^(1/5)-1)*100)</f>
        <v>12.446513731058296</v>
      </c>
      <c r="V311" s="673">
        <f>IF(INDEX(Historical!$O$7:$O$1250,MATCH(B311,Historical!$B$7:$B$1281,0))=0,"n/a",((INDEX(Historical!$C$7:$C$1259,MATCH(B311,Historical!$B$7:$B$1281,0))/INDEX(Historical!$O$7:$O$1250,MATCH(B311,Historical!$B$7:$B$1281,0)))^(1/10)-1)*100)</f>
        <v>44.612554959192472</v>
      </c>
      <c r="W311" s="674">
        <f t="shared" si="72"/>
        <v>0.27899127818263808</v>
      </c>
      <c r="X311" s="675">
        <f t="shared" si="73"/>
        <v>0.87038557559848229</v>
      </c>
      <c r="Y311" s="646" t="s">
        <v>4580</v>
      </c>
      <c r="Z311" s="624">
        <f t="shared" si="74"/>
        <v>68.085106382978722</v>
      </c>
      <c r="AA311" s="853">
        <f t="shared" si="75"/>
        <v>23.536170212765956</v>
      </c>
      <c r="AB311" s="854">
        <v>12</v>
      </c>
      <c r="AC311" s="833">
        <v>2.35</v>
      </c>
      <c r="AD311" s="833">
        <v>1.23</v>
      </c>
      <c r="AE311" s="833">
        <v>4.79</v>
      </c>
      <c r="AF311" s="833">
        <v>1.63</v>
      </c>
      <c r="AG311" s="833">
        <v>6.9</v>
      </c>
      <c r="AH311" s="833">
        <v>9.9</v>
      </c>
      <c r="AI311" s="833">
        <v>11.26</v>
      </c>
      <c r="AJ311" s="833">
        <v>14.299999999999999</v>
      </c>
      <c r="AK311" s="833">
        <v>19.400000000000002</v>
      </c>
      <c r="AL311" s="845">
        <v>4800</v>
      </c>
      <c r="AM311" s="839">
        <v>0.4</v>
      </c>
      <c r="AN311" s="833">
        <v>0.18</v>
      </c>
      <c r="AO311" s="711">
        <f t="shared" si="76"/>
        <v>-8.1968703670810115</v>
      </c>
      <c r="AP311" s="712">
        <f t="shared" si="77"/>
        <v>15.339299845684945</v>
      </c>
      <c r="AQ311" s="855">
        <f t="shared" si="78"/>
        <v>30.578128927233127</v>
      </c>
      <c r="AR311" s="624">
        <f>INDEX(Historical!$C$7:$C$1259,MATCH(B311,Historical!$B$7:$B$1281,0))*IF(AH311="n/a",1.03,IF(AH311&lt;0,1.01,IF(AH311&gt;10,1.1,(1+AH311/100))))</f>
        <v>1.7584</v>
      </c>
      <c r="AS311" s="853">
        <f t="shared" si="79"/>
        <v>1.9342400000000002</v>
      </c>
      <c r="AT311" s="853">
        <f t="shared" si="85"/>
        <v>2.1276640000000002</v>
      </c>
      <c r="AU311" s="853">
        <f t="shared" si="85"/>
        <v>2.3404304000000002</v>
      </c>
      <c r="AV311" s="853">
        <f t="shared" si="85"/>
        <v>2.5744734400000007</v>
      </c>
      <c r="AW311" s="624">
        <f t="shared" si="80"/>
        <v>10.735207840000001</v>
      </c>
      <c r="AX311" s="719">
        <f t="shared" si="81"/>
        <v>19.409162610739468</v>
      </c>
      <c r="AY311" s="900">
        <v>1.58</v>
      </c>
      <c r="AZ311" s="839">
        <v>204.57</v>
      </c>
      <c r="BA311" s="839">
        <v>-5.26</v>
      </c>
      <c r="BB311" s="839">
        <v>15.49</v>
      </c>
      <c r="BC311" s="839">
        <v>60.929999999999993</v>
      </c>
      <c r="BE311" s="597">
        <v>2011</v>
      </c>
      <c r="BF311" s="865">
        <f t="shared" si="82"/>
        <v>0</v>
      </c>
      <c r="BG311" s="849">
        <v>0.70000000000000007</v>
      </c>
    </row>
    <row r="312" spans="1:59" ht="11.25" customHeight="1" x14ac:dyDescent="0.2">
      <c r="A312" s="838" t="s">
        <v>1772</v>
      </c>
      <c r="B312" s="842" t="s">
        <v>1773</v>
      </c>
      <c r="C312" s="898" t="s">
        <v>112</v>
      </c>
      <c r="D312" s="898" t="s">
        <v>4257</v>
      </c>
      <c r="E312" s="705">
        <v>11</v>
      </c>
      <c r="F312" s="1139">
        <v>335</v>
      </c>
      <c r="G312" s="1139" t="s">
        <v>106</v>
      </c>
      <c r="H312" s="1139" t="s">
        <v>106</v>
      </c>
      <c r="I312" s="841">
        <v>97.69</v>
      </c>
      <c r="J312" s="624">
        <f t="shared" si="69"/>
        <v>0.83938990684819315</v>
      </c>
      <c r="K312" s="844">
        <v>0.20499999999999999</v>
      </c>
      <c r="L312" s="854">
        <v>4</v>
      </c>
      <c r="M312" s="615">
        <f t="shared" si="70"/>
        <v>0.82</v>
      </c>
      <c r="N312" s="837" t="s">
        <v>439</v>
      </c>
      <c r="O312" s="706">
        <v>0.185</v>
      </c>
      <c r="P312" s="606">
        <v>44144</v>
      </c>
      <c r="Q312" s="606">
        <v>44160</v>
      </c>
      <c r="R312" s="615">
        <f t="shared" si="71"/>
        <v>10.810810810810805</v>
      </c>
      <c r="S312" s="673">
        <f>IF(INDEX(Historical!$D$7:$D$1257,MATCH(B312,Historical!$B$7:$B$1281,0))=0,"n/a",(INDEX(Historical!$C$7:$C$1259,MATCH(B312,Historical!$B$7:$B$1281,0))/INDEX(Historical!$D$7:$D$1257,MATCH(B312,Historical!$B$7:$B$1281,0))-1)*100)</f>
        <v>14.285714285714279</v>
      </c>
      <c r="T312" s="673">
        <f>IF(INDEX(Historical!$F$7:$F$1250,MATCH(B312,Historical!$B$7:$B$1281,0))=0,"n/a",((INDEX(Historical!$C$7:$C$1259,MATCH(B312,Historical!$B$7:$B$1281,0))/INDEX(Historical!$F$7:$F$1250,MATCH(B312,Historical!$B$7:$B$1281,0)))^(1/3)-1)*100)</f>
        <v>14.977941578896626</v>
      </c>
      <c r="U312" s="673">
        <f>IF(INDEX(Historical!$H$7:$H$1250,MATCH(B312,Historical!$B$7:$B$1281,0))=0,"n/a",((INDEX(Historical!$C$7:$C$1259,MATCH(B312,Historical!$B$7:$B$1281,0))/INDEX(Historical!$H$7:$H$1250,MATCH(B312,Historical!$B$7:$B$1281,0)))^(1/5)-1)*100)</f>
        <v>16.33495169857213</v>
      </c>
      <c r="V312" s="673">
        <f>IF(INDEX(Historical!$O$7:$O$1250,MATCH(B312,Historical!$B$7:$B$1281,0))=0,"n/a",((INDEX(Historical!$C$7:$C$1259,MATCH(B312,Historical!$B$7:$B$1281,0))/INDEX(Historical!$O$7:$O$1250,MATCH(B312,Historical!$B$7:$B$1281,0)))^(1/10)-1)*100)</f>
        <v>31.218082893275721</v>
      </c>
      <c r="W312" s="674">
        <f t="shared" si="72"/>
        <v>0.52325287732805104</v>
      </c>
      <c r="X312" s="675" t="str">
        <f t="shared" si="73"/>
        <v>n/a</v>
      </c>
      <c r="Y312" s="842"/>
      <c r="Z312" s="624">
        <f t="shared" si="74"/>
        <v>106.49350649350649</v>
      </c>
      <c r="AA312" s="853">
        <f t="shared" si="75"/>
        <v>126.87012987012986</v>
      </c>
      <c r="AB312" s="854">
        <v>12</v>
      </c>
      <c r="AC312" s="833">
        <v>0.77</v>
      </c>
      <c r="AD312" s="833">
        <v>12.35</v>
      </c>
      <c r="AE312" s="833">
        <v>4.7699999999999996</v>
      </c>
      <c r="AF312" s="833">
        <v>3.8</v>
      </c>
      <c r="AG312" s="833">
        <v>3.1</v>
      </c>
      <c r="AH312" s="834">
        <v>-63.800000000000004</v>
      </c>
      <c r="AI312" s="834">
        <v>12.590000000000002</v>
      </c>
      <c r="AJ312" s="833">
        <v>-12.9</v>
      </c>
      <c r="AK312" s="833">
        <v>10.37</v>
      </c>
      <c r="AL312" s="845">
        <v>25960</v>
      </c>
      <c r="AM312" s="839">
        <v>1</v>
      </c>
      <c r="AN312" s="833">
        <v>0.69</v>
      </c>
      <c r="AO312" s="711">
        <f t="shared" si="76"/>
        <v>-109.69578826470953</v>
      </c>
      <c r="AP312" s="712">
        <f t="shared" si="77"/>
        <v>17.174341605420324</v>
      </c>
      <c r="AQ312" s="855">
        <f t="shared" si="78"/>
        <v>362.89259301651464</v>
      </c>
      <c r="AR312" s="624">
        <f>INDEX(Historical!$C$7:$C$1259,MATCH(B312,Historical!$B$7:$B$1281,0))*IF(AH312="n/a",1.03,IF(AH312&lt;0,1.01,IF(AH312&gt;10,1.1,(1+AH312/100))))</f>
        <v>0.76760000000000006</v>
      </c>
      <c r="AS312" s="853">
        <f t="shared" si="79"/>
        <v>0.84436000000000011</v>
      </c>
      <c r="AT312" s="853">
        <f t="shared" si="85"/>
        <v>0.92879600000000018</v>
      </c>
      <c r="AU312" s="853">
        <f t="shared" si="85"/>
        <v>1.0216756000000002</v>
      </c>
      <c r="AV312" s="853">
        <f t="shared" si="85"/>
        <v>1.1238431600000003</v>
      </c>
      <c r="AW312" s="624">
        <f t="shared" si="80"/>
        <v>4.6862747600000016</v>
      </c>
      <c r="AX312" s="719">
        <f t="shared" si="81"/>
        <v>4.7970874808066357</v>
      </c>
      <c r="AY312" s="900">
        <v>0.64</v>
      </c>
      <c r="AZ312" s="839">
        <v>37.840000000000003</v>
      </c>
      <c r="BA312" s="839">
        <v>-12.02</v>
      </c>
      <c r="BB312" s="839">
        <v>-3.15</v>
      </c>
      <c r="BC312" s="839">
        <v>-2.12</v>
      </c>
      <c r="BE312" s="597">
        <v>2011</v>
      </c>
      <c r="BF312" s="865">
        <f t="shared" si="82"/>
        <v>0</v>
      </c>
      <c r="BG312" s="849">
        <v>1.5</v>
      </c>
    </row>
    <row r="313" spans="1:59" s="744" customFormat="1" ht="11.25" customHeight="1" x14ac:dyDescent="0.2">
      <c r="A313" s="619" t="s">
        <v>1776</v>
      </c>
      <c r="B313" s="751" t="s">
        <v>1777</v>
      </c>
      <c r="C313" s="898" t="s">
        <v>128</v>
      </c>
      <c r="D313" s="898" t="s">
        <v>4288</v>
      </c>
      <c r="E313" s="727">
        <v>11</v>
      </c>
      <c r="F313" s="1139">
        <v>322</v>
      </c>
      <c r="G313" s="1138" t="s">
        <v>106</v>
      </c>
      <c r="H313" s="1138" t="s">
        <v>106</v>
      </c>
      <c r="I313" s="728">
        <v>311.75</v>
      </c>
      <c r="J313" s="729">
        <f t="shared" si="69"/>
        <v>0.85966319165998395</v>
      </c>
      <c r="K313" s="730">
        <v>0.67</v>
      </c>
      <c r="L313" s="731">
        <v>4</v>
      </c>
      <c r="M313" s="732">
        <f t="shared" si="70"/>
        <v>2.68</v>
      </c>
      <c r="N313" s="733" t="s">
        <v>160</v>
      </c>
      <c r="O313" s="734">
        <v>0.61</v>
      </c>
      <c r="P313" s="1105">
        <v>43845</v>
      </c>
      <c r="Q313" s="1105">
        <v>43860</v>
      </c>
      <c r="R313" s="732">
        <f t="shared" si="71"/>
        <v>9.8360655737705009</v>
      </c>
      <c r="S313" s="673">
        <f>IF(INDEX(Historical!$D$7:$D$1257,MATCH(B313,Historical!$B$7:$B$1281,0))=0,"n/a",(INDEX(Historical!$C$7:$C$1259,MATCH(B313,Historical!$B$7:$B$1281,0))/INDEX(Historical!$D$7:$D$1257,MATCH(B313,Historical!$B$7:$B$1281,0))-1)*100)</f>
        <v>9.8360655737705027</v>
      </c>
      <c r="T313" s="673">
        <f>IF(INDEX(Historical!$F$7:$F$1250,MATCH(B313,Historical!$B$7:$B$1281,0))=0,"n/a",((INDEX(Historical!$C$7:$C$1259,MATCH(B313,Historical!$B$7:$B$1281,0))/INDEX(Historical!$F$7:$F$1250,MATCH(B313,Historical!$B$7:$B$1281,0)))^(1/3)-1)*100)</f>
        <v>10.992314452464358</v>
      </c>
      <c r="U313" s="673">
        <f>IF(INDEX(Historical!$H$7:$H$1250,MATCH(B313,Historical!$B$7:$B$1281,0))=0,"n/a",((INDEX(Historical!$C$7:$C$1259,MATCH(B313,Historical!$B$7:$B$1281,0))/INDEX(Historical!$H$7:$H$1250,MATCH(B313,Historical!$B$7:$B$1281,0)))^(1/5)-1)*100)</f>
        <v>12.010372422372351</v>
      </c>
      <c r="V313" s="673">
        <f>IF(INDEX(Historical!$O$7:$O$1250,MATCH(B313,Historical!$B$7:$B$1281,0))=0,"n/a",((INDEX(Historical!$C$7:$C$1259,MATCH(B313,Historical!$B$7:$B$1281,0))/INDEX(Historical!$O$7:$O$1250,MATCH(B313,Historical!$B$7:$B$1281,0)))^(1/10)-1)*100)</f>
        <v>10.142127801601596</v>
      </c>
      <c r="W313" s="674">
        <f t="shared" si="72"/>
        <v>1.1842063773319569</v>
      </c>
      <c r="X313" s="675">
        <f t="shared" si="73"/>
        <v>1.5597886262821234</v>
      </c>
      <c r="Y313" s="735"/>
      <c r="Z313" s="729">
        <f t="shared" si="74"/>
        <v>51.145038167938928</v>
      </c>
      <c r="AA313" s="736">
        <f t="shared" si="75"/>
        <v>59.494274809160302</v>
      </c>
      <c r="AB313" s="731">
        <v>8</v>
      </c>
      <c r="AC313" s="737">
        <v>5.24</v>
      </c>
      <c r="AD313" s="737">
        <v>5.96</v>
      </c>
      <c r="AE313" s="737">
        <v>10</v>
      </c>
      <c r="AF313" s="737">
        <v>24.47</v>
      </c>
      <c r="AG313" s="737">
        <v>45.800000000000004</v>
      </c>
      <c r="AH313" s="737">
        <v>-5.2</v>
      </c>
      <c r="AI313" s="737">
        <v>6.72</v>
      </c>
      <c r="AJ313" s="737">
        <v>7.7</v>
      </c>
      <c r="AK313" s="737">
        <v>10</v>
      </c>
      <c r="AL313" s="738">
        <v>4350</v>
      </c>
      <c r="AM313" s="739">
        <v>1.6</v>
      </c>
      <c r="AN313" s="737">
        <v>0.66</v>
      </c>
      <c r="AO313" s="740">
        <f t="shared" si="76"/>
        <v>-46.62423919512797</v>
      </c>
      <c r="AP313" s="741">
        <f t="shared" si="77"/>
        <v>12.870035614032334</v>
      </c>
      <c r="AQ313" s="742">
        <f t="shared" si="78"/>
        <v>704.38379578688193</v>
      </c>
      <c r="AR313" s="624">
        <f>INDEX(Historical!$C$7:$C$1259,MATCH(B313,Historical!$B$7:$B$1281,0))*IF(AH313="n/a",1.03,IF(AH313&lt;0,1.01,IF(AH313&gt;10,1.1,(1+AH313/100))))</f>
        <v>2.7068000000000003</v>
      </c>
      <c r="AS313" s="736">
        <f t="shared" si="79"/>
        <v>2.8886969600000003</v>
      </c>
      <c r="AT313" s="736">
        <f t="shared" si="85"/>
        <v>3.1775666560000007</v>
      </c>
      <c r="AU313" s="736">
        <f t="shared" si="85"/>
        <v>3.4953233216000008</v>
      </c>
      <c r="AV313" s="736">
        <f t="shared" si="85"/>
        <v>3.8448556537600012</v>
      </c>
      <c r="AW313" s="729">
        <f t="shared" si="80"/>
        <v>16.113242591360002</v>
      </c>
      <c r="AX313" s="743">
        <f t="shared" si="81"/>
        <v>5.1686423709254221</v>
      </c>
      <c r="AY313" s="901">
        <v>-0.15</v>
      </c>
      <c r="AZ313" s="739">
        <v>106.24</v>
      </c>
      <c r="BA313" s="739">
        <v>-6.5</v>
      </c>
      <c r="BB313" s="739">
        <v>6.69</v>
      </c>
      <c r="BC313" s="739">
        <v>36.1</v>
      </c>
      <c r="BD313" s="875"/>
      <c r="BE313" s="597">
        <v>2010</v>
      </c>
      <c r="BF313" s="865">
        <f t="shared" si="82"/>
        <v>0</v>
      </c>
      <c r="BG313" s="793">
        <v>19.600000000000001</v>
      </c>
    </row>
    <row r="314" spans="1:59" ht="11.25" customHeight="1" x14ac:dyDescent="0.2">
      <c r="A314" s="838" t="s">
        <v>848</v>
      </c>
      <c r="B314" s="842" t="s">
        <v>849</v>
      </c>
      <c r="C314" s="898" t="s">
        <v>131</v>
      </c>
      <c r="D314" s="898" t="s">
        <v>4263</v>
      </c>
      <c r="E314" s="705">
        <v>18</v>
      </c>
      <c r="F314" s="1139">
        <v>206</v>
      </c>
      <c r="G314" s="1139" t="s">
        <v>37</v>
      </c>
      <c r="H314" s="1139" t="s">
        <v>37</v>
      </c>
      <c r="I314" s="841">
        <v>80.64</v>
      </c>
      <c r="J314" s="624">
        <f t="shared" si="69"/>
        <v>3.3606150793650791</v>
      </c>
      <c r="K314" s="844">
        <v>0.67749999999999999</v>
      </c>
      <c r="L314" s="854">
        <v>4</v>
      </c>
      <c r="M314" s="615">
        <f t="shared" si="70"/>
        <v>2.71</v>
      </c>
      <c r="N314" s="837" t="s">
        <v>119</v>
      </c>
      <c r="O314" s="706">
        <v>0.63249999999999995</v>
      </c>
      <c r="P314" s="606">
        <v>44238</v>
      </c>
      <c r="Q314" s="606">
        <v>44256</v>
      </c>
      <c r="R314" s="615">
        <f t="shared" si="71"/>
        <v>7.1146245059288615</v>
      </c>
      <c r="S314" s="673">
        <f>IF(INDEX(Historical!$D$7:$D$1257,MATCH(B314,Historical!$B$7:$B$1281,0))=0,"n/a",(INDEX(Historical!$C$7:$C$1259,MATCH(B314,Historical!$B$7:$B$1281,0))/INDEX(Historical!$D$7:$D$1257,MATCH(B314,Historical!$B$7:$B$1281,0))-1)*100)</f>
        <v>7.2033898305084776</v>
      </c>
      <c r="T314" s="673">
        <f>IF(INDEX(Historical!$F$7:$F$1250,MATCH(B314,Historical!$B$7:$B$1281,0))=0,"n/a",((INDEX(Historical!$C$7:$C$1259,MATCH(B314,Historical!$B$7:$B$1281,0))/INDEX(Historical!$F$7:$F$1250,MATCH(B314,Historical!$B$7:$B$1281,0)))^(1/3)-1)*100)</f>
        <v>6.7461930306883522</v>
      </c>
      <c r="U314" s="673">
        <f>IF(INDEX(Historical!$H$7:$H$1250,MATCH(B314,Historical!$B$7:$B$1281,0))=0,"n/a",((INDEX(Historical!$C$7:$C$1259,MATCH(B314,Historical!$B$7:$B$1281,0))/INDEX(Historical!$H$7:$H$1250,MATCH(B314,Historical!$B$7:$B$1281,0)))^(1/5)-1)*100)</f>
        <v>7.7384137515249307</v>
      </c>
      <c r="V314" s="673">
        <f>IF(INDEX(Historical!$O$7:$O$1250,MATCH(B314,Historical!$B$7:$B$1281,0))=0,"n/a",((INDEX(Historical!$C$7:$C$1259,MATCH(B314,Historical!$B$7:$B$1281,0))/INDEX(Historical!$O$7:$O$1250,MATCH(B314,Historical!$B$7:$B$1281,0)))^(1/10)-1)*100)</f>
        <v>12.202634296729498</v>
      </c>
      <c r="W314" s="674">
        <f t="shared" si="72"/>
        <v>0.63415927768965019</v>
      </c>
      <c r="X314" s="675">
        <f t="shared" si="73"/>
        <v>1.1549871270932732</v>
      </c>
      <c r="Y314" s="634"/>
      <c r="Z314" s="624">
        <f t="shared" si="74"/>
        <v>71.503957783641155</v>
      </c>
      <c r="AA314" s="853">
        <f t="shared" si="75"/>
        <v>21.277044854881268</v>
      </c>
      <c r="AB314" s="854">
        <v>12</v>
      </c>
      <c r="AC314" s="833">
        <v>3.79</v>
      </c>
      <c r="AD314" s="833">
        <v>3.51</v>
      </c>
      <c r="AE314" s="833">
        <v>3.57</v>
      </c>
      <c r="AF314" s="833">
        <v>2.4700000000000002</v>
      </c>
      <c r="AG314" s="833">
        <v>11.4</v>
      </c>
      <c r="AH314" s="833">
        <v>7.1</v>
      </c>
      <c r="AI314" s="833">
        <v>6.5</v>
      </c>
      <c r="AJ314" s="833">
        <v>6.7</v>
      </c>
      <c r="AK314" s="833">
        <v>6.1400000000000006</v>
      </c>
      <c r="AL314" s="845">
        <v>25870</v>
      </c>
      <c r="AM314" s="839">
        <v>0.1</v>
      </c>
      <c r="AN314" s="833">
        <v>1.25</v>
      </c>
      <c r="AO314" s="711">
        <f t="shared" si="76"/>
        <v>-10.178016023991258</v>
      </c>
      <c r="AP314" s="712">
        <f t="shared" si="77"/>
        <v>11.09902883089001</v>
      </c>
      <c r="AQ314" s="855">
        <f t="shared" si="78"/>
        <v>52.83149877714888</v>
      </c>
      <c r="AR314" s="624">
        <f>INDEX(Historical!$C$7:$C$1259,MATCH(B314,Historical!$B$7:$B$1281,0))*IF(AH314="n/a",1.03,IF(AH314&lt;0,1.01,IF(AH314&gt;10,1.1,(1+AH314/100))))</f>
        <v>2.7096299999999998</v>
      </c>
      <c r="AS314" s="853">
        <f t="shared" si="79"/>
        <v>2.8857559499999996</v>
      </c>
      <c r="AT314" s="853">
        <f t="shared" si="85"/>
        <v>3.0629413653299995</v>
      </c>
      <c r="AU314" s="853">
        <f t="shared" si="85"/>
        <v>3.2510059651612613</v>
      </c>
      <c r="AV314" s="853">
        <f t="shared" si="85"/>
        <v>3.4506177314221622</v>
      </c>
      <c r="AW314" s="624">
        <f t="shared" si="80"/>
        <v>15.359951011913424</v>
      </c>
      <c r="AX314" s="719">
        <f t="shared" si="81"/>
        <v>19.047558298503748</v>
      </c>
      <c r="AY314" s="900">
        <v>0.14000000000000001</v>
      </c>
      <c r="AZ314" s="839">
        <v>18.57</v>
      </c>
      <c r="BA314" s="839">
        <v>-26.38</v>
      </c>
      <c r="BB314" s="839">
        <v>-8.0399999999999991</v>
      </c>
      <c r="BC314" s="839">
        <v>-12.85</v>
      </c>
      <c r="BE314" s="597">
        <v>2004</v>
      </c>
      <c r="BF314" s="865">
        <f t="shared" si="82"/>
        <v>1</v>
      </c>
      <c r="BG314" s="849">
        <v>3.3000000000000003</v>
      </c>
    </row>
    <row r="315" spans="1:59" ht="11.25" customHeight="1" x14ac:dyDescent="0.2">
      <c r="A315" s="831" t="s">
        <v>1797</v>
      </c>
      <c r="B315" s="842" t="s">
        <v>1798</v>
      </c>
      <c r="C315" s="898" t="s">
        <v>245</v>
      </c>
      <c r="D315" s="898" t="s">
        <v>4285</v>
      </c>
      <c r="E315" s="705">
        <v>10</v>
      </c>
      <c r="F315" s="1139">
        <v>430</v>
      </c>
      <c r="G315" s="1139" t="s">
        <v>115</v>
      </c>
      <c r="H315" s="1139" t="s">
        <v>115</v>
      </c>
      <c r="I315" s="841">
        <v>190.08</v>
      </c>
      <c r="J315" s="624">
        <f t="shared" si="69"/>
        <v>2.6304713804713802</v>
      </c>
      <c r="K315" s="844">
        <v>1.25</v>
      </c>
      <c r="L315" s="854">
        <v>4</v>
      </c>
      <c r="M315" s="615">
        <f t="shared" si="70"/>
        <v>5</v>
      </c>
      <c r="N315" s="837" t="s">
        <v>148</v>
      </c>
      <c r="O315" s="706">
        <v>1.2</v>
      </c>
      <c r="P315" s="606">
        <v>44154</v>
      </c>
      <c r="Q315" s="606">
        <v>44180</v>
      </c>
      <c r="R315" s="615">
        <f t="shared" si="71"/>
        <v>4.1666666666666705</v>
      </c>
      <c r="S315" s="673">
        <f>IF(INDEX(Historical!$D$7:$D$1257,MATCH(B315,Historical!$B$7:$B$1281,0))=0,"n/a",(INDEX(Historical!$C$7:$C$1259,MATCH(B315,Historical!$B$7:$B$1281,0))/INDEX(Historical!$D$7:$D$1257,MATCH(B315,Historical!$B$7:$B$1281,0))-1)*100)</f>
        <v>2.1052631578947212</v>
      </c>
      <c r="T315" s="673">
        <f>IF(INDEX(Historical!$F$7:$F$1250,MATCH(B315,Historical!$B$7:$B$1281,0))=0,"n/a",((INDEX(Historical!$C$7:$C$1259,MATCH(B315,Historical!$B$7:$B$1281,0))/INDEX(Historical!$F$7:$F$1250,MATCH(B315,Historical!$B$7:$B$1281,0)))^(1/3)-1)*100)</f>
        <v>4.0936956641970612</v>
      </c>
      <c r="U315" s="673">
        <f>IF(INDEX(Historical!$H$7:$H$1250,MATCH(B315,Historical!$B$7:$B$1281,0))=0,"n/a",((INDEX(Historical!$C$7:$C$1259,MATCH(B315,Historical!$B$7:$B$1281,0))/INDEX(Historical!$H$7:$H$1250,MATCH(B315,Historical!$B$7:$B$1281,0)))^(1/5)-1)*100)</f>
        <v>7.0494717880876356</v>
      </c>
      <c r="V315" s="673">
        <f>IF(INDEX(Historical!$O$7:$O$1250,MATCH(B315,Historical!$B$7:$B$1281,0))=0,"n/a",((INDEX(Historical!$C$7:$C$1259,MATCH(B315,Historical!$B$7:$B$1281,0))/INDEX(Historical!$O$7:$O$1250,MATCH(B315,Historical!$B$7:$B$1281,0)))^(1/10)-1)*100)</f>
        <v>10.922929064614785</v>
      </c>
      <c r="W315" s="674">
        <f t="shared" si="72"/>
        <v>0.6453829139039865</v>
      </c>
      <c r="X315" s="675">
        <f t="shared" si="73"/>
        <v>0.6025189562468064</v>
      </c>
      <c r="Y315" s="637"/>
      <c r="Z315" s="624">
        <f t="shared" si="74"/>
        <v>29.394473838918277</v>
      </c>
      <c r="AA315" s="853">
        <f t="shared" si="75"/>
        <v>11.174603174603174</v>
      </c>
      <c r="AB315" s="854">
        <v>12</v>
      </c>
      <c r="AC315" s="833">
        <v>17.010000000000002</v>
      </c>
      <c r="AD315" s="833">
        <v>3.69</v>
      </c>
      <c r="AE315" s="833">
        <v>0.6</v>
      </c>
      <c r="AF315" s="833">
        <v>3.12</v>
      </c>
      <c r="AG315" s="833">
        <v>32.6</v>
      </c>
      <c r="AH315" s="833">
        <v>-12.4</v>
      </c>
      <c r="AI315" s="833">
        <v>0.13</v>
      </c>
      <c r="AJ315" s="833">
        <v>11.700000000000001</v>
      </c>
      <c r="AK315" s="833">
        <v>3</v>
      </c>
      <c r="AL315" s="845">
        <v>11580</v>
      </c>
      <c r="AM315" s="839">
        <v>0.1</v>
      </c>
      <c r="AN315" s="833">
        <v>1.41</v>
      </c>
      <c r="AO315" s="711">
        <f t="shared" si="76"/>
        <v>-1.4946600060441586</v>
      </c>
      <c r="AP315" s="712">
        <f t="shared" si="77"/>
        <v>9.6799431685590154</v>
      </c>
      <c r="AQ315" s="855">
        <f t="shared" si="78"/>
        <v>24.480720336322513</v>
      </c>
      <c r="AR315" s="624">
        <f>INDEX(Historical!$C$7:$C$1259,MATCH(B315,Historical!$B$7:$B$1281,0))*IF(AH315="n/a",1.03,IF(AH315&lt;0,1.01,IF(AH315&gt;10,1.1,(1+AH315/100))))</f>
        <v>4.8984999999999994</v>
      </c>
      <c r="AS315" s="853">
        <f t="shared" si="79"/>
        <v>4.9048680500000001</v>
      </c>
      <c r="AT315" s="853">
        <f t="shared" si="85"/>
        <v>5.0520140915000002</v>
      </c>
      <c r="AU315" s="853">
        <f t="shared" si="85"/>
        <v>5.2035745142450001</v>
      </c>
      <c r="AV315" s="853">
        <f t="shared" si="85"/>
        <v>5.3596817496723501</v>
      </c>
      <c r="AW315" s="624">
        <f t="shared" si="80"/>
        <v>25.418638405417351</v>
      </c>
      <c r="AX315" s="719">
        <f t="shared" si="81"/>
        <v>13.372600171200204</v>
      </c>
      <c r="AY315" s="900">
        <v>1.87</v>
      </c>
      <c r="AZ315" s="839">
        <v>197</v>
      </c>
      <c r="BA315" s="839">
        <v>-11.459999999999999</v>
      </c>
      <c r="BB315" s="839">
        <v>-0.43</v>
      </c>
      <c r="BC315" s="839">
        <v>10.67</v>
      </c>
      <c r="BE315" s="597">
        <v>2011</v>
      </c>
      <c r="BF315" s="865">
        <f t="shared" si="82"/>
        <v>0</v>
      </c>
      <c r="BG315" s="849">
        <v>5.5</v>
      </c>
    </row>
    <row r="316" spans="1:59" ht="11.25" customHeight="1" x14ac:dyDescent="0.2">
      <c r="A316" s="838" t="s">
        <v>854</v>
      </c>
      <c r="B316" s="842" t="s">
        <v>855</v>
      </c>
      <c r="C316" s="898" t="s">
        <v>123</v>
      </c>
      <c r="D316" s="898" t="s">
        <v>4109</v>
      </c>
      <c r="E316" s="705">
        <v>17</v>
      </c>
      <c r="F316" s="1139">
        <v>222</v>
      </c>
      <c r="G316" s="1139" t="s">
        <v>106</v>
      </c>
      <c r="H316" s="1139" t="s">
        <v>106</v>
      </c>
      <c r="I316" s="841">
        <v>85.59</v>
      </c>
      <c r="J316" s="624">
        <f t="shared" si="69"/>
        <v>1.2618296529968454</v>
      </c>
      <c r="K316" s="844">
        <v>0.27</v>
      </c>
      <c r="L316" s="854">
        <v>4</v>
      </c>
      <c r="M316" s="615">
        <f t="shared" si="70"/>
        <v>1.08</v>
      </c>
      <c r="N316" s="837" t="s">
        <v>377</v>
      </c>
      <c r="O316" s="706">
        <v>0.26250000000000001</v>
      </c>
      <c r="P316" s="606">
        <v>44067</v>
      </c>
      <c r="Q316" s="606">
        <v>44083</v>
      </c>
      <c r="R316" s="615">
        <f t="shared" si="71"/>
        <v>2.8571428571428594</v>
      </c>
      <c r="S316" s="673">
        <f>IF(INDEX(Historical!$D$7:$D$1257,MATCH(B316,Historical!$B$7:$B$1281,0))=0,"n/a",(INDEX(Historical!$C$7:$C$1259,MATCH(B316,Historical!$B$7:$B$1281,0))/INDEX(Historical!$D$7:$D$1257,MATCH(B316,Historical!$B$7:$B$1281,0))-1)*100)</f>
        <v>3.9024390243902474</v>
      </c>
      <c r="T316" s="673">
        <f>IF(INDEX(Historical!$F$7:$F$1250,MATCH(B316,Historical!$B$7:$B$1281,0))=0,"n/a",((INDEX(Historical!$C$7:$C$1259,MATCH(B316,Historical!$B$7:$B$1281,0))/INDEX(Historical!$F$7:$F$1250,MATCH(B316,Historical!$B$7:$B$1281,0)))^(1/3)-1)*100)</f>
        <v>9.951938117233361</v>
      </c>
      <c r="U316" s="673">
        <f>IF(INDEX(Historical!$H$7:$H$1250,MATCH(B316,Historical!$B$7:$B$1281,0))=0,"n/a",((INDEX(Historical!$C$7:$C$1259,MATCH(B316,Historical!$B$7:$B$1281,0))/INDEX(Historical!$H$7:$H$1250,MATCH(B316,Historical!$B$7:$B$1281,0)))^(1/5)-1)*100)</f>
        <v>8.9740959094841486</v>
      </c>
      <c r="V316" s="673">
        <f>IF(INDEX(Historical!$O$7:$O$1250,MATCH(B316,Historical!$B$7:$B$1281,0))=0,"n/a",((INDEX(Historical!$C$7:$C$1259,MATCH(B316,Historical!$B$7:$B$1281,0))/INDEX(Historical!$O$7:$O$1250,MATCH(B316,Historical!$B$7:$B$1281,0)))^(1/10)-1)*100)</f>
        <v>24.29579136350586</v>
      </c>
      <c r="W316" s="674">
        <f t="shared" si="72"/>
        <v>0.36936833113260631</v>
      </c>
      <c r="X316" s="675" t="str">
        <f t="shared" si="73"/>
        <v>n/a</v>
      </c>
      <c r="Y316" s="843"/>
      <c r="Z316" s="624">
        <f t="shared" si="74"/>
        <v>48.000000000000007</v>
      </c>
      <c r="AA316" s="853">
        <f t="shared" si="75"/>
        <v>38.04</v>
      </c>
      <c r="AB316" s="854">
        <v>12</v>
      </c>
      <c r="AC316" s="833">
        <v>2.25</v>
      </c>
      <c r="AD316" s="833">
        <v>5.14</v>
      </c>
      <c r="AE316" s="833">
        <v>1.42</v>
      </c>
      <c r="AF316" s="833">
        <v>1.84</v>
      </c>
      <c r="AG316" s="833">
        <v>4.9000000000000004</v>
      </c>
      <c r="AH316" s="833">
        <v>-57.3</v>
      </c>
      <c r="AI316" s="833">
        <v>70.569999999999993</v>
      </c>
      <c r="AJ316" s="833">
        <v>-8.5</v>
      </c>
      <c r="AK316" s="833">
        <v>7.41</v>
      </c>
      <c r="AL316" s="845">
        <v>10560</v>
      </c>
      <c r="AM316" s="839">
        <v>0.5</v>
      </c>
      <c r="AN316" s="833">
        <v>0.62</v>
      </c>
      <c r="AO316" s="711">
        <f t="shared" si="76"/>
        <v>-27.804074437519006</v>
      </c>
      <c r="AP316" s="712">
        <f t="shared" si="77"/>
        <v>10.235925562480993</v>
      </c>
      <c r="AQ316" s="855">
        <f t="shared" si="78"/>
        <v>76.375357311237437</v>
      </c>
      <c r="AR316" s="624">
        <f>INDEX(Historical!$C$7:$C$1259,MATCH(B316,Historical!$B$7:$B$1281,0))*IF(AH316="n/a",1.03,IF(AH316&lt;0,1.01,IF(AH316&gt;10,1.1,(1+AH316/100))))</f>
        <v>1.07565</v>
      </c>
      <c r="AS316" s="853">
        <f t="shared" si="79"/>
        <v>1.1832150000000001</v>
      </c>
      <c r="AT316" s="853">
        <f t="shared" si="85"/>
        <v>1.2708912315000003</v>
      </c>
      <c r="AU316" s="853">
        <f t="shared" si="85"/>
        <v>1.3650642717541503</v>
      </c>
      <c r="AV316" s="853">
        <f t="shared" si="85"/>
        <v>1.4662155342911329</v>
      </c>
      <c r="AW316" s="624">
        <f t="shared" si="80"/>
        <v>6.3610360375452837</v>
      </c>
      <c r="AX316" s="719">
        <f t="shared" si="81"/>
        <v>7.4319850888483279</v>
      </c>
      <c r="AY316" s="900">
        <v>1.46</v>
      </c>
      <c r="AZ316" s="839">
        <v>195.23999999999998</v>
      </c>
      <c r="BA316" s="839">
        <v>-6.8000000000000007</v>
      </c>
      <c r="BB316" s="839">
        <v>2.02</v>
      </c>
      <c r="BC316" s="839">
        <v>27.189999999999998</v>
      </c>
      <c r="BE316" s="597">
        <v>2004</v>
      </c>
      <c r="BF316" s="865">
        <f t="shared" si="82"/>
        <v>1</v>
      </c>
      <c r="BG316" s="849">
        <v>2.1</v>
      </c>
    </row>
    <row r="317" spans="1:59" ht="11.25" customHeight="1" x14ac:dyDescent="0.2">
      <c r="A317" s="848" t="s">
        <v>1802</v>
      </c>
      <c r="B317" s="842" t="s">
        <v>1803</v>
      </c>
      <c r="C317" s="898" t="s">
        <v>108</v>
      </c>
      <c r="D317" s="898" t="s">
        <v>118</v>
      </c>
      <c r="E317" s="705">
        <v>10</v>
      </c>
      <c r="F317" s="1139">
        <v>440</v>
      </c>
      <c r="G317" s="1139" t="s">
        <v>106</v>
      </c>
      <c r="H317" s="1139" t="s">
        <v>106</v>
      </c>
      <c r="I317" s="841">
        <v>220.64</v>
      </c>
      <c r="J317" s="624">
        <f t="shared" si="69"/>
        <v>1.2871646120377085</v>
      </c>
      <c r="K317" s="844">
        <v>0.71</v>
      </c>
      <c r="L317" s="854">
        <v>4</v>
      </c>
      <c r="M317" s="615">
        <f t="shared" si="70"/>
        <v>2.84</v>
      </c>
      <c r="N317" s="837" t="s">
        <v>218</v>
      </c>
      <c r="O317" s="706">
        <v>0.68</v>
      </c>
      <c r="P317" s="606">
        <v>44195</v>
      </c>
      <c r="Q317" s="606">
        <v>44211</v>
      </c>
      <c r="R317" s="615">
        <f t="shared" si="71"/>
        <v>4.4117647058823399</v>
      </c>
      <c r="S317" s="673">
        <f>IF(INDEX(Historical!$D$7:$D$1257,MATCH(B317,Historical!$B$7:$B$1281,0))=0,"n/a",(INDEX(Historical!$C$7:$C$1259,MATCH(B317,Historical!$B$7:$B$1281,0))/INDEX(Historical!$D$7:$D$1257,MATCH(B317,Historical!$B$7:$B$1281,0))-1)*100)</f>
        <v>5.4901960784313752</v>
      </c>
      <c r="T317" s="673">
        <f>IF(INDEX(Historical!$F$7:$F$1250,MATCH(B317,Historical!$B$7:$B$1281,0))=0,"n/a",((INDEX(Historical!$C$7:$C$1259,MATCH(B317,Historical!$B$7:$B$1281,0))/INDEX(Historical!$F$7:$F$1250,MATCH(B317,Historical!$B$7:$B$1281,0)))^(1/3)-1)*100)</f>
        <v>9.1257675814546246</v>
      </c>
      <c r="U317" s="673">
        <f>IF(INDEX(Historical!$H$7:$H$1250,MATCH(B317,Historical!$B$7:$B$1281,0))=0,"n/a",((INDEX(Historical!$C$7:$C$1259,MATCH(B317,Historical!$B$7:$B$1281,0))/INDEX(Historical!$H$7:$H$1250,MATCH(B317,Historical!$B$7:$B$1281,0)))^(1/5)-1)*100)</f>
        <v>16.941708282106948</v>
      </c>
      <c r="V317" s="673">
        <f>IF(INDEX(Historical!$O$7:$O$1250,MATCH(B317,Historical!$B$7:$B$1281,0))=0,"n/a",((INDEX(Historical!$C$7:$C$1259,MATCH(B317,Historical!$B$7:$B$1281,0))/INDEX(Historical!$O$7:$O$1250,MATCH(B317,Historical!$B$7:$B$1281,0)))^(1/10)-1)*100)</f>
        <v>9.9694097608451049</v>
      </c>
      <c r="W317" s="674">
        <f t="shared" si="72"/>
        <v>1.6993692393551294</v>
      </c>
      <c r="X317" s="675">
        <f t="shared" si="73"/>
        <v>1.9473227910467759</v>
      </c>
      <c r="Y317" s="843" t="s">
        <v>801</v>
      </c>
      <c r="Z317" s="624">
        <f t="shared" si="74"/>
        <v>34.932349323493227</v>
      </c>
      <c r="AA317" s="853">
        <f t="shared" si="75"/>
        <v>27.138991389913894</v>
      </c>
      <c r="AB317" s="854">
        <v>12</v>
      </c>
      <c r="AC317" s="833">
        <v>8.1300000000000008</v>
      </c>
      <c r="AD317" s="833">
        <v>4.87</v>
      </c>
      <c r="AE317" s="833">
        <v>3.06</v>
      </c>
      <c r="AF317" s="833">
        <v>2.77</v>
      </c>
      <c r="AG317" s="833">
        <v>9.8000000000000007</v>
      </c>
      <c r="AH317" s="833">
        <v>52.5</v>
      </c>
      <c r="AI317" s="833">
        <v>7.6300000000000008</v>
      </c>
      <c r="AJ317" s="833">
        <v>8.6999999999999993</v>
      </c>
      <c r="AK317" s="833">
        <v>5.66</v>
      </c>
      <c r="AL317" s="845">
        <v>28650</v>
      </c>
      <c r="AM317" s="839">
        <v>0.1</v>
      </c>
      <c r="AN317" s="833">
        <v>0.53</v>
      </c>
      <c r="AO317" s="711">
        <f t="shared" si="76"/>
        <v>-8.9101184957692361</v>
      </c>
      <c r="AP317" s="712">
        <f t="shared" si="77"/>
        <v>18.228872894144658</v>
      </c>
      <c r="AQ317" s="855">
        <f t="shared" si="78"/>
        <v>82.787072421634278</v>
      </c>
      <c r="AR317" s="624">
        <f>INDEX(Historical!$C$7:$C$1259,MATCH(B317,Historical!$B$7:$B$1281,0))*IF(AH317="n/a",1.03,IF(AH317&lt;0,1.01,IF(AH317&gt;10,1.1,(1+AH317/100))))</f>
        <v>2.9590000000000001</v>
      </c>
      <c r="AS317" s="853">
        <f t="shared" si="79"/>
        <v>3.1847717000000002</v>
      </c>
      <c r="AT317" s="853">
        <f t="shared" si="85"/>
        <v>3.3650297782200003</v>
      </c>
      <c r="AU317" s="853">
        <f t="shared" si="85"/>
        <v>3.5554904636672524</v>
      </c>
      <c r="AV317" s="853">
        <f t="shared" si="85"/>
        <v>3.756731223910819</v>
      </c>
      <c r="AW317" s="624">
        <f t="shared" si="80"/>
        <v>16.821023165798074</v>
      </c>
      <c r="AX317" s="719">
        <f t="shared" si="81"/>
        <v>7.6237414638316157</v>
      </c>
      <c r="AY317" s="900">
        <v>0.79</v>
      </c>
      <c r="AZ317" s="839">
        <v>53.93</v>
      </c>
      <c r="BA317" s="839">
        <v>-5.04</v>
      </c>
      <c r="BB317" s="839">
        <v>3.8899999999999997</v>
      </c>
      <c r="BC317" s="839">
        <v>7.3800000000000008</v>
      </c>
      <c r="BE317" s="597">
        <v>2012</v>
      </c>
      <c r="BF317" s="865">
        <f t="shared" si="82"/>
        <v>0</v>
      </c>
      <c r="BG317" s="849">
        <v>2.7</v>
      </c>
    </row>
    <row r="318" spans="1:59" ht="11.25" customHeight="1" x14ac:dyDescent="0.2">
      <c r="A318" s="838" t="s">
        <v>760</v>
      </c>
      <c r="B318" s="842" t="s">
        <v>847</v>
      </c>
      <c r="C318" s="898" t="s">
        <v>112</v>
      </c>
      <c r="D318" s="898" t="s">
        <v>4257</v>
      </c>
      <c r="E318" s="705">
        <v>18</v>
      </c>
      <c r="F318" s="1139">
        <v>208</v>
      </c>
      <c r="G318" s="1139" t="s">
        <v>37</v>
      </c>
      <c r="H318" s="1139" t="s">
        <v>115</v>
      </c>
      <c r="I318" s="841">
        <v>110.89</v>
      </c>
      <c r="J318" s="624">
        <f t="shared" si="69"/>
        <v>2.0741275137523671</v>
      </c>
      <c r="K318" s="844">
        <v>0.57499999999999996</v>
      </c>
      <c r="L318" s="854">
        <v>4</v>
      </c>
      <c r="M318" s="615">
        <f t="shared" si="70"/>
        <v>2.2999999999999998</v>
      </c>
      <c r="N318" s="837" t="s">
        <v>3918</v>
      </c>
      <c r="O318" s="706">
        <v>0.54500000000000004</v>
      </c>
      <c r="P318" s="606">
        <v>44266</v>
      </c>
      <c r="Q318" s="606">
        <v>44281</v>
      </c>
      <c r="R318" s="615">
        <f t="shared" si="71"/>
        <v>5.5045871559632875</v>
      </c>
      <c r="S318" s="673">
        <f>IF(INDEX(Historical!$D$7:$D$1257,MATCH(B318,Historical!$B$7:$B$1281,0))=0,"n/a",(INDEX(Historical!$C$7:$C$1259,MATCH(B318,Historical!$B$7:$B$1281,0))/INDEX(Historical!$D$7:$D$1257,MATCH(B318,Historical!$B$7:$B$1281,0))-1)*100)</f>
        <v>6.3414634146341742</v>
      </c>
      <c r="T318" s="673">
        <f>IF(INDEX(Historical!$F$7:$F$1250,MATCH(B318,Historical!$B$7:$B$1281,0))=0,"n/a",((INDEX(Historical!$C$7:$C$1259,MATCH(B318,Historical!$B$7:$B$1281,0))/INDEX(Historical!$F$7:$F$1250,MATCH(B318,Historical!$B$7:$B$1281,0)))^(1/3)-1)*100)</f>
        <v>8.6431937830855787</v>
      </c>
      <c r="U318" s="673">
        <f>IF(INDEX(Historical!$H$7:$H$1250,MATCH(B318,Historical!$B$7:$B$1281,0))=0,"n/a",((INDEX(Historical!$C$7:$C$1259,MATCH(B318,Historical!$B$7:$B$1281,0))/INDEX(Historical!$H$7:$H$1250,MATCH(B318,Historical!$B$7:$B$1281,0)))^(1/5)-1)*100)</f>
        <v>7.1981164510664053</v>
      </c>
      <c r="V318" s="673">
        <f>IF(INDEX(Historical!$O$7:$O$1250,MATCH(B318,Historical!$B$7:$B$1281,0))=0,"n/a",((INDEX(Historical!$C$7:$C$1259,MATCH(B318,Historical!$B$7:$B$1281,0))/INDEX(Historical!$O$7:$O$1250,MATCH(B318,Historical!$B$7:$B$1281,0)))^(1/10)-1)*100)</f>
        <v>5.6351844198201828</v>
      </c>
      <c r="W318" s="674">
        <f t="shared" si="72"/>
        <v>1.277352419159353</v>
      </c>
      <c r="X318" s="675">
        <f t="shared" si="73"/>
        <v>1.0283023501523434</v>
      </c>
      <c r="Y318" s="644" t="s">
        <v>3941</v>
      </c>
      <c r="Z318" s="624">
        <f t="shared" si="74"/>
        <v>65.340909090909079</v>
      </c>
      <c r="AA318" s="853">
        <f t="shared" si="75"/>
        <v>31.50284090909091</v>
      </c>
      <c r="AB318" s="854">
        <v>12</v>
      </c>
      <c r="AC318" s="833">
        <v>3.52</v>
      </c>
      <c r="AD318" s="833">
        <v>7.22</v>
      </c>
      <c r="AE318" s="833">
        <v>3.17</v>
      </c>
      <c r="AF318" s="833">
        <v>6.63</v>
      </c>
      <c r="AG318" s="833">
        <v>23.1</v>
      </c>
      <c r="AH318" s="833">
        <v>-11.700000000000001</v>
      </c>
      <c r="AI318" s="833">
        <v>10.34</v>
      </c>
      <c r="AJ318" s="833">
        <v>7.0000000000000009</v>
      </c>
      <c r="AK318" s="833">
        <v>4.41</v>
      </c>
      <c r="AL318" s="845">
        <v>48210</v>
      </c>
      <c r="AM318" s="839">
        <v>0.1</v>
      </c>
      <c r="AN318" s="833">
        <v>1.46</v>
      </c>
      <c r="AO318" s="711">
        <f t="shared" si="76"/>
        <v>-22.230596944272136</v>
      </c>
      <c r="AP318" s="712">
        <f t="shared" si="77"/>
        <v>9.272243964818772</v>
      </c>
      <c r="AQ318" s="855">
        <f t="shared" si="78"/>
        <v>204.67748720921475</v>
      </c>
      <c r="AR318" s="624">
        <f>INDEX(Historical!$C$7:$C$1259,MATCH(B318,Historical!$B$7:$B$1281,0))*IF(AH318="n/a",1.03,IF(AH318&lt;0,1.01,IF(AH318&gt;10,1.1,(1+AH318/100))))</f>
        <v>2.2018</v>
      </c>
      <c r="AS318" s="853">
        <f t="shared" si="79"/>
        <v>2.42198</v>
      </c>
      <c r="AT318" s="853">
        <f t="shared" si="85"/>
        <v>2.5287893180000003</v>
      </c>
      <c r="AU318" s="853">
        <f t="shared" si="85"/>
        <v>2.6403089269238005</v>
      </c>
      <c r="AV318" s="853">
        <f t="shared" si="85"/>
        <v>2.7567465506011404</v>
      </c>
      <c r="AW318" s="624">
        <f t="shared" si="80"/>
        <v>12.549624795524942</v>
      </c>
      <c r="AX318" s="719">
        <f t="shared" si="81"/>
        <v>11.317183511159655</v>
      </c>
      <c r="AY318" s="900">
        <v>0.76</v>
      </c>
      <c r="AZ318" s="839">
        <v>29.94</v>
      </c>
      <c r="BA318" s="839">
        <v>-11.68</v>
      </c>
      <c r="BB318" s="839">
        <v>-3.2800000000000002</v>
      </c>
      <c r="BC318" s="839">
        <v>-0.91</v>
      </c>
      <c r="BE318" s="597">
        <v>2004</v>
      </c>
      <c r="BF318" s="865">
        <f t="shared" si="82"/>
        <v>1</v>
      </c>
      <c r="BG318" s="849">
        <v>6.1</v>
      </c>
    </row>
    <row r="319" spans="1:59" ht="11.25" customHeight="1" x14ac:dyDescent="0.2">
      <c r="A319" s="831" t="s">
        <v>1799</v>
      </c>
      <c r="B319" s="842" t="s">
        <v>1800</v>
      </c>
      <c r="C319" s="898" t="s">
        <v>108</v>
      </c>
      <c r="D319" s="898" t="s">
        <v>4273</v>
      </c>
      <c r="E319" s="705">
        <v>10</v>
      </c>
      <c r="F319" s="1139">
        <v>421</v>
      </c>
      <c r="G319" s="1139" t="s">
        <v>106</v>
      </c>
      <c r="H319" s="1139" t="s">
        <v>106</v>
      </c>
      <c r="I319" s="841">
        <v>36.5</v>
      </c>
      <c r="J319" s="624">
        <f t="shared" si="69"/>
        <v>1.1506849315068493</v>
      </c>
      <c r="K319" s="844">
        <v>0.42</v>
      </c>
      <c r="L319" s="854">
        <v>1</v>
      </c>
      <c r="M319" s="615">
        <f t="shared" si="70"/>
        <v>0.42</v>
      </c>
      <c r="N319" s="837" t="s">
        <v>1801</v>
      </c>
      <c r="O319" s="706">
        <v>0.4</v>
      </c>
      <c r="P319" s="606">
        <v>44043</v>
      </c>
      <c r="Q319" s="606">
        <v>44053</v>
      </c>
      <c r="R319" s="615">
        <f t="shared" si="71"/>
        <v>4.9999999999999902</v>
      </c>
      <c r="S319" s="673">
        <f>IF(INDEX(Historical!$D$7:$D$1257,MATCH(B319,Historical!$B$7:$B$1281,0))=0,"n/a",(INDEX(Historical!$C$7:$C$1259,MATCH(B319,Historical!$B$7:$B$1281,0))/INDEX(Historical!$D$7:$D$1257,MATCH(B319,Historical!$B$7:$B$1281,0))-1)*100)</f>
        <v>4.9999999999999822</v>
      </c>
      <c r="T319" s="673">
        <f>IF(INDEX(Historical!$F$7:$F$1250,MATCH(B319,Historical!$B$7:$B$1281,0))=0,"n/a",((INDEX(Historical!$C$7:$C$1259,MATCH(B319,Historical!$B$7:$B$1281,0))/INDEX(Historical!$F$7:$F$1250,MATCH(B319,Historical!$B$7:$B$1281,0)))^(1/3)-1)*100)</f>
        <v>10.652831653505768</v>
      </c>
      <c r="U319" s="673">
        <f>IF(INDEX(Historical!$H$7:$H$1250,MATCH(B319,Historical!$B$7:$B$1281,0))=0,"n/a",((INDEX(Historical!$C$7:$C$1259,MATCH(B319,Historical!$B$7:$B$1281,0))/INDEX(Historical!$H$7:$H$1250,MATCH(B319,Historical!$B$7:$B$1281,0)))^(1/5)-1)*100)</f>
        <v>9.2388464140372939</v>
      </c>
      <c r="V319" s="673" t="str">
        <f>IF(INDEX(Historical!$O$7:$O$1250,MATCH(B319,Historical!$B$7:$B$1281,0))=0,"n/a",((INDEX(Historical!$C$7:$C$1259,MATCH(B319,Historical!$B$7:$B$1281,0))/INDEX(Historical!$O$7:$O$1250,MATCH(B319,Historical!$B$7:$B$1281,0)))^(1/10)-1)*100)</f>
        <v>n/a</v>
      </c>
      <c r="W319" s="674" t="str">
        <f t="shared" si="72"/>
        <v>n/a</v>
      </c>
      <c r="X319" s="675" t="str">
        <f t="shared" si="73"/>
        <v>n/a</v>
      </c>
      <c r="Y319" s="843"/>
      <c r="Z319" s="624" t="str">
        <f t="shared" si="74"/>
        <v>n/a</v>
      </c>
      <c r="AA319" s="853" t="str">
        <f t="shared" si="75"/>
        <v>n/a</v>
      </c>
      <c r="AB319" s="854">
        <v>12</v>
      </c>
      <c r="AC319" s="833" t="s">
        <v>136</v>
      </c>
      <c r="AD319" s="833" t="s">
        <v>136</v>
      </c>
      <c r="AE319" s="833" t="s">
        <v>136</v>
      </c>
      <c r="AF319" s="833" t="s">
        <v>136</v>
      </c>
      <c r="AG319" s="833" t="s">
        <v>136</v>
      </c>
      <c r="AH319" s="833" t="s">
        <v>136</v>
      </c>
      <c r="AI319" s="833" t="s">
        <v>136</v>
      </c>
      <c r="AJ319" s="833" t="s">
        <v>136</v>
      </c>
      <c r="AK319" s="833" t="s">
        <v>136</v>
      </c>
      <c r="AL319" s="845" t="s">
        <v>136</v>
      </c>
      <c r="AM319" s="839" t="s">
        <v>136</v>
      </c>
      <c r="AN319" s="833" t="s">
        <v>136</v>
      </c>
      <c r="AO319" s="711" t="str">
        <f t="shared" si="76"/>
        <v>n/a</v>
      </c>
      <c r="AP319" s="712">
        <f t="shared" si="77"/>
        <v>10.389531345544142</v>
      </c>
      <c r="AQ319" s="855" t="str">
        <f t="shared" si="78"/>
        <v>n/a</v>
      </c>
      <c r="AR319" s="624">
        <f>INDEX(Historical!$C$7:$C$1259,MATCH(B319,Historical!$B$7:$B$1281,0))*IF(AH319="n/a",1.03,IF(AH319&lt;0,1.01,IF(AH319&gt;10,1.1,(1+AH319/100))))</f>
        <v>0.43259999999999998</v>
      </c>
      <c r="AS319" s="853">
        <f t="shared" si="79"/>
        <v>0.44557799999999997</v>
      </c>
      <c r="AT319" s="853">
        <f t="shared" si="85"/>
        <v>0.45894533999999998</v>
      </c>
      <c r="AU319" s="853">
        <f t="shared" si="85"/>
        <v>0.47271370019999998</v>
      </c>
      <c r="AV319" s="853">
        <f t="shared" si="85"/>
        <v>0.48689511120599999</v>
      </c>
      <c r="AW319" s="624">
        <f t="shared" si="80"/>
        <v>2.2967321514059997</v>
      </c>
      <c r="AX319" s="719">
        <f t="shared" si="81"/>
        <v>6.2924168531671221</v>
      </c>
      <c r="AY319" s="900" t="s">
        <v>136</v>
      </c>
      <c r="AZ319" s="839" t="s">
        <v>136</v>
      </c>
      <c r="BA319" s="839" t="s">
        <v>136</v>
      </c>
      <c r="BB319" s="839" t="s">
        <v>136</v>
      </c>
      <c r="BC319" s="839" t="s">
        <v>136</v>
      </c>
      <c r="BD319" s="874" t="s">
        <v>4200</v>
      </c>
      <c r="BE319" s="597">
        <v>2011</v>
      </c>
      <c r="BF319" s="865">
        <f t="shared" si="82"/>
        <v>0</v>
      </c>
      <c r="BG319" s="849" t="s">
        <v>136</v>
      </c>
    </row>
    <row r="320" spans="1:59" ht="11.25" customHeight="1" x14ac:dyDescent="0.2">
      <c r="A320" s="847" t="s">
        <v>1806</v>
      </c>
      <c r="B320" s="842" t="s">
        <v>1807</v>
      </c>
      <c r="C320" s="898" t="s">
        <v>123</v>
      </c>
      <c r="D320" s="898" t="s">
        <v>4290</v>
      </c>
      <c r="E320" s="705">
        <v>10</v>
      </c>
      <c r="F320" s="1139">
        <v>422</v>
      </c>
      <c r="G320" s="1139" t="s">
        <v>37</v>
      </c>
      <c r="H320" s="1139" t="s">
        <v>37</v>
      </c>
      <c r="I320" s="841">
        <v>63.89</v>
      </c>
      <c r="J320" s="624">
        <f t="shared" si="69"/>
        <v>1.5651901706057285</v>
      </c>
      <c r="K320" s="844">
        <v>0.25</v>
      </c>
      <c r="L320" s="854">
        <v>4</v>
      </c>
      <c r="M320" s="615">
        <f t="shared" si="70"/>
        <v>1</v>
      </c>
      <c r="N320" s="837" t="s">
        <v>151</v>
      </c>
      <c r="O320" s="706">
        <v>0.24</v>
      </c>
      <c r="P320" s="606">
        <v>44088</v>
      </c>
      <c r="Q320" s="606">
        <v>44103</v>
      </c>
      <c r="R320" s="615">
        <f t="shared" si="71"/>
        <v>4.1666666666666705</v>
      </c>
      <c r="S320" s="673">
        <f>IF(INDEX(Historical!$D$7:$D$1257,MATCH(B320,Historical!$B$7:$B$1281,0))=0,"n/a",(INDEX(Historical!$C$7:$C$1259,MATCH(B320,Historical!$B$7:$B$1281,0))/INDEX(Historical!$D$7:$D$1257,MATCH(B320,Historical!$B$7:$B$1281,0))-1)*100)</f>
        <v>8.8888888888888786</v>
      </c>
      <c r="T320" s="673">
        <f>IF(INDEX(Historical!$F$7:$F$1250,MATCH(B320,Historical!$B$7:$B$1281,0))=0,"n/a",((INDEX(Historical!$C$7:$C$1259,MATCH(B320,Historical!$B$7:$B$1281,0))/INDEX(Historical!$F$7:$F$1250,MATCH(B320,Historical!$B$7:$B$1281,0)))^(1/3)-1)*100)</f>
        <v>6.1216696897209211</v>
      </c>
      <c r="U320" s="673">
        <f>IF(INDEX(Historical!$H$7:$H$1250,MATCH(B320,Historical!$B$7:$B$1281,0))=0,"n/a",((INDEX(Historical!$C$7:$C$1259,MATCH(B320,Historical!$B$7:$B$1281,0))/INDEX(Historical!$H$7:$H$1250,MATCH(B320,Historical!$B$7:$B$1281,0)))^(1/5)-1)*100)</f>
        <v>5.7788573117494302</v>
      </c>
      <c r="V320" s="673">
        <f>IF(INDEX(Historical!$O$7:$O$1250,MATCH(B320,Historical!$B$7:$B$1281,0))=0,"n/a",((INDEX(Historical!$C$7:$C$1259,MATCH(B320,Historical!$B$7:$B$1281,0))/INDEX(Historical!$O$7:$O$1250,MATCH(B320,Historical!$B$7:$B$1281,0)))^(1/10)-1)*100)</f>
        <v>9.3746329125196759</v>
      </c>
      <c r="W320" s="674">
        <f t="shared" si="72"/>
        <v>0.61643558373702889</v>
      </c>
      <c r="X320" s="675">
        <f t="shared" si="73"/>
        <v>1.2295441088828574</v>
      </c>
      <c r="Y320" s="637"/>
      <c r="Z320" s="624">
        <f t="shared" si="74"/>
        <v>9.624639076034649</v>
      </c>
      <c r="AA320" s="853">
        <f t="shared" si="75"/>
        <v>6.1491819056785371</v>
      </c>
      <c r="AB320" s="854">
        <v>5</v>
      </c>
      <c r="AC320" s="833">
        <v>10.39</v>
      </c>
      <c r="AD320" s="833">
        <v>0.15</v>
      </c>
      <c r="AE320" s="833">
        <v>1.1499999999999999</v>
      </c>
      <c r="AF320" s="833">
        <v>2.73</v>
      </c>
      <c r="AG320" s="833">
        <v>53.400000000000006</v>
      </c>
      <c r="AH320" s="833">
        <v>-46</v>
      </c>
      <c r="AI320" s="833">
        <v>-12.16</v>
      </c>
      <c r="AJ320" s="833">
        <v>4.7</v>
      </c>
      <c r="AK320" s="833">
        <v>41.5</v>
      </c>
      <c r="AL320" s="845">
        <v>3220</v>
      </c>
      <c r="AM320" s="839">
        <v>6.7</v>
      </c>
      <c r="AN320" s="833">
        <v>0.55000000000000004</v>
      </c>
      <c r="AO320" s="711">
        <f t="shared" si="76"/>
        <v>1.1948655766766212</v>
      </c>
      <c r="AP320" s="712">
        <f t="shared" si="77"/>
        <v>7.3440474823551583</v>
      </c>
      <c r="AQ320" s="855">
        <f t="shared" si="78"/>
        <v>-13.622876993442546</v>
      </c>
      <c r="AR320" s="624">
        <f>INDEX(Historical!$C$7:$C$1259,MATCH(B320,Historical!$B$7:$B$1281,0))*IF(AH320="n/a",1.03,IF(AH320&lt;0,1.01,IF(AH320&gt;10,1.1,(1+AH320/100))))</f>
        <v>0.98980000000000001</v>
      </c>
      <c r="AS320" s="853">
        <f t="shared" si="79"/>
        <v>0.99969799999999998</v>
      </c>
      <c r="AT320" s="853">
        <f t="shared" si="85"/>
        <v>1.0996678</v>
      </c>
      <c r="AU320" s="853">
        <f t="shared" si="85"/>
        <v>1.2096345800000001</v>
      </c>
      <c r="AV320" s="853">
        <f t="shared" si="85"/>
        <v>1.3305980380000002</v>
      </c>
      <c r="AW320" s="624">
        <f t="shared" si="80"/>
        <v>5.629398418000001</v>
      </c>
      <c r="AX320" s="719">
        <f t="shared" si="81"/>
        <v>8.8110790702770405</v>
      </c>
      <c r="AY320" s="900">
        <v>1.1499999999999999</v>
      </c>
      <c r="AZ320" s="839">
        <v>231.38</v>
      </c>
      <c r="BA320" s="839">
        <v>-6.93</v>
      </c>
      <c r="BB320" s="839">
        <v>14.45</v>
      </c>
      <c r="BC320" s="839">
        <v>41.75</v>
      </c>
      <c r="BD320" s="618"/>
      <c r="BE320" s="597">
        <v>2011</v>
      </c>
      <c r="BF320" s="865">
        <f t="shared" si="82"/>
        <v>0</v>
      </c>
      <c r="BG320" s="849">
        <v>21</v>
      </c>
    </row>
    <row r="321" spans="1:59" ht="11.25" customHeight="1" x14ac:dyDescent="0.2">
      <c r="A321" s="838" t="s">
        <v>843</v>
      </c>
      <c r="B321" s="842" t="s">
        <v>844</v>
      </c>
      <c r="C321" s="898" t="s">
        <v>4254</v>
      </c>
      <c r="D321" s="898" t="s">
        <v>4255</v>
      </c>
      <c r="E321" s="705">
        <v>24</v>
      </c>
      <c r="F321" s="1139">
        <v>144</v>
      </c>
      <c r="G321" s="1139" t="s">
        <v>37</v>
      </c>
      <c r="H321" s="1139" t="s">
        <v>37</v>
      </c>
      <c r="I321" s="841">
        <v>68.540000000000006</v>
      </c>
      <c r="J321" s="624">
        <f t="shared" si="69"/>
        <v>6.1044645462503642</v>
      </c>
      <c r="K321" s="851">
        <v>1.046</v>
      </c>
      <c r="L321" s="854">
        <v>4</v>
      </c>
      <c r="M321" s="615">
        <f t="shared" si="70"/>
        <v>4.1840000000000002</v>
      </c>
      <c r="N321" s="837" t="s">
        <v>218</v>
      </c>
      <c r="O321" s="707">
        <v>1.044</v>
      </c>
      <c r="P321" s="606">
        <v>44195</v>
      </c>
      <c r="Q321" s="606">
        <v>44211</v>
      </c>
      <c r="R321" s="615">
        <f t="shared" si="71"/>
        <v>0.19157088122605381</v>
      </c>
      <c r="S321" s="673">
        <f>IF(INDEX(Historical!$D$7:$D$1257,MATCH(B321,Historical!$B$7:$B$1281,0))=0,"n/a",(INDEX(Historical!$C$7:$C$1259,MATCH(B321,Historical!$B$7:$B$1281,0))/INDEX(Historical!$D$7:$D$1257,MATCH(B321,Historical!$B$7:$B$1281,0))-1)*100)</f>
        <v>0.77444336882865894</v>
      </c>
      <c r="T321" s="673">
        <f>IF(INDEX(Historical!$F$7:$F$1250,MATCH(B321,Historical!$B$7:$B$1281,0))=0,"n/a",((INDEX(Historical!$C$7:$C$1259,MATCH(B321,Historical!$B$7:$B$1281,0))/INDEX(Historical!$F$7:$F$1250,MATCH(B321,Historical!$B$7:$B$1281,0)))^(1/3)-1)*100)</f>
        <v>1.1800498984367636</v>
      </c>
      <c r="U321" s="673">
        <f>IF(INDEX(Historical!$H$7:$H$1250,MATCH(B321,Historical!$B$7:$B$1281,0))=0,"n/a",((INDEX(Historical!$C$7:$C$1259,MATCH(B321,Historical!$B$7:$B$1281,0))/INDEX(Historical!$H$7:$H$1250,MATCH(B321,Historical!$B$7:$B$1281,0)))^(1/5)-1)*100)</f>
        <v>1.702224385918627</v>
      </c>
      <c r="V321" s="673">
        <f>IF(INDEX(Historical!$O$7:$O$1250,MATCH(B321,Historical!$B$7:$B$1281,0))=0,"n/a",((INDEX(Historical!$C$7:$C$1259,MATCH(B321,Historical!$B$7:$B$1281,0))/INDEX(Historical!$O$7:$O$1250,MATCH(B321,Historical!$B$7:$B$1281,0)))^(1/10)-1)*100)</f>
        <v>7.5018492689968408</v>
      </c>
      <c r="W321" s="674">
        <f t="shared" si="72"/>
        <v>0.22690730310371207</v>
      </c>
      <c r="X321" s="675">
        <f t="shared" si="73"/>
        <v>0.17369636591006396</v>
      </c>
      <c r="Y321" s="843"/>
      <c r="Z321" s="624">
        <f t="shared" si="74"/>
        <v>162.80155642023348</v>
      </c>
      <c r="AA321" s="853">
        <f t="shared" si="75"/>
        <v>26.66926070038911</v>
      </c>
      <c r="AB321" s="854">
        <v>12</v>
      </c>
      <c r="AC321" s="833">
        <v>2.57</v>
      </c>
      <c r="AD321" s="833" t="s">
        <v>136</v>
      </c>
      <c r="AE321" s="833">
        <v>10.08</v>
      </c>
      <c r="AF321" s="833">
        <v>1.79</v>
      </c>
      <c r="AG321" s="833">
        <v>6.7</v>
      </c>
      <c r="AH321" s="833">
        <v>44.7</v>
      </c>
      <c r="AI321" s="833">
        <v>11.08</v>
      </c>
      <c r="AJ321" s="833">
        <v>9.8000000000000007</v>
      </c>
      <c r="AK321" s="833" t="s">
        <v>136</v>
      </c>
      <c r="AL321" s="845">
        <v>12190</v>
      </c>
      <c r="AM321" s="839">
        <v>1</v>
      </c>
      <c r="AN321" s="833">
        <v>0.97</v>
      </c>
      <c r="AO321" s="711">
        <f t="shared" si="76"/>
        <v>-18.862571768220118</v>
      </c>
      <c r="AP321" s="712">
        <f t="shared" si="77"/>
        <v>7.8066889321689912</v>
      </c>
      <c r="AQ321" s="855">
        <f t="shared" si="78"/>
        <v>45.660147304449758</v>
      </c>
      <c r="AR321" s="624">
        <f>INDEX(Historical!$C$7:$C$1259,MATCH(B321,Historical!$B$7:$B$1281,0))*IF(AH321="n/a",1.03,IF(AH321&lt;0,1.01,IF(AH321&gt;10,1.1,(1+AH321/100))))</f>
        <v>4.5804</v>
      </c>
      <c r="AS321" s="853">
        <f t="shared" si="79"/>
        <v>5.0384400000000005</v>
      </c>
      <c r="AT321" s="853">
        <f t="shared" si="85"/>
        <v>5.1895932000000009</v>
      </c>
      <c r="AU321" s="853">
        <f t="shared" si="85"/>
        <v>5.3452809960000014</v>
      </c>
      <c r="AV321" s="853">
        <f t="shared" si="85"/>
        <v>5.5056394258800019</v>
      </c>
      <c r="AW321" s="624">
        <f t="shared" si="80"/>
        <v>25.659353621880005</v>
      </c>
      <c r="AX321" s="719">
        <f t="shared" si="81"/>
        <v>37.437049346192012</v>
      </c>
      <c r="AY321" s="900">
        <v>0.77</v>
      </c>
      <c r="AZ321" s="839">
        <v>77.47</v>
      </c>
      <c r="BA321" s="839">
        <v>-22.33</v>
      </c>
      <c r="BB321" s="839">
        <v>-0.04</v>
      </c>
      <c r="BC321" s="839">
        <v>1.04</v>
      </c>
      <c r="BE321" s="597">
        <v>1998</v>
      </c>
      <c r="BF321" s="865">
        <f t="shared" si="82"/>
        <v>2</v>
      </c>
      <c r="BG321" s="849">
        <v>3.2</v>
      </c>
    </row>
    <row r="322" spans="1:59" s="744" customFormat="1" ht="11.25" customHeight="1" x14ac:dyDescent="0.2">
      <c r="A322" s="619" t="s">
        <v>845</v>
      </c>
      <c r="B322" s="751" t="s">
        <v>846</v>
      </c>
      <c r="C322" s="898" t="s">
        <v>108</v>
      </c>
      <c r="D322" s="898" t="s">
        <v>118</v>
      </c>
      <c r="E322" s="727">
        <v>19</v>
      </c>
      <c r="F322" s="1139">
        <v>176</v>
      </c>
      <c r="G322" s="1138" t="s">
        <v>106</v>
      </c>
      <c r="H322" s="1138" t="s">
        <v>106</v>
      </c>
      <c r="I322" s="728">
        <v>69.33</v>
      </c>
      <c r="J322" s="729">
        <f t="shared" si="69"/>
        <v>0.6923409779316313</v>
      </c>
      <c r="K322" s="730">
        <v>0.12</v>
      </c>
      <c r="L322" s="731">
        <v>4</v>
      </c>
      <c r="M322" s="732">
        <f t="shared" si="70"/>
        <v>0.48</v>
      </c>
      <c r="N322" s="733" t="s">
        <v>501</v>
      </c>
      <c r="O322" s="979">
        <v>0.11</v>
      </c>
      <c r="P322" s="1130">
        <v>44004</v>
      </c>
      <c r="Q322" s="1130">
        <v>44012</v>
      </c>
      <c r="R322" s="732">
        <f t="shared" si="71"/>
        <v>9.0909090909090864</v>
      </c>
      <c r="S322" s="673">
        <f>IF(INDEX(Historical!$D$7:$D$1257,MATCH(B322,Historical!$B$7:$B$1281,0))=0,"n/a",(INDEX(Historical!$C$7:$C$1259,MATCH(B322,Historical!$B$7:$B$1281,0))/INDEX(Historical!$D$7:$D$1257,MATCH(B322,Historical!$B$7:$B$1281,0))-1)*100)</f>
        <v>9.302325581395344</v>
      </c>
      <c r="T322" s="673">
        <f>IF(INDEX(Historical!$F$7:$F$1250,MATCH(B322,Historical!$B$7:$B$1281,0))=0,"n/a",((INDEX(Historical!$C$7:$C$1259,MATCH(B322,Historical!$B$7:$B$1281,0))/INDEX(Historical!$F$7:$F$1250,MATCH(B322,Historical!$B$7:$B$1281,0)))^(1/3)-1)*100)</f>
        <v>8.6280897659601674</v>
      </c>
      <c r="U322" s="673">
        <f>IF(INDEX(Historical!$H$7:$H$1250,MATCH(B322,Historical!$B$7:$B$1281,0))=0,"n/a",((INDEX(Historical!$C$7:$C$1259,MATCH(B322,Historical!$B$7:$B$1281,0))/INDEX(Historical!$H$7:$H$1250,MATCH(B322,Historical!$B$7:$B$1281,0)))^(1/5)-1)*100)</f>
        <v>8.4471771197698544</v>
      </c>
      <c r="V322" s="673">
        <f>IF(INDEX(Historical!$O$7:$O$1250,MATCH(B322,Historical!$B$7:$B$1281,0))=0,"n/a",((INDEX(Historical!$C$7:$C$1259,MATCH(B322,Historical!$B$7:$B$1281,0))/INDEX(Historical!$O$7:$O$1250,MATCH(B322,Historical!$B$7:$B$1281,0)))^(1/10)-1)*100)</f>
        <v>10.073439007515983</v>
      </c>
      <c r="W322" s="674">
        <f t="shared" si="72"/>
        <v>0.83855941485993568</v>
      </c>
      <c r="X322" s="675">
        <f t="shared" si="73"/>
        <v>4.9689277175116784</v>
      </c>
      <c r="Y322" s="1172" t="s">
        <v>4114</v>
      </c>
      <c r="Z322" s="729">
        <f t="shared" si="74"/>
        <v>16.96113074204947</v>
      </c>
      <c r="AA322" s="736">
        <f t="shared" si="75"/>
        <v>24.498233215547703</v>
      </c>
      <c r="AB322" s="731">
        <v>12</v>
      </c>
      <c r="AC322" s="737">
        <v>2.83</v>
      </c>
      <c r="AD322" s="737">
        <v>1.1100000000000001</v>
      </c>
      <c r="AE322" s="737">
        <v>1.52</v>
      </c>
      <c r="AF322" s="737">
        <v>2.0499999999999998</v>
      </c>
      <c r="AG322" s="737">
        <v>9</v>
      </c>
      <c r="AH322" s="737">
        <v>-20.200000000000003</v>
      </c>
      <c r="AI322" s="737">
        <v>13.270000000000001</v>
      </c>
      <c r="AJ322" s="737">
        <v>1.7000000000000002</v>
      </c>
      <c r="AK322" s="737">
        <v>22.13</v>
      </c>
      <c r="AL322" s="738">
        <v>12300</v>
      </c>
      <c r="AM322" s="739">
        <v>5.2</v>
      </c>
      <c r="AN322" s="737">
        <v>0.43</v>
      </c>
      <c r="AO322" s="740">
        <f t="shared" si="76"/>
        <v>-15.358715117846218</v>
      </c>
      <c r="AP322" s="741">
        <f t="shared" si="77"/>
        <v>9.1395180977014849</v>
      </c>
      <c r="AQ322" s="742">
        <f t="shared" si="78"/>
        <v>49.40084499519002</v>
      </c>
      <c r="AR322" s="624">
        <f>INDEX(Historical!$C$7:$C$1259,MATCH(B322,Historical!$B$7:$B$1281,0))*IF(AH322="n/a",1.03,IF(AH322&lt;0,1.01,IF(AH322&gt;10,1.1,(1+AH322/100))))</f>
        <v>0.47469999999999996</v>
      </c>
      <c r="AS322" s="736">
        <f t="shared" si="79"/>
        <v>0.52217000000000002</v>
      </c>
      <c r="AT322" s="736">
        <f t="shared" si="85"/>
        <v>0.57438700000000009</v>
      </c>
      <c r="AU322" s="736">
        <f t="shared" si="85"/>
        <v>0.63182570000000016</v>
      </c>
      <c r="AV322" s="736">
        <f t="shared" si="85"/>
        <v>0.69500827000000021</v>
      </c>
      <c r="AW322" s="729">
        <f t="shared" si="80"/>
        <v>2.8980909700000006</v>
      </c>
      <c r="AX322" s="743">
        <f t="shared" si="81"/>
        <v>4.1801398673013139</v>
      </c>
      <c r="AY322" s="901">
        <v>0.83</v>
      </c>
      <c r="AZ322" s="739">
        <v>61.050000000000004</v>
      </c>
      <c r="BA322" s="739">
        <v>-8.9700000000000006</v>
      </c>
      <c r="BB322" s="739">
        <v>4.8099999999999996</v>
      </c>
      <c r="BC322" s="739">
        <v>10.59</v>
      </c>
      <c r="BD322" s="875"/>
      <c r="BE322" s="597">
        <v>2002</v>
      </c>
      <c r="BF322" s="865">
        <f t="shared" si="82"/>
        <v>1</v>
      </c>
      <c r="BG322" s="793">
        <v>1.9</v>
      </c>
    </row>
    <row r="323" spans="1:59" ht="11.25" customHeight="1" x14ac:dyDescent="0.2">
      <c r="A323" s="831" t="s">
        <v>1786</v>
      </c>
      <c r="B323" s="842" t="s">
        <v>1787</v>
      </c>
      <c r="C323" s="898" t="s">
        <v>108</v>
      </c>
      <c r="D323" s="898" t="s">
        <v>4273</v>
      </c>
      <c r="E323" s="705">
        <v>11</v>
      </c>
      <c r="F323" s="1139">
        <v>375</v>
      </c>
      <c r="G323" s="1139" t="s">
        <v>37</v>
      </c>
      <c r="H323" s="1139" t="s">
        <v>37</v>
      </c>
      <c r="I323" s="841">
        <v>32.28</v>
      </c>
      <c r="J323" s="624">
        <f t="shared" si="69"/>
        <v>4.0892193308550189</v>
      </c>
      <c r="K323" s="844">
        <v>0.33</v>
      </c>
      <c r="L323" s="854">
        <v>4</v>
      </c>
      <c r="M323" s="615">
        <f t="shared" si="70"/>
        <v>1.32</v>
      </c>
      <c r="N323" s="837" t="s">
        <v>163</v>
      </c>
      <c r="O323" s="706">
        <v>0.32</v>
      </c>
      <c r="P323" s="606">
        <v>44266</v>
      </c>
      <c r="Q323" s="606">
        <v>44287</v>
      </c>
      <c r="R323" s="615">
        <f t="shared" si="71"/>
        <v>3.1250000000000027</v>
      </c>
      <c r="S323" s="673">
        <f>IF(INDEX(Historical!$D$7:$D$1257,MATCH(B323,Historical!$B$7:$B$1281,0))=0,"n/a",(INDEX(Historical!$C$7:$C$1259,MATCH(B323,Historical!$B$7:$B$1281,0))/INDEX(Historical!$D$7:$D$1257,MATCH(B323,Historical!$B$7:$B$1281,0))-1)*100)</f>
        <v>4.0983606557376984</v>
      </c>
      <c r="T323" s="673">
        <f>IF(INDEX(Historical!$F$7:$F$1250,MATCH(B323,Historical!$B$7:$B$1281,0))=0,"n/a",((INDEX(Historical!$C$7:$C$1259,MATCH(B323,Historical!$B$7:$B$1281,0))/INDEX(Historical!$F$7:$F$1250,MATCH(B323,Historical!$B$7:$B$1281,0)))^(1/3)-1)*100)</f>
        <v>7.5807373057610761</v>
      </c>
      <c r="U323" s="673">
        <f>IF(INDEX(Historical!$H$7:$H$1250,MATCH(B323,Historical!$B$7:$B$1281,0))=0,"n/a",((INDEX(Historical!$C$7:$C$1259,MATCH(B323,Historical!$B$7:$B$1281,0))/INDEX(Historical!$H$7:$H$1250,MATCH(B323,Historical!$B$7:$B$1281,0)))^(1/5)-1)*100)</f>
        <v>6.8937875742901333</v>
      </c>
      <c r="V323" s="673">
        <f>IF(INDEX(Historical!$O$7:$O$1250,MATCH(B323,Historical!$B$7:$B$1281,0))=0,"n/a",((INDEX(Historical!$C$7:$C$1259,MATCH(B323,Historical!$B$7:$B$1281,0))/INDEX(Historical!$O$7:$O$1250,MATCH(B323,Historical!$B$7:$B$1281,0)))^(1/10)-1)*100)</f>
        <v>8.532940454248461</v>
      </c>
      <c r="W323" s="674">
        <f t="shared" si="72"/>
        <v>0.80790292763121174</v>
      </c>
      <c r="X323" s="675">
        <f t="shared" si="73"/>
        <v>2.0275845806735684</v>
      </c>
      <c r="Y323" s="638"/>
      <c r="Z323" s="624">
        <f t="shared" si="74"/>
        <v>74.576271186440678</v>
      </c>
      <c r="AA323" s="853">
        <f t="shared" si="75"/>
        <v>18.237288135593221</v>
      </c>
      <c r="AB323" s="854">
        <v>12</v>
      </c>
      <c r="AC323" s="833">
        <v>1.77</v>
      </c>
      <c r="AD323" s="833">
        <v>1.83</v>
      </c>
      <c r="AE323" s="833">
        <v>3.97</v>
      </c>
      <c r="AF323" s="833">
        <v>0.84</v>
      </c>
      <c r="AG323" s="833">
        <v>3.9</v>
      </c>
      <c r="AH323" s="833">
        <v>-3.2</v>
      </c>
      <c r="AI323" s="833">
        <v>-3.51</v>
      </c>
      <c r="AJ323" s="833">
        <v>3.4000000000000004</v>
      </c>
      <c r="AK323" s="833">
        <v>10</v>
      </c>
      <c r="AL323" s="845">
        <v>2150</v>
      </c>
      <c r="AM323" s="839">
        <v>1.6</v>
      </c>
      <c r="AN323" s="833">
        <v>7.0000000000000007E-2</v>
      </c>
      <c r="AO323" s="711">
        <f t="shared" si="76"/>
        <v>-7.2542812304480684</v>
      </c>
      <c r="AP323" s="712">
        <f t="shared" si="77"/>
        <v>10.983006905145153</v>
      </c>
      <c r="AQ323" s="855">
        <f t="shared" si="78"/>
        <v>-17.485834121519051</v>
      </c>
      <c r="AR323" s="624">
        <f>INDEX(Historical!$C$7:$C$1259,MATCH(B323,Historical!$B$7:$B$1281,0))*IF(AH323="n/a",1.03,IF(AH323&lt;0,1.01,IF(AH323&gt;10,1.1,(1+AH323/100))))</f>
        <v>1.2827</v>
      </c>
      <c r="AS323" s="853">
        <f t="shared" si="79"/>
        <v>1.2955269999999999</v>
      </c>
      <c r="AT323" s="853">
        <f t="shared" si="85"/>
        <v>1.4250796999999999</v>
      </c>
      <c r="AU323" s="853">
        <f t="shared" si="85"/>
        <v>1.56758767</v>
      </c>
      <c r="AV323" s="853">
        <f t="shared" si="85"/>
        <v>1.7243464370000001</v>
      </c>
      <c r="AW323" s="624">
        <f t="shared" si="80"/>
        <v>7.2952408069999999</v>
      </c>
      <c r="AX323" s="719">
        <f t="shared" si="81"/>
        <v>22.599878584262701</v>
      </c>
      <c r="AY323" s="900">
        <v>1.0900000000000001</v>
      </c>
      <c r="AZ323" s="839">
        <v>84.88</v>
      </c>
      <c r="BA323" s="839">
        <v>-4.8099999999999996</v>
      </c>
      <c r="BB323" s="839">
        <v>4.8899999999999997</v>
      </c>
      <c r="BC323" s="839">
        <v>29.799999999999997</v>
      </c>
      <c r="BE323" s="597">
        <v>2011</v>
      </c>
      <c r="BF323" s="865">
        <f t="shared" si="82"/>
        <v>0</v>
      </c>
      <c r="BG323" s="849">
        <v>0.6</v>
      </c>
    </row>
    <row r="324" spans="1:59" ht="11.25" customHeight="1" x14ac:dyDescent="0.2">
      <c r="A324" s="831" t="s">
        <v>858</v>
      </c>
      <c r="B324" s="842" t="s">
        <v>859</v>
      </c>
      <c r="C324" s="898" t="s">
        <v>245</v>
      </c>
      <c r="D324" s="898" t="s">
        <v>4252</v>
      </c>
      <c r="E324" s="705">
        <v>15</v>
      </c>
      <c r="F324" s="1139">
        <v>258</v>
      </c>
      <c r="G324" s="1139" t="s">
        <v>106</v>
      </c>
      <c r="H324" s="1139" t="s">
        <v>106</v>
      </c>
      <c r="I324" s="841">
        <v>131.29</v>
      </c>
      <c r="J324" s="624">
        <f t="shared" si="69"/>
        <v>1.6147459821768604</v>
      </c>
      <c r="K324" s="844">
        <v>0.53</v>
      </c>
      <c r="L324" s="854">
        <v>4</v>
      </c>
      <c r="M324" s="615">
        <f t="shared" si="70"/>
        <v>2.12</v>
      </c>
      <c r="N324" s="837" t="s">
        <v>986</v>
      </c>
      <c r="O324" s="706">
        <v>0.48</v>
      </c>
      <c r="P324" s="606">
        <v>44126</v>
      </c>
      <c r="Q324" s="606">
        <v>44162</v>
      </c>
      <c r="R324" s="615">
        <f t="shared" si="71"/>
        <v>10.416666666666677</v>
      </c>
      <c r="S324" s="673">
        <f>IF(INDEX(Historical!$D$7:$D$1257,MATCH(B324,Historical!$B$7:$B$1281,0))=0,"n/a",(INDEX(Historical!$C$7:$C$1259,MATCH(B324,Historical!$B$7:$B$1281,0))/INDEX(Historical!$D$7:$D$1257,MATCH(B324,Historical!$B$7:$B$1281,0))-1)*100)</f>
        <v>5.3475935828876997</v>
      </c>
      <c r="T324" s="673">
        <f>IF(INDEX(Historical!$F$7:$F$1250,MATCH(B324,Historical!$B$7:$B$1281,0))=0,"n/a",((INDEX(Historical!$C$7:$C$1259,MATCH(B324,Historical!$B$7:$B$1281,0))/INDEX(Historical!$F$7:$F$1250,MATCH(B324,Historical!$B$7:$B$1281,0)))^(1/3)-1)*100)</f>
        <v>8.5546675808561456</v>
      </c>
      <c r="U324" s="673">
        <f>IF(INDEX(Historical!$H$7:$H$1250,MATCH(B324,Historical!$B$7:$B$1281,0))=0,"n/a",((INDEX(Historical!$C$7:$C$1259,MATCH(B324,Historical!$B$7:$B$1281,0))/INDEX(Historical!$H$7:$H$1250,MATCH(B324,Historical!$B$7:$B$1281,0)))^(1/5)-1)*100)</f>
        <v>7.3785235039921293</v>
      </c>
      <c r="V324" s="673">
        <f>IF(INDEX(Historical!$O$7:$O$1250,MATCH(B324,Historical!$B$7:$B$1281,0))=0,"n/a",((INDEX(Historical!$C$7:$C$1259,MATCH(B324,Historical!$B$7:$B$1281,0))/INDEX(Historical!$O$7:$O$1250,MATCH(B324,Historical!$B$7:$B$1281,0)))^(1/10)-1)*100)</f>
        <v>13.608376497073603</v>
      </c>
      <c r="W324" s="674">
        <f t="shared" si="72"/>
        <v>0.5422045389160739</v>
      </c>
      <c r="X324" s="675">
        <f t="shared" si="73"/>
        <v>1.1012721647749446</v>
      </c>
      <c r="Y324" s="842"/>
      <c r="Z324" s="624">
        <f t="shared" si="74"/>
        <v>31.13069016152717</v>
      </c>
      <c r="AA324" s="853">
        <f t="shared" si="75"/>
        <v>19.279001468428781</v>
      </c>
      <c r="AB324" s="854">
        <v>1</v>
      </c>
      <c r="AC324" s="833">
        <v>6.81</v>
      </c>
      <c r="AD324" s="833">
        <v>1.37</v>
      </c>
      <c r="AE324" s="833">
        <v>1.52</v>
      </c>
      <c r="AF324" s="833">
        <v>7.09</v>
      </c>
      <c r="AG324" s="833">
        <v>41.5</v>
      </c>
      <c r="AH324" s="833">
        <v>14.499999999999998</v>
      </c>
      <c r="AI324" s="833">
        <v>-9.85</v>
      </c>
      <c r="AJ324" s="833">
        <v>6.7</v>
      </c>
      <c r="AK324" s="833">
        <v>13.719999999999999</v>
      </c>
      <c r="AL324" s="845">
        <v>9640</v>
      </c>
      <c r="AM324" s="839">
        <v>0.6</v>
      </c>
      <c r="AN324" s="833">
        <v>0.21</v>
      </c>
      <c r="AO324" s="711">
        <f t="shared" si="76"/>
        <v>-10.285731982259792</v>
      </c>
      <c r="AP324" s="712">
        <f t="shared" si="77"/>
        <v>8.9932694861689892</v>
      </c>
      <c r="AQ324" s="855">
        <f t="shared" si="78"/>
        <v>146.4757102399613</v>
      </c>
      <c r="AR324" s="624">
        <f>INDEX(Historical!$C$7:$C$1259,MATCH(B324,Historical!$B$7:$B$1281,0))*IF(AH324="n/a",1.03,IF(AH324&lt;0,1.01,IF(AH324&gt;10,1.1,(1+AH324/100))))</f>
        <v>2.1670000000000003</v>
      </c>
      <c r="AS324" s="853">
        <f t="shared" si="79"/>
        <v>2.1886700000000001</v>
      </c>
      <c r="AT324" s="853">
        <f t="shared" si="85"/>
        <v>2.4075370000000005</v>
      </c>
      <c r="AU324" s="853">
        <f t="shared" si="85"/>
        <v>2.6482907000000009</v>
      </c>
      <c r="AV324" s="853">
        <f t="shared" si="85"/>
        <v>2.9131197700000011</v>
      </c>
      <c r="AW324" s="624">
        <f t="shared" si="80"/>
        <v>12.324617470000003</v>
      </c>
      <c r="AX324" s="719">
        <f t="shared" si="81"/>
        <v>9.3873238403534192</v>
      </c>
      <c r="AY324" s="900">
        <v>1.55</v>
      </c>
      <c r="AZ324" s="839">
        <v>404.77</v>
      </c>
      <c r="BA324" s="839">
        <v>-13.15</v>
      </c>
      <c r="BB324" s="839">
        <v>9.16</v>
      </c>
      <c r="BC324" s="839">
        <v>33.910000000000004</v>
      </c>
      <c r="BE324" s="597">
        <v>2006</v>
      </c>
      <c r="BF324" s="865">
        <f t="shared" si="82"/>
        <v>1</v>
      </c>
      <c r="BG324" s="849">
        <v>12.5</v>
      </c>
    </row>
    <row r="325" spans="1:59" ht="11.25" customHeight="1" x14ac:dyDescent="0.2">
      <c r="A325" s="831" t="s">
        <v>1788</v>
      </c>
      <c r="B325" s="842" t="s">
        <v>1789</v>
      </c>
      <c r="C325" s="898" t="s">
        <v>108</v>
      </c>
      <c r="D325" s="898" t="s">
        <v>4273</v>
      </c>
      <c r="E325" s="705">
        <v>11</v>
      </c>
      <c r="F325" s="1139">
        <v>356</v>
      </c>
      <c r="G325" s="1139" t="s">
        <v>106</v>
      </c>
      <c r="H325" s="1139" t="s">
        <v>106</v>
      </c>
      <c r="I325" s="841">
        <v>22.83</v>
      </c>
      <c r="J325" s="624">
        <f t="shared" si="69"/>
        <v>3.8545773105562855</v>
      </c>
      <c r="K325" s="844">
        <v>0.22</v>
      </c>
      <c r="L325" s="854">
        <v>4</v>
      </c>
      <c r="M325" s="615">
        <f t="shared" si="70"/>
        <v>0.88</v>
      </c>
      <c r="N325" s="837" t="s">
        <v>431</v>
      </c>
      <c r="O325" s="706">
        <v>0.21</v>
      </c>
      <c r="P325" s="606">
        <v>44236</v>
      </c>
      <c r="Q325" s="606">
        <v>44251</v>
      </c>
      <c r="R325" s="615">
        <f t="shared" si="71"/>
        <v>4.7619047619047663</v>
      </c>
      <c r="S325" s="673">
        <f>IF(INDEX(Historical!$D$7:$D$1257,MATCH(B325,Historical!$B$7:$B$1281,0))=0,"n/a",(INDEX(Historical!$C$7:$C$1259,MATCH(B325,Historical!$B$7:$B$1281,0))/INDEX(Historical!$D$7:$D$1257,MATCH(B325,Historical!$B$7:$B$1281,0))-1)*100)</f>
        <v>1.2048192771084265</v>
      </c>
      <c r="T325" s="673">
        <f>IF(INDEX(Historical!$F$7:$F$1250,MATCH(B325,Historical!$B$7:$B$1281,0))=0,"n/a",((INDEX(Historical!$C$7:$C$1259,MATCH(B325,Historical!$B$7:$B$1281,0))/INDEX(Historical!$F$7:$F$1250,MATCH(B325,Historical!$B$7:$B$1281,0)))^(1/3)-1)*100)</f>
        <v>5.7645954231698715</v>
      </c>
      <c r="U325" s="673">
        <f>IF(INDEX(Historical!$H$7:$H$1250,MATCH(B325,Historical!$B$7:$B$1281,0))=0,"n/a",((INDEX(Historical!$C$7:$C$1259,MATCH(B325,Historical!$B$7:$B$1281,0))/INDEX(Historical!$H$7:$H$1250,MATCH(B325,Historical!$B$7:$B$1281,0)))^(1/5)-1)*100)</f>
        <v>6.2618858899870622</v>
      </c>
      <c r="V325" s="673">
        <f>IF(INDEX(Historical!$O$7:$O$1250,MATCH(B325,Historical!$B$7:$B$1281,0))=0,"n/a",((INDEX(Historical!$C$7:$C$1259,MATCH(B325,Historical!$B$7:$B$1281,0))/INDEX(Historical!$O$7:$O$1250,MATCH(B325,Historical!$B$7:$B$1281,0)))^(1/10)-1)*100)</f>
        <v>32.596154241693199</v>
      </c>
      <c r="W325" s="674">
        <f t="shared" si="72"/>
        <v>0.19210505152100391</v>
      </c>
      <c r="X325" s="675">
        <f t="shared" si="73"/>
        <v>0.90751969420102341</v>
      </c>
      <c r="Y325" s="646" t="s">
        <v>4580</v>
      </c>
      <c r="Z325" s="624">
        <f t="shared" si="74"/>
        <v>44.44444444444445</v>
      </c>
      <c r="AA325" s="853">
        <f t="shared" si="75"/>
        <v>11.530303030303029</v>
      </c>
      <c r="AB325" s="854">
        <v>12</v>
      </c>
      <c r="AC325" s="833">
        <v>1.98</v>
      </c>
      <c r="AD325" s="833" t="s">
        <v>136</v>
      </c>
      <c r="AE325" s="833">
        <v>3.86</v>
      </c>
      <c r="AF325" s="833">
        <v>1.8</v>
      </c>
      <c r="AG325" s="833">
        <v>14.899999999999999</v>
      </c>
      <c r="AH325" s="833">
        <v>0.2</v>
      </c>
      <c r="AI325" s="833">
        <v>-3.09</v>
      </c>
      <c r="AJ325" s="833">
        <v>6.9</v>
      </c>
      <c r="AK325" s="833" t="s">
        <v>136</v>
      </c>
      <c r="AL325" s="845">
        <v>386.97</v>
      </c>
      <c r="AM325" s="839">
        <v>2.7</v>
      </c>
      <c r="AN325" s="833">
        <v>0.2</v>
      </c>
      <c r="AO325" s="711">
        <f t="shared" si="76"/>
        <v>-1.4138398297596826</v>
      </c>
      <c r="AP325" s="712">
        <f t="shared" si="77"/>
        <v>10.116463200543347</v>
      </c>
      <c r="AQ325" s="855">
        <f t="shared" si="78"/>
        <v>-3.9570803013443068</v>
      </c>
      <c r="AR325" s="624">
        <f>INDEX(Historical!$C$7:$C$1259,MATCH(B325,Historical!$B$7:$B$1281,0))*IF(AH325="n/a",1.03,IF(AH325&lt;0,1.01,IF(AH325&gt;10,1.1,(1+AH325/100))))</f>
        <v>0.84167999999999998</v>
      </c>
      <c r="AS325" s="853">
        <f t="shared" si="79"/>
        <v>0.85009679999999999</v>
      </c>
      <c r="AT325" s="853">
        <f t="shared" si="85"/>
        <v>0.87559970399999998</v>
      </c>
      <c r="AU325" s="853">
        <f t="shared" si="85"/>
        <v>0.90186769511999998</v>
      </c>
      <c r="AV325" s="853">
        <f t="shared" si="85"/>
        <v>0.92892372597359996</v>
      </c>
      <c r="AW325" s="624">
        <f t="shared" si="80"/>
        <v>4.3981679250935999</v>
      </c>
      <c r="AX325" s="719">
        <f t="shared" si="81"/>
        <v>19.264861695547964</v>
      </c>
      <c r="AY325" s="900">
        <v>0.98</v>
      </c>
      <c r="AZ325" s="839">
        <v>66.16</v>
      </c>
      <c r="BA325" s="839">
        <v>-5.3900000000000006</v>
      </c>
      <c r="BB325" s="839">
        <v>8.870000000000001</v>
      </c>
      <c r="BC325" s="839">
        <v>24.23</v>
      </c>
      <c r="BE325" s="597">
        <v>2011</v>
      </c>
      <c r="BF325" s="865">
        <f t="shared" si="82"/>
        <v>0</v>
      </c>
      <c r="BG325" s="849">
        <v>1.2</v>
      </c>
    </row>
    <row r="326" spans="1:59" ht="11.25" customHeight="1" x14ac:dyDescent="0.2">
      <c r="A326" s="831" t="s">
        <v>860</v>
      </c>
      <c r="B326" s="842" t="s">
        <v>861</v>
      </c>
      <c r="C326" s="898" t="s">
        <v>131</v>
      </c>
      <c r="D326" s="898" t="s">
        <v>4264</v>
      </c>
      <c r="E326" s="705">
        <v>18</v>
      </c>
      <c r="F326" s="1139">
        <v>209</v>
      </c>
      <c r="G326" s="1139" t="s">
        <v>37</v>
      </c>
      <c r="H326" s="1139" t="s">
        <v>115</v>
      </c>
      <c r="I326" s="841">
        <v>58.59</v>
      </c>
      <c r="J326" s="624">
        <f t="shared" si="69"/>
        <v>3.1233998975934463</v>
      </c>
      <c r="K326" s="844">
        <v>0.45750000000000002</v>
      </c>
      <c r="L326" s="854">
        <v>4</v>
      </c>
      <c r="M326" s="615">
        <f t="shared" si="70"/>
        <v>1.83</v>
      </c>
      <c r="N326" s="837" t="s">
        <v>455</v>
      </c>
      <c r="O326" s="706">
        <v>0.43</v>
      </c>
      <c r="P326" s="606">
        <v>44267</v>
      </c>
      <c r="Q326" s="606">
        <v>44306</v>
      </c>
      <c r="R326" s="615">
        <f t="shared" si="71"/>
        <v>6.3953488372093084</v>
      </c>
      <c r="S326" s="673">
        <f>IF(INDEX(Historical!$D$7:$D$1257,MATCH(B326,Historical!$B$7:$B$1281,0))=0,"n/a",(INDEX(Historical!$C$7:$C$1259,MATCH(B326,Historical!$B$7:$B$1281,0))/INDEX(Historical!$D$7:$D$1257,MATCH(B326,Historical!$B$7:$B$1281,0))-1)*100)</f>
        <v>6.2695924764890387</v>
      </c>
      <c r="T326" s="673">
        <f>IF(INDEX(Historical!$F$7:$F$1250,MATCH(B326,Historical!$B$7:$B$1281,0))=0,"n/a",((INDEX(Historical!$C$7:$C$1259,MATCH(B326,Historical!$B$7:$B$1281,0))/INDEX(Historical!$F$7:$F$1250,MATCH(B326,Historical!$B$7:$B$1281,0)))^(1/3)-1)*100)</f>
        <v>6.0784387922021121</v>
      </c>
      <c r="U326" s="673">
        <f>IF(INDEX(Historical!$H$7:$H$1250,MATCH(B326,Historical!$B$7:$B$1281,0))=0,"n/a",((INDEX(Historical!$C$7:$C$1259,MATCH(B326,Historical!$B$7:$B$1281,0))/INDEX(Historical!$H$7:$H$1250,MATCH(B326,Historical!$B$7:$B$1281,0)))^(1/5)-1)*100)</f>
        <v>6.1108592903658776</v>
      </c>
      <c r="V326" s="673">
        <f>IF(INDEX(Historical!$O$7:$O$1250,MATCH(B326,Historical!$B$7:$B$1281,0))=0,"n/a",((INDEX(Historical!$C$7:$C$1259,MATCH(B326,Historical!$B$7:$B$1281,0))/INDEX(Historical!$O$7:$O$1250,MATCH(B326,Historical!$B$7:$B$1281,0)))^(1/10)-1)*100)</f>
        <v>5.4713882016016013</v>
      </c>
      <c r="W326" s="674">
        <f t="shared" si="72"/>
        <v>1.1168754738654969</v>
      </c>
      <c r="X326" s="675">
        <f t="shared" si="73"/>
        <v>0.80406043294287866</v>
      </c>
      <c r="Y326" s="842"/>
      <c r="Z326" s="624">
        <f t="shared" si="74"/>
        <v>65.591397849462368</v>
      </c>
      <c r="AA326" s="853">
        <f t="shared" si="75"/>
        <v>21</v>
      </c>
      <c r="AB326" s="854">
        <v>12</v>
      </c>
      <c r="AC326" s="833">
        <v>2.79</v>
      </c>
      <c r="AD326" s="833">
        <v>3.46</v>
      </c>
      <c r="AE326" s="833">
        <v>2.8</v>
      </c>
      <c r="AF326" s="833">
        <v>2.1800000000000002</v>
      </c>
      <c r="AG326" s="833">
        <v>10.7</v>
      </c>
      <c r="AH326" s="833">
        <v>5.7</v>
      </c>
      <c r="AI326" s="833">
        <v>6.72</v>
      </c>
      <c r="AJ326" s="833">
        <v>7.6</v>
      </c>
      <c r="AK326" s="833">
        <v>6.2</v>
      </c>
      <c r="AL326" s="845">
        <v>32290</v>
      </c>
      <c r="AM326" s="839">
        <v>0.1</v>
      </c>
      <c r="AN326" s="833">
        <v>1.42</v>
      </c>
      <c r="AO326" s="711">
        <f t="shared" si="76"/>
        <v>-11.765740812040676</v>
      </c>
      <c r="AP326" s="712">
        <f t="shared" si="77"/>
        <v>9.2342591879593243</v>
      </c>
      <c r="AQ326" s="855">
        <f t="shared" si="78"/>
        <v>42.641742371111931</v>
      </c>
      <c r="AR326" s="624">
        <f>INDEX(Historical!$C$7:$C$1259,MATCH(B326,Historical!$B$7:$B$1281,0))*IF(AH326="n/a",1.03,IF(AH326&lt;0,1.01,IF(AH326&gt;10,1.1,(1+AH326/100))))</f>
        <v>1.791615</v>
      </c>
      <c r="AS326" s="853">
        <f t="shared" si="79"/>
        <v>1.9120115279999998</v>
      </c>
      <c r="AT326" s="853">
        <f t="shared" si="85"/>
        <v>2.030556242736</v>
      </c>
      <c r="AU326" s="853">
        <f t="shared" si="85"/>
        <v>2.1564507297856319</v>
      </c>
      <c r="AV326" s="853">
        <f t="shared" si="85"/>
        <v>2.2901506750323413</v>
      </c>
      <c r="AW326" s="624">
        <f t="shared" si="80"/>
        <v>10.180784175553974</v>
      </c>
      <c r="AX326" s="719">
        <f t="shared" si="81"/>
        <v>17.37631707723839</v>
      </c>
      <c r="AY326" s="900">
        <v>0.27</v>
      </c>
      <c r="AZ326" s="839">
        <v>25.779999999999998</v>
      </c>
      <c r="BA326" s="839">
        <v>-23.35</v>
      </c>
      <c r="BB326" s="839">
        <v>-8.49</v>
      </c>
      <c r="BC326" s="839">
        <v>-12.43</v>
      </c>
      <c r="BE326" s="597">
        <v>2004</v>
      </c>
      <c r="BF326" s="865">
        <f t="shared" si="82"/>
        <v>1</v>
      </c>
      <c r="BG326" s="849">
        <v>2.8000000000000003</v>
      </c>
    </row>
    <row r="327" spans="1:59" ht="11.25" customHeight="1" x14ac:dyDescent="0.2">
      <c r="A327" s="831" t="s">
        <v>862</v>
      </c>
      <c r="B327" s="842" t="s">
        <v>863</v>
      </c>
      <c r="C327" s="898" t="s">
        <v>4127</v>
      </c>
      <c r="D327" s="898" t="s">
        <v>4261</v>
      </c>
      <c r="E327" s="705">
        <v>18</v>
      </c>
      <c r="F327" s="1139">
        <v>191</v>
      </c>
      <c r="G327" s="1139" t="s">
        <v>106</v>
      </c>
      <c r="H327" s="1139" t="s">
        <v>106</v>
      </c>
      <c r="I327" s="841">
        <v>130.30000000000001</v>
      </c>
      <c r="J327" s="624">
        <f t="shared" ref="J327:J329" si="86">(M327/I327)*100</f>
        <v>1.1665387567152723</v>
      </c>
      <c r="K327" s="844">
        <v>0.38</v>
      </c>
      <c r="L327" s="854">
        <v>4</v>
      </c>
      <c r="M327" s="615">
        <f t="shared" ref="M327:M329" si="87">K327*L327</f>
        <v>1.52</v>
      </c>
      <c r="N327" s="837" t="s">
        <v>419</v>
      </c>
      <c r="O327" s="706">
        <v>0.37</v>
      </c>
      <c r="P327" s="606">
        <v>43963</v>
      </c>
      <c r="Q327" s="606">
        <v>43985</v>
      </c>
      <c r="R327" s="615">
        <f t="shared" si="71"/>
        <v>2.7027027027027053</v>
      </c>
      <c r="S327" s="673">
        <f>IF(INDEX(Historical!$D$7:$D$1257,MATCH(B327,Historical!$B$7:$B$1281,0))=0,"n/a",(INDEX(Historical!$C$7:$C$1259,MATCH(B327,Historical!$B$7:$B$1281,0))/INDEX(Historical!$D$7:$D$1257,MATCH(B327,Historical!$B$7:$B$1281,0))-1)*100)</f>
        <v>2.7210884353741527</v>
      </c>
      <c r="T327" s="673">
        <f>IF(INDEX(Historical!$F$7:$F$1250,MATCH(B327,Historical!$B$7:$B$1281,0))=0,"n/a",((INDEX(Historical!$C$7:$C$1259,MATCH(B327,Historical!$B$7:$B$1281,0))/INDEX(Historical!$F$7:$F$1250,MATCH(B327,Historical!$B$7:$B$1281,0)))^(1/3)-1)*100)</f>
        <v>3.0463516690758308</v>
      </c>
      <c r="U327" s="673">
        <f>IF(INDEX(Historical!$H$7:$H$1250,MATCH(B327,Historical!$B$7:$B$1281,0))=0,"n/a",((INDEX(Historical!$C$7:$C$1259,MATCH(B327,Historical!$B$7:$B$1281,0))/INDEX(Historical!$H$7:$H$1250,MATCH(B327,Historical!$B$7:$B$1281,0)))^(1/5)-1)*100)</f>
        <v>4.3574415557835922</v>
      </c>
      <c r="V327" s="673">
        <f>IF(INDEX(Historical!$O$7:$O$1250,MATCH(B327,Historical!$B$7:$B$1281,0))=0,"n/a",((INDEX(Historical!$C$7:$C$1259,MATCH(B327,Historical!$B$7:$B$1281,0))/INDEX(Historical!$O$7:$O$1250,MATCH(B327,Historical!$B$7:$B$1281,0)))^(1/10)-1)*100)</f>
        <v>8.9631619487538394</v>
      </c>
      <c r="W327" s="674">
        <f t="shared" ref="W327:W329" si="88">IF(OR(U327&lt;=0,U327="n/a",V327&lt;=0,V327="n/a"),"n/a",U327/V327)</f>
        <v>0.48615004177062909</v>
      </c>
      <c r="X327" s="675">
        <f t="shared" si="73"/>
        <v>0.75128302685923998</v>
      </c>
      <c r="Y327" s="842"/>
      <c r="Z327" s="624">
        <f t="shared" si="74"/>
        <v>60.8</v>
      </c>
      <c r="AA327" s="853">
        <f t="shared" si="75"/>
        <v>52.120000000000005</v>
      </c>
      <c r="AB327" s="854">
        <v>3</v>
      </c>
      <c r="AC327" s="833">
        <v>2.5</v>
      </c>
      <c r="AD327" s="833">
        <v>5.59</v>
      </c>
      <c r="AE327" s="833">
        <v>10.01</v>
      </c>
      <c r="AF327" s="833">
        <v>11.85</v>
      </c>
      <c r="AG327" s="833">
        <v>25.6</v>
      </c>
      <c r="AH327" s="833">
        <v>-8.9</v>
      </c>
      <c r="AI327" s="833">
        <v>25.55</v>
      </c>
      <c r="AJ327" s="833">
        <v>5.8000000000000007</v>
      </c>
      <c r="AK327" s="833">
        <v>9</v>
      </c>
      <c r="AL327" s="845">
        <v>30570</v>
      </c>
      <c r="AM327" s="839">
        <v>0.1</v>
      </c>
      <c r="AN327" s="833">
        <v>0.77</v>
      </c>
      <c r="AO327" s="711">
        <f t="shared" si="76"/>
        <v>-46.596019687501141</v>
      </c>
      <c r="AP327" s="712">
        <f t="shared" si="77"/>
        <v>5.523980312498864</v>
      </c>
      <c r="AQ327" s="855">
        <f t="shared" si="78"/>
        <v>423.92620345490133</v>
      </c>
      <c r="AR327" s="624">
        <f>INDEX(Historical!$C$7:$C$1259,MATCH(B327,Historical!$B$7:$B$1281,0))*IF(AH327="n/a",1.03,IF(AH327&lt;0,1.01,IF(AH327&gt;10,1.1,(1+AH327/100))))</f>
        <v>1.5251000000000001</v>
      </c>
      <c r="AS327" s="853">
        <f t="shared" ref="AS327:AS329" si="89">IF($AI327="n/a",1.03*AR327,IF($AI327&lt;0,1.01*AR327,IF($AI327&gt;10,1.1*AR327,(1+$AI327/100)*AR327)))</f>
        <v>1.6776100000000003</v>
      </c>
      <c r="AT327" s="853">
        <f t="shared" ref="AT327:AV329" si="90">IF($AK327="n/a",1.03*AS327,IF($AK327&lt;0,1.01*AS327,IF($AK327&gt;10,1.1*AS327,(1+$AK327/100)*AS327)))</f>
        <v>1.8285949000000004</v>
      </c>
      <c r="AU327" s="853">
        <f t="shared" si="90"/>
        <v>1.9931684410000006</v>
      </c>
      <c r="AV327" s="853">
        <f t="shared" si="90"/>
        <v>2.1725536006900006</v>
      </c>
      <c r="AW327" s="624">
        <f t="shared" ref="AW327:AW329" si="91">SUM(AR327:AV327)</f>
        <v>9.1970269416900017</v>
      </c>
      <c r="AX327" s="719">
        <f t="shared" ref="AX327:AX329" si="92">AW327/I327*100</f>
        <v>7.0583476144973147</v>
      </c>
      <c r="AY327" s="900">
        <v>1.02</v>
      </c>
      <c r="AZ327" s="839">
        <v>92.52</v>
      </c>
      <c r="BA327" s="839">
        <v>-15.9</v>
      </c>
      <c r="BB327" s="839">
        <v>-7.7</v>
      </c>
      <c r="BC327" s="839">
        <v>12.07</v>
      </c>
      <c r="BE327" s="597">
        <v>2003</v>
      </c>
      <c r="BF327" s="865">
        <f t="shared" ref="BF327:BF329" si="93">IF(BE327&gt;2008,0,IF(BE327&gt;2001,1,IF(BE327&gt;1990,2,IF(BE327&gt;1980,3,IF(BE327&gt;1973,4,IF(BE327&gt;1970,5,IF(BE327&gt;1960,6,IF(BE327&gt;1958,7,IF(BE327&gt;1953,8,9)))))))))</f>
        <v>1</v>
      </c>
      <c r="BG327" s="849">
        <v>11.600000000000001</v>
      </c>
    </row>
    <row r="328" spans="1:59" ht="11.25" customHeight="1" x14ac:dyDescent="0.2">
      <c r="A328" s="847" t="s">
        <v>1813</v>
      </c>
      <c r="B328" s="842" t="s">
        <v>1814</v>
      </c>
      <c r="C328" s="1022" t="s">
        <v>112</v>
      </c>
      <c r="D328" s="1022" t="s">
        <v>211</v>
      </c>
      <c r="E328" s="705">
        <v>11</v>
      </c>
      <c r="F328" s="1139">
        <v>362</v>
      </c>
      <c r="G328" s="1139" t="s">
        <v>37</v>
      </c>
      <c r="H328" s="1139" t="s">
        <v>37</v>
      </c>
      <c r="I328" s="841">
        <v>99.56</v>
      </c>
      <c r="J328" s="624">
        <f t="shared" si="86"/>
        <v>1.1249497790277221</v>
      </c>
      <c r="K328" s="844">
        <v>0.28000000000000003</v>
      </c>
      <c r="L328" s="854">
        <v>4</v>
      </c>
      <c r="M328" s="615">
        <f t="shared" si="87"/>
        <v>1.1200000000000001</v>
      </c>
      <c r="N328" s="837" t="s">
        <v>148</v>
      </c>
      <c r="O328" s="706">
        <v>0.26</v>
      </c>
      <c r="P328" s="606">
        <v>44244</v>
      </c>
      <c r="Q328" s="606">
        <v>44273</v>
      </c>
      <c r="R328" s="615">
        <f t="shared" si="71"/>
        <v>7.6923076923076987</v>
      </c>
      <c r="S328" s="673">
        <f>IF(INDEX(Historical!$D$7:$D$1257,MATCH(B328,Historical!$B$7:$B$1281,0))=0,"n/a",(INDEX(Historical!$C$7:$C$1259,MATCH(B328,Historical!$B$7:$B$1281,0))/INDEX(Historical!$D$7:$D$1257,MATCH(B328,Historical!$B$7:$B$1281,0))-1)*100)</f>
        <v>8.3333333333333481</v>
      </c>
      <c r="T328" s="673">
        <f>IF(INDEX(Historical!$F$7:$F$1250,MATCH(B328,Historical!$B$7:$B$1281,0))=0,"n/a",((INDEX(Historical!$C$7:$C$1259,MATCH(B328,Historical!$B$7:$B$1281,0))/INDEX(Historical!$F$7:$F$1250,MATCH(B328,Historical!$B$7:$B$1281,0)))^(1/3)-1)*100)</f>
        <v>13.040381433805571</v>
      </c>
      <c r="U328" s="673">
        <f>IF(INDEX(Historical!$H$7:$H$1250,MATCH(B328,Historical!$B$7:$B$1281,0))=0,"n/a",((INDEX(Historical!$C$7:$C$1259,MATCH(B328,Historical!$B$7:$B$1281,0))/INDEX(Historical!$H$7:$H$1250,MATCH(B328,Historical!$B$7:$B$1281,0)))^(1/5)-1)*100)</f>
        <v>13.050929808694377</v>
      </c>
      <c r="V328" s="673" t="str">
        <f>IF(INDEX(Historical!$O$7:$O$1250,MATCH(B328,Historical!$B$7:$B$1281,0))=0,"n/a",((INDEX(Historical!$C$7:$C$1259,MATCH(B328,Historical!$B$7:$B$1281,0))/INDEX(Historical!$O$7:$O$1250,MATCH(B328,Historical!$B$7:$B$1281,0)))^(1/10)-1)*100)</f>
        <v>n/a</v>
      </c>
      <c r="W328" s="674" t="str">
        <f t="shared" si="88"/>
        <v>n/a</v>
      </c>
      <c r="X328" s="675">
        <f t="shared" si="73"/>
        <v>3.3463922586395838</v>
      </c>
      <c r="Y328" s="645"/>
      <c r="Z328" s="624">
        <f t="shared" si="74"/>
        <v>80.000000000000014</v>
      </c>
      <c r="AA328" s="853">
        <f t="shared" si="75"/>
        <v>71.114285714285714</v>
      </c>
      <c r="AB328" s="854">
        <v>12</v>
      </c>
      <c r="AC328" s="833">
        <v>1.4</v>
      </c>
      <c r="AD328" s="833">
        <v>3.93</v>
      </c>
      <c r="AE328" s="833">
        <v>3.59</v>
      </c>
      <c r="AF328" s="833">
        <v>6.28</v>
      </c>
      <c r="AG328" s="833">
        <v>8.7999999999999989</v>
      </c>
      <c r="AH328" s="833">
        <v>-28.000000000000004</v>
      </c>
      <c r="AI328" s="833">
        <v>19.809999999999999</v>
      </c>
      <c r="AJ328" s="833">
        <v>3.9</v>
      </c>
      <c r="AK328" s="833">
        <v>18.16</v>
      </c>
      <c r="AL328" s="845">
        <v>17490</v>
      </c>
      <c r="AM328" s="839">
        <v>0.1</v>
      </c>
      <c r="AN328" s="833">
        <v>1.08</v>
      </c>
      <c r="AO328" s="711">
        <f t="shared" si="76"/>
        <v>-56.938406126563613</v>
      </c>
      <c r="AP328" s="712">
        <f t="shared" si="77"/>
        <v>14.175879587722099</v>
      </c>
      <c r="AQ328" s="855">
        <f t="shared" si="78"/>
        <v>345.51977847888315</v>
      </c>
      <c r="AR328" s="624">
        <f>INDEX(Historical!$C$7:$C$1259,MATCH(B328,Historical!$B$7:$B$1281,0))*IF(AH328="n/a",1.03,IF(AH328&lt;0,1.01,IF(AH328&gt;10,1.1,(1+AH328/100))))</f>
        <v>1.0504</v>
      </c>
      <c r="AS328" s="853">
        <f t="shared" si="89"/>
        <v>1.15544</v>
      </c>
      <c r="AT328" s="853">
        <f t="shared" si="90"/>
        <v>1.2709840000000001</v>
      </c>
      <c r="AU328" s="853">
        <f t="shared" si="90"/>
        <v>1.3980824000000003</v>
      </c>
      <c r="AV328" s="853">
        <f t="shared" si="90"/>
        <v>1.5378906400000005</v>
      </c>
      <c r="AW328" s="624">
        <f t="shared" si="91"/>
        <v>6.4127970400000009</v>
      </c>
      <c r="AX328" s="719">
        <f t="shared" si="92"/>
        <v>6.4411380474085984</v>
      </c>
      <c r="AY328" s="900">
        <v>1.02</v>
      </c>
      <c r="AZ328" s="839">
        <v>82.28</v>
      </c>
      <c r="BA328" s="839">
        <v>-8.5299999999999994</v>
      </c>
      <c r="BB328" s="839">
        <v>-1.04</v>
      </c>
      <c r="BC328" s="839">
        <v>17.100000000000001</v>
      </c>
      <c r="BE328" s="597">
        <v>2011</v>
      </c>
      <c r="BF328" s="865">
        <f t="shared" si="93"/>
        <v>0</v>
      </c>
      <c r="BG328" s="849">
        <v>3.1</v>
      </c>
    </row>
    <row r="329" spans="1:59" ht="11.25" customHeight="1" x14ac:dyDescent="0.2">
      <c r="A329" s="838" t="s">
        <v>864</v>
      </c>
      <c r="B329" s="842" t="s">
        <v>865</v>
      </c>
      <c r="C329" s="898" t="s">
        <v>131</v>
      </c>
      <c r="D329" s="898" t="s">
        <v>4275</v>
      </c>
      <c r="E329" s="705">
        <v>23</v>
      </c>
      <c r="F329" s="1139">
        <v>151</v>
      </c>
      <c r="G329" s="1139" t="s">
        <v>37</v>
      </c>
      <c r="H329" s="1139" t="s">
        <v>37</v>
      </c>
      <c r="I329" s="841">
        <v>41.61</v>
      </c>
      <c r="J329" s="624">
        <f t="shared" si="86"/>
        <v>1.801490026435953</v>
      </c>
      <c r="K329" s="851">
        <v>0.18740000000000001</v>
      </c>
      <c r="L329" s="854">
        <v>4</v>
      </c>
      <c r="M329" s="615">
        <f t="shared" si="87"/>
        <v>0.74960000000000004</v>
      </c>
      <c r="N329" s="837" t="s">
        <v>218</v>
      </c>
      <c r="O329" s="707">
        <v>0.1802</v>
      </c>
      <c r="P329" s="606">
        <v>44195</v>
      </c>
      <c r="Q329" s="606">
        <v>44211</v>
      </c>
      <c r="R329" s="615">
        <f t="shared" si="71"/>
        <v>3.9955604883462885</v>
      </c>
      <c r="S329" s="673">
        <f>IF(INDEX(Historical!$D$7:$D$1257,MATCH(B329,Historical!$B$7:$B$1281,0))=0,"n/a",(INDEX(Historical!$C$7:$C$1259,MATCH(B329,Historical!$B$7:$B$1281,0))/INDEX(Historical!$D$7:$D$1257,MATCH(B329,Historical!$B$7:$B$1281,0))-1)*100)</f>
        <v>3.9815349105597253</v>
      </c>
      <c r="T329" s="673">
        <f>IF(INDEX(Historical!$F$7:$F$1250,MATCH(B329,Historical!$B$7:$B$1281,0))=0,"n/a",((INDEX(Historical!$C$7:$C$1259,MATCH(B329,Historical!$B$7:$B$1281,0))/INDEX(Historical!$F$7:$F$1250,MATCH(B329,Historical!$B$7:$B$1281,0)))^(1/3)-1)*100)</f>
        <v>3.9993819326145763</v>
      </c>
      <c r="U329" s="673">
        <f>IF(INDEX(Historical!$H$7:$H$1250,MATCH(B329,Historical!$B$7:$B$1281,0))=0,"n/a",((INDEX(Historical!$C$7:$C$1259,MATCH(B329,Historical!$B$7:$B$1281,0))/INDEX(Historical!$H$7:$H$1250,MATCH(B329,Historical!$B$7:$B$1281,0)))^(1/5)-1)*100)</f>
        <v>3.8060626913014595</v>
      </c>
      <c r="V329" s="673">
        <f>IF(INDEX(Historical!$O$7:$O$1250,MATCH(B329,Historical!$B$7:$B$1281,0))=0,"n/a",((INDEX(Historical!$C$7:$C$1259,MATCH(B329,Historical!$B$7:$B$1281,0))/INDEX(Historical!$O$7:$O$1250,MATCH(B329,Historical!$B$7:$B$1281,0)))^(1/10)-1)*100)</f>
        <v>3.4795381486522947</v>
      </c>
      <c r="W329" s="674">
        <f t="shared" si="88"/>
        <v>1.0938413458049412</v>
      </c>
      <c r="X329" s="675">
        <f t="shared" si="73"/>
        <v>0.84579170917810209</v>
      </c>
      <c r="Y329" s="632"/>
      <c r="Z329" s="624">
        <f t="shared" si="74"/>
        <v>59.967999999999996</v>
      </c>
      <c r="AA329" s="853">
        <f t="shared" si="75"/>
        <v>33.287999999999997</v>
      </c>
      <c r="AB329" s="854">
        <v>12</v>
      </c>
      <c r="AC329" s="833">
        <v>1.25</v>
      </c>
      <c r="AD329" s="833">
        <v>6.88</v>
      </c>
      <c r="AE329" s="833">
        <v>10.37</v>
      </c>
      <c r="AF329" s="833">
        <v>3.89</v>
      </c>
      <c r="AG329" s="833">
        <v>11.799999999999999</v>
      </c>
      <c r="AH329" s="833">
        <v>7.1999999999999993</v>
      </c>
      <c r="AI329" s="833">
        <v>1.6</v>
      </c>
      <c r="AJ329" s="833">
        <v>4.5</v>
      </c>
      <c r="AK329" s="833">
        <v>4.9000000000000004</v>
      </c>
      <c r="AL329" s="845">
        <v>554.83000000000004</v>
      </c>
      <c r="AM329" s="839">
        <v>1</v>
      </c>
      <c r="AN329" s="833">
        <v>0.83</v>
      </c>
      <c r="AO329" s="711">
        <f t="shared" si="76"/>
        <v>-27.680447282262584</v>
      </c>
      <c r="AP329" s="712">
        <f t="shared" si="77"/>
        <v>5.6075527177374127</v>
      </c>
      <c r="AQ329" s="855">
        <f t="shared" si="78"/>
        <v>139.89842294882502</v>
      </c>
      <c r="AR329" s="624">
        <f>INDEX(Historical!$C$7:$C$1259,MATCH(B329,Historical!$B$7:$B$1281,0))*IF(AH329="n/a",1.03,IF(AH329&lt;0,1.01,IF(AH329&gt;10,1.1,(1+AH329/100))))</f>
        <v>0.7726976000000001</v>
      </c>
      <c r="AS329" s="853">
        <f t="shared" si="89"/>
        <v>0.78506076160000016</v>
      </c>
      <c r="AT329" s="853">
        <f t="shared" si="90"/>
        <v>0.82352873891840006</v>
      </c>
      <c r="AU329" s="853">
        <f t="shared" si="90"/>
        <v>0.86388164712540161</v>
      </c>
      <c r="AV329" s="853">
        <f t="shared" si="90"/>
        <v>0.90621184783454622</v>
      </c>
      <c r="AW329" s="624">
        <f t="shared" si="91"/>
        <v>4.151380595478348</v>
      </c>
      <c r="AX329" s="719">
        <f t="shared" si="92"/>
        <v>9.9768819886526021</v>
      </c>
      <c r="AY329" s="900">
        <v>0.2</v>
      </c>
      <c r="AZ329" s="839">
        <v>20.399999999999999</v>
      </c>
      <c r="BA329" s="839">
        <v>-18.84</v>
      </c>
      <c r="BB329" s="839">
        <v>-8.6999999999999993</v>
      </c>
      <c r="BC329" s="839">
        <v>-8.4500000000000011</v>
      </c>
      <c r="BE329" s="597">
        <v>1998</v>
      </c>
      <c r="BF329" s="865">
        <f t="shared" si="93"/>
        <v>2</v>
      </c>
      <c r="BG329" s="849">
        <v>4.3</v>
      </c>
    </row>
    <row r="330" spans="1:59" s="687" customFormat="1" ht="13.5" thickBot="1" x14ac:dyDescent="0.25">
      <c r="B330" s="795"/>
      <c r="E330" s="796"/>
      <c r="F330" s="783"/>
      <c r="J330" s="702"/>
      <c r="L330" s="784"/>
      <c r="M330" s="783"/>
      <c r="N330" s="783"/>
      <c r="O330" s="702"/>
      <c r="R330" s="783"/>
      <c r="S330" s="785"/>
      <c r="T330" s="785"/>
      <c r="U330" s="785"/>
      <c r="V330" s="785"/>
      <c r="W330" s="785"/>
      <c r="X330" s="785"/>
      <c r="Y330" s="795"/>
      <c r="Z330" s="702"/>
      <c r="AC330" s="786"/>
      <c r="AD330" s="786"/>
      <c r="AE330" s="786"/>
      <c r="AF330" s="786"/>
      <c r="AG330" s="786"/>
      <c r="AH330" s="786"/>
      <c r="AI330" s="786"/>
      <c r="AJ330" s="786"/>
      <c r="AK330" s="786"/>
      <c r="AL330" s="786"/>
      <c r="AM330" s="786"/>
      <c r="AN330" s="786"/>
      <c r="AO330" s="702"/>
      <c r="AR330" s="787"/>
      <c r="AS330" s="788"/>
      <c r="AT330" s="788"/>
      <c r="AU330" s="788"/>
      <c r="AV330" s="788"/>
      <c r="AW330" s="787"/>
      <c r="AX330" s="788"/>
      <c r="AY330" s="702"/>
      <c r="BD330" s="796"/>
      <c r="BE330" s="783"/>
      <c r="BF330" s="783"/>
    </row>
    <row r="331" spans="1:59" x14ac:dyDescent="0.2">
      <c r="A331" s="831" t="s">
        <v>4227</v>
      </c>
      <c r="B331" s="630">
        <f>COUNTA(B7:B329)</f>
        <v>323</v>
      </c>
      <c r="E331" s="801">
        <f>AVERAGE(E7:E329)</f>
        <v>13.681114551083592</v>
      </c>
      <c r="I331" s="789">
        <f>AVERAGE(I7:I329)</f>
        <v>106.0415479876161</v>
      </c>
      <c r="J331" s="790">
        <f>AVERAGE(J7:J329)</f>
        <v>2.6784490167945965</v>
      </c>
      <c r="K331" s="797">
        <f>AVERAGE(K7:K329)</f>
        <v>0.57440970072239428</v>
      </c>
      <c r="M331" s="789">
        <f>AVERAGE(M7:M329)</f>
        <v>2.1294563467492265</v>
      </c>
      <c r="O331" s="797">
        <f>AVERAGE(O7:O329)</f>
        <v>0.51044848149786226</v>
      </c>
      <c r="R331" s="789">
        <f t="shared" ref="R331:X331" si="94">AVERAGE(R7:R329)</f>
        <v>9.0039370505968765</v>
      </c>
      <c r="S331" s="798">
        <f t="shared" si="94"/>
        <v>8.4416326576414598</v>
      </c>
      <c r="T331" s="798">
        <f t="shared" si="94"/>
        <v>10.369861889766549</v>
      </c>
      <c r="U331" s="798">
        <f t="shared" si="94"/>
        <v>10.19588674077905</v>
      </c>
      <c r="V331" s="798">
        <f t="shared" si="94"/>
        <v>13.629742834747848</v>
      </c>
      <c r="W331" s="799">
        <f t="shared" si="94"/>
        <v>0.807310416281386</v>
      </c>
      <c r="X331" s="800">
        <f t="shared" si="94"/>
        <v>1.9268937257006085</v>
      </c>
      <c r="Z331" s="790">
        <f>AVERAGE(Z7:Z329)</f>
        <v>84.374284658890559</v>
      </c>
      <c r="AA331" s="789">
        <f>AVERAGE(AA7:AA329)</f>
        <v>40.863582333008672</v>
      </c>
      <c r="AB331" s="678"/>
      <c r="AC331" s="789">
        <f t="shared" ref="AC331:BC331" si="95">AVERAGE(AC7:AC329)</f>
        <v>3.9450161812297733</v>
      </c>
      <c r="AD331" s="789">
        <f t="shared" si="95"/>
        <v>7.0751260504201694</v>
      </c>
      <c r="AE331" s="789">
        <f t="shared" si="95"/>
        <v>4.1387378640776689</v>
      </c>
      <c r="AF331" s="789">
        <f t="shared" si="95"/>
        <v>5.6593333333333335</v>
      </c>
      <c r="AG331" s="789">
        <f t="shared" si="95"/>
        <v>12.471186440677959</v>
      </c>
      <c r="AH331" s="789">
        <f t="shared" si="95"/>
        <v>7.8898692810457511</v>
      </c>
      <c r="AI331" s="789">
        <f t="shared" si="95"/>
        <v>23.156769759450196</v>
      </c>
      <c r="AJ331" s="789">
        <f t="shared" si="95"/>
        <v>8.0283606557376999</v>
      </c>
      <c r="AK331" s="789">
        <f t="shared" si="95"/>
        <v>9.1112773722627711</v>
      </c>
      <c r="AL331" s="927">
        <f t="shared" si="95"/>
        <v>36207.470550161815</v>
      </c>
      <c r="AM331" s="789">
        <f t="shared" si="95"/>
        <v>2.3578758169934684</v>
      </c>
      <c r="AN331" s="789">
        <f t="shared" si="95"/>
        <v>1.3146464646464648</v>
      </c>
      <c r="AO331" s="882">
        <f t="shared" si="95"/>
        <v>-27.761208176178542</v>
      </c>
      <c r="AP331" s="789">
        <f t="shared" si="95"/>
        <v>12.874335757573641</v>
      </c>
      <c r="AQ331" s="916">
        <f t="shared" si="95"/>
        <v>151.19052654271914</v>
      </c>
      <c r="AR331" s="915">
        <f t="shared" si="95"/>
        <v>2.1445612476927609</v>
      </c>
      <c r="AS331" s="789">
        <f t="shared" si="95"/>
        <v>2.2927668895867037</v>
      </c>
      <c r="AT331" s="789">
        <f t="shared" si="95"/>
        <v>2.4439708551320272</v>
      </c>
      <c r="AU331" s="789">
        <f t="shared" si="95"/>
        <v>2.6075977465865297</v>
      </c>
      <c r="AV331" s="789">
        <f t="shared" si="95"/>
        <v>2.7847603245686168</v>
      </c>
      <c r="AW331" s="789">
        <f t="shared" si="95"/>
        <v>12.273657063566636</v>
      </c>
      <c r="AX331" s="916">
        <f t="shared" si="95"/>
        <v>15.359498903765493</v>
      </c>
      <c r="AY331" s="915">
        <f t="shared" si="95"/>
        <v>0.95788778877887792</v>
      </c>
      <c r="AZ331" s="789">
        <f t="shared" si="95"/>
        <v>99.770194174757293</v>
      </c>
      <c r="BA331" s="789">
        <f t="shared" si="95"/>
        <v>-11.500517799352748</v>
      </c>
      <c r="BB331" s="789">
        <f t="shared" si="95"/>
        <v>2.6039482200647246</v>
      </c>
      <c r="BC331" s="916">
        <f t="shared" si="95"/>
        <v>15.8359223300971</v>
      </c>
      <c r="BD331" s="789"/>
      <c r="BE331" s="678">
        <f>AVERAGE(BE7:BE329)</f>
        <v>2007.826625386997</v>
      </c>
      <c r="BF331" s="789">
        <f>AVERAGE(BF7:BF329)</f>
        <v>0.50464396284829727</v>
      </c>
      <c r="BG331" s="789">
        <f>AVERAGE(BG7:BG329)</f>
        <v>4.9074576271186441</v>
      </c>
    </row>
    <row r="332" spans="1:59" x14ac:dyDescent="0.2">
      <c r="O332" s="911"/>
      <c r="W332" s="926"/>
      <c r="X332" s="926"/>
      <c r="AC332" s="832"/>
      <c r="AD332" s="832"/>
      <c r="AE332" s="832"/>
      <c r="AF332" s="832"/>
      <c r="AG332" s="832"/>
      <c r="AH332" s="832"/>
      <c r="AI332" s="832"/>
      <c r="AJ332" s="832"/>
      <c r="AK332" s="832"/>
      <c r="AL332" s="928"/>
      <c r="AM332" s="832"/>
      <c r="AN332" s="630"/>
      <c r="AO332" s="832"/>
      <c r="AQ332" s="630"/>
      <c r="AR332" s="832"/>
      <c r="AS332" s="832"/>
      <c r="AT332" s="832"/>
      <c r="AU332" s="832"/>
      <c r="AV332" s="832"/>
      <c r="AW332" s="832"/>
      <c r="AX332" s="630"/>
      <c r="AY332" s="832"/>
      <c r="BC332" s="630"/>
      <c r="BD332" s="832"/>
      <c r="BE332" s="914"/>
      <c r="BF332" s="832"/>
    </row>
    <row r="333" spans="1:59" x14ac:dyDescent="0.2">
      <c r="A333" s="832" t="s">
        <v>4327</v>
      </c>
      <c r="I333" s="630"/>
      <c r="J333" s="832"/>
      <c r="O333" s="911"/>
      <c r="W333" s="926"/>
      <c r="X333" s="926"/>
      <c r="AC333" s="832"/>
      <c r="AD333" s="832"/>
      <c r="AE333" s="832"/>
      <c r="AF333" s="832"/>
      <c r="AG333" s="832"/>
      <c r="AH333" s="832"/>
      <c r="AI333" s="832"/>
      <c r="AJ333" s="832"/>
      <c r="AK333" s="832"/>
      <c r="AL333" s="928"/>
      <c r="AM333" s="832"/>
      <c r="AN333" s="630"/>
      <c r="AO333" s="832"/>
      <c r="AQ333" s="630"/>
      <c r="AR333" s="832"/>
      <c r="AS333" s="832"/>
      <c r="AT333" s="832"/>
      <c r="AU333" s="832"/>
      <c r="AV333" s="832"/>
      <c r="AW333" s="832"/>
      <c r="AX333" s="630"/>
      <c r="AY333" s="832"/>
      <c r="BC333" s="630"/>
      <c r="BD333" s="832"/>
      <c r="BE333" s="914"/>
      <c r="BF333" s="832"/>
    </row>
    <row r="334" spans="1:59" x14ac:dyDescent="0.2">
      <c r="A334" s="832" t="s">
        <v>4277</v>
      </c>
      <c r="B334" s="630">
        <f t="shared" ref="B334:B344" si="96">COUNTIF($C$7:$C$329,"="&amp;$A334)</f>
        <v>5</v>
      </c>
      <c r="E334" s="801">
        <f t="shared" ref="E334:E344" si="97">AVERAGEIFS($E$7:$E$329,$C$7:$C$329,"="&amp;$A334)</f>
        <v>12.8</v>
      </c>
      <c r="I334" s="909">
        <f t="shared" ref="I334:K344" si="98">AVERAGEIFS(I$7:I$329,$C$7:$C$329,"="&amp;$A334)</f>
        <v>66.442000000000007</v>
      </c>
      <c r="J334" s="789">
        <f t="shared" si="98"/>
        <v>3.2094266379179821</v>
      </c>
      <c r="K334" s="797">
        <f t="shared" si="98"/>
        <v>0.5605</v>
      </c>
      <c r="L334" s="801"/>
      <c r="M334" s="789">
        <f t="shared" ref="M334:M344" si="99">AVERAGEIFS(M$7:M$329,$C$7:$C$329,"="&amp;$A334)</f>
        <v>1.9600000000000002</v>
      </c>
      <c r="N334" s="801"/>
      <c r="O334" s="797">
        <f t="shared" ref="O334:O344" si="100">AVERAGEIFS(O$7:O$329,$C$7:$C$329,"="&amp;$A334)</f>
        <v>0.52699999999999991</v>
      </c>
      <c r="P334" s="801"/>
      <c r="Q334" s="801"/>
      <c r="R334" s="789">
        <f t="shared" ref="R334:X344" si="101">AVERAGEIFS(R$7:R$329,$C$7:$C$329,"="&amp;$A334)</f>
        <v>7.2958568134267905</v>
      </c>
      <c r="S334" s="789">
        <f t="shared" si="101"/>
        <v>7.6642368740730715</v>
      </c>
      <c r="T334" s="789">
        <f t="shared" si="101"/>
        <v>9.6345116652426555</v>
      </c>
      <c r="U334" s="789">
        <f t="shared" si="101"/>
        <v>9.3237916504314668</v>
      </c>
      <c r="V334" s="789">
        <f t="shared" si="101"/>
        <v>10.811462486957506</v>
      </c>
      <c r="W334" s="800">
        <f t="shared" si="101"/>
        <v>0.79892790092218946</v>
      </c>
      <c r="X334" s="800">
        <f t="shared" si="101"/>
        <v>0.79923518489326439</v>
      </c>
      <c r="Y334" s="630"/>
      <c r="Z334" s="789">
        <f t="shared" ref="Z334:AA344" si="102">AVERAGEIFS(Z$7:Z$329,$C$7:$C$329,"="&amp;$A334)</f>
        <v>177.04766478752487</v>
      </c>
      <c r="AA334" s="789">
        <f t="shared" si="102"/>
        <v>44.936291945891199</v>
      </c>
      <c r="AB334" s="789"/>
      <c r="AC334" s="789">
        <f t="shared" ref="AC334:AL344" si="103">AVERAGEIFS(AC$7:AC$329,$C$7:$C$329,"="&amp;$A334)</f>
        <v>2.8420000000000001</v>
      </c>
      <c r="AD334" s="789">
        <f t="shared" si="103"/>
        <v>2.4375</v>
      </c>
      <c r="AE334" s="789">
        <f t="shared" si="103"/>
        <v>3.9039999999999999</v>
      </c>
      <c r="AF334" s="789">
        <f t="shared" si="103"/>
        <v>4.0425000000000004</v>
      </c>
      <c r="AG334" s="789">
        <f t="shared" si="103"/>
        <v>16.68</v>
      </c>
      <c r="AH334" s="789">
        <f t="shared" si="103"/>
        <v>1.0999999999999985</v>
      </c>
      <c r="AI334" s="789">
        <f t="shared" si="103"/>
        <v>30.18</v>
      </c>
      <c r="AJ334" s="789">
        <f t="shared" si="103"/>
        <v>29.7</v>
      </c>
      <c r="AK334" s="789">
        <f t="shared" si="103"/>
        <v>11.200000000000001</v>
      </c>
      <c r="AL334" s="927">
        <f t="shared" si="103"/>
        <v>113890</v>
      </c>
      <c r="AM334" s="789">
        <f t="shared" ref="AM334:AV344" si="104">AVERAGEIFS(AM$7:AM$329,$C$7:$C$329,"="&amp;$A334)</f>
        <v>2.2459999999999996</v>
      </c>
      <c r="AN334" s="912">
        <f t="shared" si="104"/>
        <v>1.28</v>
      </c>
      <c r="AO334" s="789">
        <f t="shared" si="104"/>
        <v>-32.403073657541746</v>
      </c>
      <c r="AP334" s="789">
        <f t="shared" si="104"/>
        <v>12.533218288349449</v>
      </c>
      <c r="AQ334" s="912">
        <f t="shared" si="104"/>
        <v>92.186144363014378</v>
      </c>
      <c r="AR334" s="789">
        <f t="shared" si="104"/>
        <v>1.9442700000000002</v>
      </c>
      <c r="AS334" s="789">
        <f t="shared" si="104"/>
        <v>2.0839623450000002</v>
      </c>
      <c r="AT334" s="789">
        <f t="shared" si="104"/>
        <v>2.2043385901290002</v>
      </c>
      <c r="AU334" s="789">
        <f t="shared" si="104"/>
        <v>2.3341066807118382</v>
      </c>
      <c r="AV334" s="789">
        <f t="shared" si="104"/>
        <v>2.4741209098596699</v>
      </c>
      <c r="AW334" s="789">
        <f t="shared" ref="AW334:BC344" si="105">AVERAGEIFS(AW$7:AW$329,$C$7:$C$329,"="&amp;$A334)</f>
        <v>11.040798525700509</v>
      </c>
      <c r="AX334" s="912">
        <f t="shared" si="105"/>
        <v>18.096972080323869</v>
      </c>
      <c r="AY334" s="789">
        <f t="shared" si="105"/>
        <v>0.64600000000000002</v>
      </c>
      <c r="AZ334" s="789">
        <f t="shared" si="105"/>
        <v>47.149999999999991</v>
      </c>
      <c r="BA334" s="789">
        <f t="shared" si="105"/>
        <v>-13.006</v>
      </c>
      <c r="BB334" s="789">
        <f t="shared" si="105"/>
        <v>1.7280000000000002</v>
      </c>
      <c r="BC334" s="912">
        <f t="shared" si="105"/>
        <v>7.5020000000000007</v>
      </c>
      <c r="BD334" s="789"/>
      <c r="BE334" s="678">
        <f t="shared" ref="BE334:BG344" si="106">AVERAGEIFS(BE$7:BE$329,$C$7:$C$329,"="&amp;$A334)</f>
        <v>2009</v>
      </c>
      <c r="BF334" s="789">
        <f t="shared" si="106"/>
        <v>0.4</v>
      </c>
      <c r="BG334" s="789">
        <f t="shared" si="106"/>
        <v>5.0600000000000005</v>
      </c>
    </row>
    <row r="335" spans="1:59" x14ac:dyDescent="0.2">
      <c r="A335" s="832" t="s">
        <v>245</v>
      </c>
      <c r="B335" s="630">
        <f t="shared" si="96"/>
        <v>21</v>
      </c>
      <c r="E335" s="801">
        <f t="shared" si="97"/>
        <v>12.476190476190476</v>
      </c>
      <c r="I335" s="909">
        <f t="shared" si="98"/>
        <v>126.07047619047619</v>
      </c>
      <c r="J335" s="789">
        <f t="shared" si="98"/>
        <v>1.6429906651054813</v>
      </c>
      <c r="K335" s="797">
        <f t="shared" si="98"/>
        <v>0.46057142857142852</v>
      </c>
      <c r="L335" s="801"/>
      <c r="M335" s="789">
        <f t="shared" si="99"/>
        <v>1.7534285714285711</v>
      </c>
      <c r="N335" s="801"/>
      <c r="O335" s="797">
        <f t="shared" si="100"/>
        <v>0.41838095238095246</v>
      </c>
      <c r="P335" s="801"/>
      <c r="Q335" s="801"/>
      <c r="R335" s="789">
        <f t="shared" si="101"/>
        <v>11.514825007097251</v>
      </c>
      <c r="S335" s="789">
        <f t="shared" si="101"/>
        <v>8.3041879506618024</v>
      </c>
      <c r="T335" s="789">
        <f t="shared" si="101"/>
        <v>11.359242152175423</v>
      </c>
      <c r="U335" s="789">
        <f t="shared" si="101"/>
        <v>12.328152455356964</v>
      </c>
      <c r="V335" s="789">
        <f t="shared" si="101"/>
        <v>15.866683940152706</v>
      </c>
      <c r="W335" s="800">
        <f t="shared" si="101"/>
        <v>0.80829729772494496</v>
      </c>
      <c r="X335" s="800">
        <f t="shared" si="101"/>
        <v>1.501512674554274</v>
      </c>
      <c r="Y335" s="630"/>
      <c r="Z335" s="789">
        <f t="shared" si="102"/>
        <v>85.697381996691064</v>
      </c>
      <c r="AA335" s="789">
        <f t="shared" si="102"/>
        <v>98.320096673920617</v>
      </c>
      <c r="AB335" s="789"/>
      <c r="AC335" s="789">
        <f t="shared" si="103"/>
        <v>3.9552380952380961</v>
      </c>
      <c r="AD335" s="789">
        <f t="shared" si="103"/>
        <v>4.3022222222222233</v>
      </c>
      <c r="AE335" s="789">
        <f t="shared" si="103"/>
        <v>2.2671428571428582</v>
      </c>
      <c r="AF335" s="789">
        <f t="shared" si="103"/>
        <v>15.4815</v>
      </c>
      <c r="AG335" s="789">
        <f t="shared" si="103"/>
        <v>-29.574999999999999</v>
      </c>
      <c r="AH335" s="789">
        <f t="shared" si="103"/>
        <v>-12.480952380952377</v>
      </c>
      <c r="AI335" s="789">
        <f t="shared" si="103"/>
        <v>45.499047619047609</v>
      </c>
      <c r="AJ335" s="789">
        <f t="shared" si="103"/>
        <v>6.8599999999999977</v>
      </c>
      <c r="AK335" s="789">
        <f t="shared" si="103"/>
        <v>17.153157894736839</v>
      </c>
      <c r="AL335" s="927">
        <f t="shared" si="103"/>
        <v>37294.869047619046</v>
      </c>
      <c r="AM335" s="789">
        <f t="shared" si="104"/>
        <v>2.0904761904761906</v>
      </c>
      <c r="AN335" s="912">
        <f t="shared" si="104"/>
        <v>2.1225000000000001</v>
      </c>
      <c r="AO335" s="789">
        <f t="shared" si="104"/>
        <v>-84.59407856927244</v>
      </c>
      <c r="AP335" s="789">
        <f t="shared" si="104"/>
        <v>13.971143120462443</v>
      </c>
      <c r="AQ335" s="912">
        <f t="shared" si="104"/>
        <v>437.36755522357396</v>
      </c>
      <c r="AR335" s="789">
        <f t="shared" si="104"/>
        <v>1.7171045238095235</v>
      </c>
      <c r="AS335" s="789">
        <f t="shared" si="104"/>
        <v>1.822841188095238</v>
      </c>
      <c r="AT335" s="789">
        <f t="shared" si="104"/>
        <v>1.9826412238619049</v>
      </c>
      <c r="AU335" s="789">
        <f t="shared" si="104"/>
        <v>2.1576330306672609</v>
      </c>
      <c r="AV335" s="789">
        <f t="shared" si="104"/>
        <v>2.3493018765512224</v>
      </c>
      <c r="AW335" s="789">
        <f t="shared" si="105"/>
        <v>10.029521842985151</v>
      </c>
      <c r="AX335" s="912">
        <f t="shared" si="105"/>
        <v>9.462670092935701</v>
      </c>
      <c r="AY335" s="789">
        <f t="shared" si="105"/>
        <v>1.1735000000000002</v>
      </c>
      <c r="AZ335" s="789">
        <f t="shared" si="105"/>
        <v>176.19761904761907</v>
      </c>
      <c r="BA335" s="789">
        <f t="shared" si="105"/>
        <v>-12.62571428571429</v>
      </c>
      <c r="BB335" s="789">
        <f t="shared" si="105"/>
        <v>3.757619047619047</v>
      </c>
      <c r="BC335" s="912">
        <f t="shared" si="105"/>
        <v>21.519047619047619</v>
      </c>
      <c r="BD335" s="789"/>
      <c r="BE335" s="678">
        <f t="shared" si="106"/>
        <v>2009</v>
      </c>
      <c r="BF335" s="789">
        <f t="shared" si="106"/>
        <v>0.2857142857142857</v>
      </c>
      <c r="BG335" s="789">
        <f t="shared" si="106"/>
        <v>5.9949999999999992</v>
      </c>
    </row>
    <row r="336" spans="1:59" x14ac:dyDescent="0.2">
      <c r="A336" s="832" t="s">
        <v>128</v>
      </c>
      <c r="B336" s="630">
        <f t="shared" si="96"/>
        <v>15</v>
      </c>
      <c r="E336" s="801">
        <f t="shared" si="97"/>
        <v>16</v>
      </c>
      <c r="I336" s="909">
        <f t="shared" si="98"/>
        <v>111.74266666666668</v>
      </c>
      <c r="J336" s="789">
        <f t="shared" si="98"/>
        <v>2.7089374333685057</v>
      </c>
      <c r="K336" s="797">
        <f t="shared" si="98"/>
        <v>0.51910000000000001</v>
      </c>
      <c r="L336" s="801"/>
      <c r="M336" s="789">
        <f t="shared" si="99"/>
        <v>2.0764</v>
      </c>
      <c r="N336" s="801"/>
      <c r="O336" s="797">
        <f t="shared" si="100"/>
        <v>0.49520000000000003</v>
      </c>
      <c r="P336" s="801"/>
      <c r="Q336" s="801"/>
      <c r="R336" s="789">
        <f t="shared" si="101"/>
        <v>5.2234683624501939</v>
      </c>
      <c r="S336" s="789">
        <f t="shared" si="101"/>
        <v>5.3406774116911873</v>
      </c>
      <c r="T336" s="789">
        <f t="shared" si="101"/>
        <v>6.6169561454599828</v>
      </c>
      <c r="U336" s="789">
        <f t="shared" si="101"/>
        <v>7.0970970212899465</v>
      </c>
      <c r="V336" s="789">
        <f t="shared" si="101"/>
        <v>10.907216471024968</v>
      </c>
      <c r="W336" s="800">
        <f t="shared" si="101"/>
        <v>0.67295413018206685</v>
      </c>
      <c r="X336" s="800">
        <f t="shared" si="101"/>
        <v>1.0379538097294476</v>
      </c>
      <c r="Y336" s="630"/>
      <c r="Z336" s="789">
        <f t="shared" si="102"/>
        <v>166.55543635939145</v>
      </c>
      <c r="AA336" s="789">
        <f t="shared" si="102"/>
        <v>97.017141336108565</v>
      </c>
      <c r="AB336" s="789"/>
      <c r="AC336" s="789">
        <f t="shared" si="103"/>
        <v>4.3293333333333335</v>
      </c>
      <c r="AD336" s="789">
        <f t="shared" si="103"/>
        <v>17.673846153846153</v>
      </c>
      <c r="AE336" s="789">
        <f t="shared" si="103"/>
        <v>2.0640000000000001</v>
      </c>
      <c r="AF336" s="789">
        <f t="shared" si="103"/>
        <v>5.5871428571428572</v>
      </c>
      <c r="AG336" s="789">
        <f t="shared" si="103"/>
        <v>16.623076923076923</v>
      </c>
      <c r="AH336" s="789">
        <f t="shared" si="103"/>
        <v>-7.1466666666666674</v>
      </c>
      <c r="AI336" s="789">
        <f t="shared" si="103"/>
        <v>10.011428571428569</v>
      </c>
      <c r="AJ336" s="789">
        <f t="shared" si="103"/>
        <v>0.83999999999999986</v>
      </c>
      <c r="AK336" s="789">
        <f t="shared" si="103"/>
        <v>7.2921428571428564</v>
      </c>
      <c r="AL336" s="927">
        <f t="shared" si="103"/>
        <v>27004.009333333332</v>
      </c>
      <c r="AM336" s="789">
        <f t="shared" si="104"/>
        <v>2.1266666666666665</v>
      </c>
      <c r="AN336" s="912">
        <f t="shared" si="104"/>
        <v>0.90142857142857136</v>
      </c>
      <c r="AO336" s="789">
        <f t="shared" si="104"/>
        <v>-87.211106881450107</v>
      </c>
      <c r="AP336" s="789">
        <f t="shared" si="104"/>
        <v>9.8060344546584535</v>
      </c>
      <c r="AQ336" s="912">
        <f t="shared" si="104"/>
        <v>211.13171906275628</v>
      </c>
      <c r="AR336" s="789">
        <f t="shared" si="104"/>
        <v>2.1791440000000004</v>
      </c>
      <c r="AS336" s="789">
        <f t="shared" si="104"/>
        <v>2.3128534369333331</v>
      </c>
      <c r="AT336" s="789">
        <f t="shared" si="104"/>
        <v>2.4593509198380539</v>
      </c>
      <c r="AU336" s="789">
        <f t="shared" si="104"/>
        <v>2.6176000262731178</v>
      </c>
      <c r="AV336" s="789">
        <f t="shared" si="104"/>
        <v>2.788626093847526</v>
      </c>
      <c r="AW336" s="789">
        <f t="shared" si="105"/>
        <v>12.357574476892031</v>
      </c>
      <c r="AX336" s="912">
        <f t="shared" si="105"/>
        <v>15.908223598864774</v>
      </c>
      <c r="AY336" s="789">
        <f t="shared" si="105"/>
        <v>0.59066666666666656</v>
      </c>
      <c r="AZ336" s="789">
        <f t="shared" si="105"/>
        <v>71.13000000000001</v>
      </c>
      <c r="BA336" s="789">
        <f t="shared" si="105"/>
        <v>-13.139999999999997</v>
      </c>
      <c r="BB336" s="789">
        <f t="shared" si="105"/>
        <v>-8.5999999999999827E-2</v>
      </c>
      <c r="BC336" s="912">
        <f t="shared" si="105"/>
        <v>6.2240000000000011</v>
      </c>
      <c r="BD336" s="789"/>
      <c r="BE336" s="678">
        <f t="shared" si="106"/>
        <v>2005.0666666666666</v>
      </c>
      <c r="BF336" s="789">
        <f t="shared" si="106"/>
        <v>0.93333333333333335</v>
      </c>
      <c r="BG336" s="789">
        <f t="shared" si="106"/>
        <v>8.1923076923076916</v>
      </c>
    </row>
    <row r="337" spans="1:59" x14ac:dyDescent="0.2">
      <c r="A337" s="832" t="s">
        <v>178</v>
      </c>
      <c r="B337" s="630">
        <f t="shared" si="96"/>
        <v>6</v>
      </c>
      <c r="E337" s="801">
        <f t="shared" si="97"/>
        <v>16.166666666666668</v>
      </c>
      <c r="I337" s="909">
        <f t="shared" si="98"/>
        <v>223.82000000000002</v>
      </c>
      <c r="J337" s="789">
        <f t="shared" si="98"/>
        <v>6.1659760307682179</v>
      </c>
      <c r="K337" s="797">
        <f t="shared" si="98"/>
        <v>2.3287499999999999</v>
      </c>
      <c r="L337" s="801"/>
      <c r="M337" s="789">
        <f t="shared" si="99"/>
        <v>4.3150000000000004</v>
      </c>
      <c r="N337" s="801"/>
      <c r="O337" s="797">
        <f t="shared" si="100"/>
        <v>0.92666666666666675</v>
      </c>
      <c r="P337" s="801"/>
      <c r="Q337" s="801"/>
      <c r="R337" s="789">
        <f t="shared" si="101"/>
        <v>82.299350759100506</v>
      </c>
      <c r="S337" s="789">
        <f t="shared" si="101"/>
        <v>83.163944760695969</v>
      </c>
      <c r="T337" s="789">
        <f t="shared" si="101"/>
        <v>41.898651896465289</v>
      </c>
      <c r="U337" s="789">
        <f t="shared" si="101"/>
        <v>25.988657086862801</v>
      </c>
      <c r="V337" s="789">
        <f t="shared" si="101"/>
        <v>23.197556582263548</v>
      </c>
      <c r="W337" s="800">
        <f t="shared" si="101"/>
        <v>0.91667891615285679</v>
      </c>
      <c r="X337" s="800">
        <f t="shared" si="101"/>
        <v>9.599399449152294</v>
      </c>
      <c r="Y337" s="630"/>
      <c r="Z337" s="789">
        <f t="shared" si="102"/>
        <v>129.86457317751544</v>
      </c>
      <c r="AA337" s="789">
        <f t="shared" si="102"/>
        <v>24.980778244784396</v>
      </c>
      <c r="AB337" s="789"/>
      <c r="AC337" s="789">
        <f t="shared" si="103"/>
        <v>3.0700000000000003</v>
      </c>
      <c r="AD337" s="789">
        <f t="shared" si="103"/>
        <v>3.99</v>
      </c>
      <c r="AE337" s="789">
        <f t="shared" si="103"/>
        <v>5.6450000000000005</v>
      </c>
      <c r="AF337" s="789">
        <f t="shared" si="103"/>
        <v>4.8633333333333324</v>
      </c>
      <c r="AG337" s="789">
        <f t="shared" si="103"/>
        <v>6.1000000000000005</v>
      </c>
      <c r="AH337" s="789">
        <f t="shared" si="103"/>
        <v>-2.2500000000000004</v>
      </c>
      <c r="AI337" s="789">
        <f t="shared" si="103"/>
        <v>281.96999999999997</v>
      </c>
      <c r="AJ337" s="789">
        <f t="shared" si="103"/>
        <v>11.383333333333333</v>
      </c>
      <c r="AK337" s="789">
        <f t="shared" si="103"/>
        <v>-3.7840000000000003</v>
      </c>
      <c r="AL337" s="927">
        <f t="shared" si="103"/>
        <v>24986.666666666668</v>
      </c>
      <c r="AM337" s="789">
        <f t="shared" si="104"/>
        <v>0.33800000000000002</v>
      </c>
      <c r="AN337" s="912">
        <f t="shared" si="104"/>
        <v>0.95333333333333325</v>
      </c>
      <c r="AO337" s="789">
        <f t="shared" si="104"/>
        <v>9.7012581146364596</v>
      </c>
      <c r="AP337" s="789">
        <f t="shared" si="104"/>
        <v>32.154633117631015</v>
      </c>
      <c r="AQ337" s="912">
        <f t="shared" si="104"/>
        <v>131.96732112723106</v>
      </c>
      <c r="AR337" s="789">
        <f t="shared" si="104"/>
        <v>4.58521</v>
      </c>
      <c r="AS337" s="789">
        <f t="shared" si="104"/>
        <v>5.0178756830000006</v>
      </c>
      <c r="AT337" s="789">
        <f t="shared" si="104"/>
        <v>5.1231672458258339</v>
      </c>
      <c r="AU337" s="789">
        <f t="shared" si="104"/>
        <v>5.2311577187234697</v>
      </c>
      <c r="AV337" s="789">
        <f t="shared" si="104"/>
        <v>5.3419232526297096</v>
      </c>
      <c r="AW337" s="789">
        <f t="shared" si="105"/>
        <v>25.299333900179018</v>
      </c>
      <c r="AX337" s="912">
        <f t="shared" si="105"/>
        <v>35.124601374414674</v>
      </c>
      <c r="AY337" s="789">
        <f t="shared" si="105"/>
        <v>1.8216666666666665</v>
      </c>
      <c r="AZ337" s="789">
        <f t="shared" si="105"/>
        <v>191.17666666666665</v>
      </c>
      <c r="BA337" s="789">
        <f t="shared" si="105"/>
        <v>-16.603333333333335</v>
      </c>
      <c r="BB337" s="789">
        <f t="shared" si="105"/>
        <v>12.328333333333333</v>
      </c>
      <c r="BC337" s="912">
        <f t="shared" si="105"/>
        <v>33.978333333333332</v>
      </c>
      <c r="BD337" s="789"/>
      <c r="BE337" s="678">
        <f t="shared" si="106"/>
        <v>2004.6666666666667</v>
      </c>
      <c r="BF337" s="789">
        <f t="shared" si="106"/>
        <v>1</v>
      </c>
      <c r="BG337" s="789">
        <f t="shared" si="106"/>
        <v>5.7500000000000009</v>
      </c>
    </row>
    <row r="338" spans="1:59" x14ac:dyDescent="0.2">
      <c r="A338" s="832" t="s">
        <v>108</v>
      </c>
      <c r="B338" s="630">
        <f t="shared" si="96"/>
        <v>112</v>
      </c>
      <c r="E338" s="801">
        <f t="shared" si="97"/>
        <v>13.026785714285714</v>
      </c>
      <c r="I338" s="909">
        <f t="shared" si="98"/>
        <v>80.330803571428532</v>
      </c>
      <c r="J338" s="789">
        <f t="shared" si="98"/>
        <v>2.9373481350991253</v>
      </c>
      <c r="K338" s="797">
        <f t="shared" si="98"/>
        <v>0.50607589285714283</v>
      </c>
      <c r="L338" s="801"/>
      <c r="M338" s="789">
        <f t="shared" si="99"/>
        <v>1.8439464285714287</v>
      </c>
      <c r="N338" s="801"/>
      <c r="O338" s="797">
        <f t="shared" si="100"/>
        <v>0.46673193027210863</v>
      </c>
      <c r="P338" s="801"/>
      <c r="Q338" s="801"/>
      <c r="R338" s="789">
        <f t="shared" si="101"/>
        <v>7.8721190025951513</v>
      </c>
      <c r="S338" s="789">
        <f t="shared" si="101"/>
        <v>6.6416632288080342</v>
      </c>
      <c r="T338" s="789">
        <f t="shared" si="101"/>
        <v>10.780723124718621</v>
      </c>
      <c r="U338" s="789">
        <f t="shared" si="101"/>
        <v>10.328001608894871</v>
      </c>
      <c r="V338" s="789">
        <f t="shared" si="101"/>
        <v>15.195175088155452</v>
      </c>
      <c r="W338" s="800">
        <f t="shared" si="101"/>
        <v>0.80708192672068002</v>
      </c>
      <c r="X338" s="800">
        <f t="shared" si="101"/>
        <v>1.4255880095076725</v>
      </c>
      <c r="Y338" s="630"/>
      <c r="Z338" s="789">
        <f t="shared" si="102"/>
        <v>47.524867229101368</v>
      </c>
      <c r="AA338" s="789">
        <f t="shared" si="102"/>
        <v>18.134841931992995</v>
      </c>
      <c r="AB338" s="789"/>
      <c r="AC338" s="789">
        <f t="shared" si="103"/>
        <v>4.4414285714285713</v>
      </c>
      <c r="AD338" s="789">
        <f t="shared" si="103"/>
        <v>3.2670000000000008</v>
      </c>
      <c r="AE338" s="789">
        <f t="shared" si="103"/>
        <v>4.2827551020408166</v>
      </c>
      <c r="AF338" s="789">
        <f t="shared" si="103"/>
        <v>2.4528571428571424</v>
      </c>
      <c r="AG338" s="789">
        <f t="shared" si="103"/>
        <v>12.801041666666672</v>
      </c>
      <c r="AH338" s="789">
        <f t="shared" si="103"/>
        <v>24.102040816326522</v>
      </c>
      <c r="AI338" s="789">
        <f t="shared" si="103"/>
        <v>4.8340909090909081</v>
      </c>
      <c r="AJ338" s="789">
        <f t="shared" si="103"/>
        <v>9.7322680412371145</v>
      </c>
      <c r="AK338" s="789">
        <f t="shared" si="103"/>
        <v>7.5487804878048799</v>
      </c>
      <c r="AL338" s="927">
        <f t="shared" si="103"/>
        <v>17899.285000000003</v>
      </c>
      <c r="AM338" s="789">
        <f t="shared" si="104"/>
        <v>3.1171428571428579</v>
      </c>
      <c r="AN338" s="912">
        <f t="shared" si="104"/>
        <v>0.94649484536082473</v>
      </c>
      <c r="AO338" s="789">
        <f t="shared" si="104"/>
        <v>-4.3110018895534008</v>
      </c>
      <c r="AP338" s="789">
        <f t="shared" si="104"/>
        <v>13.265349743994003</v>
      </c>
      <c r="AQ338" s="912">
        <f t="shared" si="104"/>
        <v>29.864458393735259</v>
      </c>
      <c r="AR338" s="789">
        <f t="shared" si="104"/>
        <v>1.8493910884353737</v>
      </c>
      <c r="AS338" s="789">
        <f t="shared" si="104"/>
        <v>1.958790224642007</v>
      </c>
      <c r="AT338" s="789">
        <f t="shared" si="104"/>
        <v>2.076545855020107</v>
      </c>
      <c r="AU338" s="789">
        <f t="shared" si="104"/>
        <v>2.2035976896668212</v>
      </c>
      <c r="AV338" s="789">
        <f t="shared" si="104"/>
        <v>2.3407686135481258</v>
      </c>
      <c r="AW338" s="789">
        <f t="shared" si="105"/>
        <v>10.429093471312438</v>
      </c>
      <c r="AX338" s="912">
        <f t="shared" si="105"/>
        <v>16.563366397391388</v>
      </c>
      <c r="AY338" s="789">
        <f t="shared" si="105"/>
        <v>1.0617525773195871</v>
      </c>
      <c r="AZ338" s="789">
        <f t="shared" si="105"/>
        <v>106.3212244897959</v>
      </c>
      <c r="BA338" s="789">
        <f t="shared" si="105"/>
        <v>-8.9107142857142847</v>
      </c>
      <c r="BB338" s="789">
        <f t="shared" si="105"/>
        <v>5.5240816326530604</v>
      </c>
      <c r="BC338" s="912">
        <f t="shared" si="105"/>
        <v>23.390816326530619</v>
      </c>
      <c r="BD338" s="789"/>
      <c r="BE338" s="678">
        <f t="shared" si="106"/>
        <v>2008.4821428571429</v>
      </c>
      <c r="BF338" s="789">
        <f t="shared" si="106"/>
        <v>0.4107142857142857</v>
      </c>
      <c r="BG338" s="789">
        <f t="shared" si="106"/>
        <v>2.3322916666666655</v>
      </c>
    </row>
    <row r="339" spans="1:59" x14ac:dyDescent="0.2">
      <c r="A339" s="832" t="s">
        <v>153</v>
      </c>
      <c r="B339" s="630">
        <f t="shared" si="96"/>
        <v>21</v>
      </c>
      <c r="E339" s="801">
        <f t="shared" si="97"/>
        <v>13.571428571428571</v>
      </c>
      <c r="I339" s="909">
        <f t="shared" si="98"/>
        <v>173.6495238095238</v>
      </c>
      <c r="J339" s="789">
        <f t="shared" si="98"/>
        <v>1.8371085061573598</v>
      </c>
      <c r="K339" s="797">
        <f t="shared" si="98"/>
        <v>0.59273333333333333</v>
      </c>
      <c r="L339" s="801"/>
      <c r="M339" s="789">
        <f t="shared" si="99"/>
        <v>2.3709333333333333</v>
      </c>
      <c r="N339" s="801"/>
      <c r="O339" s="797">
        <f t="shared" si="100"/>
        <v>0.54029047619047621</v>
      </c>
      <c r="P339" s="801"/>
      <c r="Q339" s="801"/>
      <c r="R339" s="789">
        <f t="shared" si="101"/>
        <v>7.9391311227409904</v>
      </c>
      <c r="S339" s="789">
        <f t="shared" si="101"/>
        <v>8.5317991442656336</v>
      </c>
      <c r="T339" s="789">
        <f t="shared" si="101"/>
        <v>9.4548096336782077</v>
      </c>
      <c r="U339" s="789">
        <f t="shared" si="101"/>
        <v>9.8107561904194753</v>
      </c>
      <c r="V339" s="789">
        <f t="shared" si="101"/>
        <v>11.2494937558491</v>
      </c>
      <c r="W339" s="800">
        <f t="shared" si="101"/>
        <v>0.83035189641395668</v>
      </c>
      <c r="X339" s="800">
        <f t="shared" si="101"/>
        <v>0.97920454193070749</v>
      </c>
      <c r="Y339" s="630"/>
      <c r="Z339" s="789">
        <f t="shared" si="102"/>
        <v>41.224946011137689</v>
      </c>
      <c r="AA339" s="789">
        <f t="shared" si="102"/>
        <v>26.426350011072607</v>
      </c>
      <c r="AB339" s="789"/>
      <c r="AC339" s="789">
        <f t="shared" si="103"/>
        <v>4.7933333333333339</v>
      </c>
      <c r="AD339" s="789">
        <f t="shared" si="103"/>
        <v>2.7800000000000002</v>
      </c>
      <c r="AE339" s="789">
        <f t="shared" si="103"/>
        <v>3.1176190476190468</v>
      </c>
      <c r="AF339" s="789">
        <f t="shared" si="103"/>
        <v>4.9478947368421045</v>
      </c>
      <c r="AG339" s="789">
        <f t="shared" si="103"/>
        <v>4.3699999999999992</v>
      </c>
      <c r="AH339" s="789">
        <f t="shared" si="103"/>
        <v>-43.850000000000009</v>
      </c>
      <c r="AI339" s="789">
        <f t="shared" si="103"/>
        <v>6.1550000000000011</v>
      </c>
      <c r="AJ339" s="789">
        <f t="shared" si="103"/>
        <v>8.2485714285714256</v>
      </c>
      <c r="AK339" s="789">
        <f t="shared" si="103"/>
        <v>9.5522222222222215</v>
      </c>
      <c r="AL339" s="927">
        <f t="shared" si="103"/>
        <v>59690.445238095228</v>
      </c>
      <c r="AM339" s="789">
        <f t="shared" si="104"/>
        <v>1.200952380952381</v>
      </c>
      <c r="AN339" s="912">
        <f t="shared" si="104"/>
        <v>0.80999999999999994</v>
      </c>
      <c r="AO339" s="789">
        <f t="shared" si="104"/>
        <v>-14.47773234849006</v>
      </c>
      <c r="AP339" s="789">
        <f t="shared" si="104"/>
        <v>11.647864696576836</v>
      </c>
      <c r="AQ339" s="912">
        <f t="shared" si="104"/>
        <v>134.36176980311944</v>
      </c>
      <c r="AR339" s="789">
        <f t="shared" si="104"/>
        <v>2.339409523809524</v>
      </c>
      <c r="AS339" s="789">
        <f t="shared" si="104"/>
        <v>2.4960051000952381</v>
      </c>
      <c r="AT339" s="789">
        <f t="shared" si="104"/>
        <v>2.6795341637619718</v>
      </c>
      <c r="AU339" s="789">
        <f t="shared" si="104"/>
        <v>2.8787930405655899</v>
      </c>
      <c r="AV339" s="789">
        <f t="shared" si="104"/>
        <v>3.0952312506006958</v>
      </c>
      <c r="AW339" s="789">
        <f t="shared" si="105"/>
        <v>13.488973078833023</v>
      </c>
      <c r="AX339" s="912">
        <f t="shared" si="105"/>
        <v>10.479345785050723</v>
      </c>
      <c r="AY339" s="789">
        <f t="shared" si="105"/>
        <v>0.71619047619047616</v>
      </c>
      <c r="AZ339" s="789">
        <f t="shared" si="105"/>
        <v>58.42285714285714</v>
      </c>
      <c r="BA339" s="789">
        <f t="shared" si="105"/>
        <v>-14.685238095238091</v>
      </c>
      <c r="BB339" s="789">
        <f t="shared" si="105"/>
        <v>-2.9380952380952379</v>
      </c>
      <c r="BC339" s="912">
        <f t="shared" si="105"/>
        <v>3.4147619047619044</v>
      </c>
      <c r="BD339" s="789"/>
      <c r="BE339" s="678">
        <f t="shared" si="106"/>
        <v>2008.047619047619</v>
      </c>
      <c r="BF339" s="789">
        <f t="shared" si="106"/>
        <v>0.47619047619047616</v>
      </c>
      <c r="BG339" s="789">
        <f t="shared" si="106"/>
        <v>6.16</v>
      </c>
    </row>
    <row r="340" spans="1:59" x14ac:dyDescent="0.2">
      <c r="A340" s="832" t="s">
        <v>112</v>
      </c>
      <c r="B340" s="630">
        <f t="shared" si="96"/>
        <v>45</v>
      </c>
      <c r="E340" s="801">
        <f t="shared" si="97"/>
        <v>14.466666666666667</v>
      </c>
      <c r="I340" s="909">
        <f t="shared" si="98"/>
        <v>120.66955555555558</v>
      </c>
      <c r="J340" s="789">
        <f t="shared" si="98"/>
        <v>1.8867910870585178</v>
      </c>
      <c r="K340" s="797">
        <f t="shared" si="98"/>
        <v>0.55836111111111097</v>
      </c>
      <c r="L340" s="801"/>
      <c r="M340" s="789">
        <f t="shared" si="99"/>
        <v>2.1778888888888881</v>
      </c>
      <c r="N340" s="801"/>
      <c r="O340" s="797">
        <f t="shared" si="100"/>
        <v>0.51557777777777791</v>
      </c>
      <c r="P340" s="801"/>
      <c r="Q340" s="801"/>
      <c r="R340" s="789">
        <f t="shared" si="101"/>
        <v>8.4473226790936593</v>
      </c>
      <c r="S340" s="789">
        <f t="shared" si="101"/>
        <v>7.9140126084714213</v>
      </c>
      <c r="T340" s="789">
        <f t="shared" si="101"/>
        <v>10.755235484685358</v>
      </c>
      <c r="U340" s="789">
        <f t="shared" si="101"/>
        <v>10.156709901184527</v>
      </c>
      <c r="V340" s="789">
        <f t="shared" si="101"/>
        <v>12.322893590890999</v>
      </c>
      <c r="W340" s="800">
        <f t="shared" si="101"/>
        <v>0.84303658157581485</v>
      </c>
      <c r="X340" s="800">
        <f t="shared" si="101"/>
        <v>4.3577474313512736</v>
      </c>
      <c r="Y340" s="630"/>
      <c r="Z340" s="789">
        <f t="shared" si="102"/>
        <v>75.950311522560725</v>
      </c>
      <c r="AA340" s="789">
        <f t="shared" si="102"/>
        <v>42.208763273742981</v>
      </c>
      <c r="AB340" s="789"/>
      <c r="AC340" s="789">
        <f t="shared" si="103"/>
        <v>4.1302222222222209</v>
      </c>
      <c r="AD340" s="789">
        <f t="shared" si="103"/>
        <v>5.7430000000000003</v>
      </c>
      <c r="AE340" s="789">
        <f t="shared" si="103"/>
        <v>2.6737777777777785</v>
      </c>
      <c r="AF340" s="789">
        <f t="shared" si="103"/>
        <v>7.3834090909090895</v>
      </c>
      <c r="AG340" s="789">
        <f t="shared" si="103"/>
        <v>26.393023255813951</v>
      </c>
      <c r="AH340" s="789">
        <f t="shared" si="103"/>
        <v>-7.9088888888888897</v>
      </c>
      <c r="AI340" s="789">
        <f t="shared" si="103"/>
        <v>16.956666666666671</v>
      </c>
      <c r="AJ340" s="789">
        <f t="shared" si="103"/>
        <v>7.3533333333333344</v>
      </c>
      <c r="AK340" s="789">
        <f t="shared" si="103"/>
        <v>10.911818181818184</v>
      </c>
      <c r="AL340" s="927">
        <f t="shared" si="103"/>
        <v>24805.56422222222</v>
      </c>
      <c r="AM340" s="789">
        <f t="shared" si="104"/>
        <v>1.6211363636363634</v>
      </c>
      <c r="AN340" s="912">
        <f t="shared" si="104"/>
        <v>1.1297727272727272</v>
      </c>
      <c r="AO340" s="789">
        <f t="shared" si="104"/>
        <v>-29.920045022069171</v>
      </c>
      <c r="AP340" s="789">
        <f t="shared" si="104"/>
        <v>12.043500988243045</v>
      </c>
      <c r="AQ340" s="912">
        <f t="shared" si="104"/>
        <v>215.96262080311746</v>
      </c>
      <c r="AR340" s="789">
        <f t="shared" si="104"/>
        <v>2.1775346666666668</v>
      </c>
      <c r="AS340" s="789">
        <f t="shared" si="104"/>
        <v>2.3680674152777774</v>
      </c>
      <c r="AT340" s="789">
        <f t="shared" si="104"/>
        <v>2.5637174522141115</v>
      </c>
      <c r="AU340" s="789">
        <f t="shared" si="104"/>
        <v>2.7766393848227717</v>
      </c>
      <c r="AV340" s="789">
        <f t="shared" si="104"/>
        <v>3.0084199695309399</v>
      </c>
      <c r="AW340" s="789">
        <f t="shared" si="105"/>
        <v>12.894378888512263</v>
      </c>
      <c r="AX340" s="912">
        <f t="shared" si="105"/>
        <v>11.236119588470398</v>
      </c>
      <c r="AY340" s="789">
        <f t="shared" si="105"/>
        <v>1.1297777777777784</v>
      </c>
      <c r="AZ340" s="789">
        <f t="shared" si="105"/>
        <v>109.33911111111108</v>
      </c>
      <c r="BA340" s="789">
        <f t="shared" si="105"/>
        <v>-8.6484444444444417</v>
      </c>
      <c r="BB340" s="789">
        <f t="shared" si="105"/>
        <v>2.5722222222222224</v>
      </c>
      <c r="BC340" s="912">
        <f t="shared" si="105"/>
        <v>16.920666666666666</v>
      </c>
      <c r="BD340" s="789"/>
      <c r="BE340" s="678">
        <f t="shared" si="106"/>
        <v>2007.1111111111111</v>
      </c>
      <c r="BF340" s="789">
        <f t="shared" si="106"/>
        <v>0.6</v>
      </c>
      <c r="BG340" s="789">
        <f t="shared" si="106"/>
        <v>6.7069767441860462</v>
      </c>
    </row>
    <row r="341" spans="1:59" x14ac:dyDescent="0.2">
      <c r="A341" s="832" t="s">
        <v>4127</v>
      </c>
      <c r="B341" s="630">
        <f t="shared" si="96"/>
        <v>23</v>
      </c>
      <c r="E341" s="801">
        <f t="shared" si="97"/>
        <v>13.565217391304348</v>
      </c>
      <c r="I341" s="909">
        <f t="shared" si="98"/>
        <v>174.34130434782611</v>
      </c>
      <c r="J341" s="789">
        <f t="shared" si="98"/>
        <v>1.7183524765671194</v>
      </c>
      <c r="K341" s="797">
        <f t="shared" si="98"/>
        <v>0.64560000000000017</v>
      </c>
      <c r="L341" s="801"/>
      <c r="M341" s="789">
        <f t="shared" si="99"/>
        <v>2.5824000000000007</v>
      </c>
      <c r="N341" s="801"/>
      <c r="O341" s="797">
        <f t="shared" si="100"/>
        <v>0.58835652173913033</v>
      </c>
      <c r="P341" s="801"/>
      <c r="Q341" s="801"/>
      <c r="R341" s="789">
        <f t="shared" si="101"/>
        <v>9.7174528458806719</v>
      </c>
      <c r="S341" s="789">
        <f t="shared" si="101"/>
        <v>10.602638212058773</v>
      </c>
      <c r="T341" s="789">
        <f t="shared" si="101"/>
        <v>13.624239233599052</v>
      </c>
      <c r="U341" s="789">
        <f t="shared" si="101"/>
        <v>14.182465155591819</v>
      </c>
      <c r="V341" s="789">
        <f t="shared" si="101"/>
        <v>19.236169279546814</v>
      </c>
      <c r="W341" s="800">
        <f t="shared" si="101"/>
        <v>0.76142872670889039</v>
      </c>
      <c r="X341" s="800">
        <f t="shared" si="101"/>
        <v>1.589021911793923</v>
      </c>
      <c r="Y341" s="630"/>
      <c r="Z341" s="789">
        <f t="shared" si="102"/>
        <v>64.46171066479674</v>
      </c>
      <c r="AA341" s="789">
        <f t="shared" si="102"/>
        <v>40.547287688816539</v>
      </c>
      <c r="AB341" s="789"/>
      <c r="AC341" s="789">
        <f t="shared" si="103"/>
        <v>4.5452173913043472</v>
      </c>
      <c r="AD341" s="789">
        <f t="shared" si="103"/>
        <v>4.5068181818181827</v>
      </c>
      <c r="AE341" s="789">
        <f t="shared" si="103"/>
        <v>7.4873913043478266</v>
      </c>
      <c r="AF341" s="789">
        <f t="shared" si="103"/>
        <v>12.822857142857144</v>
      </c>
      <c r="AG341" s="789">
        <f t="shared" si="103"/>
        <v>24.913636363636364</v>
      </c>
      <c r="AH341" s="789">
        <f t="shared" si="103"/>
        <v>2.9304347826086947</v>
      </c>
      <c r="AI341" s="789">
        <f t="shared" si="103"/>
        <v>12.292727272727273</v>
      </c>
      <c r="AJ341" s="789">
        <f t="shared" si="103"/>
        <v>11.026086956521739</v>
      </c>
      <c r="AK341" s="789">
        <f t="shared" si="103"/>
        <v>11.008181818181818</v>
      </c>
      <c r="AL341" s="927">
        <f t="shared" si="103"/>
        <v>176913.95913043479</v>
      </c>
      <c r="AM341" s="789">
        <f t="shared" si="104"/>
        <v>3.2573913043478258</v>
      </c>
      <c r="AN341" s="912">
        <f t="shared" si="104"/>
        <v>1.3719047619047617</v>
      </c>
      <c r="AO341" s="789">
        <f t="shared" si="104"/>
        <v>-24.646470056657613</v>
      </c>
      <c r="AP341" s="789">
        <f t="shared" si="104"/>
        <v>15.900817632158942</v>
      </c>
      <c r="AQ341" s="912">
        <f t="shared" si="104"/>
        <v>338.34614544282385</v>
      </c>
      <c r="AR341" s="789">
        <f t="shared" si="104"/>
        <v>2.5357120869565217</v>
      </c>
      <c r="AS341" s="789">
        <f t="shared" si="104"/>
        <v>2.746853485043478</v>
      </c>
      <c r="AT341" s="789">
        <f t="shared" si="104"/>
        <v>2.9887181139347829</v>
      </c>
      <c r="AU341" s="789">
        <f t="shared" si="104"/>
        <v>3.2527938951148543</v>
      </c>
      <c r="AV341" s="789">
        <f t="shared" si="104"/>
        <v>3.5411705407108021</v>
      </c>
      <c r="AW341" s="789">
        <f t="shared" si="105"/>
        <v>15.065248121760437</v>
      </c>
      <c r="AX341" s="912">
        <f t="shared" si="105"/>
        <v>9.9476060521009426</v>
      </c>
      <c r="AY341" s="789">
        <f t="shared" si="105"/>
        <v>1.0417391304347827</v>
      </c>
      <c r="AZ341" s="789">
        <f t="shared" si="105"/>
        <v>98.161739130434768</v>
      </c>
      <c r="BA341" s="789">
        <f t="shared" si="105"/>
        <v>-8.2534782608695654</v>
      </c>
      <c r="BB341" s="789">
        <f t="shared" si="105"/>
        <v>0.94869565217391316</v>
      </c>
      <c r="BC341" s="912">
        <f t="shared" si="105"/>
        <v>15.358260869565216</v>
      </c>
      <c r="BD341" s="789"/>
      <c r="BE341" s="678">
        <f t="shared" si="106"/>
        <v>2007.9565217391305</v>
      </c>
      <c r="BF341" s="789">
        <f t="shared" si="106"/>
        <v>0.43478260869565216</v>
      </c>
      <c r="BG341" s="789">
        <f t="shared" si="106"/>
        <v>11.595454545454546</v>
      </c>
    </row>
    <row r="342" spans="1:59" x14ac:dyDescent="0.2">
      <c r="A342" s="832" t="s">
        <v>123</v>
      </c>
      <c r="B342" s="630">
        <f t="shared" si="96"/>
        <v>23</v>
      </c>
      <c r="E342" s="801">
        <f t="shared" si="97"/>
        <v>12.913043478260869</v>
      </c>
      <c r="I342" s="909">
        <f t="shared" si="98"/>
        <v>118.01130434782608</v>
      </c>
      <c r="J342" s="789">
        <f t="shared" si="98"/>
        <v>1.9297512498172653</v>
      </c>
      <c r="K342" s="797">
        <f t="shared" si="98"/>
        <v>0.53467391304347822</v>
      </c>
      <c r="L342" s="801"/>
      <c r="M342" s="789">
        <f t="shared" si="99"/>
        <v>2.0630434782608695</v>
      </c>
      <c r="N342" s="801"/>
      <c r="O342" s="797">
        <f t="shared" si="100"/>
        <v>0.50163043478260849</v>
      </c>
      <c r="P342" s="801"/>
      <c r="Q342" s="801"/>
      <c r="R342" s="789">
        <f t="shared" si="101"/>
        <v>6.5338413083375455</v>
      </c>
      <c r="S342" s="789">
        <f t="shared" si="101"/>
        <v>5.5301504885240398</v>
      </c>
      <c r="T342" s="789">
        <f t="shared" si="101"/>
        <v>8.0980683698177156</v>
      </c>
      <c r="U342" s="789">
        <f t="shared" si="101"/>
        <v>8.5382243075232278</v>
      </c>
      <c r="V342" s="789">
        <f t="shared" si="101"/>
        <v>13.80723195636717</v>
      </c>
      <c r="W342" s="800">
        <f t="shared" si="101"/>
        <v>0.66688618221322826</v>
      </c>
      <c r="X342" s="800">
        <f t="shared" si="101"/>
        <v>1.5598717925720436</v>
      </c>
      <c r="Y342" s="630"/>
      <c r="Z342" s="789">
        <f t="shared" si="102"/>
        <v>87.372681441565788</v>
      </c>
      <c r="AA342" s="789">
        <f t="shared" si="102"/>
        <v>70.653197058998529</v>
      </c>
      <c r="AB342" s="789"/>
      <c r="AC342" s="789">
        <f t="shared" si="103"/>
        <v>4.3413043478260871</v>
      </c>
      <c r="AD342" s="789">
        <f t="shared" si="103"/>
        <v>8.3844444444444441</v>
      </c>
      <c r="AE342" s="789">
        <f t="shared" si="103"/>
        <v>3.4039130434782612</v>
      </c>
      <c r="AF342" s="789">
        <f t="shared" si="103"/>
        <v>4.1217391304347828</v>
      </c>
      <c r="AG342" s="789">
        <f t="shared" si="103"/>
        <v>20.261904761904763</v>
      </c>
      <c r="AH342" s="789">
        <f t="shared" si="103"/>
        <v>-2.0739130434782602</v>
      </c>
      <c r="AI342" s="789">
        <f t="shared" si="103"/>
        <v>12.450454545454544</v>
      </c>
      <c r="AJ342" s="789">
        <f t="shared" si="103"/>
        <v>6.3413043478260871</v>
      </c>
      <c r="AK342" s="789">
        <f t="shared" si="103"/>
        <v>9.2377272727272715</v>
      </c>
      <c r="AL342" s="927">
        <f t="shared" si="103"/>
        <v>10222.639565217391</v>
      </c>
      <c r="AM342" s="789">
        <f t="shared" si="104"/>
        <v>3.3113043478260873</v>
      </c>
      <c r="AN342" s="912">
        <f t="shared" si="104"/>
        <v>0.95318181818181813</v>
      </c>
      <c r="AO342" s="789">
        <f t="shared" si="104"/>
        <v>-60.254306420130042</v>
      </c>
      <c r="AP342" s="789">
        <f t="shared" si="104"/>
        <v>10.467975557340496</v>
      </c>
      <c r="AQ342" s="912">
        <f t="shared" si="104"/>
        <v>173.42691029714825</v>
      </c>
      <c r="AR342" s="789">
        <f t="shared" si="104"/>
        <v>2.0858700000000003</v>
      </c>
      <c r="AS342" s="789">
        <f t="shared" si="104"/>
        <v>2.2282887704347822</v>
      </c>
      <c r="AT342" s="789">
        <f t="shared" si="104"/>
        <v>2.3685767906954784</v>
      </c>
      <c r="AU342" s="789">
        <f t="shared" si="104"/>
        <v>2.5202551816267871</v>
      </c>
      <c r="AV342" s="789">
        <f t="shared" si="104"/>
        <v>2.6843353782362964</v>
      </c>
      <c r="AW342" s="789">
        <f t="shared" si="105"/>
        <v>11.887326120993345</v>
      </c>
      <c r="AX342" s="912">
        <f t="shared" si="105"/>
        <v>10.987679719812297</v>
      </c>
      <c r="AY342" s="789">
        <f t="shared" si="105"/>
        <v>1.1554545454545453</v>
      </c>
      <c r="AZ342" s="789">
        <f t="shared" si="105"/>
        <v>133.60260869565218</v>
      </c>
      <c r="BA342" s="789">
        <f t="shared" si="105"/>
        <v>-9.35</v>
      </c>
      <c r="BB342" s="789">
        <f t="shared" si="105"/>
        <v>3.6082608695652172</v>
      </c>
      <c r="BC342" s="912">
        <f t="shared" si="105"/>
        <v>20.156956521739129</v>
      </c>
      <c r="BD342" s="789"/>
      <c r="BE342" s="678">
        <f t="shared" si="106"/>
        <v>2008.608695652174</v>
      </c>
      <c r="BF342" s="789">
        <f t="shared" si="106"/>
        <v>0.39130434782608697</v>
      </c>
      <c r="BG342" s="789">
        <f t="shared" si="106"/>
        <v>6.60952380952381</v>
      </c>
    </row>
    <row r="343" spans="1:59" x14ac:dyDescent="0.2">
      <c r="A343" s="832" t="s">
        <v>4254</v>
      </c>
      <c r="B343" s="630">
        <f t="shared" si="96"/>
        <v>20</v>
      </c>
      <c r="E343" s="801">
        <f t="shared" si="97"/>
        <v>12.6</v>
      </c>
      <c r="I343" s="909">
        <f t="shared" si="98"/>
        <v>79.720499999999987</v>
      </c>
      <c r="J343" s="789">
        <f t="shared" si="98"/>
        <v>4.1206627723615386</v>
      </c>
      <c r="K343" s="797">
        <f t="shared" si="98"/>
        <v>0.68343166666666666</v>
      </c>
      <c r="L343" s="801"/>
      <c r="M343" s="789">
        <f t="shared" si="99"/>
        <v>2.9033800000000003</v>
      </c>
      <c r="N343" s="801"/>
      <c r="O343" s="797">
        <f t="shared" si="100"/>
        <v>0.65743750000000012</v>
      </c>
      <c r="P343" s="801"/>
      <c r="Q343" s="801"/>
      <c r="R343" s="789">
        <f t="shared" si="101"/>
        <v>4.3440584429355749</v>
      </c>
      <c r="S343" s="789">
        <f t="shared" si="101"/>
        <v>5.2284830110784197</v>
      </c>
      <c r="T343" s="789">
        <f t="shared" si="101"/>
        <v>6.3170340546355259</v>
      </c>
      <c r="U343" s="789">
        <f t="shared" si="101"/>
        <v>8.6152791091456145</v>
      </c>
      <c r="V343" s="789">
        <f t="shared" si="101"/>
        <v>13.951532214573012</v>
      </c>
      <c r="W343" s="800">
        <f t="shared" si="101"/>
        <v>0.570273377301586</v>
      </c>
      <c r="X343" s="800">
        <f t="shared" si="101"/>
        <v>0.58263661881114526</v>
      </c>
      <c r="Y343" s="630"/>
      <c r="Z343" s="789">
        <f t="shared" si="102"/>
        <v>221.53961479150013</v>
      </c>
      <c r="AA343" s="789">
        <f t="shared" si="102"/>
        <v>56.373796739822502</v>
      </c>
      <c r="AB343" s="789"/>
      <c r="AC343" s="789">
        <f t="shared" si="103"/>
        <v>1.8325000000000002</v>
      </c>
      <c r="AD343" s="789">
        <f t="shared" si="103"/>
        <v>34.706000000000003</v>
      </c>
      <c r="AE343" s="789">
        <f t="shared" si="103"/>
        <v>9.6860000000000017</v>
      </c>
      <c r="AF343" s="789">
        <f t="shared" si="103"/>
        <v>8.9468421052631584</v>
      </c>
      <c r="AG343" s="789">
        <f t="shared" si="103"/>
        <v>14.405263157894737</v>
      </c>
      <c r="AH343" s="789">
        <f t="shared" si="103"/>
        <v>41.695000000000007</v>
      </c>
      <c r="AI343" s="789">
        <f t="shared" si="103"/>
        <v>88.628</v>
      </c>
      <c r="AJ343" s="789">
        <f t="shared" si="103"/>
        <v>15.147368421052633</v>
      </c>
      <c r="AK343" s="789">
        <f t="shared" si="103"/>
        <v>7.6887500000000006</v>
      </c>
      <c r="AL343" s="927">
        <f t="shared" si="103"/>
        <v>15121</v>
      </c>
      <c r="AM343" s="789">
        <f t="shared" si="104"/>
        <v>1.1990000000000001</v>
      </c>
      <c r="AN343" s="912">
        <f t="shared" si="104"/>
        <v>3.3480000000000003</v>
      </c>
      <c r="AO343" s="789">
        <f t="shared" si="104"/>
        <v>-43.547154188537725</v>
      </c>
      <c r="AP343" s="789">
        <f t="shared" si="104"/>
        <v>12.735941881507149</v>
      </c>
      <c r="AQ343" s="912">
        <f t="shared" si="104"/>
        <v>269.38878759589335</v>
      </c>
      <c r="AR343" s="789">
        <f t="shared" si="104"/>
        <v>2.9797133750000002</v>
      </c>
      <c r="AS343" s="789">
        <f t="shared" si="104"/>
        <v>3.1978311553750007</v>
      </c>
      <c r="AT343" s="789">
        <f t="shared" si="104"/>
        <v>3.3721388045145004</v>
      </c>
      <c r="AU343" s="789">
        <f t="shared" si="104"/>
        <v>3.5605420901098626</v>
      </c>
      <c r="AV343" s="789">
        <f t="shared" si="104"/>
        <v>3.7643078925498479</v>
      </c>
      <c r="AW343" s="789">
        <f t="shared" si="105"/>
        <v>16.874533317549211</v>
      </c>
      <c r="AX343" s="912">
        <f t="shared" si="105"/>
        <v>24.277258543898736</v>
      </c>
      <c r="AY343" s="789">
        <f t="shared" si="105"/>
        <v>0.69210526315789467</v>
      </c>
      <c r="AZ343" s="789">
        <f t="shared" si="105"/>
        <v>64.506999999999991</v>
      </c>
      <c r="BA343" s="789">
        <f t="shared" si="105"/>
        <v>-14.661999999999997</v>
      </c>
      <c r="BB343" s="789">
        <f t="shared" si="105"/>
        <v>2.7315000000000009</v>
      </c>
      <c r="BC343" s="912">
        <f t="shared" si="105"/>
        <v>7.9389999999999983</v>
      </c>
      <c r="BD343" s="789"/>
      <c r="BE343" s="678">
        <f t="shared" si="106"/>
        <v>2008.9</v>
      </c>
      <c r="BF343" s="789">
        <f t="shared" si="106"/>
        <v>0.3</v>
      </c>
      <c r="BG343" s="789">
        <f t="shared" si="106"/>
        <v>3.2526315789473692</v>
      </c>
    </row>
    <row r="344" spans="1:59" x14ac:dyDescent="0.2">
      <c r="A344" s="832" t="s">
        <v>131</v>
      </c>
      <c r="B344" s="630">
        <f t="shared" si="96"/>
        <v>32</v>
      </c>
      <c r="E344" s="801">
        <f t="shared" si="97"/>
        <v>15.625</v>
      </c>
      <c r="I344" s="909">
        <f t="shared" si="98"/>
        <v>58.135312499999998</v>
      </c>
      <c r="J344" s="789">
        <f t="shared" si="98"/>
        <v>3.6928646172062827</v>
      </c>
      <c r="K344" s="797">
        <f t="shared" si="98"/>
        <v>0.50724218750000005</v>
      </c>
      <c r="L344" s="801"/>
      <c r="M344" s="789">
        <f t="shared" si="99"/>
        <v>2.0289687500000002</v>
      </c>
      <c r="N344" s="801"/>
      <c r="O344" s="797">
        <f t="shared" si="100"/>
        <v>0.48207291666666663</v>
      </c>
      <c r="P344" s="801"/>
      <c r="Q344" s="801"/>
      <c r="R344" s="789">
        <f t="shared" si="101"/>
        <v>5.2701059781905677</v>
      </c>
      <c r="S344" s="789">
        <f t="shared" si="101"/>
        <v>5.6267486241286573</v>
      </c>
      <c r="T344" s="789">
        <f t="shared" si="101"/>
        <v>6.1303483829418415</v>
      </c>
      <c r="U344" s="789">
        <f t="shared" si="101"/>
        <v>6.5836691885485825</v>
      </c>
      <c r="V344" s="789">
        <f t="shared" si="101"/>
        <v>6.6547050038705118</v>
      </c>
      <c r="W344" s="800">
        <f t="shared" si="101"/>
        <v>1.0309391305751432</v>
      </c>
      <c r="X344" s="800">
        <f t="shared" si="101"/>
        <v>1.4371634180886164</v>
      </c>
      <c r="Y344" s="630"/>
      <c r="Z344" s="789">
        <f t="shared" si="102"/>
        <v>97.798325621367425</v>
      </c>
      <c r="AA344" s="789">
        <f t="shared" si="102"/>
        <v>26.494151353508141</v>
      </c>
      <c r="AB344" s="789"/>
      <c r="AC344" s="789">
        <f t="shared" si="103"/>
        <v>2.3612500000000005</v>
      </c>
      <c r="AD344" s="789">
        <f t="shared" si="103"/>
        <v>4.0720833333333326</v>
      </c>
      <c r="AE344" s="789">
        <f t="shared" si="103"/>
        <v>3.0371874999999999</v>
      </c>
      <c r="AF344" s="789">
        <f t="shared" si="103"/>
        <v>2.2271875000000003</v>
      </c>
      <c r="AG344" s="789">
        <f t="shared" si="103"/>
        <v>7.8633333333333324</v>
      </c>
      <c r="AH344" s="789">
        <f t="shared" si="103"/>
        <v>26.963333333333331</v>
      </c>
      <c r="AI344" s="789">
        <f t="shared" si="103"/>
        <v>6.1369999999999996</v>
      </c>
      <c r="AJ344" s="789">
        <f t="shared" si="103"/>
        <v>-1.7209677419354839</v>
      </c>
      <c r="AK344" s="789">
        <f t="shared" si="103"/>
        <v>7.2542857142857136</v>
      </c>
      <c r="AL344" s="927">
        <f t="shared" si="103"/>
        <v>17188.892812499998</v>
      </c>
      <c r="AM344" s="789">
        <f t="shared" si="104"/>
        <v>1.7967741935483874</v>
      </c>
      <c r="AN344" s="912">
        <f t="shared" si="104"/>
        <v>1.6963333333333339</v>
      </c>
      <c r="AO344" s="789">
        <f t="shared" si="104"/>
        <v>-16.421879674803982</v>
      </c>
      <c r="AP344" s="789">
        <f t="shared" si="104"/>
        <v>10.276533805754863</v>
      </c>
      <c r="AQ344" s="912">
        <f t="shared" si="104"/>
        <v>49.38966767157001</v>
      </c>
      <c r="AR344" s="789">
        <f t="shared" si="104"/>
        <v>2.0804750187499996</v>
      </c>
      <c r="AS344" s="789">
        <f t="shared" si="104"/>
        <v>2.1973635023937499</v>
      </c>
      <c r="AT344" s="789">
        <f t="shared" si="104"/>
        <v>2.3201550886156128</v>
      </c>
      <c r="AU344" s="789">
        <f t="shared" si="104"/>
        <v>2.4507800129561974</v>
      </c>
      <c r="AV344" s="789">
        <f t="shared" si="104"/>
        <v>2.5897836362381534</v>
      </c>
      <c r="AW344" s="789">
        <f t="shared" si="105"/>
        <v>11.638557258953716</v>
      </c>
      <c r="AX344" s="912">
        <f t="shared" si="105"/>
        <v>21.084400882077411</v>
      </c>
      <c r="AY344" s="789">
        <f t="shared" si="105"/>
        <v>0.41166666666666657</v>
      </c>
      <c r="AZ344" s="789">
        <f t="shared" si="105"/>
        <v>46.616874999999993</v>
      </c>
      <c r="BA344" s="789">
        <f t="shared" si="105"/>
        <v>-20.557187500000001</v>
      </c>
      <c r="BB344" s="789">
        <f t="shared" si="105"/>
        <v>-3.4518750000000002</v>
      </c>
      <c r="BC344" s="912">
        <f t="shared" si="105"/>
        <v>0.17468749999999883</v>
      </c>
      <c r="BD344" s="789"/>
      <c r="BE344" s="678">
        <f t="shared" si="106"/>
        <v>2006</v>
      </c>
      <c r="BF344" s="789">
        <f t="shared" si="106"/>
        <v>0.84375</v>
      </c>
      <c r="BG344" s="789">
        <f t="shared" si="106"/>
        <v>2.3433333333333337</v>
      </c>
    </row>
    <row r="345" spans="1:59" x14ac:dyDescent="0.2">
      <c r="I345" s="630"/>
      <c r="J345" s="832"/>
      <c r="K345" s="911"/>
      <c r="L345" s="832"/>
      <c r="M345" s="832"/>
      <c r="N345" s="832"/>
      <c r="R345" s="832"/>
      <c r="S345" s="832"/>
      <c r="T345" s="832"/>
      <c r="U345" s="832"/>
      <c r="V345" s="832"/>
      <c r="W345" s="832"/>
      <c r="X345" s="832"/>
      <c r="AN345" s="913"/>
      <c r="AO345" s="832"/>
      <c r="BC345" s="630"/>
      <c r="BD345" s="597"/>
    </row>
    <row r="346" spans="1:59" x14ac:dyDescent="0.2">
      <c r="I346" s="910"/>
      <c r="J346" s="908"/>
      <c r="K346" s="911"/>
      <c r="L346" s="908"/>
      <c r="M346" s="908"/>
      <c r="N346" s="908"/>
      <c r="O346" s="908"/>
      <c r="P346" s="908"/>
      <c r="Q346" s="908"/>
      <c r="R346" s="908"/>
      <c r="S346" s="908"/>
      <c r="T346" s="908"/>
      <c r="U346" s="908"/>
      <c r="V346" s="908"/>
      <c r="W346" s="908"/>
      <c r="X346" s="908"/>
    </row>
    <row r="347" spans="1:59" x14ac:dyDescent="0.2">
      <c r="I347" s="910"/>
      <c r="J347" s="908"/>
      <c r="K347" s="911"/>
      <c r="L347" s="908"/>
      <c r="M347" s="908"/>
      <c r="N347" s="908"/>
      <c r="O347" s="908"/>
      <c r="P347" s="908"/>
      <c r="Q347" s="908"/>
      <c r="R347" s="908"/>
      <c r="S347" s="908"/>
      <c r="T347" s="908"/>
      <c r="U347" s="908"/>
      <c r="V347" s="908"/>
      <c r="W347" s="908"/>
      <c r="X347" s="908"/>
    </row>
    <row r="348" spans="1:59" x14ac:dyDescent="0.2">
      <c r="K348" s="907"/>
    </row>
    <row r="349" spans="1:59" x14ac:dyDescent="0.2">
      <c r="K349" s="572"/>
    </row>
    <row r="350" spans="1:59" x14ac:dyDescent="0.2">
      <c r="K350" s="572"/>
    </row>
    <row r="351" spans="1:59" x14ac:dyDescent="0.2">
      <c r="K351" s="572"/>
    </row>
    <row r="352" spans="1:59" x14ac:dyDescent="0.2">
      <c r="K352" s="572"/>
    </row>
  </sheetData>
  <sheetProtection selectLockedCells="1" selectUnlockedCells="1"/>
  <mergeCells count="2">
    <mergeCell ref="AZ4:BC4"/>
    <mergeCell ref="P5:Q5"/>
  </mergeCells>
  <conditionalFormatting sqref="R7:V329">
    <cfRule type="cellIs" dxfId="61" priority="25" stopIfTrue="1" operator="lessThan">
      <formula>2</formula>
    </cfRule>
  </conditionalFormatting>
  <conditionalFormatting sqref="A194 A196 A278">
    <cfRule type="cellIs" dxfId="60" priority="24" stopIfTrue="1" operator="lessThan">
      <formula>2</formula>
    </cfRule>
  </conditionalFormatting>
  <conditionalFormatting sqref="AQ7:AQ329">
    <cfRule type="cellIs" dxfId="59" priority="23" stopIfTrue="1" operator="lessThan">
      <formula>0</formula>
    </cfRule>
  </conditionalFormatting>
  <conditionalFormatting sqref="AP7:AP329">
    <cfRule type="cellIs" dxfId="58" priority="21" stopIfTrue="1" operator="greaterThan">
      <formula>11.99</formula>
    </cfRule>
    <cfRule type="cellIs" dxfId="57" priority="22" stopIfTrue="1" operator="lessThan">
      <formula>8</formula>
    </cfRule>
  </conditionalFormatting>
  <conditionalFormatting sqref="J7:J329">
    <cfRule type="cellIs" dxfId="56" priority="19" stopIfTrue="1" operator="greaterThan">
      <formula>10</formula>
    </cfRule>
    <cfRule type="cellIs" dxfId="55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0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832" customWidth="1"/>
    <col min="2" max="2" width="6" style="630" customWidth="1"/>
    <col min="3" max="3" width="12.28515625" style="832" customWidth="1"/>
    <col min="4" max="4" width="13.85546875" style="832" customWidth="1"/>
    <col min="5" max="5" width="4.85546875" style="597" customWidth="1"/>
    <col min="6" max="6" width="3.7109375" style="597" customWidth="1"/>
    <col min="7" max="7" width="3.85546875" style="832" customWidth="1"/>
    <col min="8" max="8" width="4" style="832" customWidth="1"/>
    <col min="9" max="9" width="7.140625" style="832" customWidth="1"/>
    <col min="10" max="10" width="5.42578125" style="579" customWidth="1"/>
    <col min="11" max="11" width="8.42578125" style="832" customWidth="1"/>
    <col min="12" max="12" width="7.5703125" style="678" customWidth="1"/>
    <col min="13" max="13" width="8.7109375" style="597" customWidth="1"/>
    <col min="14" max="14" width="4.5703125" style="597" customWidth="1"/>
    <col min="15" max="15" width="7.5703125" style="832" customWidth="1"/>
    <col min="16" max="17" width="7.7109375" style="832" customWidth="1"/>
    <col min="18" max="18" width="6.42578125" style="597" customWidth="1"/>
    <col min="19" max="22" width="6" style="657" customWidth="1"/>
    <col min="23" max="24" width="7.42578125" style="657" customWidth="1"/>
    <col min="25" max="25" width="12.5703125" style="832" customWidth="1"/>
    <col min="26" max="26" width="7.85546875" style="579" customWidth="1"/>
    <col min="27" max="27" width="6.140625" style="832" customWidth="1"/>
    <col min="28" max="28" width="4.5703125" style="832" customWidth="1"/>
    <col min="29" max="29" width="5.42578125" style="562" customWidth="1"/>
    <col min="30" max="30" width="6.140625" style="562" customWidth="1"/>
    <col min="31" max="31" width="7.140625" style="562" customWidth="1"/>
    <col min="32" max="32" width="7.7109375" style="562" customWidth="1"/>
    <col min="33" max="33" width="8.7109375" style="562" customWidth="1"/>
    <col min="34" max="35" width="8.5703125" style="562" customWidth="1"/>
    <col min="36" max="37" width="8" style="562" customWidth="1"/>
    <col min="38" max="38" width="9.7109375" style="562" customWidth="1"/>
    <col min="39" max="39" width="6" style="562" customWidth="1"/>
    <col min="40" max="40" width="6.42578125" style="562" customWidth="1"/>
    <col min="41" max="41" width="7" style="579" customWidth="1"/>
    <col min="42" max="43" width="7" style="832" customWidth="1"/>
    <col min="44" max="44" width="5.28515625" style="720" customWidth="1"/>
    <col min="45" max="48" width="5.28515625" style="721" customWidth="1"/>
    <col min="49" max="49" width="5.42578125" style="721" customWidth="1"/>
    <col min="50" max="50" width="5.85546875" style="721" customWidth="1"/>
    <col min="51" max="51" width="5.28515625" style="579" customWidth="1"/>
    <col min="52" max="55" width="6.7109375" style="832" customWidth="1"/>
    <col min="56" max="56" width="8.85546875" style="874" customWidth="1"/>
    <col min="57" max="58" width="8.85546875" style="597" customWidth="1"/>
    <col min="59" max="59" width="8.85546875" style="832" customWidth="1"/>
    <col min="60" max="16384" width="8.85546875" style="832"/>
  </cols>
  <sheetData>
    <row r="1" spans="1:59" ht="12.75" customHeight="1" x14ac:dyDescent="0.2">
      <c r="A1" s="113" t="s">
        <v>866</v>
      </c>
      <c r="B1" s="629"/>
      <c r="C1" s="556" t="s">
        <v>1</v>
      </c>
      <c r="E1" s="622"/>
      <c r="G1" s="545"/>
      <c r="H1" s="383"/>
      <c r="I1" s="383"/>
      <c r="J1" s="650" t="s">
        <v>3632</v>
      </c>
      <c r="K1" s="517"/>
      <c r="L1" s="559"/>
      <c r="N1" s="616"/>
      <c r="P1" s="517"/>
      <c r="Q1" s="615"/>
      <c r="R1" s="558"/>
      <c r="S1" s="656"/>
      <c r="T1" s="656"/>
      <c r="W1" s="656"/>
      <c r="Y1" s="517"/>
      <c r="Z1" s="650" t="s">
        <v>2</v>
      </c>
      <c r="AC1" s="561" t="s">
        <v>4110</v>
      </c>
      <c r="AG1" s="662"/>
      <c r="AJ1" s="561"/>
      <c r="AK1" s="561"/>
      <c r="AL1" s="663"/>
      <c r="AO1" s="693" t="s">
        <v>4092</v>
      </c>
      <c r="AP1" s="383"/>
      <c r="AQ1" s="613"/>
      <c r="AR1" s="714" t="s">
        <v>5</v>
      </c>
      <c r="AS1" s="573"/>
      <c r="AT1" s="573"/>
      <c r="AU1" s="573"/>
      <c r="AV1" s="573"/>
      <c r="AW1" s="573"/>
      <c r="AX1" s="573"/>
      <c r="AY1" s="698" t="s">
        <v>6</v>
      </c>
      <c r="BD1" s="873" t="s">
        <v>1845</v>
      </c>
    </row>
    <row r="2" spans="1:59" ht="12.75" customHeight="1" x14ac:dyDescent="0.2">
      <c r="A2" s="557" t="s">
        <v>7</v>
      </c>
      <c r="B2" s="629"/>
      <c r="C2" s="12" t="s">
        <v>4140</v>
      </c>
      <c r="D2" s="557"/>
      <c r="E2" s="620"/>
      <c r="F2" s="620"/>
      <c r="G2" s="383"/>
      <c r="H2" s="383"/>
      <c r="I2" s="383"/>
      <c r="J2" s="697" t="s">
        <v>4135</v>
      </c>
      <c r="K2" s="517"/>
      <c r="L2" s="559"/>
      <c r="N2" s="616"/>
      <c r="P2" s="517"/>
      <c r="Q2" s="558"/>
      <c r="R2" s="620"/>
      <c r="S2" s="658"/>
      <c r="T2" s="1023"/>
      <c r="W2" s="658"/>
      <c r="Y2" s="517"/>
      <c r="Z2" s="697" t="s">
        <v>4136</v>
      </c>
      <c r="AO2" s="694" t="s">
        <v>10</v>
      </c>
      <c r="AP2" s="383"/>
      <c r="AR2" s="694" t="s">
        <v>11</v>
      </c>
      <c r="AS2" s="573"/>
      <c r="AT2" s="573"/>
      <c r="AU2" s="573"/>
      <c r="AV2" s="573"/>
      <c r="AW2" s="573"/>
      <c r="AX2" s="573"/>
      <c r="AY2" s="690" t="s">
        <v>14</v>
      </c>
    </row>
    <row r="3" spans="1:59" ht="12.75" customHeight="1" x14ac:dyDescent="0.2">
      <c r="A3" s="1054">
        <v>44253</v>
      </c>
      <c r="B3" s="688"/>
      <c r="D3" s="557"/>
      <c r="E3" s="620"/>
      <c r="F3" s="620"/>
      <c r="G3" s="383"/>
      <c r="H3" s="383"/>
      <c r="I3" s="383"/>
      <c r="J3" s="703" t="s">
        <v>12</v>
      </c>
      <c r="K3" s="517"/>
      <c r="L3" s="832"/>
      <c r="N3" s="620"/>
      <c r="P3" s="517"/>
      <c r="Q3" s="652" t="s">
        <v>8</v>
      </c>
      <c r="R3" s="620"/>
      <c r="S3" s="659"/>
      <c r="T3" s="659"/>
      <c r="W3" s="659"/>
      <c r="X3" s="660"/>
      <c r="Y3" s="517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623"/>
      <c r="AP3" s="383"/>
      <c r="AR3" s="715" t="s">
        <v>13</v>
      </c>
      <c r="AS3" s="573"/>
      <c r="AT3" s="573"/>
      <c r="AU3" s="573"/>
      <c r="AV3" s="573"/>
      <c r="AW3" s="573"/>
      <c r="AX3" s="573"/>
      <c r="BA3" s="560"/>
      <c r="BB3" s="560"/>
      <c r="BC3" s="560"/>
    </row>
    <row r="4" spans="1:59" ht="12.75" customHeight="1" x14ac:dyDescent="0.2">
      <c r="A4" s="664"/>
      <c r="B4" s="517"/>
      <c r="C4" s="831"/>
      <c r="D4" s="517"/>
      <c r="E4" s="665"/>
      <c r="F4" s="665"/>
      <c r="G4" s="517"/>
      <c r="H4" s="517"/>
      <c r="I4" s="517"/>
      <c r="J4" s="704" t="s">
        <v>4569</v>
      </c>
      <c r="K4" s="831"/>
      <c r="L4" s="832"/>
      <c r="N4" s="1139"/>
      <c r="O4" s="617"/>
      <c r="P4" s="831"/>
      <c r="R4" s="1139"/>
      <c r="T4" s="659"/>
      <c r="W4" s="659"/>
      <c r="Y4" s="831"/>
      <c r="Z4" s="691" t="s">
        <v>15</v>
      </c>
      <c r="AA4" s="831"/>
      <c r="AB4" s="831"/>
      <c r="AC4" s="846"/>
      <c r="AD4" s="846"/>
      <c r="AE4" s="846"/>
      <c r="AF4" s="846"/>
      <c r="AG4" s="846"/>
      <c r="AH4" s="846"/>
      <c r="AI4" s="846"/>
      <c r="AJ4" s="846"/>
      <c r="AK4" s="846"/>
      <c r="AL4" s="846"/>
      <c r="AM4" s="846"/>
      <c r="AN4" s="846"/>
      <c r="AO4" s="623"/>
      <c r="AP4" s="383"/>
      <c r="AQ4" s="666"/>
      <c r="AR4" s="917" t="s">
        <v>4626</v>
      </c>
      <c r="AS4" s="716"/>
      <c r="AT4" s="716"/>
      <c r="AU4" s="716"/>
      <c r="AV4" s="716"/>
      <c r="AW4" s="667" t="s">
        <v>19</v>
      </c>
      <c r="AX4" s="716"/>
      <c r="AZ4" s="1186" t="s">
        <v>20</v>
      </c>
      <c r="BA4" s="1187"/>
      <c r="BB4" s="1187"/>
      <c r="BC4" s="1188"/>
    </row>
    <row r="5" spans="1:59" ht="12.75" customHeight="1" x14ac:dyDescent="0.2">
      <c r="A5" s="831" t="s">
        <v>21</v>
      </c>
      <c r="B5" s="626" t="s">
        <v>22</v>
      </c>
      <c r="C5" s="531"/>
      <c r="D5" s="831"/>
      <c r="E5" s="668" t="s">
        <v>23</v>
      </c>
      <c r="F5" s="668" t="s">
        <v>24</v>
      </c>
      <c r="G5" s="667" t="s">
        <v>25</v>
      </c>
      <c r="H5" s="531"/>
      <c r="I5" s="669">
        <v>44253</v>
      </c>
      <c r="J5" s="618" t="s">
        <v>26</v>
      </c>
      <c r="K5" s="1139" t="s">
        <v>4132</v>
      </c>
      <c r="L5" s="854" t="s">
        <v>4090</v>
      </c>
      <c r="M5" s="531"/>
      <c r="N5" s="1139" t="s">
        <v>28</v>
      </c>
      <c r="O5" s="1139" t="s">
        <v>4133</v>
      </c>
      <c r="P5" s="1189" t="s">
        <v>4138</v>
      </c>
      <c r="Q5" s="1189"/>
      <c r="R5" s="1139" t="s">
        <v>27</v>
      </c>
      <c r="S5" s="621" t="s">
        <v>42</v>
      </c>
      <c r="T5" s="621" t="s">
        <v>42</v>
      </c>
      <c r="U5" s="621" t="s">
        <v>42</v>
      </c>
      <c r="V5" s="621" t="s">
        <v>42</v>
      </c>
      <c r="W5" s="621" t="s">
        <v>41</v>
      </c>
      <c r="X5" s="621" t="s">
        <v>36</v>
      </c>
      <c r="Y5" s="670" t="s">
        <v>29</v>
      </c>
      <c r="Z5" s="618" t="s">
        <v>30</v>
      </c>
      <c r="AA5" s="1139" t="s">
        <v>32</v>
      </c>
      <c r="AB5" s="1139" t="s">
        <v>33</v>
      </c>
      <c r="AC5" s="654" t="s">
        <v>32</v>
      </c>
      <c r="AD5" s="654"/>
      <c r="AE5" s="654" t="s">
        <v>32</v>
      </c>
      <c r="AF5" s="654" t="s">
        <v>35</v>
      </c>
      <c r="AG5" s="654" t="s">
        <v>32</v>
      </c>
      <c r="AH5" s="654" t="s">
        <v>32</v>
      </c>
      <c r="AI5" s="654" t="s">
        <v>4111</v>
      </c>
      <c r="AJ5" s="654" t="s">
        <v>36</v>
      </c>
      <c r="AK5" s="654" t="s">
        <v>4112</v>
      </c>
      <c r="AL5" s="654" t="s">
        <v>38</v>
      </c>
      <c r="AM5" s="654" t="s">
        <v>39</v>
      </c>
      <c r="AN5" s="654" t="s">
        <v>40</v>
      </c>
      <c r="AO5" s="695" t="s">
        <v>47</v>
      </c>
      <c r="AP5" s="531" t="s">
        <v>48</v>
      </c>
      <c r="AQ5" s="1139" t="s">
        <v>31</v>
      </c>
      <c r="AR5" s="697" t="s">
        <v>49</v>
      </c>
      <c r="AS5" s="716"/>
      <c r="AT5" s="716"/>
      <c r="AU5" s="716"/>
      <c r="AV5" s="716"/>
      <c r="AW5" s="667" t="s">
        <v>50</v>
      </c>
      <c r="AX5" s="716"/>
      <c r="AY5" s="699" t="s">
        <v>51</v>
      </c>
      <c r="AZ5" s="722" t="s">
        <v>52</v>
      </c>
      <c r="BA5" s="672" t="s">
        <v>52</v>
      </c>
      <c r="BB5" s="672" t="s">
        <v>53</v>
      </c>
      <c r="BC5" s="723" t="s">
        <v>54</v>
      </c>
      <c r="BE5" s="531" t="s">
        <v>4202</v>
      </c>
      <c r="BF5" s="531" t="s">
        <v>4204</v>
      </c>
      <c r="BG5" s="597" t="s">
        <v>32</v>
      </c>
    </row>
    <row r="6" spans="1:59" s="687" customFormat="1" ht="12.75" customHeight="1" thickBot="1" x14ac:dyDescent="0.25">
      <c r="A6" s="679" t="s">
        <v>55</v>
      </c>
      <c r="B6" s="689" t="s">
        <v>56</v>
      </c>
      <c r="C6" s="680" t="s">
        <v>95</v>
      </c>
      <c r="D6" s="680" t="s">
        <v>57</v>
      </c>
      <c r="E6" s="681" t="s">
        <v>58</v>
      </c>
      <c r="F6" s="681" t="s">
        <v>59</v>
      </c>
      <c r="G6" s="682" t="s">
        <v>60</v>
      </c>
      <c r="H6" s="682" t="s">
        <v>61</v>
      </c>
      <c r="I6" s="680" t="s">
        <v>62</v>
      </c>
      <c r="J6" s="692" t="s">
        <v>63</v>
      </c>
      <c r="K6" s="680" t="s">
        <v>71</v>
      </c>
      <c r="L6" s="683" t="s">
        <v>4091</v>
      </c>
      <c r="M6" s="682" t="s">
        <v>4134</v>
      </c>
      <c r="N6" s="682" t="s">
        <v>69</v>
      </c>
      <c r="O6" s="680" t="s">
        <v>72</v>
      </c>
      <c r="P6" s="680" t="s">
        <v>67</v>
      </c>
      <c r="Q6" s="680" t="s">
        <v>68</v>
      </c>
      <c r="R6" s="680" t="s">
        <v>66</v>
      </c>
      <c r="S6" s="684" t="s">
        <v>87</v>
      </c>
      <c r="T6" s="684" t="s">
        <v>88</v>
      </c>
      <c r="U6" s="684" t="s">
        <v>51</v>
      </c>
      <c r="V6" s="684" t="s">
        <v>89</v>
      </c>
      <c r="W6" s="684" t="s">
        <v>86</v>
      </c>
      <c r="X6" s="684" t="s">
        <v>85</v>
      </c>
      <c r="Y6" s="679" t="s">
        <v>1846</v>
      </c>
      <c r="Z6" s="692" t="s">
        <v>72</v>
      </c>
      <c r="AA6" s="680" t="s">
        <v>74</v>
      </c>
      <c r="AB6" s="680" t="s">
        <v>75</v>
      </c>
      <c r="AC6" s="685" t="s">
        <v>76</v>
      </c>
      <c r="AD6" s="685" t="s">
        <v>34</v>
      </c>
      <c r="AE6" s="685" t="s">
        <v>77</v>
      </c>
      <c r="AF6" s="685" t="s">
        <v>78</v>
      </c>
      <c r="AG6" s="685" t="s">
        <v>79</v>
      </c>
      <c r="AH6" s="685" t="s">
        <v>80</v>
      </c>
      <c r="AI6" s="685" t="s">
        <v>80</v>
      </c>
      <c r="AJ6" s="685" t="s">
        <v>80</v>
      </c>
      <c r="AK6" s="685" t="s">
        <v>80</v>
      </c>
      <c r="AL6" s="685" t="s">
        <v>82</v>
      </c>
      <c r="AM6" s="685" t="s">
        <v>83</v>
      </c>
      <c r="AN6" s="685" t="s">
        <v>84</v>
      </c>
      <c r="AO6" s="696" t="s">
        <v>96</v>
      </c>
      <c r="AP6" s="682" t="s">
        <v>97</v>
      </c>
      <c r="AQ6" s="680" t="s">
        <v>73</v>
      </c>
      <c r="AR6" s="717">
        <v>2020</v>
      </c>
      <c r="AS6" s="718">
        <v>2021</v>
      </c>
      <c r="AT6" s="717">
        <v>2022</v>
      </c>
      <c r="AU6" s="718">
        <v>2023</v>
      </c>
      <c r="AV6" s="717">
        <v>2024</v>
      </c>
      <c r="AW6" s="682" t="s">
        <v>98</v>
      </c>
      <c r="AX6" s="682" t="s">
        <v>99</v>
      </c>
      <c r="AY6" s="700" t="s">
        <v>100</v>
      </c>
      <c r="AZ6" s="724" t="s">
        <v>101</v>
      </c>
      <c r="BA6" s="686" t="s">
        <v>102</v>
      </c>
      <c r="BB6" s="686" t="s">
        <v>103</v>
      </c>
      <c r="BC6" s="725" t="s">
        <v>103</v>
      </c>
      <c r="BD6" s="692" t="s">
        <v>4200</v>
      </c>
      <c r="BE6" s="682" t="s">
        <v>4203</v>
      </c>
      <c r="BF6" s="682" t="s">
        <v>4205</v>
      </c>
      <c r="BG6" s="783" t="s">
        <v>4320</v>
      </c>
    </row>
    <row r="7" spans="1:59" ht="11.25" customHeight="1" x14ac:dyDescent="0.2">
      <c r="A7" s="838" t="s">
        <v>932</v>
      </c>
      <c r="B7" s="842" t="s">
        <v>933</v>
      </c>
      <c r="C7" s="898" t="s">
        <v>4127</v>
      </c>
      <c r="D7" s="898" t="s">
        <v>4253</v>
      </c>
      <c r="E7" s="705">
        <v>9</v>
      </c>
      <c r="F7" s="1139">
        <v>489</v>
      </c>
      <c r="G7" s="1139" t="s">
        <v>106</v>
      </c>
      <c r="H7" s="1139" t="s">
        <v>106</v>
      </c>
      <c r="I7" s="841">
        <v>121.26</v>
      </c>
      <c r="J7" s="624">
        <f t="shared" ref="J7:J70" si="0">(M7/I7)*100</f>
        <v>0.6762328880092362</v>
      </c>
      <c r="K7" s="844">
        <v>0.20499999999999999</v>
      </c>
      <c r="L7" s="854">
        <v>4</v>
      </c>
      <c r="M7" s="615">
        <f t="shared" ref="M7:M70" si="1">K7*L7</f>
        <v>0.82</v>
      </c>
      <c r="N7" s="837" t="s">
        <v>236</v>
      </c>
      <c r="O7" s="706">
        <v>0.1925</v>
      </c>
      <c r="P7" s="606">
        <v>43959</v>
      </c>
      <c r="Q7" s="606">
        <v>43965</v>
      </c>
      <c r="R7" s="615">
        <f t="shared" ref="R7:R70" si="2">(K7-O7)/O7*100</f>
        <v>6.4935064935064846</v>
      </c>
      <c r="S7" s="673">
        <f>IF(INDEX(Historical!$D$7:$D$1257,MATCH(B7,Historical!$B$7:$B$1281,0))=0,"n/a",(INDEX(Historical!$C$7:$C$1259,MATCH(B7,Historical!$B$7:$B$1281,0))/INDEX(Historical!$D$7:$D$1257,MATCH(B7,Historical!$B$7:$B$1281,0))-1)*100)</f>
        <v>6.25</v>
      </c>
      <c r="T7" s="673">
        <f>IF(INDEX(Historical!$F$7:$F$1250,MATCH(B7,Historical!$B$7:$B$1281,0))=0,"n/a",((INDEX(Historical!$C$7:$C$1259,MATCH(B7,Historical!$B$7:$B$1281,0))/INDEX(Historical!$F$7:$F$1250,MATCH(B7,Historical!$B$7:$B$1281,0)))^(1/3)-1)*100)</f>
        <v>9.502105978450448</v>
      </c>
      <c r="U7" s="673">
        <f>IF(INDEX(Historical!$H$7:$H$1250,MATCH(B7,Historical!$B$7:$B$1281,0))=0,"n/a",((INDEX(Historical!$C$7:$C$1259,MATCH(B7,Historical!$B$7:$B$1281,0))/INDEX(Historical!$H$7:$H$1250,MATCH(B7,Historical!$B$7:$B$1281,0)))^(1/5)-1)*100)</f>
        <v>9.734021878083631</v>
      </c>
      <c r="V7" s="673" t="str">
        <f>IF(INDEX(Historical!$O$7:$O$1250,MATCH(B7,Historical!$B$7:$B$1281,0))=0,"n/a",((INDEX(Historical!$C$7:$C$1259,MATCH(B7,Historical!$B$7:$B$1281,0))/INDEX(Historical!$O$7:$O$1250,MATCH(B7,Historical!$B$7:$B$1281,0)))^(1/10)-1)*100)</f>
        <v>n/a</v>
      </c>
      <c r="W7" s="674" t="str">
        <f t="shared" ref="W7:W70" si="3">IF(OR(U7&lt;=0,U7="n/a",V7&lt;=0,V7="n/a"),"n/a",U7/V7)</f>
        <v>n/a</v>
      </c>
      <c r="X7" s="675">
        <f t="shared" ref="X7:X70" si="4">IF(OR(AJ7&lt;=0,AJ7="n/a",U7&lt;=0,U7="n/a"),"n/a",U7/AJ7)</f>
        <v>1.3334276545320043</v>
      </c>
      <c r="Y7" s="1047" t="s">
        <v>4114</v>
      </c>
      <c r="Z7" s="624">
        <f t="shared" ref="Z7:Z70" si="5">IF(OR(AC7&lt;0.01,AC7="n/a"),"n/a",M7/AC7*100)</f>
        <v>22.162162162162161</v>
      </c>
      <c r="AA7" s="853">
        <f t="shared" ref="AA7:AA70" si="6">IF(OR(AC7&lt;0.01,AC7="n/a"),"n/a",I7/AC7)</f>
        <v>32.772972972972973</v>
      </c>
      <c r="AB7" s="854">
        <v>9</v>
      </c>
      <c r="AC7" s="833">
        <v>3.7</v>
      </c>
      <c r="AD7" s="833">
        <v>2.23</v>
      </c>
      <c r="AE7" s="833">
        <v>6.9</v>
      </c>
      <c r="AF7" s="833">
        <v>30.94</v>
      </c>
      <c r="AG7" s="833">
        <v>90.600000000000009</v>
      </c>
      <c r="AH7" s="833">
        <v>10.199999999999999</v>
      </c>
      <c r="AI7" s="833">
        <v>5.1400000000000006</v>
      </c>
      <c r="AJ7" s="833">
        <v>7.3</v>
      </c>
      <c r="AK7" s="833">
        <v>14.69</v>
      </c>
      <c r="AL7" s="845">
        <v>2028690</v>
      </c>
      <c r="AM7" s="839">
        <v>0.1</v>
      </c>
      <c r="AN7" s="833">
        <v>1.69</v>
      </c>
      <c r="AO7" s="711">
        <f t="shared" ref="AO7:AO70" si="7">IF(U7="n/a","n/a",IF(AA7&lt;0,"n/a",IF(AA7="n/a","n/a",J7+U7-AA7)))</f>
        <v>-22.362718206880103</v>
      </c>
      <c r="AP7" s="712">
        <f t="shared" ref="AP7:AP70" si="8">IF(U7="n/a","n/a",J7+U7)</f>
        <v>10.410254766092867</v>
      </c>
      <c r="AQ7" s="855">
        <f t="shared" ref="AQ7:AQ70" si="9">IF(OR(AC7&lt;0.01,AF7="n/a"),"n/a",(I7/SQRT(22.5*AC7*(I7/AF7))-1)*100)</f>
        <v>571.31571767149387</v>
      </c>
      <c r="AR7" s="624">
        <f>INDEX(Historical!$C$7:$C$1259,MATCH(B7,Historical!$B$7:$B$1281,0))*IF(AH7="n/a",1.03,IF(AH7&lt;0,1.01,IF(AH7&gt;10,1.1,(1+AH7/100))))</f>
        <v>0.8882500000000001</v>
      </c>
      <c r="AS7" s="853">
        <f t="shared" ref="AS7:AS70" si="10">IF($AI7="n/a",1.03*AR7,IF($AI7&lt;0,1.01*AR7,IF($AI7&gt;10,1.1*AR7,(1+$AI7/100)*AR7)))</f>
        <v>0.93390605000000015</v>
      </c>
      <c r="AT7" s="853">
        <f t="shared" ref="AT7:AV26" si="11">IF($AK7="n/a",1.03*AS7,IF($AK7&lt;0,1.01*AS7,IF($AK7&gt;10,1.1*AS7,(1+$AK7/100)*AS7)))</f>
        <v>1.0272966550000002</v>
      </c>
      <c r="AU7" s="853">
        <f t="shared" si="11"/>
        <v>1.1300263205000003</v>
      </c>
      <c r="AV7" s="853">
        <f t="shared" si="11"/>
        <v>1.2430289525500005</v>
      </c>
      <c r="AW7" s="624">
        <f t="shared" ref="AW7:AW70" si="12">SUM(AR7:AV7)</f>
        <v>5.2225079780500012</v>
      </c>
      <c r="AX7" s="719">
        <f t="shared" ref="AX7:AX70" si="13">AW7/I7*100</f>
        <v>4.3068678690829625</v>
      </c>
      <c r="AY7" s="900">
        <v>1.23</v>
      </c>
      <c r="AZ7" s="839">
        <v>128.14000000000001</v>
      </c>
      <c r="BA7" s="839">
        <v>-16.420000000000002</v>
      </c>
      <c r="BB7" s="839">
        <v>-8.129999999999999</v>
      </c>
      <c r="BC7" s="839">
        <v>7.7299999999999995</v>
      </c>
      <c r="BE7" s="597">
        <v>2012</v>
      </c>
      <c r="BF7" s="865">
        <f t="shared" ref="BF7:BF70" si="14">IF(BE7&gt;2008,0,IF(BE7&gt;2001,1,IF(BE7&gt;1990,2,IF(BE7&gt;1980,3,IF(BE7&gt;1973,4,IF(BE7&gt;1970,5,IF(BE7&gt;1960,6,IF(BE7&gt;1958,7,IF(BE7&gt;1953,8,9)))))))))</f>
        <v>0</v>
      </c>
      <c r="BG7" s="849">
        <v>19.400000000000002</v>
      </c>
    </row>
    <row r="8" spans="1:59" ht="11.25" customHeight="1" x14ac:dyDescent="0.2">
      <c r="A8" s="832" t="s">
        <v>867</v>
      </c>
      <c r="B8" s="842" t="s">
        <v>868</v>
      </c>
      <c r="C8" s="898" t="s">
        <v>153</v>
      </c>
      <c r="D8" s="898" t="s">
        <v>914</v>
      </c>
      <c r="E8" s="705">
        <v>9</v>
      </c>
      <c r="F8" s="1139">
        <v>512</v>
      </c>
      <c r="G8" s="1139" t="s">
        <v>37</v>
      </c>
      <c r="H8" s="1139" t="s">
        <v>37</v>
      </c>
      <c r="I8" s="841">
        <v>107.74</v>
      </c>
      <c r="J8" s="624">
        <f t="shared" si="0"/>
        <v>4.8264340077965473</v>
      </c>
      <c r="K8" s="844">
        <v>1.3</v>
      </c>
      <c r="L8" s="854">
        <v>4</v>
      </c>
      <c r="M8" s="615">
        <f t="shared" si="1"/>
        <v>5.2</v>
      </c>
      <c r="N8" s="837" t="s">
        <v>107</v>
      </c>
      <c r="O8" s="706">
        <v>1.18</v>
      </c>
      <c r="P8" s="606">
        <v>44210</v>
      </c>
      <c r="Q8" s="606">
        <v>44243</v>
      </c>
      <c r="R8" s="615">
        <f t="shared" si="2"/>
        <v>10.169491525423737</v>
      </c>
      <c r="S8" s="673">
        <f>IF(INDEX(Historical!$D$7:$D$1257,MATCH(B8,Historical!$B$7:$B$1281,0))=0,"n/a",(INDEX(Historical!$C$7:$C$1259,MATCH(B8,Historical!$B$7:$B$1281,0))/INDEX(Historical!$D$7:$D$1257,MATCH(B8,Historical!$B$7:$B$1281,0))-1)*100)</f>
        <v>10.280373831775691</v>
      </c>
      <c r="T8" s="673">
        <f>IF(INDEX(Historical!$F$7:$F$1250,MATCH(B8,Historical!$B$7:$B$1281,0))=0,"n/a",((INDEX(Historical!$C$7:$C$1259,MATCH(B8,Historical!$B$7:$B$1281,0))/INDEX(Historical!$F$7:$F$1250,MATCH(B8,Historical!$B$7:$B$1281,0)))^(1/3)-1)*100)</f>
        <v>22.621703288100402</v>
      </c>
      <c r="U8" s="673">
        <f>IF(INDEX(Historical!$H$7:$H$1250,MATCH(B8,Historical!$B$7:$B$1281,0))=0,"n/a",((INDEX(Historical!$C$7:$C$1259,MATCH(B8,Historical!$B$7:$B$1281,0))/INDEX(Historical!$H$7:$H$1250,MATCH(B8,Historical!$B$7:$B$1281,0)))^(1/5)-1)*100)</f>
        <v>18.499938741414248</v>
      </c>
      <c r="V8" s="673" t="str">
        <f>IF(INDEX(Historical!$O$7:$O$1250,MATCH(B8,Historical!$B$7:$B$1281,0))=0,"n/a",((INDEX(Historical!$C$7:$C$1259,MATCH(B8,Historical!$B$7:$B$1281,0))/INDEX(Historical!$O$7:$O$1250,MATCH(B8,Historical!$B$7:$B$1281,0)))^(1/10)-1)*100)</f>
        <v>n/a</v>
      </c>
      <c r="W8" s="674" t="str">
        <f t="shared" si="3"/>
        <v>n/a</v>
      </c>
      <c r="X8" s="675">
        <f t="shared" si="4"/>
        <v>0.84436050850818112</v>
      </c>
      <c r="Y8" s="843"/>
      <c r="Z8" s="624">
        <f t="shared" si="5"/>
        <v>113.78555798687088</v>
      </c>
      <c r="AA8" s="853">
        <f t="shared" si="6"/>
        <v>23.575492341356671</v>
      </c>
      <c r="AB8" s="854">
        <v>12</v>
      </c>
      <c r="AC8" s="833">
        <v>4.57</v>
      </c>
      <c r="AD8" s="833">
        <v>4.92</v>
      </c>
      <c r="AE8" s="833">
        <v>4.71</v>
      </c>
      <c r="AF8" s="833">
        <v>12.44</v>
      </c>
      <c r="AG8" s="834">
        <v>192</v>
      </c>
      <c r="AH8" s="833">
        <v>17.7</v>
      </c>
      <c r="AI8" s="833">
        <v>10.59</v>
      </c>
      <c r="AJ8" s="833">
        <v>21.91</v>
      </c>
      <c r="AK8" s="833">
        <v>4.7699999999999996</v>
      </c>
      <c r="AL8" s="845">
        <v>191380</v>
      </c>
      <c r="AM8" s="839">
        <v>0.1</v>
      </c>
      <c r="AN8" s="833">
        <v>5.7</v>
      </c>
      <c r="AO8" s="711">
        <f t="shared" si="7"/>
        <v>-0.24911959214587753</v>
      </c>
      <c r="AP8" s="712">
        <f t="shared" si="8"/>
        <v>23.326372749210794</v>
      </c>
      <c r="AQ8" s="855">
        <f t="shared" si="9"/>
        <v>261.03500890663219</v>
      </c>
      <c r="AR8" s="624">
        <f>INDEX(Historical!$C$7:$C$1259,MATCH(B8,Historical!$B$7:$B$1281,0))*IF(AH8="n/a",1.03,IF(AH8&lt;0,1.01,IF(AH8&gt;10,1.1,(1+AH8/100))))</f>
        <v>5.1920000000000002</v>
      </c>
      <c r="AS8" s="853">
        <f t="shared" si="10"/>
        <v>5.7112000000000007</v>
      </c>
      <c r="AT8" s="853">
        <f t="shared" si="11"/>
        <v>5.983624240000001</v>
      </c>
      <c r="AU8" s="853">
        <f t="shared" si="11"/>
        <v>6.2690431162480014</v>
      </c>
      <c r="AV8" s="853">
        <f t="shared" si="11"/>
        <v>6.5680764728930319</v>
      </c>
      <c r="AW8" s="624">
        <f t="shared" si="12"/>
        <v>29.723943829141035</v>
      </c>
      <c r="AX8" s="719">
        <f t="shared" si="13"/>
        <v>27.588587181307812</v>
      </c>
      <c r="AY8" s="900">
        <v>0.8</v>
      </c>
      <c r="AZ8" s="839">
        <v>72.25</v>
      </c>
      <c r="BA8" s="839">
        <v>-5</v>
      </c>
      <c r="BB8" s="839">
        <v>1.25</v>
      </c>
      <c r="BC8" s="839">
        <v>11.01</v>
      </c>
      <c r="BE8" s="597">
        <v>2013</v>
      </c>
      <c r="BF8" s="865">
        <f t="shared" si="14"/>
        <v>0</v>
      </c>
      <c r="BG8" s="849">
        <v>5.8000000000000007</v>
      </c>
    </row>
    <row r="9" spans="1:59" ht="11.25" customHeight="1" x14ac:dyDescent="0.2">
      <c r="A9" s="831" t="s">
        <v>1853</v>
      </c>
      <c r="B9" s="842" t="s">
        <v>1854</v>
      </c>
      <c r="C9" s="898" t="s">
        <v>153</v>
      </c>
      <c r="D9" s="898" t="s">
        <v>4259</v>
      </c>
      <c r="E9" s="705">
        <v>8</v>
      </c>
      <c r="F9" s="1139">
        <v>584</v>
      </c>
      <c r="G9" s="1139" t="s">
        <v>37</v>
      </c>
      <c r="H9" s="1139" t="s">
        <v>37</v>
      </c>
      <c r="I9" s="841">
        <v>119.78</v>
      </c>
      <c r="J9" s="624">
        <f t="shared" si="0"/>
        <v>1.5027550509266989</v>
      </c>
      <c r="K9" s="844">
        <v>0.45</v>
      </c>
      <c r="L9" s="854">
        <v>4</v>
      </c>
      <c r="M9" s="615">
        <f t="shared" si="1"/>
        <v>1.8</v>
      </c>
      <c r="N9" s="837" t="s">
        <v>107</v>
      </c>
      <c r="O9" s="706">
        <v>0.36</v>
      </c>
      <c r="P9" s="606">
        <v>44210</v>
      </c>
      <c r="Q9" s="606">
        <v>44243</v>
      </c>
      <c r="R9" s="615">
        <f t="shared" si="2"/>
        <v>25.000000000000007</v>
      </c>
      <c r="S9" s="673">
        <f>IF(INDEX(Historical!$D$7:$D$1257,MATCH(B9,Historical!$B$7:$B$1281,0))=0,"n/a",(INDEX(Historical!$C$7:$C$1259,MATCH(B9,Historical!$B$7:$B$1281,0))/INDEX(Historical!$D$7:$D$1257,MATCH(B9,Historical!$B$7:$B$1281,0))-1)*100)</f>
        <v>12.5</v>
      </c>
      <c r="T9" s="673">
        <f>IF(INDEX(Historical!$F$7:$F$1250,MATCH(B9,Historical!$B$7:$B$1281,0))=0,"n/a",((INDEX(Historical!$C$7:$C$1259,MATCH(B9,Historical!$B$7:$B$1281,0))/INDEX(Historical!$F$7:$F$1250,MATCH(B9,Historical!$B$7:$B$1281,0)))^(1/3)-1)*100)</f>
        <v>10.75216099916998</v>
      </c>
      <c r="U9" s="673">
        <f>IF(INDEX(Historical!$H$7:$H$1250,MATCH(B9,Historical!$B$7:$B$1281,0))=0,"n/a",((INDEX(Historical!$C$7:$C$1259,MATCH(B9,Historical!$B$7:$B$1281,0))/INDEX(Historical!$H$7:$H$1250,MATCH(B9,Historical!$B$7:$B$1281,0)))^(1/5)-1)*100)</f>
        <v>8.4471771197698544</v>
      </c>
      <c r="V9" s="673">
        <f>IF(INDEX(Historical!$O$7:$O$1250,MATCH(B9,Historical!$B$7:$B$1281,0))=0,"n/a",((INDEX(Historical!$C$7:$C$1259,MATCH(B9,Historical!$B$7:$B$1281,0))/INDEX(Historical!$O$7:$O$1250,MATCH(B9,Historical!$B$7:$B$1281,0)))^(1/10)-1)*100)</f>
        <v>5.7250005088769873</v>
      </c>
      <c r="W9" s="674">
        <f t="shared" si="3"/>
        <v>1.47548932208337</v>
      </c>
      <c r="X9" s="675">
        <f t="shared" si="4"/>
        <v>0.68122396127176243</v>
      </c>
      <c r="Y9" s="634"/>
      <c r="Z9" s="624">
        <f t="shared" si="5"/>
        <v>72</v>
      </c>
      <c r="AA9" s="853">
        <f t="shared" si="6"/>
        <v>47.911999999999999</v>
      </c>
      <c r="AB9" s="854">
        <v>12</v>
      </c>
      <c r="AC9" s="833">
        <v>2.5</v>
      </c>
      <c r="AD9" s="833">
        <v>3.09</v>
      </c>
      <c r="AE9" s="833">
        <v>6.35</v>
      </c>
      <c r="AF9" s="833">
        <v>6.87</v>
      </c>
      <c r="AG9" s="833">
        <v>10.100000000000001</v>
      </c>
      <c r="AH9" s="833">
        <v>45.2</v>
      </c>
      <c r="AI9" s="833">
        <v>6.23</v>
      </c>
      <c r="AJ9" s="833">
        <v>12.4</v>
      </c>
      <c r="AK9" s="833">
        <v>15.740000000000002</v>
      </c>
      <c r="AL9" s="845">
        <v>219630</v>
      </c>
      <c r="AM9" s="839">
        <v>0.3</v>
      </c>
      <c r="AN9" s="833">
        <v>0.59</v>
      </c>
      <c r="AO9" s="711">
        <f t="shared" si="7"/>
        <v>-37.96206782930345</v>
      </c>
      <c r="AP9" s="712">
        <f t="shared" si="8"/>
        <v>9.9499321706965524</v>
      </c>
      <c r="AQ9" s="855">
        <f t="shared" si="9"/>
        <v>282.48046573212952</v>
      </c>
      <c r="AR9" s="624">
        <f>INDEX(Historical!$C$7:$C$1259,MATCH(B9,Historical!$B$7:$B$1281,0))*IF(AH9="n/a",1.03,IF(AH9&lt;0,1.01,IF(AH9&gt;10,1.1,(1+AH9/100))))</f>
        <v>1.5840000000000001</v>
      </c>
      <c r="AS9" s="853">
        <f t="shared" si="10"/>
        <v>1.6826832</v>
      </c>
      <c r="AT9" s="853">
        <f t="shared" si="11"/>
        <v>1.8509515200000002</v>
      </c>
      <c r="AU9" s="853">
        <f t="shared" si="11"/>
        <v>2.0360466720000003</v>
      </c>
      <c r="AV9" s="853">
        <f t="shared" si="11"/>
        <v>2.2396513392000004</v>
      </c>
      <c r="AW9" s="624">
        <f t="shared" si="12"/>
        <v>9.393332731200001</v>
      </c>
      <c r="AX9" s="719">
        <f t="shared" si="13"/>
        <v>7.8421545593588258</v>
      </c>
      <c r="AY9" s="900">
        <v>0.72</v>
      </c>
      <c r="AZ9" s="839">
        <v>94.42</v>
      </c>
      <c r="BA9" s="839">
        <v>-6.81</v>
      </c>
      <c r="BB9" s="839">
        <v>3.65</v>
      </c>
      <c r="BC9" s="839">
        <v>14.11</v>
      </c>
      <c r="BE9" s="597">
        <v>2014</v>
      </c>
      <c r="BF9" s="865">
        <f t="shared" si="14"/>
        <v>0</v>
      </c>
      <c r="BG9" s="849">
        <v>4.5999999999999996</v>
      </c>
    </row>
    <row r="10" spans="1:59" ht="11.25" customHeight="1" x14ac:dyDescent="0.2">
      <c r="A10" s="838" t="s">
        <v>900</v>
      </c>
      <c r="B10" s="842" t="s">
        <v>901</v>
      </c>
      <c r="C10" s="898" t="s">
        <v>4254</v>
      </c>
      <c r="D10" s="898" t="s">
        <v>4255</v>
      </c>
      <c r="E10" s="705">
        <v>8</v>
      </c>
      <c r="F10" s="1139">
        <v>542</v>
      </c>
      <c r="G10" s="1139" t="s">
        <v>106</v>
      </c>
      <c r="H10" s="1139" t="s">
        <v>106</v>
      </c>
      <c r="I10" s="841">
        <v>40.96</v>
      </c>
      <c r="J10" s="624">
        <f t="shared" si="0"/>
        <v>4.5898437499999991</v>
      </c>
      <c r="K10" s="844">
        <v>0.47</v>
      </c>
      <c r="L10" s="854">
        <v>4</v>
      </c>
      <c r="M10" s="615">
        <f t="shared" si="1"/>
        <v>1.88</v>
      </c>
      <c r="N10" s="837" t="s">
        <v>523</v>
      </c>
      <c r="O10" s="706">
        <v>0.46</v>
      </c>
      <c r="P10" s="904">
        <v>43595</v>
      </c>
      <c r="Q10" s="904">
        <v>43609</v>
      </c>
      <c r="R10" s="615">
        <f t="shared" si="2"/>
        <v>2.1739130434782505</v>
      </c>
      <c r="S10" s="673">
        <f>IF(INDEX(Historical!$D$7:$D$1257,MATCH(B10,Historical!$B$7:$B$1281,0))=0,"n/a",(INDEX(Historical!$C$7:$C$1259,MATCH(B10,Historical!$B$7:$B$1281,0))/INDEX(Historical!$D$7:$D$1257,MATCH(B10,Historical!$B$7:$B$1281,0))-1)*100)</f>
        <v>0.53475935828874999</v>
      </c>
      <c r="T10" s="673">
        <f>IF(INDEX(Historical!$F$7:$F$1250,MATCH(B10,Historical!$B$7:$B$1281,0))=0,"n/a",((INDEX(Historical!$C$7:$C$1259,MATCH(B10,Historical!$B$7:$B$1281,0))/INDEX(Historical!$F$7:$F$1250,MATCH(B10,Historical!$B$7:$B$1281,0)))^(1/3)-1)*100)</f>
        <v>2.6131139172558271</v>
      </c>
      <c r="U10" s="673">
        <f>IF(INDEX(Historical!$H$7:$H$1250,MATCH(B10,Historical!$B$7:$B$1281,0))=0,"n/a",((INDEX(Historical!$C$7:$C$1259,MATCH(B10,Historical!$B$7:$B$1281,0))/INDEX(Historical!$H$7:$H$1250,MATCH(B10,Historical!$B$7:$B$1281,0)))^(1/5)-1)*100)</f>
        <v>3.5380907891770397</v>
      </c>
      <c r="V10" s="673">
        <f>IF(INDEX(Historical!$O$7:$O$1250,MATCH(B10,Historical!$B$7:$B$1281,0))=0,"n/a",((INDEX(Historical!$C$7:$C$1259,MATCH(B10,Historical!$B$7:$B$1281,0))/INDEX(Historical!$O$7:$O$1250,MATCH(B10,Historical!$B$7:$B$1281,0)))^(1/10)-1)*100)</f>
        <v>3.3671180687434132</v>
      </c>
      <c r="W10" s="674">
        <f t="shared" si="3"/>
        <v>1.0507771681726126</v>
      </c>
      <c r="X10" s="675">
        <f t="shared" si="4"/>
        <v>2.3587271927846931</v>
      </c>
      <c r="Y10" s="646" t="s">
        <v>4575</v>
      </c>
      <c r="Z10" s="624">
        <f t="shared" si="5"/>
        <v>368.62745098039215</v>
      </c>
      <c r="AA10" s="853">
        <f t="shared" si="6"/>
        <v>80.313725490196077</v>
      </c>
      <c r="AB10" s="854">
        <v>12</v>
      </c>
      <c r="AC10" s="833">
        <v>0.51</v>
      </c>
      <c r="AD10" s="833">
        <v>4.62</v>
      </c>
      <c r="AE10" s="833">
        <v>6.31</v>
      </c>
      <c r="AF10" s="833">
        <v>1.8</v>
      </c>
      <c r="AG10" s="833">
        <v>2.1999999999999997</v>
      </c>
      <c r="AH10" s="833">
        <v>-28.4</v>
      </c>
      <c r="AI10" s="833">
        <v>-20.27</v>
      </c>
      <c r="AJ10" s="833">
        <v>1.5</v>
      </c>
      <c r="AK10" s="833">
        <v>17.62</v>
      </c>
      <c r="AL10" s="845">
        <v>5640</v>
      </c>
      <c r="AM10" s="839">
        <v>0.89999999999999991</v>
      </c>
      <c r="AN10" s="833">
        <v>1.1399999999999999</v>
      </c>
      <c r="AO10" s="711">
        <f t="shared" si="7"/>
        <v>-72.185790951019044</v>
      </c>
      <c r="AP10" s="712">
        <f t="shared" si="8"/>
        <v>8.1279345391770388</v>
      </c>
      <c r="AQ10" s="855">
        <f t="shared" si="9"/>
        <v>153.47777100202862</v>
      </c>
      <c r="AR10" s="624">
        <f>INDEX(Historical!$C$7:$C$1259,MATCH(B10,Historical!$B$7:$B$1281,0))*IF(AH10="n/a",1.03,IF(AH10&lt;0,1.01,IF(AH10&gt;10,1.1,(1+AH10/100))))</f>
        <v>1.8987999999999998</v>
      </c>
      <c r="AS10" s="853">
        <f t="shared" si="10"/>
        <v>1.9177879999999998</v>
      </c>
      <c r="AT10" s="853">
        <f t="shared" si="11"/>
        <v>2.1095668000000001</v>
      </c>
      <c r="AU10" s="853">
        <f t="shared" si="11"/>
        <v>2.3205234800000003</v>
      </c>
      <c r="AV10" s="853">
        <f t="shared" si="11"/>
        <v>2.5525758280000006</v>
      </c>
      <c r="AW10" s="624">
        <f t="shared" si="12"/>
        <v>10.799254108</v>
      </c>
      <c r="AX10" s="719">
        <f t="shared" si="13"/>
        <v>26.365366474609374</v>
      </c>
      <c r="AY10" s="900">
        <v>0.94</v>
      </c>
      <c r="AZ10" s="839">
        <v>103.47999999999999</v>
      </c>
      <c r="BA10" s="839">
        <v>-15.299999999999999</v>
      </c>
      <c r="BB10" s="839">
        <v>-3.54</v>
      </c>
      <c r="BC10" s="839">
        <v>8.74</v>
      </c>
      <c r="BE10" s="597">
        <v>2013</v>
      </c>
      <c r="BF10" s="865">
        <f t="shared" si="14"/>
        <v>0</v>
      </c>
      <c r="BG10" s="849">
        <v>0.89999999999999991</v>
      </c>
    </row>
    <row r="11" spans="1:59" ht="11.25" customHeight="1" x14ac:dyDescent="0.2">
      <c r="A11" s="831" t="s">
        <v>879</v>
      </c>
      <c r="B11" s="842" t="s">
        <v>880</v>
      </c>
      <c r="C11" s="898" t="s">
        <v>4254</v>
      </c>
      <c r="D11" s="898" t="s">
        <v>4255</v>
      </c>
      <c r="E11" s="705">
        <v>9</v>
      </c>
      <c r="F11" s="1139">
        <v>509</v>
      </c>
      <c r="G11" s="1139" t="s">
        <v>37</v>
      </c>
      <c r="H11" s="1139" t="s">
        <v>37</v>
      </c>
      <c r="I11" s="841">
        <v>64.56</v>
      </c>
      <c r="J11" s="624">
        <f t="shared" si="0"/>
        <v>3.8475836431226762</v>
      </c>
      <c r="K11" s="844">
        <v>0.20699999999999999</v>
      </c>
      <c r="L11" s="854">
        <v>12</v>
      </c>
      <c r="M11" s="615">
        <f t="shared" si="1"/>
        <v>2.484</v>
      </c>
      <c r="N11" s="837" t="s">
        <v>1048</v>
      </c>
      <c r="O11" s="706">
        <v>0.2</v>
      </c>
      <c r="P11" s="606">
        <v>44187</v>
      </c>
      <c r="Q11" s="606">
        <v>44202</v>
      </c>
      <c r="R11" s="615">
        <f t="shared" si="2"/>
        <v>3.4999999999999893</v>
      </c>
      <c r="S11" s="673">
        <f>IF(INDEX(Historical!$D$7:$D$1257,MATCH(B11,Historical!$B$7:$B$1281,0))=0,"n/a",(INDEX(Historical!$C$7:$C$1259,MATCH(B11,Historical!$B$7:$B$1281,0))/INDEX(Historical!$D$7:$D$1257,MATCH(B11,Historical!$B$7:$B$1281,0))-1)*100)</f>
        <v>5.8035714285714191</v>
      </c>
      <c r="T11" s="673">
        <f>IF(INDEX(Historical!$F$7:$F$1250,MATCH(B11,Historical!$B$7:$B$1281,0))=0,"n/a",((INDEX(Historical!$C$7:$C$1259,MATCH(B11,Historical!$B$7:$B$1281,0))/INDEX(Historical!$F$7:$F$1250,MATCH(B11,Historical!$B$7:$B$1281,0)))^(1/3)-1)*100)</f>
        <v>5.470820729692516</v>
      </c>
      <c r="U11" s="673">
        <f>IF(INDEX(Historical!$H$7:$H$1250,MATCH(B11,Historical!$B$7:$B$1281,0))=0,"n/a",((INDEX(Historical!$C$7:$C$1259,MATCH(B11,Historical!$B$7:$B$1281,0))/INDEX(Historical!$H$7:$H$1250,MATCH(B11,Historical!$B$7:$B$1281,0)))^(1/5)-1)*100)</f>
        <v>5.3075360122292414</v>
      </c>
      <c r="V11" s="673">
        <f>IF(INDEX(Historical!$O$7:$O$1250,MATCH(B11,Historical!$B$7:$B$1281,0))=0,"n/a",((INDEX(Historical!$C$7:$C$1259,MATCH(B11,Historical!$B$7:$B$1281,0))/INDEX(Historical!$O$7:$O$1250,MATCH(B11,Historical!$B$7:$B$1281,0)))^(1/10)-1)*100)</f>
        <v>1.5106988907206853</v>
      </c>
      <c r="W11" s="674">
        <f t="shared" si="3"/>
        <v>3.5132984109740484</v>
      </c>
      <c r="X11" s="675" t="str">
        <f t="shared" si="4"/>
        <v>n/a</v>
      </c>
      <c r="Y11" s="634"/>
      <c r="Z11" s="624">
        <f t="shared" si="5"/>
        <v>134.27027027027026</v>
      </c>
      <c r="AA11" s="853">
        <f t="shared" si="6"/>
        <v>34.8972972972973</v>
      </c>
      <c r="AB11" s="854">
        <v>12</v>
      </c>
      <c r="AC11" s="833">
        <v>1.85</v>
      </c>
      <c r="AD11" s="833" t="s">
        <v>136</v>
      </c>
      <c r="AE11" s="833">
        <v>18.100000000000001</v>
      </c>
      <c r="AF11" s="833">
        <v>1.43</v>
      </c>
      <c r="AG11" s="833">
        <v>4.2</v>
      </c>
      <c r="AH11" s="833">
        <v>-10.100000000000001</v>
      </c>
      <c r="AI11" s="833">
        <v>4.54</v>
      </c>
      <c r="AJ11" s="833">
        <v>-4.2</v>
      </c>
      <c r="AK11" s="833">
        <v>-0.89999999999999991</v>
      </c>
      <c r="AL11" s="845">
        <v>4150</v>
      </c>
      <c r="AM11" s="839">
        <v>0.70000000000000007</v>
      </c>
      <c r="AN11" s="833">
        <v>0.48</v>
      </c>
      <c r="AO11" s="711">
        <f t="shared" si="7"/>
        <v>-25.742177641945382</v>
      </c>
      <c r="AP11" s="712">
        <f t="shared" si="8"/>
        <v>9.1551196553519176</v>
      </c>
      <c r="AQ11" s="855">
        <f t="shared" si="9"/>
        <v>48.926730881904376</v>
      </c>
      <c r="AR11" s="624">
        <f>INDEX(Historical!$C$7:$C$1259,MATCH(B11,Historical!$B$7:$B$1281,0))*IF(AH11="n/a",1.03,IF(AH11&lt;0,1.01,IF(AH11&gt;10,1.1,(1+AH11/100))))</f>
        <v>2.3936999999999999</v>
      </c>
      <c r="AS11" s="853">
        <f t="shared" si="10"/>
        <v>2.5023739800000002</v>
      </c>
      <c r="AT11" s="853">
        <f t="shared" si="11"/>
        <v>2.5273977198000002</v>
      </c>
      <c r="AU11" s="853">
        <f t="shared" si="11"/>
        <v>2.5526716969980003</v>
      </c>
      <c r="AV11" s="853">
        <f t="shared" si="11"/>
        <v>2.5781984139679803</v>
      </c>
      <c r="AW11" s="624">
        <f t="shared" si="12"/>
        <v>12.554341810765981</v>
      </c>
      <c r="AX11" s="719">
        <f t="shared" si="13"/>
        <v>19.446006522252137</v>
      </c>
      <c r="AY11" s="900">
        <v>0.32</v>
      </c>
      <c r="AZ11" s="839">
        <v>42.74</v>
      </c>
      <c r="BA11" s="839">
        <v>-17.75</v>
      </c>
      <c r="BB11" s="839">
        <v>-0.43</v>
      </c>
      <c r="BC11" s="839">
        <v>-1.1299999999999999</v>
      </c>
      <c r="BE11" s="597">
        <v>2013</v>
      </c>
      <c r="BF11" s="865">
        <f t="shared" si="14"/>
        <v>0</v>
      </c>
      <c r="BG11" s="849">
        <v>2.7</v>
      </c>
    </row>
    <row r="12" spans="1:59" ht="11.25" customHeight="1" x14ac:dyDescent="0.2">
      <c r="A12" s="847" t="s">
        <v>4236</v>
      </c>
      <c r="B12" s="570" t="s">
        <v>3785</v>
      </c>
      <c r="C12" s="898" t="s">
        <v>131</v>
      </c>
      <c r="D12" s="898" t="s">
        <v>4263</v>
      </c>
      <c r="E12" s="705">
        <v>8</v>
      </c>
      <c r="F12" s="1139">
        <v>597</v>
      </c>
      <c r="G12" s="1139" t="s">
        <v>106</v>
      </c>
      <c r="H12" s="1139" t="s">
        <v>106</v>
      </c>
      <c r="I12" s="841">
        <v>70.27</v>
      </c>
      <c r="J12" s="624">
        <f t="shared" si="0"/>
        <v>3.1307812722356632</v>
      </c>
      <c r="K12" s="844">
        <v>0.55000000000000004</v>
      </c>
      <c r="L12" s="854">
        <v>4</v>
      </c>
      <c r="M12" s="615">
        <f t="shared" si="1"/>
        <v>2.2000000000000002</v>
      </c>
      <c r="N12" s="837" t="s">
        <v>318</v>
      </c>
      <c r="O12" s="706">
        <v>0.51500000000000001</v>
      </c>
      <c r="P12" s="606">
        <v>44264</v>
      </c>
      <c r="Q12" s="606">
        <v>44286</v>
      </c>
      <c r="R12" s="615">
        <f t="shared" si="2"/>
        <v>6.7961165048543739</v>
      </c>
      <c r="S12" s="673">
        <f>IF(INDEX(Historical!$D$7:$D$1257,MATCH(B12,Historical!$B$7:$B$1281,0))=0,"n/a",(INDEX(Historical!$C$7:$C$1259,MATCH(B12,Historical!$B$7:$B$1281,0))/INDEX(Historical!$D$7:$D$1257,MATCH(B12,Historical!$B$7:$B$1281,0))-1)*100)</f>
        <v>4.1666666666666741</v>
      </c>
      <c r="T12" s="673">
        <f>IF(INDEX(Historical!$F$7:$F$1250,MATCH(B12,Historical!$B$7:$B$1281,0))=0,"n/a",((INDEX(Historical!$C$7:$C$1259,MATCH(B12,Historical!$B$7:$B$1281,0))/INDEX(Historical!$F$7:$F$1250,MATCH(B12,Historical!$B$7:$B$1281,0)))^(1/3)-1)*100)</f>
        <v>4.0096086018784893</v>
      </c>
      <c r="U12" s="673">
        <f>IF(INDEX(Historical!$H$7:$H$1250,MATCH(B12,Historical!$B$7:$B$1281,0))=0,"n/a",((INDEX(Historical!$C$7:$C$1259,MATCH(B12,Historical!$B$7:$B$1281,0))/INDEX(Historical!$H$7:$H$1250,MATCH(B12,Historical!$B$7:$B$1281,0)))^(1/5)-1)*100)</f>
        <v>3.8595411390277556</v>
      </c>
      <c r="V12" s="673">
        <f>IF(INDEX(Historical!$O$7:$O$1250,MATCH(B12,Historical!$B$7:$B$1281,0))=0,"n/a",((INDEX(Historical!$C$7:$C$1259,MATCH(B12,Historical!$B$7:$B$1281,0))/INDEX(Historical!$O$7:$O$1250,MATCH(B12,Historical!$B$7:$B$1281,0)))^(1/10)-1)*100)</f>
        <v>2.6481029363708553</v>
      </c>
      <c r="W12" s="674">
        <f t="shared" si="3"/>
        <v>1.4574739848735412</v>
      </c>
      <c r="X12" s="675">
        <f t="shared" si="4"/>
        <v>0.55935378826489213</v>
      </c>
      <c r="Y12" s="634"/>
      <c r="Z12" s="624">
        <f t="shared" si="5"/>
        <v>64.327485380116968</v>
      </c>
      <c r="AA12" s="853">
        <f t="shared" si="6"/>
        <v>20.546783625730992</v>
      </c>
      <c r="AB12" s="854">
        <v>12</v>
      </c>
      <c r="AC12" s="833">
        <v>3.42</v>
      </c>
      <c r="AD12" s="833">
        <v>3.16</v>
      </c>
      <c r="AE12" s="833">
        <v>3.13</v>
      </c>
      <c r="AF12" s="833">
        <v>2.08</v>
      </c>
      <c r="AG12" s="833">
        <v>10.299999999999999</v>
      </c>
      <c r="AH12" s="833">
        <v>1.0999999999999999</v>
      </c>
      <c r="AI12" s="833">
        <v>6.4799999999999995</v>
      </c>
      <c r="AJ12" s="833">
        <v>6.9</v>
      </c>
      <c r="AK12" s="833">
        <v>6.6000000000000005</v>
      </c>
      <c r="AL12" s="845">
        <v>18080</v>
      </c>
      <c r="AM12" s="839">
        <v>0.70000000000000007</v>
      </c>
      <c r="AN12" s="833">
        <v>1.27</v>
      </c>
      <c r="AO12" s="711">
        <f t="shared" si="7"/>
        <v>-13.556461214467573</v>
      </c>
      <c r="AP12" s="712">
        <f t="shared" si="8"/>
        <v>6.9903224112634188</v>
      </c>
      <c r="AQ12" s="855">
        <f t="shared" si="9"/>
        <v>37.820027477899963</v>
      </c>
      <c r="AR12" s="624">
        <f>INDEX(Historical!$C$7:$C$1259,MATCH(B12,Historical!$B$7:$B$1281,0))*IF(AH12="n/a",1.03,IF(AH12&lt;0,1.01,IF(AH12&gt;10,1.1,(1+AH12/100))))</f>
        <v>2.0219999999999998</v>
      </c>
      <c r="AS12" s="853">
        <f t="shared" si="10"/>
        <v>2.1530255999999999</v>
      </c>
      <c r="AT12" s="853">
        <f t="shared" si="11"/>
        <v>2.2951252896000001</v>
      </c>
      <c r="AU12" s="853">
        <f t="shared" si="11"/>
        <v>2.4466035587136004</v>
      </c>
      <c r="AV12" s="853">
        <f t="shared" si="11"/>
        <v>2.6080793935886981</v>
      </c>
      <c r="AW12" s="624">
        <f t="shared" si="12"/>
        <v>11.524833841902298</v>
      </c>
      <c r="AX12" s="719">
        <f t="shared" si="13"/>
        <v>16.400788162661588</v>
      </c>
      <c r="AY12" s="900">
        <v>0.25</v>
      </c>
      <c r="AZ12" s="839">
        <v>19.63</v>
      </c>
      <c r="BA12" s="839">
        <v>-19.830000000000002</v>
      </c>
      <c r="BB12" s="839">
        <v>-5.76</v>
      </c>
      <c r="BC12" s="839">
        <v>-8.64</v>
      </c>
      <c r="BE12" s="597">
        <v>2014</v>
      </c>
      <c r="BF12" s="865">
        <f t="shared" si="14"/>
        <v>0</v>
      </c>
      <c r="BG12" s="849">
        <v>2.9000000000000004</v>
      </c>
    </row>
    <row r="13" spans="1:59" ht="11.25" customHeight="1" x14ac:dyDescent="0.2">
      <c r="A13" s="848" t="s">
        <v>4566</v>
      </c>
      <c r="B13" s="842" t="s">
        <v>4563</v>
      </c>
      <c r="C13" s="898" t="s">
        <v>123</v>
      </c>
      <c r="D13" s="898" t="s">
        <v>4290</v>
      </c>
      <c r="E13" s="705">
        <v>5</v>
      </c>
      <c r="F13" s="1139">
        <v>724</v>
      </c>
      <c r="G13" s="1139" t="s">
        <v>106</v>
      </c>
      <c r="H13" s="1139" t="s">
        <v>106</v>
      </c>
      <c r="I13" s="841">
        <v>55.87</v>
      </c>
      <c r="J13" s="624">
        <f t="shared" si="0"/>
        <v>2.5058170753534994</v>
      </c>
      <c r="K13" s="844">
        <v>0.35</v>
      </c>
      <c r="L13" s="854">
        <v>4</v>
      </c>
      <c r="M13" s="615">
        <f t="shared" si="1"/>
        <v>1.4</v>
      </c>
      <c r="N13" s="837" t="s">
        <v>515</v>
      </c>
      <c r="O13" s="706">
        <v>0.2</v>
      </c>
      <c r="P13" s="606">
        <v>44159</v>
      </c>
      <c r="Q13" s="606">
        <v>44180</v>
      </c>
      <c r="R13" s="615">
        <f t="shared" si="2"/>
        <v>74.999999999999972</v>
      </c>
      <c r="S13" s="673">
        <f>IF(INDEX(Historical!$D$7:$D$1257,MATCH(B13,Historical!$B$7:$B$1281,0))=0,"n/a",(INDEX(Historical!$C$7:$C$1259,MATCH(B13,Historical!$B$7:$B$1281,0))/INDEX(Historical!$D$7:$D$1257,MATCH(B13,Historical!$B$7:$B$1281,0))-1)*100)</f>
        <v>72.727272727272705</v>
      </c>
      <c r="T13" s="673">
        <f>IF(INDEX(Historical!$F$7:$F$1250,MATCH(B13,Historical!$B$7:$B$1281,0))=0,"n/a",((INDEX(Historical!$C$7:$C$1259,MATCH(B13,Historical!$B$7:$B$1281,0))/INDEX(Historical!$F$7:$F$1250,MATCH(B13,Historical!$B$7:$B$1281,0)))^(1/3)-1)*100)</f>
        <v>32.326426013707675</v>
      </c>
      <c r="U13" s="673">
        <f>IF(INDEX(Historical!$H$7:$H$1250,MATCH(B13,Historical!$B$7:$B$1281,0))=0,"n/a",((INDEX(Historical!$C$7:$C$1259,MATCH(B13,Historical!$B$7:$B$1281,0))/INDEX(Historical!$H$7:$H$1250,MATCH(B13,Historical!$B$7:$B$1281,0)))^(1/5)-1)*100)</f>
        <v>24.312478510605096</v>
      </c>
      <c r="V13" s="673">
        <f>IF(INDEX(Historical!$O$7:$O$1250,MATCH(B13,Historical!$B$7:$B$1281,0))=0,"n/a",((INDEX(Historical!$C$7:$C$1259,MATCH(B13,Historical!$B$7:$B$1281,0))/INDEX(Historical!$O$7:$O$1250,MATCH(B13,Historical!$B$7:$B$1281,0)))^(1/10)-1)*100)</f>
        <v>18.098698091106602</v>
      </c>
      <c r="W13" s="674">
        <f t="shared" si="3"/>
        <v>1.3433274806960751</v>
      </c>
      <c r="X13" s="675">
        <f t="shared" si="4"/>
        <v>0.66976524822603578</v>
      </c>
      <c r="Y13" s="843"/>
      <c r="Z13" s="624">
        <f t="shared" si="5"/>
        <v>66.350710900473928</v>
      </c>
      <c r="AA13" s="853">
        <f t="shared" si="6"/>
        <v>26.478672985781991</v>
      </c>
      <c r="AB13" s="854">
        <v>12</v>
      </c>
      <c r="AC13" s="833">
        <v>2.11</v>
      </c>
      <c r="AD13" s="833">
        <v>0.71</v>
      </c>
      <c r="AE13" s="833">
        <v>4.6399999999999997</v>
      </c>
      <c r="AF13" s="833">
        <v>2.59</v>
      </c>
      <c r="AG13" s="833">
        <v>9.4</v>
      </c>
      <c r="AH13" s="833">
        <v>242.1</v>
      </c>
      <c r="AI13" s="833">
        <v>3.08</v>
      </c>
      <c r="AJ13" s="833">
        <v>36.299999999999997</v>
      </c>
      <c r="AK13" s="833">
        <v>38.93</v>
      </c>
      <c r="AL13" s="845">
        <v>14560</v>
      </c>
      <c r="AM13" s="839">
        <v>0.2</v>
      </c>
      <c r="AN13" s="833">
        <v>0.31</v>
      </c>
      <c r="AO13" s="711">
        <f t="shared" si="7"/>
        <v>0.33962260017660384</v>
      </c>
      <c r="AP13" s="712">
        <f t="shared" si="8"/>
        <v>26.818295585958595</v>
      </c>
      <c r="AQ13" s="855">
        <f t="shared" si="9"/>
        <v>74.584921116948905</v>
      </c>
      <c r="AR13" s="624">
        <f>INDEX(Historical!$C$7:$C$1259,MATCH(B13,Historical!$B$7:$B$1281,0))*IF(AH13="n/a",1.03,IF(AH13&lt;0,1.01,IF(AH13&gt;10,1.1,(1+AH13/100))))</f>
        <v>1.0449999999999999</v>
      </c>
      <c r="AS13" s="853">
        <f t="shared" si="10"/>
        <v>1.0771859999999998</v>
      </c>
      <c r="AT13" s="853">
        <f t="shared" si="11"/>
        <v>1.1849045999999999</v>
      </c>
      <c r="AU13" s="853">
        <f t="shared" si="11"/>
        <v>1.3033950599999999</v>
      </c>
      <c r="AV13" s="853">
        <f t="shared" si="11"/>
        <v>1.433734566</v>
      </c>
      <c r="AW13" s="624">
        <f t="shared" si="12"/>
        <v>6.0442202259999993</v>
      </c>
      <c r="AX13" s="719">
        <f t="shared" si="13"/>
        <v>10.818364463934133</v>
      </c>
      <c r="AY13" s="900">
        <v>0.69</v>
      </c>
      <c r="AZ13" s="839">
        <v>80.23</v>
      </c>
      <c r="BA13" s="839">
        <v>-37.39</v>
      </c>
      <c r="BB13" s="839">
        <v>-19.52</v>
      </c>
      <c r="BC13" s="839">
        <v>-22.36</v>
      </c>
      <c r="BE13" s="597">
        <v>2016</v>
      </c>
      <c r="BF13" s="865">
        <f t="shared" si="14"/>
        <v>0</v>
      </c>
      <c r="BG13" s="849">
        <v>5.4</v>
      </c>
    </row>
    <row r="14" spans="1:59" ht="11.25" customHeight="1" x14ac:dyDescent="0.2">
      <c r="A14" s="831" t="s">
        <v>876</v>
      </c>
      <c r="B14" s="842" t="s">
        <v>877</v>
      </c>
      <c r="C14" s="898" t="s">
        <v>112</v>
      </c>
      <c r="D14" s="898" t="s">
        <v>211</v>
      </c>
      <c r="E14" s="705">
        <v>8</v>
      </c>
      <c r="F14" s="1139">
        <v>543</v>
      </c>
      <c r="G14" s="1139" t="s">
        <v>106</v>
      </c>
      <c r="H14" s="1139" t="s">
        <v>106</v>
      </c>
      <c r="I14" s="841">
        <v>129.47999999999999</v>
      </c>
      <c r="J14" s="624">
        <f t="shared" si="0"/>
        <v>0.4942848316342292</v>
      </c>
      <c r="K14" s="844">
        <v>0.16</v>
      </c>
      <c r="L14" s="854">
        <v>4</v>
      </c>
      <c r="M14" s="615">
        <f t="shared" si="1"/>
        <v>0.64</v>
      </c>
      <c r="N14" s="837" t="s">
        <v>148</v>
      </c>
      <c r="O14" s="706">
        <v>0.15</v>
      </c>
      <c r="P14" s="904">
        <v>43599</v>
      </c>
      <c r="Q14" s="904">
        <v>43630</v>
      </c>
      <c r="R14" s="615">
        <f t="shared" si="2"/>
        <v>6.6666666666666732</v>
      </c>
      <c r="S14" s="673">
        <f>IF(INDEX(Historical!$D$7:$D$1257,MATCH(B14,Historical!$B$7:$B$1281,0))=0,"n/a",(INDEX(Historical!$C$7:$C$1259,MATCH(B14,Historical!$B$7:$B$1281,0))/INDEX(Historical!$D$7:$D$1257,MATCH(B14,Historical!$B$7:$B$1281,0))-1)*100)</f>
        <v>1.5873015873015817</v>
      </c>
      <c r="T14" s="673">
        <f>IF(INDEX(Historical!$F$7:$F$1250,MATCH(B14,Historical!$B$7:$B$1281,0))=0,"n/a",((INDEX(Historical!$C$7:$C$1259,MATCH(B14,Historical!$B$7:$B$1281,0))/INDEX(Historical!$F$7:$F$1250,MATCH(B14,Historical!$B$7:$B$1281,0)))^(1/3)-1)*100)</f>
        <v>4.5515917149420382</v>
      </c>
      <c r="U14" s="673">
        <f>IF(INDEX(Historical!$H$7:$H$1250,MATCH(B14,Historical!$B$7:$B$1281,0))=0,"n/a",((INDEX(Historical!$C$7:$C$1259,MATCH(B14,Historical!$B$7:$B$1281,0))/INDEX(Historical!$H$7:$H$1250,MATCH(B14,Historical!$B$7:$B$1281,0)))^(1/5)-1)*100)</f>
        <v>5.9223841048812176</v>
      </c>
      <c r="V14" s="673" t="str">
        <f>IF(INDEX(Historical!$O$7:$O$1250,MATCH(B14,Historical!$B$7:$B$1281,0))=0,"n/a",((INDEX(Historical!$C$7:$C$1259,MATCH(B14,Historical!$B$7:$B$1281,0))/INDEX(Historical!$O$7:$O$1250,MATCH(B14,Historical!$B$7:$B$1281,0)))^(1/10)-1)*100)</f>
        <v>n/a</v>
      </c>
      <c r="W14" s="674" t="str">
        <f t="shared" si="3"/>
        <v>n/a</v>
      </c>
      <c r="X14" s="675" t="str">
        <f t="shared" si="4"/>
        <v>n/a</v>
      </c>
      <c r="Y14" s="646" t="s">
        <v>4575</v>
      </c>
      <c r="Z14" s="624">
        <f t="shared" si="5"/>
        <v>11.327433628318584</v>
      </c>
      <c r="AA14" s="853">
        <f t="shared" si="6"/>
        <v>22.916814159292031</v>
      </c>
      <c r="AB14" s="854">
        <v>12</v>
      </c>
      <c r="AC14" s="833">
        <v>5.65</v>
      </c>
      <c r="AD14" s="833">
        <v>1.46</v>
      </c>
      <c r="AE14" s="833">
        <v>0.98</v>
      </c>
      <c r="AF14" s="833">
        <v>3.44</v>
      </c>
      <c r="AG14" s="833">
        <v>2</v>
      </c>
      <c r="AH14" s="833">
        <v>-61.4</v>
      </c>
      <c r="AI14" s="833">
        <v>12</v>
      </c>
      <c r="AJ14" s="833">
        <v>-21</v>
      </c>
      <c r="AK14" s="833">
        <v>15.61</v>
      </c>
      <c r="AL14" s="845">
        <v>8980</v>
      </c>
      <c r="AM14" s="839">
        <v>1.4000000000000001</v>
      </c>
      <c r="AN14" s="833">
        <v>0.56000000000000005</v>
      </c>
      <c r="AO14" s="711">
        <f t="shared" si="7"/>
        <v>-16.500145222776585</v>
      </c>
      <c r="AP14" s="712">
        <f t="shared" si="8"/>
        <v>6.416668936515447</v>
      </c>
      <c r="AQ14" s="855">
        <f t="shared" si="9"/>
        <v>87.182431165088659</v>
      </c>
      <c r="AR14" s="624">
        <f>INDEX(Historical!$C$7:$C$1259,MATCH(B14,Historical!$B$7:$B$1281,0))*IF(AH14="n/a",1.03,IF(AH14&lt;0,1.01,IF(AH14&gt;10,1.1,(1+AH14/100))))</f>
        <v>0.64639999999999997</v>
      </c>
      <c r="AS14" s="853">
        <f t="shared" si="10"/>
        <v>0.71104000000000001</v>
      </c>
      <c r="AT14" s="853">
        <f t="shared" si="11"/>
        <v>0.78214400000000006</v>
      </c>
      <c r="AU14" s="853">
        <f t="shared" si="11"/>
        <v>0.86035840000000019</v>
      </c>
      <c r="AV14" s="853">
        <f t="shared" si="11"/>
        <v>0.94639424000000028</v>
      </c>
      <c r="AW14" s="624">
        <f t="shared" si="12"/>
        <v>3.9463366400000002</v>
      </c>
      <c r="AX14" s="719">
        <f t="shared" si="13"/>
        <v>3.0478349088662346</v>
      </c>
      <c r="AY14" s="900">
        <v>1.27</v>
      </c>
      <c r="AZ14" s="839">
        <v>266.49</v>
      </c>
      <c r="BA14" s="839">
        <v>-0.82000000000000006</v>
      </c>
      <c r="BB14" s="839">
        <v>15.260000000000002</v>
      </c>
      <c r="BC14" s="839">
        <v>59.17</v>
      </c>
      <c r="BE14" s="597">
        <v>2013</v>
      </c>
      <c r="BF14" s="865">
        <f t="shared" si="14"/>
        <v>0</v>
      </c>
      <c r="BG14" s="849">
        <v>0.70000000000000007</v>
      </c>
    </row>
    <row r="15" spans="1:59" ht="11.25" customHeight="1" x14ac:dyDescent="0.2">
      <c r="A15" s="831" t="s">
        <v>881</v>
      </c>
      <c r="B15" s="842" t="s">
        <v>882</v>
      </c>
      <c r="C15" s="898" t="s">
        <v>112</v>
      </c>
      <c r="D15" s="898" t="s">
        <v>4267</v>
      </c>
      <c r="E15" s="705">
        <v>9</v>
      </c>
      <c r="F15" s="1139">
        <v>508</v>
      </c>
      <c r="G15" s="1139" t="s">
        <v>106</v>
      </c>
      <c r="H15" s="1139" t="s">
        <v>106</v>
      </c>
      <c r="I15" s="841">
        <v>45.86</v>
      </c>
      <c r="J15" s="624">
        <f t="shared" si="0"/>
        <v>1.3955516790231139</v>
      </c>
      <c r="K15" s="844">
        <v>0.16</v>
      </c>
      <c r="L15" s="854">
        <v>4</v>
      </c>
      <c r="M15" s="615">
        <f t="shared" si="1"/>
        <v>0.64</v>
      </c>
      <c r="N15" s="837" t="s">
        <v>264</v>
      </c>
      <c r="O15" s="706">
        <v>0.15</v>
      </c>
      <c r="P15" s="606">
        <v>44182</v>
      </c>
      <c r="Q15" s="606">
        <v>44202</v>
      </c>
      <c r="R15" s="615">
        <f t="shared" si="2"/>
        <v>6.6666666666666732</v>
      </c>
      <c r="S15" s="673">
        <f>IF(INDEX(Historical!$D$7:$D$1257,MATCH(B15,Historical!$B$7:$B$1281,0))=0,"n/a",(INDEX(Historical!$C$7:$C$1259,MATCH(B15,Historical!$B$7:$B$1281,0))/INDEX(Historical!$D$7:$D$1257,MATCH(B15,Historical!$B$7:$B$1281,0))-1)*100)</f>
        <v>15.384615384615374</v>
      </c>
      <c r="T15" s="673">
        <f>IF(INDEX(Historical!$F$7:$F$1250,MATCH(B15,Historical!$B$7:$B$1281,0))=0,"n/a",((INDEX(Historical!$C$7:$C$1259,MATCH(B15,Historical!$B$7:$B$1281,0))/INDEX(Historical!$F$7:$F$1250,MATCH(B15,Historical!$B$7:$B$1281,0)))^(1/3)-1)*100)</f>
        <v>25.99210498948732</v>
      </c>
      <c r="U15" s="673">
        <f>IF(INDEX(Historical!$H$7:$H$1250,MATCH(B15,Historical!$B$7:$B$1281,0))=0,"n/a",((INDEX(Historical!$C$7:$C$1259,MATCH(B15,Historical!$B$7:$B$1281,0))/INDEX(Historical!$H$7:$H$1250,MATCH(B15,Historical!$B$7:$B$1281,0)))^(1/5)-1)*100)</f>
        <v>30.258554234867606</v>
      </c>
      <c r="V15" s="673" t="str">
        <f>IF(INDEX(Historical!$O$7:$O$1250,MATCH(B15,Historical!$B$7:$B$1281,0))=0,"n/a",((INDEX(Historical!$C$7:$C$1259,MATCH(B15,Historical!$B$7:$B$1281,0))/INDEX(Historical!$O$7:$O$1250,MATCH(B15,Historical!$B$7:$B$1281,0)))^(1/10)-1)*100)</f>
        <v>n/a</v>
      </c>
      <c r="W15" s="674" t="str">
        <f t="shared" si="3"/>
        <v>n/a</v>
      </c>
      <c r="X15" s="675">
        <f t="shared" si="4"/>
        <v>1.8450337948090001</v>
      </c>
      <c r="Y15" s="634"/>
      <c r="Z15" s="624">
        <f t="shared" si="5"/>
        <v>13.141683778234087</v>
      </c>
      <c r="AA15" s="853">
        <f t="shared" si="6"/>
        <v>9.4168377823408616</v>
      </c>
      <c r="AB15" s="854">
        <v>12</v>
      </c>
      <c r="AC15" s="833">
        <v>4.87</v>
      </c>
      <c r="AD15" s="833">
        <v>1.75</v>
      </c>
      <c r="AE15" s="833">
        <v>2.37</v>
      </c>
      <c r="AF15" s="833">
        <v>0.86</v>
      </c>
      <c r="AG15" s="833">
        <v>9.6</v>
      </c>
      <c r="AH15" s="833">
        <v>10.5</v>
      </c>
      <c r="AI15" s="833">
        <v>10.99</v>
      </c>
      <c r="AJ15" s="833">
        <v>16.400000000000002</v>
      </c>
      <c r="AK15" s="833">
        <v>5.29</v>
      </c>
      <c r="AL15" s="845">
        <v>4920</v>
      </c>
      <c r="AM15" s="839">
        <v>2.6</v>
      </c>
      <c r="AN15" s="833">
        <v>2.54</v>
      </c>
      <c r="AO15" s="711">
        <f t="shared" si="7"/>
        <v>22.237268131549861</v>
      </c>
      <c r="AP15" s="712">
        <f t="shared" si="8"/>
        <v>31.654105913890721</v>
      </c>
      <c r="AQ15" s="855">
        <f t="shared" si="9"/>
        <v>-40.005628068355392</v>
      </c>
      <c r="AR15" s="624">
        <f>INDEX(Historical!$C$7:$C$1259,MATCH(B15,Historical!$B$7:$B$1281,0))*IF(AH15="n/a",1.03,IF(AH15&lt;0,1.01,IF(AH15&gt;10,1.1,(1+AH15/100))))</f>
        <v>0.66</v>
      </c>
      <c r="AS15" s="853">
        <f t="shared" si="10"/>
        <v>0.72600000000000009</v>
      </c>
      <c r="AT15" s="853">
        <f t="shared" si="11"/>
        <v>0.76440540000000001</v>
      </c>
      <c r="AU15" s="853">
        <f t="shared" si="11"/>
        <v>0.80484244565999996</v>
      </c>
      <c r="AV15" s="853">
        <f t="shared" si="11"/>
        <v>0.84741861103541394</v>
      </c>
      <c r="AW15" s="624">
        <f t="shared" si="12"/>
        <v>3.8026664566954143</v>
      </c>
      <c r="AX15" s="719">
        <f t="shared" si="13"/>
        <v>8.2919024350096251</v>
      </c>
      <c r="AY15" s="900">
        <v>2.1800000000000002</v>
      </c>
      <c r="AZ15" s="839">
        <v>445.3</v>
      </c>
      <c r="BA15" s="839">
        <v>-6.7299999999999995</v>
      </c>
      <c r="BB15" s="839">
        <v>5.9700000000000006</v>
      </c>
      <c r="BC15" s="839">
        <v>34.36</v>
      </c>
      <c r="BE15" s="597">
        <v>2013</v>
      </c>
      <c r="BF15" s="865">
        <f t="shared" si="14"/>
        <v>0</v>
      </c>
      <c r="BG15" s="849">
        <v>2.4</v>
      </c>
    </row>
    <row r="16" spans="1:59" s="744" customFormat="1" ht="11.25" customHeight="1" x14ac:dyDescent="0.2">
      <c r="A16" s="895" t="s">
        <v>4339</v>
      </c>
      <c r="B16" s="751" t="s">
        <v>3937</v>
      </c>
      <c r="C16" s="898" t="s">
        <v>112</v>
      </c>
      <c r="D16" s="898" t="s">
        <v>211</v>
      </c>
      <c r="E16" s="727">
        <v>7</v>
      </c>
      <c r="F16" s="1139">
        <v>651</v>
      </c>
      <c r="G16" s="1138" t="s">
        <v>106</v>
      </c>
      <c r="H16" s="1138" t="s">
        <v>106</v>
      </c>
      <c r="I16" s="728">
        <v>152.63</v>
      </c>
      <c r="J16" s="729">
        <f t="shared" si="0"/>
        <v>0.36690034724497156</v>
      </c>
      <c r="K16" s="730">
        <v>0.14000000000000001</v>
      </c>
      <c r="L16" s="731">
        <v>4</v>
      </c>
      <c r="M16" s="732">
        <f t="shared" si="1"/>
        <v>0.56000000000000005</v>
      </c>
      <c r="N16" s="733" t="s">
        <v>488</v>
      </c>
      <c r="O16" s="734">
        <v>0.13</v>
      </c>
      <c r="P16" s="1130">
        <v>44211</v>
      </c>
      <c r="Q16" s="1130">
        <v>44225</v>
      </c>
      <c r="R16" s="732">
        <f t="shared" si="2"/>
        <v>7.6923076923076987</v>
      </c>
      <c r="S16" s="673">
        <f>IF(INDEX(Historical!$D$7:$D$1257,MATCH(B16,Historical!$B$7:$B$1281,0))=0,"n/a",(INDEX(Historical!$C$7:$C$1259,MATCH(B16,Historical!$B$7:$B$1281,0))/INDEX(Historical!$D$7:$D$1257,MATCH(B16,Historical!$B$7:$B$1281,0))-1)*100)</f>
        <v>8.3333333333333481</v>
      </c>
      <c r="T16" s="673">
        <f>IF(INDEX(Historical!$F$7:$F$1250,MATCH(B16,Historical!$B$7:$B$1281,0))=0,"n/a",((INDEX(Historical!$C$7:$C$1259,MATCH(B16,Historical!$B$7:$B$1281,0))/INDEX(Historical!$F$7:$F$1250,MATCH(B16,Historical!$B$7:$B$1281,0)))^(1/3)-1)*100)</f>
        <v>9.1392883061105934</v>
      </c>
      <c r="U16" s="673">
        <f>IF(INDEX(Historical!$H$7:$H$1250,MATCH(B16,Historical!$B$7:$B$1281,0))=0,"n/a",((INDEX(Historical!$C$7:$C$1259,MATCH(B16,Historical!$B$7:$B$1281,0))/INDEX(Historical!$H$7:$H$1250,MATCH(B16,Historical!$B$7:$B$1281,0)))^(1/5)-1)*100)</f>
        <v>10.197228772148016</v>
      </c>
      <c r="V16" s="673">
        <f>IF(INDEX(Historical!$O$7:$O$1250,MATCH(B16,Historical!$B$7:$B$1281,0))=0,"n/a",((INDEX(Historical!$C$7:$C$1259,MATCH(B16,Historical!$B$7:$B$1281,0))/INDEX(Historical!$O$7:$O$1250,MATCH(B16,Historical!$B$7:$B$1281,0)))^(1/10)-1)*100)</f>
        <v>8.0386652698788641</v>
      </c>
      <c r="W16" s="674">
        <f t="shared" si="3"/>
        <v>1.2685226253116122</v>
      </c>
      <c r="X16" s="675">
        <f t="shared" si="4"/>
        <v>1.0964762120589264</v>
      </c>
      <c r="Y16" s="745"/>
      <c r="Z16" s="729">
        <f t="shared" si="5"/>
        <v>11.405295315682281</v>
      </c>
      <c r="AA16" s="736">
        <f t="shared" si="6"/>
        <v>31.085539714867615</v>
      </c>
      <c r="AB16" s="731">
        <v>12</v>
      </c>
      <c r="AC16" s="737">
        <v>4.91</v>
      </c>
      <c r="AD16" s="737">
        <v>4.83</v>
      </c>
      <c r="AE16" s="737">
        <v>1.52</v>
      </c>
      <c r="AF16" s="737">
        <v>3.05</v>
      </c>
      <c r="AG16" s="737">
        <v>10.100000000000001</v>
      </c>
      <c r="AH16" s="737">
        <v>-10.6</v>
      </c>
      <c r="AI16" s="737">
        <v>26.810000000000002</v>
      </c>
      <c r="AJ16" s="737">
        <v>9.3000000000000007</v>
      </c>
      <c r="AK16" s="737">
        <v>6.6000000000000005</v>
      </c>
      <c r="AL16" s="738">
        <v>1790</v>
      </c>
      <c r="AM16" s="739">
        <v>0.3</v>
      </c>
      <c r="AN16" s="737">
        <v>0.62</v>
      </c>
      <c r="AO16" s="740">
        <f t="shared" si="7"/>
        <v>-20.521410595474627</v>
      </c>
      <c r="AP16" s="741">
        <f t="shared" si="8"/>
        <v>10.564129119392987</v>
      </c>
      <c r="AQ16" s="742">
        <f t="shared" si="9"/>
        <v>105.27585356766065</v>
      </c>
      <c r="AR16" s="624">
        <f>INDEX(Historical!$C$7:$C$1259,MATCH(B16,Historical!$B$7:$B$1281,0))*IF(AH16="n/a",1.03,IF(AH16&lt;0,1.01,IF(AH16&gt;10,1.1,(1+AH16/100))))</f>
        <v>0.5252</v>
      </c>
      <c r="AS16" s="736">
        <f t="shared" si="10"/>
        <v>0.57772000000000001</v>
      </c>
      <c r="AT16" s="736">
        <f t="shared" si="11"/>
        <v>0.61584952000000004</v>
      </c>
      <c r="AU16" s="736">
        <f t="shared" si="11"/>
        <v>0.6564955883200001</v>
      </c>
      <c r="AV16" s="736">
        <f t="shared" si="11"/>
        <v>0.6998242971491202</v>
      </c>
      <c r="AW16" s="729">
        <f t="shared" si="12"/>
        <v>3.0750894054691207</v>
      </c>
      <c r="AX16" s="743">
        <f t="shared" si="13"/>
        <v>2.0147345904927736</v>
      </c>
      <c r="AY16" s="901">
        <v>0.99</v>
      </c>
      <c r="AZ16" s="739">
        <v>114.99999999999999</v>
      </c>
      <c r="BA16" s="739">
        <v>-6.45</v>
      </c>
      <c r="BB16" s="739">
        <v>4.2700000000000005</v>
      </c>
      <c r="BC16" s="739">
        <v>26.590000000000003</v>
      </c>
      <c r="BD16" s="875"/>
      <c r="BE16" s="597">
        <v>2015</v>
      </c>
      <c r="BF16" s="865">
        <f t="shared" si="14"/>
        <v>0</v>
      </c>
      <c r="BG16" s="793">
        <v>4.8</v>
      </c>
    </row>
    <row r="17" spans="1:59" ht="11.25" customHeight="1" x14ac:dyDescent="0.2">
      <c r="A17" s="831" t="s">
        <v>3783</v>
      </c>
      <c r="B17" s="842" t="s">
        <v>3784</v>
      </c>
      <c r="C17" s="898" t="s">
        <v>112</v>
      </c>
      <c r="D17" s="898" t="s">
        <v>1218</v>
      </c>
      <c r="E17" s="705">
        <v>8</v>
      </c>
      <c r="F17" s="1139">
        <v>599</v>
      </c>
      <c r="G17" s="1139" t="s">
        <v>106</v>
      </c>
      <c r="H17" s="1139" t="s">
        <v>106</v>
      </c>
      <c r="I17" s="841">
        <v>108.78</v>
      </c>
      <c r="J17" s="624">
        <f t="shared" si="0"/>
        <v>1.3237727523441809</v>
      </c>
      <c r="K17" s="844">
        <v>0.36</v>
      </c>
      <c r="L17" s="854">
        <v>4</v>
      </c>
      <c r="M17" s="615">
        <f t="shared" si="1"/>
        <v>1.44</v>
      </c>
      <c r="N17" s="837" t="s">
        <v>151</v>
      </c>
      <c r="O17" s="706">
        <v>0.32</v>
      </c>
      <c r="P17" s="606">
        <v>44271</v>
      </c>
      <c r="Q17" s="606">
        <v>44286</v>
      </c>
      <c r="R17" s="615">
        <f t="shared" si="2"/>
        <v>12.499999999999993</v>
      </c>
      <c r="S17" s="673">
        <f>IF(INDEX(Historical!$D$7:$D$1257,MATCH(B17,Historical!$B$7:$B$1281,0))=0,"n/a",(INDEX(Historical!$C$7:$C$1259,MATCH(B17,Historical!$B$7:$B$1281,0))/INDEX(Historical!$D$7:$D$1257,MATCH(B17,Historical!$B$7:$B$1281,0))-1)*100)</f>
        <v>18.518518518518512</v>
      </c>
      <c r="T17" s="673">
        <f>IF(INDEX(Historical!$F$7:$F$1250,MATCH(B17,Historical!$B$7:$B$1281,0))=0,"n/a",((INDEX(Historical!$C$7:$C$1259,MATCH(B17,Historical!$B$7:$B$1281,0))/INDEX(Historical!$F$7:$F$1250,MATCH(B17,Historical!$B$7:$B$1281,0)))^(1/3)-1)*100)</f>
        <v>25.99210498948732</v>
      </c>
      <c r="U17" s="673">
        <f>IF(INDEX(Historical!$H$7:$H$1250,MATCH(B17,Historical!$B$7:$B$1281,0))=0,"n/a",((INDEX(Historical!$C$7:$C$1259,MATCH(B17,Historical!$B$7:$B$1281,0))/INDEX(Historical!$H$7:$H$1250,MATCH(B17,Historical!$B$7:$B$1281,0)))^(1/5)-1)*100)</f>
        <v>26.19146889603865</v>
      </c>
      <c r="V17" s="673" t="str">
        <f>IF(INDEX(Historical!$O$7:$O$1250,MATCH(B17,Historical!$B$7:$B$1281,0))=0,"n/a",((INDEX(Historical!$C$7:$C$1259,MATCH(B17,Historical!$B$7:$B$1281,0))/INDEX(Historical!$O$7:$O$1250,MATCH(B17,Historical!$B$7:$B$1281,0)))^(1/10)-1)*100)</f>
        <v>n/a</v>
      </c>
      <c r="W17" s="674" t="str">
        <f t="shared" si="3"/>
        <v>n/a</v>
      </c>
      <c r="X17" s="675">
        <f t="shared" si="4"/>
        <v>1.6068385825790583</v>
      </c>
      <c r="Y17" s="843" t="s">
        <v>4006</v>
      </c>
      <c r="Z17" s="624">
        <f t="shared" si="5"/>
        <v>42.477876106194692</v>
      </c>
      <c r="AA17" s="853">
        <f t="shared" si="6"/>
        <v>32.088495575221238</v>
      </c>
      <c r="AB17" s="854">
        <v>12</v>
      </c>
      <c r="AC17" s="833">
        <v>3.39</v>
      </c>
      <c r="AD17" s="833">
        <v>18.649999999999999</v>
      </c>
      <c r="AE17" s="833">
        <v>3.56</v>
      </c>
      <c r="AF17" s="833">
        <v>11.93</v>
      </c>
      <c r="AG17" s="834">
        <v>42.699999999999996</v>
      </c>
      <c r="AH17" s="833">
        <v>-20.5</v>
      </c>
      <c r="AI17" s="833">
        <v>7.89</v>
      </c>
      <c r="AJ17" s="833">
        <v>16.3</v>
      </c>
      <c r="AK17" s="833">
        <v>1.7000000000000002</v>
      </c>
      <c r="AL17" s="845">
        <v>9690</v>
      </c>
      <c r="AM17" s="839">
        <v>0.5</v>
      </c>
      <c r="AN17" s="833">
        <v>1.72</v>
      </c>
      <c r="AO17" s="711">
        <f t="shared" si="7"/>
        <v>-4.573253926838408</v>
      </c>
      <c r="AP17" s="712">
        <f t="shared" si="8"/>
        <v>27.51524164838283</v>
      </c>
      <c r="AQ17" s="855">
        <f t="shared" si="9"/>
        <v>312.480707811429</v>
      </c>
      <c r="AR17" s="624">
        <f>INDEX(Historical!$C$7:$C$1259,MATCH(B17,Historical!$B$7:$B$1281,0))*IF(AH17="n/a",1.03,IF(AH17&lt;0,1.01,IF(AH17&gt;10,1.1,(1+AH17/100))))</f>
        <v>1.2927999999999999</v>
      </c>
      <c r="AS17" s="853">
        <f t="shared" si="10"/>
        <v>1.3948019199999999</v>
      </c>
      <c r="AT17" s="853">
        <f t="shared" si="11"/>
        <v>1.4185135526399997</v>
      </c>
      <c r="AU17" s="853">
        <f t="shared" si="11"/>
        <v>1.4426282830348796</v>
      </c>
      <c r="AV17" s="853">
        <f t="shared" si="11"/>
        <v>1.4671529638464724</v>
      </c>
      <c r="AW17" s="624">
        <f t="shared" si="12"/>
        <v>7.0158967195213515</v>
      </c>
      <c r="AX17" s="719">
        <f t="shared" si="13"/>
        <v>6.4496200767800618</v>
      </c>
      <c r="AY17" s="900">
        <v>1.1200000000000001</v>
      </c>
      <c r="AZ17" s="839">
        <v>40.6</v>
      </c>
      <c r="BA17" s="839">
        <v>-13.52</v>
      </c>
      <c r="BB17" s="839">
        <v>-4.1300000000000008</v>
      </c>
      <c r="BC17" s="839">
        <v>2.65</v>
      </c>
      <c r="BE17" s="597">
        <v>2014</v>
      </c>
      <c r="BF17" s="865">
        <f t="shared" si="14"/>
        <v>0</v>
      </c>
      <c r="BG17" s="849">
        <v>10.8</v>
      </c>
    </row>
    <row r="18" spans="1:59" ht="11.25" customHeight="1" x14ac:dyDescent="0.2">
      <c r="A18" s="848" t="s">
        <v>4476</v>
      </c>
      <c r="B18" s="842" t="s">
        <v>4474</v>
      </c>
      <c r="C18" s="898" t="s">
        <v>108</v>
      </c>
      <c r="D18" s="898" t="s">
        <v>4278</v>
      </c>
      <c r="E18" s="705">
        <v>5</v>
      </c>
      <c r="F18" s="1139">
        <v>708</v>
      </c>
      <c r="G18" s="1139" t="s">
        <v>106</v>
      </c>
      <c r="H18" s="1139" t="s">
        <v>106</v>
      </c>
      <c r="I18" s="841">
        <v>41.5</v>
      </c>
      <c r="J18" s="624">
        <f t="shared" si="0"/>
        <v>1.8313253012048194</v>
      </c>
      <c r="K18" s="844">
        <v>0.19</v>
      </c>
      <c r="L18" s="854">
        <v>4</v>
      </c>
      <c r="M18" s="615">
        <f t="shared" si="1"/>
        <v>0.76</v>
      </c>
      <c r="N18" s="837" t="s">
        <v>488</v>
      </c>
      <c r="O18" s="706">
        <v>0.17</v>
      </c>
      <c r="P18" s="904">
        <v>43860</v>
      </c>
      <c r="Q18" s="904">
        <v>43875</v>
      </c>
      <c r="R18" s="615">
        <f t="shared" si="2"/>
        <v>11.764705882352935</v>
      </c>
      <c r="S18" s="673">
        <f>IF(INDEX(Historical!$D$7:$D$1257,MATCH(B18,Historical!$B$7:$B$1281,0))=0,"n/a",(INDEX(Historical!$C$7:$C$1259,MATCH(B18,Historical!$B$7:$B$1281,0))/INDEX(Historical!$D$7:$D$1257,MATCH(B18,Historical!$B$7:$B$1281,0))-1)*100)</f>
        <v>11.764705882352944</v>
      </c>
      <c r="T18" s="673">
        <f>IF(INDEX(Historical!$F$7:$F$1250,MATCH(B18,Historical!$B$7:$B$1281,0))=0,"n/a",((INDEX(Historical!$C$7:$C$1259,MATCH(B18,Historical!$B$7:$B$1281,0))/INDEX(Historical!$F$7:$F$1250,MATCH(B18,Historical!$B$7:$B$1281,0)))^(1/3)-1)*100)</f>
        <v>23.856232963017064</v>
      </c>
      <c r="U18" s="673" t="str">
        <f>IF(INDEX(Historical!$H$7:$H$1250,MATCH(B18,Historical!$B$7:$B$1281,0))=0,"n/a",((INDEX(Historical!$C$7:$C$1259,MATCH(B18,Historical!$B$7:$B$1281,0))/INDEX(Historical!$H$7:$H$1250,MATCH(B18,Historical!$B$7:$B$1281,0)))^(1/5)-1)*100)</f>
        <v>n/a</v>
      </c>
      <c r="V18" s="673" t="str">
        <f>IF(INDEX(Historical!$O$7:$O$1250,MATCH(B18,Historical!$B$7:$B$1281,0))=0,"n/a",((INDEX(Historical!$C$7:$C$1259,MATCH(B18,Historical!$B$7:$B$1281,0))/INDEX(Historical!$O$7:$O$1250,MATCH(B18,Historical!$B$7:$B$1281,0)))^(1/10)-1)*100)</f>
        <v>n/a</v>
      </c>
      <c r="W18" s="674" t="str">
        <f t="shared" si="3"/>
        <v>n/a</v>
      </c>
      <c r="X18" s="675" t="str">
        <f t="shared" si="4"/>
        <v>n/a</v>
      </c>
      <c r="Y18" s="843"/>
      <c r="Z18" s="624">
        <f t="shared" si="5"/>
        <v>26.480836236933797</v>
      </c>
      <c r="AA18" s="853">
        <f t="shared" si="6"/>
        <v>14.459930313588849</v>
      </c>
      <c r="AB18" s="854">
        <v>12</v>
      </c>
      <c r="AC18" s="833">
        <v>2.87</v>
      </c>
      <c r="AD18" s="833">
        <v>1.95</v>
      </c>
      <c r="AE18" s="833">
        <v>1.68</v>
      </c>
      <c r="AF18" s="833">
        <v>1.0900000000000001</v>
      </c>
      <c r="AG18" s="833">
        <v>4.9000000000000004</v>
      </c>
      <c r="AH18" s="833">
        <v>50</v>
      </c>
      <c r="AI18" s="833">
        <v>22.18</v>
      </c>
      <c r="AJ18" s="833">
        <v>26.1</v>
      </c>
      <c r="AK18" s="833">
        <v>7.33</v>
      </c>
      <c r="AL18" s="845">
        <v>14800</v>
      </c>
      <c r="AM18" s="839">
        <v>0.5</v>
      </c>
      <c r="AN18" s="833">
        <v>2</v>
      </c>
      <c r="AO18" s="711" t="str">
        <f t="shared" si="7"/>
        <v>n/a</v>
      </c>
      <c r="AP18" s="712" t="str">
        <f t="shared" si="8"/>
        <v>n/a</v>
      </c>
      <c r="AQ18" s="855">
        <f t="shared" si="9"/>
        <v>-16.303925375965612</v>
      </c>
      <c r="AR18" s="624">
        <f>INDEX(Historical!$C$7:$C$1259,MATCH(B18,Historical!$B$7:$B$1281,0))*IF(AH18="n/a",1.03,IF(AH18&lt;0,1.01,IF(AH18&gt;10,1.1,(1+AH18/100))))</f>
        <v>0.83600000000000008</v>
      </c>
      <c r="AS18" s="853">
        <f t="shared" si="10"/>
        <v>0.9196000000000002</v>
      </c>
      <c r="AT18" s="853">
        <f t="shared" si="11"/>
        <v>0.98700668000000014</v>
      </c>
      <c r="AU18" s="853">
        <f t="shared" si="11"/>
        <v>1.0593542696440001</v>
      </c>
      <c r="AV18" s="853">
        <f t="shared" si="11"/>
        <v>1.1370049376089053</v>
      </c>
      <c r="AW18" s="624">
        <f t="shared" si="12"/>
        <v>4.9389658872529063</v>
      </c>
      <c r="AX18" s="719">
        <f t="shared" si="13"/>
        <v>11.901122619886522</v>
      </c>
      <c r="AY18" s="900">
        <v>1.55</v>
      </c>
      <c r="AZ18" s="839">
        <v>306.07</v>
      </c>
      <c r="BA18" s="839">
        <v>-4.62</v>
      </c>
      <c r="BB18" s="839">
        <v>7.53</v>
      </c>
      <c r="BC18" s="839">
        <v>50.81</v>
      </c>
      <c r="BE18" s="597">
        <v>2016</v>
      </c>
      <c r="BF18" s="865">
        <f t="shared" si="14"/>
        <v>0</v>
      </c>
      <c r="BG18" s="849">
        <v>0.4</v>
      </c>
    </row>
    <row r="19" spans="1:59" ht="11.25" customHeight="1" x14ac:dyDescent="0.2">
      <c r="A19" s="848" t="s">
        <v>4539</v>
      </c>
      <c r="B19" s="842" t="s">
        <v>4538</v>
      </c>
      <c r="C19" s="898" t="s">
        <v>108</v>
      </c>
      <c r="D19" s="898" t="s">
        <v>4273</v>
      </c>
      <c r="E19" s="705">
        <v>6</v>
      </c>
      <c r="F19" s="1139">
        <v>688</v>
      </c>
      <c r="G19" s="1139" t="s">
        <v>106</v>
      </c>
      <c r="H19" s="1139" t="s">
        <v>106</v>
      </c>
      <c r="I19" s="841">
        <v>34.42</v>
      </c>
      <c r="J19" s="624">
        <f t="shared" si="0"/>
        <v>1.7431725740848343</v>
      </c>
      <c r="K19" s="844">
        <v>0.15</v>
      </c>
      <c r="L19" s="854">
        <v>4</v>
      </c>
      <c r="M19" s="615">
        <f t="shared" si="1"/>
        <v>0.6</v>
      </c>
      <c r="N19" s="837" t="s">
        <v>808</v>
      </c>
      <c r="O19" s="706">
        <v>0.13</v>
      </c>
      <c r="P19" s="606">
        <v>44141</v>
      </c>
      <c r="Q19" s="606">
        <v>44151</v>
      </c>
      <c r="R19" s="615">
        <f t="shared" si="2"/>
        <v>15.384615384615378</v>
      </c>
      <c r="S19" s="673">
        <f>IF(INDEX(Historical!$D$7:$D$1257,MATCH(B19,Historical!$B$7:$B$1281,0))=0,"n/a",(INDEX(Historical!$C$7:$C$1259,MATCH(B19,Historical!$B$7:$B$1281,0))/INDEX(Historical!$D$7:$D$1257,MATCH(B19,Historical!$B$7:$B$1281,0))-1)*100)</f>
        <v>14.285714285714302</v>
      </c>
      <c r="T19" s="673">
        <f>IF(INDEX(Historical!$F$7:$F$1250,MATCH(B19,Historical!$B$7:$B$1281,0))=0,"n/a",((INDEX(Historical!$C$7:$C$1259,MATCH(B19,Historical!$B$7:$B$1281,0))/INDEX(Historical!$F$7:$F$1250,MATCH(B19,Historical!$B$7:$B$1281,0)))^(1/3)-1)*100)</f>
        <v>18.096321418390858</v>
      </c>
      <c r="U19" s="673">
        <f>IF(INDEX(Historical!$H$7:$H$1250,MATCH(B19,Historical!$B$7:$B$1281,0))=0,"n/a",((INDEX(Historical!$C$7:$C$1259,MATCH(B19,Historical!$B$7:$B$1281,0))/INDEX(Historical!$H$7:$H$1250,MATCH(B19,Historical!$B$7:$B$1281,0)))^(1/5)-1)*100)</f>
        <v>36.082210785873883</v>
      </c>
      <c r="V19" s="673" t="str">
        <f>IF(INDEX(Historical!$O$7:$O$1250,MATCH(B19,Historical!$B$7:$B$1281,0))=0,"n/a",((INDEX(Historical!$C$7:$C$1259,MATCH(B19,Historical!$B$7:$B$1281,0))/INDEX(Historical!$O$7:$O$1250,MATCH(B19,Historical!$B$7:$B$1281,0)))^(1/10)-1)*100)</f>
        <v>n/a</v>
      </c>
      <c r="W19" s="674" t="str">
        <f t="shared" si="3"/>
        <v>n/a</v>
      </c>
      <c r="X19" s="675">
        <f t="shared" si="4"/>
        <v>1.6627746905932665</v>
      </c>
      <c r="Y19" s="843"/>
      <c r="Z19" s="624">
        <f t="shared" si="5"/>
        <v>26.200873362445414</v>
      </c>
      <c r="AA19" s="853">
        <f t="shared" si="6"/>
        <v>15.030567685589521</v>
      </c>
      <c r="AB19" s="854">
        <v>12</v>
      </c>
      <c r="AC19" s="833">
        <v>2.29</v>
      </c>
      <c r="AD19" s="833">
        <v>1.9</v>
      </c>
      <c r="AE19" s="833">
        <v>5.85</v>
      </c>
      <c r="AF19" s="833">
        <v>1.82</v>
      </c>
      <c r="AG19" s="833">
        <v>12.7</v>
      </c>
      <c r="AH19" s="833">
        <v>9.7000000000000011</v>
      </c>
      <c r="AI19" s="833">
        <v>8.25</v>
      </c>
      <c r="AJ19" s="833">
        <v>21.7</v>
      </c>
      <c r="AK19" s="833">
        <v>8</v>
      </c>
      <c r="AL19" s="845">
        <v>647.04999999999995</v>
      </c>
      <c r="AM19" s="839">
        <v>2</v>
      </c>
      <c r="AN19" s="833">
        <v>0</v>
      </c>
      <c r="AO19" s="711">
        <f t="shared" si="7"/>
        <v>22.7948156743692</v>
      </c>
      <c r="AP19" s="712">
        <f t="shared" si="8"/>
        <v>37.825383359958721</v>
      </c>
      <c r="AQ19" s="855">
        <f t="shared" si="9"/>
        <v>10.263589614005152</v>
      </c>
      <c r="AR19" s="624">
        <f>INDEX(Historical!$C$7:$C$1259,MATCH(B19,Historical!$B$7:$B$1281,0))*IF(AH19="n/a",1.03,IF(AH19&lt;0,1.01,IF(AH19&gt;10,1.1,(1+AH19/100))))</f>
        <v>0.61432000000000009</v>
      </c>
      <c r="AS19" s="853">
        <f t="shared" si="10"/>
        <v>0.66500140000000008</v>
      </c>
      <c r="AT19" s="853">
        <f t="shared" si="11"/>
        <v>0.71820151200000015</v>
      </c>
      <c r="AU19" s="853">
        <f t="shared" si="11"/>
        <v>0.77565763296000023</v>
      </c>
      <c r="AV19" s="853">
        <f t="shared" si="11"/>
        <v>0.83771024359680035</v>
      </c>
      <c r="AW19" s="624">
        <f t="shared" si="12"/>
        <v>3.6108907885568011</v>
      </c>
      <c r="AX19" s="719">
        <f t="shared" si="13"/>
        <v>10.49067631771296</v>
      </c>
      <c r="AY19" s="900">
        <v>0.93</v>
      </c>
      <c r="AZ19" s="839">
        <v>154.02000000000001</v>
      </c>
      <c r="BA19" s="839">
        <v>-6.03</v>
      </c>
      <c r="BB19" s="839">
        <v>8.82</v>
      </c>
      <c r="BC19" s="839">
        <v>40.28</v>
      </c>
      <c r="BE19" s="597">
        <v>2015</v>
      </c>
      <c r="BF19" s="865">
        <f t="shared" si="14"/>
        <v>0</v>
      </c>
      <c r="BG19" s="849">
        <v>1.6</v>
      </c>
    </row>
    <row r="20" spans="1:59" ht="11.25" customHeight="1" x14ac:dyDescent="0.2">
      <c r="A20" s="848" t="s">
        <v>4462</v>
      </c>
      <c r="B20" s="842" t="s">
        <v>4433</v>
      </c>
      <c r="C20" s="898" t="s">
        <v>108</v>
      </c>
      <c r="D20" s="898" t="s">
        <v>4273</v>
      </c>
      <c r="E20" s="705">
        <v>6</v>
      </c>
      <c r="F20" s="1139">
        <v>670</v>
      </c>
      <c r="G20" s="1139" t="s">
        <v>106</v>
      </c>
      <c r="H20" s="1139" t="s">
        <v>106</v>
      </c>
      <c r="I20" s="841">
        <v>31</v>
      </c>
      <c r="J20" s="624">
        <f t="shared" si="0"/>
        <v>3.4838709677419359</v>
      </c>
      <c r="K20" s="844">
        <v>0.27</v>
      </c>
      <c r="L20" s="854">
        <v>4</v>
      </c>
      <c r="M20" s="615">
        <f t="shared" si="1"/>
        <v>1.08</v>
      </c>
      <c r="N20" s="837" t="s">
        <v>325</v>
      </c>
      <c r="O20" s="706">
        <v>0.25</v>
      </c>
      <c r="P20" s="1106">
        <v>43622</v>
      </c>
      <c r="Q20" s="1106">
        <v>43637</v>
      </c>
      <c r="R20" s="615">
        <f t="shared" si="2"/>
        <v>8.0000000000000071</v>
      </c>
      <c r="S20" s="673">
        <f>IF(INDEX(Historical!$D$7:$D$1257,MATCH(B20,Historical!$B$7:$B$1281,0))=0,"n/a",(INDEX(Historical!$C$7:$C$1259,MATCH(B20,Historical!$B$7:$B$1281,0))/INDEX(Historical!$D$7:$D$1257,MATCH(B20,Historical!$B$7:$B$1281,0))-1)*100)</f>
        <v>3.8461538461538547</v>
      </c>
      <c r="T20" s="673">
        <f>IF(INDEX(Historical!$F$7:$F$1250,MATCH(B20,Historical!$B$7:$B$1281,0))=0,"n/a",((INDEX(Historical!$C$7:$C$1259,MATCH(B20,Historical!$B$7:$B$1281,0))/INDEX(Historical!$F$7:$F$1250,MATCH(B20,Historical!$B$7:$B$1281,0)))^(1/3)-1)*100)</f>
        <v>3.6455531628109883</v>
      </c>
      <c r="U20" s="673">
        <f>IF(INDEX(Historical!$H$7:$H$1250,MATCH(B20,Historical!$B$7:$B$1281,0))=0,"n/a",((INDEX(Historical!$C$7:$C$1259,MATCH(B20,Historical!$B$7:$B$1281,0))/INDEX(Historical!$H$7:$H$1250,MATCH(B20,Historical!$B$7:$B$1281,0)))^(1/5)-1)*100)</f>
        <v>3.0358033101851145</v>
      </c>
      <c r="V20" s="673">
        <f>IF(INDEX(Historical!$O$7:$O$1250,MATCH(B20,Historical!$B$7:$B$1281,0))=0,"n/a",((INDEX(Historical!$C$7:$C$1259,MATCH(B20,Historical!$B$7:$B$1281,0))/INDEX(Historical!$O$7:$O$1250,MATCH(B20,Historical!$B$7:$B$1281,0)))^(1/10)-1)*100)</f>
        <v>1.6163503659659906</v>
      </c>
      <c r="W20" s="674">
        <f t="shared" si="3"/>
        <v>1.8781839470620014</v>
      </c>
      <c r="X20" s="675">
        <f t="shared" si="4"/>
        <v>0.72281031194883671</v>
      </c>
      <c r="Y20" s="646" t="s">
        <v>4574</v>
      </c>
      <c r="Z20" s="624">
        <f t="shared" si="5"/>
        <v>39.560439560439562</v>
      </c>
      <c r="AA20" s="853">
        <f t="shared" si="6"/>
        <v>11.355311355311356</v>
      </c>
      <c r="AB20" s="854">
        <v>12</v>
      </c>
      <c r="AC20" s="833">
        <v>2.73</v>
      </c>
      <c r="AD20" s="833">
        <v>2.85</v>
      </c>
      <c r="AE20" s="833">
        <v>3.56</v>
      </c>
      <c r="AF20" s="833">
        <v>1.03</v>
      </c>
      <c r="AG20" s="833">
        <v>9.3000000000000007</v>
      </c>
      <c r="AH20" s="833">
        <v>-23.5</v>
      </c>
      <c r="AI20" s="833">
        <v>-5.8000000000000007</v>
      </c>
      <c r="AJ20" s="833">
        <v>4.2</v>
      </c>
      <c r="AK20" s="833">
        <v>4</v>
      </c>
      <c r="AL20" s="845">
        <v>341</v>
      </c>
      <c r="AM20" s="839">
        <v>3.5000000000000004</v>
      </c>
      <c r="AN20" s="833">
        <v>0.11</v>
      </c>
      <c r="AO20" s="711">
        <f t="shared" si="7"/>
        <v>-4.8356370773843054</v>
      </c>
      <c r="AP20" s="712">
        <f t="shared" si="8"/>
        <v>6.5196742779270505</v>
      </c>
      <c r="AQ20" s="855">
        <f t="shared" si="9"/>
        <v>-27.901392536268787</v>
      </c>
      <c r="AR20" s="624">
        <f>INDEX(Historical!$C$7:$C$1259,MATCH(B20,Historical!$B$7:$B$1281,0))*IF(AH20="n/a",1.03,IF(AH20&lt;0,1.01,IF(AH20&gt;10,1.1,(1+AH20/100))))</f>
        <v>1.0908</v>
      </c>
      <c r="AS20" s="853">
        <f t="shared" si="10"/>
        <v>1.1017079999999999</v>
      </c>
      <c r="AT20" s="853">
        <f t="shared" si="11"/>
        <v>1.14577632</v>
      </c>
      <c r="AU20" s="853">
        <f t="shared" si="11"/>
        <v>1.1916073728000001</v>
      </c>
      <c r="AV20" s="853">
        <f t="shared" si="11"/>
        <v>1.2392716677120001</v>
      </c>
      <c r="AW20" s="624">
        <f t="shared" si="12"/>
        <v>5.7691633605119996</v>
      </c>
      <c r="AX20" s="719">
        <f t="shared" si="13"/>
        <v>18.610204388748386</v>
      </c>
      <c r="AY20" s="900">
        <v>1.1100000000000001</v>
      </c>
      <c r="AZ20" s="839">
        <v>67.259999999999991</v>
      </c>
      <c r="BA20" s="839">
        <v>-8.64</v>
      </c>
      <c r="BB20" s="839">
        <v>9.6</v>
      </c>
      <c r="BC20" s="839">
        <v>24.33</v>
      </c>
      <c r="BE20" s="597">
        <v>2015</v>
      </c>
      <c r="BF20" s="865">
        <f t="shared" si="14"/>
        <v>0</v>
      </c>
      <c r="BG20" s="849">
        <v>1.0999999999999999</v>
      </c>
    </row>
    <row r="21" spans="1:59" ht="11.25" customHeight="1" x14ac:dyDescent="0.2">
      <c r="A21" s="838" t="s">
        <v>908</v>
      </c>
      <c r="B21" s="842" t="s">
        <v>909</v>
      </c>
      <c r="C21" s="898" t="s">
        <v>108</v>
      </c>
      <c r="D21" s="898" t="s">
        <v>118</v>
      </c>
      <c r="E21" s="705">
        <v>9</v>
      </c>
      <c r="F21" s="1139">
        <v>531</v>
      </c>
      <c r="G21" s="1139" t="s">
        <v>106</v>
      </c>
      <c r="H21" s="1139" t="s">
        <v>106</v>
      </c>
      <c r="I21" s="841">
        <v>58.52</v>
      </c>
      <c r="J21" s="624">
        <f t="shared" si="0"/>
        <v>1.9822282980177715</v>
      </c>
      <c r="K21" s="844">
        <v>0.28999999999999998</v>
      </c>
      <c r="L21" s="854">
        <v>4</v>
      </c>
      <c r="M21" s="615">
        <f t="shared" si="1"/>
        <v>1.1599999999999999</v>
      </c>
      <c r="N21" s="837" t="s">
        <v>593</v>
      </c>
      <c r="O21" s="706">
        <v>0.27</v>
      </c>
      <c r="P21" s="606">
        <v>44266</v>
      </c>
      <c r="Q21" s="606">
        <v>44281</v>
      </c>
      <c r="R21" s="615">
        <f t="shared" si="2"/>
        <v>7.4074074074073932</v>
      </c>
      <c r="S21" s="673">
        <f>IF(INDEX(Historical!$D$7:$D$1257,MATCH(B21,Historical!$B$7:$B$1281,0))=0,"n/a",(INDEX(Historical!$C$7:$C$1259,MATCH(B21,Historical!$B$7:$B$1281,0))/INDEX(Historical!$D$7:$D$1257,MATCH(B21,Historical!$B$7:$B$1281,0))-1)*100)</f>
        <v>8.0000000000000071</v>
      </c>
      <c r="T21" s="673">
        <f>IF(INDEX(Historical!$F$7:$F$1250,MATCH(B21,Historical!$B$7:$B$1281,0))=0,"n/a",((INDEX(Historical!$C$7:$C$1259,MATCH(B21,Historical!$B$7:$B$1281,0))/INDEX(Historical!$F$7:$F$1250,MATCH(B21,Historical!$B$7:$B$1281,0)))^(1/3)-1)*100)</f>
        <v>10.520944959211608</v>
      </c>
      <c r="U21" s="673">
        <f>IF(INDEX(Historical!$H$7:$H$1250,MATCH(B21,Historical!$B$7:$B$1281,0))=0,"n/a",((INDEX(Historical!$C$7:$C$1259,MATCH(B21,Historical!$B$7:$B$1281,0))/INDEX(Historical!$H$7:$H$1250,MATCH(B21,Historical!$B$7:$B$1281,0)))^(1/5)-1)*100)</f>
        <v>12.474611314209483</v>
      </c>
      <c r="V21" s="673" t="str">
        <f>IF(INDEX(Historical!$O$7:$O$1250,MATCH(B21,Historical!$B$7:$B$1281,0))=0,"n/a",((INDEX(Historical!$C$7:$C$1259,MATCH(B21,Historical!$B$7:$B$1281,0))/INDEX(Historical!$O$7:$O$1250,MATCH(B21,Historical!$B$7:$B$1281,0)))^(1/10)-1)*100)</f>
        <v>n/a</v>
      </c>
      <c r="W21" s="674" t="str">
        <f t="shared" si="3"/>
        <v>n/a</v>
      </c>
      <c r="X21" s="675">
        <f t="shared" si="4"/>
        <v>1.1238388571359894</v>
      </c>
      <c r="Y21" s="637"/>
      <c r="Z21" s="624">
        <f t="shared" si="5"/>
        <v>24.369747899159663</v>
      </c>
      <c r="AA21" s="853">
        <f t="shared" si="6"/>
        <v>12.294117647058824</v>
      </c>
      <c r="AB21" s="854">
        <v>12</v>
      </c>
      <c r="AC21" s="833">
        <v>4.76</v>
      </c>
      <c r="AD21" s="833">
        <v>1.26</v>
      </c>
      <c r="AE21" s="833">
        <v>3.4</v>
      </c>
      <c r="AF21" s="833">
        <v>2.39</v>
      </c>
      <c r="AG21" s="833">
        <v>20.3</v>
      </c>
      <c r="AH21" s="833">
        <v>29.2</v>
      </c>
      <c r="AI21" s="833">
        <v>-22.13</v>
      </c>
      <c r="AJ21" s="833">
        <v>11.1</v>
      </c>
      <c r="AK21" s="833">
        <v>10</v>
      </c>
      <c r="AL21" s="845">
        <v>1170</v>
      </c>
      <c r="AM21" s="839">
        <v>0.4</v>
      </c>
      <c r="AN21" s="833">
        <v>0</v>
      </c>
      <c r="AO21" s="711">
        <f t="shared" si="7"/>
        <v>2.16272196516843</v>
      </c>
      <c r="AP21" s="712">
        <f t="shared" si="8"/>
        <v>14.456839612227254</v>
      </c>
      <c r="AQ21" s="855">
        <f t="shared" si="9"/>
        <v>14.276353491526251</v>
      </c>
      <c r="AR21" s="624">
        <f>INDEX(Historical!$C$7:$C$1259,MATCH(B21,Historical!$B$7:$B$1281,0))*IF(AH21="n/a",1.03,IF(AH21&lt;0,1.01,IF(AH21&gt;10,1.1,(1+AH21/100))))</f>
        <v>1.1880000000000002</v>
      </c>
      <c r="AS21" s="853">
        <f t="shared" si="10"/>
        <v>1.1998800000000003</v>
      </c>
      <c r="AT21" s="853">
        <f t="shared" si="11"/>
        <v>1.3198680000000005</v>
      </c>
      <c r="AU21" s="853">
        <f t="shared" si="11"/>
        <v>1.4518548000000007</v>
      </c>
      <c r="AV21" s="853">
        <f t="shared" si="11"/>
        <v>1.5970402800000008</v>
      </c>
      <c r="AW21" s="624">
        <f t="shared" si="12"/>
        <v>6.7566430800000026</v>
      </c>
      <c r="AX21" s="719">
        <f t="shared" si="13"/>
        <v>11.545869924812035</v>
      </c>
      <c r="AY21" s="900">
        <v>0.37</v>
      </c>
      <c r="AZ21" s="839">
        <v>29.270000000000003</v>
      </c>
      <c r="BA21" s="839">
        <v>-17.36</v>
      </c>
      <c r="BB21" s="839">
        <v>0.95</v>
      </c>
      <c r="BC21" s="839">
        <v>1.03</v>
      </c>
      <c r="BE21" s="597">
        <v>2013</v>
      </c>
      <c r="BF21" s="865">
        <f t="shared" si="14"/>
        <v>0</v>
      </c>
      <c r="BG21" s="849">
        <v>6</v>
      </c>
    </row>
    <row r="22" spans="1:59" ht="11.25" customHeight="1" x14ac:dyDescent="0.2">
      <c r="A22" s="838" t="s">
        <v>924</v>
      </c>
      <c r="B22" s="842" t="s">
        <v>925</v>
      </c>
      <c r="C22" s="898" t="s">
        <v>108</v>
      </c>
      <c r="D22" s="898" t="s">
        <v>118</v>
      </c>
      <c r="E22" s="705">
        <v>9</v>
      </c>
      <c r="F22" s="1139">
        <v>499</v>
      </c>
      <c r="G22" s="1139" t="s">
        <v>106</v>
      </c>
      <c r="H22" s="1139" t="s">
        <v>106</v>
      </c>
      <c r="I22" s="841">
        <v>227.71</v>
      </c>
      <c r="J22" s="624">
        <f t="shared" si="0"/>
        <v>0.80804532080277547</v>
      </c>
      <c r="K22" s="844">
        <v>0.46</v>
      </c>
      <c r="L22" s="854">
        <v>4</v>
      </c>
      <c r="M22" s="615">
        <f t="shared" si="1"/>
        <v>1.84</v>
      </c>
      <c r="N22" s="837" t="s">
        <v>107</v>
      </c>
      <c r="O22" s="706">
        <v>0.44</v>
      </c>
      <c r="P22" s="606">
        <v>44134</v>
      </c>
      <c r="Q22" s="606">
        <v>44148</v>
      </c>
      <c r="R22" s="615">
        <f t="shared" si="2"/>
        <v>4.5454545454545494</v>
      </c>
      <c r="S22" s="673">
        <f>IF(INDEX(Historical!$D$7:$D$1257,MATCH(B22,Historical!$B$7:$B$1281,0))=0,"n/a",(INDEX(Historical!$C$7:$C$1259,MATCH(B22,Historical!$B$7:$B$1281,0))/INDEX(Historical!$D$7:$D$1257,MATCH(B22,Historical!$B$7:$B$1281,0))-1)*100)</f>
        <v>3.488372093023262</v>
      </c>
      <c r="T22" s="673">
        <f>IF(INDEX(Historical!$F$7:$F$1250,MATCH(B22,Historical!$B$7:$B$1281,0))=0,"n/a",((INDEX(Historical!$C$7:$C$1259,MATCH(B22,Historical!$B$7:$B$1281,0))/INDEX(Historical!$F$7:$F$1250,MATCH(B22,Historical!$B$7:$B$1281,0)))^(1/3)-1)*100)</f>
        <v>8.0770868121179831</v>
      </c>
      <c r="U22" s="673">
        <f>IF(INDEX(Historical!$H$7:$H$1250,MATCH(B22,Historical!$B$7:$B$1281,0))=0,"n/a",((INDEX(Historical!$C$7:$C$1259,MATCH(B22,Historical!$B$7:$B$1281,0))/INDEX(Historical!$H$7:$H$1250,MATCH(B22,Historical!$B$7:$B$1281,0)))^(1/5)-1)*100)</f>
        <v>9.1300696521203086</v>
      </c>
      <c r="V22" s="673">
        <f>IF(INDEX(Historical!$O$7:$O$1250,MATCH(B22,Historical!$B$7:$B$1281,0))=0,"n/a",((INDEX(Historical!$C$7:$C$1259,MATCH(B22,Historical!$B$7:$B$1281,0))/INDEX(Historical!$O$7:$O$1250,MATCH(B22,Historical!$B$7:$B$1281,0)))^(1/10)-1)*100)</f>
        <v>11.487679250054761</v>
      </c>
      <c r="W22" s="674">
        <f t="shared" si="3"/>
        <v>0.79477059320548027</v>
      </c>
      <c r="X22" s="675">
        <f t="shared" si="4"/>
        <v>1.4265733831437981</v>
      </c>
      <c r="Y22" s="843" t="s">
        <v>801</v>
      </c>
      <c r="Z22" s="624">
        <f t="shared" si="5"/>
        <v>21.800947867298582</v>
      </c>
      <c r="AA22" s="853">
        <f t="shared" si="6"/>
        <v>26.979857819905217</v>
      </c>
      <c r="AB22" s="854">
        <v>12</v>
      </c>
      <c r="AC22" s="833">
        <v>8.44</v>
      </c>
      <c r="AD22" s="833">
        <v>2.58</v>
      </c>
      <c r="AE22" s="833">
        <v>4.7300000000000004</v>
      </c>
      <c r="AF22" s="833">
        <v>15.16</v>
      </c>
      <c r="AG22" s="833">
        <v>51.6</v>
      </c>
      <c r="AH22" s="833">
        <v>37.1</v>
      </c>
      <c r="AI22" s="833">
        <v>11.58</v>
      </c>
      <c r="AJ22" s="833">
        <v>6.4</v>
      </c>
      <c r="AK22" s="833">
        <v>10.61</v>
      </c>
      <c r="AL22" s="845">
        <v>52370</v>
      </c>
      <c r="AM22" s="839">
        <v>0.4</v>
      </c>
      <c r="AN22" s="833">
        <v>2.2000000000000002</v>
      </c>
      <c r="AO22" s="711">
        <f t="shared" si="7"/>
        <v>-17.041742846982132</v>
      </c>
      <c r="AP22" s="712">
        <f t="shared" si="8"/>
        <v>9.9381149729230849</v>
      </c>
      <c r="AQ22" s="855">
        <f t="shared" si="9"/>
        <v>326.36168503579376</v>
      </c>
      <c r="AR22" s="624">
        <f>INDEX(Historical!$C$7:$C$1259,MATCH(B22,Historical!$B$7:$B$1281,0))*IF(AH22="n/a",1.03,IF(AH22&lt;0,1.01,IF(AH22&gt;10,1.1,(1+AH22/100))))</f>
        <v>1.9580000000000002</v>
      </c>
      <c r="AS22" s="853">
        <f t="shared" si="10"/>
        <v>2.1538000000000004</v>
      </c>
      <c r="AT22" s="853">
        <f t="shared" si="11"/>
        <v>2.3691800000000005</v>
      </c>
      <c r="AU22" s="853">
        <f t="shared" si="11"/>
        <v>2.6060980000000007</v>
      </c>
      <c r="AV22" s="853">
        <f t="shared" si="11"/>
        <v>2.8667078000000008</v>
      </c>
      <c r="AW22" s="624">
        <f t="shared" si="12"/>
        <v>11.953785800000002</v>
      </c>
      <c r="AX22" s="719">
        <f t="shared" si="13"/>
        <v>5.2495655878090561</v>
      </c>
      <c r="AY22" s="900">
        <v>0.87</v>
      </c>
      <c r="AZ22" s="839">
        <v>58.209999999999994</v>
      </c>
      <c r="BA22" s="839">
        <v>-3.46</v>
      </c>
      <c r="BB22" s="839">
        <v>6.8000000000000007</v>
      </c>
      <c r="BC22" s="839">
        <v>12.34</v>
      </c>
      <c r="BE22" s="597">
        <v>2012</v>
      </c>
      <c r="BF22" s="865">
        <f t="shared" si="14"/>
        <v>0</v>
      </c>
      <c r="BG22" s="849">
        <v>5.7</v>
      </c>
    </row>
    <row r="23" spans="1:59" s="744" customFormat="1" ht="11.25" customHeight="1" x14ac:dyDescent="0.2">
      <c r="A23" s="726" t="s">
        <v>915</v>
      </c>
      <c r="B23" s="751" t="s">
        <v>916</v>
      </c>
      <c r="C23" s="898" t="s">
        <v>4127</v>
      </c>
      <c r="D23" s="898" t="s">
        <v>4272</v>
      </c>
      <c r="E23" s="727">
        <v>9</v>
      </c>
      <c r="F23" s="1139">
        <v>505</v>
      </c>
      <c r="G23" s="1138" t="s">
        <v>106</v>
      </c>
      <c r="H23" s="1138" t="s">
        <v>106</v>
      </c>
      <c r="I23" s="728">
        <v>125.68</v>
      </c>
      <c r="J23" s="729">
        <f t="shared" si="0"/>
        <v>0.9229789942711647</v>
      </c>
      <c r="K23" s="730">
        <v>0.28999999999999998</v>
      </c>
      <c r="L23" s="731">
        <v>4</v>
      </c>
      <c r="M23" s="732">
        <f t="shared" si="1"/>
        <v>1.1599999999999999</v>
      </c>
      <c r="N23" s="733" t="s">
        <v>127</v>
      </c>
      <c r="O23" s="734">
        <v>0.25</v>
      </c>
      <c r="P23" s="1130">
        <v>44179</v>
      </c>
      <c r="Q23" s="1130">
        <v>44202</v>
      </c>
      <c r="R23" s="732">
        <f t="shared" si="2"/>
        <v>15.999999999999993</v>
      </c>
      <c r="S23" s="673">
        <f>IF(INDEX(Historical!$D$7:$D$1257,MATCH(B23,Historical!$B$7:$B$1281,0))=0,"n/a",(INDEX(Historical!$C$7:$C$1259,MATCH(B23,Historical!$B$7:$B$1281,0))/INDEX(Historical!$D$7:$D$1257,MATCH(B23,Historical!$B$7:$B$1281,0))-1)*100)</f>
        <v>4.1666666666666741</v>
      </c>
      <c r="T23" s="673">
        <f>IF(INDEX(Historical!$F$7:$F$1250,MATCH(B23,Historical!$B$7:$B$1281,0))=0,"n/a",((INDEX(Historical!$C$7:$C$1259,MATCH(B23,Historical!$B$7:$B$1281,0))/INDEX(Historical!$F$7:$F$1250,MATCH(B23,Historical!$B$7:$B$1281,0)))^(1/3)-1)*100)</f>
        <v>14.281272037710213</v>
      </c>
      <c r="U23" s="673">
        <f>IF(INDEX(Historical!$H$7:$H$1250,MATCH(B23,Historical!$B$7:$B$1281,0))=0,"n/a",((INDEX(Historical!$C$7:$C$1259,MATCH(B23,Historical!$B$7:$B$1281,0))/INDEX(Historical!$H$7:$H$1250,MATCH(B23,Historical!$B$7:$B$1281,0)))^(1/5)-1)*100)</f>
        <v>14.192755887659825</v>
      </c>
      <c r="V23" s="673">
        <f>IF(INDEX(Historical!$O$7:$O$1250,MATCH(B23,Historical!$B$7:$B$1281,0))=0,"n/a",((INDEX(Historical!$C$7:$C$1259,MATCH(B23,Historical!$B$7:$B$1281,0))/INDEX(Historical!$O$7:$O$1250,MATCH(B23,Historical!$B$7:$B$1281,0)))^(1/10)-1)*100)</f>
        <v>41.999846372956796</v>
      </c>
      <c r="W23" s="674">
        <f t="shared" si="3"/>
        <v>0.33792399528390588</v>
      </c>
      <c r="X23" s="675">
        <f t="shared" si="4"/>
        <v>1.3914466556529241</v>
      </c>
      <c r="Y23" s="745"/>
      <c r="Z23" s="729">
        <f t="shared" si="5"/>
        <v>29.667519181585671</v>
      </c>
      <c r="AA23" s="736">
        <f t="shared" si="6"/>
        <v>32.143222506393862</v>
      </c>
      <c r="AB23" s="731">
        <v>12</v>
      </c>
      <c r="AC23" s="737">
        <v>3.91</v>
      </c>
      <c r="AD23" s="737">
        <v>2.83</v>
      </c>
      <c r="AE23" s="737">
        <v>4.3099999999999996</v>
      </c>
      <c r="AF23" s="737">
        <v>6.96</v>
      </c>
      <c r="AG23" s="737">
        <v>24.6</v>
      </c>
      <c r="AH23" s="737">
        <v>4.3</v>
      </c>
      <c r="AI23" s="737">
        <v>11.200000000000001</v>
      </c>
      <c r="AJ23" s="737">
        <v>10.199999999999999</v>
      </c>
      <c r="AK23" s="737">
        <v>11.3</v>
      </c>
      <c r="AL23" s="738">
        <v>37030</v>
      </c>
      <c r="AM23" s="739">
        <v>0.1</v>
      </c>
      <c r="AN23" s="737">
        <v>0.72</v>
      </c>
      <c r="AO23" s="740">
        <f t="shared" si="7"/>
        <v>-17.027487624462871</v>
      </c>
      <c r="AP23" s="741">
        <f t="shared" si="8"/>
        <v>15.11573488193099</v>
      </c>
      <c r="AQ23" s="742">
        <f t="shared" si="9"/>
        <v>215.32475579912588</v>
      </c>
      <c r="AR23" s="624">
        <f>INDEX(Historical!$C$7:$C$1259,MATCH(B23,Historical!$B$7:$B$1281,0))*IF(AH23="n/a",1.03,IF(AH23&lt;0,1.01,IF(AH23&gt;10,1.1,(1+AH23/100))))</f>
        <v>1.0429999999999999</v>
      </c>
      <c r="AS23" s="736">
        <f t="shared" si="10"/>
        <v>1.1473</v>
      </c>
      <c r="AT23" s="736">
        <f t="shared" si="11"/>
        <v>1.26203</v>
      </c>
      <c r="AU23" s="736">
        <f t="shared" si="11"/>
        <v>1.3882330000000001</v>
      </c>
      <c r="AV23" s="736">
        <f t="shared" si="11"/>
        <v>1.5270563000000001</v>
      </c>
      <c r="AW23" s="729">
        <f t="shared" si="12"/>
        <v>6.3676192999999994</v>
      </c>
      <c r="AX23" s="743">
        <f t="shared" si="13"/>
        <v>5.0665334977721184</v>
      </c>
      <c r="AY23" s="901">
        <v>1.27</v>
      </c>
      <c r="AZ23" s="739">
        <v>99.33</v>
      </c>
      <c r="BA23" s="739">
        <v>-9.06</v>
      </c>
      <c r="BB23" s="739">
        <v>-3.9699999999999998</v>
      </c>
      <c r="BC23" s="739">
        <v>10.290000000000001</v>
      </c>
      <c r="BD23" s="875"/>
      <c r="BE23" s="597">
        <v>2012</v>
      </c>
      <c r="BF23" s="865">
        <f t="shared" si="14"/>
        <v>0</v>
      </c>
      <c r="BG23" s="793">
        <v>10.199999999999999</v>
      </c>
    </row>
    <row r="24" spans="1:59" ht="11.25" customHeight="1" x14ac:dyDescent="0.2">
      <c r="A24" s="831" t="s">
        <v>950</v>
      </c>
      <c r="B24" s="842" t="s">
        <v>951</v>
      </c>
      <c r="C24" s="898" t="s">
        <v>108</v>
      </c>
      <c r="D24" s="898" t="s">
        <v>4273</v>
      </c>
      <c r="E24" s="705">
        <v>9</v>
      </c>
      <c r="F24" s="1139">
        <v>481</v>
      </c>
      <c r="G24" s="1139" t="s">
        <v>115</v>
      </c>
      <c r="H24" s="1139" t="s">
        <v>115</v>
      </c>
      <c r="I24" s="841">
        <v>20.149999999999999</v>
      </c>
      <c r="J24" s="624">
        <f t="shared" si="0"/>
        <v>3.5732009925558312</v>
      </c>
      <c r="K24" s="844">
        <v>0.18</v>
      </c>
      <c r="L24" s="854">
        <v>4</v>
      </c>
      <c r="M24" s="615">
        <f t="shared" si="1"/>
        <v>0.72</v>
      </c>
      <c r="N24" s="837" t="s">
        <v>148</v>
      </c>
      <c r="O24" s="706">
        <v>0.17</v>
      </c>
      <c r="P24" s="904">
        <v>43798</v>
      </c>
      <c r="Q24" s="904">
        <v>43815</v>
      </c>
      <c r="R24" s="615">
        <f t="shared" si="2"/>
        <v>5.8823529411764595</v>
      </c>
      <c r="S24" s="673">
        <f>IF(INDEX(Historical!$D$7:$D$1257,MATCH(B24,Historical!$B$7:$B$1281,0))=0,"n/a",(INDEX(Historical!$C$7:$C$1259,MATCH(B24,Historical!$B$7:$B$1281,0))/INDEX(Historical!$D$7:$D$1257,MATCH(B24,Historical!$B$7:$B$1281,0))-1)*100)</f>
        <v>4.3478260869565188</v>
      </c>
      <c r="T24" s="673">
        <f>IF(INDEX(Historical!$F$7:$F$1250,MATCH(B24,Historical!$B$7:$B$1281,0))=0,"n/a",((INDEX(Historical!$C$7:$C$1259,MATCH(B24,Historical!$B$7:$B$1281,0))/INDEX(Historical!$F$7:$F$1250,MATCH(B24,Historical!$B$7:$B$1281,0)))^(1/3)-1)*100)</f>
        <v>12.924323465723408</v>
      </c>
      <c r="U24" s="673">
        <f>IF(INDEX(Historical!$H$7:$H$1250,MATCH(B24,Historical!$B$7:$B$1281,0))=0,"n/a",((INDEX(Historical!$C$7:$C$1259,MATCH(B24,Historical!$B$7:$B$1281,0))/INDEX(Historical!$H$7:$H$1250,MATCH(B24,Historical!$B$7:$B$1281,0)))^(1/5)-1)*100)</f>
        <v>11.920522230371034</v>
      </c>
      <c r="V24" s="673">
        <f>IF(INDEX(Historical!$O$7:$O$1250,MATCH(B24,Historical!$B$7:$B$1281,0))=0,"n/a",((INDEX(Historical!$C$7:$C$1259,MATCH(B24,Historical!$B$7:$B$1281,0))/INDEX(Historical!$O$7:$O$1250,MATCH(B24,Historical!$B$7:$B$1281,0)))^(1/10)-1)*100)</f>
        <v>33.5141362540313</v>
      </c>
      <c r="W24" s="674">
        <f t="shared" si="3"/>
        <v>0.3556863927512724</v>
      </c>
      <c r="X24" s="675">
        <f t="shared" si="4"/>
        <v>1.268140662805429</v>
      </c>
      <c r="Y24" s="646" t="s">
        <v>4577</v>
      </c>
      <c r="Z24" s="624">
        <f t="shared" si="5"/>
        <v>38.502673796791441</v>
      </c>
      <c r="AA24" s="853">
        <f t="shared" si="6"/>
        <v>10.775401069518715</v>
      </c>
      <c r="AB24" s="854">
        <v>12</v>
      </c>
      <c r="AC24" s="833">
        <v>1.87</v>
      </c>
      <c r="AD24" s="833">
        <v>1.84</v>
      </c>
      <c r="AE24" s="833">
        <v>3.36</v>
      </c>
      <c r="AF24" s="833">
        <v>0.84</v>
      </c>
      <c r="AG24" s="833">
        <v>7.8</v>
      </c>
      <c r="AH24" s="833">
        <v>-2.5</v>
      </c>
      <c r="AI24" s="833">
        <v>7.4899999999999993</v>
      </c>
      <c r="AJ24" s="833">
        <v>9.4</v>
      </c>
      <c r="AK24" s="833">
        <v>6</v>
      </c>
      <c r="AL24" s="845">
        <v>3070</v>
      </c>
      <c r="AM24" s="839">
        <v>1.5</v>
      </c>
      <c r="AN24" s="833">
        <v>0.15</v>
      </c>
      <c r="AO24" s="711">
        <f t="shared" si="7"/>
        <v>4.7183221534081508</v>
      </c>
      <c r="AP24" s="712">
        <f t="shared" si="8"/>
        <v>15.493723222926866</v>
      </c>
      <c r="AQ24" s="855">
        <f t="shared" si="9"/>
        <v>-36.574323816872187</v>
      </c>
      <c r="AR24" s="624">
        <f>INDEX(Historical!$C$7:$C$1259,MATCH(B24,Historical!$B$7:$B$1281,0))*IF(AH24="n/a",1.03,IF(AH24&lt;0,1.01,IF(AH24&gt;10,1.1,(1+AH24/100))))</f>
        <v>0.72719999999999996</v>
      </c>
      <c r="AS24" s="853">
        <f t="shared" si="10"/>
        <v>0.78166727999999996</v>
      </c>
      <c r="AT24" s="853">
        <f t="shared" si="11"/>
        <v>0.82856731679999995</v>
      </c>
      <c r="AU24" s="853">
        <f t="shared" si="11"/>
        <v>0.87828135580800004</v>
      </c>
      <c r="AV24" s="853">
        <f t="shared" si="11"/>
        <v>0.93097823715648009</v>
      </c>
      <c r="AW24" s="624">
        <f t="shared" si="12"/>
        <v>4.1466941897644798</v>
      </c>
      <c r="AX24" s="719">
        <f t="shared" si="13"/>
        <v>20.579127492627695</v>
      </c>
      <c r="AY24" s="900">
        <v>1.22</v>
      </c>
      <c r="AZ24" s="839">
        <v>96.97</v>
      </c>
      <c r="BA24" s="839">
        <v>-6.1</v>
      </c>
      <c r="BB24" s="839">
        <v>8.2799999999999994</v>
      </c>
      <c r="BC24" s="839">
        <v>33.25</v>
      </c>
      <c r="BE24" s="597">
        <v>2012</v>
      </c>
      <c r="BF24" s="865">
        <f t="shared" si="14"/>
        <v>0</v>
      </c>
      <c r="BG24" s="849">
        <v>0.8</v>
      </c>
    </row>
    <row r="25" spans="1:59" ht="11.25" customHeight="1" x14ac:dyDescent="0.2">
      <c r="A25" s="831" t="s">
        <v>956</v>
      </c>
      <c r="B25" s="842" t="s">
        <v>957</v>
      </c>
      <c r="C25" s="898" t="s">
        <v>4254</v>
      </c>
      <c r="D25" s="898" t="s">
        <v>4255</v>
      </c>
      <c r="E25" s="705">
        <v>9</v>
      </c>
      <c r="F25" s="1139">
        <v>487</v>
      </c>
      <c r="G25" s="1139" t="s">
        <v>37</v>
      </c>
      <c r="H25" s="1139" t="s">
        <v>37</v>
      </c>
      <c r="I25" s="841">
        <v>175.75</v>
      </c>
      <c r="J25" s="624">
        <f t="shared" si="0"/>
        <v>3.6187766714082503</v>
      </c>
      <c r="K25" s="844">
        <v>1.59</v>
      </c>
      <c r="L25" s="854">
        <v>4</v>
      </c>
      <c r="M25" s="615">
        <f t="shared" si="1"/>
        <v>6.36</v>
      </c>
      <c r="N25" s="837" t="s">
        <v>218</v>
      </c>
      <c r="O25" s="706">
        <v>1.52</v>
      </c>
      <c r="P25" s="1028">
        <v>43920</v>
      </c>
      <c r="Q25" s="1028">
        <v>43936</v>
      </c>
      <c r="R25" s="615">
        <f t="shared" si="2"/>
        <v>4.6052631578947407</v>
      </c>
      <c r="S25" s="673">
        <f>IF(INDEX(Historical!$D$7:$D$1257,MATCH(B25,Historical!$B$7:$B$1281,0))=0,"n/a",(INDEX(Historical!$C$7:$C$1259,MATCH(B25,Historical!$B$7:$B$1281,0))/INDEX(Historical!$D$7:$D$1257,MATCH(B25,Historical!$B$7:$B$1281,0))-1)*100)</f>
        <v>4.3117744610281949</v>
      </c>
      <c r="T25" s="673">
        <f>IF(INDEX(Historical!$F$7:$F$1250,MATCH(B25,Historical!$B$7:$B$1281,0))=0,"n/a",((INDEX(Historical!$C$7:$C$1259,MATCH(B25,Historical!$B$7:$B$1281,0))/INDEX(Historical!$F$7:$F$1250,MATCH(B25,Historical!$B$7:$B$1281,0)))^(1/3)-1)*100)</f>
        <v>3.8873324124418351</v>
      </c>
      <c r="U25" s="673">
        <f>IF(INDEX(Historical!$H$7:$H$1250,MATCH(B25,Historical!$B$7:$B$1281,0))=0,"n/a",((INDEX(Historical!$C$7:$C$1259,MATCH(B25,Historical!$B$7:$B$1281,0))/INDEX(Historical!$H$7:$H$1250,MATCH(B25,Historical!$B$7:$B$1281,0)))^(1/5)-1)*100)</f>
        <v>5.0784917925331685</v>
      </c>
      <c r="V25" s="673">
        <f>IF(INDEX(Historical!$O$7:$O$1250,MATCH(B25,Historical!$B$7:$B$1281,0))=0,"n/a",((INDEX(Historical!$C$7:$C$1259,MATCH(B25,Historical!$B$7:$B$1281,0))/INDEX(Historical!$O$7:$O$1250,MATCH(B25,Historical!$B$7:$B$1281,0)))^(1/10)-1)*100)</f>
        <v>5.8274284018819733</v>
      </c>
      <c r="W25" s="674">
        <f t="shared" si="3"/>
        <v>0.87148077029879334</v>
      </c>
      <c r="X25" s="675">
        <f t="shared" si="4"/>
        <v>1.8809228861233955</v>
      </c>
      <c r="Y25" s="633"/>
      <c r="Z25" s="624">
        <f t="shared" si="5"/>
        <v>113.77459749552774</v>
      </c>
      <c r="AA25" s="853">
        <f t="shared" si="6"/>
        <v>31.440071556350627</v>
      </c>
      <c r="AB25" s="854">
        <v>12</v>
      </c>
      <c r="AC25" s="833">
        <v>5.59</v>
      </c>
      <c r="AD25" s="833">
        <v>12.7</v>
      </c>
      <c r="AE25" s="833">
        <v>10.66</v>
      </c>
      <c r="AF25" s="833">
        <v>2.37</v>
      </c>
      <c r="AG25" s="833">
        <v>7.1999999999999993</v>
      </c>
      <c r="AH25" s="833">
        <v>-20.100000000000001</v>
      </c>
      <c r="AI25" s="833">
        <v>0.57999999999999996</v>
      </c>
      <c r="AJ25" s="833">
        <v>2.7</v>
      </c>
      <c r="AK25" s="833">
        <v>2.54</v>
      </c>
      <c r="AL25" s="845">
        <v>25140</v>
      </c>
      <c r="AM25" s="839">
        <v>0.2</v>
      </c>
      <c r="AN25" s="833">
        <v>0.71</v>
      </c>
      <c r="AO25" s="711">
        <f t="shared" si="7"/>
        <v>-22.742803092409208</v>
      </c>
      <c r="AP25" s="712">
        <f t="shared" si="8"/>
        <v>8.6972684639414197</v>
      </c>
      <c r="AQ25" s="855">
        <f t="shared" si="9"/>
        <v>81.98042579543916</v>
      </c>
      <c r="AR25" s="624">
        <f>INDEX(Historical!$C$7:$C$1259,MATCH(B25,Historical!$B$7:$B$1281,0))*IF(AH25="n/a",1.03,IF(AH25&lt;0,1.01,IF(AH25&gt;10,1.1,(1+AH25/100))))</f>
        <v>6.3529</v>
      </c>
      <c r="AS25" s="853">
        <f t="shared" si="10"/>
        <v>6.38974682</v>
      </c>
      <c r="AT25" s="853">
        <f t="shared" si="11"/>
        <v>6.5520463892280008</v>
      </c>
      <c r="AU25" s="853">
        <f t="shared" si="11"/>
        <v>6.7184683675143928</v>
      </c>
      <c r="AV25" s="853">
        <f t="shared" si="11"/>
        <v>6.8891174640492592</v>
      </c>
      <c r="AW25" s="624">
        <f t="shared" si="12"/>
        <v>32.902279040791655</v>
      </c>
      <c r="AX25" s="719">
        <f t="shared" si="13"/>
        <v>18.721069155500231</v>
      </c>
      <c r="AY25" s="900">
        <v>0.99</v>
      </c>
      <c r="AZ25" s="839">
        <v>48.730000000000004</v>
      </c>
      <c r="BA25" s="839">
        <v>-21.27</v>
      </c>
      <c r="BB25" s="839">
        <v>5.81</v>
      </c>
      <c r="BC25" s="839">
        <v>10.67</v>
      </c>
      <c r="BE25" s="597">
        <v>2012</v>
      </c>
      <c r="BF25" s="865">
        <f t="shared" si="14"/>
        <v>0</v>
      </c>
      <c r="BG25" s="849">
        <v>4</v>
      </c>
    </row>
    <row r="26" spans="1:59" ht="11.25" customHeight="1" x14ac:dyDescent="0.2">
      <c r="A26" s="838" t="s">
        <v>960</v>
      </c>
      <c r="B26" s="842" t="s">
        <v>961</v>
      </c>
      <c r="C26" s="898" t="s">
        <v>4127</v>
      </c>
      <c r="D26" s="898" t="s">
        <v>4272</v>
      </c>
      <c r="E26" s="705">
        <v>8</v>
      </c>
      <c r="F26" s="1139">
        <v>551</v>
      </c>
      <c r="G26" s="1139" t="s">
        <v>106</v>
      </c>
      <c r="H26" s="1139" t="s">
        <v>106</v>
      </c>
      <c r="I26" s="841">
        <v>38.07</v>
      </c>
      <c r="J26" s="624">
        <f t="shared" si="0"/>
        <v>2.2064617809298661</v>
      </c>
      <c r="K26" s="844">
        <v>0.21</v>
      </c>
      <c r="L26" s="854">
        <v>4</v>
      </c>
      <c r="M26" s="615">
        <f t="shared" si="1"/>
        <v>0.84</v>
      </c>
      <c r="N26" s="837" t="s">
        <v>194</v>
      </c>
      <c r="O26" s="706">
        <v>0.2</v>
      </c>
      <c r="P26" s="904">
        <v>43718</v>
      </c>
      <c r="Q26" s="904">
        <v>43733</v>
      </c>
      <c r="R26" s="615">
        <f t="shared" si="2"/>
        <v>4.9999999999999902</v>
      </c>
      <c r="S26" s="673">
        <f>IF(INDEX(Historical!$D$7:$D$1257,MATCH(B26,Historical!$B$7:$B$1281,0))=0,"n/a",(INDEX(Historical!$C$7:$C$1259,MATCH(B26,Historical!$B$7:$B$1281,0))/INDEX(Historical!$D$7:$D$1257,MATCH(B26,Historical!$B$7:$B$1281,0))-1)*100)</f>
        <v>2.4390243902439046</v>
      </c>
      <c r="T26" s="673">
        <f>IF(INDEX(Historical!$F$7:$F$1250,MATCH(B26,Historical!$B$7:$B$1281,0))=0,"n/a",((INDEX(Historical!$C$7:$C$1259,MATCH(B26,Historical!$B$7:$B$1281,0))/INDEX(Historical!$F$7:$F$1250,MATCH(B26,Historical!$B$7:$B$1281,0)))^(1/3)-1)*100)</f>
        <v>5.2726599609396629</v>
      </c>
      <c r="U26" s="673">
        <f>IF(INDEX(Historical!$H$7:$H$1250,MATCH(B26,Historical!$B$7:$B$1281,0))=0,"n/a",((INDEX(Historical!$C$7:$C$1259,MATCH(B26,Historical!$B$7:$B$1281,0))/INDEX(Historical!$H$7:$H$1250,MATCH(B26,Historical!$B$7:$B$1281,0)))^(1/5)-1)*100)</f>
        <v>4.9414522844583919</v>
      </c>
      <c r="V26" s="673" t="str">
        <f>IF(INDEX(Historical!$O$7:$O$1250,MATCH(B26,Historical!$B$7:$B$1281,0))=0,"n/a",((INDEX(Historical!$C$7:$C$1259,MATCH(B26,Historical!$B$7:$B$1281,0))/INDEX(Historical!$O$7:$O$1250,MATCH(B26,Historical!$B$7:$B$1281,0)))^(1/10)-1)*100)</f>
        <v>n/a</v>
      </c>
      <c r="W26" s="674" t="str">
        <f t="shared" si="3"/>
        <v>n/a</v>
      </c>
      <c r="X26" s="675" t="str">
        <f t="shared" si="4"/>
        <v>n/a</v>
      </c>
      <c r="Y26" s="646" t="s">
        <v>4575</v>
      </c>
      <c r="Z26" s="624" t="str">
        <f t="shared" si="5"/>
        <v>n/a</v>
      </c>
      <c r="AA26" s="853" t="str">
        <f t="shared" si="6"/>
        <v>n/a</v>
      </c>
      <c r="AB26" s="854">
        <v>6</v>
      </c>
      <c r="AC26" s="833">
        <v>-0.77</v>
      </c>
      <c r="AD26" s="833" t="s">
        <v>136</v>
      </c>
      <c r="AE26" s="833">
        <v>0.2</v>
      </c>
      <c r="AF26" s="833">
        <v>0.94</v>
      </c>
      <c r="AG26" s="833">
        <v>-2</v>
      </c>
      <c r="AH26" s="834">
        <v>-117.10000000000001</v>
      </c>
      <c r="AI26" s="834">
        <v>39.879999999999995</v>
      </c>
      <c r="AJ26" s="833">
        <v>-15.8</v>
      </c>
      <c r="AK26" s="833">
        <v>10.4</v>
      </c>
      <c r="AL26" s="845">
        <v>3640</v>
      </c>
      <c r="AM26" s="839">
        <v>0.70000000000000007</v>
      </c>
      <c r="AN26" s="833">
        <v>0.31</v>
      </c>
      <c r="AO26" s="711" t="str">
        <f t="shared" si="7"/>
        <v>n/a</v>
      </c>
      <c r="AP26" s="712">
        <f t="shared" si="8"/>
        <v>7.1479140653882585</v>
      </c>
      <c r="AQ26" s="855" t="str">
        <f t="shared" si="9"/>
        <v>n/a</v>
      </c>
      <c r="AR26" s="624">
        <f>INDEX(Historical!$C$7:$C$1259,MATCH(B26,Historical!$B$7:$B$1281,0))*IF(AH26="n/a",1.03,IF(AH26&lt;0,1.01,IF(AH26&gt;10,1.1,(1+AH26/100))))</f>
        <v>0.84839999999999993</v>
      </c>
      <c r="AS26" s="853">
        <f t="shared" si="10"/>
        <v>0.93323999999999996</v>
      </c>
      <c r="AT26" s="853">
        <f t="shared" si="11"/>
        <v>1.026564</v>
      </c>
      <c r="AU26" s="853">
        <f t="shared" si="11"/>
        <v>1.1292204000000001</v>
      </c>
      <c r="AV26" s="853">
        <f t="shared" si="11"/>
        <v>1.2421424400000003</v>
      </c>
      <c r="AW26" s="624">
        <f t="shared" si="12"/>
        <v>5.1795668400000006</v>
      </c>
      <c r="AX26" s="719">
        <f t="shared" si="13"/>
        <v>13.605376516942474</v>
      </c>
      <c r="AY26" s="900">
        <v>1.53</v>
      </c>
      <c r="AZ26" s="839">
        <v>113.28</v>
      </c>
      <c r="BA26" s="839">
        <v>-10</v>
      </c>
      <c r="BB26" s="839">
        <v>3.01</v>
      </c>
      <c r="BC26" s="839">
        <v>26.669999999999998</v>
      </c>
      <c r="BE26" s="597">
        <v>2013</v>
      </c>
      <c r="BF26" s="865">
        <f t="shared" si="14"/>
        <v>0</v>
      </c>
      <c r="BG26" s="849">
        <v>-0.89999999999999991</v>
      </c>
    </row>
    <row r="27" spans="1:59" ht="11.25" customHeight="1" x14ac:dyDescent="0.2">
      <c r="A27" s="831" t="s">
        <v>904</v>
      </c>
      <c r="B27" s="842" t="s">
        <v>905</v>
      </c>
      <c r="C27" s="898" t="s">
        <v>108</v>
      </c>
      <c r="D27" s="898" t="s">
        <v>4278</v>
      </c>
      <c r="E27" s="705">
        <v>9</v>
      </c>
      <c r="F27" s="1139">
        <v>479</v>
      </c>
      <c r="G27" s="1139" t="s">
        <v>115</v>
      </c>
      <c r="H27" s="1139" t="s">
        <v>115</v>
      </c>
      <c r="I27" s="841">
        <v>135.26</v>
      </c>
      <c r="J27" s="624">
        <f t="shared" si="0"/>
        <v>1.2716250184829219</v>
      </c>
      <c r="K27" s="844">
        <v>0.43</v>
      </c>
      <c r="L27" s="854">
        <v>4</v>
      </c>
      <c r="M27" s="615">
        <f t="shared" si="1"/>
        <v>1.72</v>
      </c>
      <c r="N27" s="837" t="s">
        <v>689</v>
      </c>
      <c r="O27" s="706">
        <v>0.39</v>
      </c>
      <c r="P27" s="904">
        <v>43741</v>
      </c>
      <c r="Q27" s="904">
        <v>43777</v>
      </c>
      <c r="R27" s="615">
        <f t="shared" si="2"/>
        <v>10.25641025641025</v>
      </c>
      <c r="S27" s="673">
        <f>IF(INDEX(Historical!$D$7:$D$1257,MATCH(B27,Historical!$B$7:$B$1281,0))=0,"n/a",(INDEX(Historical!$C$7:$C$1259,MATCH(B27,Historical!$B$7:$B$1281,0))/INDEX(Historical!$D$7:$D$1257,MATCH(B27,Historical!$B$7:$B$1281,0))-1)*100)</f>
        <v>7.4999999999999956</v>
      </c>
      <c r="T27" s="673">
        <f>IF(INDEX(Historical!$F$7:$F$1250,MATCH(B27,Historical!$B$7:$B$1281,0))=0,"n/a",((INDEX(Historical!$C$7:$C$1259,MATCH(B27,Historical!$B$7:$B$1281,0))/INDEX(Historical!$F$7:$F$1250,MATCH(B27,Historical!$B$7:$B$1281,0)))^(1/3)-1)*100)</f>
        <v>9.5012433360109672</v>
      </c>
      <c r="U27" s="673">
        <f>IF(INDEX(Historical!$H$7:$H$1250,MATCH(B27,Historical!$B$7:$B$1281,0))=0,"n/a",((INDEX(Historical!$C$7:$C$1259,MATCH(B27,Historical!$B$7:$B$1281,0))/INDEX(Historical!$H$7:$H$1250,MATCH(B27,Historical!$B$7:$B$1281,0)))^(1/5)-1)*100)</f>
        <v>9.3521062182361661</v>
      </c>
      <c r="V27" s="673">
        <f>IF(INDEX(Historical!$O$7:$O$1250,MATCH(B27,Historical!$B$7:$B$1281,0))=0,"n/a",((INDEX(Historical!$C$7:$C$1259,MATCH(B27,Historical!$B$7:$B$1281,0))/INDEX(Historical!$O$7:$O$1250,MATCH(B27,Historical!$B$7:$B$1281,0)))^(1/10)-1)*100)</f>
        <v>9.0987048738200293</v>
      </c>
      <c r="W27" s="674">
        <f t="shared" si="3"/>
        <v>1.0278502652773425</v>
      </c>
      <c r="X27" s="675" t="str">
        <f t="shared" si="4"/>
        <v>n/a</v>
      </c>
      <c r="Y27" s="646" t="s">
        <v>4577</v>
      </c>
      <c r="Z27" s="624">
        <f t="shared" si="5"/>
        <v>45.623342175066313</v>
      </c>
      <c r="AA27" s="853">
        <f t="shared" si="6"/>
        <v>35.877984084880637</v>
      </c>
      <c r="AB27" s="854">
        <v>12</v>
      </c>
      <c r="AC27" s="833">
        <v>3.77</v>
      </c>
      <c r="AD27" s="833">
        <v>11.49</v>
      </c>
      <c r="AE27" s="833">
        <v>2.91</v>
      </c>
      <c r="AF27" s="833">
        <v>4.8</v>
      </c>
      <c r="AG27" s="833">
        <v>14.000000000000002</v>
      </c>
      <c r="AH27" s="833">
        <v>-52.900000000000006</v>
      </c>
      <c r="AI27" s="833">
        <v>37.950000000000003</v>
      </c>
      <c r="AJ27" s="833">
        <v>-5.7</v>
      </c>
      <c r="AK27" s="833">
        <v>3.17</v>
      </c>
      <c r="AL27" s="845">
        <v>107730</v>
      </c>
      <c r="AM27" s="839">
        <v>0.1</v>
      </c>
      <c r="AN27" s="833">
        <v>5.73</v>
      </c>
      <c r="AO27" s="711">
        <f t="shared" si="7"/>
        <v>-25.254252848161549</v>
      </c>
      <c r="AP27" s="712">
        <f t="shared" si="8"/>
        <v>10.623731236719088</v>
      </c>
      <c r="AQ27" s="855">
        <f t="shared" si="9"/>
        <v>176.65809111804171</v>
      </c>
      <c r="AR27" s="624">
        <f>INDEX(Historical!$C$7:$C$1259,MATCH(B27,Historical!$B$7:$B$1281,0))*IF(AH27="n/a",1.03,IF(AH27&lt;0,1.01,IF(AH27&gt;10,1.1,(1+AH27/100))))</f>
        <v>1.7372000000000001</v>
      </c>
      <c r="AS27" s="853">
        <f t="shared" si="10"/>
        <v>1.9109200000000002</v>
      </c>
      <c r="AT27" s="853">
        <f t="shared" ref="AT27:AV46" si="15">IF($AK27="n/a",1.03*AS27,IF($AK27&lt;0,1.01*AS27,IF($AK27&gt;10,1.1*AS27,(1+$AK27/100)*AS27)))</f>
        <v>1.9714961640000004</v>
      </c>
      <c r="AU27" s="853">
        <f t="shared" si="15"/>
        <v>2.0339925923988007</v>
      </c>
      <c r="AV27" s="853">
        <f t="shared" si="15"/>
        <v>2.0984701575778426</v>
      </c>
      <c r="AW27" s="624">
        <f t="shared" si="12"/>
        <v>9.7520789139766446</v>
      </c>
      <c r="AX27" s="719">
        <f t="shared" si="13"/>
        <v>7.2098764704839908</v>
      </c>
      <c r="AY27" s="900">
        <v>1.29</v>
      </c>
      <c r="AZ27" s="839">
        <v>101.88</v>
      </c>
      <c r="BA27" s="839">
        <v>-4.04</v>
      </c>
      <c r="BB27" s="839">
        <v>9.7199999999999989</v>
      </c>
      <c r="BC27" s="839">
        <v>26.32</v>
      </c>
      <c r="BE27" s="597">
        <v>2012</v>
      </c>
      <c r="BF27" s="865">
        <f t="shared" si="14"/>
        <v>0</v>
      </c>
      <c r="BG27" s="849">
        <v>1.6</v>
      </c>
    </row>
    <row r="28" spans="1:59" ht="11.25" customHeight="1" x14ac:dyDescent="0.2">
      <c r="A28" s="847" t="s">
        <v>4124</v>
      </c>
      <c r="B28" s="842" t="s">
        <v>1950</v>
      </c>
      <c r="C28" s="898" t="s">
        <v>108</v>
      </c>
      <c r="D28" s="898" t="s">
        <v>4273</v>
      </c>
      <c r="E28" s="705">
        <v>7</v>
      </c>
      <c r="F28" s="1139">
        <v>615</v>
      </c>
      <c r="G28" s="1139" t="s">
        <v>106</v>
      </c>
      <c r="H28" s="1139" t="s">
        <v>106</v>
      </c>
      <c r="I28" s="846">
        <v>34.71</v>
      </c>
      <c r="J28" s="624">
        <f t="shared" si="0"/>
        <v>2.0743301642178045</v>
      </c>
      <c r="K28" s="851">
        <v>0.18</v>
      </c>
      <c r="L28" s="1139">
        <v>4</v>
      </c>
      <c r="M28" s="615">
        <f t="shared" si="1"/>
        <v>0.72</v>
      </c>
      <c r="N28" s="1139" t="s">
        <v>318</v>
      </c>
      <c r="O28" s="707">
        <v>0.15</v>
      </c>
      <c r="P28" s="904">
        <v>43713</v>
      </c>
      <c r="Q28" s="904">
        <v>43735</v>
      </c>
      <c r="R28" s="615">
        <f t="shared" si="2"/>
        <v>20</v>
      </c>
      <c r="S28" s="673">
        <f>IF(INDEX(Historical!$D$7:$D$1257,MATCH(B28,Historical!$B$7:$B$1281,0))=0,"n/a",(INDEX(Historical!$C$7:$C$1259,MATCH(B28,Historical!$B$7:$B$1281,0))/INDEX(Historical!$D$7:$D$1257,MATCH(B28,Historical!$B$7:$B$1281,0))-1)*100)</f>
        <v>9.0909090909090828</v>
      </c>
      <c r="T28" s="673">
        <f>IF(INDEX(Historical!$F$7:$F$1250,MATCH(B28,Historical!$B$7:$B$1281,0))=0,"n/a",((INDEX(Historical!$C$7:$C$1259,MATCH(B28,Historical!$B$7:$B$1281,0))/INDEX(Historical!$F$7:$F$1250,MATCH(B28,Historical!$B$7:$B$1281,0)))^(1/3)-1)*100)</f>
        <v>22.674970759304223</v>
      </c>
      <c r="U28" s="673">
        <f>IF(INDEX(Historical!$H$7:$H$1250,MATCH(B28,Historical!$B$7:$B$1281,0))=0,"n/a",((INDEX(Historical!$C$7:$C$1259,MATCH(B28,Historical!$B$7:$B$1281,0))/INDEX(Historical!$H$7:$H$1250,MATCH(B28,Historical!$B$7:$B$1281,0)))^(1/5)-1)*100)</f>
        <v>29.19940099556333</v>
      </c>
      <c r="V28" s="673">
        <f>IF(INDEX(Historical!$O$7:$O$1250,MATCH(B28,Historical!$B$7:$B$1281,0))=0,"n/a",((INDEX(Historical!$C$7:$C$1259,MATCH(B28,Historical!$B$7:$B$1281,0))/INDEX(Historical!$O$7:$O$1250,MATCH(B28,Historical!$B$7:$B$1281,0)))^(1/10)-1)*100)</f>
        <v>33.5141362540313</v>
      </c>
      <c r="W28" s="674">
        <f t="shared" si="3"/>
        <v>0.87125625957467534</v>
      </c>
      <c r="X28" s="675">
        <f t="shared" si="4"/>
        <v>0.6417450768255677</v>
      </c>
      <c r="Y28" s="644" t="s">
        <v>4583</v>
      </c>
      <c r="Z28" s="624">
        <f t="shared" si="5"/>
        <v>38.502673796791441</v>
      </c>
      <c r="AA28" s="853">
        <f t="shared" si="6"/>
        <v>18.561497326203209</v>
      </c>
      <c r="AB28" s="854">
        <v>12</v>
      </c>
      <c r="AC28" s="846">
        <v>1.87</v>
      </c>
      <c r="AD28" s="846">
        <v>17.27</v>
      </c>
      <c r="AE28" s="846">
        <v>5.96</v>
      </c>
      <c r="AF28" s="846">
        <v>1.28</v>
      </c>
      <c r="AG28" s="846">
        <v>7.8</v>
      </c>
      <c r="AH28" s="846">
        <v>5.6000000000000005</v>
      </c>
      <c r="AI28" s="846">
        <v>16.950000000000003</v>
      </c>
      <c r="AJ28" s="846">
        <v>45.5</v>
      </c>
      <c r="AK28" s="846">
        <v>1.1100000000000001</v>
      </c>
      <c r="AL28" s="846">
        <v>307670</v>
      </c>
      <c r="AM28" s="846">
        <v>0.1</v>
      </c>
      <c r="AN28" s="846">
        <v>0</v>
      </c>
      <c r="AO28" s="711">
        <f t="shared" si="7"/>
        <v>12.712233833577926</v>
      </c>
      <c r="AP28" s="712">
        <f t="shared" si="8"/>
        <v>31.273731159781136</v>
      </c>
      <c r="AQ28" s="855">
        <f t="shared" si="9"/>
        <v>2.7590851945356043</v>
      </c>
      <c r="AR28" s="624">
        <f>INDEX(Historical!$C$7:$C$1259,MATCH(B28,Historical!$B$7:$B$1281,0))*IF(AH28="n/a",1.03,IF(AH28&lt;0,1.01,IF(AH28&gt;10,1.1,(1+AH28/100))))</f>
        <v>0.76032</v>
      </c>
      <c r="AS28" s="853">
        <f t="shared" si="10"/>
        <v>0.8363520000000001</v>
      </c>
      <c r="AT28" s="853">
        <f t="shared" si="15"/>
        <v>0.84563550720000014</v>
      </c>
      <c r="AU28" s="853">
        <f t="shared" si="15"/>
        <v>0.8550220613299202</v>
      </c>
      <c r="AV28" s="853">
        <f t="shared" si="15"/>
        <v>0.86451280621068238</v>
      </c>
      <c r="AW28" s="624">
        <f t="shared" si="12"/>
        <v>4.161842374740603</v>
      </c>
      <c r="AX28" s="719">
        <f t="shared" si="13"/>
        <v>11.990326634228184</v>
      </c>
      <c r="AY28" s="701">
        <v>1.56</v>
      </c>
      <c r="AZ28" s="849">
        <v>93.37</v>
      </c>
      <c r="BA28" s="849">
        <v>-6.2700000000000005</v>
      </c>
      <c r="BB28" s="849">
        <v>9.09</v>
      </c>
      <c r="BC28" s="849">
        <v>29.2</v>
      </c>
      <c r="BE28" s="597">
        <v>2014</v>
      </c>
      <c r="BF28" s="865">
        <f t="shared" si="14"/>
        <v>0</v>
      </c>
      <c r="BG28" s="849">
        <v>0.70000000000000007</v>
      </c>
    </row>
    <row r="29" spans="1:59" ht="11.25" customHeight="1" x14ac:dyDescent="0.2">
      <c r="A29" s="847" t="s">
        <v>980</v>
      </c>
      <c r="B29" s="842" t="s">
        <v>981</v>
      </c>
      <c r="C29" s="898" t="s">
        <v>108</v>
      </c>
      <c r="D29" s="898" t="s">
        <v>4273</v>
      </c>
      <c r="E29" s="705">
        <v>8</v>
      </c>
      <c r="F29" s="1139">
        <v>540</v>
      </c>
      <c r="G29" s="1139" t="s">
        <v>106</v>
      </c>
      <c r="H29" s="1139" t="s">
        <v>106</v>
      </c>
      <c r="I29" s="841">
        <v>51.78</v>
      </c>
      <c r="J29" s="624">
        <f t="shared" si="0"/>
        <v>3.1672460409424485</v>
      </c>
      <c r="K29" s="844">
        <v>0.41</v>
      </c>
      <c r="L29" s="854">
        <v>4</v>
      </c>
      <c r="M29" s="615">
        <f t="shared" si="1"/>
        <v>1.64</v>
      </c>
      <c r="N29" s="837" t="s">
        <v>422</v>
      </c>
      <c r="O29" s="706">
        <v>0.38</v>
      </c>
      <c r="P29" s="904">
        <v>43563</v>
      </c>
      <c r="Q29" s="904">
        <v>43573</v>
      </c>
      <c r="R29" s="615">
        <f t="shared" si="2"/>
        <v>7.8947368421052557</v>
      </c>
      <c r="S29" s="673">
        <f>IF(INDEX(Historical!$D$7:$D$1257,MATCH(B29,Historical!$B$7:$B$1281,0))=0,"n/a",(INDEX(Historical!$C$7:$C$1259,MATCH(B29,Historical!$B$7:$B$1281,0))/INDEX(Historical!$D$7:$D$1257,MATCH(B29,Historical!$B$7:$B$1281,0))-1)*100)</f>
        <v>1.8633540372670732</v>
      </c>
      <c r="T29" s="673">
        <f>IF(INDEX(Historical!$F$7:$F$1250,MATCH(B29,Historical!$B$7:$B$1281,0))=0,"n/a",((INDEX(Historical!$C$7:$C$1259,MATCH(B29,Historical!$B$7:$B$1281,0))/INDEX(Historical!$F$7:$F$1250,MATCH(B29,Historical!$B$7:$B$1281,0)))^(1/3)-1)*100)</f>
        <v>18.724201530058536</v>
      </c>
      <c r="U29" s="673">
        <f>IF(INDEX(Historical!$H$7:$H$1250,MATCH(B29,Historical!$B$7:$B$1281,0))=0,"n/a",((INDEX(Historical!$C$7:$C$1259,MATCH(B29,Historical!$B$7:$B$1281,0))/INDEX(Historical!$H$7:$H$1250,MATCH(B29,Historical!$B$7:$B$1281,0)))^(1/5)-1)*100)</f>
        <v>17.896868641918239</v>
      </c>
      <c r="V29" s="673">
        <f>IF(INDEX(Historical!$O$7:$O$1250,MATCH(B29,Historical!$B$7:$B$1281,0))=0,"n/a",((INDEX(Historical!$C$7:$C$1259,MATCH(B29,Historical!$B$7:$B$1281,0))/INDEX(Historical!$O$7:$O$1250,MATCH(B29,Historical!$B$7:$B$1281,0)))^(1/10)-1)*100)</f>
        <v>44.970082371356355</v>
      </c>
      <c r="W29" s="674">
        <f t="shared" si="3"/>
        <v>0.39797277874940318</v>
      </c>
      <c r="X29" s="675">
        <f t="shared" si="4"/>
        <v>2.1055139578727342</v>
      </c>
      <c r="Y29" s="646" t="s">
        <v>4575</v>
      </c>
      <c r="Z29" s="624">
        <f t="shared" si="5"/>
        <v>50</v>
      </c>
      <c r="AA29" s="853">
        <f t="shared" si="6"/>
        <v>15.786585365853659</v>
      </c>
      <c r="AB29" s="854">
        <v>12</v>
      </c>
      <c r="AC29" s="833">
        <v>3.28</v>
      </c>
      <c r="AD29" s="833">
        <v>2.2999999999999998</v>
      </c>
      <c r="AE29" s="833">
        <v>3.51</v>
      </c>
      <c r="AF29" s="833">
        <v>1.1299999999999999</v>
      </c>
      <c r="AG29" s="833">
        <v>5.6000000000000005</v>
      </c>
      <c r="AH29" s="833">
        <v>4</v>
      </c>
      <c r="AI29" s="833">
        <v>-3.52</v>
      </c>
      <c r="AJ29" s="833">
        <v>8.5</v>
      </c>
      <c r="AK29" s="833">
        <v>7.0000000000000009</v>
      </c>
      <c r="AL29" s="845">
        <v>1820</v>
      </c>
      <c r="AM29" s="839">
        <v>0.70000000000000007</v>
      </c>
      <c r="AN29" s="833">
        <v>0.13</v>
      </c>
      <c r="AO29" s="711">
        <f t="shared" si="7"/>
        <v>5.2775293170070281</v>
      </c>
      <c r="AP29" s="712">
        <f t="shared" si="8"/>
        <v>21.064114682860687</v>
      </c>
      <c r="AQ29" s="855">
        <f t="shared" si="9"/>
        <v>-10.958582762066072</v>
      </c>
      <c r="AR29" s="624">
        <f>INDEX(Historical!$C$7:$C$1259,MATCH(B29,Historical!$B$7:$B$1281,0))*IF(AH29="n/a",1.03,IF(AH29&lt;0,1.01,IF(AH29&gt;10,1.1,(1+AH29/100))))</f>
        <v>1.7056</v>
      </c>
      <c r="AS29" s="853">
        <f t="shared" si="10"/>
        <v>1.722656</v>
      </c>
      <c r="AT29" s="853">
        <f t="shared" si="15"/>
        <v>1.8432419200000001</v>
      </c>
      <c r="AU29" s="853">
        <f t="shared" si="15"/>
        <v>1.9722688544000002</v>
      </c>
      <c r="AV29" s="853">
        <f t="shared" si="15"/>
        <v>2.1103276742080004</v>
      </c>
      <c r="AW29" s="624">
        <f t="shared" si="12"/>
        <v>9.3540944486080004</v>
      </c>
      <c r="AX29" s="719">
        <f t="shared" si="13"/>
        <v>18.065072322533798</v>
      </c>
      <c r="AY29" s="900">
        <v>1.1299999999999999</v>
      </c>
      <c r="AZ29" s="839">
        <v>90.93</v>
      </c>
      <c r="BA29" s="839">
        <v>-6.09</v>
      </c>
      <c r="BB29" s="839">
        <v>6.21</v>
      </c>
      <c r="BC29" s="839">
        <v>29.01</v>
      </c>
      <c r="BE29" s="597">
        <v>2013</v>
      </c>
      <c r="BF29" s="865">
        <f t="shared" si="14"/>
        <v>0</v>
      </c>
      <c r="BG29" s="849">
        <v>0.70000000000000007</v>
      </c>
    </row>
    <row r="30" spans="1:59" ht="11.25" customHeight="1" x14ac:dyDescent="0.2">
      <c r="A30" s="831" t="s">
        <v>1012</v>
      </c>
      <c r="B30" s="842" t="s">
        <v>1013</v>
      </c>
      <c r="C30" s="898" t="s">
        <v>245</v>
      </c>
      <c r="D30" s="898" t="s">
        <v>4280</v>
      </c>
      <c r="E30" s="705">
        <v>8</v>
      </c>
      <c r="F30" s="1139">
        <v>578</v>
      </c>
      <c r="G30" s="1139" t="s">
        <v>115</v>
      </c>
      <c r="H30" s="1139" t="s">
        <v>115</v>
      </c>
      <c r="I30" s="841">
        <v>88.37</v>
      </c>
      <c r="J30" s="624">
        <f t="shared" si="0"/>
        <v>1.2221342084417788</v>
      </c>
      <c r="K30" s="844">
        <v>0.27</v>
      </c>
      <c r="L30" s="854">
        <v>4</v>
      </c>
      <c r="M30" s="615">
        <f t="shared" si="1"/>
        <v>1.08</v>
      </c>
      <c r="N30" s="837" t="s">
        <v>148</v>
      </c>
      <c r="O30" s="706">
        <v>0.24</v>
      </c>
      <c r="P30" s="606">
        <v>44158</v>
      </c>
      <c r="Q30" s="606">
        <v>44183</v>
      </c>
      <c r="R30" s="615">
        <f t="shared" si="2"/>
        <v>12.500000000000011</v>
      </c>
      <c r="S30" s="673">
        <f>IF(INDEX(Historical!$D$7:$D$1257,MATCH(B30,Historical!$B$7:$B$1281,0))=0,"n/a",(INDEX(Historical!$C$7:$C$1259,MATCH(B30,Historical!$B$7:$B$1281,0))/INDEX(Historical!$D$7:$D$1257,MATCH(B30,Historical!$B$7:$B$1281,0))-1)*100)</f>
        <v>13.793103448275868</v>
      </c>
      <c r="T30" s="673">
        <f>IF(INDEX(Historical!$F$7:$F$1250,MATCH(B30,Historical!$B$7:$B$1281,0))=0,"n/a",((INDEX(Historical!$C$7:$C$1259,MATCH(B30,Historical!$B$7:$B$1281,0))/INDEX(Historical!$F$7:$F$1250,MATCH(B30,Historical!$B$7:$B$1281,0)))^(1/3)-1)*100)</f>
        <v>13.061534200286173</v>
      </c>
      <c r="U30" s="673">
        <f>IF(INDEX(Historical!$H$7:$H$1250,MATCH(B30,Historical!$B$7:$B$1281,0))=0,"n/a",((INDEX(Historical!$C$7:$C$1259,MATCH(B30,Historical!$B$7:$B$1281,0))/INDEX(Historical!$H$7:$H$1250,MATCH(B30,Historical!$B$7:$B$1281,0)))^(1/5)-1)*100)</f>
        <v>13.525958735328958</v>
      </c>
      <c r="V30" s="673">
        <f>IF(INDEX(Historical!$O$7:$O$1250,MATCH(B30,Historical!$B$7:$B$1281,0))=0,"n/a",((INDEX(Historical!$C$7:$C$1259,MATCH(B30,Historical!$B$7:$B$1281,0))/INDEX(Historical!$O$7:$O$1250,MATCH(B30,Historical!$B$7:$B$1281,0)))^(1/10)-1)*100)</f>
        <v>34.792745431752593</v>
      </c>
      <c r="W30" s="674">
        <f t="shared" si="3"/>
        <v>0.38875801743960348</v>
      </c>
      <c r="X30" s="675">
        <f t="shared" si="4"/>
        <v>0.97309055649848608</v>
      </c>
      <c r="Y30" s="627"/>
      <c r="Z30" s="624">
        <f t="shared" si="5"/>
        <v>22.978723404255319</v>
      </c>
      <c r="AA30" s="853">
        <f t="shared" si="6"/>
        <v>18.802127659574467</v>
      </c>
      <c r="AB30" s="854">
        <v>12</v>
      </c>
      <c r="AC30" s="833">
        <v>4.7</v>
      </c>
      <c r="AD30" s="833">
        <v>1.27</v>
      </c>
      <c r="AE30" s="833">
        <v>1.57</v>
      </c>
      <c r="AF30" s="833">
        <v>4.67</v>
      </c>
      <c r="AG30" s="833">
        <v>26.400000000000002</v>
      </c>
      <c r="AH30" s="833">
        <v>26</v>
      </c>
      <c r="AI30" s="833">
        <v>12.16</v>
      </c>
      <c r="AJ30" s="833">
        <v>13.900000000000002</v>
      </c>
      <c r="AK30" s="833">
        <v>15</v>
      </c>
      <c r="AL30" s="845">
        <v>6810</v>
      </c>
      <c r="AM30" s="839">
        <v>0.70000000000000007</v>
      </c>
      <c r="AN30" s="833">
        <v>0.63</v>
      </c>
      <c r="AO30" s="711">
        <f t="shared" si="7"/>
        <v>-4.0540347158037306</v>
      </c>
      <c r="AP30" s="712">
        <f t="shared" si="8"/>
        <v>14.748092943770736</v>
      </c>
      <c r="AQ30" s="855">
        <f t="shared" si="9"/>
        <v>97.547109622222948</v>
      </c>
      <c r="AR30" s="624">
        <f>INDEX(Historical!$C$7:$C$1259,MATCH(B30,Historical!$B$7:$B$1281,0))*IF(AH30="n/a",1.03,IF(AH30&lt;0,1.01,IF(AH30&gt;10,1.1,(1+AH30/100))))</f>
        <v>1.089</v>
      </c>
      <c r="AS30" s="853">
        <f t="shared" si="10"/>
        <v>1.1979</v>
      </c>
      <c r="AT30" s="853">
        <f t="shared" si="15"/>
        <v>1.31769</v>
      </c>
      <c r="AU30" s="853">
        <f t="shared" si="15"/>
        <v>1.4494590000000001</v>
      </c>
      <c r="AV30" s="853">
        <f t="shared" si="15"/>
        <v>1.5944049000000002</v>
      </c>
      <c r="AW30" s="624">
        <f t="shared" si="12"/>
        <v>6.6484538999999998</v>
      </c>
      <c r="AX30" s="719">
        <f t="shared" si="13"/>
        <v>7.523428652257552</v>
      </c>
      <c r="AY30" s="900">
        <v>1.85</v>
      </c>
      <c r="AZ30" s="839">
        <v>250.4</v>
      </c>
      <c r="BA30" s="839">
        <v>-7.2700000000000005</v>
      </c>
      <c r="BB30" s="839">
        <v>2.79</v>
      </c>
      <c r="BC30" s="839">
        <v>27.21</v>
      </c>
      <c r="BE30" s="597">
        <v>2014</v>
      </c>
      <c r="BF30" s="865">
        <f t="shared" si="14"/>
        <v>0</v>
      </c>
      <c r="BG30" s="849">
        <v>9.9</v>
      </c>
    </row>
    <row r="31" spans="1:59" ht="11.25" customHeight="1" x14ac:dyDescent="0.2">
      <c r="A31" s="848" t="s">
        <v>4025</v>
      </c>
      <c r="B31" s="842" t="s">
        <v>4026</v>
      </c>
      <c r="C31" s="898" t="s">
        <v>245</v>
      </c>
      <c r="D31" s="898" t="s">
        <v>4287</v>
      </c>
      <c r="E31" s="705">
        <v>6</v>
      </c>
      <c r="F31" s="1139">
        <v>680</v>
      </c>
      <c r="G31" s="1139" t="s">
        <v>106</v>
      </c>
      <c r="H31" s="1139" t="s">
        <v>106</v>
      </c>
      <c r="I31" s="841">
        <v>24</v>
      </c>
      <c r="J31" s="624">
        <f t="shared" si="0"/>
        <v>1.25</v>
      </c>
      <c r="K31" s="844">
        <v>0.3</v>
      </c>
      <c r="L31" s="854">
        <v>1</v>
      </c>
      <c r="M31" s="615">
        <f t="shared" si="1"/>
        <v>0.3</v>
      </c>
      <c r="N31" s="837" t="s">
        <v>4355</v>
      </c>
      <c r="O31" s="706">
        <v>0.28000000000000003</v>
      </c>
      <c r="P31" s="1028">
        <v>43909</v>
      </c>
      <c r="Q31" s="1028">
        <v>43924</v>
      </c>
      <c r="R31" s="615">
        <f t="shared" si="2"/>
        <v>7.1428571428571281</v>
      </c>
      <c r="S31" s="673">
        <f>IF(INDEX(Historical!$D$7:$D$1257,MATCH(B31,Historical!$B$7:$B$1281,0))=0,"n/a",(INDEX(Historical!$C$7:$C$1259,MATCH(B31,Historical!$B$7:$B$1281,0))/INDEX(Historical!$D$7:$D$1257,MATCH(B31,Historical!$B$7:$B$1281,0))-1)*100)</f>
        <v>7.1428571428571397</v>
      </c>
      <c r="T31" s="673">
        <f>IF(INDEX(Historical!$F$7:$F$1250,MATCH(B31,Historical!$B$7:$B$1281,0))=0,"n/a",((INDEX(Historical!$C$7:$C$1259,MATCH(B31,Historical!$B$7:$B$1281,0))/INDEX(Historical!$F$7:$F$1250,MATCH(B31,Historical!$B$7:$B$1281,0)))^(1/3)-1)*100)</f>
        <v>14.471424255333186</v>
      </c>
      <c r="U31" s="673">
        <f>IF(INDEX(Historical!$H$7:$H$1250,MATCH(B31,Historical!$B$7:$B$1281,0))=0,"n/a",((INDEX(Historical!$C$7:$C$1259,MATCH(B31,Historical!$B$7:$B$1281,0))/INDEX(Historical!$H$7:$H$1250,MATCH(B31,Historical!$B$7:$B$1281,0)))^(1/5)-1)*100)</f>
        <v>14.869835499703509</v>
      </c>
      <c r="V31" s="673" t="str">
        <f>IF(INDEX(Historical!$O$7:$O$1250,MATCH(B31,Historical!$B$7:$B$1281,0))=0,"n/a",((INDEX(Historical!$C$7:$C$1259,MATCH(B31,Historical!$B$7:$B$1281,0))/INDEX(Historical!$O$7:$O$1250,MATCH(B31,Historical!$B$7:$B$1281,0)))^(1/10)-1)*100)</f>
        <v>n/a</v>
      </c>
      <c r="W31" s="674" t="str">
        <f t="shared" si="3"/>
        <v>n/a</v>
      </c>
      <c r="X31" s="675" t="str">
        <f t="shared" si="4"/>
        <v>n/a</v>
      </c>
      <c r="Y31" s="843"/>
      <c r="Z31" s="624">
        <f t="shared" si="5"/>
        <v>50</v>
      </c>
      <c r="AA31" s="853">
        <f t="shared" si="6"/>
        <v>40</v>
      </c>
      <c r="AB31" s="854">
        <v>12</v>
      </c>
      <c r="AC31" s="833">
        <v>0.6</v>
      </c>
      <c r="AD31" s="833" t="s">
        <v>136</v>
      </c>
      <c r="AE31" s="833">
        <v>0.42</v>
      </c>
      <c r="AF31" s="833">
        <v>1.22</v>
      </c>
      <c r="AG31" s="833">
        <v>2.8000000000000003</v>
      </c>
      <c r="AH31" s="833">
        <v>-69.599999999999994</v>
      </c>
      <c r="AI31" s="833" t="s">
        <v>136</v>
      </c>
      <c r="AJ31" s="833">
        <v>-20.200000000000003</v>
      </c>
      <c r="AK31" s="833" t="s">
        <v>136</v>
      </c>
      <c r="AL31" s="845">
        <v>47.82</v>
      </c>
      <c r="AM31" s="839">
        <v>79.91</v>
      </c>
      <c r="AN31" s="833">
        <v>0.79</v>
      </c>
      <c r="AO31" s="711">
        <f t="shared" si="7"/>
        <v>-23.880164500296491</v>
      </c>
      <c r="AP31" s="712">
        <f t="shared" si="8"/>
        <v>16.119835499703509</v>
      </c>
      <c r="AQ31" s="855">
        <f t="shared" si="9"/>
        <v>47.271480229163501</v>
      </c>
      <c r="AR31" s="624">
        <f>INDEX(Historical!$C$7:$C$1259,MATCH(B31,Historical!$B$7:$B$1281,0))*IF(AH31="n/a",1.03,IF(AH31&lt;0,1.01,IF(AH31&gt;10,1.1,(1+AH31/100))))</f>
        <v>0.30299999999999999</v>
      </c>
      <c r="AS31" s="853">
        <f t="shared" si="10"/>
        <v>0.31208999999999998</v>
      </c>
      <c r="AT31" s="853">
        <f t="shared" si="15"/>
        <v>0.32145269999999998</v>
      </c>
      <c r="AU31" s="853">
        <f t="shared" si="15"/>
        <v>0.33109628099999999</v>
      </c>
      <c r="AV31" s="853">
        <f t="shared" si="15"/>
        <v>0.34102916943</v>
      </c>
      <c r="AW31" s="624">
        <f t="shared" si="12"/>
        <v>1.60866815043</v>
      </c>
      <c r="AX31" s="719">
        <f t="shared" si="13"/>
        <v>6.7027839601250001</v>
      </c>
      <c r="AY31" s="900">
        <v>0.93</v>
      </c>
      <c r="AZ31" s="839">
        <v>182.35</v>
      </c>
      <c r="BA31" s="839">
        <v>-9.92</v>
      </c>
      <c r="BB31" s="839">
        <v>14.180000000000001</v>
      </c>
      <c r="BC31" s="839">
        <v>43.53</v>
      </c>
      <c r="BE31" s="597">
        <v>2015</v>
      </c>
      <c r="BF31" s="865">
        <f t="shared" si="14"/>
        <v>0</v>
      </c>
      <c r="BG31" s="849">
        <v>1</v>
      </c>
    </row>
    <row r="32" spans="1:59" ht="11.25" customHeight="1" x14ac:dyDescent="0.2">
      <c r="A32" s="847" t="s">
        <v>974</v>
      </c>
      <c r="B32" s="842" t="s">
        <v>975</v>
      </c>
      <c r="C32" s="898" t="s">
        <v>108</v>
      </c>
      <c r="D32" s="898" t="s">
        <v>4273</v>
      </c>
      <c r="E32" s="705">
        <v>9</v>
      </c>
      <c r="F32" s="1139">
        <v>521</v>
      </c>
      <c r="G32" s="1139" t="s">
        <v>106</v>
      </c>
      <c r="H32" s="1139" t="s">
        <v>106</v>
      </c>
      <c r="I32" s="841">
        <v>25.3</v>
      </c>
      <c r="J32" s="624">
        <f t="shared" si="0"/>
        <v>2.8458498023715415</v>
      </c>
      <c r="K32" s="844">
        <v>0.18</v>
      </c>
      <c r="L32" s="854">
        <v>4</v>
      </c>
      <c r="M32" s="615">
        <f t="shared" si="1"/>
        <v>0.72</v>
      </c>
      <c r="N32" s="837" t="s">
        <v>964</v>
      </c>
      <c r="O32" s="706">
        <v>0.17499999999999999</v>
      </c>
      <c r="P32" s="606">
        <v>44237</v>
      </c>
      <c r="Q32" s="606">
        <v>44245</v>
      </c>
      <c r="R32" s="615">
        <f t="shared" si="2"/>
        <v>2.8571428571428599</v>
      </c>
      <c r="S32" s="673">
        <f>IF(INDEX(Historical!$D$7:$D$1257,MATCH(B32,Historical!$B$7:$B$1281,0))=0,"n/a",(INDEX(Historical!$C$7:$C$1259,MATCH(B32,Historical!$B$7:$B$1281,0))/INDEX(Historical!$D$7:$D$1257,MATCH(B32,Historical!$B$7:$B$1281,0))-1)*100)</f>
        <v>9.375</v>
      </c>
      <c r="T32" s="673">
        <f>IF(INDEX(Historical!$F$7:$F$1250,MATCH(B32,Historical!$B$7:$B$1281,0))=0,"n/a",((INDEX(Historical!$C$7:$C$1259,MATCH(B32,Historical!$B$7:$B$1281,0))/INDEX(Historical!$F$7:$F$1250,MATCH(B32,Historical!$B$7:$B$1281,0)))^(1/3)-1)*100)</f>
        <v>7.7217345015941685</v>
      </c>
      <c r="U32" s="673">
        <f>IF(INDEX(Historical!$H$7:$H$1250,MATCH(B32,Historical!$B$7:$B$1281,0))=0,"n/a",((INDEX(Historical!$C$7:$C$1259,MATCH(B32,Historical!$B$7:$B$1281,0))/INDEX(Historical!$H$7:$H$1250,MATCH(B32,Historical!$B$7:$B$1281,0)))^(1/5)-1)*100)</f>
        <v>11.842691472014465</v>
      </c>
      <c r="V32" s="673" t="str">
        <f>IF(INDEX(Historical!$O$7:$O$1250,MATCH(B32,Historical!$B$7:$B$1281,0))=0,"n/a",((INDEX(Historical!$C$7:$C$1259,MATCH(B32,Historical!$B$7:$B$1281,0))/INDEX(Historical!$O$7:$O$1250,MATCH(B32,Historical!$B$7:$B$1281,0)))^(1/10)-1)*100)</f>
        <v>n/a</v>
      </c>
      <c r="W32" s="674" t="str">
        <f t="shared" si="3"/>
        <v>n/a</v>
      </c>
      <c r="X32" s="675" t="str">
        <f t="shared" si="4"/>
        <v>n/a</v>
      </c>
      <c r="Y32" s="843"/>
      <c r="Z32" s="624" t="str">
        <f t="shared" si="5"/>
        <v>n/a</v>
      </c>
      <c r="AA32" s="853" t="str">
        <f t="shared" si="6"/>
        <v>n/a</v>
      </c>
      <c r="AB32" s="854">
        <v>12</v>
      </c>
      <c r="AC32" s="833" t="s">
        <v>136</v>
      </c>
      <c r="AD32" s="833" t="s">
        <v>136</v>
      </c>
      <c r="AE32" s="833" t="s">
        <v>136</v>
      </c>
      <c r="AF32" s="833" t="s">
        <v>136</v>
      </c>
      <c r="AG32" s="833" t="s">
        <v>136</v>
      </c>
      <c r="AH32" s="833" t="s">
        <v>136</v>
      </c>
      <c r="AI32" s="833" t="s">
        <v>136</v>
      </c>
      <c r="AJ32" s="833" t="s">
        <v>136</v>
      </c>
      <c r="AK32" s="833" t="s">
        <v>136</v>
      </c>
      <c r="AL32" s="845" t="s">
        <v>136</v>
      </c>
      <c r="AM32" s="839" t="s">
        <v>136</v>
      </c>
      <c r="AN32" s="833" t="s">
        <v>136</v>
      </c>
      <c r="AO32" s="711" t="str">
        <f t="shared" si="7"/>
        <v>n/a</v>
      </c>
      <c r="AP32" s="712">
        <f t="shared" si="8"/>
        <v>14.688541274386006</v>
      </c>
      <c r="AQ32" s="855" t="str">
        <f t="shared" si="9"/>
        <v>n/a</v>
      </c>
      <c r="AR32" s="624">
        <f>INDEX(Historical!$C$7:$C$1259,MATCH(B32,Historical!$B$7:$B$1281,0))*IF(AH32="n/a",1.03,IF(AH32&lt;0,1.01,IF(AH32&gt;10,1.1,(1+AH32/100))))</f>
        <v>0.72099999999999997</v>
      </c>
      <c r="AS32" s="853">
        <f t="shared" si="10"/>
        <v>0.74263000000000001</v>
      </c>
      <c r="AT32" s="853">
        <f t="shared" si="15"/>
        <v>0.7649089</v>
      </c>
      <c r="AU32" s="853">
        <f t="shared" si="15"/>
        <v>0.78785616700000005</v>
      </c>
      <c r="AV32" s="853">
        <f t="shared" si="15"/>
        <v>0.81149185201000007</v>
      </c>
      <c r="AW32" s="624">
        <f t="shared" si="12"/>
        <v>3.8278869190100004</v>
      </c>
      <c r="AX32" s="719">
        <f t="shared" si="13"/>
        <v>15.129987822173915</v>
      </c>
      <c r="AY32" s="900" t="s">
        <v>136</v>
      </c>
      <c r="AZ32" s="839" t="s">
        <v>136</v>
      </c>
      <c r="BA32" s="839" t="s">
        <v>136</v>
      </c>
      <c r="BB32" s="839" t="s">
        <v>136</v>
      </c>
      <c r="BC32" s="839" t="s">
        <v>136</v>
      </c>
      <c r="BD32" s="874" t="s">
        <v>4200</v>
      </c>
      <c r="BE32" s="597">
        <v>2013</v>
      </c>
      <c r="BF32" s="865">
        <f t="shared" si="14"/>
        <v>0</v>
      </c>
      <c r="BG32" s="849" t="s">
        <v>136</v>
      </c>
    </row>
    <row r="33" spans="1:59" s="744" customFormat="1" ht="11.25" customHeight="1" x14ac:dyDescent="0.2">
      <c r="A33" s="895" t="s">
        <v>4451</v>
      </c>
      <c r="B33" s="751" t="s">
        <v>4425</v>
      </c>
      <c r="C33" s="898" t="s">
        <v>108</v>
      </c>
      <c r="D33" s="898" t="s">
        <v>4273</v>
      </c>
      <c r="E33" s="727">
        <v>6</v>
      </c>
      <c r="F33" s="1139">
        <v>679</v>
      </c>
      <c r="G33" s="1138" t="s">
        <v>106</v>
      </c>
      <c r="H33" s="1138" t="s">
        <v>106</v>
      </c>
      <c r="I33" s="728">
        <v>66.819999999999993</v>
      </c>
      <c r="J33" s="729">
        <f t="shared" si="0"/>
        <v>2.3944926668662081</v>
      </c>
      <c r="K33" s="730">
        <v>0.4</v>
      </c>
      <c r="L33" s="731">
        <v>4</v>
      </c>
      <c r="M33" s="732">
        <f t="shared" si="1"/>
        <v>1.6</v>
      </c>
      <c r="N33" s="733" t="s">
        <v>4446</v>
      </c>
      <c r="O33" s="734">
        <v>0.3</v>
      </c>
      <c r="P33" s="1107">
        <v>43908</v>
      </c>
      <c r="Q33" s="1107">
        <v>43922</v>
      </c>
      <c r="R33" s="732">
        <f t="shared" si="2"/>
        <v>33.33333333333335</v>
      </c>
      <c r="S33" s="673">
        <f>IF(INDEX(Historical!$D$7:$D$1257,MATCH(B33,Historical!$B$7:$B$1281,0))=0,"n/a",(INDEX(Historical!$C$7:$C$1259,MATCH(B33,Historical!$B$7:$B$1281,0))/INDEX(Historical!$D$7:$D$1257,MATCH(B33,Historical!$B$7:$B$1281,0))-1)*100)</f>
        <v>25</v>
      </c>
      <c r="T33" s="673">
        <f>IF(INDEX(Historical!$F$7:$F$1250,MATCH(B33,Historical!$B$7:$B$1281,0))=0,"n/a",((INDEX(Historical!$C$7:$C$1259,MATCH(B33,Historical!$B$7:$B$1281,0))/INDEX(Historical!$F$7:$F$1250,MATCH(B33,Historical!$B$7:$B$1281,0)))^(1/3)-1)*100)</f>
        <v>14.471424255333186</v>
      </c>
      <c r="U33" s="673">
        <f>IF(INDEX(Historical!$H$7:$H$1250,MATCH(B33,Historical!$B$7:$B$1281,0))=0,"n/a",((INDEX(Historical!$C$7:$C$1259,MATCH(B33,Historical!$B$7:$B$1281,0))/INDEX(Historical!$H$7:$H$1250,MATCH(B33,Historical!$B$7:$B$1281,0)))^(1/5)-1)*100)</f>
        <v>37.972966146121493</v>
      </c>
      <c r="V33" s="673" t="str">
        <f>IF(INDEX(Historical!$O$7:$O$1250,MATCH(B33,Historical!$B$7:$B$1281,0))=0,"n/a",((INDEX(Historical!$C$7:$C$1259,MATCH(B33,Historical!$B$7:$B$1281,0))/INDEX(Historical!$O$7:$O$1250,MATCH(B33,Historical!$B$7:$B$1281,0)))^(1/10)-1)*100)</f>
        <v>n/a</v>
      </c>
      <c r="W33" s="674" t="str">
        <f t="shared" si="3"/>
        <v>n/a</v>
      </c>
      <c r="X33" s="675">
        <f t="shared" si="4"/>
        <v>0.91722140449568823</v>
      </c>
      <c r="Y33" s="745"/>
      <c r="Z33" s="729">
        <f t="shared" si="5"/>
        <v>26.755852842809364</v>
      </c>
      <c r="AA33" s="736">
        <f t="shared" si="6"/>
        <v>11.173913043478258</v>
      </c>
      <c r="AB33" s="731">
        <v>12</v>
      </c>
      <c r="AC33" s="737">
        <v>5.98</v>
      </c>
      <c r="AD33" s="737">
        <v>2.2599999999999998</v>
      </c>
      <c r="AE33" s="737">
        <v>2.67</v>
      </c>
      <c r="AF33" s="737">
        <v>0.96</v>
      </c>
      <c r="AG33" s="737">
        <v>8.4</v>
      </c>
      <c r="AH33" s="737">
        <v>8.6</v>
      </c>
      <c r="AI33" s="737">
        <v>1.35</v>
      </c>
      <c r="AJ33" s="737">
        <v>41.4</v>
      </c>
      <c r="AK33" s="737">
        <v>5</v>
      </c>
      <c r="AL33" s="738">
        <v>5580</v>
      </c>
      <c r="AM33" s="739">
        <v>1.4000000000000001</v>
      </c>
      <c r="AN33" s="737">
        <v>0.15</v>
      </c>
      <c r="AO33" s="740">
        <f t="shared" si="7"/>
        <v>29.193545769509441</v>
      </c>
      <c r="AP33" s="741">
        <f t="shared" si="8"/>
        <v>40.367458812987699</v>
      </c>
      <c r="AQ33" s="742">
        <f t="shared" si="9"/>
        <v>-30.952652245838884</v>
      </c>
      <c r="AR33" s="624">
        <f>INDEX(Historical!$C$7:$C$1259,MATCH(B33,Historical!$B$7:$B$1281,0))*IF(AH33="n/a",1.03,IF(AH33&lt;0,1.01,IF(AH33&gt;10,1.1,(1+AH33/100))))</f>
        <v>1.629</v>
      </c>
      <c r="AS33" s="736">
        <f t="shared" si="10"/>
        <v>1.6509915000000002</v>
      </c>
      <c r="AT33" s="736">
        <f t="shared" si="15"/>
        <v>1.7335410750000002</v>
      </c>
      <c r="AU33" s="736">
        <f t="shared" si="15"/>
        <v>1.8202181287500003</v>
      </c>
      <c r="AV33" s="736">
        <f t="shared" si="15"/>
        <v>1.9112290351875005</v>
      </c>
      <c r="AW33" s="729">
        <f t="shared" si="12"/>
        <v>8.7449797389375021</v>
      </c>
      <c r="AX33" s="743">
        <f t="shared" si="13"/>
        <v>13.087368660487133</v>
      </c>
      <c r="AY33" s="901">
        <v>1.25</v>
      </c>
      <c r="AZ33" s="739">
        <v>182.06</v>
      </c>
      <c r="BA33" s="739">
        <v>-5.46</v>
      </c>
      <c r="BB33" s="739">
        <v>12.18</v>
      </c>
      <c r="BC33" s="739">
        <v>48.32</v>
      </c>
      <c r="BD33" s="875"/>
      <c r="BE33" s="597">
        <v>2015</v>
      </c>
      <c r="BF33" s="865">
        <f t="shared" si="14"/>
        <v>0</v>
      </c>
      <c r="BG33" s="793">
        <v>0.8</v>
      </c>
    </row>
    <row r="34" spans="1:59" ht="11.25" customHeight="1" x14ac:dyDescent="0.2">
      <c r="A34" s="847" t="s">
        <v>1010</v>
      </c>
      <c r="B34" s="842" t="s">
        <v>1011</v>
      </c>
      <c r="C34" s="898" t="s">
        <v>4254</v>
      </c>
      <c r="D34" s="898" t="s">
        <v>4284</v>
      </c>
      <c r="E34" s="705">
        <v>8</v>
      </c>
      <c r="F34" s="1139">
        <v>562</v>
      </c>
      <c r="G34" s="1139" t="s">
        <v>106</v>
      </c>
      <c r="H34" s="1139" t="s">
        <v>106</v>
      </c>
      <c r="I34" s="841">
        <v>17.04</v>
      </c>
      <c r="J34" s="624">
        <f t="shared" si="0"/>
        <v>7.8051643192488269</v>
      </c>
      <c r="K34" s="844">
        <v>0.33250000000000002</v>
      </c>
      <c r="L34" s="854">
        <v>4</v>
      </c>
      <c r="M34" s="615">
        <f t="shared" si="1"/>
        <v>1.33</v>
      </c>
      <c r="N34" s="837" t="s">
        <v>151</v>
      </c>
      <c r="O34" s="706">
        <v>0.33</v>
      </c>
      <c r="P34" s="904">
        <v>43888</v>
      </c>
      <c r="Q34" s="904">
        <v>43921</v>
      </c>
      <c r="R34" s="615">
        <f t="shared" si="2"/>
        <v>0.75757575757575824</v>
      </c>
      <c r="S34" s="673">
        <f>IF(INDEX(Historical!$D$7:$D$1257,MATCH(B34,Historical!$B$7:$B$1281,0))=0,"n/a",(INDEX(Historical!$C$7:$C$1259,MATCH(B34,Historical!$B$7:$B$1281,0))/INDEX(Historical!$D$7:$D$1257,MATCH(B34,Historical!$B$7:$B$1281,0))-1)*100)</f>
        <v>0.7575757575757569</v>
      </c>
      <c r="T34" s="673">
        <f>IF(INDEX(Historical!$F$7:$F$1250,MATCH(B34,Historical!$B$7:$B$1281,0))=0,"n/a",((INDEX(Historical!$C$7:$C$1259,MATCH(B34,Historical!$B$7:$B$1281,0))/INDEX(Historical!$F$7:$F$1250,MATCH(B34,Historical!$B$7:$B$1281,0)))^(1/3)-1)*100)</f>
        <v>4.0694384665429961</v>
      </c>
      <c r="U34" s="673">
        <f>IF(INDEX(Historical!$H$7:$H$1250,MATCH(B34,Historical!$B$7:$B$1281,0))=0,"n/a",((INDEX(Historical!$C$7:$C$1259,MATCH(B34,Historical!$B$7:$B$1281,0))/INDEX(Historical!$H$7:$H$1250,MATCH(B34,Historical!$B$7:$B$1281,0)))^(1/5)-1)*100)</f>
        <v>4.642752601986877</v>
      </c>
      <c r="V34" s="673" t="str">
        <f>IF(INDEX(Historical!$O$7:$O$1250,MATCH(B34,Historical!$B$7:$B$1281,0))=0,"n/a",((INDEX(Historical!$C$7:$C$1259,MATCH(B34,Historical!$B$7:$B$1281,0))/INDEX(Historical!$O$7:$O$1250,MATCH(B34,Historical!$B$7:$B$1281,0)))^(1/10)-1)*100)</f>
        <v>n/a</v>
      </c>
      <c r="W34" s="674" t="str">
        <f t="shared" si="3"/>
        <v>n/a</v>
      </c>
      <c r="X34" s="675" t="str">
        <f t="shared" si="4"/>
        <v>n/a</v>
      </c>
      <c r="Y34" s="842" t="s">
        <v>472</v>
      </c>
      <c r="Z34" s="624" t="str">
        <f t="shared" si="5"/>
        <v>n/a</v>
      </c>
      <c r="AA34" s="853" t="str">
        <f t="shared" si="6"/>
        <v>n/a</v>
      </c>
      <c r="AB34" s="854">
        <v>12</v>
      </c>
      <c r="AC34" s="833">
        <v>-2.5299999999999998</v>
      </c>
      <c r="AD34" s="833" t="s">
        <v>136</v>
      </c>
      <c r="AE34" s="833">
        <v>2.44</v>
      </c>
      <c r="AF34" s="833">
        <v>0.64</v>
      </c>
      <c r="AG34" s="833" t="s">
        <v>136</v>
      </c>
      <c r="AH34" s="833">
        <v>79.100000000000009</v>
      </c>
      <c r="AI34" s="833">
        <v>472</v>
      </c>
      <c r="AJ34" s="833">
        <v>-28.28</v>
      </c>
      <c r="AK34" s="833" t="s">
        <v>136</v>
      </c>
      <c r="AL34" s="845">
        <v>16059.999999999998</v>
      </c>
      <c r="AM34" s="839">
        <v>0.84</v>
      </c>
      <c r="AN34" s="833">
        <v>0</v>
      </c>
      <c r="AO34" s="711" t="str">
        <f t="shared" si="7"/>
        <v>n/a</v>
      </c>
      <c r="AP34" s="712">
        <f t="shared" si="8"/>
        <v>12.447916921235704</v>
      </c>
      <c r="AQ34" s="855" t="str">
        <f t="shared" si="9"/>
        <v>n/a</v>
      </c>
      <c r="AR34" s="624">
        <f>INDEX(Historical!$C$7:$C$1259,MATCH(B34,Historical!$B$7:$B$1281,0))*IF(AH34="n/a",1.03,IF(AH34&lt;0,1.01,IF(AH34&gt;10,1.1,(1+AH34/100))))</f>
        <v>1.4630000000000003</v>
      </c>
      <c r="AS34" s="853">
        <f t="shared" si="10"/>
        <v>1.6093000000000004</v>
      </c>
      <c r="AT34" s="853">
        <f t="shared" si="15"/>
        <v>1.6575790000000004</v>
      </c>
      <c r="AU34" s="853">
        <f t="shared" si="15"/>
        <v>1.7073063700000004</v>
      </c>
      <c r="AV34" s="853">
        <f t="shared" si="15"/>
        <v>1.7585255611000004</v>
      </c>
      <c r="AW34" s="624">
        <f t="shared" si="12"/>
        <v>8.1957109311000025</v>
      </c>
      <c r="AX34" s="719">
        <f t="shared" si="13"/>
        <v>48.0968951355634</v>
      </c>
      <c r="AY34" s="900">
        <v>1.43</v>
      </c>
      <c r="AZ34" s="839">
        <v>140</v>
      </c>
      <c r="BA34" s="839">
        <v>-5.7</v>
      </c>
      <c r="BB34" s="839">
        <v>2.02</v>
      </c>
      <c r="BC34" s="839">
        <v>27.22</v>
      </c>
      <c r="BE34" s="597">
        <v>2013</v>
      </c>
      <c r="BF34" s="865">
        <f t="shared" si="14"/>
        <v>0</v>
      </c>
      <c r="BG34" s="849" t="s">
        <v>136</v>
      </c>
    </row>
    <row r="35" spans="1:59" ht="11.25" customHeight="1" x14ac:dyDescent="0.2">
      <c r="A35" s="838" t="s">
        <v>1637</v>
      </c>
      <c r="B35" s="842" t="s">
        <v>1638</v>
      </c>
      <c r="C35" s="898" t="s">
        <v>108</v>
      </c>
      <c r="D35" s="898" t="s">
        <v>4273</v>
      </c>
      <c r="E35" s="705">
        <v>9</v>
      </c>
      <c r="F35" s="1139">
        <v>515</v>
      </c>
      <c r="G35" s="1139" t="s">
        <v>106</v>
      </c>
      <c r="H35" s="1139" t="s">
        <v>106</v>
      </c>
      <c r="I35" s="841">
        <v>23.85</v>
      </c>
      <c r="J35" s="624">
        <f t="shared" si="0"/>
        <v>3.5220125786163523</v>
      </c>
      <c r="K35" s="844">
        <v>0.21</v>
      </c>
      <c r="L35" s="854">
        <v>4</v>
      </c>
      <c r="M35" s="615">
        <f t="shared" si="1"/>
        <v>0.84</v>
      </c>
      <c r="N35" s="837" t="s">
        <v>107</v>
      </c>
      <c r="O35" s="706">
        <v>0.2</v>
      </c>
      <c r="P35" s="606">
        <v>44224</v>
      </c>
      <c r="Q35" s="606">
        <v>44239</v>
      </c>
      <c r="R35" s="615">
        <f t="shared" si="2"/>
        <v>4.9999999999999902</v>
      </c>
      <c r="S35" s="673">
        <f>IF(INDEX(Historical!$D$7:$D$1257,MATCH(B35,Historical!$B$7:$B$1281,0))=0,"n/a",(INDEX(Historical!$C$7:$C$1259,MATCH(B35,Historical!$B$7:$B$1281,0))/INDEX(Historical!$D$7:$D$1257,MATCH(B35,Historical!$B$7:$B$1281,0))-1)*100)</f>
        <v>8.1081081081081141</v>
      </c>
      <c r="T35" s="673">
        <f>IF(INDEX(Historical!$F$7:$F$1250,MATCH(B35,Historical!$B$7:$B$1281,0))=0,"n/a",((INDEX(Historical!$C$7:$C$1259,MATCH(B35,Historical!$B$7:$B$1281,0))/INDEX(Historical!$F$7:$F$1250,MATCH(B35,Historical!$B$7:$B$1281,0)))^(1/3)-1)*100)</f>
        <v>12.624788044360603</v>
      </c>
      <c r="U35" s="673">
        <f>IF(INDEX(Historical!$H$7:$H$1250,MATCH(B35,Historical!$B$7:$B$1281,0))=0,"n/a",((INDEX(Historical!$C$7:$C$1259,MATCH(B35,Historical!$B$7:$B$1281,0))/INDEX(Historical!$H$7:$H$1250,MATCH(B35,Historical!$B$7:$B$1281,0)))^(1/5)-1)*100)</f>
        <v>13.754383035188301</v>
      </c>
      <c r="V35" s="673">
        <f>IF(INDEX(Historical!$O$7:$O$1250,MATCH(B35,Historical!$B$7:$B$1281,0))=0,"n/a",((INDEX(Historical!$C$7:$C$1259,MATCH(B35,Historical!$B$7:$B$1281,0))/INDEX(Historical!$O$7:$O$1250,MATCH(B35,Historical!$B$7:$B$1281,0)))^(1/10)-1)*100)</f>
        <v>12.79448730054995</v>
      </c>
      <c r="W35" s="674">
        <f t="shared" si="3"/>
        <v>1.0750241656496147</v>
      </c>
      <c r="X35" s="675">
        <f t="shared" si="4"/>
        <v>0.82361575061007797</v>
      </c>
      <c r="Y35" s="637"/>
      <c r="Z35" s="624">
        <f t="shared" si="5"/>
        <v>36.36363636363636</v>
      </c>
      <c r="AA35" s="853">
        <f t="shared" si="6"/>
        <v>10.324675324675326</v>
      </c>
      <c r="AB35" s="854">
        <v>12</v>
      </c>
      <c r="AC35" s="833">
        <v>2.31</v>
      </c>
      <c r="AD35" s="833">
        <v>1.31</v>
      </c>
      <c r="AE35" s="833">
        <v>3.28</v>
      </c>
      <c r="AF35" s="833">
        <v>1.0900000000000001</v>
      </c>
      <c r="AG35" s="833">
        <v>10.6</v>
      </c>
      <c r="AH35" s="833">
        <v>21.099999999999998</v>
      </c>
      <c r="AI35" s="833">
        <v>2.39</v>
      </c>
      <c r="AJ35" s="833">
        <v>16.7</v>
      </c>
      <c r="AK35" s="833">
        <v>8</v>
      </c>
      <c r="AL35" s="845">
        <v>361.55</v>
      </c>
      <c r="AM35" s="839">
        <v>8.5</v>
      </c>
      <c r="AN35" s="833">
        <v>0.1</v>
      </c>
      <c r="AO35" s="711">
        <f t="shared" si="7"/>
        <v>6.9517202891293266</v>
      </c>
      <c r="AP35" s="712">
        <f t="shared" si="8"/>
        <v>17.276395613804652</v>
      </c>
      <c r="AQ35" s="855">
        <f t="shared" si="9"/>
        <v>-29.277078668004652</v>
      </c>
      <c r="AR35" s="624">
        <f>INDEX(Historical!$C$7:$C$1259,MATCH(B35,Historical!$B$7:$B$1281,0))*IF(AH35="n/a",1.03,IF(AH35&lt;0,1.01,IF(AH35&gt;10,1.1,(1+AH35/100))))</f>
        <v>0.88000000000000012</v>
      </c>
      <c r="AS35" s="853">
        <f t="shared" si="10"/>
        <v>0.90103200000000017</v>
      </c>
      <c r="AT35" s="853">
        <f t="shared" si="15"/>
        <v>0.97311456000000029</v>
      </c>
      <c r="AU35" s="853">
        <f t="shared" si="15"/>
        <v>1.0509637248000003</v>
      </c>
      <c r="AV35" s="853">
        <f t="shared" si="15"/>
        <v>1.1350408227840005</v>
      </c>
      <c r="AW35" s="624">
        <f t="shared" si="12"/>
        <v>4.9401511075840014</v>
      </c>
      <c r="AX35" s="719">
        <f t="shared" si="13"/>
        <v>20.713421834733758</v>
      </c>
      <c r="AY35" s="900">
        <v>1.21</v>
      </c>
      <c r="AZ35" s="839">
        <v>82.76</v>
      </c>
      <c r="BA35" s="839">
        <v>-9.76</v>
      </c>
      <c r="BB35" s="839">
        <v>-0.64</v>
      </c>
      <c r="BC35" s="839">
        <v>17.96</v>
      </c>
      <c r="BE35" s="597">
        <v>2013</v>
      </c>
      <c r="BF35" s="865">
        <f t="shared" si="14"/>
        <v>0</v>
      </c>
      <c r="BG35" s="849">
        <v>1.2</v>
      </c>
    </row>
    <row r="36" spans="1:59" ht="11.25" customHeight="1" x14ac:dyDescent="0.2">
      <c r="A36" s="838" t="s">
        <v>3807</v>
      </c>
      <c r="B36" s="842" t="s">
        <v>3808</v>
      </c>
      <c r="C36" s="898" t="s">
        <v>108</v>
      </c>
      <c r="D36" s="898" t="s">
        <v>4273</v>
      </c>
      <c r="E36" s="705">
        <v>8</v>
      </c>
      <c r="F36" s="1139">
        <v>585</v>
      </c>
      <c r="G36" s="1139" t="s">
        <v>106</v>
      </c>
      <c r="H36" s="1139" t="s">
        <v>106</v>
      </c>
      <c r="I36" s="841">
        <v>22.89</v>
      </c>
      <c r="J36" s="624">
        <f t="shared" si="0"/>
        <v>4.0192223678462211</v>
      </c>
      <c r="K36" s="844">
        <v>0.23</v>
      </c>
      <c r="L36" s="854">
        <v>4</v>
      </c>
      <c r="M36" s="615">
        <f t="shared" si="1"/>
        <v>0.92</v>
      </c>
      <c r="N36" s="837" t="s">
        <v>534</v>
      </c>
      <c r="O36" s="706">
        <v>0.22</v>
      </c>
      <c r="P36" s="606">
        <v>44217</v>
      </c>
      <c r="Q36" s="606">
        <v>44225</v>
      </c>
      <c r="R36" s="615">
        <f t="shared" si="2"/>
        <v>4.5454545454545494</v>
      </c>
      <c r="S36" s="673">
        <f>IF(INDEX(Historical!$D$7:$D$1257,MATCH(B36,Historical!$B$7:$B$1281,0))=0,"n/a",(INDEX(Historical!$C$7:$C$1259,MATCH(B36,Historical!$B$7:$B$1281,0))/INDEX(Historical!$D$7:$D$1257,MATCH(B36,Historical!$B$7:$B$1281,0))-1)*100)</f>
        <v>4.7619047619047672</v>
      </c>
      <c r="T36" s="673">
        <f>IF(INDEX(Historical!$F$7:$F$1250,MATCH(B36,Historical!$B$7:$B$1281,0))=0,"n/a",((INDEX(Historical!$C$7:$C$1259,MATCH(B36,Historical!$B$7:$B$1281,0))/INDEX(Historical!$F$7:$F$1250,MATCH(B36,Historical!$B$7:$B$1281,0)))^(1/3)-1)*100)</f>
        <v>6.917810999860885</v>
      </c>
      <c r="U36" s="673">
        <f>IF(INDEX(Historical!$H$7:$H$1250,MATCH(B36,Historical!$B$7:$B$1281,0))=0,"n/a",((INDEX(Historical!$C$7:$C$1259,MATCH(B36,Historical!$B$7:$B$1281,0))/INDEX(Historical!$H$7:$H$1250,MATCH(B36,Historical!$B$7:$B$1281,0)))^(1/5)-1)*100)</f>
        <v>7.2551603577834634</v>
      </c>
      <c r="V36" s="673">
        <f>IF(INDEX(Historical!$O$7:$O$1250,MATCH(B36,Historical!$B$7:$B$1281,0))=0,"n/a",((INDEX(Historical!$C$7:$C$1259,MATCH(B36,Historical!$B$7:$B$1281,0))/INDEX(Historical!$O$7:$O$1250,MATCH(B36,Historical!$B$7:$B$1281,0)))^(1/10)-1)*100)</f>
        <v>6.2488268514150569</v>
      </c>
      <c r="W36" s="674">
        <f t="shared" si="3"/>
        <v>1.1610435895084084</v>
      </c>
      <c r="X36" s="675">
        <f t="shared" si="4"/>
        <v>0.65361805025076247</v>
      </c>
      <c r="Y36" s="637"/>
      <c r="Z36" s="624">
        <f t="shared" si="5"/>
        <v>50.27322404371585</v>
      </c>
      <c r="AA36" s="853">
        <f t="shared" si="6"/>
        <v>12.508196721311474</v>
      </c>
      <c r="AB36" s="854">
        <v>12</v>
      </c>
      <c r="AC36" s="833">
        <v>1.83</v>
      </c>
      <c r="AD36" s="833">
        <v>2.14</v>
      </c>
      <c r="AE36" s="833">
        <v>3.85</v>
      </c>
      <c r="AF36" s="833">
        <v>1.02</v>
      </c>
      <c r="AG36" s="833">
        <v>7.7</v>
      </c>
      <c r="AH36" s="833">
        <v>-7.1</v>
      </c>
      <c r="AI36" s="833">
        <v>4.05</v>
      </c>
      <c r="AJ36" s="833">
        <v>11.1</v>
      </c>
      <c r="AK36" s="833">
        <v>6</v>
      </c>
      <c r="AL36" s="845">
        <v>1260</v>
      </c>
      <c r="AM36" s="839">
        <v>2.8000000000000003</v>
      </c>
      <c r="AN36" s="833">
        <v>0.23</v>
      </c>
      <c r="AO36" s="711">
        <f t="shared" si="7"/>
        <v>-1.2338139956817891</v>
      </c>
      <c r="AP36" s="712">
        <f t="shared" si="8"/>
        <v>11.274382725629685</v>
      </c>
      <c r="AQ36" s="855">
        <f t="shared" si="9"/>
        <v>-24.698057703262378</v>
      </c>
      <c r="AR36" s="624">
        <f>INDEX(Historical!$C$7:$C$1259,MATCH(B36,Historical!$B$7:$B$1281,0))*IF(AH36="n/a",1.03,IF(AH36&lt;0,1.01,IF(AH36&gt;10,1.1,(1+AH36/100))))</f>
        <v>0.88880000000000003</v>
      </c>
      <c r="AS36" s="853">
        <f t="shared" si="10"/>
        <v>0.92479640000000007</v>
      </c>
      <c r="AT36" s="853">
        <f t="shared" si="15"/>
        <v>0.98028418400000017</v>
      </c>
      <c r="AU36" s="853">
        <f t="shared" si="15"/>
        <v>1.0391012350400002</v>
      </c>
      <c r="AV36" s="853">
        <f t="shared" si="15"/>
        <v>1.1014473091424002</v>
      </c>
      <c r="AW36" s="624">
        <f t="shared" si="12"/>
        <v>4.9344291281824004</v>
      </c>
      <c r="AX36" s="719">
        <f t="shared" si="13"/>
        <v>21.557139048415905</v>
      </c>
      <c r="AY36" s="900">
        <v>1.1100000000000001</v>
      </c>
      <c r="AZ36" s="839">
        <v>108.09</v>
      </c>
      <c r="BA36" s="839">
        <v>-6.4399999999999995</v>
      </c>
      <c r="BB36" s="839">
        <v>2.85</v>
      </c>
      <c r="BC36" s="839">
        <v>19.850000000000001</v>
      </c>
      <c r="BE36" s="597">
        <v>2014</v>
      </c>
      <c r="BF36" s="865">
        <f t="shared" si="14"/>
        <v>0</v>
      </c>
      <c r="BG36" s="849">
        <v>0.89999999999999991</v>
      </c>
    </row>
    <row r="37" spans="1:59" ht="11.25" customHeight="1" x14ac:dyDescent="0.2">
      <c r="A37" s="10" t="s">
        <v>3988</v>
      </c>
      <c r="B37" s="941" t="s">
        <v>3989</v>
      </c>
      <c r="C37" s="898" t="s">
        <v>108</v>
      </c>
      <c r="D37" s="898" t="s">
        <v>4273</v>
      </c>
      <c r="E37" s="705">
        <v>6</v>
      </c>
      <c r="F37" s="1139">
        <v>676</v>
      </c>
      <c r="G37" s="1139" t="s">
        <v>106</v>
      </c>
      <c r="H37" s="1139" t="s">
        <v>106</v>
      </c>
      <c r="I37" s="841">
        <v>24.8</v>
      </c>
      <c r="J37" s="624">
        <f t="shared" si="0"/>
        <v>2.2580645161290325</v>
      </c>
      <c r="K37" s="844">
        <v>0.14000000000000001</v>
      </c>
      <c r="L37" s="854">
        <v>4</v>
      </c>
      <c r="M37" s="615">
        <f t="shared" si="1"/>
        <v>0.56000000000000005</v>
      </c>
      <c r="N37" s="837" t="s">
        <v>986</v>
      </c>
      <c r="O37" s="706">
        <v>0.13</v>
      </c>
      <c r="P37" s="904">
        <v>43874</v>
      </c>
      <c r="Q37" s="904">
        <v>43885</v>
      </c>
      <c r="R37" s="615">
        <f t="shared" si="2"/>
        <v>7.6923076923076987</v>
      </c>
      <c r="S37" s="673">
        <f>IF(INDEX(Historical!$D$7:$D$1257,MATCH(B37,Historical!$B$7:$B$1281,0))=0,"n/a",(INDEX(Historical!$C$7:$C$1259,MATCH(B37,Historical!$B$7:$B$1281,0))/INDEX(Historical!$D$7:$D$1257,MATCH(B37,Historical!$B$7:$B$1281,0))-1)*100)</f>
        <v>7.6923076923077094</v>
      </c>
      <c r="T37" s="673">
        <f>IF(INDEX(Historical!$F$7:$F$1250,MATCH(B37,Historical!$B$7:$B$1281,0))=0,"n/a",((INDEX(Historical!$C$7:$C$1259,MATCH(B37,Historical!$B$7:$B$1281,0))/INDEX(Historical!$F$7:$F$1250,MATCH(B37,Historical!$B$7:$B$1281,0)))^(1/3)-1)*100)</f>
        <v>25.99210498948732</v>
      </c>
      <c r="U37" s="673">
        <f>IF(INDEX(Historical!$H$7:$H$1250,MATCH(B37,Historical!$B$7:$B$1281,0))=0,"n/a",((INDEX(Historical!$C$7:$C$1259,MATCH(B37,Historical!$B$7:$B$1281,0))/INDEX(Historical!$H$7:$H$1250,MATCH(B37,Historical!$B$7:$B$1281,0)))^(1/5)-1)*100)</f>
        <v>62.122616619789838</v>
      </c>
      <c r="V37" s="673" t="str">
        <f>IF(INDEX(Historical!$O$7:$O$1250,MATCH(B37,Historical!$B$7:$B$1281,0))=0,"n/a",((INDEX(Historical!$C$7:$C$1259,MATCH(B37,Historical!$B$7:$B$1281,0))/INDEX(Historical!$O$7:$O$1250,MATCH(B37,Historical!$B$7:$B$1281,0)))^(1/10)-1)*100)</f>
        <v>n/a</v>
      </c>
      <c r="W37" s="674" t="str">
        <f t="shared" si="3"/>
        <v>n/a</v>
      </c>
      <c r="X37" s="675">
        <f t="shared" si="4"/>
        <v>2.5564862806497874</v>
      </c>
      <c r="Y37" s="843"/>
      <c r="Z37" s="624">
        <f t="shared" si="5"/>
        <v>43.410852713178301</v>
      </c>
      <c r="AA37" s="853">
        <f t="shared" si="6"/>
        <v>19.224806201550386</v>
      </c>
      <c r="AB37" s="854">
        <v>12</v>
      </c>
      <c r="AC37" s="833">
        <v>1.29</v>
      </c>
      <c r="AD37" s="833" t="s">
        <v>136</v>
      </c>
      <c r="AE37" s="833">
        <v>2.33</v>
      </c>
      <c r="AF37" s="833">
        <v>1.1000000000000001</v>
      </c>
      <c r="AG37" s="833">
        <v>5.7</v>
      </c>
      <c r="AH37" s="833">
        <v>4.5</v>
      </c>
      <c r="AI37" s="833">
        <v>11.41</v>
      </c>
      <c r="AJ37" s="833">
        <v>24.3</v>
      </c>
      <c r="AK37" s="833" t="s">
        <v>136</v>
      </c>
      <c r="AL37" s="845">
        <v>185.7</v>
      </c>
      <c r="AM37" s="839">
        <v>14.499999999999998</v>
      </c>
      <c r="AN37" s="833">
        <v>0.14000000000000001</v>
      </c>
      <c r="AO37" s="711">
        <f t="shared" si="7"/>
        <v>45.155874934368491</v>
      </c>
      <c r="AP37" s="712">
        <f t="shared" si="8"/>
        <v>64.380681135918877</v>
      </c>
      <c r="AQ37" s="855">
        <f t="shared" si="9"/>
        <v>-3.0526217838760306</v>
      </c>
      <c r="AR37" s="624">
        <f>INDEX(Historical!$C$7:$C$1259,MATCH(B37,Historical!$B$7:$B$1281,0))*IF(AH37="n/a",1.03,IF(AH37&lt;0,1.01,IF(AH37&gt;10,1.1,(1+AH37/100))))</f>
        <v>0.58520000000000005</v>
      </c>
      <c r="AS37" s="853">
        <f t="shared" si="10"/>
        <v>0.64372000000000007</v>
      </c>
      <c r="AT37" s="853">
        <f t="shared" si="15"/>
        <v>0.66303160000000005</v>
      </c>
      <c r="AU37" s="853">
        <f t="shared" si="15"/>
        <v>0.68292254800000007</v>
      </c>
      <c r="AV37" s="853">
        <f t="shared" si="15"/>
        <v>0.70341022444000012</v>
      </c>
      <c r="AW37" s="624">
        <f t="shared" si="12"/>
        <v>3.2782843724400004</v>
      </c>
      <c r="AX37" s="719">
        <f t="shared" si="13"/>
        <v>13.218888598548389</v>
      </c>
      <c r="AY37" s="900">
        <v>0.84</v>
      </c>
      <c r="AZ37" s="839">
        <v>105.47</v>
      </c>
      <c r="BA37" s="839">
        <v>-13.98</v>
      </c>
      <c r="BB37" s="839">
        <v>22.56</v>
      </c>
      <c r="BC37" s="839">
        <v>46.31</v>
      </c>
      <c r="BE37" s="597">
        <v>2015</v>
      </c>
      <c r="BF37" s="865">
        <f t="shared" si="14"/>
        <v>0</v>
      </c>
      <c r="BG37" s="849">
        <v>0.5</v>
      </c>
    </row>
    <row r="38" spans="1:59" ht="11.25" customHeight="1" x14ac:dyDescent="0.2">
      <c r="A38" s="848" t="s">
        <v>4505</v>
      </c>
      <c r="B38" s="842" t="s">
        <v>4029</v>
      </c>
      <c r="C38" s="898" t="s">
        <v>112</v>
      </c>
      <c r="D38" s="898" t="s">
        <v>4279</v>
      </c>
      <c r="E38" s="705">
        <v>6</v>
      </c>
      <c r="F38" s="1139">
        <v>704</v>
      </c>
      <c r="G38" s="1139" t="s">
        <v>106</v>
      </c>
      <c r="H38" s="1139" t="s">
        <v>106</v>
      </c>
      <c r="I38" s="841">
        <v>58.01</v>
      </c>
      <c r="J38" s="624">
        <f t="shared" si="0"/>
        <v>1.4480262023789003</v>
      </c>
      <c r="K38" s="844">
        <v>0.21</v>
      </c>
      <c r="L38" s="854">
        <v>4</v>
      </c>
      <c r="M38" s="615">
        <f t="shared" si="1"/>
        <v>0.84</v>
      </c>
      <c r="N38" s="837" t="s">
        <v>294</v>
      </c>
      <c r="O38" s="706">
        <v>0.19</v>
      </c>
      <c r="P38" s="606">
        <v>44264</v>
      </c>
      <c r="Q38" s="606">
        <v>44281</v>
      </c>
      <c r="R38" s="615">
        <f t="shared" si="2"/>
        <v>10.52631578947368</v>
      </c>
      <c r="S38" s="673">
        <f>IF(INDEX(Historical!$D$7:$D$1257,MATCH(B38,Historical!$B$7:$B$1281,0))=0,"n/a",(INDEX(Historical!$C$7:$C$1259,MATCH(B38,Historical!$B$7:$B$1281,0))/INDEX(Historical!$D$7:$D$1257,MATCH(B38,Historical!$B$7:$B$1281,0))-1)*100)</f>
        <v>11.764705882352944</v>
      </c>
      <c r="T38" s="673">
        <f>IF(INDEX(Historical!$F$7:$F$1250,MATCH(B38,Historical!$B$7:$B$1281,0))=0,"n/a",((INDEX(Historical!$C$7:$C$1259,MATCH(B38,Historical!$B$7:$B$1281,0))/INDEX(Historical!$F$7:$F$1250,MATCH(B38,Historical!$B$7:$B$1281,0)))^(1/3)-1)*100)</f>
        <v>21.858202395720227</v>
      </c>
      <c r="U38" s="673">
        <f>IF(INDEX(Historical!$H$7:$H$1250,MATCH(B38,Historical!$B$7:$B$1281,0))=0,"n/a",((INDEX(Historical!$C$7:$C$1259,MATCH(B38,Historical!$B$7:$B$1281,0))/INDEX(Historical!$H$7:$H$1250,MATCH(B38,Historical!$B$7:$B$1281,0)))^(1/5)-1)*100)</f>
        <v>18.88654957871243</v>
      </c>
      <c r="V38" s="673" t="str">
        <f>IF(INDEX(Historical!$O$7:$O$1250,MATCH(B38,Historical!$B$7:$B$1281,0))=0,"n/a",((INDEX(Historical!$C$7:$C$1259,MATCH(B38,Historical!$B$7:$B$1281,0))/INDEX(Historical!$O$7:$O$1250,MATCH(B38,Historical!$B$7:$B$1281,0)))^(1/10)-1)*100)</f>
        <v>n/a</v>
      </c>
      <c r="W38" s="674" t="str">
        <f t="shared" si="3"/>
        <v>n/a</v>
      </c>
      <c r="X38" s="675">
        <f t="shared" si="4"/>
        <v>0.38941339337551401</v>
      </c>
      <c r="Y38" s="843"/>
      <c r="Z38" s="624">
        <f t="shared" si="5"/>
        <v>29.268292682926827</v>
      </c>
      <c r="AA38" s="853">
        <f t="shared" si="6"/>
        <v>20.212543554006967</v>
      </c>
      <c r="AB38" s="854">
        <v>12</v>
      </c>
      <c r="AC38" s="833">
        <v>2.87</v>
      </c>
      <c r="AD38" s="833">
        <v>2.38</v>
      </c>
      <c r="AE38" s="833">
        <v>2.75</v>
      </c>
      <c r="AF38" s="833">
        <v>10.3</v>
      </c>
      <c r="AG38" s="833">
        <v>58.8</v>
      </c>
      <c r="AH38" s="833">
        <v>19.400000000000002</v>
      </c>
      <c r="AI38" s="833">
        <v>4.1300000000000008</v>
      </c>
      <c r="AJ38" s="833">
        <v>48.5</v>
      </c>
      <c r="AK38" s="833">
        <v>8.7099999999999991</v>
      </c>
      <c r="AL38" s="845">
        <v>5690</v>
      </c>
      <c r="AM38" s="839">
        <v>0.3</v>
      </c>
      <c r="AN38" s="833">
        <v>1.64</v>
      </c>
      <c r="AO38" s="711">
        <f t="shared" si="7"/>
        <v>0.12203222708436456</v>
      </c>
      <c r="AP38" s="712">
        <f t="shared" si="8"/>
        <v>20.334575781091331</v>
      </c>
      <c r="AQ38" s="855">
        <f t="shared" si="9"/>
        <v>204.18503039087668</v>
      </c>
      <c r="AR38" s="624">
        <f>INDEX(Historical!$C$7:$C$1259,MATCH(B38,Historical!$B$7:$B$1281,0))*IF(AH38="n/a",1.03,IF(AH38&lt;0,1.01,IF(AH38&gt;10,1.1,(1+AH38/100))))</f>
        <v>0.83600000000000008</v>
      </c>
      <c r="AS38" s="853">
        <f t="shared" si="10"/>
        <v>0.87052680000000016</v>
      </c>
      <c r="AT38" s="853">
        <f t="shared" si="15"/>
        <v>0.9463496842800001</v>
      </c>
      <c r="AU38" s="853">
        <f t="shared" si="15"/>
        <v>1.028776741780788</v>
      </c>
      <c r="AV38" s="853">
        <f t="shared" si="15"/>
        <v>1.1183831959898947</v>
      </c>
      <c r="AW38" s="624">
        <f t="shared" si="12"/>
        <v>4.8000364220506828</v>
      </c>
      <c r="AX38" s="719">
        <f t="shared" si="13"/>
        <v>8.2744982279791124</v>
      </c>
      <c r="AY38" s="900">
        <v>1</v>
      </c>
      <c r="AZ38" s="839">
        <v>43.59</v>
      </c>
      <c r="BA38" s="839">
        <v>-11.57</v>
      </c>
      <c r="BB38" s="839">
        <v>-1.25</v>
      </c>
      <c r="BC38" s="839">
        <v>1</v>
      </c>
      <c r="BE38" s="597">
        <v>2016</v>
      </c>
      <c r="BF38" s="865">
        <f t="shared" si="14"/>
        <v>0</v>
      </c>
      <c r="BG38" s="849">
        <v>13.8</v>
      </c>
    </row>
    <row r="39" spans="1:59" ht="11.25" customHeight="1" x14ac:dyDescent="0.2">
      <c r="A39" s="831" t="s">
        <v>972</v>
      </c>
      <c r="B39" s="842" t="s">
        <v>973</v>
      </c>
      <c r="C39" s="898" t="s">
        <v>108</v>
      </c>
      <c r="D39" s="898" t="s">
        <v>4273</v>
      </c>
      <c r="E39" s="705">
        <v>8</v>
      </c>
      <c r="F39" s="1139">
        <v>581</v>
      </c>
      <c r="G39" s="1139" t="s">
        <v>115</v>
      </c>
      <c r="H39" s="1139" t="s">
        <v>115</v>
      </c>
      <c r="I39" s="841">
        <v>30.06</v>
      </c>
      <c r="J39" s="624">
        <f t="shared" si="0"/>
        <v>2.528276779773786</v>
      </c>
      <c r="K39" s="844">
        <v>0.19</v>
      </c>
      <c r="L39" s="854">
        <v>4</v>
      </c>
      <c r="M39" s="615">
        <f t="shared" si="1"/>
        <v>0.76</v>
      </c>
      <c r="N39" s="837" t="s">
        <v>163</v>
      </c>
      <c r="O39" s="706">
        <v>0.185</v>
      </c>
      <c r="P39" s="606">
        <v>44179</v>
      </c>
      <c r="Q39" s="606">
        <v>44200</v>
      </c>
      <c r="R39" s="615">
        <f t="shared" si="2"/>
        <v>2.7027027027027053</v>
      </c>
      <c r="S39" s="673">
        <f>IF(INDEX(Historical!$D$7:$D$1257,MATCH(B39,Historical!$B$7:$B$1281,0))=0,"n/a",(INDEX(Historical!$C$7:$C$1259,MATCH(B39,Historical!$B$7:$B$1281,0))/INDEX(Historical!$D$7:$D$1257,MATCH(B39,Historical!$B$7:$B$1281,0))-1)*100)</f>
        <v>6.4748201438848962</v>
      </c>
      <c r="T39" s="673">
        <f>IF(INDEX(Historical!$F$7:$F$1250,MATCH(B39,Historical!$B$7:$B$1281,0))=0,"n/a",((INDEX(Historical!$C$7:$C$1259,MATCH(B39,Historical!$B$7:$B$1281,0))/INDEX(Historical!$F$7:$F$1250,MATCH(B39,Historical!$B$7:$B$1281,0)))^(1/3)-1)*100)</f>
        <v>12.843053683447692</v>
      </c>
      <c r="U39" s="673">
        <f>IF(INDEX(Historical!$H$7:$H$1250,MATCH(B39,Historical!$B$7:$B$1281,0))=0,"n/a",((INDEX(Historical!$C$7:$C$1259,MATCH(B39,Historical!$B$7:$B$1281,0))/INDEX(Historical!$H$7:$H$1250,MATCH(B39,Historical!$B$7:$B$1281,0)))^(1/5)-1)*100)</f>
        <v>17.888019518599883</v>
      </c>
      <c r="V39" s="673">
        <f>IF(INDEX(Historical!$O$7:$O$1250,MATCH(B39,Historical!$B$7:$B$1281,0))=0,"n/a",((INDEX(Historical!$C$7:$C$1259,MATCH(B39,Historical!$B$7:$B$1281,0))/INDEX(Historical!$O$7:$O$1250,MATCH(B39,Historical!$B$7:$B$1281,0)))^(1/10)-1)*100)</f>
        <v>-1.7177919963036858</v>
      </c>
      <c r="W39" s="674" t="str">
        <f t="shared" si="3"/>
        <v>n/a</v>
      </c>
      <c r="X39" s="675">
        <f t="shared" si="4"/>
        <v>1.305694855372254</v>
      </c>
      <c r="Y39" s="637"/>
      <c r="Z39" s="624">
        <f t="shared" si="5"/>
        <v>35.849056603773583</v>
      </c>
      <c r="AA39" s="853">
        <f t="shared" si="6"/>
        <v>14.179245283018867</v>
      </c>
      <c r="AB39" s="854">
        <v>12</v>
      </c>
      <c r="AC39" s="833">
        <v>2.12</v>
      </c>
      <c r="AD39" s="833">
        <v>2.9</v>
      </c>
      <c r="AE39" s="833">
        <v>3.95</v>
      </c>
      <c r="AF39" s="833">
        <v>1.21</v>
      </c>
      <c r="AG39" s="833">
        <v>8.2000000000000011</v>
      </c>
      <c r="AH39" s="833">
        <v>8.9</v>
      </c>
      <c r="AI39" s="833">
        <v>0.96</v>
      </c>
      <c r="AJ39" s="833">
        <v>13.700000000000001</v>
      </c>
      <c r="AK39" s="833">
        <v>5</v>
      </c>
      <c r="AL39" s="845">
        <v>3160</v>
      </c>
      <c r="AM39" s="839">
        <v>18.14</v>
      </c>
      <c r="AN39" s="833">
        <v>0.11</v>
      </c>
      <c r="AO39" s="711">
        <f t="shared" si="7"/>
        <v>6.2370510153548029</v>
      </c>
      <c r="AP39" s="712">
        <f t="shared" si="8"/>
        <v>20.41629629837367</v>
      </c>
      <c r="AQ39" s="855">
        <f t="shared" si="9"/>
        <v>-12.677133470848979</v>
      </c>
      <c r="AR39" s="624">
        <f>INDEX(Historical!$C$7:$C$1259,MATCH(B39,Historical!$B$7:$B$1281,0))*IF(AH39="n/a",1.03,IF(AH39&lt;0,1.01,IF(AH39&gt;10,1.1,(1+AH39/100))))</f>
        <v>0.80586000000000002</v>
      </c>
      <c r="AS39" s="853">
        <f t="shared" si="10"/>
        <v>0.81359625600000007</v>
      </c>
      <c r="AT39" s="853">
        <f t="shared" si="15"/>
        <v>0.85427606880000007</v>
      </c>
      <c r="AU39" s="853">
        <f t="shared" si="15"/>
        <v>0.89698987224000015</v>
      </c>
      <c r="AV39" s="853">
        <f t="shared" si="15"/>
        <v>0.94183936585200023</v>
      </c>
      <c r="AW39" s="624">
        <f t="shared" si="12"/>
        <v>4.3125615628920011</v>
      </c>
      <c r="AX39" s="719">
        <f t="shared" si="13"/>
        <v>14.346512185269466</v>
      </c>
      <c r="AY39" s="900">
        <v>1.29</v>
      </c>
      <c r="AZ39" s="839">
        <v>74.67</v>
      </c>
      <c r="BA39" s="839">
        <v>-5.71</v>
      </c>
      <c r="BB39" s="839">
        <v>3.38</v>
      </c>
      <c r="BC39" s="839">
        <v>24.12</v>
      </c>
      <c r="BE39" s="597">
        <v>2013</v>
      </c>
      <c r="BF39" s="865">
        <f t="shared" si="14"/>
        <v>0</v>
      </c>
      <c r="BG39" s="849">
        <v>0.89999999999999991</v>
      </c>
    </row>
    <row r="40" spans="1:59" ht="11.25" customHeight="1" x14ac:dyDescent="0.2">
      <c r="A40" s="848" t="s">
        <v>4382</v>
      </c>
      <c r="B40" s="842" t="s">
        <v>4383</v>
      </c>
      <c r="C40" s="898" t="s">
        <v>108</v>
      </c>
      <c r="D40" s="898" t="s">
        <v>4273</v>
      </c>
      <c r="E40" s="705">
        <v>6</v>
      </c>
      <c r="F40" s="1139">
        <v>671</v>
      </c>
      <c r="G40" s="1139" t="s">
        <v>106</v>
      </c>
      <c r="H40" s="1139" t="s">
        <v>106</v>
      </c>
      <c r="I40" s="841">
        <v>65.88</v>
      </c>
      <c r="J40" s="624">
        <f t="shared" si="0"/>
        <v>3.0965391621129332</v>
      </c>
      <c r="K40" s="844">
        <v>0.51</v>
      </c>
      <c r="L40" s="854">
        <v>4</v>
      </c>
      <c r="M40" s="615">
        <f t="shared" si="1"/>
        <v>2.04</v>
      </c>
      <c r="N40" s="837" t="s">
        <v>986</v>
      </c>
      <c r="O40" s="706">
        <v>0.45</v>
      </c>
      <c r="P40" s="904">
        <v>43679</v>
      </c>
      <c r="Q40" s="904">
        <v>43700</v>
      </c>
      <c r="R40" s="615">
        <f t="shared" si="2"/>
        <v>13.333333333333334</v>
      </c>
      <c r="S40" s="673">
        <f>IF(INDEX(Historical!$D$7:$D$1257,MATCH(B40,Historical!$B$7:$B$1281,0))=0,"n/a",(INDEX(Historical!$C$7:$C$1259,MATCH(B40,Historical!$B$7:$B$1281,0))/INDEX(Historical!$D$7:$D$1257,MATCH(B40,Historical!$B$7:$B$1281,0))-1)*100)</f>
        <v>6.25</v>
      </c>
      <c r="T40" s="673">
        <f>IF(INDEX(Historical!$F$7:$F$1250,MATCH(B40,Historical!$B$7:$B$1281,0))=0,"n/a",((INDEX(Historical!$C$7:$C$1259,MATCH(B40,Historical!$B$7:$B$1281,0))/INDEX(Historical!$F$7:$F$1250,MATCH(B40,Historical!$B$7:$B$1281,0)))^(1/3)-1)*100)</f>
        <v>28.56407953291178</v>
      </c>
      <c r="U40" s="673">
        <f>IF(INDEX(Historical!$H$7:$H$1250,MATCH(B40,Historical!$B$7:$B$1281,0))=0,"n/a",((INDEX(Historical!$C$7:$C$1259,MATCH(B40,Historical!$B$7:$B$1281,0))/INDEX(Historical!$H$7:$H$1250,MATCH(B40,Historical!$B$7:$B$1281,0)))^(1/5)-1)*100)</f>
        <v>66.38035130396041</v>
      </c>
      <c r="V40" s="673" t="str">
        <f>IF(INDEX(Historical!$O$7:$O$1250,MATCH(B40,Historical!$B$7:$B$1281,0))=0,"n/a",((INDEX(Historical!$C$7:$C$1259,MATCH(B40,Historical!$B$7:$B$1281,0))/INDEX(Historical!$O$7:$O$1250,MATCH(B40,Historical!$B$7:$B$1281,0)))^(1/10)-1)*100)</f>
        <v>n/a</v>
      </c>
      <c r="W40" s="674" t="str">
        <f t="shared" si="3"/>
        <v>n/a</v>
      </c>
      <c r="X40" s="675">
        <f t="shared" si="4"/>
        <v>2.2501814001342511</v>
      </c>
      <c r="Y40" s="646" t="s">
        <v>4574</v>
      </c>
      <c r="Z40" s="624">
        <f t="shared" si="5"/>
        <v>41.803278688524593</v>
      </c>
      <c r="AA40" s="853">
        <f t="shared" si="6"/>
        <v>13.5</v>
      </c>
      <c r="AB40" s="854">
        <v>12</v>
      </c>
      <c r="AC40" s="833">
        <v>4.88</v>
      </c>
      <c r="AD40" s="833">
        <v>10.81</v>
      </c>
      <c r="AE40" s="833">
        <v>2.33</v>
      </c>
      <c r="AF40" s="833">
        <v>0.8</v>
      </c>
      <c r="AG40" s="833">
        <v>7.0000000000000009</v>
      </c>
      <c r="AH40" s="833">
        <v>20.9</v>
      </c>
      <c r="AI40" s="833">
        <v>23.34</v>
      </c>
      <c r="AJ40" s="833">
        <v>29.5</v>
      </c>
      <c r="AK40" s="833">
        <v>1.28</v>
      </c>
      <c r="AL40" s="845">
        <v>135440</v>
      </c>
      <c r="AM40" s="839">
        <v>0.2</v>
      </c>
      <c r="AN40" s="833">
        <v>1.47</v>
      </c>
      <c r="AO40" s="711">
        <f t="shared" si="7"/>
        <v>55.976890466073343</v>
      </c>
      <c r="AP40" s="712">
        <f t="shared" si="8"/>
        <v>69.476890466073343</v>
      </c>
      <c r="AQ40" s="855">
        <f t="shared" si="9"/>
        <v>-30.717967697244909</v>
      </c>
      <c r="AR40" s="624">
        <f>INDEX(Historical!$C$7:$C$1259,MATCH(B40,Historical!$B$7:$B$1281,0))*IF(AH40="n/a",1.03,IF(AH40&lt;0,1.01,IF(AH40&gt;10,1.1,(1+AH40/100))))</f>
        <v>2.2440000000000002</v>
      </c>
      <c r="AS40" s="853">
        <f t="shared" si="10"/>
        <v>2.4684000000000004</v>
      </c>
      <c r="AT40" s="853">
        <f t="shared" si="15"/>
        <v>2.4999955200000001</v>
      </c>
      <c r="AU40" s="853">
        <f t="shared" si="15"/>
        <v>2.531995462656</v>
      </c>
      <c r="AV40" s="853">
        <f t="shared" si="15"/>
        <v>2.5644050045779965</v>
      </c>
      <c r="AW40" s="624">
        <f t="shared" si="12"/>
        <v>12.308795987233996</v>
      </c>
      <c r="AX40" s="719">
        <f t="shared" si="13"/>
        <v>18.68366118280813</v>
      </c>
      <c r="AY40" s="900">
        <v>1.91</v>
      </c>
      <c r="AZ40" s="839">
        <v>105.87</v>
      </c>
      <c r="BA40" s="839">
        <v>-6.7</v>
      </c>
      <c r="BB40" s="839">
        <v>5.16</v>
      </c>
      <c r="BC40" s="839">
        <v>24.88</v>
      </c>
      <c r="BE40" s="597">
        <v>2015</v>
      </c>
      <c r="BF40" s="865">
        <f t="shared" si="14"/>
        <v>0</v>
      </c>
      <c r="BG40" s="849">
        <v>0.6</v>
      </c>
    </row>
    <row r="41" spans="1:59" ht="11.25" customHeight="1" x14ac:dyDescent="0.2">
      <c r="A41" s="848" t="s">
        <v>4449</v>
      </c>
      <c r="B41" s="842" t="s">
        <v>4423</v>
      </c>
      <c r="C41" s="898" t="s">
        <v>4277</v>
      </c>
      <c r="D41" s="898" t="s">
        <v>518</v>
      </c>
      <c r="E41" s="705">
        <v>6</v>
      </c>
      <c r="F41" s="1139">
        <v>684</v>
      </c>
      <c r="G41" s="1139" t="s">
        <v>106</v>
      </c>
      <c r="H41" s="1139" t="s">
        <v>106</v>
      </c>
      <c r="I41" s="841">
        <v>1914.85</v>
      </c>
      <c r="J41" s="624">
        <f t="shared" si="0"/>
        <v>0.5222341175548999</v>
      </c>
      <c r="K41" s="844">
        <v>2.5</v>
      </c>
      <c r="L41" s="854">
        <v>4</v>
      </c>
      <c r="M41" s="615">
        <f t="shared" si="1"/>
        <v>10</v>
      </c>
      <c r="N41" s="837" t="s">
        <v>4445</v>
      </c>
      <c r="O41" s="706">
        <v>2.25</v>
      </c>
      <c r="P41" s="606">
        <v>44060</v>
      </c>
      <c r="Q41" s="606">
        <v>44078</v>
      </c>
      <c r="R41" s="615">
        <f t="shared" si="2"/>
        <v>11.111111111111111</v>
      </c>
      <c r="S41" s="673">
        <f>IF(INDEX(Historical!$D$7:$D$1257,MATCH(B41,Historical!$B$7:$B$1281,0))=0,"n/a",(INDEX(Historical!$C$7:$C$1259,MATCH(B41,Historical!$B$7:$B$1281,0))/INDEX(Historical!$D$7:$D$1257,MATCH(B41,Historical!$B$7:$B$1281,0))-1)*100)</f>
        <v>11.764705882352944</v>
      </c>
      <c r="T41" s="673">
        <f>IF(INDEX(Historical!$F$7:$F$1250,MATCH(B41,Historical!$B$7:$B$1281,0))=0,"n/a",((INDEX(Historical!$C$7:$C$1259,MATCH(B41,Historical!$B$7:$B$1281,0))/INDEX(Historical!$F$7:$F$1250,MATCH(B41,Historical!$B$7:$B$1281,0)))^(1/3)-1)*100)</f>
        <v>13.484552524869731</v>
      </c>
      <c r="U41" s="673">
        <f>IF(INDEX(Historical!$H$7:$H$1250,MATCH(B41,Historical!$B$7:$B$1281,0))=0,"n/a",((INDEX(Historical!$C$7:$C$1259,MATCH(B41,Historical!$B$7:$B$1281,0))/INDEX(Historical!$H$7:$H$1250,MATCH(B41,Historical!$B$7:$B$1281,0)))^(1/5)-1)*100)</f>
        <v>44.652674988814752</v>
      </c>
      <c r="V41" s="673" t="str">
        <f>IF(INDEX(Historical!$O$7:$O$1250,MATCH(B41,Historical!$B$7:$B$1281,0))=0,"n/a",((INDEX(Historical!$C$7:$C$1259,MATCH(B41,Historical!$B$7:$B$1281,0))/INDEX(Historical!$O$7:$O$1250,MATCH(B41,Historical!$B$7:$B$1281,0)))^(1/10)-1)*100)</f>
        <v>n/a</v>
      </c>
      <c r="W41" s="674" t="str">
        <f t="shared" si="3"/>
        <v>n/a</v>
      </c>
      <c r="X41" s="675">
        <f t="shared" si="4"/>
        <v>10.384343020654594</v>
      </c>
      <c r="Y41" s="843"/>
      <c r="Z41" s="624">
        <f t="shared" si="5"/>
        <v>23.277467411545626</v>
      </c>
      <c r="AA41" s="853">
        <f t="shared" si="6"/>
        <v>44.572858472998135</v>
      </c>
      <c r="AB41" s="854">
        <v>12</v>
      </c>
      <c r="AC41" s="833">
        <v>42.96</v>
      </c>
      <c r="AD41" s="833">
        <v>2.71</v>
      </c>
      <c r="AE41" s="833">
        <v>9.15</v>
      </c>
      <c r="AF41" s="833">
        <v>8.49</v>
      </c>
      <c r="AG41" s="833">
        <v>23.1</v>
      </c>
      <c r="AH41" s="833">
        <v>8.2000000000000011</v>
      </c>
      <c r="AI41" s="833">
        <v>2.41</v>
      </c>
      <c r="AJ41" s="833">
        <v>4.3</v>
      </c>
      <c r="AK41" s="833">
        <v>16.8</v>
      </c>
      <c r="AL41" s="845">
        <v>11960</v>
      </c>
      <c r="AM41" s="839">
        <v>0.2</v>
      </c>
      <c r="AN41" s="833">
        <v>1.25</v>
      </c>
      <c r="AO41" s="711">
        <f t="shared" si="7"/>
        <v>0.60205063337151898</v>
      </c>
      <c r="AP41" s="712">
        <f t="shared" si="8"/>
        <v>45.174909106369654</v>
      </c>
      <c r="AQ41" s="855">
        <f t="shared" si="9"/>
        <v>310.10761104631177</v>
      </c>
      <c r="AR41" s="624">
        <f>INDEX(Historical!$C$7:$C$1259,MATCH(B41,Historical!$B$7:$B$1281,0))*IF(AH41="n/a",1.03,IF(AH41&lt;0,1.01,IF(AH41&gt;10,1.1,(1+AH41/100))))</f>
        <v>10.279</v>
      </c>
      <c r="AS41" s="853">
        <f t="shared" si="10"/>
        <v>10.5267239</v>
      </c>
      <c r="AT41" s="853">
        <f t="shared" si="15"/>
        <v>11.579396290000002</v>
      </c>
      <c r="AU41" s="853">
        <f t="shared" si="15"/>
        <v>12.737335919000003</v>
      </c>
      <c r="AV41" s="853">
        <f t="shared" si="15"/>
        <v>14.011069510900004</v>
      </c>
      <c r="AW41" s="624">
        <f t="shared" si="12"/>
        <v>59.133525619900013</v>
      </c>
      <c r="AX41" s="719">
        <f t="shared" si="13"/>
        <v>3.0881544570018549</v>
      </c>
      <c r="AY41" s="900">
        <v>0.54</v>
      </c>
      <c r="AZ41" s="839">
        <v>85.66</v>
      </c>
      <c r="BA41" s="839">
        <v>-17.7</v>
      </c>
      <c r="BB41" s="839">
        <v>-8.3800000000000008</v>
      </c>
      <c r="BC41" s="839">
        <v>0.38999999999999996</v>
      </c>
      <c r="BE41" s="597">
        <v>2015</v>
      </c>
      <c r="BF41" s="865">
        <f t="shared" si="14"/>
        <v>0</v>
      </c>
      <c r="BG41" s="849">
        <v>7.1999999999999993</v>
      </c>
    </row>
    <row r="42" spans="1:59" ht="11.25" customHeight="1" x14ac:dyDescent="0.2">
      <c r="A42" s="848" t="s">
        <v>4640</v>
      </c>
      <c r="B42" s="842" t="s">
        <v>4633</v>
      </c>
      <c r="C42" s="898" t="s">
        <v>108</v>
      </c>
      <c r="D42" s="898" t="s">
        <v>4273</v>
      </c>
      <c r="E42" s="705">
        <v>5</v>
      </c>
      <c r="F42" s="1139">
        <v>730</v>
      </c>
      <c r="G42" s="1139" t="s">
        <v>106</v>
      </c>
      <c r="H42" s="1139" t="s">
        <v>106</v>
      </c>
      <c r="I42" s="841">
        <v>14.35</v>
      </c>
      <c r="J42" s="624">
        <f t="shared" si="0"/>
        <v>2.8571428571428572</v>
      </c>
      <c r="K42" s="844">
        <v>0.10249999999999999</v>
      </c>
      <c r="L42" s="854">
        <v>4</v>
      </c>
      <c r="M42" s="615">
        <f t="shared" si="1"/>
        <v>0.41</v>
      </c>
      <c r="N42" s="837" t="s">
        <v>107</v>
      </c>
      <c r="O42" s="706">
        <v>0.1</v>
      </c>
      <c r="P42" s="606">
        <v>44224</v>
      </c>
      <c r="Q42" s="606">
        <v>44239</v>
      </c>
      <c r="R42" s="615">
        <f t="shared" si="2"/>
        <v>2.4999999999999885</v>
      </c>
      <c r="S42" s="673">
        <f>IF(INDEX(Historical!$D$7:$D$1257,MATCH(B42,Historical!$B$7:$B$1281,0))=0,"n/a",(INDEX(Historical!$C$7:$C$1259,MATCH(B42,Historical!$B$7:$B$1281,0))/INDEX(Historical!$D$7:$D$1257,MATCH(B42,Historical!$B$7:$B$1281,0))-1)*100)</f>
        <v>33.33333333333335</v>
      </c>
      <c r="T42" s="673">
        <f>IF(INDEX(Historical!$F$7:$F$1250,MATCH(B42,Historical!$B$7:$B$1281,0))=0,"n/a",((INDEX(Historical!$C$7:$C$1259,MATCH(B42,Historical!$B$7:$B$1281,0))/INDEX(Historical!$F$7:$F$1250,MATCH(B42,Historical!$B$7:$B$1281,0)))^(1/3)-1)*100)</f>
        <v>58.74010519681994</v>
      </c>
      <c r="U42" s="673" t="str">
        <f>IF(INDEX(Historical!$H$7:$H$1250,MATCH(B42,Historical!$B$7:$B$1281,0))=0,"n/a",((INDEX(Historical!$C$7:$C$1259,MATCH(B42,Historical!$B$7:$B$1281,0))/INDEX(Historical!$H$7:$H$1250,MATCH(B42,Historical!$B$7:$B$1281,0)))^(1/5)-1)*100)</f>
        <v>n/a</v>
      </c>
      <c r="V42" s="673" t="str">
        <f>IF(INDEX(Historical!$O$7:$O$1250,MATCH(B42,Historical!$B$7:$B$1281,0))=0,"n/a",((INDEX(Historical!$C$7:$C$1259,MATCH(B42,Historical!$B$7:$B$1281,0))/INDEX(Historical!$O$7:$O$1250,MATCH(B42,Historical!$B$7:$B$1281,0)))^(1/10)-1)*100)</f>
        <v>n/a</v>
      </c>
      <c r="W42" s="674" t="str">
        <f t="shared" si="3"/>
        <v>n/a</v>
      </c>
      <c r="X42" s="675" t="str">
        <f t="shared" si="4"/>
        <v>n/a</v>
      </c>
      <c r="Y42" s="646"/>
      <c r="Z42" s="624">
        <f t="shared" si="5"/>
        <v>33.064516129032256</v>
      </c>
      <c r="AA42" s="853">
        <f t="shared" si="6"/>
        <v>11.57258064516129</v>
      </c>
      <c r="AB42" s="854">
        <v>12</v>
      </c>
      <c r="AC42" s="833">
        <v>1.24</v>
      </c>
      <c r="AD42" s="833">
        <v>1.65</v>
      </c>
      <c r="AE42" s="833">
        <v>2.0699999999999998</v>
      </c>
      <c r="AF42" s="833">
        <v>0.97</v>
      </c>
      <c r="AG42" s="833">
        <v>5.8999999999999995</v>
      </c>
      <c r="AH42" s="833">
        <v>-19.900000000000002</v>
      </c>
      <c r="AI42" s="833">
        <v>23.44</v>
      </c>
      <c r="AJ42" s="833">
        <v>14.299999999999999</v>
      </c>
      <c r="AK42" s="833">
        <v>7.0000000000000009</v>
      </c>
      <c r="AL42" s="845">
        <v>130.9</v>
      </c>
      <c r="AM42" s="839">
        <v>7.3999999999999995</v>
      </c>
      <c r="AN42" s="833">
        <v>0.27</v>
      </c>
      <c r="AO42" s="711" t="str">
        <f t="shared" si="7"/>
        <v>n/a</v>
      </c>
      <c r="AP42" s="712" t="str">
        <f t="shared" si="8"/>
        <v>n/a</v>
      </c>
      <c r="AQ42" s="855">
        <f t="shared" si="9"/>
        <v>-29.366664383179376</v>
      </c>
      <c r="AR42" s="624">
        <f>INDEX(Historical!$C$7:$C$1259,MATCH(B42,Historical!$B$7:$B$1281,0))*IF(AH42="n/a",1.03,IF(AH42&lt;0,1.01,IF(AH42&gt;10,1.1,(1+AH42/100))))</f>
        <v>0.40400000000000003</v>
      </c>
      <c r="AS42" s="853">
        <f t="shared" si="10"/>
        <v>0.44440000000000007</v>
      </c>
      <c r="AT42" s="853">
        <f t="shared" si="15"/>
        <v>0.4755080000000001</v>
      </c>
      <c r="AU42" s="853">
        <f t="shared" si="15"/>
        <v>0.50879356000000009</v>
      </c>
      <c r="AV42" s="853">
        <f t="shared" si="15"/>
        <v>0.54440910920000007</v>
      </c>
      <c r="AW42" s="624">
        <f t="shared" si="12"/>
        <v>2.3771106692000004</v>
      </c>
      <c r="AX42" s="719">
        <f t="shared" si="13"/>
        <v>16.565231144250873</v>
      </c>
      <c r="AY42" s="900">
        <v>0.61</v>
      </c>
      <c r="AZ42" s="839">
        <v>64.94</v>
      </c>
      <c r="BA42" s="839">
        <v>-8.5400000000000009</v>
      </c>
      <c r="BB42" s="839">
        <v>0.57999999999999996</v>
      </c>
      <c r="BC42" s="839">
        <v>16.3</v>
      </c>
      <c r="BE42" s="597">
        <v>2017</v>
      </c>
      <c r="BF42" s="865">
        <f t="shared" si="14"/>
        <v>0</v>
      </c>
      <c r="BG42" s="849">
        <v>0.5</v>
      </c>
    </row>
    <row r="43" spans="1:59" ht="11.25" customHeight="1" x14ac:dyDescent="0.2">
      <c r="A43" s="838" t="s">
        <v>1020</v>
      </c>
      <c r="B43" s="842" t="s">
        <v>1021</v>
      </c>
      <c r="C43" s="898" t="s">
        <v>123</v>
      </c>
      <c r="D43" s="898" t="s">
        <v>4109</v>
      </c>
      <c r="E43" s="705">
        <v>9</v>
      </c>
      <c r="F43" s="1139">
        <v>470</v>
      </c>
      <c r="G43" s="1139" t="s">
        <v>106</v>
      </c>
      <c r="H43" s="1139" t="s">
        <v>106</v>
      </c>
      <c r="I43" s="841">
        <v>49.23</v>
      </c>
      <c r="J43" s="624">
        <f t="shared" si="0"/>
        <v>2.8437944342880357</v>
      </c>
      <c r="K43" s="844">
        <v>0.35</v>
      </c>
      <c r="L43" s="854">
        <v>4</v>
      </c>
      <c r="M43" s="615">
        <f t="shared" si="1"/>
        <v>1.4</v>
      </c>
      <c r="N43" s="837" t="s">
        <v>226</v>
      </c>
      <c r="O43" s="706">
        <v>0.33</v>
      </c>
      <c r="P43" s="904">
        <v>43615</v>
      </c>
      <c r="Q43" s="904">
        <v>43630</v>
      </c>
      <c r="R43" s="615">
        <f t="shared" si="2"/>
        <v>6.060606060606049</v>
      </c>
      <c r="S43" s="673">
        <f>IF(INDEX(Historical!$D$7:$D$1257,MATCH(B43,Historical!$B$7:$B$1281,0))=0,"n/a",(INDEX(Historical!$C$7:$C$1259,MATCH(B43,Historical!$B$7:$B$1281,0))/INDEX(Historical!$D$7:$D$1257,MATCH(B43,Historical!$B$7:$B$1281,0))-1)*100)</f>
        <v>1.449275362318847</v>
      </c>
      <c r="T43" s="673">
        <f>IF(INDEX(Historical!$F$7:$F$1250,MATCH(B43,Historical!$B$7:$B$1281,0))=0,"n/a",((INDEX(Historical!$C$7:$C$1259,MATCH(B43,Historical!$B$7:$B$1281,0))/INDEX(Historical!$F$7:$F$1250,MATCH(B43,Historical!$B$7:$B$1281,0)))^(1/3)-1)*100)</f>
        <v>3.9887189430314995</v>
      </c>
      <c r="U43" s="673">
        <f>IF(INDEX(Historical!$H$7:$H$1250,MATCH(B43,Historical!$B$7:$B$1281,0))=0,"n/a",((INDEX(Historical!$C$7:$C$1259,MATCH(B43,Historical!$B$7:$B$1281,0))/INDEX(Historical!$H$7:$H$1250,MATCH(B43,Historical!$B$7:$B$1281,0)))^(1/5)-1)*100)</f>
        <v>9.7309332149995154</v>
      </c>
      <c r="V43" s="673">
        <f>IF(INDEX(Historical!$O$7:$O$1250,MATCH(B43,Historical!$B$7:$B$1281,0))=0,"n/a",((INDEX(Historical!$C$7:$C$1259,MATCH(B43,Historical!$B$7:$B$1281,0))/INDEX(Historical!$O$7:$O$1250,MATCH(B43,Historical!$B$7:$B$1281,0)))^(1/10)-1)*100)</f>
        <v>6.8758431498721739</v>
      </c>
      <c r="W43" s="674">
        <f t="shared" si="3"/>
        <v>1.4152349032540714</v>
      </c>
      <c r="X43" s="675">
        <f t="shared" si="4"/>
        <v>2.4327333037498788</v>
      </c>
      <c r="Y43" s="646" t="s">
        <v>4577</v>
      </c>
      <c r="Z43" s="624" t="str">
        <f t="shared" si="5"/>
        <v>n/a</v>
      </c>
      <c r="AA43" s="853" t="str">
        <f t="shared" si="6"/>
        <v>n/a</v>
      </c>
      <c r="AB43" s="854">
        <v>9</v>
      </c>
      <c r="AC43" s="833">
        <v>-3.95</v>
      </c>
      <c r="AD43" s="833" t="s">
        <v>136</v>
      </c>
      <c r="AE43" s="833">
        <v>1.04</v>
      </c>
      <c r="AF43" s="833">
        <v>3.42</v>
      </c>
      <c r="AG43" s="833">
        <v>-26</v>
      </c>
      <c r="AH43" s="833">
        <v>-264.2</v>
      </c>
      <c r="AI43" s="833">
        <v>8.01</v>
      </c>
      <c r="AJ43" s="833">
        <v>4</v>
      </c>
      <c r="AK43" s="833">
        <v>30.75</v>
      </c>
      <c r="AL43" s="845">
        <v>2750</v>
      </c>
      <c r="AM43" s="839">
        <v>1</v>
      </c>
      <c r="AN43" s="833">
        <v>1.34</v>
      </c>
      <c r="AO43" s="711" t="str">
        <f t="shared" si="7"/>
        <v>n/a</v>
      </c>
      <c r="AP43" s="712">
        <f t="shared" si="8"/>
        <v>12.574727649287551</v>
      </c>
      <c r="AQ43" s="855" t="str">
        <f t="shared" si="9"/>
        <v>n/a</v>
      </c>
      <c r="AR43" s="624">
        <f>INDEX(Historical!$C$7:$C$1259,MATCH(B43,Historical!$B$7:$B$1281,0))*IF(AH43="n/a",1.03,IF(AH43&lt;0,1.01,IF(AH43&gt;10,1.1,(1+AH43/100))))</f>
        <v>1.4139999999999999</v>
      </c>
      <c r="AS43" s="853">
        <f t="shared" si="10"/>
        <v>1.5272614</v>
      </c>
      <c r="AT43" s="853">
        <f t="shared" si="15"/>
        <v>1.6799875400000002</v>
      </c>
      <c r="AU43" s="853">
        <f t="shared" si="15"/>
        <v>1.8479862940000003</v>
      </c>
      <c r="AV43" s="853">
        <f t="shared" si="15"/>
        <v>2.0327849234000004</v>
      </c>
      <c r="AW43" s="624">
        <f t="shared" si="12"/>
        <v>8.5020201574000005</v>
      </c>
      <c r="AX43" s="719">
        <f t="shared" si="13"/>
        <v>17.269998288442011</v>
      </c>
      <c r="AY43" s="900">
        <v>1.67</v>
      </c>
      <c r="AZ43" s="839">
        <v>146.15</v>
      </c>
      <c r="BA43" s="839">
        <v>-4.9799999999999995</v>
      </c>
      <c r="BB43" s="839">
        <v>5.43</v>
      </c>
      <c r="BC43" s="839">
        <v>21.26</v>
      </c>
      <c r="BE43" s="597">
        <v>2012</v>
      </c>
      <c r="BF43" s="865">
        <f t="shared" si="14"/>
        <v>0</v>
      </c>
      <c r="BG43" s="849">
        <v>-7.3999999999999995</v>
      </c>
    </row>
    <row r="44" spans="1:59" ht="11.25" customHeight="1" x14ac:dyDescent="0.2">
      <c r="A44" s="847" t="s">
        <v>3791</v>
      </c>
      <c r="B44" s="842" t="s">
        <v>3792</v>
      </c>
      <c r="C44" s="898" t="s">
        <v>108</v>
      </c>
      <c r="D44" s="898" t="s">
        <v>4273</v>
      </c>
      <c r="E44" s="705">
        <v>7</v>
      </c>
      <c r="F44" s="1139">
        <v>649</v>
      </c>
      <c r="G44" s="1139" t="s">
        <v>106</v>
      </c>
      <c r="H44" s="1139" t="s">
        <v>106</v>
      </c>
      <c r="I44" s="841">
        <v>24.69</v>
      </c>
      <c r="J44" s="624">
        <f t="shared" si="0"/>
        <v>2.4301336573511541</v>
      </c>
      <c r="K44" s="844">
        <v>0.15</v>
      </c>
      <c r="L44" s="854">
        <v>4</v>
      </c>
      <c r="M44" s="615">
        <f t="shared" si="1"/>
        <v>0.6</v>
      </c>
      <c r="N44" s="837" t="s">
        <v>515</v>
      </c>
      <c r="O44" s="706">
        <v>0.14000000000000001</v>
      </c>
      <c r="P44" s="606">
        <v>44169</v>
      </c>
      <c r="Q44" s="606">
        <v>44186</v>
      </c>
      <c r="R44" s="615">
        <f t="shared" si="2"/>
        <v>7.1428571428571281</v>
      </c>
      <c r="S44" s="673">
        <f>IF(INDEX(Historical!$D$7:$D$1257,MATCH(B44,Historical!$B$7:$B$1281,0))=0,"n/a",(INDEX(Historical!$C$7:$C$1259,MATCH(B44,Historical!$B$7:$B$1281,0))/INDEX(Historical!$D$7:$D$1257,MATCH(B44,Historical!$B$7:$B$1281,0))-1)*100)</f>
        <v>18.75</v>
      </c>
      <c r="T44" s="673">
        <f>IF(INDEX(Historical!$F$7:$F$1250,MATCH(B44,Historical!$B$7:$B$1281,0))=0,"n/a",((INDEX(Historical!$C$7:$C$1259,MATCH(B44,Historical!$B$7:$B$1281,0))/INDEX(Historical!$F$7:$F$1250,MATCH(B44,Historical!$B$7:$B$1281,0)))^(1/3)-1)*100)</f>
        <v>33.420082436097246</v>
      </c>
      <c r="U44" s="673">
        <f>IF(INDEX(Historical!$H$7:$H$1250,MATCH(B44,Historical!$B$7:$B$1281,0))=0,"n/a",((INDEX(Historical!$C$7:$C$1259,MATCH(B44,Historical!$B$7:$B$1281,0))/INDEX(Historical!$H$7:$H$1250,MATCH(B44,Historical!$B$7:$B$1281,0)))^(1/5)-1)*100)</f>
        <v>34.395986872374216</v>
      </c>
      <c r="V44" s="673">
        <f>IF(INDEX(Historical!$O$7:$O$1250,MATCH(B44,Historical!$B$7:$B$1281,0))=0,"n/a",((INDEX(Historical!$C$7:$C$1259,MATCH(B44,Historical!$B$7:$B$1281,0))/INDEX(Historical!$O$7:$O$1250,MATCH(B44,Historical!$B$7:$B$1281,0)))^(1/10)-1)*100)</f>
        <v>1.5238029651860163</v>
      </c>
      <c r="W44" s="674">
        <f t="shared" si="3"/>
        <v>22.572463539060884</v>
      </c>
      <c r="X44" s="675">
        <f t="shared" si="4"/>
        <v>1.2197158465380931</v>
      </c>
      <c r="Y44" s="634"/>
      <c r="Z44" s="624">
        <f t="shared" si="5"/>
        <v>31.914893617021278</v>
      </c>
      <c r="AA44" s="853">
        <f t="shared" si="6"/>
        <v>13.132978723404257</v>
      </c>
      <c r="AB44" s="854">
        <v>12</v>
      </c>
      <c r="AC44" s="833">
        <v>1.88</v>
      </c>
      <c r="AD44" s="833">
        <v>2.2599999999999998</v>
      </c>
      <c r="AE44" s="833">
        <v>3.89</v>
      </c>
      <c r="AF44" s="833">
        <v>1.2</v>
      </c>
      <c r="AG44" s="833">
        <v>8.9</v>
      </c>
      <c r="AH44" s="833">
        <v>38.200000000000003</v>
      </c>
      <c r="AI44" s="833">
        <v>-2.4899999999999998</v>
      </c>
      <c r="AJ44" s="833">
        <v>28.199999999999996</v>
      </c>
      <c r="AK44" s="833">
        <v>6</v>
      </c>
      <c r="AL44" s="845">
        <v>412.96</v>
      </c>
      <c r="AM44" s="839">
        <v>15.2</v>
      </c>
      <c r="AN44" s="833">
        <v>0.15</v>
      </c>
      <c r="AO44" s="711">
        <f t="shared" si="7"/>
        <v>23.693141806321115</v>
      </c>
      <c r="AP44" s="712">
        <f t="shared" si="8"/>
        <v>36.826120529725372</v>
      </c>
      <c r="AQ44" s="855">
        <f t="shared" si="9"/>
        <v>-16.308570814276713</v>
      </c>
      <c r="AR44" s="624">
        <f>INDEX(Historical!$C$7:$C$1259,MATCH(B44,Historical!$B$7:$B$1281,0))*IF(AH44="n/a",1.03,IF(AH44&lt;0,1.01,IF(AH44&gt;10,1.1,(1+AH44/100))))</f>
        <v>0.627</v>
      </c>
      <c r="AS44" s="853">
        <f t="shared" si="10"/>
        <v>0.63327</v>
      </c>
      <c r="AT44" s="853">
        <f t="shared" si="15"/>
        <v>0.67126620000000004</v>
      </c>
      <c r="AU44" s="853">
        <f t="shared" si="15"/>
        <v>0.71154217200000003</v>
      </c>
      <c r="AV44" s="853">
        <f t="shared" si="15"/>
        <v>0.75423470232000012</v>
      </c>
      <c r="AW44" s="624">
        <f t="shared" si="12"/>
        <v>3.3973130743200004</v>
      </c>
      <c r="AX44" s="719">
        <f t="shared" si="13"/>
        <v>13.759874744106925</v>
      </c>
      <c r="AY44" s="900">
        <v>0.87</v>
      </c>
      <c r="AZ44" s="839">
        <v>58.17</v>
      </c>
      <c r="BA44" s="839">
        <v>-12.26</v>
      </c>
      <c r="BB44" s="839">
        <v>0.54</v>
      </c>
      <c r="BC44" s="839">
        <v>14.14</v>
      </c>
      <c r="BE44" s="597">
        <v>2014</v>
      </c>
      <c r="BF44" s="865">
        <f t="shared" si="14"/>
        <v>0</v>
      </c>
      <c r="BG44" s="849">
        <v>0.89999999999999991</v>
      </c>
    </row>
    <row r="45" spans="1:59" ht="11.25" customHeight="1" x14ac:dyDescent="0.2">
      <c r="A45" s="847" t="s">
        <v>4237</v>
      </c>
      <c r="B45" s="570" t="s">
        <v>3798</v>
      </c>
      <c r="C45" s="898" t="s">
        <v>4254</v>
      </c>
      <c r="D45" s="898" t="s">
        <v>4255</v>
      </c>
      <c r="E45" s="705">
        <v>7</v>
      </c>
      <c r="F45" s="1139">
        <v>650</v>
      </c>
      <c r="G45" s="1139" t="s">
        <v>106</v>
      </c>
      <c r="H45" s="1139" t="s">
        <v>106</v>
      </c>
      <c r="I45" s="841">
        <v>155.75</v>
      </c>
      <c r="J45" s="624">
        <f t="shared" si="0"/>
        <v>3.415730337078652</v>
      </c>
      <c r="K45" s="844">
        <v>1.33</v>
      </c>
      <c r="L45" s="854">
        <v>4</v>
      </c>
      <c r="M45" s="615">
        <f t="shared" si="1"/>
        <v>5.32</v>
      </c>
      <c r="N45" s="837" t="s">
        <v>318</v>
      </c>
      <c r="O45" s="706">
        <v>1.2</v>
      </c>
      <c r="P45" s="606">
        <v>44179</v>
      </c>
      <c r="Q45" s="606">
        <v>44196</v>
      </c>
      <c r="R45" s="615">
        <f t="shared" si="2"/>
        <v>10.833333333333343</v>
      </c>
      <c r="S45" s="673">
        <f>IF(INDEX(Historical!$D$7:$D$1257,MATCH(B45,Historical!$B$7:$B$1281,0))=0,"n/a",(INDEX(Historical!$C$7:$C$1259,MATCH(B45,Historical!$B$7:$B$1281,0))/INDEX(Historical!$D$7:$D$1257,MATCH(B45,Historical!$B$7:$B$1281,0))-1)*100)</f>
        <v>7.7595628415300544</v>
      </c>
      <c r="T45" s="673">
        <f>IF(INDEX(Historical!$F$7:$F$1250,MATCH(B45,Historical!$B$7:$B$1281,0))=0,"n/a",((INDEX(Historical!$C$7:$C$1259,MATCH(B45,Historical!$B$7:$B$1281,0))/INDEX(Historical!$F$7:$F$1250,MATCH(B45,Historical!$B$7:$B$1281,0)))^(1/3)-1)*100)</f>
        <v>8.1253278761211902</v>
      </c>
      <c r="U45" s="673">
        <f>IF(INDEX(Historical!$H$7:$H$1250,MATCH(B45,Historical!$B$7:$B$1281,0))=0,"n/a",((INDEX(Historical!$C$7:$C$1259,MATCH(B45,Historical!$B$7:$B$1281,0))/INDEX(Historical!$H$7:$H$1250,MATCH(B45,Historical!$B$7:$B$1281,0)))^(1/5)-1)*100)</f>
        <v>8.0662694412934055</v>
      </c>
      <c r="V45" s="673" t="str">
        <f>IF(INDEX(Historical!$O$7:$O$1250,MATCH(B45,Historical!$B$7:$B$1281,0))=0,"n/a",((INDEX(Historical!$C$7:$C$1259,MATCH(B45,Historical!$B$7:$B$1281,0))/INDEX(Historical!$O$7:$O$1250,MATCH(B45,Historical!$B$7:$B$1281,0)))^(1/10)-1)*100)</f>
        <v>n/a</v>
      </c>
      <c r="W45" s="674" t="str">
        <f t="shared" si="3"/>
        <v>n/a</v>
      </c>
      <c r="X45" s="675">
        <f t="shared" si="4"/>
        <v>0.55629444422713148</v>
      </c>
      <c r="Y45" s="634"/>
      <c r="Z45" s="624">
        <f t="shared" si="5"/>
        <v>227.3504273504274</v>
      </c>
      <c r="AA45" s="853">
        <f t="shared" si="6"/>
        <v>66.55982905982907</v>
      </c>
      <c r="AB45" s="854">
        <v>12</v>
      </c>
      <c r="AC45" s="833">
        <v>2.34</v>
      </c>
      <c r="AD45" s="833">
        <v>3.48</v>
      </c>
      <c r="AE45" s="833">
        <v>11.72</v>
      </c>
      <c r="AF45" s="833">
        <v>7.17</v>
      </c>
      <c r="AG45" s="833">
        <v>7.1999999999999993</v>
      </c>
      <c r="AH45" s="833">
        <v>45.7</v>
      </c>
      <c r="AI45" s="833">
        <v>17.98</v>
      </c>
      <c r="AJ45" s="833">
        <v>14.499999999999998</v>
      </c>
      <c r="AK45" s="833">
        <v>19.600000000000001</v>
      </c>
      <c r="AL45" s="833">
        <v>68470</v>
      </c>
      <c r="AM45" s="839">
        <v>0.1</v>
      </c>
      <c r="AN45" s="833">
        <v>2.0299999999999998</v>
      </c>
      <c r="AO45" s="711">
        <f t="shared" si="7"/>
        <v>-55.077829281457014</v>
      </c>
      <c r="AP45" s="712">
        <f t="shared" si="8"/>
        <v>11.481999778372057</v>
      </c>
      <c r="AQ45" s="855">
        <f t="shared" si="9"/>
        <v>360.54748789238727</v>
      </c>
      <c r="AR45" s="624">
        <f>INDEX(Historical!$C$7:$C$1259,MATCH(B45,Historical!$B$7:$B$1281,0))*IF(AH45="n/a",1.03,IF(AH45&lt;0,1.01,IF(AH45&gt;10,1.1,(1+AH45/100))))</f>
        <v>5.423</v>
      </c>
      <c r="AS45" s="853">
        <f t="shared" si="10"/>
        <v>5.9653000000000009</v>
      </c>
      <c r="AT45" s="853">
        <f t="shared" si="15"/>
        <v>6.5618300000000014</v>
      </c>
      <c r="AU45" s="853">
        <f t="shared" si="15"/>
        <v>7.2180130000000018</v>
      </c>
      <c r="AV45" s="853">
        <f t="shared" si="15"/>
        <v>7.9398143000000028</v>
      </c>
      <c r="AW45" s="624">
        <f t="shared" si="12"/>
        <v>33.10795730000001</v>
      </c>
      <c r="AX45" s="719">
        <f t="shared" si="13"/>
        <v>21.257115441412527</v>
      </c>
      <c r="AY45" s="900">
        <v>0.32</v>
      </c>
      <c r="AZ45" s="839">
        <v>36.409999999999997</v>
      </c>
      <c r="BA45" s="839">
        <v>-13.469999999999999</v>
      </c>
      <c r="BB45" s="839">
        <v>-1.76</v>
      </c>
      <c r="BC45" s="839">
        <v>-4.43</v>
      </c>
      <c r="BE45" s="597">
        <v>2014</v>
      </c>
      <c r="BF45" s="865">
        <f t="shared" si="14"/>
        <v>0</v>
      </c>
      <c r="BG45" s="849">
        <v>1.7999999999999998</v>
      </c>
    </row>
    <row r="46" spans="1:59" ht="11.25" customHeight="1" x14ac:dyDescent="0.2">
      <c r="A46" s="848" t="s">
        <v>4506</v>
      </c>
      <c r="B46" s="842" t="s">
        <v>4500</v>
      </c>
      <c r="C46" s="898" t="s">
        <v>4127</v>
      </c>
      <c r="D46" s="898" t="s">
        <v>4261</v>
      </c>
      <c r="E46" s="705">
        <v>5</v>
      </c>
      <c r="F46" s="1139">
        <v>714</v>
      </c>
      <c r="G46" s="1139" t="s">
        <v>106</v>
      </c>
      <c r="H46" s="1139" t="s">
        <v>106</v>
      </c>
      <c r="I46" s="841">
        <v>170.5</v>
      </c>
      <c r="J46" s="624">
        <f t="shared" si="0"/>
        <v>1.032258064516129</v>
      </c>
      <c r="K46" s="844">
        <v>0.44</v>
      </c>
      <c r="L46" s="854">
        <v>4</v>
      </c>
      <c r="M46" s="615">
        <f t="shared" si="1"/>
        <v>1.76</v>
      </c>
      <c r="N46" s="837" t="s">
        <v>716</v>
      </c>
      <c r="O46" s="706">
        <v>0.42</v>
      </c>
      <c r="P46" s="1028">
        <v>43913</v>
      </c>
      <c r="Q46" s="1028">
        <v>43945</v>
      </c>
      <c r="R46" s="615">
        <f t="shared" si="2"/>
        <v>4.7619047619047663</v>
      </c>
      <c r="S46" s="673">
        <f>IF(INDEX(Historical!$D$7:$D$1257,MATCH(B46,Historical!$B$7:$B$1281,0))=0,"n/a",(INDEX(Historical!$C$7:$C$1259,MATCH(B46,Historical!$B$7:$B$1281,0))/INDEX(Historical!$D$7:$D$1257,MATCH(B46,Historical!$B$7:$B$1281,0))-1)*100)</f>
        <v>3.5714285714285809</v>
      </c>
      <c r="T46" s="673">
        <f>IF(INDEX(Historical!$F$7:$F$1250,MATCH(B46,Historical!$B$7:$B$1281,0))=0,"n/a",((INDEX(Historical!$C$7:$C$1259,MATCH(B46,Historical!$B$7:$B$1281,0))/INDEX(Historical!$F$7:$F$1250,MATCH(B46,Historical!$B$7:$B$1281,0)))^(1/3)-1)*100)</f>
        <v>29.564618446981193</v>
      </c>
      <c r="U46" s="673" t="str">
        <f>IF(INDEX(Historical!$H$7:$H$1250,MATCH(B46,Historical!$B$7:$B$1281,0))=0,"n/a",((INDEX(Historical!$C$7:$C$1259,MATCH(B46,Historical!$B$7:$B$1281,0))/INDEX(Historical!$H$7:$H$1250,MATCH(B46,Historical!$B$7:$B$1281,0)))^(1/5)-1)*100)</f>
        <v>n/a</v>
      </c>
      <c r="V46" s="673" t="str">
        <f>IF(INDEX(Historical!$O$7:$O$1250,MATCH(B46,Historical!$B$7:$B$1281,0))=0,"n/a",((INDEX(Historical!$C$7:$C$1259,MATCH(B46,Historical!$B$7:$B$1281,0))/INDEX(Historical!$O$7:$O$1250,MATCH(B46,Historical!$B$7:$B$1281,0)))^(1/10)-1)*100)</f>
        <v>n/a</v>
      </c>
      <c r="W46" s="674" t="str">
        <f t="shared" si="3"/>
        <v>n/a</v>
      </c>
      <c r="X46" s="675" t="str">
        <f t="shared" si="4"/>
        <v>n/a</v>
      </c>
      <c r="Y46" s="843"/>
      <c r="Z46" s="624">
        <f t="shared" si="5"/>
        <v>38.344226579520694</v>
      </c>
      <c r="AA46" s="853">
        <f t="shared" si="6"/>
        <v>37.145969498910674</v>
      </c>
      <c r="AB46" s="854">
        <v>9</v>
      </c>
      <c r="AC46" s="833">
        <v>4.59</v>
      </c>
      <c r="AD46" s="833">
        <v>2.79</v>
      </c>
      <c r="AE46" s="833">
        <v>4.1900000000000004</v>
      </c>
      <c r="AF46" s="833">
        <v>4.38</v>
      </c>
      <c r="AG46" s="833">
        <v>12.9</v>
      </c>
      <c r="AH46" s="833">
        <v>191.9</v>
      </c>
      <c r="AI46" s="833">
        <v>0.57000000000000006</v>
      </c>
      <c r="AJ46" s="833">
        <v>16.400000000000002</v>
      </c>
      <c r="AK46" s="833">
        <v>13</v>
      </c>
      <c r="AL46" s="845">
        <v>4690</v>
      </c>
      <c r="AM46" s="839">
        <v>0.8</v>
      </c>
      <c r="AN46" s="833">
        <v>0.83</v>
      </c>
      <c r="AO46" s="711" t="str">
        <f t="shared" si="7"/>
        <v>n/a</v>
      </c>
      <c r="AP46" s="712" t="str">
        <f t="shared" si="8"/>
        <v>n/a</v>
      </c>
      <c r="AQ46" s="855">
        <f t="shared" si="9"/>
        <v>168.90671361002893</v>
      </c>
      <c r="AR46" s="624">
        <f>INDEX(Historical!$C$7:$C$1259,MATCH(B46,Historical!$B$7:$B$1281,0))*IF(AH46="n/a",1.03,IF(AH46&lt;0,1.01,IF(AH46&gt;10,1.1,(1+AH46/100))))</f>
        <v>1.9140000000000001</v>
      </c>
      <c r="AS46" s="853">
        <f t="shared" si="10"/>
        <v>1.9249098000000002</v>
      </c>
      <c r="AT46" s="853">
        <f t="shared" si="15"/>
        <v>2.1174007800000005</v>
      </c>
      <c r="AU46" s="853">
        <f t="shared" si="15"/>
        <v>2.3291408580000006</v>
      </c>
      <c r="AV46" s="853">
        <f t="shared" si="15"/>
        <v>2.5620549438000007</v>
      </c>
      <c r="AW46" s="624">
        <f t="shared" si="12"/>
        <v>10.847506381800002</v>
      </c>
      <c r="AX46" s="719">
        <f t="shared" si="13"/>
        <v>6.3621738309677429</v>
      </c>
      <c r="AY46" s="900">
        <v>1.17</v>
      </c>
      <c r="AZ46" s="839">
        <v>99.97</v>
      </c>
      <c r="BA46" s="839">
        <v>-4.8899999999999997</v>
      </c>
      <c r="BB46" s="839">
        <v>7.46</v>
      </c>
      <c r="BC46" s="839">
        <v>13.469999999999999</v>
      </c>
      <c r="BE46" s="597">
        <v>2016</v>
      </c>
      <c r="BF46" s="865">
        <f t="shared" si="14"/>
        <v>0</v>
      </c>
      <c r="BG46" s="849">
        <v>5.6000000000000005</v>
      </c>
    </row>
    <row r="47" spans="1:59" ht="11.25" customHeight="1" x14ac:dyDescent="0.2">
      <c r="A47" s="831" t="s">
        <v>1036</v>
      </c>
      <c r="B47" s="842" t="s">
        <v>1037</v>
      </c>
      <c r="C47" s="898" t="s">
        <v>4127</v>
      </c>
      <c r="D47" s="898" t="s">
        <v>4272</v>
      </c>
      <c r="E47" s="705">
        <v>8</v>
      </c>
      <c r="F47" s="1139">
        <v>579</v>
      </c>
      <c r="G47" s="1139" t="s">
        <v>106</v>
      </c>
      <c r="H47" s="1139" t="s">
        <v>106</v>
      </c>
      <c r="I47" s="841">
        <v>156.88999999999999</v>
      </c>
      <c r="J47" s="624">
        <f t="shared" si="0"/>
        <v>1.0198228057874947</v>
      </c>
      <c r="K47" s="844">
        <v>0.4</v>
      </c>
      <c r="L47" s="854">
        <v>4</v>
      </c>
      <c r="M47" s="615">
        <f t="shared" si="1"/>
        <v>1.6</v>
      </c>
      <c r="N47" s="837" t="s">
        <v>142</v>
      </c>
      <c r="O47" s="706">
        <v>0.38</v>
      </c>
      <c r="P47" s="606">
        <v>44159</v>
      </c>
      <c r="Q47" s="606">
        <v>44175</v>
      </c>
      <c r="R47" s="615">
        <f t="shared" si="2"/>
        <v>5.2631578947368469</v>
      </c>
      <c r="S47" s="673">
        <f>IF(INDEX(Historical!$D$7:$D$1257,MATCH(B47,Historical!$B$7:$B$1281,0))=0,"n/a",(INDEX(Historical!$C$7:$C$1259,MATCH(B47,Historical!$B$7:$B$1281,0))/INDEX(Historical!$D$7:$D$1257,MATCH(B47,Historical!$B$7:$B$1281,0))-1)*100)</f>
        <v>21.739130434782616</v>
      </c>
      <c r="T47" s="673">
        <f>IF(INDEX(Historical!$F$7:$F$1250,MATCH(B47,Historical!$B$7:$B$1281,0))=0,"n/a",((INDEX(Historical!$C$7:$C$1259,MATCH(B47,Historical!$B$7:$B$1281,0))/INDEX(Historical!$F$7:$F$1250,MATCH(B47,Historical!$B$7:$B$1281,0)))^(1/3)-1)*100)</f>
        <v>30.684438646932797</v>
      </c>
      <c r="U47" s="673">
        <f>IF(INDEX(Historical!$H$7:$H$1250,MATCH(B47,Historical!$B$7:$B$1281,0))=0,"n/a",((INDEX(Historical!$C$7:$C$1259,MATCH(B47,Historical!$B$7:$B$1281,0))/INDEX(Historical!$H$7:$H$1250,MATCH(B47,Historical!$B$7:$B$1281,0)))^(1/5)-1)*100)</f>
        <v>37.794475294556619</v>
      </c>
      <c r="V47" s="673" t="str">
        <f>IF(INDEX(Historical!$O$7:$O$1250,MATCH(B47,Historical!$B$7:$B$1281,0))=0,"n/a",((INDEX(Historical!$C$7:$C$1259,MATCH(B47,Historical!$B$7:$B$1281,0))/INDEX(Historical!$O$7:$O$1250,MATCH(B47,Historical!$B$7:$B$1281,0)))^(1/10)-1)*100)</f>
        <v>n/a</v>
      </c>
      <c r="W47" s="674" t="str">
        <f t="shared" si="3"/>
        <v>n/a</v>
      </c>
      <c r="X47" s="675">
        <f t="shared" si="4"/>
        <v>1.3214851501593226</v>
      </c>
      <c r="Y47" s="628"/>
      <c r="Z47" s="624">
        <f t="shared" si="5"/>
        <v>29.357798165137616</v>
      </c>
      <c r="AA47" s="853">
        <f t="shared" si="6"/>
        <v>28.787155963302748</v>
      </c>
      <c r="AB47" s="854">
        <v>12</v>
      </c>
      <c r="AC47" s="833">
        <v>5.45</v>
      </c>
      <c r="AD47" s="833">
        <v>2.4900000000000002</v>
      </c>
      <c r="AE47" s="833">
        <v>1.18</v>
      </c>
      <c r="AF47" s="833">
        <v>18.07</v>
      </c>
      <c r="AG47" s="833">
        <v>71.8</v>
      </c>
      <c r="AH47" s="833">
        <v>19.400000000000002</v>
      </c>
      <c r="AI47" s="833">
        <v>10.639999999999999</v>
      </c>
      <c r="AJ47" s="833">
        <v>28.599999999999998</v>
      </c>
      <c r="AK47" s="833">
        <v>11.59</v>
      </c>
      <c r="AL47" s="845">
        <v>21860</v>
      </c>
      <c r="AM47" s="839">
        <v>0.2</v>
      </c>
      <c r="AN47" s="833">
        <v>3.17</v>
      </c>
      <c r="AO47" s="711">
        <f t="shared" si="7"/>
        <v>10.027142137041363</v>
      </c>
      <c r="AP47" s="712">
        <f t="shared" si="8"/>
        <v>38.814298100344111</v>
      </c>
      <c r="AQ47" s="855">
        <f t="shared" si="9"/>
        <v>380.82517416850095</v>
      </c>
      <c r="AR47" s="624">
        <f>INDEX(Historical!$C$7:$C$1259,MATCH(B47,Historical!$B$7:$B$1281,0))*IF(AH47="n/a",1.03,IF(AH47&lt;0,1.01,IF(AH47&gt;10,1.1,(1+AH47/100))))</f>
        <v>1.6940000000000002</v>
      </c>
      <c r="AS47" s="853">
        <f t="shared" si="10"/>
        <v>1.8634000000000004</v>
      </c>
      <c r="AT47" s="853">
        <f t="shared" ref="AT47:AV66" si="16">IF($AK47="n/a",1.03*AS47,IF($AK47&lt;0,1.01*AS47,IF($AK47&gt;10,1.1*AS47,(1+$AK47/100)*AS47)))</f>
        <v>2.0497400000000008</v>
      </c>
      <c r="AU47" s="853">
        <f t="shared" si="16"/>
        <v>2.2547140000000012</v>
      </c>
      <c r="AV47" s="853">
        <f t="shared" si="16"/>
        <v>2.4801854000000016</v>
      </c>
      <c r="AW47" s="624">
        <f t="shared" si="12"/>
        <v>10.342039400000004</v>
      </c>
      <c r="AX47" s="719">
        <f t="shared" si="13"/>
        <v>6.5919047740455134</v>
      </c>
      <c r="AY47" s="900">
        <v>1.1200000000000001</v>
      </c>
      <c r="AZ47" s="839">
        <v>113.77999999999999</v>
      </c>
      <c r="BA47" s="839">
        <v>-3.5900000000000003</v>
      </c>
      <c r="BB47" s="839">
        <v>12.030000000000001</v>
      </c>
      <c r="BC47" s="839">
        <v>25.89</v>
      </c>
      <c r="BE47" s="597">
        <v>2014</v>
      </c>
      <c r="BF47" s="865">
        <f t="shared" si="14"/>
        <v>0</v>
      </c>
      <c r="BG47" s="849">
        <v>8.6999999999999993</v>
      </c>
    </row>
    <row r="48" spans="1:59" ht="11.25" customHeight="1" x14ac:dyDescent="0.2">
      <c r="A48" s="831" t="s">
        <v>1018</v>
      </c>
      <c r="B48" s="842" t="s">
        <v>1019</v>
      </c>
      <c r="C48" s="898" t="s">
        <v>108</v>
      </c>
      <c r="D48" s="898" t="s">
        <v>4273</v>
      </c>
      <c r="E48" s="705">
        <v>9</v>
      </c>
      <c r="F48" s="1139">
        <v>482</v>
      </c>
      <c r="G48" s="1139" t="s">
        <v>37</v>
      </c>
      <c r="H48" s="1139" t="s">
        <v>37</v>
      </c>
      <c r="I48" s="841">
        <v>43.5</v>
      </c>
      <c r="J48" s="624">
        <f t="shared" si="0"/>
        <v>3.4942528735632186</v>
      </c>
      <c r="K48" s="844">
        <v>0.38</v>
      </c>
      <c r="L48" s="854">
        <v>4</v>
      </c>
      <c r="M48" s="615">
        <f t="shared" si="1"/>
        <v>1.52</v>
      </c>
      <c r="N48" s="837" t="s">
        <v>145</v>
      </c>
      <c r="O48" s="706">
        <v>0.37</v>
      </c>
      <c r="P48" s="904">
        <v>43810</v>
      </c>
      <c r="Q48" s="904">
        <v>43830</v>
      </c>
      <c r="R48" s="615">
        <f t="shared" si="2"/>
        <v>2.7027027027027053</v>
      </c>
      <c r="S48" s="673">
        <f>IF(INDEX(Historical!$D$7:$D$1257,MATCH(B48,Historical!$B$7:$B$1281,0))=0,"n/a",(INDEX(Historical!$C$7:$C$1259,MATCH(B48,Historical!$B$7:$B$1281,0))/INDEX(Historical!$D$7:$D$1257,MATCH(B48,Historical!$B$7:$B$1281,0))-1)*100)</f>
        <v>2.7027027027026973</v>
      </c>
      <c r="T48" s="673">
        <f>IF(INDEX(Historical!$F$7:$F$1250,MATCH(B48,Historical!$B$7:$B$1281,0))=0,"n/a",((INDEX(Historical!$C$7:$C$1259,MATCH(B48,Historical!$B$7:$B$1281,0))/INDEX(Historical!$F$7:$F$1250,MATCH(B48,Historical!$B$7:$B$1281,0)))^(1/3)-1)*100)</f>
        <v>4.8149469628073316</v>
      </c>
      <c r="U48" s="673">
        <f>IF(INDEX(Historical!$H$7:$H$1250,MATCH(B48,Historical!$B$7:$B$1281,0))=0,"n/a",((INDEX(Historical!$C$7:$C$1259,MATCH(B48,Historical!$B$7:$B$1281,0))/INDEX(Historical!$H$7:$H$1250,MATCH(B48,Historical!$B$7:$B$1281,0)))^(1/5)-1)*100)</f>
        <v>4.8413171284721557</v>
      </c>
      <c r="V48" s="673">
        <f>IF(INDEX(Historical!$O$7:$O$1250,MATCH(B48,Historical!$B$7:$B$1281,0))=0,"n/a",((INDEX(Historical!$C$7:$C$1259,MATCH(B48,Historical!$B$7:$B$1281,0))/INDEX(Historical!$O$7:$O$1250,MATCH(B48,Historical!$B$7:$B$1281,0)))^(1/10)-1)*100)</f>
        <v>4.2759988957705941</v>
      </c>
      <c r="W48" s="674">
        <f t="shared" si="3"/>
        <v>1.1322072915548973</v>
      </c>
      <c r="X48" s="675">
        <f t="shared" si="4"/>
        <v>0.55014967369001777</v>
      </c>
      <c r="Y48" s="646" t="s">
        <v>4577</v>
      </c>
      <c r="Z48" s="624">
        <f t="shared" si="5"/>
        <v>25.082508250825086</v>
      </c>
      <c r="AA48" s="853">
        <f t="shared" si="6"/>
        <v>7.1782178217821784</v>
      </c>
      <c r="AB48" s="854">
        <v>12</v>
      </c>
      <c r="AC48" s="833">
        <v>6.06</v>
      </c>
      <c r="AD48" s="833" t="s">
        <v>136</v>
      </c>
      <c r="AE48" s="833">
        <v>1.64</v>
      </c>
      <c r="AF48" s="833">
        <v>0.86</v>
      </c>
      <c r="AG48" s="833">
        <v>9.3000000000000007</v>
      </c>
      <c r="AH48" s="833">
        <v>6.2</v>
      </c>
      <c r="AI48" s="833" t="s">
        <v>136</v>
      </c>
      <c r="AJ48" s="833">
        <v>8.7999999999999989</v>
      </c>
      <c r="AK48" s="833" t="s">
        <v>136</v>
      </c>
      <c r="AL48" s="845">
        <v>159.01</v>
      </c>
      <c r="AM48" s="839">
        <v>3.1</v>
      </c>
      <c r="AN48" s="833">
        <v>0.49</v>
      </c>
      <c r="AO48" s="711">
        <f t="shared" si="7"/>
        <v>1.1573521802531967</v>
      </c>
      <c r="AP48" s="712">
        <f t="shared" si="8"/>
        <v>8.3355700020353751</v>
      </c>
      <c r="AQ48" s="855">
        <f t="shared" si="9"/>
        <v>-47.619904854642122</v>
      </c>
      <c r="AR48" s="624">
        <f>INDEX(Historical!$C$7:$C$1259,MATCH(B48,Historical!$B$7:$B$1281,0))*IF(AH48="n/a",1.03,IF(AH48&lt;0,1.01,IF(AH48&gt;10,1.1,(1+AH48/100))))</f>
        <v>1.6142400000000001</v>
      </c>
      <c r="AS48" s="853">
        <f t="shared" si="10"/>
        <v>1.6626672000000002</v>
      </c>
      <c r="AT48" s="853">
        <f t="shared" si="16"/>
        <v>1.7125472160000004</v>
      </c>
      <c r="AU48" s="853">
        <f t="shared" si="16"/>
        <v>1.7639236324800005</v>
      </c>
      <c r="AV48" s="853">
        <f t="shared" si="16"/>
        <v>1.8168413414544005</v>
      </c>
      <c r="AW48" s="624">
        <f t="shared" si="12"/>
        <v>8.5702193899344028</v>
      </c>
      <c r="AX48" s="719">
        <f t="shared" si="13"/>
        <v>19.701653769964146</v>
      </c>
      <c r="AY48" s="900">
        <v>0.61</v>
      </c>
      <c r="AZ48" s="839">
        <v>55.36</v>
      </c>
      <c r="BA48" s="839">
        <v>-11.01</v>
      </c>
      <c r="BB48" s="839">
        <v>9.58</v>
      </c>
      <c r="BC48" s="839">
        <v>25.569999999999997</v>
      </c>
      <c r="BE48" s="597">
        <v>2012</v>
      </c>
      <c r="BF48" s="865">
        <f t="shared" si="14"/>
        <v>0</v>
      </c>
      <c r="BG48" s="849">
        <v>0.89999999999999991</v>
      </c>
    </row>
    <row r="49" spans="1:59" s="744" customFormat="1" ht="11.25" customHeight="1" x14ac:dyDescent="0.2">
      <c r="A49" s="726" t="s">
        <v>3796</v>
      </c>
      <c r="B49" s="751" t="s">
        <v>3797</v>
      </c>
      <c r="C49" s="898" t="s">
        <v>108</v>
      </c>
      <c r="D49" s="898" t="s">
        <v>4273</v>
      </c>
      <c r="E49" s="727">
        <v>7</v>
      </c>
      <c r="F49" s="1139">
        <v>622</v>
      </c>
      <c r="G49" s="1138" t="s">
        <v>106</v>
      </c>
      <c r="H49" s="1138" t="s">
        <v>106</v>
      </c>
      <c r="I49" s="728">
        <v>43.44</v>
      </c>
      <c r="J49" s="729">
        <f t="shared" si="0"/>
        <v>3.5911602209944755</v>
      </c>
      <c r="K49" s="730">
        <v>0.39</v>
      </c>
      <c r="L49" s="731">
        <v>4</v>
      </c>
      <c r="M49" s="732">
        <f t="shared" si="1"/>
        <v>1.56</v>
      </c>
      <c r="N49" s="733" t="s">
        <v>107</v>
      </c>
      <c r="O49" s="734">
        <v>0.36</v>
      </c>
      <c r="P49" s="1105">
        <v>43858</v>
      </c>
      <c r="Q49" s="1105">
        <v>43872</v>
      </c>
      <c r="R49" s="732">
        <f t="shared" si="2"/>
        <v>8.333333333333341</v>
      </c>
      <c r="S49" s="673">
        <f>IF(INDEX(Historical!$D$7:$D$1257,MATCH(B49,Historical!$B$7:$B$1281,0))=0,"n/a",(INDEX(Historical!$C$7:$C$1259,MATCH(B49,Historical!$B$7:$B$1281,0))/INDEX(Historical!$D$7:$D$1257,MATCH(B49,Historical!$B$7:$B$1281,0))-1)*100)</f>
        <v>14.705882352941169</v>
      </c>
      <c r="T49" s="673">
        <f>IF(INDEX(Historical!$F$7:$F$1250,MATCH(B49,Historical!$B$7:$B$1281,0))=0,"n/a",((INDEX(Historical!$C$7:$C$1259,MATCH(B49,Historical!$B$7:$B$1281,0))/INDEX(Historical!$F$7:$F$1250,MATCH(B49,Historical!$B$7:$B$1281,0)))^(1/3)-1)*100)</f>
        <v>34.580315302182107</v>
      </c>
      <c r="U49" s="673">
        <f>IF(INDEX(Historical!$H$7:$H$1250,MATCH(B49,Historical!$B$7:$B$1281,0))=0,"n/a",((INDEX(Historical!$C$7:$C$1259,MATCH(B49,Historical!$B$7:$B$1281,0))/INDEX(Historical!$H$7:$H$1250,MATCH(B49,Historical!$B$7:$B$1281,0)))^(1/5)-1)*100)</f>
        <v>31.284338853824423</v>
      </c>
      <c r="V49" s="673" t="str">
        <f>IF(INDEX(Historical!$O$7:$O$1250,MATCH(B49,Historical!$B$7:$B$1281,0))=0,"n/a",((INDEX(Historical!$C$7:$C$1259,MATCH(B49,Historical!$B$7:$B$1281,0))/INDEX(Historical!$O$7:$O$1250,MATCH(B49,Historical!$B$7:$B$1281,0)))^(1/10)-1)*100)</f>
        <v>n/a</v>
      </c>
      <c r="W49" s="674" t="str">
        <f t="shared" si="3"/>
        <v>n/a</v>
      </c>
      <c r="X49" s="675">
        <f t="shared" si="4"/>
        <v>1.5880375052702753</v>
      </c>
      <c r="Y49" s="745"/>
      <c r="Z49" s="729">
        <f t="shared" si="5"/>
        <v>70.27027027027026</v>
      </c>
      <c r="AA49" s="736">
        <f t="shared" si="6"/>
        <v>19.567567567567565</v>
      </c>
      <c r="AB49" s="731">
        <v>12</v>
      </c>
      <c r="AC49" s="737">
        <v>2.2200000000000002</v>
      </c>
      <c r="AD49" s="737" t="s">
        <v>136</v>
      </c>
      <c r="AE49" s="737">
        <v>3.39</v>
      </c>
      <c r="AF49" s="737">
        <v>0.92</v>
      </c>
      <c r="AG49" s="737">
        <v>5.3</v>
      </c>
      <c r="AH49" s="737">
        <v>10</v>
      </c>
      <c r="AI49" s="737">
        <v>3.44</v>
      </c>
      <c r="AJ49" s="737">
        <v>19.7</v>
      </c>
      <c r="AK49" s="737">
        <v>-2.76</v>
      </c>
      <c r="AL49" s="738">
        <v>18160</v>
      </c>
      <c r="AM49" s="739">
        <v>0.4</v>
      </c>
      <c r="AN49" s="737">
        <v>0.46</v>
      </c>
      <c r="AO49" s="740">
        <f t="shared" si="7"/>
        <v>15.307931507251332</v>
      </c>
      <c r="AP49" s="741">
        <f t="shared" si="8"/>
        <v>34.875499074818897</v>
      </c>
      <c r="AQ49" s="742">
        <f t="shared" si="9"/>
        <v>-10.551909126237014</v>
      </c>
      <c r="AR49" s="624">
        <f>INDEX(Historical!$C$7:$C$1259,MATCH(B49,Historical!$B$7:$B$1281,0))*IF(AH49="n/a",1.03,IF(AH49&lt;0,1.01,IF(AH49&gt;10,1.1,(1+AH49/100))))</f>
        <v>1.7160000000000002</v>
      </c>
      <c r="AS49" s="736">
        <f t="shared" si="10"/>
        <v>1.7750304000000001</v>
      </c>
      <c r="AT49" s="736">
        <f t="shared" si="16"/>
        <v>1.7927807040000001</v>
      </c>
      <c r="AU49" s="736">
        <f t="shared" si="16"/>
        <v>1.8107085110400001</v>
      </c>
      <c r="AV49" s="736">
        <f t="shared" si="16"/>
        <v>1.8288155961504</v>
      </c>
      <c r="AW49" s="729">
        <f t="shared" si="12"/>
        <v>8.9233352111904018</v>
      </c>
      <c r="AX49" s="743">
        <f t="shared" si="13"/>
        <v>20.541747723734812</v>
      </c>
      <c r="AY49" s="901">
        <v>1.78</v>
      </c>
      <c r="AZ49" s="739">
        <v>207.64999999999998</v>
      </c>
      <c r="BA49" s="739">
        <v>-7.5200000000000005</v>
      </c>
      <c r="BB49" s="739">
        <v>12.47</v>
      </c>
      <c r="BC49" s="739">
        <v>45.56</v>
      </c>
      <c r="BD49" s="875"/>
      <c r="BE49" s="597">
        <v>2014</v>
      </c>
      <c r="BF49" s="865">
        <f t="shared" si="14"/>
        <v>0</v>
      </c>
      <c r="BG49" s="793">
        <v>0.6</v>
      </c>
    </row>
    <row r="50" spans="1:59" ht="11.25" customHeight="1" x14ac:dyDescent="0.2">
      <c r="A50" s="848" t="s">
        <v>4448</v>
      </c>
      <c r="B50" s="842" t="s">
        <v>4422</v>
      </c>
      <c r="C50" s="898" t="s">
        <v>4127</v>
      </c>
      <c r="D50" s="898" t="s">
        <v>4272</v>
      </c>
      <c r="E50" s="705">
        <v>6</v>
      </c>
      <c r="F50" s="1139">
        <v>691</v>
      </c>
      <c r="G50" s="1139" t="s">
        <v>106</v>
      </c>
      <c r="H50" s="1139" t="s">
        <v>106</v>
      </c>
      <c r="I50" s="841">
        <v>82.59</v>
      </c>
      <c r="J50" s="624">
        <f t="shared" si="0"/>
        <v>0.29059208136578274</v>
      </c>
      <c r="K50" s="844">
        <v>0.06</v>
      </c>
      <c r="L50" s="854">
        <v>4</v>
      </c>
      <c r="M50" s="615">
        <f t="shared" si="1"/>
        <v>0.24</v>
      </c>
      <c r="N50" s="837" t="s">
        <v>515</v>
      </c>
      <c r="O50" s="706">
        <v>5.5E-2</v>
      </c>
      <c r="P50" s="606">
        <v>44147</v>
      </c>
      <c r="Q50" s="606">
        <v>44162</v>
      </c>
      <c r="R50" s="615">
        <f t="shared" si="2"/>
        <v>9.0909090909090864</v>
      </c>
      <c r="S50" s="673">
        <f>IF(INDEX(Historical!$D$7:$D$1257,MATCH(B50,Historical!$B$7:$B$1281,0))=0,"n/a",(INDEX(Historical!$C$7:$C$1259,MATCH(B50,Historical!$B$7:$B$1281,0))/INDEX(Historical!$D$7:$D$1257,MATCH(B50,Historical!$B$7:$B$1281,0))-1)*100)</f>
        <v>9.7560975609755971</v>
      </c>
      <c r="T50" s="673">
        <f>IF(INDEX(Historical!$F$7:$F$1250,MATCH(B50,Historical!$B$7:$B$1281,0))=0,"n/a",((INDEX(Historical!$C$7:$C$1259,MATCH(B50,Historical!$B$7:$B$1281,0))/INDEX(Historical!$F$7:$F$1250,MATCH(B50,Historical!$B$7:$B$1281,0)))^(1/3)-1)*100)</f>
        <v>10.337355011637396</v>
      </c>
      <c r="U50" s="673">
        <f>IF(INDEX(Historical!$H$7:$H$1250,MATCH(B50,Historical!$B$7:$B$1281,0))=0,"n/a",((INDEX(Historical!$C$7:$C$1259,MATCH(B50,Historical!$B$7:$B$1281,0))/INDEX(Historical!$H$7:$H$1250,MATCH(B50,Historical!$B$7:$B$1281,0)))^(1/5)-1)*100)</f>
        <v>16.465861577965679</v>
      </c>
      <c r="V50" s="673">
        <f>IF(INDEX(Historical!$O$7:$O$1250,MATCH(B50,Historical!$B$7:$B$1281,0))=0,"n/a",((INDEX(Historical!$C$7:$C$1259,MATCH(B50,Historical!$B$7:$B$1281,0))/INDEX(Historical!$O$7:$O$1250,MATCH(B50,Historical!$B$7:$B$1281,0)))^(1/10)-1)*100)</f>
        <v>13.665914413936475</v>
      </c>
      <c r="W50" s="674">
        <f t="shared" si="3"/>
        <v>1.2048854602201975</v>
      </c>
      <c r="X50" s="675">
        <f t="shared" si="4"/>
        <v>1.5986273376665709</v>
      </c>
      <c r="Y50" s="843"/>
      <c r="Z50" s="624">
        <f t="shared" si="5"/>
        <v>24.242424242424242</v>
      </c>
      <c r="AA50" s="853">
        <f t="shared" si="6"/>
        <v>83.424242424242422</v>
      </c>
      <c r="AB50" s="854">
        <v>12</v>
      </c>
      <c r="AC50" s="833">
        <v>0.99</v>
      </c>
      <c r="AD50" s="833">
        <v>5.47</v>
      </c>
      <c r="AE50" s="833">
        <v>17.329999999999998</v>
      </c>
      <c r="AF50" s="833">
        <v>11.31</v>
      </c>
      <c r="AG50" s="833">
        <v>12.9</v>
      </c>
      <c r="AH50" s="833">
        <v>-14.2</v>
      </c>
      <c r="AI50" s="833">
        <v>18.279999999999998</v>
      </c>
      <c r="AJ50" s="833">
        <v>10.299999999999999</v>
      </c>
      <c r="AK50" s="833">
        <v>15</v>
      </c>
      <c r="AL50" s="845">
        <v>14060</v>
      </c>
      <c r="AM50" s="839">
        <v>0.2</v>
      </c>
      <c r="AN50" s="833">
        <v>0</v>
      </c>
      <c r="AO50" s="711">
        <f t="shared" si="7"/>
        <v>-66.667788764910966</v>
      </c>
      <c r="AP50" s="712">
        <f t="shared" si="8"/>
        <v>16.756453659331463</v>
      </c>
      <c r="AQ50" s="855">
        <f t="shared" si="9"/>
        <v>547.56919212224625</v>
      </c>
      <c r="AR50" s="624">
        <f>INDEX(Historical!$C$7:$C$1259,MATCH(B50,Historical!$B$7:$B$1281,0))*IF(AH50="n/a",1.03,IF(AH50&lt;0,1.01,IF(AH50&gt;10,1.1,(1+AH50/100))))</f>
        <v>0.22725000000000001</v>
      </c>
      <c r="AS50" s="853">
        <f t="shared" si="10"/>
        <v>0.24997500000000003</v>
      </c>
      <c r="AT50" s="853">
        <f t="shared" si="16"/>
        <v>0.27497250000000006</v>
      </c>
      <c r="AU50" s="853">
        <f t="shared" si="16"/>
        <v>0.30246975000000009</v>
      </c>
      <c r="AV50" s="853">
        <f t="shared" si="16"/>
        <v>0.3327167250000001</v>
      </c>
      <c r="AW50" s="624">
        <f t="shared" si="12"/>
        <v>1.3873839750000001</v>
      </c>
      <c r="AX50" s="719">
        <f t="shared" si="13"/>
        <v>1.6798449872865964</v>
      </c>
      <c r="AY50" s="900">
        <v>1.64</v>
      </c>
      <c r="AZ50" s="839">
        <v>140.94999999999999</v>
      </c>
      <c r="BA50" s="839">
        <v>-18.89</v>
      </c>
      <c r="BB50" s="839">
        <v>-1.58</v>
      </c>
      <c r="BC50" s="839">
        <v>20.3</v>
      </c>
      <c r="BE50" s="597">
        <v>2015</v>
      </c>
      <c r="BF50" s="865">
        <f t="shared" si="14"/>
        <v>0</v>
      </c>
      <c r="BG50" s="849">
        <v>9.1999999999999993</v>
      </c>
    </row>
    <row r="51" spans="1:59" ht="11.25" customHeight="1" x14ac:dyDescent="0.2">
      <c r="A51" s="838" t="s">
        <v>1063</v>
      </c>
      <c r="B51" s="842" t="s">
        <v>1064</v>
      </c>
      <c r="C51" s="898" t="s">
        <v>108</v>
      </c>
      <c r="D51" s="898" t="s">
        <v>4273</v>
      </c>
      <c r="E51" s="705">
        <v>9</v>
      </c>
      <c r="F51" s="1139">
        <v>513</v>
      </c>
      <c r="G51" s="1139" t="s">
        <v>37</v>
      </c>
      <c r="H51" s="1139" t="s">
        <v>37</v>
      </c>
      <c r="I51" s="841">
        <v>75.209999999999994</v>
      </c>
      <c r="J51" s="624">
        <f t="shared" si="0"/>
        <v>3.0846961840180827</v>
      </c>
      <c r="K51" s="844">
        <v>0.57999999999999996</v>
      </c>
      <c r="L51" s="854">
        <v>4</v>
      </c>
      <c r="M51" s="615">
        <f t="shared" si="1"/>
        <v>2.3199999999999998</v>
      </c>
      <c r="N51" s="837" t="s">
        <v>160</v>
      </c>
      <c r="O51" s="706">
        <v>0.56999999999999995</v>
      </c>
      <c r="P51" s="606">
        <v>44210</v>
      </c>
      <c r="Q51" s="606">
        <v>44225</v>
      </c>
      <c r="R51" s="615">
        <f t="shared" si="2"/>
        <v>1.7543859649122824</v>
      </c>
      <c r="S51" s="673">
        <f>IF(INDEX(Historical!$D$7:$D$1257,MATCH(B51,Historical!$B$7:$B$1281,0))=0,"n/a",(INDEX(Historical!$C$7:$C$1259,MATCH(B51,Historical!$B$7:$B$1281,0))/INDEX(Historical!$D$7:$D$1257,MATCH(B51,Historical!$B$7:$B$1281,0))-1)*100)</f>
        <v>5.5555555555555358</v>
      </c>
      <c r="T51" s="673">
        <f>IF(INDEX(Historical!$F$7:$F$1250,MATCH(B51,Historical!$B$7:$B$1281,0))=0,"n/a",((INDEX(Historical!$C$7:$C$1259,MATCH(B51,Historical!$B$7:$B$1281,0))/INDEX(Historical!$F$7:$F$1250,MATCH(B51,Historical!$B$7:$B$1281,0)))^(1/3)-1)*100)</f>
        <v>9.2191853246208488</v>
      </c>
      <c r="U51" s="673">
        <f>IF(INDEX(Historical!$H$7:$H$1250,MATCH(B51,Historical!$B$7:$B$1281,0))=0,"n/a",((INDEX(Historical!$C$7:$C$1259,MATCH(B51,Historical!$B$7:$B$1281,0))/INDEX(Historical!$H$7:$H$1250,MATCH(B51,Historical!$B$7:$B$1281,0)))^(1/5)-1)*100)</f>
        <v>6.5529190372265678</v>
      </c>
      <c r="V51" s="673">
        <f>IF(INDEX(Historical!$O$7:$O$1250,MATCH(B51,Historical!$B$7:$B$1281,0))=0,"n/a",((INDEX(Historical!$C$7:$C$1259,MATCH(B51,Historical!$B$7:$B$1281,0))/INDEX(Historical!$O$7:$O$1250,MATCH(B51,Historical!$B$7:$B$1281,0)))^(1/10)-1)*100)</f>
        <v>5.302721110359232</v>
      </c>
      <c r="W51" s="674">
        <f t="shared" si="3"/>
        <v>1.2357653553427481</v>
      </c>
      <c r="X51" s="675">
        <f t="shared" si="4"/>
        <v>0.66191101386126949</v>
      </c>
      <c r="Y51" s="646"/>
      <c r="Z51" s="624">
        <f t="shared" si="5"/>
        <v>41.428571428571423</v>
      </c>
      <c r="AA51" s="853">
        <f t="shared" si="6"/>
        <v>13.430357142857142</v>
      </c>
      <c r="AB51" s="854">
        <v>12</v>
      </c>
      <c r="AC51" s="833">
        <v>5.6</v>
      </c>
      <c r="AD51" s="833">
        <v>1.71</v>
      </c>
      <c r="AE51" s="833">
        <v>6.71</v>
      </c>
      <c r="AF51" s="833">
        <v>1.76</v>
      </c>
      <c r="AG51" s="833">
        <v>13.4</v>
      </c>
      <c r="AH51" s="833">
        <v>20.7</v>
      </c>
      <c r="AI51" s="833">
        <v>3.26</v>
      </c>
      <c r="AJ51" s="833">
        <v>9.9</v>
      </c>
      <c r="AK51" s="833">
        <v>8</v>
      </c>
      <c r="AL51" s="845">
        <v>1200</v>
      </c>
      <c r="AM51" s="839">
        <v>2</v>
      </c>
      <c r="AN51" s="833">
        <v>0</v>
      </c>
      <c r="AO51" s="711">
        <f t="shared" si="7"/>
        <v>-3.7927419216124907</v>
      </c>
      <c r="AP51" s="712">
        <f t="shared" si="8"/>
        <v>9.6376152212446513</v>
      </c>
      <c r="AQ51" s="855">
        <f t="shared" si="9"/>
        <v>2.4964575462187</v>
      </c>
      <c r="AR51" s="624">
        <f>INDEX(Historical!$C$7:$C$1259,MATCH(B51,Historical!$B$7:$B$1281,0))*IF(AH51="n/a",1.03,IF(AH51&lt;0,1.01,IF(AH51&gt;10,1.1,(1+AH51/100))))</f>
        <v>2.508</v>
      </c>
      <c r="AS51" s="853">
        <f t="shared" si="10"/>
        <v>2.5897608000000001</v>
      </c>
      <c r="AT51" s="853">
        <f t="shared" si="16"/>
        <v>2.7969416640000002</v>
      </c>
      <c r="AU51" s="853">
        <f t="shared" si="16"/>
        <v>3.0206969971200004</v>
      </c>
      <c r="AV51" s="853">
        <f t="shared" si="16"/>
        <v>3.2623527568896007</v>
      </c>
      <c r="AW51" s="624">
        <f t="shared" si="12"/>
        <v>14.177752218009601</v>
      </c>
      <c r="AX51" s="719">
        <f t="shared" si="13"/>
        <v>18.850887140020745</v>
      </c>
      <c r="AY51" s="900">
        <v>0.67</v>
      </c>
      <c r="AZ51" s="839">
        <v>41.75</v>
      </c>
      <c r="BA51" s="839">
        <v>-4.7</v>
      </c>
      <c r="BB51" s="839">
        <v>5.0299999999999994</v>
      </c>
      <c r="BC51" s="839">
        <v>15.67</v>
      </c>
      <c r="BE51" s="597">
        <v>2012</v>
      </c>
      <c r="BF51" s="865">
        <f t="shared" si="14"/>
        <v>0</v>
      </c>
      <c r="BG51" s="849">
        <v>1.7000000000000002</v>
      </c>
    </row>
    <row r="52" spans="1:59" ht="11.25" customHeight="1" x14ac:dyDescent="0.2">
      <c r="A52" s="148" t="s">
        <v>3992</v>
      </c>
      <c r="B52" s="570" t="s">
        <v>3993</v>
      </c>
      <c r="C52" s="898" t="s">
        <v>4254</v>
      </c>
      <c r="D52" s="898" t="s">
        <v>4255</v>
      </c>
      <c r="E52" s="705">
        <v>7</v>
      </c>
      <c r="F52" s="1139">
        <v>659</v>
      </c>
      <c r="G52" s="1139" t="s">
        <v>106</v>
      </c>
      <c r="H52" s="1139" t="s">
        <v>106</v>
      </c>
      <c r="I52" s="841">
        <v>43.83</v>
      </c>
      <c r="J52" s="624">
        <f t="shared" si="0"/>
        <v>3.9014373716632447</v>
      </c>
      <c r="K52" s="844">
        <v>0.42749999999999999</v>
      </c>
      <c r="L52" s="854">
        <v>4</v>
      </c>
      <c r="M52" s="615">
        <f t="shared" si="1"/>
        <v>1.71</v>
      </c>
      <c r="N52" s="837" t="s">
        <v>4240</v>
      </c>
      <c r="O52" s="706">
        <v>0.42499999999999999</v>
      </c>
      <c r="P52" s="606">
        <v>44251</v>
      </c>
      <c r="Q52" s="606">
        <v>44260</v>
      </c>
      <c r="R52" s="615">
        <f t="shared" si="2"/>
        <v>0.58823529411764752</v>
      </c>
      <c r="S52" s="673">
        <f>IF(INDEX(Historical!$D$7:$D$1257,MATCH(B52,Historical!$B$7:$B$1281,0))=0,"n/a",(INDEX(Historical!$C$7:$C$1259,MATCH(B52,Historical!$B$7:$B$1281,0))/INDEX(Historical!$D$7:$D$1257,MATCH(B52,Historical!$B$7:$B$1281,0))-1)*100)</f>
        <v>2.4316109422492405</v>
      </c>
      <c r="T52" s="673">
        <f>IF(INDEX(Historical!$F$7:$F$1250,MATCH(B52,Historical!$B$7:$B$1281,0))=0,"n/a",((INDEX(Historical!$C$7:$C$1259,MATCH(B52,Historical!$B$7:$B$1281,0))/INDEX(Historical!$F$7:$F$1250,MATCH(B52,Historical!$B$7:$B$1281,0)))^(1/3)-1)*100)</f>
        <v>2.4932318765317429</v>
      </c>
      <c r="U52" s="673">
        <f>IF(INDEX(Historical!$H$7:$H$1250,MATCH(B52,Historical!$B$7:$B$1281,0))=0,"n/a",((INDEX(Historical!$C$7:$C$1259,MATCH(B52,Historical!$B$7:$B$1281,0))/INDEX(Historical!$H$7:$H$1250,MATCH(B52,Historical!$B$7:$B$1281,0)))^(1/5)-1)*100)</f>
        <v>26.654863858168397</v>
      </c>
      <c r="V52" s="673" t="str">
        <f>IF(INDEX(Historical!$O$7:$O$1250,MATCH(B52,Historical!$B$7:$B$1281,0))=0,"n/a",((INDEX(Historical!$C$7:$C$1259,MATCH(B52,Historical!$B$7:$B$1281,0))/INDEX(Historical!$O$7:$O$1250,MATCH(B52,Historical!$B$7:$B$1281,0)))^(1/10)-1)*100)</f>
        <v>n/a</v>
      </c>
      <c r="W52" s="674" t="str">
        <f t="shared" si="3"/>
        <v>n/a</v>
      </c>
      <c r="X52" s="675">
        <f t="shared" si="4"/>
        <v>0.74663484196550145</v>
      </c>
      <c r="Y52" s="843"/>
      <c r="Z52" s="624">
        <f t="shared" si="5"/>
        <v>213.74999999999997</v>
      </c>
      <c r="AA52" s="853">
        <f t="shared" si="6"/>
        <v>54.787499999999994</v>
      </c>
      <c r="AB52" s="854">
        <v>12</v>
      </c>
      <c r="AC52" s="833">
        <v>0.8</v>
      </c>
      <c r="AD52" s="833" t="s">
        <v>136</v>
      </c>
      <c r="AE52" s="833">
        <v>14.29</v>
      </c>
      <c r="AF52" s="833">
        <v>2.33</v>
      </c>
      <c r="AG52" s="833">
        <v>4.3</v>
      </c>
      <c r="AH52" s="833">
        <v>114.3</v>
      </c>
      <c r="AI52" s="833">
        <v>10.95</v>
      </c>
      <c r="AJ52" s="833">
        <v>35.699999999999996</v>
      </c>
      <c r="AK52" s="833" t="s">
        <v>136</v>
      </c>
      <c r="AL52" s="845">
        <v>1080</v>
      </c>
      <c r="AM52" s="839">
        <v>4.9000000000000004</v>
      </c>
      <c r="AN52" s="833">
        <v>0.49</v>
      </c>
      <c r="AO52" s="711">
        <f t="shared" si="7"/>
        <v>-24.231198770168351</v>
      </c>
      <c r="AP52" s="712">
        <f t="shared" si="8"/>
        <v>30.556301229831643</v>
      </c>
      <c r="AQ52" s="855">
        <f t="shared" si="9"/>
        <v>138.19214932486753</v>
      </c>
      <c r="AR52" s="624">
        <f>INDEX(Historical!$C$7:$C$1259,MATCH(B52,Historical!$B$7:$B$1281,0))*IF(AH52="n/a",1.03,IF(AH52&lt;0,1.01,IF(AH52&gt;10,1.1,(1+AH52/100))))</f>
        <v>1.8535000000000001</v>
      </c>
      <c r="AS52" s="853">
        <f t="shared" si="10"/>
        <v>2.0388500000000005</v>
      </c>
      <c r="AT52" s="853">
        <f t="shared" si="16"/>
        <v>2.1000155000000005</v>
      </c>
      <c r="AU52" s="853">
        <f t="shared" si="16"/>
        <v>2.1630159650000005</v>
      </c>
      <c r="AV52" s="853">
        <f t="shared" si="16"/>
        <v>2.2279064439500007</v>
      </c>
      <c r="AW52" s="624">
        <f t="shared" si="12"/>
        <v>10.383287908950003</v>
      </c>
      <c r="AX52" s="719">
        <f t="shared" si="13"/>
        <v>23.689910812114999</v>
      </c>
      <c r="AY52" s="900">
        <v>0.45</v>
      </c>
      <c r="AZ52" s="839">
        <v>117.86000000000001</v>
      </c>
      <c r="BA52" s="839">
        <v>-15.52</v>
      </c>
      <c r="BB52" s="839">
        <v>-6.5</v>
      </c>
      <c r="BC52" s="839">
        <v>-3.4000000000000004</v>
      </c>
      <c r="BE52" s="597">
        <v>2015</v>
      </c>
      <c r="BF52" s="865">
        <f t="shared" si="14"/>
        <v>0</v>
      </c>
      <c r="BG52" s="849">
        <v>2.8000000000000003</v>
      </c>
    </row>
    <row r="53" spans="1:59" ht="11.25" customHeight="1" x14ac:dyDescent="0.2">
      <c r="A53" s="831" t="s">
        <v>1093</v>
      </c>
      <c r="B53" s="842" t="s">
        <v>1094</v>
      </c>
      <c r="C53" s="898" t="s">
        <v>108</v>
      </c>
      <c r="D53" s="898" t="s">
        <v>4273</v>
      </c>
      <c r="E53" s="705">
        <v>9</v>
      </c>
      <c r="F53" s="1139">
        <v>484</v>
      </c>
      <c r="G53" s="1139" t="s">
        <v>106</v>
      </c>
      <c r="H53" s="1139" t="s">
        <v>106</v>
      </c>
      <c r="I53" s="841">
        <v>19.3</v>
      </c>
      <c r="J53" s="624">
        <f t="shared" si="0"/>
        <v>2.9015544041450778</v>
      </c>
      <c r="K53" s="844">
        <v>0.14000000000000001</v>
      </c>
      <c r="L53" s="854">
        <v>4</v>
      </c>
      <c r="M53" s="615">
        <f t="shared" si="1"/>
        <v>0.56000000000000005</v>
      </c>
      <c r="N53" s="837" t="s">
        <v>119</v>
      </c>
      <c r="O53" s="706">
        <v>0.12</v>
      </c>
      <c r="P53" s="904">
        <v>43868</v>
      </c>
      <c r="Q53" s="904">
        <v>43891</v>
      </c>
      <c r="R53" s="615">
        <f t="shared" si="2"/>
        <v>16.666666666666682</v>
      </c>
      <c r="S53" s="673">
        <f>IF(INDEX(Historical!$D$7:$D$1257,MATCH(B53,Historical!$B$7:$B$1281,0))=0,"n/a",(INDEX(Historical!$C$7:$C$1259,MATCH(B53,Historical!$B$7:$B$1281,0))/INDEX(Historical!$D$7:$D$1257,MATCH(B53,Historical!$B$7:$B$1281,0))-1)*100)</f>
        <v>24.444444444444446</v>
      </c>
      <c r="T53" s="673">
        <f>IF(INDEX(Historical!$F$7:$F$1250,MATCH(B53,Historical!$B$7:$B$1281,0))=0,"n/a",((INDEX(Historical!$C$7:$C$1259,MATCH(B53,Historical!$B$7:$B$1281,0))/INDEX(Historical!$F$7:$F$1250,MATCH(B53,Historical!$B$7:$B$1281,0)))^(1/3)-1)*100)</f>
        <v>20.507113208761506</v>
      </c>
      <c r="U53" s="673">
        <f>IF(INDEX(Historical!$H$7:$H$1250,MATCH(B53,Historical!$B$7:$B$1281,0))=0,"n/a",((INDEX(Historical!$C$7:$C$1259,MATCH(B53,Historical!$B$7:$B$1281,0))/INDEX(Historical!$H$7:$H$1250,MATCH(B53,Historical!$B$7:$B$1281,0)))^(1/5)-1)*100)</f>
        <v>18.466445254224407</v>
      </c>
      <c r="V53" s="673" t="str">
        <f>IF(INDEX(Historical!$O$7:$O$1250,MATCH(B53,Historical!$B$7:$B$1281,0))=0,"n/a",((INDEX(Historical!$C$7:$C$1259,MATCH(B53,Historical!$B$7:$B$1281,0))/INDEX(Historical!$O$7:$O$1250,MATCH(B53,Historical!$B$7:$B$1281,0)))^(1/10)-1)*100)</f>
        <v>n/a</v>
      </c>
      <c r="W53" s="674" t="str">
        <f t="shared" si="3"/>
        <v>n/a</v>
      </c>
      <c r="X53" s="675" t="str">
        <f t="shared" si="4"/>
        <v>n/a</v>
      </c>
      <c r="Y53" s="843"/>
      <c r="Z53" s="624" t="str">
        <f t="shared" si="5"/>
        <v>n/a</v>
      </c>
      <c r="AA53" s="853" t="str">
        <f t="shared" si="6"/>
        <v>n/a</v>
      </c>
      <c r="AB53" s="854">
        <v>12</v>
      </c>
      <c r="AC53" s="833" t="s">
        <v>136</v>
      </c>
      <c r="AD53" s="833" t="s">
        <v>136</v>
      </c>
      <c r="AE53" s="833" t="s">
        <v>136</v>
      </c>
      <c r="AF53" s="833" t="s">
        <v>136</v>
      </c>
      <c r="AG53" s="833" t="s">
        <v>136</v>
      </c>
      <c r="AH53" s="833" t="s">
        <v>136</v>
      </c>
      <c r="AI53" s="833" t="s">
        <v>136</v>
      </c>
      <c r="AJ53" s="833" t="s">
        <v>136</v>
      </c>
      <c r="AK53" s="833" t="s">
        <v>136</v>
      </c>
      <c r="AL53" s="845" t="s">
        <v>136</v>
      </c>
      <c r="AM53" s="839" t="s">
        <v>136</v>
      </c>
      <c r="AN53" s="833" t="s">
        <v>136</v>
      </c>
      <c r="AO53" s="711" t="str">
        <f t="shared" si="7"/>
        <v>n/a</v>
      </c>
      <c r="AP53" s="712">
        <f t="shared" si="8"/>
        <v>21.367999658369484</v>
      </c>
      <c r="AQ53" s="855" t="str">
        <f t="shared" si="9"/>
        <v>n/a</v>
      </c>
      <c r="AR53" s="624">
        <f>INDEX(Historical!$C$7:$C$1259,MATCH(B53,Historical!$B$7:$B$1281,0))*IF(AH53="n/a",1.03,IF(AH53&lt;0,1.01,IF(AH53&gt;10,1.1,(1+AH53/100))))</f>
        <v>0.57680000000000009</v>
      </c>
      <c r="AS53" s="853">
        <f t="shared" si="10"/>
        <v>0.59410400000000008</v>
      </c>
      <c r="AT53" s="853">
        <f t="shared" si="16"/>
        <v>0.61192712000000005</v>
      </c>
      <c r="AU53" s="853">
        <f t="shared" si="16"/>
        <v>0.63028493360000004</v>
      </c>
      <c r="AV53" s="853">
        <f t="shared" si="16"/>
        <v>0.64919348160800006</v>
      </c>
      <c r="AW53" s="624">
        <f t="shared" si="12"/>
        <v>3.0623095352080005</v>
      </c>
      <c r="AX53" s="719">
        <f t="shared" si="13"/>
        <v>15.866888783461143</v>
      </c>
      <c r="AY53" s="900" t="s">
        <v>136</v>
      </c>
      <c r="AZ53" s="839" t="s">
        <v>136</v>
      </c>
      <c r="BA53" s="839" t="s">
        <v>136</v>
      </c>
      <c r="BB53" s="839" t="s">
        <v>136</v>
      </c>
      <c r="BC53" s="839" t="s">
        <v>136</v>
      </c>
      <c r="BD53" s="874" t="s">
        <v>4200</v>
      </c>
      <c r="BE53" s="597">
        <v>2012</v>
      </c>
      <c r="BF53" s="865">
        <f t="shared" si="14"/>
        <v>0</v>
      </c>
      <c r="BG53" s="849" t="s">
        <v>136</v>
      </c>
    </row>
    <row r="54" spans="1:59" ht="11.25" customHeight="1" x14ac:dyDescent="0.2">
      <c r="A54" s="848" t="s">
        <v>4659</v>
      </c>
      <c r="B54" s="842" t="s">
        <v>4649</v>
      </c>
      <c r="C54" s="898" t="s">
        <v>108</v>
      </c>
      <c r="D54" s="898" t="s">
        <v>118</v>
      </c>
      <c r="E54" s="705">
        <v>5</v>
      </c>
      <c r="F54" s="1139">
        <v>738</v>
      </c>
      <c r="G54" s="1139" t="s">
        <v>106</v>
      </c>
      <c r="H54" s="1139" t="s">
        <v>106</v>
      </c>
      <c r="I54" s="841">
        <v>42.54</v>
      </c>
      <c r="J54" s="624">
        <f t="shared" si="0"/>
        <v>3.5731076633756462</v>
      </c>
      <c r="K54" s="844">
        <v>0.38</v>
      </c>
      <c r="L54" s="854">
        <v>4</v>
      </c>
      <c r="M54" s="615">
        <f t="shared" si="1"/>
        <v>1.52</v>
      </c>
      <c r="N54" s="837" t="s">
        <v>294</v>
      </c>
      <c r="O54" s="706">
        <v>0.37</v>
      </c>
      <c r="P54" s="606">
        <v>44246</v>
      </c>
      <c r="Q54" s="606">
        <v>44266</v>
      </c>
      <c r="R54" s="615">
        <f t="shared" si="2"/>
        <v>2.7027027027027053</v>
      </c>
      <c r="S54" s="673">
        <f>IF(INDEX(Historical!$D$7:$D$1257,MATCH(B54,Historical!$B$7:$B$1281,0))=0,"n/a",(INDEX(Historical!$C$7:$C$1259,MATCH(B54,Historical!$B$7:$B$1281,0))/INDEX(Historical!$D$7:$D$1257,MATCH(B54,Historical!$B$7:$B$1281,0))-1)*100)</f>
        <v>5.7142857142857162</v>
      </c>
      <c r="T54" s="673">
        <f>IF(INDEX(Historical!$F$7:$F$1250,MATCH(B54,Historical!$B$7:$B$1281,0))=0,"n/a",((INDEX(Historical!$C$7:$C$1259,MATCH(B54,Historical!$B$7:$B$1281,0))/INDEX(Historical!$F$7:$F$1250,MATCH(B54,Historical!$B$7:$B$1281,0)))^(1/3)-1)*100)</f>
        <v>10.396764017603722</v>
      </c>
      <c r="U54" s="673">
        <f>IF(INDEX(Historical!$H$7:$H$1250,MATCH(B54,Historical!$B$7:$B$1281,0))=0,"n/a",((INDEX(Historical!$C$7:$C$1259,MATCH(B54,Historical!$B$7:$B$1281,0))/INDEX(Historical!$H$7:$H$1250,MATCH(B54,Historical!$B$7:$B$1281,0)))^(1/5)-1)*100)</f>
        <v>8.1564298323768547</v>
      </c>
      <c r="V54" s="673" t="str">
        <f>IF(INDEX(Historical!$O$7:$O$1250,MATCH(B54,Historical!$B$7:$B$1281,0))=0,"n/a",((INDEX(Historical!$C$7:$C$1259,MATCH(B54,Historical!$B$7:$B$1281,0))/INDEX(Historical!$O$7:$O$1250,MATCH(B54,Historical!$B$7:$B$1281,0)))^(1/10)-1)*100)</f>
        <v>n/a</v>
      </c>
      <c r="W54" s="674" t="str">
        <f t="shared" si="3"/>
        <v>n/a</v>
      </c>
      <c r="X54" s="675">
        <f t="shared" si="4"/>
        <v>1.1022202476184939</v>
      </c>
      <c r="Y54" s="646"/>
      <c r="Z54" s="624">
        <f t="shared" si="5"/>
        <v>60.079051383399218</v>
      </c>
      <c r="AA54" s="853">
        <f t="shared" si="6"/>
        <v>16.814229249011859</v>
      </c>
      <c r="AB54" s="854">
        <v>12</v>
      </c>
      <c r="AC54" s="833">
        <v>2.5299999999999998</v>
      </c>
      <c r="AD54" s="833">
        <v>3.41</v>
      </c>
      <c r="AE54" s="833">
        <v>1.0900000000000001</v>
      </c>
      <c r="AF54" s="833">
        <v>0.92</v>
      </c>
      <c r="AG54" s="833">
        <v>5.8999999999999995</v>
      </c>
      <c r="AH54" s="833">
        <v>-31</v>
      </c>
      <c r="AI54" s="833">
        <v>5.9799999999999995</v>
      </c>
      <c r="AJ54" s="833">
        <v>7.3999999999999995</v>
      </c>
      <c r="AK54" s="833">
        <v>5</v>
      </c>
      <c r="AL54" s="845">
        <v>11800</v>
      </c>
      <c r="AM54" s="839">
        <v>0.2</v>
      </c>
      <c r="AN54" s="833">
        <v>0.22</v>
      </c>
      <c r="AO54" s="711">
        <f t="shared" si="7"/>
        <v>-5.0846917532593583</v>
      </c>
      <c r="AP54" s="712">
        <f t="shared" si="8"/>
        <v>11.729537495752501</v>
      </c>
      <c r="AQ54" s="855">
        <f t="shared" si="9"/>
        <v>-17.083466575407801</v>
      </c>
      <c r="AR54" s="624">
        <f>INDEX(Historical!$C$7:$C$1259,MATCH(B54,Historical!$B$7:$B$1281,0))*IF(AH54="n/a",1.03,IF(AH54&lt;0,1.01,IF(AH54&gt;10,1.1,(1+AH54/100))))</f>
        <v>1.4947999999999999</v>
      </c>
      <c r="AS54" s="853">
        <f t="shared" si="10"/>
        <v>1.58418904</v>
      </c>
      <c r="AT54" s="853">
        <f t="shared" si="16"/>
        <v>1.6633984920000002</v>
      </c>
      <c r="AU54" s="853">
        <f t="shared" si="16"/>
        <v>1.7465684166000004</v>
      </c>
      <c r="AV54" s="853">
        <f t="shared" si="16"/>
        <v>1.8338968374300004</v>
      </c>
      <c r="AW54" s="624">
        <f t="shared" si="12"/>
        <v>8.3228527860300012</v>
      </c>
      <c r="AX54" s="719">
        <f t="shared" si="13"/>
        <v>19.56476912559944</v>
      </c>
      <c r="AY54" s="900">
        <v>0.86</v>
      </c>
      <c r="AZ54" s="839">
        <v>71.88</v>
      </c>
      <c r="BA54" s="839">
        <v>-6.38</v>
      </c>
      <c r="BB54" s="839">
        <v>6.93</v>
      </c>
      <c r="BC54" s="839">
        <v>26.36</v>
      </c>
      <c r="BE54" s="597">
        <v>2017</v>
      </c>
      <c r="BF54" s="865">
        <f t="shared" si="14"/>
        <v>0</v>
      </c>
      <c r="BG54" s="849">
        <v>1.0999999999999999</v>
      </c>
    </row>
    <row r="55" spans="1:59" ht="11.25" customHeight="1" x14ac:dyDescent="0.2">
      <c r="A55" s="838" t="s">
        <v>1069</v>
      </c>
      <c r="B55" s="842" t="s">
        <v>1070</v>
      </c>
      <c r="C55" s="898" t="s">
        <v>108</v>
      </c>
      <c r="D55" s="898" t="s">
        <v>118</v>
      </c>
      <c r="E55" s="705">
        <v>9</v>
      </c>
      <c r="F55" s="1139">
        <v>490</v>
      </c>
      <c r="G55" s="1139" t="s">
        <v>106</v>
      </c>
      <c r="H55" s="1139" t="s">
        <v>106</v>
      </c>
      <c r="I55" s="841">
        <v>24.06</v>
      </c>
      <c r="J55" s="624">
        <f t="shared" si="0"/>
        <v>1.99501246882793</v>
      </c>
      <c r="K55" s="844">
        <v>0.12</v>
      </c>
      <c r="L55" s="854">
        <v>4</v>
      </c>
      <c r="M55" s="615">
        <f t="shared" si="1"/>
        <v>0.48</v>
      </c>
      <c r="N55" s="837" t="s">
        <v>593</v>
      </c>
      <c r="O55" s="706">
        <v>0.11</v>
      </c>
      <c r="P55" s="606">
        <v>43991</v>
      </c>
      <c r="Q55" s="606">
        <v>44006</v>
      </c>
      <c r="R55" s="615">
        <f t="shared" si="2"/>
        <v>9.0909090909090864</v>
      </c>
      <c r="S55" s="673">
        <f>IF(INDEX(Historical!$D$7:$D$1257,MATCH(B55,Historical!$B$7:$B$1281,0))=0,"n/a",(INDEX(Historical!$C$7:$C$1259,MATCH(B55,Historical!$B$7:$B$1281,0))/INDEX(Historical!$D$7:$D$1257,MATCH(B55,Historical!$B$7:$B$1281,0))-1)*100)</f>
        <v>9.302325581395344</v>
      </c>
      <c r="T55" s="673">
        <f>IF(INDEX(Historical!$F$7:$F$1250,MATCH(B55,Historical!$B$7:$B$1281,0))=0,"n/a",((INDEX(Historical!$C$7:$C$1259,MATCH(B55,Historical!$B$7:$B$1281,0))/INDEX(Historical!$F$7:$F$1250,MATCH(B55,Historical!$B$7:$B$1281,0)))^(1/3)-1)*100)</f>
        <v>10.325677865290107</v>
      </c>
      <c r="U55" s="673">
        <f>IF(INDEX(Historical!$H$7:$H$1250,MATCH(B55,Historical!$B$7:$B$1281,0))=0,"n/a",((INDEX(Historical!$C$7:$C$1259,MATCH(B55,Historical!$B$7:$B$1281,0))/INDEX(Historical!$H$7:$H$1250,MATCH(B55,Historical!$B$7:$B$1281,0)))^(1/5)-1)*100)</f>
        <v>11.724088138874865</v>
      </c>
      <c r="V55" s="673" t="str">
        <f>IF(INDEX(Historical!$O$7:$O$1250,MATCH(B55,Historical!$B$7:$B$1281,0))=0,"n/a",((INDEX(Historical!$C$7:$C$1259,MATCH(B55,Historical!$B$7:$B$1281,0))/INDEX(Historical!$O$7:$O$1250,MATCH(B55,Historical!$B$7:$B$1281,0)))^(1/10)-1)*100)</f>
        <v>n/a</v>
      </c>
      <c r="W55" s="674" t="str">
        <f t="shared" si="3"/>
        <v>n/a</v>
      </c>
      <c r="X55" s="675">
        <f t="shared" si="4"/>
        <v>0.190326106150566</v>
      </c>
      <c r="Y55" s="637"/>
      <c r="Z55" s="624">
        <f t="shared" si="5"/>
        <v>22.535211267605636</v>
      </c>
      <c r="AA55" s="853">
        <f t="shared" si="6"/>
        <v>11.295774647887324</v>
      </c>
      <c r="AB55" s="854">
        <v>12</v>
      </c>
      <c r="AC55" s="833">
        <v>2.13</v>
      </c>
      <c r="AD55" s="833">
        <v>1.1399999999999999</v>
      </c>
      <c r="AE55" s="833">
        <v>0.85</v>
      </c>
      <c r="AF55" s="833">
        <v>0.67</v>
      </c>
      <c r="AG55" s="833">
        <v>8.3000000000000007</v>
      </c>
      <c r="AH55" s="833">
        <v>236.79999999999998</v>
      </c>
      <c r="AI55" s="833">
        <v>5.6000000000000005</v>
      </c>
      <c r="AJ55" s="833">
        <v>61.6</v>
      </c>
      <c r="AK55" s="833">
        <v>10</v>
      </c>
      <c r="AL55" s="845">
        <v>3280</v>
      </c>
      <c r="AM55" s="839">
        <v>0.70000000000000007</v>
      </c>
      <c r="AN55" s="833">
        <v>0.74</v>
      </c>
      <c r="AO55" s="711">
        <f t="shared" si="7"/>
        <v>2.4233259598154717</v>
      </c>
      <c r="AP55" s="712">
        <f t="shared" si="8"/>
        <v>13.719100607702796</v>
      </c>
      <c r="AQ55" s="855">
        <f t="shared" si="9"/>
        <v>-42.00318394147444</v>
      </c>
      <c r="AR55" s="624">
        <f>INDEX(Historical!$C$7:$C$1259,MATCH(B55,Historical!$B$7:$B$1281,0))*IF(AH55="n/a",1.03,IF(AH55&lt;0,1.01,IF(AH55&gt;10,1.1,(1+AH55/100))))</f>
        <v>0.51700000000000002</v>
      </c>
      <c r="AS55" s="853">
        <f t="shared" si="10"/>
        <v>0.54595199999999999</v>
      </c>
      <c r="AT55" s="853">
        <f t="shared" si="16"/>
        <v>0.60054720000000006</v>
      </c>
      <c r="AU55" s="853">
        <f t="shared" si="16"/>
        <v>0.66060192000000006</v>
      </c>
      <c r="AV55" s="853">
        <f t="shared" si="16"/>
        <v>0.72666211200000008</v>
      </c>
      <c r="AW55" s="624">
        <f t="shared" si="12"/>
        <v>3.0507632320000004</v>
      </c>
      <c r="AX55" s="719">
        <f t="shared" si="13"/>
        <v>12.679813931837078</v>
      </c>
      <c r="AY55" s="900">
        <v>1.43</v>
      </c>
      <c r="AZ55" s="839">
        <v>173.72</v>
      </c>
      <c r="BA55" s="839">
        <v>-6.64</v>
      </c>
      <c r="BB55" s="839">
        <v>4.99</v>
      </c>
      <c r="BC55" s="839">
        <v>30.23</v>
      </c>
      <c r="BE55" s="597">
        <v>2012</v>
      </c>
      <c r="BF55" s="865">
        <f t="shared" si="14"/>
        <v>0</v>
      </c>
      <c r="BG55" s="849">
        <v>1.0999999999999999</v>
      </c>
    </row>
    <row r="56" spans="1:59" ht="11.25" customHeight="1" x14ac:dyDescent="0.2">
      <c r="A56" s="838" t="s">
        <v>1101</v>
      </c>
      <c r="B56" s="842" t="s">
        <v>1102</v>
      </c>
      <c r="C56" s="898" t="s">
        <v>4254</v>
      </c>
      <c r="D56" s="898" t="s">
        <v>4255</v>
      </c>
      <c r="E56" s="705">
        <v>8</v>
      </c>
      <c r="F56" s="1139">
        <v>572</v>
      </c>
      <c r="G56" s="1139" t="s">
        <v>106</v>
      </c>
      <c r="H56" s="1139" t="s">
        <v>106</v>
      </c>
      <c r="I56" s="841">
        <v>65.63</v>
      </c>
      <c r="J56" s="624">
        <f t="shared" si="0"/>
        <v>3.1083346030778611</v>
      </c>
      <c r="K56" s="844">
        <v>0.51</v>
      </c>
      <c r="L56" s="854">
        <v>4</v>
      </c>
      <c r="M56" s="615">
        <f t="shared" si="1"/>
        <v>2.04</v>
      </c>
      <c r="N56" s="837" t="s">
        <v>239</v>
      </c>
      <c r="O56" s="706">
        <v>0.5</v>
      </c>
      <c r="P56" s="606">
        <v>44098</v>
      </c>
      <c r="Q56" s="606">
        <v>44113</v>
      </c>
      <c r="R56" s="615">
        <f t="shared" si="2"/>
        <v>2.0000000000000018</v>
      </c>
      <c r="S56" s="673">
        <f>IF(INDEX(Historical!$D$7:$D$1257,MATCH(B56,Historical!$B$7:$B$1281,0))=0,"n/a",(INDEX(Historical!$C$7:$C$1259,MATCH(B56,Historical!$B$7:$B$1281,0))/INDEX(Historical!$D$7:$D$1257,MATCH(B56,Historical!$B$7:$B$1281,0))-1)*100)</f>
        <v>4.6875</v>
      </c>
      <c r="T56" s="673">
        <f>IF(INDEX(Historical!$F$7:$F$1250,MATCH(B56,Historical!$B$7:$B$1281,0))=0,"n/a",((INDEX(Historical!$C$7:$C$1259,MATCH(B56,Historical!$B$7:$B$1281,0))/INDEX(Historical!$F$7:$F$1250,MATCH(B56,Historical!$B$7:$B$1281,0)))^(1/3)-1)*100)</f>
        <v>7.0164983468230524</v>
      </c>
      <c r="U56" s="673">
        <f>IF(INDEX(Historical!$H$7:$H$1250,MATCH(B56,Historical!$B$7:$B$1281,0))=0,"n/a",((INDEX(Historical!$C$7:$C$1259,MATCH(B56,Historical!$B$7:$B$1281,0))/INDEX(Historical!$H$7:$H$1250,MATCH(B56,Historical!$B$7:$B$1281,0)))^(1/5)-1)*100)</f>
        <v>11.71791314916495</v>
      </c>
      <c r="V56" s="673" t="str">
        <f>IF(INDEX(Historical!$O$7:$O$1250,MATCH(B56,Historical!$B$7:$B$1281,0))=0,"n/a",((INDEX(Historical!$C$7:$C$1259,MATCH(B56,Historical!$B$7:$B$1281,0))/INDEX(Historical!$O$7:$O$1250,MATCH(B56,Historical!$B$7:$B$1281,0)))^(1/10)-1)*100)</f>
        <v>n/a</v>
      </c>
      <c r="W56" s="674" t="str">
        <f t="shared" si="3"/>
        <v>n/a</v>
      </c>
      <c r="X56" s="675">
        <f t="shared" si="4"/>
        <v>0.44386034655927836</v>
      </c>
      <c r="Y56" s="634"/>
      <c r="Z56" s="624">
        <f t="shared" si="5"/>
        <v>566.66666666666674</v>
      </c>
      <c r="AA56" s="853">
        <f t="shared" si="6"/>
        <v>182.30555555555554</v>
      </c>
      <c r="AB56" s="854">
        <v>12</v>
      </c>
      <c r="AC56" s="833">
        <v>0.36</v>
      </c>
      <c r="AD56" s="833" t="s">
        <v>136</v>
      </c>
      <c r="AE56" s="833">
        <v>7.84</v>
      </c>
      <c r="AF56" s="833">
        <v>3.01</v>
      </c>
      <c r="AG56" s="833">
        <v>0.8</v>
      </c>
      <c r="AH56" s="834">
        <v>-51.4</v>
      </c>
      <c r="AI56" s="834">
        <v>104.71999999999998</v>
      </c>
      <c r="AJ56" s="833">
        <v>26.400000000000002</v>
      </c>
      <c r="AK56" s="833" t="s">
        <v>136</v>
      </c>
      <c r="AL56" s="845">
        <v>8100</v>
      </c>
      <c r="AM56" s="839">
        <v>0.1</v>
      </c>
      <c r="AN56" s="833">
        <v>0</v>
      </c>
      <c r="AO56" s="711">
        <f t="shared" si="7"/>
        <v>-167.47930780331274</v>
      </c>
      <c r="AP56" s="712">
        <f t="shared" si="8"/>
        <v>14.826247752242811</v>
      </c>
      <c r="AQ56" s="855">
        <f t="shared" si="9"/>
        <v>393.84645486998721</v>
      </c>
      <c r="AR56" s="624">
        <f>INDEX(Historical!$C$7:$C$1259,MATCH(B56,Historical!$B$7:$B$1281,0))*IF(AH56="n/a",1.03,IF(AH56&lt;0,1.01,IF(AH56&gt;10,1.1,(1+AH56/100))))</f>
        <v>2.0301</v>
      </c>
      <c r="AS56" s="853">
        <f t="shared" si="10"/>
        <v>2.2331100000000004</v>
      </c>
      <c r="AT56" s="853">
        <f t="shared" si="16"/>
        <v>2.3001033000000004</v>
      </c>
      <c r="AU56" s="853">
        <f t="shared" si="16"/>
        <v>2.3691063990000005</v>
      </c>
      <c r="AV56" s="853">
        <f t="shared" si="16"/>
        <v>2.4401795909700006</v>
      </c>
      <c r="AW56" s="624">
        <f t="shared" si="12"/>
        <v>11.372599289970001</v>
      </c>
      <c r="AX56" s="719">
        <f t="shared" si="13"/>
        <v>17.328354852917876</v>
      </c>
      <c r="AY56" s="900">
        <v>0.46</v>
      </c>
      <c r="AZ56" s="839">
        <v>50.11</v>
      </c>
      <c r="BA56" s="839">
        <v>-24.36</v>
      </c>
      <c r="BB56" s="839">
        <v>-8.0399999999999991</v>
      </c>
      <c r="BC56" s="839">
        <v>-11.74</v>
      </c>
      <c r="BE56" s="597">
        <v>2013</v>
      </c>
      <c r="BF56" s="865">
        <f t="shared" si="14"/>
        <v>0</v>
      </c>
      <c r="BG56" s="849">
        <v>0.3</v>
      </c>
    </row>
    <row r="57" spans="1:59" ht="11.25" customHeight="1" x14ac:dyDescent="0.2">
      <c r="A57" s="831" t="s">
        <v>1042</v>
      </c>
      <c r="B57" s="842" t="s">
        <v>1043</v>
      </c>
      <c r="C57" s="898" t="s">
        <v>108</v>
      </c>
      <c r="D57" s="898" t="s">
        <v>4273</v>
      </c>
      <c r="E57" s="705">
        <v>8</v>
      </c>
      <c r="F57" s="1139">
        <v>544</v>
      </c>
      <c r="G57" s="1139" t="s">
        <v>106</v>
      </c>
      <c r="H57" s="1139" t="s">
        <v>106</v>
      </c>
      <c r="I57" s="841">
        <v>22.63</v>
      </c>
      <c r="J57" s="624">
        <f t="shared" si="0"/>
        <v>4.065399911621741</v>
      </c>
      <c r="K57" s="844">
        <v>0.23</v>
      </c>
      <c r="L57" s="854">
        <v>4</v>
      </c>
      <c r="M57" s="615">
        <f t="shared" si="1"/>
        <v>0.92</v>
      </c>
      <c r="N57" s="837" t="s">
        <v>148</v>
      </c>
      <c r="O57" s="706">
        <v>0.21</v>
      </c>
      <c r="P57" s="904">
        <v>43615</v>
      </c>
      <c r="Q57" s="904">
        <v>43633</v>
      </c>
      <c r="R57" s="615">
        <f t="shared" si="2"/>
        <v>9.5238095238095326</v>
      </c>
      <c r="S57" s="673">
        <f>IF(INDEX(Historical!$D$7:$D$1257,MATCH(B57,Historical!$B$7:$B$1281,0))=0,"n/a",(INDEX(Historical!$C$7:$C$1259,MATCH(B57,Historical!$B$7:$B$1281,0))/INDEX(Historical!$D$7:$D$1257,MATCH(B57,Historical!$B$7:$B$1281,0))-1)*100)</f>
        <v>2.2222222222222143</v>
      </c>
      <c r="T57" s="673">
        <f>IF(INDEX(Historical!$F$7:$F$1250,MATCH(B57,Historical!$B$7:$B$1281,0))=0,"n/a",((INDEX(Historical!$C$7:$C$1259,MATCH(B57,Historical!$B$7:$B$1281,0))/INDEX(Historical!$F$7:$F$1250,MATCH(B57,Historical!$B$7:$B$1281,0)))^(1/3)-1)*100)</f>
        <v>9.5376104072121279</v>
      </c>
      <c r="U57" s="673">
        <f>IF(INDEX(Historical!$H$7:$H$1250,MATCH(B57,Historical!$B$7:$B$1281,0))=0,"n/a",((INDEX(Historical!$C$7:$C$1259,MATCH(B57,Historical!$B$7:$B$1281,0))/INDEX(Historical!$H$7:$H$1250,MATCH(B57,Historical!$B$7:$B$1281,0)))^(1/5)-1)*100)</f>
        <v>12.970113373747605</v>
      </c>
      <c r="V57" s="673" t="str">
        <f>IF(INDEX(Historical!$O$7:$O$1250,MATCH(B57,Historical!$B$7:$B$1281,0))=0,"n/a",((INDEX(Historical!$C$7:$C$1259,MATCH(B57,Historical!$B$7:$B$1281,0))/INDEX(Historical!$O$7:$O$1250,MATCH(B57,Historical!$B$7:$B$1281,0)))^(1/10)-1)*100)</f>
        <v>n/a</v>
      </c>
      <c r="W57" s="674" t="str">
        <f t="shared" si="3"/>
        <v>n/a</v>
      </c>
      <c r="X57" s="675">
        <f t="shared" si="4"/>
        <v>0.93986328795272489</v>
      </c>
      <c r="Y57" s="646" t="s">
        <v>4575</v>
      </c>
      <c r="Z57" s="624">
        <f t="shared" si="5"/>
        <v>69.696969696969703</v>
      </c>
      <c r="AA57" s="853">
        <f t="shared" si="6"/>
        <v>17.143939393939391</v>
      </c>
      <c r="AB57" s="854">
        <v>12</v>
      </c>
      <c r="AC57" s="833">
        <v>1.32</v>
      </c>
      <c r="AD57" s="833">
        <v>2.1800000000000002</v>
      </c>
      <c r="AE57" s="833">
        <v>2.97</v>
      </c>
      <c r="AF57" s="833">
        <v>1.19</v>
      </c>
      <c r="AG57" s="833">
        <v>8.6999999999999993</v>
      </c>
      <c r="AH57" s="833">
        <v>3.6999999999999997</v>
      </c>
      <c r="AI57" s="833">
        <v>-2.42</v>
      </c>
      <c r="AJ57" s="833">
        <v>13.8</v>
      </c>
      <c r="AK57" s="833">
        <v>8</v>
      </c>
      <c r="AL57" s="845">
        <v>631.07000000000005</v>
      </c>
      <c r="AM57" s="839">
        <v>0.2</v>
      </c>
      <c r="AN57" s="833">
        <v>0.19</v>
      </c>
      <c r="AO57" s="711">
        <f t="shared" si="7"/>
        <v>-0.10842610857004331</v>
      </c>
      <c r="AP57" s="712">
        <f t="shared" si="8"/>
        <v>17.035513285369348</v>
      </c>
      <c r="AQ57" s="855">
        <f t="shared" si="9"/>
        <v>-4.7779486818360191</v>
      </c>
      <c r="AR57" s="624">
        <f>INDEX(Historical!$C$7:$C$1259,MATCH(B57,Historical!$B$7:$B$1281,0))*IF(AH57="n/a",1.03,IF(AH57&lt;0,1.01,IF(AH57&gt;10,1.1,(1+AH57/100))))</f>
        <v>0.95404</v>
      </c>
      <c r="AS57" s="853">
        <f t="shared" si="10"/>
        <v>0.9635804</v>
      </c>
      <c r="AT57" s="853">
        <f t="shared" si="16"/>
        <v>1.0406668320000001</v>
      </c>
      <c r="AU57" s="853">
        <f t="shared" si="16"/>
        <v>1.1239201785600001</v>
      </c>
      <c r="AV57" s="853">
        <f t="shared" si="16"/>
        <v>1.2138337928448002</v>
      </c>
      <c r="AW57" s="624">
        <f t="shared" si="12"/>
        <v>5.2960412034048012</v>
      </c>
      <c r="AX57" s="719">
        <f t="shared" si="13"/>
        <v>23.402745043768455</v>
      </c>
      <c r="AY57" s="900">
        <v>1.3</v>
      </c>
      <c r="AZ57" s="839">
        <v>82.5</v>
      </c>
      <c r="BA57" s="839">
        <v>-15.049999999999999</v>
      </c>
      <c r="BB57" s="839">
        <v>10.66</v>
      </c>
      <c r="BC57" s="839">
        <v>34.89</v>
      </c>
      <c r="BE57" s="597">
        <v>2013</v>
      </c>
      <c r="BF57" s="865">
        <f t="shared" si="14"/>
        <v>0</v>
      </c>
      <c r="BG57" s="849">
        <v>0.70000000000000007</v>
      </c>
    </row>
    <row r="58" spans="1:59" ht="11.25" customHeight="1" x14ac:dyDescent="0.2">
      <c r="A58" s="848" t="s">
        <v>4657</v>
      </c>
      <c r="B58" s="842" t="s">
        <v>4647</v>
      </c>
      <c r="C58" s="898" t="s">
        <v>178</v>
      </c>
      <c r="D58" s="898" t="s">
        <v>4271</v>
      </c>
      <c r="E58" s="705">
        <v>5</v>
      </c>
      <c r="F58" s="1139">
        <v>735</v>
      </c>
      <c r="G58" s="1139" t="s">
        <v>106</v>
      </c>
      <c r="H58" s="1139" t="s">
        <v>106</v>
      </c>
      <c r="I58" s="841">
        <v>39.75</v>
      </c>
      <c r="J58" s="624">
        <f t="shared" si="0"/>
        <v>6.5911949685534594</v>
      </c>
      <c r="K58" s="844">
        <v>0.65500000000000003</v>
      </c>
      <c r="L58" s="854">
        <v>4</v>
      </c>
      <c r="M58" s="615">
        <f t="shared" si="1"/>
        <v>2.62</v>
      </c>
      <c r="N58" s="837" t="s">
        <v>107</v>
      </c>
      <c r="O58" s="706">
        <v>0.65</v>
      </c>
      <c r="P58" s="606">
        <v>44232</v>
      </c>
      <c r="Q58" s="606">
        <v>44239</v>
      </c>
      <c r="R58" s="615">
        <f t="shared" si="2"/>
        <v>0.76923076923076983</v>
      </c>
      <c r="S58" s="673">
        <f>IF(INDEX(Historical!$D$7:$D$1257,MATCH(B58,Historical!$B$7:$B$1281,0))=0,"n/a",(INDEX(Historical!$C$7:$C$1259,MATCH(B58,Historical!$B$7:$B$1281,0))/INDEX(Historical!$D$7:$D$1257,MATCH(B58,Historical!$B$7:$B$1281,0))-1)*100)</f>
        <v>5.9917355371900793</v>
      </c>
      <c r="T58" s="673">
        <f>IF(INDEX(Historical!$F$7:$F$1250,MATCH(B58,Historical!$B$7:$B$1281,0))=0,"n/a",((INDEX(Historical!$C$7:$C$1259,MATCH(B58,Historical!$B$7:$B$1281,0))/INDEX(Historical!$F$7:$F$1250,MATCH(B58,Historical!$B$7:$B$1281,0)))^(1/3)-1)*100)</f>
        <v>14.360070659511926</v>
      </c>
      <c r="U58" s="673">
        <f>IF(INDEX(Historical!$H$7:$H$1250,MATCH(B58,Historical!$B$7:$B$1281,0))=0,"n/a",((INDEX(Historical!$C$7:$C$1259,MATCH(B58,Historical!$B$7:$B$1281,0))/INDEX(Historical!$H$7:$H$1250,MATCH(B58,Historical!$B$7:$B$1281,0)))^(1/5)-1)*100)</f>
        <v>8.5744628894155017</v>
      </c>
      <c r="V58" s="673">
        <f>IF(INDEX(Historical!$O$7:$O$1250,MATCH(B58,Historical!$B$7:$B$1281,0))=0,"n/a",((INDEX(Historical!$C$7:$C$1259,MATCH(B58,Historical!$B$7:$B$1281,0))/INDEX(Historical!$O$7:$O$1250,MATCH(B58,Historical!$B$7:$B$1281,0)))^(1/10)-1)*100)</f>
        <v>4.1990704802185475</v>
      </c>
      <c r="W58" s="674">
        <f t="shared" si="3"/>
        <v>2.0419907048021804</v>
      </c>
      <c r="X58" s="675">
        <f t="shared" si="4"/>
        <v>0.27482252850690714</v>
      </c>
      <c r="Y58" s="646"/>
      <c r="Z58" s="624">
        <f t="shared" si="5"/>
        <v>113.91304347826087</v>
      </c>
      <c r="AA58" s="853">
        <f t="shared" si="6"/>
        <v>17.282608695652176</v>
      </c>
      <c r="AB58" s="854">
        <v>12</v>
      </c>
      <c r="AC58" s="833">
        <v>2.2999999999999998</v>
      </c>
      <c r="AD58" s="833" t="s">
        <v>136</v>
      </c>
      <c r="AE58" s="833">
        <v>3.14</v>
      </c>
      <c r="AF58" s="833">
        <v>30.79</v>
      </c>
      <c r="AG58" s="833">
        <v>133.20000000000002</v>
      </c>
      <c r="AH58" s="833">
        <v>-10.199999999999999</v>
      </c>
      <c r="AI58" s="833">
        <v>18.05</v>
      </c>
      <c r="AJ58" s="833">
        <v>31.2</v>
      </c>
      <c r="AK58" s="833">
        <v>-4.7</v>
      </c>
      <c r="AL58" s="845">
        <v>19080</v>
      </c>
      <c r="AM58" s="839">
        <v>49.57</v>
      </c>
      <c r="AN58" s="833">
        <v>0</v>
      </c>
      <c r="AO58" s="711">
        <f t="shared" si="7"/>
        <v>-2.1169508376832145</v>
      </c>
      <c r="AP58" s="712">
        <f t="shared" si="8"/>
        <v>15.165657857968961</v>
      </c>
      <c r="AQ58" s="855">
        <f t="shared" si="9"/>
        <v>386.31563675325583</v>
      </c>
      <c r="AR58" s="624">
        <f>INDEX(Historical!$C$7:$C$1259,MATCH(B58,Historical!$B$7:$B$1281,0))*IF(AH58="n/a",1.03,IF(AH58&lt;0,1.01,IF(AH58&gt;10,1.1,(1+AH58/100))))</f>
        <v>2.5906500000000001</v>
      </c>
      <c r="AS58" s="853">
        <f t="shared" si="10"/>
        <v>2.8497150000000002</v>
      </c>
      <c r="AT58" s="853">
        <f t="shared" si="16"/>
        <v>2.8782121500000004</v>
      </c>
      <c r="AU58" s="853">
        <f t="shared" si="16"/>
        <v>2.9069942715000003</v>
      </c>
      <c r="AV58" s="853">
        <f t="shared" si="16"/>
        <v>2.9360642142150004</v>
      </c>
      <c r="AW58" s="624">
        <f t="shared" si="12"/>
        <v>14.161635635715001</v>
      </c>
      <c r="AX58" s="719">
        <f t="shared" si="13"/>
        <v>35.626756316264149</v>
      </c>
      <c r="AY58" s="900">
        <v>1.07</v>
      </c>
      <c r="AZ58" s="839">
        <v>123.94000000000001</v>
      </c>
      <c r="BA58" s="839">
        <v>-4.7699999999999996</v>
      </c>
      <c r="BB58" s="839">
        <v>5.53</v>
      </c>
      <c r="BC58" s="839">
        <v>9.58</v>
      </c>
      <c r="BE58" s="597">
        <v>2017</v>
      </c>
      <c r="BF58" s="865">
        <f t="shared" si="14"/>
        <v>0</v>
      </c>
      <c r="BG58" s="849">
        <v>5.8000000000000007</v>
      </c>
    </row>
    <row r="59" spans="1:59" s="744" customFormat="1" ht="11.25" customHeight="1" x14ac:dyDescent="0.2">
      <c r="A59" s="895" t="s">
        <v>4556</v>
      </c>
      <c r="B59" s="751" t="s">
        <v>4554</v>
      </c>
      <c r="C59" s="898" t="s">
        <v>112</v>
      </c>
      <c r="D59" s="898" t="s">
        <v>4296</v>
      </c>
      <c r="E59" s="727">
        <v>5</v>
      </c>
      <c r="F59" s="1139">
        <v>723</v>
      </c>
      <c r="G59" s="1138" t="s">
        <v>106</v>
      </c>
      <c r="H59" s="1138" t="s">
        <v>106</v>
      </c>
      <c r="I59" s="728">
        <v>55.17</v>
      </c>
      <c r="J59" s="729">
        <f t="shared" si="0"/>
        <v>1.8850824723581656</v>
      </c>
      <c r="K59" s="730">
        <v>0.26</v>
      </c>
      <c r="L59" s="731">
        <v>4</v>
      </c>
      <c r="M59" s="732">
        <f t="shared" si="1"/>
        <v>1.04</v>
      </c>
      <c r="N59" s="733" t="s">
        <v>148</v>
      </c>
      <c r="O59" s="734">
        <v>0.23</v>
      </c>
      <c r="P59" s="1130">
        <v>44158</v>
      </c>
      <c r="Q59" s="1130">
        <v>44176</v>
      </c>
      <c r="R59" s="732">
        <f t="shared" si="2"/>
        <v>13.043478260869565</v>
      </c>
      <c r="S59" s="673">
        <f>IF(INDEX(Historical!$D$7:$D$1257,MATCH(B59,Historical!$B$7:$B$1281,0))=0,"n/a",(INDEX(Historical!$C$7:$C$1259,MATCH(B59,Historical!$B$7:$B$1281,0))/INDEX(Historical!$D$7:$D$1257,MATCH(B59,Historical!$B$7:$B$1281,0))-1)*100)</f>
        <v>14.457831325301207</v>
      </c>
      <c r="T59" s="673">
        <f>IF(INDEX(Historical!$F$7:$F$1250,MATCH(B59,Historical!$B$7:$B$1281,0))=0,"n/a",((INDEX(Historical!$C$7:$C$1259,MATCH(B59,Historical!$B$7:$B$1281,0))/INDEX(Historical!$F$7:$F$1250,MATCH(B59,Historical!$B$7:$B$1281,0)))^(1/3)-1)*100)</f>
        <v>17.20798449190033</v>
      </c>
      <c r="U59" s="673" t="str">
        <f>IF(INDEX(Historical!$H$7:$H$1250,MATCH(B59,Historical!$B$7:$B$1281,0))=0,"n/a",((INDEX(Historical!$C$7:$C$1259,MATCH(B59,Historical!$B$7:$B$1281,0))/INDEX(Historical!$H$7:$H$1250,MATCH(B59,Historical!$B$7:$B$1281,0)))^(1/5)-1)*100)</f>
        <v>n/a</v>
      </c>
      <c r="V59" s="673" t="str">
        <f>IF(INDEX(Historical!$O$7:$O$1250,MATCH(B59,Historical!$B$7:$B$1281,0))=0,"n/a",((INDEX(Historical!$C$7:$C$1259,MATCH(B59,Historical!$B$7:$B$1281,0))/INDEX(Historical!$O$7:$O$1250,MATCH(B59,Historical!$B$7:$B$1281,0)))^(1/10)-1)*100)</f>
        <v>n/a</v>
      </c>
      <c r="W59" s="674" t="str">
        <f t="shared" si="3"/>
        <v>n/a</v>
      </c>
      <c r="X59" s="675" t="str">
        <f t="shared" si="4"/>
        <v>n/a</v>
      </c>
      <c r="Y59" s="745"/>
      <c r="Z59" s="729">
        <f t="shared" si="5"/>
        <v>36.74911660777385</v>
      </c>
      <c r="AA59" s="736">
        <f t="shared" si="6"/>
        <v>19.49469964664311</v>
      </c>
      <c r="AB59" s="731">
        <v>12</v>
      </c>
      <c r="AC59" s="737">
        <v>2.83</v>
      </c>
      <c r="AD59" s="737">
        <v>1.97</v>
      </c>
      <c r="AE59" s="737">
        <v>0.88</v>
      </c>
      <c r="AF59" s="737">
        <v>2.12</v>
      </c>
      <c r="AG59" s="737">
        <v>12.1</v>
      </c>
      <c r="AH59" s="737">
        <v>-4.3</v>
      </c>
      <c r="AI59" s="737">
        <v>3.32</v>
      </c>
      <c r="AJ59" s="737">
        <v>13</v>
      </c>
      <c r="AK59" s="737">
        <v>10</v>
      </c>
      <c r="AL59" s="738">
        <v>430.54</v>
      </c>
      <c r="AM59" s="739">
        <v>2.2999999999999998</v>
      </c>
      <c r="AN59" s="737">
        <v>0.19</v>
      </c>
      <c r="AO59" s="740" t="str">
        <f t="shared" si="7"/>
        <v>n/a</v>
      </c>
      <c r="AP59" s="741" t="str">
        <f t="shared" si="8"/>
        <v>n/a</v>
      </c>
      <c r="AQ59" s="742">
        <f t="shared" si="9"/>
        <v>35.529846242865773</v>
      </c>
      <c r="AR59" s="624">
        <f>INDEX(Historical!$C$7:$C$1259,MATCH(B59,Historical!$B$7:$B$1281,0))*IF(AH59="n/a",1.03,IF(AH59&lt;0,1.01,IF(AH59&gt;10,1.1,(1+AH59/100))))</f>
        <v>0.95949999999999991</v>
      </c>
      <c r="AS59" s="736">
        <f t="shared" si="10"/>
        <v>0.99135539999999978</v>
      </c>
      <c r="AT59" s="736">
        <f t="shared" si="16"/>
        <v>1.0904909399999998</v>
      </c>
      <c r="AU59" s="736">
        <f t="shared" si="16"/>
        <v>1.199540034</v>
      </c>
      <c r="AV59" s="736">
        <f t="shared" si="16"/>
        <v>1.3194940374000002</v>
      </c>
      <c r="AW59" s="729">
        <f t="shared" si="12"/>
        <v>5.5603804113999997</v>
      </c>
      <c r="AX59" s="743">
        <f t="shared" si="13"/>
        <v>10.078630435744063</v>
      </c>
      <c r="AY59" s="901">
        <v>1.43</v>
      </c>
      <c r="AZ59" s="739">
        <v>151.22999999999999</v>
      </c>
      <c r="BA59" s="739">
        <v>-10.130000000000001</v>
      </c>
      <c r="BB59" s="739">
        <v>0.38</v>
      </c>
      <c r="BC59" s="739">
        <v>22.82</v>
      </c>
      <c r="BD59" s="875"/>
      <c r="BE59" s="597">
        <v>2016</v>
      </c>
      <c r="BF59" s="865">
        <f t="shared" si="14"/>
        <v>0</v>
      </c>
      <c r="BG59" s="793">
        <v>4.3999999999999995</v>
      </c>
    </row>
    <row r="60" spans="1:59" ht="11.25" customHeight="1" x14ac:dyDescent="0.2">
      <c r="A60" s="838" t="s">
        <v>1095</v>
      </c>
      <c r="B60" s="842" t="s">
        <v>1096</v>
      </c>
      <c r="C60" s="898" t="s">
        <v>4127</v>
      </c>
      <c r="D60" s="898" t="s">
        <v>4260</v>
      </c>
      <c r="E60" s="705">
        <v>8</v>
      </c>
      <c r="F60" s="1139">
        <v>563</v>
      </c>
      <c r="G60" s="1139" t="s">
        <v>106</v>
      </c>
      <c r="H60" s="1139" t="s">
        <v>106</v>
      </c>
      <c r="I60" s="841">
        <v>46.15</v>
      </c>
      <c r="J60" s="624">
        <f t="shared" si="0"/>
        <v>2.0368364030335862</v>
      </c>
      <c r="K60" s="844">
        <v>0.23499999999999999</v>
      </c>
      <c r="L60" s="854">
        <v>4</v>
      </c>
      <c r="M60" s="615">
        <f t="shared" si="1"/>
        <v>0.94</v>
      </c>
      <c r="N60" s="837" t="s">
        <v>151</v>
      </c>
      <c r="O60" s="706">
        <v>0.2225</v>
      </c>
      <c r="P60" s="1028">
        <v>43895</v>
      </c>
      <c r="Q60" s="1028">
        <v>43915</v>
      </c>
      <c r="R60" s="615">
        <f t="shared" si="2"/>
        <v>5.61797752808988</v>
      </c>
      <c r="S60" s="673">
        <f>IF(INDEX(Historical!$D$7:$D$1257,MATCH(B60,Historical!$B$7:$B$1281,0))=0,"n/a",(INDEX(Historical!$C$7:$C$1259,MATCH(B60,Historical!$B$7:$B$1281,0))/INDEX(Historical!$D$7:$D$1257,MATCH(B60,Historical!$B$7:$B$1281,0))-1)*100)</f>
        <v>5.6179775280898792</v>
      </c>
      <c r="T60" s="673">
        <f>IF(INDEX(Historical!$F$7:$F$1250,MATCH(B60,Historical!$B$7:$B$1281,0))=0,"n/a",((INDEX(Historical!$C$7:$C$1259,MATCH(B60,Historical!$B$7:$B$1281,0))/INDEX(Historical!$F$7:$F$1250,MATCH(B60,Historical!$B$7:$B$1281,0)))^(1/3)-1)*100)</f>
        <v>5.9660926828629668</v>
      </c>
      <c r="U60" s="673">
        <f>IF(INDEX(Historical!$H$7:$H$1250,MATCH(B60,Historical!$B$7:$B$1281,0))=0,"n/a",((INDEX(Historical!$C$7:$C$1259,MATCH(B60,Historical!$B$7:$B$1281,0))/INDEX(Historical!$H$7:$H$1250,MATCH(B60,Historical!$B$7:$B$1281,0)))^(1/5)-1)*100)</f>
        <v>6.0732713038533337</v>
      </c>
      <c r="V60" s="673" t="str">
        <f>IF(INDEX(Historical!$O$7:$O$1250,MATCH(B60,Historical!$B$7:$B$1281,0))=0,"n/a",((INDEX(Historical!$C$7:$C$1259,MATCH(B60,Historical!$B$7:$B$1281,0))/INDEX(Historical!$O$7:$O$1250,MATCH(B60,Historical!$B$7:$B$1281,0)))^(1/10)-1)*100)</f>
        <v>n/a</v>
      </c>
      <c r="W60" s="674" t="str">
        <f t="shared" si="3"/>
        <v>n/a</v>
      </c>
      <c r="X60" s="675">
        <f t="shared" si="4"/>
        <v>0.31631621374236113</v>
      </c>
      <c r="Y60" s="637"/>
      <c r="Z60" s="624">
        <f t="shared" si="5"/>
        <v>51.648351648351642</v>
      </c>
      <c r="AA60" s="853">
        <f t="shared" si="6"/>
        <v>25.357142857142854</v>
      </c>
      <c r="AB60" s="854">
        <v>12</v>
      </c>
      <c r="AC60" s="833">
        <v>1.82</v>
      </c>
      <c r="AD60" s="833" t="s">
        <v>136</v>
      </c>
      <c r="AE60" s="833">
        <v>1.62</v>
      </c>
      <c r="AF60" s="833">
        <v>3.68</v>
      </c>
      <c r="AG60" s="833">
        <v>19.100000000000001</v>
      </c>
      <c r="AH60" s="833">
        <v>26.700000000000003</v>
      </c>
      <c r="AI60" s="833">
        <v>3.1</v>
      </c>
      <c r="AJ60" s="833">
        <v>19.2</v>
      </c>
      <c r="AK60" s="833">
        <v>-5</v>
      </c>
      <c r="AL60" s="845">
        <v>1610</v>
      </c>
      <c r="AM60" s="839">
        <v>2.6</v>
      </c>
      <c r="AN60" s="833">
        <v>0.86</v>
      </c>
      <c r="AO60" s="711">
        <f t="shared" si="7"/>
        <v>-17.247035150255932</v>
      </c>
      <c r="AP60" s="712">
        <f t="shared" si="8"/>
        <v>8.1101077068869198</v>
      </c>
      <c r="AQ60" s="855">
        <f t="shared" si="9"/>
        <v>103.64924717026547</v>
      </c>
      <c r="AR60" s="624">
        <f>INDEX(Historical!$C$7:$C$1259,MATCH(B60,Historical!$B$7:$B$1281,0))*IF(AH60="n/a",1.03,IF(AH60&lt;0,1.01,IF(AH60&gt;10,1.1,(1+AH60/100))))</f>
        <v>1.034</v>
      </c>
      <c r="AS60" s="853">
        <f t="shared" si="10"/>
        <v>1.0660539999999998</v>
      </c>
      <c r="AT60" s="853">
        <f t="shared" si="16"/>
        <v>1.0767145399999998</v>
      </c>
      <c r="AU60" s="853">
        <f t="shared" si="16"/>
        <v>1.0874816853999998</v>
      </c>
      <c r="AV60" s="853">
        <f t="shared" si="16"/>
        <v>1.0983565022539998</v>
      </c>
      <c r="AW60" s="624">
        <f t="shared" si="12"/>
        <v>5.3626067276539997</v>
      </c>
      <c r="AX60" s="719">
        <f t="shared" si="13"/>
        <v>11.619949572381365</v>
      </c>
      <c r="AY60" s="900">
        <v>1</v>
      </c>
      <c r="AZ60" s="839">
        <v>27.029999999999998</v>
      </c>
      <c r="BA60" s="839">
        <v>-9.58</v>
      </c>
      <c r="BB60" s="839">
        <v>1.78</v>
      </c>
      <c r="BC60" s="839">
        <v>6.68</v>
      </c>
      <c r="BE60" s="597">
        <v>2013</v>
      </c>
      <c r="BF60" s="865">
        <f t="shared" si="14"/>
        <v>0</v>
      </c>
      <c r="BG60" s="849">
        <v>6</v>
      </c>
    </row>
    <row r="61" spans="1:59" ht="11.25" customHeight="1" x14ac:dyDescent="0.2">
      <c r="A61" s="848" t="s">
        <v>4609</v>
      </c>
      <c r="B61" s="842" t="s">
        <v>4602</v>
      </c>
      <c r="C61" s="898" t="s">
        <v>108</v>
      </c>
      <c r="D61" s="898" t="s">
        <v>4269</v>
      </c>
      <c r="E61" s="705">
        <v>6</v>
      </c>
      <c r="F61" s="1139">
        <v>705</v>
      </c>
      <c r="G61" s="1139" t="s">
        <v>106</v>
      </c>
      <c r="H61" s="1139" t="s">
        <v>106</v>
      </c>
      <c r="I61" s="841">
        <v>21.9</v>
      </c>
      <c r="J61" s="624">
        <f t="shared" si="0"/>
        <v>7.6712328767123292</v>
      </c>
      <c r="K61" s="844">
        <v>0.42</v>
      </c>
      <c r="L61" s="854">
        <v>4</v>
      </c>
      <c r="M61" s="615">
        <f t="shared" si="1"/>
        <v>1.68</v>
      </c>
      <c r="N61" s="837" t="s">
        <v>318</v>
      </c>
      <c r="O61" s="706">
        <v>0.41</v>
      </c>
      <c r="P61" s="606">
        <v>44267</v>
      </c>
      <c r="Q61" s="606">
        <v>44286</v>
      </c>
      <c r="R61" s="615">
        <f t="shared" si="2"/>
        <v>2.4390243902439046</v>
      </c>
      <c r="S61" s="673">
        <f>IF(INDEX(Historical!$D$7:$D$1257,MATCH(B61,Historical!$B$7:$B$1281,0))=0,"n/a",(INDEX(Historical!$C$7:$C$1259,MATCH(B61,Historical!$B$7:$B$1281,0))/INDEX(Historical!$D$7:$D$1257,MATCH(B61,Historical!$B$7:$B$1281,0))-1)*100)</f>
        <v>4.4585987261146487</v>
      </c>
      <c r="T61" s="673">
        <f>IF(INDEX(Historical!$F$7:$F$1250,MATCH(B61,Historical!$B$7:$B$1281,0))=0,"n/a",((INDEX(Historical!$C$7:$C$1259,MATCH(B61,Historical!$B$7:$B$1281,0))/INDEX(Historical!$F$7:$F$1250,MATCH(B61,Historical!$B$7:$B$1281,0)))^(1/3)-1)*100)</f>
        <v>22.142586629864127</v>
      </c>
      <c r="U61" s="673">
        <f>IF(INDEX(Historical!$H$7:$H$1250,MATCH(B61,Historical!$B$7:$B$1281,0))=0,"n/a",((INDEX(Historical!$C$7:$C$1259,MATCH(B61,Historical!$B$7:$B$1281,0))/INDEX(Historical!$H$7:$H$1250,MATCH(B61,Historical!$B$7:$B$1281,0)))^(1/5)-1)*100)</f>
        <v>74.9720860568452</v>
      </c>
      <c r="V61" s="673">
        <f>IF(INDEX(Historical!$O$7:$O$1250,MATCH(B61,Historical!$B$7:$B$1281,0))=0,"n/a",((INDEX(Historical!$C$7:$C$1259,MATCH(B61,Historical!$B$7:$B$1281,0))/INDEX(Historical!$O$7:$O$1250,MATCH(B61,Historical!$B$7:$B$1281,0)))^(1/10)-1)*100)</f>
        <v>23.418818693862285</v>
      </c>
      <c r="W61" s="674">
        <f t="shared" si="3"/>
        <v>3.2013607106704423</v>
      </c>
      <c r="X61" s="675" t="str">
        <f t="shared" si="4"/>
        <v>n/a</v>
      </c>
      <c r="Y61" s="646"/>
      <c r="Z61" s="624">
        <f t="shared" si="5"/>
        <v>195.3488372093023</v>
      </c>
      <c r="AA61" s="853">
        <f t="shared" si="6"/>
        <v>25.465116279069765</v>
      </c>
      <c r="AB61" s="854">
        <v>3</v>
      </c>
      <c r="AC61" s="833">
        <v>0.86</v>
      </c>
      <c r="AD61" s="833" t="s">
        <v>136</v>
      </c>
      <c r="AE61" s="833">
        <v>6.46</v>
      </c>
      <c r="AF61" s="833">
        <v>1.31</v>
      </c>
      <c r="AG61" s="833">
        <v>5.5</v>
      </c>
      <c r="AH61" s="833">
        <v>-162.9</v>
      </c>
      <c r="AI61" s="833">
        <v>6.12</v>
      </c>
      <c r="AJ61" s="833">
        <v>-18.8</v>
      </c>
      <c r="AK61" s="833" t="s">
        <v>136</v>
      </c>
      <c r="AL61" s="845">
        <v>425.52</v>
      </c>
      <c r="AM61" s="839">
        <v>0.2</v>
      </c>
      <c r="AN61" s="833">
        <v>1.22</v>
      </c>
      <c r="AO61" s="711">
        <f t="shared" si="7"/>
        <v>57.178202654487762</v>
      </c>
      <c r="AP61" s="712">
        <f t="shared" si="8"/>
        <v>82.643318933557524</v>
      </c>
      <c r="AQ61" s="855">
        <f t="shared" si="9"/>
        <v>21.763527335353118</v>
      </c>
      <c r="AR61" s="624">
        <f>INDEX(Historical!$C$7:$C$1259,MATCH(B61,Historical!$B$7:$B$1281,0))*IF(AH61="n/a",1.03,IF(AH61&lt;0,1.01,IF(AH61&gt;10,1.1,(1+AH61/100))))</f>
        <v>1.6563999999999999</v>
      </c>
      <c r="AS61" s="853">
        <f t="shared" si="10"/>
        <v>1.7577716799999998</v>
      </c>
      <c r="AT61" s="853">
        <f t="shared" si="16"/>
        <v>1.8105048304</v>
      </c>
      <c r="AU61" s="853">
        <f t="shared" si="16"/>
        <v>1.8648199753120001</v>
      </c>
      <c r="AV61" s="853">
        <f t="shared" si="16"/>
        <v>1.9207645745713602</v>
      </c>
      <c r="AW61" s="624">
        <f t="shared" si="12"/>
        <v>9.0102610602833604</v>
      </c>
      <c r="AX61" s="719">
        <f t="shared" si="13"/>
        <v>41.142744567503932</v>
      </c>
      <c r="AY61" s="900">
        <v>1.25</v>
      </c>
      <c r="AZ61" s="839">
        <v>202.24</v>
      </c>
      <c r="BA61" s="839">
        <v>-3.6900000000000004</v>
      </c>
      <c r="BB61" s="839">
        <v>16.689999999999998</v>
      </c>
      <c r="BC61" s="839">
        <v>41.8</v>
      </c>
      <c r="BE61" s="597">
        <v>2016</v>
      </c>
      <c r="BF61" s="865">
        <f t="shared" si="14"/>
        <v>0</v>
      </c>
      <c r="BG61" s="849">
        <v>2.4</v>
      </c>
    </row>
    <row r="62" spans="1:59" ht="11.25" customHeight="1" x14ac:dyDescent="0.2">
      <c r="A62" s="676" t="s">
        <v>4102</v>
      </c>
      <c r="B62" s="754" t="s">
        <v>4099</v>
      </c>
      <c r="C62" s="898" t="s">
        <v>4254</v>
      </c>
      <c r="D62" s="898" t="s">
        <v>4284</v>
      </c>
      <c r="E62" s="705">
        <v>8</v>
      </c>
      <c r="F62" s="1139">
        <v>576</v>
      </c>
      <c r="G62" s="1139" t="s">
        <v>106</v>
      </c>
      <c r="H62" s="1139" t="s">
        <v>106</v>
      </c>
      <c r="I62" s="850">
        <v>51.75</v>
      </c>
      <c r="J62" s="624">
        <f t="shared" si="0"/>
        <v>7.7294685990338161</v>
      </c>
      <c r="K62" s="831">
        <v>1</v>
      </c>
      <c r="L62" s="1139">
        <v>4</v>
      </c>
      <c r="M62" s="615">
        <f t="shared" si="1"/>
        <v>4</v>
      </c>
      <c r="N62" s="1139" t="s">
        <v>512</v>
      </c>
      <c r="O62" s="578">
        <v>0.4</v>
      </c>
      <c r="P62" s="606">
        <v>44148</v>
      </c>
      <c r="Q62" s="606">
        <v>44165</v>
      </c>
      <c r="R62" s="615">
        <f t="shared" si="2"/>
        <v>149.99999999999997</v>
      </c>
      <c r="S62" s="673">
        <f>IF(INDEX(Historical!$D$7:$D$1257,MATCH(B62,Historical!$B$7:$B$1281,0))=0,"n/a",(INDEX(Historical!$C$7:$C$1259,MATCH(B62,Historical!$B$7:$B$1281,0))/INDEX(Historical!$D$7:$D$1257,MATCH(B62,Historical!$B$7:$B$1281,0))-1)*100)</f>
        <v>331.81818181818181</v>
      </c>
      <c r="T62" s="673">
        <f>IF(INDEX(Historical!$F$7:$F$1250,MATCH(B62,Historical!$B$7:$B$1281,0))=0,"n/a",((INDEX(Historical!$C$7:$C$1259,MATCH(B62,Historical!$B$7:$B$1281,0))/INDEX(Historical!$F$7:$F$1250,MATCH(B62,Historical!$B$7:$B$1281,0)))^(1/3)-1)*100)</f>
        <v>119.36147884137979</v>
      </c>
      <c r="U62" s="673">
        <f>IF(INDEX(Historical!$H$7:$H$1250,MATCH(B62,Historical!$B$7:$B$1281,0))=0,"n/a",((INDEX(Historical!$C$7:$C$1259,MATCH(B62,Historical!$B$7:$B$1281,0))/INDEX(Historical!$H$7:$H$1250,MATCH(B62,Historical!$B$7:$B$1281,0)))^(1/5)-1)*100)</f>
        <v>88.422483102492009</v>
      </c>
      <c r="V62" s="673">
        <f>IF(INDEX(Historical!$O$7:$O$1250,MATCH(B62,Historical!$B$7:$B$1281,0))=0,"n/a",((INDEX(Historical!$C$7:$C$1259,MATCH(B62,Historical!$B$7:$B$1281,0))/INDEX(Historical!$O$7:$O$1250,MATCH(B62,Historical!$B$7:$B$1281,0)))^(1/10)-1)*100)</f>
        <v>47.119202140403551</v>
      </c>
      <c r="W62" s="674">
        <f t="shared" si="3"/>
        <v>1.8765700412119652</v>
      </c>
      <c r="X62" s="675">
        <f t="shared" si="4"/>
        <v>3.5798576154855066</v>
      </c>
      <c r="Y62" s="625"/>
      <c r="Z62" s="624" t="str">
        <f t="shared" si="5"/>
        <v>n/a</v>
      </c>
      <c r="AA62" s="853" t="str">
        <f t="shared" si="6"/>
        <v>n/a</v>
      </c>
      <c r="AB62" s="854">
        <v>12</v>
      </c>
      <c r="AC62" s="849">
        <v>-0.61</v>
      </c>
      <c r="AD62" s="849" t="s">
        <v>136</v>
      </c>
      <c r="AE62" s="833">
        <v>6.93</v>
      </c>
      <c r="AF62" s="833">
        <v>1.03</v>
      </c>
      <c r="AG62" s="833">
        <v>35</v>
      </c>
      <c r="AH62" s="833">
        <v>22.6</v>
      </c>
      <c r="AI62" s="833">
        <v>-65.180000000000007</v>
      </c>
      <c r="AJ62" s="653">
        <v>24.7</v>
      </c>
      <c r="AK62" s="653" t="s">
        <v>136</v>
      </c>
      <c r="AL62" s="849">
        <v>286.73</v>
      </c>
      <c r="AM62" s="849">
        <v>4.2</v>
      </c>
      <c r="AN62" s="849">
        <v>0.99</v>
      </c>
      <c r="AO62" s="711" t="str">
        <f t="shared" si="7"/>
        <v>n/a</v>
      </c>
      <c r="AP62" s="712">
        <f t="shared" si="8"/>
        <v>96.151951701525832</v>
      </c>
      <c r="AQ62" s="855" t="str">
        <f t="shared" si="9"/>
        <v>n/a</v>
      </c>
      <c r="AR62" s="624">
        <f>INDEX(Historical!$C$7:$C$1259,MATCH(B62,Historical!$B$7:$B$1281,0))*IF(AH62="n/a",1.03,IF(AH62&lt;0,1.01,IF(AH62&gt;10,1.1,(1+AH62/100))))</f>
        <v>2.09</v>
      </c>
      <c r="AS62" s="853">
        <f t="shared" si="10"/>
        <v>2.1109</v>
      </c>
      <c r="AT62" s="853">
        <f t="shared" si="16"/>
        <v>2.1742270000000001</v>
      </c>
      <c r="AU62" s="853">
        <f t="shared" si="16"/>
        <v>2.2394538100000001</v>
      </c>
      <c r="AV62" s="853">
        <f t="shared" si="16"/>
        <v>2.3066374243000003</v>
      </c>
      <c r="AW62" s="624">
        <f t="shared" si="12"/>
        <v>10.921218234299999</v>
      </c>
      <c r="AX62" s="719">
        <f t="shared" si="13"/>
        <v>21.103803351304347</v>
      </c>
      <c r="AY62" s="701">
        <v>0.73</v>
      </c>
      <c r="AZ62" s="833">
        <v>58.48</v>
      </c>
      <c r="BA62" s="833">
        <v>-14.39</v>
      </c>
      <c r="BB62" s="833">
        <v>16.79</v>
      </c>
      <c r="BC62" s="833">
        <v>22.43</v>
      </c>
      <c r="BE62" s="597">
        <v>2013</v>
      </c>
      <c r="BF62" s="865">
        <f t="shared" si="14"/>
        <v>0</v>
      </c>
      <c r="BG62" s="849">
        <v>14.099999999999998</v>
      </c>
    </row>
    <row r="63" spans="1:59" ht="11.25" customHeight="1" x14ac:dyDescent="0.2">
      <c r="A63" s="676" t="s">
        <v>4048</v>
      </c>
      <c r="B63" s="754" t="s">
        <v>4049</v>
      </c>
      <c r="C63" s="898" t="s">
        <v>4254</v>
      </c>
      <c r="D63" s="898" t="s">
        <v>4255</v>
      </c>
      <c r="E63" s="705">
        <v>7</v>
      </c>
      <c r="F63" s="1139">
        <v>631</v>
      </c>
      <c r="G63" s="1139" t="s">
        <v>106</v>
      </c>
      <c r="H63" s="1139" t="s">
        <v>106</v>
      </c>
      <c r="I63" s="850">
        <v>22.18</v>
      </c>
      <c r="J63" s="624">
        <f t="shared" si="0"/>
        <v>4.508566275924256</v>
      </c>
      <c r="K63" s="831">
        <v>0.25</v>
      </c>
      <c r="L63" s="1139">
        <v>4</v>
      </c>
      <c r="M63" s="615">
        <f t="shared" si="1"/>
        <v>1</v>
      </c>
      <c r="N63" s="1139" t="s">
        <v>318</v>
      </c>
      <c r="O63" s="578">
        <v>0.22500000000000001</v>
      </c>
      <c r="P63" s="1028">
        <v>43920</v>
      </c>
      <c r="Q63" s="1028">
        <v>43936</v>
      </c>
      <c r="R63" s="615">
        <f t="shared" si="2"/>
        <v>11.111111111111107</v>
      </c>
      <c r="S63" s="673">
        <f>IF(INDEX(Historical!$D$7:$D$1257,MATCH(B63,Historical!$B$7:$B$1281,0))=0,"n/a",(INDEX(Historical!$C$7:$C$1259,MATCH(B63,Historical!$B$7:$B$1281,0))/INDEX(Historical!$D$7:$D$1257,MATCH(B63,Historical!$B$7:$B$1281,0))-1)*100)</f>
        <v>10.795454545454541</v>
      </c>
      <c r="T63" s="673">
        <f>IF(INDEX(Historical!$F$7:$F$1250,MATCH(B63,Historical!$B$7:$B$1281,0))=0,"n/a",((INDEX(Historical!$C$7:$C$1259,MATCH(B63,Historical!$B$7:$B$1281,0))/INDEX(Historical!$F$7:$F$1250,MATCH(B63,Historical!$B$7:$B$1281,0)))^(1/3)-1)*100)</f>
        <v>9.6287087015819228</v>
      </c>
      <c r="U63" s="673">
        <f>IF(INDEX(Historical!$H$7:$H$1250,MATCH(B63,Historical!$B$7:$B$1281,0))=0,"n/a",((INDEX(Historical!$C$7:$C$1259,MATCH(B63,Historical!$B$7:$B$1281,0))/INDEX(Historical!$H$7:$H$1250,MATCH(B63,Historical!$B$7:$B$1281,0)))^(1/5)-1)*100)</f>
        <v>8.7839760819706125</v>
      </c>
      <c r="V63" s="673" t="str">
        <f>IF(INDEX(Historical!$O$7:$O$1250,MATCH(B63,Historical!$B$7:$B$1281,0))=0,"n/a",((INDEX(Historical!$C$7:$C$1259,MATCH(B63,Historical!$B$7:$B$1281,0))/INDEX(Historical!$O$7:$O$1250,MATCH(B63,Historical!$B$7:$B$1281,0)))^(1/10)-1)*100)</f>
        <v>n/a</v>
      </c>
      <c r="W63" s="674" t="str">
        <f t="shared" si="3"/>
        <v>n/a</v>
      </c>
      <c r="X63" s="675">
        <f t="shared" si="4"/>
        <v>0.33147079554606085</v>
      </c>
      <c r="Y63" s="625"/>
      <c r="Z63" s="624">
        <f t="shared" si="5"/>
        <v>117.64705882352942</v>
      </c>
      <c r="AA63" s="853">
        <f t="shared" si="6"/>
        <v>26.094117647058823</v>
      </c>
      <c r="AB63" s="854">
        <v>12</v>
      </c>
      <c r="AC63" s="849">
        <v>0.85</v>
      </c>
      <c r="AD63" s="849">
        <v>4.3499999999999996</v>
      </c>
      <c r="AE63" s="833">
        <v>12</v>
      </c>
      <c r="AF63" s="833">
        <v>2.2999999999999998</v>
      </c>
      <c r="AG63" s="833">
        <v>8.7999999999999989</v>
      </c>
      <c r="AH63" s="833">
        <v>71</v>
      </c>
      <c r="AI63" s="833">
        <v>10.41</v>
      </c>
      <c r="AJ63" s="653">
        <v>26.5</v>
      </c>
      <c r="AK63" s="653">
        <v>6</v>
      </c>
      <c r="AL63" s="849">
        <v>2140</v>
      </c>
      <c r="AM63" s="849">
        <v>1.0999999999999999</v>
      </c>
      <c r="AN63" s="849">
        <v>0.6</v>
      </c>
      <c r="AO63" s="711">
        <f t="shared" si="7"/>
        <v>-12.801575289163955</v>
      </c>
      <c r="AP63" s="712">
        <f t="shared" si="8"/>
        <v>13.292542357894868</v>
      </c>
      <c r="AQ63" s="855">
        <f t="shared" si="9"/>
        <v>63.321728279199199</v>
      </c>
      <c r="AR63" s="624">
        <f>INDEX(Historical!$C$7:$C$1259,MATCH(B63,Historical!$B$7:$B$1281,0))*IF(AH63="n/a",1.03,IF(AH63&lt;0,1.01,IF(AH63&gt;10,1.1,(1+AH63/100))))</f>
        <v>1.0725</v>
      </c>
      <c r="AS63" s="853">
        <f t="shared" si="10"/>
        <v>1.1797500000000001</v>
      </c>
      <c r="AT63" s="853">
        <f t="shared" si="16"/>
        <v>1.2505350000000002</v>
      </c>
      <c r="AU63" s="853">
        <f t="shared" si="16"/>
        <v>1.3255671000000002</v>
      </c>
      <c r="AV63" s="853">
        <f t="shared" si="16"/>
        <v>1.4051011260000004</v>
      </c>
      <c r="AW63" s="624">
        <f t="shared" si="12"/>
        <v>6.233453226</v>
      </c>
      <c r="AX63" s="719">
        <f t="shared" si="13"/>
        <v>28.103936997294859</v>
      </c>
      <c r="AY63" s="701">
        <v>1.1200000000000001</v>
      </c>
      <c r="AZ63" s="833">
        <v>209.78</v>
      </c>
      <c r="BA63" s="833">
        <v>-7.12</v>
      </c>
      <c r="BB63" s="833">
        <v>-2.2800000000000002</v>
      </c>
      <c r="BC63" s="833">
        <v>13.38</v>
      </c>
      <c r="BE63" s="597">
        <v>2014</v>
      </c>
      <c r="BF63" s="865">
        <f t="shared" si="14"/>
        <v>0</v>
      </c>
      <c r="BG63" s="849">
        <v>5.4</v>
      </c>
    </row>
    <row r="64" spans="1:59" ht="11.25" customHeight="1" x14ac:dyDescent="0.2">
      <c r="A64" s="848" t="s">
        <v>4373</v>
      </c>
      <c r="B64" s="842" t="s">
        <v>4368</v>
      </c>
      <c r="C64" s="898" t="s">
        <v>108</v>
      </c>
      <c r="D64" s="898" t="s">
        <v>4273</v>
      </c>
      <c r="E64" s="705">
        <v>8</v>
      </c>
      <c r="F64" s="1139">
        <v>539</v>
      </c>
      <c r="G64" s="1139" t="s">
        <v>106</v>
      </c>
      <c r="H64" s="1139" t="s">
        <v>106</v>
      </c>
      <c r="I64" s="841">
        <v>21.41</v>
      </c>
      <c r="J64" s="624">
        <f t="shared" si="0"/>
        <v>3.362914525922466</v>
      </c>
      <c r="K64" s="844">
        <v>0.18</v>
      </c>
      <c r="L64" s="854">
        <v>4</v>
      </c>
      <c r="M64" s="615">
        <f t="shared" si="1"/>
        <v>0.72</v>
      </c>
      <c r="N64" s="837" t="s">
        <v>455</v>
      </c>
      <c r="O64" s="706">
        <v>0.14000000000000001</v>
      </c>
      <c r="P64" s="904">
        <v>43557</v>
      </c>
      <c r="Q64" s="904">
        <v>43572</v>
      </c>
      <c r="R64" s="615">
        <f t="shared" si="2"/>
        <v>28.571428571428552</v>
      </c>
      <c r="S64" s="673">
        <f>IF(INDEX(Historical!$D$7:$D$1257,MATCH(B64,Historical!$B$7:$B$1281,0))=0,"n/a",(INDEX(Historical!$C$7:$C$1259,MATCH(B64,Historical!$B$7:$B$1281,0))/INDEX(Historical!$D$7:$D$1257,MATCH(B64,Historical!$B$7:$B$1281,0))-1)*100)</f>
        <v>5.8823529411764497</v>
      </c>
      <c r="T64" s="673">
        <f>IF(INDEX(Historical!$F$7:$F$1250,MATCH(B64,Historical!$B$7:$B$1281,0))=0,"n/a",((INDEX(Historical!$C$7:$C$1259,MATCH(B64,Historical!$B$7:$B$1281,0))/INDEX(Historical!$F$7:$F$1250,MATCH(B64,Historical!$B$7:$B$1281,0)))^(1/3)-1)*100)</f>
        <v>11.457607795906144</v>
      </c>
      <c r="U64" s="673">
        <f>IF(INDEX(Historical!$H$7:$H$1250,MATCH(B64,Historical!$B$7:$B$1281,0))=0,"n/a",((INDEX(Historical!$C$7:$C$1259,MATCH(B64,Historical!$B$7:$B$1281,0))/INDEX(Historical!$H$7:$H$1250,MATCH(B64,Historical!$B$7:$B$1281,0)))^(1/5)-1)*100)</f>
        <v>9.3742109514389114</v>
      </c>
      <c r="V64" s="673">
        <f>IF(INDEX(Historical!$O$7:$O$1250,MATCH(B64,Historical!$B$7:$B$1281,0))=0,"n/a",((INDEX(Historical!$C$7:$C$1259,MATCH(B64,Historical!$B$7:$B$1281,0))/INDEX(Historical!$O$7:$O$1250,MATCH(B64,Historical!$B$7:$B$1281,0)))^(1/10)-1)*100)</f>
        <v>7.7917090923967924</v>
      </c>
      <c r="W64" s="674">
        <f t="shared" si="3"/>
        <v>1.2031007369854627</v>
      </c>
      <c r="X64" s="675">
        <f t="shared" si="4"/>
        <v>1.077495511659645</v>
      </c>
      <c r="Y64" s="646" t="s">
        <v>4575</v>
      </c>
      <c r="Z64" s="624">
        <f t="shared" si="5"/>
        <v>54.961832061068691</v>
      </c>
      <c r="AA64" s="853">
        <f t="shared" si="6"/>
        <v>16.34351145038168</v>
      </c>
      <c r="AB64" s="854">
        <v>12</v>
      </c>
      <c r="AC64" s="833">
        <v>1.31</v>
      </c>
      <c r="AD64" s="833">
        <v>1.67</v>
      </c>
      <c r="AE64" s="833">
        <v>6.61</v>
      </c>
      <c r="AF64" s="833">
        <v>1.49</v>
      </c>
      <c r="AG64" s="833">
        <v>9.1999999999999993</v>
      </c>
      <c r="AH64" s="833">
        <v>19.2</v>
      </c>
      <c r="AI64" s="833">
        <v>-0.91999999999999993</v>
      </c>
      <c r="AJ64" s="833">
        <v>8.6999999999999993</v>
      </c>
      <c r="AK64" s="833">
        <v>10</v>
      </c>
      <c r="AL64" s="845">
        <v>2910</v>
      </c>
      <c r="AM64" s="839">
        <v>0.3</v>
      </c>
      <c r="AN64" s="833">
        <v>0.01</v>
      </c>
      <c r="AO64" s="711">
        <f t="shared" si="7"/>
        <v>-3.6063859730203021</v>
      </c>
      <c r="AP64" s="712">
        <f t="shared" si="8"/>
        <v>12.737125477361378</v>
      </c>
      <c r="AQ64" s="855">
        <f t="shared" si="9"/>
        <v>4.0338236901157565</v>
      </c>
      <c r="AR64" s="624">
        <f>INDEX(Historical!$C$7:$C$1259,MATCH(B64,Historical!$B$7:$B$1281,0))*IF(AH64="n/a",1.03,IF(AH64&lt;0,1.01,IF(AH64&gt;10,1.1,(1+AH64/100))))</f>
        <v>0.79200000000000004</v>
      </c>
      <c r="AS64" s="853">
        <f t="shared" si="10"/>
        <v>0.79992000000000008</v>
      </c>
      <c r="AT64" s="853">
        <f t="shared" si="16"/>
        <v>0.87991200000000014</v>
      </c>
      <c r="AU64" s="853">
        <f t="shared" si="16"/>
        <v>0.96790320000000019</v>
      </c>
      <c r="AV64" s="853">
        <f t="shared" si="16"/>
        <v>1.0646935200000003</v>
      </c>
      <c r="AW64" s="624">
        <f t="shared" si="12"/>
        <v>4.5044287200000008</v>
      </c>
      <c r="AX64" s="719">
        <f t="shared" si="13"/>
        <v>21.038901074264366</v>
      </c>
      <c r="AY64" s="900">
        <v>0.59</v>
      </c>
      <c r="AZ64" s="839">
        <v>43.55</v>
      </c>
      <c r="BA64" s="839">
        <v>-5.2200000000000006</v>
      </c>
      <c r="BB64" s="839">
        <v>4.1000000000000005</v>
      </c>
      <c r="BC64" s="839">
        <v>13.200000000000001</v>
      </c>
      <c r="BE64" s="597">
        <v>2015</v>
      </c>
      <c r="BF64" s="865">
        <f t="shared" si="14"/>
        <v>0</v>
      </c>
      <c r="BG64" s="849">
        <v>1.4000000000000001</v>
      </c>
    </row>
    <row r="65" spans="1:59" ht="11.25" customHeight="1" x14ac:dyDescent="0.2">
      <c r="A65" s="831" t="s">
        <v>1022</v>
      </c>
      <c r="B65" s="842" t="s">
        <v>1023</v>
      </c>
      <c r="C65" s="898" t="s">
        <v>128</v>
      </c>
      <c r="D65" s="898" t="s">
        <v>4262</v>
      </c>
      <c r="E65" s="705">
        <v>9</v>
      </c>
      <c r="F65" s="1139">
        <v>502</v>
      </c>
      <c r="G65" s="1139" t="s">
        <v>106</v>
      </c>
      <c r="H65" s="1139" t="s">
        <v>106</v>
      </c>
      <c r="I65" s="841">
        <v>75.25</v>
      </c>
      <c r="J65" s="624">
        <f t="shared" si="0"/>
        <v>1.5282392026578071</v>
      </c>
      <c r="K65" s="844">
        <v>1.1499999999999999</v>
      </c>
      <c r="L65" s="854">
        <v>1</v>
      </c>
      <c r="M65" s="615">
        <f t="shared" si="1"/>
        <v>1.1499999999999999</v>
      </c>
      <c r="N65" s="837" t="s">
        <v>171</v>
      </c>
      <c r="O65" s="706">
        <v>1.1000000000000001</v>
      </c>
      <c r="P65" s="606">
        <v>44147</v>
      </c>
      <c r="Q65" s="606">
        <v>44169</v>
      </c>
      <c r="R65" s="615">
        <f t="shared" si="2"/>
        <v>4.545454545454529</v>
      </c>
      <c r="S65" s="673">
        <f>IF(INDEX(Historical!$D$7:$D$1257,MATCH(B65,Historical!$B$7:$B$1281,0))=0,"n/a",(INDEX(Historical!$C$7:$C$1259,MATCH(B65,Historical!$B$7:$B$1281,0))/INDEX(Historical!$D$7:$D$1257,MATCH(B65,Historical!$B$7:$B$1281,0))-1)*100)</f>
        <v>4.5454545454545192</v>
      </c>
      <c r="T65" s="673">
        <f>IF(INDEX(Historical!$F$7:$F$1250,MATCH(B65,Historical!$B$7:$B$1281,0))=0,"n/a",((INDEX(Historical!$C$7:$C$1259,MATCH(B65,Historical!$B$7:$B$1281,0))/INDEX(Historical!$F$7:$F$1250,MATCH(B65,Historical!$B$7:$B$1281,0)))^(1/3)-1)*100)</f>
        <v>6.5756716652330516</v>
      </c>
      <c r="U65" s="673">
        <f>IF(INDEX(Historical!$H$7:$H$1250,MATCH(B65,Historical!$B$7:$B$1281,0))=0,"n/a",((INDEX(Historical!$C$7:$C$1259,MATCH(B65,Historical!$B$7:$B$1281,0))/INDEX(Historical!$H$7:$H$1250,MATCH(B65,Historical!$B$7:$B$1281,0)))^(1/5)-1)*100)</f>
        <v>7.5280006405569644</v>
      </c>
      <c r="V65" s="673">
        <f>IF(INDEX(Historical!$O$7:$O$1250,MATCH(B65,Historical!$B$7:$B$1281,0))=0,"n/a",((INDEX(Historical!$C$7:$C$1259,MATCH(B65,Historical!$B$7:$B$1281,0))/INDEX(Historical!$O$7:$O$1250,MATCH(B65,Historical!$B$7:$B$1281,0)))^(1/10)-1)*100)</f>
        <v>7.6548289095374811</v>
      </c>
      <c r="W65" s="674">
        <f t="shared" si="3"/>
        <v>0.98343159978108774</v>
      </c>
      <c r="X65" s="675" t="str">
        <f t="shared" si="4"/>
        <v>n/a</v>
      </c>
      <c r="Y65" s="843"/>
      <c r="Z65" s="624" t="str">
        <f t="shared" si="5"/>
        <v>n/a</v>
      </c>
      <c r="AA65" s="853" t="str">
        <f t="shared" si="6"/>
        <v>n/a</v>
      </c>
      <c r="AB65" s="854">
        <v>10</v>
      </c>
      <c r="AC65" s="833">
        <v>-0.78</v>
      </c>
      <c r="AD65" s="833" t="s">
        <v>136</v>
      </c>
      <c r="AE65" s="833">
        <v>1.26</v>
      </c>
      <c r="AF65" s="833">
        <v>5.24</v>
      </c>
      <c r="AG65" s="833">
        <v>-5</v>
      </c>
      <c r="AH65" s="833">
        <v>-137.20000000000002</v>
      </c>
      <c r="AI65" s="833">
        <v>41.28</v>
      </c>
      <c r="AJ65" s="833">
        <v>-20.100000000000001</v>
      </c>
      <c r="AK65" s="833">
        <v>14.299999999999999</v>
      </c>
      <c r="AL65" s="845">
        <v>1340</v>
      </c>
      <c r="AM65" s="839">
        <v>3.3000000000000003</v>
      </c>
      <c r="AN65" s="833">
        <v>0.11</v>
      </c>
      <c r="AO65" s="711" t="str">
        <f t="shared" si="7"/>
        <v>n/a</v>
      </c>
      <c r="AP65" s="712">
        <f t="shared" si="8"/>
        <v>9.0562398432147724</v>
      </c>
      <c r="AQ65" s="855" t="str">
        <f t="shared" si="9"/>
        <v>n/a</v>
      </c>
      <c r="AR65" s="624">
        <f>INDEX(Historical!$C$7:$C$1259,MATCH(B65,Historical!$B$7:$B$1281,0))*IF(AH65="n/a",1.03,IF(AH65&lt;0,1.01,IF(AH65&gt;10,1.1,(1+AH65/100))))</f>
        <v>1.1615</v>
      </c>
      <c r="AS65" s="853">
        <f t="shared" si="10"/>
        <v>1.2776500000000002</v>
      </c>
      <c r="AT65" s="853">
        <f t="shared" si="16"/>
        <v>1.4054150000000003</v>
      </c>
      <c r="AU65" s="853">
        <f t="shared" si="16"/>
        <v>1.5459565000000004</v>
      </c>
      <c r="AV65" s="853">
        <f t="shared" si="16"/>
        <v>1.7005521500000005</v>
      </c>
      <c r="AW65" s="624">
        <f t="shared" si="12"/>
        <v>7.0910736500000002</v>
      </c>
      <c r="AX65" s="719">
        <f t="shared" si="13"/>
        <v>9.4233536877076425</v>
      </c>
      <c r="AY65" s="900">
        <v>0.84</v>
      </c>
      <c r="AZ65" s="839">
        <v>55.76</v>
      </c>
      <c r="BA65" s="839">
        <v>-5.7</v>
      </c>
      <c r="BB65" s="839">
        <v>1.69</v>
      </c>
      <c r="BC65" s="839">
        <v>12.31</v>
      </c>
      <c r="BE65" s="597">
        <v>2013</v>
      </c>
      <c r="BF65" s="865">
        <f t="shared" si="14"/>
        <v>0</v>
      </c>
      <c r="BG65" s="849">
        <v>-3</v>
      </c>
    </row>
    <row r="66" spans="1:59" ht="11.25" customHeight="1" x14ac:dyDescent="0.2">
      <c r="A66" s="148" t="s">
        <v>4044</v>
      </c>
      <c r="B66" s="570" t="s">
        <v>4045</v>
      </c>
      <c r="C66" s="898" t="s">
        <v>245</v>
      </c>
      <c r="D66" s="898" t="s">
        <v>4282</v>
      </c>
      <c r="E66" s="705">
        <v>6</v>
      </c>
      <c r="F66" s="1139">
        <v>682</v>
      </c>
      <c r="G66" s="1139" t="s">
        <v>106</v>
      </c>
      <c r="H66" s="1139" t="s">
        <v>106</v>
      </c>
      <c r="I66" s="841">
        <v>188.99</v>
      </c>
      <c r="J66" s="624">
        <f t="shared" si="0"/>
        <v>0.76194507645907184</v>
      </c>
      <c r="K66" s="844">
        <v>0.36</v>
      </c>
      <c r="L66" s="854">
        <v>4</v>
      </c>
      <c r="M66" s="615">
        <f t="shared" si="1"/>
        <v>1.44</v>
      </c>
      <c r="N66" s="837" t="s">
        <v>223</v>
      </c>
      <c r="O66" s="706">
        <v>0.32</v>
      </c>
      <c r="P66" s="1028">
        <v>43927</v>
      </c>
      <c r="Q66" s="1028">
        <v>43942</v>
      </c>
      <c r="R66" s="615">
        <f t="shared" si="2"/>
        <v>12.499999999999993</v>
      </c>
      <c r="S66" s="673">
        <f>IF(INDEX(Historical!$D$7:$D$1257,MATCH(B66,Historical!$B$7:$B$1281,0))=0,"n/a",(INDEX(Historical!$C$7:$C$1259,MATCH(B66,Historical!$B$7:$B$1281,0))/INDEX(Historical!$D$7:$D$1257,MATCH(B66,Historical!$B$7:$B$1281,0))-1)*100)</f>
        <v>11.999999999999989</v>
      </c>
      <c r="T66" s="673">
        <f>IF(INDEX(Historical!$F$7:$F$1250,MATCH(B66,Historical!$B$7:$B$1281,0))=0,"n/a",((INDEX(Historical!$C$7:$C$1259,MATCH(B66,Historical!$B$7:$B$1281,0))/INDEX(Historical!$F$7:$F$1250,MATCH(B66,Historical!$B$7:$B$1281,0)))^(1/3)-1)*100)</f>
        <v>10.772069710905519</v>
      </c>
      <c r="U66" s="673">
        <f>IF(INDEX(Historical!$H$7:$H$1250,MATCH(B66,Historical!$B$7:$B$1281,0))=0,"n/a",((INDEX(Historical!$C$7:$C$1259,MATCH(B66,Historical!$B$7:$B$1281,0))/INDEX(Historical!$H$7:$H$1250,MATCH(B66,Historical!$B$7:$B$1281,0)))^(1/5)-1)*100)</f>
        <v>16.2296205618625</v>
      </c>
      <c r="V66" s="673" t="str">
        <f>IF(INDEX(Historical!$O$7:$O$1250,MATCH(B66,Historical!$B$7:$B$1281,0))=0,"n/a",((INDEX(Historical!$C$7:$C$1259,MATCH(B66,Historical!$B$7:$B$1281,0))/INDEX(Historical!$O$7:$O$1250,MATCH(B66,Historical!$B$7:$B$1281,0)))^(1/10)-1)*100)</f>
        <v>n/a</v>
      </c>
      <c r="W66" s="674" t="str">
        <f t="shared" si="3"/>
        <v>n/a</v>
      </c>
      <c r="X66" s="675">
        <f t="shared" si="4"/>
        <v>1.1846438366322991</v>
      </c>
      <c r="Y66" s="843"/>
      <c r="Z66" s="624">
        <f t="shared" si="5"/>
        <v>14.271555996035678</v>
      </c>
      <c r="AA66" s="853">
        <f t="shared" si="6"/>
        <v>18.730426164519326</v>
      </c>
      <c r="AB66" s="854">
        <v>1</v>
      </c>
      <c r="AC66" s="833">
        <v>10.09</v>
      </c>
      <c r="AD66" s="833">
        <v>1.08</v>
      </c>
      <c r="AE66" s="833">
        <v>1.43</v>
      </c>
      <c r="AF66" s="833">
        <v>6.67</v>
      </c>
      <c r="AG66" s="833">
        <v>36.1</v>
      </c>
      <c r="AH66" s="833">
        <v>12</v>
      </c>
      <c r="AI66" s="833">
        <v>-6.03</v>
      </c>
      <c r="AJ66" s="833">
        <v>13.700000000000001</v>
      </c>
      <c r="AK66" s="833">
        <v>17.309999999999999</v>
      </c>
      <c r="AL66" s="845">
        <v>46610</v>
      </c>
      <c r="AM66" s="839">
        <v>0.1</v>
      </c>
      <c r="AN66" s="833">
        <v>0</v>
      </c>
      <c r="AO66" s="711">
        <f t="shared" si="7"/>
        <v>-1.7388605261977546</v>
      </c>
      <c r="AP66" s="712">
        <f t="shared" si="8"/>
        <v>16.991565638321571</v>
      </c>
      <c r="AQ66" s="855">
        <f t="shared" si="9"/>
        <v>135.63808644929657</v>
      </c>
      <c r="AR66" s="624">
        <f>INDEX(Historical!$C$7:$C$1259,MATCH(B66,Historical!$B$7:$B$1281,0))*IF(AH66="n/a",1.03,IF(AH66&lt;0,1.01,IF(AH66&gt;10,1.1,(1+AH66/100))))</f>
        <v>1.54</v>
      </c>
      <c r="AS66" s="853">
        <f t="shared" si="10"/>
        <v>1.5554000000000001</v>
      </c>
      <c r="AT66" s="853">
        <f t="shared" si="16"/>
        <v>1.7109400000000003</v>
      </c>
      <c r="AU66" s="853">
        <f t="shared" si="16"/>
        <v>1.8820340000000004</v>
      </c>
      <c r="AV66" s="853">
        <f t="shared" si="16"/>
        <v>2.0702374000000008</v>
      </c>
      <c r="AW66" s="624">
        <f t="shared" si="12"/>
        <v>8.758611400000003</v>
      </c>
      <c r="AX66" s="719">
        <f t="shared" si="13"/>
        <v>4.6344311339224316</v>
      </c>
      <c r="AY66" s="900">
        <v>0.56000000000000005</v>
      </c>
      <c r="AZ66" s="839">
        <v>51.190000000000005</v>
      </c>
      <c r="BA66" s="839">
        <v>-16.100000000000001</v>
      </c>
      <c r="BB66" s="839">
        <v>-7.95</v>
      </c>
      <c r="BC66" s="839">
        <v>-6.25</v>
      </c>
      <c r="BE66" s="597">
        <v>2015</v>
      </c>
      <c r="BF66" s="865">
        <f t="shared" si="14"/>
        <v>0</v>
      </c>
      <c r="BG66" s="849">
        <v>10.199999999999999</v>
      </c>
    </row>
    <row r="67" spans="1:59" ht="11.25" customHeight="1" x14ac:dyDescent="0.2">
      <c r="A67" s="848" t="s">
        <v>4318</v>
      </c>
      <c r="B67" s="842" t="s">
        <v>3799</v>
      </c>
      <c r="C67" s="898" t="s">
        <v>245</v>
      </c>
      <c r="D67" s="898" t="s">
        <v>4285</v>
      </c>
      <c r="E67" s="705">
        <v>7</v>
      </c>
      <c r="F67" s="1139">
        <v>648</v>
      </c>
      <c r="G67" s="1139" t="s">
        <v>106</v>
      </c>
      <c r="H67" s="1139" t="s">
        <v>106</v>
      </c>
      <c r="I67" s="841">
        <v>76.87</v>
      </c>
      <c r="J67" s="624">
        <f t="shared" si="0"/>
        <v>1.0407180954858852</v>
      </c>
      <c r="K67" s="844">
        <v>0.2</v>
      </c>
      <c r="L67" s="854">
        <v>4</v>
      </c>
      <c r="M67" s="615">
        <f t="shared" si="1"/>
        <v>0.8</v>
      </c>
      <c r="N67" s="837" t="s">
        <v>148</v>
      </c>
      <c r="O67" s="706">
        <v>0.17499999999999999</v>
      </c>
      <c r="P67" s="606">
        <v>44168</v>
      </c>
      <c r="Q67" s="606">
        <v>44179</v>
      </c>
      <c r="R67" s="615">
        <f t="shared" si="2"/>
        <v>14.285714285714299</v>
      </c>
      <c r="S67" s="673">
        <f>IF(INDEX(Historical!$D$7:$D$1257,MATCH(B67,Historical!$B$7:$B$1281,0))=0,"n/a",(INDEX(Historical!$C$7:$C$1259,MATCH(B67,Historical!$B$7:$B$1281,0))/INDEX(Historical!$D$7:$D$1257,MATCH(B67,Historical!$B$7:$B$1281,0))-1)*100)</f>
        <v>15.999999999999993</v>
      </c>
      <c r="T67" s="673">
        <f>IF(INDEX(Historical!$F$7:$F$1250,MATCH(B67,Historical!$B$7:$B$1281,0))=0,"n/a",((INDEX(Historical!$C$7:$C$1259,MATCH(B67,Historical!$B$7:$B$1281,0))/INDEX(Historical!$F$7:$F$1250,MATCH(B67,Historical!$B$7:$B$1281,0)))^(1/3)-1)*100)</f>
        <v>19.485817377915016</v>
      </c>
      <c r="U67" s="673">
        <f>IF(INDEX(Historical!$H$7:$H$1250,MATCH(B67,Historical!$B$7:$B$1281,0))=0,"n/a",((INDEX(Historical!$C$7:$C$1259,MATCH(B67,Historical!$B$7:$B$1281,0))/INDEX(Historical!$H$7:$H$1250,MATCH(B67,Historical!$B$7:$B$1281,0)))^(1/5)-1)*100)</f>
        <v>22.068285295986854</v>
      </c>
      <c r="V67" s="673">
        <f>IF(INDEX(Historical!$O$7:$O$1250,MATCH(B67,Historical!$B$7:$B$1281,0))=0,"n/a",((INDEX(Historical!$C$7:$C$1259,MATCH(B67,Historical!$B$7:$B$1281,0))/INDEX(Historical!$O$7:$O$1250,MATCH(B67,Historical!$B$7:$B$1281,0)))^(1/10)-1)*100)</f>
        <v>17.064354502381818</v>
      </c>
      <c r="W67" s="674">
        <f t="shared" si="3"/>
        <v>1.2932387974538735</v>
      </c>
      <c r="X67" s="675">
        <f t="shared" si="4"/>
        <v>0.85205734733539973</v>
      </c>
      <c r="Y67" s="843"/>
      <c r="Z67" s="624">
        <f t="shared" si="5"/>
        <v>10.810810810810811</v>
      </c>
      <c r="AA67" s="853">
        <f t="shared" si="6"/>
        <v>10.387837837837838</v>
      </c>
      <c r="AB67" s="854">
        <v>9</v>
      </c>
      <c r="AC67" s="833">
        <v>7.4</v>
      </c>
      <c r="AD67" s="833">
        <v>0.56000000000000005</v>
      </c>
      <c r="AE67" s="833">
        <v>1.2</v>
      </c>
      <c r="AF67" s="833">
        <v>2.1800000000000002</v>
      </c>
      <c r="AG67" s="833">
        <v>23.9</v>
      </c>
      <c r="AH67" s="833">
        <v>49.5</v>
      </c>
      <c r="AI67" s="833">
        <v>11.17</v>
      </c>
      <c r="AJ67" s="833">
        <v>25.900000000000002</v>
      </c>
      <c r="AK67" s="833">
        <v>17.899999999999999</v>
      </c>
      <c r="AL67" s="845">
        <v>26770</v>
      </c>
      <c r="AM67" s="839">
        <v>0.2</v>
      </c>
      <c r="AN67" s="833">
        <v>0.34</v>
      </c>
      <c r="AO67" s="711">
        <f t="shared" si="7"/>
        <v>12.721165553634902</v>
      </c>
      <c r="AP67" s="712">
        <f t="shared" si="8"/>
        <v>23.10900339147274</v>
      </c>
      <c r="AQ67" s="855">
        <f t="shared" si="9"/>
        <v>0.3227823610403302</v>
      </c>
      <c r="AR67" s="624">
        <f>INDEX(Historical!$C$7:$C$1259,MATCH(B67,Historical!$B$7:$B$1281,0))*IF(AH67="n/a",1.03,IF(AH67&lt;0,1.01,IF(AH67&gt;10,1.1,(1+AH67/100))))</f>
        <v>0.79749999999999999</v>
      </c>
      <c r="AS67" s="853">
        <f t="shared" si="10"/>
        <v>0.87725000000000009</v>
      </c>
      <c r="AT67" s="853">
        <f t="shared" ref="AT67:AV86" si="17">IF($AK67="n/a",1.03*AS67,IF($AK67&lt;0,1.01*AS67,IF($AK67&gt;10,1.1*AS67,(1+$AK67/100)*AS67)))</f>
        <v>0.96497500000000014</v>
      </c>
      <c r="AU67" s="853">
        <f t="shared" si="17"/>
        <v>1.0614725000000003</v>
      </c>
      <c r="AV67" s="853">
        <f t="shared" si="17"/>
        <v>1.1676197500000003</v>
      </c>
      <c r="AW67" s="624">
        <f t="shared" si="12"/>
        <v>4.8688172500000011</v>
      </c>
      <c r="AX67" s="719">
        <f t="shared" si="13"/>
        <v>6.3338327696110319</v>
      </c>
      <c r="AY67" s="900">
        <v>1.61</v>
      </c>
      <c r="AZ67" s="839">
        <v>201.33</v>
      </c>
      <c r="BA67" s="839">
        <v>-8.93</v>
      </c>
      <c r="BB67" s="839">
        <v>3.42</v>
      </c>
      <c r="BC67" s="839">
        <v>12.049999999999999</v>
      </c>
      <c r="BE67" s="597">
        <v>2014</v>
      </c>
      <c r="BF67" s="865">
        <f t="shared" si="14"/>
        <v>0</v>
      </c>
      <c r="BG67" s="849">
        <v>14.799999999999999</v>
      </c>
    </row>
    <row r="68" spans="1:59" ht="11.25" customHeight="1" x14ac:dyDescent="0.2">
      <c r="A68" s="848" t="s">
        <v>3800</v>
      </c>
      <c r="B68" s="842" t="s">
        <v>3801</v>
      </c>
      <c r="C68" s="898" t="s">
        <v>108</v>
      </c>
      <c r="D68" s="898" t="s">
        <v>4269</v>
      </c>
      <c r="E68" s="705">
        <v>7</v>
      </c>
      <c r="F68" s="1139">
        <v>647</v>
      </c>
      <c r="G68" s="1139" t="s">
        <v>106</v>
      </c>
      <c r="H68" s="1139" t="s">
        <v>106</v>
      </c>
      <c r="I68" s="841">
        <v>141.85</v>
      </c>
      <c r="J68" s="624">
        <f t="shared" si="0"/>
        <v>8.4596404652802253</v>
      </c>
      <c r="K68" s="844">
        <v>12</v>
      </c>
      <c r="L68" s="854">
        <v>1</v>
      </c>
      <c r="M68" s="615">
        <f t="shared" si="1"/>
        <v>12</v>
      </c>
      <c r="N68" s="837" t="s">
        <v>171</v>
      </c>
      <c r="O68" s="706">
        <v>9</v>
      </c>
      <c r="P68" s="606">
        <v>44159</v>
      </c>
      <c r="Q68" s="606">
        <v>44169</v>
      </c>
      <c r="R68" s="615">
        <f t="shared" si="2"/>
        <v>33.333333333333329</v>
      </c>
      <c r="S68" s="673">
        <f>IF(INDEX(Historical!$D$7:$D$1257,MATCH(B68,Historical!$B$7:$B$1281,0))=0,"n/a",(INDEX(Historical!$C$7:$C$1259,MATCH(B68,Historical!$B$7:$B$1281,0))/INDEX(Historical!$D$7:$D$1257,MATCH(B68,Historical!$B$7:$B$1281,0))-1)*100)</f>
        <v>33.333333333333329</v>
      </c>
      <c r="T68" s="673">
        <f>IF(INDEX(Historical!$F$7:$F$1250,MATCH(B68,Historical!$B$7:$B$1281,0))=0,"n/a",((INDEX(Historical!$C$7:$C$1259,MATCH(B68,Historical!$B$7:$B$1281,0))/INDEX(Historical!$F$7:$F$1250,MATCH(B68,Historical!$B$7:$B$1281,0)))^(1/3)-1)*100)</f>
        <v>19.681696117715084</v>
      </c>
      <c r="U68" s="673">
        <f>IF(INDEX(Historical!$H$7:$H$1250,MATCH(B68,Historical!$B$7:$B$1281,0))=0,"n/a",((INDEX(Historical!$C$7:$C$1259,MATCH(B68,Historical!$B$7:$B$1281,0))/INDEX(Historical!$H$7:$H$1250,MATCH(B68,Historical!$B$7:$B$1281,0)))^(1/5)-1)*100)</f>
        <v>19.13578981670916</v>
      </c>
      <c r="V68" s="673">
        <f>IF(INDEX(Historical!$O$7:$O$1250,MATCH(B68,Historical!$B$7:$B$1281,0))=0,"n/a",((INDEX(Historical!$C$7:$C$1259,MATCH(B68,Historical!$B$7:$B$1281,0))/INDEX(Historical!$O$7:$O$1250,MATCH(B68,Historical!$B$7:$B$1281,0)))^(1/10)-1)*100)</f>
        <v>-0.79723218914079519</v>
      </c>
      <c r="W68" s="674" t="str">
        <f t="shared" si="3"/>
        <v>n/a</v>
      </c>
      <c r="X68" s="675">
        <f t="shared" si="4"/>
        <v>1.8052631902555811</v>
      </c>
      <c r="Y68" s="843"/>
      <c r="Z68" s="624">
        <f t="shared" si="5"/>
        <v>103.98613518197575</v>
      </c>
      <c r="AA68" s="853">
        <f t="shared" si="6"/>
        <v>12.292027729636049</v>
      </c>
      <c r="AB68" s="854">
        <v>12</v>
      </c>
      <c r="AC68" s="833">
        <v>11.54</v>
      </c>
      <c r="AD68" s="833" t="s">
        <v>136</v>
      </c>
      <c r="AE68" s="833">
        <v>3.6</v>
      </c>
      <c r="AF68" s="833">
        <v>2.27</v>
      </c>
      <c r="AG68" s="833">
        <v>19.100000000000001</v>
      </c>
      <c r="AH68" s="833">
        <v>21</v>
      </c>
      <c r="AI68" s="833" t="s">
        <v>136</v>
      </c>
      <c r="AJ68" s="833">
        <v>10.6</v>
      </c>
      <c r="AK68" s="833" t="s">
        <v>136</v>
      </c>
      <c r="AL68" s="845">
        <v>458.47</v>
      </c>
      <c r="AM68" s="839">
        <v>1.2</v>
      </c>
      <c r="AN68" s="833">
        <v>0</v>
      </c>
      <c r="AO68" s="711">
        <f t="shared" si="7"/>
        <v>15.303402552353338</v>
      </c>
      <c r="AP68" s="712">
        <f t="shared" si="8"/>
        <v>27.595430281989387</v>
      </c>
      <c r="AQ68" s="855">
        <f t="shared" si="9"/>
        <v>11.361080267497069</v>
      </c>
      <c r="AR68" s="624">
        <f>INDEX(Historical!$C$7:$C$1259,MATCH(B68,Historical!$B$7:$B$1281,0))*IF(AH68="n/a",1.03,IF(AH68&lt;0,1.01,IF(AH68&gt;10,1.1,(1+AH68/100))))</f>
        <v>13.200000000000001</v>
      </c>
      <c r="AS68" s="853">
        <f t="shared" si="10"/>
        <v>13.596000000000002</v>
      </c>
      <c r="AT68" s="853">
        <f t="shared" si="17"/>
        <v>14.003880000000002</v>
      </c>
      <c r="AU68" s="853">
        <f t="shared" si="17"/>
        <v>14.423996400000004</v>
      </c>
      <c r="AV68" s="853">
        <f t="shared" si="17"/>
        <v>14.856716292000003</v>
      </c>
      <c r="AW68" s="624">
        <f t="shared" si="12"/>
        <v>70.08059269200001</v>
      </c>
      <c r="AX68" s="719">
        <f t="shared" si="13"/>
        <v>49.404718147338748</v>
      </c>
      <c r="AY68" s="900">
        <v>0.94</v>
      </c>
      <c r="AZ68" s="839">
        <v>104.47</v>
      </c>
      <c r="BA68" s="839">
        <v>-10.220000000000001</v>
      </c>
      <c r="BB68" s="839">
        <v>-4.8500000000000005</v>
      </c>
      <c r="BC68" s="839">
        <v>12.8</v>
      </c>
      <c r="BE68" s="597">
        <v>2014</v>
      </c>
      <c r="BF68" s="865">
        <f t="shared" si="14"/>
        <v>0</v>
      </c>
      <c r="BG68" s="849">
        <v>14.499999999999998</v>
      </c>
    </row>
    <row r="69" spans="1:59" s="744" customFormat="1" ht="11.25" customHeight="1" x14ac:dyDescent="0.2">
      <c r="A69" s="726" t="s">
        <v>2152</v>
      </c>
      <c r="B69" s="751" t="s">
        <v>2153</v>
      </c>
      <c r="C69" s="898" t="s">
        <v>153</v>
      </c>
      <c r="D69" s="898" t="s">
        <v>4259</v>
      </c>
      <c r="E69" s="727">
        <v>8</v>
      </c>
      <c r="F69" s="1139">
        <v>605</v>
      </c>
      <c r="G69" s="1138" t="s">
        <v>106</v>
      </c>
      <c r="H69" s="1138" t="s">
        <v>106</v>
      </c>
      <c r="I69" s="728">
        <v>219.67</v>
      </c>
      <c r="J69" s="729">
        <f t="shared" si="0"/>
        <v>0.38239176947239045</v>
      </c>
      <c r="K69" s="730">
        <v>0.21</v>
      </c>
      <c r="L69" s="731">
        <v>4</v>
      </c>
      <c r="M69" s="732">
        <f t="shared" si="1"/>
        <v>0.84</v>
      </c>
      <c r="N69" s="733" t="s">
        <v>4005</v>
      </c>
      <c r="O69" s="734">
        <v>0.18</v>
      </c>
      <c r="P69" s="1130">
        <v>44280</v>
      </c>
      <c r="Q69" s="1130">
        <v>44316</v>
      </c>
      <c r="R69" s="732">
        <f t="shared" si="2"/>
        <v>16.666666666666664</v>
      </c>
      <c r="S69" s="673">
        <f>IF(INDEX(Historical!$D$7:$D$1257,MATCH(B69,Historical!$B$7:$B$1281,0))=0,"n/a",(INDEX(Historical!$C$7:$C$1259,MATCH(B69,Historical!$B$7:$B$1281,0))/INDEX(Historical!$D$7:$D$1257,MATCH(B69,Historical!$B$7:$B$1281,0))-1)*100)</f>
        <v>5.9701492537313383</v>
      </c>
      <c r="T69" s="673">
        <f>IF(INDEX(Historical!$F$7:$F$1250,MATCH(B69,Historical!$B$7:$B$1281,0))=0,"n/a",((INDEX(Historical!$C$7:$C$1259,MATCH(B69,Historical!$B$7:$B$1281,0))/INDEX(Historical!$F$7:$F$1250,MATCH(B69,Historical!$B$7:$B$1281,0)))^(1/3)-1)*100)</f>
        <v>9.2162553896642621</v>
      </c>
      <c r="U69" s="673">
        <f>IF(INDEX(Historical!$H$7:$H$1250,MATCH(B69,Historical!$B$7:$B$1281,0))=0,"n/a",((INDEX(Historical!$C$7:$C$1259,MATCH(B69,Historical!$B$7:$B$1281,0))/INDEX(Historical!$H$7:$H$1250,MATCH(B69,Historical!$B$7:$B$1281,0)))^(1/5)-1)*100)</f>
        <v>14.262605786960902</v>
      </c>
      <c r="V69" s="673">
        <f>IF(INDEX(Historical!$O$7:$O$1250,MATCH(B69,Historical!$B$7:$B$1281,0))=0,"n/a",((INDEX(Historical!$C$7:$C$1259,MATCH(B69,Historical!$B$7:$B$1281,0))/INDEX(Historical!$O$7:$O$1250,MATCH(B69,Historical!$B$7:$B$1281,0)))^(1/10)-1)*100)</f>
        <v>31.484450336163604</v>
      </c>
      <c r="W69" s="674">
        <f t="shared" si="3"/>
        <v>0.45300475741762014</v>
      </c>
      <c r="X69" s="675">
        <f t="shared" si="4"/>
        <v>1.8766586561790661</v>
      </c>
      <c r="Y69" s="1131"/>
      <c r="Z69" s="729">
        <f t="shared" si="5"/>
        <v>17.21311475409836</v>
      </c>
      <c r="AA69" s="736">
        <f t="shared" si="6"/>
        <v>45.014344262295083</v>
      </c>
      <c r="AB69" s="731">
        <v>12</v>
      </c>
      <c r="AC69" s="737">
        <v>4.88</v>
      </c>
      <c r="AD69" s="737">
        <v>3.69</v>
      </c>
      <c r="AE69" s="737">
        <v>7.18</v>
      </c>
      <c r="AF69" s="737">
        <v>4.49</v>
      </c>
      <c r="AG69" s="737">
        <v>10.7</v>
      </c>
      <c r="AH69" s="737">
        <v>-2.1999999999999997</v>
      </c>
      <c r="AI69" s="737">
        <v>6.4</v>
      </c>
      <c r="AJ69" s="737">
        <v>7.6</v>
      </c>
      <c r="AK69" s="737">
        <v>12.19</v>
      </c>
      <c r="AL69" s="738">
        <v>159910</v>
      </c>
      <c r="AM69" s="739">
        <v>0.4</v>
      </c>
      <c r="AN69" s="737">
        <v>0.63</v>
      </c>
      <c r="AO69" s="740">
        <f t="shared" si="7"/>
        <v>-30.369346705861791</v>
      </c>
      <c r="AP69" s="741">
        <f t="shared" si="8"/>
        <v>14.644997556433292</v>
      </c>
      <c r="AQ69" s="742">
        <f t="shared" si="9"/>
        <v>199.71423852115083</v>
      </c>
      <c r="AR69" s="624">
        <f>INDEX(Historical!$C$7:$C$1259,MATCH(B69,Historical!$B$7:$B$1281,0))*IF(AH69="n/a",1.03,IF(AH69&lt;0,1.01,IF(AH69&gt;10,1.1,(1+AH69/100))))</f>
        <v>0.71709999999999996</v>
      </c>
      <c r="AS69" s="736">
        <f t="shared" si="10"/>
        <v>0.76299439999999996</v>
      </c>
      <c r="AT69" s="736">
        <f t="shared" si="17"/>
        <v>0.83929384000000007</v>
      </c>
      <c r="AU69" s="736">
        <f t="shared" si="17"/>
        <v>0.92322322400000012</v>
      </c>
      <c r="AV69" s="736">
        <f t="shared" si="17"/>
        <v>1.0155455464000003</v>
      </c>
      <c r="AW69" s="729">
        <f t="shared" si="12"/>
        <v>4.2581570104000006</v>
      </c>
      <c r="AX69" s="743">
        <f t="shared" si="13"/>
        <v>1.9384335641644288</v>
      </c>
      <c r="AY69" s="901">
        <v>0.67</v>
      </c>
      <c r="AZ69" s="739">
        <v>83.67</v>
      </c>
      <c r="BA69" s="739">
        <v>-11.73</v>
      </c>
      <c r="BB69" s="739">
        <v>-5.37</v>
      </c>
      <c r="BC69" s="739">
        <v>4.87</v>
      </c>
      <c r="BD69" s="875"/>
      <c r="BE69" s="597">
        <v>2014</v>
      </c>
      <c r="BF69" s="865">
        <f t="shared" si="14"/>
        <v>0</v>
      </c>
      <c r="BG69" s="793">
        <v>4.9000000000000004</v>
      </c>
    </row>
    <row r="70" spans="1:59" ht="11.25" customHeight="1" x14ac:dyDescent="0.2">
      <c r="A70" s="838" t="s">
        <v>1103</v>
      </c>
      <c r="B70" s="842" t="s">
        <v>1104</v>
      </c>
      <c r="C70" s="898" t="s">
        <v>178</v>
      </c>
      <c r="D70" s="898" t="s">
        <v>4271</v>
      </c>
      <c r="E70" s="705">
        <v>9</v>
      </c>
      <c r="F70" s="1139">
        <v>517</v>
      </c>
      <c r="G70" s="1139" t="s">
        <v>106</v>
      </c>
      <c r="H70" s="1139" t="s">
        <v>106</v>
      </c>
      <c r="I70" s="841">
        <v>36.880000000000003</v>
      </c>
      <c r="J70" s="624">
        <f t="shared" si="0"/>
        <v>9.8698481561822113</v>
      </c>
      <c r="K70" s="844">
        <v>0.91</v>
      </c>
      <c r="L70" s="854">
        <v>4</v>
      </c>
      <c r="M70" s="615">
        <f t="shared" si="1"/>
        <v>3.64</v>
      </c>
      <c r="N70" s="837" t="s">
        <v>107</v>
      </c>
      <c r="O70" s="706">
        <v>0.90500000000000003</v>
      </c>
      <c r="P70" s="606">
        <v>44228</v>
      </c>
      <c r="Q70" s="606">
        <v>44236</v>
      </c>
      <c r="R70" s="615">
        <f t="shared" si="2"/>
        <v>0.55248618784530434</v>
      </c>
      <c r="S70" s="673">
        <f>IF(INDEX(Historical!$D$7:$D$1257,MATCH(B70,Historical!$B$7:$B$1281,0))=0,"n/a",(INDEX(Historical!$C$7:$C$1259,MATCH(B70,Historical!$B$7:$B$1281,0))/INDEX(Historical!$D$7:$D$1257,MATCH(B70,Historical!$B$7:$B$1281,0))-1)*100)</f>
        <v>6.5476190476190466</v>
      </c>
      <c r="T70" s="673">
        <f>IF(INDEX(Historical!$F$7:$F$1250,MATCH(B70,Historical!$B$7:$B$1281,0))=0,"n/a",((INDEX(Historical!$C$7:$C$1259,MATCH(B70,Historical!$B$7:$B$1281,0))/INDEX(Historical!$F$7:$F$1250,MATCH(B70,Historical!$B$7:$B$1281,0)))^(1/3)-1)*100)</f>
        <v>8.6658148844481087</v>
      </c>
      <c r="U70" s="673">
        <f>IF(INDEX(Historical!$H$7:$H$1250,MATCH(B70,Historical!$B$7:$B$1281,0))=0,"n/a",((INDEX(Historical!$C$7:$C$1259,MATCH(B70,Historical!$B$7:$B$1281,0))/INDEX(Historical!$H$7:$H$1250,MATCH(B70,Historical!$B$7:$B$1281,0)))^(1/5)-1)*100)</f>
        <v>10.633297009492937</v>
      </c>
      <c r="V70" s="673" t="str">
        <f>IF(INDEX(Historical!$O$7:$O$1250,MATCH(B70,Historical!$B$7:$B$1281,0))=0,"n/a",((INDEX(Historical!$C$7:$C$1259,MATCH(B70,Historical!$B$7:$B$1281,0))/INDEX(Historical!$O$7:$O$1250,MATCH(B70,Historical!$B$7:$B$1281,0)))^(1/10)-1)*100)</f>
        <v>n/a</v>
      </c>
      <c r="W70" s="674" t="str">
        <f t="shared" si="3"/>
        <v>n/a</v>
      </c>
      <c r="X70" s="675" t="str">
        <f t="shared" si="4"/>
        <v>n/a</v>
      </c>
      <c r="Y70" s="843"/>
      <c r="Z70" s="624">
        <f t="shared" si="5"/>
        <v>97.58713136729223</v>
      </c>
      <c r="AA70" s="853">
        <f t="shared" si="6"/>
        <v>9.8873994638069718</v>
      </c>
      <c r="AB70" s="854">
        <v>12</v>
      </c>
      <c r="AC70" s="833">
        <v>3.73</v>
      </c>
      <c r="AD70" s="833" t="s">
        <v>136</v>
      </c>
      <c r="AE70" s="833">
        <v>2.84</v>
      </c>
      <c r="AF70" s="833" t="s">
        <v>136</v>
      </c>
      <c r="AG70" s="833">
        <v>-120.39999999999999</v>
      </c>
      <c r="AH70" s="833">
        <v>-1.6</v>
      </c>
      <c r="AI70" s="833">
        <v>14.05</v>
      </c>
      <c r="AJ70" s="833">
        <v>-1.3</v>
      </c>
      <c r="AK70" s="833">
        <v>-2.6100000000000003</v>
      </c>
      <c r="AL70" s="845">
        <v>1600</v>
      </c>
      <c r="AM70" s="839">
        <v>0.1</v>
      </c>
      <c r="AN70" s="833" t="s">
        <v>136</v>
      </c>
      <c r="AO70" s="711">
        <f t="shared" si="7"/>
        <v>10.615745701868178</v>
      </c>
      <c r="AP70" s="712">
        <f t="shared" si="8"/>
        <v>20.50314516567515</v>
      </c>
      <c r="AQ70" s="855" t="str">
        <f t="shared" si="9"/>
        <v>n/a</v>
      </c>
      <c r="AR70" s="624">
        <f>INDEX(Historical!$C$7:$C$1259,MATCH(B70,Historical!$B$7:$B$1281,0))*IF(AH70="n/a",1.03,IF(AH70&lt;0,1.01,IF(AH70&gt;10,1.1,(1+AH70/100))))</f>
        <v>3.6158000000000001</v>
      </c>
      <c r="AS70" s="853">
        <f t="shared" si="10"/>
        <v>3.9773800000000006</v>
      </c>
      <c r="AT70" s="853">
        <f t="shared" si="17"/>
        <v>4.0171538000000009</v>
      </c>
      <c r="AU70" s="853">
        <f t="shared" si="17"/>
        <v>4.0573253380000009</v>
      </c>
      <c r="AV70" s="853">
        <f t="shared" si="17"/>
        <v>4.0978985913800008</v>
      </c>
      <c r="AW70" s="624">
        <f t="shared" si="12"/>
        <v>19.765557729380003</v>
      </c>
      <c r="AX70" s="719">
        <f t="shared" si="13"/>
        <v>53.594245470119304</v>
      </c>
      <c r="AY70" s="900">
        <v>2.87</v>
      </c>
      <c r="AZ70" s="839">
        <v>569.32999999999993</v>
      </c>
      <c r="BA70" s="839">
        <v>-14.530000000000001</v>
      </c>
      <c r="BB70" s="839">
        <v>2.97</v>
      </c>
      <c r="BC70" s="839">
        <v>23.27</v>
      </c>
      <c r="BE70" s="597">
        <v>2013</v>
      </c>
      <c r="BF70" s="865">
        <f t="shared" si="14"/>
        <v>0</v>
      </c>
      <c r="BG70" s="849">
        <v>12.4</v>
      </c>
    </row>
    <row r="71" spans="1:59" ht="11.25" customHeight="1" x14ac:dyDescent="0.2">
      <c r="A71" s="848" t="s">
        <v>4011</v>
      </c>
      <c r="B71" s="842" t="s">
        <v>4012</v>
      </c>
      <c r="C71" s="898" t="s">
        <v>245</v>
      </c>
      <c r="D71" s="898" t="s">
        <v>4252</v>
      </c>
      <c r="E71" s="705">
        <v>6</v>
      </c>
      <c r="F71" s="1139">
        <v>681</v>
      </c>
      <c r="G71" s="1139" t="s">
        <v>106</v>
      </c>
      <c r="H71" s="1139" t="s">
        <v>106</v>
      </c>
      <c r="I71" s="841">
        <v>71.37</v>
      </c>
      <c r="J71" s="624">
        <f t="shared" ref="J71:J134" si="18">(M71/I71)*100</f>
        <v>1.7514361776656857</v>
      </c>
      <c r="K71" s="844">
        <v>0.3125</v>
      </c>
      <c r="L71" s="854">
        <v>4</v>
      </c>
      <c r="M71" s="615">
        <f t="shared" ref="M71:M134" si="19">K71*L71</f>
        <v>1.25</v>
      </c>
      <c r="N71" s="837" t="s">
        <v>318</v>
      </c>
      <c r="O71" s="706">
        <v>0.27500000000000002</v>
      </c>
      <c r="P71" s="1028">
        <v>43909</v>
      </c>
      <c r="Q71" s="1028">
        <v>43917</v>
      </c>
      <c r="R71" s="615">
        <f t="shared" ref="R71:R134" si="20">(K71-O71)/O71*100</f>
        <v>13.636363636363628</v>
      </c>
      <c r="S71" s="673">
        <f>IF(INDEX(Historical!$D$7:$D$1257,MATCH(B71,Historical!$B$7:$B$1281,0))=0,"n/a",(INDEX(Historical!$C$7:$C$1259,MATCH(B71,Historical!$B$7:$B$1281,0))/INDEX(Historical!$D$7:$D$1257,MATCH(B71,Historical!$B$7:$B$1281,0))-1)*100)</f>
        <v>13.636363636363624</v>
      </c>
      <c r="T71" s="673">
        <f>IF(INDEX(Historical!$F$7:$F$1250,MATCH(B71,Historical!$B$7:$B$1281,0))=0,"n/a",((INDEX(Historical!$C$7:$C$1259,MATCH(B71,Historical!$B$7:$B$1281,0))/INDEX(Historical!$F$7:$F$1250,MATCH(B71,Historical!$B$7:$B$1281,0)))^(1/3)-1)*100)</f>
        <v>22.499326257411155</v>
      </c>
      <c r="U71" s="673">
        <f>IF(INDEX(Historical!$H$7:$H$1250,MATCH(B71,Historical!$B$7:$B$1281,0))=0,"n/a",((INDEX(Historical!$C$7:$C$1259,MATCH(B71,Historical!$B$7:$B$1281,0))/INDEX(Historical!$H$7:$H$1250,MATCH(B71,Historical!$B$7:$B$1281,0)))^(1/5)-1)*100)</f>
        <v>17.844539784792257</v>
      </c>
      <c r="V71" s="673" t="str">
        <f>IF(INDEX(Historical!$O$7:$O$1250,MATCH(B71,Historical!$B$7:$B$1281,0))=0,"n/a",((INDEX(Historical!$C$7:$C$1259,MATCH(B71,Historical!$B$7:$B$1281,0))/INDEX(Historical!$O$7:$O$1250,MATCH(B71,Historical!$B$7:$B$1281,0)))^(1/10)-1)*100)</f>
        <v>n/a</v>
      </c>
      <c r="W71" s="674" t="str">
        <f t="shared" ref="W71:W134" si="21">IF(OR(U71&lt;=0,U71="n/a",V71&lt;=0,V71="n/a"),"n/a",U71/V71)</f>
        <v>n/a</v>
      </c>
      <c r="X71" s="675">
        <f t="shared" ref="X71:X134" si="22">IF(OR(AJ71&lt;=0,AJ71="n/a",U71&lt;=0,U71="n/a"),"n/a",U71/AJ71)</f>
        <v>5.4074362984218958</v>
      </c>
      <c r="Y71" s="843"/>
      <c r="Z71" s="624">
        <f t="shared" ref="Z71:Z134" si="23">IF(OR(AC71&lt;0.01,AC71="n/a"),"n/a",M71/AC71*100)</f>
        <v>30.864197530864203</v>
      </c>
      <c r="AA71" s="853">
        <f t="shared" ref="AA71:AA134" si="24">IF(OR(AC71&lt;0.01,AC71="n/a"),"n/a",I71/AC71)</f>
        <v>17.622222222222224</v>
      </c>
      <c r="AB71" s="854">
        <v>1</v>
      </c>
      <c r="AC71" s="833">
        <v>4.05</v>
      </c>
      <c r="AD71" s="833">
        <v>1.38</v>
      </c>
      <c r="AE71" s="833">
        <v>0.71</v>
      </c>
      <c r="AF71" s="833">
        <v>2.91</v>
      </c>
      <c r="AG71" s="833">
        <v>20.399999999999999</v>
      </c>
      <c r="AH71" s="833">
        <v>3.1</v>
      </c>
      <c r="AI71" s="833">
        <v>-13.87</v>
      </c>
      <c r="AJ71" s="833">
        <v>3.3000000000000003</v>
      </c>
      <c r="AK71" s="833">
        <v>13.04</v>
      </c>
      <c r="AL71" s="845">
        <v>6420</v>
      </c>
      <c r="AM71" s="839">
        <v>31.8</v>
      </c>
      <c r="AN71" s="833">
        <v>0</v>
      </c>
      <c r="AO71" s="711">
        <f t="shared" ref="AO71:AO134" si="25">IF(U71="n/a","n/a",IF(AA71&lt;0,"n/a",IF(AA71="n/a","n/a",J71+U71-AA71)))</f>
        <v>1.9737537402357184</v>
      </c>
      <c r="AP71" s="712">
        <f t="shared" ref="AP71:AP134" si="26">IF(U71="n/a","n/a",J71+U71)</f>
        <v>19.595975962457942</v>
      </c>
      <c r="AQ71" s="855">
        <f t="shared" ref="AQ71:AQ134" si="27">IF(OR(AC71&lt;0.01,AF71="n/a"),"n/a",(I71/SQRT(22.5*AC71*(I71/AF71))-1)*100)</f>
        <v>50.96823310686063</v>
      </c>
      <c r="AR71" s="624">
        <f>INDEX(Historical!$C$7:$C$1259,MATCH(B71,Historical!$B$7:$B$1281,0))*IF(AH71="n/a",1.03,IF(AH71&lt;0,1.01,IF(AH71&gt;10,1.1,(1+AH71/100))))</f>
        <v>1.2887499999999998</v>
      </c>
      <c r="AS71" s="853">
        <f t="shared" ref="AS71:AS134" si="28">IF($AI71="n/a",1.03*AR71,IF($AI71&lt;0,1.01*AR71,IF($AI71&gt;10,1.1*AR71,(1+$AI71/100)*AR71)))</f>
        <v>1.3016374999999998</v>
      </c>
      <c r="AT71" s="853">
        <f t="shared" si="17"/>
        <v>1.4318012499999999</v>
      </c>
      <c r="AU71" s="853">
        <f t="shared" si="17"/>
        <v>1.5749813750000001</v>
      </c>
      <c r="AV71" s="853">
        <f t="shared" si="17"/>
        <v>1.7324795125000003</v>
      </c>
      <c r="AW71" s="624">
        <f t="shared" ref="AW71:AW134" si="29">SUM(AR71:AV71)</f>
        <v>7.3296496375000002</v>
      </c>
      <c r="AX71" s="719">
        <f t="shared" ref="AX71:AX134" si="30">AW71/I71*100</f>
        <v>10.269930835785344</v>
      </c>
      <c r="AY71" s="900">
        <v>1.71</v>
      </c>
      <c r="AZ71" s="839">
        <v>430.23999999999995</v>
      </c>
      <c r="BA71" s="839">
        <v>-11.14</v>
      </c>
      <c r="BB71" s="839">
        <v>8.4500000000000011</v>
      </c>
      <c r="BC71" s="839">
        <v>34.489999999999995</v>
      </c>
      <c r="BE71" s="597">
        <v>2015</v>
      </c>
      <c r="BF71" s="865">
        <f t="shared" ref="BF71:BF134" si="31">IF(BE71&gt;2008,0,IF(BE71&gt;2001,1,IF(BE71&gt;1990,2,IF(BE71&gt;1980,3,IF(BE71&gt;1973,4,IF(BE71&gt;1970,5,IF(BE71&gt;1960,6,IF(BE71&gt;1958,7,IF(BE71&gt;1953,8,9)))))))))</f>
        <v>0</v>
      </c>
      <c r="BG71" s="849">
        <v>5.2</v>
      </c>
    </row>
    <row r="72" spans="1:59" ht="11.25" customHeight="1" x14ac:dyDescent="0.2">
      <c r="A72" s="847" t="s">
        <v>4238</v>
      </c>
      <c r="B72" s="570" t="s">
        <v>3802</v>
      </c>
      <c r="C72" s="898" t="s">
        <v>4127</v>
      </c>
      <c r="D72" s="898" t="s">
        <v>4272</v>
      </c>
      <c r="E72" s="705">
        <v>7</v>
      </c>
      <c r="F72" s="1139">
        <v>619</v>
      </c>
      <c r="G72" s="1139" t="s">
        <v>106</v>
      </c>
      <c r="H72" s="1139" t="s">
        <v>106</v>
      </c>
      <c r="I72" s="841">
        <v>97.63</v>
      </c>
      <c r="J72" s="624">
        <f t="shared" si="18"/>
        <v>0.9013622861825259</v>
      </c>
      <c r="K72" s="844">
        <v>0.22</v>
      </c>
      <c r="L72" s="854">
        <v>4</v>
      </c>
      <c r="M72" s="615">
        <f t="shared" si="19"/>
        <v>0.88</v>
      </c>
      <c r="N72" s="837" t="s">
        <v>107</v>
      </c>
      <c r="O72" s="706">
        <v>0.19</v>
      </c>
      <c r="P72" s="904">
        <v>43793</v>
      </c>
      <c r="Q72" s="904">
        <v>43802</v>
      </c>
      <c r="R72" s="615">
        <f t="shared" si="20"/>
        <v>15.789473684210526</v>
      </c>
      <c r="S72" s="673">
        <f>IF(INDEX(Historical!$D$7:$D$1257,MATCH(B72,Historical!$B$7:$B$1281,0))=0,"n/a",(INDEX(Historical!$C$7:$C$1259,MATCH(B72,Historical!$B$7:$B$1281,0))/INDEX(Historical!$D$7:$D$1257,MATCH(B72,Historical!$B$7:$B$1281,0))-1)*100)</f>
        <v>11.392405063291132</v>
      </c>
      <c r="T72" s="673">
        <f>IF(INDEX(Historical!$F$7:$F$1250,MATCH(B72,Historical!$B$7:$B$1281,0))=0,"n/a",((INDEX(Historical!$C$7:$C$1259,MATCH(B72,Historical!$B$7:$B$1281,0))/INDEX(Historical!$F$7:$F$1250,MATCH(B72,Historical!$B$7:$B$1281,0)))^(1/3)-1)*100)</f>
        <v>14.90834232364584</v>
      </c>
      <c r="U72" s="673">
        <f>IF(INDEX(Historical!$H$7:$H$1250,MATCH(B72,Historical!$B$7:$B$1281,0))=0,"n/a",((INDEX(Historical!$C$7:$C$1259,MATCH(B72,Historical!$B$7:$B$1281,0))/INDEX(Historical!$H$7:$H$1250,MATCH(B72,Historical!$B$7:$B$1281,0)))^(1/5)-1)*100)</f>
        <v>15.943572087062341</v>
      </c>
      <c r="V72" s="673" t="str">
        <f>IF(INDEX(Historical!$O$7:$O$1250,MATCH(B72,Historical!$B$7:$B$1281,0))=0,"n/a",((INDEX(Historical!$C$7:$C$1259,MATCH(B72,Historical!$B$7:$B$1281,0))/INDEX(Historical!$O$7:$O$1250,MATCH(B72,Historical!$B$7:$B$1281,0)))^(1/10)-1)*100)</f>
        <v>n/a</v>
      </c>
      <c r="W72" s="674" t="str">
        <f t="shared" si="21"/>
        <v>n/a</v>
      </c>
      <c r="X72" s="675">
        <f t="shared" si="22"/>
        <v>3.0660715552042963</v>
      </c>
      <c r="Y72" s="646" t="s">
        <v>4583</v>
      </c>
      <c r="Z72" s="624">
        <f t="shared" si="23"/>
        <v>28.571428571428569</v>
      </c>
      <c r="AA72" s="853">
        <f t="shared" si="24"/>
        <v>31.698051948051948</v>
      </c>
      <c r="AB72" s="854">
        <v>12</v>
      </c>
      <c r="AC72" s="833">
        <v>3.08</v>
      </c>
      <c r="AD72" s="833">
        <v>1.96</v>
      </c>
      <c r="AE72" s="833">
        <v>7.8</v>
      </c>
      <c r="AF72" s="833">
        <v>3.8</v>
      </c>
      <c r="AG72" s="833">
        <v>13</v>
      </c>
      <c r="AH72" s="833">
        <v>-34.200000000000003</v>
      </c>
      <c r="AI72" s="833">
        <v>12.65</v>
      </c>
      <c r="AJ72" s="833">
        <v>5.2</v>
      </c>
      <c r="AK72" s="833">
        <v>16</v>
      </c>
      <c r="AL72" s="845">
        <v>9830</v>
      </c>
      <c r="AM72" s="839">
        <v>1</v>
      </c>
      <c r="AN72" s="833">
        <v>0</v>
      </c>
      <c r="AO72" s="711">
        <f t="shared" si="25"/>
        <v>-14.853117574807079</v>
      </c>
      <c r="AP72" s="712">
        <f t="shared" si="26"/>
        <v>16.844934373244868</v>
      </c>
      <c r="AQ72" s="855">
        <f t="shared" si="27"/>
        <v>131.37520985293071</v>
      </c>
      <c r="AR72" s="624">
        <f>INDEX(Historical!$C$7:$C$1259,MATCH(B72,Historical!$B$7:$B$1281,0))*IF(AH72="n/a",1.03,IF(AH72&lt;0,1.01,IF(AH72&gt;10,1.1,(1+AH72/100))))</f>
        <v>0.88880000000000003</v>
      </c>
      <c r="AS72" s="853">
        <f t="shared" si="28"/>
        <v>0.9776800000000001</v>
      </c>
      <c r="AT72" s="853">
        <f t="shared" si="17"/>
        <v>1.0754480000000002</v>
      </c>
      <c r="AU72" s="853">
        <f t="shared" si="17"/>
        <v>1.1829928000000003</v>
      </c>
      <c r="AV72" s="853">
        <f t="shared" si="17"/>
        <v>1.3012920800000005</v>
      </c>
      <c r="AW72" s="624">
        <f t="shared" si="29"/>
        <v>5.4262128800000013</v>
      </c>
      <c r="AX72" s="719">
        <f t="shared" si="30"/>
        <v>5.5579359623066695</v>
      </c>
      <c r="AY72" s="900">
        <v>0.99</v>
      </c>
      <c r="AZ72" s="839">
        <v>118.51</v>
      </c>
      <c r="BA72" s="839">
        <v>-0.44999999999999996</v>
      </c>
      <c r="BB72" s="839">
        <v>4.2</v>
      </c>
      <c r="BC72" s="839">
        <v>27.96</v>
      </c>
      <c r="BE72" s="597">
        <v>2014</v>
      </c>
      <c r="BF72" s="865">
        <f t="shared" si="31"/>
        <v>0</v>
      </c>
      <c r="BG72" s="849">
        <v>10.7</v>
      </c>
    </row>
    <row r="73" spans="1:59" ht="11.25" customHeight="1" x14ac:dyDescent="0.2">
      <c r="A73" s="838" t="s">
        <v>1113</v>
      </c>
      <c r="B73" s="842" t="s">
        <v>1114</v>
      </c>
      <c r="C73" s="898" t="s">
        <v>245</v>
      </c>
      <c r="D73" s="898" t="s">
        <v>4287</v>
      </c>
      <c r="E73" s="705">
        <v>9</v>
      </c>
      <c r="F73" s="1139">
        <v>534</v>
      </c>
      <c r="G73" s="1139" t="s">
        <v>115</v>
      </c>
      <c r="H73" s="1139" t="s">
        <v>115</v>
      </c>
      <c r="I73" s="841">
        <v>346.51</v>
      </c>
      <c r="J73" s="624">
        <f t="shared" si="18"/>
        <v>1.0851057689532768</v>
      </c>
      <c r="K73" s="844">
        <v>0.94</v>
      </c>
      <c r="L73" s="854">
        <v>4</v>
      </c>
      <c r="M73" s="615">
        <f t="shared" si="19"/>
        <v>3.76</v>
      </c>
      <c r="N73" s="837" t="s">
        <v>318</v>
      </c>
      <c r="O73" s="706">
        <v>0.78</v>
      </c>
      <c r="P73" s="606">
        <v>44267</v>
      </c>
      <c r="Q73" s="606">
        <v>44285</v>
      </c>
      <c r="R73" s="615">
        <f t="shared" si="20"/>
        <v>20.5128205128205</v>
      </c>
      <c r="S73" s="673">
        <f>IF(INDEX(Historical!$D$7:$D$1257,MATCH(B73,Historical!$B$7:$B$1281,0))=0,"n/a",(INDEX(Historical!$C$7:$C$1259,MATCH(B73,Historical!$B$7:$B$1281,0))/INDEX(Historical!$D$7:$D$1257,MATCH(B73,Historical!$B$7:$B$1281,0))-1)*100)</f>
        <v>19.999999999999996</v>
      </c>
      <c r="T73" s="673">
        <f>IF(INDEX(Historical!$F$7:$F$1250,MATCH(B73,Historical!$B$7:$B$1281,0))=0,"n/a",((INDEX(Historical!$C$7:$C$1259,MATCH(B73,Historical!$B$7:$B$1281,0))/INDEX(Historical!$F$7:$F$1250,MATCH(B73,Historical!$B$7:$B$1281,0)))^(1/3)-1)*100)</f>
        <v>19.246486106434201</v>
      </c>
      <c r="U73" s="673">
        <f>IF(INDEX(Historical!$H$7:$H$1250,MATCH(B73,Historical!$B$7:$B$1281,0))=0,"n/a",((INDEX(Historical!$C$7:$C$1259,MATCH(B73,Historical!$B$7:$B$1281,0))/INDEX(Historical!$H$7:$H$1250,MATCH(B73,Historical!$B$7:$B$1281,0)))^(1/5)-1)*100)</f>
        <v>20.26702877915536</v>
      </c>
      <c r="V73" s="673" t="str">
        <f>IF(INDEX(Historical!$O$7:$O$1250,MATCH(B73,Historical!$B$7:$B$1281,0))=0,"n/a",((INDEX(Historical!$C$7:$C$1259,MATCH(B73,Historical!$B$7:$B$1281,0))/INDEX(Historical!$O$7:$O$1250,MATCH(B73,Historical!$B$7:$B$1281,0)))^(1/10)-1)*100)</f>
        <v>n/a</v>
      </c>
      <c r="W73" s="674" t="str">
        <f t="shared" si="21"/>
        <v>n/a</v>
      </c>
      <c r="X73" s="675">
        <f t="shared" si="22"/>
        <v>0.74238200656246744</v>
      </c>
      <c r="Y73" s="634"/>
      <c r="Z73" s="624">
        <f t="shared" si="23"/>
        <v>32.19178082191781</v>
      </c>
      <c r="AA73" s="853">
        <f t="shared" si="24"/>
        <v>29.666952054794521</v>
      </c>
      <c r="AB73" s="854">
        <v>12</v>
      </c>
      <c r="AC73" s="833">
        <v>11.68</v>
      </c>
      <c r="AD73" s="833">
        <v>1.94</v>
      </c>
      <c r="AE73" s="833">
        <v>3.47</v>
      </c>
      <c r="AF73" s="833" t="s">
        <v>136</v>
      </c>
      <c r="AG73" s="833">
        <v>-14.099999999999998</v>
      </c>
      <c r="AH73" s="833">
        <v>14.399999999999999</v>
      </c>
      <c r="AI73" s="833">
        <v>3.8</v>
      </c>
      <c r="AJ73" s="833">
        <v>27.3</v>
      </c>
      <c r="AK73" s="833">
        <v>14.93</v>
      </c>
      <c r="AL73" s="845">
        <v>13560</v>
      </c>
      <c r="AM73" s="839">
        <v>0.3</v>
      </c>
      <c r="AN73" s="833" t="s">
        <v>136</v>
      </c>
      <c r="AO73" s="711">
        <f t="shared" si="25"/>
        <v>-8.314817506685884</v>
      </c>
      <c r="AP73" s="712">
        <f t="shared" si="26"/>
        <v>21.352134548108637</v>
      </c>
      <c r="AQ73" s="855" t="str">
        <f t="shared" si="27"/>
        <v>n/a</v>
      </c>
      <c r="AR73" s="624">
        <f>INDEX(Historical!$C$7:$C$1259,MATCH(B73,Historical!$B$7:$B$1281,0))*IF(AH73="n/a",1.03,IF(AH73&lt;0,1.01,IF(AH73&gt;10,1.1,(1+AH73/100))))</f>
        <v>3.4320000000000004</v>
      </c>
      <c r="AS73" s="853">
        <f t="shared" si="28"/>
        <v>3.5624160000000007</v>
      </c>
      <c r="AT73" s="853">
        <f t="shared" si="17"/>
        <v>3.9186576000000013</v>
      </c>
      <c r="AU73" s="853">
        <f t="shared" si="17"/>
        <v>4.3105233600000021</v>
      </c>
      <c r="AV73" s="853">
        <f t="shared" si="17"/>
        <v>4.7415756960000026</v>
      </c>
      <c r="AW73" s="624">
        <f t="shared" si="29"/>
        <v>19.965172656000007</v>
      </c>
      <c r="AX73" s="719">
        <f t="shared" si="30"/>
        <v>5.7617883050994223</v>
      </c>
      <c r="AY73" s="900">
        <v>0.42</v>
      </c>
      <c r="AZ73" s="839">
        <v>25.900000000000002</v>
      </c>
      <c r="BA73" s="839">
        <v>-20.45</v>
      </c>
      <c r="BB73" s="839">
        <v>-8.9700000000000006</v>
      </c>
      <c r="BC73" s="839">
        <v>-10.89</v>
      </c>
      <c r="BE73" s="597">
        <v>2013</v>
      </c>
      <c r="BF73" s="865">
        <f t="shared" si="31"/>
        <v>0</v>
      </c>
      <c r="BG73" s="849">
        <v>31.4</v>
      </c>
    </row>
    <row r="74" spans="1:59" ht="11.25" customHeight="1" x14ac:dyDescent="0.2">
      <c r="A74" s="848" t="s">
        <v>4442</v>
      </c>
      <c r="B74" s="842" t="s">
        <v>4421</v>
      </c>
      <c r="C74" s="898" t="s">
        <v>4254</v>
      </c>
      <c r="D74" s="898" t="s">
        <v>4255</v>
      </c>
      <c r="E74" s="705">
        <v>6</v>
      </c>
      <c r="F74" s="1139">
        <v>692</v>
      </c>
      <c r="G74" s="1139" t="s">
        <v>106</v>
      </c>
      <c r="H74" s="1139" t="s">
        <v>106</v>
      </c>
      <c r="I74" s="841">
        <v>39.25</v>
      </c>
      <c r="J74" s="624">
        <f t="shared" si="18"/>
        <v>2.5987261146496814</v>
      </c>
      <c r="K74" s="844">
        <v>0.255</v>
      </c>
      <c r="L74" s="854">
        <v>4</v>
      </c>
      <c r="M74" s="615">
        <f t="shared" si="19"/>
        <v>1.02</v>
      </c>
      <c r="N74" s="837" t="s">
        <v>515</v>
      </c>
      <c r="O74" s="706">
        <v>0.23499999999999999</v>
      </c>
      <c r="P74" s="606">
        <v>44148</v>
      </c>
      <c r="Q74" s="606">
        <v>44165</v>
      </c>
      <c r="R74" s="615">
        <f t="shared" si="20"/>
        <v>8.5106382978723492</v>
      </c>
      <c r="S74" s="673">
        <f>IF(INDEX(Historical!$D$7:$D$1257,MATCH(B74,Historical!$B$7:$B$1281,0))=0,"n/a",(INDEX(Historical!$C$7:$C$1259,MATCH(B74,Historical!$B$7:$B$1281,0))/INDEX(Historical!$D$7:$D$1257,MATCH(B74,Historical!$B$7:$B$1281,0))-1)*100)</f>
        <v>9.0909090909090828</v>
      </c>
      <c r="T74" s="673">
        <f>IF(INDEX(Historical!$F$7:$F$1250,MATCH(B74,Historical!$B$7:$B$1281,0))=0,"n/a",((INDEX(Historical!$C$7:$C$1259,MATCH(B74,Historical!$B$7:$B$1281,0))/INDEX(Historical!$F$7:$F$1250,MATCH(B74,Historical!$B$7:$B$1281,0)))^(1/3)-1)*100)</f>
        <v>7.6283880644613333</v>
      </c>
      <c r="U74" s="673">
        <f>IF(INDEX(Historical!$H$7:$H$1250,MATCH(B74,Historical!$B$7:$B$1281,0))=0,"n/a",((INDEX(Historical!$C$7:$C$1259,MATCH(B74,Historical!$B$7:$B$1281,0))/INDEX(Historical!$H$7:$H$1250,MATCH(B74,Historical!$B$7:$B$1281,0)))^(1/5)-1)*100)</f>
        <v>6.8278353688437932</v>
      </c>
      <c r="V74" s="673">
        <f>IF(INDEX(Historical!$O$7:$O$1250,MATCH(B74,Historical!$B$7:$B$1281,0))=0,"n/a",((INDEX(Historical!$C$7:$C$1259,MATCH(B74,Historical!$B$7:$B$1281,0))/INDEX(Historical!$O$7:$O$1250,MATCH(B74,Historical!$B$7:$B$1281,0)))^(1/10)-1)*100)</f>
        <v>3.5085517211504103</v>
      </c>
      <c r="W74" s="674">
        <f t="shared" si="21"/>
        <v>1.9460552135184233</v>
      </c>
      <c r="X74" s="675">
        <f t="shared" si="22"/>
        <v>0.80327474927574039</v>
      </c>
      <c r="Y74" s="843"/>
      <c r="Z74" s="624">
        <f t="shared" si="23"/>
        <v>127.49999999999999</v>
      </c>
      <c r="AA74" s="853">
        <f t="shared" si="24"/>
        <v>49.0625</v>
      </c>
      <c r="AB74" s="854">
        <v>12</v>
      </c>
      <c r="AC74" s="833">
        <v>0.8</v>
      </c>
      <c r="AD74" s="833">
        <v>8.33</v>
      </c>
      <c r="AE74" s="833">
        <v>15</v>
      </c>
      <c r="AF74" s="833">
        <v>2.88</v>
      </c>
      <c r="AG74" s="833">
        <v>5.8999999999999995</v>
      </c>
      <c r="AH74" s="833">
        <v>-31.6</v>
      </c>
      <c r="AI74" s="833">
        <v>12.32</v>
      </c>
      <c r="AJ74" s="833">
        <v>8.5</v>
      </c>
      <c r="AK74" s="833">
        <v>6</v>
      </c>
      <c r="AL74" s="845">
        <v>14900</v>
      </c>
      <c r="AM74" s="839">
        <v>0.1</v>
      </c>
      <c r="AN74" s="833">
        <v>0.66</v>
      </c>
      <c r="AO74" s="711">
        <f t="shared" si="25"/>
        <v>-39.635938516506528</v>
      </c>
      <c r="AP74" s="712">
        <f t="shared" si="26"/>
        <v>9.4265614834934741</v>
      </c>
      <c r="AQ74" s="855">
        <f t="shared" si="27"/>
        <v>150.59928172283335</v>
      </c>
      <c r="AR74" s="624">
        <f>INDEX(Historical!$C$7:$C$1259,MATCH(B74,Historical!$B$7:$B$1281,0))*IF(AH74="n/a",1.03,IF(AH74&lt;0,1.01,IF(AH74&gt;10,1.1,(1+AH74/100))))</f>
        <v>0.96960000000000002</v>
      </c>
      <c r="AS74" s="853">
        <f t="shared" si="28"/>
        <v>1.0665600000000002</v>
      </c>
      <c r="AT74" s="853">
        <f t="shared" si="17"/>
        <v>1.1305536000000003</v>
      </c>
      <c r="AU74" s="853">
        <f t="shared" si="17"/>
        <v>1.1983868160000004</v>
      </c>
      <c r="AV74" s="853">
        <f t="shared" si="17"/>
        <v>1.2702900249600004</v>
      </c>
      <c r="AW74" s="624">
        <f t="shared" si="29"/>
        <v>5.6353904409600011</v>
      </c>
      <c r="AX74" s="719">
        <f t="shared" si="30"/>
        <v>14.357682652127391</v>
      </c>
      <c r="AY74" s="900">
        <v>0.52</v>
      </c>
      <c r="AZ74" s="839">
        <v>55.82</v>
      </c>
      <c r="BA74" s="839">
        <v>-9.67</v>
      </c>
      <c r="BB74" s="839">
        <v>-1.76</v>
      </c>
      <c r="BC74" s="839">
        <v>3.25</v>
      </c>
      <c r="BE74" s="597">
        <v>2015</v>
      </c>
      <c r="BF74" s="865">
        <f t="shared" si="31"/>
        <v>0</v>
      </c>
      <c r="BG74" s="849">
        <v>3.4000000000000004</v>
      </c>
    </row>
    <row r="75" spans="1:59" ht="11.25" customHeight="1" x14ac:dyDescent="0.2">
      <c r="A75" s="848" t="s">
        <v>4460</v>
      </c>
      <c r="B75" s="842" t="s">
        <v>3848</v>
      </c>
      <c r="C75" s="898" t="s">
        <v>108</v>
      </c>
      <c r="D75" s="898" t="s">
        <v>4266</v>
      </c>
      <c r="E75" s="705">
        <v>7</v>
      </c>
      <c r="F75" s="1139">
        <v>664</v>
      </c>
      <c r="G75" s="1139" t="s">
        <v>106</v>
      </c>
      <c r="H75" s="1139" t="s">
        <v>106</v>
      </c>
      <c r="I75" s="841">
        <v>16.75</v>
      </c>
      <c r="J75" s="624">
        <f t="shared" si="18"/>
        <v>2.3880597014925375</v>
      </c>
      <c r="K75" s="844">
        <v>0.1</v>
      </c>
      <c r="L75" s="854">
        <v>4</v>
      </c>
      <c r="M75" s="615">
        <f t="shared" si="19"/>
        <v>0.4</v>
      </c>
      <c r="N75" s="837" t="s">
        <v>4106</v>
      </c>
      <c r="O75" s="706">
        <v>0.08</v>
      </c>
      <c r="P75" s="606">
        <v>44272</v>
      </c>
      <c r="Q75" s="606">
        <v>44287</v>
      </c>
      <c r="R75" s="615">
        <f t="shared" si="20"/>
        <v>25.000000000000007</v>
      </c>
      <c r="S75" s="673">
        <f>IF(INDEX(Historical!$D$7:$D$1257,MATCH(B75,Historical!$B$7:$B$1281,0))=0,"n/a",(INDEX(Historical!$C$7:$C$1259,MATCH(B75,Historical!$B$7:$B$1281,0))/INDEX(Historical!$D$7:$D$1257,MATCH(B75,Historical!$B$7:$B$1281,0))-1)*100)</f>
        <v>10.344827586206918</v>
      </c>
      <c r="T75" s="673">
        <f>IF(INDEX(Historical!$F$7:$F$1250,MATCH(B75,Historical!$B$7:$B$1281,0))=0,"n/a",((INDEX(Historical!$C$7:$C$1259,MATCH(B75,Historical!$B$7:$B$1281,0))/INDEX(Historical!$F$7:$F$1250,MATCH(B75,Historical!$B$7:$B$1281,0)))^(1/3)-1)*100)</f>
        <v>23.47158379972165</v>
      </c>
      <c r="U75" s="673">
        <f>IF(INDEX(Historical!$H$7:$H$1250,MATCH(B75,Historical!$B$7:$B$1281,0))=0,"n/a",((INDEX(Historical!$C$7:$C$1259,MATCH(B75,Historical!$B$7:$B$1281,0))/INDEX(Historical!$H$7:$H$1250,MATCH(B75,Historical!$B$7:$B$1281,0)))^(1/5)-1)*100)</f>
        <v>39.76542375431584</v>
      </c>
      <c r="V75" s="673" t="str">
        <f>IF(INDEX(Historical!$O$7:$O$1250,MATCH(B75,Historical!$B$7:$B$1281,0))=0,"n/a",((INDEX(Historical!$C$7:$C$1259,MATCH(B75,Historical!$B$7:$B$1281,0))/INDEX(Historical!$O$7:$O$1250,MATCH(B75,Historical!$B$7:$B$1281,0)))^(1/10)-1)*100)</f>
        <v>n/a</v>
      </c>
      <c r="W75" s="674" t="str">
        <f t="shared" si="21"/>
        <v>n/a</v>
      </c>
      <c r="X75" s="675">
        <f t="shared" si="22"/>
        <v>1.5533368654029625</v>
      </c>
      <c r="Y75" s="843"/>
      <c r="Z75" s="624">
        <f t="shared" si="23"/>
        <v>31.007751937984494</v>
      </c>
      <c r="AA75" s="853">
        <f t="shared" si="24"/>
        <v>12.984496124031008</v>
      </c>
      <c r="AB75" s="854">
        <v>12</v>
      </c>
      <c r="AC75" s="833">
        <v>1.29</v>
      </c>
      <c r="AD75" s="833">
        <v>1.1000000000000001</v>
      </c>
      <c r="AE75" s="833">
        <v>3.45</v>
      </c>
      <c r="AF75" s="833">
        <v>1.1399999999999999</v>
      </c>
      <c r="AG75" s="833">
        <v>9.1999999999999993</v>
      </c>
      <c r="AH75" s="833">
        <v>22.900000000000002</v>
      </c>
      <c r="AI75" s="833">
        <v>1.34</v>
      </c>
      <c r="AJ75" s="833">
        <v>25.6</v>
      </c>
      <c r="AK75" s="833">
        <v>12</v>
      </c>
      <c r="AL75" s="845">
        <v>868.7</v>
      </c>
      <c r="AM75" s="839">
        <v>10.299999999999999</v>
      </c>
      <c r="AN75" s="833">
        <v>0</v>
      </c>
      <c r="AO75" s="711">
        <f t="shared" si="25"/>
        <v>29.16898733177737</v>
      </c>
      <c r="AP75" s="712">
        <f t="shared" si="26"/>
        <v>42.153483455808377</v>
      </c>
      <c r="AQ75" s="855">
        <f t="shared" si="27"/>
        <v>-18.890127792548927</v>
      </c>
      <c r="AR75" s="624">
        <f>INDEX(Historical!$C$7:$C$1259,MATCH(B75,Historical!$B$7:$B$1281,0))*IF(AH75="n/a",1.03,IF(AH75&lt;0,1.01,IF(AH75&gt;10,1.1,(1+AH75/100))))</f>
        <v>0.35200000000000004</v>
      </c>
      <c r="AS75" s="853">
        <f t="shared" si="28"/>
        <v>0.35671680000000006</v>
      </c>
      <c r="AT75" s="853">
        <f t="shared" si="17"/>
        <v>0.39238848000000009</v>
      </c>
      <c r="AU75" s="853">
        <f t="shared" si="17"/>
        <v>0.43162732800000014</v>
      </c>
      <c r="AV75" s="853">
        <f t="shared" si="17"/>
        <v>0.47479006080000019</v>
      </c>
      <c r="AW75" s="624">
        <f t="shared" si="29"/>
        <v>2.0075226688000005</v>
      </c>
      <c r="AX75" s="719">
        <f t="shared" si="30"/>
        <v>11.985209962985078</v>
      </c>
      <c r="AY75" s="900">
        <v>0.96</v>
      </c>
      <c r="AZ75" s="839">
        <v>88.63</v>
      </c>
      <c r="BA75" s="839">
        <v>-4.83</v>
      </c>
      <c r="BB75" s="839">
        <v>6.99</v>
      </c>
      <c r="BC75" s="839">
        <v>30.78</v>
      </c>
      <c r="BE75" s="597">
        <v>2014</v>
      </c>
      <c r="BF75" s="865">
        <f t="shared" si="31"/>
        <v>0</v>
      </c>
      <c r="BG75" s="849">
        <v>1</v>
      </c>
    </row>
    <row r="76" spans="1:59" s="744" customFormat="1" ht="11.25" customHeight="1" x14ac:dyDescent="0.2">
      <c r="A76" s="895" t="s">
        <v>4372</v>
      </c>
      <c r="B76" s="751" t="s">
        <v>4369</v>
      </c>
      <c r="C76" s="898" t="s">
        <v>108</v>
      </c>
      <c r="D76" s="898" t="s">
        <v>4273</v>
      </c>
      <c r="E76" s="727">
        <v>6</v>
      </c>
      <c r="F76" s="1139">
        <v>677</v>
      </c>
      <c r="G76" s="1138" t="s">
        <v>106</v>
      </c>
      <c r="H76" s="1138" t="s">
        <v>106</v>
      </c>
      <c r="I76" s="728">
        <v>43</v>
      </c>
      <c r="J76" s="729">
        <f t="shared" si="18"/>
        <v>1.6744186046511627</v>
      </c>
      <c r="K76" s="730">
        <v>0.18</v>
      </c>
      <c r="L76" s="731">
        <v>4</v>
      </c>
      <c r="M76" s="732">
        <f t="shared" si="19"/>
        <v>0.72</v>
      </c>
      <c r="N76" s="733" t="s">
        <v>318</v>
      </c>
      <c r="O76" s="734">
        <v>0.17</v>
      </c>
      <c r="P76" s="1107">
        <v>43903</v>
      </c>
      <c r="Q76" s="1107">
        <v>43920</v>
      </c>
      <c r="R76" s="732">
        <f t="shared" si="20"/>
        <v>5.8823529411764595</v>
      </c>
      <c r="S76" s="673">
        <f>IF(INDEX(Historical!$D$7:$D$1257,MATCH(B76,Historical!$B$7:$B$1281,0))=0,"n/a",(INDEX(Historical!$C$7:$C$1259,MATCH(B76,Historical!$B$7:$B$1281,0))/INDEX(Historical!$D$7:$D$1257,MATCH(B76,Historical!$B$7:$B$1281,0))-1)*100)</f>
        <v>16.129032258064502</v>
      </c>
      <c r="T76" s="673">
        <f>IF(INDEX(Historical!$F$7:$F$1250,MATCH(B76,Historical!$B$7:$B$1281,0))=0,"n/a",((INDEX(Historical!$C$7:$C$1259,MATCH(B76,Historical!$B$7:$B$1281,0))/INDEX(Historical!$F$7:$F$1250,MATCH(B76,Historical!$B$7:$B$1281,0)))^(1/3)-1)*100)</f>
        <v>17.840146380897416</v>
      </c>
      <c r="U76" s="673">
        <f>IF(INDEX(Historical!$H$7:$H$1250,MATCH(B76,Historical!$B$7:$B$1281,0))=0,"n/a",((INDEX(Historical!$C$7:$C$1259,MATCH(B76,Historical!$B$7:$B$1281,0))/INDEX(Historical!$H$7:$H$1250,MATCH(B76,Historical!$B$7:$B$1281,0)))^(1/5)-1)*100)</f>
        <v>22.360329479346895</v>
      </c>
      <c r="V76" s="673">
        <f>IF(INDEX(Historical!$O$7:$O$1250,MATCH(B76,Historical!$B$7:$B$1281,0))=0,"n/a",((INDEX(Historical!$C$7:$C$1259,MATCH(B76,Historical!$B$7:$B$1281,0))/INDEX(Historical!$O$7:$O$1250,MATCH(B76,Historical!$B$7:$B$1281,0)))^(1/10)-1)*100)</f>
        <v>13.112687251123646</v>
      </c>
      <c r="W76" s="674">
        <f t="shared" si="21"/>
        <v>1.7052438642911127</v>
      </c>
      <c r="X76" s="675">
        <f t="shared" si="22"/>
        <v>1.0547325226107027</v>
      </c>
      <c r="Y76" s="745"/>
      <c r="Z76" s="729">
        <f t="shared" si="23"/>
        <v>26.373626373626376</v>
      </c>
      <c r="AA76" s="736">
        <f t="shared" si="24"/>
        <v>15.750915750915752</v>
      </c>
      <c r="AB76" s="731">
        <v>12</v>
      </c>
      <c r="AC76" s="737">
        <v>2.73</v>
      </c>
      <c r="AD76" s="737">
        <v>1.78</v>
      </c>
      <c r="AE76" s="737">
        <v>4.37</v>
      </c>
      <c r="AF76" s="737">
        <v>1.3</v>
      </c>
      <c r="AG76" s="737">
        <v>9.9</v>
      </c>
      <c r="AH76" s="737">
        <v>-7.5</v>
      </c>
      <c r="AI76" s="737">
        <v>5.43</v>
      </c>
      <c r="AJ76" s="737">
        <v>21.2</v>
      </c>
      <c r="AK76" s="737">
        <v>9</v>
      </c>
      <c r="AL76" s="738">
        <v>1330</v>
      </c>
      <c r="AM76" s="739">
        <v>1.4000000000000001</v>
      </c>
      <c r="AN76" s="737">
        <v>0.23</v>
      </c>
      <c r="AO76" s="740">
        <f t="shared" si="25"/>
        <v>8.2838323330823052</v>
      </c>
      <c r="AP76" s="741">
        <f t="shared" si="26"/>
        <v>24.034748083998057</v>
      </c>
      <c r="AQ76" s="742">
        <f t="shared" si="27"/>
        <v>-4.6033066583065381</v>
      </c>
      <c r="AR76" s="624">
        <f>INDEX(Historical!$C$7:$C$1259,MATCH(B76,Historical!$B$7:$B$1281,0))*IF(AH76="n/a",1.03,IF(AH76&lt;0,1.01,IF(AH76&gt;10,1.1,(1+AH76/100))))</f>
        <v>0.72719999999999996</v>
      </c>
      <c r="AS76" s="736">
        <f t="shared" si="28"/>
        <v>0.76668695999999992</v>
      </c>
      <c r="AT76" s="736">
        <f t="shared" si="17"/>
        <v>0.83568878639999999</v>
      </c>
      <c r="AU76" s="736">
        <f t="shared" si="17"/>
        <v>0.91090077717600004</v>
      </c>
      <c r="AV76" s="736">
        <f t="shared" si="17"/>
        <v>0.99288184712184013</v>
      </c>
      <c r="AW76" s="729">
        <f t="shared" si="29"/>
        <v>4.2333583706978395</v>
      </c>
      <c r="AX76" s="743">
        <f t="shared" si="30"/>
        <v>9.8450194667391617</v>
      </c>
      <c r="AY76" s="901">
        <v>1.35</v>
      </c>
      <c r="AZ76" s="739">
        <v>98.15</v>
      </c>
      <c r="BA76" s="739">
        <v>-3.54</v>
      </c>
      <c r="BB76" s="739">
        <v>14.67</v>
      </c>
      <c r="BC76" s="739">
        <v>33.47</v>
      </c>
      <c r="BD76" s="875"/>
      <c r="BE76" s="597">
        <v>2015</v>
      </c>
      <c r="BF76" s="865">
        <f t="shared" si="31"/>
        <v>0</v>
      </c>
      <c r="BG76" s="793">
        <v>1.0999999999999999</v>
      </c>
    </row>
    <row r="77" spans="1:59" ht="11.25" customHeight="1" x14ac:dyDescent="0.2">
      <c r="A77" s="838" t="s">
        <v>1125</v>
      </c>
      <c r="B77" s="842" t="s">
        <v>1126</v>
      </c>
      <c r="C77" s="898" t="s">
        <v>4254</v>
      </c>
      <c r="D77" s="898" t="s">
        <v>4255</v>
      </c>
      <c r="E77" s="705">
        <v>9</v>
      </c>
      <c r="F77" s="1139">
        <v>495</v>
      </c>
      <c r="G77" s="1139" t="s">
        <v>106</v>
      </c>
      <c r="H77" s="1139" t="s">
        <v>106</v>
      </c>
      <c r="I77" s="841">
        <v>136.11000000000001</v>
      </c>
      <c r="J77" s="624">
        <f t="shared" si="18"/>
        <v>2.3216516053192269</v>
      </c>
      <c r="K77" s="844">
        <v>0.79</v>
      </c>
      <c r="L77" s="854">
        <v>4</v>
      </c>
      <c r="M77" s="615">
        <f t="shared" si="19"/>
        <v>3.16</v>
      </c>
      <c r="N77" s="837" t="s">
        <v>151</v>
      </c>
      <c r="O77" s="706">
        <v>0.75</v>
      </c>
      <c r="P77" s="606">
        <v>44103</v>
      </c>
      <c r="Q77" s="606">
        <v>44119</v>
      </c>
      <c r="R77" s="615">
        <f t="shared" si="20"/>
        <v>5.3333333333333375</v>
      </c>
      <c r="S77" s="673">
        <f>IF(INDEX(Historical!$D$7:$D$1257,MATCH(B77,Historical!$B$7:$B$1281,0))=0,"n/a",(INDEX(Historical!$C$7:$C$1259,MATCH(B77,Historical!$B$7:$B$1281,0))/INDEX(Historical!$D$7:$D$1257,MATCH(B77,Historical!$B$7:$B$1281,0))-1)*100)</f>
        <v>4.4673539518900407</v>
      </c>
      <c r="T77" s="673">
        <f>IF(INDEX(Historical!$F$7:$F$1250,MATCH(B77,Historical!$B$7:$B$1281,0))=0,"n/a",((INDEX(Historical!$C$7:$C$1259,MATCH(B77,Historical!$B$7:$B$1281,0))/INDEX(Historical!$F$7:$F$1250,MATCH(B77,Historical!$B$7:$B$1281,0)))^(1/3)-1)*100)</f>
        <v>6.4529450807832456</v>
      </c>
      <c r="U77" s="673">
        <f>IF(INDEX(Historical!$H$7:$H$1250,MATCH(B77,Historical!$B$7:$B$1281,0))=0,"n/a",((INDEX(Historical!$C$7:$C$1259,MATCH(B77,Historical!$B$7:$B$1281,0))/INDEX(Historical!$H$7:$H$1250,MATCH(B77,Historical!$B$7:$B$1281,0)))^(1/5)-1)*100)</f>
        <v>5.3735339147338301</v>
      </c>
      <c r="V77" s="673">
        <f>IF(INDEX(Historical!$O$7:$O$1250,MATCH(B77,Historical!$B$7:$B$1281,0))=0,"n/a",((INDEX(Historical!$C$7:$C$1259,MATCH(B77,Historical!$B$7:$B$1281,0))/INDEX(Historical!$O$7:$O$1250,MATCH(B77,Historical!$B$7:$B$1281,0)))^(1/10)-1)*100)</f>
        <v>3.8678219643779377</v>
      </c>
      <c r="W77" s="674">
        <f t="shared" si="21"/>
        <v>1.3892919488599202</v>
      </c>
      <c r="X77" s="675">
        <f t="shared" si="22"/>
        <v>0.40708590263135075</v>
      </c>
      <c r="Y77" s="638"/>
      <c r="Z77" s="624">
        <f t="shared" si="23"/>
        <v>114.49275362318842</v>
      </c>
      <c r="AA77" s="853">
        <f t="shared" si="24"/>
        <v>49.315217391304358</v>
      </c>
      <c r="AB77" s="854">
        <v>12</v>
      </c>
      <c r="AC77" s="833">
        <v>2.76</v>
      </c>
      <c r="AD77" s="833">
        <v>6.55</v>
      </c>
      <c r="AE77" s="833">
        <v>15.19</v>
      </c>
      <c r="AF77" s="833">
        <v>4.32</v>
      </c>
      <c r="AG77" s="833">
        <v>8.7999999999999989</v>
      </c>
      <c r="AH77" s="833">
        <v>-14.899999999999999</v>
      </c>
      <c r="AI77" s="833">
        <v>9.91</v>
      </c>
      <c r="AJ77" s="833">
        <v>13.200000000000001</v>
      </c>
      <c r="AK77" s="833">
        <v>7.7</v>
      </c>
      <c r="AL77" s="845">
        <v>5520</v>
      </c>
      <c r="AM77" s="839">
        <v>1.0999999999999999</v>
      </c>
      <c r="AN77" s="833">
        <v>1.04</v>
      </c>
      <c r="AO77" s="711">
        <f t="shared" si="25"/>
        <v>-41.6200318712513</v>
      </c>
      <c r="AP77" s="712">
        <f t="shared" si="26"/>
        <v>7.695185520053057</v>
      </c>
      <c r="AQ77" s="855">
        <f t="shared" si="27"/>
        <v>207.70963161933099</v>
      </c>
      <c r="AR77" s="624">
        <f>INDEX(Historical!$C$7:$C$1259,MATCH(B77,Historical!$B$7:$B$1281,0))*IF(AH77="n/a",1.03,IF(AH77&lt;0,1.01,IF(AH77&gt;10,1.1,(1+AH77/100))))</f>
        <v>3.0704000000000002</v>
      </c>
      <c r="AS77" s="853">
        <f t="shared" si="28"/>
        <v>3.3746766400000001</v>
      </c>
      <c r="AT77" s="853">
        <f t="shared" si="17"/>
        <v>3.6345267412800002</v>
      </c>
      <c r="AU77" s="853">
        <f t="shared" si="17"/>
        <v>3.91438530035856</v>
      </c>
      <c r="AV77" s="853">
        <f t="shared" si="17"/>
        <v>4.215792968486169</v>
      </c>
      <c r="AW77" s="624">
        <f t="shared" si="29"/>
        <v>18.209781650124729</v>
      </c>
      <c r="AX77" s="719">
        <f t="shared" si="30"/>
        <v>13.378724303963505</v>
      </c>
      <c r="AY77" s="900">
        <v>0.73</v>
      </c>
      <c r="AZ77" s="839">
        <v>63.2</v>
      </c>
      <c r="BA77" s="839">
        <v>-11.19</v>
      </c>
      <c r="BB77" s="839">
        <v>-2.0500000000000003</v>
      </c>
      <c r="BC77" s="839">
        <v>3.5000000000000004</v>
      </c>
      <c r="BE77" s="597">
        <v>2012</v>
      </c>
      <c r="BF77" s="865">
        <f t="shared" si="31"/>
        <v>0</v>
      </c>
      <c r="BG77" s="849">
        <v>4.1000000000000005</v>
      </c>
    </row>
    <row r="78" spans="1:59" ht="11.25" customHeight="1" x14ac:dyDescent="0.2">
      <c r="A78" s="838" t="s">
        <v>3953</v>
      </c>
      <c r="B78" s="842" t="s">
        <v>3952</v>
      </c>
      <c r="C78" s="898" t="s">
        <v>153</v>
      </c>
      <c r="D78" s="898" t="s">
        <v>4256</v>
      </c>
      <c r="E78" s="705">
        <v>8</v>
      </c>
      <c r="F78" s="1139">
        <v>554</v>
      </c>
      <c r="G78" s="1139" t="s">
        <v>106</v>
      </c>
      <c r="H78" s="1139" t="s">
        <v>106</v>
      </c>
      <c r="I78" s="841">
        <v>80.44</v>
      </c>
      <c r="J78" s="624">
        <f t="shared" si="18"/>
        <v>1.3923421183490803</v>
      </c>
      <c r="K78" s="844">
        <v>0.28000000000000003</v>
      </c>
      <c r="L78" s="854">
        <v>4</v>
      </c>
      <c r="M78" s="615">
        <f t="shared" si="19"/>
        <v>1.1200000000000001</v>
      </c>
      <c r="N78" s="837" t="s">
        <v>218</v>
      </c>
      <c r="O78" s="706">
        <v>0.27</v>
      </c>
      <c r="P78" s="904">
        <v>43738</v>
      </c>
      <c r="Q78" s="904">
        <v>43753</v>
      </c>
      <c r="R78" s="615">
        <f t="shared" si="20"/>
        <v>3.7037037037037068</v>
      </c>
      <c r="S78" s="673">
        <f>IF(INDEX(Historical!$D$7:$D$1257,MATCH(B78,Historical!$B$7:$B$1281,0))=0,"n/a",(INDEX(Historical!$C$7:$C$1259,MATCH(B78,Historical!$B$7:$B$1281,0))/INDEX(Historical!$D$7:$D$1257,MATCH(B78,Historical!$B$7:$B$1281,0))-1)*100)</f>
        <v>2.7522935779816571</v>
      </c>
      <c r="T78" s="673">
        <f>IF(INDEX(Historical!$F$7:$F$1250,MATCH(B78,Historical!$B$7:$B$1281,0))=0,"n/a",((INDEX(Historical!$C$7:$C$1259,MATCH(B78,Historical!$B$7:$B$1281,0))/INDEX(Historical!$F$7:$F$1250,MATCH(B78,Historical!$B$7:$B$1281,0)))^(1/3)-1)*100)</f>
        <v>4.9096479060481979</v>
      </c>
      <c r="U78" s="673">
        <f>IF(INDEX(Historical!$H$7:$H$1250,MATCH(B78,Historical!$B$7:$B$1281,0))=0,"n/a",((INDEX(Historical!$C$7:$C$1259,MATCH(B78,Historical!$B$7:$B$1281,0))/INDEX(Historical!$H$7:$H$1250,MATCH(B78,Historical!$B$7:$B$1281,0)))^(1/5)-1)*100)</f>
        <v>5.6719737751172117</v>
      </c>
      <c r="V78" s="673" t="str">
        <f>IF(INDEX(Historical!$O$7:$O$1250,MATCH(B78,Historical!$B$7:$B$1281,0))=0,"n/a",((INDEX(Historical!$C$7:$C$1259,MATCH(B78,Historical!$B$7:$B$1281,0))/INDEX(Historical!$O$7:$O$1250,MATCH(B78,Historical!$B$7:$B$1281,0)))^(1/10)-1)*100)</f>
        <v>n/a</v>
      </c>
      <c r="W78" s="674" t="str">
        <f t="shared" si="21"/>
        <v>n/a</v>
      </c>
      <c r="X78" s="675">
        <f t="shared" si="22"/>
        <v>0.56158156189279318</v>
      </c>
      <c r="Y78" s="644" t="s">
        <v>4575</v>
      </c>
      <c r="Z78" s="624">
        <f t="shared" si="23"/>
        <v>39.024390243902438</v>
      </c>
      <c r="AA78" s="853">
        <f t="shared" si="24"/>
        <v>28.027874564459928</v>
      </c>
      <c r="AB78" s="854">
        <v>12</v>
      </c>
      <c r="AC78" s="833">
        <v>2.87</v>
      </c>
      <c r="AD78" s="833">
        <v>3.77</v>
      </c>
      <c r="AE78" s="833">
        <v>1.74</v>
      </c>
      <c r="AF78" s="833">
        <v>5.22</v>
      </c>
      <c r="AG78" s="833">
        <v>19.7</v>
      </c>
      <c r="AH78" s="833">
        <v>23.9</v>
      </c>
      <c r="AI78" s="833">
        <v>17.080000000000002</v>
      </c>
      <c r="AJ78" s="833">
        <v>10.100000000000001</v>
      </c>
      <c r="AK78" s="833">
        <v>7.4300000000000006</v>
      </c>
      <c r="AL78" s="845">
        <v>7990</v>
      </c>
      <c r="AM78" s="839">
        <v>1.7000000000000002</v>
      </c>
      <c r="AN78" s="833">
        <v>2.35</v>
      </c>
      <c r="AO78" s="711">
        <f t="shared" si="25"/>
        <v>-20.963558670993635</v>
      </c>
      <c r="AP78" s="712">
        <f t="shared" si="26"/>
        <v>7.0643158934662917</v>
      </c>
      <c r="AQ78" s="855">
        <f t="shared" si="27"/>
        <v>154.99935095907017</v>
      </c>
      <c r="AR78" s="624">
        <f>INDEX(Historical!$C$7:$C$1259,MATCH(B78,Historical!$B$7:$B$1281,0))*IF(AH78="n/a",1.03,IF(AH78&lt;0,1.01,IF(AH78&gt;10,1.1,(1+AH78/100))))</f>
        <v>1.2320000000000002</v>
      </c>
      <c r="AS78" s="853">
        <f t="shared" si="28"/>
        <v>1.3552000000000004</v>
      </c>
      <c r="AT78" s="853">
        <f t="shared" si="17"/>
        <v>1.4558913600000005</v>
      </c>
      <c r="AU78" s="853">
        <f t="shared" si="17"/>
        <v>1.5640640880480006</v>
      </c>
      <c r="AV78" s="853">
        <f t="shared" si="17"/>
        <v>1.6802740497899671</v>
      </c>
      <c r="AW78" s="624">
        <f t="shared" si="29"/>
        <v>7.2874294978379677</v>
      </c>
      <c r="AX78" s="719">
        <f t="shared" si="30"/>
        <v>9.059459843160079</v>
      </c>
      <c r="AY78" s="900">
        <v>1.1299999999999999</v>
      </c>
      <c r="AZ78" s="839">
        <v>67.55</v>
      </c>
      <c r="BA78" s="839">
        <v>-9.0300000000000011</v>
      </c>
      <c r="BB78" s="839">
        <v>-2.87</v>
      </c>
      <c r="BC78" s="839">
        <v>12.35</v>
      </c>
      <c r="BE78" s="597">
        <v>2013</v>
      </c>
      <c r="BF78" s="865">
        <f t="shared" si="31"/>
        <v>0</v>
      </c>
      <c r="BG78" s="849">
        <v>4.5</v>
      </c>
    </row>
    <row r="79" spans="1:59" ht="11.25" customHeight="1" x14ac:dyDescent="0.2">
      <c r="A79" s="848" t="s">
        <v>4508</v>
      </c>
      <c r="B79" s="842" t="s">
        <v>4502</v>
      </c>
      <c r="C79" s="898" t="s">
        <v>108</v>
      </c>
      <c r="D79" s="898" t="s">
        <v>118</v>
      </c>
      <c r="E79" s="705">
        <v>5</v>
      </c>
      <c r="F79" s="1139">
        <v>712</v>
      </c>
      <c r="G79" s="1139" t="s">
        <v>106</v>
      </c>
      <c r="H79" s="1139" t="s">
        <v>106</v>
      </c>
      <c r="I79" s="841">
        <v>33.29</v>
      </c>
      <c r="J79" s="624">
        <f t="shared" si="18"/>
        <v>3.0039050765995796</v>
      </c>
      <c r="K79" s="844">
        <v>0.25</v>
      </c>
      <c r="L79" s="854">
        <v>4</v>
      </c>
      <c r="M79" s="615">
        <f t="shared" si="19"/>
        <v>1</v>
      </c>
      <c r="N79" s="837" t="s">
        <v>1236</v>
      </c>
      <c r="O79" s="706">
        <v>0.22</v>
      </c>
      <c r="P79" s="1028">
        <v>43893</v>
      </c>
      <c r="Q79" s="1028">
        <v>43908</v>
      </c>
      <c r="R79" s="615">
        <f t="shared" si="20"/>
        <v>13.636363636363635</v>
      </c>
      <c r="S79" s="673">
        <f>IF(INDEX(Historical!$D$7:$D$1257,MATCH(B79,Historical!$B$7:$B$1281,0))=0,"n/a",(INDEX(Historical!$C$7:$C$1259,MATCH(B79,Historical!$B$7:$B$1281,0))/INDEX(Historical!$D$7:$D$1257,MATCH(B79,Historical!$B$7:$B$1281,0))-1)*100)</f>
        <v>13.636363636363647</v>
      </c>
      <c r="T79" s="673">
        <f>IF(INDEX(Historical!$F$7:$F$1250,MATCH(B79,Historical!$B$7:$B$1281,0))=0,"n/a",((INDEX(Historical!$C$7:$C$1259,MATCH(B79,Historical!$B$7:$B$1281,0))/INDEX(Historical!$F$7:$F$1250,MATCH(B79,Historical!$B$7:$B$1281,0)))^(1/3)-1)*100)</f>
        <v>18.563110149668759</v>
      </c>
      <c r="U79" s="673">
        <f>IF(INDEX(Historical!$H$7:$H$1250,MATCH(B79,Historical!$B$7:$B$1281,0))=0,"n/a",((INDEX(Historical!$C$7:$C$1259,MATCH(B79,Historical!$B$7:$B$1281,0))/INDEX(Historical!$H$7:$H$1250,MATCH(B79,Historical!$B$7:$B$1281,0)))^(1/5)-1)*100)</f>
        <v>33.032499713098588</v>
      </c>
      <c r="V79" s="673">
        <f>IF(INDEX(Historical!$O$7:$O$1250,MATCH(B79,Historical!$B$7:$B$1281,0))=0,"n/a",((INDEX(Historical!$C$7:$C$1259,MATCH(B79,Historical!$B$7:$B$1281,0))/INDEX(Historical!$O$7:$O$1250,MATCH(B79,Historical!$B$7:$B$1281,0)))^(1/10)-1)*100)</f>
        <v>15.339715498651451</v>
      </c>
      <c r="W79" s="674">
        <f t="shared" si="21"/>
        <v>2.1533971549865152</v>
      </c>
      <c r="X79" s="675">
        <f t="shared" si="22"/>
        <v>3.6702777458998432</v>
      </c>
      <c r="Y79" s="843"/>
      <c r="Z79" s="624">
        <f t="shared" si="23"/>
        <v>24.509803921568626</v>
      </c>
      <c r="AA79" s="853">
        <f t="shared" si="24"/>
        <v>8.1593137254901951</v>
      </c>
      <c r="AB79" s="854">
        <v>12</v>
      </c>
      <c r="AC79" s="833">
        <v>4.08</v>
      </c>
      <c r="AD79" s="833">
        <v>0.83</v>
      </c>
      <c r="AE79" s="833">
        <v>1.42</v>
      </c>
      <c r="AF79" s="833">
        <v>0.85</v>
      </c>
      <c r="AG79" s="833">
        <v>7.9</v>
      </c>
      <c r="AH79" s="833">
        <v>14.099999999999998</v>
      </c>
      <c r="AI79" s="833">
        <v>18.920000000000002</v>
      </c>
      <c r="AJ79" s="833">
        <v>9</v>
      </c>
      <c r="AK79" s="833">
        <v>10</v>
      </c>
      <c r="AL79" s="845">
        <v>1010</v>
      </c>
      <c r="AM79" s="839">
        <v>2.4</v>
      </c>
      <c r="AN79" s="833">
        <v>0.02</v>
      </c>
      <c r="AO79" s="711">
        <f t="shared" si="25"/>
        <v>27.877091064207974</v>
      </c>
      <c r="AP79" s="712">
        <f t="shared" si="26"/>
        <v>36.036404789698167</v>
      </c>
      <c r="AQ79" s="855">
        <f t="shared" si="27"/>
        <v>-44.480567299301342</v>
      </c>
      <c r="AR79" s="624">
        <f>INDEX(Historical!$C$7:$C$1259,MATCH(B79,Historical!$B$7:$B$1281,0))*IF(AH79="n/a",1.03,IF(AH79&lt;0,1.01,IF(AH79&gt;10,1.1,(1+AH79/100))))</f>
        <v>1.1000000000000001</v>
      </c>
      <c r="AS79" s="853">
        <f t="shared" si="28"/>
        <v>1.2100000000000002</v>
      </c>
      <c r="AT79" s="853">
        <f t="shared" si="17"/>
        <v>1.3310000000000004</v>
      </c>
      <c r="AU79" s="853">
        <f t="shared" si="17"/>
        <v>1.4641000000000006</v>
      </c>
      <c r="AV79" s="853">
        <f t="shared" si="17"/>
        <v>1.6105100000000008</v>
      </c>
      <c r="AW79" s="624">
        <f t="shared" si="29"/>
        <v>6.7156100000000025</v>
      </c>
      <c r="AX79" s="719">
        <f t="shared" si="30"/>
        <v>20.173054971462907</v>
      </c>
      <c r="AY79" s="900">
        <v>-0.01</v>
      </c>
      <c r="AZ79" s="839">
        <v>30.4</v>
      </c>
      <c r="BA79" s="839">
        <v>-21.63</v>
      </c>
      <c r="BB79" s="839">
        <v>2.8899999999999997</v>
      </c>
      <c r="BC79" s="839">
        <v>5.08</v>
      </c>
      <c r="BE79" s="597">
        <v>2016</v>
      </c>
      <c r="BF79" s="865">
        <f t="shared" si="31"/>
        <v>0</v>
      </c>
      <c r="BG79" s="849">
        <v>2.1999999999999997</v>
      </c>
    </row>
    <row r="80" spans="1:59" ht="11.25" customHeight="1" x14ac:dyDescent="0.2">
      <c r="A80" s="10" t="s">
        <v>4009</v>
      </c>
      <c r="B80" s="570" t="s">
        <v>4010</v>
      </c>
      <c r="C80" s="898" t="s">
        <v>4254</v>
      </c>
      <c r="D80" s="898" t="s">
        <v>4255</v>
      </c>
      <c r="E80" s="705">
        <v>7</v>
      </c>
      <c r="F80" s="1139">
        <v>658</v>
      </c>
      <c r="G80" s="1139" t="s">
        <v>106</v>
      </c>
      <c r="H80" s="1139" t="s">
        <v>106</v>
      </c>
      <c r="I80" s="841">
        <v>648.34</v>
      </c>
      <c r="J80" s="624">
        <f t="shared" si="18"/>
        <v>1.7706758799395379</v>
      </c>
      <c r="K80" s="844">
        <v>2.87</v>
      </c>
      <c r="L80" s="854">
        <v>4</v>
      </c>
      <c r="M80" s="615">
        <f t="shared" si="19"/>
        <v>11.48</v>
      </c>
      <c r="N80" s="837" t="s">
        <v>325</v>
      </c>
      <c r="O80" s="706">
        <v>2.66</v>
      </c>
      <c r="P80" s="606">
        <v>44250</v>
      </c>
      <c r="Q80" s="606">
        <v>44272</v>
      </c>
      <c r="R80" s="615">
        <f t="shared" si="20"/>
        <v>7.8947368421052611</v>
      </c>
      <c r="S80" s="673">
        <f>IF(INDEX(Historical!$D$7:$D$1257,MATCH(B80,Historical!$B$7:$B$1281,0))=0,"n/a",(INDEX(Historical!$C$7:$C$1259,MATCH(B80,Historical!$B$7:$B$1281,0))/INDEX(Historical!$D$7:$D$1257,MATCH(B80,Historical!$B$7:$B$1281,0))-1)*100)</f>
        <v>8.1300813008130071</v>
      </c>
      <c r="T80" s="673">
        <f>IF(INDEX(Historical!$F$7:$F$1250,MATCH(B80,Historical!$B$7:$B$1281,0))=0,"n/a",((INDEX(Historical!$C$7:$C$1259,MATCH(B80,Historical!$B$7:$B$1281,0))/INDEX(Historical!$F$7:$F$1250,MATCH(B80,Historical!$B$7:$B$1281,0)))^(1/3)-1)*100)</f>
        <v>9.9724448886266757</v>
      </c>
      <c r="U80" s="673">
        <f>IF(INDEX(Historical!$H$7:$H$1250,MATCH(B80,Historical!$B$7:$B$1281,0))=0,"n/a",((INDEX(Historical!$C$7:$C$1259,MATCH(B80,Historical!$B$7:$B$1281,0))/INDEX(Historical!$H$7:$H$1250,MATCH(B80,Historical!$B$7:$B$1281,0)))^(1/5)-1)*100)</f>
        <v>9.4961845940804146</v>
      </c>
      <c r="V80" s="673" t="str">
        <f>IF(INDEX(Historical!$O$7:$O$1250,MATCH(B80,Historical!$B$7:$B$1281,0))=0,"n/a",((INDEX(Historical!$C$7:$C$1259,MATCH(B80,Historical!$B$7:$B$1281,0))/INDEX(Historical!$O$7:$O$1250,MATCH(B80,Historical!$B$7:$B$1281,0)))^(1/10)-1)*100)</f>
        <v>n/a</v>
      </c>
      <c r="W80" s="674" t="str">
        <f t="shared" si="21"/>
        <v>n/a</v>
      </c>
      <c r="X80" s="675">
        <f t="shared" si="22"/>
        <v>0.3583465884558647</v>
      </c>
      <c r="Y80" s="843"/>
      <c r="Z80" s="624">
        <f t="shared" si="23"/>
        <v>272.68408551068887</v>
      </c>
      <c r="AA80" s="853">
        <f t="shared" si="24"/>
        <v>154</v>
      </c>
      <c r="AB80" s="854">
        <v>12</v>
      </c>
      <c r="AC80" s="833">
        <v>4.21</v>
      </c>
      <c r="AD80" s="833">
        <v>6.59</v>
      </c>
      <c r="AE80" s="833">
        <v>9.56</v>
      </c>
      <c r="AF80" s="833">
        <v>5.37</v>
      </c>
      <c r="AG80" s="833">
        <v>5.2</v>
      </c>
      <c r="AH80" s="833">
        <v>33.900000000000006</v>
      </c>
      <c r="AI80" s="833">
        <v>24.32</v>
      </c>
      <c r="AJ80" s="833">
        <v>26.5</v>
      </c>
      <c r="AK80" s="833">
        <v>23</v>
      </c>
      <c r="AL80" s="845">
        <v>57330</v>
      </c>
      <c r="AM80" s="839">
        <v>0.3</v>
      </c>
      <c r="AN80" s="833">
        <v>1.17</v>
      </c>
      <c r="AO80" s="711">
        <f t="shared" si="25"/>
        <v>-142.73313952598005</v>
      </c>
      <c r="AP80" s="712">
        <f t="shared" si="26"/>
        <v>11.266860474019953</v>
      </c>
      <c r="AQ80" s="855">
        <f t="shared" si="27"/>
        <v>506.25627144522537</v>
      </c>
      <c r="AR80" s="624">
        <f>INDEX(Historical!$C$7:$C$1259,MATCH(B80,Historical!$B$7:$B$1281,0))*IF(AH80="n/a",1.03,IF(AH80&lt;0,1.01,IF(AH80&gt;10,1.1,(1+AH80/100))))</f>
        <v>11.704000000000002</v>
      </c>
      <c r="AS80" s="853">
        <f t="shared" si="28"/>
        <v>12.874400000000003</v>
      </c>
      <c r="AT80" s="853">
        <f t="shared" si="17"/>
        <v>14.161840000000005</v>
      </c>
      <c r="AU80" s="853">
        <f t="shared" si="17"/>
        <v>15.578024000000006</v>
      </c>
      <c r="AV80" s="853">
        <f t="shared" si="17"/>
        <v>17.13582640000001</v>
      </c>
      <c r="AW80" s="624">
        <f t="shared" si="29"/>
        <v>71.454090400000027</v>
      </c>
      <c r="AX80" s="719">
        <f t="shared" si="30"/>
        <v>11.021083135391928</v>
      </c>
      <c r="AY80" s="900">
        <v>0.27</v>
      </c>
      <c r="AZ80" s="839">
        <v>35.67</v>
      </c>
      <c r="BA80" s="839">
        <v>-22.8</v>
      </c>
      <c r="BB80" s="839">
        <v>-8.41</v>
      </c>
      <c r="BC80" s="839">
        <v>-11.28</v>
      </c>
      <c r="BE80" s="597">
        <v>2015</v>
      </c>
      <c r="BF80" s="865">
        <f t="shared" si="31"/>
        <v>0</v>
      </c>
      <c r="BG80" s="849">
        <v>2</v>
      </c>
    </row>
    <row r="81" spans="1:59" ht="11.25" customHeight="1" x14ac:dyDescent="0.2">
      <c r="A81" s="848" t="s">
        <v>4406</v>
      </c>
      <c r="B81" s="842" t="s">
        <v>4404</v>
      </c>
      <c r="C81" s="898" t="s">
        <v>131</v>
      </c>
      <c r="D81" s="898" t="s">
        <v>4264</v>
      </c>
      <c r="E81" s="705">
        <v>6</v>
      </c>
      <c r="F81" s="1139">
        <v>690</v>
      </c>
      <c r="G81" s="1139" t="s">
        <v>106</v>
      </c>
      <c r="H81" s="1139" t="s">
        <v>106</v>
      </c>
      <c r="I81" s="841">
        <v>86.81</v>
      </c>
      <c r="J81" s="624">
        <f t="shared" si="18"/>
        <v>4.3773758783550276</v>
      </c>
      <c r="K81" s="844">
        <v>0.95</v>
      </c>
      <c r="L81" s="854">
        <v>4</v>
      </c>
      <c r="M81" s="615">
        <f t="shared" si="19"/>
        <v>3.8</v>
      </c>
      <c r="N81" s="837" t="s">
        <v>4240</v>
      </c>
      <c r="O81" s="706">
        <v>0.93</v>
      </c>
      <c r="P81" s="606">
        <v>44145</v>
      </c>
      <c r="Q81" s="606">
        <v>44166</v>
      </c>
      <c r="R81" s="615">
        <f t="shared" si="20"/>
        <v>2.1505376344085918</v>
      </c>
      <c r="S81" s="673">
        <f>IF(INDEX(Historical!$D$7:$D$1257,MATCH(B81,Historical!$B$7:$B$1281,0))=0,"n/a",(INDEX(Historical!$C$7:$C$1259,MATCH(B81,Historical!$B$7:$B$1281,0))/INDEX(Historical!$D$7:$D$1257,MATCH(B81,Historical!$B$7:$B$1281,0))-1)*100)</f>
        <v>2.1857923497267784</v>
      </c>
      <c r="T81" s="673">
        <f>IF(INDEX(Historical!$F$7:$F$1250,MATCH(B81,Historical!$B$7:$B$1281,0))=0,"n/a",((INDEX(Historical!$C$7:$C$1259,MATCH(B81,Historical!$B$7:$B$1281,0))/INDEX(Historical!$F$7:$F$1250,MATCH(B81,Historical!$B$7:$B$1281,0)))^(1/3)-1)*100)</f>
        <v>2.2353730292836715</v>
      </c>
      <c r="U81" s="673">
        <f>IF(INDEX(Historical!$H$7:$H$1250,MATCH(B81,Historical!$B$7:$B$1281,0))=0,"n/a",((INDEX(Historical!$C$7:$C$1259,MATCH(B81,Historical!$B$7:$B$1281,0))/INDEX(Historical!$H$7:$H$1250,MATCH(B81,Historical!$B$7:$B$1281,0)))^(1/5)-1)*100)</f>
        <v>2.2880800763237508</v>
      </c>
      <c r="V81" s="673">
        <f>IF(INDEX(Historical!$O$7:$O$1250,MATCH(B81,Historical!$B$7:$B$1281,0))=0,"n/a",((INDEX(Historical!$C$7:$C$1259,MATCH(B81,Historical!$B$7:$B$1281,0))/INDEX(Historical!$O$7:$O$1250,MATCH(B81,Historical!$B$7:$B$1281,0)))^(1/10)-1)*100)</f>
        <v>1.4454701434072126</v>
      </c>
      <c r="W81" s="674">
        <f t="shared" si="21"/>
        <v>1.5829313990051479</v>
      </c>
      <c r="X81" s="675">
        <f t="shared" si="22"/>
        <v>0.60212633587467124</v>
      </c>
      <c r="Y81" s="843"/>
      <c r="Z81" s="624">
        <f t="shared" si="23"/>
        <v>55.072463768115931</v>
      </c>
      <c r="AA81" s="853">
        <f t="shared" si="24"/>
        <v>12.581159420289854</v>
      </c>
      <c r="AB81" s="854">
        <v>12</v>
      </c>
      <c r="AC81" s="833">
        <v>6.9</v>
      </c>
      <c r="AD81" s="833">
        <v>2.46</v>
      </c>
      <c r="AE81" s="833">
        <v>1.74</v>
      </c>
      <c r="AF81" s="833">
        <v>1.64</v>
      </c>
      <c r="AG81" s="833">
        <v>13.3</v>
      </c>
      <c r="AH81" s="833">
        <v>36.1</v>
      </c>
      <c r="AI81" s="833">
        <v>4.63</v>
      </c>
      <c r="AJ81" s="833">
        <v>3.8</v>
      </c>
      <c r="AK81" s="833">
        <v>5.2</v>
      </c>
      <c r="AL81" s="845">
        <v>17770</v>
      </c>
      <c r="AM81" s="839">
        <v>0.3</v>
      </c>
      <c r="AN81" s="833">
        <v>2.0499999999999998</v>
      </c>
      <c r="AO81" s="711">
        <f t="shared" si="25"/>
        <v>-5.9157034656110756</v>
      </c>
      <c r="AP81" s="712">
        <f t="shared" si="26"/>
        <v>6.6654559546787784</v>
      </c>
      <c r="AQ81" s="855">
        <f t="shared" si="27"/>
        <v>-4.2384873198577306</v>
      </c>
      <c r="AR81" s="624">
        <f>INDEX(Historical!$C$7:$C$1259,MATCH(B81,Historical!$B$7:$B$1281,0))*IF(AH81="n/a",1.03,IF(AH81&lt;0,1.01,IF(AH81&gt;10,1.1,(1+AH81/100))))</f>
        <v>4.1140000000000008</v>
      </c>
      <c r="AS81" s="853">
        <f t="shared" si="28"/>
        <v>4.304478200000001</v>
      </c>
      <c r="AT81" s="853">
        <f t="shared" si="17"/>
        <v>4.5283110664000015</v>
      </c>
      <c r="AU81" s="853">
        <f t="shared" si="17"/>
        <v>4.7637832418528019</v>
      </c>
      <c r="AV81" s="853">
        <f t="shared" si="17"/>
        <v>5.0114999704291474</v>
      </c>
      <c r="AW81" s="624">
        <f t="shared" si="29"/>
        <v>22.722072478681952</v>
      </c>
      <c r="AX81" s="719">
        <f t="shared" si="30"/>
        <v>26.174487361688691</v>
      </c>
      <c r="AY81" s="900">
        <v>0.52</v>
      </c>
      <c r="AZ81" s="839">
        <v>15.45</v>
      </c>
      <c r="BA81" s="839">
        <v>-32.57</v>
      </c>
      <c r="BB81" s="839">
        <v>-9.02</v>
      </c>
      <c r="BC81" s="839">
        <v>-13.19</v>
      </c>
      <c r="BE81" s="597">
        <v>2015</v>
      </c>
      <c r="BF81" s="865">
        <f t="shared" si="31"/>
        <v>0</v>
      </c>
      <c r="BG81" s="849">
        <v>2.6</v>
      </c>
    </row>
    <row r="82" spans="1:59" ht="11.25" customHeight="1" x14ac:dyDescent="0.2">
      <c r="A82" s="10" t="s">
        <v>3983</v>
      </c>
      <c r="B82" s="570" t="s">
        <v>3984</v>
      </c>
      <c r="C82" s="898" t="s">
        <v>178</v>
      </c>
      <c r="D82" s="898" t="s">
        <v>4271</v>
      </c>
      <c r="E82" s="705">
        <v>7</v>
      </c>
      <c r="F82" s="1139">
        <v>654</v>
      </c>
      <c r="G82" s="1139" t="s">
        <v>106</v>
      </c>
      <c r="H82" s="1139" t="s">
        <v>106</v>
      </c>
      <c r="I82" s="841">
        <v>53.03</v>
      </c>
      <c r="J82" s="624">
        <f t="shared" si="18"/>
        <v>5.8834621912125211</v>
      </c>
      <c r="K82" s="844">
        <v>0.78</v>
      </c>
      <c r="L82" s="854">
        <v>4</v>
      </c>
      <c r="M82" s="615">
        <f t="shared" si="19"/>
        <v>3.12</v>
      </c>
      <c r="N82" s="837" t="s">
        <v>512</v>
      </c>
      <c r="O82" s="706">
        <v>0.77500000000000002</v>
      </c>
      <c r="P82" s="606">
        <v>44238</v>
      </c>
      <c r="Q82" s="606">
        <v>44253</v>
      </c>
      <c r="R82" s="615">
        <f t="shared" si="20"/>
        <v>0.64516129032258118</v>
      </c>
      <c r="S82" s="673">
        <f>IF(INDEX(Historical!$D$7:$D$1257,MATCH(B82,Historical!$B$7:$B$1281,0))=0,"n/a",(INDEX(Historical!$C$7:$C$1259,MATCH(B82,Historical!$B$7:$B$1281,0))/INDEX(Historical!$D$7:$D$1257,MATCH(B82,Historical!$B$7:$B$1281,0))-1)*100)</f>
        <v>10.707456978967489</v>
      </c>
      <c r="T82" s="673">
        <f>IF(INDEX(Historical!$F$7:$F$1250,MATCH(B82,Historical!$B$7:$B$1281,0))=0,"n/a",((INDEX(Historical!$C$7:$C$1259,MATCH(B82,Historical!$B$7:$B$1281,0))/INDEX(Historical!$F$7:$F$1250,MATCH(B82,Historical!$B$7:$B$1281,0)))^(1/3)-1)*100)</f>
        <v>8.3650050810623924</v>
      </c>
      <c r="U82" s="673">
        <f>IF(INDEX(Historical!$H$7:$H$1250,MATCH(B82,Historical!$B$7:$B$1281,0))=0,"n/a",((INDEX(Historical!$C$7:$C$1259,MATCH(B82,Historical!$B$7:$B$1281,0))/INDEX(Historical!$H$7:$H$1250,MATCH(B82,Historical!$B$7:$B$1281,0)))^(1/5)-1)*100)</f>
        <v>32.720695420803338</v>
      </c>
      <c r="V82" s="673" t="str">
        <f>IF(INDEX(Historical!$O$7:$O$1250,MATCH(B82,Historical!$B$7:$B$1281,0))=0,"n/a",((INDEX(Historical!$C$7:$C$1259,MATCH(B82,Historical!$B$7:$B$1281,0))/INDEX(Historical!$O$7:$O$1250,MATCH(B82,Historical!$B$7:$B$1281,0)))^(1/10)-1)*100)</f>
        <v>n/a</v>
      </c>
      <c r="W82" s="674" t="str">
        <f t="shared" si="21"/>
        <v>n/a</v>
      </c>
      <c r="X82" s="675" t="str">
        <f t="shared" si="22"/>
        <v>n/a</v>
      </c>
      <c r="Y82" s="843"/>
      <c r="Z82" s="624">
        <f t="shared" si="23"/>
        <v>588.67924528301887</v>
      </c>
      <c r="AA82" s="853">
        <f t="shared" si="24"/>
        <v>100.0566037735849</v>
      </c>
      <c r="AB82" s="854">
        <v>12</v>
      </c>
      <c r="AC82" s="833">
        <v>0.53</v>
      </c>
      <c r="AD82" s="833" t="s">
        <v>136</v>
      </c>
      <c r="AE82" s="833">
        <v>2.54</v>
      </c>
      <c r="AF82" s="833">
        <v>4.12</v>
      </c>
      <c r="AG82" s="833">
        <v>4.1000000000000005</v>
      </c>
      <c r="AH82" s="833">
        <v>-136.5</v>
      </c>
      <c r="AI82" s="833">
        <v>40.400000000000006</v>
      </c>
      <c r="AJ82" s="833">
        <v>-59.599999999999994</v>
      </c>
      <c r="AK82" s="833" t="s">
        <v>136</v>
      </c>
      <c r="AL82" s="845">
        <v>2029.9999999999998</v>
      </c>
      <c r="AM82" s="839">
        <v>20.599999999999998</v>
      </c>
      <c r="AN82" s="833">
        <v>1.8</v>
      </c>
      <c r="AO82" s="711">
        <f t="shared" si="25"/>
        <v>-61.452446161569036</v>
      </c>
      <c r="AP82" s="712">
        <f t="shared" si="26"/>
        <v>38.604157612015861</v>
      </c>
      <c r="AQ82" s="855">
        <f t="shared" si="27"/>
        <v>328.03593179761589</v>
      </c>
      <c r="AR82" s="624">
        <f>INDEX(Historical!$C$7:$C$1259,MATCH(B82,Historical!$B$7:$B$1281,0))*IF(AH82="n/a",1.03,IF(AH82&lt;0,1.01,IF(AH82&gt;10,1.1,(1+AH82/100))))</f>
        <v>2.92395</v>
      </c>
      <c r="AS82" s="853">
        <f t="shared" si="28"/>
        <v>3.2163450000000005</v>
      </c>
      <c r="AT82" s="853">
        <f t="shared" si="17"/>
        <v>3.3128353500000007</v>
      </c>
      <c r="AU82" s="853">
        <f t="shared" si="17"/>
        <v>3.4122204105000007</v>
      </c>
      <c r="AV82" s="853">
        <f t="shared" si="17"/>
        <v>3.5145870228150007</v>
      </c>
      <c r="AW82" s="624">
        <f t="shared" si="29"/>
        <v>16.379937783315</v>
      </c>
      <c r="AX82" s="719">
        <f t="shared" si="30"/>
        <v>30.8880591803036</v>
      </c>
      <c r="AY82" s="900">
        <v>1.05</v>
      </c>
      <c r="AZ82" s="839">
        <v>157.05000000000001</v>
      </c>
      <c r="BA82" s="839">
        <v>-1.72</v>
      </c>
      <c r="BB82" s="839">
        <v>9.31</v>
      </c>
      <c r="BC82" s="839">
        <v>27</v>
      </c>
      <c r="BE82" s="597">
        <v>2015</v>
      </c>
      <c r="BF82" s="865">
        <f t="shared" si="31"/>
        <v>0</v>
      </c>
      <c r="BG82" s="849">
        <v>1.6</v>
      </c>
    </row>
    <row r="83" spans="1:59" ht="11.25" customHeight="1" x14ac:dyDescent="0.2">
      <c r="A83" s="848" t="s">
        <v>4478</v>
      </c>
      <c r="B83" s="842" t="s">
        <v>4473</v>
      </c>
      <c r="C83" s="898" t="s">
        <v>131</v>
      </c>
      <c r="D83" s="898" t="s">
        <v>4264</v>
      </c>
      <c r="E83" s="705">
        <v>5</v>
      </c>
      <c r="F83" s="1139">
        <v>711</v>
      </c>
      <c r="G83" s="1139" t="s">
        <v>106</v>
      </c>
      <c r="H83" s="1139" t="s">
        <v>106</v>
      </c>
      <c r="I83" s="841">
        <v>38.6</v>
      </c>
      <c r="J83" s="624">
        <f t="shared" si="18"/>
        <v>3.9637305699481864</v>
      </c>
      <c r="K83" s="844">
        <v>0.38250000000000001</v>
      </c>
      <c r="L83" s="854">
        <v>4</v>
      </c>
      <c r="M83" s="615">
        <f t="shared" si="19"/>
        <v>1.53</v>
      </c>
      <c r="N83" s="837" t="s">
        <v>294</v>
      </c>
      <c r="O83" s="706">
        <v>0.36249999999999999</v>
      </c>
      <c r="P83" s="904">
        <v>43880</v>
      </c>
      <c r="Q83" s="904">
        <v>43900</v>
      </c>
      <c r="R83" s="615">
        <f t="shared" si="20"/>
        <v>5.5172413793103496</v>
      </c>
      <c r="S83" s="673">
        <f>IF(INDEX(Historical!$D$7:$D$1257,MATCH(B83,Historical!$B$7:$B$1281,0))=0,"n/a",(INDEX(Historical!$C$7:$C$1259,MATCH(B83,Historical!$B$7:$B$1281,0))/INDEX(Historical!$D$7:$D$1257,MATCH(B83,Historical!$B$7:$B$1281,0))-1)*100)</f>
        <v>5.5172413793103559</v>
      </c>
      <c r="T83" s="673">
        <f>IF(INDEX(Historical!$F$7:$F$1250,MATCH(B83,Historical!$B$7:$B$1281,0))=0,"n/a",((INDEX(Historical!$C$7:$C$1259,MATCH(B83,Historical!$B$7:$B$1281,0))/INDEX(Historical!$F$7:$F$1250,MATCH(B83,Historical!$B$7:$B$1281,0)))^(1/3)-1)*100)</f>
        <v>5.3109131110944618</v>
      </c>
      <c r="U83" s="673">
        <f>IF(INDEX(Historical!$H$7:$H$1250,MATCH(B83,Historical!$B$7:$B$1281,0))=0,"n/a",((INDEX(Historical!$C$7:$C$1259,MATCH(B83,Historical!$B$7:$B$1281,0))/INDEX(Historical!$H$7:$H$1250,MATCH(B83,Historical!$B$7:$B$1281,0)))^(1/5)-1)*100)</f>
        <v>4.2927091778163895</v>
      </c>
      <c r="V83" s="673">
        <f>IF(INDEX(Historical!$O$7:$O$1250,MATCH(B83,Historical!$B$7:$B$1281,0))=0,"n/a",((INDEX(Historical!$C$7:$C$1259,MATCH(B83,Historical!$B$7:$B$1281,0))/INDEX(Historical!$O$7:$O$1250,MATCH(B83,Historical!$B$7:$B$1281,0)))^(1/10)-1)*100)</f>
        <v>-3.1170813674915587</v>
      </c>
      <c r="W83" s="674" t="str">
        <f t="shared" si="21"/>
        <v>n/a</v>
      </c>
      <c r="X83" s="675">
        <f t="shared" si="22"/>
        <v>0.43360698765822114</v>
      </c>
      <c r="Y83" s="843"/>
      <c r="Z83" s="624">
        <f t="shared" si="23"/>
        <v>62.962962962962962</v>
      </c>
      <c r="AA83" s="853">
        <f t="shared" si="24"/>
        <v>15.88477366255144</v>
      </c>
      <c r="AB83" s="854">
        <v>12</v>
      </c>
      <c r="AC83" s="833">
        <v>2.4300000000000002</v>
      </c>
      <c r="AD83" s="833" t="s">
        <v>136</v>
      </c>
      <c r="AE83" s="833">
        <v>1.18</v>
      </c>
      <c r="AF83" s="833">
        <v>1.1599999999999999</v>
      </c>
      <c r="AG83" s="833">
        <v>7.3</v>
      </c>
      <c r="AH83" s="833">
        <v>45.7</v>
      </c>
      <c r="AI83" s="833">
        <v>-5.3199999999999994</v>
      </c>
      <c r="AJ83" s="833">
        <v>9.9</v>
      </c>
      <c r="AK83" s="833">
        <v>-2.4</v>
      </c>
      <c r="AL83" s="845">
        <v>39180</v>
      </c>
      <c r="AM83" s="839">
        <v>0.2</v>
      </c>
      <c r="AN83" s="833">
        <v>1.19</v>
      </c>
      <c r="AO83" s="711">
        <f t="shared" si="25"/>
        <v>-7.6283339147868645</v>
      </c>
      <c r="AP83" s="712">
        <f t="shared" si="26"/>
        <v>8.2564397477645759</v>
      </c>
      <c r="AQ83" s="855">
        <f t="shared" si="27"/>
        <v>-9.5042359528858196</v>
      </c>
      <c r="AR83" s="624">
        <f>INDEX(Historical!$C$7:$C$1259,MATCH(B83,Historical!$B$7:$B$1281,0))*IF(AH83="n/a",1.03,IF(AH83&lt;0,1.01,IF(AH83&gt;10,1.1,(1+AH83/100))))</f>
        <v>1.6830000000000003</v>
      </c>
      <c r="AS83" s="853">
        <f t="shared" si="28"/>
        <v>1.6998300000000004</v>
      </c>
      <c r="AT83" s="853">
        <f t="shared" si="17"/>
        <v>1.7168283000000004</v>
      </c>
      <c r="AU83" s="853">
        <f t="shared" si="17"/>
        <v>1.7339965830000004</v>
      </c>
      <c r="AV83" s="853">
        <f t="shared" si="17"/>
        <v>1.7513365488300003</v>
      </c>
      <c r="AW83" s="624">
        <f t="shared" si="29"/>
        <v>8.5849914318300016</v>
      </c>
      <c r="AX83" s="719">
        <f t="shared" si="30"/>
        <v>22.240910445155443</v>
      </c>
      <c r="AY83" s="900">
        <v>0.47</v>
      </c>
      <c r="AZ83" s="839">
        <v>31.830000000000002</v>
      </c>
      <c r="BA83" s="839">
        <v>-20.080000000000002</v>
      </c>
      <c r="BB83" s="839">
        <v>-8.51</v>
      </c>
      <c r="BC83" s="839">
        <v>-2.41</v>
      </c>
      <c r="BE83" s="597">
        <v>2016</v>
      </c>
      <c r="BF83" s="865">
        <f t="shared" si="31"/>
        <v>0</v>
      </c>
      <c r="BG83" s="849">
        <v>1.9</v>
      </c>
    </row>
    <row r="84" spans="1:59" ht="11.25" customHeight="1" x14ac:dyDescent="0.2">
      <c r="A84" s="838" t="s">
        <v>1161</v>
      </c>
      <c r="B84" s="842" t="s">
        <v>1162</v>
      </c>
      <c r="C84" s="898" t="s">
        <v>112</v>
      </c>
      <c r="D84" s="898" t="s">
        <v>4296</v>
      </c>
      <c r="E84" s="705">
        <v>9</v>
      </c>
      <c r="F84" s="1139">
        <v>532</v>
      </c>
      <c r="G84" s="1139" t="s">
        <v>106</v>
      </c>
      <c r="H84" s="1139" t="s">
        <v>106</v>
      </c>
      <c r="I84" s="841">
        <v>96.47</v>
      </c>
      <c r="J84" s="624">
        <f t="shared" si="18"/>
        <v>0.82927334922773921</v>
      </c>
      <c r="K84" s="852">
        <v>0.2</v>
      </c>
      <c r="L84" s="854">
        <v>4</v>
      </c>
      <c r="M84" s="615">
        <f t="shared" si="19"/>
        <v>0.8</v>
      </c>
      <c r="N84" s="837" t="s">
        <v>593</v>
      </c>
      <c r="O84" s="709">
        <v>0.19</v>
      </c>
      <c r="P84" s="606">
        <v>44266</v>
      </c>
      <c r="Q84" s="606">
        <v>44281</v>
      </c>
      <c r="R84" s="615">
        <f t="shared" si="20"/>
        <v>5.2631578947368469</v>
      </c>
      <c r="S84" s="673">
        <f>IF(INDEX(Historical!$D$7:$D$1257,MATCH(B84,Historical!$B$7:$B$1281,0))=0,"n/a",(INDEX(Historical!$C$7:$C$1259,MATCH(B84,Historical!$B$7:$B$1281,0))/INDEX(Historical!$D$7:$D$1257,MATCH(B84,Historical!$B$7:$B$1281,0))-1)*100)</f>
        <v>18.75</v>
      </c>
      <c r="T84" s="673">
        <f>IF(INDEX(Historical!$F$7:$F$1250,MATCH(B84,Historical!$B$7:$B$1281,0))=0,"n/a",((INDEX(Historical!$C$7:$C$1259,MATCH(B84,Historical!$B$7:$B$1281,0))/INDEX(Historical!$F$7:$F$1250,MATCH(B84,Historical!$B$7:$B$1281,0)))^(1/3)-1)*100)</f>
        <v>21.858202395720227</v>
      </c>
      <c r="U84" s="673">
        <f>IF(INDEX(Historical!$H$7:$H$1250,MATCH(B84,Historical!$B$7:$B$1281,0))=0,"n/a",((INDEX(Historical!$C$7:$C$1259,MATCH(B84,Historical!$B$7:$B$1281,0))/INDEX(Historical!$H$7:$H$1250,MATCH(B84,Historical!$B$7:$B$1281,0)))^(1/5)-1)*100)</f>
        <v>20.431048521198434</v>
      </c>
      <c r="V84" s="673" t="str">
        <f>IF(INDEX(Historical!$O$7:$O$1250,MATCH(B84,Historical!$B$7:$B$1281,0))=0,"n/a",((INDEX(Historical!$C$7:$C$1259,MATCH(B84,Historical!$B$7:$B$1281,0))/INDEX(Historical!$O$7:$O$1250,MATCH(B84,Historical!$B$7:$B$1281,0)))^(1/10)-1)*100)</f>
        <v>n/a</v>
      </c>
      <c r="W84" s="674" t="str">
        <f t="shared" si="21"/>
        <v>n/a</v>
      </c>
      <c r="X84" s="675">
        <f t="shared" si="22"/>
        <v>1.293104336784711</v>
      </c>
      <c r="Y84" s="647" t="s">
        <v>4114</v>
      </c>
      <c r="Z84" s="624">
        <f t="shared" si="23"/>
        <v>51.612903225806448</v>
      </c>
      <c r="AA84" s="853">
        <f t="shared" si="24"/>
        <v>62.238709677419351</v>
      </c>
      <c r="AB84" s="854">
        <v>12</v>
      </c>
      <c r="AC84" s="833">
        <v>1.55</v>
      </c>
      <c r="AD84" s="833">
        <v>4.21</v>
      </c>
      <c r="AE84" s="833">
        <v>12.57</v>
      </c>
      <c r="AF84" s="833">
        <v>14.88</v>
      </c>
      <c r="AG84" s="833">
        <v>24.099999999999998</v>
      </c>
      <c r="AH84" s="833">
        <v>14.7</v>
      </c>
      <c r="AI84" s="833">
        <v>11.72</v>
      </c>
      <c r="AJ84" s="833">
        <v>15.8</v>
      </c>
      <c r="AK84" s="833">
        <v>15</v>
      </c>
      <c r="AL84" s="845">
        <v>5030</v>
      </c>
      <c r="AM84" s="839">
        <v>0.89999999999999991</v>
      </c>
      <c r="AN84" s="833">
        <v>0</v>
      </c>
      <c r="AO84" s="711">
        <f t="shared" si="25"/>
        <v>-40.978387806993176</v>
      </c>
      <c r="AP84" s="712">
        <f t="shared" si="26"/>
        <v>21.260321870426175</v>
      </c>
      <c r="AQ84" s="855">
        <f t="shared" si="27"/>
        <v>541.56475381159566</v>
      </c>
      <c r="AR84" s="624">
        <f>INDEX(Historical!$C$7:$C$1259,MATCH(B84,Historical!$B$7:$B$1281,0))*IF(AH84="n/a",1.03,IF(AH84&lt;0,1.01,IF(AH84&gt;10,1.1,(1+AH84/100))))</f>
        <v>0.83600000000000008</v>
      </c>
      <c r="AS84" s="853">
        <f t="shared" si="28"/>
        <v>0.9196000000000002</v>
      </c>
      <c r="AT84" s="853">
        <f t="shared" si="17"/>
        <v>1.0115600000000002</v>
      </c>
      <c r="AU84" s="853">
        <f t="shared" si="17"/>
        <v>1.1127160000000003</v>
      </c>
      <c r="AV84" s="853">
        <f t="shared" si="17"/>
        <v>1.2239876000000003</v>
      </c>
      <c r="AW84" s="624">
        <f t="shared" si="29"/>
        <v>5.1038636000000013</v>
      </c>
      <c r="AX84" s="719">
        <f t="shared" si="30"/>
        <v>5.2906225769669346</v>
      </c>
      <c r="AY84" s="900">
        <v>0.39</v>
      </c>
      <c r="AZ84" s="839">
        <v>66.239999999999995</v>
      </c>
      <c r="BA84" s="839">
        <v>-4.43</v>
      </c>
      <c r="BB84" s="839">
        <v>5.82</v>
      </c>
      <c r="BC84" s="839">
        <v>19.12</v>
      </c>
      <c r="BE84" s="597">
        <v>2013</v>
      </c>
      <c r="BF84" s="865">
        <f t="shared" si="31"/>
        <v>0</v>
      </c>
      <c r="BG84" s="849">
        <v>15.5</v>
      </c>
    </row>
    <row r="85" spans="1:59" ht="11.25" customHeight="1" x14ac:dyDescent="0.2">
      <c r="A85" s="838" t="s">
        <v>1157</v>
      </c>
      <c r="B85" s="842" t="s">
        <v>1158</v>
      </c>
      <c r="C85" s="898" t="s">
        <v>108</v>
      </c>
      <c r="D85" s="898" t="s">
        <v>4273</v>
      </c>
      <c r="E85" s="705">
        <v>8</v>
      </c>
      <c r="F85" s="1139">
        <v>564</v>
      </c>
      <c r="G85" s="1139" t="s">
        <v>106</v>
      </c>
      <c r="H85" s="1139" t="s">
        <v>106</v>
      </c>
      <c r="I85" s="841">
        <v>153.5</v>
      </c>
      <c r="J85" s="624">
        <f t="shared" si="18"/>
        <v>3.1270358306188926</v>
      </c>
      <c r="K85" s="844">
        <v>1.2</v>
      </c>
      <c r="L85" s="854">
        <v>4</v>
      </c>
      <c r="M85" s="615">
        <f t="shared" si="19"/>
        <v>4.8</v>
      </c>
      <c r="N85" s="837" t="s">
        <v>135</v>
      </c>
      <c r="O85" s="706">
        <v>1.1499999999999999</v>
      </c>
      <c r="P85" s="1028">
        <v>43895</v>
      </c>
      <c r="Q85" s="1028">
        <v>43910</v>
      </c>
      <c r="R85" s="615">
        <f t="shared" si="20"/>
        <v>4.3478260869565259</v>
      </c>
      <c r="S85" s="673">
        <f>IF(INDEX(Historical!$D$7:$D$1257,MATCH(B85,Historical!$B$7:$B$1281,0))=0,"n/a",(INDEX(Historical!$C$7:$C$1259,MATCH(B85,Historical!$B$7:$B$1281,0))/INDEX(Historical!$D$7:$D$1257,MATCH(B85,Historical!$B$7:$B$1281,0))-1)*100)</f>
        <v>9.0909090909090828</v>
      </c>
      <c r="T85" s="673">
        <f>IF(INDEX(Historical!$F$7:$F$1250,MATCH(B85,Historical!$B$7:$B$1281,0))=0,"n/a",((INDEX(Historical!$C$7:$C$1259,MATCH(B85,Historical!$B$7:$B$1281,0))/INDEX(Historical!$F$7:$F$1250,MATCH(B85,Historical!$B$7:$B$1281,0)))^(1/3)-1)*100)</f>
        <v>12.181378776036711</v>
      </c>
      <c r="U85" s="673">
        <f>IF(INDEX(Historical!$H$7:$H$1250,MATCH(B85,Historical!$B$7:$B$1281,0))=0,"n/a",((INDEX(Historical!$C$7:$C$1259,MATCH(B85,Historical!$B$7:$B$1281,0))/INDEX(Historical!$H$7:$H$1250,MATCH(B85,Historical!$B$7:$B$1281,0)))^(1/5)-1)*100)</f>
        <v>16.8863268921301</v>
      </c>
      <c r="V85" s="673" t="str">
        <f>IF(INDEX(Historical!$O$7:$O$1250,MATCH(B85,Historical!$B$7:$B$1281,0))=0,"n/a",((INDEX(Historical!$C$7:$C$1259,MATCH(B85,Historical!$B$7:$B$1281,0))/INDEX(Historical!$O$7:$O$1250,MATCH(B85,Historical!$B$7:$B$1281,0)))^(1/10)-1)*100)</f>
        <v>n/a</v>
      </c>
      <c r="W85" s="674" t="str">
        <f t="shared" si="21"/>
        <v>n/a</v>
      </c>
      <c r="X85" s="675" t="str">
        <f t="shared" si="22"/>
        <v>n/a</v>
      </c>
      <c r="Y85" s="843"/>
      <c r="Z85" s="624" t="str">
        <f t="shared" si="23"/>
        <v>n/a</v>
      </c>
      <c r="AA85" s="853" t="str">
        <f t="shared" si="24"/>
        <v>n/a</v>
      </c>
      <c r="AB85" s="854">
        <v>12</v>
      </c>
      <c r="AC85" s="833" t="s">
        <v>136</v>
      </c>
      <c r="AD85" s="833" t="s">
        <v>136</v>
      </c>
      <c r="AE85" s="833" t="s">
        <v>136</v>
      </c>
      <c r="AF85" s="833" t="s">
        <v>136</v>
      </c>
      <c r="AG85" s="833" t="s">
        <v>136</v>
      </c>
      <c r="AH85" s="833" t="s">
        <v>136</v>
      </c>
      <c r="AI85" s="833" t="s">
        <v>136</v>
      </c>
      <c r="AJ85" s="833" t="s">
        <v>136</v>
      </c>
      <c r="AK85" s="833" t="s">
        <v>136</v>
      </c>
      <c r="AL85" s="845" t="s">
        <v>136</v>
      </c>
      <c r="AM85" s="839" t="s">
        <v>136</v>
      </c>
      <c r="AN85" s="833" t="s">
        <v>136</v>
      </c>
      <c r="AO85" s="711" t="str">
        <f t="shared" si="25"/>
        <v>n/a</v>
      </c>
      <c r="AP85" s="712">
        <f t="shared" si="26"/>
        <v>20.013362722748994</v>
      </c>
      <c r="AQ85" s="855" t="str">
        <f t="shared" si="27"/>
        <v>n/a</v>
      </c>
      <c r="AR85" s="624">
        <f>INDEX(Historical!$C$7:$C$1259,MATCH(B85,Historical!$B$7:$B$1281,0))*IF(AH85="n/a",1.03,IF(AH85&lt;0,1.01,IF(AH85&gt;10,1.1,(1+AH85/100))))</f>
        <v>4.944</v>
      </c>
      <c r="AS85" s="853">
        <f t="shared" si="28"/>
        <v>5.09232</v>
      </c>
      <c r="AT85" s="853">
        <f t="shared" si="17"/>
        <v>5.2450896</v>
      </c>
      <c r="AU85" s="853">
        <f t="shared" si="17"/>
        <v>5.4024422880000005</v>
      </c>
      <c r="AV85" s="853">
        <f t="shared" si="17"/>
        <v>5.5645155566400009</v>
      </c>
      <c r="AW85" s="624">
        <f t="shared" si="29"/>
        <v>26.248367444639999</v>
      </c>
      <c r="AX85" s="719">
        <f t="shared" si="30"/>
        <v>17.099913644716615</v>
      </c>
      <c r="AY85" s="900" t="s">
        <v>136</v>
      </c>
      <c r="AZ85" s="839" t="s">
        <v>136</v>
      </c>
      <c r="BA85" s="839" t="s">
        <v>136</v>
      </c>
      <c r="BB85" s="839" t="s">
        <v>136</v>
      </c>
      <c r="BC85" s="839" t="s">
        <v>136</v>
      </c>
      <c r="BD85" s="874" t="s">
        <v>4200</v>
      </c>
      <c r="BE85" s="597">
        <v>2013</v>
      </c>
      <c r="BF85" s="865">
        <f t="shared" si="31"/>
        <v>0</v>
      </c>
      <c r="BG85" s="849" t="s">
        <v>136</v>
      </c>
    </row>
    <row r="86" spans="1:59" ht="11.25" customHeight="1" x14ac:dyDescent="0.2">
      <c r="A86" s="838" t="s">
        <v>1216</v>
      </c>
      <c r="B86" s="842" t="s">
        <v>1217</v>
      </c>
      <c r="C86" s="898" t="s">
        <v>112</v>
      </c>
      <c r="D86" s="898" t="s">
        <v>1218</v>
      </c>
      <c r="E86" s="705">
        <v>9</v>
      </c>
      <c r="F86" s="1139">
        <v>525</v>
      </c>
      <c r="G86" s="1139" t="s">
        <v>106</v>
      </c>
      <c r="H86" s="1139" t="s">
        <v>106</v>
      </c>
      <c r="I86" s="841">
        <v>83.14</v>
      </c>
      <c r="J86" s="624">
        <f t="shared" si="18"/>
        <v>1.2509020928554246</v>
      </c>
      <c r="K86" s="844">
        <v>0.26</v>
      </c>
      <c r="L86" s="854">
        <v>4</v>
      </c>
      <c r="M86" s="615">
        <f t="shared" si="19"/>
        <v>1.04</v>
      </c>
      <c r="N86" s="837" t="s">
        <v>135</v>
      </c>
      <c r="O86" s="706">
        <v>0.24</v>
      </c>
      <c r="P86" s="606">
        <v>44252</v>
      </c>
      <c r="Q86" s="606">
        <v>44272</v>
      </c>
      <c r="R86" s="615">
        <f t="shared" si="20"/>
        <v>8.333333333333341</v>
      </c>
      <c r="S86" s="673">
        <f>IF(INDEX(Historical!$D$7:$D$1257,MATCH(B86,Historical!$B$7:$B$1281,0))=0,"n/a",(INDEX(Historical!$C$7:$C$1259,MATCH(B86,Historical!$B$7:$B$1281,0))/INDEX(Historical!$D$7:$D$1257,MATCH(B86,Historical!$B$7:$B$1281,0))-1)*100)</f>
        <v>9.0909090909090828</v>
      </c>
      <c r="T86" s="673">
        <f>IF(INDEX(Historical!$F$7:$F$1250,MATCH(B86,Historical!$B$7:$B$1281,0))=0,"n/a",((INDEX(Historical!$C$7:$C$1259,MATCH(B86,Historical!$B$7:$B$1281,0))/INDEX(Historical!$F$7:$F$1250,MATCH(B86,Historical!$B$7:$B$1281,0)))^(1/3)-1)*100)</f>
        <v>10.064241629820891</v>
      </c>
      <c r="U86" s="673">
        <f>IF(INDEX(Historical!$H$7:$H$1250,MATCH(B86,Historical!$B$7:$B$1281,0))=0,"n/a",((INDEX(Historical!$C$7:$C$1259,MATCH(B86,Historical!$B$7:$B$1281,0))/INDEX(Historical!$H$7:$H$1250,MATCH(B86,Historical!$B$7:$B$1281,0)))^(1/5)-1)*100)</f>
        <v>11.382417860287886</v>
      </c>
      <c r="V86" s="673" t="str">
        <f>IF(INDEX(Historical!$O$7:$O$1250,MATCH(B86,Historical!$B$7:$B$1281,0))=0,"n/a",((INDEX(Historical!$C$7:$C$1259,MATCH(B86,Historical!$B$7:$B$1281,0))/INDEX(Historical!$O$7:$O$1250,MATCH(B86,Historical!$B$7:$B$1281,0)))^(1/10)-1)*100)</f>
        <v>n/a</v>
      </c>
      <c r="W86" s="674" t="str">
        <f t="shared" si="21"/>
        <v>n/a</v>
      </c>
      <c r="X86" s="675">
        <f t="shared" si="22"/>
        <v>0.85582089175096876</v>
      </c>
      <c r="Y86" s="634"/>
      <c r="Z86" s="624">
        <f t="shared" si="23"/>
        <v>26.395939086294419</v>
      </c>
      <c r="AA86" s="853">
        <f t="shared" si="24"/>
        <v>21.101522842639593</v>
      </c>
      <c r="AB86" s="854">
        <v>12</v>
      </c>
      <c r="AC86" s="833">
        <v>3.94</v>
      </c>
      <c r="AD86" s="833">
        <v>2.29</v>
      </c>
      <c r="AE86" s="833">
        <v>1.87</v>
      </c>
      <c r="AF86" s="833">
        <v>4.4000000000000004</v>
      </c>
      <c r="AG86" s="833">
        <v>17.599999999999998</v>
      </c>
      <c r="AH86" s="833">
        <v>13.200000000000001</v>
      </c>
      <c r="AI86" s="833">
        <v>9.76</v>
      </c>
      <c r="AJ86" s="833">
        <v>13.3</v>
      </c>
      <c r="AK86" s="833">
        <v>9.25</v>
      </c>
      <c r="AL86" s="845">
        <v>11370</v>
      </c>
      <c r="AM86" s="839">
        <v>0.4</v>
      </c>
      <c r="AN86" s="833">
        <v>0.79</v>
      </c>
      <c r="AO86" s="711">
        <f t="shared" si="25"/>
        <v>-8.4682028894962826</v>
      </c>
      <c r="AP86" s="712">
        <f t="shared" si="26"/>
        <v>12.63331995314331</v>
      </c>
      <c r="AQ86" s="855">
        <f t="shared" si="27"/>
        <v>103.13837703793519</v>
      </c>
      <c r="AR86" s="624">
        <f>INDEX(Historical!$C$7:$C$1259,MATCH(B86,Historical!$B$7:$B$1281,0))*IF(AH86="n/a",1.03,IF(AH86&lt;0,1.01,IF(AH86&gt;10,1.1,(1+AH86/100))))</f>
        <v>1.056</v>
      </c>
      <c r="AS86" s="853">
        <f t="shared" si="28"/>
        <v>1.1590655999999999</v>
      </c>
      <c r="AT86" s="853">
        <f t="shared" si="17"/>
        <v>1.2662791679999998</v>
      </c>
      <c r="AU86" s="853">
        <f t="shared" si="17"/>
        <v>1.38340999104</v>
      </c>
      <c r="AV86" s="853">
        <f t="shared" si="17"/>
        <v>1.5113754152112</v>
      </c>
      <c r="AW86" s="624">
        <f t="shared" si="29"/>
        <v>6.3761301742511991</v>
      </c>
      <c r="AX86" s="719">
        <f t="shared" si="30"/>
        <v>7.6691486339321617</v>
      </c>
      <c r="AY86" s="900">
        <v>1.61</v>
      </c>
      <c r="AZ86" s="839">
        <v>145.25</v>
      </c>
      <c r="BA86" s="839">
        <v>-10.99</v>
      </c>
      <c r="BB86" s="839">
        <v>-5.33</v>
      </c>
      <c r="BC86" s="839">
        <v>4.88</v>
      </c>
      <c r="BE86" s="597">
        <v>2013</v>
      </c>
      <c r="BF86" s="865">
        <f t="shared" si="31"/>
        <v>0</v>
      </c>
      <c r="BG86" s="849">
        <v>6.8000000000000007</v>
      </c>
    </row>
    <row r="87" spans="1:59" ht="11.25" customHeight="1" x14ac:dyDescent="0.2">
      <c r="A87" s="838" t="s">
        <v>1182</v>
      </c>
      <c r="B87" s="842" t="s">
        <v>1183</v>
      </c>
      <c r="C87" s="898" t="s">
        <v>108</v>
      </c>
      <c r="D87" s="898" t="s">
        <v>4273</v>
      </c>
      <c r="E87" s="705">
        <v>9</v>
      </c>
      <c r="F87" s="1139">
        <v>518</v>
      </c>
      <c r="G87" s="1139" t="s">
        <v>106</v>
      </c>
      <c r="H87" s="1139" t="s">
        <v>106</v>
      </c>
      <c r="I87" s="841">
        <v>22.2</v>
      </c>
      <c r="J87" s="624">
        <f t="shared" si="18"/>
        <v>3.2432432432432434</v>
      </c>
      <c r="K87" s="844">
        <v>0.18</v>
      </c>
      <c r="L87" s="854">
        <v>4</v>
      </c>
      <c r="M87" s="615">
        <f t="shared" si="19"/>
        <v>0.72</v>
      </c>
      <c r="N87" s="837" t="s">
        <v>107</v>
      </c>
      <c r="O87" s="706">
        <v>0.16500000000000001</v>
      </c>
      <c r="P87" s="606">
        <v>44232</v>
      </c>
      <c r="Q87" s="606">
        <v>44245</v>
      </c>
      <c r="R87" s="615">
        <f t="shared" si="20"/>
        <v>9.0909090909090811</v>
      </c>
      <c r="S87" s="673">
        <f>IF(INDEX(Historical!$D$7:$D$1257,MATCH(B87,Historical!$B$7:$B$1281,0))=0,"n/a",(INDEX(Historical!$C$7:$C$1259,MATCH(B87,Historical!$B$7:$B$1281,0))/INDEX(Historical!$D$7:$D$1257,MATCH(B87,Historical!$B$7:$B$1281,0))-1)*100)</f>
        <v>10.000000000000009</v>
      </c>
      <c r="T87" s="673">
        <f>IF(INDEX(Historical!$F$7:$F$1250,MATCH(B87,Historical!$B$7:$B$1281,0))=0,"n/a",((INDEX(Historical!$C$7:$C$1259,MATCH(B87,Historical!$B$7:$B$1281,0))/INDEX(Historical!$F$7:$F$1250,MATCH(B87,Historical!$B$7:$B$1281,0)))^(1/3)-1)*100)</f>
        <v>8.2713447015707828</v>
      </c>
      <c r="U87" s="673">
        <f>IF(INDEX(Historical!$H$7:$H$1250,MATCH(B87,Historical!$B$7:$B$1281,0))=0,"n/a",((INDEX(Historical!$C$7:$C$1259,MATCH(B87,Historical!$B$7:$B$1281,0))/INDEX(Historical!$H$7:$H$1250,MATCH(B87,Historical!$B$7:$B$1281,0)))^(1/5)-1)*100)</f>
        <v>8.4471771197698544</v>
      </c>
      <c r="V87" s="673">
        <f>IF(INDEX(Historical!$O$7:$O$1250,MATCH(B87,Historical!$B$7:$B$1281,0))=0,"n/a",((INDEX(Historical!$C$7:$C$1259,MATCH(B87,Historical!$B$7:$B$1281,0))/INDEX(Historical!$O$7:$O$1250,MATCH(B87,Historical!$B$7:$B$1281,0)))^(1/10)-1)*100)</f>
        <v>16.772772052465768</v>
      </c>
      <c r="W87" s="674">
        <f t="shared" si="21"/>
        <v>0.50362439156430516</v>
      </c>
      <c r="X87" s="675">
        <f t="shared" si="22"/>
        <v>0.949121024693242</v>
      </c>
      <c r="Y87" s="637"/>
      <c r="Z87" s="624">
        <f t="shared" si="23"/>
        <v>35.64356435643564</v>
      </c>
      <c r="AA87" s="853">
        <f t="shared" si="24"/>
        <v>10.990099009900989</v>
      </c>
      <c r="AB87" s="854">
        <v>12</v>
      </c>
      <c r="AC87" s="833">
        <v>2.02</v>
      </c>
      <c r="AD87" s="833">
        <v>1.37</v>
      </c>
      <c r="AE87" s="833">
        <v>1.92</v>
      </c>
      <c r="AF87" s="833">
        <v>0.93</v>
      </c>
      <c r="AG87" s="833">
        <v>8.6</v>
      </c>
      <c r="AH87" s="833">
        <v>44.2</v>
      </c>
      <c r="AI87" s="833">
        <v>10.639999999999999</v>
      </c>
      <c r="AJ87" s="833">
        <v>8.9</v>
      </c>
      <c r="AK87" s="833">
        <v>8</v>
      </c>
      <c r="AL87" s="845">
        <v>186.75</v>
      </c>
      <c r="AM87" s="839">
        <v>0.6</v>
      </c>
      <c r="AN87" s="833">
        <v>0.17</v>
      </c>
      <c r="AO87" s="711">
        <f t="shared" si="25"/>
        <v>0.70032135311210908</v>
      </c>
      <c r="AP87" s="712">
        <f t="shared" si="26"/>
        <v>11.690420363013098</v>
      </c>
      <c r="AQ87" s="855">
        <f t="shared" si="27"/>
        <v>-32.60137792635711</v>
      </c>
      <c r="AR87" s="624">
        <f>INDEX(Historical!$C$7:$C$1259,MATCH(B87,Historical!$B$7:$B$1281,0))*IF(AH87="n/a",1.03,IF(AH87&lt;0,1.01,IF(AH87&gt;10,1.1,(1+AH87/100))))</f>
        <v>0.72600000000000009</v>
      </c>
      <c r="AS87" s="853">
        <f t="shared" si="28"/>
        <v>0.7986000000000002</v>
      </c>
      <c r="AT87" s="853">
        <f t="shared" ref="AT87:AV106" si="32">IF($AK87="n/a",1.03*AS87,IF($AK87&lt;0,1.01*AS87,IF($AK87&gt;10,1.1*AS87,(1+$AK87/100)*AS87)))</f>
        <v>0.86248800000000025</v>
      </c>
      <c r="AU87" s="853">
        <f t="shared" si="32"/>
        <v>0.93148704000000038</v>
      </c>
      <c r="AV87" s="853">
        <f t="shared" si="32"/>
        <v>1.0060060032000004</v>
      </c>
      <c r="AW87" s="624">
        <f t="shared" si="29"/>
        <v>4.324581043200002</v>
      </c>
      <c r="AX87" s="719">
        <f t="shared" si="30"/>
        <v>19.480094789189199</v>
      </c>
      <c r="AY87" s="900">
        <v>1.06</v>
      </c>
      <c r="AZ87" s="839">
        <v>72.63</v>
      </c>
      <c r="BA87" s="839">
        <v>-11.52</v>
      </c>
      <c r="BB87" s="839">
        <v>10.72</v>
      </c>
      <c r="BC87" s="839">
        <v>28.02</v>
      </c>
      <c r="BE87" s="597">
        <v>2013</v>
      </c>
      <c r="BF87" s="865">
        <f t="shared" si="31"/>
        <v>0</v>
      </c>
      <c r="BG87" s="849">
        <v>0.70000000000000007</v>
      </c>
    </row>
    <row r="88" spans="1:59" ht="11.25" customHeight="1" x14ac:dyDescent="0.2">
      <c r="A88" s="847" t="s">
        <v>1167</v>
      </c>
      <c r="B88" s="842" t="s">
        <v>1168</v>
      </c>
      <c r="C88" s="898" t="s">
        <v>108</v>
      </c>
      <c r="D88" s="898" t="s">
        <v>4273</v>
      </c>
      <c r="E88" s="705">
        <v>9</v>
      </c>
      <c r="F88" s="1139">
        <v>478</v>
      </c>
      <c r="G88" s="1139" t="s">
        <v>106</v>
      </c>
      <c r="H88" s="1139" t="s">
        <v>106</v>
      </c>
      <c r="I88" s="841">
        <v>15.25</v>
      </c>
      <c r="J88" s="624">
        <f t="shared" si="18"/>
        <v>3.1475409836065573</v>
      </c>
      <c r="K88" s="844">
        <v>0.12</v>
      </c>
      <c r="L88" s="854">
        <v>4</v>
      </c>
      <c r="M88" s="615">
        <f t="shared" si="19"/>
        <v>0.48</v>
      </c>
      <c r="N88" s="837" t="s">
        <v>218</v>
      </c>
      <c r="O88" s="706">
        <v>0.11</v>
      </c>
      <c r="P88" s="904">
        <v>43738</v>
      </c>
      <c r="Q88" s="904">
        <v>43753</v>
      </c>
      <c r="R88" s="615">
        <f t="shared" si="20"/>
        <v>9.0909090909090864</v>
      </c>
      <c r="S88" s="673">
        <f>IF(INDEX(Historical!$D$7:$D$1257,MATCH(B88,Historical!$B$7:$B$1281,0))=0,"n/a",(INDEX(Historical!$C$7:$C$1259,MATCH(B88,Historical!$B$7:$B$1281,0))/INDEX(Historical!$D$7:$D$1257,MATCH(B88,Historical!$B$7:$B$1281,0))-1)*100)</f>
        <v>6.6666666666666652</v>
      </c>
      <c r="T88" s="673">
        <f>IF(INDEX(Historical!$F$7:$F$1250,MATCH(B88,Historical!$B$7:$B$1281,0))=0,"n/a",((INDEX(Historical!$C$7:$C$1259,MATCH(B88,Historical!$B$7:$B$1281,0))/INDEX(Historical!$F$7:$F$1250,MATCH(B88,Historical!$B$7:$B$1281,0)))^(1/3)-1)*100)</f>
        <v>6.2658569182611146</v>
      </c>
      <c r="U88" s="673">
        <f>IF(INDEX(Historical!$H$7:$H$1250,MATCH(B88,Historical!$B$7:$B$1281,0))=0,"n/a",((INDEX(Historical!$C$7:$C$1259,MATCH(B88,Historical!$B$7:$B$1281,0))/INDEX(Historical!$H$7:$H$1250,MATCH(B88,Historical!$B$7:$B$1281,0)))^(1/5)-1)*100)</f>
        <v>21.404272229516419</v>
      </c>
      <c r="V88" s="673" t="str">
        <f>IF(INDEX(Historical!$O$7:$O$1250,MATCH(B88,Historical!$B$7:$B$1281,0))=0,"n/a",((INDEX(Historical!$C$7:$C$1259,MATCH(B88,Historical!$B$7:$B$1281,0))/INDEX(Historical!$O$7:$O$1250,MATCH(B88,Historical!$B$7:$B$1281,0)))^(1/10)-1)*100)</f>
        <v>n/a</v>
      </c>
      <c r="W88" s="674" t="str">
        <f t="shared" si="21"/>
        <v>n/a</v>
      </c>
      <c r="X88" s="675" t="str">
        <f t="shared" si="22"/>
        <v>n/a</v>
      </c>
      <c r="Y88" s="646" t="s">
        <v>4577</v>
      </c>
      <c r="Z88" s="624" t="str">
        <f t="shared" si="23"/>
        <v>n/a</v>
      </c>
      <c r="AA88" s="853" t="str">
        <f t="shared" si="24"/>
        <v>n/a</v>
      </c>
      <c r="AB88" s="854">
        <v>12</v>
      </c>
      <c r="AC88" s="833" t="s">
        <v>136</v>
      </c>
      <c r="AD88" s="833" t="s">
        <v>136</v>
      </c>
      <c r="AE88" s="833" t="s">
        <v>136</v>
      </c>
      <c r="AF88" s="833" t="s">
        <v>136</v>
      </c>
      <c r="AG88" s="833" t="s">
        <v>136</v>
      </c>
      <c r="AH88" s="833" t="s">
        <v>136</v>
      </c>
      <c r="AI88" s="833" t="s">
        <v>136</v>
      </c>
      <c r="AJ88" s="833" t="s">
        <v>136</v>
      </c>
      <c r="AK88" s="833" t="s">
        <v>136</v>
      </c>
      <c r="AL88" s="845" t="s">
        <v>136</v>
      </c>
      <c r="AM88" s="839" t="s">
        <v>136</v>
      </c>
      <c r="AN88" s="833" t="s">
        <v>136</v>
      </c>
      <c r="AO88" s="711" t="str">
        <f t="shared" si="25"/>
        <v>n/a</v>
      </c>
      <c r="AP88" s="712">
        <f t="shared" si="26"/>
        <v>24.551813213122976</v>
      </c>
      <c r="AQ88" s="855" t="str">
        <f t="shared" si="27"/>
        <v>n/a</v>
      </c>
      <c r="AR88" s="624">
        <f>INDEX(Historical!$C$7:$C$1259,MATCH(B88,Historical!$B$7:$B$1281,0))*IF(AH88="n/a",1.03,IF(AH88&lt;0,1.01,IF(AH88&gt;10,1.1,(1+AH88/100))))</f>
        <v>0.49440000000000001</v>
      </c>
      <c r="AS88" s="853">
        <f t="shared" si="28"/>
        <v>0.50923200000000002</v>
      </c>
      <c r="AT88" s="853">
        <f t="shared" si="32"/>
        <v>0.52450896000000002</v>
      </c>
      <c r="AU88" s="853">
        <f t="shared" si="32"/>
        <v>0.5402442288</v>
      </c>
      <c r="AV88" s="853">
        <f t="shared" si="32"/>
        <v>0.55645155566400006</v>
      </c>
      <c r="AW88" s="624">
        <f t="shared" si="29"/>
        <v>2.6248367444639999</v>
      </c>
      <c r="AX88" s="719">
        <f t="shared" si="30"/>
        <v>17.212044225993441</v>
      </c>
      <c r="AY88" s="900" t="s">
        <v>136</v>
      </c>
      <c r="AZ88" s="839" t="s">
        <v>136</v>
      </c>
      <c r="BA88" s="839" t="s">
        <v>136</v>
      </c>
      <c r="BB88" s="839" t="s">
        <v>136</v>
      </c>
      <c r="BC88" s="839" t="s">
        <v>136</v>
      </c>
      <c r="BD88" s="874" t="s">
        <v>4200</v>
      </c>
      <c r="BE88" s="597">
        <v>2013</v>
      </c>
      <c r="BF88" s="865">
        <f t="shared" si="31"/>
        <v>0</v>
      </c>
      <c r="BG88" s="849" t="s">
        <v>136</v>
      </c>
    </row>
    <row r="89" spans="1:59" ht="11.25" customHeight="1" x14ac:dyDescent="0.2">
      <c r="A89" s="838" t="s">
        <v>1184</v>
      </c>
      <c r="B89" s="842" t="s">
        <v>1185</v>
      </c>
      <c r="C89" s="898" t="s">
        <v>108</v>
      </c>
      <c r="D89" s="898" t="s">
        <v>4273</v>
      </c>
      <c r="E89" s="705">
        <v>9</v>
      </c>
      <c r="F89" s="1139">
        <v>466</v>
      </c>
      <c r="G89" s="1139" t="s">
        <v>37</v>
      </c>
      <c r="H89" s="1139" t="s">
        <v>37</v>
      </c>
      <c r="I89" s="841">
        <v>25.66</v>
      </c>
      <c r="J89" s="624">
        <f t="shared" si="18"/>
        <v>3.8971161340607949</v>
      </c>
      <c r="K89" s="844">
        <v>0.25</v>
      </c>
      <c r="L89" s="854">
        <v>4</v>
      </c>
      <c r="M89" s="615">
        <f t="shared" si="19"/>
        <v>1</v>
      </c>
      <c r="N89" s="837" t="s">
        <v>236</v>
      </c>
      <c r="O89" s="706">
        <v>0.21</v>
      </c>
      <c r="P89" s="904">
        <v>43587</v>
      </c>
      <c r="Q89" s="904">
        <v>43602</v>
      </c>
      <c r="R89" s="615">
        <f t="shared" si="20"/>
        <v>19.047619047619051</v>
      </c>
      <c r="S89" s="673">
        <f>IF(INDEX(Historical!$D$7:$D$1257,MATCH(B89,Historical!$B$7:$B$1281,0))=0,"n/a",(INDEX(Historical!$C$7:$C$1259,MATCH(B89,Historical!$B$7:$B$1281,0))/INDEX(Historical!$D$7:$D$1257,MATCH(B89,Historical!$B$7:$B$1281,0))-1)*100)</f>
        <v>4.1666666666666741</v>
      </c>
      <c r="T89" s="673">
        <f>IF(INDEX(Historical!$F$7:$F$1250,MATCH(B89,Historical!$B$7:$B$1281,0))=0,"n/a",((INDEX(Historical!$C$7:$C$1259,MATCH(B89,Historical!$B$7:$B$1281,0))/INDEX(Historical!$F$7:$F$1250,MATCH(B89,Historical!$B$7:$B$1281,0)))^(1/3)-1)*100)</f>
        <v>13.71830097629767</v>
      </c>
      <c r="U89" s="673">
        <f>IF(INDEX(Historical!$H$7:$H$1250,MATCH(B89,Historical!$B$7:$B$1281,0))=0,"n/a",((INDEX(Historical!$C$7:$C$1259,MATCH(B89,Historical!$B$7:$B$1281,0))/INDEX(Historical!$H$7:$H$1250,MATCH(B89,Historical!$B$7:$B$1281,0)))^(1/5)-1)*100)</f>
        <v>13.115273009052952</v>
      </c>
      <c r="V89" s="673">
        <f>IF(INDEX(Historical!$O$7:$O$1250,MATCH(B89,Historical!$B$7:$B$1281,0))=0,"n/a",((INDEX(Historical!$C$7:$C$1259,MATCH(B89,Historical!$B$7:$B$1281,0))/INDEX(Historical!$O$7:$O$1250,MATCH(B89,Historical!$B$7:$B$1281,0)))^(1/10)-1)*100)</f>
        <v>9.5958226385217227</v>
      </c>
      <c r="W89" s="674">
        <f t="shared" si="21"/>
        <v>1.3667690101318313</v>
      </c>
      <c r="X89" s="675">
        <f t="shared" si="22"/>
        <v>0.91715195867503174</v>
      </c>
      <c r="Y89" s="646" t="s">
        <v>4577</v>
      </c>
      <c r="Z89" s="624">
        <f t="shared" si="23"/>
        <v>49.504950495049506</v>
      </c>
      <c r="AA89" s="853">
        <f t="shared" si="24"/>
        <v>12.702970297029703</v>
      </c>
      <c r="AB89" s="854">
        <v>12</v>
      </c>
      <c r="AC89" s="833">
        <v>2.02</v>
      </c>
      <c r="AD89" s="833">
        <v>2.59</v>
      </c>
      <c r="AE89" s="833">
        <v>3.95</v>
      </c>
      <c r="AF89" s="833">
        <v>1.1000000000000001</v>
      </c>
      <c r="AG89" s="833">
        <v>8.3000000000000007</v>
      </c>
      <c r="AH89" s="833">
        <v>18.399999999999999</v>
      </c>
      <c r="AI89" s="833">
        <v>-4.17</v>
      </c>
      <c r="AJ89" s="833">
        <v>14.299999999999999</v>
      </c>
      <c r="AK89" s="833">
        <v>5</v>
      </c>
      <c r="AL89" s="845">
        <v>450.4</v>
      </c>
      <c r="AM89" s="839">
        <v>1.2</v>
      </c>
      <c r="AN89" s="833">
        <v>0</v>
      </c>
      <c r="AO89" s="711">
        <f t="shared" si="25"/>
        <v>4.3094188460840446</v>
      </c>
      <c r="AP89" s="712">
        <f t="shared" si="26"/>
        <v>17.012389143113747</v>
      </c>
      <c r="AQ89" s="855">
        <f t="shared" si="27"/>
        <v>-21.19428298591902</v>
      </c>
      <c r="AR89" s="624">
        <f>INDEX(Historical!$C$7:$C$1259,MATCH(B89,Historical!$B$7:$B$1281,0))*IF(AH89="n/a",1.03,IF(AH89&lt;0,1.01,IF(AH89&gt;10,1.1,(1+AH89/100))))</f>
        <v>1.1000000000000001</v>
      </c>
      <c r="AS89" s="853">
        <f t="shared" si="28"/>
        <v>1.1110000000000002</v>
      </c>
      <c r="AT89" s="853">
        <f t="shared" si="32"/>
        <v>1.1665500000000002</v>
      </c>
      <c r="AU89" s="853">
        <f t="shared" si="32"/>
        <v>1.2248775000000003</v>
      </c>
      <c r="AV89" s="853">
        <f t="shared" si="32"/>
        <v>1.2861213750000005</v>
      </c>
      <c r="AW89" s="624">
        <f t="shared" si="29"/>
        <v>5.8885488750000015</v>
      </c>
      <c r="AX89" s="719">
        <f t="shared" si="30"/>
        <v>22.94835882696805</v>
      </c>
      <c r="AY89" s="900">
        <v>0.61</v>
      </c>
      <c r="AZ89" s="839">
        <v>49.1</v>
      </c>
      <c r="BA89" s="839">
        <v>-12.45</v>
      </c>
      <c r="BB89" s="839">
        <v>11.68</v>
      </c>
      <c r="BC89" s="839">
        <v>21.88</v>
      </c>
      <c r="BE89" s="597">
        <v>2012</v>
      </c>
      <c r="BF89" s="865">
        <f t="shared" si="31"/>
        <v>0</v>
      </c>
      <c r="BG89" s="849">
        <v>1.2</v>
      </c>
    </row>
    <row r="90" spans="1:59" ht="11.25" customHeight="1" x14ac:dyDescent="0.2">
      <c r="A90" s="838" t="s">
        <v>1186</v>
      </c>
      <c r="B90" s="842" t="s">
        <v>1187</v>
      </c>
      <c r="C90" s="898" t="s">
        <v>108</v>
      </c>
      <c r="D90" s="898" t="s">
        <v>4273</v>
      </c>
      <c r="E90" s="705">
        <v>8</v>
      </c>
      <c r="F90" s="1139">
        <v>558</v>
      </c>
      <c r="G90" s="1139" t="s">
        <v>37</v>
      </c>
      <c r="H90" s="1139" t="s">
        <v>37</v>
      </c>
      <c r="I90" s="841">
        <v>17.82</v>
      </c>
      <c r="J90" s="624">
        <f t="shared" si="18"/>
        <v>2.6936026936026933</v>
      </c>
      <c r="K90" s="844">
        <v>0.12</v>
      </c>
      <c r="L90" s="854">
        <v>4</v>
      </c>
      <c r="M90" s="615">
        <f t="shared" si="19"/>
        <v>0.48</v>
      </c>
      <c r="N90" s="837" t="s">
        <v>107</v>
      </c>
      <c r="O90" s="706">
        <v>0.11</v>
      </c>
      <c r="P90" s="904">
        <v>43860</v>
      </c>
      <c r="Q90" s="904">
        <v>43874</v>
      </c>
      <c r="R90" s="615">
        <f t="shared" si="20"/>
        <v>9.0909090909090864</v>
      </c>
      <c r="S90" s="673">
        <f>IF(INDEX(Historical!$D$7:$D$1257,MATCH(B90,Historical!$B$7:$B$1281,0))=0,"n/a",(INDEX(Historical!$C$7:$C$1259,MATCH(B90,Historical!$B$7:$B$1281,0))/INDEX(Historical!$D$7:$D$1257,MATCH(B90,Historical!$B$7:$B$1281,0))-1)*100)</f>
        <v>9.0909090909090828</v>
      </c>
      <c r="T90" s="673">
        <f>IF(INDEX(Historical!$F$7:$F$1250,MATCH(B90,Historical!$B$7:$B$1281,0))=0,"n/a",((INDEX(Historical!$C$7:$C$1259,MATCH(B90,Historical!$B$7:$B$1281,0))/INDEX(Historical!$F$7:$F$1250,MATCH(B90,Historical!$B$7:$B$1281,0)))^(1/3)-1)*100)</f>
        <v>10.064241629820891</v>
      </c>
      <c r="U90" s="673">
        <f>IF(INDEX(Historical!$H$7:$H$1250,MATCH(B90,Historical!$B$7:$B$1281,0))=0,"n/a",((INDEX(Historical!$C$7:$C$1259,MATCH(B90,Historical!$B$7:$B$1281,0))/INDEX(Historical!$H$7:$H$1250,MATCH(B90,Historical!$B$7:$B$1281,0)))^(1/5)-1)*100)</f>
        <v>11.382417860287886</v>
      </c>
      <c r="V90" s="673">
        <f>IF(INDEX(Historical!$O$7:$O$1250,MATCH(B90,Historical!$B$7:$B$1281,0))=0,"n/a",((INDEX(Historical!$C$7:$C$1259,MATCH(B90,Historical!$B$7:$B$1281,0))/INDEX(Historical!$O$7:$O$1250,MATCH(B90,Historical!$B$7:$B$1281,0)))^(1/10)-1)*100)</f>
        <v>11.612317403390438</v>
      </c>
      <c r="W90" s="674">
        <f t="shared" si="21"/>
        <v>0.98020209617802656</v>
      </c>
      <c r="X90" s="675">
        <f t="shared" si="22"/>
        <v>0.85582089175096876</v>
      </c>
      <c r="Y90" s="638"/>
      <c r="Z90" s="624">
        <f t="shared" si="23"/>
        <v>35.55555555555555</v>
      </c>
      <c r="AA90" s="853">
        <f t="shared" si="24"/>
        <v>13.2</v>
      </c>
      <c r="AB90" s="854">
        <v>12</v>
      </c>
      <c r="AC90" s="833">
        <v>1.35</v>
      </c>
      <c r="AD90" s="833" t="s">
        <v>136</v>
      </c>
      <c r="AE90" s="833">
        <v>3.01</v>
      </c>
      <c r="AF90" s="833">
        <v>1</v>
      </c>
      <c r="AG90" s="833">
        <v>7.6</v>
      </c>
      <c r="AH90" s="833">
        <v>-0.5</v>
      </c>
      <c r="AI90" s="833">
        <v>-0.13</v>
      </c>
      <c r="AJ90" s="833">
        <v>13.3</v>
      </c>
      <c r="AK90" s="833" t="s">
        <v>136</v>
      </c>
      <c r="AL90" s="845">
        <v>131.72</v>
      </c>
      <c r="AM90" s="839">
        <v>1.5</v>
      </c>
      <c r="AN90" s="833">
        <v>0.11</v>
      </c>
      <c r="AO90" s="711">
        <f t="shared" si="25"/>
        <v>0.87602055389058009</v>
      </c>
      <c r="AP90" s="712">
        <f t="shared" si="26"/>
        <v>14.076020553890579</v>
      </c>
      <c r="AQ90" s="855">
        <f t="shared" si="27"/>
        <v>-23.405831379492948</v>
      </c>
      <c r="AR90" s="624">
        <f>INDEX(Historical!$C$7:$C$1259,MATCH(B90,Historical!$B$7:$B$1281,0))*IF(AH90="n/a",1.03,IF(AH90&lt;0,1.01,IF(AH90&gt;10,1.1,(1+AH90/100))))</f>
        <v>0.48480000000000001</v>
      </c>
      <c r="AS90" s="853">
        <f t="shared" si="28"/>
        <v>0.48964800000000003</v>
      </c>
      <c r="AT90" s="853">
        <f t="shared" si="32"/>
        <v>0.50433744000000003</v>
      </c>
      <c r="AU90" s="853">
        <f t="shared" si="32"/>
        <v>0.51946756320000009</v>
      </c>
      <c r="AV90" s="853">
        <f t="shared" si="32"/>
        <v>0.53505159009600012</v>
      </c>
      <c r="AW90" s="624">
        <f t="shared" si="29"/>
        <v>2.5333045932960001</v>
      </c>
      <c r="AX90" s="719">
        <f t="shared" si="30"/>
        <v>14.216075158787881</v>
      </c>
      <c r="AY90" s="900">
        <v>0.74</v>
      </c>
      <c r="AZ90" s="839">
        <v>45.71</v>
      </c>
      <c r="BA90" s="839">
        <v>-16.259999999999998</v>
      </c>
      <c r="BB90" s="839">
        <v>2.04</v>
      </c>
      <c r="BC90" s="839">
        <v>15.989999999999998</v>
      </c>
      <c r="BE90" s="597">
        <v>2013</v>
      </c>
      <c r="BF90" s="865">
        <f t="shared" si="31"/>
        <v>0</v>
      </c>
      <c r="BG90" s="849">
        <v>0.8</v>
      </c>
    </row>
    <row r="91" spans="1:59" ht="11.25" customHeight="1" x14ac:dyDescent="0.2">
      <c r="A91" s="848" t="s">
        <v>4495</v>
      </c>
      <c r="B91" s="842" t="s">
        <v>4490</v>
      </c>
      <c r="C91" s="898" t="s">
        <v>108</v>
      </c>
      <c r="D91" s="898" t="s">
        <v>4273</v>
      </c>
      <c r="E91" s="705">
        <v>5</v>
      </c>
      <c r="F91" s="1139">
        <v>709</v>
      </c>
      <c r="G91" s="1139" t="s">
        <v>106</v>
      </c>
      <c r="H91" s="1139" t="s">
        <v>106</v>
      </c>
      <c r="I91" s="841">
        <v>17.55</v>
      </c>
      <c r="J91" s="624">
        <f t="shared" si="18"/>
        <v>2.0512820512820511</v>
      </c>
      <c r="K91" s="844">
        <v>0.09</v>
      </c>
      <c r="L91" s="854">
        <v>4</v>
      </c>
      <c r="M91" s="615">
        <f t="shared" si="19"/>
        <v>0.36</v>
      </c>
      <c r="N91" s="837" t="s">
        <v>986</v>
      </c>
      <c r="O91" s="706">
        <v>7.4999999999999997E-2</v>
      </c>
      <c r="P91" s="904">
        <v>43874</v>
      </c>
      <c r="Q91" s="904">
        <v>43888</v>
      </c>
      <c r="R91" s="615">
        <f t="shared" si="20"/>
        <v>20</v>
      </c>
      <c r="S91" s="673">
        <f>IF(INDEX(Historical!$D$7:$D$1257,MATCH(B91,Historical!$B$7:$B$1281,0))=0,"n/a",(INDEX(Historical!$C$7:$C$1259,MATCH(B91,Historical!$B$7:$B$1281,0))/INDEX(Historical!$D$7:$D$1257,MATCH(B91,Historical!$B$7:$B$1281,0))-1)*100)</f>
        <v>19.999999999999996</v>
      </c>
      <c r="T91" s="673">
        <f>IF(INDEX(Historical!$F$7:$F$1250,MATCH(B91,Historical!$B$7:$B$1281,0))=0,"n/a",((INDEX(Historical!$C$7:$C$1259,MATCH(B91,Historical!$B$7:$B$1281,0))/INDEX(Historical!$F$7:$F$1250,MATCH(B91,Historical!$B$7:$B$1281,0)))^(1/3)-1)*100)</f>
        <v>19.681696117715084</v>
      </c>
      <c r="U91" s="673" t="str">
        <f>IF(INDEX(Historical!$H$7:$H$1250,MATCH(B91,Historical!$B$7:$B$1281,0))=0,"n/a",((INDEX(Historical!$C$7:$C$1259,MATCH(B91,Historical!$B$7:$B$1281,0))/INDEX(Historical!$H$7:$H$1250,MATCH(B91,Historical!$B$7:$B$1281,0)))^(1/5)-1)*100)</f>
        <v>n/a</v>
      </c>
      <c r="V91" s="673" t="str">
        <f>IF(INDEX(Historical!$O$7:$O$1250,MATCH(B91,Historical!$B$7:$B$1281,0))=0,"n/a",((INDEX(Historical!$C$7:$C$1259,MATCH(B91,Historical!$B$7:$B$1281,0))/INDEX(Historical!$O$7:$O$1250,MATCH(B91,Historical!$B$7:$B$1281,0)))^(1/10)-1)*100)</f>
        <v>n/a</v>
      </c>
      <c r="W91" s="674" t="str">
        <f t="shared" si="21"/>
        <v>n/a</v>
      </c>
      <c r="X91" s="675" t="str">
        <f t="shared" si="22"/>
        <v>n/a</v>
      </c>
      <c r="Y91" s="843"/>
      <c r="Z91" s="624">
        <f t="shared" si="23"/>
        <v>20.454545454545453</v>
      </c>
      <c r="AA91" s="853">
        <f t="shared" si="24"/>
        <v>9.9715909090909101</v>
      </c>
      <c r="AB91" s="854">
        <v>12</v>
      </c>
      <c r="AC91" s="833">
        <v>1.76</v>
      </c>
      <c r="AD91" s="833">
        <v>1.22</v>
      </c>
      <c r="AE91" s="833">
        <v>2.56</v>
      </c>
      <c r="AF91" s="833">
        <v>0.97</v>
      </c>
      <c r="AG91" s="833">
        <v>8</v>
      </c>
      <c r="AH91" s="833">
        <v>9.1</v>
      </c>
      <c r="AI91" s="833">
        <v>1.55</v>
      </c>
      <c r="AJ91" s="833">
        <v>22.5</v>
      </c>
      <c r="AK91" s="833">
        <v>8</v>
      </c>
      <c r="AL91" s="845">
        <v>176.81</v>
      </c>
      <c r="AM91" s="839">
        <v>6.2</v>
      </c>
      <c r="AN91" s="833">
        <v>0.1</v>
      </c>
      <c r="AO91" s="711" t="str">
        <f t="shared" si="25"/>
        <v>n/a</v>
      </c>
      <c r="AP91" s="712" t="str">
        <f t="shared" si="26"/>
        <v>n/a</v>
      </c>
      <c r="AQ91" s="855">
        <f t="shared" si="27"/>
        <v>-34.434280021007645</v>
      </c>
      <c r="AR91" s="624">
        <f>INDEX(Historical!$C$7:$C$1259,MATCH(B91,Historical!$B$7:$B$1281,0))*IF(AH91="n/a",1.03,IF(AH91&lt;0,1.01,IF(AH91&gt;10,1.1,(1+AH91/100))))</f>
        <v>0.39276</v>
      </c>
      <c r="AS91" s="853">
        <f t="shared" si="28"/>
        <v>0.39884778000000004</v>
      </c>
      <c r="AT91" s="853">
        <f t="shared" si="32"/>
        <v>0.43075560240000005</v>
      </c>
      <c r="AU91" s="853">
        <f t="shared" si="32"/>
        <v>0.46521605059200011</v>
      </c>
      <c r="AV91" s="853">
        <f t="shared" si="32"/>
        <v>0.50243333463936013</v>
      </c>
      <c r="AW91" s="624">
        <f t="shared" si="29"/>
        <v>2.1900127676313605</v>
      </c>
      <c r="AX91" s="719">
        <f t="shared" si="30"/>
        <v>12.478705228668721</v>
      </c>
      <c r="AY91" s="900">
        <v>0.75</v>
      </c>
      <c r="AZ91" s="839">
        <v>94.78</v>
      </c>
      <c r="BA91" s="839">
        <v>-16.309999999999999</v>
      </c>
      <c r="BB91" s="839">
        <v>4.5699999999999994</v>
      </c>
      <c r="BC91" s="839">
        <v>25.540000000000003</v>
      </c>
      <c r="BE91" s="597">
        <v>2016</v>
      </c>
      <c r="BF91" s="865">
        <f t="shared" si="31"/>
        <v>0</v>
      </c>
      <c r="BG91" s="849">
        <v>0.8</v>
      </c>
    </row>
    <row r="92" spans="1:59" ht="11.25" customHeight="1" x14ac:dyDescent="0.2">
      <c r="A92" s="848" t="s">
        <v>4613</v>
      </c>
      <c r="B92" s="842" t="s">
        <v>4603</v>
      </c>
      <c r="C92" s="898" t="s">
        <v>4254</v>
      </c>
      <c r="D92" s="898" t="s">
        <v>4255</v>
      </c>
      <c r="E92" s="705">
        <v>6</v>
      </c>
      <c r="F92" s="1139">
        <v>697</v>
      </c>
      <c r="G92" s="1139" t="s">
        <v>106</v>
      </c>
      <c r="H92" s="1139" t="s">
        <v>106</v>
      </c>
      <c r="I92" s="841">
        <v>27.09</v>
      </c>
      <c r="J92" s="624">
        <f t="shared" si="18"/>
        <v>4.6880767811000368</v>
      </c>
      <c r="K92" s="844">
        <v>0.3175</v>
      </c>
      <c r="L92" s="854">
        <v>4</v>
      </c>
      <c r="M92" s="615">
        <f t="shared" si="19"/>
        <v>1.27</v>
      </c>
      <c r="N92" s="837" t="s">
        <v>318</v>
      </c>
      <c r="O92" s="706">
        <v>0.30499999999999999</v>
      </c>
      <c r="P92" s="606">
        <v>44196</v>
      </c>
      <c r="Q92" s="606">
        <v>44211</v>
      </c>
      <c r="R92" s="615">
        <f t="shared" si="20"/>
        <v>4.098360655737709</v>
      </c>
      <c r="S92" s="673">
        <f>IF(INDEX(Historical!$D$7:$D$1257,MATCH(B92,Historical!$B$7:$B$1281,0))=0,"n/a",(INDEX(Historical!$C$7:$C$1259,MATCH(B92,Historical!$B$7:$B$1281,0))/INDEX(Historical!$D$7:$D$1257,MATCH(B92,Historical!$B$7:$B$1281,0))-1)*100)</f>
        <v>6.0869565217391397</v>
      </c>
      <c r="T92" s="673">
        <f>IF(INDEX(Historical!$F$7:$F$1250,MATCH(B92,Historical!$B$7:$B$1281,0))=0,"n/a",((INDEX(Historical!$C$7:$C$1259,MATCH(B92,Historical!$B$7:$B$1281,0))/INDEX(Historical!$F$7:$F$1250,MATCH(B92,Historical!$B$7:$B$1281,0)))^(1/3)-1)*100)</f>
        <v>7.943384786032226</v>
      </c>
      <c r="U92" s="673" t="str">
        <f>IF(INDEX(Historical!$H$7:$H$1250,MATCH(B92,Historical!$B$7:$B$1281,0))=0,"n/a",((INDEX(Historical!$C$7:$C$1259,MATCH(B92,Historical!$B$7:$B$1281,0))/INDEX(Historical!$H$7:$H$1250,MATCH(B92,Historical!$B$7:$B$1281,0)))^(1/5)-1)*100)</f>
        <v>n/a</v>
      </c>
      <c r="V92" s="673" t="str">
        <f>IF(INDEX(Historical!$O$7:$O$1250,MATCH(B92,Historical!$B$7:$B$1281,0))=0,"n/a",((INDEX(Historical!$C$7:$C$1259,MATCH(B92,Historical!$B$7:$B$1281,0))/INDEX(Historical!$O$7:$O$1250,MATCH(B92,Historical!$B$7:$B$1281,0)))^(1/10)-1)*100)</f>
        <v>n/a</v>
      </c>
      <c r="W92" s="674" t="str">
        <f t="shared" si="21"/>
        <v>n/a</v>
      </c>
      <c r="X92" s="675" t="str">
        <f t="shared" si="22"/>
        <v>n/a</v>
      </c>
      <c r="Y92" s="646"/>
      <c r="Z92" s="624">
        <f t="shared" si="23"/>
        <v>117.59259259259258</v>
      </c>
      <c r="AA92" s="853">
        <f t="shared" si="24"/>
        <v>25.083333333333332</v>
      </c>
      <c r="AB92" s="854">
        <v>12</v>
      </c>
      <c r="AC92" s="833">
        <v>1.08</v>
      </c>
      <c r="AD92" s="833" t="s">
        <v>136</v>
      </c>
      <c r="AE92" s="833">
        <v>11.58</v>
      </c>
      <c r="AF92" s="833">
        <v>2.6</v>
      </c>
      <c r="AG92" s="833">
        <v>10.5</v>
      </c>
      <c r="AH92" s="833">
        <v>-17.299999999999997</v>
      </c>
      <c r="AI92" s="833">
        <v>3.81</v>
      </c>
      <c r="AJ92" s="833">
        <v>-22.33</v>
      </c>
      <c r="AK92" s="833" t="s">
        <v>136</v>
      </c>
      <c r="AL92" s="845">
        <v>1980</v>
      </c>
      <c r="AM92" s="839">
        <v>1.0999999999999999</v>
      </c>
      <c r="AN92" s="833">
        <v>0.99</v>
      </c>
      <c r="AO92" s="711" t="str">
        <f t="shared" si="25"/>
        <v>n/a</v>
      </c>
      <c r="AP92" s="712" t="str">
        <f t="shared" si="26"/>
        <v>n/a</v>
      </c>
      <c r="AQ92" s="855">
        <f t="shared" si="27"/>
        <v>70.25036030853262</v>
      </c>
      <c r="AR92" s="624">
        <f>INDEX(Historical!$C$7:$C$1259,MATCH(B92,Historical!$B$7:$B$1281,0))*IF(AH92="n/a",1.03,IF(AH92&lt;0,1.01,IF(AH92&gt;10,1.1,(1+AH92/100))))</f>
        <v>1.2322</v>
      </c>
      <c r="AS92" s="853">
        <f t="shared" si="28"/>
        <v>1.27914682</v>
      </c>
      <c r="AT92" s="853">
        <f t="shared" si="32"/>
        <v>1.3175212246000001</v>
      </c>
      <c r="AU92" s="853">
        <f t="shared" si="32"/>
        <v>1.3570468613380002</v>
      </c>
      <c r="AV92" s="853">
        <f t="shared" si="32"/>
        <v>1.3977582671781403</v>
      </c>
      <c r="AW92" s="624">
        <f t="shared" si="29"/>
        <v>6.5836731731161411</v>
      </c>
      <c r="AX92" s="719">
        <f t="shared" si="30"/>
        <v>24.302964832470067</v>
      </c>
      <c r="AY92" s="900">
        <v>0.9</v>
      </c>
      <c r="AZ92" s="839">
        <v>111.64</v>
      </c>
      <c r="BA92" s="839">
        <v>-14.249999999999998</v>
      </c>
      <c r="BB92" s="839">
        <v>-3.45</v>
      </c>
      <c r="BC92" s="839">
        <v>4.38</v>
      </c>
      <c r="BE92" s="597">
        <v>2016</v>
      </c>
      <c r="BF92" s="865">
        <f t="shared" si="31"/>
        <v>0</v>
      </c>
      <c r="BG92" s="849">
        <v>4.9000000000000004</v>
      </c>
    </row>
    <row r="93" spans="1:59" ht="11.25" customHeight="1" x14ac:dyDescent="0.2">
      <c r="A93" s="848" t="s">
        <v>4465</v>
      </c>
      <c r="B93" s="842" t="s">
        <v>4435</v>
      </c>
      <c r="C93" s="898" t="s">
        <v>108</v>
      </c>
      <c r="D93" s="898" t="s">
        <v>4273</v>
      </c>
      <c r="E93" s="705">
        <v>6</v>
      </c>
      <c r="F93" s="1139">
        <v>693</v>
      </c>
      <c r="G93" s="1139" t="s">
        <v>106</v>
      </c>
      <c r="H93" s="1139" t="s">
        <v>106</v>
      </c>
      <c r="I93" s="841">
        <v>50.7</v>
      </c>
      <c r="J93" s="624">
        <f t="shared" si="18"/>
        <v>2.3668639053254439</v>
      </c>
      <c r="K93" s="844">
        <v>0.3</v>
      </c>
      <c r="L93" s="854">
        <v>4</v>
      </c>
      <c r="M93" s="615">
        <f t="shared" si="19"/>
        <v>1.2</v>
      </c>
      <c r="N93" s="837" t="s">
        <v>294</v>
      </c>
      <c r="O93" s="706">
        <v>0.28000000000000003</v>
      </c>
      <c r="P93" s="606">
        <v>44154</v>
      </c>
      <c r="Q93" s="606">
        <v>44175</v>
      </c>
      <c r="R93" s="615">
        <f t="shared" si="20"/>
        <v>7.1428571428571281</v>
      </c>
      <c r="S93" s="673">
        <f>IF(INDEX(Historical!$D$7:$D$1257,MATCH(B93,Historical!$B$7:$B$1281,0))=0,"n/a",(INDEX(Historical!$C$7:$C$1259,MATCH(B93,Historical!$B$7:$B$1281,0))/INDEX(Historical!$D$7:$D$1257,MATCH(B93,Historical!$B$7:$B$1281,0))-1)*100)</f>
        <v>7.5471698113207308</v>
      </c>
      <c r="T93" s="673">
        <f>IF(INDEX(Historical!$F$7:$F$1250,MATCH(B93,Historical!$B$7:$B$1281,0))=0,"n/a",((INDEX(Historical!$C$7:$C$1259,MATCH(B93,Historical!$B$7:$B$1281,0))/INDEX(Historical!$F$7:$F$1250,MATCH(B93,Historical!$B$7:$B$1281,0)))^(1/3)-1)*100)</f>
        <v>9.8505241180611556</v>
      </c>
      <c r="U93" s="673">
        <f>IF(INDEX(Historical!$H$7:$H$1250,MATCH(B93,Historical!$B$7:$B$1281,0))=0,"n/a",((INDEX(Historical!$C$7:$C$1259,MATCH(B93,Historical!$B$7:$B$1281,0))/INDEX(Historical!$H$7:$H$1250,MATCH(B93,Historical!$B$7:$B$1281,0)))^(1/5)-1)*100)</f>
        <v>10.036824556596402</v>
      </c>
      <c r="V93" s="673">
        <f>IF(INDEX(Historical!$O$7:$O$1250,MATCH(B93,Historical!$B$7:$B$1281,0))=0,"n/a",((INDEX(Historical!$C$7:$C$1259,MATCH(B93,Historical!$B$7:$B$1281,0))/INDEX(Historical!$O$7:$O$1250,MATCH(B93,Historical!$B$7:$B$1281,0)))^(1/10)-1)*100)</f>
        <v>5.5114547698331906</v>
      </c>
      <c r="W93" s="674">
        <f t="shared" si="21"/>
        <v>1.8210844460763262</v>
      </c>
      <c r="X93" s="675" t="str">
        <f t="shared" si="22"/>
        <v>n/a</v>
      </c>
      <c r="Y93" s="843"/>
      <c r="Z93" s="624">
        <f t="shared" si="23"/>
        <v>42.553191489361701</v>
      </c>
      <c r="AA93" s="853">
        <f t="shared" si="24"/>
        <v>17.978723404255319</v>
      </c>
      <c r="AB93" s="854">
        <v>12</v>
      </c>
      <c r="AC93" s="833">
        <v>2.82</v>
      </c>
      <c r="AD93" s="833" t="s">
        <v>136</v>
      </c>
      <c r="AE93" s="833">
        <v>4.3600000000000003</v>
      </c>
      <c r="AF93" s="833">
        <v>1.66</v>
      </c>
      <c r="AG93" s="833">
        <v>9.5299999999999994</v>
      </c>
      <c r="AH93" s="833" t="s">
        <v>136</v>
      </c>
      <c r="AI93" s="833" t="s">
        <v>136</v>
      </c>
      <c r="AJ93" s="833" t="s">
        <v>136</v>
      </c>
      <c r="AK93" s="833" t="s">
        <v>136</v>
      </c>
      <c r="AL93" s="845">
        <v>276.02</v>
      </c>
      <c r="AM93" s="839">
        <v>23.29</v>
      </c>
      <c r="AN93" s="833" t="s">
        <v>136</v>
      </c>
      <c r="AO93" s="711">
        <f t="shared" si="25"/>
        <v>-5.575034942333474</v>
      </c>
      <c r="AP93" s="712">
        <f t="shared" si="26"/>
        <v>12.403688461921845</v>
      </c>
      <c r="AQ93" s="855">
        <f t="shared" si="27"/>
        <v>15.170754102214733</v>
      </c>
      <c r="AR93" s="624">
        <f>INDEX(Historical!$C$7:$C$1259,MATCH(B93,Historical!$B$7:$B$1281,0))*IF(AH93="n/a",1.03,IF(AH93&lt;0,1.01,IF(AH93&gt;10,1.1,(1+AH93/100))))</f>
        <v>1.1741999999999999</v>
      </c>
      <c r="AS93" s="853">
        <f t="shared" si="28"/>
        <v>1.2094259999999999</v>
      </c>
      <c r="AT93" s="853">
        <f t="shared" si="32"/>
        <v>1.24570878</v>
      </c>
      <c r="AU93" s="853">
        <f t="shared" si="32"/>
        <v>1.2830800434</v>
      </c>
      <c r="AV93" s="853">
        <f t="shared" si="32"/>
        <v>1.3215724447020001</v>
      </c>
      <c r="AW93" s="624">
        <f t="shared" si="29"/>
        <v>6.2339872681020001</v>
      </c>
      <c r="AX93" s="719">
        <f t="shared" si="30"/>
        <v>12.295832875940828</v>
      </c>
      <c r="AY93" s="900">
        <v>0.21</v>
      </c>
      <c r="AZ93" s="839">
        <v>66.229508196721326</v>
      </c>
      <c r="BA93" s="839">
        <v>-28.561363956601372</v>
      </c>
      <c r="BB93" s="839">
        <v>-9.6417750846551353</v>
      </c>
      <c r="BC93" s="839">
        <v>-5.7795948708418532</v>
      </c>
      <c r="BE93" s="597">
        <v>2015</v>
      </c>
      <c r="BF93" s="865">
        <f t="shared" si="31"/>
        <v>0</v>
      </c>
      <c r="BG93" s="849">
        <v>0.96</v>
      </c>
    </row>
    <row r="94" spans="1:59" ht="11.25" customHeight="1" x14ac:dyDescent="0.2">
      <c r="A94" s="848" t="s">
        <v>4665</v>
      </c>
      <c r="B94" s="842" t="s">
        <v>4655</v>
      </c>
      <c r="C94" s="898" t="s">
        <v>108</v>
      </c>
      <c r="D94" s="898" t="s">
        <v>4273</v>
      </c>
      <c r="E94" s="705">
        <v>5</v>
      </c>
      <c r="F94" s="1139">
        <v>744</v>
      </c>
      <c r="G94" s="1139" t="s">
        <v>106</v>
      </c>
      <c r="H94" s="1139" t="s">
        <v>106</v>
      </c>
      <c r="I94" s="841">
        <v>13.28</v>
      </c>
      <c r="J94" s="624">
        <f t="shared" si="18"/>
        <v>3.3132530120481931</v>
      </c>
      <c r="K94" s="844">
        <v>0.11</v>
      </c>
      <c r="L94" s="854">
        <v>4</v>
      </c>
      <c r="M94" s="615">
        <f t="shared" si="19"/>
        <v>0.44</v>
      </c>
      <c r="N94" s="837" t="s">
        <v>325</v>
      </c>
      <c r="O94" s="706">
        <v>0.1</v>
      </c>
      <c r="P94" s="606">
        <v>44266</v>
      </c>
      <c r="Q94" s="606">
        <v>44281</v>
      </c>
      <c r="R94" s="615">
        <f t="shared" si="20"/>
        <v>9.9999999999999947</v>
      </c>
      <c r="S94" s="673">
        <f>IF(INDEX(Historical!$D$7:$D$1257,MATCH(B94,Historical!$B$7:$B$1281,0))=0,"n/a",(INDEX(Historical!$C$7:$C$1259,MATCH(B94,Historical!$B$7:$B$1281,0))/INDEX(Historical!$D$7:$D$1257,MATCH(B94,Historical!$B$7:$B$1281,0))-1)*100)</f>
        <v>14.285714285714279</v>
      </c>
      <c r="T94" s="673">
        <f>IF(INDEX(Historical!$F$7:$F$1250,MATCH(B94,Historical!$B$7:$B$1281,0))=0,"n/a",((INDEX(Historical!$C$7:$C$1259,MATCH(B94,Historical!$B$7:$B$1281,0))/INDEX(Historical!$F$7:$F$1250,MATCH(B94,Historical!$B$7:$B$1281,0)))^(1/3)-1)*100)</f>
        <v>13.998396445113137</v>
      </c>
      <c r="U94" s="673">
        <f>IF(INDEX(Historical!$H$7:$H$1250,MATCH(B94,Historical!$B$7:$B$1281,0))=0,"n/a",((INDEX(Historical!$C$7:$C$1259,MATCH(B94,Historical!$B$7:$B$1281,0))/INDEX(Historical!$H$7:$H$1250,MATCH(B94,Historical!$B$7:$B$1281,0)))^(1/5)-1)*100)</f>
        <v>10.756634324829006</v>
      </c>
      <c r="V94" s="673">
        <f>IF(INDEX(Historical!$O$7:$O$1250,MATCH(B94,Historical!$B$7:$B$1281,0))=0,"n/a",((INDEX(Historical!$C$7:$C$1259,MATCH(B94,Historical!$B$7:$B$1281,0))/INDEX(Historical!$O$7:$O$1250,MATCH(B94,Historical!$B$7:$B$1281,0)))^(1/10)-1)*100)</f>
        <v>16.751940226096163</v>
      </c>
      <c r="W94" s="674">
        <f t="shared" si="21"/>
        <v>0.64211274512980454</v>
      </c>
      <c r="X94" s="675">
        <f t="shared" si="22"/>
        <v>1.4342179099772008</v>
      </c>
      <c r="Y94" s="646"/>
      <c r="Z94" s="624">
        <f t="shared" si="23"/>
        <v>48.888888888888886</v>
      </c>
      <c r="AA94" s="853">
        <f t="shared" si="24"/>
        <v>14.755555555555555</v>
      </c>
      <c r="AB94" s="854">
        <v>12</v>
      </c>
      <c r="AC94" s="833">
        <v>0.9</v>
      </c>
      <c r="AD94" s="833">
        <v>2.1</v>
      </c>
      <c r="AE94" s="833">
        <v>2.19</v>
      </c>
      <c r="AF94" s="833">
        <v>0.82</v>
      </c>
      <c r="AG94" s="833">
        <v>5.8000000000000007</v>
      </c>
      <c r="AH94" s="833">
        <v>-28.000000000000004</v>
      </c>
      <c r="AI94" s="833">
        <v>12.950000000000001</v>
      </c>
      <c r="AJ94" s="833">
        <v>7.5</v>
      </c>
      <c r="AK94" s="833">
        <v>7.0000000000000009</v>
      </c>
      <c r="AL94" s="845">
        <v>128.85</v>
      </c>
      <c r="AM94" s="839">
        <v>1.7999999999999998</v>
      </c>
      <c r="AN94" s="833">
        <v>0</v>
      </c>
      <c r="AO94" s="711">
        <f t="shared" si="25"/>
        <v>-0.68566821867835515</v>
      </c>
      <c r="AP94" s="712">
        <f t="shared" si="26"/>
        <v>14.0698873368772</v>
      </c>
      <c r="AQ94" s="855">
        <f t="shared" si="27"/>
        <v>-26.668013480381013</v>
      </c>
      <c r="AR94" s="624">
        <f>INDEX(Historical!$C$7:$C$1259,MATCH(B94,Historical!$B$7:$B$1281,0))*IF(AH94="n/a",1.03,IF(AH94&lt;0,1.01,IF(AH94&gt;10,1.1,(1+AH94/100))))</f>
        <v>0.40400000000000003</v>
      </c>
      <c r="AS94" s="853">
        <f t="shared" si="28"/>
        <v>0.44440000000000007</v>
      </c>
      <c r="AT94" s="853">
        <f t="shared" si="32"/>
        <v>0.4755080000000001</v>
      </c>
      <c r="AU94" s="853">
        <f t="shared" si="32"/>
        <v>0.50879356000000009</v>
      </c>
      <c r="AV94" s="853">
        <f t="shared" si="32"/>
        <v>0.54440910920000007</v>
      </c>
      <c r="AW94" s="624">
        <f t="shared" si="29"/>
        <v>2.3771106692000004</v>
      </c>
      <c r="AX94" s="719">
        <f t="shared" si="30"/>
        <v>17.899929737951812</v>
      </c>
      <c r="AY94" s="900">
        <v>0.54</v>
      </c>
      <c r="AZ94" s="839">
        <v>68.100000000000009</v>
      </c>
      <c r="BA94" s="839">
        <v>-10.41</v>
      </c>
      <c r="BB94" s="839">
        <v>8.2900000000000009</v>
      </c>
      <c r="BC94" s="839">
        <v>28.87</v>
      </c>
      <c r="BE94" s="597">
        <v>2017</v>
      </c>
      <c r="BF94" s="865">
        <f t="shared" si="31"/>
        <v>0</v>
      </c>
      <c r="BG94" s="849">
        <v>0.70000000000000007</v>
      </c>
    </row>
    <row r="95" spans="1:59" ht="11.25" customHeight="1" x14ac:dyDescent="0.2">
      <c r="A95" s="838" t="s">
        <v>1194</v>
      </c>
      <c r="B95" s="842" t="s">
        <v>1195</v>
      </c>
      <c r="C95" s="898" t="s">
        <v>108</v>
      </c>
      <c r="D95" s="898" t="s">
        <v>4273</v>
      </c>
      <c r="E95" s="705">
        <v>9</v>
      </c>
      <c r="F95" s="1139">
        <v>486</v>
      </c>
      <c r="G95" s="1139" t="s">
        <v>106</v>
      </c>
      <c r="H95" s="1139" t="s">
        <v>106</v>
      </c>
      <c r="I95" s="841">
        <v>16.2</v>
      </c>
      <c r="J95" s="624">
        <f t="shared" si="18"/>
        <v>3.7037037037037033</v>
      </c>
      <c r="K95" s="844">
        <v>0.15</v>
      </c>
      <c r="L95" s="854">
        <v>4</v>
      </c>
      <c r="M95" s="615">
        <f t="shared" si="19"/>
        <v>0.6</v>
      </c>
      <c r="N95" s="837" t="s">
        <v>163</v>
      </c>
      <c r="O95" s="706">
        <v>0.14000000000000001</v>
      </c>
      <c r="P95" s="1028">
        <v>43902</v>
      </c>
      <c r="Q95" s="1028">
        <v>43921</v>
      </c>
      <c r="R95" s="615">
        <f t="shared" si="20"/>
        <v>7.1428571428571281</v>
      </c>
      <c r="S95" s="673">
        <f>IF(INDEX(Historical!$D$7:$D$1257,MATCH(B95,Historical!$B$7:$B$1281,0))=0,"n/a",(INDEX(Historical!$C$7:$C$1259,MATCH(B95,Historical!$B$7:$B$1281,0))/INDEX(Historical!$D$7:$D$1257,MATCH(B95,Historical!$B$7:$B$1281,0))-1)*100)</f>
        <v>9.259259259259256</v>
      </c>
      <c r="T95" s="673">
        <f>IF(INDEX(Historical!$F$7:$F$1250,MATCH(B95,Historical!$B$7:$B$1281,0))=0,"n/a",((INDEX(Historical!$C$7:$C$1259,MATCH(B95,Historical!$B$7:$B$1281,0))/INDEX(Historical!$F$7:$F$1250,MATCH(B95,Historical!$B$7:$B$1281,0)))^(1/3)-1)*100)</f>
        <v>20.168608298627831</v>
      </c>
      <c r="U95" s="673">
        <f>IF(INDEX(Historical!$H$7:$H$1250,MATCH(B95,Historical!$B$7:$B$1281,0))=0,"n/a",((INDEX(Historical!$C$7:$C$1259,MATCH(B95,Historical!$B$7:$B$1281,0))/INDEX(Historical!$H$7:$H$1250,MATCH(B95,Historical!$B$7:$B$1281,0)))^(1/5)-1)*100)</f>
        <v>20.732678332895937</v>
      </c>
      <c r="V95" s="673" t="str">
        <f>IF(INDEX(Historical!$O$7:$O$1250,MATCH(B95,Historical!$B$7:$B$1281,0))=0,"n/a",((INDEX(Historical!$C$7:$C$1259,MATCH(B95,Historical!$B$7:$B$1281,0))/INDEX(Historical!$O$7:$O$1250,MATCH(B95,Historical!$B$7:$B$1281,0)))^(1/10)-1)*100)</f>
        <v>n/a</v>
      </c>
      <c r="W95" s="674" t="str">
        <f t="shared" si="21"/>
        <v>n/a</v>
      </c>
      <c r="X95" s="675">
        <f t="shared" si="22"/>
        <v>2.3295144194265096</v>
      </c>
      <c r="Y95" s="637"/>
      <c r="Z95" s="624">
        <f t="shared" si="23"/>
        <v>37.974683544303794</v>
      </c>
      <c r="AA95" s="853">
        <f t="shared" si="24"/>
        <v>10.253164556962025</v>
      </c>
      <c r="AB95" s="854">
        <v>12</v>
      </c>
      <c r="AC95" s="833">
        <v>1.58</v>
      </c>
      <c r="AD95" s="833">
        <v>1.0900000000000001</v>
      </c>
      <c r="AE95" s="833">
        <v>4.58</v>
      </c>
      <c r="AF95" s="833">
        <v>1.22</v>
      </c>
      <c r="AG95" s="833">
        <v>5.4</v>
      </c>
      <c r="AH95" s="833">
        <v>-16.3</v>
      </c>
      <c r="AI95" s="833">
        <v>0.73</v>
      </c>
      <c r="AJ95" s="833">
        <v>8.9</v>
      </c>
      <c r="AK95" s="833">
        <v>9.5</v>
      </c>
      <c r="AL95" s="845">
        <v>8700</v>
      </c>
      <c r="AM95" s="839">
        <v>1.4000000000000001</v>
      </c>
      <c r="AN95" s="833">
        <v>0.28999999999999998</v>
      </c>
      <c r="AO95" s="711">
        <f t="shared" si="25"/>
        <v>14.183217479637614</v>
      </c>
      <c r="AP95" s="712">
        <f t="shared" si="26"/>
        <v>24.436382036599639</v>
      </c>
      <c r="AQ95" s="855">
        <f t="shared" si="27"/>
        <v>-25.437987749215917</v>
      </c>
      <c r="AR95" s="624">
        <f>INDEX(Historical!$C$7:$C$1259,MATCH(B95,Historical!$B$7:$B$1281,0))*IF(AH95="n/a",1.03,IF(AH95&lt;0,1.01,IF(AH95&gt;10,1.1,(1+AH95/100))))</f>
        <v>0.59589999999999999</v>
      </c>
      <c r="AS95" s="853">
        <f t="shared" si="28"/>
        <v>0.60025007000000008</v>
      </c>
      <c r="AT95" s="853">
        <f t="shared" si="32"/>
        <v>0.65727382665000011</v>
      </c>
      <c r="AU95" s="853">
        <f t="shared" si="32"/>
        <v>0.71971484018175014</v>
      </c>
      <c r="AV95" s="853">
        <f t="shared" si="32"/>
        <v>0.78808774999901643</v>
      </c>
      <c r="AW95" s="624">
        <f t="shared" si="29"/>
        <v>3.3612264868307671</v>
      </c>
      <c r="AX95" s="719">
        <f t="shared" si="30"/>
        <v>20.748311647103503</v>
      </c>
      <c r="AY95" s="900">
        <v>1.54</v>
      </c>
      <c r="AZ95" s="839">
        <v>158.37</v>
      </c>
      <c r="BA95" s="839">
        <v>-6.1400000000000006</v>
      </c>
      <c r="BB95" s="839">
        <v>12.29</v>
      </c>
      <c r="BC95" s="839">
        <v>44.080000000000005</v>
      </c>
      <c r="BE95" s="597">
        <v>2012</v>
      </c>
      <c r="BF95" s="865">
        <f t="shared" si="31"/>
        <v>0</v>
      </c>
      <c r="BG95" s="849">
        <v>0.5</v>
      </c>
    </row>
    <row r="96" spans="1:59" ht="11.25" customHeight="1" x14ac:dyDescent="0.2">
      <c r="A96" s="838" t="s">
        <v>1083</v>
      </c>
      <c r="B96" s="842" t="s">
        <v>1084</v>
      </c>
      <c r="C96" s="898" t="s">
        <v>112</v>
      </c>
      <c r="D96" s="898" t="s">
        <v>4299</v>
      </c>
      <c r="E96" s="705">
        <v>9</v>
      </c>
      <c r="F96" s="1139">
        <v>533</v>
      </c>
      <c r="G96" s="1139" t="s">
        <v>106</v>
      </c>
      <c r="H96" s="1139" t="s">
        <v>106</v>
      </c>
      <c r="I96" s="841">
        <v>61.94</v>
      </c>
      <c r="J96" s="624">
        <f t="shared" si="18"/>
        <v>0.74265418146593487</v>
      </c>
      <c r="K96" s="844">
        <v>0.115</v>
      </c>
      <c r="L96" s="854">
        <v>4</v>
      </c>
      <c r="M96" s="615">
        <f t="shared" si="19"/>
        <v>0.46</v>
      </c>
      <c r="N96" s="837" t="s">
        <v>986</v>
      </c>
      <c r="O96" s="706">
        <v>0.11</v>
      </c>
      <c r="P96" s="606">
        <v>44266</v>
      </c>
      <c r="Q96" s="606">
        <v>44278</v>
      </c>
      <c r="R96" s="615">
        <f t="shared" si="20"/>
        <v>4.5454545454545494</v>
      </c>
      <c r="S96" s="673">
        <f>IF(INDEX(Historical!$D$7:$D$1257,MATCH(B96,Historical!$B$7:$B$1281,0))=0,"n/a",(INDEX(Historical!$C$7:$C$1259,MATCH(B96,Historical!$B$7:$B$1281,0))/INDEX(Historical!$D$7:$D$1257,MATCH(B96,Historical!$B$7:$B$1281,0))-1)*100)</f>
        <v>7.5949367088607556</v>
      </c>
      <c r="T96" s="673">
        <f>IF(INDEX(Historical!$F$7:$F$1250,MATCH(B96,Historical!$B$7:$B$1281,0))=0,"n/a",((INDEX(Historical!$C$7:$C$1259,MATCH(B96,Historical!$B$7:$B$1281,0))/INDEX(Historical!$F$7:$F$1250,MATCH(B96,Historical!$B$7:$B$1281,0)))^(1/3)-1)*100)</f>
        <v>12.942042644339313</v>
      </c>
      <c r="U96" s="673">
        <f>IF(INDEX(Historical!$H$7:$H$1250,MATCH(B96,Historical!$B$7:$B$1281,0))=0,"n/a",((INDEX(Historical!$C$7:$C$1259,MATCH(B96,Historical!$B$7:$B$1281,0))/INDEX(Historical!$H$7:$H$1250,MATCH(B96,Historical!$B$7:$B$1281,0)))^(1/5)-1)*100)</f>
        <v>11.196158593857874</v>
      </c>
      <c r="V96" s="673">
        <f>IF(INDEX(Historical!$O$7:$O$1250,MATCH(B96,Historical!$B$7:$B$1281,0))=0,"n/a",((INDEX(Historical!$C$7:$C$1259,MATCH(B96,Historical!$B$7:$B$1281,0))/INDEX(Historical!$O$7:$O$1250,MATCH(B96,Historical!$B$7:$B$1281,0)))^(1/10)-1)*100)</f>
        <v>7.8290784167006633</v>
      </c>
      <c r="W96" s="674">
        <f t="shared" si="21"/>
        <v>1.4300736303745145</v>
      </c>
      <c r="X96" s="675">
        <f t="shared" si="22"/>
        <v>0.29309315690727417</v>
      </c>
      <c r="Y96" s="843"/>
      <c r="Z96" s="624">
        <f t="shared" si="23"/>
        <v>11.979166666666668</v>
      </c>
      <c r="AA96" s="853">
        <f t="shared" si="24"/>
        <v>16.130208333333332</v>
      </c>
      <c r="AB96" s="854">
        <v>12</v>
      </c>
      <c r="AC96" s="833">
        <v>3.84</v>
      </c>
      <c r="AD96" s="833">
        <v>1.63</v>
      </c>
      <c r="AE96" s="833">
        <v>0.78</v>
      </c>
      <c r="AF96" s="833">
        <v>3.43</v>
      </c>
      <c r="AG96" s="833">
        <v>22.8</v>
      </c>
      <c r="AH96" s="833">
        <v>2.5</v>
      </c>
      <c r="AI96" s="833">
        <v>-18.459999999999997</v>
      </c>
      <c r="AJ96" s="833">
        <v>38.200000000000003</v>
      </c>
      <c r="AK96" s="833">
        <v>10</v>
      </c>
      <c r="AL96" s="845">
        <v>2240</v>
      </c>
      <c r="AM96" s="839">
        <v>1.5</v>
      </c>
      <c r="AN96" s="833">
        <v>0.33</v>
      </c>
      <c r="AO96" s="711">
        <f t="shared" si="25"/>
        <v>-4.191395558009523</v>
      </c>
      <c r="AP96" s="712">
        <f t="shared" si="26"/>
        <v>11.938812775323809</v>
      </c>
      <c r="AQ96" s="855">
        <f t="shared" si="27"/>
        <v>56.810734586256828</v>
      </c>
      <c r="AR96" s="624">
        <f>INDEX(Historical!$C$7:$C$1259,MATCH(B96,Historical!$B$7:$B$1281,0))*IF(AH96="n/a",1.03,IF(AH96&lt;0,1.01,IF(AH96&gt;10,1.1,(1+AH96/100))))</f>
        <v>0.43562499999999993</v>
      </c>
      <c r="AS96" s="853">
        <f t="shared" si="28"/>
        <v>0.43998124999999993</v>
      </c>
      <c r="AT96" s="853">
        <f t="shared" si="32"/>
        <v>0.48397937499999999</v>
      </c>
      <c r="AU96" s="853">
        <f t="shared" si="32"/>
        <v>0.53237731249999998</v>
      </c>
      <c r="AV96" s="853">
        <f t="shared" si="32"/>
        <v>0.58561504375000006</v>
      </c>
      <c r="AW96" s="624">
        <f t="shared" si="29"/>
        <v>2.4775779812499996</v>
      </c>
      <c r="AX96" s="719">
        <f t="shared" si="30"/>
        <v>3.9999644514853077</v>
      </c>
      <c r="AY96" s="900">
        <v>1.07</v>
      </c>
      <c r="AZ96" s="839">
        <v>124.91000000000001</v>
      </c>
      <c r="BA96" s="839">
        <v>-6.5299999999999994</v>
      </c>
      <c r="BB96" s="839">
        <v>8.2000000000000011</v>
      </c>
      <c r="BC96" s="839">
        <v>25.05</v>
      </c>
      <c r="BE96" s="597">
        <v>2013</v>
      </c>
      <c r="BF96" s="865">
        <f t="shared" si="31"/>
        <v>0</v>
      </c>
      <c r="BG96" s="849">
        <v>8.6999999999999993</v>
      </c>
    </row>
    <row r="97" spans="1:59" ht="11.25" customHeight="1" x14ac:dyDescent="0.2">
      <c r="A97" s="847" t="s">
        <v>1204</v>
      </c>
      <c r="B97" s="842" t="s">
        <v>1205</v>
      </c>
      <c r="C97" s="898" t="s">
        <v>108</v>
      </c>
      <c r="D97" s="898" t="s">
        <v>4273</v>
      </c>
      <c r="E97" s="705">
        <v>8</v>
      </c>
      <c r="F97" s="1139">
        <v>547</v>
      </c>
      <c r="G97" s="1139" t="s">
        <v>106</v>
      </c>
      <c r="H97" s="1139" t="s">
        <v>106</v>
      </c>
      <c r="I97" s="841">
        <v>19.78</v>
      </c>
      <c r="J97" s="624">
        <f t="shared" si="18"/>
        <v>2.8311425682507583</v>
      </c>
      <c r="K97" s="844">
        <v>0.14000000000000001</v>
      </c>
      <c r="L97" s="854">
        <v>4</v>
      </c>
      <c r="M97" s="615">
        <f t="shared" si="19"/>
        <v>0.56000000000000005</v>
      </c>
      <c r="N97" s="837" t="s">
        <v>127</v>
      </c>
      <c r="O97" s="706">
        <v>0.12</v>
      </c>
      <c r="P97" s="1106">
        <v>43643</v>
      </c>
      <c r="Q97" s="1106">
        <v>43655</v>
      </c>
      <c r="R97" s="615">
        <f t="shared" si="20"/>
        <v>16.666666666666682</v>
      </c>
      <c r="S97" s="673">
        <f>IF(INDEX(Historical!$D$7:$D$1257,MATCH(B97,Historical!$B$7:$B$1281,0))=0,"n/a",(INDEX(Historical!$C$7:$C$1259,MATCH(B97,Historical!$B$7:$B$1281,0))/INDEX(Historical!$D$7:$D$1257,MATCH(B97,Historical!$B$7:$B$1281,0))-1)*100)</f>
        <v>7.6923076923077094</v>
      </c>
      <c r="T97" s="673">
        <f>IF(INDEX(Historical!$F$7:$F$1250,MATCH(B97,Historical!$B$7:$B$1281,0))=0,"n/a",((INDEX(Historical!$C$7:$C$1259,MATCH(B97,Historical!$B$7:$B$1281,0))/INDEX(Historical!$F$7:$F$1250,MATCH(B97,Historical!$B$7:$B$1281,0)))^(1/3)-1)*100)</f>
        <v>13.798047356553855</v>
      </c>
      <c r="U97" s="673">
        <f>IF(INDEX(Historical!$H$7:$H$1250,MATCH(B97,Historical!$B$7:$B$1281,0))=0,"n/a",((INDEX(Historical!$C$7:$C$1259,MATCH(B97,Historical!$B$7:$B$1281,0))/INDEX(Historical!$H$7:$H$1250,MATCH(B97,Historical!$B$7:$B$1281,0)))^(1/5)-1)*100)</f>
        <v>9.8560543306117854</v>
      </c>
      <c r="V97" s="673">
        <f>IF(INDEX(Historical!$O$7:$O$1250,MATCH(B97,Historical!$B$7:$B$1281,0))=0,"n/a",((INDEX(Historical!$C$7:$C$1259,MATCH(B97,Historical!$B$7:$B$1281,0))/INDEX(Historical!$O$7:$O$1250,MATCH(B97,Historical!$B$7:$B$1281,0)))^(1/10)-1)*100)</f>
        <v>30.200545431746772</v>
      </c>
      <c r="W97" s="674">
        <f t="shared" si="21"/>
        <v>0.32635352076294338</v>
      </c>
      <c r="X97" s="675">
        <f t="shared" si="22"/>
        <v>0.67047988643617595</v>
      </c>
      <c r="Y97" s="646" t="s">
        <v>4575</v>
      </c>
      <c r="Z97" s="624">
        <f t="shared" si="23"/>
        <v>64.36781609195404</v>
      </c>
      <c r="AA97" s="853">
        <f t="shared" si="24"/>
        <v>22.735632183908049</v>
      </c>
      <c r="AB97" s="854">
        <v>12</v>
      </c>
      <c r="AC97" s="833">
        <v>0.87</v>
      </c>
      <c r="AD97" s="833">
        <v>3.31</v>
      </c>
      <c r="AE97" s="833">
        <v>3.45</v>
      </c>
      <c r="AF97" s="833">
        <v>0.93</v>
      </c>
      <c r="AG97" s="833">
        <v>5.8999999999999995</v>
      </c>
      <c r="AH97" s="833">
        <v>26.900000000000002</v>
      </c>
      <c r="AI97" s="833">
        <v>-4.62</v>
      </c>
      <c r="AJ97" s="833">
        <v>14.7</v>
      </c>
      <c r="AK97" s="833">
        <v>7.0000000000000009</v>
      </c>
      <c r="AL97" s="845">
        <v>2250</v>
      </c>
      <c r="AM97" s="839">
        <v>0.2</v>
      </c>
      <c r="AN97" s="833">
        <v>0.1</v>
      </c>
      <c r="AO97" s="711">
        <f t="shared" si="25"/>
        <v>-10.048435285045505</v>
      </c>
      <c r="AP97" s="712">
        <f t="shared" si="26"/>
        <v>12.687196898862544</v>
      </c>
      <c r="AQ97" s="855">
        <f t="shared" si="27"/>
        <v>-3.059839921654095</v>
      </c>
      <c r="AR97" s="624">
        <f>INDEX(Historical!$C$7:$C$1259,MATCH(B97,Historical!$B$7:$B$1281,0))*IF(AH97="n/a",1.03,IF(AH97&lt;0,1.01,IF(AH97&gt;10,1.1,(1+AH97/100))))</f>
        <v>0.6160000000000001</v>
      </c>
      <c r="AS97" s="853">
        <f t="shared" si="28"/>
        <v>0.62216000000000016</v>
      </c>
      <c r="AT97" s="853">
        <f t="shared" si="32"/>
        <v>0.66571120000000017</v>
      </c>
      <c r="AU97" s="853">
        <f t="shared" si="32"/>
        <v>0.71231098400000026</v>
      </c>
      <c r="AV97" s="853">
        <f t="shared" si="32"/>
        <v>0.7621727528800003</v>
      </c>
      <c r="AW97" s="624">
        <f t="shared" si="29"/>
        <v>3.3783549368800005</v>
      </c>
      <c r="AX97" s="719">
        <f t="shared" si="30"/>
        <v>17.07965084368049</v>
      </c>
      <c r="AY97" s="900">
        <v>1.29</v>
      </c>
      <c r="AZ97" s="839">
        <v>91.85</v>
      </c>
      <c r="BA97" s="839">
        <v>-4.3099999999999996</v>
      </c>
      <c r="BB97" s="839">
        <v>14.280000000000001</v>
      </c>
      <c r="BC97" s="839">
        <v>41.71</v>
      </c>
      <c r="BE97" s="597">
        <v>2013</v>
      </c>
      <c r="BF97" s="865">
        <f t="shared" si="31"/>
        <v>0</v>
      </c>
      <c r="BG97" s="849">
        <v>0.70000000000000007</v>
      </c>
    </row>
    <row r="98" spans="1:59" ht="11.25" customHeight="1" x14ac:dyDescent="0.2">
      <c r="A98" s="847" t="s">
        <v>1165</v>
      </c>
      <c r="B98" s="842" t="s">
        <v>1166</v>
      </c>
      <c r="C98" s="898" t="s">
        <v>108</v>
      </c>
      <c r="D98" s="898" t="s">
        <v>4273</v>
      </c>
      <c r="E98" s="705">
        <v>9</v>
      </c>
      <c r="F98" s="1139">
        <v>480</v>
      </c>
      <c r="G98" s="1139" t="s">
        <v>106</v>
      </c>
      <c r="H98" s="1139" t="s">
        <v>106</v>
      </c>
      <c r="I98" s="841">
        <v>26.5</v>
      </c>
      <c r="J98" s="624">
        <f t="shared" si="18"/>
        <v>3.9245283018867925</v>
      </c>
      <c r="K98" s="844">
        <v>0.26</v>
      </c>
      <c r="L98" s="854">
        <v>4</v>
      </c>
      <c r="M98" s="615">
        <f t="shared" si="19"/>
        <v>1.04</v>
      </c>
      <c r="N98" s="837" t="s">
        <v>964</v>
      </c>
      <c r="O98" s="706">
        <v>0.25</v>
      </c>
      <c r="P98" s="904">
        <v>43769</v>
      </c>
      <c r="Q98" s="904">
        <v>43784</v>
      </c>
      <c r="R98" s="615">
        <f t="shared" si="20"/>
        <v>4.0000000000000036</v>
      </c>
      <c r="S98" s="673">
        <f>IF(INDEX(Historical!$D$7:$D$1257,MATCH(B98,Historical!$B$7:$B$1281,0))=0,"n/a",(INDEX(Historical!$C$7:$C$1259,MATCH(B98,Historical!$B$7:$B$1281,0))/INDEX(Historical!$D$7:$D$1257,MATCH(B98,Historical!$B$7:$B$1281,0))-1)*100)</f>
        <v>2.9702970297029729</v>
      </c>
      <c r="T98" s="673">
        <f>IF(INDEX(Historical!$F$7:$F$1250,MATCH(B98,Historical!$B$7:$B$1281,0))=0,"n/a",((INDEX(Historical!$C$7:$C$1259,MATCH(B98,Historical!$B$7:$B$1281,0))/INDEX(Historical!$F$7:$F$1250,MATCH(B98,Historical!$B$7:$B$1281,0)))^(1/3)-1)*100)</f>
        <v>4.5515917149420382</v>
      </c>
      <c r="U98" s="673">
        <f>IF(INDEX(Historical!$H$7:$H$1250,MATCH(B98,Historical!$B$7:$B$1281,0))=0,"n/a",((INDEX(Historical!$C$7:$C$1259,MATCH(B98,Historical!$B$7:$B$1281,0))/INDEX(Historical!$H$7:$H$1250,MATCH(B98,Historical!$B$7:$B$1281,0)))^(1/5)-1)*100)</f>
        <v>7.0435057025694414</v>
      </c>
      <c r="V98" s="673">
        <f>IF(INDEX(Historical!$O$7:$O$1250,MATCH(B98,Historical!$B$7:$B$1281,0))=0,"n/a",((INDEX(Historical!$C$7:$C$1259,MATCH(B98,Historical!$B$7:$B$1281,0))/INDEX(Historical!$O$7:$O$1250,MATCH(B98,Historical!$B$7:$B$1281,0)))^(1/10)-1)*100)</f>
        <v>5.6545510370553886</v>
      </c>
      <c r="W98" s="674">
        <f t="shared" si="21"/>
        <v>1.2456348269583135</v>
      </c>
      <c r="X98" s="675" t="str">
        <f t="shared" si="22"/>
        <v>n/a</v>
      </c>
      <c r="Y98" s="646" t="s">
        <v>4577</v>
      </c>
      <c r="Z98" s="624" t="str">
        <f t="shared" si="23"/>
        <v>n/a</v>
      </c>
      <c r="AA98" s="853" t="str">
        <f t="shared" si="24"/>
        <v>n/a</v>
      </c>
      <c r="AB98" s="854">
        <v>12</v>
      </c>
      <c r="AC98" s="833" t="s">
        <v>136</v>
      </c>
      <c r="AD98" s="833" t="s">
        <v>136</v>
      </c>
      <c r="AE98" s="833" t="s">
        <v>136</v>
      </c>
      <c r="AF98" s="833" t="s">
        <v>136</v>
      </c>
      <c r="AG98" s="833" t="s">
        <v>136</v>
      </c>
      <c r="AH98" s="833" t="s">
        <v>136</v>
      </c>
      <c r="AI98" s="833" t="s">
        <v>136</v>
      </c>
      <c r="AJ98" s="833" t="s">
        <v>136</v>
      </c>
      <c r="AK98" s="833" t="s">
        <v>136</v>
      </c>
      <c r="AL98" s="845" t="s">
        <v>136</v>
      </c>
      <c r="AM98" s="839" t="s">
        <v>136</v>
      </c>
      <c r="AN98" s="833" t="s">
        <v>136</v>
      </c>
      <c r="AO98" s="711" t="str">
        <f t="shared" si="25"/>
        <v>n/a</v>
      </c>
      <c r="AP98" s="712">
        <f t="shared" si="26"/>
        <v>10.968034004456234</v>
      </c>
      <c r="AQ98" s="855" t="str">
        <f t="shared" si="27"/>
        <v>n/a</v>
      </c>
      <c r="AR98" s="624">
        <f>INDEX(Historical!$C$7:$C$1259,MATCH(B98,Historical!$B$7:$B$1281,0))*IF(AH98="n/a",1.03,IF(AH98&lt;0,1.01,IF(AH98&gt;10,1.1,(1+AH98/100))))</f>
        <v>1.0712000000000002</v>
      </c>
      <c r="AS98" s="853">
        <f t="shared" si="28"/>
        <v>1.1033360000000001</v>
      </c>
      <c r="AT98" s="853">
        <f t="shared" si="32"/>
        <v>1.1364360800000002</v>
      </c>
      <c r="AU98" s="853">
        <f t="shared" si="32"/>
        <v>1.1705291624000003</v>
      </c>
      <c r="AV98" s="853">
        <f t="shared" si="32"/>
        <v>1.2056450372720002</v>
      </c>
      <c r="AW98" s="624">
        <f t="shared" si="29"/>
        <v>5.6871462796720005</v>
      </c>
      <c r="AX98" s="719">
        <f t="shared" si="30"/>
        <v>21.46092935725283</v>
      </c>
      <c r="AY98" s="900" t="s">
        <v>136</v>
      </c>
      <c r="AZ98" s="839" t="s">
        <v>136</v>
      </c>
      <c r="BA98" s="839" t="s">
        <v>136</v>
      </c>
      <c r="BB98" s="839" t="s">
        <v>136</v>
      </c>
      <c r="BC98" s="839" t="s">
        <v>136</v>
      </c>
      <c r="BD98" s="874" t="s">
        <v>4200</v>
      </c>
      <c r="BE98" s="597">
        <v>2012</v>
      </c>
      <c r="BF98" s="865">
        <f t="shared" si="31"/>
        <v>0</v>
      </c>
      <c r="BG98" s="849" t="s">
        <v>136</v>
      </c>
    </row>
    <row r="99" spans="1:59" s="744" customFormat="1" ht="11.25" customHeight="1" x14ac:dyDescent="0.2">
      <c r="A99" s="895" t="s">
        <v>4551</v>
      </c>
      <c r="B99" s="751" t="s">
        <v>4549</v>
      </c>
      <c r="C99" s="898" t="s">
        <v>108</v>
      </c>
      <c r="D99" s="898" t="s">
        <v>4273</v>
      </c>
      <c r="E99" s="727">
        <v>5</v>
      </c>
      <c r="F99" s="1139">
        <v>713</v>
      </c>
      <c r="G99" s="1138" t="s">
        <v>106</v>
      </c>
      <c r="H99" s="1138" t="s">
        <v>106</v>
      </c>
      <c r="I99" s="728">
        <v>13.84</v>
      </c>
      <c r="J99" s="729">
        <f t="shared" si="18"/>
        <v>3.1791907514450863</v>
      </c>
      <c r="K99" s="730">
        <v>0.11</v>
      </c>
      <c r="L99" s="731">
        <v>4</v>
      </c>
      <c r="M99" s="732">
        <f t="shared" si="19"/>
        <v>0.44</v>
      </c>
      <c r="N99" s="733" t="s">
        <v>318</v>
      </c>
      <c r="O99" s="734">
        <v>0.1</v>
      </c>
      <c r="P99" s="1107">
        <v>43902</v>
      </c>
      <c r="Q99" s="1107">
        <v>43921</v>
      </c>
      <c r="R99" s="732">
        <f t="shared" si="20"/>
        <v>9.9999999999999947</v>
      </c>
      <c r="S99" s="673">
        <f>IF(INDEX(Historical!$D$7:$D$1257,MATCH(B99,Historical!$B$7:$B$1281,0))=0,"n/a",(INDEX(Historical!$C$7:$C$1259,MATCH(B99,Historical!$B$7:$B$1281,0))/INDEX(Historical!$D$7:$D$1257,MATCH(B99,Historical!$B$7:$B$1281,0))-1)*100)</f>
        <v>15.789473684210531</v>
      </c>
      <c r="T99" s="673">
        <f>IF(INDEX(Historical!$F$7:$F$1250,MATCH(B99,Historical!$B$7:$B$1281,0))=0,"n/a",((INDEX(Historical!$C$7:$C$1259,MATCH(B99,Historical!$B$7:$B$1281,0))/INDEX(Historical!$F$7:$F$1250,MATCH(B99,Historical!$B$7:$B$1281,0)))^(1/3)-1)*100)</f>
        <v>25.99210498948732</v>
      </c>
      <c r="U99" s="673">
        <f>IF(INDEX(Historical!$H$7:$H$1250,MATCH(B99,Historical!$B$7:$B$1281,0))=0,"n/a",((INDEX(Historical!$C$7:$C$1259,MATCH(B99,Historical!$B$7:$B$1281,0))/INDEX(Historical!$H$7:$H$1250,MATCH(B99,Historical!$B$7:$B$1281,0)))^(1/5)-1)*100)</f>
        <v>29.674411610965823</v>
      </c>
      <c r="V99" s="673">
        <f>IF(INDEX(Historical!$O$7:$O$1250,MATCH(B99,Historical!$B$7:$B$1281,0))=0,"n/a",((INDEX(Historical!$C$7:$C$1259,MATCH(B99,Historical!$B$7:$B$1281,0))/INDEX(Historical!$O$7:$O$1250,MATCH(B99,Historical!$B$7:$B$1281,0)))^(1/10)-1)*100)</f>
        <v>13.874673044960195</v>
      </c>
      <c r="W99" s="674">
        <f t="shared" si="21"/>
        <v>2.1387467304496006</v>
      </c>
      <c r="X99" s="675">
        <f t="shared" si="22"/>
        <v>1.3612115417874231</v>
      </c>
      <c r="Y99" s="745"/>
      <c r="Z99" s="729">
        <f t="shared" si="23"/>
        <v>29.72972972972973</v>
      </c>
      <c r="AA99" s="736">
        <f t="shared" si="24"/>
        <v>9.3513513513513509</v>
      </c>
      <c r="AB99" s="731">
        <v>12</v>
      </c>
      <c r="AC99" s="737">
        <v>1.48</v>
      </c>
      <c r="AD99" s="737">
        <v>0.52</v>
      </c>
      <c r="AE99" s="737">
        <v>3.43</v>
      </c>
      <c r="AF99" s="737">
        <v>1.1599999999999999</v>
      </c>
      <c r="AG99" s="737">
        <v>12.1</v>
      </c>
      <c r="AH99" s="737">
        <v>10.7</v>
      </c>
      <c r="AI99" s="737">
        <v>0.57999999999999996</v>
      </c>
      <c r="AJ99" s="737">
        <v>21.8</v>
      </c>
      <c r="AK99" s="737">
        <v>18</v>
      </c>
      <c r="AL99" s="738">
        <v>385.16</v>
      </c>
      <c r="AM99" s="739">
        <v>1.0999999999999999</v>
      </c>
      <c r="AN99" s="737">
        <v>0.23</v>
      </c>
      <c r="AO99" s="740">
        <f t="shared" si="25"/>
        <v>23.50225101105956</v>
      </c>
      <c r="AP99" s="741">
        <f t="shared" si="26"/>
        <v>32.853602362410911</v>
      </c>
      <c r="AQ99" s="742">
        <f t="shared" si="27"/>
        <v>-30.565562282530568</v>
      </c>
      <c r="AR99" s="624">
        <f>INDEX(Historical!$C$7:$C$1259,MATCH(B99,Historical!$B$7:$B$1281,0))*IF(AH99="n/a",1.03,IF(AH99&lt;0,1.01,IF(AH99&gt;10,1.1,(1+AH99/100))))</f>
        <v>0.48400000000000004</v>
      </c>
      <c r="AS99" s="736">
        <f t="shared" si="28"/>
        <v>0.48680720000000005</v>
      </c>
      <c r="AT99" s="736">
        <f t="shared" si="32"/>
        <v>0.53548792000000012</v>
      </c>
      <c r="AU99" s="736">
        <f t="shared" si="32"/>
        <v>0.58903671200000018</v>
      </c>
      <c r="AV99" s="736">
        <f t="shared" si="32"/>
        <v>0.64794038320000025</v>
      </c>
      <c r="AW99" s="729">
        <f t="shared" si="29"/>
        <v>2.7432722152000006</v>
      </c>
      <c r="AX99" s="743">
        <f t="shared" si="30"/>
        <v>19.821331034682085</v>
      </c>
      <c r="AY99" s="901">
        <v>0.94</v>
      </c>
      <c r="AZ99" s="739">
        <v>40.94</v>
      </c>
      <c r="BA99" s="739">
        <v>-13.450000000000001</v>
      </c>
      <c r="BB99" s="739">
        <v>0.83</v>
      </c>
      <c r="BC99" s="739">
        <v>13.25</v>
      </c>
      <c r="BD99" s="875"/>
      <c r="BE99" s="597">
        <v>2016</v>
      </c>
      <c r="BF99" s="865">
        <f t="shared" si="31"/>
        <v>0</v>
      </c>
      <c r="BG99" s="793">
        <v>1.4000000000000001</v>
      </c>
    </row>
    <row r="100" spans="1:59" ht="11.25" customHeight="1" x14ac:dyDescent="0.2">
      <c r="A100" s="848" t="s">
        <v>4614</v>
      </c>
      <c r="B100" s="842" t="s">
        <v>4604</v>
      </c>
      <c r="C100" s="898" t="s">
        <v>108</v>
      </c>
      <c r="D100" s="898" t="s">
        <v>4273</v>
      </c>
      <c r="E100" s="705">
        <v>6</v>
      </c>
      <c r="F100" s="1139">
        <v>701</v>
      </c>
      <c r="G100" s="1139" t="s">
        <v>106</v>
      </c>
      <c r="H100" s="1139" t="s">
        <v>106</v>
      </c>
      <c r="I100" s="841">
        <v>7.04</v>
      </c>
      <c r="J100" s="624">
        <f t="shared" si="18"/>
        <v>3.4090909090909087</v>
      </c>
      <c r="K100" s="844">
        <v>0.06</v>
      </c>
      <c r="L100" s="854">
        <v>4</v>
      </c>
      <c r="M100" s="615">
        <f t="shared" si="19"/>
        <v>0.24</v>
      </c>
      <c r="N100" s="837" t="s">
        <v>148</v>
      </c>
      <c r="O100" s="706">
        <v>5.5E-2</v>
      </c>
      <c r="P100" s="606">
        <v>44253</v>
      </c>
      <c r="Q100" s="606">
        <v>44270</v>
      </c>
      <c r="R100" s="615">
        <f t="shared" si="20"/>
        <v>9.0909090909090864</v>
      </c>
      <c r="S100" s="673">
        <f>IF(INDEX(Historical!$D$7:$D$1257,MATCH(B100,Historical!$B$7:$B$1281,0))=0,"n/a",(INDEX(Historical!$C$7:$C$1259,MATCH(B100,Historical!$B$7:$B$1281,0))/INDEX(Historical!$D$7:$D$1257,MATCH(B100,Historical!$B$7:$B$1281,0))-1)*100)</f>
        <v>9.9999999999999858</v>
      </c>
      <c r="T100" s="673">
        <f>IF(INDEX(Historical!$F$7:$F$1250,MATCH(B100,Historical!$B$7:$B$1281,0))=0,"n/a",((INDEX(Historical!$C$7:$C$1259,MATCH(B100,Historical!$B$7:$B$1281,0))/INDEX(Historical!$F$7:$F$1250,MATCH(B100,Historical!$B$7:$B$1281,0)))^(1/3)-1)*100)</f>
        <v>19.168034448193151</v>
      </c>
      <c r="U100" s="673" t="str">
        <f>IF(INDEX(Historical!$H$7:$H$1250,MATCH(B100,Historical!$B$7:$B$1281,0))=0,"n/a",((INDEX(Historical!$C$7:$C$1259,MATCH(B100,Historical!$B$7:$B$1281,0))/INDEX(Historical!$H$7:$H$1250,MATCH(B100,Historical!$B$7:$B$1281,0)))^(1/5)-1)*100)</f>
        <v>n/a</v>
      </c>
      <c r="V100" s="673" t="str">
        <f>IF(INDEX(Historical!$O$7:$O$1250,MATCH(B100,Historical!$B$7:$B$1281,0))=0,"n/a",((INDEX(Historical!$C$7:$C$1259,MATCH(B100,Historical!$B$7:$B$1281,0))/INDEX(Historical!$O$7:$O$1250,MATCH(B100,Historical!$B$7:$B$1281,0)))^(1/10)-1)*100)</f>
        <v>n/a</v>
      </c>
      <c r="W100" s="674" t="str">
        <f t="shared" si="21"/>
        <v>n/a</v>
      </c>
      <c r="X100" s="675" t="str">
        <f t="shared" si="22"/>
        <v>n/a</v>
      </c>
      <c r="Y100" s="646"/>
      <c r="Z100" s="624">
        <f t="shared" si="23"/>
        <v>31.578947368421051</v>
      </c>
      <c r="AA100" s="853">
        <f t="shared" si="24"/>
        <v>9.2631578947368425</v>
      </c>
      <c r="AB100" s="854">
        <v>12</v>
      </c>
      <c r="AC100" s="833">
        <v>0.76</v>
      </c>
      <c r="AD100" s="833" t="s">
        <v>136</v>
      </c>
      <c r="AE100" s="833">
        <v>3.2</v>
      </c>
      <c r="AF100" s="833">
        <v>1.01</v>
      </c>
      <c r="AG100" s="833">
        <v>8.4</v>
      </c>
      <c r="AH100" s="833">
        <v>-29.5</v>
      </c>
      <c r="AI100" s="833" t="s">
        <v>136</v>
      </c>
      <c r="AJ100" s="833">
        <v>-7.3</v>
      </c>
      <c r="AK100" s="833" t="s">
        <v>136</v>
      </c>
      <c r="AL100" s="845">
        <v>147.97999999999999</v>
      </c>
      <c r="AM100" s="839">
        <v>14.299999999999999</v>
      </c>
      <c r="AN100" s="833">
        <v>7.0000000000000007E-2</v>
      </c>
      <c r="AO100" s="711" t="str">
        <f t="shared" si="25"/>
        <v>n/a</v>
      </c>
      <c r="AP100" s="712" t="str">
        <f t="shared" si="26"/>
        <v>n/a</v>
      </c>
      <c r="AQ100" s="855">
        <f t="shared" si="27"/>
        <v>-35.5164466319453</v>
      </c>
      <c r="AR100" s="624">
        <f>INDEX(Historical!$C$7:$C$1259,MATCH(B100,Historical!$B$7:$B$1281,0))*IF(AH100="n/a",1.03,IF(AH100&lt;0,1.01,IF(AH100&gt;10,1.1,(1+AH100/100))))</f>
        <v>0.22220000000000001</v>
      </c>
      <c r="AS100" s="853">
        <f t="shared" si="28"/>
        <v>0.22886600000000001</v>
      </c>
      <c r="AT100" s="853">
        <f t="shared" si="32"/>
        <v>0.23573198000000001</v>
      </c>
      <c r="AU100" s="853">
        <f t="shared" si="32"/>
        <v>0.2428039394</v>
      </c>
      <c r="AV100" s="853">
        <f t="shared" si="32"/>
        <v>0.25008805758200003</v>
      </c>
      <c r="AW100" s="624">
        <f t="shared" si="29"/>
        <v>1.179689976982</v>
      </c>
      <c r="AX100" s="719">
        <f t="shared" si="30"/>
        <v>16.756959900312498</v>
      </c>
      <c r="AY100" s="900">
        <v>0.51</v>
      </c>
      <c r="AZ100" s="839">
        <v>38.58</v>
      </c>
      <c r="BA100" s="839">
        <v>-11.78</v>
      </c>
      <c r="BB100" s="839">
        <v>3.05</v>
      </c>
      <c r="BC100" s="839">
        <v>13.850000000000001</v>
      </c>
      <c r="BE100" s="597">
        <v>2016</v>
      </c>
      <c r="BF100" s="865">
        <f t="shared" si="31"/>
        <v>0</v>
      </c>
      <c r="BG100" s="849">
        <v>0.89999999999999991</v>
      </c>
    </row>
    <row r="101" spans="1:59" ht="11.25" customHeight="1" x14ac:dyDescent="0.2">
      <c r="A101" s="838" t="s">
        <v>1176</v>
      </c>
      <c r="B101" s="842" t="s">
        <v>1177</v>
      </c>
      <c r="C101" s="898" t="s">
        <v>108</v>
      </c>
      <c r="D101" s="898" t="s">
        <v>118</v>
      </c>
      <c r="E101" s="705">
        <v>9</v>
      </c>
      <c r="F101" s="1139">
        <v>507</v>
      </c>
      <c r="G101" s="1139" t="s">
        <v>106</v>
      </c>
      <c r="H101" s="1139" t="s">
        <v>106</v>
      </c>
      <c r="I101" s="841">
        <v>38.28</v>
      </c>
      <c r="J101" s="624">
        <f t="shared" si="18"/>
        <v>3.7617554858934166</v>
      </c>
      <c r="K101" s="844">
        <v>0.36</v>
      </c>
      <c r="L101" s="854">
        <v>4</v>
      </c>
      <c r="M101" s="615">
        <f t="shared" si="19"/>
        <v>1.44</v>
      </c>
      <c r="N101" s="837" t="s">
        <v>318</v>
      </c>
      <c r="O101" s="710">
        <v>0.33</v>
      </c>
      <c r="P101" s="606">
        <v>44181</v>
      </c>
      <c r="Q101" s="606">
        <v>44196</v>
      </c>
      <c r="R101" s="615">
        <f t="shared" si="20"/>
        <v>9.0909090909090811</v>
      </c>
      <c r="S101" s="673">
        <f>IF(INDEX(Historical!$D$7:$D$1257,MATCH(B101,Historical!$B$7:$B$1281,0))=0,"n/a",(INDEX(Historical!$C$7:$C$1259,MATCH(B101,Historical!$B$7:$B$1281,0))/INDEX(Historical!$D$7:$D$1257,MATCH(B101,Historical!$B$7:$B$1281,0))-1)*100)</f>
        <v>7.1428571428571397</v>
      </c>
      <c r="T101" s="673">
        <f>IF(INDEX(Historical!$F$7:$F$1250,MATCH(B101,Historical!$B$7:$B$1281,0))=0,"n/a",((INDEX(Historical!$C$7:$C$1259,MATCH(B101,Historical!$B$7:$B$1281,0))/INDEX(Historical!$F$7:$F$1250,MATCH(B101,Historical!$B$7:$B$1281,0)))^(1/3)-1)*100)</f>
        <v>18.939621345895596</v>
      </c>
      <c r="U101" s="673">
        <f>IF(INDEX(Historical!$H$7:$H$1250,MATCH(B101,Historical!$B$7:$B$1281,0))=0,"n/a",((INDEX(Historical!$C$7:$C$1259,MATCH(B101,Historical!$B$7:$B$1281,0))/INDEX(Historical!$H$7:$H$1250,MATCH(B101,Historical!$B$7:$B$1281,0)))^(1/5)-1)*100)</f>
        <v>16.492500615880324</v>
      </c>
      <c r="V101" s="673">
        <f>IF(INDEX(Historical!$O$7:$O$1250,MATCH(B101,Historical!$B$7:$B$1281,0))=0,"n/a",((INDEX(Historical!$C$7:$C$1259,MATCH(B101,Historical!$B$7:$B$1281,0))/INDEX(Historical!$O$7:$O$1250,MATCH(B101,Historical!$B$7:$B$1281,0)))^(1/10)-1)*100)</f>
        <v>11.722803360429435</v>
      </c>
      <c r="W101" s="674">
        <f t="shared" si="21"/>
        <v>1.4068734336661401</v>
      </c>
      <c r="X101" s="675">
        <f t="shared" si="22"/>
        <v>0.96447372022691946</v>
      </c>
      <c r="Y101" s="633" t="s">
        <v>947</v>
      </c>
      <c r="Z101" s="624">
        <f t="shared" si="23"/>
        <v>41.379310344827587</v>
      </c>
      <c r="AA101" s="853">
        <f t="shared" si="24"/>
        <v>11</v>
      </c>
      <c r="AB101" s="854">
        <v>12</v>
      </c>
      <c r="AC101" s="833">
        <v>3.48</v>
      </c>
      <c r="AD101" s="833">
        <v>1.37</v>
      </c>
      <c r="AE101" s="833">
        <v>1.19</v>
      </c>
      <c r="AF101" s="833">
        <v>1.57</v>
      </c>
      <c r="AG101" s="833">
        <v>16.100000000000001</v>
      </c>
      <c r="AH101" s="833">
        <v>69.699999999999989</v>
      </c>
      <c r="AI101" s="833">
        <v>-1.95</v>
      </c>
      <c r="AJ101" s="833">
        <v>17.100000000000001</v>
      </c>
      <c r="AK101" s="833">
        <v>8.1</v>
      </c>
      <c r="AL101" s="845">
        <v>11100</v>
      </c>
      <c r="AM101" s="839">
        <v>2.7</v>
      </c>
      <c r="AN101" s="833">
        <v>0.37</v>
      </c>
      <c r="AO101" s="711">
        <f t="shared" si="25"/>
        <v>9.2542561017737412</v>
      </c>
      <c r="AP101" s="712">
        <f t="shared" si="26"/>
        <v>20.254256101773741</v>
      </c>
      <c r="AQ101" s="855">
        <f t="shared" si="27"/>
        <v>-12.389751994669274</v>
      </c>
      <c r="AR101" s="624">
        <f>INDEX(Historical!$C$7:$C$1259,MATCH(B101,Historical!$B$7:$B$1281,0))*IF(AH101="n/a",1.03,IF(AH101&lt;0,1.01,IF(AH101&gt;10,1.1,(1+AH101/100))))</f>
        <v>1.4850000000000003</v>
      </c>
      <c r="AS101" s="853">
        <f t="shared" si="28"/>
        <v>1.4998500000000003</v>
      </c>
      <c r="AT101" s="853">
        <f t="shared" si="32"/>
        <v>1.6213378500000004</v>
      </c>
      <c r="AU101" s="853">
        <f t="shared" si="32"/>
        <v>1.7526662158500004</v>
      </c>
      <c r="AV101" s="853">
        <f t="shared" si="32"/>
        <v>1.8946321793338503</v>
      </c>
      <c r="AW101" s="624">
        <f t="shared" si="29"/>
        <v>8.2534862451838524</v>
      </c>
      <c r="AX101" s="719">
        <f t="shared" si="30"/>
        <v>21.560831361504317</v>
      </c>
      <c r="AY101" s="900">
        <v>1.36</v>
      </c>
      <c r="AZ101" s="839">
        <v>101.47</v>
      </c>
      <c r="BA101" s="839">
        <v>-12.04</v>
      </c>
      <c r="BB101" s="839">
        <v>-1.9300000000000002</v>
      </c>
      <c r="BC101" s="839">
        <v>11.709999999999999</v>
      </c>
      <c r="BE101" s="597">
        <v>2012</v>
      </c>
      <c r="BF101" s="865">
        <f t="shared" si="31"/>
        <v>0</v>
      </c>
      <c r="BG101" s="849">
        <v>3.3000000000000003</v>
      </c>
    </row>
    <row r="102" spans="1:59" ht="11.25" customHeight="1" x14ac:dyDescent="0.2">
      <c r="A102" s="831" t="s">
        <v>3805</v>
      </c>
      <c r="B102" s="842" t="s">
        <v>3806</v>
      </c>
      <c r="C102" s="898" t="s">
        <v>108</v>
      </c>
      <c r="D102" s="898" t="s">
        <v>4273</v>
      </c>
      <c r="E102" s="705">
        <v>7</v>
      </c>
      <c r="F102" s="1139">
        <v>632</v>
      </c>
      <c r="G102" s="1139" t="s">
        <v>106</v>
      </c>
      <c r="H102" s="1139" t="s">
        <v>106</v>
      </c>
      <c r="I102" s="846">
        <v>25.56</v>
      </c>
      <c r="J102" s="624">
        <f t="shared" si="18"/>
        <v>4.8513302034428794</v>
      </c>
      <c r="K102" s="851">
        <v>0.31</v>
      </c>
      <c r="L102" s="597">
        <v>4</v>
      </c>
      <c r="M102" s="615">
        <f t="shared" si="19"/>
        <v>1.24</v>
      </c>
      <c r="N102" s="597" t="s">
        <v>716</v>
      </c>
      <c r="O102" s="707">
        <v>0.3</v>
      </c>
      <c r="P102" s="1028">
        <v>43929</v>
      </c>
      <c r="Q102" s="1028">
        <v>44032</v>
      </c>
      <c r="R102" s="615">
        <f t="shared" si="20"/>
        <v>3.3333333333333366</v>
      </c>
      <c r="S102" s="673">
        <f>IF(INDEX(Historical!$D$7:$D$1257,MATCH(B102,Historical!$B$7:$B$1281,0))=0,"n/a",(INDEX(Historical!$C$7:$C$1259,MATCH(B102,Historical!$B$7:$B$1281,0))/INDEX(Historical!$D$7:$D$1257,MATCH(B102,Historical!$B$7:$B$1281,0))-1)*100)</f>
        <v>3.3898305084745894</v>
      </c>
      <c r="T102" s="673">
        <f>IF(INDEX(Historical!$F$7:$F$1250,MATCH(B102,Historical!$B$7:$B$1281,0))=0,"n/a",((INDEX(Historical!$C$7:$C$1259,MATCH(B102,Historical!$B$7:$B$1281,0))/INDEX(Historical!$F$7:$F$1250,MATCH(B102,Historical!$B$7:$B$1281,0)))^(1/3)-1)*100)</f>
        <v>9.0797144469451752</v>
      </c>
      <c r="U102" s="673">
        <f>IF(INDEX(Historical!$H$7:$H$1250,MATCH(B102,Historical!$B$7:$B$1281,0))=0,"n/a",((INDEX(Historical!$C$7:$C$1259,MATCH(B102,Historical!$B$7:$B$1281,0))/INDEX(Historical!$H$7:$H$1250,MATCH(B102,Historical!$B$7:$B$1281,0)))^(1/5)-1)*100)</f>
        <v>7.3238082264812654</v>
      </c>
      <c r="V102" s="673">
        <f>IF(INDEX(Historical!$O$7:$O$1250,MATCH(B102,Historical!$B$7:$B$1281,0))=0,"n/a",((INDEX(Historical!$C$7:$C$1259,MATCH(B102,Historical!$B$7:$B$1281,0))/INDEX(Historical!$O$7:$O$1250,MATCH(B102,Historical!$B$7:$B$1281,0)))^(1/10)-1)*100)</f>
        <v>4.6122887511184096</v>
      </c>
      <c r="W102" s="674">
        <f t="shared" si="21"/>
        <v>1.5878902258028302</v>
      </c>
      <c r="X102" s="675">
        <f t="shared" si="22"/>
        <v>0.6481246218125013</v>
      </c>
      <c r="Y102" s="842"/>
      <c r="Z102" s="624">
        <f t="shared" si="23"/>
        <v>49.799196787148588</v>
      </c>
      <c r="AA102" s="853">
        <f t="shared" si="24"/>
        <v>10.265060240963853</v>
      </c>
      <c r="AB102" s="1139">
        <v>12</v>
      </c>
      <c r="AC102" s="846">
        <v>2.4900000000000002</v>
      </c>
      <c r="AD102" s="846" t="s">
        <v>136</v>
      </c>
      <c r="AE102" s="846">
        <v>3.72</v>
      </c>
      <c r="AF102" s="846">
        <v>1.3</v>
      </c>
      <c r="AG102" s="846">
        <v>12.1</v>
      </c>
      <c r="AH102" s="846">
        <v>8.1</v>
      </c>
      <c r="AI102" s="846" t="s">
        <v>136</v>
      </c>
      <c r="AJ102" s="846">
        <v>11.3</v>
      </c>
      <c r="AK102" s="846" t="s">
        <v>136</v>
      </c>
      <c r="AL102" s="846">
        <v>286.67</v>
      </c>
      <c r="AM102" s="846">
        <v>5.8000000000000007</v>
      </c>
      <c r="AN102" s="846">
        <v>0</v>
      </c>
      <c r="AO102" s="711">
        <f t="shared" si="25"/>
        <v>1.9100781889602914</v>
      </c>
      <c r="AP102" s="712">
        <f t="shared" si="26"/>
        <v>12.175138429924145</v>
      </c>
      <c r="AQ102" s="855">
        <f t="shared" si="27"/>
        <v>-22.987509488530922</v>
      </c>
      <c r="AR102" s="624">
        <f>INDEX(Historical!$C$7:$C$1259,MATCH(B102,Historical!$B$7:$B$1281,0))*IF(AH102="n/a",1.03,IF(AH102&lt;0,1.01,IF(AH102&gt;10,1.1,(1+AH102/100))))</f>
        <v>1.3188199999999999</v>
      </c>
      <c r="AS102" s="853">
        <f t="shared" si="28"/>
        <v>1.3583845999999999</v>
      </c>
      <c r="AT102" s="853">
        <f t="shared" si="32"/>
        <v>1.399136138</v>
      </c>
      <c r="AU102" s="853">
        <f t="shared" si="32"/>
        <v>1.4411102221400001</v>
      </c>
      <c r="AV102" s="853">
        <f t="shared" si="32"/>
        <v>1.4843435288042002</v>
      </c>
      <c r="AW102" s="624">
        <f t="shared" si="29"/>
        <v>7.0017944889442001</v>
      </c>
      <c r="AX102" s="719">
        <f t="shared" si="30"/>
        <v>27.393562163318467</v>
      </c>
      <c r="AY102" s="701">
        <v>0.56000000000000005</v>
      </c>
      <c r="AZ102" s="849">
        <v>45.1</v>
      </c>
      <c r="BA102" s="849">
        <v>-7.89</v>
      </c>
      <c r="BB102" s="849">
        <v>0.2</v>
      </c>
      <c r="BC102" s="849">
        <v>12.58</v>
      </c>
      <c r="BE102" s="597">
        <v>2014</v>
      </c>
      <c r="BF102" s="865">
        <f t="shared" si="31"/>
        <v>0</v>
      </c>
      <c r="BG102" s="849">
        <v>1.2</v>
      </c>
    </row>
    <row r="103" spans="1:59" ht="11.25" customHeight="1" x14ac:dyDescent="0.2">
      <c r="A103" s="838" t="s">
        <v>1196</v>
      </c>
      <c r="B103" s="842" t="s">
        <v>1197</v>
      </c>
      <c r="C103" s="898" t="s">
        <v>4254</v>
      </c>
      <c r="D103" s="898" t="s">
        <v>4255</v>
      </c>
      <c r="E103" s="705">
        <v>9</v>
      </c>
      <c r="F103" s="1139">
        <v>538</v>
      </c>
      <c r="G103" s="1139" t="s">
        <v>37</v>
      </c>
      <c r="H103" s="1139" t="s">
        <v>37</v>
      </c>
      <c r="I103" s="841">
        <v>42.71</v>
      </c>
      <c r="J103" s="624">
        <f t="shared" si="18"/>
        <v>2.5286818075392183</v>
      </c>
      <c r="K103" s="844">
        <v>0.27</v>
      </c>
      <c r="L103" s="854">
        <v>4</v>
      </c>
      <c r="M103" s="615">
        <f t="shared" si="19"/>
        <v>1.08</v>
      </c>
      <c r="N103" s="837" t="s">
        <v>218</v>
      </c>
      <c r="O103" s="706">
        <v>0.25</v>
      </c>
      <c r="P103" s="606">
        <v>44285</v>
      </c>
      <c r="Q103" s="606">
        <v>44305</v>
      </c>
      <c r="R103" s="615">
        <f t="shared" si="20"/>
        <v>8.0000000000000071</v>
      </c>
      <c r="S103" s="673">
        <f>IF(INDEX(Historical!$D$7:$D$1257,MATCH(B103,Historical!$B$7:$B$1281,0))=0,"n/a",(INDEX(Historical!$C$7:$C$1259,MATCH(B103,Historical!$B$7:$B$1281,0))/INDEX(Historical!$D$7:$D$1257,MATCH(B103,Historical!$B$7:$B$1281,0))-1)*100)</f>
        <v>7.9889807162534465</v>
      </c>
      <c r="T103" s="673">
        <f>IF(INDEX(Historical!$F$7:$F$1250,MATCH(B103,Historical!$B$7:$B$1281,0))=0,"n/a",((INDEX(Historical!$C$7:$C$1259,MATCH(B103,Historical!$B$7:$B$1281,0))/INDEX(Historical!$F$7:$F$1250,MATCH(B103,Historical!$B$7:$B$1281,0)))^(1/3)-1)*100)</f>
        <v>6.1216696897209211</v>
      </c>
      <c r="U103" s="673">
        <f>IF(INDEX(Historical!$H$7:$H$1250,MATCH(B103,Historical!$B$7:$B$1281,0))=0,"n/a",((INDEX(Historical!$C$7:$C$1259,MATCH(B103,Historical!$B$7:$B$1281,0))/INDEX(Historical!$H$7:$H$1250,MATCH(B103,Historical!$B$7:$B$1281,0)))^(1/5)-1)*100)</f>
        <v>15.200877980413008</v>
      </c>
      <c r="V103" s="673" t="str">
        <f>IF(INDEX(Historical!$O$7:$O$1250,MATCH(B103,Historical!$B$7:$B$1281,0))=0,"n/a",((INDEX(Historical!$C$7:$C$1259,MATCH(B103,Historical!$B$7:$B$1281,0))/INDEX(Historical!$O$7:$O$1250,MATCH(B103,Historical!$B$7:$B$1281,0)))^(1/10)-1)*100)</f>
        <v>n/a</v>
      </c>
      <c r="W103" s="674" t="str">
        <f t="shared" si="21"/>
        <v>n/a</v>
      </c>
      <c r="X103" s="675">
        <f t="shared" si="22"/>
        <v>0.83521307584686855</v>
      </c>
      <c r="Y103" s="843"/>
      <c r="Z103" s="624">
        <f t="shared" si="23"/>
        <v>70.588235294117652</v>
      </c>
      <c r="AA103" s="853">
        <f t="shared" si="24"/>
        <v>27.915032679738562</v>
      </c>
      <c r="AB103" s="854">
        <v>12</v>
      </c>
      <c r="AC103" s="833">
        <v>1.53</v>
      </c>
      <c r="AD103" s="833">
        <v>2.82</v>
      </c>
      <c r="AE103" s="833">
        <v>12.44</v>
      </c>
      <c r="AF103" s="833">
        <v>2.92</v>
      </c>
      <c r="AG103" s="833">
        <v>10.8</v>
      </c>
      <c r="AH103" s="833">
        <v>-18.7</v>
      </c>
      <c r="AI103" s="833">
        <v>5.0500000000000007</v>
      </c>
      <c r="AJ103" s="833">
        <v>18.2</v>
      </c>
      <c r="AK103" s="833">
        <v>10</v>
      </c>
      <c r="AL103" s="845">
        <v>5570</v>
      </c>
      <c r="AM103" s="839">
        <v>0.5</v>
      </c>
      <c r="AN103" s="833">
        <v>0.84</v>
      </c>
      <c r="AO103" s="711">
        <f t="shared" si="25"/>
        <v>-10.185472891786336</v>
      </c>
      <c r="AP103" s="712">
        <f t="shared" si="26"/>
        <v>17.729559787952226</v>
      </c>
      <c r="AQ103" s="855">
        <f t="shared" si="27"/>
        <v>90.335254426774952</v>
      </c>
      <c r="AR103" s="624">
        <f>INDEX(Historical!$C$7:$C$1259,MATCH(B103,Historical!$B$7:$B$1281,0))*IF(AH103="n/a",1.03,IF(AH103&lt;0,1.01,IF(AH103&gt;10,1.1,(1+AH103/100))))</f>
        <v>0.98980000000000001</v>
      </c>
      <c r="AS103" s="853">
        <f t="shared" si="28"/>
        <v>1.0397848999999999</v>
      </c>
      <c r="AT103" s="853">
        <f t="shared" si="32"/>
        <v>1.1437633899999999</v>
      </c>
      <c r="AU103" s="853">
        <f t="shared" si="32"/>
        <v>1.258139729</v>
      </c>
      <c r="AV103" s="853">
        <f t="shared" si="32"/>
        <v>1.3839537019000001</v>
      </c>
      <c r="AW103" s="624">
        <f t="shared" si="29"/>
        <v>5.8154417209</v>
      </c>
      <c r="AX103" s="719">
        <f t="shared" si="30"/>
        <v>13.616112668929992</v>
      </c>
      <c r="AY103" s="900">
        <v>0.85</v>
      </c>
      <c r="AZ103" s="839">
        <v>64.97</v>
      </c>
      <c r="BA103" s="839">
        <v>-4.6399999999999997</v>
      </c>
      <c r="BB103" s="839">
        <v>1.73</v>
      </c>
      <c r="BC103" s="839">
        <v>4.1500000000000004</v>
      </c>
      <c r="BE103" s="597">
        <v>2013</v>
      </c>
      <c r="BF103" s="865">
        <f t="shared" si="31"/>
        <v>0</v>
      </c>
      <c r="BG103" s="849">
        <v>5.3</v>
      </c>
    </row>
    <row r="104" spans="1:59" ht="11.25" customHeight="1" x14ac:dyDescent="0.2">
      <c r="A104" s="848" t="s">
        <v>4078</v>
      </c>
      <c r="B104" s="570" t="s">
        <v>4079</v>
      </c>
      <c r="C104" s="898" t="s">
        <v>108</v>
      </c>
      <c r="D104" s="898" t="s">
        <v>4273</v>
      </c>
      <c r="E104" s="705">
        <v>6</v>
      </c>
      <c r="F104" s="1139">
        <v>668</v>
      </c>
      <c r="G104" s="1139" t="s">
        <v>106</v>
      </c>
      <c r="H104" s="1139" t="s">
        <v>106</v>
      </c>
      <c r="I104" s="841">
        <v>27.46</v>
      </c>
      <c r="J104" s="624">
        <f t="shared" si="18"/>
        <v>4.3699927166788051</v>
      </c>
      <c r="K104" s="844">
        <v>0.3</v>
      </c>
      <c r="L104" s="854">
        <v>4</v>
      </c>
      <c r="M104" s="615">
        <f t="shared" si="19"/>
        <v>1.2</v>
      </c>
      <c r="N104" s="837" t="s">
        <v>439</v>
      </c>
      <c r="O104" s="706">
        <v>0.27</v>
      </c>
      <c r="P104" s="904">
        <v>43587</v>
      </c>
      <c r="Q104" s="904">
        <v>43607</v>
      </c>
      <c r="R104" s="615">
        <f t="shared" si="20"/>
        <v>11.1111111111111</v>
      </c>
      <c r="S104" s="673">
        <f>IF(INDEX(Historical!$D$7:$D$1257,MATCH(B104,Historical!$B$7:$B$1281,0))=0,"n/a",(INDEX(Historical!$C$7:$C$1259,MATCH(B104,Historical!$B$7:$B$1281,0))/INDEX(Historical!$D$7:$D$1257,MATCH(B104,Historical!$B$7:$B$1281,0))-1)*100)</f>
        <v>2.5641025641025772</v>
      </c>
      <c r="T104" s="673">
        <f>IF(INDEX(Historical!$F$7:$F$1250,MATCH(B104,Historical!$B$7:$B$1281,0))=0,"n/a",((INDEX(Historical!$C$7:$C$1259,MATCH(B104,Historical!$B$7:$B$1281,0))/INDEX(Historical!$F$7:$F$1250,MATCH(B104,Historical!$B$7:$B$1281,0)))^(1/3)-1)*100)</f>
        <v>8.8677964177928281</v>
      </c>
      <c r="U104" s="673">
        <f>IF(INDEX(Historical!$H$7:$H$1250,MATCH(B104,Historical!$B$7:$B$1281,0))=0,"n/a",((INDEX(Historical!$C$7:$C$1259,MATCH(B104,Historical!$B$7:$B$1281,0))/INDEX(Historical!$H$7:$H$1250,MATCH(B104,Historical!$B$7:$B$1281,0)))^(1/5)-1)*100)</f>
        <v>10.151370567009611</v>
      </c>
      <c r="V104" s="673">
        <f>IF(INDEX(Historical!$O$7:$O$1250,MATCH(B104,Historical!$B$7:$B$1281,0))=0,"n/a",((INDEX(Historical!$C$7:$C$1259,MATCH(B104,Historical!$B$7:$B$1281,0))/INDEX(Historical!$O$7:$O$1250,MATCH(B104,Historical!$B$7:$B$1281,0)))^(1/10)-1)*100)</f>
        <v>1.0591751203291366</v>
      </c>
      <c r="W104" s="674">
        <f t="shared" si="21"/>
        <v>9.5842230167331461</v>
      </c>
      <c r="X104" s="675" t="str">
        <f t="shared" si="22"/>
        <v>n/a</v>
      </c>
      <c r="Y104" s="646" t="s">
        <v>4574</v>
      </c>
      <c r="Z104" s="624">
        <f t="shared" si="23"/>
        <v>40.955631399317404</v>
      </c>
      <c r="AA104" s="853">
        <f t="shared" si="24"/>
        <v>9.3720136518771326</v>
      </c>
      <c r="AB104" s="854">
        <v>12</v>
      </c>
      <c r="AC104" s="833">
        <v>2.93</v>
      </c>
      <c r="AD104" s="833" t="s">
        <v>136</v>
      </c>
      <c r="AE104" s="833">
        <v>2.0499999999999998</v>
      </c>
      <c r="AF104" s="833">
        <v>0.83</v>
      </c>
      <c r="AG104" s="833">
        <v>9.58</v>
      </c>
      <c r="AH104" s="833" t="s">
        <v>136</v>
      </c>
      <c r="AI104" s="833" t="s">
        <v>136</v>
      </c>
      <c r="AJ104" s="833" t="s">
        <v>136</v>
      </c>
      <c r="AK104" s="833" t="s">
        <v>136</v>
      </c>
      <c r="AL104" s="845">
        <v>115.57</v>
      </c>
      <c r="AM104" s="839">
        <v>4.1399999999999997</v>
      </c>
      <c r="AN104" s="833" t="s">
        <v>136</v>
      </c>
      <c r="AO104" s="711">
        <f t="shared" si="25"/>
        <v>5.1493496318112832</v>
      </c>
      <c r="AP104" s="712">
        <f t="shared" si="26"/>
        <v>14.521363283688416</v>
      </c>
      <c r="AQ104" s="855">
        <f t="shared" si="27"/>
        <v>-41.201771262286712</v>
      </c>
      <c r="AR104" s="624">
        <f>INDEX(Historical!$C$7:$C$1259,MATCH(B104,Historical!$B$7:$B$1281,0))*IF(AH104="n/a",1.03,IF(AH104&lt;0,1.01,IF(AH104&gt;10,1.1,(1+AH104/100))))</f>
        <v>1.236</v>
      </c>
      <c r="AS104" s="853">
        <f t="shared" si="28"/>
        <v>1.27308</v>
      </c>
      <c r="AT104" s="853">
        <f t="shared" si="32"/>
        <v>1.3112724</v>
      </c>
      <c r="AU104" s="853">
        <f t="shared" si="32"/>
        <v>1.3506105720000001</v>
      </c>
      <c r="AV104" s="853">
        <f t="shared" si="32"/>
        <v>1.3911288891600002</v>
      </c>
      <c r="AW104" s="624">
        <f t="shared" si="29"/>
        <v>6.5620918611599999</v>
      </c>
      <c r="AX104" s="719">
        <f t="shared" si="30"/>
        <v>23.896911366205391</v>
      </c>
      <c r="AY104" s="900">
        <v>0.82</v>
      </c>
      <c r="AZ104" s="839">
        <v>40.102040816326536</v>
      </c>
      <c r="BA104" s="839">
        <v>-19.044811320754718</v>
      </c>
      <c r="BB104" s="839">
        <v>-0.79479768786127059</v>
      </c>
      <c r="BC104" s="839">
        <v>7.1818891491022718</v>
      </c>
      <c r="BE104" s="597">
        <v>2015</v>
      </c>
      <c r="BF104" s="865">
        <f t="shared" si="31"/>
        <v>0</v>
      </c>
      <c r="BG104" s="849" t="s">
        <v>136</v>
      </c>
    </row>
    <row r="105" spans="1:59" ht="11.25" customHeight="1" x14ac:dyDescent="0.2">
      <c r="A105" s="838" t="s">
        <v>1206</v>
      </c>
      <c r="B105" s="842" t="s">
        <v>1207</v>
      </c>
      <c r="C105" s="898" t="s">
        <v>108</v>
      </c>
      <c r="D105" s="898" t="s">
        <v>4273</v>
      </c>
      <c r="E105" s="705">
        <v>9</v>
      </c>
      <c r="F105" s="1139">
        <v>488</v>
      </c>
      <c r="G105" s="1139" t="s">
        <v>106</v>
      </c>
      <c r="H105" s="1139" t="s">
        <v>106</v>
      </c>
      <c r="I105" s="841">
        <v>164.75</v>
      </c>
      <c r="J105" s="624">
        <f t="shared" si="18"/>
        <v>0.48558421851289835</v>
      </c>
      <c r="K105" s="844">
        <v>0.2</v>
      </c>
      <c r="L105" s="854">
        <v>4</v>
      </c>
      <c r="M105" s="615">
        <f t="shared" si="19"/>
        <v>0.8</v>
      </c>
      <c r="N105" s="837" t="s">
        <v>689</v>
      </c>
      <c r="O105" s="706">
        <v>0.19</v>
      </c>
      <c r="P105" s="1028">
        <v>43950</v>
      </c>
      <c r="Q105" s="1028">
        <v>43965</v>
      </c>
      <c r="R105" s="615">
        <f t="shared" si="20"/>
        <v>5.2631578947368469</v>
      </c>
      <c r="S105" s="673">
        <f>IF(INDEX(Historical!$D$7:$D$1257,MATCH(B105,Historical!$B$7:$B$1281,0))=0,"n/a",(INDEX(Historical!$C$7:$C$1259,MATCH(B105,Historical!$B$7:$B$1281,0))/INDEX(Historical!$D$7:$D$1257,MATCH(B105,Historical!$B$7:$B$1281,0))-1)*100)</f>
        <v>5.3333333333333455</v>
      </c>
      <c r="T105" s="673">
        <f>IF(INDEX(Historical!$F$7:$F$1250,MATCH(B105,Historical!$B$7:$B$1281,0))=0,"n/a",((INDEX(Historical!$C$7:$C$1259,MATCH(B105,Historical!$B$7:$B$1281,0))/INDEX(Historical!$F$7:$F$1250,MATCH(B105,Historical!$B$7:$B$1281,0)))^(1/3)-1)*100)</f>
        <v>5.6454416126542117</v>
      </c>
      <c r="U105" s="673">
        <f>IF(INDEX(Historical!$H$7:$H$1250,MATCH(B105,Historical!$B$7:$B$1281,0))=0,"n/a",((INDEX(Historical!$C$7:$C$1259,MATCH(B105,Historical!$B$7:$B$1281,0))/INDEX(Historical!$H$7:$H$1250,MATCH(B105,Historical!$B$7:$B$1281,0)))^(1/5)-1)*100)</f>
        <v>6.0119970792216204</v>
      </c>
      <c r="V105" s="673" t="str">
        <f>IF(INDEX(Historical!$O$7:$O$1250,MATCH(B105,Historical!$B$7:$B$1281,0))=0,"n/a",((INDEX(Historical!$C$7:$C$1259,MATCH(B105,Historical!$B$7:$B$1281,0))/INDEX(Historical!$O$7:$O$1250,MATCH(B105,Historical!$B$7:$B$1281,0)))^(1/10)-1)*100)</f>
        <v>n/a</v>
      </c>
      <c r="W105" s="674" t="str">
        <f t="shared" si="21"/>
        <v>n/a</v>
      </c>
      <c r="X105" s="675">
        <f t="shared" si="22"/>
        <v>0.54162135848843429</v>
      </c>
      <c r="Y105" s="637"/>
      <c r="Z105" s="624">
        <f t="shared" si="23"/>
        <v>13.76936316695353</v>
      </c>
      <c r="AA105" s="853">
        <f t="shared" si="24"/>
        <v>28.356282271944924</v>
      </c>
      <c r="AB105" s="854">
        <v>12</v>
      </c>
      <c r="AC105" s="833">
        <v>5.81</v>
      </c>
      <c r="AD105" s="833">
        <v>2.71</v>
      </c>
      <c r="AE105" s="833">
        <v>7.56</v>
      </c>
      <c r="AF105" s="833">
        <v>3.07</v>
      </c>
      <c r="AG105" s="833">
        <v>9.8000000000000007</v>
      </c>
      <c r="AH105" s="833">
        <v>8.1</v>
      </c>
      <c r="AI105" s="833">
        <v>10.879999999999999</v>
      </c>
      <c r="AJ105" s="833">
        <v>11.1</v>
      </c>
      <c r="AK105" s="833">
        <v>10.99</v>
      </c>
      <c r="AL105" s="845">
        <v>29130</v>
      </c>
      <c r="AM105" s="839">
        <v>0.3</v>
      </c>
      <c r="AN105" s="833">
        <v>0.18</v>
      </c>
      <c r="AO105" s="711">
        <f t="shared" si="25"/>
        <v>-21.858700974210404</v>
      </c>
      <c r="AP105" s="712">
        <f t="shared" si="26"/>
        <v>6.4975812977345191</v>
      </c>
      <c r="AQ105" s="855">
        <f t="shared" si="27"/>
        <v>96.699191180476745</v>
      </c>
      <c r="AR105" s="624">
        <f>INDEX(Historical!$C$7:$C$1259,MATCH(B105,Historical!$B$7:$B$1281,0))*IF(AH105="n/a",1.03,IF(AH105&lt;0,1.01,IF(AH105&gt;10,1.1,(1+AH105/100))))</f>
        <v>0.85399000000000003</v>
      </c>
      <c r="AS105" s="853">
        <f t="shared" si="28"/>
        <v>0.93938900000000014</v>
      </c>
      <c r="AT105" s="853">
        <f t="shared" si="32"/>
        <v>1.0333279000000002</v>
      </c>
      <c r="AU105" s="853">
        <f t="shared" si="32"/>
        <v>1.1366606900000003</v>
      </c>
      <c r="AV105" s="853">
        <f t="shared" si="32"/>
        <v>1.2503267590000005</v>
      </c>
      <c r="AW105" s="624">
        <f t="shared" si="29"/>
        <v>5.2136943490000007</v>
      </c>
      <c r="AX105" s="719">
        <f t="shared" si="30"/>
        <v>3.1646096200303493</v>
      </c>
      <c r="AY105" s="900">
        <v>1.1200000000000001</v>
      </c>
      <c r="AZ105" s="839">
        <v>135.16</v>
      </c>
      <c r="BA105" s="839">
        <v>-8.6499999999999986</v>
      </c>
      <c r="BB105" s="839">
        <v>7.870000000000001</v>
      </c>
      <c r="BC105" s="839">
        <v>31.740000000000002</v>
      </c>
      <c r="BE105" s="597">
        <v>2012</v>
      </c>
      <c r="BF105" s="865">
        <f t="shared" si="31"/>
        <v>0</v>
      </c>
      <c r="BG105" s="849">
        <v>0.70000000000000007</v>
      </c>
    </row>
    <row r="106" spans="1:59" ht="11.25" customHeight="1" x14ac:dyDescent="0.2">
      <c r="A106" s="838" t="s">
        <v>1200</v>
      </c>
      <c r="B106" s="842" t="s">
        <v>1201</v>
      </c>
      <c r="C106" s="898" t="s">
        <v>108</v>
      </c>
      <c r="D106" s="898" t="s">
        <v>4273</v>
      </c>
      <c r="E106" s="705">
        <v>9</v>
      </c>
      <c r="F106" s="1139">
        <v>467</v>
      </c>
      <c r="G106" s="1139" t="s">
        <v>106</v>
      </c>
      <c r="H106" s="1139" t="s">
        <v>106</v>
      </c>
      <c r="I106" s="841">
        <v>42.05</v>
      </c>
      <c r="J106" s="624">
        <f t="shared" si="18"/>
        <v>2.4732461355529134</v>
      </c>
      <c r="K106" s="844">
        <v>0.26</v>
      </c>
      <c r="L106" s="854">
        <v>4</v>
      </c>
      <c r="M106" s="615">
        <f t="shared" si="19"/>
        <v>1.04</v>
      </c>
      <c r="N106" s="837" t="s">
        <v>590</v>
      </c>
      <c r="O106" s="706">
        <v>0.22</v>
      </c>
      <c r="P106" s="904">
        <v>43602</v>
      </c>
      <c r="Q106" s="904">
        <v>43637</v>
      </c>
      <c r="R106" s="615">
        <f t="shared" si="20"/>
        <v>18.181818181818183</v>
      </c>
      <c r="S106" s="673">
        <f>IF(INDEX(Historical!$D$7:$D$1257,MATCH(B106,Historical!$B$7:$B$1281,0))=0,"n/a",(INDEX(Historical!$C$7:$C$1259,MATCH(B106,Historical!$B$7:$B$1281,0))/INDEX(Historical!$D$7:$D$1257,MATCH(B106,Historical!$B$7:$B$1281,0))-1)*100)</f>
        <v>4.0000000000000036</v>
      </c>
      <c r="T106" s="673">
        <f>IF(INDEX(Historical!$F$7:$F$1250,MATCH(B106,Historical!$B$7:$B$1281,0))=0,"n/a",((INDEX(Historical!$C$7:$C$1259,MATCH(B106,Historical!$B$7:$B$1281,0))/INDEX(Historical!$F$7:$F$1250,MATCH(B106,Historical!$B$7:$B$1281,0)))^(1/3)-1)*100)</f>
        <v>14.655462231782046</v>
      </c>
      <c r="U106" s="673">
        <f>IF(INDEX(Historical!$H$7:$H$1250,MATCH(B106,Historical!$B$7:$B$1281,0))=0,"n/a",((INDEX(Historical!$C$7:$C$1259,MATCH(B106,Historical!$B$7:$B$1281,0))/INDEX(Historical!$H$7:$H$1250,MATCH(B106,Historical!$B$7:$B$1281,0)))^(1/5)-1)*100)</f>
        <v>20.461952053243415</v>
      </c>
      <c r="V106" s="673">
        <f>IF(INDEX(Historical!$O$7:$O$1250,MATCH(B106,Historical!$B$7:$B$1281,0))=0,"n/a",((INDEX(Historical!$C$7:$C$1259,MATCH(B106,Historical!$B$7:$B$1281,0))/INDEX(Historical!$O$7:$O$1250,MATCH(B106,Historical!$B$7:$B$1281,0)))^(1/10)-1)*100)</f>
        <v>38.515168542124158</v>
      </c>
      <c r="W106" s="674">
        <f t="shared" si="21"/>
        <v>0.53126996006428262</v>
      </c>
      <c r="X106" s="675">
        <f t="shared" si="22"/>
        <v>1.451202273279675</v>
      </c>
      <c r="Y106" s="646" t="s">
        <v>4577</v>
      </c>
      <c r="Z106" s="624">
        <f t="shared" si="23"/>
        <v>38.235294117647058</v>
      </c>
      <c r="AA106" s="853">
        <f t="shared" si="24"/>
        <v>15.459558823529409</v>
      </c>
      <c r="AB106" s="854">
        <v>12</v>
      </c>
      <c r="AC106" s="833">
        <v>2.72</v>
      </c>
      <c r="AD106" s="833">
        <v>2.2599999999999998</v>
      </c>
      <c r="AE106" s="833">
        <v>5.0999999999999996</v>
      </c>
      <c r="AF106" s="833">
        <v>1.26</v>
      </c>
      <c r="AG106" s="833">
        <v>8.4</v>
      </c>
      <c r="AH106" s="833">
        <v>-0.8</v>
      </c>
      <c r="AI106" s="833">
        <v>5.99</v>
      </c>
      <c r="AJ106" s="833">
        <v>14.099999999999998</v>
      </c>
      <c r="AK106" s="833">
        <v>7.0000000000000009</v>
      </c>
      <c r="AL106" s="845">
        <v>2290</v>
      </c>
      <c r="AM106" s="839">
        <v>1.0999999999999999</v>
      </c>
      <c r="AN106" s="833">
        <v>0.06</v>
      </c>
      <c r="AO106" s="711">
        <f t="shared" si="25"/>
        <v>7.4756393652669182</v>
      </c>
      <c r="AP106" s="712">
        <f t="shared" si="26"/>
        <v>22.935198188796328</v>
      </c>
      <c r="AQ106" s="855">
        <f t="shared" si="27"/>
        <v>-6.9551025516365605</v>
      </c>
      <c r="AR106" s="624">
        <f>INDEX(Historical!$C$7:$C$1259,MATCH(B106,Historical!$B$7:$B$1281,0))*IF(AH106="n/a",1.03,IF(AH106&lt;0,1.01,IF(AH106&gt;10,1.1,(1+AH106/100))))</f>
        <v>1.0504</v>
      </c>
      <c r="AS106" s="853">
        <f t="shared" si="28"/>
        <v>1.11331896</v>
      </c>
      <c r="AT106" s="853">
        <f t="shared" si="32"/>
        <v>1.1912512872000001</v>
      </c>
      <c r="AU106" s="853">
        <f t="shared" si="32"/>
        <v>1.2746388773040001</v>
      </c>
      <c r="AV106" s="853">
        <f t="shared" si="32"/>
        <v>1.3638635987152801</v>
      </c>
      <c r="AW106" s="624">
        <f t="shared" si="29"/>
        <v>5.9934727232192806</v>
      </c>
      <c r="AX106" s="719">
        <f t="shared" si="30"/>
        <v>14.253205049272962</v>
      </c>
      <c r="AY106" s="900">
        <v>1.33</v>
      </c>
      <c r="AZ106" s="839">
        <v>98.54</v>
      </c>
      <c r="BA106" s="839">
        <v>-7.1499999999999995</v>
      </c>
      <c r="BB106" s="839">
        <v>5.96</v>
      </c>
      <c r="BC106" s="839">
        <v>39.369999999999997</v>
      </c>
      <c r="BE106" s="597">
        <v>2012</v>
      </c>
      <c r="BF106" s="865">
        <f t="shared" si="31"/>
        <v>0</v>
      </c>
      <c r="BG106" s="849">
        <v>1.2</v>
      </c>
    </row>
    <row r="107" spans="1:59" ht="11.25" customHeight="1" x14ac:dyDescent="0.2">
      <c r="A107" s="838" t="s">
        <v>1222</v>
      </c>
      <c r="B107" s="842" t="s">
        <v>1223</v>
      </c>
      <c r="C107" s="898" t="s">
        <v>108</v>
      </c>
      <c r="D107" s="898" t="s">
        <v>4266</v>
      </c>
      <c r="E107" s="705">
        <v>9</v>
      </c>
      <c r="F107" s="1139">
        <v>522</v>
      </c>
      <c r="G107" s="1139" t="s">
        <v>106</v>
      </c>
      <c r="H107" s="1139" t="s">
        <v>106</v>
      </c>
      <c r="I107" s="841">
        <v>60.63</v>
      </c>
      <c r="J107" s="624">
        <f t="shared" si="18"/>
        <v>1.7153224476331848</v>
      </c>
      <c r="K107" s="844">
        <v>0.26</v>
      </c>
      <c r="L107" s="854">
        <v>4</v>
      </c>
      <c r="M107" s="615">
        <f t="shared" si="19"/>
        <v>1.04</v>
      </c>
      <c r="N107" s="837" t="s">
        <v>555</v>
      </c>
      <c r="O107" s="706">
        <v>0.21</v>
      </c>
      <c r="P107" s="606">
        <v>44237</v>
      </c>
      <c r="Q107" s="606">
        <v>44252</v>
      </c>
      <c r="R107" s="615">
        <f t="shared" si="20"/>
        <v>23.809523809523821</v>
      </c>
      <c r="S107" s="673">
        <f>IF(INDEX(Historical!$D$7:$D$1257,MATCH(B107,Historical!$B$7:$B$1281,0))=0,"n/a",(INDEX(Historical!$C$7:$C$1259,MATCH(B107,Historical!$B$7:$B$1281,0))/INDEX(Historical!$D$7:$D$1257,MATCH(B107,Historical!$B$7:$B$1281,0))-1)*100)</f>
        <v>29.230769230769216</v>
      </c>
      <c r="T107" s="673">
        <f>IF(INDEX(Historical!$F$7:$F$1250,MATCH(B107,Historical!$B$7:$B$1281,0))=0,"n/a",((INDEX(Historical!$C$7:$C$1259,MATCH(B107,Historical!$B$7:$B$1281,0))/INDEX(Historical!$F$7:$F$1250,MATCH(B107,Historical!$B$7:$B$1281,0)))^(1/3)-1)*100)</f>
        <v>25.007751457293836</v>
      </c>
      <c r="U107" s="673">
        <f>IF(INDEX(Historical!$H$7:$H$1250,MATCH(B107,Historical!$B$7:$B$1281,0))=0,"n/a",((INDEX(Historical!$C$7:$C$1259,MATCH(B107,Historical!$B$7:$B$1281,0))/INDEX(Historical!$H$7:$H$1250,MATCH(B107,Historical!$B$7:$B$1281,0)))^(1/5)-1)*100)</f>
        <v>25.482483177578395</v>
      </c>
      <c r="V107" s="673" t="str">
        <f>IF(INDEX(Historical!$O$7:$O$1250,MATCH(B107,Historical!$B$7:$B$1281,0))=0,"n/a",((INDEX(Historical!$C$7:$C$1259,MATCH(B107,Historical!$B$7:$B$1281,0))/INDEX(Historical!$O$7:$O$1250,MATCH(B107,Historical!$B$7:$B$1281,0)))^(1/10)-1)*100)</f>
        <v>n/a</v>
      </c>
      <c r="W107" s="674" t="str">
        <f t="shared" si="21"/>
        <v>n/a</v>
      </c>
      <c r="X107" s="675">
        <f t="shared" si="22"/>
        <v>0.94730420734492171</v>
      </c>
      <c r="Y107" s="843"/>
      <c r="Z107" s="624">
        <f t="shared" si="23"/>
        <v>13.384813384813384</v>
      </c>
      <c r="AA107" s="853">
        <f t="shared" si="24"/>
        <v>7.8030888030888041</v>
      </c>
      <c r="AB107" s="854">
        <v>12</v>
      </c>
      <c r="AC107" s="833">
        <v>7.77</v>
      </c>
      <c r="AD107" s="833">
        <v>1.1000000000000001</v>
      </c>
      <c r="AE107" s="833">
        <v>2.88</v>
      </c>
      <c r="AF107" s="833">
        <v>1.1499999999999999</v>
      </c>
      <c r="AG107" s="833">
        <v>15.9</v>
      </c>
      <c r="AH107" s="833">
        <v>-20.399999999999999</v>
      </c>
      <c r="AI107" s="833">
        <v>-8.0299999999999994</v>
      </c>
      <c r="AJ107" s="833">
        <v>26.900000000000002</v>
      </c>
      <c r="AK107" s="833">
        <v>7.0000000000000009</v>
      </c>
      <c r="AL107" s="845">
        <v>253.93</v>
      </c>
      <c r="AM107" s="839">
        <v>0.5</v>
      </c>
      <c r="AN107" s="833">
        <v>0.04</v>
      </c>
      <c r="AO107" s="711">
        <f t="shared" si="25"/>
        <v>19.394716822122774</v>
      </c>
      <c r="AP107" s="712">
        <f t="shared" si="26"/>
        <v>27.197805625211579</v>
      </c>
      <c r="AQ107" s="855">
        <f t="shared" si="27"/>
        <v>-36.847443533571912</v>
      </c>
      <c r="AR107" s="624">
        <f>INDEX(Historical!$C$7:$C$1259,MATCH(B107,Historical!$B$7:$B$1281,0))*IF(AH107="n/a",1.03,IF(AH107&lt;0,1.01,IF(AH107&gt;10,1.1,(1+AH107/100))))</f>
        <v>0.84839999999999993</v>
      </c>
      <c r="AS107" s="853">
        <f t="shared" si="28"/>
        <v>0.85688399999999998</v>
      </c>
      <c r="AT107" s="853">
        <f t="shared" ref="AT107:AV126" si="33">IF($AK107="n/a",1.03*AS107,IF($AK107&lt;0,1.01*AS107,IF($AK107&gt;10,1.1*AS107,(1+$AK107/100)*AS107)))</f>
        <v>0.91686588000000002</v>
      </c>
      <c r="AU107" s="853">
        <f t="shared" si="33"/>
        <v>0.98104649160000013</v>
      </c>
      <c r="AV107" s="853">
        <f t="shared" si="33"/>
        <v>1.0497197460120002</v>
      </c>
      <c r="AW107" s="624">
        <f t="shared" si="29"/>
        <v>4.6529161176120004</v>
      </c>
      <c r="AX107" s="719">
        <f t="shared" si="30"/>
        <v>7.6742802533597239</v>
      </c>
      <c r="AY107" s="900">
        <v>1.28</v>
      </c>
      <c r="AZ107" s="839">
        <v>120.47000000000001</v>
      </c>
      <c r="BA107" s="839">
        <v>-1.7500000000000002</v>
      </c>
      <c r="BB107" s="839">
        <v>5.19</v>
      </c>
      <c r="BC107" s="839">
        <v>31.009999999999998</v>
      </c>
      <c r="BE107" s="597">
        <v>2013</v>
      </c>
      <c r="BF107" s="865">
        <f t="shared" si="31"/>
        <v>0</v>
      </c>
      <c r="BG107" s="849">
        <v>1.7000000000000002</v>
      </c>
    </row>
    <row r="108" spans="1:59" ht="11.25" customHeight="1" x14ac:dyDescent="0.2">
      <c r="A108" s="838" t="s">
        <v>3813</v>
      </c>
      <c r="B108" s="842" t="s">
        <v>3814</v>
      </c>
      <c r="C108" s="898" t="s">
        <v>108</v>
      </c>
      <c r="D108" s="898" t="s">
        <v>4273</v>
      </c>
      <c r="E108" s="705">
        <v>8</v>
      </c>
      <c r="F108" s="1139">
        <v>600</v>
      </c>
      <c r="G108" s="1139" t="s">
        <v>106</v>
      </c>
      <c r="H108" s="1139" t="s">
        <v>106</v>
      </c>
      <c r="I108" s="841">
        <v>62.51</v>
      </c>
      <c r="J108" s="624">
        <f t="shared" si="18"/>
        <v>1.1518157094864823</v>
      </c>
      <c r="K108" s="844">
        <v>0.18</v>
      </c>
      <c r="L108" s="854">
        <v>4</v>
      </c>
      <c r="M108" s="615">
        <f t="shared" si="19"/>
        <v>0.72</v>
      </c>
      <c r="N108" s="837" t="s">
        <v>318</v>
      </c>
      <c r="O108" s="706">
        <v>0.17</v>
      </c>
      <c r="P108" s="606">
        <v>44271</v>
      </c>
      <c r="Q108" s="606">
        <v>44286</v>
      </c>
      <c r="R108" s="615">
        <f t="shared" si="20"/>
        <v>5.8823529411764595</v>
      </c>
      <c r="S108" s="673">
        <f>IF(INDEX(Historical!$D$7:$D$1257,MATCH(B108,Historical!$B$7:$B$1281,0))=0,"n/a",(INDEX(Historical!$C$7:$C$1259,MATCH(B108,Historical!$B$7:$B$1281,0))/INDEX(Historical!$D$7:$D$1257,MATCH(B108,Historical!$B$7:$B$1281,0))-1)*100)</f>
        <v>6.25</v>
      </c>
      <c r="T108" s="673">
        <f>IF(INDEX(Historical!$F$7:$F$1250,MATCH(B108,Historical!$B$7:$B$1281,0))=0,"n/a",((INDEX(Historical!$C$7:$C$1259,MATCH(B108,Historical!$B$7:$B$1281,0))/INDEX(Historical!$F$7:$F$1250,MATCH(B108,Historical!$B$7:$B$1281,0)))^(1/3)-1)*100)</f>
        <v>6.6858844342181811</v>
      </c>
      <c r="U108" s="673">
        <f>IF(INDEX(Historical!$H$7:$H$1250,MATCH(B108,Historical!$B$7:$B$1281,0))=0,"n/a",((INDEX(Historical!$C$7:$C$1259,MATCH(B108,Historical!$B$7:$B$1281,0))/INDEX(Historical!$H$7:$H$1250,MATCH(B108,Historical!$B$7:$B$1281,0)))^(1/5)-1)*100)</f>
        <v>7.2145025900850923</v>
      </c>
      <c r="V108" s="673" t="str">
        <f>IF(INDEX(Historical!$O$7:$O$1250,MATCH(B108,Historical!$B$7:$B$1281,0))=0,"n/a",((INDEX(Historical!$C$7:$C$1259,MATCH(B108,Historical!$B$7:$B$1281,0))/INDEX(Historical!$O$7:$O$1250,MATCH(B108,Historical!$B$7:$B$1281,0)))^(1/10)-1)*100)</f>
        <v>n/a</v>
      </c>
      <c r="W108" s="674" t="str">
        <f t="shared" si="21"/>
        <v>n/a</v>
      </c>
      <c r="X108" s="675">
        <f t="shared" si="22"/>
        <v>0.19604626603492101</v>
      </c>
      <c r="Y108" s="637"/>
      <c r="Z108" s="624">
        <f t="shared" si="23"/>
        <v>4.2882668254913634</v>
      </c>
      <c r="AA108" s="853">
        <f t="shared" si="24"/>
        <v>3.7230494341870162</v>
      </c>
      <c r="AB108" s="854">
        <v>12</v>
      </c>
      <c r="AC108" s="833">
        <v>16.79</v>
      </c>
      <c r="AD108" s="833" t="s">
        <v>136</v>
      </c>
      <c r="AE108" s="833">
        <v>2.38</v>
      </c>
      <c r="AF108" s="833">
        <v>0.9</v>
      </c>
      <c r="AG108" s="833">
        <v>27.400000000000002</v>
      </c>
      <c r="AH108" s="833">
        <v>105.80000000000001</v>
      </c>
      <c r="AI108" s="833">
        <v>-38.700000000000003</v>
      </c>
      <c r="AJ108" s="833">
        <v>36.799999999999997</v>
      </c>
      <c r="AK108" s="833" t="s">
        <v>136</v>
      </c>
      <c r="AL108" s="845">
        <v>148</v>
      </c>
      <c r="AM108" s="839">
        <v>6.9</v>
      </c>
      <c r="AN108" s="833">
        <v>0.12</v>
      </c>
      <c r="AO108" s="711">
        <f t="shared" si="25"/>
        <v>4.6432688653845577</v>
      </c>
      <c r="AP108" s="712">
        <f t="shared" si="26"/>
        <v>8.3663182995715744</v>
      </c>
      <c r="AQ108" s="855">
        <f t="shared" si="27"/>
        <v>-61.409589615102476</v>
      </c>
      <c r="AR108" s="624">
        <f>INDEX(Historical!$C$7:$C$1259,MATCH(B108,Historical!$B$7:$B$1281,0))*IF(AH108="n/a",1.03,IF(AH108&lt;0,1.01,IF(AH108&gt;10,1.1,(1+AH108/100))))</f>
        <v>0.74800000000000011</v>
      </c>
      <c r="AS108" s="853">
        <f t="shared" si="28"/>
        <v>0.75548000000000015</v>
      </c>
      <c r="AT108" s="853">
        <f t="shared" si="33"/>
        <v>0.77814440000000018</v>
      </c>
      <c r="AU108" s="853">
        <f t="shared" si="33"/>
        <v>0.80148873200000026</v>
      </c>
      <c r="AV108" s="853">
        <f t="shared" si="33"/>
        <v>0.82553339396000025</v>
      </c>
      <c r="AW108" s="624">
        <f t="shared" si="29"/>
        <v>3.9086465259600005</v>
      </c>
      <c r="AX108" s="719">
        <f t="shared" si="30"/>
        <v>6.2528339880979056</v>
      </c>
      <c r="AY108" s="900">
        <v>0.85</v>
      </c>
      <c r="AZ108" s="839">
        <v>111.9</v>
      </c>
      <c r="BA108" s="839">
        <v>-8.0500000000000007</v>
      </c>
      <c r="BB108" s="839">
        <v>-0.25</v>
      </c>
      <c r="BC108" s="839">
        <v>18.66</v>
      </c>
      <c r="BE108" s="597">
        <v>2014</v>
      </c>
      <c r="BF108" s="865">
        <f t="shared" si="31"/>
        <v>0</v>
      </c>
      <c r="BG108" s="849">
        <v>2.4</v>
      </c>
    </row>
    <row r="109" spans="1:59" ht="11.25" customHeight="1" x14ac:dyDescent="0.2">
      <c r="A109" s="848" t="s">
        <v>3996</v>
      </c>
      <c r="B109" s="842" t="s">
        <v>3997</v>
      </c>
      <c r="C109" s="898" t="s">
        <v>4254</v>
      </c>
      <c r="D109" s="898" t="s">
        <v>4284</v>
      </c>
      <c r="E109" s="705">
        <v>7</v>
      </c>
      <c r="F109" s="1139">
        <v>666</v>
      </c>
      <c r="G109" s="1139" t="s">
        <v>106</v>
      </c>
      <c r="H109" s="1139" t="s">
        <v>106</v>
      </c>
      <c r="I109" s="841">
        <v>151.27000000000001</v>
      </c>
      <c r="J109" s="624">
        <f t="shared" si="18"/>
        <v>0.48258081575989947</v>
      </c>
      <c r="K109" s="844">
        <v>0.1825</v>
      </c>
      <c r="L109" s="854">
        <v>4</v>
      </c>
      <c r="M109" s="615">
        <f t="shared" si="19"/>
        <v>0.73</v>
      </c>
      <c r="N109" s="837" t="s">
        <v>4353</v>
      </c>
      <c r="O109" s="706">
        <v>0.16500000000000001</v>
      </c>
      <c r="P109" s="606">
        <v>44285</v>
      </c>
      <c r="Q109" s="606">
        <v>44293</v>
      </c>
      <c r="R109" s="615">
        <f t="shared" si="20"/>
        <v>10.606060606060598</v>
      </c>
      <c r="S109" s="673">
        <f>IF(INDEX(Historical!$D$7:$D$1257,MATCH(B109,Historical!$B$7:$B$1281,0))=0,"n/a",(INDEX(Historical!$C$7:$C$1259,MATCH(B109,Historical!$B$7:$B$1281,0))/INDEX(Historical!$D$7:$D$1257,MATCH(B109,Historical!$B$7:$B$1281,0))-1)*100)</f>
        <v>10.256410256410264</v>
      </c>
      <c r="T109" s="673">
        <f>IF(INDEX(Historical!$F$7:$F$1250,MATCH(B109,Historical!$B$7:$B$1281,0))=0,"n/a",((INDEX(Historical!$C$7:$C$1259,MATCH(B109,Historical!$B$7:$B$1281,0))/INDEX(Historical!$F$7:$F$1250,MATCH(B109,Historical!$B$7:$B$1281,0)))^(1/3)-1)*100)</f>
        <v>10.542372052606019</v>
      </c>
      <c r="U109" s="673">
        <f>IF(INDEX(Historical!$H$7:$H$1250,MATCH(B109,Historical!$B$7:$B$1281,0))=0,"n/a",((INDEX(Historical!$C$7:$C$1259,MATCH(B109,Historical!$B$7:$B$1281,0))/INDEX(Historical!$H$7:$H$1250,MATCH(B109,Historical!$B$7:$B$1281,0)))^(1/5)-1)*100)</f>
        <v>26.388029769498345</v>
      </c>
      <c r="V109" s="673" t="str">
        <f>IF(INDEX(Historical!$O$7:$O$1250,MATCH(B109,Historical!$B$7:$B$1281,0))=0,"n/a",((INDEX(Historical!$C$7:$C$1259,MATCH(B109,Historical!$B$7:$B$1281,0))/INDEX(Historical!$O$7:$O$1250,MATCH(B109,Historical!$B$7:$B$1281,0)))^(1/10)-1)*100)</f>
        <v>n/a</v>
      </c>
      <c r="W109" s="674" t="str">
        <f t="shared" si="21"/>
        <v>n/a</v>
      </c>
      <c r="X109" s="675">
        <f t="shared" si="22"/>
        <v>1.0091024768450609</v>
      </c>
      <c r="Y109" s="843"/>
      <c r="Z109" s="624">
        <f t="shared" si="23"/>
        <v>36.138613861386141</v>
      </c>
      <c r="AA109" s="853">
        <f t="shared" si="24"/>
        <v>74.886138613861391</v>
      </c>
      <c r="AB109" s="854">
        <v>12</v>
      </c>
      <c r="AC109" s="833">
        <v>2.02</v>
      </c>
      <c r="AD109" s="833">
        <v>4.93</v>
      </c>
      <c r="AE109" s="833">
        <v>2.35</v>
      </c>
      <c r="AF109" s="833">
        <v>9.85</v>
      </c>
      <c r="AG109" s="833" t="s">
        <v>136</v>
      </c>
      <c r="AH109" s="833">
        <v>28.1</v>
      </c>
      <c r="AI109" s="833">
        <v>9.6</v>
      </c>
      <c r="AJ109" s="833">
        <v>26.150000000000002</v>
      </c>
      <c r="AK109" s="833">
        <v>15</v>
      </c>
      <c r="AL109" s="845">
        <v>6510</v>
      </c>
      <c r="AM109" s="839">
        <v>15.76</v>
      </c>
      <c r="AN109" s="833" t="s">
        <v>136</v>
      </c>
      <c r="AO109" s="711">
        <f t="shared" si="25"/>
        <v>-48.015528028603143</v>
      </c>
      <c r="AP109" s="712">
        <f t="shared" si="26"/>
        <v>26.870610585258245</v>
      </c>
      <c r="AQ109" s="855">
        <f t="shared" si="27"/>
        <v>472.56866268365457</v>
      </c>
      <c r="AR109" s="624">
        <f>INDEX(Historical!$C$7:$C$1259,MATCH(B109,Historical!$B$7:$B$1281,0))*IF(AH109="n/a",1.03,IF(AH109&lt;0,1.01,IF(AH109&gt;10,1.1,(1+AH109/100))))</f>
        <v>0.70950000000000013</v>
      </c>
      <c r="AS109" s="853">
        <f t="shared" si="28"/>
        <v>0.77761200000000019</v>
      </c>
      <c r="AT109" s="853">
        <f t="shared" si="33"/>
        <v>0.85537320000000028</v>
      </c>
      <c r="AU109" s="853">
        <f t="shared" si="33"/>
        <v>0.94091052000000042</v>
      </c>
      <c r="AV109" s="853">
        <f t="shared" si="33"/>
        <v>1.0350015720000005</v>
      </c>
      <c r="AW109" s="624">
        <f t="shared" si="29"/>
        <v>4.318397292000002</v>
      </c>
      <c r="AX109" s="719">
        <f t="shared" si="30"/>
        <v>2.8547612163680847</v>
      </c>
      <c r="AY109" s="900" t="s">
        <v>136</v>
      </c>
      <c r="AZ109" s="839">
        <v>163.63</v>
      </c>
      <c r="BA109" s="839">
        <v>-3.34</v>
      </c>
      <c r="BB109" s="839">
        <v>7.91</v>
      </c>
      <c r="BC109" s="839">
        <v>22.220000000000002</v>
      </c>
      <c r="BE109" s="597">
        <v>2015</v>
      </c>
      <c r="BF109" s="865">
        <f t="shared" si="31"/>
        <v>0</v>
      </c>
      <c r="BG109" s="849" t="s">
        <v>136</v>
      </c>
    </row>
    <row r="110" spans="1:59" ht="11.25" customHeight="1" x14ac:dyDescent="0.2">
      <c r="A110" s="848" t="s">
        <v>4051</v>
      </c>
      <c r="B110" s="842" t="s">
        <v>2282</v>
      </c>
      <c r="C110" s="898" t="s">
        <v>108</v>
      </c>
      <c r="D110" s="898" t="s">
        <v>4273</v>
      </c>
      <c r="E110" s="705">
        <v>6</v>
      </c>
      <c r="F110" s="1139">
        <v>667</v>
      </c>
      <c r="G110" s="1139" t="s">
        <v>106</v>
      </c>
      <c r="H110" s="1139" t="s">
        <v>106</v>
      </c>
      <c r="I110" s="841">
        <v>15.45</v>
      </c>
      <c r="J110" s="624">
        <f t="shared" si="18"/>
        <v>3.3656957928802593</v>
      </c>
      <c r="K110" s="844">
        <v>0.13</v>
      </c>
      <c r="L110" s="854">
        <v>4</v>
      </c>
      <c r="M110" s="615">
        <f t="shared" si="19"/>
        <v>0.52</v>
      </c>
      <c r="N110" s="837" t="s">
        <v>488</v>
      </c>
      <c r="O110" s="706">
        <v>0.12</v>
      </c>
      <c r="P110" s="904">
        <v>43553</v>
      </c>
      <c r="Q110" s="904">
        <v>43570</v>
      </c>
      <c r="R110" s="615">
        <f t="shared" si="20"/>
        <v>8.333333333333341</v>
      </c>
      <c r="S110" s="673">
        <f>IF(INDEX(Historical!$D$7:$D$1257,MATCH(B110,Historical!$B$7:$B$1281,0))=0,"n/a",(INDEX(Historical!$C$7:$C$1259,MATCH(B110,Historical!$B$7:$B$1281,0))/INDEX(Historical!$D$7:$D$1257,MATCH(B110,Historical!$B$7:$B$1281,0))-1)*100)</f>
        <v>1.9607843137254832</v>
      </c>
      <c r="T110" s="673">
        <f>IF(INDEX(Historical!$F$7:$F$1250,MATCH(B110,Historical!$B$7:$B$1281,0))=0,"n/a",((INDEX(Historical!$C$7:$C$1259,MATCH(B110,Historical!$B$7:$B$1281,0))/INDEX(Historical!$F$7:$F$1250,MATCH(B110,Historical!$B$7:$B$1281,0)))^(1/3)-1)*100)</f>
        <v>6.5397392040924318</v>
      </c>
      <c r="U110" s="673">
        <f>IF(INDEX(Historical!$H$7:$H$1250,MATCH(B110,Historical!$B$7:$B$1281,0))=0,"n/a",((INDEX(Historical!$C$7:$C$1259,MATCH(B110,Historical!$B$7:$B$1281,0))/INDEX(Historical!$H$7:$H$1250,MATCH(B110,Historical!$B$7:$B$1281,0)))^(1/5)-1)*100)</f>
        <v>8.2398196229486853</v>
      </c>
      <c r="V110" s="673">
        <f>IF(INDEX(Historical!$O$7:$O$1250,MATCH(B110,Historical!$B$7:$B$1281,0))=0,"n/a",((INDEX(Historical!$C$7:$C$1259,MATCH(B110,Historical!$B$7:$B$1281,0))/INDEX(Historical!$O$7:$O$1250,MATCH(B110,Historical!$B$7:$B$1281,0)))^(1/10)-1)*100)</f>
        <v>15.792974364097635</v>
      </c>
      <c r="W110" s="674">
        <f t="shared" si="21"/>
        <v>0.52173956804997856</v>
      </c>
      <c r="X110" s="675">
        <f t="shared" si="22"/>
        <v>0.84079792070904946</v>
      </c>
      <c r="Y110" s="646" t="s">
        <v>4574</v>
      </c>
      <c r="Z110" s="624">
        <f t="shared" si="23"/>
        <v>48.148148148148145</v>
      </c>
      <c r="AA110" s="853">
        <f t="shared" si="24"/>
        <v>14.305555555555554</v>
      </c>
      <c r="AB110" s="854">
        <v>12</v>
      </c>
      <c r="AC110" s="833">
        <v>1.08</v>
      </c>
      <c r="AD110" s="833">
        <v>1.83</v>
      </c>
      <c r="AE110" s="833">
        <v>3.39</v>
      </c>
      <c r="AF110" s="833">
        <v>1.07</v>
      </c>
      <c r="AG110" s="833">
        <v>7.5</v>
      </c>
      <c r="AH110" s="833">
        <v>14.299999999999999</v>
      </c>
      <c r="AI110" s="833">
        <v>-6.01</v>
      </c>
      <c r="AJ110" s="833">
        <v>9.8000000000000007</v>
      </c>
      <c r="AK110" s="833">
        <v>8</v>
      </c>
      <c r="AL110" s="845">
        <v>2520</v>
      </c>
      <c r="AM110" s="839">
        <v>0.70000000000000007</v>
      </c>
      <c r="AN110" s="833">
        <v>0.32</v>
      </c>
      <c r="AO110" s="711">
        <f t="shared" si="25"/>
        <v>-2.7000401397266085</v>
      </c>
      <c r="AP110" s="712">
        <f t="shared" si="26"/>
        <v>11.605515415828945</v>
      </c>
      <c r="AQ110" s="855">
        <f t="shared" si="27"/>
        <v>-17.519175442087842</v>
      </c>
      <c r="AR110" s="624">
        <f>INDEX(Historical!$C$7:$C$1259,MATCH(B110,Historical!$B$7:$B$1281,0))*IF(AH110="n/a",1.03,IF(AH110&lt;0,1.01,IF(AH110&gt;10,1.1,(1+AH110/100))))</f>
        <v>0.57200000000000006</v>
      </c>
      <c r="AS110" s="853">
        <f t="shared" si="28"/>
        <v>0.57772000000000012</v>
      </c>
      <c r="AT110" s="853">
        <f t="shared" si="33"/>
        <v>0.6239376000000002</v>
      </c>
      <c r="AU110" s="853">
        <f t="shared" si="33"/>
        <v>0.67385260800000024</v>
      </c>
      <c r="AV110" s="853">
        <f t="shared" si="33"/>
        <v>0.72776081664000036</v>
      </c>
      <c r="AW110" s="624">
        <f t="shared" si="29"/>
        <v>3.1752710246400011</v>
      </c>
      <c r="AX110" s="719">
        <f t="shared" si="30"/>
        <v>20.551916017087386</v>
      </c>
      <c r="AY110" s="900">
        <v>0.87</v>
      </c>
      <c r="AZ110" s="839">
        <v>74.339999999999989</v>
      </c>
      <c r="BA110" s="839">
        <v>-5.96</v>
      </c>
      <c r="BB110" s="839">
        <v>9.93</v>
      </c>
      <c r="BC110" s="839">
        <v>34.410000000000004</v>
      </c>
      <c r="BE110" s="597">
        <v>2015</v>
      </c>
      <c r="BF110" s="865">
        <f t="shared" si="31"/>
        <v>0</v>
      </c>
      <c r="BG110" s="849">
        <v>0.70000000000000007</v>
      </c>
    </row>
    <row r="111" spans="1:59" ht="11.25" customHeight="1" x14ac:dyDescent="0.2">
      <c r="A111" s="848" t="s">
        <v>4615</v>
      </c>
      <c r="B111" s="842" t="s">
        <v>4605</v>
      </c>
      <c r="C111" s="898" t="s">
        <v>112</v>
      </c>
      <c r="D111" s="898" t="s">
        <v>4289</v>
      </c>
      <c r="E111" s="705">
        <v>5</v>
      </c>
      <c r="F111" s="1139">
        <v>725</v>
      </c>
      <c r="G111" s="1139" t="s">
        <v>106</v>
      </c>
      <c r="H111" s="1139" t="s">
        <v>106</v>
      </c>
      <c r="I111" s="841">
        <v>85.77</v>
      </c>
      <c r="J111" s="624">
        <f t="shared" si="18"/>
        <v>0.9793634137810423</v>
      </c>
      <c r="K111" s="844">
        <v>0.21</v>
      </c>
      <c r="L111" s="854">
        <v>4</v>
      </c>
      <c r="M111" s="615">
        <f t="shared" si="19"/>
        <v>0.84</v>
      </c>
      <c r="N111" s="837" t="s">
        <v>294</v>
      </c>
      <c r="O111" s="706">
        <v>0.18</v>
      </c>
      <c r="P111" s="606">
        <v>44159</v>
      </c>
      <c r="Q111" s="606">
        <v>44175</v>
      </c>
      <c r="R111" s="615">
        <f t="shared" si="20"/>
        <v>16.666666666666664</v>
      </c>
      <c r="S111" s="673">
        <f>IF(INDEX(Historical!$D$7:$D$1257,MATCH(B111,Historical!$B$7:$B$1281,0))=0,"n/a",(INDEX(Historical!$C$7:$C$1259,MATCH(B111,Historical!$B$7:$B$1281,0))/INDEX(Historical!$D$7:$D$1257,MATCH(B111,Historical!$B$7:$B$1281,0))-1)*100)</f>
        <v>4.1666666666666741</v>
      </c>
      <c r="T111" s="673">
        <f>IF(INDEX(Historical!$F$7:$F$1250,MATCH(B111,Historical!$B$7:$B$1281,0))=0,"n/a",((INDEX(Historical!$C$7:$C$1259,MATCH(B111,Historical!$B$7:$B$1281,0))/INDEX(Historical!$F$7:$F$1250,MATCH(B111,Historical!$B$7:$B$1281,0)))^(1/3)-1)*100)</f>
        <v>7.7217345015941907</v>
      </c>
      <c r="U111" s="673">
        <f>IF(INDEX(Historical!$H$7:$H$1250,MATCH(B111,Historical!$B$7:$B$1281,0))=0,"n/a",((INDEX(Historical!$C$7:$C$1259,MATCH(B111,Historical!$B$7:$B$1281,0))/INDEX(Historical!$H$7:$H$1250,MATCH(B111,Historical!$B$7:$B$1281,0)))^(1/5)-1)*100)</f>
        <v>9.3362073943278112</v>
      </c>
      <c r="V111" s="673">
        <f>IF(INDEX(Historical!$O$7:$O$1250,MATCH(B111,Historical!$B$7:$B$1281,0))=0,"n/a",((INDEX(Historical!$C$7:$C$1259,MATCH(B111,Historical!$B$7:$B$1281,0))/INDEX(Historical!$O$7:$O$1250,MATCH(B111,Historical!$B$7:$B$1281,0)))^(1/10)-1)*100)</f>
        <v>10.354570087759019</v>
      </c>
      <c r="W111" s="674">
        <f t="shared" si="21"/>
        <v>0.90165089571076473</v>
      </c>
      <c r="X111" s="675">
        <f t="shared" si="22"/>
        <v>1.0259568565195398</v>
      </c>
      <c r="Y111" s="646"/>
      <c r="Z111" s="624">
        <f t="shared" si="23"/>
        <v>43.75</v>
      </c>
      <c r="AA111" s="853">
        <f t="shared" si="24"/>
        <v>44.671875</v>
      </c>
      <c r="AB111" s="854">
        <v>12</v>
      </c>
      <c r="AC111" s="833">
        <v>1.92</v>
      </c>
      <c r="AD111" s="833">
        <v>3.4</v>
      </c>
      <c r="AE111" s="833">
        <v>1.83</v>
      </c>
      <c r="AF111" s="833">
        <v>4.2699999999999996</v>
      </c>
      <c r="AG111" s="833">
        <v>7.7</v>
      </c>
      <c r="AH111" s="833">
        <v>-2.6</v>
      </c>
      <c r="AI111" s="833">
        <v>23.48</v>
      </c>
      <c r="AJ111" s="833">
        <v>9.1</v>
      </c>
      <c r="AK111" s="833">
        <v>13.16</v>
      </c>
      <c r="AL111" s="845">
        <v>2320</v>
      </c>
      <c r="AM111" s="839">
        <v>0.8</v>
      </c>
      <c r="AN111" s="833">
        <v>0.21</v>
      </c>
      <c r="AO111" s="711">
        <f t="shared" si="25"/>
        <v>-34.356304191891148</v>
      </c>
      <c r="AP111" s="712">
        <f t="shared" si="26"/>
        <v>10.315570808108854</v>
      </c>
      <c r="AQ111" s="855">
        <f t="shared" si="27"/>
        <v>191.1654025921807</v>
      </c>
      <c r="AR111" s="624">
        <f>INDEX(Historical!$C$7:$C$1259,MATCH(B111,Historical!$B$7:$B$1281,0))*IF(AH111="n/a",1.03,IF(AH111&lt;0,1.01,IF(AH111&gt;10,1.1,(1+AH111/100))))</f>
        <v>0.75750000000000006</v>
      </c>
      <c r="AS111" s="853">
        <f t="shared" si="28"/>
        <v>0.83325000000000016</v>
      </c>
      <c r="AT111" s="853">
        <f t="shared" si="33"/>
        <v>0.91657500000000025</v>
      </c>
      <c r="AU111" s="853">
        <f t="shared" si="33"/>
        <v>1.0082325000000003</v>
      </c>
      <c r="AV111" s="853">
        <f t="shared" si="33"/>
        <v>1.1090557500000005</v>
      </c>
      <c r="AW111" s="624">
        <f t="shared" si="29"/>
        <v>4.6246132500000012</v>
      </c>
      <c r="AX111" s="719">
        <f t="shared" si="30"/>
        <v>5.3918774046869551</v>
      </c>
      <c r="AY111" s="900">
        <v>1.24</v>
      </c>
      <c r="AZ111" s="839">
        <v>116.65</v>
      </c>
      <c r="BA111" s="839">
        <v>-3.27</v>
      </c>
      <c r="BB111" s="839">
        <v>8.23</v>
      </c>
      <c r="BC111" s="839">
        <v>35.870000000000005</v>
      </c>
      <c r="BE111" s="597">
        <v>2016</v>
      </c>
      <c r="BF111" s="865">
        <f t="shared" si="31"/>
        <v>0</v>
      </c>
      <c r="BG111" s="849">
        <v>4.2</v>
      </c>
    </row>
    <row r="112" spans="1:59" ht="11.25" customHeight="1" x14ac:dyDescent="0.2">
      <c r="A112" s="838" t="s">
        <v>3811</v>
      </c>
      <c r="B112" s="842" t="s">
        <v>3812</v>
      </c>
      <c r="C112" s="898" t="s">
        <v>108</v>
      </c>
      <c r="D112" s="898" t="s">
        <v>4273</v>
      </c>
      <c r="E112" s="705">
        <v>8</v>
      </c>
      <c r="F112" s="1139">
        <v>594</v>
      </c>
      <c r="G112" s="1139" t="s">
        <v>106</v>
      </c>
      <c r="H112" s="1139" t="s">
        <v>106</v>
      </c>
      <c r="I112" s="841">
        <v>17.3</v>
      </c>
      <c r="J112" s="624">
        <f t="shared" si="18"/>
        <v>2.7745664739884388</v>
      </c>
      <c r="K112" s="844">
        <v>0.12</v>
      </c>
      <c r="L112" s="854">
        <v>4</v>
      </c>
      <c r="M112" s="615">
        <f t="shared" si="19"/>
        <v>0.48</v>
      </c>
      <c r="N112" s="837" t="s">
        <v>590</v>
      </c>
      <c r="O112" s="706">
        <v>0.11</v>
      </c>
      <c r="P112" s="606">
        <v>44252</v>
      </c>
      <c r="Q112" s="606">
        <v>44267</v>
      </c>
      <c r="R112" s="615">
        <f t="shared" si="20"/>
        <v>9.0909090909090864</v>
      </c>
      <c r="S112" s="673">
        <f>IF(INDEX(Historical!$D$7:$D$1257,MATCH(B112,Historical!$B$7:$B$1281,0))=0,"n/a",(INDEX(Historical!$C$7:$C$1259,MATCH(B112,Historical!$B$7:$B$1281,0))/INDEX(Historical!$D$7:$D$1257,MATCH(B112,Historical!$B$7:$B$1281,0))-1)*100)</f>
        <v>22.222222222222232</v>
      </c>
      <c r="T112" s="673">
        <f>IF(INDEX(Historical!$F$7:$F$1250,MATCH(B112,Historical!$B$7:$B$1281,0))=0,"n/a",((INDEX(Historical!$C$7:$C$1259,MATCH(B112,Historical!$B$7:$B$1281,0))/INDEX(Historical!$F$7:$F$1250,MATCH(B112,Historical!$B$7:$B$1281,0)))^(1/3)-1)*100)</f>
        <v>46.478836033945761</v>
      </c>
      <c r="U112" s="673">
        <f>IF(INDEX(Historical!$H$7:$H$1250,MATCH(B112,Historical!$B$7:$B$1281,0))=0,"n/a",((INDEX(Historical!$C$7:$C$1259,MATCH(B112,Historical!$B$7:$B$1281,0))/INDEX(Historical!$H$7:$H$1250,MATCH(B112,Historical!$B$7:$B$1281,0)))^(1/5)-1)*100)</f>
        <v>34.490167754521849</v>
      </c>
      <c r="V112" s="673">
        <f>IF(INDEX(Historical!$O$7:$O$1250,MATCH(B112,Historical!$B$7:$B$1281,0))=0,"n/a",((INDEX(Historical!$C$7:$C$1259,MATCH(B112,Historical!$B$7:$B$1281,0))/INDEX(Historical!$O$7:$O$1250,MATCH(B112,Historical!$B$7:$B$1281,0)))^(1/10)-1)*100)</f>
        <v>-2.3827733597007295</v>
      </c>
      <c r="W112" s="674" t="str">
        <f t="shared" si="21"/>
        <v>n/a</v>
      </c>
      <c r="X112" s="675" t="str">
        <f t="shared" si="22"/>
        <v>n/a</v>
      </c>
      <c r="Y112" s="843"/>
      <c r="Z112" s="624" t="str">
        <f t="shared" si="23"/>
        <v>n/a</v>
      </c>
      <c r="AA112" s="853" t="str">
        <f t="shared" si="24"/>
        <v>n/a</v>
      </c>
      <c r="AB112" s="854">
        <v>12</v>
      </c>
      <c r="AC112" s="833" t="s">
        <v>136</v>
      </c>
      <c r="AD112" s="833" t="s">
        <v>136</v>
      </c>
      <c r="AE112" s="833" t="s">
        <v>136</v>
      </c>
      <c r="AF112" s="833" t="s">
        <v>136</v>
      </c>
      <c r="AG112" s="833" t="s">
        <v>136</v>
      </c>
      <c r="AH112" s="833" t="s">
        <v>136</v>
      </c>
      <c r="AI112" s="833" t="s">
        <v>136</v>
      </c>
      <c r="AJ112" s="833" t="s">
        <v>136</v>
      </c>
      <c r="AK112" s="833" t="s">
        <v>136</v>
      </c>
      <c r="AL112" s="845" t="s">
        <v>136</v>
      </c>
      <c r="AM112" s="839" t="s">
        <v>136</v>
      </c>
      <c r="AN112" s="833" t="s">
        <v>136</v>
      </c>
      <c r="AO112" s="711" t="str">
        <f t="shared" si="25"/>
        <v>n/a</v>
      </c>
      <c r="AP112" s="712">
        <f t="shared" si="26"/>
        <v>37.264734228510285</v>
      </c>
      <c r="AQ112" s="855" t="str">
        <f t="shared" si="27"/>
        <v>n/a</v>
      </c>
      <c r="AR112" s="624">
        <f>INDEX(Historical!$C$7:$C$1259,MATCH(B112,Historical!$B$7:$B$1281,0))*IF(AH112="n/a",1.03,IF(AH112&lt;0,1.01,IF(AH112&gt;10,1.1,(1+AH112/100))))</f>
        <v>0.45319999999999999</v>
      </c>
      <c r="AS112" s="853">
        <f t="shared" si="28"/>
        <v>0.46679599999999999</v>
      </c>
      <c r="AT112" s="853">
        <f t="shared" si="33"/>
        <v>0.48079988000000001</v>
      </c>
      <c r="AU112" s="853">
        <f t="shared" si="33"/>
        <v>0.49522387640000004</v>
      </c>
      <c r="AV112" s="853">
        <f t="shared" si="33"/>
        <v>0.51008059269200001</v>
      </c>
      <c r="AW112" s="624">
        <f t="shared" si="29"/>
        <v>2.4061003490920001</v>
      </c>
      <c r="AX112" s="719">
        <f t="shared" si="30"/>
        <v>13.908094503421967</v>
      </c>
      <c r="AY112" s="900" t="s">
        <v>136</v>
      </c>
      <c r="AZ112" s="839" t="s">
        <v>136</v>
      </c>
      <c r="BA112" s="839" t="s">
        <v>136</v>
      </c>
      <c r="BB112" s="839" t="s">
        <v>136</v>
      </c>
      <c r="BC112" s="839" t="s">
        <v>136</v>
      </c>
      <c r="BD112" s="874" t="s">
        <v>4200</v>
      </c>
      <c r="BE112" s="597">
        <v>2014</v>
      </c>
      <c r="BF112" s="865">
        <f t="shared" si="31"/>
        <v>0</v>
      </c>
      <c r="BG112" s="849" t="s">
        <v>136</v>
      </c>
    </row>
    <row r="113" spans="1:59" ht="11.25" customHeight="1" x14ac:dyDescent="0.2">
      <c r="A113" s="848" t="s">
        <v>4661</v>
      </c>
      <c r="B113" s="842" t="s">
        <v>4651</v>
      </c>
      <c r="C113" s="898" t="s">
        <v>4127</v>
      </c>
      <c r="D113" s="898" t="s">
        <v>4260</v>
      </c>
      <c r="E113" s="705">
        <v>5</v>
      </c>
      <c r="F113" s="1139">
        <v>743</v>
      </c>
      <c r="G113" s="1139" t="s">
        <v>106</v>
      </c>
      <c r="H113" s="1139" t="s">
        <v>106</v>
      </c>
      <c r="I113" s="841">
        <v>40.44</v>
      </c>
      <c r="J113" s="624">
        <f t="shared" si="18"/>
        <v>1.0633036597428289</v>
      </c>
      <c r="K113" s="844">
        <v>0.1075</v>
      </c>
      <c r="L113" s="854">
        <v>4</v>
      </c>
      <c r="M113" s="615">
        <f t="shared" si="19"/>
        <v>0.43</v>
      </c>
      <c r="N113" s="837" t="s">
        <v>325</v>
      </c>
      <c r="O113" s="706">
        <v>9.7500000000000003E-2</v>
      </c>
      <c r="P113" s="606">
        <v>44264</v>
      </c>
      <c r="Q113" s="606">
        <v>44274</v>
      </c>
      <c r="R113" s="615">
        <f t="shared" si="20"/>
        <v>10.25641025641025</v>
      </c>
      <c r="S113" s="673">
        <f>IF(INDEX(Historical!$D$7:$D$1257,MATCH(B113,Historical!$B$7:$B$1281,0))=0,"n/a",(INDEX(Historical!$C$7:$C$1259,MATCH(B113,Historical!$B$7:$B$1281,0))/INDEX(Historical!$D$7:$D$1257,MATCH(B113,Historical!$B$7:$B$1281,0))-1)*100)</f>
        <v>14.705882352941169</v>
      </c>
      <c r="T113" s="673">
        <f>IF(INDEX(Historical!$F$7:$F$1250,MATCH(B113,Historical!$B$7:$B$1281,0))=0,"n/a",((INDEX(Historical!$C$7:$C$1259,MATCH(B113,Historical!$B$7:$B$1281,0))/INDEX(Historical!$F$7:$F$1250,MATCH(B113,Historical!$B$7:$B$1281,0)))^(1/3)-1)*100)</f>
        <v>17.566734386037886</v>
      </c>
      <c r="U113" s="673" t="str">
        <f>IF(INDEX(Historical!$H$7:$H$1250,MATCH(B113,Historical!$B$7:$B$1281,0))=0,"n/a",((INDEX(Historical!$C$7:$C$1259,MATCH(B113,Historical!$B$7:$B$1281,0))/INDEX(Historical!$H$7:$H$1250,MATCH(B113,Historical!$B$7:$B$1281,0)))^(1/5)-1)*100)</f>
        <v>n/a</v>
      </c>
      <c r="V113" s="673" t="str">
        <f>IF(INDEX(Historical!$O$7:$O$1250,MATCH(B113,Historical!$B$7:$B$1281,0))=0,"n/a",((INDEX(Historical!$C$7:$C$1259,MATCH(B113,Historical!$B$7:$B$1281,0))/INDEX(Historical!$O$7:$O$1250,MATCH(B113,Historical!$B$7:$B$1281,0)))^(1/10)-1)*100)</f>
        <v>n/a</v>
      </c>
      <c r="W113" s="674" t="str">
        <f t="shared" si="21"/>
        <v>n/a</v>
      </c>
      <c r="X113" s="675" t="str">
        <f t="shared" si="22"/>
        <v>n/a</v>
      </c>
      <c r="Y113" s="646"/>
      <c r="Z113" s="624">
        <f t="shared" si="23"/>
        <v>27.215189873417721</v>
      </c>
      <c r="AA113" s="853">
        <f t="shared" si="24"/>
        <v>25.594936708860757</v>
      </c>
      <c r="AB113" s="854">
        <v>12</v>
      </c>
      <c r="AC113" s="833">
        <v>1.58</v>
      </c>
      <c r="AD113" s="833">
        <v>2.42</v>
      </c>
      <c r="AE113" s="833">
        <v>2.14</v>
      </c>
      <c r="AF113" s="833">
        <v>4.45</v>
      </c>
      <c r="AG113" s="833">
        <v>19</v>
      </c>
      <c r="AH113" s="833">
        <v>5</v>
      </c>
      <c r="AI113" s="833">
        <v>13.170000000000002</v>
      </c>
      <c r="AJ113" s="833">
        <v>13.3</v>
      </c>
      <c r="AK113" s="833">
        <v>10.84</v>
      </c>
      <c r="AL113" s="845">
        <v>7930</v>
      </c>
      <c r="AM113" s="839">
        <v>0.70000000000000007</v>
      </c>
      <c r="AN113" s="833">
        <v>0.92</v>
      </c>
      <c r="AO113" s="711" t="str">
        <f t="shared" si="25"/>
        <v>n/a</v>
      </c>
      <c r="AP113" s="712" t="str">
        <f t="shared" si="26"/>
        <v>n/a</v>
      </c>
      <c r="AQ113" s="855">
        <f t="shared" si="27"/>
        <v>124.99132660263487</v>
      </c>
      <c r="AR113" s="624">
        <f>INDEX(Historical!$C$7:$C$1259,MATCH(B113,Historical!$B$7:$B$1281,0))*IF(AH113="n/a",1.03,IF(AH113&lt;0,1.01,IF(AH113&gt;10,1.1,(1+AH113/100))))</f>
        <v>0.40950000000000003</v>
      </c>
      <c r="AS113" s="853">
        <f t="shared" si="28"/>
        <v>0.45045000000000007</v>
      </c>
      <c r="AT113" s="853">
        <f t="shared" si="33"/>
        <v>0.49549500000000013</v>
      </c>
      <c r="AU113" s="853">
        <f t="shared" si="33"/>
        <v>0.54504450000000015</v>
      </c>
      <c r="AV113" s="853">
        <f t="shared" si="33"/>
        <v>0.59954895000000019</v>
      </c>
      <c r="AW113" s="624">
        <f t="shared" si="29"/>
        <v>2.5000384500000008</v>
      </c>
      <c r="AX113" s="719">
        <f t="shared" si="30"/>
        <v>6.18209310089021</v>
      </c>
      <c r="AY113" s="900">
        <v>1.36</v>
      </c>
      <c r="AZ113" s="839">
        <v>108.35</v>
      </c>
      <c r="BA113" s="839">
        <v>-7.9699999999999989</v>
      </c>
      <c r="BB113" s="839">
        <v>-1.48</v>
      </c>
      <c r="BC113" s="839">
        <v>3.5700000000000003</v>
      </c>
      <c r="BE113" s="597">
        <v>2017</v>
      </c>
      <c r="BF113" s="865">
        <f t="shared" si="31"/>
        <v>0</v>
      </c>
      <c r="BG113" s="849">
        <v>6.9</v>
      </c>
    </row>
    <row r="114" spans="1:59" s="744" customFormat="1" ht="11.25" customHeight="1" x14ac:dyDescent="0.2">
      <c r="A114" s="726" t="s">
        <v>1234</v>
      </c>
      <c r="B114" s="751" t="s">
        <v>1235</v>
      </c>
      <c r="C114" s="898" t="s">
        <v>108</v>
      </c>
      <c r="D114" s="898" t="s">
        <v>4273</v>
      </c>
      <c r="E114" s="727">
        <v>9</v>
      </c>
      <c r="F114" s="1139">
        <v>519</v>
      </c>
      <c r="G114" s="1138" t="s">
        <v>106</v>
      </c>
      <c r="H114" s="1138" t="s">
        <v>106</v>
      </c>
      <c r="I114" s="728">
        <v>39.4</v>
      </c>
      <c r="J114" s="729">
        <f t="shared" si="18"/>
        <v>2.1319796954314718</v>
      </c>
      <c r="K114" s="730">
        <v>0.21</v>
      </c>
      <c r="L114" s="731">
        <v>4</v>
      </c>
      <c r="M114" s="732">
        <f t="shared" si="19"/>
        <v>0.84</v>
      </c>
      <c r="N114" s="733" t="s">
        <v>1236</v>
      </c>
      <c r="O114" s="734">
        <v>0.19</v>
      </c>
      <c r="P114" s="1130">
        <v>44236</v>
      </c>
      <c r="Q114" s="1130">
        <v>44247</v>
      </c>
      <c r="R114" s="732">
        <f t="shared" si="20"/>
        <v>10.52631578947368</v>
      </c>
      <c r="S114" s="673">
        <f>IF(INDEX(Historical!$D$7:$D$1257,MATCH(B114,Historical!$B$7:$B$1281,0))=0,"n/a",(INDEX(Historical!$C$7:$C$1259,MATCH(B114,Historical!$B$7:$B$1281,0))/INDEX(Historical!$D$7:$D$1257,MATCH(B114,Historical!$B$7:$B$1281,0))-1)*100)</f>
        <v>11.764705882352944</v>
      </c>
      <c r="T114" s="673">
        <f>IF(INDEX(Historical!$F$7:$F$1250,MATCH(B114,Historical!$B$7:$B$1281,0))=0,"n/a",((INDEX(Historical!$C$7:$C$1259,MATCH(B114,Historical!$B$7:$B$1281,0))/INDEX(Historical!$F$7:$F$1250,MATCH(B114,Historical!$B$7:$B$1281,0)))^(1/3)-1)*100)</f>
        <v>13.728057896734258</v>
      </c>
      <c r="U114" s="673">
        <f>IF(INDEX(Historical!$H$7:$H$1250,MATCH(B114,Historical!$B$7:$B$1281,0))=0,"n/a",((INDEX(Historical!$C$7:$C$1259,MATCH(B114,Historical!$B$7:$B$1281,0))/INDEX(Historical!$H$7:$H$1250,MATCH(B114,Historical!$B$7:$B$1281,0)))^(1/5)-1)*100)</f>
        <v>10.886630732460944</v>
      </c>
      <c r="V114" s="673">
        <f>IF(INDEX(Historical!$O$7:$O$1250,MATCH(B114,Historical!$B$7:$B$1281,0))=0,"n/a",((INDEX(Historical!$C$7:$C$1259,MATCH(B114,Historical!$B$7:$B$1281,0))/INDEX(Historical!$O$7:$O$1250,MATCH(B114,Historical!$B$7:$B$1281,0)))^(1/10)-1)*100)</f>
        <v>7.3672136029840241</v>
      </c>
      <c r="W114" s="674">
        <f t="shared" si="21"/>
        <v>1.4777134638869995</v>
      </c>
      <c r="X114" s="675">
        <f t="shared" si="22"/>
        <v>1.0996596699455499</v>
      </c>
      <c r="Y114" s="745"/>
      <c r="Z114" s="729">
        <f t="shared" si="23"/>
        <v>35.744680851063826</v>
      </c>
      <c r="AA114" s="736">
        <f t="shared" si="24"/>
        <v>16.76595744680851</v>
      </c>
      <c r="AB114" s="731">
        <v>12</v>
      </c>
      <c r="AC114" s="737">
        <v>2.35</v>
      </c>
      <c r="AD114" s="737">
        <v>1.9</v>
      </c>
      <c r="AE114" s="737">
        <v>5.99</v>
      </c>
      <c r="AF114" s="737">
        <v>1.76</v>
      </c>
      <c r="AG114" s="737">
        <v>9.4</v>
      </c>
      <c r="AH114" s="737">
        <v>15.2</v>
      </c>
      <c r="AI114" s="737">
        <v>-3.4299999999999997</v>
      </c>
      <c r="AJ114" s="737">
        <v>9.9</v>
      </c>
      <c r="AK114" s="737">
        <v>9</v>
      </c>
      <c r="AL114" s="738">
        <v>1040</v>
      </c>
      <c r="AM114" s="739">
        <v>2.9000000000000004</v>
      </c>
      <c r="AN114" s="737">
        <v>0.01</v>
      </c>
      <c r="AO114" s="740">
        <f t="shared" si="25"/>
        <v>-3.7473470189160949</v>
      </c>
      <c r="AP114" s="741">
        <f t="shared" si="26"/>
        <v>13.018610427892416</v>
      </c>
      <c r="AQ114" s="742">
        <f t="shared" si="27"/>
        <v>14.519450276910462</v>
      </c>
      <c r="AR114" s="624">
        <f>INDEX(Historical!$C$7:$C$1259,MATCH(B114,Historical!$B$7:$B$1281,0))*IF(AH114="n/a",1.03,IF(AH114&lt;0,1.01,IF(AH114&gt;10,1.1,(1+AH114/100))))</f>
        <v>0.83600000000000008</v>
      </c>
      <c r="AS114" s="736">
        <f t="shared" si="28"/>
        <v>0.84436000000000011</v>
      </c>
      <c r="AT114" s="736">
        <f t="shared" si="33"/>
        <v>0.92035240000000018</v>
      </c>
      <c r="AU114" s="736">
        <f t="shared" si="33"/>
        <v>1.0031841160000003</v>
      </c>
      <c r="AV114" s="736">
        <f t="shared" si="33"/>
        <v>1.0934706864400006</v>
      </c>
      <c r="AW114" s="729">
        <f t="shared" si="29"/>
        <v>4.6973672024400015</v>
      </c>
      <c r="AX114" s="743">
        <f t="shared" si="30"/>
        <v>11.922251782842643</v>
      </c>
      <c r="AY114" s="901">
        <v>0.76</v>
      </c>
      <c r="AZ114" s="739">
        <v>67.36999999999999</v>
      </c>
      <c r="BA114" s="739">
        <v>-4.7600000000000007</v>
      </c>
      <c r="BB114" s="739">
        <v>13.87</v>
      </c>
      <c r="BC114" s="739">
        <v>26.93</v>
      </c>
      <c r="BD114" s="875"/>
      <c r="BE114" s="597">
        <v>2013</v>
      </c>
      <c r="BF114" s="865">
        <f t="shared" si="31"/>
        <v>0</v>
      </c>
      <c r="BG114" s="793">
        <v>1.2</v>
      </c>
    </row>
    <row r="115" spans="1:59" ht="11.25" customHeight="1" x14ac:dyDescent="0.2">
      <c r="A115" s="847" t="s">
        <v>1243</v>
      </c>
      <c r="B115" s="842" t="s">
        <v>1244</v>
      </c>
      <c r="C115" s="898" t="s">
        <v>108</v>
      </c>
      <c r="D115" s="898" t="s">
        <v>4269</v>
      </c>
      <c r="E115" s="705">
        <v>9</v>
      </c>
      <c r="F115" s="1139">
        <v>485</v>
      </c>
      <c r="G115" s="1139" t="s">
        <v>106</v>
      </c>
      <c r="H115" s="1139" t="s">
        <v>106</v>
      </c>
      <c r="I115" s="841">
        <v>11.87</v>
      </c>
      <c r="J115" s="624">
        <f t="shared" si="18"/>
        <v>7.0766638584667225</v>
      </c>
      <c r="K115" s="844">
        <v>6.9999999999999993E-2</v>
      </c>
      <c r="L115" s="854">
        <v>12</v>
      </c>
      <c r="M115" s="615">
        <f t="shared" si="19"/>
        <v>0.83999999999999986</v>
      </c>
      <c r="N115" s="837" t="s">
        <v>1048</v>
      </c>
      <c r="O115" s="706">
        <v>6.8000000000000005E-2</v>
      </c>
      <c r="P115" s="904">
        <v>43879</v>
      </c>
      <c r="Q115" s="904">
        <v>43920</v>
      </c>
      <c r="R115" s="615">
        <f t="shared" si="20"/>
        <v>2.9411764705882173</v>
      </c>
      <c r="S115" s="673">
        <f>IF(INDEX(Historical!$D$7:$D$1257,MATCH(B115,Historical!$B$7:$B$1281,0))=0,"n/a",(INDEX(Historical!$C$7:$C$1259,MATCH(B115,Historical!$B$7:$B$1281,0))/INDEX(Historical!$D$7:$D$1257,MATCH(B115,Historical!$B$7:$B$1281,0))-1)*100)</f>
        <v>2.941176470588247</v>
      </c>
      <c r="T115" s="673">
        <f>IF(INDEX(Historical!$F$7:$F$1250,MATCH(B115,Historical!$B$7:$B$1281,0))=0,"n/a",((INDEX(Historical!$C$7:$C$1259,MATCH(B115,Historical!$B$7:$B$1281,0))/INDEX(Historical!$F$7:$F$1250,MATCH(B115,Historical!$B$7:$B$1281,0)))^(1/3)-1)*100)</f>
        <v>2.8983243803804237</v>
      </c>
      <c r="U115" s="673">
        <f>IF(INDEX(Historical!$H$7:$H$1250,MATCH(B115,Historical!$B$7:$B$1281,0))=0,"n/a",((INDEX(Historical!$C$7:$C$1259,MATCH(B115,Historical!$B$7:$B$1281,0))/INDEX(Historical!$H$7:$H$1250,MATCH(B115,Historical!$B$7:$B$1281,0)))^(1/5)-1)*100)</f>
        <v>2.3607873572748295</v>
      </c>
      <c r="V115" s="673">
        <f>IF(INDEX(Historical!$O$7:$O$1250,MATCH(B115,Historical!$B$7:$B$1281,0))=0,"n/a",((INDEX(Historical!$C$7:$C$1259,MATCH(B115,Historical!$B$7:$B$1281,0))/INDEX(Historical!$O$7:$O$1250,MATCH(B115,Historical!$B$7:$B$1281,0)))^(1/10)-1)*100)</f>
        <v>5.7557050338252314</v>
      </c>
      <c r="W115" s="674">
        <f t="shared" si="21"/>
        <v>0.41016475712374273</v>
      </c>
      <c r="X115" s="675">
        <f t="shared" si="22"/>
        <v>0.74238596140717905</v>
      </c>
      <c r="Y115" s="646"/>
      <c r="Z115" s="624" t="str">
        <f t="shared" si="23"/>
        <v>n/a</v>
      </c>
      <c r="AA115" s="853" t="str">
        <f t="shared" si="24"/>
        <v>n/a</v>
      </c>
      <c r="AB115" s="854">
        <v>3</v>
      </c>
      <c r="AC115" s="833">
        <v>-0.47</v>
      </c>
      <c r="AD115" s="833" t="s">
        <v>136</v>
      </c>
      <c r="AE115" s="833">
        <v>7.55</v>
      </c>
      <c r="AF115" s="833">
        <v>1.06</v>
      </c>
      <c r="AG115" s="833" t="s">
        <v>136</v>
      </c>
      <c r="AH115" s="833">
        <v>-39.6</v>
      </c>
      <c r="AI115" s="833">
        <v>11.899999999999999</v>
      </c>
      <c r="AJ115" s="833">
        <v>3.18</v>
      </c>
      <c r="AK115" s="833">
        <v>7.0000000000000009</v>
      </c>
      <c r="AL115" s="845">
        <v>391.82</v>
      </c>
      <c r="AM115" s="839">
        <v>2.21</v>
      </c>
      <c r="AN115" s="833" t="s">
        <v>136</v>
      </c>
      <c r="AO115" s="711" t="str">
        <f t="shared" si="25"/>
        <v>n/a</v>
      </c>
      <c r="AP115" s="712">
        <f t="shared" si="26"/>
        <v>9.437451215741552</v>
      </c>
      <c r="AQ115" s="855" t="str">
        <f t="shared" si="27"/>
        <v>n/a</v>
      </c>
      <c r="AR115" s="624">
        <f>INDEX(Historical!$C$7:$C$1259,MATCH(B115,Historical!$B$7:$B$1281,0))*IF(AH115="n/a",1.03,IF(AH115&lt;0,1.01,IF(AH115&gt;10,1.1,(1+AH115/100))))</f>
        <v>0.84839999999999993</v>
      </c>
      <c r="AS115" s="853">
        <f t="shared" si="28"/>
        <v>0.93323999999999996</v>
      </c>
      <c r="AT115" s="853">
        <f t="shared" si="33"/>
        <v>0.99856679999999998</v>
      </c>
      <c r="AU115" s="853">
        <f t="shared" si="33"/>
        <v>1.068466476</v>
      </c>
      <c r="AV115" s="853">
        <f t="shared" si="33"/>
        <v>1.1432591293200001</v>
      </c>
      <c r="AW115" s="624">
        <f t="shared" si="29"/>
        <v>4.99193240532</v>
      </c>
      <c r="AX115" s="719">
        <f t="shared" si="30"/>
        <v>42.055032900758214</v>
      </c>
      <c r="AY115" s="900" t="s">
        <v>136</v>
      </c>
      <c r="AZ115" s="839">
        <v>86.08</v>
      </c>
      <c r="BA115" s="839">
        <v>-6.8900000000000006</v>
      </c>
      <c r="BB115" s="839">
        <v>9.629999999999999</v>
      </c>
      <c r="BC115" s="839">
        <v>18.73</v>
      </c>
      <c r="BE115" s="597">
        <v>2012</v>
      </c>
      <c r="BF115" s="865">
        <f t="shared" si="31"/>
        <v>0</v>
      </c>
      <c r="BG115" s="849" t="s">
        <v>136</v>
      </c>
    </row>
    <row r="116" spans="1:59" ht="11.25" customHeight="1" x14ac:dyDescent="0.2">
      <c r="A116" s="838" t="s">
        <v>1241</v>
      </c>
      <c r="B116" s="842" t="s">
        <v>1242</v>
      </c>
      <c r="C116" s="898" t="s">
        <v>108</v>
      </c>
      <c r="D116" s="898" t="s">
        <v>4273</v>
      </c>
      <c r="E116" s="705">
        <v>9</v>
      </c>
      <c r="F116" s="1139">
        <v>497</v>
      </c>
      <c r="G116" s="1139" t="s">
        <v>115</v>
      </c>
      <c r="H116" s="1139" t="s">
        <v>115</v>
      </c>
      <c r="I116" s="841">
        <v>54.2</v>
      </c>
      <c r="J116" s="624">
        <f t="shared" si="18"/>
        <v>2.214022140221402</v>
      </c>
      <c r="K116" s="844">
        <v>0.3</v>
      </c>
      <c r="L116" s="854">
        <v>4</v>
      </c>
      <c r="M116" s="615">
        <f t="shared" si="19"/>
        <v>1.2</v>
      </c>
      <c r="N116" s="837" t="s">
        <v>422</v>
      </c>
      <c r="O116" s="706">
        <v>0.28999999999999998</v>
      </c>
      <c r="P116" s="606">
        <v>44113</v>
      </c>
      <c r="Q116" s="606">
        <v>44126</v>
      </c>
      <c r="R116" s="615">
        <f t="shared" si="20"/>
        <v>3.4482758620689689</v>
      </c>
      <c r="S116" s="673">
        <f>IF(INDEX(Historical!$D$7:$D$1257,MATCH(B116,Historical!$B$7:$B$1281,0))=0,"n/a",(INDEX(Historical!$C$7:$C$1259,MATCH(B116,Historical!$B$7:$B$1281,0))/INDEX(Historical!$D$7:$D$1257,MATCH(B116,Historical!$B$7:$B$1281,0))-1)*100)</f>
        <v>6.3063063063062863</v>
      </c>
      <c r="T116" s="673">
        <f>IF(INDEX(Historical!$F$7:$F$1250,MATCH(B116,Historical!$B$7:$B$1281,0))=0,"n/a",((INDEX(Historical!$C$7:$C$1259,MATCH(B116,Historical!$B$7:$B$1281,0))/INDEX(Historical!$F$7:$F$1250,MATCH(B116,Historical!$B$7:$B$1281,0)))^(1/3)-1)*100)</f>
        <v>12.443573269484531</v>
      </c>
      <c r="U116" s="673">
        <f>IF(INDEX(Historical!$H$7:$H$1250,MATCH(B116,Historical!$B$7:$B$1281,0))=0,"n/a",((INDEX(Historical!$C$7:$C$1259,MATCH(B116,Historical!$B$7:$B$1281,0))/INDEX(Historical!$H$7:$H$1250,MATCH(B116,Historical!$B$7:$B$1281,0)))^(1/5)-1)*100)</f>
        <v>9.4874015362663719</v>
      </c>
      <c r="V116" s="673">
        <f>IF(INDEX(Historical!$O$7:$O$1250,MATCH(B116,Historical!$B$7:$B$1281,0))=0,"n/a",((INDEX(Historical!$C$7:$C$1259,MATCH(B116,Historical!$B$7:$B$1281,0))/INDEX(Historical!$O$7:$O$1250,MATCH(B116,Historical!$B$7:$B$1281,0)))^(1/10)-1)*100)</f>
        <v>8.5395124330390537</v>
      </c>
      <c r="W116" s="674">
        <f t="shared" si="21"/>
        <v>1.1110003774407506</v>
      </c>
      <c r="X116" s="675">
        <f t="shared" si="22"/>
        <v>0.98827099336108049</v>
      </c>
      <c r="Y116" s="638"/>
      <c r="Z116" s="624">
        <f t="shared" si="23"/>
        <v>42.857142857142861</v>
      </c>
      <c r="AA116" s="853">
        <f t="shared" si="24"/>
        <v>19.357142857142858</v>
      </c>
      <c r="AB116" s="854">
        <v>12</v>
      </c>
      <c r="AC116" s="833">
        <v>2.8</v>
      </c>
      <c r="AD116" s="833">
        <v>1.97</v>
      </c>
      <c r="AE116" s="833">
        <v>8.26</v>
      </c>
      <c r="AF116" s="833">
        <v>2.34</v>
      </c>
      <c r="AG116" s="833">
        <v>10.100000000000001</v>
      </c>
      <c r="AH116" s="833">
        <v>9.6</v>
      </c>
      <c r="AI116" s="833">
        <v>-4.09</v>
      </c>
      <c r="AJ116" s="833">
        <v>9.6</v>
      </c>
      <c r="AK116" s="833">
        <v>10</v>
      </c>
      <c r="AL116" s="845">
        <v>5180</v>
      </c>
      <c r="AM116" s="839">
        <v>0.2</v>
      </c>
      <c r="AN116" s="833">
        <v>0.5</v>
      </c>
      <c r="AO116" s="711">
        <f t="shared" si="25"/>
        <v>-7.6557191806550833</v>
      </c>
      <c r="AP116" s="712">
        <f t="shared" si="26"/>
        <v>11.701423676487774</v>
      </c>
      <c r="AQ116" s="855">
        <f t="shared" si="27"/>
        <v>41.885265519110803</v>
      </c>
      <c r="AR116" s="624">
        <f>INDEX(Historical!$C$7:$C$1259,MATCH(B116,Historical!$B$7:$B$1281,0))*IF(AH116="n/a",1.03,IF(AH116&lt;0,1.01,IF(AH116&gt;10,1.1,(1+AH116/100))))</f>
        <v>1.29328</v>
      </c>
      <c r="AS116" s="853">
        <f t="shared" si="28"/>
        <v>1.3062128</v>
      </c>
      <c r="AT116" s="853">
        <f t="shared" si="33"/>
        <v>1.4368340800000001</v>
      </c>
      <c r="AU116" s="853">
        <f t="shared" si="33"/>
        <v>1.5805174880000004</v>
      </c>
      <c r="AV116" s="853">
        <f t="shared" si="33"/>
        <v>1.7385692368000005</v>
      </c>
      <c r="AW116" s="624">
        <f t="shared" si="29"/>
        <v>7.3554136048000007</v>
      </c>
      <c r="AX116" s="719">
        <f t="shared" si="30"/>
        <v>13.570873809594097</v>
      </c>
      <c r="AY116" s="900">
        <v>1.02</v>
      </c>
      <c r="AZ116" s="839">
        <v>103.91</v>
      </c>
      <c r="BA116" s="839">
        <v>-4.22</v>
      </c>
      <c r="BB116" s="839">
        <v>10.5</v>
      </c>
      <c r="BC116" s="839">
        <v>35.6</v>
      </c>
      <c r="BE116" s="597">
        <v>2012</v>
      </c>
      <c r="BF116" s="865">
        <f t="shared" si="31"/>
        <v>0</v>
      </c>
      <c r="BG116" s="849">
        <v>1.4000000000000001</v>
      </c>
    </row>
    <row r="117" spans="1:59" ht="11.25" customHeight="1" x14ac:dyDescent="0.2">
      <c r="A117" s="838" t="s">
        <v>3822</v>
      </c>
      <c r="B117" s="842" t="s">
        <v>3823</v>
      </c>
      <c r="C117" s="898" t="s">
        <v>112</v>
      </c>
      <c r="D117" s="898" t="s">
        <v>211</v>
      </c>
      <c r="E117" s="705">
        <v>7</v>
      </c>
      <c r="F117" s="1139">
        <v>621</v>
      </c>
      <c r="G117" s="1139" t="s">
        <v>106</v>
      </c>
      <c r="H117" s="1139" t="s">
        <v>106</v>
      </c>
      <c r="I117" s="841">
        <v>47.05</v>
      </c>
      <c r="J117" s="624">
        <f t="shared" si="18"/>
        <v>2.2954303931987252</v>
      </c>
      <c r="K117" s="844">
        <v>0.27</v>
      </c>
      <c r="L117" s="854">
        <v>4</v>
      </c>
      <c r="M117" s="615">
        <f t="shared" si="19"/>
        <v>1.08</v>
      </c>
      <c r="N117" s="837" t="s">
        <v>964</v>
      </c>
      <c r="O117" s="706">
        <v>0.25</v>
      </c>
      <c r="P117" s="904">
        <v>43857</v>
      </c>
      <c r="Q117" s="904">
        <v>43878</v>
      </c>
      <c r="R117" s="615">
        <f t="shared" si="20"/>
        <v>8.0000000000000071</v>
      </c>
      <c r="S117" s="673">
        <f>IF(INDEX(Historical!$D$7:$D$1257,MATCH(B117,Historical!$B$7:$B$1281,0))=0,"n/a",(INDEX(Historical!$C$7:$C$1259,MATCH(B117,Historical!$B$7:$B$1281,0))/INDEX(Historical!$D$7:$D$1257,MATCH(B117,Historical!$B$7:$B$1281,0))-1)*100)</f>
        <v>8.0000000000000071</v>
      </c>
      <c r="T117" s="673">
        <f>IF(INDEX(Historical!$F$7:$F$1250,MATCH(B117,Historical!$B$7:$B$1281,0))=0,"n/a",((INDEX(Historical!$C$7:$C$1259,MATCH(B117,Historical!$B$7:$B$1281,0))/INDEX(Historical!$F$7:$F$1250,MATCH(B117,Historical!$B$7:$B$1281,0)))^(1/3)-1)*100)</f>
        <v>7.0648783255412351</v>
      </c>
      <c r="U117" s="673">
        <f>IF(INDEX(Historical!$H$7:$H$1250,MATCH(B117,Historical!$B$7:$B$1281,0))=0,"n/a",((INDEX(Historical!$C$7:$C$1259,MATCH(B117,Historical!$B$7:$B$1281,0))/INDEX(Historical!$H$7:$H$1250,MATCH(B117,Historical!$B$7:$B$1281,0)))^(1/5)-1)*100)</f>
        <v>10.688392354130038</v>
      </c>
      <c r="V117" s="673" t="str">
        <f>IF(INDEX(Historical!$O$7:$O$1250,MATCH(B117,Historical!$B$7:$B$1281,0))=0,"n/a",((INDEX(Historical!$C$7:$C$1259,MATCH(B117,Historical!$B$7:$B$1281,0))/INDEX(Historical!$O$7:$O$1250,MATCH(B117,Historical!$B$7:$B$1281,0)))^(1/10)-1)*100)</f>
        <v>n/a</v>
      </c>
      <c r="W117" s="674" t="str">
        <f t="shared" si="21"/>
        <v>n/a</v>
      </c>
      <c r="X117" s="675" t="str">
        <f t="shared" si="22"/>
        <v>n/a</v>
      </c>
      <c r="Y117" s="646"/>
      <c r="Z117" s="624">
        <f t="shared" si="23"/>
        <v>116.12903225806453</v>
      </c>
      <c r="AA117" s="853">
        <f t="shared" si="24"/>
        <v>50.591397849462361</v>
      </c>
      <c r="AB117" s="854">
        <v>8</v>
      </c>
      <c r="AC117" s="833">
        <v>0.93</v>
      </c>
      <c r="AD117" s="833">
        <v>7.3</v>
      </c>
      <c r="AE117" s="833">
        <v>0.63</v>
      </c>
      <c r="AF117" s="833">
        <v>1.21</v>
      </c>
      <c r="AG117" s="833">
        <v>2.4</v>
      </c>
      <c r="AH117" s="833">
        <v>-31.7</v>
      </c>
      <c r="AI117" s="833">
        <v>16876.920000000002</v>
      </c>
      <c r="AJ117" s="833">
        <v>-24.4</v>
      </c>
      <c r="AK117" s="833">
        <v>7.0000000000000009</v>
      </c>
      <c r="AL117" s="845">
        <v>1520</v>
      </c>
      <c r="AM117" s="839">
        <v>3.3000000000000003</v>
      </c>
      <c r="AN117" s="833">
        <v>0</v>
      </c>
      <c r="AO117" s="711">
        <f t="shared" si="25"/>
        <v>-37.607575102133595</v>
      </c>
      <c r="AP117" s="712">
        <f t="shared" si="26"/>
        <v>12.983822747328762</v>
      </c>
      <c r="AQ117" s="855">
        <f t="shared" si="27"/>
        <v>64.945231850318464</v>
      </c>
      <c r="AR117" s="624">
        <f>INDEX(Historical!$C$7:$C$1259,MATCH(B117,Historical!$B$7:$B$1281,0))*IF(AH117="n/a",1.03,IF(AH117&lt;0,1.01,IF(AH117&gt;10,1.1,(1+AH117/100))))</f>
        <v>1.0908</v>
      </c>
      <c r="AS117" s="853">
        <f t="shared" si="28"/>
        <v>1.1998800000000001</v>
      </c>
      <c r="AT117" s="853">
        <f t="shared" si="33"/>
        <v>1.2838716000000001</v>
      </c>
      <c r="AU117" s="853">
        <f t="shared" si="33"/>
        <v>1.3737426120000003</v>
      </c>
      <c r="AV117" s="853">
        <f t="shared" si="33"/>
        <v>1.4699045948400002</v>
      </c>
      <c r="AW117" s="624">
        <f t="shared" si="29"/>
        <v>6.4181988068400004</v>
      </c>
      <c r="AX117" s="719">
        <f t="shared" si="30"/>
        <v>13.641230195196602</v>
      </c>
      <c r="AY117" s="900">
        <v>1.58</v>
      </c>
      <c r="AZ117" s="839">
        <v>265.01</v>
      </c>
      <c r="BA117" s="839">
        <v>-6.29</v>
      </c>
      <c r="BB117" s="839">
        <v>20.57</v>
      </c>
      <c r="BC117" s="839">
        <v>54.74</v>
      </c>
      <c r="BE117" s="597">
        <v>2014</v>
      </c>
      <c r="BF117" s="865">
        <f t="shared" si="31"/>
        <v>0</v>
      </c>
      <c r="BG117" s="849">
        <v>1</v>
      </c>
    </row>
    <row r="118" spans="1:59" ht="11.25" customHeight="1" x14ac:dyDescent="0.2">
      <c r="A118" s="848" t="s">
        <v>4440</v>
      </c>
      <c r="B118" s="842" t="s">
        <v>4420</v>
      </c>
      <c r="C118" s="898" t="s">
        <v>108</v>
      </c>
      <c r="D118" s="898" t="s">
        <v>4266</v>
      </c>
      <c r="E118" s="705">
        <v>7</v>
      </c>
      <c r="F118" s="1139">
        <v>638</v>
      </c>
      <c r="G118" s="1139" t="s">
        <v>106</v>
      </c>
      <c r="H118" s="1139" t="s">
        <v>106</v>
      </c>
      <c r="I118" s="841">
        <v>23.91</v>
      </c>
      <c r="J118" s="624">
        <f t="shared" si="18"/>
        <v>2.0075282308657463</v>
      </c>
      <c r="K118" s="844">
        <v>0.12</v>
      </c>
      <c r="L118" s="854">
        <v>4</v>
      </c>
      <c r="M118" s="615">
        <f t="shared" si="19"/>
        <v>0.48</v>
      </c>
      <c r="N118" s="837" t="s">
        <v>515</v>
      </c>
      <c r="O118" s="706">
        <v>0.11</v>
      </c>
      <c r="P118" s="606">
        <v>44056</v>
      </c>
      <c r="Q118" s="606">
        <v>44074</v>
      </c>
      <c r="R118" s="615">
        <f t="shared" si="20"/>
        <v>9.0909090909090864</v>
      </c>
      <c r="S118" s="673">
        <f>IF(INDEX(Historical!$D$7:$D$1257,MATCH(B118,Historical!$B$7:$B$1281,0))=0,"n/a",(INDEX(Historical!$C$7:$C$1259,MATCH(B118,Historical!$B$7:$B$1281,0))/INDEX(Historical!$D$7:$D$1257,MATCH(B118,Historical!$B$7:$B$1281,0))-1)*100)</f>
        <v>9.5238095238095344</v>
      </c>
      <c r="T118" s="673">
        <f>IF(INDEX(Historical!$F$7:$F$1250,MATCH(B118,Historical!$B$7:$B$1281,0))=0,"n/a",((INDEX(Historical!$C$7:$C$1259,MATCH(B118,Historical!$B$7:$B$1281,0))/INDEX(Historical!$F$7:$F$1250,MATCH(B118,Historical!$B$7:$B$1281,0)))^(1/3)-1)*100)</f>
        <v>6.1122933272680147</v>
      </c>
      <c r="U118" s="673">
        <f>IF(INDEX(Historical!$H$7:$H$1250,MATCH(B118,Historical!$B$7:$B$1281,0))=0,"n/a",((INDEX(Historical!$C$7:$C$1259,MATCH(B118,Historical!$B$7:$B$1281,0))/INDEX(Historical!$H$7:$H$1250,MATCH(B118,Historical!$B$7:$B$1281,0)))^(1/5)-1)*100)</f>
        <v>4.7352788793546319</v>
      </c>
      <c r="V118" s="673">
        <f>IF(INDEX(Historical!$O$7:$O$1250,MATCH(B118,Historical!$B$7:$B$1281,0))=0,"n/a",((INDEX(Historical!$C$7:$C$1259,MATCH(B118,Historical!$B$7:$B$1281,0))/INDEX(Historical!$O$7:$O$1250,MATCH(B118,Historical!$B$7:$B$1281,0)))^(1/10)-1)*100)</f>
        <v>2.8443179348176306</v>
      </c>
      <c r="W118" s="674">
        <f t="shared" si="21"/>
        <v>1.6648205256485309</v>
      </c>
      <c r="X118" s="675">
        <f t="shared" si="22"/>
        <v>0.22548947044545867</v>
      </c>
      <c r="Y118" s="843"/>
      <c r="Z118" s="624">
        <f t="shared" si="23"/>
        <v>20.600858369098713</v>
      </c>
      <c r="AA118" s="853">
        <f t="shared" si="24"/>
        <v>10.261802575107296</v>
      </c>
      <c r="AB118" s="854">
        <v>6</v>
      </c>
      <c r="AC118" s="833">
        <v>2.33</v>
      </c>
      <c r="AD118" s="833" t="s">
        <v>136</v>
      </c>
      <c r="AE118" s="833">
        <v>3.61</v>
      </c>
      <c r="AF118" s="833">
        <v>1.47</v>
      </c>
      <c r="AG118" s="833">
        <v>15.1</v>
      </c>
      <c r="AH118" s="833">
        <v>7.1999999999999993</v>
      </c>
      <c r="AI118" s="833" t="s">
        <v>136</v>
      </c>
      <c r="AJ118" s="833">
        <v>21</v>
      </c>
      <c r="AK118" s="833" t="s">
        <v>136</v>
      </c>
      <c r="AL118" s="845">
        <v>201.53</v>
      </c>
      <c r="AM118" s="839">
        <v>1</v>
      </c>
      <c r="AN118" s="833">
        <v>0.14000000000000001</v>
      </c>
      <c r="AO118" s="711">
        <f t="shared" si="25"/>
        <v>-3.5189954648869186</v>
      </c>
      <c r="AP118" s="712">
        <f t="shared" si="26"/>
        <v>6.7428071102203777</v>
      </c>
      <c r="AQ118" s="855">
        <f t="shared" si="27"/>
        <v>-18.1197356965463</v>
      </c>
      <c r="AR118" s="624">
        <f>INDEX(Historical!$C$7:$C$1259,MATCH(B118,Historical!$B$7:$B$1281,0))*IF(AH118="n/a",1.03,IF(AH118&lt;0,1.01,IF(AH118&gt;10,1.1,(1+AH118/100))))</f>
        <v>0.49312000000000006</v>
      </c>
      <c r="AS118" s="853">
        <f t="shared" si="28"/>
        <v>0.50791360000000008</v>
      </c>
      <c r="AT118" s="853">
        <f t="shared" si="33"/>
        <v>0.52315100800000014</v>
      </c>
      <c r="AU118" s="853">
        <f t="shared" si="33"/>
        <v>0.53884553824000014</v>
      </c>
      <c r="AV118" s="853">
        <f t="shared" si="33"/>
        <v>0.55501090438720013</v>
      </c>
      <c r="AW118" s="624">
        <f t="shared" si="29"/>
        <v>2.6180410506272005</v>
      </c>
      <c r="AX118" s="719">
        <f t="shared" si="30"/>
        <v>10.949565247290675</v>
      </c>
      <c r="AY118" s="900">
        <v>0.51</v>
      </c>
      <c r="AZ118" s="839">
        <v>59.29</v>
      </c>
      <c r="BA118" s="839">
        <v>-20.96</v>
      </c>
      <c r="BB118" s="839">
        <v>-5.0500000000000007</v>
      </c>
      <c r="BC118" s="839">
        <v>2.37</v>
      </c>
      <c r="BE118" s="597">
        <v>2014</v>
      </c>
      <c r="BF118" s="865">
        <f t="shared" si="31"/>
        <v>0</v>
      </c>
      <c r="BG118" s="849">
        <v>1.0999999999999999</v>
      </c>
    </row>
    <row r="119" spans="1:59" ht="11.25" customHeight="1" x14ac:dyDescent="0.2">
      <c r="A119" s="847" t="s">
        <v>3923</v>
      </c>
      <c r="B119" s="842" t="s">
        <v>3924</v>
      </c>
      <c r="C119" s="898" t="s">
        <v>108</v>
      </c>
      <c r="D119" s="898" t="s">
        <v>4266</v>
      </c>
      <c r="E119" s="705">
        <v>7</v>
      </c>
      <c r="F119" s="1139">
        <v>620</v>
      </c>
      <c r="G119" s="1139" t="s">
        <v>106</v>
      </c>
      <c r="H119" s="1139" t="s">
        <v>106</v>
      </c>
      <c r="I119" s="841">
        <v>18.440000000000001</v>
      </c>
      <c r="J119" s="624">
        <f t="shared" si="18"/>
        <v>3.2537960954446854</v>
      </c>
      <c r="K119" s="844">
        <v>0.15</v>
      </c>
      <c r="L119" s="854">
        <v>4</v>
      </c>
      <c r="M119" s="615">
        <f t="shared" si="19"/>
        <v>0.6</v>
      </c>
      <c r="N119" s="837" t="s">
        <v>239</v>
      </c>
      <c r="O119" s="706">
        <v>0.13</v>
      </c>
      <c r="P119" s="904">
        <v>43832</v>
      </c>
      <c r="Q119" s="904">
        <v>43845</v>
      </c>
      <c r="R119" s="615">
        <f t="shared" si="20"/>
        <v>15.384615384615378</v>
      </c>
      <c r="S119" s="673">
        <f>IF(INDEX(Historical!$D$7:$D$1257,MATCH(B119,Historical!$B$7:$B$1281,0))=0,"n/a",(INDEX(Historical!$C$7:$C$1259,MATCH(B119,Historical!$B$7:$B$1281,0))/INDEX(Historical!$D$7:$D$1257,MATCH(B119,Historical!$B$7:$B$1281,0))-1)*100)</f>
        <v>15.384615384615374</v>
      </c>
      <c r="T119" s="673">
        <f>IF(INDEX(Historical!$F$7:$F$1250,MATCH(B119,Historical!$B$7:$B$1281,0))=0,"n/a",((INDEX(Historical!$C$7:$C$1259,MATCH(B119,Historical!$B$7:$B$1281,0))/INDEX(Historical!$F$7:$F$1250,MATCH(B119,Historical!$B$7:$B$1281,0)))^(1/3)-1)*100)</f>
        <v>14.471424255333186</v>
      </c>
      <c r="U119" s="673">
        <f>IF(INDEX(Historical!$H$7:$H$1250,MATCH(B119,Historical!$B$7:$B$1281,0))=0,"n/a",((INDEX(Historical!$C$7:$C$1259,MATCH(B119,Historical!$B$7:$B$1281,0))/INDEX(Historical!$H$7:$H$1250,MATCH(B119,Historical!$B$7:$B$1281,0)))^(1/5)-1)*100)</f>
        <v>24.573093961551741</v>
      </c>
      <c r="V119" s="673" t="str">
        <f>IF(INDEX(Historical!$O$7:$O$1250,MATCH(B119,Historical!$B$7:$B$1281,0))=0,"n/a",((INDEX(Historical!$C$7:$C$1259,MATCH(B119,Historical!$B$7:$B$1281,0))/INDEX(Historical!$O$7:$O$1250,MATCH(B119,Historical!$B$7:$B$1281,0)))^(1/10)-1)*100)</f>
        <v>n/a</v>
      </c>
      <c r="W119" s="674" t="str">
        <f t="shared" si="21"/>
        <v>n/a</v>
      </c>
      <c r="X119" s="675">
        <f t="shared" si="22"/>
        <v>2.5596972876616397</v>
      </c>
      <c r="Y119" s="634"/>
      <c r="Z119" s="624">
        <f t="shared" si="23"/>
        <v>38.216560509554135</v>
      </c>
      <c r="AA119" s="853">
        <f t="shared" si="24"/>
        <v>11.745222929936306</v>
      </c>
      <c r="AB119" s="854">
        <v>12</v>
      </c>
      <c r="AC119" s="833">
        <v>1.57</v>
      </c>
      <c r="AD119" s="833" t="s">
        <v>136</v>
      </c>
      <c r="AE119" s="833">
        <v>2.0099999999999998</v>
      </c>
      <c r="AF119" s="833">
        <v>0.93</v>
      </c>
      <c r="AG119" s="833">
        <v>10.4</v>
      </c>
      <c r="AH119" s="833">
        <v>28.999999999999996</v>
      </c>
      <c r="AI119" s="833">
        <v>47.370000000000005</v>
      </c>
      <c r="AJ119" s="833">
        <v>9.6</v>
      </c>
      <c r="AK119" s="833" t="s">
        <v>136</v>
      </c>
      <c r="AL119" s="845">
        <v>82.11</v>
      </c>
      <c r="AM119" s="839">
        <v>10.48</v>
      </c>
      <c r="AN119" s="833">
        <v>0.4</v>
      </c>
      <c r="AO119" s="711">
        <f t="shared" si="25"/>
        <v>16.081667127060122</v>
      </c>
      <c r="AP119" s="712">
        <f t="shared" si="26"/>
        <v>27.826890056996426</v>
      </c>
      <c r="AQ119" s="855">
        <f t="shared" si="27"/>
        <v>-30.324379124591417</v>
      </c>
      <c r="AR119" s="624">
        <f>INDEX(Historical!$C$7:$C$1259,MATCH(B119,Historical!$B$7:$B$1281,0))*IF(AH119="n/a",1.03,IF(AH119&lt;0,1.01,IF(AH119&gt;10,1.1,(1+AH119/100))))</f>
        <v>0.66</v>
      </c>
      <c r="AS119" s="853">
        <f t="shared" si="28"/>
        <v>0.72600000000000009</v>
      </c>
      <c r="AT119" s="853">
        <f t="shared" si="33"/>
        <v>0.74778000000000011</v>
      </c>
      <c r="AU119" s="853">
        <f t="shared" si="33"/>
        <v>0.77021340000000016</v>
      </c>
      <c r="AV119" s="853">
        <f t="shared" si="33"/>
        <v>0.79331980200000018</v>
      </c>
      <c r="AW119" s="624">
        <f t="shared" si="29"/>
        <v>3.6973132020000006</v>
      </c>
      <c r="AX119" s="719">
        <f t="shared" si="30"/>
        <v>20.050505433839479</v>
      </c>
      <c r="AY119" s="900">
        <v>0.6</v>
      </c>
      <c r="AZ119" s="839">
        <v>45.2</v>
      </c>
      <c r="BA119" s="839">
        <v>-24.29</v>
      </c>
      <c r="BB119" s="839">
        <v>2.3800000000000003</v>
      </c>
      <c r="BC119" s="839">
        <v>17.43</v>
      </c>
      <c r="BE119" s="597">
        <v>2014</v>
      </c>
      <c r="BF119" s="865">
        <f t="shared" si="31"/>
        <v>0</v>
      </c>
      <c r="BG119" s="849">
        <v>0.8</v>
      </c>
    </row>
    <row r="120" spans="1:59" s="744" customFormat="1" ht="11.25" customHeight="1" x14ac:dyDescent="0.2">
      <c r="A120" s="895" t="s">
        <v>4637</v>
      </c>
      <c r="B120" s="751" t="s">
        <v>4630</v>
      </c>
      <c r="C120" s="898" t="s">
        <v>245</v>
      </c>
      <c r="D120" s="898" t="s">
        <v>4304</v>
      </c>
      <c r="E120" s="727">
        <v>5</v>
      </c>
      <c r="F120" s="1139">
        <v>731</v>
      </c>
      <c r="G120" s="1138" t="s">
        <v>106</v>
      </c>
      <c r="H120" s="1138" t="s">
        <v>106</v>
      </c>
      <c r="I120" s="728">
        <v>600.83000000000004</v>
      </c>
      <c r="J120" s="729">
        <f t="shared" si="18"/>
        <v>1.005276034818501</v>
      </c>
      <c r="K120" s="730">
        <v>1.51</v>
      </c>
      <c r="L120" s="731">
        <v>4</v>
      </c>
      <c r="M120" s="732">
        <f t="shared" si="19"/>
        <v>6.04</v>
      </c>
      <c r="N120" s="733" t="s">
        <v>107</v>
      </c>
      <c r="O120" s="734">
        <v>1.45</v>
      </c>
      <c r="P120" s="1130">
        <v>44230</v>
      </c>
      <c r="Q120" s="1130">
        <v>44245</v>
      </c>
      <c r="R120" s="732">
        <f t="shared" si="20"/>
        <v>4.1379310344827624</v>
      </c>
      <c r="S120" s="673">
        <f>IF(INDEX(Historical!$D$7:$D$1257,MATCH(B120,Historical!$B$7:$B$1281,0))=0,"n/a",(INDEX(Historical!$C$7:$C$1259,MATCH(B120,Historical!$B$7:$B$1281,0))/INDEX(Historical!$D$7:$D$1257,MATCH(B120,Historical!$B$7:$B$1281,0))-1)*100)</f>
        <v>4.3165467625899234</v>
      </c>
      <c r="T120" s="673">
        <f>IF(INDEX(Historical!$F$7:$F$1250,MATCH(B120,Historical!$B$7:$B$1281,0))=0,"n/a",((INDEX(Historical!$C$7:$C$1259,MATCH(B120,Historical!$B$7:$B$1281,0))/INDEX(Historical!$F$7:$F$1250,MATCH(B120,Historical!$B$7:$B$1281,0)))^(1/3)-1)*100)</f>
        <v>4.5172787516261081</v>
      </c>
      <c r="U120" s="673">
        <f>IF(INDEX(Historical!$H$7:$H$1250,MATCH(B120,Historical!$B$7:$B$1281,0))=0,"n/a",((INDEX(Historical!$C$7:$C$1259,MATCH(B120,Historical!$B$7:$B$1281,0))/INDEX(Historical!$H$7:$H$1250,MATCH(B120,Historical!$B$7:$B$1281,0)))^(1/5)-1)*100)</f>
        <v>-8.6144941289270527</v>
      </c>
      <c r="V120" s="673">
        <f>IF(INDEX(Historical!$O$7:$O$1250,MATCH(B120,Historical!$B$7:$B$1281,0))=0,"n/a",((INDEX(Historical!$C$7:$C$1259,MATCH(B120,Historical!$B$7:$B$1281,0))/INDEX(Historical!$O$7:$O$1250,MATCH(B120,Historical!$B$7:$B$1281,0)))^(1/10)-1)*100)</f>
        <v>-4.2985432865019213</v>
      </c>
      <c r="W120" s="674" t="str">
        <f t="shared" si="21"/>
        <v>n/a</v>
      </c>
      <c r="X120" s="675" t="str">
        <f t="shared" si="22"/>
        <v>n/a</v>
      </c>
      <c r="Y120" s="899"/>
      <c r="Z120" s="729">
        <f t="shared" si="23"/>
        <v>15.221774193548388</v>
      </c>
      <c r="AA120" s="736">
        <f t="shared" si="24"/>
        <v>15.141885080645162</v>
      </c>
      <c r="AB120" s="731">
        <v>12</v>
      </c>
      <c r="AC120" s="737">
        <v>39.68</v>
      </c>
      <c r="AD120" s="737">
        <v>0.82</v>
      </c>
      <c r="AE120" s="737">
        <v>1.03</v>
      </c>
      <c r="AF120" s="737">
        <v>0.92</v>
      </c>
      <c r="AG120" s="737">
        <v>0.89999999999999991</v>
      </c>
      <c r="AH120" s="737">
        <v>21.9</v>
      </c>
      <c r="AI120" s="737">
        <v>-4.9399999999999995</v>
      </c>
      <c r="AJ120" s="737">
        <v>-12.1</v>
      </c>
      <c r="AK120" s="737">
        <v>18.099999999999998</v>
      </c>
      <c r="AL120" s="738">
        <v>2940</v>
      </c>
      <c r="AM120" s="739">
        <v>1.3</v>
      </c>
      <c r="AN120" s="737">
        <v>0.16</v>
      </c>
      <c r="AO120" s="740">
        <f t="shared" si="25"/>
        <v>-22.751103174753712</v>
      </c>
      <c r="AP120" s="741">
        <f t="shared" si="26"/>
        <v>-7.6092180941085514</v>
      </c>
      <c r="AQ120" s="742">
        <f t="shared" si="27"/>
        <v>-21.314877096694794</v>
      </c>
      <c r="AR120" s="624">
        <f>INDEX(Historical!$C$7:$C$1259,MATCH(B120,Historical!$B$7:$B$1281,0))*IF(AH120="n/a",1.03,IF(AH120&lt;0,1.01,IF(AH120&gt;10,1.1,(1+AH120/100))))</f>
        <v>6.38</v>
      </c>
      <c r="AS120" s="736">
        <f t="shared" si="28"/>
        <v>6.4437999999999995</v>
      </c>
      <c r="AT120" s="736">
        <f t="shared" si="33"/>
        <v>7.0881800000000004</v>
      </c>
      <c r="AU120" s="736">
        <f t="shared" si="33"/>
        <v>7.7969980000000012</v>
      </c>
      <c r="AV120" s="736">
        <f t="shared" si="33"/>
        <v>8.5766978000000016</v>
      </c>
      <c r="AW120" s="729">
        <f t="shared" si="29"/>
        <v>36.285675800000007</v>
      </c>
      <c r="AX120" s="743">
        <f t="shared" si="30"/>
        <v>6.0392583259823915</v>
      </c>
      <c r="AY120" s="901">
        <v>1.1299999999999999</v>
      </c>
      <c r="AZ120" s="739">
        <v>124.27999999999999</v>
      </c>
      <c r="BA120" s="739">
        <v>-5.2299999999999995</v>
      </c>
      <c r="BB120" s="739">
        <v>8.1100000000000012</v>
      </c>
      <c r="BC120" s="739">
        <v>37.340000000000003</v>
      </c>
      <c r="BD120" s="875"/>
      <c r="BE120" s="597">
        <v>2017</v>
      </c>
      <c r="BF120" s="865">
        <f t="shared" si="31"/>
        <v>0</v>
      </c>
      <c r="BG120" s="793">
        <v>0.5</v>
      </c>
    </row>
    <row r="121" spans="1:59" ht="11.25" customHeight="1" x14ac:dyDescent="0.2">
      <c r="A121" s="848" t="s">
        <v>3998</v>
      </c>
      <c r="B121" s="842" t="s">
        <v>3999</v>
      </c>
      <c r="C121" s="898" t="s">
        <v>153</v>
      </c>
      <c r="D121" s="898" t="s">
        <v>914</v>
      </c>
      <c r="E121" s="705">
        <v>7</v>
      </c>
      <c r="F121" s="1139">
        <v>662</v>
      </c>
      <c r="G121" s="1139" t="s">
        <v>106</v>
      </c>
      <c r="H121" s="1139" t="s">
        <v>106</v>
      </c>
      <c r="I121" s="841">
        <v>61.4</v>
      </c>
      <c r="J121" s="624">
        <f t="shared" si="18"/>
        <v>4.6254071661237779</v>
      </c>
      <c r="K121" s="844">
        <v>0.71</v>
      </c>
      <c r="L121" s="854">
        <v>4</v>
      </c>
      <c r="M121" s="615">
        <f t="shared" si="19"/>
        <v>2.84</v>
      </c>
      <c r="N121" s="837" t="s">
        <v>287</v>
      </c>
      <c r="O121" s="706">
        <v>0.68</v>
      </c>
      <c r="P121" s="606">
        <v>44267</v>
      </c>
      <c r="Q121" s="606">
        <v>44285</v>
      </c>
      <c r="R121" s="615">
        <f t="shared" si="20"/>
        <v>4.4117647058823399</v>
      </c>
      <c r="S121" s="673">
        <f>IF(INDEX(Historical!$D$7:$D$1257,MATCH(B121,Historical!$B$7:$B$1281,0))=0,"n/a",(INDEX(Historical!$C$7:$C$1259,MATCH(B121,Historical!$B$7:$B$1281,0))/INDEX(Historical!$D$7:$D$1257,MATCH(B121,Historical!$B$7:$B$1281,0))-1)*100)</f>
        <v>7.9365079365079527</v>
      </c>
      <c r="T121" s="673">
        <f>IF(INDEX(Historical!$F$7:$F$1250,MATCH(B121,Historical!$B$7:$B$1281,0))=0,"n/a",((INDEX(Historical!$C$7:$C$1259,MATCH(B121,Historical!$B$7:$B$1281,0))/INDEX(Historical!$F$7:$F$1250,MATCH(B121,Historical!$B$7:$B$1281,0)))^(1/3)-1)*100)</f>
        <v>9.3541299792876842</v>
      </c>
      <c r="U121" s="673">
        <f>IF(INDEX(Historical!$H$7:$H$1250,MATCH(B121,Historical!$B$7:$B$1281,0))=0,"n/a",((INDEX(Historical!$C$7:$C$1259,MATCH(B121,Historical!$B$7:$B$1281,0))/INDEX(Historical!$H$7:$H$1250,MATCH(B121,Historical!$B$7:$B$1281,0)))^(1/5)-1)*100)</f>
        <v>16.09027467216859</v>
      </c>
      <c r="V121" s="673" t="str">
        <f>IF(INDEX(Historical!$O$7:$O$1250,MATCH(B121,Historical!$B$7:$B$1281,0))=0,"n/a",((INDEX(Historical!$C$7:$C$1259,MATCH(B121,Historical!$B$7:$B$1281,0))/INDEX(Historical!$O$7:$O$1250,MATCH(B121,Historical!$B$7:$B$1281,0)))^(1/10)-1)*100)</f>
        <v>n/a</v>
      </c>
      <c r="W121" s="674" t="str">
        <f t="shared" si="21"/>
        <v>n/a</v>
      </c>
      <c r="X121" s="675" t="str">
        <f t="shared" si="22"/>
        <v>n/a</v>
      </c>
      <c r="Y121" s="843"/>
      <c r="Z121" s="624">
        <f t="shared" si="23"/>
        <v>3550</v>
      </c>
      <c r="AA121" s="853">
        <f t="shared" si="24"/>
        <v>767.5</v>
      </c>
      <c r="AB121" s="854">
        <v>12</v>
      </c>
      <c r="AC121" s="833">
        <v>0.08</v>
      </c>
      <c r="AD121" s="833">
        <v>287.39999999999998</v>
      </c>
      <c r="AE121" s="833">
        <v>3.23</v>
      </c>
      <c r="AF121" s="833">
        <v>4.5199999999999996</v>
      </c>
      <c r="AG121" s="833">
        <v>-1.3</v>
      </c>
      <c r="AH121" s="833">
        <v>1.0999999999999999</v>
      </c>
      <c r="AI121" s="833">
        <v>-5.27</v>
      </c>
      <c r="AJ121" s="833">
        <v>-10.5</v>
      </c>
      <c r="AK121" s="833">
        <v>2.8000000000000003</v>
      </c>
      <c r="AL121" s="845">
        <v>79760</v>
      </c>
      <c r="AM121" s="839">
        <v>0.11</v>
      </c>
      <c r="AN121" s="833">
        <v>1.68</v>
      </c>
      <c r="AO121" s="711">
        <f t="shared" si="25"/>
        <v>-746.78431816170769</v>
      </c>
      <c r="AP121" s="712">
        <f t="shared" si="26"/>
        <v>20.715681838292369</v>
      </c>
      <c r="AQ121" s="855">
        <f t="shared" si="27"/>
        <v>1141.7013417977053</v>
      </c>
      <c r="AR121" s="624">
        <f>INDEX(Historical!$C$7:$C$1259,MATCH(B121,Historical!$B$7:$B$1281,0))*IF(AH121="n/a",1.03,IF(AH121&lt;0,1.01,IF(AH121&gt;10,1.1,(1+AH121/100))))</f>
        <v>2.7499199999999999</v>
      </c>
      <c r="AS121" s="853">
        <f t="shared" si="28"/>
        <v>2.7774191999999998</v>
      </c>
      <c r="AT121" s="853">
        <f t="shared" si="33"/>
        <v>2.8551869375999996</v>
      </c>
      <c r="AU121" s="853">
        <f t="shared" si="33"/>
        <v>2.9351321718527998</v>
      </c>
      <c r="AV121" s="853">
        <f t="shared" si="33"/>
        <v>3.0173158726646783</v>
      </c>
      <c r="AW121" s="624">
        <f t="shared" si="29"/>
        <v>14.334974182117477</v>
      </c>
      <c r="AX121" s="719">
        <f t="shared" si="30"/>
        <v>23.346863488790682</v>
      </c>
      <c r="AY121" s="900">
        <v>0.42</v>
      </c>
      <c r="AZ121" s="839">
        <v>8.5599999999999987</v>
      </c>
      <c r="BA121" s="839">
        <v>-28.58</v>
      </c>
      <c r="BB121" s="839">
        <v>-2.64</v>
      </c>
      <c r="BC121" s="839">
        <v>-7.9</v>
      </c>
      <c r="BE121" s="597">
        <v>2015</v>
      </c>
      <c r="BF121" s="865">
        <f t="shared" si="31"/>
        <v>0</v>
      </c>
      <c r="BG121" s="849">
        <v>-0.4</v>
      </c>
    </row>
    <row r="122" spans="1:59" ht="11.25" customHeight="1" x14ac:dyDescent="0.2">
      <c r="A122" s="848" t="s">
        <v>4492</v>
      </c>
      <c r="B122" s="842" t="s">
        <v>4487</v>
      </c>
      <c r="C122" s="898" t="s">
        <v>123</v>
      </c>
      <c r="D122" s="898" t="s">
        <v>4109</v>
      </c>
      <c r="E122" s="705">
        <v>6</v>
      </c>
      <c r="F122" s="1139">
        <v>702</v>
      </c>
      <c r="G122" s="1139" t="s">
        <v>106</v>
      </c>
      <c r="H122" s="1139" t="s">
        <v>106</v>
      </c>
      <c r="I122" s="841">
        <v>59.26</v>
      </c>
      <c r="J122" s="624">
        <f t="shared" si="18"/>
        <v>2.2274721565980427</v>
      </c>
      <c r="K122" s="844">
        <v>0.33</v>
      </c>
      <c r="L122" s="854">
        <v>4</v>
      </c>
      <c r="M122" s="615">
        <f t="shared" si="19"/>
        <v>1.32</v>
      </c>
      <c r="N122" s="837" t="s">
        <v>4445</v>
      </c>
      <c r="O122" s="706">
        <v>0.3</v>
      </c>
      <c r="P122" s="606">
        <v>44256</v>
      </c>
      <c r="Q122" s="606">
        <v>44278</v>
      </c>
      <c r="R122" s="615">
        <f t="shared" si="20"/>
        <v>10.000000000000009</v>
      </c>
      <c r="S122" s="673">
        <f>IF(INDEX(Historical!$D$7:$D$1257,MATCH(B122,Historical!$B$7:$B$1281,0))=0,"n/a",(INDEX(Historical!$C$7:$C$1259,MATCH(B122,Historical!$B$7:$B$1281,0))/INDEX(Historical!$D$7:$D$1257,MATCH(B122,Historical!$B$7:$B$1281,0))-1)*100)</f>
        <v>11.111111111111093</v>
      </c>
      <c r="T122" s="673">
        <f>IF(INDEX(Historical!$F$7:$F$1250,MATCH(B122,Historical!$B$7:$B$1281,0))=0,"n/a",((INDEX(Historical!$C$7:$C$1259,MATCH(B122,Historical!$B$7:$B$1281,0))/INDEX(Historical!$F$7:$F$1250,MATCH(B122,Historical!$B$7:$B$1281,0)))^(1/3)-1)*100)</f>
        <v>12.624788044360603</v>
      </c>
      <c r="U122" s="673" t="str">
        <f>IF(INDEX(Historical!$H$7:$H$1250,MATCH(B122,Historical!$B$7:$B$1281,0))=0,"n/a",((INDEX(Historical!$C$7:$C$1259,MATCH(B122,Historical!$B$7:$B$1281,0))/INDEX(Historical!$H$7:$H$1250,MATCH(B122,Historical!$B$7:$B$1281,0)))^(1/5)-1)*100)</f>
        <v>n/a</v>
      </c>
      <c r="V122" s="673" t="str">
        <f>IF(INDEX(Historical!$O$7:$O$1250,MATCH(B122,Historical!$B$7:$B$1281,0))=0,"n/a",((INDEX(Historical!$C$7:$C$1259,MATCH(B122,Historical!$B$7:$B$1281,0))/INDEX(Historical!$O$7:$O$1250,MATCH(B122,Historical!$B$7:$B$1281,0)))^(1/10)-1)*100)</f>
        <v>n/a</v>
      </c>
      <c r="W122" s="674" t="str">
        <f t="shared" si="21"/>
        <v>n/a</v>
      </c>
      <c r="X122" s="675" t="str">
        <f t="shared" si="22"/>
        <v>n/a</v>
      </c>
      <c r="Y122" s="843"/>
      <c r="Z122" s="624" t="str">
        <f t="shared" si="23"/>
        <v>n/a</v>
      </c>
      <c r="AA122" s="853" t="str">
        <f t="shared" si="24"/>
        <v>n/a</v>
      </c>
      <c r="AB122" s="854">
        <v>12</v>
      </c>
      <c r="AC122" s="833">
        <v>-0.03</v>
      </c>
      <c r="AD122" s="833" t="s">
        <v>136</v>
      </c>
      <c r="AE122" s="833">
        <v>2.27</v>
      </c>
      <c r="AF122" s="833">
        <v>12.47</v>
      </c>
      <c r="AG122" s="833">
        <v>16.8</v>
      </c>
      <c r="AH122" s="833">
        <v>-15.6</v>
      </c>
      <c r="AI122" s="833">
        <v>16.13</v>
      </c>
      <c r="AJ122" s="833">
        <v>4.2</v>
      </c>
      <c r="AK122" s="833">
        <v>21.73</v>
      </c>
      <c r="AL122" s="845">
        <v>3920</v>
      </c>
      <c r="AM122" s="839">
        <v>0.1</v>
      </c>
      <c r="AN122" s="833">
        <v>6.33</v>
      </c>
      <c r="AO122" s="711" t="str">
        <f t="shared" si="25"/>
        <v>n/a</v>
      </c>
      <c r="AP122" s="712" t="str">
        <f t="shared" si="26"/>
        <v>n/a</v>
      </c>
      <c r="AQ122" s="855" t="str">
        <f t="shared" si="27"/>
        <v>n/a</v>
      </c>
      <c r="AR122" s="624">
        <f>INDEX(Historical!$C$7:$C$1259,MATCH(B122,Historical!$B$7:$B$1281,0))*IF(AH122="n/a",1.03,IF(AH122&lt;0,1.01,IF(AH122&gt;10,1.1,(1+AH122/100))))</f>
        <v>1.212</v>
      </c>
      <c r="AS122" s="853">
        <f t="shared" si="28"/>
        <v>1.3332000000000002</v>
      </c>
      <c r="AT122" s="853">
        <f t="shared" si="33"/>
        <v>1.4665200000000003</v>
      </c>
      <c r="AU122" s="853">
        <f t="shared" si="33"/>
        <v>1.6131720000000005</v>
      </c>
      <c r="AV122" s="853">
        <f t="shared" si="33"/>
        <v>1.7744892000000008</v>
      </c>
      <c r="AW122" s="624">
        <f t="shared" si="29"/>
        <v>7.3993812000000014</v>
      </c>
      <c r="AX122" s="719">
        <f t="shared" si="30"/>
        <v>12.4862996962538</v>
      </c>
      <c r="AY122" s="900">
        <v>1.39</v>
      </c>
      <c r="AZ122" s="839">
        <v>121.53</v>
      </c>
      <c r="BA122" s="839">
        <v>-8.73</v>
      </c>
      <c r="BB122" s="839">
        <v>1.6500000000000001</v>
      </c>
      <c r="BC122" s="839">
        <v>16.809999999999999</v>
      </c>
      <c r="BE122" s="597">
        <v>2016</v>
      </c>
      <c r="BF122" s="865">
        <f t="shared" si="31"/>
        <v>0</v>
      </c>
      <c r="BG122" s="849">
        <v>1.5</v>
      </c>
    </row>
    <row r="123" spans="1:59" ht="11.25" customHeight="1" x14ac:dyDescent="0.2">
      <c r="A123" s="838" t="s">
        <v>3820</v>
      </c>
      <c r="B123" s="842" t="s">
        <v>3821</v>
      </c>
      <c r="C123" s="898" t="s">
        <v>108</v>
      </c>
      <c r="D123" s="898" t="s">
        <v>4273</v>
      </c>
      <c r="E123" s="705">
        <v>7</v>
      </c>
      <c r="F123" s="1139">
        <v>616</v>
      </c>
      <c r="G123" s="1139" t="s">
        <v>106</v>
      </c>
      <c r="H123" s="1139" t="s">
        <v>106</v>
      </c>
      <c r="I123" s="841">
        <v>52.79</v>
      </c>
      <c r="J123" s="624">
        <f t="shared" si="18"/>
        <v>2.5762455010418641</v>
      </c>
      <c r="K123" s="844">
        <v>0.34</v>
      </c>
      <c r="L123" s="854">
        <v>4</v>
      </c>
      <c r="M123" s="615">
        <f t="shared" si="19"/>
        <v>1.36</v>
      </c>
      <c r="N123" s="837" t="s">
        <v>218</v>
      </c>
      <c r="O123" s="706">
        <v>0.32</v>
      </c>
      <c r="P123" s="904">
        <v>43735</v>
      </c>
      <c r="Q123" s="904">
        <v>43752</v>
      </c>
      <c r="R123" s="615">
        <f t="shared" si="20"/>
        <v>6.2500000000000053</v>
      </c>
      <c r="S123" s="673">
        <f>IF(INDEX(Historical!$D$7:$D$1257,MATCH(B123,Historical!$B$7:$B$1281,0))=0,"n/a",(INDEX(Historical!$C$7:$C$1259,MATCH(B123,Historical!$B$7:$B$1281,0))/INDEX(Historical!$D$7:$D$1257,MATCH(B123,Historical!$B$7:$B$1281,0))-1)*100)</f>
        <v>4.6153846153846212</v>
      </c>
      <c r="T123" s="673">
        <f>IF(INDEX(Historical!$F$7:$F$1250,MATCH(B123,Historical!$B$7:$B$1281,0))=0,"n/a",((INDEX(Historical!$C$7:$C$1259,MATCH(B123,Historical!$B$7:$B$1281,0))/INDEX(Historical!$F$7:$F$1250,MATCH(B123,Historical!$B$7:$B$1281,0)))^(1/3)-1)*100)</f>
        <v>13.915728978525355</v>
      </c>
      <c r="U123" s="673">
        <f>IF(INDEX(Historical!$H$7:$H$1250,MATCH(B123,Historical!$B$7:$B$1281,0))=0,"n/a",((INDEX(Historical!$C$7:$C$1259,MATCH(B123,Historical!$B$7:$B$1281,0))/INDEX(Historical!$H$7:$H$1250,MATCH(B123,Historical!$B$7:$B$1281,0)))^(1/5)-1)*100)</f>
        <v>10.116379654429863</v>
      </c>
      <c r="V123" s="673">
        <f>IF(INDEX(Historical!$O$7:$O$1250,MATCH(B123,Historical!$B$7:$B$1281,0))=0,"n/a",((INDEX(Historical!$C$7:$C$1259,MATCH(B123,Historical!$B$7:$B$1281,0))/INDEX(Historical!$O$7:$O$1250,MATCH(B123,Historical!$B$7:$B$1281,0)))^(1/10)-1)*100)</f>
        <v>6.5664849986184715</v>
      </c>
      <c r="W123" s="674">
        <f t="shared" si="21"/>
        <v>1.5406080508153537</v>
      </c>
      <c r="X123" s="675">
        <f t="shared" si="22"/>
        <v>0.94545604247008075</v>
      </c>
      <c r="Y123" s="646" t="s">
        <v>4583</v>
      </c>
      <c r="Z123" s="624">
        <f t="shared" si="23"/>
        <v>32.227488151658775</v>
      </c>
      <c r="AA123" s="853">
        <f t="shared" si="24"/>
        <v>12.509478672985782</v>
      </c>
      <c r="AB123" s="854">
        <v>12</v>
      </c>
      <c r="AC123" s="833">
        <v>4.22</v>
      </c>
      <c r="AD123" s="833">
        <v>2.1</v>
      </c>
      <c r="AE123" s="833">
        <v>3.3</v>
      </c>
      <c r="AF123" s="833">
        <v>1.2</v>
      </c>
      <c r="AG123" s="833">
        <v>10.6</v>
      </c>
      <c r="AH123" s="833">
        <v>9.1999999999999993</v>
      </c>
      <c r="AI123" s="833">
        <v>7.1800000000000006</v>
      </c>
      <c r="AJ123" s="833">
        <v>10.7</v>
      </c>
      <c r="AK123" s="833">
        <v>6</v>
      </c>
      <c r="AL123" s="845">
        <v>719.25</v>
      </c>
      <c r="AM123" s="839">
        <v>10.7</v>
      </c>
      <c r="AN123" s="833">
        <v>0.28000000000000003</v>
      </c>
      <c r="AO123" s="711">
        <f t="shared" si="25"/>
        <v>0.18314648248594523</v>
      </c>
      <c r="AP123" s="712">
        <f t="shared" si="26"/>
        <v>12.692625155471728</v>
      </c>
      <c r="AQ123" s="855">
        <f t="shared" si="27"/>
        <v>-18.319390557331474</v>
      </c>
      <c r="AR123" s="624">
        <f>INDEX(Historical!$C$7:$C$1259,MATCH(B123,Historical!$B$7:$B$1281,0))*IF(AH123="n/a",1.03,IF(AH123&lt;0,1.01,IF(AH123&gt;10,1.1,(1+AH123/100))))</f>
        <v>1.4851200000000002</v>
      </c>
      <c r="AS123" s="853">
        <f t="shared" si="28"/>
        <v>1.5917516160000003</v>
      </c>
      <c r="AT123" s="853">
        <f t="shared" si="33"/>
        <v>1.6872567129600005</v>
      </c>
      <c r="AU123" s="853">
        <f t="shared" si="33"/>
        <v>1.7884921157376006</v>
      </c>
      <c r="AV123" s="853">
        <f t="shared" si="33"/>
        <v>1.8958016426818567</v>
      </c>
      <c r="AW123" s="624">
        <f t="shared" si="29"/>
        <v>8.4484220873794591</v>
      </c>
      <c r="AX123" s="719">
        <f t="shared" si="30"/>
        <v>16.003830436407387</v>
      </c>
      <c r="AY123" s="900">
        <v>0.95</v>
      </c>
      <c r="AZ123" s="839">
        <v>63.79</v>
      </c>
      <c r="BA123" s="839">
        <v>-5.92</v>
      </c>
      <c r="BB123" s="839">
        <v>4.2700000000000005</v>
      </c>
      <c r="BC123" s="839">
        <v>23.66</v>
      </c>
      <c r="BE123" s="597">
        <v>2014</v>
      </c>
      <c r="BF123" s="865">
        <f t="shared" si="31"/>
        <v>0</v>
      </c>
      <c r="BG123" s="849">
        <v>1.2</v>
      </c>
    </row>
    <row r="124" spans="1:59" ht="11.25" customHeight="1" x14ac:dyDescent="0.2">
      <c r="A124" s="838" t="s">
        <v>1237</v>
      </c>
      <c r="B124" s="842" t="s">
        <v>1238</v>
      </c>
      <c r="C124" s="898" t="s">
        <v>4254</v>
      </c>
      <c r="D124" s="898" t="s">
        <v>4255</v>
      </c>
      <c r="E124" s="705">
        <v>9</v>
      </c>
      <c r="F124" s="1139">
        <v>510</v>
      </c>
      <c r="G124" s="1139" t="s">
        <v>37</v>
      </c>
      <c r="H124" s="1139" t="s">
        <v>115</v>
      </c>
      <c r="I124" s="841">
        <v>27.98</v>
      </c>
      <c r="J124" s="624">
        <f t="shared" si="18"/>
        <v>5.5754110078627592</v>
      </c>
      <c r="K124" s="844">
        <v>0.39</v>
      </c>
      <c r="L124" s="854">
        <v>4</v>
      </c>
      <c r="M124" s="615">
        <f t="shared" si="19"/>
        <v>1.56</v>
      </c>
      <c r="N124" s="837" t="s">
        <v>264</v>
      </c>
      <c r="O124" s="706">
        <v>0.37</v>
      </c>
      <c r="P124" s="606">
        <v>44188</v>
      </c>
      <c r="Q124" s="606">
        <v>44203</v>
      </c>
      <c r="R124" s="615">
        <f t="shared" si="20"/>
        <v>5.4054054054054106</v>
      </c>
      <c r="S124" s="673">
        <f>IF(INDEX(Historical!$D$7:$D$1257,MATCH(B124,Historical!$B$7:$B$1281,0))=0,"n/a",(INDEX(Historical!$C$7:$C$1259,MATCH(B124,Historical!$B$7:$B$1281,0))/INDEX(Historical!$D$7:$D$1257,MATCH(B124,Historical!$B$7:$B$1281,0))-1)*100)</f>
        <v>5.7142857142857162</v>
      </c>
      <c r="T124" s="673">
        <f>IF(INDEX(Historical!$F$7:$F$1250,MATCH(B124,Historical!$B$7:$B$1281,0))=0,"n/a",((INDEX(Historical!$C$7:$C$1259,MATCH(B124,Historical!$B$7:$B$1281,0))/INDEX(Historical!$F$7:$F$1250,MATCH(B124,Historical!$B$7:$B$1281,0)))^(1/3)-1)*100)</f>
        <v>9.735689700133566</v>
      </c>
      <c r="U124" s="673">
        <f>IF(INDEX(Historical!$H$7:$H$1250,MATCH(B124,Historical!$B$7:$B$1281,0))=0,"n/a",((INDEX(Historical!$C$7:$C$1259,MATCH(B124,Historical!$B$7:$B$1281,0))/INDEX(Historical!$H$7:$H$1250,MATCH(B124,Historical!$B$7:$B$1281,0)))^(1/5)-1)*100)</f>
        <v>10.459695374033062</v>
      </c>
      <c r="V124" s="673">
        <f>IF(INDEX(Historical!$O$7:$O$1250,MATCH(B124,Historical!$B$7:$B$1281,0))=0,"n/a",((INDEX(Historical!$C$7:$C$1259,MATCH(B124,Historical!$B$7:$B$1281,0))/INDEX(Historical!$O$7:$O$1250,MATCH(B124,Historical!$B$7:$B$1281,0)))^(1/10)-1)*100)</f>
        <v>-2.4928026837225503</v>
      </c>
      <c r="W124" s="674" t="str">
        <f t="shared" si="21"/>
        <v>n/a</v>
      </c>
      <c r="X124" s="675">
        <f t="shared" si="22"/>
        <v>0.71641749137212762</v>
      </c>
      <c r="Y124" s="634"/>
      <c r="Z124" s="624">
        <f t="shared" si="23"/>
        <v>134.48275862068968</v>
      </c>
      <c r="AA124" s="853">
        <f t="shared" si="24"/>
        <v>24.120689655172416</v>
      </c>
      <c r="AB124" s="854">
        <v>12</v>
      </c>
      <c r="AC124" s="833">
        <v>1.1599999999999999</v>
      </c>
      <c r="AD124" s="833" t="s">
        <v>136</v>
      </c>
      <c r="AE124" s="833">
        <v>8.3000000000000007</v>
      </c>
      <c r="AF124" s="833">
        <v>1.92</v>
      </c>
      <c r="AG124" s="833">
        <v>8</v>
      </c>
      <c r="AH124" s="833">
        <v>1.5</v>
      </c>
      <c r="AI124" s="833">
        <v>10.24</v>
      </c>
      <c r="AJ124" s="833">
        <v>14.6</v>
      </c>
      <c r="AK124" s="833" t="s">
        <v>136</v>
      </c>
      <c r="AL124" s="845">
        <v>1210</v>
      </c>
      <c r="AM124" s="839">
        <v>0.6</v>
      </c>
      <c r="AN124" s="833">
        <v>0.91</v>
      </c>
      <c r="AO124" s="711">
        <f t="shared" si="25"/>
        <v>-8.085583273276594</v>
      </c>
      <c r="AP124" s="712">
        <f t="shared" si="26"/>
        <v>16.035106381895822</v>
      </c>
      <c r="AQ124" s="855">
        <f t="shared" si="27"/>
        <v>43.467726355954817</v>
      </c>
      <c r="AR124" s="624">
        <f>INDEX(Historical!$C$7:$C$1259,MATCH(B124,Historical!$B$7:$B$1281,0))*IF(AH124="n/a",1.03,IF(AH124&lt;0,1.01,IF(AH124&gt;10,1.1,(1+AH124/100))))</f>
        <v>1.5021999999999998</v>
      </c>
      <c r="AS124" s="853">
        <f t="shared" si="28"/>
        <v>1.6524199999999998</v>
      </c>
      <c r="AT124" s="853">
        <f t="shared" si="33"/>
        <v>1.7019925999999999</v>
      </c>
      <c r="AU124" s="853">
        <f t="shared" si="33"/>
        <v>1.7530523779999998</v>
      </c>
      <c r="AV124" s="853">
        <f t="shared" si="33"/>
        <v>1.8056439493399998</v>
      </c>
      <c r="AW124" s="624">
        <f t="shared" si="29"/>
        <v>8.4153089273399981</v>
      </c>
      <c r="AX124" s="719">
        <f t="shared" si="30"/>
        <v>30.07615771029306</v>
      </c>
      <c r="AY124" s="900">
        <v>0.82</v>
      </c>
      <c r="AZ124" s="839">
        <v>71.03</v>
      </c>
      <c r="BA124" s="839">
        <v>-12.67</v>
      </c>
      <c r="BB124" s="839">
        <v>0.75</v>
      </c>
      <c r="BC124" s="839">
        <v>-0.67</v>
      </c>
      <c r="BE124" s="597">
        <v>2013</v>
      </c>
      <c r="BF124" s="865">
        <f t="shared" si="31"/>
        <v>0</v>
      </c>
      <c r="BG124" s="849">
        <v>3.8</v>
      </c>
    </row>
    <row r="125" spans="1:59" ht="11.25" customHeight="1" x14ac:dyDescent="0.2">
      <c r="A125" s="838" t="s">
        <v>3826</v>
      </c>
      <c r="B125" s="842" t="s">
        <v>3827</v>
      </c>
      <c r="C125" s="898" t="s">
        <v>108</v>
      </c>
      <c r="D125" s="898" t="s">
        <v>4266</v>
      </c>
      <c r="E125" s="705">
        <v>7</v>
      </c>
      <c r="F125" s="1139">
        <v>617</v>
      </c>
      <c r="G125" s="1139" t="s">
        <v>106</v>
      </c>
      <c r="H125" s="1139" t="s">
        <v>106</v>
      </c>
      <c r="I125" s="841">
        <v>32.35</v>
      </c>
      <c r="J125" s="624">
        <f t="shared" si="18"/>
        <v>2.7202472952086554</v>
      </c>
      <c r="K125" s="844">
        <v>0.22</v>
      </c>
      <c r="L125" s="854">
        <v>4</v>
      </c>
      <c r="M125" s="615">
        <f t="shared" si="19"/>
        <v>0.88</v>
      </c>
      <c r="N125" s="837" t="s">
        <v>236</v>
      </c>
      <c r="O125" s="706">
        <v>0.21</v>
      </c>
      <c r="P125" s="904">
        <v>43776</v>
      </c>
      <c r="Q125" s="904">
        <v>43791</v>
      </c>
      <c r="R125" s="615">
        <f t="shared" si="20"/>
        <v>4.7619047619047663</v>
      </c>
      <c r="S125" s="673">
        <f>IF(INDEX(Historical!$D$7:$D$1257,MATCH(B125,Historical!$B$7:$B$1281,0))=0,"n/a",(INDEX(Historical!$C$7:$C$1259,MATCH(B125,Historical!$B$7:$B$1281,0))/INDEX(Historical!$D$7:$D$1257,MATCH(B125,Historical!$B$7:$B$1281,0))-1)*100)</f>
        <v>4.7619047619047672</v>
      </c>
      <c r="T125" s="673">
        <f>IF(INDEX(Historical!$F$7:$F$1250,MATCH(B125,Historical!$B$7:$B$1281,0))=0,"n/a",((INDEX(Historical!$C$7:$C$1259,MATCH(B125,Historical!$B$7:$B$1281,0))/INDEX(Historical!$F$7:$F$1250,MATCH(B125,Historical!$B$7:$B$1281,0)))^(1/3)-1)*100)</f>
        <v>16.960709528514649</v>
      </c>
      <c r="U125" s="673">
        <f>IF(INDEX(Historical!$H$7:$H$1250,MATCH(B125,Historical!$B$7:$B$1281,0))=0,"n/a",((INDEX(Historical!$C$7:$C$1259,MATCH(B125,Historical!$B$7:$B$1281,0))/INDEX(Historical!$H$7:$H$1250,MATCH(B125,Historical!$B$7:$B$1281,0)))^(1/5)-1)*100)</f>
        <v>24.014447702949361</v>
      </c>
      <c r="V125" s="673" t="str">
        <f>IF(INDEX(Historical!$O$7:$O$1250,MATCH(B125,Historical!$B$7:$B$1281,0))=0,"n/a",((INDEX(Historical!$C$7:$C$1259,MATCH(B125,Historical!$B$7:$B$1281,0))/INDEX(Historical!$O$7:$O$1250,MATCH(B125,Historical!$B$7:$B$1281,0)))^(1/10)-1)*100)</f>
        <v>n/a</v>
      </c>
      <c r="W125" s="674" t="str">
        <f t="shared" si="21"/>
        <v>n/a</v>
      </c>
      <c r="X125" s="675">
        <f t="shared" si="22"/>
        <v>1.455421072906022</v>
      </c>
      <c r="Y125" s="646" t="s">
        <v>4583</v>
      </c>
      <c r="Z125" s="624">
        <f t="shared" si="23"/>
        <v>30.555555555555557</v>
      </c>
      <c r="AA125" s="853">
        <f t="shared" si="24"/>
        <v>11.232638888888889</v>
      </c>
      <c r="AB125" s="854">
        <v>12</v>
      </c>
      <c r="AC125" s="833">
        <v>2.88</v>
      </c>
      <c r="AD125" s="833" t="s">
        <v>136</v>
      </c>
      <c r="AE125" s="833">
        <v>2.76</v>
      </c>
      <c r="AF125" s="833">
        <v>0.91</v>
      </c>
      <c r="AG125" s="833">
        <v>5.7</v>
      </c>
      <c r="AH125" s="833">
        <v>-7.8</v>
      </c>
      <c r="AI125" s="833">
        <v>-5.17</v>
      </c>
      <c r="AJ125" s="833">
        <v>16.5</v>
      </c>
      <c r="AK125" s="833" t="s">
        <v>136</v>
      </c>
      <c r="AL125" s="845">
        <v>287.66000000000003</v>
      </c>
      <c r="AM125" s="839">
        <v>0.1</v>
      </c>
      <c r="AN125" s="833">
        <v>0.02</v>
      </c>
      <c r="AO125" s="711">
        <f t="shared" si="25"/>
        <v>15.502056109269127</v>
      </c>
      <c r="AP125" s="712">
        <f t="shared" si="26"/>
        <v>26.734694998158016</v>
      </c>
      <c r="AQ125" s="855">
        <f t="shared" si="27"/>
        <v>-32.598379878064286</v>
      </c>
      <c r="AR125" s="624">
        <f>INDEX(Historical!$C$7:$C$1259,MATCH(B125,Historical!$B$7:$B$1281,0))*IF(AH125="n/a",1.03,IF(AH125&lt;0,1.01,IF(AH125&gt;10,1.1,(1+AH125/100))))</f>
        <v>0.88880000000000003</v>
      </c>
      <c r="AS125" s="853">
        <f t="shared" si="28"/>
        <v>0.89768800000000004</v>
      </c>
      <c r="AT125" s="853">
        <f t="shared" si="33"/>
        <v>0.92461864000000005</v>
      </c>
      <c r="AU125" s="853">
        <f t="shared" si="33"/>
        <v>0.95235719920000006</v>
      </c>
      <c r="AV125" s="853">
        <f t="shared" si="33"/>
        <v>0.98092791517600009</v>
      </c>
      <c r="AW125" s="624">
        <f t="shared" si="29"/>
        <v>4.6443917543760005</v>
      </c>
      <c r="AX125" s="719">
        <f t="shared" si="30"/>
        <v>14.356697849693973</v>
      </c>
      <c r="AY125" s="900">
        <v>0.8</v>
      </c>
      <c r="AZ125" s="839">
        <v>74.209999999999994</v>
      </c>
      <c r="BA125" s="839">
        <v>-10.979999999999999</v>
      </c>
      <c r="BB125" s="839">
        <v>7.1</v>
      </c>
      <c r="BC125" s="839">
        <v>21.25</v>
      </c>
      <c r="BE125" s="597">
        <v>2014</v>
      </c>
      <c r="BF125" s="865">
        <f t="shared" si="31"/>
        <v>0</v>
      </c>
      <c r="BG125" s="849">
        <v>0.70000000000000007</v>
      </c>
    </row>
    <row r="126" spans="1:59" ht="11.25" customHeight="1" x14ac:dyDescent="0.2">
      <c r="A126" s="831" t="s">
        <v>4128</v>
      </c>
      <c r="B126" s="842" t="s">
        <v>4123</v>
      </c>
      <c r="C126" s="898" t="s">
        <v>4127</v>
      </c>
      <c r="D126" s="898" t="s">
        <v>4260</v>
      </c>
      <c r="E126" s="705">
        <v>8</v>
      </c>
      <c r="F126" s="1139">
        <v>606</v>
      </c>
      <c r="G126" s="1139" t="s">
        <v>106</v>
      </c>
      <c r="H126" s="1139" t="s">
        <v>106</v>
      </c>
      <c r="I126" s="846">
        <v>15.62</v>
      </c>
      <c r="J126" s="624">
        <f t="shared" si="18"/>
        <v>2.5608194622279132</v>
      </c>
      <c r="K126" s="851">
        <v>0.1</v>
      </c>
      <c r="L126" s="597">
        <v>4</v>
      </c>
      <c r="M126" s="615">
        <f t="shared" si="19"/>
        <v>0.4</v>
      </c>
      <c r="N126" s="597" t="s">
        <v>127</v>
      </c>
      <c r="O126" s="707">
        <v>9.5000000000000001E-2</v>
      </c>
      <c r="P126" s="606">
        <v>44280</v>
      </c>
      <c r="Q126" s="606">
        <v>44294</v>
      </c>
      <c r="R126" s="615">
        <f t="shared" si="20"/>
        <v>5.2631578947368469</v>
      </c>
      <c r="S126" s="673">
        <f>IF(INDEX(Historical!$D$7:$D$1257,MATCH(B126,Historical!$B$7:$B$1281,0))=0,"n/a",(INDEX(Historical!$C$7:$C$1259,MATCH(B126,Historical!$B$7:$B$1281,0))/INDEX(Historical!$D$7:$D$1257,MATCH(B126,Historical!$B$7:$B$1281,0))-1)*100)</f>
        <v>2.7777777777777901</v>
      </c>
      <c r="T126" s="673">
        <f>IF(INDEX(Historical!$F$7:$F$1250,MATCH(B126,Historical!$B$7:$B$1281,0))=0,"n/a",((INDEX(Historical!$C$7:$C$1259,MATCH(B126,Historical!$B$7:$B$1281,0))/INDEX(Historical!$F$7:$F$1250,MATCH(B126,Historical!$B$7:$B$1281,0)))^(1/3)-1)*100)</f>
        <v>7.2408274971694553</v>
      </c>
      <c r="U126" s="673">
        <f>IF(INDEX(Historical!$H$7:$H$1250,MATCH(B126,Historical!$B$7:$B$1281,0))=0,"n/a",((INDEX(Historical!$C$7:$C$1259,MATCH(B126,Historical!$B$7:$B$1281,0))/INDEX(Historical!$H$7:$H$1250,MATCH(B126,Historical!$B$7:$B$1281,0)))^(1/5)-1)*100)</f>
        <v>13.09264089979596</v>
      </c>
      <c r="V126" s="673" t="str">
        <f>IF(INDEX(Historical!$O$7:$O$1250,MATCH(B126,Historical!$B$7:$B$1281,0))=0,"n/a",((INDEX(Historical!$C$7:$C$1259,MATCH(B126,Historical!$B$7:$B$1281,0))/INDEX(Historical!$O$7:$O$1250,MATCH(B126,Historical!$B$7:$B$1281,0)))^(1/10)-1)*100)</f>
        <v>n/a</v>
      </c>
      <c r="W126" s="674" t="str">
        <f t="shared" si="21"/>
        <v>n/a</v>
      </c>
      <c r="X126" s="675">
        <f t="shared" si="22"/>
        <v>0.76120005231371868</v>
      </c>
      <c r="Y126" s="842"/>
      <c r="Z126" s="624">
        <f t="shared" si="23"/>
        <v>190.47619047619048</v>
      </c>
      <c r="AA126" s="853">
        <f t="shared" si="24"/>
        <v>74.38095238095238</v>
      </c>
      <c r="AB126" s="1139">
        <v>12</v>
      </c>
      <c r="AC126" s="846">
        <v>0.21</v>
      </c>
      <c r="AD126" s="846">
        <v>5.14</v>
      </c>
      <c r="AE126" s="846">
        <v>1.95</v>
      </c>
      <c r="AF126" s="846">
        <v>3.48</v>
      </c>
      <c r="AG126" s="846">
        <v>5</v>
      </c>
      <c r="AH126" s="846">
        <v>-15.2</v>
      </c>
      <c r="AI126" s="846">
        <v>46.23</v>
      </c>
      <c r="AJ126" s="846">
        <v>17.2</v>
      </c>
      <c r="AK126" s="846">
        <v>15</v>
      </c>
      <c r="AL126" s="846">
        <v>485.19</v>
      </c>
      <c r="AM126" s="846">
        <v>17.39</v>
      </c>
      <c r="AN126" s="846">
        <v>0</v>
      </c>
      <c r="AO126" s="711">
        <f t="shared" si="25"/>
        <v>-58.727492018928508</v>
      </c>
      <c r="AP126" s="712">
        <f t="shared" si="26"/>
        <v>15.653460362023873</v>
      </c>
      <c r="AQ126" s="855">
        <f t="shared" si="27"/>
        <v>239.17921469709736</v>
      </c>
      <c r="AR126" s="624">
        <f>INDEX(Historical!$C$7:$C$1259,MATCH(B126,Historical!$B$7:$B$1281,0))*IF(AH126="n/a",1.03,IF(AH126&lt;0,1.01,IF(AH126&gt;10,1.1,(1+AH126/100))))</f>
        <v>0.37369999999999998</v>
      </c>
      <c r="AS126" s="853">
        <f t="shared" si="28"/>
        <v>0.41106999999999999</v>
      </c>
      <c r="AT126" s="853">
        <f t="shared" si="33"/>
        <v>0.45217700000000005</v>
      </c>
      <c r="AU126" s="853">
        <f t="shared" si="33"/>
        <v>0.49739470000000008</v>
      </c>
      <c r="AV126" s="853">
        <f t="shared" si="33"/>
        <v>0.54713417000000009</v>
      </c>
      <c r="AW126" s="624">
        <f t="shared" si="29"/>
        <v>2.2814758700000004</v>
      </c>
      <c r="AX126" s="719">
        <f t="shared" si="30"/>
        <v>14.606119526248404</v>
      </c>
      <c r="AY126" s="701">
        <v>0.71</v>
      </c>
      <c r="AZ126" s="849">
        <v>64.42</v>
      </c>
      <c r="BA126" s="849">
        <v>-7.02</v>
      </c>
      <c r="BB126" s="849">
        <v>7.6700000000000008</v>
      </c>
      <c r="BC126" s="849">
        <v>14.180000000000001</v>
      </c>
      <c r="BE126" s="597">
        <v>2014</v>
      </c>
      <c r="BF126" s="865">
        <f t="shared" si="31"/>
        <v>0</v>
      </c>
      <c r="BG126" s="849">
        <v>3.5000000000000004</v>
      </c>
    </row>
    <row r="127" spans="1:59" ht="11.25" customHeight="1" x14ac:dyDescent="0.2">
      <c r="A127" s="848" t="s">
        <v>4636</v>
      </c>
      <c r="B127" s="842" t="s">
        <v>4629</v>
      </c>
      <c r="C127" s="898" t="s">
        <v>178</v>
      </c>
      <c r="D127" s="898" t="s">
        <v>4271</v>
      </c>
      <c r="E127" s="705">
        <v>5</v>
      </c>
      <c r="F127" s="1139">
        <v>732</v>
      </c>
      <c r="G127" s="1139" t="s">
        <v>106</v>
      </c>
      <c r="H127" s="1139" t="s">
        <v>106</v>
      </c>
      <c r="I127" s="841">
        <v>20.97</v>
      </c>
      <c r="J127" s="624">
        <f t="shared" si="18"/>
        <v>8.5283738674296607</v>
      </c>
      <c r="K127" s="844">
        <v>0.4471</v>
      </c>
      <c r="L127" s="854">
        <v>4</v>
      </c>
      <c r="M127" s="615">
        <f t="shared" si="19"/>
        <v>1.7884</v>
      </c>
      <c r="N127" s="837" t="s">
        <v>107</v>
      </c>
      <c r="O127" s="706">
        <v>0.44169999999999998</v>
      </c>
      <c r="P127" s="606">
        <v>44230</v>
      </c>
      <c r="Q127" s="606">
        <v>44239</v>
      </c>
      <c r="R127" s="615">
        <f t="shared" si="20"/>
        <v>1.2225492415666779</v>
      </c>
      <c r="S127" s="673">
        <f>IF(INDEX(Historical!$D$7:$D$1257,MATCH(B127,Historical!$B$7:$B$1281,0))=0,"n/a",(INDEX(Historical!$C$7:$C$1259,MATCH(B127,Historical!$B$7:$B$1281,0))/INDEX(Historical!$D$7:$D$1257,MATCH(B127,Historical!$B$7:$B$1281,0))-1)*100)</f>
        <v>11.091188524590168</v>
      </c>
      <c r="T127" s="673">
        <f>IF(INDEX(Historical!$F$7:$F$1250,MATCH(B127,Historical!$B$7:$B$1281,0))=0,"n/a",((INDEX(Historical!$C$7:$C$1259,MATCH(B127,Historical!$B$7:$B$1281,0))/INDEX(Historical!$F$7:$F$1250,MATCH(B127,Historical!$B$7:$B$1281,0)))^(1/3)-1)*100)</f>
        <v>43.998431097134237</v>
      </c>
      <c r="U127" s="673" t="str">
        <f>IF(INDEX(Historical!$H$7:$H$1250,MATCH(B127,Historical!$B$7:$B$1281,0))=0,"n/a",((INDEX(Historical!$C$7:$C$1259,MATCH(B127,Historical!$B$7:$B$1281,0))/INDEX(Historical!$H$7:$H$1250,MATCH(B127,Historical!$B$7:$B$1281,0)))^(1/5)-1)*100)</f>
        <v>n/a</v>
      </c>
      <c r="V127" s="673" t="str">
        <f>IF(INDEX(Historical!$O$7:$O$1250,MATCH(B127,Historical!$B$7:$B$1281,0))=0,"n/a",((INDEX(Historical!$C$7:$C$1259,MATCH(B127,Historical!$B$7:$B$1281,0))/INDEX(Historical!$O$7:$O$1250,MATCH(B127,Historical!$B$7:$B$1281,0)))^(1/10)-1)*100)</f>
        <v>n/a</v>
      </c>
      <c r="W127" s="674" t="str">
        <f t="shared" si="21"/>
        <v>n/a</v>
      </c>
      <c r="X127" s="675" t="str">
        <f t="shared" si="22"/>
        <v>n/a</v>
      </c>
      <c r="Y127" s="646"/>
      <c r="Z127" s="624">
        <f t="shared" si="23"/>
        <v>135.48484848484847</v>
      </c>
      <c r="AA127" s="853">
        <f t="shared" si="24"/>
        <v>15.886363636363635</v>
      </c>
      <c r="AB127" s="854">
        <v>12</v>
      </c>
      <c r="AC127" s="833">
        <v>1.32</v>
      </c>
      <c r="AD127" s="833">
        <v>2.5099999999999998</v>
      </c>
      <c r="AE127" s="833">
        <v>5.55</v>
      </c>
      <c r="AF127" s="833">
        <v>3.08</v>
      </c>
      <c r="AG127" s="833">
        <v>35.199999999999996</v>
      </c>
      <c r="AH127" s="833">
        <v>-3.5999999999999996</v>
      </c>
      <c r="AI127" s="833">
        <v>2.39</v>
      </c>
      <c r="AJ127" s="833">
        <v>15.1</v>
      </c>
      <c r="AK127" s="833">
        <v>6.49</v>
      </c>
      <c r="AL127" s="845">
        <v>6060</v>
      </c>
      <c r="AM127" s="839">
        <v>36.980000000000004</v>
      </c>
      <c r="AN127" s="833">
        <v>15.08</v>
      </c>
      <c r="AO127" s="711" t="str">
        <f t="shared" si="25"/>
        <v>n/a</v>
      </c>
      <c r="AP127" s="712" t="str">
        <f t="shared" si="26"/>
        <v>n/a</v>
      </c>
      <c r="AQ127" s="855">
        <f t="shared" si="27"/>
        <v>47.467510546108649</v>
      </c>
      <c r="AR127" s="624">
        <f>INDEX(Historical!$C$7:$C$1259,MATCH(B127,Historical!$B$7:$B$1281,0))*IF(AH127="n/a",1.03,IF(AH127&lt;0,1.01,IF(AH127&gt;10,1.1,(1+AH127/100))))</f>
        <v>1.7521479999999998</v>
      </c>
      <c r="AS127" s="853">
        <f t="shared" si="28"/>
        <v>1.7940243371999998</v>
      </c>
      <c r="AT127" s="853">
        <f t="shared" ref="AT127:AV146" si="34">IF($AK127="n/a",1.03*AS127,IF($AK127&lt;0,1.01*AS127,IF($AK127&gt;10,1.1*AS127,(1+$AK127/100)*AS127)))</f>
        <v>1.9104565166842797</v>
      </c>
      <c r="AU127" s="853">
        <f t="shared" si="34"/>
        <v>2.0344451446170893</v>
      </c>
      <c r="AV127" s="853">
        <f t="shared" si="34"/>
        <v>2.1664806345027383</v>
      </c>
      <c r="AW127" s="624">
        <f t="shared" si="29"/>
        <v>9.6575546330041071</v>
      </c>
      <c r="AX127" s="719">
        <f t="shared" si="30"/>
        <v>46.054147033877477</v>
      </c>
      <c r="AY127" s="900">
        <v>2.2599999999999998</v>
      </c>
      <c r="AZ127" s="839">
        <v>267.89</v>
      </c>
      <c r="BA127" s="839">
        <v>-8.83</v>
      </c>
      <c r="BB127" s="839">
        <v>-0.89</v>
      </c>
      <c r="BC127" s="839">
        <v>12.73</v>
      </c>
      <c r="BE127" s="597">
        <v>2017</v>
      </c>
      <c r="BF127" s="865">
        <f t="shared" si="31"/>
        <v>0</v>
      </c>
      <c r="BG127" s="849">
        <v>1.4000000000000001</v>
      </c>
    </row>
    <row r="128" spans="1:59" ht="11.25" customHeight="1" x14ac:dyDescent="0.2">
      <c r="A128" s="831" t="s">
        <v>4130</v>
      </c>
      <c r="B128" s="842" t="s">
        <v>3828</v>
      </c>
      <c r="C128" s="898" t="s">
        <v>108</v>
      </c>
      <c r="D128" s="898" t="s">
        <v>4266</v>
      </c>
      <c r="E128" s="705">
        <v>7</v>
      </c>
      <c r="F128" s="1139">
        <v>636</v>
      </c>
      <c r="G128" s="1139" t="s">
        <v>106</v>
      </c>
      <c r="H128" s="1139" t="s">
        <v>106</v>
      </c>
      <c r="I128" s="846">
        <v>30.9</v>
      </c>
      <c r="J128" s="624">
        <f t="shared" si="18"/>
        <v>2.1359223300970878</v>
      </c>
      <c r="K128" s="851">
        <v>0.16500000000000001</v>
      </c>
      <c r="L128" s="597">
        <v>4</v>
      </c>
      <c r="M128" s="615">
        <f t="shared" si="19"/>
        <v>0.66</v>
      </c>
      <c r="N128" s="597" t="s">
        <v>4131</v>
      </c>
      <c r="O128" s="707">
        <v>0.16</v>
      </c>
      <c r="P128" s="606">
        <v>44043</v>
      </c>
      <c r="Q128" s="606">
        <v>44060</v>
      </c>
      <c r="R128" s="615">
        <f t="shared" si="20"/>
        <v>3.1250000000000027</v>
      </c>
      <c r="S128" s="673">
        <f>IF(INDEX(Historical!$D$7:$D$1257,MATCH(B128,Historical!$B$7:$B$1281,0))=0,"n/a",(INDEX(Historical!$C$7:$C$1259,MATCH(B128,Historical!$B$7:$B$1281,0))/INDEX(Historical!$D$7:$D$1257,MATCH(B128,Historical!$B$7:$B$1281,0))-1)*100)</f>
        <v>8.3333333333333481</v>
      </c>
      <c r="T128" s="673">
        <f>IF(INDEX(Historical!$F$7:$F$1250,MATCH(B128,Historical!$B$7:$B$1281,0))=0,"n/a",((INDEX(Historical!$C$7:$C$1259,MATCH(B128,Historical!$B$7:$B$1281,0))/INDEX(Historical!$F$7:$F$1250,MATCH(B128,Historical!$B$7:$B$1281,0)))^(1/3)-1)*100)</f>
        <v>15.670165086447474</v>
      </c>
      <c r="U128" s="673">
        <f>IF(INDEX(Historical!$H$7:$H$1250,MATCH(B128,Historical!$B$7:$B$1281,0))=0,"n/a",((INDEX(Historical!$C$7:$C$1259,MATCH(B128,Historical!$B$7:$B$1281,0))/INDEX(Historical!$H$7:$H$1250,MATCH(B128,Historical!$B$7:$B$1281,0)))^(1/5)-1)*100)</f>
        <v>16.723531932969316</v>
      </c>
      <c r="V128" s="673">
        <f>IF(INDEX(Historical!$O$7:$O$1250,MATCH(B128,Historical!$B$7:$B$1281,0))=0,"n/a",((INDEX(Historical!$C$7:$C$1259,MATCH(B128,Historical!$B$7:$B$1281,0))/INDEX(Historical!$O$7:$O$1250,MATCH(B128,Historical!$B$7:$B$1281,0)))^(1/10)-1)*100)</f>
        <v>10.476577475618431</v>
      </c>
      <c r="W128" s="674">
        <f t="shared" si="21"/>
        <v>1.5962781711765204</v>
      </c>
      <c r="X128" s="675">
        <f t="shared" si="22"/>
        <v>3.1553833835791161</v>
      </c>
      <c r="Y128" s="842"/>
      <c r="Z128" s="624">
        <f t="shared" si="23"/>
        <v>24.264705882352942</v>
      </c>
      <c r="AA128" s="853">
        <f t="shared" si="24"/>
        <v>11.360294117647058</v>
      </c>
      <c r="AB128" s="1139">
        <v>12</v>
      </c>
      <c r="AC128" s="846">
        <v>2.72</v>
      </c>
      <c r="AD128" s="846" t="s">
        <v>136</v>
      </c>
      <c r="AE128" s="846">
        <v>2.64</v>
      </c>
      <c r="AF128" s="846">
        <v>0.95</v>
      </c>
      <c r="AG128" s="846">
        <v>9.1999999999999993</v>
      </c>
      <c r="AH128" s="846">
        <v>-14.499999999999998</v>
      </c>
      <c r="AI128" s="846" t="s">
        <v>136</v>
      </c>
      <c r="AJ128" s="846">
        <v>5.3</v>
      </c>
      <c r="AK128" s="846" t="s">
        <v>136</v>
      </c>
      <c r="AL128" s="846">
        <v>53.85</v>
      </c>
      <c r="AM128" s="846">
        <v>8.6999999999999993</v>
      </c>
      <c r="AN128" s="846">
        <v>0</v>
      </c>
      <c r="AO128" s="711">
        <f t="shared" si="25"/>
        <v>7.4991601454193457</v>
      </c>
      <c r="AP128" s="712">
        <f t="shared" si="26"/>
        <v>18.859454263066404</v>
      </c>
      <c r="AQ128" s="855">
        <f t="shared" si="27"/>
        <v>-30.742735922858021</v>
      </c>
      <c r="AR128" s="624">
        <f>INDEX(Historical!$C$7:$C$1259,MATCH(B128,Historical!$B$7:$B$1281,0))*IF(AH128="n/a",1.03,IF(AH128&lt;0,1.01,IF(AH128&gt;10,1.1,(1+AH128/100))))</f>
        <v>0.65650000000000008</v>
      </c>
      <c r="AS128" s="853">
        <f t="shared" si="28"/>
        <v>0.6761950000000001</v>
      </c>
      <c r="AT128" s="853">
        <f t="shared" si="34"/>
        <v>0.69648085000000015</v>
      </c>
      <c r="AU128" s="853">
        <f t="shared" si="34"/>
        <v>0.71737527550000013</v>
      </c>
      <c r="AV128" s="853">
        <f t="shared" si="34"/>
        <v>0.7388965337650002</v>
      </c>
      <c r="AW128" s="624">
        <f t="shared" si="29"/>
        <v>3.485447659265001</v>
      </c>
      <c r="AX128" s="719">
        <f t="shared" si="30"/>
        <v>11.279765887589001</v>
      </c>
      <c r="AY128" s="701">
        <v>0.6</v>
      </c>
      <c r="AZ128" s="849">
        <v>54.500000000000007</v>
      </c>
      <c r="BA128" s="849">
        <v>-11.540000000000001</v>
      </c>
      <c r="BB128" s="849">
        <v>16.11</v>
      </c>
      <c r="BC128" s="849">
        <v>9.379999999999999</v>
      </c>
      <c r="BE128" s="597">
        <v>2014</v>
      </c>
      <c r="BF128" s="865">
        <f t="shared" si="31"/>
        <v>0</v>
      </c>
      <c r="BG128" s="849">
        <v>0.89999999999999991</v>
      </c>
    </row>
    <row r="129" spans="1:59" s="744" customFormat="1" ht="11.25" customHeight="1" x14ac:dyDescent="0.2">
      <c r="A129" s="726" t="s">
        <v>1305</v>
      </c>
      <c r="B129" s="751" t="s">
        <v>1306</v>
      </c>
      <c r="C129" s="898" t="s">
        <v>112</v>
      </c>
      <c r="D129" s="898" t="s">
        <v>4279</v>
      </c>
      <c r="E129" s="727">
        <v>9</v>
      </c>
      <c r="F129" s="1139">
        <v>503</v>
      </c>
      <c r="G129" s="1138" t="s">
        <v>106</v>
      </c>
      <c r="H129" s="1138" t="s">
        <v>106</v>
      </c>
      <c r="I129" s="728">
        <v>175.91</v>
      </c>
      <c r="J129" s="729">
        <f t="shared" si="18"/>
        <v>2.5922346654539252</v>
      </c>
      <c r="K129" s="730">
        <v>1.1399999999999999</v>
      </c>
      <c r="L129" s="731">
        <v>4</v>
      </c>
      <c r="M129" s="732">
        <f t="shared" si="19"/>
        <v>4.5599999999999996</v>
      </c>
      <c r="N129" s="733" t="s">
        <v>248</v>
      </c>
      <c r="O129" s="734">
        <v>1.03</v>
      </c>
      <c r="P129" s="1130">
        <v>44160</v>
      </c>
      <c r="Q129" s="1130">
        <v>44176</v>
      </c>
      <c r="R129" s="732">
        <f t="shared" si="20"/>
        <v>10.679611650485425</v>
      </c>
      <c r="S129" s="673">
        <f>IF(INDEX(Historical!$D$7:$D$1257,MATCH(B129,Historical!$B$7:$B$1281,0))=0,"n/a",(INDEX(Historical!$C$7:$C$1259,MATCH(B129,Historical!$B$7:$B$1281,0))/INDEX(Historical!$D$7:$D$1257,MATCH(B129,Historical!$B$7:$B$1281,0))-1)*100)</f>
        <v>17.174515235457079</v>
      </c>
      <c r="T129" s="673">
        <f>IF(INDEX(Historical!$F$7:$F$1250,MATCH(B129,Historical!$B$7:$B$1281,0))=0,"n/a",((INDEX(Historical!$C$7:$C$1259,MATCH(B129,Historical!$B$7:$B$1281,0))/INDEX(Historical!$F$7:$F$1250,MATCH(B129,Historical!$B$7:$B$1281,0)))^(1/3)-1)*100)</f>
        <v>18.844733797131873</v>
      </c>
      <c r="U129" s="673">
        <f>IF(INDEX(Historical!$H$7:$H$1250,MATCH(B129,Historical!$B$7:$B$1281,0))=0,"n/a",((INDEX(Historical!$C$7:$C$1259,MATCH(B129,Historical!$B$7:$B$1281,0))/INDEX(Historical!$H$7:$H$1250,MATCH(B129,Historical!$B$7:$B$1281,0)))^(1/5)-1)*100)</f>
        <v>19.999182995411079</v>
      </c>
      <c r="V129" s="673" t="str">
        <f>IF(INDEX(Historical!$O$7:$O$1250,MATCH(B129,Historical!$B$7:$B$1281,0))=0,"n/a",((INDEX(Historical!$C$7:$C$1259,MATCH(B129,Historical!$B$7:$B$1281,0))/INDEX(Historical!$O$7:$O$1250,MATCH(B129,Historical!$B$7:$B$1281,0)))^(1/10)-1)*100)</f>
        <v>n/a</v>
      </c>
      <c r="W129" s="674" t="str">
        <f t="shared" si="21"/>
        <v>n/a</v>
      </c>
      <c r="X129" s="675">
        <f t="shared" si="22"/>
        <v>1.2986482464552649</v>
      </c>
      <c r="Y129" s="748"/>
      <c r="Z129" s="729">
        <f t="shared" si="23"/>
        <v>26.635514018691588</v>
      </c>
      <c r="AA129" s="736">
        <f t="shared" si="24"/>
        <v>10.275116822429906</v>
      </c>
      <c r="AB129" s="731">
        <v>12</v>
      </c>
      <c r="AC129" s="737">
        <v>17.12</v>
      </c>
      <c r="AD129" s="737">
        <v>28.47</v>
      </c>
      <c r="AE129" s="737">
        <v>0.77</v>
      </c>
      <c r="AF129" s="737">
        <v>3.91</v>
      </c>
      <c r="AG129" s="737">
        <v>39.200000000000003</v>
      </c>
      <c r="AH129" s="737">
        <v>29.299999999999997</v>
      </c>
      <c r="AI129" s="737">
        <v>21.23</v>
      </c>
      <c r="AJ129" s="737">
        <v>15.4</v>
      </c>
      <c r="AK129" s="737">
        <v>0.38</v>
      </c>
      <c r="AL129" s="738">
        <v>7240</v>
      </c>
      <c r="AM129" s="739">
        <v>0.1</v>
      </c>
      <c r="AN129" s="737">
        <v>0</v>
      </c>
      <c r="AO129" s="740">
        <f t="shared" si="25"/>
        <v>12.316300838435099</v>
      </c>
      <c r="AP129" s="741">
        <f t="shared" si="26"/>
        <v>22.591417660865005</v>
      </c>
      <c r="AQ129" s="742">
        <f t="shared" si="27"/>
        <v>33.625857071486379</v>
      </c>
      <c r="AR129" s="624">
        <f>INDEX(Historical!$C$7:$C$1259,MATCH(B129,Historical!$B$7:$B$1281,0))*IF(AH129="n/a",1.03,IF(AH129&lt;0,1.01,IF(AH129&gt;10,1.1,(1+AH129/100))))</f>
        <v>4.6530000000000005</v>
      </c>
      <c r="AS129" s="736">
        <f t="shared" si="28"/>
        <v>5.1183000000000005</v>
      </c>
      <c r="AT129" s="736">
        <f t="shared" si="34"/>
        <v>5.1377495400000006</v>
      </c>
      <c r="AU129" s="736">
        <f t="shared" si="34"/>
        <v>5.157272988252001</v>
      </c>
      <c r="AV129" s="736">
        <f t="shared" si="34"/>
        <v>5.1768706256073589</v>
      </c>
      <c r="AW129" s="729">
        <f t="shared" si="29"/>
        <v>25.243193153859359</v>
      </c>
      <c r="AX129" s="743">
        <f t="shared" si="30"/>
        <v>14.350061482496368</v>
      </c>
      <c r="AY129" s="901">
        <v>0.98</v>
      </c>
      <c r="AZ129" s="739">
        <v>28.93</v>
      </c>
      <c r="BA129" s="739">
        <v>-22.61</v>
      </c>
      <c r="BB129" s="739">
        <v>3.5900000000000003</v>
      </c>
      <c r="BC129" s="739">
        <v>5.8999999999999995</v>
      </c>
      <c r="BD129" s="875"/>
      <c r="BE129" s="597">
        <v>2013</v>
      </c>
      <c r="BF129" s="865">
        <f t="shared" si="31"/>
        <v>0</v>
      </c>
      <c r="BG129" s="793">
        <v>8.6</v>
      </c>
    </row>
    <row r="130" spans="1:59" ht="11.25" customHeight="1" x14ac:dyDescent="0.2">
      <c r="A130" s="847" t="s">
        <v>1271</v>
      </c>
      <c r="B130" s="842" t="s">
        <v>1272</v>
      </c>
      <c r="C130" s="898" t="s">
        <v>108</v>
      </c>
      <c r="D130" s="898" t="s">
        <v>4273</v>
      </c>
      <c r="E130" s="705">
        <v>9</v>
      </c>
      <c r="F130" s="1139">
        <v>537</v>
      </c>
      <c r="G130" s="1139" t="s">
        <v>106</v>
      </c>
      <c r="H130" s="1139" t="s">
        <v>106</v>
      </c>
      <c r="I130" s="841">
        <v>90</v>
      </c>
      <c r="J130" s="624">
        <f t="shared" si="18"/>
        <v>2.7866666666666666</v>
      </c>
      <c r="K130" s="844">
        <v>0.627</v>
      </c>
      <c r="L130" s="854">
        <v>4</v>
      </c>
      <c r="M130" s="615">
        <f t="shared" si="19"/>
        <v>2.508</v>
      </c>
      <c r="N130" s="837" t="s">
        <v>127</v>
      </c>
      <c r="O130" s="706">
        <v>0.56999999999999995</v>
      </c>
      <c r="P130" s="606">
        <v>44279</v>
      </c>
      <c r="Q130" s="606">
        <v>44296</v>
      </c>
      <c r="R130" s="615">
        <f t="shared" si="20"/>
        <v>10.000000000000011</v>
      </c>
      <c r="S130" s="673">
        <f>IF(INDEX(Historical!$D$7:$D$1257,MATCH(B130,Historical!$B$7:$B$1281,0))=0,"n/a",(INDEX(Historical!$C$7:$C$1259,MATCH(B130,Historical!$B$7:$B$1281,0))/INDEX(Historical!$D$7:$D$1257,MATCH(B130,Historical!$B$7:$B$1281,0))-1)*100)</f>
        <v>9.6847179184496479</v>
      </c>
      <c r="T130" s="673">
        <f>IF(INDEX(Historical!$F$7:$F$1250,MATCH(B130,Historical!$B$7:$B$1281,0))=0,"n/a",((INDEX(Historical!$C$7:$C$1259,MATCH(B130,Historical!$B$7:$B$1281,0))/INDEX(Historical!$F$7:$F$1250,MATCH(B130,Historical!$B$7:$B$1281,0)))^(1/3)-1)*100)</f>
        <v>9.8718785584940285</v>
      </c>
      <c r="U130" s="673">
        <f>IF(INDEX(Historical!$H$7:$H$1250,MATCH(B130,Historical!$B$7:$B$1281,0))=0,"n/a",((INDEX(Historical!$C$7:$C$1259,MATCH(B130,Historical!$B$7:$B$1281,0))/INDEX(Historical!$H$7:$H$1250,MATCH(B130,Historical!$B$7:$B$1281,0)))^(1/5)-1)*100)</f>
        <v>8.6639058882178368</v>
      </c>
      <c r="V130" s="673">
        <f>IF(INDEX(Historical!$O$7:$O$1250,MATCH(B130,Historical!$B$7:$B$1281,0))=0,"n/a",((INDEX(Historical!$C$7:$C$1259,MATCH(B130,Historical!$B$7:$B$1281,0))/INDEX(Historical!$O$7:$O$1250,MATCH(B130,Historical!$B$7:$B$1281,0)))^(1/10)-1)*100)</f>
        <v>5.6524034417506419</v>
      </c>
      <c r="W130" s="674">
        <f t="shared" si="21"/>
        <v>1.5327826432598879</v>
      </c>
      <c r="X130" s="675" t="str">
        <f t="shared" si="22"/>
        <v>n/a</v>
      </c>
      <c r="Y130" s="637"/>
      <c r="Z130" s="624" t="str">
        <f t="shared" si="23"/>
        <v>n/a</v>
      </c>
      <c r="AA130" s="853" t="str">
        <f t="shared" si="24"/>
        <v>n/a</v>
      </c>
      <c r="AB130" s="854">
        <v>12</v>
      </c>
      <c r="AC130" s="833" t="s">
        <v>136</v>
      </c>
      <c r="AD130" s="833" t="s">
        <v>136</v>
      </c>
      <c r="AE130" s="833" t="s">
        <v>136</v>
      </c>
      <c r="AF130" s="833" t="s">
        <v>136</v>
      </c>
      <c r="AG130" s="833" t="s">
        <v>136</v>
      </c>
      <c r="AH130" s="833" t="s">
        <v>136</v>
      </c>
      <c r="AI130" s="833" t="s">
        <v>136</v>
      </c>
      <c r="AJ130" s="833" t="s">
        <v>136</v>
      </c>
      <c r="AK130" s="833" t="s">
        <v>136</v>
      </c>
      <c r="AL130" s="845" t="s">
        <v>136</v>
      </c>
      <c r="AM130" s="839" t="s">
        <v>136</v>
      </c>
      <c r="AN130" s="833" t="s">
        <v>136</v>
      </c>
      <c r="AO130" s="711" t="str">
        <f t="shared" si="25"/>
        <v>n/a</v>
      </c>
      <c r="AP130" s="712">
        <f t="shared" si="26"/>
        <v>11.450572554884504</v>
      </c>
      <c r="AQ130" s="855" t="str">
        <f t="shared" si="27"/>
        <v>n/a</v>
      </c>
      <c r="AR130" s="624">
        <f>INDEX(Historical!$C$7:$C$1259,MATCH(B130,Historical!$B$7:$B$1281,0))*IF(AH130="n/a",1.03,IF(AH130&lt;0,1.01,IF(AH130&gt;10,1.1,(1+AH130/100))))</f>
        <v>2.2968999999999999</v>
      </c>
      <c r="AS130" s="853">
        <f t="shared" si="28"/>
        <v>2.3658070000000002</v>
      </c>
      <c r="AT130" s="853">
        <f t="shared" si="34"/>
        <v>2.4367812100000004</v>
      </c>
      <c r="AU130" s="853">
        <f t="shared" si="34"/>
        <v>2.5098846463000006</v>
      </c>
      <c r="AV130" s="853">
        <f t="shared" si="34"/>
        <v>2.5851811856890006</v>
      </c>
      <c r="AW130" s="624">
        <f t="shared" si="29"/>
        <v>12.194554041989003</v>
      </c>
      <c r="AX130" s="719">
        <f t="shared" si="30"/>
        <v>13.54950449109889</v>
      </c>
      <c r="AY130" s="900" t="s">
        <v>136</v>
      </c>
      <c r="AZ130" s="839" t="s">
        <v>136</v>
      </c>
      <c r="BA130" s="839" t="s">
        <v>136</v>
      </c>
      <c r="BB130" s="839" t="s">
        <v>136</v>
      </c>
      <c r="BC130" s="839" t="s">
        <v>136</v>
      </c>
      <c r="BD130" s="874" t="s">
        <v>4200</v>
      </c>
      <c r="BE130" s="597">
        <v>2013</v>
      </c>
      <c r="BF130" s="865">
        <f t="shared" si="31"/>
        <v>0</v>
      </c>
      <c r="BG130" s="849" t="s">
        <v>136</v>
      </c>
    </row>
    <row r="131" spans="1:59" ht="11.25" customHeight="1" x14ac:dyDescent="0.2">
      <c r="A131" s="848" t="s">
        <v>4371</v>
      </c>
      <c r="B131" s="842" t="s">
        <v>4370</v>
      </c>
      <c r="C131" s="898" t="s">
        <v>108</v>
      </c>
      <c r="D131" s="898" t="s">
        <v>4269</v>
      </c>
      <c r="E131" s="705">
        <v>6</v>
      </c>
      <c r="F131" s="1139">
        <v>685</v>
      </c>
      <c r="G131" s="1139" t="s">
        <v>106</v>
      </c>
      <c r="H131" s="1139" t="s">
        <v>106</v>
      </c>
      <c r="I131" s="841">
        <v>63.56</v>
      </c>
      <c r="J131" s="624">
        <f t="shared" si="18"/>
        <v>2.0767778477029579</v>
      </c>
      <c r="K131" s="844">
        <v>0.33</v>
      </c>
      <c r="L131" s="854">
        <v>4</v>
      </c>
      <c r="M131" s="615">
        <f t="shared" si="19"/>
        <v>1.32</v>
      </c>
      <c r="N131" s="837" t="s">
        <v>148</v>
      </c>
      <c r="O131" s="706">
        <v>0.31</v>
      </c>
      <c r="P131" s="606">
        <v>44075</v>
      </c>
      <c r="Q131" s="606">
        <v>44089</v>
      </c>
      <c r="R131" s="615">
        <f t="shared" si="20"/>
        <v>6.4516129032258114</v>
      </c>
      <c r="S131" s="673">
        <f>IF(INDEX(Historical!$D$7:$D$1257,MATCH(B131,Historical!$B$7:$B$1281,0))=0,"n/a",(INDEX(Historical!$C$7:$C$1259,MATCH(B131,Historical!$B$7:$B$1281,0))/INDEX(Historical!$D$7:$D$1257,MATCH(B131,Historical!$B$7:$B$1281,0))-1)*100)</f>
        <v>6.6666666666666652</v>
      </c>
      <c r="T131" s="673">
        <f>IF(INDEX(Historical!$F$7:$F$1250,MATCH(B131,Historical!$B$7:$B$1281,0))=0,"n/a",((INDEX(Historical!$C$7:$C$1259,MATCH(B131,Historical!$B$7:$B$1281,0))/INDEX(Historical!$F$7:$F$1250,MATCH(B131,Historical!$B$7:$B$1281,0)))^(1/3)-1)*100)</f>
        <v>16.960709528514649</v>
      </c>
      <c r="U131" s="673">
        <f>IF(INDEX(Historical!$H$7:$H$1250,MATCH(B131,Historical!$B$7:$B$1281,0))=0,"n/a",((INDEX(Historical!$C$7:$C$1259,MATCH(B131,Historical!$B$7:$B$1281,0))/INDEX(Historical!$H$7:$H$1250,MATCH(B131,Historical!$B$7:$B$1281,0)))^(1/5)-1)*100)</f>
        <v>53.540779854951005</v>
      </c>
      <c r="V131" s="673" t="str">
        <f>IF(INDEX(Historical!$O$7:$O$1250,MATCH(B131,Historical!$B$7:$B$1281,0))=0,"n/a",((INDEX(Historical!$C$7:$C$1259,MATCH(B131,Historical!$B$7:$B$1281,0))/INDEX(Historical!$O$7:$O$1250,MATCH(B131,Historical!$B$7:$B$1281,0)))^(1/10)-1)*100)</f>
        <v>n/a</v>
      </c>
      <c r="W131" s="674" t="str">
        <f t="shared" si="21"/>
        <v>n/a</v>
      </c>
      <c r="X131" s="675">
        <f t="shared" si="22"/>
        <v>2.9911050198296651</v>
      </c>
      <c r="Y131" s="843"/>
      <c r="Z131" s="624">
        <f t="shared" si="23"/>
        <v>33</v>
      </c>
      <c r="AA131" s="853">
        <f t="shared" si="24"/>
        <v>15.89</v>
      </c>
      <c r="AB131" s="854">
        <v>3</v>
      </c>
      <c r="AC131" s="833">
        <v>4</v>
      </c>
      <c r="AD131" s="833">
        <v>1.84</v>
      </c>
      <c r="AE131" s="833">
        <v>3.38</v>
      </c>
      <c r="AF131" s="833">
        <v>3.15</v>
      </c>
      <c r="AG131" s="833">
        <v>22.7</v>
      </c>
      <c r="AH131" s="833">
        <v>14.799999999999999</v>
      </c>
      <c r="AI131" s="833">
        <v>-7.4899999999999993</v>
      </c>
      <c r="AJ131" s="833">
        <v>17.899999999999999</v>
      </c>
      <c r="AK131" s="833">
        <v>8.6999999999999993</v>
      </c>
      <c r="AL131" s="845">
        <v>4490</v>
      </c>
      <c r="AM131" s="839">
        <v>0.13999999999999999</v>
      </c>
      <c r="AN131" s="833">
        <v>0</v>
      </c>
      <c r="AO131" s="711">
        <f t="shared" si="25"/>
        <v>39.727557702653961</v>
      </c>
      <c r="AP131" s="712">
        <f t="shared" si="26"/>
        <v>55.617557702653961</v>
      </c>
      <c r="AQ131" s="855">
        <f t="shared" si="27"/>
        <v>49.150930268637616</v>
      </c>
      <c r="AR131" s="624">
        <f>INDEX(Historical!$C$7:$C$1259,MATCH(B131,Historical!$B$7:$B$1281,0))*IF(AH131="n/a",1.03,IF(AH131&lt;0,1.01,IF(AH131&gt;10,1.1,(1+AH131/100))))</f>
        <v>1.4080000000000001</v>
      </c>
      <c r="AS131" s="853">
        <f t="shared" si="28"/>
        <v>1.4220800000000002</v>
      </c>
      <c r="AT131" s="853">
        <f t="shared" si="34"/>
        <v>1.5458009600000002</v>
      </c>
      <c r="AU131" s="853">
        <f t="shared" si="34"/>
        <v>1.6802856435200002</v>
      </c>
      <c r="AV131" s="853">
        <f t="shared" si="34"/>
        <v>1.8264704945062402</v>
      </c>
      <c r="AW131" s="624">
        <f t="shared" si="29"/>
        <v>7.8826370980262412</v>
      </c>
      <c r="AX131" s="719">
        <f t="shared" si="30"/>
        <v>12.401883414138201</v>
      </c>
      <c r="AY131" s="900">
        <v>0.66</v>
      </c>
      <c r="AZ131" s="839">
        <v>48.3</v>
      </c>
      <c r="BA131" s="839">
        <v>-13.239999999999998</v>
      </c>
      <c r="BB131" s="839">
        <v>-6.5</v>
      </c>
      <c r="BC131" s="839">
        <v>2.52</v>
      </c>
      <c r="BE131" s="597">
        <v>2015</v>
      </c>
      <c r="BF131" s="865">
        <f t="shared" si="31"/>
        <v>0</v>
      </c>
      <c r="BG131" s="849">
        <v>14.899999999999999</v>
      </c>
    </row>
    <row r="132" spans="1:59" ht="11.25" customHeight="1" x14ac:dyDescent="0.2">
      <c r="A132" s="838" t="s">
        <v>3824</v>
      </c>
      <c r="B132" s="842" t="s">
        <v>3825</v>
      </c>
      <c r="C132" s="898" t="s">
        <v>108</v>
      </c>
      <c r="D132" s="898" t="s">
        <v>4269</v>
      </c>
      <c r="E132" s="705">
        <v>7</v>
      </c>
      <c r="F132" s="1139">
        <v>614</v>
      </c>
      <c r="G132" s="1139" t="s">
        <v>106</v>
      </c>
      <c r="H132" s="1139" t="s">
        <v>106</v>
      </c>
      <c r="I132" s="841">
        <v>8.52</v>
      </c>
      <c r="J132" s="624">
        <f t="shared" si="18"/>
        <v>6.455399061032864</v>
      </c>
      <c r="K132" s="844">
        <v>0.13750000000000001</v>
      </c>
      <c r="L132" s="854">
        <v>4</v>
      </c>
      <c r="M132" s="615">
        <f t="shared" si="19"/>
        <v>0.55000000000000004</v>
      </c>
      <c r="N132" s="837" t="s">
        <v>303</v>
      </c>
      <c r="O132" s="706">
        <v>0.11</v>
      </c>
      <c r="P132" s="904">
        <v>43696</v>
      </c>
      <c r="Q132" s="904">
        <v>43718</v>
      </c>
      <c r="R132" s="615">
        <f t="shared" si="20"/>
        <v>25.000000000000011</v>
      </c>
      <c r="S132" s="673">
        <f>IF(INDEX(Historical!$D$7:$D$1257,MATCH(B132,Historical!$B$7:$B$1281,0))=0,"n/a",(INDEX(Historical!$C$7:$C$1259,MATCH(B132,Historical!$B$7:$B$1281,0))/INDEX(Historical!$D$7:$D$1257,MATCH(B132,Historical!$B$7:$B$1281,0))-1)*100)</f>
        <v>11.111111111111116</v>
      </c>
      <c r="T132" s="673">
        <f>IF(INDEX(Historical!$F$7:$F$1250,MATCH(B132,Historical!$B$7:$B$1281,0))=0,"n/a",((INDEX(Historical!$C$7:$C$1259,MATCH(B132,Historical!$B$7:$B$1281,0))/INDEX(Historical!$F$7:$F$1250,MATCH(B132,Historical!$B$7:$B$1281,0)))^(1/3)-1)*100)</f>
        <v>23.544988021669376</v>
      </c>
      <c r="U132" s="673">
        <f>IF(INDEX(Historical!$H$7:$H$1250,MATCH(B132,Historical!$B$7:$B$1281,0))=0,"n/a",((INDEX(Historical!$C$7:$C$1259,MATCH(B132,Historical!$B$7:$B$1281,0))/INDEX(Historical!$H$7:$H$1250,MATCH(B132,Historical!$B$7:$B$1281,0)))^(1/5)-1)*100)</f>
        <v>28.011368782227386</v>
      </c>
      <c r="V132" s="673">
        <f>IF(INDEX(Historical!$O$7:$O$1250,MATCH(B132,Historical!$B$7:$B$1281,0))=0,"n/a",((INDEX(Historical!$C$7:$C$1259,MATCH(B132,Historical!$B$7:$B$1281,0))/INDEX(Historical!$O$7:$O$1250,MATCH(B132,Historical!$B$7:$B$1281,0)))^(1/10)-1)*100)</f>
        <v>16.444275831586896</v>
      </c>
      <c r="W132" s="674">
        <f t="shared" si="21"/>
        <v>1.7034115134715695</v>
      </c>
      <c r="X132" s="675" t="str">
        <f t="shared" si="22"/>
        <v>n/a</v>
      </c>
      <c r="Y132" s="646" t="s">
        <v>4583</v>
      </c>
      <c r="Z132" s="624">
        <f t="shared" si="23"/>
        <v>57.894736842105267</v>
      </c>
      <c r="AA132" s="853">
        <f t="shared" si="24"/>
        <v>8.9684210526315784</v>
      </c>
      <c r="AB132" s="854">
        <v>9</v>
      </c>
      <c r="AC132" s="833">
        <v>0.95</v>
      </c>
      <c r="AD132" s="833" t="s">
        <v>136</v>
      </c>
      <c r="AE132" s="833">
        <v>2.06</v>
      </c>
      <c r="AF132" s="833">
        <v>0.8</v>
      </c>
      <c r="AG132" s="833">
        <v>9</v>
      </c>
      <c r="AH132" s="833">
        <v>-25.1</v>
      </c>
      <c r="AI132" s="833" t="s">
        <v>136</v>
      </c>
      <c r="AJ132" s="833">
        <v>-3.5999999999999996</v>
      </c>
      <c r="AK132" s="833" t="s">
        <v>136</v>
      </c>
      <c r="AL132" s="845">
        <v>63.55</v>
      </c>
      <c r="AM132" s="839">
        <v>41.8</v>
      </c>
      <c r="AN132" s="833">
        <v>0</v>
      </c>
      <c r="AO132" s="711">
        <f t="shared" si="25"/>
        <v>25.498346790628673</v>
      </c>
      <c r="AP132" s="712">
        <f t="shared" si="26"/>
        <v>34.46676784326025</v>
      </c>
      <c r="AQ132" s="855">
        <f t="shared" si="27"/>
        <v>-43.530787770462375</v>
      </c>
      <c r="AR132" s="624">
        <f>INDEX(Historical!$C$7:$C$1259,MATCH(B132,Historical!$B$7:$B$1281,0))*IF(AH132="n/a",1.03,IF(AH132&lt;0,1.01,IF(AH132&gt;10,1.1,(1+AH132/100))))</f>
        <v>0.5555000000000001</v>
      </c>
      <c r="AS132" s="853">
        <f t="shared" si="28"/>
        <v>0.57216500000000015</v>
      </c>
      <c r="AT132" s="853">
        <f t="shared" si="34"/>
        <v>0.58932995000000021</v>
      </c>
      <c r="AU132" s="853">
        <f t="shared" si="34"/>
        <v>0.60700984850000028</v>
      </c>
      <c r="AV132" s="853">
        <f t="shared" si="34"/>
        <v>0.62522014395500025</v>
      </c>
      <c r="AW132" s="624">
        <f t="shared" si="29"/>
        <v>2.9492249424550012</v>
      </c>
      <c r="AX132" s="719">
        <f t="shared" si="30"/>
        <v>34.615316225997667</v>
      </c>
      <c r="AY132" s="900">
        <v>1</v>
      </c>
      <c r="AZ132" s="839">
        <v>49.87</v>
      </c>
      <c r="BA132" s="839">
        <v>-31.840000000000003</v>
      </c>
      <c r="BB132" s="839">
        <v>-3.53</v>
      </c>
      <c r="BC132" s="839">
        <v>-0.59</v>
      </c>
      <c r="BE132" s="597">
        <v>2014</v>
      </c>
      <c r="BF132" s="865">
        <f t="shared" si="31"/>
        <v>0</v>
      </c>
      <c r="BG132" s="849">
        <v>7.5</v>
      </c>
    </row>
    <row r="133" spans="1:59" ht="11.25" customHeight="1" x14ac:dyDescent="0.2">
      <c r="A133" s="848" t="s">
        <v>4612</v>
      </c>
      <c r="B133" s="842" t="s">
        <v>4598</v>
      </c>
      <c r="C133" s="898" t="s">
        <v>245</v>
      </c>
      <c r="D133" s="898" t="s">
        <v>4285</v>
      </c>
      <c r="E133" s="705">
        <v>5</v>
      </c>
      <c r="F133" s="1139">
        <v>728</v>
      </c>
      <c r="G133" s="1139" t="s">
        <v>106</v>
      </c>
      <c r="H133" s="1139" t="s">
        <v>106</v>
      </c>
      <c r="I133" s="841">
        <v>33.81</v>
      </c>
      <c r="J133" s="624">
        <f t="shared" si="18"/>
        <v>2.1295474711623781</v>
      </c>
      <c r="K133" s="844">
        <v>0.18</v>
      </c>
      <c r="L133" s="854">
        <v>4</v>
      </c>
      <c r="M133" s="615">
        <f t="shared" si="19"/>
        <v>0.72</v>
      </c>
      <c r="N133" s="837" t="s">
        <v>148</v>
      </c>
      <c r="O133" s="706">
        <v>0.16</v>
      </c>
      <c r="P133" s="606">
        <v>44180</v>
      </c>
      <c r="Q133" s="606">
        <v>44196</v>
      </c>
      <c r="R133" s="615">
        <f t="shared" si="20"/>
        <v>12.499999999999993</v>
      </c>
      <c r="S133" s="673">
        <f>IF(INDEX(Historical!$D$7:$D$1257,MATCH(B133,Historical!$B$7:$B$1281,0))=0,"n/a",(INDEX(Historical!$C$7:$C$1259,MATCH(B133,Historical!$B$7:$B$1281,0))/INDEX(Historical!$D$7:$D$1257,MATCH(B133,Historical!$B$7:$B$1281,0))-1)*100)</f>
        <v>8.196721311475418</v>
      </c>
      <c r="T133" s="673">
        <f>IF(INDEX(Historical!$F$7:$F$1250,MATCH(B133,Historical!$B$7:$B$1281,0))=0,"n/a",((INDEX(Historical!$C$7:$C$1259,MATCH(B133,Historical!$B$7:$B$1281,0))/INDEX(Historical!$F$7:$F$1250,MATCH(B133,Historical!$B$7:$B$1281,0)))^(1/3)-1)*100)</f>
        <v>9.6961310486523686</v>
      </c>
      <c r="U133" s="673">
        <f>IF(INDEX(Historical!$H$7:$H$1250,MATCH(B133,Historical!$B$7:$B$1281,0))=0,"n/a",((INDEX(Historical!$C$7:$C$1259,MATCH(B133,Historical!$B$7:$B$1281,0))/INDEX(Historical!$H$7:$H$1250,MATCH(B133,Historical!$B$7:$B$1281,0)))^(1/5)-1)*100)</f>
        <v>10.534229649286942</v>
      </c>
      <c r="V133" s="673">
        <f>IF(INDEX(Historical!$O$7:$O$1250,MATCH(B133,Historical!$B$7:$B$1281,0))=0,"n/a",((INDEX(Historical!$C$7:$C$1259,MATCH(B133,Historical!$B$7:$B$1281,0))/INDEX(Historical!$O$7:$O$1250,MATCH(B133,Historical!$B$7:$B$1281,0)))^(1/10)-1)*100)</f>
        <v>5.1352603312927236</v>
      </c>
      <c r="W133" s="674">
        <f t="shared" si="21"/>
        <v>2.051352603312929</v>
      </c>
      <c r="X133" s="675">
        <f t="shared" si="22"/>
        <v>2.4498208486713819</v>
      </c>
      <c r="Y133" s="646"/>
      <c r="Z133" s="624" t="str">
        <f t="shared" si="23"/>
        <v>n/a</v>
      </c>
      <c r="AA133" s="853" t="str">
        <f t="shared" si="24"/>
        <v>n/a</v>
      </c>
      <c r="AB133" s="854">
        <v>1</v>
      </c>
      <c r="AC133" s="833">
        <v>-1.03</v>
      </c>
      <c r="AD133" s="833" t="s">
        <v>136</v>
      </c>
      <c r="AE133" s="833">
        <v>0.71</v>
      </c>
      <c r="AF133" s="833">
        <v>1.6</v>
      </c>
      <c r="AG133" s="833">
        <v>-21.4</v>
      </c>
      <c r="AH133" s="833">
        <v>-57.499999999999993</v>
      </c>
      <c r="AI133" s="833">
        <v>36.71</v>
      </c>
      <c r="AJ133" s="833">
        <v>4.3</v>
      </c>
      <c r="AK133" s="833">
        <v>17</v>
      </c>
      <c r="AL133" s="845">
        <v>392.79</v>
      </c>
      <c r="AM133" s="839">
        <v>0.8</v>
      </c>
      <c r="AN133" s="833">
        <v>0.1</v>
      </c>
      <c r="AO133" s="711" t="str">
        <f t="shared" si="25"/>
        <v>n/a</v>
      </c>
      <c r="AP133" s="712">
        <f t="shared" si="26"/>
        <v>12.663777120449321</v>
      </c>
      <c r="AQ133" s="855" t="str">
        <f t="shared" si="27"/>
        <v>n/a</v>
      </c>
      <c r="AR133" s="624">
        <f>INDEX(Historical!$C$7:$C$1259,MATCH(B133,Historical!$B$7:$B$1281,0))*IF(AH133="n/a",1.03,IF(AH133&lt;0,1.01,IF(AH133&gt;10,1.1,(1+AH133/100))))</f>
        <v>0.66660000000000008</v>
      </c>
      <c r="AS133" s="853">
        <f t="shared" si="28"/>
        <v>0.73326000000000013</v>
      </c>
      <c r="AT133" s="853">
        <f t="shared" si="34"/>
        <v>0.80658600000000025</v>
      </c>
      <c r="AU133" s="853">
        <f t="shared" si="34"/>
        <v>0.88724460000000038</v>
      </c>
      <c r="AV133" s="853">
        <f t="shared" si="34"/>
        <v>0.9759690600000005</v>
      </c>
      <c r="AW133" s="624">
        <f t="shared" si="29"/>
        <v>4.069659660000001</v>
      </c>
      <c r="AX133" s="719">
        <f t="shared" si="30"/>
        <v>12.036851996450757</v>
      </c>
      <c r="AY133" s="900">
        <v>0.94</v>
      </c>
      <c r="AZ133" s="839">
        <v>174.88</v>
      </c>
      <c r="BA133" s="839">
        <v>-7.3400000000000007</v>
      </c>
      <c r="BB133" s="839">
        <v>3.8899999999999997</v>
      </c>
      <c r="BC133" s="839">
        <v>28.64</v>
      </c>
      <c r="BE133" s="597">
        <v>2016</v>
      </c>
      <c r="BF133" s="865">
        <f t="shared" si="31"/>
        <v>0</v>
      </c>
      <c r="BG133" s="849">
        <v>-14.7</v>
      </c>
    </row>
    <row r="134" spans="1:59" ht="11.25" customHeight="1" x14ac:dyDescent="0.2">
      <c r="A134" s="848" t="s">
        <v>4468</v>
      </c>
      <c r="B134" s="842" t="s">
        <v>4437</v>
      </c>
      <c r="C134" s="898" t="s">
        <v>4127</v>
      </c>
      <c r="D134" s="898" t="s">
        <v>4253</v>
      </c>
      <c r="E134" s="705">
        <v>5</v>
      </c>
      <c r="F134" s="1139">
        <v>706</v>
      </c>
      <c r="G134" s="1139" t="s">
        <v>106</v>
      </c>
      <c r="H134" s="1139" t="s">
        <v>106</v>
      </c>
      <c r="I134" s="841">
        <v>14.56</v>
      </c>
      <c r="J134" s="624">
        <f t="shared" si="18"/>
        <v>3.296703296703297</v>
      </c>
      <c r="K134" s="844">
        <v>0.12</v>
      </c>
      <c r="L134" s="854">
        <v>4</v>
      </c>
      <c r="M134" s="615">
        <f t="shared" si="19"/>
        <v>0.48</v>
      </c>
      <c r="N134" s="837" t="s">
        <v>4446</v>
      </c>
      <c r="O134" s="706">
        <v>0.1125</v>
      </c>
      <c r="P134" s="904">
        <v>43809</v>
      </c>
      <c r="Q134" s="904">
        <v>43832</v>
      </c>
      <c r="R134" s="615">
        <f t="shared" si="20"/>
        <v>6.6666666666666599</v>
      </c>
      <c r="S134" s="673">
        <f>IF(INDEX(Historical!$D$7:$D$1257,MATCH(B134,Historical!$B$7:$B$1281,0))=0,"n/a",(INDEX(Historical!$C$7:$C$1259,MATCH(B134,Historical!$B$7:$B$1281,0))/INDEX(Historical!$D$7:$D$1257,MATCH(B134,Historical!$B$7:$B$1281,0))-1)*100)</f>
        <v>6.6666666666666652</v>
      </c>
      <c r="T134" s="673">
        <f>IF(INDEX(Historical!$F$7:$F$1250,MATCH(B134,Historical!$B$7:$B$1281,0))=0,"n/a",((INDEX(Historical!$C$7:$C$1259,MATCH(B134,Historical!$B$7:$B$1281,0))/INDEX(Historical!$F$7:$F$1250,MATCH(B134,Historical!$B$7:$B$1281,0)))^(1/3)-1)*100)</f>
        <v>28.277432547456669</v>
      </c>
      <c r="U134" s="673" t="str">
        <f>IF(INDEX(Historical!$H$7:$H$1250,MATCH(B134,Historical!$B$7:$B$1281,0))=0,"n/a",((INDEX(Historical!$C$7:$C$1259,MATCH(B134,Historical!$B$7:$B$1281,0))/INDEX(Historical!$H$7:$H$1250,MATCH(B134,Historical!$B$7:$B$1281,0)))^(1/5)-1)*100)</f>
        <v>n/a</v>
      </c>
      <c r="V134" s="673" t="str">
        <f>IF(INDEX(Historical!$O$7:$O$1250,MATCH(B134,Historical!$B$7:$B$1281,0))=0,"n/a",((INDEX(Historical!$C$7:$C$1259,MATCH(B134,Historical!$B$7:$B$1281,0))/INDEX(Historical!$O$7:$O$1250,MATCH(B134,Historical!$B$7:$B$1281,0)))^(1/10)-1)*100)</f>
        <v>n/a</v>
      </c>
      <c r="W134" s="674" t="str">
        <f t="shared" si="21"/>
        <v>n/a</v>
      </c>
      <c r="X134" s="675" t="str">
        <f t="shared" si="22"/>
        <v>n/a</v>
      </c>
      <c r="Y134" s="843"/>
      <c r="Z134" s="624" t="str">
        <f t="shared" si="23"/>
        <v>n/a</v>
      </c>
      <c r="AA134" s="853" t="str">
        <f t="shared" si="24"/>
        <v>n/a</v>
      </c>
      <c r="AB134" s="854">
        <v>10</v>
      </c>
      <c r="AC134" s="833">
        <v>-0.25</v>
      </c>
      <c r="AD134" s="833" t="s">
        <v>136</v>
      </c>
      <c r="AE134" s="833">
        <v>0.69</v>
      </c>
      <c r="AF134" s="833">
        <v>1.17</v>
      </c>
      <c r="AG134" s="833">
        <v>-2</v>
      </c>
      <c r="AH134" s="833">
        <v>-122.10000000000001</v>
      </c>
      <c r="AI134" s="833">
        <v>8.59</v>
      </c>
      <c r="AJ134" s="833">
        <v>-16.8</v>
      </c>
      <c r="AK134" s="833">
        <v>3.1199999999999997</v>
      </c>
      <c r="AL134" s="845">
        <v>18490</v>
      </c>
      <c r="AM134" s="839">
        <v>0.2</v>
      </c>
      <c r="AN134" s="833">
        <v>0.99</v>
      </c>
      <c r="AO134" s="711" t="str">
        <f t="shared" si="25"/>
        <v>n/a</v>
      </c>
      <c r="AP134" s="712" t="str">
        <f t="shared" si="26"/>
        <v>n/a</v>
      </c>
      <c r="AQ134" s="855" t="str">
        <f t="shared" si="27"/>
        <v>n/a</v>
      </c>
      <c r="AR134" s="624">
        <f>INDEX(Historical!$C$7:$C$1259,MATCH(B134,Historical!$B$7:$B$1281,0))*IF(AH134="n/a",1.03,IF(AH134&lt;0,1.01,IF(AH134&gt;10,1.1,(1+AH134/100))))</f>
        <v>0.48480000000000001</v>
      </c>
      <c r="AS134" s="853">
        <f t="shared" si="28"/>
        <v>0.52644432000000008</v>
      </c>
      <c r="AT134" s="853">
        <f t="shared" si="34"/>
        <v>0.54286938278399999</v>
      </c>
      <c r="AU134" s="853">
        <f t="shared" si="34"/>
        <v>0.55980690752686069</v>
      </c>
      <c r="AV134" s="853">
        <f t="shared" si="34"/>
        <v>0.57727288304169866</v>
      </c>
      <c r="AW134" s="624">
        <f t="shared" si="29"/>
        <v>2.6911934933525594</v>
      </c>
      <c r="AX134" s="719">
        <f t="shared" si="30"/>
        <v>18.48347179500384</v>
      </c>
      <c r="AY134" s="900">
        <v>1.4</v>
      </c>
      <c r="AZ134" s="839">
        <v>95.960000000000008</v>
      </c>
      <c r="BA134" s="839">
        <v>-2.2200000000000002</v>
      </c>
      <c r="BB134" s="839">
        <v>14.790000000000001</v>
      </c>
      <c r="BC134" s="839">
        <v>37.980000000000004</v>
      </c>
      <c r="BE134" s="597">
        <v>2016</v>
      </c>
      <c r="BF134" s="865">
        <f t="shared" si="31"/>
        <v>0</v>
      </c>
      <c r="BG134" s="849">
        <v>-0.6</v>
      </c>
    </row>
    <row r="135" spans="1:59" ht="11.25" customHeight="1" x14ac:dyDescent="0.2">
      <c r="A135" s="847" t="s">
        <v>1267</v>
      </c>
      <c r="B135" s="842" t="s">
        <v>1268</v>
      </c>
      <c r="C135" s="898" t="s">
        <v>4254</v>
      </c>
      <c r="D135" s="898" t="s">
        <v>4255</v>
      </c>
      <c r="E135" s="705">
        <v>9</v>
      </c>
      <c r="F135" s="1139">
        <v>492</v>
      </c>
      <c r="G135" s="1139" t="s">
        <v>106</v>
      </c>
      <c r="H135" s="1139" t="s">
        <v>106</v>
      </c>
      <c r="I135" s="841">
        <v>27.16</v>
      </c>
      <c r="J135" s="624">
        <f t="shared" ref="J135:J198" si="35">(M135/I135)*100</f>
        <v>4.7128129602356408</v>
      </c>
      <c r="K135" s="844">
        <v>0.32</v>
      </c>
      <c r="L135" s="854">
        <v>4</v>
      </c>
      <c r="M135" s="615">
        <f t="shared" ref="M135:M198" si="36">K135*L135</f>
        <v>1.28</v>
      </c>
      <c r="N135" s="837" t="s">
        <v>583</v>
      </c>
      <c r="O135" s="706">
        <v>0.315</v>
      </c>
      <c r="P135" s="606">
        <v>44013</v>
      </c>
      <c r="Q135" s="606">
        <v>44113</v>
      </c>
      <c r="R135" s="615">
        <f t="shared" ref="R135:R198" si="37">(K135-O135)/O135*100</f>
        <v>1.5873015873015885</v>
      </c>
      <c r="S135" s="673">
        <f>IF(INDEX(Historical!$D$7:$D$1257,MATCH(B135,Historical!$B$7:$B$1281,0))=0,"n/a",(INDEX(Historical!$C$7:$C$1259,MATCH(B135,Historical!$B$7:$B$1281,0))/INDEX(Historical!$D$7:$D$1257,MATCH(B135,Historical!$B$7:$B$1281,0))-1)*100)</f>
        <v>1.6064257028112205</v>
      </c>
      <c r="T135" s="673">
        <f>IF(INDEX(Historical!$F$7:$F$1250,MATCH(B135,Historical!$B$7:$B$1281,0))=0,"n/a",((INDEX(Historical!$C$7:$C$1259,MATCH(B135,Historical!$B$7:$B$1281,0))/INDEX(Historical!$F$7:$F$1250,MATCH(B135,Historical!$B$7:$B$1281,0)))^(1/3)-1)*100)</f>
        <v>1.6329409353402102</v>
      </c>
      <c r="U135" s="673">
        <f>IF(INDEX(Historical!$H$7:$H$1250,MATCH(B135,Historical!$B$7:$B$1281,0))=0,"n/a",((INDEX(Historical!$C$7:$C$1259,MATCH(B135,Historical!$B$7:$B$1281,0))/INDEX(Historical!$H$7:$H$1250,MATCH(B135,Historical!$B$7:$B$1281,0)))^(1/5)-1)*100)</f>
        <v>1.6606588607677386</v>
      </c>
      <c r="V135" s="673" t="str">
        <f>IF(INDEX(Historical!$O$7:$O$1250,MATCH(B135,Historical!$B$7:$B$1281,0))=0,"n/a",((INDEX(Historical!$C$7:$C$1259,MATCH(B135,Historical!$B$7:$B$1281,0))/INDEX(Historical!$O$7:$O$1250,MATCH(B135,Historical!$B$7:$B$1281,0)))^(1/10)-1)*100)</f>
        <v>n/a</v>
      </c>
      <c r="W135" s="674" t="str">
        <f t="shared" ref="W135:W198" si="38">IF(OR(U135&lt;=0,U135="n/a",V135&lt;=0,V135="n/a"),"n/a",U135/V135)</f>
        <v>n/a</v>
      </c>
      <c r="X135" s="675" t="str">
        <f t="shared" ref="X135:X198" si="39">IF(OR(AJ135&lt;=0,AJ135="n/a",U135&lt;=0,U135="n/a"),"n/a",U135/AJ135)</f>
        <v>n/a</v>
      </c>
      <c r="Y135" s="633"/>
      <c r="Z135" s="624">
        <f t="shared" ref="Z135:Z198" si="40">IF(OR(AC135&lt;0.01,AC135="n/a"),"n/a",M135/AC135*100)</f>
        <v>853.33333333333337</v>
      </c>
      <c r="AA135" s="853">
        <f t="shared" ref="AA135:AA198" si="41">IF(OR(AC135&lt;0.01,AC135="n/a"),"n/a",I135/AC135)</f>
        <v>181.06666666666666</v>
      </c>
      <c r="AB135" s="854">
        <v>12</v>
      </c>
      <c r="AC135" s="833">
        <v>0.15</v>
      </c>
      <c r="AD135" s="833" t="s">
        <v>136</v>
      </c>
      <c r="AE135" s="833">
        <v>8.32</v>
      </c>
      <c r="AF135" s="833">
        <v>1.86</v>
      </c>
      <c r="AG135" s="833">
        <v>1</v>
      </c>
      <c r="AH135" s="833">
        <v>-85.8</v>
      </c>
      <c r="AI135" s="833">
        <v>39.53</v>
      </c>
      <c r="AJ135" s="833">
        <v>-17.399999999999999</v>
      </c>
      <c r="AK135" s="833" t="s">
        <v>136</v>
      </c>
      <c r="AL135" s="845">
        <v>6060</v>
      </c>
      <c r="AM135" s="839">
        <v>0.3</v>
      </c>
      <c r="AN135" s="833">
        <v>0.94</v>
      </c>
      <c r="AO135" s="711">
        <f t="shared" ref="AO135:AO198" si="42">IF(U135="n/a","n/a",IF(AA135&lt;0,"n/a",IF(AA135="n/a","n/a",J135+U135-AA135)))</f>
        <v>-174.69319484566327</v>
      </c>
      <c r="AP135" s="712">
        <f t="shared" ref="AP135:AP198" si="43">IF(U135="n/a","n/a",J135+U135)</f>
        <v>6.3734718210033794</v>
      </c>
      <c r="AQ135" s="855">
        <f t="shared" ref="AQ135:AQ198" si="44">IF(OR(AC135&lt;0.01,AF135="n/a"),"n/a",(I135/SQRT(22.5*AC135*(I135/AF135))-1)*100)</f>
        <v>286.88729337854687</v>
      </c>
      <c r="AR135" s="624">
        <f>INDEX(Historical!$C$7:$C$1259,MATCH(B135,Historical!$B$7:$B$1281,0))*IF(AH135="n/a",1.03,IF(AH135&lt;0,1.01,IF(AH135&gt;10,1.1,(1+AH135/100))))</f>
        <v>1.27765</v>
      </c>
      <c r="AS135" s="853">
        <f t="shared" ref="AS135:AS198" si="45">IF($AI135="n/a",1.03*AR135,IF($AI135&lt;0,1.01*AR135,IF($AI135&gt;10,1.1*AR135,(1+$AI135/100)*AR135)))</f>
        <v>1.4054150000000001</v>
      </c>
      <c r="AT135" s="853">
        <f t="shared" si="34"/>
        <v>1.44757745</v>
      </c>
      <c r="AU135" s="853">
        <f t="shared" si="34"/>
        <v>1.4910047735</v>
      </c>
      <c r="AV135" s="853">
        <f t="shared" si="34"/>
        <v>1.5357349167050001</v>
      </c>
      <c r="AW135" s="624">
        <f t="shared" ref="AW135:AW198" si="46">SUM(AR135:AV135)</f>
        <v>7.1573821402049997</v>
      </c>
      <c r="AX135" s="719">
        <f t="shared" ref="AX135:AX198" si="47">AW135/I135*100</f>
        <v>26.352658837279087</v>
      </c>
      <c r="AY135" s="900">
        <v>0.59</v>
      </c>
      <c r="AZ135" s="839">
        <v>31.78</v>
      </c>
      <c r="BA135" s="839">
        <v>-20.630000000000003</v>
      </c>
      <c r="BB135" s="839">
        <v>-2.62</v>
      </c>
      <c r="BC135" s="839">
        <v>1.69</v>
      </c>
      <c r="BE135" s="597">
        <v>2012</v>
      </c>
      <c r="BF135" s="865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849">
        <v>0.5</v>
      </c>
    </row>
    <row r="136" spans="1:59" ht="11.25" customHeight="1" x14ac:dyDescent="0.2">
      <c r="A136" s="838" t="s">
        <v>1273</v>
      </c>
      <c r="B136" s="842" t="s">
        <v>1274</v>
      </c>
      <c r="C136" s="898" t="s">
        <v>108</v>
      </c>
      <c r="D136" s="898" t="s">
        <v>4273</v>
      </c>
      <c r="E136" s="705">
        <v>8</v>
      </c>
      <c r="F136" s="1139">
        <v>561</v>
      </c>
      <c r="G136" s="1139" t="s">
        <v>106</v>
      </c>
      <c r="H136" s="1139" t="s">
        <v>106</v>
      </c>
      <c r="I136" s="841">
        <v>9.51</v>
      </c>
      <c r="J136" s="624">
        <f t="shared" si="35"/>
        <v>5.4679284963196633</v>
      </c>
      <c r="K136" s="844">
        <v>0.13</v>
      </c>
      <c r="L136" s="854">
        <v>4</v>
      </c>
      <c r="M136" s="615">
        <f t="shared" si="36"/>
        <v>0.52</v>
      </c>
      <c r="N136" s="837" t="s">
        <v>439</v>
      </c>
      <c r="O136" s="706">
        <v>0.12</v>
      </c>
      <c r="P136" s="904">
        <v>43865</v>
      </c>
      <c r="Q136" s="904">
        <v>43879</v>
      </c>
      <c r="R136" s="615">
        <f t="shared" si="37"/>
        <v>8.333333333333341</v>
      </c>
      <c r="S136" s="673">
        <f>IF(INDEX(Historical!$D$7:$D$1257,MATCH(B136,Historical!$B$7:$B$1281,0))=0,"n/a",(INDEX(Historical!$C$7:$C$1259,MATCH(B136,Historical!$B$7:$B$1281,0))/INDEX(Historical!$D$7:$D$1257,MATCH(B136,Historical!$B$7:$B$1281,0))-1)*100)</f>
        <v>8.3333333333333481</v>
      </c>
      <c r="T136" s="673">
        <f>IF(INDEX(Historical!$F$7:$F$1250,MATCH(B136,Historical!$B$7:$B$1281,0))=0,"n/a",((INDEX(Historical!$C$7:$C$1259,MATCH(B136,Historical!$B$7:$B$1281,0))/INDEX(Historical!$F$7:$F$1250,MATCH(B136,Historical!$B$7:$B$1281,0)))^(1/3)-1)*100)</f>
        <v>9.1392883061105934</v>
      </c>
      <c r="U136" s="673">
        <f>IF(INDEX(Historical!$H$7:$H$1250,MATCH(B136,Historical!$B$7:$B$1281,0))=0,"n/a",((INDEX(Historical!$C$7:$C$1259,MATCH(B136,Historical!$B$7:$B$1281,0))/INDEX(Historical!$H$7:$H$1250,MATCH(B136,Historical!$B$7:$B$1281,0)))^(1/5)-1)*100)</f>
        <v>10.197228772148016</v>
      </c>
      <c r="V136" s="673" t="str">
        <f>IF(INDEX(Historical!$O$7:$O$1250,MATCH(B136,Historical!$B$7:$B$1281,0))=0,"n/a",((INDEX(Historical!$C$7:$C$1259,MATCH(B136,Historical!$B$7:$B$1281,0))/INDEX(Historical!$O$7:$O$1250,MATCH(B136,Historical!$B$7:$B$1281,0)))^(1/10)-1)*100)</f>
        <v>n/a</v>
      </c>
      <c r="W136" s="674" t="str">
        <f t="shared" si="38"/>
        <v>n/a</v>
      </c>
      <c r="X136" s="675">
        <f t="shared" si="39"/>
        <v>0.67531316371841166</v>
      </c>
      <c r="Y136" s="637"/>
      <c r="Z136" s="624">
        <f t="shared" si="40"/>
        <v>88.13559322033899</v>
      </c>
      <c r="AA136" s="853">
        <f t="shared" si="41"/>
        <v>16.118644067796609</v>
      </c>
      <c r="AB136" s="854">
        <v>12</v>
      </c>
      <c r="AC136" s="833">
        <v>0.59</v>
      </c>
      <c r="AD136" s="833">
        <v>2.3199999999999998</v>
      </c>
      <c r="AE136" s="833">
        <v>3.77</v>
      </c>
      <c r="AF136" s="833">
        <v>0.98</v>
      </c>
      <c r="AG136" s="833">
        <v>5.0999999999999996</v>
      </c>
      <c r="AH136" s="833">
        <v>0.8</v>
      </c>
      <c r="AI136" s="833">
        <v>-2.69</v>
      </c>
      <c r="AJ136" s="833">
        <v>15.1</v>
      </c>
      <c r="AK136" s="833">
        <v>7.0000000000000009</v>
      </c>
      <c r="AL136" s="845">
        <v>567.87</v>
      </c>
      <c r="AM136" s="839">
        <v>0.3</v>
      </c>
      <c r="AN136" s="833">
        <v>7.0000000000000007E-2</v>
      </c>
      <c r="AO136" s="711">
        <f t="shared" si="42"/>
        <v>-0.45348679932892999</v>
      </c>
      <c r="AP136" s="712">
        <f t="shared" si="43"/>
        <v>15.665157268467679</v>
      </c>
      <c r="AQ136" s="855">
        <f t="shared" si="44"/>
        <v>-16.211188266264255</v>
      </c>
      <c r="AR136" s="624">
        <f>INDEX(Historical!$C$7:$C$1259,MATCH(B136,Historical!$B$7:$B$1281,0))*IF(AH136="n/a",1.03,IF(AH136&lt;0,1.01,IF(AH136&gt;10,1.1,(1+AH136/100))))</f>
        <v>0.52416000000000007</v>
      </c>
      <c r="AS136" s="853">
        <f t="shared" si="45"/>
        <v>0.52940160000000003</v>
      </c>
      <c r="AT136" s="853">
        <f t="shared" si="34"/>
        <v>0.56645971200000012</v>
      </c>
      <c r="AU136" s="853">
        <f t="shared" si="34"/>
        <v>0.60611189184000014</v>
      </c>
      <c r="AV136" s="853">
        <f t="shared" si="34"/>
        <v>0.64853972426880013</v>
      </c>
      <c r="AW136" s="624">
        <f t="shared" si="46"/>
        <v>2.8746729281088004</v>
      </c>
      <c r="AX136" s="719">
        <f t="shared" si="47"/>
        <v>30.227896194624609</v>
      </c>
      <c r="AY136" s="900">
        <v>1.1599999999999999</v>
      </c>
      <c r="AZ136" s="839">
        <v>57.45</v>
      </c>
      <c r="BA136" s="839">
        <v>-14.63</v>
      </c>
      <c r="BB136" s="839">
        <v>2.6</v>
      </c>
      <c r="BC136" s="839">
        <v>20.330000000000002</v>
      </c>
      <c r="BE136" s="597">
        <v>2013</v>
      </c>
      <c r="BF136" s="865">
        <f t="shared" si="48"/>
        <v>0</v>
      </c>
      <c r="BG136" s="849">
        <v>0.70000000000000007</v>
      </c>
    </row>
    <row r="137" spans="1:59" ht="11.25" customHeight="1" x14ac:dyDescent="0.2">
      <c r="A137" s="848" t="s">
        <v>4496</v>
      </c>
      <c r="B137" s="842" t="s">
        <v>4491</v>
      </c>
      <c r="C137" s="898" t="s">
        <v>108</v>
      </c>
      <c r="D137" s="898" t="s">
        <v>4273</v>
      </c>
      <c r="E137" s="705">
        <v>6</v>
      </c>
      <c r="F137" s="1139">
        <v>698</v>
      </c>
      <c r="G137" s="1139" t="s">
        <v>106</v>
      </c>
      <c r="H137" s="1139" t="s">
        <v>106</v>
      </c>
      <c r="I137" s="841">
        <v>33.04</v>
      </c>
      <c r="J137" s="624">
        <f t="shared" si="35"/>
        <v>1.4527845036319613</v>
      </c>
      <c r="K137" s="844">
        <v>0.12</v>
      </c>
      <c r="L137" s="854">
        <v>4</v>
      </c>
      <c r="M137" s="615">
        <f t="shared" si="36"/>
        <v>0.48</v>
      </c>
      <c r="N137" s="837" t="s">
        <v>515</v>
      </c>
      <c r="O137" s="706">
        <v>0.09</v>
      </c>
      <c r="P137" s="606">
        <v>44238</v>
      </c>
      <c r="Q137" s="606">
        <v>44253</v>
      </c>
      <c r="R137" s="615">
        <f t="shared" si="37"/>
        <v>33.333333333333329</v>
      </c>
      <c r="S137" s="673">
        <f>IF(INDEX(Historical!$D$7:$D$1257,MATCH(B137,Historical!$B$7:$B$1281,0))=0,"n/a",(INDEX(Historical!$C$7:$C$1259,MATCH(B137,Historical!$B$7:$B$1281,0))/INDEX(Historical!$D$7:$D$1257,MATCH(B137,Historical!$B$7:$B$1281,0))-1)*100)</f>
        <v>12.5</v>
      </c>
      <c r="T137" s="673">
        <f>IF(INDEX(Historical!$F$7:$F$1250,MATCH(B137,Historical!$B$7:$B$1281,0))=0,"n/a",((INDEX(Historical!$C$7:$C$1259,MATCH(B137,Historical!$B$7:$B$1281,0))/INDEX(Historical!$F$7:$F$1250,MATCH(B137,Historical!$B$7:$B$1281,0)))^(1/3)-1)*100)</f>
        <v>14.471424255333186</v>
      </c>
      <c r="U137" s="673" t="str">
        <f>IF(INDEX(Historical!$H$7:$H$1250,MATCH(B137,Historical!$B$7:$B$1281,0))=0,"n/a",((INDEX(Historical!$C$7:$C$1259,MATCH(B137,Historical!$B$7:$B$1281,0))/INDEX(Historical!$H$7:$H$1250,MATCH(B137,Historical!$B$7:$B$1281,0)))^(1/5)-1)*100)</f>
        <v>n/a</v>
      </c>
      <c r="V137" s="673" t="str">
        <f>IF(INDEX(Historical!$O$7:$O$1250,MATCH(B137,Historical!$B$7:$B$1281,0))=0,"n/a",((INDEX(Historical!$C$7:$C$1259,MATCH(B137,Historical!$B$7:$B$1281,0))/INDEX(Historical!$O$7:$O$1250,MATCH(B137,Historical!$B$7:$B$1281,0)))^(1/10)-1)*100)</f>
        <v>n/a</v>
      </c>
      <c r="W137" s="674" t="str">
        <f t="shared" si="38"/>
        <v>n/a</v>
      </c>
      <c r="X137" s="675" t="str">
        <f t="shared" si="39"/>
        <v>n/a</v>
      </c>
      <c r="Y137" s="843"/>
      <c r="Z137" s="624">
        <f t="shared" si="40"/>
        <v>10.457516339869281</v>
      </c>
      <c r="AA137" s="853">
        <f t="shared" si="41"/>
        <v>7.1982570806100217</v>
      </c>
      <c r="AB137" s="854">
        <v>12</v>
      </c>
      <c r="AC137" s="833">
        <v>4.59</v>
      </c>
      <c r="AD137" s="833">
        <v>0.47</v>
      </c>
      <c r="AE137" s="833">
        <v>4.71</v>
      </c>
      <c r="AF137" s="833">
        <v>1.21</v>
      </c>
      <c r="AG137" s="833">
        <v>19.600000000000001</v>
      </c>
      <c r="AH137" s="833">
        <v>100.49999999999999</v>
      </c>
      <c r="AI137" s="833">
        <v>-12.920000000000002</v>
      </c>
      <c r="AJ137" s="833">
        <v>17</v>
      </c>
      <c r="AK137" s="833">
        <v>15</v>
      </c>
      <c r="AL137" s="845">
        <v>2580</v>
      </c>
      <c r="AM137" s="839">
        <v>1.0999999999999999</v>
      </c>
      <c r="AN137" s="833">
        <v>0.19</v>
      </c>
      <c r="AO137" s="711" t="str">
        <f t="shared" si="42"/>
        <v>n/a</v>
      </c>
      <c r="AP137" s="712" t="str">
        <f t="shared" si="43"/>
        <v>n/a</v>
      </c>
      <c r="AQ137" s="855">
        <f t="shared" si="44"/>
        <v>-37.78213522882988</v>
      </c>
      <c r="AR137" s="624">
        <f>INDEX(Historical!$C$7:$C$1259,MATCH(B137,Historical!$B$7:$B$1281,0))*IF(AH137="n/a",1.03,IF(AH137&lt;0,1.01,IF(AH137&gt;10,1.1,(1+AH137/100))))</f>
        <v>0.39600000000000002</v>
      </c>
      <c r="AS137" s="853">
        <f t="shared" si="45"/>
        <v>0.39996000000000004</v>
      </c>
      <c r="AT137" s="853">
        <f t="shared" si="34"/>
        <v>0.43995600000000007</v>
      </c>
      <c r="AU137" s="853">
        <f t="shared" si="34"/>
        <v>0.48395160000000009</v>
      </c>
      <c r="AV137" s="853">
        <f t="shared" si="34"/>
        <v>0.53234676000000014</v>
      </c>
      <c r="AW137" s="624">
        <f t="shared" si="46"/>
        <v>2.2522143600000004</v>
      </c>
      <c r="AX137" s="719">
        <f t="shared" si="47"/>
        <v>6.8166294188861993</v>
      </c>
      <c r="AY137" s="900">
        <v>1.1100000000000001</v>
      </c>
      <c r="AZ137" s="839">
        <v>199</v>
      </c>
      <c r="BA137" s="839">
        <v>-2.82</v>
      </c>
      <c r="BB137" s="839">
        <v>10.4</v>
      </c>
      <c r="BC137" s="839">
        <v>45.35</v>
      </c>
      <c r="BE137" s="597">
        <v>2016</v>
      </c>
      <c r="BF137" s="865">
        <f t="shared" si="48"/>
        <v>0</v>
      </c>
      <c r="BG137" s="849">
        <v>2.7</v>
      </c>
    </row>
    <row r="138" spans="1:59" ht="11.25" customHeight="1" x14ac:dyDescent="0.2">
      <c r="A138" s="848" t="s">
        <v>4638</v>
      </c>
      <c r="B138" s="842" t="s">
        <v>4631</v>
      </c>
      <c r="C138" s="898" t="s">
        <v>108</v>
      </c>
      <c r="D138" s="898" t="s">
        <v>4273</v>
      </c>
      <c r="E138" s="705">
        <v>5</v>
      </c>
      <c r="F138" s="1139">
        <v>736</v>
      </c>
      <c r="G138" s="1139" t="s">
        <v>106</v>
      </c>
      <c r="H138" s="1139" t="s">
        <v>106</v>
      </c>
      <c r="I138" s="841">
        <v>46.74</v>
      </c>
      <c r="J138" s="624">
        <f t="shared" si="35"/>
        <v>1.8827556696619598</v>
      </c>
      <c r="K138" s="844">
        <v>0.22</v>
      </c>
      <c r="L138" s="854">
        <v>4</v>
      </c>
      <c r="M138" s="615">
        <f t="shared" si="36"/>
        <v>0.88</v>
      </c>
      <c r="N138" s="837" t="s">
        <v>515</v>
      </c>
      <c r="O138" s="706">
        <v>0.2</v>
      </c>
      <c r="P138" s="606">
        <v>44238</v>
      </c>
      <c r="Q138" s="606">
        <v>44253</v>
      </c>
      <c r="R138" s="615">
        <f t="shared" si="37"/>
        <v>9.9999999999999947</v>
      </c>
      <c r="S138" s="673">
        <f>IF(INDEX(Historical!$D$7:$D$1257,MATCH(B138,Historical!$B$7:$B$1281,0))=0,"n/a",(INDEX(Historical!$C$7:$C$1259,MATCH(B138,Historical!$B$7:$B$1281,0))/INDEX(Historical!$D$7:$D$1257,MATCH(B138,Historical!$B$7:$B$1281,0))-1)*100)</f>
        <v>17.647058823529417</v>
      </c>
      <c r="T138" s="673">
        <f>IF(INDEX(Historical!$F$7:$F$1250,MATCH(B138,Historical!$B$7:$B$1281,0))=0,"n/a",((INDEX(Historical!$C$7:$C$1259,MATCH(B138,Historical!$B$7:$B$1281,0))/INDEX(Historical!$F$7:$F$1250,MATCH(B138,Historical!$B$7:$B$1281,0)))^(1/3)-1)*100)</f>
        <v>22.052244447028492</v>
      </c>
      <c r="U138" s="673">
        <f>IF(INDEX(Historical!$H$7:$H$1250,MATCH(B138,Historical!$B$7:$B$1281,0))=0,"n/a",((INDEX(Historical!$C$7:$C$1259,MATCH(B138,Historical!$B$7:$B$1281,0))/INDEX(Historical!$H$7:$H$1250,MATCH(B138,Historical!$B$7:$B$1281,0)))^(1/5)-1)*100)</f>
        <v>14.869835499703509</v>
      </c>
      <c r="V138" s="673">
        <f>IF(INDEX(Historical!$O$7:$O$1250,MATCH(B138,Historical!$B$7:$B$1281,0))=0,"n/a",((INDEX(Historical!$C$7:$C$1259,MATCH(B138,Historical!$B$7:$B$1281,0))/INDEX(Historical!$O$7:$O$1250,MATCH(B138,Historical!$B$7:$B$1281,0)))^(1/10)-1)*100)</f>
        <v>7.1773462536293131</v>
      </c>
      <c r="W138" s="674">
        <f t="shared" si="38"/>
        <v>2.0717734625362954</v>
      </c>
      <c r="X138" s="675">
        <f t="shared" si="39"/>
        <v>1.101469296274334</v>
      </c>
      <c r="Y138" s="646"/>
      <c r="Z138" s="624">
        <f t="shared" si="40"/>
        <v>24.649859943977592</v>
      </c>
      <c r="AA138" s="853">
        <f t="shared" si="41"/>
        <v>13.092436974789917</v>
      </c>
      <c r="AB138" s="854">
        <v>12</v>
      </c>
      <c r="AC138" s="833">
        <v>3.57</v>
      </c>
      <c r="AD138" s="833">
        <v>1.32</v>
      </c>
      <c r="AE138" s="833">
        <v>3.19</v>
      </c>
      <c r="AF138" s="833">
        <v>1.03</v>
      </c>
      <c r="AG138" s="833">
        <v>7.6</v>
      </c>
      <c r="AH138" s="833">
        <v>17.399999999999999</v>
      </c>
      <c r="AI138" s="833">
        <v>-1.37</v>
      </c>
      <c r="AJ138" s="833">
        <v>13.5</v>
      </c>
      <c r="AK138" s="833">
        <v>10</v>
      </c>
      <c r="AL138" s="845">
        <v>1710</v>
      </c>
      <c r="AM138" s="839">
        <v>1.3</v>
      </c>
      <c r="AN138" s="833">
        <v>0.31</v>
      </c>
      <c r="AO138" s="711">
        <f t="shared" si="42"/>
        <v>3.6601541945755525</v>
      </c>
      <c r="AP138" s="712">
        <f t="shared" si="43"/>
        <v>16.75259116936547</v>
      </c>
      <c r="AQ138" s="855">
        <f t="shared" si="44"/>
        <v>-22.582775146515754</v>
      </c>
      <c r="AR138" s="624">
        <f>INDEX(Historical!$C$7:$C$1259,MATCH(B138,Historical!$B$7:$B$1281,0))*IF(AH138="n/a",1.03,IF(AH138&lt;0,1.01,IF(AH138&gt;10,1.1,(1+AH138/100))))</f>
        <v>0.88000000000000012</v>
      </c>
      <c r="AS138" s="853">
        <f t="shared" si="45"/>
        <v>0.88880000000000015</v>
      </c>
      <c r="AT138" s="853">
        <f t="shared" si="34"/>
        <v>0.97768000000000022</v>
      </c>
      <c r="AU138" s="853">
        <f t="shared" si="34"/>
        <v>1.0754480000000004</v>
      </c>
      <c r="AV138" s="853">
        <f t="shared" si="34"/>
        <v>1.1829928000000005</v>
      </c>
      <c r="AW138" s="624">
        <f t="shared" si="46"/>
        <v>5.0049208000000007</v>
      </c>
      <c r="AX138" s="719">
        <f t="shared" si="47"/>
        <v>10.708003423192128</v>
      </c>
      <c r="AY138" s="900">
        <v>1.31</v>
      </c>
      <c r="AZ138" s="839">
        <v>85.06</v>
      </c>
      <c r="BA138" s="839">
        <v>-4.08</v>
      </c>
      <c r="BB138" s="839">
        <v>6.7299999999999995</v>
      </c>
      <c r="BC138" s="839">
        <v>29.45</v>
      </c>
      <c r="BE138" s="597">
        <v>2017</v>
      </c>
      <c r="BF138" s="865">
        <f t="shared" si="48"/>
        <v>0</v>
      </c>
      <c r="BG138" s="849">
        <v>0.89999999999999991</v>
      </c>
    </row>
    <row r="139" spans="1:59" ht="11.25" customHeight="1" x14ac:dyDescent="0.2">
      <c r="A139" s="838" t="s">
        <v>1307</v>
      </c>
      <c r="B139" s="842" t="s">
        <v>1308</v>
      </c>
      <c r="C139" s="898" t="s">
        <v>112</v>
      </c>
      <c r="D139" s="898" t="s">
        <v>211</v>
      </c>
      <c r="E139" s="705">
        <v>8</v>
      </c>
      <c r="F139" s="1139">
        <v>566</v>
      </c>
      <c r="G139" s="1139" t="s">
        <v>106</v>
      </c>
      <c r="H139" s="1139" t="s">
        <v>106</v>
      </c>
      <c r="I139" s="841">
        <v>31.43</v>
      </c>
      <c r="J139" s="624">
        <f t="shared" si="35"/>
        <v>1.6544702513522112</v>
      </c>
      <c r="K139" s="844">
        <v>0.13</v>
      </c>
      <c r="L139" s="854">
        <v>4</v>
      </c>
      <c r="M139" s="615">
        <f t="shared" si="36"/>
        <v>0.52</v>
      </c>
      <c r="N139" s="837" t="s">
        <v>218</v>
      </c>
      <c r="O139" s="706">
        <v>0.12</v>
      </c>
      <c r="P139" s="1028">
        <v>43917</v>
      </c>
      <c r="Q139" s="1028">
        <v>43934</v>
      </c>
      <c r="R139" s="615">
        <f t="shared" si="37"/>
        <v>8.333333333333341</v>
      </c>
      <c r="S139" s="673">
        <f>IF(INDEX(Historical!$D$7:$D$1257,MATCH(B139,Historical!$B$7:$B$1281,0))=0,"n/a",(INDEX(Historical!$C$7:$C$1259,MATCH(B139,Historical!$B$7:$B$1281,0))/INDEX(Historical!$D$7:$D$1257,MATCH(B139,Historical!$B$7:$B$1281,0))-1)*100)</f>
        <v>8.5106382978723527</v>
      </c>
      <c r="T139" s="673">
        <f>IF(INDEX(Historical!$F$7:$F$1250,MATCH(B139,Historical!$B$7:$B$1281,0))=0,"n/a",((INDEX(Historical!$C$7:$C$1259,MATCH(B139,Historical!$B$7:$B$1281,0))/INDEX(Historical!$F$7:$F$1250,MATCH(B139,Historical!$B$7:$B$1281,0)))^(1/3)-1)*100)</f>
        <v>9.3541299792876842</v>
      </c>
      <c r="U139" s="673">
        <f>IF(INDEX(Historical!$H$7:$H$1250,MATCH(B139,Historical!$B$7:$B$1281,0))=0,"n/a",((INDEX(Historical!$C$7:$C$1259,MATCH(B139,Historical!$B$7:$B$1281,0))/INDEX(Historical!$H$7:$H$1250,MATCH(B139,Historical!$B$7:$B$1281,0)))^(1/5)-1)*100)</f>
        <v>10.469324008713388</v>
      </c>
      <c r="V139" s="673" t="str">
        <f>IF(INDEX(Historical!$O$7:$O$1250,MATCH(B139,Historical!$B$7:$B$1281,0))=0,"n/a",((INDEX(Historical!$C$7:$C$1259,MATCH(B139,Historical!$B$7:$B$1281,0))/INDEX(Historical!$O$7:$O$1250,MATCH(B139,Historical!$B$7:$B$1281,0)))^(1/10)-1)*100)</f>
        <v>n/a</v>
      </c>
      <c r="W139" s="674" t="str">
        <f t="shared" si="38"/>
        <v>n/a</v>
      </c>
      <c r="X139" s="675" t="str">
        <f t="shared" si="39"/>
        <v>n/a</v>
      </c>
      <c r="Y139" s="637"/>
      <c r="Z139" s="624" t="str">
        <f t="shared" si="40"/>
        <v>n/a</v>
      </c>
      <c r="AA139" s="853" t="str">
        <f t="shared" si="41"/>
        <v>n/a</v>
      </c>
      <c r="AB139" s="854">
        <v>6</v>
      </c>
      <c r="AC139" s="833">
        <v>-0.92</v>
      </c>
      <c r="AD139" s="833" t="s">
        <v>136</v>
      </c>
      <c r="AE139" s="833">
        <v>1.2</v>
      </c>
      <c r="AF139" s="833">
        <v>0.89</v>
      </c>
      <c r="AG139" s="833">
        <v>-2.6</v>
      </c>
      <c r="AH139" s="833">
        <v>-136.4</v>
      </c>
      <c r="AI139" s="833" t="s">
        <v>136</v>
      </c>
      <c r="AJ139" s="833">
        <v>-18.899999999999999</v>
      </c>
      <c r="AK139" s="833" t="s">
        <v>136</v>
      </c>
      <c r="AL139" s="845">
        <v>205.38</v>
      </c>
      <c r="AM139" s="839">
        <v>3.6999999999999997</v>
      </c>
      <c r="AN139" s="833">
        <v>0</v>
      </c>
      <c r="AO139" s="711" t="str">
        <f t="shared" si="42"/>
        <v>n/a</v>
      </c>
      <c r="AP139" s="712">
        <f t="shared" si="43"/>
        <v>12.123794260065599</v>
      </c>
      <c r="AQ139" s="855" t="str">
        <f t="shared" si="44"/>
        <v>n/a</v>
      </c>
      <c r="AR139" s="624">
        <f>INDEX(Historical!$C$7:$C$1259,MATCH(B139,Historical!$B$7:$B$1281,0))*IF(AH139="n/a",1.03,IF(AH139&lt;0,1.01,IF(AH139&gt;10,1.1,(1+AH139/100))))</f>
        <v>0.5151</v>
      </c>
      <c r="AS139" s="853">
        <f t="shared" si="45"/>
        <v>0.53055300000000005</v>
      </c>
      <c r="AT139" s="853">
        <f t="shared" si="34"/>
        <v>0.54646959000000006</v>
      </c>
      <c r="AU139" s="853">
        <f t="shared" si="34"/>
        <v>0.56286367770000012</v>
      </c>
      <c r="AV139" s="853">
        <f t="shared" si="34"/>
        <v>0.57974958803100018</v>
      </c>
      <c r="AW139" s="624">
        <f t="shared" si="46"/>
        <v>2.7347358557310004</v>
      </c>
      <c r="AX139" s="719">
        <f t="shared" si="47"/>
        <v>8.701036766563794</v>
      </c>
      <c r="AY139" s="900">
        <v>0.68</v>
      </c>
      <c r="AZ139" s="839">
        <v>54.14</v>
      </c>
      <c r="BA139" s="839">
        <v>-10.119999999999999</v>
      </c>
      <c r="BB139" s="839">
        <v>0.76</v>
      </c>
      <c r="BC139" s="839">
        <v>4.79</v>
      </c>
      <c r="BE139" s="597">
        <v>2013</v>
      </c>
      <c r="BF139" s="865">
        <f t="shared" si="48"/>
        <v>0</v>
      </c>
      <c r="BG139" s="849">
        <v>-2.1</v>
      </c>
    </row>
    <row r="140" spans="1:59" ht="11.25" customHeight="1" x14ac:dyDescent="0.2">
      <c r="A140" s="838" t="s">
        <v>4117</v>
      </c>
      <c r="B140" s="842" t="s">
        <v>4118</v>
      </c>
      <c r="C140" s="898" t="s">
        <v>108</v>
      </c>
      <c r="D140" s="898" t="s">
        <v>4273</v>
      </c>
      <c r="E140" s="705">
        <v>9</v>
      </c>
      <c r="F140" s="1139">
        <v>506</v>
      </c>
      <c r="G140" s="1139" t="s">
        <v>37</v>
      </c>
      <c r="H140" s="1139" t="s">
        <v>37</v>
      </c>
      <c r="I140" s="841">
        <v>20.14</v>
      </c>
      <c r="J140" s="624">
        <f t="shared" si="35"/>
        <v>2.5819265143992056</v>
      </c>
      <c r="K140" s="844">
        <v>0.13</v>
      </c>
      <c r="L140" s="854">
        <v>4</v>
      </c>
      <c r="M140" s="615">
        <f t="shared" si="36"/>
        <v>0.52</v>
      </c>
      <c r="N140" s="837" t="s">
        <v>145</v>
      </c>
      <c r="O140" s="706">
        <v>0.12</v>
      </c>
      <c r="P140" s="606">
        <v>44179</v>
      </c>
      <c r="Q140" s="606">
        <v>44197</v>
      </c>
      <c r="R140" s="615">
        <f t="shared" si="37"/>
        <v>8.333333333333341</v>
      </c>
      <c r="S140" s="673">
        <f>IF(INDEX(Historical!$D$7:$D$1257,MATCH(B140,Historical!$B$7:$B$1281,0))=0,"n/a",(INDEX(Historical!$C$7:$C$1259,MATCH(B140,Historical!$B$7:$B$1281,0))/INDEX(Historical!$D$7:$D$1257,MATCH(B140,Historical!$B$7:$B$1281,0))-1)*100)</f>
        <v>9.0909090909090828</v>
      </c>
      <c r="T140" s="673">
        <f>IF(INDEX(Historical!$F$7:$F$1250,MATCH(B140,Historical!$B$7:$B$1281,0))=0,"n/a",((INDEX(Historical!$C$7:$C$1259,MATCH(B140,Historical!$B$7:$B$1281,0))/INDEX(Historical!$F$7:$F$1250,MATCH(B140,Historical!$B$7:$B$1281,0)))^(1/3)-1)*100)</f>
        <v>21.488531250875198</v>
      </c>
      <c r="U140" s="673">
        <f>IF(INDEX(Historical!$H$7:$H$1250,MATCH(B140,Historical!$B$7:$B$1281,0))=0,"n/a",((INDEX(Historical!$C$7:$C$1259,MATCH(B140,Historical!$B$7:$B$1281,0))/INDEX(Historical!$H$7:$H$1250,MATCH(B140,Historical!$B$7:$B$1281,0)))^(1/5)-1)*100)</f>
        <v>20.786774471951119</v>
      </c>
      <c r="V140" s="673">
        <f>IF(INDEX(Historical!$O$7:$O$1250,MATCH(B140,Historical!$B$7:$B$1281,0))=0,"n/a",((INDEX(Historical!$C$7:$C$1259,MATCH(B140,Historical!$B$7:$B$1281,0))/INDEX(Historical!$O$7:$O$1250,MATCH(B140,Historical!$B$7:$B$1281,0)))^(1/10)-1)*100)</f>
        <v>6.9696874357621619</v>
      </c>
      <c r="W140" s="674">
        <f t="shared" si="38"/>
        <v>2.9824543300596384</v>
      </c>
      <c r="X140" s="675">
        <f t="shared" si="39"/>
        <v>1.2674862482897022</v>
      </c>
      <c r="Y140" s="647"/>
      <c r="Z140" s="624">
        <f t="shared" si="40"/>
        <v>23.636363636363637</v>
      </c>
      <c r="AA140" s="853">
        <f t="shared" si="41"/>
        <v>9.1545454545454543</v>
      </c>
      <c r="AB140" s="854">
        <v>12</v>
      </c>
      <c r="AC140" s="833">
        <v>2.2000000000000002</v>
      </c>
      <c r="AD140" s="833" t="s">
        <v>136</v>
      </c>
      <c r="AE140" s="833">
        <v>2.06</v>
      </c>
      <c r="AF140" s="833">
        <v>1.05</v>
      </c>
      <c r="AG140" s="833">
        <v>10.100000000000001</v>
      </c>
      <c r="AH140" s="833">
        <v>57.499999999999993</v>
      </c>
      <c r="AI140" s="833" t="s">
        <v>136</v>
      </c>
      <c r="AJ140" s="833">
        <v>16.400000000000002</v>
      </c>
      <c r="AK140" s="833" t="s">
        <v>136</v>
      </c>
      <c r="AL140" s="845">
        <v>130.03</v>
      </c>
      <c r="AM140" s="839">
        <v>0.2</v>
      </c>
      <c r="AN140" s="833">
        <v>0.4</v>
      </c>
      <c r="AO140" s="711">
        <f t="shared" si="42"/>
        <v>14.214155531804872</v>
      </c>
      <c r="AP140" s="712">
        <f t="shared" si="43"/>
        <v>23.368700986350326</v>
      </c>
      <c r="AQ140" s="855">
        <f t="shared" si="44"/>
        <v>-34.638534195435824</v>
      </c>
      <c r="AR140" s="624">
        <f>INDEX(Historical!$C$7:$C$1259,MATCH(B140,Historical!$B$7:$B$1281,0))*IF(AH140="n/a",1.03,IF(AH140&lt;0,1.01,IF(AH140&gt;10,1.1,(1+AH140/100))))</f>
        <v>0.52800000000000002</v>
      </c>
      <c r="AS140" s="853">
        <f t="shared" si="45"/>
        <v>0.54383999999999999</v>
      </c>
      <c r="AT140" s="853">
        <f t="shared" si="34"/>
        <v>0.56015519999999996</v>
      </c>
      <c r="AU140" s="853">
        <f t="shared" si="34"/>
        <v>0.57695985599999999</v>
      </c>
      <c r="AV140" s="853">
        <f t="shared" si="34"/>
        <v>0.59426865167999998</v>
      </c>
      <c r="AW140" s="624">
        <f t="shared" si="46"/>
        <v>2.80322370768</v>
      </c>
      <c r="AX140" s="719">
        <f t="shared" si="47"/>
        <v>13.918687724329693</v>
      </c>
      <c r="AY140" s="900">
        <v>0.57999999999999996</v>
      </c>
      <c r="AZ140" s="839">
        <v>55.730000000000004</v>
      </c>
      <c r="BA140" s="839">
        <v>-17.46</v>
      </c>
      <c r="BB140" s="839">
        <v>-2.96</v>
      </c>
      <c r="BC140" s="839">
        <v>3.93</v>
      </c>
      <c r="BE140" s="597">
        <v>2012</v>
      </c>
      <c r="BF140" s="865">
        <f t="shared" si="48"/>
        <v>0</v>
      </c>
      <c r="BG140" s="849">
        <v>0.8</v>
      </c>
    </row>
    <row r="141" spans="1:59" ht="11.25" customHeight="1" x14ac:dyDescent="0.2">
      <c r="A141" s="838" t="s">
        <v>1309</v>
      </c>
      <c r="B141" s="842" t="s">
        <v>1310</v>
      </c>
      <c r="C141" s="898" t="s">
        <v>112</v>
      </c>
      <c r="D141" s="898" t="s">
        <v>211</v>
      </c>
      <c r="E141" s="705">
        <v>9</v>
      </c>
      <c r="F141" s="1139">
        <v>471</v>
      </c>
      <c r="G141" s="1139" t="s">
        <v>106</v>
      </c>
      <c r="H141" s="1139" t="s">
        <v>106</v>
      </c>
      <c r="I141" s="841">
        <v>85.55</v>
      </c>
      <c r="J141" s="624">
        <f t="shared" si="35"/>
        <v>1.4845119812974867</v>
      </c>
      <c r="K141" s="844">
        <v>0.3175</v>
      </c>
      <c r="L141" s="854">
        <v>4</v>
      </c>
      <c r="M141" s="615">
        <f t="shared" si="36"/>
        <v>1.27</v>
      </c>
      <c r="N141" s="837" t="s">
        <v>148</v>
      </c>
      <c r="O141" s="706">
        <v>0.31</v>
      </c>
      <c r="P141" s="904">
        <v>43615</v>
      </c>
      <c r="Q141" s="904">
        <v>43630</v>
      </c>
      <c r="R141" s="615">
        <f t="shared" si="37"/>
        <v>2.4193548387096793</v>
      </c>
      <c r="S141" s="673">
        <f>IF(INDEX(Historical!$D$7:$D$1257,MATCH(B141,Historical!$B$7:$B$1281,0))=0,"n/a",(INDEX(Historical!$C$7:$C$1259,MATCH(B141,Historical!$B$7:$B$1281,0))/INDEX(Historical!$D$7:$D$1257,MATCH(B141,Historical!$B$7:$B$1281,0))-1)*100)</f>
        <v>0.59405940594059459</v>
      </c>
      <c r="T141" s="673">
        <f>IF(INDEX(Historical!$F$7:$F$1250,MATCH(B141,Historical!$B$7:$B$1281,0))=0,"n/a",((INDEX(Historical!$C$7:$C$1259,MATCH(B141,Historical!$B$7:$B$1281,0))/INDEX(Historical!$F$7:$F$1250,MATCH(B141,Historical!$B$7:$B$1281,0)))^(1/3)-1)*100)</f>
        <v>1.8371441982763193</v>
      </c>
      <c r="U141" s="673">
        <f>IF(INDEX(Historical!$H$7:$H$1250,MATCH(B141,Historical!$B$7:$B$1281,0))=0,"n/a",((INDEX(Historical!$C$7:$C$1259,MATCH(B141,Historical!$B$7:$B$1281,0))/INDEX(Historical!$H$7:$H$1250,MATCH(B141,Historical!$B$7:$B$1281,0)))^(1/5)-1)*100)</f>
        <v>2.3634831904984166</v>
      </c>
      <c r="V141" s="673" t="str">
        <f>IF(INDEX(Historical!$O$7:$O$1250,MATCH(B141,Historical!$B$7:$B$1281,0))=0,"n/a",((INDEX(Historical!$C$7:$C$1259,MATCH(B141,Historical!$B$7:$B$1281,0))/INDEX(Historical!$O$7:$O$1250,MATCH(B141,Historical!$B$7:$B$1281,0)))^(1/10)-1)*100)</f>
        <v>n/a</v>
      </c>
      <c r="W141" s="674" t="str">
        <f t="shared" si="38"/>
        <v>n/a</v>
      </c>
      <c r="X141" s="675" t="str">
        <f t="shared" si="39"/>
        <v>n/a</v>
      </c>
      <c r="Y141" s="646" t="s">
        <v>4577</v>
      </c>
      <c r="Z141" s="624">
        <f t="shared" si="40"/>
        <v>77.914110429447859</v>
      </c>
      <c r="AA141" s="853">
        <f t="shared" si="41"/>
        <v>52.484662576687121</v>
      </c>
      <c r="AB141" s="854">
        <v>12</v>
      </c>
      <c r="AC141" s="833">
        <v>1.63</v>
      </c>
      <c r="AD141" s="833">
        <v>3.42</v>
      </c>
      <c r="AE141" s="833">
        <v>0.47</v>
      </c>
      <c r="AF141" s="833">
        <v>2.4700000000000002</v>
      </c>
      <c r="AG141" s="833">
        <v>5.0999999999999996</v>
      </c>
      <c r="AH141" s="833">
        <v>2.4</v>
      </c>
      <c r="AI141" s="833">
        <v>25.64</v>
      </c>
      <c r="AJ141" s="833">
        <v>-20.100000000000001</v>
      </c>
      <c r="AK141" s="833">
        <v>15</v>
      </c>
      <c r="AL141" s="845">
        <v>1370</v>
      </c>
      <c r="AM141" s="839">
        <v>0.89999999999999991</v>
      </c>
      <c r="AN141" s="833">
        <v>0.52</v>
      </c>
      <c r="AO141" s="711">
        <f t="shared" si="42"/>
        <v>-48.63666740489122</v>
      </c>
      <c r="AP141" s="712">
        <f t="shared" si="43"/>
        <v>3.8479951717959033</v>
      </c>
      <c r="AQ141" s="855">
        <f t="shared" si="44"/>
        <v>140.03436472899477</v>
      </c>
      <c r="AR141" s="624">
        <f>INDEX(Historical!$C$7:$C$1259,MATCH(B141,Historical!$B$7:$B$1281,0))*IF(AH141="n/a",1.03,IF(AH141&lt;0,1.01,IF(AH141&gt;10,1.1,(1+AH141/100))))</f>
        <v>1.3004800000000001</v>
      </c>
      <c r="AS141" s="853">
        <f t="shared" si="45"/>
        <v>1.4305280000000002</v>
      </c>
      <c r="AT141" s="853">
        <f t="shared" si="34"/>
        <v>1.5735808000000004</v>
      </c>
      <c r="AU141" s="853">
        <f t="shared" si="34"/>
        <v>1.7309388800000007</v>
      </c>
      <c r="AV141" s="853">
        <f t="shared" si="34"/>
        <v>1.9040327680000009</v>
      </c>
      <c r="AW141" s="624">
        <f t="shared" si="46"/>
        <v>7.9395604480000017</v>
      </c>
      <c r="AX141" s="719">
        <f t="shared" si="47"/>
        <v>9.2806083553477521</v>
      </c>
      <c r="AY141" s="900">
        <v>1.24</v>
      </c>
      <c r="AZ141" s="839">
        <v>182.81</v>
      </c>
      <c r="BA141" s="839">
        <v>-16.27</v>
      </c>
      <c r="BB141" s="839">
        <v>8.32</v>
      </c>
      <c r="BC141" s="839">
        <v>66.62</v>
      </c>
      <c r="BE141" s="597">
        <v>2012</v>
      </c>
      <c r="BF141" s="865">
        <f t="shared" si="48"/>
        <v>0</v>
      </c>
      <c r="BG141" s="849">
        <v>1.5</v>
      </c>
    </row>
    <row r="142" spans="1:59" ht="11.25" customHeight="1" x14ac:dyDescent="0.2">
      <c r="A142" s="838" t="s">
        <v>3831</v>
      </c>
      <c r="B142" s="842" t="s">
        <v>3832</v>
      </c>
      <c r="C142" s="898" t="s">
        <v>108</v>
      </c>
      <c r="D142" s="898" t="s">
        <v>4273</v>
      </c>
      <c r="E142" s="705">
        <v>8</v>
      </c>
      <c r="F142" s="1139">
        <v>587</v>
      </c>
      <c r="G142" s="1139" t="s">
        <v>115</v>
      </c>
      <c r="H142" s="1139" t="s">
        <v>115</v>
      </c>
      <c r="I142" s="841">
        <v>20.67</v>
      </c>
      <c r="J142" s="624">
        <f t="shared" si="35"/>
        <v>4.0638606676342519</v>
      </c>
      <c r="K142" s="844">
        <v>0.21</v>
      </c>
      <c r="L142" s="854">
        <v>4</v>
      </c>
      <c r="M142" s="615">
        <f t="shared" si="36"/>
        <v>0.84</v>
      </c>
      <c r="N142" s="837" t="s">
        <v>107</v>
      </c>
      <c r="O142" s="706">
        <v>0.2</v>
      </c>
      <c r="P142" s="606">
        <v>44231</v>
      </c>
      <c r="Q142" s="606">
        <v>44243</v>
      </c>
      <c r="R142" s="615">
        <f t="shared" si="37"/>
        <v>4.9999999999999902</v>
      </c>
      <c r="S142" s="673">
        <f>IF(INDEX(Historical!$D$7:$D$1257,MATCH(B142,Historical!$B$7:$B$1281,0))=0,"n/a",(INDEX(Historical!$C$7:$C$1259,MATCH(B142,Historical!$B$7:$B$1281,0))/INDEX(Historical!$D$7:$D$1257,MATCH(B142,Historical!$B$7:$B$1281,0))-1)*100)</f>
        <v>11.111111111111116</v>
      </c>
      <c r="T142" s="673">
        <f>IF(INDEX(Historical!$F$7:$F$1250,MATCH(B142,Historical!$B$7:$B$1281,0))=0,"n/a",((INDEX(Historical!$C$7:$C$1259,MATCH(B142,Historical!$B$7:$B$1281,0))/INDEX(Historical!$F$7:$F$1250,MATCH(B142,Historical!$B$7:$B$1281,0)))^(1/3)-1)*100)</f>
        <v>23.959618848218689</v>
      </c>
      <c r="U142" s="673">
        <f>IF(INDEX(Historical!$H$7:$H$1250,MATCH(B142,Historical!$B$7:$B$1281,0))=0,"n/a",((INDEX(Historical!$C$7:$C$1259,MATCH(B142,Historical!$B$7:$B$1281,0))/INDEX(Historical!$H$7:$H$1250,MATCH(B142,Historical!$B$7:$B$1281,0)))^(1/5)-1)*100)</f>
        <v>25.205477200705872</v>
      </c>
      <c r="V142" s="673" t="str">
        <f>IF(INDEX(Historical!$O$7:$O$1250,MATCH(B142,Historical!$B$7:$B$1281,0))=0,"n/a",((INDEX(Historical!$C$7:$C$1259,MATCH(B142,Historical!$B$7:$B$1281,0))/INDEX(Historical!$O$7:$O$1250,MATCH(B142,Historical!$B$7:$B$1281,0)))^(1/10)-1)*100)</f>
        <v>n/a</v>
      </c>
      <c r="W142" s="674" t="str">
        <f t="shared" si="38"/>
        <v>n/a</v>
      </c>
      <c r="X142" s="675">
        <f t="shared" si="39"/>
        <v>1.1945723791803733</v>
      </c>
      <c r="Y142" s="843"/>
      <c r="Z142" s="624">
        <f t="shared" si="40"/>
        <v>33.070866141732282</v>
      </c>
      <c r="AA142" s="853">
        <f t="shared" si="41"/>
        <v>8.1377952755905518</v>
      </c>
      <c r="AB142" s="854">
        <v>12</v>
      </c>
      <c r="AC142" s="833">
        <v>2.54</v>
      </c>
      <c r="AD142" s="833">
        <v>1.03</v>
      </c>
      <c r="AE142" s="833">
        <v>3.19</v>
      </c>
      <c r="AF142" s="833">
        <v>1.23</v>
      </c>
      <c r="AG142" s="833">
        <v>13</v>
      </c>
      <c r="AH142" s="833">
        <v>19.5</v>
      </c>
      <c r="AI142" s="833">
        <v>-6.83</v>
      </c>
      <c r="AJ142" s="833">
        <v>21.099999999999998</v>
      </c>
      <c r="AK142" s="833">
        <v>8</v>
      </c>
      <c r="AL142" s="845">
        <v>446.65</v>
      </c>
      <c r="AM142" s="839">
        <v>1.6</v>
      </c>
      <c r="AN142" s="833">
        <v>0.21</v>
      </c>
      <c r="AO142" s="711">
        <f t="shared" si="42"/>
        <v>21.131542592749572</v>
      </c>
      <c r="AP142" s="712">
        <f t="shared" si="43"/>
        <v>29.269337868340124</v>
      </c>
      <c r="AQ142" s="855">
        <f t="shared" si="44"/>
        <v>-33.301713535332603</v>
      </c>
      <c r="AR142" s="624">
        <f>INDEX(Historical!$C$7:$C$1259,MATCH(B142,Historical!$B$7:$B$1281,0))*IF(AH142="n/a",1.03,IF(AH142&lt;0,1.01,IF(AH142&gt;10,1.1,(1+AH142/100))))</f>
        <v>0.88000000000000012</v>
      </c>
      <c r="AS142" s="853">
        <f t="shared" si="45"/>
        <v>0.88880000000000015</v>
      </c>
      <c r="AT142" s="853">
        <f t="shared" si="34"/>
        <v>0.9599040000000002</v>
      </c>
      <c r="AU142" s="853">
        <f t="shared" si="34"/>
        <v>1.0366963200000003</v>
      </c>
      <c r="AV142" s="853">
        <f t="shared" si="34"/>
        <v>1.1196320256000005</v>
      </c>
      <c r="AW142" s="624">
        <f t="shared" si="46"/>
        <v>4.8850323456000009</v>
      </c>
      <c r="AX142" s="719">
        <f t="shared" si="47"/>
        <v>23.633441439767783</v>
      </c>
      <c r="AY142" s="900">
        <v>1.0900000000000001</v>
      </c>
      <c r="AZ142" s="839">
        <v>124.92000000000002</v>
      </c>
      <c r="BA142" s="839">
        <v>-4.66</v>
      </c>
      <c r="BB142" s="839">
        <v>5.04</v>
      </c>
      <c r="BC142" s="839">
        <v>29.98</v>
      </c>
      <c r="BE142" s="597">
        <v>2014</v>
      </c>
      <c r="BF142" s="865">
        <f t="shared" si="48"/>
        <v>0</v>
      </c>
      <c r="BG142" s="849">
        <v>1.2</v>
      </c>
    </row>
    <row r="143" spans="1:59" ht="11.25" customHeight="1" x14ac:dyDescent="0.2">
      <c r="A143" s="847" t="s">
        <v>3985</v>
      </c>
      <c r="B143" s="842" t="s">
        <v>3986</v>
      </c>
      <c r="C143" s="898" t="s">
        <v>108</v>
      </c>
      <c r="D143" s="898" t="s">
        <v>4273</v>
      </c>
      <c r="E143" s="705">
        <v>7</v>
      </c>
      <c r="F143" s="1139">
        <v>645</v>
      </c>
      <c r="G143" s="1139" t="s">
        <v>106</v>
      </c>
      <c r="H143" s="1139" t="s">
        <v>106</v>
      </c>
      <c r="I143" s="841">
        <v>69.69</v>
      </c>
      <c r="J143" s="624">
        <f t="shared" si="35"/>
        <v>1.7219113215669393</v>
      </c>
      <c r="K143" s="844">
        <v>0.3</v>
      </c>
      <c r="L143" s="854">
        <v>4</v>
      </c>
      <c r="M143" s="615">
        <f t="shared" si="36"/>
        <v>1.2</v>
      </c>
      <c r="N143" s="837" t="s">
        <v>168</v>
      </c>
      <c r="O143" s="706">
        <v>0.25</v>
      </c>
      <c r="P143" s="606">
        <v>44140</v>
      </c>
      <c r="Q143" s="606">
        <v>44154</v>
      </c>
      <c r="R143" s="615">
        <f t="shared" si="37"/>
        <v>19.999999999999996</v>
      </c>
      <c r="S143" s="673">
        <f>IF(INDEX(Historical!$D$7:$D$1257,MATCH(B143,Historical!$B$7:$B$1281,0))=0,"n/a",(INDEX(Historical!$C$7:$C$1259,MATCH(B143,Historical!$B$7:$B$1281,0))/INDEX(Historical!$D$7:$D$1257,MATCH(B143,Historical!$B$7:$B$1281,0))-1)*100)</f>
        <v>5.0000000000000044</v>
      </c>
      <c r="T143" s="673">
        <f>IF(INDEX(Historical!$F$7:$F$1250,MATCH(B143,Historical!$B$7:$B$1281,0))=0,"n/a",((INDEX(Historical!$C$7:$C$1259,MATCH(B143,Historical!$B$7:$B$1281,0))/INDEX(Historical!$F$7:$F$1250,MATCH(B143,Historical!$B$7:$B$1281,0)))^(1/3)-1)*100)</f>
        <v>37.946208819056039</v>
      </c>
      <c r="U143" s="673">
        <f>IF(INDEX(Historical!$H$7:$H$1250,MATCH(B143,Historical!$B$7:$B$1281,0))=0,"n/a",((INDEX(Historical!$C$7:$C$1259,MATCH(B143,Historical!$B$7:$B$1281,0))/INDEX(Historical!$H$7:$H$1250,MATCH(B143,Historical!$B$7:$B$1281,0)))^(1/5)-1)*100)</f>
        <v>26.825874081786804</v>
      </c>
      <c r="V143" s="673" t="str">
        <f>IF(INDEX(Historical!$O$7:$O$1250,MATCH(B143,Historical!$B$7:$B$1281,0))=0,"n/a",((INDEX(Historical!$C$7:$C$1259,MATCH(B143,Historical!$B$7:$B$1281,0))/INDEX(Historical!$O$7:$O$1250,MATCH(B143,Historical!$B$7:$B$1281,0)))^(1/10)-1)*100)</f>
        <v>n/a</v>
      </c>
      <c r="W143" s="674" t="str">
        <f t="shared" si="38"/>
        <v>n/a</v>
      </c>
      <c r="X143" s="675">
        <f t="shared" si="39"/>
        <v>1.3971809417597294</v>
      </c>
      <c r="Y143" s="843"/>
      <c r="Z143" s="624">
        <f t="shared" si="40"/>
        <v>27.33485193621868</v>
      </c>
      <c r="AA143" s="853">
        <f t="shared" si="41"/>
        <v>15.874715261958999</v>
      </c>
      <c r="AB143" s="854">
        <v>12</v>
      </c>
      <c r="AC143" s="833">
        <v>4.3899999999999997</v>
      </c>
      <c r="AD143" s="833">
        <v>1.63</v>
      </c>
      <c r="AE143" s="833">
        <v>4.6900000000000004</v>
      </c>
      <c r="AF143" s="833">
        <v>1.24</v>
      </c>
      <c r="AG143" s="833">
        <v>7.8</v>
      </c>
      <c r="AH143" s="833">
        <v>2.9000000000000004</v>
      </c>
      <c r="AI143" s="833">
        <v>-2.19</v>
      </c>
      <c r="AJ143" s="833">
        <v>19.2</v>
      </c>
      <c r="AK143" s="833">
        <v>10</v>
      </c>
      <c r="AL143" s="845">
        <v>2990</v>
      </c>
      <c r="AM143" s="839">
        <v>1.7000000000000002</v>
      </c>
      <c r="AN143" s="833">
        <v>0.15</v>
      </c>
      <c r="AO143" s="711">
        <f t="shared" si="42"/>
        <v>12.673070141394744</v>
      </c>
      <c r="AP143" s="712">
        <f t="shared" si="43"/>
        <v>28.547785403353743</v>
      </c>
      <c r="AQ143" s="855">
        <f t="shared" si="44"/>
        <v>-6.4653434999051518</v>
      </c>
      <c r="AR143" s="624">
        <f>INDEX(Historical!$C$7:$C$1259,MATCH(B143,Historical!$B$7:$B$1281,0))*IF(AH143="n/a",1.03,IF(AH143&lt;0,1.01,IF(AH143&gt;10,1.1,(1+AH143/100))))</f>
        <v>1.0804499999999999</v>
      </c>
      <c r="AS143" s="853">
        <f t="shared" si="45"/>
        <v>1.0912545</v>
      </c>
      <c r="AT143" s="853">
        <f t="shared" si="34"/>
        <v>1.2003799500000001</v>
      </c>
      <c r="AU143" s="853">
        <f t="shared" si="34"/>
        <v>1.3204179450000002</v>
      </c>
      <c r="AV143" s="853">
        <f t="shared" si="34"/>
        <v>1.4524597395000003</v>
      </c>
      <c r="AW143" s="624">
        <f t="shared" si="46"/>
        <v>6.1449621345000001</v>
      </c>
      <c r="AX143" s="719">
        <f t="shared" si="47"/>
        <v>8.8175665583297462</v>
      </c>
      <c r="AY143" s="900">
        <v>1.84</v>
      </c>
      <c r="AZ143" s="839">
        <v>242.45999999999998</v>
      </c>
      <c r="BA143" s="839">
        <v>-7.08</v>
      </c>
      <c r="BB143" s="839">
        <v>5.53</v>
      </c>
      <c r="BC143" s="839">
        <v>37.07</v>
      </c>
      <c r="BE143" s="597">
        <v>2014</v>
      </c>
      <c r="BF143" s="865">
        <f t="shared" si="48"/>
        <v>0</v>
      </c>
      <c r="BG143" s="849">
        <v>1.2</v>
      </c>
    </row>
    <row r="144" spans="1:59" ht="11.25" customHeight="1" x14ac:dyDescent="0.2">
      <c r="A144" s="838" t="s">
        <v>1324</v>
      </c>
      <c r="B144" s="842" t="s">
        <v>1325</v>
      </c>
      <c r="C144" s="898" t="s">
        <v>108</v>
      </c>
      <c r="D144" s="898" t="s">
        <v>4269</v>
      </c>
      <c r="E144" s="705">
        <v>9</v>
      </c>
      <c r="F144" s="1139">
        <v>535</v>
      </c>
      <c r="G144" s="1139" t="s">
        <v>106</v>
      </c>
      <c r="H144" s="1139" t="s">
        <v>106</v>
      </c>
      <c r="I144" s="841">
        <v>110.31</v>
      </c>
      <c r="J144" s="624">
        <f t="shared" si="35"/>
        <v>1.1966276856132716</v>
      </c>
      <c r="K144" s="844">
        <v>0.33</v>
      </c>
      <c r="L144" s="854">
        <v>4</v>
      </c>
      <c r="M144" s="615">
        <f t="shared" si="36"/>
        <v>1.32</v>
      </c>
      <c r="N144" s="837" t="s">
        <v>151</v>
      </c>
      <c r="O144" s="706">
        <v>0.3</v>
      </c>
      <c r="P144" s="606">
        <v>44271</v>
      </c>
      <c r="Q144" s="606">
        <v>44286</v>
      </c>
      <c r="R144" s="615">
        <f t="shared" si="37"/>
        <v>10.000000000000009</v>
      </c>
      <c r="S144" s="673">
        <f>IF(INDEX(Historical!$D$7:$D$1257,MATCH(B144,Historical!$B$7:$B$1281,0))=0,"n/a",(INDEX(Historical!$C$7:$C$1259,MATCH(B144,Historical!$B$7:$B$1281,0))/INDEX(Historical!$D$7:$D$1257,MATCH(B144,Historical!$B$7:$B$1281,0))-1)*100)</f>
        <v>9.0909090909090828</v>
      </c>
      <c r="T144" s="673">
        <f>IF(INDEX(Historical!$F$7:$F$1250,MATCH(B144,Historical!$B$7:$B$1281,0))=0,"n/a",((INDEX(Historical!$C$7:$C$1259,MATCH(B144,Historical!$B$7:$B$1281,0))/INDEX(Historical!$F$7:$F$1250,MATCH(B144,Historical!$B$7:$B$1281,0)))^(1/3)-1)*100)</f>
        <v>14.471424255333186</v>
      </c>
      <c r="U144" s="673">
        <f>IF(INDEX(Historical!$H$7:$H$1250,MATCH(B144,Historical!$B$7:$B$1281,0))=0,"n/a",((INDEX(Historical!$C$7:$C$1259,MATCH(B144,Historical!$B$7:$B$1281,0))/INDEX(Historical!$H$7:$H$1250,MATCH(B144,Historical!$B$7:$B$1281,0)))^(1/5)-1)*100)</f>
        <v>15.651335043291613</v>
      </c>
      <c r="V144" s="673" t="str">
        <f>IF(INDEX(Historical!$O$7:$O$1250,MATCH(B144,Historical!$B$7:$B$1281,0))=0,"n/a",((INDEX(Historical!$C$7:$C$1259,MATCH(B144,Historical!$B$7:$B$1281,0))/INDEX(Historical!$O$7:$O$1250,MATCH(B144,Historical!$B$7:$B$1281,0)))^(1/10)-1)*100)</f>
        <v>n/a</v>
      </c>
      <c r="W144" s="674" t="str">
        <f t="shared" si="38"/>
        <v>n/a</v>
      </c>
      <c r="X144" s="675">
        <f t="shared" si="39"/>
        <v>1.4765410418199636</v>
      </c>
      <c r="Y144" s="634"/>
      <c r="Z144" s="624">
        <f t="shared" si="40"/>
        <v>35.10638297872341</v>
      </c>
      <c r="AA144" s="853">
        <f t="shared" si="41"/>
        <v>29.337765957446809</v>
      </c>
      <c r="AB144" s="854">
        <v>12</v>
      </c>
      <c r="AC144" s="833">
        <v>3.76</v>
      </c>
      <c r="AD144" s="833">
        <v>2.77</v>
      </c>
      <c r="AE144" s="833">
        <v>10.47</v>
      </c>
      <c r="AF144" s="833">
        <v>3.22</v>
      </c>
      <c r="AG144" s="833">
        <v>11.5</v>
      </c>
      <c r="AH144" s="833">
        <v>10</v>
      </c>
      <c r="AI144" s="833">
        <v>7.1999999999999993</v>
      </c>
      <c r="AJ144" s="833">
        <v>10.6</v>
      </c>
      <c r="AK144" s="833">
        <v>10.73</v>
      </c>
      <c r="AL144" s="845">
        <v>63190</v>
      </c>
      <c r="AM144" s="839">
        <v>0.3</v>
      </c>
      <c r="AN144" s="833">
        <v>0.85</v>
      </c>
      <c r="AO144" s="711">
        <f t="shared" si="42"/>
        <v>-12.489803228541923</v>
      </c>
      <c r="AP144" s="712">
        <f t="shared" si="43"/>
        <v>16.847962728904886</v>
      </c>
      <c r="AQ144" s="855">
        <f t="shared" si="44"/>
        <v>104.90388682716447</v>
      </c>
      <c r="AR144" s="624">
        <f>INDEX(Historical!$C$7:$C$1259,MATCH(B144,Historical!$B$7:$B$1281,0))*IF(AH144="n/a",1.03,IF(AH144&lt;0,1.01,IF(AH144&gt;10,1.1,(1+AH144/100))))</f>
        <v>1.32</v>
      </c>
      <c r="AS144" s="853">
        <f t="shared" si="45"/>
        <v>1.4150400000000001</v>
      </c>
      <c r="AT144" s="853">
        <f t="shared" si="34"/>
        <v>1.5565440000000001</v>
      </c>
      <c r="AU144" s="853">
        <f t="shared" si="34"/>
        <v>1.7121984000000003</v>
      </c>
      <c r="AV144" s="853">
        <f t="shared" si="34"/>
        <v>1.8834182400000006</v>
      </c>
      <c r="AW144" s="624">
        <f t="shared" si="46"/>
        <v>7.8872006400000014</v>
      </c>
      <c r="AX144" s="719">
        <f t="shared" si="47"/>
        <v>7.1500323089475124</v>
      </c>
      <c r="AY144" s="900">
        <v>0.7</v>
      </c>
      <c r="AZ144" s="839">
        <v>73.69</v>
      </c>
      <c r="BA144" s="839">
        <v>-7.32</v>
      </c>
      <c r="BB144" s="839">
        <v>-2.68</v>
      </c>
      <c r="BC144" s="839">
        <v>7.85</v>
      </c>
      <c r="BE144" s="597">
        <v>2013</v>
      </c>
      <c r="BF144" s="865">
        <f t="shared" si="48"/>
        <v>0</v>
      </c>
      <c r="BG144" s="849">
        <v>1.6</v>
      </c>
    </row>
    <row r="145" spans="1:59" ht="11.25" customHeight="1" x14ac:dyDescent="0.2">
      <c r="A145" s="838" t="s">
        <v>1311</v>
      </c>
      <c r="B145" s="842" t="s">
        <v>1312</v>
      </c>
      <c r="C145" s="898" t="s">
        <v>131</v>
      </c>
      <c r="D145" s="898" t="s">
        <v>4264</v>
      </c>
      <c r="E145" s="705">
        <v>9</v>
      </c>
      <c r="F145" s="1139">
        <v>501</v>
      </c>
      <c r="G145" s="1139" t="s">
        <v>37</v>
      </c>
      <c r="H145" s="1139" t="s">
        <v>37</v>
      </c>
      <c r="I145" s="841">
        <v>86.24</v>
      </c>
      <c r="J145" s="624">
        <f t="shared" si="35"/>
        <v>3.2931354359925789</v>
      </c>
      <c r="K145" s="844">
        <v>0.71</v>
      </c>
      <c r="L145" s="854">
        <v>4</v>
      </c>
      <c r="M145" s="615">
        <f t="shared" si="36"/>
        <v>2.84</v>
      </c>
      <c r="N145" s="837" t="s">
        <v>515</v>
      </c>
      <c r="O145" s="706">
        <v>0.67</v>
      </c>
      <c r="P145" s="606">
        <v>44139</v>
      </c>
      <c r="Q145" s="606">
        <v>44165</v>
      </c>
      <c r="R145" s="615">
        <f t="shared" si="37"/>
        <v>5.9701492537313312</v>
      </c>
      <c r="S145" s="673">
        <f>IF(INDEX(Historical!$D$7:$D$1257,MATCH(B145,Historical!$B$7:$B$1281,0))=0,"n/a",(INDEX(Historical!$C$7:$C$1259,MATCH(B145,Historical!$B$7:$B$1281,0))/INDEX(Historical!$D$7:$D$1257,MATCH(B145,Historical!$B$7:$B$1281,0))-1)*100)</f>
        <v>6.25</v>
      </c>
      <c r="T145" s="673">
        <f>IF(INDEX(Historical!$F$7:$F$1250,MATCH(B145,Historical!$B$7:$B$1281,0))=0,"n/a",((INDEX(Historical!$C$7:$C$1259,MATCH(B145,Historical!$B$7:$B$1281,0))/INDEX(Historical!$F$7:$F$1250,MATCH(B145,Historical!$B$7:$B$1281,0)))^(1/3)-1)*100)</f>
        <v>6.6858844342181811</v>
      </c>
      <c r="U145" s="673">
        <f>IF(INDEX(Historical!$H$7:$H$1250,MATCH(B145,Historical!$B$7:$B$1281,0))=0,"n/a",((INDEX(Historical!$C$7:$C$1259,MATCH(B145,Historical!$B$7:$B$1281,0))/INDEX(Historical!$H$7:$H$1250,MATCH(B145,Historical!$B$7:$B$1281,0)))^(1/5)-1)*100)</f>
        <v>7.2145025900850923</v>
      </c>
      <c r="V145" s="673">
        <f>IF(INDEX(Historical!$O$7:$O$1250,MATCH(B145,Historical!$B$7:$B$1281,0))=0,"n/a",((INDEX(Historical!$C$7:$C$1259,MATCH(B145,Historical!$B$7:$B$1281,0))/INDEX(Historical!$O$7:$O$1250,MATCH(B145,Historical!$B$7:$B$1281,0)))^(1/10)-1)*100)</f>
        <v>8.5272418407742698</v>
      </c>
      <c r="W145" s="674">
        <f t="shared" si="38"/>
        <v>0.84605347482791915</v>
      </c>
      <c r="X145" s="675">
        <f t="shared" si="39"/>
        <v>1.8498724589961775</v>
      </c>
      <c r="Y145" s="637"/>
      <c r="Z145" s="624">
        <f t="shared" si="40"/>
        <v>60.554371002132193</v>
      </c>
      <c r="AA145" s="853">
        <f t="shared" si="41"/>
        <v>18.388059701492534</v>
      </c>
      <c r="AB145" s="854">
        <v>12</v>
      </c>
      <c r="AC145" s="833">
        <v>4.6900000000000004</v>
      </c>
      <c r="AD145" s="833">
        <v>7.23</v>
      </c>
      <c r="AE145" s="833">
        <v>3.31</v>
      </c>
      <c r="AF145" s="833">
        <v>1.74</v>
      </c>
      <c r="AG145" s="833">
        <v>9.4</v>
      </c>
      <c r="AH145" s="833">
        <v>1.9</v>
      </c>
      <c r="AI145" s="833">
        <v>2.73</v>
      </c>
      <c r="AJ145" s="833">
        <v>3.9</v>
      </c>
      <c r="AK145" s="833">
        <v>2.6</v>
      </c>
      <c r="AL145" s="845">
        <v>4470</v>
      </c>
      <c r="AM145" s="839">
        <v>0.2</v>
      </c>
      <c r="AN145" s="833">
        <v>0.78</v>
      </c>
      <c r="AO145" s="711">
        <f t="shared" si="42"/>
        <v>-7.8804216754148619</v>
      </c>
      <c r="AP145" s="712">
        <f t="shared" si="43"/>
        <v>10.507638026077672</v>
      </c>
      <c r="AQ145" s="855">
        <f t="shared" si="44"/>
        <v>19.248058694838143</v>
      </c>
      <c r="AR145" s="624">
        <f>INDEX(Historical!$C$7:$C$1259,MATCH(B145,Historical!$B$7:$B$1281,0))*IF(AH145="n/a",1.03,IF(AH145&lt;0,1.01,IF(AH145&gt;10,1.1,(1+AH145/100))))</f>
        <v>2.7716799999999999</v>
      </c>
      <c r="AS145" s="853">
        <f t="shared" si="45"/>
        <v>2.8473468640000004</v>
      </c>
      <c r="AT145" s="853">
        <f t="shared" si="34"/>
        <v>2.9213778824640007</v>
      </c>
      <c r="AU145" s="853">
        <f t="shared" si="34"/>
        <v>2.9973337074080648</v>
      </c>
      <c r="AV145" s="853">
        <f t="shared" si="34"/>
        <v>3.0752643838006746</v>
      </c>
      <c r="AW145" s="624">
        <f t="shared" si="46"/>
        <v>14.613002837672742</v>
      </c>
      <c r="AX145" s="719">
        <f t="shared" si="47"/>
        <v>16.944576574295851</v>
      </c>
      <c r="AY145" s="900">
        <v>0.46</v>
      </c>
      <c r="AZ145" s="839">
        <v>24.89</v>
      </c>
      <c r="BA145" s="839">
        <v>-21.740000000000002</v>
      </c>
      <c r="BB145" s="839">
        <v>-4.5699999999999994</v>
      </c>
      <c r="BC145" s="839">
        <v>-3.44</v>
      </c>
      <c r="BE145" s="597">
        <v>2013</v>
      </c>
      <c r="BF145" s="865">
        <f t="shared" si="48"/>
        <v>0</v>
      </c>
      <c r="BG145" s="849">
        <v>3.4000000000000004</v>
      </c>
    </row>
    <row r="146" spans="1:59" s="744" customFormat="1" ht="11.25" customHeight="1" x14ac:dyDescent="0.2">
      <c r="A146" s="1173" t="s">
        <v>3829</v>
      </c>
      <c r="B146" s="1174" t="s">
        <v>3830</v>
      </c>
      <c r="C146" s="898" t="s">
        <v>108</v>
      </c>
      <c r="D146" s="898" t="s">
        <v>118</v>
      </c>
      <c r="E146" s="727">
        <v>7</v>
      </c>
      <c r="F146" s="1139">
        <v>635</v>
      </c>
      <c r="G146" s="1138" t="s">
        <v>106</v>
      </c>
      <c r="H146" s="1138" t="s">
        <v>106</v>
      </c>
      <c r="I146" s="1175">
        <v>38.01</v>
      </c>
      <c r="J146" s="729">
        <f t="shared" si="35"/>
        <v>1.1575901078663511</v>
      </c>
      <c r="K146" s="619">
        <v>0.22</v>
      </c>
      <c r="L146" s="1138">
        <v>2</v>
      </c>
      <c r="M146" s="732">
        <f t="shared" si="36"/>
        <v>0.44</v>
      </c>
      <c r="N146" s="1138" t="s">
        <v>4108</v>
      </c>
      <c r="O146" s="1176">
        <v>0.2</v>
      </c>
      <c r="P146" s="1130">
        <v>43994</v>
      </c>
      <c r="Q146" s="1130">
        <v>44011</v>
      </c>
      <c r="R146" s="732">
        <f t="shared" si="37"/>
        <v>9.9999999999999947</v>
      </c>
      <c r="S146" s="673">
        <f>IF(INDEX(Historical!$D$7:$D$1257,MATCH(B146,Historical!$B$7:$B$1281,0))=0,"n/a",(INDEX(Historical!$C$7:$C$1259,MATCH(B146,Historical!$B$7:$B$1281,0))/INDEX(Historical!$D$7:$D$1257,MATCH(B146,Historical!$B$7:$B$1281,0))-1)*100)</f>
        <v>19.999999999999996</v>
      </c>
      <c r="T146" s="673">
        <f>IF(INDEX(Historical!$F$7:$F$1250,MATCH(B146,Historical!$B$7:$B$1281,0))=0,"n/a",((INDEX(Historical!$C$7:$C$1259,MATCH(B146,Historical!$B$7:$B$1281,0))/INDEX(Historical!$F$7:$F$1250,MATCH(B146,Historical!$B$7:$B$1281,0)))^(1/3)-1)*100)</f>
        <v>37.946208819056039</v>
      </c>
      <c r="U146" s="673">
        <f>IF(INDEX(Historical!$H$7:$H$1250,MATCH(B146,Historical!$B$7:$B$1281,0))=0,"n/a",((INDEX(Historical!$C$7:$C$1259,MATCH(B146,Historical!$B$7:$B$1281,0))/INDEX(Historical!$H$7:$H$1250,MATCH(B146,Historical!$B$7:$B$1281,0)))^(1/5)-1)*100)</f>
        <v>39.325901136561001</v>
      </c>
      <c r="V146" s="673">
        <f>IF(INDEX(Historical!$O$7:$O$1250,MATCH(B146,Historical!$B$7:$B$1281,0))=0,"n/a",((INDEX(Historical!$C$7:$C$1259,MATCH(B146,Historical!$B$7:$B$1281,0))/INDEX(Historical!$O$7:$O$1250,MATCH(B146,Historical!$B$7:$B$1281,0)))^(1/10)-1)*100)</f>
        <v>23.716586458402933</v>
      </c>
      <c r="W146" s="674">
        <f t="shared" si="38"/>
        <v>1.6581602586668871</v>
      </c>
      <c r="X146" s="675" t="str">
        <f t="shared" si="39"/>
        <v>n/a</v>
      </c>
      <c r="Y146" s="1177"/>
      <c r="Z146" s="729">
        <f t="shared" si="40"/>
        <v>157.14285714285714</v>
      </c>
      <c r="AA146" s="736">
        <f t="shared" si="41"/>
        <v>135.74999999999997</v>
      </c>
      <c r="AB146" s="731">
        <v>12</v>
      </c>
      <c r="AC146" s="793">
        <v>0.28000000000000003</v>
      </c>
      <c r="AD146" s="793" t="s">
        <v>136</v>
      </c>
      <c r="AE146" s="737">
        <v>1.34</v>
      </c>
      <c r="AF146" s="737">
        <v>1.21</v>
      </c>
      <c r="AG146" s="737">
        <v>0.89999999999999991</v>
      </c>
      <c r="AH146" s="737">
        <v>-57.9</v>
      </c>
      <c r="AI146" s="737" t="s">
        <v>136</v>
      </c>
      <c r="AJ146" s="1178">
        <v>0</v>
      </c>
      <c r="AK146" s="1178" t="s">
        <v>136</v>
      </c>
      <c r="AL146" s="793">
        <v>556.57000000000005</v>
      </c>
      <c r="AM146" s="793">
        <v>1.5</v>
      </c>
      <c r="AN146" s="793">
        <v>0</v>
      </c>
      <c r="AO146" s="740">
        <f t="shared" si="42"/>
        <v>-95.26650875557263</v>
      </c>
      <c r="AP146" s="741">
        <f t="shared" si="43"/>
        <v>40.483491244427348</v>
      </c>
      <c r="AQ146" s="742">
        <f t="shared" si="44"/>
        <v>170.19129026179459</v>
      </c>
      <c r="AR146" s="624">
        <f>INDEX(Historical!$C$7:$C$1259,MATCH(B146,Historical!$B$7:$B$1281,0))*IF(AH146="n/a",1.03,IF(AH146&lt;0,1.01,IF(AH146&gt;10,1.1,(1+AH146/100))))</f>
        <v>0.42419999999999997</v>
      </c>
      <c r="AS146" s="736">
        <f t="shared" si="45"/>
        <v>0.43692599999999998</v>
      </c>
      <c r="AT146" s="736">
        <f t="shared" si="34"/>
        <v>0.45003377999999999</v>
      </c>
      <c r="AU146" s="736">
        <f t="shared" si="34"/>
        <v>0.46353479340000003</v>
      </c>
      <c r="AV146" s="736">
        <f t="shared" si="34"/>
        <v>0.47744083720200003</v>
      </c>
      <c r="AW146" s="729">
        <f t="shared" si="46"/>
        <v>2.252135410602</v>
      </c>
      <c r="AX146" s="743">
        <f t="shared" si="47"/>
        <v>5.9251128929281771</v>
      </c>
      <c r="AY146" s="1136">
        <v>0.78</v>
      </c>
      <c r="AZ146" s="737">
        <v>72.77</v>
      </c>
      <c r="BA146" s="737">
        <v>-12.47</v>
      </c>
      <c r="BB146" s="737">
        <v>-5.4899999999999993</v>
      </c>
      <c r="BC146" s="737">
        <v>4.32</v>
      </c>
      <c r="BD146" s="875"/>
      <c r="BE146" s="597">
        <v>2014</v>
      </c>
      <c r="BF146" s="865">
        <f t="shared" si="48"/>
        <v>0</v>
      </c>
      <c r="BG146" s="793">
        <v>0.4</v>
      </c>
    </row>
    <row r="147" spans="1:59" ht="11.25" customHeight="1" x14ac:dyDescent="0.2">
      <c r="A147" s="848" t="s">
        <v>4639</v>
      </c>
      <c r="B147" s="842" t="s">
        <v>4632</v>
      </c>
      <c r="C147" s="898" t="s">
        <v>4254</v>
      </c>
      <c r="D147" s="898" t="s">
        <v>4255</v>
      </c>
      <c r="E147" s="705">
        <v>5</v>
      </c>
      <c r="F147" s="1139">
        <v>729</v>
      </c>
      <c r="G147" s="1139" t="s">
        <v>106</v>
      </c>
      <c r="H147" s="1139" t="s">
        <v>106</v>
      </c>
      <c r="I147" s="841">
        <v>195</v>
      </c>
      <c r="J147" s="624">
        <f t="shared" si="35"/>
        <v>2.5435897435897434</v>
      </c>
      <c r="K147" s="844">
        <v>1.24</v>
      </c>
      <c r="L147" s="854">
        <v>4</v>
      </c>
      <c r="M147" s="615">
        <f t="shared" si="36"/>
        <v>4.96</v>
      </c>
      <c r="N147" s="837" t="s">
        <v>148</v>
      </c>
      <c r="O147" s="706">
        <v>1.17</v>
      </c>
      <c r="P147" s="606">
        <v>44195</v>
      </c>
      <c r="Q147" s="606">
        <v>44211</v>
      </c>
      <c r="R147" s="615">
        <f t="shared" si="37"/>
        <v>5.9829059829059883</v>
      </c>
      <c r="S147" s="673">
        <f>IF(INDEX(Historical!$D$7:$D$1257,MATCH(B147,Historical!$B$7:$B$1281,0))=0,"n/a",(INDEX(Historical!$C$7:$C$1259,MATCH(B147,Historical!$B$7:$B$1281,0))/INDEX(Historical!$D$7:$D$1257,MATCH(B147,Historical!$B$7:$B$1281,0))-1)*100)</f>
        <v>94.036697247706471</v>
      </c>
      <c r="T147" s="673">
        <f>IF(INDEX(Historical!$F$7:$F$1250,MATCH(B147,Historical!$B$7:$B$1281,0))=0,"n/a",((INDEX(Historical!$C$7:$C$1259,MATCH(B147,Historical!$B$7:$B$1281,0))/INDEX(Historical!$F$7:$F$1250,MATCH(B147,Historical!$B$7:$B$1281,0)))^(1/3)-1)*100)</f>
        <v>141.58670891607184</v>
      </c>
      <c r="U147" s="673" t="str">
        <f>IF(INDEX(Historical!$H$7:$H$1250,MATCH(B147,Historical!$B$7:$B$1281,0))=0,"n/a",((INDEX(Historical!$C$7:$C$1259,MATCH(B147,Historical!$B$7:$B$1281,0))/INDEX(Historical!$H$7:$H$1250,MATCH(B147,Historical!$B$7:$B$1281,0)))^(1/5)-1)*100)</f>
        <v>n/a</v>
      </c>
      <c r="V147" s="673" t="str">
        <f>IF(INDEX(Historical!$O$7:$O$1250,MATCH(B147,Historical!$B$7:$B$1281,0))=0,"n/a",((INDEX(Historical!$C$7:$C$1259,MATCH(B147,Historical!$B$7:$B$1281,0))/INDEX(Historical!$O$7:$O$1250,MATCH(B147,Historical!$B$7:$B$1281,0)))^(1/10)-1)*100)</f>
        <v>n/a</v>
      </c>
      <c r="W147" s="674" t="str">
        <f t="shared" si="38"/>
        <v>n/a</v>
      </c>
      <c r="X147" s="675" t="str">
        <f t="shared" si="39"/>
        <v>n/a</v>
      </c>
      <c r="Y147" s="646"/>
      <c r="Z147" s="624">
        <f t="shared" si="40"/>
        <v>160.51779935275081</v>
      </c>
      <c r="AA147" s="853">
        <f t="shared" si="41"/>
        <v>63.10679611650486</v>
      </c>
      <c r="AB147" s="854">
        <v>12</v>
      </c>
      <c r="AC147" s="833">
        <v>3.09</v>
      </c>
      <c r="AD147" s="833" t="s">
        <v>136</v>
      </c>
      <c r="AE147" s="833">
        <v>45.14</v>
      </c>
      <c r="AF147" s="833">
        <v>3.24</v>
      </c>
      <c r="AG147" s="833">
        <v>5.8000000000000007</v>
      </c>
      <c r="AH147" s="833">
        <v>171.6</v>
      </c>
      <c r="AI147" s="833">
        <v>65.72</v>
      </c>
      <c r="AJ147" s="833" t="s">
        <v>136</v>
      </c>
      <c r="AK147" s="833" t="s">
        <v>136</v>
      </c>
      <c r="AL147" s="845">
        <v>4400</v>
      </c>
      <c r="AM147" s="839">
        <v>1.5</v>
      </c>
      <c r="AN147" s="833">
        <v>0.11</v>
      </c>
      <c r="AO147" s="711" t="str">
        <f t="shared" si="42"/>
        <v>n/a</v>
      </c>
      <c r="AP147" s="712" t="str">
        <f t="shared" si="43"/>
        <v>n/a</v>
      </c>
      <c r="AQ147" s="855">
        <f t="shared" si="44"/>
        <v>201.45279300044149</v>
      </c>
      <c r="AR147" s="624">
        <f>INDEX(Historical!$C$7:$C$1259,MATCH(B147,Historical!$B$7:$B$1281,0))*IF(AH147="n/a",1.03,IF(AH147&lt;0,1.01,IF(AH147&gt;10,1.1,(1+AH147/100))))</f>
        <v>4.6530000000000005</v>
      </c>
      <c r="AS147" s="853">
        <f t="shared" si="45"/>
        <v>5.1183000000000005</v>
      </c>
      <c r="AT147" s="853">
        <f t="shared" ref="AT147:AV166" si="49">IF($AK147="n/a",1.03*AS147,IF($AK147&lt;0,1.01*AS147,IF($AK147&gt;10,1.1*AS147,(1+$AK147/100)*AS147)))</f>
        <v>5.2718490000000005</v>
      </c>
      <c r="AU147" s="853">
        <f t="shared" si="49"/>
        <v>5.430004470000001</v>
      </c>
      <c r="AV147" s="853">
        <f t="shared" si="49"/>
        <v>5.592904604100001</v>
      </c>
      <c r="AW147" s="624">
        <f t="shared" si="46"/>
        <v>26.066058074099999</v>
      </c>
      <c r="AX147" s="719">
        <f t="shared" si="47"/>
        <v>13.367209268769232</v>
      </c>
      <c r="AY147" s="900">
        <v>1.54</v>
      </c>
      <c r="AZ147" s="839">
        <v>384.95</v>
      </c>
      <c r="BA147" s="839">
        <v>-12.19</v>
      </c>
      <c r="BB147" s="839">
        <v>-0.01</v>
      </c>
      <c r="BC147" s="839">
        <v>43.68</v>
      </c>
      <c r="BE147" s="597">
        <v>2017</v>
      </c>
      <c r="BF147" s="865">
        <f t="shared" si="48"/>
        <v>0</v>
      </c>
      <c r="BG147" s="849">
        <v>4.7</v>
      </c>
    </row>
    <row r="148" spans="1:59" ht="11.25" customHeight="1" x14ac:dyDescent="0.2">
      <c r="A148" s="148" t="s">
        <v>2390</v>
      </c>
      <c r="B148" s="570" t="s">
        <v>2391</v>
      </c>
      <c r="C148" s="898" t="s">
        <v>4127</v>
      </c>
      <c r="D148" s="898" t="s">
        <v>4261</v>
      </c>
      <c r="E148" s="705">
        <v>7</v>
      </c>
      <c r="F148" s="1139">
        <v>653</v>
      </c>
      <c r="G148" s="1139" t="s">
        <v>106</v>
      </c>
      <c r="H148" s="1139" t="s">
        <v>106</v>
      </c>
      <c r="I148" s="841">
        <v>60.78</v>
      </c>
      <c r="J148" s="624">
        <f t="shared" si="35"/>
        <v>2.2869364922671926</v>
      </c>
      <c r="K148" s="844">
        <v>0.34749999999999998</v>
      </c>
      <c r="L148" s="854">
        <v>4</v>
      </c>
      <c r="M148" s="615">
        <f t="shared" si="36"/>
        <v>1.39</v>
      </c>
      <c r="N148" s="837" t="s">
        <v>4342</v>
      </c>
      <c r="O148" s="706">
        <v>0.33</v>
      </c>
      <c r="P148" s="606">
        <v>44231</v>
      </c>
      <c r="Q148" s="606">
        <v>44256</v>
      </c>
      <c r="R148" s="615">
        <f t="shared" si="37"/>
        <v>5.3030303030302903</v>
      </c>
      <c r="S148" s="673">
        <f>IF(INDEX(Historical!$D$7:$D$1257,MATCH(B148,Historical!$B$7:$B$1281,0))=0,"n/a",(INDEX(Historical!$C$7:$C$1259,MATCH(B148,Historical!$B$7:$B$1281,0))/INDEX(Historical!$D$7:$D$1257,MATCH(B148,Historical!$B$7:$B$1281,0))-1)*100)</f>
        <v>4.7619047619047672</v>
      </c>
      <c r="T148" s="673">
        <f>IF(INDEX(Historical!$F$7:$F$1250,MATCH(B148,Historical!$B$7:$B$1281,0))=0,"n/a",((INDEX(Historical!$C$7:$C$1259,MATCH(B148,Historical!$B$7:$B$1281,0))/INDEX(Historical!$F$7:$F$1250,MATCH(B148,Historical!$B$7:$B$1281,0)))^(1/3)-1)*100)</f>
        <v>7.0004368526832561</v>
      </c>
      <c r="U148" s="673">
        <f>IF(INDEX(Historical!$H$7:$H$1250,MATCH(B148,Historical!$B$7:$B$1281,0))=0,"n/a",((INDEX(Historical!$C$7:$C$1259,MATCH(B148,Historical!$B$7:$B$1281,0))/INDEX(Historical!$H$7:$H$1250,MATCH(B148,Historical!$B$7:$B$1281,0)))^(1/5)-1)*100)</f>
        <v>6.5762756635474373</v>
      </c>
      <c r="V148" s="673">
        <f>IF(INDEX(Historical!$O$7:$O$1250,MATCH(B148,Historical!$B$7:$B$1281,0))=0,"n/a",((INDEX(Historical!$C$7:$C$1259,MATCH(B148,Historical!$B$7:$B$1281,0))/INDEX(Historical!$O$7:$O$1250,MATCH(B148,Historical!$B$7:$B$1281,0)))^(1/10)-1)*100)</f>
        <v>7.6770969552310886</v>
      </c>
      <c r="W148" s="674">
        <f t="shared" si="38"/>
        <v>0.85660969268682174</v>
      </c>
      <c r="X148" s="675">
        <f t="shared" si="39"/>
        <v>0.40594294219428628</v>
      </c>
      <c r="Y148" s="843"/>
      <c r="Z148" s="624">
        <f t="shared" si="40"/>
        <v>28.137651821862342</v>
      </c>
      <c r="AA148" s="853">
        <f t="shared" si="41"/>
        <v>12.303643724696355</v>
      </c>
      <c r="AB148" s="854">
        <v>12</v>
      </c>
      <c r="AC148" s="833">
        <v>4.9400000000000004</v>
      </c>
      <c r="AD148" s="833">
        <v>2.25</v>
      </c>
      <c r="AE148" s="833">
        <v>3.08</v>
      </c>
      <c r="AF148" s="833">
        <v>3.05</v>
      </c>
      <c r="AG148" s="833">
        <v>26.6</v>
      </c>
      <c r="AH148" s="833">
        <v>4.9000000000000004</v>
      </c>
      <c r="AI148" s="833">
        <v>2.4299999999999997</v>
      </c>
      <c r="AJ148" s="833">
        <v>16.2</v>
      </c>
      <c r="AK148" s="833">
        <v>5.43</v>
      </c>
      <c r="AL148" s="845">
        <v>239950</v>
      </c>
      <c r="AM148" s="839">
        <v>0.05</v>
      </c>
      <c r="AN148" s="833">
        <v>0.45</v>
      </c>
      <c r="AO148" s="711">
        <f t="shared" si="42"/>
        <v>-3.440431568881726</v>
      </c>
      <c r="AP148" s="712">
        <f t="shared" si="43"/>
        <v>8.8632121558146295</v>
      </c>
      <c r="AQ148" s="855">
        <f t="shared" si="44"/>
        <v>29.144386655357167</v>
      </c>
      <c r="AR148" s="624">
        <f>INDEX(Historical!$C$7:$C$1259,MATCH(B148,Historical!$B$7:$B$1281,0))*IF(AH148="n/a",1.03,IF(AH148&lt;0,1.01,IF(AH148&gt;10,1.1,(1+AH148/100))))</f>
        <v>1.3846799999999999</v>
      </c>
      <c r="AS148" s="853">
        <f t="shared" si="45"/>
        <v>1.4183277239999998</v>
      </c>
      <c r="AT148" s="853">
        <f t="shared" si="49"/>
        <v>1.4953429194132</v>
      </c>
      <c r="AU148" s="853">
        <f t="shared" si="49"/>
        <v>1.5765400399373368</v>
      </c>
      <c r="AV148" s="853">
        <f t="shared" si="49"/>
        <v>1.6621461641059343</v>
      </c>
      <c r="AW148" s="624">
        <f t="shared" si="46"/>
        <v>7.53703684745647</v>
      </c>
      <c r="AX148" s="719">
        <f t="shared" si="47"/>
        <v>12.400521302165959</v>
      </c>
      <c r="AY148" s="900">
        <v>0.69</v>
      </c>
      <c r="AZ148" s="839">
        <v>39.369999999999997</v>
      </c>
      <c r="BA148" s="839">
        <v>-6.65</v>
      </c>
      <c r="BB148" s="839">
        <v>10.11</v>
      </c>
      <c r="BC148" s="839">
        <v>13.51</v>
      </c>
      <c r="BE148" s="597">
        <v>2015</v>
      </c>
      <c r="BF148" s="865">
        <f t="shared" si="48"/>
        <v>0</v>
      </c>
      <c r="BG148" s="849">
        <v>14.000000000000002</v>
      </c>
    </row>
    <row r="149" spans="1:59" ht="12.75" customHeight="1" x14ac:dyDescent="0.2">
      <c r="A149" s="676" t="s">
        <v>3833</v>
      </c>
      <c r="B149" s="754" t="s">
        <v>3834</v>
      </c>
      <c r="C149" s="898" t="s">
        <v>123</v>
      </c>
      <c r="D149" s="898" t="s">
        <v>4109</v>
      </c>
      <c r="E149" s="705">
        <v>7</v>
      </c>
      <c r="F149" s="1139">
        <v>618</v>
      </c>
      <c r="G149" s="1139" t="s">
        <v>106</v>
      </c>
      <c r="H149" s="1139" t="s">
        <v>106</v>
      </c>
      <c r="I149" s="850">
        <v>100.45</v>
      </c>
      <c r="J149" s="624">
        <f t="shared" si="35"/>
        <v>1.0353409656545545</v>
      </c>
      <c r="K149" s="831">
        <v>0.52</v>
      </c>
      <c r="L149" s="1139">
        <v>2</v>
      </c>
      <c r="M149" s="615">
        <f t="shared" si="36"/>
        <v>1.04</v>
      </c>
      <c r="N149" s="1139" t="s">
        <v>398</v>
      </c>
      <c r="O149" s="578">
        <v>0.5</v>
      </c>
      <c r="P149" s="904">
        <v>43786</v>
      </c>
      <c r="Q149" s="904">
        <v>43795</v>
      </c>
      <c r="R149" s="615">
        <f t="shared" si="37"/>
        <v>4.0000000000000036</v>
      </c>
      <c r="S149" s="673">
        <f>IF(INDEX(Historical!$D$7:$D$1257,MATCH(B149,Historical!$B$7:$B$1281,0))=0,"n/a",(INDEX(Historical!$C$7:$C$1259,MATCH(B149,Historical!$B$7:$B$1281,0))/INDEX(Historical!$D$7:$D$1257,MATCH(B149,Historical!$B$7:$B$1281,0))-1)*100)</f>
        <v>1.9607843137254832</v>
      </c>
      <c r="T149" s="673">
        <f>IF(INDEX(Historical!$F$7:$F$1250,MATCH(B149,Historical!$B$7:$B$1281,0))=0,"n/a",((INDEX(Historical!$C$7:$C$1259,MATCH(B149,Historical!$B$7:$B$1281,0))/INDEX(Historical!$F$7:$F$1250,MATCH(B149,Historical!$B$7:$B$1281,0)))^(1/3)-1)*100)</f>
        <v>10.53866232805618</v>
      </c>
      <c r="U149" s="673">
        <f>IF(INDEX(Historical!$H$7:$H$1250,MATCH(B149,Historical!$B$7:$B$1281,0))=0,"n/a",((INDEX(Historical!$C$7:$C$1259,MATCH(B149,Historical!$B$7:$B$1281,0))/INDEX(Historical!$H$7:$H$1250,MATCH(B149,Historical!$B$7:$B$1281,0)))^(1/5)-1)*100)</f>
        <v>11.260421490901141</v>
      </c>
      <c r="V149" s="673" t="str">
        <f>IF(INDEX(Historical!$O$7:$O$1250,MATCH(B149,Historical!$B$7:$B$1281,0))=0,"n/a",((INDEX(Historical!$C$7:$C$1259,MATCH(B149,Historical!$B$7:$B$1281,0))/INDEX(Historical!$O$7:$O$1250,MATCH(B149,Historical!$B$7:$B$1281,0)))^(1/10)-1)*100)</f>
        <v>n/a</v>
      </c>
      <c r="W149" s="674" t="str">
        <f t="shared" si="38"/>
        <v>n/a</v>
      </c>
      <c r="X149" s="675" t="str">
        <f t="shared" si="39"/>
        <v>n/a</v>
      </c>
      <c r="Y149" s="644" t="s">
        <v>4583</v>
      </c>
      <c r="Z149" s="624">
        <f t="shared" si="40"/>
        <v>83.2</v>
      </c>
      <c r="AA149" s="853">
        <f t="shared" si="41"/>
        <v>80.36</v>
      </c>
      <c r="AB149" s="854">
        <v>12</v>
      </c>
      <c r="AC149" s="849">
        <v>1.25</v>
      </c>
      <c r="AD149" s="849">
        <v>10.84</v>
      </c>
      <c r="AE149" s="833">
        <v>2.04</v>
      </c>
      <c r="AF149" s="833">
        <v>2.65</v>
      </c>
      <c r="AG149" s="833">
        <v>3.1</v>
      </c>
      <c r="AH149" s="833">
        <v>-74.5</v>
      </c>
      <c r="AI149" s="833">
        <v>21.88</v>
      </c>
      <c r="AJ149" s="653">
        <v>-24.9</v>
      </c>
      <c r="AK149" s="653">
        <v>7.5</v>
      </c>
      <c r="AL149" s="849">
        <v>2440</v>
      </c>
      <c r="AM149" s="849">
        <v>1.3299999999999998</v>
      </c>
      <c r="AN149" s="849">
        <v>0</v>
      </c>
      <c r="AO149" s="711">
        <f t="shared" si="42"/>
        <v>-68.064237543444307</v>
      </c>
      <c r="AP149" s="712">
        <f t="shared" si="43"/>
        <v>12.295762456555696</v>
      </c>
      <c r="AQ149" s="855">
        <f t="shared" si="44"/>
        <v>207.64626151185749</v>
      </c>
      <c r="AR149" s="624">
        <f>INDEX(Historical!$C$7:$C$1259,MATCH(B149,Historical!$B$7:$B$1281,0))*IF(AH149="n/a",1.03,IF(AH149&lt;0,1.01,IF(AH149&gt;10,1.1,(1+AH149/100))))</f>
        <v>1.0504</v>
      </c>
      <c r="AS149" s="853">
        <f t="shared" si="45"/>
        <v>1.15544</v>
      </c>
      <c r="AT149" s="853">
        <f t="shared" si="49"/>
        <v>1.2420979999999999</v>
      </c>
      <c r="AU149" s="853">
        <f t="shared" si="49"/>
        <v>1.33525535</v>
      </c>
      <c r="AV149" s="853">
        <f t="shared" si="49"/>
        <v>1.4353995012499998</v>
      </c>
      <c r="AW149" s="624">
        <f t="shared" si="46"/>
        <v>6.2185928512500004</v>
      </c>
      <c r="AX149" s="719">
        <f t="shared" si="47"/>
        <v>6.1907345457939273</v>
      </c>
      <c r="AY149" s="701">
        <v>1.33</v>
      </c>
      <c r="AZ149" s="833">
        <v>77.13</v>
      </c>
      <c r="BA149" s="833">
        <v>-4.79</v>
      </c>
      <c r="BB149" s="833">
        <v>5.99</v>
      </c>
      <c r="BC149" s="833">
        <v>26</v>
      </c>
      <c r="BE149" s="597">
        <v>2014</v>
      </c>
      <c r="BF149" s="865">
        <f t="shared" si="48"/>
        <v>0</v>
      </c>
      <c r="BG149" s="849">
        <v>2.1</v>
      </c>
    </row>
    <row r="150" spans="1:59" ht="12.75" customHeight="1" x14ac:dyDescent="0.2">
      <c r="A150" s="838" t="s">
        <v>1332</v>
      </c>
      <c r="B150" s="842" t="s">
        <v>1333</v>
      </c>
      <c r="C150" s="898" t="s">
        <v>4277</v>
      </c>
      <c r="D150" s="898" t="s">
        <v>518</v>
      </c>
      <c r="E150" s="705">
        <v>9</v>
      </c>
      <c r="F150" s="1139">
        <v>527</v>
      </c>
      <c r="G150" s="1139" t="s">
        <v>115</v>
      </c>
      <c r="H150" s="1139" t="s">
        <v>115</v>
      </c>
      <c r="I150" s="841">
        <v>26.12</v>
      </c>
      <c r="J150" s="624">
        <f t="shared" si="35"/>
        <v>4.134762633996937</v>
      </c>
      <c r="K150" s="844">
        <v>0.27</v>
      </c>
      <c r="L150" s="854">
        <v>4</v>
      </c>
      <c r="M150" s="615">
        <f t="shared" si="36"/>
        <v>1.08</v>
      </c>
      <c r="N150" s="837" t="s">
        <v>148</v>
      </c>
      <c r="O150" s="706">
        <v>0.255</v>
      </c>
      <c r="P150" s="606">
        <v>44253</v>
      </c>
      <c r="Q150" s="606">
        <v>44270</v>
      </c>
      <c r="R150" s="615">
        <f t="shared" si="37"/>
        <v>5.8823529411764754</v>
      </c>
      <c r="S150" s="673">
        <f>IF(INDEX(Historical!$D$7:$D$1257,MATCH(B150,Historical!$B$7:$B$1281,0))=0,"n/a",(INDEX(Historical!$C$7:$C$1259,MATCH(B150,Historical!$B$7:$B$1281,0))/INDEX(Historical!$D$7:$D$1257,MATCH(B150,Historical!$B$7:$B$1281,0))-1)*100)</f>
        <v>8.5106382978723527</v>
      </c>
      <c r="T150" s="673">
        <f>IF(INDEX(Historical!$F$7:$F$1250,MATCH(B150,Historical!$B$7:$B$1281,0))=0,"n/a",((INDEX(Historical!$C$7:$C$1259,MATCH(B150,Historical!$B$7:$B$1281,0))/INDEX(Historical!$F$7:$F$1250,MATCH(B150,Historical!$B$7:$B$1281,0)))^(1/3)-1)*100)</f>
        <v>12.311068346755549</v>
      </c>
      <c r="U150" s="673">
        <f>IF(INDEX(Historical!$H$7:$H$1250,MATCH(B150,Historical!$B$7:$B$1281,0))=0,"n/a",((INDEX(Historical!$C$7:$C$1259,MATCH(B150,Historical!$B$7:$B$1281,0))/INDEX(Historical!$H$7:$H$1250,MATCH(B150,Historical!$B$7:$B$1281,0)))^(1/5)-1)*100)</f>
        <v>16.271101521949817</v>
      </c>
      <c r="V150" s="673" t="str">
        <f>IF(INDEX(Historical!$O$7:$O$1250,MATCH(B150,Historical!$B$7:$B$1281,0))=0,"n/a",((INDEX(Historical!$C$7:$C$1259,MATCH(B150,Historical!$B$7:$B$1281,0))/INDEX(Historical!$O$7:$O$1250,MATCH(B150,Historical!$B$7:$B$1281,0)))^(1/10)-1)*100)</f>
        <v>n/a</v>
      </c>
      <c r="W150" s="674" t="str">
        <f t="shared" si="38"/>
        <v>n/a</v>
      </c>
      <c r="X150" s="675">
        <f t="shared" si="39"/>
        <v>1.9370358954702163</v>
      </c>
      <c r="Y150" s="842"/>
      <c r="Z150" s="624">
        <f t="shared" si="40"/>
        <v>121.34831460674158</v>
      </c>
      <c r="AA150" s="853">
        <f t="shared" si="41"/>
        <v>29.348314606741575</v>
      </c>
      <c r="AB150" s="854">
        <v>12</v>
      </c>
      <c r="AC150" s="833">
        <v>0.89</v>
      </c>
      <c r="AD150" s="833">
        <v>5.82</v>
      </c>
      <c r="AE150" s="833">
        <v>1.0900000000000001</v>
      </c>
      <c r="AF150" s="833">
        <v>3.73</v>
      </c>
      <c r="AG150" s="833">
        <v>17.299999999999997</v>
      </c>
      <c r="AH150" s="833">
        <v>5.4</v>
      </c>
      <c r="AI150" s="833">
        <v>10.63</v>
      </c>
      <c r="AJ150" s="833">
        <v>8.4</v>
      </c>
      <c r="AK150" s="833">
        <v>5.0500000000000007</v>
      </c>
      <c r="AL150" s="845">
        <v>9870</v>
      </c>
      <c r="AM150" s="839">
        <v>0.2</v>
      </c>
      <c r="AN150" s="833">
        <v>1.46</v>
      </c>
      <c r="AO150" s="711">
        <f t="shared" si="42"/>
        <v>-8.9424504507948228</v>
      </c>
      <c r="AP150" s="712">
        <f t="shared" si="43"/>
        <v>20.405864155946752</v>
      </c>
      <c r="AQ150" s="855">
        <f t="shared" si="44"/>
        <v>120.57421374740778</v>
      </c>
      <c r="AR150" s="624">
        <f>INDEX(Historical!$C$7:$C$1259,MATCH(B150,Historical!$B$7:$B$1281,0))*IF(AH150="n/a",1.03,IF(AH150&lt;0,1.01,IF(AH150&gt;10,1.1,(1+AH150/100))))</f>
        <v>1.07508</v>
      </c>
      <c r="AS150" s="853">
        <f t="shared" si="45"/>
        <v>1.1825880000000002</v>
      </c>
      <c r="AT150" s="853">
        <f t="shared" si="49"/>
        <v>1.2423086940000001</v>
      </c>
      <c r="AU150" s="853">
        <f t="shared" si="49"/>
        <v>1.3050452830470001</v>
      </c>
      <c r="AV150" s="853">
        <f t="shared" si="49"/>
        <v>1.3709500698408736</v>
      </c>
      <c r="AW150" s="624">
        <f t="shared" si="46"/>
        <v>6.1759720468878747</v>
      </c>
      <c r="AX150" s="719">
        <f t="shared" si="47"/>
        <v>23.644609674149596</v>
      </c>
      <c r="AY150" s="900">
        <v>1</v>
      </c>
      <c r="AZ150" s="839">
        <v>124.59</v>
      </c>
      <c r="BA150" s="839">
        <v>-3.51</v>
      </c>
      <c r="BB150" s="839">
        <v>5.86</v>
      </c>
      <c r="BC150" s="839">
        <v>30.18</v>
      </c>
      <c r="BE150" s="597">
        <v>2013</v>
      </c>
      <c r="BF150" s="865">
        <f t="shared" si="48"/>
        <v>0</v>
      </c>
      <c r="BG150" s="849">
        <v>2.8000000000000003</v>
      </c>
    </row>
    <row r="151" spans="1:59" ht="12.75" customHeight="1" x14ac:dyDescent="0.2">
      <c r="A151" s="847" t="s">
        <v>3920</v>
      </c>
      <c r="B151" s="842" t="s">
        <v>3921</v>
      </c>
      <c r="C151" s="898" t="s">
        <v>108</v>
      </c>
      <c r="D151" s="898" t="s">
        <v>4273</v>
      </c>
      <c r="E151" s="705">
        <v>7</v>
      </c>
      <c r="F151" s="1139">
        <v>643</v>
      </c>
      <c r="G151" s="1139" t="s">
        <v>106</v>
      </c>
      <c r="H151" s="1139" t="s">
        <v>106</v>
      </c>
      <c r="I151" s="841">
        <v>19.2</v>
      </c>
      <c r="J151" s="624">
        <f t="shared" si="35"/>
        <v>1.3541666666666667</v>
      </c>
      <c r="K151" s="844">
        <v>6.5000000000000002E-2</v>
      </c>
      <c r="L151" s="854">
        <v>4</v>
      </c>
      <c r="M151" s="615">
        <f t="shared" si="36"/>
        <v>0.26</v>
      </c>
      <c r="N151" s="837" t="s">
        <v>716</v>
      </c>
      <c r="O151" s="706">
        <v>0.06</v>
      </c>
      <c r="P151" s="606">
        <v>44106</v>
      </c>
      <c r="Q151" s="606">
        <v>44135</v>
      </c>
      <c r="R151" s="615">
        <f t="shared" si="37"/>
        <v>8.333333333333341</v>
      </c>
      <c r="S151" s="673">
        <f>IF(INDEX(Historical!$D$7:$D$1257,MATCH(B151,Historical!$B$7:$B$1281,0))=0,"n/a",(INDEX(Historical!$C$7:$C$1259,MATCH(B151,Historical!$B$7:$B$1281,0))/INDEX(Historical!$D$7:$D$1257,MATCH(B151,Historical!$B$7:$B$1281,0))-1)*100)</f>
        <v>7.6449912126537845</v>
      </c>
      <c r="T151" s="673">
        <f>IF(INDEX(Historical!$F$7:$F$1250,MATCH(B151,Historical!$B$7:$B$1281,0))=0,"n/a",((INDEX(Historical!$C$7:$C$1259,MATCH(B151,Historical!$B$7:$B$1281,0))/INDEX(Historical!$F$7:$F$1250,MATCH(B151,Historical!$B$7:$B$1281,0)))^(1/3)-1)*100)</f>
        <v>26.861043517004092</v>
      </c>
      <c r="U151" s="673">
        <f>IF(INDEX(Historical!$H$7:$H$1250,MATCH(B151,Historical!$B$7:$B$1281,0))=0,"n/a",((INDEX(Historical!$C$7:$C$1259,MATCH(B151,Historical!$B$7:$B$1281,0))/INDEX(Historical!$H$7:$H$1250,MATCH(B151,Historical!$B$7:$B$1281,0)))^(1/5)-1)*100)</f>
        <v>51.79536128345292</v>
      </c>
      <c r="V151" s="673" t="str">
        <f>IF(INDEX(Historical!$O$7:$O$1250,MATCH(B151,Historical!$B$7:$B$1281,0))=0,"n/a",((INDEX(Historical!$C$7:$C$1259,MATCH(B151,Historical!$B$7:$B$1281,0))/INDEX(Historical!$O$7:$O$1250,MATCH(B151,Historical!$B$7:$B$1281,0)))^(1/10)-1)*100)</f>
        <v>n/a</v>
      </c>
      <c r="W151" s="674" t="str">
        <f t="shared" si="38"/>
        <v>n/a</v>
      </c>
      <c r="X151" s="675">
        <f t="shared" si="39"/>
        <v>4.2455214166764694</v>
      </c>
      <c r="Y151" s="843"/>
      <c r="Z151" s="624">
        <f t="shared" si="40"/>
        <v>21.138211382113823</v>
      </c>
      <c r="AA151" s="853">
        <f t="shared" si="41"/>
        <v>15.609756097560975</v>
      </c>
      <c r="AB151" s="854">
        <v>12</v>
      </c>
      <c r="AC151" s="833">
        <v>1.23</v>
      </c>
      <c r="AD151" s="833" t="s">
        <v>136</v>
      </c>
      <c r="AE151" s="833">
        <v>2.02</v>
      </c>
      <c r="AF151" s="833">
        <v>0.86</v>
      </c>
      <c r="AG151" s="833">
        <v>5.4</v>
      </c>
      <c r="AH151" s="833">
        <v>15.5</v>
      </c>
      <c r="AI151" s="833">
        <v>16.760000000000002</v>
      </c>
      <c r="AJ151" s="833">
        <v>12.2</v>
      </c>
      <c r="AK151" s="833" t="s">
        <v>136</v>
      </c>
      <c r="AL151" s="845">
        <v>189.55</v>
      </c>
      <c r="AM151" s="839">
        <v>6.4</v>
      </c>
      <c r="AN151" s="833">
        <v>0.21</v>
      </c>
      <c r="AO151" s="711">
        <f t="shared" si="42"/>
        <v>37.539771852558609</v>
      </c>
      <c r="AP151" s="712">
        <f t="shared" si="43"/>
        <v>53.149527950119584</v>
      </c>
      <c r="AQ151" s="855">
        <f t="shared" si="44"/>
        <v>-22.757552706062977</v>
      </c>
      <c r="AR151" s="624">
        <f>INDEX(Historical!$C$7:$C$1259,MATCH(B151,Historical!$B$7:$B$1281,0))*IF(AH151="n/a",1.03,IF(AH151&lt;0,1.01,IF(AH151&gt;10,1.1,(1+AH151/100))))</f>
        <v>0.26950000000000002</v>
      </c>
      <c r="AS151" s="853">
        <f t="shared" si="45"/>
        <v>0.29645000000000005</v>
      </c>
      <c r="AT151" s="853">
        <f t="shared" si="49"/>
        <v>0.30534350000000005</v>
      </c>
      <c r="AU151" s="853">
        <f t="shared" si="49"/>
        <v>0.31450380500000008</v>
      </c>
      <c r="AV151" s="853">
        <f t="shared" si="49"/>
        <v>0.32393891915000012</v>
      </c>
      <c r="AW151" s="624">
        <f t="shared" si="46"/>
        <v>1.5097362241500005</v>
      </c>
      <c r="AX151" s="719">
        <f t="shared" si="47"/>
        <v>7.8632095007812524</v>
      </c>
      <c r="AY151" s="900">
        <v>0.7</v>
      </c>
      <c r="AZ151" s="839">
        <v>126.15</v>
      </c>
      <c r="BA151" s="839">
        <v>-16.100000000000001</v>
      </c>
      <c r="BB151" s="839">
        <v>10.84</v>
      </c>
      <c r="BC151" s="839">
        <v>28.98</v>
      </c>
      <c r="BE151" s="597">
        <v>2014</v>
      </c>
      <c r="BF151" s="865">
        <f t="shared" si="48"/>
        <v>0</v>
      </c>
      <c r="BG151" s="849">
        <v>0.6</v>
      </c>
    </row>
    <row r="152" spans="1:59" ht="12.75" customHeight="1" x14ac:dyDescent="0.2">
      <c r="A152" s="838" t="s">
        <v>1342</v>
      </c>
      <c r="B152" s="842" t="s">
        <v>1343</v>
      </c>
      <c r="C152" s="898" t="s">
        <v>112</v>
      </c>
      <c r="D152" s="898" t="s">
        <v>211</v>
      </c>
      <c r="E152" s="705">
        <v>9</v>
      </c>
      <c r="F152" s="1139">
        <v>536</v>
      </c>
      <c r="G152" s="1139" t="s">
        <v>37</v>
      </c>
      <c r="H152" s="1139" t="s">
        <v>37</v>
      </c>
      <c r="I152" s="841">
        <v>82.98</v>
      </c>
      <c r="J152" s="624">
        <f t="shared" si="35"/>
        <v>1.0604965051819715</v>
      </c>
      <c r="K152" s="844">
        <v>0.22</v>
      </c>
      <c r="L152" s="854">
        <v>4</v>
      </c>
      <c r="M152" s="615">
        <f t="shared" si="36"/>
        <v>0.88</v>
      </c>
      <c r="N152" s="837" t="s">
        <v>163</v>
      </c>
      <c r="O152" s="706">
        <v>0.16900000000000001</v>
      </c>
      <c r="P152" s="606">
        <v>44271</v>
      </c>
      <c r="Q152" s="606">
        <v>44291</v>
      </c>
      <c r="R152" s="615">
        <f t="shared" si="37"/>
        <v>30.177514792899402</v>
      </c>
      <c r="S152" s="673">
        <f>IF(INDEX(Historical!$D$7:$D$1257,MATCH(B152,Historical!$B$7:$B$1281,0))=0,"n/a",(INDEX(Historical!$C$7:$C$1259,MATCH(B152,Historical!$B$7:$B$1281,0))/INDEX(Historical!$D$7:$D$1257,MATCH(B152,Historical!$B$7:$B$1281,0))-1)*100)</f>
        <v>14.96598639455784</v>
      </c>
      <c r="T152" s="673">
        <f>IF(INDEX(Historical!$F$7:$F$1250,MATCH(B152,Historical!$B$7:$B$1281,0))=0,"n/a",((INDEX(Historical!$C$7:$C$1259,MATCH(B152,Historical!$B$7:$B$1281,0))/INDEX(Historical!$F$7:$F$1250,MATCH(B152,Historical!$B$7:$B$1281,0)))^(1/3)-1)*100)</f>
        <v>9.9919735580715106</v>
      </c>
      <c r="U152" s="673">
        <f>IF(INDEX(Historical!$H$7:$H$1250,MATCH(B152,Historical!$B$7:$B$1281,0))=0,"n/a",((INDEX(Historical!$C$7:$C$1259,MATCH(B152,Historical!$B$7:$B$1281,0))/INDEX(Historical!$H$7:$H$1250,MATCH(B152,Historical!$B$7:$B$1281,0)))^(1/5)-1)*100)</f>
        <v>7.4486440960438216</v>
      </c>
      <c r="V152" s="673">
        <f>IF(INDEX(Historical!$O$7:$O$1250,MATCH(B152,Historical!$B$7:$B$1281,0))=0,"n/a",((INDEX(Historical!$C$7:$C$1259,MATCH(B152,Historical!$B$7:$B$1281,0))/INDEX(Historical!$O$7:$O$1250,MATCH(B152,Historical!$B$7:$B$1281,0)))^(1/10)-1)*100)</f>
        <v>5.8460833148064051</v>
      </c>
      <c r="W152" s="674">
        <f t="shared" si="38"/>
        <v>1.2741255461034233</v>
      </c>
      <c r="X152" s="675">
        <f t="shared" si="39"/>
        <v>0.60069710451966296</v>
      </c>
      <c r="Y152" s="644"/>
      <c r="Z152" s="624">
        <f t="shared" si="40"/>
        <v>52.380952380952387</v>
      </c>
      <c r="AA152" s="853">
        <f t="shared" si="41"/>
        <v>49.392857142857146</v>
      </c>
      <c r="AB152" s="854">
        <v>12</v>
      </c>
      <c r="AC152" s="833">
        <v>1.68</v>
      </c>
      <c r="AD152" s="833">
        <v>61.71</v>
      </c>
      <c r="AE152" s="833">
        <v>2.82</v>
      </c>
      <c r="AF152" s="833">
        <v>3.54</v>
      </c>
      <c r="AG152" s="833">
        <v>15.7</v>
      </c>
      <c r="AH152" s="833">
        <v>6.9</v>
      </c>
      <c r="AI152" s="833">
        <v>15.35</v>
      </c>
      <c r="AJ152" s="833">
        <v>12.4</v>
      </c>
      <c r="AK152" s="833">
        <v>0.8</v>
      </c>
      <c r="AL152" s="845">
        <v>7020</v>
      </c>
      <c r="AM152" s="839">
        <v>0.1</v>
      </c>
      <c r="AN152" s="833">
        <v>7.0000000000000007E-2</v>
      </c>
      <c r="AO152" s="711">
        <f t="shared" si="42"/>
        <v>-40.883716541631351</v>
      </c>
      <c r="AP152" s="712">
        <f t="shared" si="43"/>
        <v>8.5091406012257931</v>
      </c>
      <c r="AQ152" s="855">
        <f t="shared" si="44"/>
        <v>178.76769642738122</v>
      </c>
      <c r="AR152" s="624">
        <f>INDEX(Historical!$C$7:$C$1259,MATCH(B152,Historical!$B$7:$B$1281,0))*IF(AH152="n/a",1.03,IF(AH152&lt;0,1.01,IF(AH152&gt;10,1.1,(1+AH152/100))))</f>
        <v>0.72264400000000006</v>
      </c>
      <c r="AS152" s="853">
        <f t="shared" si="45"/>
        <v>0.79490840000000018</v>
      </c>
      <c r="AT152" s="853">
        <f t="shared" si="49"/>
        <v>0.8012676672000002</v>
      </c>
      <c r="AU152" s="853">
        <f t="shared" si="49"/>
        <v>0.80767780853760018</v>
      </c>
      <c r="AV152" s="853">
        <f t="shared" si="49"/>
        <v>0.81413923100590102</v>
      </c>
      <c r="AW152" s="624">
        <f t="shared" si="46"/>
        <v>3.9406371067435013</v>
      </c>
      <c r="AX152" s="719">
        <f t="shared" si="47"/>
        <v>4.7488998635134987</v>
      </c>
      <c r="AY152" s="900">
        <v>1.53</v>
      </c>
      <c r="AZ152" s="839">
        <v>134.34</v>
      </c>
      <c r="BA152" s="839">
        <v>-1.71</v>
      </c>
      <c r="BB152" s="839">
        <v>5.43</v>
      </c>
      <c r="BC152" s="839">
        <v>25.19</v>
      </c>
      <c r="BD152" s="618"/>
      <c r="BE152" s="597">
        <v>2013</v>
      </c>
      <c r="BF152" s="865">
        <f t="shared" si="48"/>
        <v>0</v>
      </c>
      <c r="BG152" s="849">
        <v>7.7</v>
      </c>
    </row>
    <row r="153" spans="1:59" s="744" customFormat="1" ht="12.75" customHeight="1" x14ac:dyDescent="0.2">
      <c r="A153" s="895" t="s">
        <v>4656</v>
      </c>
      <c r="B153" s="751" t="s">
        <v>4646</v>
      </c>
      <c r="C153" s="898" t="s">
        <v>108</v>
      </c>
      <c r="D153" s="898" t="s">
        <v>4607</v>
      </c>
      <c r="E153" s="727">
        <v>5</v>
      </c>
      <c r="F153" s="1139">
        <v>737</v>
      </c>
      <c r="G153" s="1138" t="s">
        <v>106</v>
      </c>
      <c r="H153" s="1138" t="s">
        <v>106</v>
      </c>
      <c r="I153" s="728">
        <v>29.04</v>
      </c>
      <c r="J153" s="729">
        <f t="shared" si="35"/>
        <v>2.7548209366391188</v>
      </c>
      <c r="K153" s="730">
        <v>0.2</v>
      </c>
      <c r="L153" s="731">
        <v>4</v>
      </c>
      <c r="M153" s="732">
        <f t="shared" si="36"/>
        <v>0.8</v>
      </c>
      <c r="N153" s="733" t="s">
        <v>512</v>
      </c>
      <c r="O153" s="734">
        <v>0.15</v>
      </c>
      <c r="P153" s="1130">
        <v>44238</v>
      </c>
      <c r="Q153" s="1130">
        <v>44253</v>
      </c>
      <c r="R153" s="732">
        <f t="shared" si="37"/>
        <v>33.33333333333335</v>
      </c>
      <c r="S153" s="673">
        <f>IF(INDEX(Historical!$D$7:$D$1257,MATCH(B153,Historical!$B$7:$B$1281,0))=0,"n/a",(INDEX(Historical!$C$7:$C$1259,MATCH(B153,Historical!$B$7:$B$1281,0))/INDEX(Historical!$D$7:$D$1257,MATCH(B153,Historical!$B$7:$B$1281,0))-1)*100)</f>
        <v>19.999999999999996</v>
      </c>
      <c r="T153" s="673">
        <f>IF(INDEX(Historical!$F$7:$F$1250,MATCH(B153,Historical!$B$7:$B$1281,0))=0,"n/a",((INDEX(Historical!$C$7:$C$1259,MATCH(B153,Historical!$B$7:$B$1281,0))/INDEX(Historical!$F$7:$F$1250,MATCH(B153,Historical!$B$7:$B$1281,0)))^(1/3)-1)*100)</f>
        <v>22.674970759304223</v>
      </c>
      <c r="U153" s="673">
        <f>IF(INDEX(Historical!$H$7:$H$1250,MATCH(B153,Historical!$B$7:$B$1281,0))=0,"n/a",((INDEX(Historical!$C$7:$C$1259,MATCH(B153,Historical!$B$7:$B$1281,0))/INDEX(Historical!$H$7:$H$1250,MATCH(B153,Historical!$B$7:$B$1281,0)))^(1/5)-1)*100)</f>
        <v>19.13578981670916</v>
      </c>
      <c r="V153" s="673">
        <f>IF(INDEX(Historical!$O$7:$O$1250,MATCH(B153,Historical!$B$7:$B$1281,0))=0,"n/a",((INDEX(Historical!$C$7:$C$1259,MATCH(B153,Historical!$B$7:$B$1281,0))/INDEX(Historical!$O$7:$O$1250,MATCH(B153,Historical!$B$7:$B$1281,0)))^(1/10)-1)*100)</f>
        <v>9.1493425617896982</v>
      </c>
      <c r="W153" s="674">
        <f t="shared" si="38"/>
        <v>2.0914934256178968</v>
      </c>
      <c r="X153" s="675">
        <f t="shared" si="39"/>
        <v>0.64430268743128483</v>
      </c>
      <c r="Y153" s="899"/>
      <c r="Z153" s="729">
        <f t="shared" si="40"/>
        <v>29.411764705882355</v>
      </c>
      <c r="AA153" s="736">
        <f t="shared" si="41"/>
        <v>10.676470588235293</v>
      </c>
      <c r="AB153" s="731">
        <v>11</v>
      </c>
      <c r="AC153" s="737">
        <v>2.72</v>
      </c>
      <c r="AD153" s="737">
        <v>0.6</v>
      </c>
      <c r="AE153" s="737">
        <v>1.03</v>
      </c>
      <c r="AF153" s="737">
        <v>0.85</v>
      </c>
      <c r="AG153" s="737">
        <v>8.1</v>
      </c>
      <c r="AH153" s="737">
        <v>-11.700000000000001</v>
      </c>
      <c r="AI153" s="737">
        <v>0.08</v>
      </c>
      <c r="AJ153" s="737">
        <v>29.7</v>
      </c>
      <c r="AK153" s="737">
        <v>18</v>
      </c>
      <c r="AL153" s="738">
        <v>7160</v>
      </c>
      <c r="AM153" s="739">
        <v>10.9</v>
      </c>
      <c r="AN153" s="737">
        <v>2.41</v>
      </c>
      <c r="AO153" s="740">
        <f t="shared" si="42"/>
        <v>11.214140165112983</v>
      </c>
      <c r="AP153" s="741">
        <f t="shared" si="43"/>
        <v>21.890610753348277</v>
      </c>
      <c r="AQ153" s="742">
        <f t="shared" si="44"/>
        <v>-36.49147038914117</v>
      </c>
      <c r="AR153" s="624">
        <f>INDEX(Historical!$C$7:$C$1259,MATCH(B153,Historical!$B$7:$B$1281,0))*IF(AH153="n/a",1.03,IF(AH153&lt;0,1.01,IF(AH153&gt;10,1.1,(1+AH153/100))))</f>
        <v>0.60599999999999998</v>
      </c>
      <c r="AS153" s="736">
        <f t="shared" si="45"/>
        <v>0.60648479999999994</v>
      </c>
      <c r="AT153" s="736">
        <f t="shared" si="49"/>
        <v>0.66713327999999994</v>
      </c>
      <c r="AU153" s="736">
        <f t="shared" si="49"/>
        <v>0.73384660800000001</v>
      </c>
      <c r="AV153" s="736">
        <f t="shared" si="49"/>
        <v>0.80723126880000007</v>
      </c>
      <c r="AW153" s="729">
        <f t="shared" si="46"/>
        <v>3.4206959567999995</v>
      </c>
      <c r="AX153" s="743">
        <f t="shared" si="47"/>
        <v>11.779256049586776</v>
      </c>
      <c r="AY153" s="901">
        <v>1.51</v>
      </c>
      <c r="AZ153" s="739">
        <v>159.29</v>
      </c>
      <c r="BA153" s="739">
        <v>-4.4400000000000004</v>
      </c>
      <c r="BB153" s="739">
        <v>12.950000000000001</v>
      </c>
      <c r="BC153" s="739">
        <v>45.43</v>
      </c>
      <c r="BD153" s="875"/>
      <c r="BE153" s="597">
        <v>2017</v>
      </c>
      <c r="BF153" s="865">
        <f t="shared" si="48"/>
        <v>0</v>
      </c>
      <c r="BG153" s="793">
        <v>1.5</v>
      </c>
    </row>
    <row r="154" spans="1:59" ht="12.75" customHeight="1" x14ac:dyDescent="0.2">
      <c r="A154" s="838" t="s">
        <v>1348</v>
      </c>
      <c r="B154" s="842" t="s">
        <v>1349</v>
      </c>
      <c r="C154" s="898" t="s">
        <v>245</v>
      </c>
      <c r="D154" s="898" t="s">
        <v>4280</v>
      </c>
      <c r="E154" s="705">
        <v>8</v>
      </c>
      <c r="F154" s="1139">
        <v>573</v>
      </c>
      <c r="G154" s="1139" t="s">
        <v>106</v>
      </c>
      <c r="H154" s="1139" t="s">
        <v>106</v>
      </c>
      <c r="I154" s="841">
        <v>120.68</v>
      </c>
      <c r="J154" s="624">
        <f t="shared" si="35"/>
        <v>0.6960556844547563</v>
      </c>
      <c r="K154" s="844">
        <v>0.21</v>
      </c>
      <c r="L154" s="854">
        <v>4</v>
      </c>
      <c r="M154" s="615">
        <f t="shared" si="36"/>
        <v>0.84</v>
      </c>
      <c r="N154" s="837" t="s">
        <v>3918</v>
      </c>
      <c r="O154" s="706">
        <v>0.17</v>
      </c>
      <c r="P154" s="606">
        <v>44112</v>
      </c>
      <c r="Q154" s="606">
        <v>44127</v>
      </c>
      <c r="R154" s="615">
        <f t="shared" si="37"/>
        <v>23.52941176470587</v>
      </c>
      <c r="S154" s="673">
        <f>IF(INDEX(Historical!$D$7:$D$1257,MATCH(B154,Historical!$B$7:$B$1281,0))=0,"n/a",(INDEX(Historical!$C$7:$C$1259,MATCH(B154,Historical!$B$7:$B$1281,0))/INDEX(Historical!$D$7:$D$1257,MATCH(B154,Historical!$B$7:$B$1281,0))-1)*100)</f>
        <v>22.033898305084755</v>
      </c>
      <c r="T154" s="673">
        <f>IF(INDEX(Historical!$F$7:$F$1250,MATCH(B154,Historical!$B$7:$B$1281,0))=0,"n/a",((INDEX(Historical!$C$7:$C$1259,MATCH(B154,Historical!$B$7:$B$1281,0))/INDEX(Historical!$F$7:$F$1250,MATCH(B154,Historical!$B$7:$B$1281,0)))^(1/3)-1)*100)</f>
        <v>24.846658815615498</v>
      </c>
      <c r="U154" s="673">
        <f>IF(INDEX(Historical!$H$7:$H$1250,MATCH(B154,Historical!$B$7:$B$1281,0))=0,"n/a",((INDEX(Historical!$C$7:$C$1259,MATCH(B154,Historical!$B$7:$B$1281,0))/INDEX(Historical!$H$7:$H$1250,MATCH(B154,Historical!$B$7:$B$1281,0)))^(1/5)-1)*100)</f>
        <v>18.742593811736906</v>
      </c>
      <c r="V154" s="673" t="str">
        <f>IF(INDEX(Historical!$O$7:$O$1250,MATCH(B154,Historical!$B$7:$B$1281,0))=0,"n/a",((INDEX(Historical!$C$7:$C$1259,MATCH(B154,Historical!$B$7:$B$1281,0))/INDEX(Historical!$O$7:$O$1250,MATCH(B154,Historical!$B$7:$B$1281,0)))^(1/10)-1)*100)</f>
        <v>n/a</v>
      </c>
      <c r="W154" s="674" t="str">
        <f t="shared" si="38"/>
        <v>n/a</v>
      </c>
      <c r="X154" s="675">
        <f t="shared" si="39"/>
        <v>0.49193159610858023</v>
      </c>
      <c r="Y154" s="627"/>
      <c r="Z154" s="624">
        <f t="shared" si="40"/>
        <v>12.334801762114537</v>
      </c>
      <c r="AA154" s="853">
        <f t="shared" si="41"/>
        <v>17.720998531571222</v>
      </c>
      <c r="AB154" s="854">
        <v>9</v>
      </c>
      <c r="AC154" s="833">
        <v>6.81</v>
      </c>
      <c r="AD154" s="833">
        <v>1.25</v>
      </c>
      <c r="AE154" s="833">
        <v>1.91</v>
      </c>
      <c r="AF154" s="833">
        <v>3.01</v>
      </c>
      <c r="AG154" s="833">
        <v>18.5</v>
      </c>
      <c r="AH154" s="833">
        <v>7.0000000000000009</v>
      </c>
      <c r="AI154" s="833">
        <v>2.1800000000000002</v>
      </c>
      <c r="AJ154" s="833">
        <v>38.1</v>
      </c>
      <c r="AK154" s="833">
        <v>14.000000000000002</v>
      </c>
      <c r="AL154" s="845">
        <v>1210</v>
      </c>
      <c r="AM154" s="839">
        <v>4.5999999999999996</v>
      </c>
      <c r="AN154" s="833">
        <v>0</v>
      </c>
      <c r="AO154" s="711">
        <f t="shared" si="42"/>
        <v>1.7176509646204394</v>
      </c>
      <c r="AP154" s="712">
        <f t="shared" si="43"/>
        <v>19.438649496191662</v>
      </c>
      <c r="AQ154" s="855">
        <f t="shared" si="44"/>
        <v>53.969990698085745</v>
      </c>
      <c r="AR154" s="624">
        <f>INDEX(Historical!$C$7:$C$1259,MATCH(B154,Historical!$B$7:$B$1281,0))*IF(AH154="n/a",1.03,IF(AH154&lt;0,1.01,IF(AH154&gt;10,1.1,(1+AH154/100))))</f>
        <v>0.77039999999999997</v>
      </c>
      <c r="AS154" s="853">
        <f t="shared" si="45"/>
        <v>0.78719472000000001</v>
      </c>
      <c r="AT154" s="853">
        <f t="shared" si="49"/>
        <v>0.86591419200000008</v>
      </c>
      <c r="AU154" s="853">
        <f t="shared" si="49"/>
        <v>0.95250561120000021</v>
      </c>
      <c r="AV154" s="853">
        <f t="shared" si="49"/>
        <v>1.0477561723200004</v>
      </c>
      <c r="AW154" s="624">
        <f t="shared" si="46"/>
        <v>4.4237706955200009</v>
      </c>
      <c r="AX154" s="719">
        <f t="shared" si="47"/>
        <v>3.6657032611203184</v>
      </c>
      <c r="AY154" s="900">
        <v>0.91</v>
      </c>
      <c r="AZ154" s="839">
        <v>147.5</v>
      </c>
      <c r="BA154" s="839">
        <v>-6.59</v>
      </c>
      <c r="BB154" s="839">
        <v>5.0999999999999996</v>
      </c>
      <c r="BC154" s="839">
        <v>30.69</v>
      </c>
      <c r="BE154" s="597">
        <v>2013</v>
      </c>
      <c r="BF154" s="865">
        <f t="shared" si="48"/>
        <v>0</v>
      </c>
      <c r="BG154" s="849">
        <v>12.8</v>
      </c>
    </row>
    <row r="155" spans="1:59" ht="12.75" customHeight="1" x14ac:dyDescent="0.2">
      <c r="A155" s="838" t="s">
        <v>1355</v>
      </c>
      <c r="B155" s="842" t="s">
        <v>1356</v>
      </c>
      <c r="C155" s="898" t="s">
        <v>112</v>
      </c>
      <c r="D155" s="898" t="s">
        <v>211</v>
      </c>
      <c r="E155" s="705">
        <v>8</v>
      </c>
      <c r="F155" s="1139">
        <v>567</v>
      </c>
      <c r="G155" s="1139" t="s">
        <v>106</v>
      </c>
      <c r="H155" s="1139" t="s">
        <v>106</v>
      </c>
      <c r="I155" s="841">
        <v>174</v>
      </c>
      <c r="J155" s="624">
        <f t="shared" si="35"/>
        <v>0.55172413793103448</v>
      </c>
      <c r="K155" s="844">
        <v>0.24</v>
      </c>
      <c r="L155" s="854">
        <v>4</v>
      </c>
      <c r="M155" s="615">
        <f t="shared" si="36"/>
        <v>0.96</v>
      </c>
      <c r="N155" s="837" t="s">
        <v>689</v>
      </c>
      <c r="O155" s="706">
        <v>0.23</v>
      </c>
      <c r="P155" s="1028">
        <v>43927</v>
      </c>
      <c r="Q155" s="1028">
        <v>43956</v>
      </c>
      <c r="R155" s="615">
        <f t="shared" si="37"/>
        <v>4.3478260869565135</v>
      </c>
      <c r="S155" s="673">
        <f>IF(INDEX(Historical!$D$7:$D$1257,MATCH(B155,Historical!$B$7:$B$1281,0))=0,"n/a",(INDEX(Historical!$C$7:$C$1259,MATCH(B155,Historical!$B$7:$B$1281,0))/INDEX(Historical!$D$7:$D$1257,MATCH(B155,Historical!$B$7:$B$1281,0))-1)*100)</f>
        <v>4.39560439560438</v>
      </c>
      <c r="T155" s="673">
        <f>IF(INDEX(Historical!$F$7:$F$1250,MATCH(B155,Historical!$B$7:$B$1281,0))=0,"n/a",((INDEX(Historical!$C$7:$C$1259,MATCH(B155,Historical!$B$7:$B$1281,0))/INDEX(Historical!$F$7:$F$1250,MATCH(B155,Historical!$B$7:$B$1281,0)))^(1/3)-1)*100)</f>
        <v>5.0275539286758431</v>
      </c>
      <c r="U155" s="673">
        <f>IF(INDEX(Historical!$H$7:$H$1250,MATCH(B155,Historical!$B$7:$B$1281,0))=0,"n/a",((INDEX(Historical!$C$7:$C$1259,MATCH(B155,Historical!$B$7:$B$1281,0))/INDEX(Historical!$H$7:$H$1250,MATCH(B155,Historical!$B$7:$B$1281,0)))^(1/5)-1)*100)</f>
        <v>7.5563198440216084</v>
      </c>
      <c r="V155" s="673" t="str">
        <f>IF(INDEX(Historical!$O$7:$O$1250,MATCH(B155,Historical!$B$7:$B$1281,0))=0,"n/a",((INDEX(Historical!$C$7:$C$1259,MATCH(B155,Historical!$B$7:$B$1281,0))/INDEX(Historical!$O$7:$O$1250,MATCH(B155,Historical!$B$7:$B$1281,0)))^(1/10)-1)*100)</f>
        <v>n/a</v>
      </c>
      <c r="W155" s="674" t="str">
        <f t="shared" si="38"/>
        <v>n/a</v>
      </c>
      <c r="X155" s="675">
        <f t="shared" si="39"/>
        <v>0.61937047901816467</v>
      </c>
      <c r="Y155" s="645"/>
      <c r="Z155" s="624">
        <f t="shared" si="40"/>
        <v>20.125786163522015</v>
      </c>
      <c r="AA155" s="853">
        <f t="shared" si="41"/>
        <v>36.477987421383652</v>
      </c>
      <c r="AB155" s="854">
        <v>12</v>
      </c>
      <c r="AC155" s="833">
        <v>4.7699999999999996</v>
      </c>
      <c r="AD155" s="833">
        <v>4.37</v>
      </c>
      <c r="AE155" s="833">
        <v>2.91</v>
      </c>
      <c r="AF155" s="833">
        <v>4.17</v>
      </c>
      <c r="AG155" s="833">
        <v>11.200000000000001</v>
      </c>
      <c r="AH155" s="834">
        <v>-14.099999999999998</v>
      </c>
      <c r="AI155" s="834">
        <v>18.850000000000001</v>
      </c>
      <c r="AJ155" s="833">
        <v>12.2</v>
      </c>
      <c r="AK155" s="833">
        <v>8</v>
      </c>
      <c r="AL155" s="845">
        <v>1850</v>
      </c>
      <c r="AM155" s="839">
        <v>1</v>
      </c>
      <c r="AN155" s="833">
        <v>0.56999999999999995</v>
      </c>
      <c r="AO155" s="711">
        <f t="shared" si="42"/>
        <v>-28.369943439431012</v>
      </c>
      <c r="AP155" s="712">
        <f t="shared" si="43"/>
        <v>8.1080439819526422</v>
      </c>
      <c r="AQ155" s="855">
        <f t="shared" si="44"/>
        <v>160.01128825680701</v>
      </c>
      <c r="AR155" s="624">
        <f>INDEX(Historical!$C$7:$C$1259,MATCH(B155,Historical!$B$7:$B$1281,0))*IF(AH155="n/a",1.03,IF(AH155&lt;0,1.01,IF(AH155&gt;10,1.1,(1+AH155/100))))</f>
        <v>0.95949999999999991</v>
      </c>
      <c r="AS155" s="853">
        <f t="shared" si="45"/>
        <v>1.05545</v>
      </c>
      <c r="AT155" s="853">
        <f t="shared" si="49"/>
        <v>1.1398860000000002</v>
      </c>
      <c r="AU155" s="853">
        <f t="shared" si="49"/>
        <v>1.2310768800000003</v>
      </c>
      <c r="AV155" s="853">
        <f t="shared" si="49"/>
        <v>1.3295630304000003</v>
      </c>
      <c r="AW155" s="624">
        <f t="shared" si="46"/>
        <v>5.7154759104000004</v>
      </c>
      <c r="AX155" s="719">
        <f t="shared" si="47"/>
        <v>3.2847562703448276</v>
      </c>
      <c r="AY155" s="900">
        <v>1.37</v>
      </c>
      <c r="AZ155" s="839">
        <v>230.10000000000002</v>
      </c>
      <c r="BA155" s="839">
        <v>2.4500000000000002</v>
      </c>
      <c r="BB155" s="839">
        <v>18.54</v>
      </c>
      <c r="BC155" s="839">
        <v>42.79</v>
      </c>
      <c r="BE155" s="597">
        <v>2013</v>
      </c>
      <c r="BF155" s="865">
        <f t="shared" si="48"/>
        <v>0</v>
      </c>
      <c r="BG155" s="849">
        <v>5.3</v>
      </c>
    </row>
    <row r="156" spans="1:59" ht="12.75" customHeight="1" x14ac:dyDescent="0.2">
      <c r="A156" s="848" t="s">
        <v>4385</v>
      </c>
      <c r="B156" s="842" t="s">
        <v>4384</v>
      </c>
      <c r="C156" s="898" t="s">
        <v>112</v>
      </c>
      <c r="D156" s="898" t="s">
        <v>4257</v>
      </c>
      <c r="E156" s="705">
        <v>6</v>
      </c>
      <c r="F156" s="1139">
        <v>672</v>
      </c>
      <c r="G156" s="1139" t="s">
        <v>106</v>
      </c>
      <c r="H156" s="1139" t="s">
        <v>106</v>
      </c>
      <c r="I156" s="841">
        <v>12.94</v>
      </c>
      <c r="J156" s="624">
        <f t="shared" si="35"/>
        <v>2.7820710973724885</v>
      </c>
      <c r="K156" s="844">
        <v>0.09</v>
      </c>
      <c r="L156" s="854">
        <v>4</v>
      </c>
      <c r="M156" s="615">
        <f t="shared" si="36"/>
        <v>0.36</v>
      </c>
      <c r="N156" s="837" t="s">
        <v>488</v>
      </c>
      <c r="O156" s="706">
        <v>0.08</v>
      </c>
      <c r="P156" s="904">
        <v>43732</v>
      </c>
      <c r="Q156" s="904">
        <v>43753</v>
      </c>
      <c r="R156" s="615">
        <f t="shared" si="37"/>
        <v>12.499999999999993</v>
      </c>
      <c r="S156" s="673">
        <f>IF(INDEX(Historical!$D$7:$D$1257,MATCH(B156,Historical!$B$7:$B$1281,0))=0,"n/a",(INDEX(Historical!$C$7:$C$1259,MATCH(B156,Historical!$B$7:$B$1281,0))/INDEX(Historical!$D$7:$D$1257,MATCH(B156,Historical!$B$7:$B$1281,0))-1)*100)</f>
        <v>16.129032258064502</v>
      </c>
      <c r="T156" s="673">
        <f>IF(INDEX(Historical!$F$7:$F$1250,MATCH(B156,Historical!$B$7:$B$1281,0))=0,"n/a",((INDEX(Historical!$C$7:$C$1259,MATCH(B156,Historical!$B$7:$B$1281,0))/INDEX(Historical!$F$7:$F$1250,MATCH(B156,Historical!$B$7:$B$1281,0)))^(1/3)-1)*100)</f>
        <v>12.924323465723408</v>
      </c>
      <c r="U156" s="673">
        <f>IF(INDEX(Historical!$H$7:$H$1250,MATCH(B156,Historical!$B$7:$B$1281,0))=0,"n/a",((INDEX(Historical!$C$7:$C$1259,MATCH(B156,Historical!$B$7:$B$1281,0))/INDEX(Historical!$H$7:$H$1250,MATCH(B156,Historical!$B$7:$B$1281,0)))^(1/5)-1)*100)</f>
        <v>11.920522230371011</v>
      </c>
      <c r="V156" s="673">
        <f>IF(INDEX(Historical!$O$7:$O$1250,MATCH(B156,Historical!$B$7:$B$1281,0))=0,"n/a",((INDEX(Historical!$C$7:$C$1259,MATCH(B156,Historical!$B$7:$B$1281,0))/INDEX(Historical!$O$7:$O$1250,MATCH(B156,Historical!$B$7:$B$1281,0)))^(1/10)-1)*100)</f>
        <v>6.0540481614018704</v>
      </c>
      <c r="W156" s="674">
        <f t="shared" si="38"/>
        <v>1.9690167492177177</v>
      </c>
      <c r="X156" s="675">
        <f t="shared" si="39"/>
        <v>0.38329653473861769</v>
      </c>
      <c r="Y156" s="646" t="s">
        <v>4574</v>
      </c>
      <c r="Z156" s="624">
        <f t="shared" si="40"/>
        <v>57.142857142857139</v>
      </c>
      <c r="AA156" s="853">
        <f t="shared" si="41"/>
        <v>20.539682539682538</v>
      </c>
      <c r="AB156" s="854">
        <v>6</v>
      </c>
      <c r="AC156" s="833">
        <v>0.63</v>
      </c>
      <c r="AD156" s="833">
        <v>1.2</v>
      </c>
      <c r="AE156" s="833">
        <v>0.75</v>
      </c>
      <c r="AF156" s="833">
        <v>1.94</v>
      </c>
      <c r="AG156" s="833">
        <v>9.5</v>
      </c>
      <c r="AH156" s="833">
        <v>4.3999999999999995</v>
      </c>
      <c r="AI156" s="833">
        <v>56.57</v>
      </c>
      <c r="AJ156" s="833">
        <v>31.1</v>
      </c>
      <c r="AK156" s="833">
        <v>17</v>
      </c>
      <c r="AL156" s="845">
        <v>465.3</v>
      </c>
      <c r="AM156" s="839">
        <v>0.89999999999999991</v>
      </c>
      <c r="AN156" s="833">
        <v>0.17</v>
      </c>
      <c r="AO156" s="711">
        <f t="shared" si="42"/>
        <v>-5.8370892119390376</v>
      </c>
      <c r="AP156" s="712">
        <f t="shared" si="43"/>
        <v>14.7025933277435</v>
      </c>
      <c r="AQ156" s="855">
        <f t="shared" si="44"/>
        <v>33.078062516344353</v>
      </c>
      <c r="AR156" s="624">
        <f>INDEX(Historical!$C$7:$C$1259,MATCH(B156,Historical!$B$7:$B$1281,0))*IF(AH156="n/a",1.03,IF(AH156&lt;0,1.01,IF(AH156&gt;10,1.1,(1+AH156/100))))</f>
        <v>0.37584000000000001</v>
      </c>
      <c r="AS156" s="853">
        <f t="shared" si="45"/>
        <v>0.41342400000000007</v>
      </c>
      <c r="AT156" s="853">
        <f t="shared" si="49"/>
        <v>0.45476640000000013</v>
      </c>
      <c r="AU156" s="853">
        <f t="shared" si="49"/>
        <v>0.50024304000000019</v>
      </c>
      <c r="AV156" s="853">
        <f t="shared" si="49"/>
        <v>0.55026734400000021</v>
      </c>
      <c r="AW156" s="624">
        <f t="shared" si="46"/>
        <v>2.2945407840000005</v>
      </c>
      <c r="AX156" s="719">
        <f t="shared" si="47"/>
        <v>17.732154435857812</v>
      </c>
      <c r="AY156" s="900">
        <v>0.87</v>
      </c>
      <c r="AZ156" s="839">
        <v>57.999999999999993</v>
      </c>
      <c r="BA156" s="839">
        <v>-26.69</v>
      </c>
      <c r="BB156" s="839">
        <v>4.24</v>
      </c>
      <c r="BC156" s="839">
        <v>12.42</v>
      </c>
      <c r="BE156" s="597">
        <v>2015</v>
      </c>
      <c r="BF156" s="865">
        <f t="shared" si="48"/>
        <v>0</v>
      </c>
      <c r="BG156" s="849">
        <v>5.8000000000000007</v>
      </c>
    </row>
    <row r="157" spans="1:59" ht="12.75" customHeight="1" x14ac:dyDescent="0.2">
      <c r="A157" s="848" t="s">
        <v>4493</v>
      </c>
      <c r="B157" s="842" t="s">
        <v>4488</v>
      </c>
      <c r="C157" s="898" t="s">
        <v>108</v>
      </c>
      <c r="D157" s="898" t="s">
        <v>118</v>
      </c>
      <c r="E157" s="705">
        <v>6</v>
      </c>
      <c r="F157" s="1139">
        <v>700</v>
      </c>
      <c r="G157" s="1139" t="s">
        <v>106</v>
      </c>
      <c r="H157" s="1139" t="s">
        <v>106</v>
      </c>
      <c r="I157" s="841">
        <v>176.06</v>
      </c>
      <c r="J157" s="624">
        <f t="shared" si="35"/>
        <v>0.24991480177212314</v>
      </c>
      <c r="K157" s="844">
        <v>0.11</v>
      </c>
      <c r="L157" s="854">
        <v>4</v>
      </c>
      <c r="M157" s="615">
        <f t="shared" si="36"/>
        <v>0.44</v>
      </c>
      <c r="N157" s="837" t="s">
        <v>148</v>
      </c>
      <c r="O157" s="706">
        <v>0.09</v>
      </c>
      <c r="P157" s="606">
        <v>44252</v>
      </c>
      <c r="Q157" s="606">
        <v>44267</v>
      </c>
      <c r="R157" s="615">
        <f t="shared" si="37"/>
        <v>22.222222222222225</v>
      </c>
      <c r="S157" s="673">
        <f>IF(INDEX(Historical!$D$7:$D$1257,MATCH(B157,Historical!$B$7:$B$1281,0))=0,"n/a",(INDEX(Historical!$C$7:$C$1259,MATCH(B157,Historical!$B$7:$B$1281,0))/INDEX(Historical!$D$7:$D$1257,MATCH(B157,Historical!$B$7:$B$1281,0))-1)*100)</f>
        <v>12.5</v>
      </c>
      <c r="T157" s="673">
        <f>IF(INDEX(Historical!$F$7:$F$1250,MATCH(B157,Historical!$B$7:$B$1281,0))=0,"n/a",((INDEX(Historical!$C$7:$C$1259,MATCH(B157,Historical!$B$7:$B$1281,0))/INDEX(Historical!$F$7:$F$1250,MATCH(B157,Historical!$B$7:$B$1281,0)))^(1/3)-1)*100)</f>
        <v>14.471424255333186</v>
      </c>
      <c r="U157" s="673" t="str">
        <f>IF(INDEX(Historical!$H$7:$H$1250,MATCH(B157,Historical!$B$7:$B$1281,0))=0,"n/a",((INDEX(Historical!$C$7:$C$1259,MATCH(B157,Historical!$B$7:$B$1281,0))/INDEX(Historical!$H$7:$H$1250,MATCH(B157,Historical!$B$7:$B$1281,0)))^(1/5)-1)*100)</f>
        <v>n/a</v>
      </c>
      <c r="V157" s="673" t="str">
        <f>IF(INDEX(Historical!$O$7:$O$1250,MATCH(B157,Historical!$B$7:$B$1281,0))=0,"n/a",((INDEX(Historical!$C$7:$C$1259,MATCH(B157,Historical!$B$7:$B$1281,0))/INDEX(Historical!$O$7:$O$1250,MATCH(B157,Historical!$B$7:$B$1281,0)))^(1/10)-1)*100)</f>
        <v>n/a</v>
      </c>
      <c r="W157" s="674" t="str">
        <f t="shared" si="38"/>
        <v>n/a</v>
      </c>
      <c r="X157" s="675" t="str">
        <f t="shared" si="39"/>
        <v>n/a</v>
      </c>
      <c r="Y157" s="843"/>
      <c r="Z157" s="624">
        <f t="shared" si="40"/>
        <v>14.666666666666666</v>
      </c>
      <c r="AA157" s="853">
        <f t="shared" si="41"/>
        <v>58.686666666666667</v>
      </c>
      <c r="AB157" s="854">
        <v>12</v>
      </c>
      <c r="AC157" s="833">
        <v>3</v>
      </c>
      <c r="AD157" s="833">
        <v>3.75</v>
      </c>
      <c r="AE157" s="833">
        <v>9.76</v>
      </c>
      <c r="AF157" s="833">
        <v>7.07</v>
      </c>
      <c r="AG157" s="833">
        <v>14.7</v>
      </c>
      <c r="AH157" s="833">
        <v>83.6</v>
      </c>
      <c r="AI157" s="833">
        <v>17.419999999999998</v>
      </c>
      <c r="AJ157" s="833">
        <v>35.799999999999997</v>
      </c>
      <c r="AK157" s="833">
        <v>15</v>
      </c>
      <c r="AL157" s="845">
        <v>4030.0000000000005</v>
      </c>
      <c r="AM157" s="839">
        <v>2.8000000000000003</v>
      </c>
      <c r="AN157" s="833">
        <v>0.08</v>
      </c>
      <c r="AO157" s="711" t="str">
        <f t="shared" si="42"/>
        <v>n/a</v>
      </c>
      <c r="AP157" s="712" t="str">
        <f t="shared" si="43"/>
        <v>n/a</v>
      </c>
      <c r="AQ157" s="855">
        <f t="shared" si="44"/>
        <v>329.42583544559608</v>
      </c>
      <c r="AR157" s="624">
        <f>INDEX(Historical!$C$7:$C$1259,MATCH(B157,Historical!$B$7:$B$1281,0))*IF(AH157="n/a",1.03,IF(AH157&lt;0,1.01,IF(AH157&gt;10,1.1,(1+AH157/100))))</f>
        <v>0.39600000000000002</v>
      </c>
      <c r="AS157" s="853">
        <f t="shared" si="45"/>
        <v>0.43560000000000004</v>
      </c>
      <c r="AT157" s="853">
        <f t="shared" si="49"/>
        <v>0.47916000000000009</v>
      </c>
      <c r="AU157" s="853">
        <f t="shared" si="49"/>
        <v>0.5270760000000001</v>
      </c>
      <c r="AV157" s="853">
        <f t="shared" si="49"/>
        <v>0.57978360000000018</v>
      </c>
      <c r="AW157" s="624">
        <f t="shared" si="46"/>
        <v>2.4176196000000005</v>
      </c>
      <c r="AX157" s="719">
        <f t="shared" si="47"/>
        <v>1.3731793706690905</v>
      </c>
      <c r="AY157" s="900">
        <v>0.81</v>
      </c>
      <c r="AZ157" s="839">
        <v>117.55</v>
      </c>
      <c r="BA157" s="839">
        <v>-30.330000000000002</v>
      </c>
      <c r="BB157" s="839">
        <v>-12.55</v>
      </c>
      <c r="BC157" s="839">
        <v>-7.7299999999999995</v>
      </c>
      <c r="BE157" s="597">
        <v>2016</v>
      </c>
      <c r="BF157" s="865">
        <f t="shared" si="48"/>
        <v>0</v>
      </c>
      <c r="BG157" s="849">
        <v>5.3</v>
      </c>
    </row>
    <row r="158" spans="1:59" ht="12.75" customHeight="1" x14ac:dyDescent="0.2">
      <c r="A158" s="848" t="s">
        <v>4544</v>
      </c>
      <c r="B158" s="842" t="s">
        <v>4545</v>
      </c>
      <c r="C158" s="898" t="s">
        <v>4254</v>
      </c>
      <c r="D158" s="898" t="s">
        <v>4255</v>
      </c>
      <c r="E158" s="705">
        <v>5</v>
      </c>
      <c r="F158" s="1139">
        <v>720</v>
      </c>
      <c r="G158" s="1139" t="s">
        <v>106</v>
      </c>
      <c r="H158" s="1139" t="s">
        <v>106</v>
      </c>
      <c r="I158" s="841">
        <v>63.46</v>
      </c>
      <c r="J158" s="624">
        <f t="shared" si="35"/>
        <v>3.1515915537346362</v>
      </c>
      <c r="K158" s="10">
        <v>0.5</v>
      </c>
      <c r="L158" s="854">
        <v>4</v>
      </c>
      <c r="M158" s="615">
        <f t="shared" si="36"/>
        <v>2</v>
      </c>
      <c r="N158" s="837" t="s">
        <v>488</v>
      </c>
      <c r="O158" s="706">
        <v>0.48499999999999999</v>
      </c>
      <c r="P158" s="606">
        <v>44103</v>
      </c>
      <c r="Q158" s="606">
        <v>44118</v>
      </c>
      <c r="R158" s="615">
        <f t="shared" si="37"/>
        <v>3.092783505154642</v>
      </c>
      <c r="S158" s="673">
        <f>IF(INDEX(Historical!$D$7:$D$1257,MATCH(B158,Historical!$B$7:$B$1281,0))=0,"n/a",(INDEX(Historical!$C$7:$C$1259,MATCH(B158,Historical!$B$7:$B$1281,0))/INDEX(Historical!$D$7:$D$1257,MATCH(B158,Historical!$B$7:$B$1281,0))-1)*100)</f>
        <v>3.9893617021276695</v>
      </c>
      <c r="T158" s="673">
        <f>IF(INDEX(Historical!$F$7:$F$1250,MATCH(B158,Historical!$B$7:$B$1281,0))=0,"n/a",((INDEX(Historical!$C$7:$C$1259,MATCH(B158,Historical!$B$7:$B$1281,0))/INDEX(Historical!$F$7:$F$1250,MATCH(B158,Historical!$B$7:$B$1281,0)))^(1/3)-1)*100)</f>
        <v>6.9076852482140128</v>
      </c>
      <c r="U158" s="673">
        <f>IF(INDEX(Historical!$H$7:$H$1250,MATCH(B158,Historical!$B$7:$B$1281,0))=0,"n/a",((INDEX(Historical!$C$7:$C$1259,MATCH(B158,Historical!$B$7:$B$1281,0))/INDEX(Historical!$H$7:$H$1250,MATCH(B158,Historical!$B$7:$B$1281,0)))^(1/5)-1)*100)</f>
        <v>6.9064098435047017</v>
      </c>
      <c r="V158" s="673">
        <f>IF(INDEX(Historical!$O$7:$O$1250,MATCH(B158,Historical!$B$7:$B$1281,0))=0,"n/a",((INDEX(Historical!$C$7:$C$1259,MATCH(B158,Historical!$B$7:$B$1281,0))/INDEX(Historical!$O$7:$O$1250,MATCH(B158,Historical!$B$7:$B$1281,0)))^(1/10)-1)*100)</f>
        <v>3.3955559216665154</v>
      </c>
      <c r="W158" s="674">
        <f t="shared" si="38"/>
        <v>2.0339555592166727</v>
      </c>
      <c r="X158" s="675" t="str">
        <f t="shared" si="39"/>
        <v>n/a</v>
      </c>
      <c r="Y158" s="843"/>
      <c r="Z158" s="624">
        <f t="shared" si="40"/>
        <v>123.45679012345678</v>
      </c>
      <c r="AA158" s="853">
        <f t="shared" si="41"/>
        <v>39.172839506172835</v>
      </c>
      <c r="AB158" s="854">
        <v>12</v>
      </c>
      <c r="AC158" s="833">
        <v>1.62</v>
      </c>
      <c r="AD158" s="833">
        <v>4.99</v>
      </c>
      <c r="AE158" s="833">
        <v>8.36</v>
      </c>
      <c r="AF158" s="833">
        <v>1.49</v>
      </c>
      <c r="AG158" s="833">
        <v>3.6999999999999997</v>
      </c>
      <c r="AH158" s="833">
        <v>-12.7</v>
      </c>
      <c r="AI158" s="833">
        <v>18.759999999999998</v>
      </c>
      <c r="AJ158" s="833">
        <v>-7.7</v>
      </c>
      <c r="AK158" s="833">
        <v>8</v>
      </c>
      <c r="AL158" s="845">
        <v>7510</v>
      </c>
      <c r="AM158" s="839">
        <v>1.5</v>
      </c>
      <c r="AN158" s="833">
        <v>0.78</v>
      </c>
      <c r="AO158" s="711">
        <f t="shared" si="42"/>
        <v>-29.114838108933498</v>
      </c>
      <c r="AP158" s="712">
        <f t="shared" si="43"/>
        <v>10.058001397239337</v>
      </c>
      <c r="AQ158" s="855">
        <f t="shared" si="44"/>
        <v>61.062487341193886</v>
      </c>
      <c r="AR158" s="624">
        <f>INDEX(Historical!$C$7:$C$1259,MATCH(B158,Historical!$B$7:$B$1281,0))*IF(AH158="n/a",1.03,IF(AH158&lt;0,1.01,IF(AH158&gt;10,1.1,(1+AH158/100))))</f>
        <v>1.97455</v>
      </c>
      <c r="AS158" s="853">
        <f t="shared" si="45"/>
        <v>2.1720050000000004</v>
      </c>
      <c r="AT158" s="853">
        <f t="shared" si="49"/>
        <v>2.3457654000000008</v>
      </c>
      <c r="AU158" s="853">
        <f t="shared" si="49"/>
        <v>2.5334266320000012</v>
      </c>
      <c r="AV158" s="853">
        <f t="shared" si="49"/>
        <v>2.7361007625600013</v>
      </c>
      <c r="AW158" s="624">
        <f t="shared" si="46"/>
        <v>11.761847794560003</v>
      </c>
      <c r="AX158" s="719">
        <f t="shared" si="47"/>
        <v>18.534270082823831</v>
      </c>
      <c r="AY158" s="900">
        <v>0.88</v>
      </c>
      <c r="AZ158" s="839">
        <v>40.150000000000006</v>
      </c>
      <c r="BA158" s="839">
        <v>-23.21</v>
      </c>
      <c r="BB158" s="839">
        <v>8.57</v>
      </c>
      <c r="BC158" s="839">
        <v>10.17</v>
      </c>
      <c r="BD158" s="618"/>
      <c r="BE158" s="1139">
        <v>2016</v>
      </c>
      <c r="BF158" s="1061">
        <f t="shared" si="48"/>
        <v>0</v>
      </c>
      <c r="BG158" s="849">
        <v>1.9</v>
      </c>
    </row>
    <row r="159" spans="1:59" ht="12.75" customHeight="1" x14ac:dyDescent="0.2">
      <c r="A159" s="848" t="s">
        <v>4459</v>
      </c>
      <c r="B159" s="842" t="s">
        <v>4431</v>
      </c>
      <c r="C159" s="898" t="s">
        <v>108</v>
      </c>
      <c r="D159" s="898" t="s">
        <v>4266</v>
      </c>
      <c r="E159" s="705">
        <v>7</v>
      </c>
      <c r="F159" s="1139">
        <v>660</v>
      </c>
      <c r="G159" s="1139" t="s">
        <v>106</v>
      </c>
      <c r="H159" s="1139" t="s">
        <v>106</v>
      </c>
      <c r="I159" s="841">
        <v>11.35</v>
      </c>
      <c r="J159" s="624">
        <f t="shared" si="35"/>
        <v>3.1718061674008813</v>
      </c>
      <c r="K159" s="844">
        <v>0.09</v>
      </c>
      <c r="L159" s="854">
        <v>4</v>
      </c>
      <c r="M159" s="615">
        <f t="shared" si="36"/>
        <v>0.36</v>
      </c>
      <c r="N159" s="837" t="s">
        <v>325</v>
      </c>
      <c r="O159" s="706">
        <v>0.08</v>
      </c>
      <c r="P159" s="606">
        <v>44257</v>
      </c>
      <c r="Q159" s="606">
        <v>44272</v>
      </c>
      <c r="R159" s="615">
        <f t="shared" si="37"/>
        <v>12.499999999999993</v>
      </c>
      <c r="S159" s="673">
        <f>IF(INDEX(Historical!$D$7:$D$1257,MATCH(B159,Historical!$B$7:$B$1281,0))=0,"n/a",(INDEX(Historical!$C$7:$C$1259,MATCH(B159,Historical!$B$7:$B$1281,0))/INDEX(Historical!$D$7:$D$1257,MATCH(B159,Historical!$B$7:$B$1281,0))-1)*100)</f>
        <v>28.000000000000004</v>
      </c>
      <c r="T159" s="673">
        <f>IF(INDEX(Historical!$F$7:$F$1250,MATCH(B159,Historical!$B$7:$B$1281,0))=0,"n/a",((INDEX(Historical!$C$7:$C$1259,MATCH(B159,Historical!$B$7:$B$1281,0))/INDEX(Historical!$F$7:$F$1250,MATCH(B159,Historical!$B$7:$B$1281,0)))^(1/3)-1)*100)</f>
        <v>38.672254870126935</v>
      </c>
      <c r="U159" s="673">
        <f>IF(INDEX(Historical!$H$7:$H$1250,MATCH(B159,Historical!$B$7:$B$1281,0))=0,"n/a",((INDEX(Historical!$C$7:$C$1259,MATCH(B159,Historical!$B$7:$B$1281,0))/INDEX(Historical!$H$7:$H$1250,MATCH(B159,Historical!$B$7:$B$1281,0)))^(1/5)-1)*100)</f>
        <v>51.571656651039802</v>
      </c>
      <c r="V159" s="673">
        <f>IF(INDEX(Historical!$O$7:$O$1250,MATCH(B159,Historical!$B$7:$B$1281,0))=0,"n/a",((INDEX(Historical!$C$7:$C$1259,MATCH(B159,Historical!$B$7:$B$1281,0))/INDEX(Historical!$O$7:$O$1250,MATCH(B159,Historical!$B$7:$B$1281,0)))^(1/10)-1)*100)</f>
        <v>4.8122389468957749</v>
      </c>
      <c r="W159" s="674">
        <f t="shared" si="38"/>
        <v>10.716769724060994</v>
      </c>
      <c r="X159" s="675">
        <f t="shared" si="39"/>
        <v>0.94108862501897439</v>
      </c>
      <c r="Y159" s="843"/>
      <c r="Z159" s="624">
        <f t="shared" si="40"/>
        <v>58.064516129032249</v>
      </c>
      <c r="AA159" s="853">
        <f t="shared" si="41"/>
        <v>18.306451612903224</v>
      </c>
      <c r="AB159" s="854">
        <v>6</v>
      </c>
      <c r="AC159" s="833">
        <v>0.62</v>
      </c>
      <c r="AD159" s="833">
        <v>4.67</v>
      </c>
      <c r="AE159" s="833">
        <v>3.99</v>
      </c>
      <c r="AF159" s="833">
        <v>0.9</v>
      </c>
      <c r="AG159" s="833">
        <v>4.7</v>
      </c>
      <c r="AH159" s="833">
        <v>18</v>
      </c>
      <c r="AI159" s="833">
        <v>9.59</v>
      </c>
      <c r="AJ159" s="833">
        <v>54.800000000000004</v>
      </c>
      <c r="AK159" s="833">
        <v>4</v>
      </c>
      <c r="AL159" s="845">
        <v>939.31</v>
      </c>
      <c r="AM159" s="839">
        <v>1.2</v>
      </c>
      <c r="AN159" s="833">
        <v>0</v>
      </c>
      <c r="AO159" s="711">
        <f t="shared" si="42"/>
        <v>36.437011205537459</v>
      </c>
      <c r="AP159" s="712">
        <f t="shared" si="43"/>
        <v>54.743462818440683</v>
      </c>
      <c r="AQ159" s="855">
        <f t="shared" si="44"/>
        <v>-14.427921346029626</v>
      </c>
      <c r="AR159" s="624">
        <f>INDEX(Historical!$C$7:$C$1259,MATCH(B159,Historical!$B$7:$B$1281,0))*IF(AH159="n/a",1.03,IF(AH159&lt;0,1.01,IF(AH159&gt;10,1.1,(1+AH159/100))))</f>
        <v>0.35200000000000004</v>
      </c>
      <c r="AS159" s="853">
        <f t="shared" si="45"/>
        <v>0.38575680000000007</v>
      </c>
      <c r="AT159" s="853">
        <f t="shared" si="49"/>
        <v>0.40118707200000009</v>
      </c>
      <c r="AU159" s="853">
        <f t="shared" si="49"/>
        <v>0.41723455488000011</v>
      </c>
      <c r="AV159" s="853">
        <f t="shared" si="49"/>
        <v>0.43392393707520011</v>
      </c>
      <c r="AW159" s="624">
        <f t="shared" si="46"/>
        <v>1.9901023639552005</v>
      </c>
      <c r="AX159" s="719">
        <f t="shared" si="47"/>
        <v>17.533941532644938</v>
      </c>
      <c r="AY159" s="900">
        <v>0.76</v>
      </c>
      <c r="AZ159" s="839">
        <v>64.25</v>
      </c>
      <c r="BA159" s="839">
        <v>-4.1399999999999997</v>
      </c>
      <c r="BB159" s="839">
        <v>5.0999999999999996</v>
      </c>
      <c r="BC159" s="839">
        <v>26.590000000000003</v>
      </c>
      <c r="BE159" s="597">
        <v>2015</v>
      </c>
      <c r="BF159" s="865">
        <f t="shared" si="48"/>
        <v>0</v>
      </c>
      <c r="BG159" s="849">
        <v>0.70000000000000007</v>
      </c>
    </row>
    <row r="160" spans="1:59" s="831" customFormat="1" ht="12.75" customHeight="1" x14ac:dyDescent="0.2">
      <c r="A160" s="148" t="s">
        <v>3947</v>
      </c>
      <c r="B160" s="570" t="s">
        <v>3948</v>
      </c>
      <c r="C160" s="898" t="s">
        <v>4254</v>
      </c>
      <c r="D160" s="898" t="s">
        <v>4255</v>
      </c>
      <c r="E160" s="705">
        <v>7</v>
      </c>
      <c r="F160" s="1139">
        <v>657</v>
      </c>
      <c r="G160" s="1139" t="s">
        <v>106</v>
      </c>
      <c r="H160" s="1139" t="s">
        <v>106</v>
      </c>
      <c r="I160" s="841">
        <v>17.89</v>
      </c>
      <c r="J160" s="624">
        <f t="shared" si="35"/>
        <v>3.0150922302962546</v>
      </c>
      <c r="K160" s="844">
        <v>4.4949999999999997E-2</v>
      </c>
      <c r="L160" s="854">
        <v>12</v>
      </c>
      <c r="M160" s="615">
        <f t="shared" si="36"/>
        <v>0.53939999999999999</v>
      </c>
      <c r="N160" s="837" t="s">
        <v>716</v>
      </c>
      <c r="O160" s="706">
        <v>4.4900000000000002E-2</v>
      </c>
      <c r="P160" s="606">
        <v>44243</v>
      </c>
      <c r="Q160" s="606">
        <v>44286</v>
      </c>
      <c r="R160" s="615">
        <f t="shared" si="37"/>
        <v>0.11135857461023271</v>
      </c>
      <c r="S160" s="673">
        <f>IF(INDEX(Historical!$D$7:$D$1257,MATCH(B160,Historical!$B$7:$B$1281,0))=0,"n/a",(INDEX(Historical!$C$7:$C$1259,MATCH(B160,Historical!$B$7:$B$1281,0))/INDEX(Historical!$D$7:$D$1257,MATCH(B160,Historical!$B$7:$B$1281,0))-1)*100)</f>
        <v>0.56148231330712672</v>
      </c>
      <c r="T160" s="673">
        <f>IF(INDEX(Historical!$F$7:$F$1250,MATCH(B160,Historical!$B$7:$B$1281,0))=0,"n/a",((INDEX(Historical!$C$7:$C$1259,MATCH(B160,Historical!$B$7:$B$1281,0))/INDEX(Historical!$F$7:$F$1250,MATCH(B160,Historical!$B$7:$B$1281,0)))^(1/3)-1)*100)</f>
        <v>0.8518297860454993</v>
      </c>
      <c r="U160" s="673">
        <f>IF(INDEX(Historical!$H$7:$H$1250,MATCH(B160,Historical!$B$7:$B$1281,0))=0,"n/a",((INDEX(Historical!$C$7:$C$1259,MATCH(B160,Historical!$B$7:$B$1281,0))/INDEX(Historical!$H$7:$H$1250,MATCH(B160,Historical!$B$7:$B$1281,0)))^(1/5)-1)*100)</f>
        <v>2.9325608148814686</v>
      </c>
      <c r="V160" s="673" t="str">
        <f>IF(INDEX(Historical!$O$7:$O$1250,MATCH(B160,Historical!$B$7:$B$1281,0))=0,"n/a",((INDEX(Historical!$C$7:$C$1259,MATCH(B160,Historical!$B$7:$B$1281,0))/INDEX(Historical!$O$7:$O$1250,MATCH(B160,Historical!$B$7:$B$1281,0)))^(1/10)-1)*100)</f>
        <v>n/a</v>
      </c>
      <c r="W160" s="674" t="str">
        <f t="shared" si="38"/>
        <v>n/a</v>
      </c>
      <c r="X160" s="675" t="str">
        <f t="shared" si="39"/>
        <v>n/a</v>
      </c>
      <c r="Y160" s="843"/>
      <c r="Z160" s="624" t="str">
        <f t="shared" si="40"/>
        <v>n/a</v>
      </c>
      <c r="AA160" s="853" t="str">
        <f t="shared" si="41"/>
        <v>n/a</v>
      </c>
      <c r="AB160" s="854">
        <v>12</v>
      </c>
      <c r="AC160" s="833">
        <v>-0.12</v>
      </c>
      <c r="AD160" s="833" t="s">
        <v>136</v>
      </c>
      <c r="AE160" s="833">
        <v>8.24</v>
      </c>
      <c r="AF160" s="833">
        <v>1.28</v>
      </c>
      <c r="AG160" s="833">
        <v>-0.89999999999999991</v>
      </c>
      <c r="AH160" s="833">
        <v>-187.79999999999998</v>
      </c>
      <c r="AI160" s="833">
        <v>45.5</v>
      </c>
      <c r="AJ160" s="833">
        <v>-47.5</v>
      </c>
      <c r="AK160" s="833">
        <v>10</v>
      </c>
      <c r="AL160" s="845">
        <v>456.52</v>
      </c>
      <c r="AM160" s="839">
        <v>1.7999999999999998</v>
      </c>
      <c r="AN160" s="833">
        <v>1.68</v>
      </c>
      <c r="AO160" s="711" t="str">
        <f t="shared" si="42"/>
        <v>n/a</v>
      </c>
      <c r="AP160" s="712">
        <f t="shared" si="43"/>
        <v>5.9476530451777236</v>
      </c>
      <c r="AQ160" s="855" t="str">
        <f t="shared" si="44"/>
        <v>n/a</v>
      </c>
      <c r="AR160" s="624">
        <f>INDEX(Historical!$C$7:$C$1259,MATCH(B160,Historical!$B$7:$B$1281,0))*IF(AH160="n/a",1.03,IF(AH160&lt;0,1.01,IF(AH160&gt;10,1.1,(1+AH160/100))))</f>
        <v>0.54267299999999996</v>
      </c>
      <c r="AS160" s="853">
        <f t="shared" si="45"/>
        <v>0.59694029999999998</v>
      </c>
      <c r="AT160" s="853">
        <f t="shared" si="49"/>
        <v>0.65663433000000004</v>
      </c>
      <c r="AU160" s="853">
        <f t="shared" si="49"/>
        <v>0.72229776300000015</v>
      </c>
      <c r="AV160" s="853">
        <f t="shared" si="49"/>
        <v>0.7945275393000002</v>
      </c>
      <c r="AW160" s="624">
        <f t="shared" si="46"/>
        <v>3.3130729323000003</v>
      </c>
      <c r="AX160" s="719">
        <f t="shared" si="47"/>
        <v>18.519133215762999</v>
      </c>
      <c r="AY160" s="900">
        <v>0.71</v>
      </c>
      <c r="AZ160" s="839">
        <v>86.16</v>
      </c>
      <c r="BA160" s="839">
        <v>-7.4499999999999993</v>
      </c>
      <c r="BB160" s="839">
        <v>11.34</v>
      </c>
      <c r="BC160" s="839">
        <v>16.689999999999998</v>
      </c>
      <c r="BD160" s="874"/>
      <c r="BE160" s="597">
        <v>2015</v>
      </c>
      <c r="BF160" s="865">
        <f t="shared" si="48"/>
        <v>0</v>
      </c>
      <c r="BG160" s="849">
        <v>-0.3</v>
      </c>
    </row>
    <row r="161" spans="1:59" s="831" customFormat="1" ht="12.75" customHeight="1" x14ac:dyDescent="0.2">
      <c r="A161" s="848" t="s">
        <v>4542</v>
      </c>
      <c r="B161" s="842" t="s">
        <v>4543</v>
      </c>
      <c r="C161" s="898" t="s">
        <v>245</v>
      </c>
      <c r="D161" s="898" t="s">
        <v>4268</v>
      </c>
      <c r="E161" s="705">
        <v>5</v>
      </c>
      <c r="F161" s="1139">
        <v>719</v>
      </c>
      <c r="G161" s="1139" t="s">
        <v>106</v>
      </c>
      <c r="H161" s="1139" t="s">
        <v>106</v>
      </c>
      <c r="I161" s="841">
        <v>140.94</v>
      </c>
      <c r="J161" s="624">
        <f t="shared" si="35"/>
        <v>2.1285653469561518</v>
      </c>
      <c r="K161" s="10">
        <v>0.75</v>
      </c>
      <c r="L161" s="854">
        <v>4</v>
      </c>
      <c r="M161" s="615">
        <f t="shared" si="36"/>
        <v>3</v>
      </c>
      <c r="N161" s="837" t="s">
        <v>325</v>
      </c>
      <c r="O161" s="706">
        <v>0.65</v>
      </c>
      <c r="P161" s="606">
        <v>44077</v>
      </c>
      <c r="Q161" s="606">
        <v>44092</v>
      </c>
      <c r="R161" s="615">
        <f t="shared" si="37"/>
        <v>15.38461538461538</v>
      </c>
      <c r="S161" s="673">
        <f>IF(INDEX(Historical!$D$7:$D$1257,MATCH(B161,Historical!$B$7:$B$1281,0))=0,"n/a",(INDEX(Historical!$C$7:$C$1259,MATCH(B161,Historical!$B$7:$B$1281,0))/INDEX(Historical!$D$7:$D$1257,MATCH(B161,Historical!$B$7:$B$1281,0))-1)*100)</f>
        <v>9.8039215686274606</v>
      </c>
      <c r="T161" s="673">
        <f>IF(INDEX(Historical!$F$7:$F$1250,MATCH(B161,Historical!$B$7:$B$1281,0))=0,"n/a",((INDEX(Historical!$C$7:$C$1259,MATCH(B161,Historical!$B$7:$B$1281,0))/INDEX(Historical!$F$7:$F$1250,MATCH(B161,Historical!$B$7:$B$1281,0)))^(1/3)-1)*100)</f>
        <v>10.951894815076436</v>
      </c>
      <c r="U161" s="673" t="str">
        <f>IF(INDEX(Historical!$H$7:$H$1250,MATCH(B161,Historical!$B$7:$B$1281,0))=0,"n/a",((INDEX(Historical!$C$7:$C$1259,MATCH(B161,Historical!$B$7:$B$1281,0))/INDEX(Historical!$H$7:$H$1250,MATCH(B161,Historical!$B$7:$B$1281,0)))^(1/5)-1)*100)</f>
        <v>n/a</v>
      </c>
      <c r="V161" s="673" t="str">
        <f>IF(INDEX(Historical!$O$7:$O$1250,MATCH(B161,Historical!$B$7:$B$1281,0))=0,"n/a",((INDEX(Historical!$C$7:$C$1259,MATCH(B161,Historical!$B$7:$B$1281,0))/INDEX(Historical!$O$7:$O$1250,MATCH(B161,Historical!$B$7:$B$1281,0)))^(1/10)-1)*100)</f>
        <v>n/a</v>
      </c>
      <c r="W161" s="674" t="str">
        <f t="shared" si="38"/>
        <v>n/a</v>
      </c>
      <c r="X161" s="675" t="str">
        <f t="shared" si="39"/>
        <v>n/a</v>
      </c>
      <c r="Y161" s="843"/>
      <c r="Z161" s="624">
        <f t="shared" si="40"/>
        <v>47.846889952153113</v>
      </c>
      <c r="AA161" s="853">
        <f t="shared" si="41"/>
        <v>22.478468899521534</v>
      </c>
      <c r="AB161" s="854">
        <v>12</v>
      </c>
      <c r="AC161" s="833">
        <v>6.27</v>
      </c>
      <c r="AD161" s="833">
        <v>1.1399999999999999</v>
      </c>
      <c r="AE161" s="833">
        <v>1.25</v>
      </c>
      <c r="AF161" s="833">
        <v>4.1100000000000003</v>
      </c>
      <c r="AG161" s="833">
        <v>12.8</v>
      </c>
      <c r="AH161" s="833">
        <v>-0.3</v>
      </c>
      <c r="AI161" s="833">
        <v>8.85</v>
      </c>
      <c r="AJ161" s="833">
        <v>17.899999999999999</v>
      </c>
      <c r="AK161" s="833">
        <v>20</v>
      </c>
      <c r="AL161" s="845">
        <v>3490</v>
      </c>
      <c r="AM161" s="839">
        <v>2.5</v>
      </c>
      <c r="AN161" s="833">
        <v>0.73</v>
      </c>
      <c r="AO161" s="711" t="str">
        <f t="shared" si="42"/>
        <v>n/a</v>
      </c>
      <c r="AP161" s="712" t="str">
        <f t="shared" si="43"/>
        <v>n/a</v>
      </c>
      <c r="AQ161" s="855">
        <f t="shared" si="44"/>
        <v>102.63432546451585</v>
      </c>
      <c r="AR161" s="624">
        <f>INDEX(Historical!$C$7:$C$1259,MATCH(B161,Historical!$B$7:$B$1281,0))*IF(AH161="n/a",1.03,IF(AH161&lt;0,1.01,IF(AH161&gt;10,1.1,(1+AH161/100))))</f>
        <v>2.8279999999999998</v>
      </c>
      <c r="AS161" s="853">
        <f t="shared" si="45"/>
        <v>3.0782780000000001</v>
      </c>
      <c r="AT161" s="853">
        <f t="shared" si="49"/>
        <v>3.3861058000000002</v>
      </c>
      <c r="AU161" s="853">
        <f t="shared" si="49"/>
        <v>3.7247163800000003</v>
      </c>
      <c r="AV161" s="853">
        <f t="shared" si="49"/>
        <v>4.0971880180000007</v>
      </c>
      <c r="AW161" s="624">
        <f t="shared" si="46"/>
        <v>17.114288198000001</v>
      </c>
      <c r="AX161" s="719">
        <f t="shared" si="47"/>
        <v>12.142960265361147</v>
      </c>
      <c r="AY161" s="900">
        <v>1.64</v>
      </c>
      <c r="AZ161" s="839">
        <v>154.91</v>
      </c>
      <c r="BA161" s="839">
        <v>-8.94</v>
      </c>
      <c r="BB161" s="839">
        <v>1.31</v>
      </c>
      <c r="BC161" s="839">
        <v>16.350000000000001</v>
      </c>
      <c r="BD161" s="618"/>
      <c r="BE161" s="1139">
        <v>2016</v>
      </c>
      <c r="BF161" s="1061">
        <f t="shared" si="48"/>
        <v>0</v>
      </c>
      <c r="BG161" s="849">
        <v>5.3</v>
      </c>
    </row>
    <row r="162" spans="1:59" s="831" customFormat="1" ht="12.75" customHeight="1" x14ac:dyDescent="0.2">
      <c r="A162" s="10" t="s">
        <v>2207</v>
      </c>
      <c r="B162" s="570" t="s">
        <v>2208</v>
      </c>
      <c r="C162" s="898" t="s">
        <v>153</v>
      </c>
      <c r="D162" s="898" t="s">
        <v>4283</v>
      </c>
      <c r="E162" s="705">
        <v>7</v>
      </c>
      <c r="F162" s="1139">
        <v>655</v>
      </c>
      <c r="G162" s="1139" t="s">
        <v>106</v>
      </c>
      <c r="H162" s="1139" t="s">
        <v>106</v>
      </c>
      <c r="I162" s="841">
        <v>204.89</v>
      </c>
      <c r="J162" s="624">
        <f t="shared" si="35"/>
        <v>1.6594270096149153</v>
      </c>
      <c r="K162" s="844">
        <v>0.85</v>
      </c>
      <c r="L162" s="854">
        <v>4</v>
      </c>
      <c r="M162" s="615">
        <f t="shared" si="36"/>
        <v>3.4</v>
      </c>
      <c r="N162" s="837" t="s">
        <v>4343</v>
      </c>
      <c r="O162" s="706">
        <v>0.74</v>
      </c>
      <c r="P162" s="606">
        <v>44238</v>
      </c>
      <c r="Q162" s="606">
        <v>44265</v>
      </c>
      <c r="R162" s="615">
        <f t="shared" si="37"/>
        <v>14.864864864864863</v>
      </c>
      <c r="S162" s="673">
        <f>IF(INDEX(Historical!$D$7:$D$1257,MATCH(B162,Historical!$B$7:$B$1281,0))=0,"n/a",(INDEX(Historical!$C$7:$C$1259,MATCH(B162,Historical!$B$7:$B$1281,0))/INDEX(Historical!$D$7:$D$1257,MATCH(B162,Historical!$B$7:$B$1281,0))-1)*100)</f>
        <v>14.728682170542641</v>
      </c>
      <c r="T162" s="673">
        <f>IF(INDEX(Historical!$F$7:$F$1250,MATCH(B162,Historical!$B$7:$B$1281,0))=0,"n/a",((INDEX(Historical!$C$7:$C$1259,MATCH(B162,Historical!$B$7:$B$1281,0))/INDEX(Historical!$F$7:$F$1250,MATCH(B162,Historical!$B$7:$B$1281,0)))^(1/3)-1)*100)</f>
        <v>12.480211777541573</v>
      </c>
      <c r="U162" s="673">
        <f>IF(INDEX(Historical!$H$7:$H$1250,MATCH(B162,Historical!$B$7:$B$1281,0))=0,"n/a",((INDEX(Historical!$C$7:$C$1259,MATCH(B162,Historical!$B$7:$B$1281,0))/INDEX(Historical!$H$7:$H$1250,MATCH(B162,Historical!$B$7:$B$1281,0)))^(1/5)-1)*100)</f>
        <v>8.1564298323768547</v>
      </c>
      <c r="V162" s="673">
        <f>IF(INDEX(Historical!$O$7:$O$1250,MATCH(B162,Historical!$B$7:$B$1281,0))=0,"n/a",((INDEX(Historical!$C$7:$C$1259,MATCH(B162,Historical!$B$7:$B$1281,0))/INDEX(Historical!$O$7:$O$1250,MATCH(B162,Historical!$B$7:$B$1281,0)))^(1/10)-1)*100)</f>
        <v>4.2086006246927266</v>
      </c>
      <c r="W162" s="674">
        <f t="shared" si="38"/>
        <v>1.9380384502443404</v>
      </c>
      <c r="X162" s="675">
        <f t="shared" si="39"/>
        <v>0.33156218830800221</v>
      </c>
      <c r="Y162" s="843"/>
      <c r="Z162" s="624">
        <f t="shared" si="40"/>
        <v>50.073637702503682</v>
      </c>
      <c r="AA162" s="853">
        <f t="shared" si="41"/>
        <v>30.175257731958762</v>
      </c>
      <c r="AB162" s="854">
        <v>12</v>
      </c>
      <c r="AC162" s="833">
        <v>6.79</v>
      </c>
      <c r="AD162" s="833">
        <v>2.59</v>
      </c>
      <c r="AE162" s="833">
        <v>7.97</v>
      </c>
      <c r="AF162" s="833">
        <v>32.82</v>
      </c>
      <c r="AG162" s="833">
        <v>140.39999999999998</v>
      </c>
      <c r="AH162" s="833">
        <v>36.9</v>
      </c>
      <c r="AI162" s="833">
        <v>4.5600000000000005</v>
      </c>
      <c r="AJ162" s="833">
        <v>24.6</v>
      </c>
      <c r="AK162" s="833">
        <v>11.600000000000001</v>
      </c>
      <c r="AL162" s="845">
        <v>195540</v>
      </c>
      <c r="AM162" s="839">
        <v>11.700000000000001</v>
      </c>
      <c r="AN162" s="833">
        <v>2.94</v>
      </c>
      <c r="AO162" s="711">
        <f t="shared" si="42"/>
        <v>-20.359400889966992</v>
      </c>
      <c r="AP162" s="712">
        <f t="shared" si="43"/>
        <v>9.8158568419917707</v>
      </c>
      <c r="AQ162" s="855">
        <f t="shared" si="44"/>
        <v>563.44285821526364</v>
      </c>
      <c r="AR162" s="624">
        <f>INDEX(Historical!$C$7:$C$1259,MATCH(B162,Historical!$B$7:$B$1281,0))*IF(AH162="n/a",1.03,IF(AH162&lt;0,1.01,IF(AH162&gt;10,1.1,(1+AH162/100))))</f>
        <v>3.2560000000000002</v>
      </c>
      <c r="AS162" s="853">
        <f t="shared" si="45"/>
        <v>3.4044736000000007</v>
      </c>
      <c r="AT162" s="853">
        <f t="shared" si="49"/>
        <v>3.7449209600000009</v>
      </c>
      <c r="AU162" s="853">
        <f t="shared" si="49"/>
        <v>4.1194130560000009</v>
      </c>
      <c r="AV162" s="853">
        <f t="shared" si="49"/>
        <v>4.5313543616000009</v>
      </c>
      <c r="AW162" s="624">
        <f t="shared" si="46"/>
        <v>19.056161977600002</v>
      </c>
      <c r="AX162" s="719">
        <f t="shared" si="47"/>
        <v>9.3006793780077128</v>
      </c>
      <c r="AY162" s="900">
        <v>0.26</v>
      </c>
      <c r="AZ162" s="839">
        <v>75.03</v>
      </c>
      <c r="BA162" s="839">
        <v>-6.01</v>
      </c>
      <c r="BB162" s="839">
        <v>8.5</v>
      </c>
      <c r="BC162" s="839">
        <v>27.51</v>
      </c>
      <c r="BD162" s="874"/>
      <c r="BE162" s="597">
        <v>2015</v>
      </c>
      <c r="BF162" s="865">
        <f t="shared" si="48"/>
        <v>0</v>
      </c>
      <c r="BG162" s="849">
        <v>14.299999999999999</v>
      </c>
    </row>
    <row r="163" spans="1:59" s="831" customFormat="1" ht="12.75" customHeight="1" x14ac:dyDescent="0.2">
      <c r="A163" s="847" t="s">
        <v>4191</v>
      </c>
      <c r="B163" s="570" t="s">
        <v>3839</v>
      </c>
      <c r="C163" s="898" t="s">
        <v>4127</v>
      </c>
      <c r="D163" s="898" t="s">
        <v>4253</v>
      </c>
      <c r="E163" s="705">
        <v>7</v>
      </c>
      <c r="F163" s="1139">
        <v>641</v>
      </c>
      <c r="G163" s="1139" t="s">
        <v>106</v>
      </c>
      <c r="H163" s="1139" t="s">
        <v>106</v>
      </c>
      <c r="I163" s="841">
        <v>108.04</v>
      </c>
      <c r="J163" s="624">
        <f t="shared" si="35"/>
        <v>0.81340244353942992</v>
      </c>
      <c r="K163" s="844">
        <v>0.87880000000000003</v>
      </c>
      <c r="L163" s="854">
        <v>1</v>
      </c>
      <c r="M163" s="615">
        <f t="shared" si="36"/>
        <v>0.87880000000000003</v>
      </c>
      <c r="N163" s="837" t="s">
        <v>4192</v>
      </c>
      <c r="O163" s="706">
        <v>0.73219999999999996</v>
      </c>
      <c r="P163" s="606">
        <v>44092</v>
      </c>
      <c r="Q163" s="606">
        <v>44096</v>
      </c>
      <c r="R163" s="615">
        <f t="shared" si="37"/>
        <v>20.021851953018309</v>
      </c>
      <c r="S163" s="673">
        <f>IF(INDEX(Historical!$D$7:$D$1257,MATCH(B163,Historical!$B$7:$B$1281,0))=0,"n/a",(INDEX(Historical!$C$7:$C$1259,MATCH(B163,Historical!$B$7:$B$1281,0))/INDEX(Historical!$D$7:$D$1257,MATCH(B163,Historical!$B$7:$B$1281,0))-1)*100)</f>
        <v>18.983884184649003</v>
      </c>
      <c r="T163" s="673">
        <f>IF(INDEX(Historical!$F$7:$F$1250,MATCH(B163,Historical!$B$7:$B$1281,0))=0,"n/a",((INDEX(Historical!$C$7:$C$1259,MATCH(B163,Historical!$B$7:$B$1281,0))/INDEX(Historical!$F$7:$F$1250,MATCH(B163,Historical!$B$7:$B$1281,0)))^(1/3)-1)*100)</f>
        <v>11.169769327694601</v>
      </c>
      <c r="U163" s="673">
        <f>IF(INDEX(Historical!$H$7:$H$1250,MATCH(B163,Historical!$B$7:$B$1281,0))=0,"n/a",((INDEX(Historical!$C$7:$C$1259,MATCH(B163,Historical!$B$7:$B$1281,0))/INDEX(Historical!$H$7:$H$1250,MATCH(B163,Historical!$B$7:$B$1281,0)))^(1/5)-1)*100)</f>
        <v>10.450681383226179</v>
      </c>
      <c r="V163" s="673" t="str">
        <f>IF(INDEX(Historical!$O$7:$O$1250,MATCH(B163,Historical!$B$7:$B$1281,0))=0,"n/a",((INDEX(Historical!$C$7:$C$1259,MATCH(B163,Historical!$B$7:$B$1281,0))/INDEX(Historical!$O$7:$O$1250,MATCH(B163,Historical!$B$7:$B$1281,0)))^(1/10)-1)*100)</f>
        <v>n/a</v>
      </c>
      <c r="W163" s="674" t="str">
        <f t="shared" si="38"/>
        <v>n/a</v>
      </c>
      <c r="X163" s="675">
        <f t="shared" si="39"/>
        <v>0.43006919272535715</v>
      </c>
      <c r="Y163" s="843" t="s">
        <v>4195</v>
      </c>
      <c r="Z163" s="624">
        <f t="shared" si="40"/>
        <v>16.095238095238095</v>
      </c>
      <c r="AA163" s="853">
        <f t="shared" si="41"/>
        <v>19.787545787545788</v>
      </c>
      <c r="AB163" s="854">
        <v>12</v>
      </c>
      <c r="AC163" s="833">
        <v>5.46</v>
      </c>
      <c r="AD163" s="833">
        <v>0.59</v>
      </c>
      <c r="AE163" s="833">
        <v>4.07</v>
      </c>
      <c r="AF163" s="833">
        <v>8.51</v>
      </c>
      <c r="AG163" s="833">
        <v>54.500000000000007</v>
      </c>
      <c r="AH163" s="833">
        <v>74.2</v>
      </c>
      <c r="AI163" s="833">
        <v>-25.44</v>
      </c>
      <c r="AJ163" s="833">
        <v>24.3</v>
      </c>
      <c r="AK163" s="833">
        <v>32.82</v>
      </c>
      <c r="AL163" s="845">
        <v>18010</v>
      </c>
      <c r="AM163" s="839">
        <v>6.7</v>
      </c>
      <c r="AN163" s="833">
        <v>0</v>
      </c>
      <c r="AO163" s="711">
        <f t="shared" si="42"/>
        <v>-8.52346196078018</v>
      </c>
      <c r="AP163" s="712">
        <f t="shared" si="43"/>
        <v>11.264083826765608</v>
      </c>
      <c r="AQ163" s="855">
        <f t="shared" si="44"/>
        <v>173.57064060475383</v>
      </c>
      <c r="AR163" s="624">
        <f>INDEX(Historical!$C$7:$C$1259,MATCH(B163,Historical!$B$7:$B$1281,0))*IF(AH163="n/a",1.03,IF(AH163&lt;0,1.01,IF(AH163&gt;10,1.1,(1+AH163/100))))</f>
        <v>0.95832000000000006</v>
      </c>
      <c r="AS163" s="853">
        <f t="shared" si="45"/>
        <v>0.96790320000000007</v>
      </c>
      <c r="AT163" s="853">
        <f t="shared" si="49"/>
        <v>1.0646935200000001</v>
      </c>
      <c r="AU163" s="853">
        <f t="shared" si="49"/>
        <v>1.1711628720000002</v>
      </c>
      <c r="AV163" s="853">
        <f t="shared" si="49"/>
        <v>1.2882791592000005</v>
      </c>
      <c r="AW163" s="624">
        <f t="shared" si="46"/>
        <v>5.4503587512000014</v>
      </c>
      <c r="AX163" s="719">
        <f t="shared" si="47"/>
        <v>5.044760043687524</v>
      </c>
      <c r="AY163" s="900">
        <v>0.91</v>
      </c>
      <c r="AZ163" s="839">
        <v>244.41000000000003</v>
      </c>
      <c r="BA163" s="839">
        <v>-10.15</v>
      </c>
      <c r="BB163" s="839">
        <v>3.73</v>
      </c>
      <c r="BC163" s="839">
        <v>33.89</v>
      </c>
      <c r="BD163" s="874"/>
      <c r="BE163" s="597">
        <v>2014</v>
      </c>
      <c r="BF163" s="865">
        <f t="shared" si="48"/>
        <v>0</v>
      </c>
      <c r="BG163" s="849">
        <v>31.5</v>
      </c>
    </row>
    <row r="164" spans="1:59" s="831" customFormat="1" ht="12.75" customHeight="1" x14ac:dyDescent="0.2">
      <c r="A164" s="838" t="s">
        <v>1387</v>
      </c>
      <c r="B164" s="842" t="s">
        <v>1388</v>
      </c>
      <c r="C164" s="898" t="s">
        <v>4127</v>
      </c>
      <c r="D164" s="898" t="s">
        <v>4261</v>
      </c>
      <c r="E164" s="705">
        <v>7</v>
      </c>
      <c r="F164" s="1139">
        <v>642</v>
      </c>
      <c r="G164" s="1139" t="s">
        <v>106</v>
      </c>
      <c r="H164" s="1139" t="s">
        <v>106</v>
      </c>
      <c r="I164" s="841">
        <v>567.19000000000005</v>
      </c>
      <c r="J164" s="624">
        <f t="shared" si="35"/>
        <v>0.91680036672014664</v>
      </c>
      <c r="K164" s="844">
        <v>1.3</v>
      </c>
      <c r="L164" s="854">
        <v>4</v>
      </c>
      <c r="M164" s="615">
        <f t="shared" si="36"/>
        <v>5.2</v>
      </c>
      <c r="N164" s="837" t="s">
        <v>127</v>
      </c>
      <c r="O164" s="706">
        <v>1.1499999999999999</v>
      </c>
      <c r="P164" s="606">
        <v>44103</v>
      </c>
      <c r="Q164" s="606">
        <v>44118</v>
      </c>
      <c r="R164" s="615">
        <f t="shared" si="37"/>
        <v>13.043478260869579</v>
      </c>
      <c r="S164" s="673">
        <f>IF(INDEX(Historical!$D$7:$D$1257,MATCH(B164,Historical!$B$7:$B$1281,0))=0,"n/a",(INDEX(Historical!$C$7:$C$1259,MATCH(B164,Historical!$B$7:$B$1281,0))/INDEX(Historical!$D$7:$D$1257,MATCH(B164,Historical!$B$7:$B$1281,0))-1)*100)</f>
        <v>5.555555555555558</v>
      </c>
      <c r="T164" s="673">
        <f>IF(INDEX(Historical!$F$7:$F$1250,MATCH(B164,Historical!$B$7:$B$1281,0))=0,"n/a",((INDEX(Historical!$C$7:$C$1259,MATCH(B164,Historical!$B$7:$B$1281,0))/INDEX(Historical!$F$7:$F$1250,MATCH(B164,Historical!$B$7:$B$1281,0)))^(1/3)-1)*100)</f>
        <v>38.189072364161625</v>
      </c>
      <c r="U164" s="673">
        <f>IF(INDEX(Historical!$H$7:$H$1250,MATCH(B164,Historical!$B$7:$B$1281,0))=0,"n/a",((INDEX(Historical!$C$7:$C$1259,MATCH(B164,Historical!$B$7:$B$1281,0))/INDEX(Historical!$H$7:$H$1250,MATCH(B164,Historical!$B$7:$B$1281,0)))^(1/5)-1)*100)</f>
        <v>37.684317244122511</v>
      </c>
      <c r="V164" s="673" t="str">
        <f>IF(INDEX(Historical!$O$7:$O$1250,MATCH(B164,Historical!$B$7:$B$1281,0))=0,"n/a",((INDEX(Historical!$C$7:$C$1259,MATCH(B164,Historical!$B$7:$B$1281,0))/INDEX(Historical!$O$7:$O$1250,MATCH(B164,Historical!$B$7:$B$1281,0)))^(1/10)-1)*100)</f>
        <v>n/a</v>
      </c>
      <c r="W164" s="674" t="str">
        <f t="shared" si="38"/>
        <v>n/a</v>
      </c>
      <c r="X164" s="675">
        <f t="shared" si="39"/>
        <v>1.1595174536653081</v>
      </c>
      <c r="Y164" s="634"/>
      <c r="Z164" s="624">
        <f t="shared" si="40"/>
        <v>25.793650793650798</v>
      </c>
      <c r="AA164" s="853">
        <f t="shared" si="41"/>
        <v>28.134424603174605</v>
      </c>
      <c r="AB164" s="854">
        <v>6</v>
      </c>
      <c r="AC164" s="833">
        <v>20.16</v>
      </c>
      <c r="AD164" s="833">
        <v>1.18</v>
      </c>
      <c r="AE164" s="833">
        <v>6.33</v>
      </c>
      <c r="AF164" s="833">
        <v>14.31</v>
      </c>
      <c r="AG164" s="833">
        <v>57.499999999999993</v>
      </c>
      <c r="AH164" s="833">
        <v>10.199999999999999</v>
      </c>
      <c r="AI164" s="833">
        <v>5.93</v>
      </c>
      <c r="AJ164" s="833">
        <v>32.5</v>
      </c>
      <c r="AK164" s="833">
        <v>22.97</v>
      </c>
      <c r="AL164" s="845">
        <v>75560</v>
      </c>
      <c r="AM164" s="839">
        <v>0.3</v>
      </c>
      <c r="AN164" s="833">
        <v>1.06</v>
      </c>
      <c r="AO164" s="711">
        <f t="shared" si="42"/>
        <v>10.466693007668052</v>
      </c>
      <c r="AP164" s="712">
        <f t="shared" si="43"/>
        <v>38.601117610842657</v>
      </c>
      <c r="AQ164" s="855">
        <f t="shared" si="44"/>
        <v>323.00702178118803</v>
      </c>
      <c r="AR164" s="624">
        <f>INDEX(Historical!$C$7:$C$1259,MATCH(B164,Historical!$B$7:$B$1281,0))*IF(AH164="n/a",1.03,IF(AH164&lt;0,1.01,IF(AH164&gt;10,1.1,(1+AH164/100))))</f>
        <v>5.2250000000000005</v>
      </c>
      <c r="AS164" s="853">
        <f t="shared" si="45"/>
        <v>5.5348424999999999</v>
      </c>
      <c r="AT164" s="853">
        <f t="shared" si="49"/>
        <v>6.0883267500000002</v>
      </c>
      <c r="AU164" s="853">
        <f t="shared" si="49"/>
        <v>6.6971594250000006</v>
      </c>
      <c r="AV164" s="853">
        <f t="shared" si="49"/>
        <v>7.3668753675000014</v>
      </c>
      <c r="AW164" s="624">
        <f t="shared" si="46"/>
        <v>30.912204042500001</v>
      </c>
      <c r="AX164" s="719">
        <f t="shared" si="47"/>
        <v>5.4500615389023075</v>
      </c>
      <c r="AY164" s="900">
        <v>1.35</v>
      </c>
      <c r="AZ164" s="839">
        <v>212.71</v>
      </c>
      <c r="BA164" s="839">
        <v>-6.03</v>
      </c>
      <c r="BB164" s="839">
        <v>7.9799999999999995</v>
      </c>
      <c r="BC164" s="839">
        <v>43.580000000000005</v>
      </c>
      <c r="BD164" s="874"/>
      <c r="BE164" s="597">
        <v>2014</v>
      </c>
      <c r="BF164" s="865">
        <f t="shared" si="48"/>
        <v>0</v>
      </c>
      <c r="BG164" s="849">
        <v>20.5</v>
      </c>
    </row>
    <row r="165" spans="1:59" s="831" customFormat="1" ht="12.75" customHeight="1" x14ac:dyDescent="0.2">
      <c r="A165" s="848" t="s">
        <v>4635</v>
      </c>
      <c r="B165" s="842" t="s">
        <v>4628</v>
      </c>
      <c r="C165" s="898" t="s">
        <v>128</v>
      </c>
      <c r="D165" s="898" t="s">
        <v>4262</v>
      </c>
      <c r="E165" s="705">
        <v>5</v>
      </c>
      <c r="F165" s="1139">
        <v>733</v>
      </c>
      <c r="G165" s="1139" t="s">
        <v>106</v>
      </c>
      <c r="H165" s="1139" t="s">
        <v>106</v>
      </c>
      <c r="I165" s="841">
        <v>79.77</v>
      </c>
      <c r="J165" s="624">
        <f t="shared" si="35"/>
        <v>1.1783878651121975</v>
      </c>
      <c r="K165" s="844">
        <v>0.23499999999999999</v>
      </c>
      <c r="L165" s="854">
        <v>4</v>
      </c>
      <c r="M165" s="615">
        <f t="shared" si="36"/>
        <v>0.94</v>
      </c>
      <c r="N165" s="837" t="s">
        <v>4445</v>
      </c>
      <c r="O165" s="706">
        <v>0.23</v>
      </c>
      <c r="P165" s="606">
        <v>44231</v>
      </c>
      <c r="Q165" s="606">
        <v>44260</v>
      </c>
      <c r="R165" s="615">
        <f t="shared" si="37"/>
        <v>2.1739130434782505</v>
      </c>
      <c r="S165" s="673">
        <f>IF(INDEX(Historical!$D$7:$D$1257,MATCH(B165,Historical!$B$7:$B$1281,0))=0,"n/a",(INDEX(Historical!$C$7:$C$1259,MATCH(B165,Historical!$B$7:$B$1281,0))/INDEX(Historical!$D$7:$D$1257,MATCH(B165,Historical!$B$7:$B$1281,0))-1)*100)</f>
        <v>14.999999999999991</v>
      </c>
      <c r="T165" s="673">
        <f>IF(INDEX(Historical!$F$7:$F$1250,MATCH(B165,Historical!$B$7:$B$1281,0))=0,"n/a",((INDEX(Historical!$C$7:$C$1259,MATCH(B165,Historical!$B$7:$B$1281,0))/INDEX(Historical!$F$7:$F$1250,MATCH(B165,Historical!$B$7:$B$1281,0)))^(1/3)-1)*100)</f>
        <v>7.0472515754160359</v>
      </c>
      <c r="U165" s="673" t="str">
        <f>IF(INDEX(Historical!$H$7:$H$1250,MATCH(B165,Historical!$B$7:$B$1281,0))=0,"n/a",((INDEX(Historical!$C$7:$C$1259,MATCH(B165,Historical!$B$7:$B$1281,0))/INDEX(Historical!$H$7:$H$1250,MATCH(B165,Historical!$B$7:$B$1281,0)))^(1/5)-1)*100)</f>
        <v>n/a</v>
      </c>
      <c r="V165" s="673" t="str">
        <f>IF(INDEX(Historical!$O$7:$O$1250,MATCH(B165,Historical!$B$7:$B$1281,0))=0,"n/a",((INDEX(Historical!$C$7:$C$1259,MATCH(B165,Historical!$B$7:$B$1281,0))/INDEX(Historical!$O$7:$O$1250,MATCH(B165,Historical!$B$7:$B$1281,0)))^(1/10)-1)*100)</f>
        <v>n/a</v>
      </c>
      <c r="W165" s="674" t="str">
        <f t="shared" si="38"/>
        <v>n/a</v>
      </c>
      <c r="X165" s="675" t="str">
        <f t="shared" si="39"/>
        <v>n/a</v>
      </c>
      <c r="Y165" s="646"/>
      <c r="Z165" s="624">
        <f t="shared" si="40"/>
        <v>46.766169154228862</v>
      </c>
      <c r="AA165" s="853">
        <f t="shared" si="41"/>
        <v>39.68656716417911</v>
      </c>
      <c r="AB165" s="854">
        <v>5</v>
      </c>
      <c r="AC165" s="833">
        <v>2.0099999999999998</v>
      </c>
      <c r="AD165" s="833">
        <v>4.12</v>
      </c>
      <c r="AE165" s="833">
        <v>3.29</v>
      </c>
      <c r="AF165" s="833">
        <v>28.8</v>
      </c>
      <c r="AG165" s="833">
        <v>94.6</v>
      </c>
      <c r="AH165" s="833">
        <v>-21.3</v>
      </c>
      <c r="AI165" s="833">
        <v>29.909999999999997</v>
      </c>
      <c r="AJ165" s="833">
        <v>6.4</v>
      </c>
      <c r="AK165" s="833">
        <v>9.7000000000000011</v>
      </c>
      <c r="AL165" s="845">
        <v>11680</v>
      </c>
      <c r="AM165" s="839">
        <v>0.4</v>
      </c>
      <c r="AN165" s="833">
        <v>6.73</v>
      </c>
      <c r="AO165" s="711" t="str">
        <f t="shared" si="42"/>
        <v>n/a</v>
      </c>
      <c r="AP165" s="712" t="str">
        <f t="shared" si="43"/>
        <v>n/a</v>
      </c>
      <c r="AQ165" s="855">
        <f t="shared" si="44"/>
        <v>612.73281087760552</v>
      </c>
      <c r="AR165" s="624">
        <f>INDEX(Historical!$C$7:$C$1259,MATCH(B165,Historical!$B$7:$B$1281,0))*IF(AH165="n/a",1.03,IF(AH165&lt;0,1.01,IF(AH165&gt;10,1.1,(1+AH165/100))))</f>
        <v>0.92920000000000003</v>
      </c>
      <c r="AS165" s="853">
        <f t="shared" si="45"/>
        <v>1.0221200000000001</v>
      </c>
      <c r="AT165" s="853">
        <f t="shared" si="49"/>
        <v>1.1212656400000001</v>
      </c>
      <c r="AU165" s="853">
        <f t="shared" si="49"/>
        <v>1.2300284070800001</v>
      </c>
      <c r="AV165" s="853">
        <f t="shared" si="49"/>
        <v>1.34934116256676</v>
      </c>
      <c r="AW165" s="624">
        <f t="shared" si="46"/>
        <v>5.6519552096467605</v>
      </c>
      <c r="AX165" s="719">
        <f t="shared" si="47"/>
        <v>7.0853142906440532</v>
      </c>
      <c r="AY165" s="900">
        <v>0.79</v>
      </c>
      <c r="AZ165" s="839">
        <v>104.22</v>
      </c>
      <c r="BA165" s="839">
        <v>-16.05</v>
      </c>
      <c r="BB165" s="839">
        <v>2.78</v>
      </c>
      <c r="BC165" s="839">
        <v>15.36</v>
      </c>
      <c r="BD165" s="874"/>
      <c r="BE165" s="597">
        <v>2017</v>
      </c>
      <c r="BF165" s="865">
        <f t="shared" si="48"/>
        <v>0</v>
      </c>
      <c r="BG165" s="849">
        <v>7.1</v>
      </c>
    </row>
    <row r="166" spans="1:59" s="831" customFormat="1" x14ac:dyDescent="0.2">
      <c r="A166" s="848" t="s">
        <v>4193</v>
      </c>
      <c r="B166" s="570" t="s">
        <v>2481</v>
      </c>
      <c r="C166" s="898" t="s">
        <v>112</v>
      </c>
      <c r="D166" s="898" t="s">
        <v>1218</v>
      </c>
      <c r="E166" s="705">
        <v>7</v>
      </c>
      <c r="F166" s="1139">
        <v>644</v>
      </c>
      <c r="G166" s="1139" t="s">
        <v>106</v>
      </c>
      <c r="H166" s="1139" t="s">
        <v>106</v>
      </c>
      <c r="I166" s="841">
        <v>53.22</v>
      </c>
      <c r="J166" s="624">
        <f t="shared" si="35"/>
        <v>1.0522360015031944</v>
      </c>
      <c r="K166" s="844">
        <v>0.14000000000000001</v>
      </c>
      <c r="L166" s="854">
        <v>4</v>
      </c>
      <c r="M166" s="615">
        <f t="shared" si="36"/>
        <v>0.56000000000000005</v>
      </c>
      <c r="N166" s="607" t="s">
        <v>917</v>
      </c>
      <c r="O166" s="706">
        <v>0.13500000000000001</v>
      </c>
      <c r="P166" s="606">
        <v>44112</v>
      </c>
      <c r="Q166" s="606">
        <v>44144</v>
      </c>
      <c r="R166" s="615">
        <f t="shared" si="37"/>
        <v>3.7037037037037068</v>
      </c>
      <c r="S166" s="673">
        <f>IF(INDEX(Historical!$D$7:$D$1257,MATCH(B166,Historical!$B$7:$B$1281,0))=0,"n/a",(INDEX(Historical!$C$7:$C$1259,MATCH(B166,Historical!$B$7:$B$1281,0))/INDEX(Historical!$D$7:$D$1257,MATCH(B166,Historical!$B$7:$B$1281,0))-1)*100)</f>
        <v>10.1010101010101</v>
      </c>
      <c r="T166" s="673">
        <f>IF(INDEX(Historical!$F$7:$F$1250,MATCH(B166,Historical!$B$7:$B$1281,0))=0,"n/a",((INDEX(Historical!$C$7:$C$1259,MATCH(B166,Historical!$B$7:$B$1281,0))/INDEX(Historical!$F$7:$F$1250,MATCH(B166,Historical!$B$7:$B$1281,0)))^(1/3)-1)*100)</f>
        <v>10.402902969071516</v>
      </c>
      <c r="U166" s="673">
        <f>IF(INDEX(Historical!$H$7:$H$1250,MATCH(B166,Historical!$B$7:$B$1281,0))=0,"n/a",((INDEX(Historical!$C$7:$C$1259,MATCH(B166,Historical!$B$7:$B$1281,0))/INDEX(Historical!$H$7:$H$1250,MATCH(B166,Historical!$B$7:$B$1281,0)))^(1/5)-1)*100)</f>
        <v>8.3479572123972279</v>
      </c>
      <c r="V166" s="673">
        <f>IF(INDEX(Historical!$O$7:$O$1250,MATCH(B166,Historical!$B$7:$B$1281,0))=0,"n/a",((INDEX(Historical!$C$7:$C$1259,MATCH(B166,Historical!$B$7:$B$1281,0))/INDEX(Historical!$O$7:$O$1250,MATCH(B166,Historical!$B$7:$B$1281,0)))^(1/10)-1)*100)</f>
        <v>6.1518395784059265</v>
      </c>
      <c r="W166" s="674">
        <f t="shared" si="38"/>
        <v>1.3569855172589469</v>
      </c>
      <c r="X166" s="675">
        <f t="shared" si="39"/>
        <v>0.34495690960319125</v>
      </c>
      <c r="Y166" s="843"/>
      <c r="Z166" s="624">
        <f t="shared" si="40"/>
        <v>18.360655737704921</v>
      </c>
      <c r="AA166" s="853">
        <f t="shared" si="41"/>
        <v>17.449180327868852</v>
      </c>
      <c r="AB166" s="854">
        <v>12</v>
      </c>
      <c r="AC166" s="833">
        <v>3.05</v>
      </c>
      <c r="AD166" s="833">
        <v>1.69</v>
      </c>
      <c r="AE166" s="833">
        <v>1.87</v>
      </c>
      <c r="AF166" s="833">
        <v>70.569999999999993</v>
      </c>
      <c r="AG166" s="833" t="s">
        <v>136</v>
      </c>
      <c r="AH166" s="833">
        <v>38.1</v>
      </c>
      <c r="AI166" s="833">
        <v>10.029999999999999</v>
      </c>
      <c r="AJ166" s="833">
        <v>24.2</v>
      </c>
      <c r="AK166" s="833">
        <v>10.25</v>
      </c>
      <c r="AL166" s="845">
        <v>13450</v>
      </c>
      <c r="AM166" s="839">
        <v>0.4</v>
      </c>
      <c r="AN166" s="833">
        <v>14.33</v>
      </c>
      <c r="AO166" s="711">
        <f t="shared" si="42"/>
        <v>-8.0489871139684297</v>
      </c>
      <c r="AP166" s="712">
        <f t="shared" si="43"/>
        <v>9.4001932139004225</v>
      </c>
      <c r="AQ166" s="855">
        <f t="shared" si="44"/>
        <v>639.78635226295944</v>
      </c>
      <c r="AR166" s="624">
        <f>INDEX(Historical!$C$7:$C$1259,MATCH(B166,Historical!$B$7:$B$1281,0))*IF(AH166="n/a",1.03,IF(AH166&lt;0,1.01,IF(AH166&gt;10,1.1,(1+AH166/100))))</f>
        <v>0.59950000000000014</v>
      </c>
      <c r="AS166" s="853">
        <f t="shared" si="45"/>
        <v>0.6594500000000002</v>
      </c>
      <c r="AT166" s="853">
        <f t="shared" si="49"/>
        <v>0.72539500000000023</v>
      </c>
      <c r="AU166" s="853">
        <f t="shared" si="49"/>
        <v>0.79793450000000032</v>
      </c>
      <c r="AV166" s="853">
        <f t="shared" si="49"/>
        <v>0.87772795000000048</v>
      </c>
      <c r="AW166" s="624">
        <f t="shared" si="46"/>
        <v>3.6600074500000015</v>
      </c>
      <c r="AX166" s="719">
        <f t="shared" si="47"/>
        <v>6.8771278654641135</v>
      </c>
      <c r="AY166" s="900">
        <v>1.32</v>
      </c>
      <c r="AZ166" s="839">
        <v>96.82</v>
      </c>
      <c r="BA166" s="839">
        <v>-11.540000000000001</v>
      </c>
      <c r="BB166" s="839">
        <v>-3.85</v>
      </c>
      <c r="BC166" s="839">
        <v>-1.35</v>
      </c>
      <c r="BD166" s="874"/>
      <c r="BE166" s="597">
        <v>2014</v>
      </c>
      <c r="BF166" s="865">
        <f t="shared" si="48"/>
        <v>0</v>
      </c>
      <c r="BG166" s="849">
        <v>22.6</v>
      </c>
    </row>
    <row r="167" spans="1:59" s="831" customFormat="1" ht="12.75" customHeight="1" x14ac:dyDescent="0.2">
      <c r="A167" s="676" t="s">
        <v>3844</v>
      </c>
      <c r="B167" s="754" t="s">
        <v>3845</v>
      </c>
      <c r="C167" s="898" t="s">
        <v>112</v>
      </c>
      <c r="D167" s="898" t="s">
        <v>4303</v>
      </c>
      <c r="E167" s="705">
        <v>9</v>
      </c>
      <c r="F167" s="1139">
        <v>494</v>
      </c>
      <c r="G167" s="1139" t="s">
        <v>106</v>
      </c>
      <c r="H167" s="1139" t="s">
        <v>106</v>
      </c>
      <c r="I167" s="850">
        <v>69.27</v>
      </c>
      <c r="J167" s="624">
        <f t="shared" si="35"/>
        <v>1.3281362783311681</v>
      </c>
      <c r="K167" s="831">
        <v>0.23</v>
      </c>
      <c r="L167" s="1139">
        <v>4</v>
      </c>
      <c r="M167" s="615">
        <f t="shared" si="36"/>
        <v>0.92</v>
      </c>
      <c r="N167" s="1139" t="s">
        <v>4107</v>
      </c>
      <c r="O167" s="578">
        <v>0.22</v>
      </c>
      <c r="P167" s="606">
        <v>44048</v>
      </c>
      <c r="Q167" s="606">
        <v>44077</v>
      </c>
      <c r="R167" s="615">
        <f t="shared" si="37"/>
        <v>4.5454545454545494</v>
      </c>
      <c r="S167" s="673">
        <f>IF(INDEX(Historical!$D$7:$D$1257,MATCH(B167,Historical!$B$7:$B$1281,0))=0,"n/a",(INDEX(Historical!$C$7:$C$1259,MATCH(B167,Historical!$B$7:$B$1281,0))/INDEX(Historical!$D$7:$D$1257,MATCH(B167,Historical!$B$7:$B$1281,0))-1)*100)</f>
        <v>4.6511627906976827</v>
      </c>
      <c r="T167" s="673">
        <f>IF(INDEX(Historical!$F$7:$F$1250,MATCH(B167,Historical!$B$7:$B$1281,0))=0,"n/a",((INDEX(Historical!$C$7:$C$1259,MATCH(B167,Historical!$B$7:$B$1281,0))/INDEX(Historical!$F$7:$F$1250,MATCH(B167,Historical!$B$7:$B$1281,0)))^(1/3)-1)*100)</f>
        <v>4.8856246288386806</v>
      </c>
      <c r="U167" s="673">
        <f>IF(INDEX(Historical!$H$7:$H$1250,MATCH(B167,Historical!$B$7:$B$1281,0))=0,"n/a",((INDEX(Historical!$C$7:$C$1259,MATCH(B167,Historical!$B$7:$B$1281,0))/INDEX(Historical!$H$7:$H$1250,MATCH(B167,Historical!$B$7:$B$1281,0)))^(1/5)-1)*100)</f>
        <v>5.1547496797280434</v>
      </c>
      <c r="V167" s="673" t="str">
        <f>IF(INDEX(Historical!$O$7:$O$1250,MATCH(B167,Historical!$B$7:$B$1281,0))=0,"n/a",((INDEX(Historical!$C$7:$C$1259,MATCH(B167,Historical!$B$7:$B$1281,0))/INDEX(Historical!$O$7:$O$1250,MATCH(B167,Historical!$B$7:$B$1281,0)))^(1/10)-1)*100)</f>
        <v>n/a</v>
      </c>
      <c r="W167" s="674" t="str">
        <f t="shared" si="38"/>
        <v>n/a</v>
      </c>
      <c r="X167" s="675">
        <f t="shared" si="39"/>
        <v>2.0618998718912174</v>
      </c>
      <c r="Y167" s="625"/>
      <c r="Z167" s="624">
        <f t="shared" si="40"/>
        <v>32.508833922261481</v>
      </c>
      <c r="AA167" s="853">
        <f t="shared" si="41"/>
        <v>24.477031802120138</v>
      </c>
      <c r="AB167" s="854">
        <v>12</v>
      </c>
      <c r="AC167" s="849">
        <v>2.83</v>
      </c>
      <c r="AD167" s="849">
        <v>1.64</v>
      </c>
      <c r="AE167" s="833">
        <v>1.3</v>
      </c>
      <c r="AF167" s="833">
        <v>3.37</v>
      </c>
      <c r="AG167" s="833">
        <v>14.899999999999999</v>
      </c>
      <c r="AH167" s="833">
        <v>-29.2</v>
      </c>
      <c r="AI167" s="833">
        <v>0.86</v>
      </c>
      <c r="AJ167" s="653">
        <v>2.5</v>
      </c>
      <c r="AK167" s="653">
        <v>15</v>
      </c>
      <c r="AL167" s="849">
        <v>2890</v>
      </c>
      <c r="AM167" s="849">
        <v>2</v>
      </c>
      <c r="AN167" s="849">
        <v>0.91</v>
      </c>
      <c r="AO167" s="711">
        <f t="shared" si="42"/>
        <v>-17.994145844060924</v>
      </c>
      <c r="AP167" s="712">
        <f t="shared" si="43"/>
        <v>6.482885958059212</v>
      </c>
      <c r="AQ167" s="855">
        <f t="shared" si="44"/>
        <v>91.471027310075044</v>
      </c>
      <c r="AR167" s="624">
        <f>INDEX(Historical!$C$7:$C$1259,MATCH(B167,Historical!$B$7:$B$1281,0))*IF(AH167="n/a",1.03,IF(AH167&lt;0,1.01,IF(AH167&gt;10,1.1,(1+AH167/100))))</f>
        <v>0.90900000000000003</v>
      </c>
      <c r="AS167" s="853">
        <f t="shared" si="45"/>
        <v>0.9168174</v>
      </c>
      <c r="AT167" s="853">
        <f t="shared" ref="AT167:AV186" si="50">IF($AK167="n/a",1.03*AS167,IF($AK167&lt;0,1.01*AS167,IF($AK167&gt;10,1.1*AS167,(1+$AK167/100)*AS167)))</f>
        <v>1.0084991400000001</v>
      </c>
      <c r="AU167" s="853">
        <f t="shared" si="50"/>
        <v>1.1093490540000002</v>
      </c>
      <c r="AV167" s="853">
        <f t="shared" si="50"/>
        <v>1.2202839594000003</v>
      </c>
      <c r="AW167" s="624">
        <f t="shared" si="46"/>
        <v>5.1639495534000011</v>
      </c>
      <c r="AX167" s="719">
        <f t="shared" si="47"/>
        <v>7.4548138492854061</v>
      </c>
      <c r="AY167" s="701">
        <v>1.03</v>
      </c>
      <c r="AZ167" s="833">
        <v>191.66</v>
      </c>
      <c r="BA167" s="833">
        <v>-12.370000000000001</v>
      </c>
      <c r="BB167" s="833">
        <v>8.57</v>
      </c>
      <c r="BC167" s="833">
        <v>47.85</v>
      </c>
      <c r="BD167" s="874"/>
      <c r="BE167" s="597">
        <v>2012</v>
      </c>
      <c r="BF167" s="865">
        <f t="shared" si="48"/>
        <v>0</v>
      </c>
      <c r="BG167" s="849">
        <v>4.3999999999999995</v>
      </c>
    </row>
    <row r="168" spans="1:59" s="831" customFormat="1" ht="12.75" customHeight="1" x14ac:dyDescent="0.2">
      <c r="A168" s="838" t="s">
        <v>3840</v>
      </c>
      <c r="B168" s="842" t="s">
        <v>3841</v>
      </c>
      <c r="C168" s="898" t="s">
        <v>108</v>
      </c>
      <c r="D168" s="898" t="s">
        <v>4273</v>
      </c>
      <c r="E168" s="705">
        <v>7</v>
      </c>
      <c r="F168" s="1139">
        <v>624</v>
      </c>
      <c r="G168" s="1139" t="s">
        <v>106</v>
      </c>
      <c r="H168" s="1139" t="s">
        <v>106</v>
      </c>
      <c r="I168" s="841">
        <v>8.83</v>
      </c>
      <c r="J168" s="624">
        <f t="shared" si="35"/>
        <v>3.6240090600226504</v>
      </c>
      <c r="K168" s="844">
        <v>0.08</v>
      </c>
      <c r="L168" s="854">
        <v>4</v>
      </c>
      <c r="M168" s="615">
        <f t="shared" si="36"/>
        <v>0.32</v>
      </c>
      <c r="N168" s="837" t="s">
        <v>512</v>
      </c>
      <c r="O168" s="706">
        <v>7.0000000000000007E-2</v>
      </c>
      <c r="P168" s="904">
        <v>43871</v>
      </c>
      <c r="Q168" s="904">
        <v>43888</v>
      </c>
      <c r="R168" s="615">
        <f t="shared" si="37"/>
        <v>14.285714285714276</v>
      </c>
      <c r="S168" s="673">
        <f>IF(INDEX(Historical!$D$7:$D$1257,MATCH(B168,Historical!$B$7:$B$1281,0))=0,"n/a",(INDEX(Historical!$C$7:$C$1259,MATCH(B168,Historical!$B$7:$B$1281,0))/INDEX(Historical!$D$7:$D$1257,MATCH(B168,Historical!$B$7:$B$1281,0))-1)*100)</f>
        <v>14.285714285714279</v>
      </c>
      <c r="T168" s="673">
        <f>IF(INDEX(Historical!$F$7:$F$1250,MATCH(B168,Historical!$B$7:$B$1281,0))=0,"n/a",((INDEX(Historical!$C$7:$C$1259,MATCH(B168,Historical!$B$7:$B$1281,0))/INDEX(Historical!$F$7:$F$1250,MATCH(B168,Historical!$B$7:$B$1281,0)))^(1/3)-1)*100)</f>
        <v>21.141372855475971</v>
      </c>
      <c r="U168" s="673">
        <f>IF(INDEX(Historical!$H$7:$H$1250,MATCH(B168,Historical!$B$7:$B$1281,0))=0,"n/a",((INDEX(Historical!$C$7:$C$1259,MATCH(B168,Historical!$B$7:$B$1281,0))/INDEX(Historical!$H$7:$H$1250,MATCH(B168,Historical!$B$7:$B$1281,0)))^(1/5)-1)*100)</f>
        <v>23.808784136769123</v>
      </c>
      <c r="V168" s="673" t="str">
        <f>IF(INDEX(Historical!$O$7:$O$1250,MATCH(B168,Historical!$B$7:$B$1281,0))=0,"n/a",((INDEX(Historical!$C$7:$C$1259,MATCH(B168,Historical!$B$7:$B$1281,0))/INDEX(Historical!$O$7:$O$1250,MATCH(B168,Historical!$B$7:$B$1281,0)))^(1/10)-1)*100)</f>
        <v>n/a</v>
      </c>
      <c r="W168" s="674" t="str">
        <f t="shared" si="38"/>
        <v>n/a</v>
      </c>
      <c r="X168" s="675">
        <f t="shared" si="39"/>
        <v>1.2869613046902229</v>
      </c>
      <c r="Y168" s="646"/>
      <c r="Z168" s="624">
        <f t="shared" si="40"/>
        <v>36.363636363636367</v>
      </c>
      <c r="AA168" s="853">
        <f t="shared" si="41"/>
        <v>10.034090909090908</v>
      </c>
      <c r="AB168" s="854">
        <v>12</v>
      </c>
      <c r="AC168" s="833">
        <v>0.88</v>
      </c>
      <c r="AD168" s="833">
        <v>1.26</v>
      </c>
      <c r="AE168" s="833">
        <v>4.4400000000000004</v>
      </c>
      <c r="AF168" s="833">
        <v>1.27</v>
      </c>
      <c r="AG168" s="833">
        <v>13</v>
      </c>
      <c r="AH168" s="833">
        <v>-5.8000000000000007</v>
      </c>
      <c r="AI168" s="833">
        <v>-14.2</v>
      </c>
      <c r="AJ168" s="833">
        <v>18.5</v>
      </c>
      <c r="AK168" s="833">
        <v>8</v>
      </c>
      <c r="AL168" s="845">
        <v>298.35000000000002</v>
      </c>
      <c r="AM168" s="839">
        <v>2.2999999999999998</v>
      </c>
      <c r="AN168" s="833">
        <v>0.09</v>
      </c>
      <c r="AO168" s="711">
        <f t="shared" si="42"/>
        <v>17.398702287700864</v>
      </c>
      <c r="AP168" s="712">
        <f t="shared" si="43"/>
        <v>27.432793196791774</v>
      </c>
      <c r="AQ168" s="855">
        <f t="shared" si="44"/>
        <v>-24.742529482536625</v>
      </c>
      <c r="AR168" s="624">
        <f>INDEX(Historical!$C$7:$C$1259,MATCH(B168,Historical!$B$7:$B$1281,0))*IF(AH168="n/a",1.03,IF(AH168&lt;0,1.01,IF(AH168&gt;10,1.1,(1+AH168/100))))</f>
        <v>0.32319999999999999</v>
      </c>
      <c r="AS168" s="853">
        <f t="shared" si="45"/>
        <v>0.326432</v>
      </c>
      <c r="AT168" s="853">
        <f t="shared" si="50"/>
        <v>0.35254656000000001</v>
      </c>
      <c r="AU168" s="853">
        <f t="shared" si="50"/>
        <v>0.38075028480000006</v>
      </c>
      <c r="AV168" s="853">
        <f t="shared" si="50"/>
        <v>0.41121030758400007</v>
      </c>
      <c r="AW168" s="624">
        <f t="shared" si="46"/>
        <v>1.794139152384</v>
      </c>
      <c r="AX168" s="719">
        <f t="shared" si="47"/>
        <v>20.318676697440544</v>
      </c>
      <c r="AY168" s="900">
        <v>0.81</v>
      </c>
      <c r="AZ168" s="839">
        <v>46.92</v>
      </c>
      <c r="BA168" s="839">
        <v>-14.93</v>
      </c>
      <c r="BB168" s="839">
        <v>2.52</v>
      </c>
      <c r="BC168" s="839">
        <v>15.09</v>
      </c>
      <c r="BD168" s="874"/>
      <c r="BE168" s="597">
        <v>2014</v>
      </c>
      <c r="BF168" s="865">
        <f t="shared" si="48"/>
        <v>0</v>
      </c>
      <c r="BG168" s="849">
        <v>1.3</v>
      </c>
    </row>
    <row r="169" spans="1:59" s="831" customFormat="1" ht="12.75" customHeight="1" x14ac:dyDescent="0.2">
      <c r="A169" s="676" t="s">
        <v>3853</v>
      </c>
      <c r="B169" s="754" t="s">
        <v>3854</v>
      </c>
      <c r="C169" s="898" t="s">
        <v>128</v>
      </c>
      <c r="D169" s="898" t="s">
        <v>4262</v>
      </c>
      <c r="E169" s="705">
        <v>9</v>
      </c>
      <c r="F169" s="1139">
        <v>496</v>
      </c>
      <c r="G169" s="1139" t="s">
        <v>106</v>
      </c>
      <c r="H169" s="1139" t="s">
        <v>106</v>
      </c>
      <c r="I169" s="850">
        <v>53.16</v>
      </c>
      <c r="J169" s="624">
        <f t="shared" si="35"/>
        <v>2.3702031602708806</v>
      </c>
      <c r="K169" s="831">
        <v>0.315</v>
      </c>
      <c r="L169" s="1139">
        <v>4</v>
      </c>
      <c r="M169" s="615">
        <f t="shared" si="36"/>
        <v>1.26</v>
      </c>
      <c r="N169" s="1139" t="s">
        <v>127</v>
      </c>
      <c r="O169" s="578">
        <v>0.28499999999999998</v>
      </c>
      <c r="P169" s="606">
        <v>44103</v>
      </c>
      <c r="Q169" s="606">
        <v>44118</v>
      </c>
      <c r="R169" s="615">
        <f t="shared" si="37"/>
        <v>10.526315789473696</v>
      </c>
      <c r="S169" s="673">
        <f>IF(INDEX(Historical!$D$7:$D$1257,MATCH(B169,Historical!$B$7:$B$1281,0))=0,"n/a",(INDEX(Historical!$C$7:$C$1259,MATCH(B169,Historical!$B$7:$B$1281,0))/INDEX(Historical!$D$7:$D$1257,MATCH(B169,Historical!$B$7:$B$1281,0))-1)*100)</f>
        <v>9.8591549295774747</v>
      </c>
      <c r="T169" s="673">
        <f>IF(INDEX(Historical!$F$7:$F$1250,MATCH(B169,Historical!$B$7:$B$1281,0))=0,"n/a",((INDEX(Historical!$C$7:$C$1259,MATCH(B169,Historical!$B$7:$B$1281,0))/INDEX(Historical!$F$7:$F$1250,MATCH(B169,Historical!$B$7:$B$1281,0)))^(1/3)-1)*100)</f>
        <v>12.578986986831463</v>
      </c>
      <c r="U169" s="673">
        <f>IF(INDEX(Historical!$H$7:$H$1250,MATCH(B169,Historical!$B$7:$B$1281,0))=0,"n/a",((INDEX(Historical!$C$7:$C$1259,MATCH(B169,Historical!$B$7:$B$1281,0))/INDEX(Historical!$H$7:$H$1250,MATCH(B169,Historical!$B$7:$B$1281,0)))^(1/5)-1)*100)</f>
        <v>12.823918076917762</v>
      </c>
      <c r="V169" s="673" t="str">
        <f>IF(INDEX(Historical!$O$7:$O$1250,MATCH(B169,Historical!$B$7:$B$1281,0))=0,"n/a",((INDEX(Historical!$C$7:$C$1259,MATCH(B169,Historical!$B$7:$B$1281,0))/INDEX(Historical!$O$7:$O$1250,MATCH(B169,Historical!$B$7:$B$1281,0)))^(1/10)-1)*100)</f>
        <v>n/a</v>
      </c>
      <c r="W169" s="674" t="str">
        <f t="shared" si="38"/>
        <v>n/a</v>
      </c>
      <c r="X169" s="675" t="str">
        <f t="shared" si="39"/>
        <v>n/a</v>
      </c>
      <c r="Y169" s="625"/>
      <c r="Z169" s="624">
        <f t="shared" si="40"/>
        <v>51.012145748987848</v>
      </c>
      <c r="AA169" s="853">
        <f t="shared" si="41"/>
        <v>21.522267206477729</v>
      </c>
      <c r="AB169" s="854">
        <v>12</v>
      </c>
      <c r="AC169" s="849">
        <v>2.4700000000000002</v>
      </c>
      <c r="AD169" s="849">
        <v>2.3199999999999998</v>
      </c>
      <c r="AE169" s="833">
        <v>2.97</v>
      </c>
      <c r="AF169" s="833">
        <v>2.8</v>
      </c>
      <c r="AG169" s="833">
        <v>13.4</v>
      </c>
      <c r="AH169" s="833">
        <v>-8.6</v>
      </c>
      <c r="AI169" s="833">
        <v>7.6499999999999995</v>
      </c>
      <c r="AJ169" s="653">
        <v>-11.1</v>
      </c>
      <c r="AK169" s="653">
        <v>9.4499999999999993</v>
      </c>
      <c r="AL169" s="849">
        <v>78870</v>
      </c>
      <c r="AM169" s="849">
        <v>0.11</v>
      </c>
      <c r="AN169" s="849">
        <v>0.73</v>
      </c>
      <c r="AO169" s="711">
        <f t="shared" si="42"/>
        <v>-6.3281459692890856</v>
      </c>
      <c r="AP169" s="712">
        <f t="shared" si="43"/>
        <v>15.194121237188643</v>
      </c>
      <c r="AQ169" s="855">
        <f t="shared" si="44"/>
        <v>63.655937432621322</v>
      </c>
      <c r="AR169" s="624">
        <f>INDEX(Historical!$C$7:$C$1259,MATCH(B169,Historical!$B$7:$B$1281,0))*IF(AH169="n/a",1.03,IF(AH169&lt;0,1.01,IF(AH169&gt;10,1.1,(1+AH169/100))))</f>
        <v>1.1817</v>
      </c>
      <c r="AS169" s="853">
        <f t="shared" si="45"/>
        <v>1.2721000499999999</v>
      </c>
      <c r="AT169" s="853">
        <f t="shared" si="50"/>
        <v>1.3923135047249999</v>
      </c>
      <c r="AU169" s="853">
        <f t="shared" si="50"/>
        <v>1.5238871309215125</v>
      </c>
      <c r="AV169" s="853">
        <f t="shared" si="50"/>
        <v>1.6678944647935954</v>
      </c>
      <c r="AW169" s="624">
        <f t="shared" si="46"/>
        <v>7.0378951504401082</v>
      </c>
      <c r="AX169" s="719">
        <f t="shared" si="47"/>
        <v>13.239080418435117</v>
      </c>
      <c r="AY169" s="701">
        <v>0.62</v>
      </c>
      <c r="AZ169" s="833">
        <v>29.060000000000002</v>
      </c>
      <c r="BA169" s="833">
        <v>-11.4</v>
      </c>
      <c r="BB169" s="833">
        <v>-6.1400000000000006</v>
      </c>
      <c r="BC169" s="833">
        <v>-4.17</v>
      </c>
      <c r="BD169" s="874"/>
      <c r="BE169" s="597">
        <v>2012</v>
      </c>
      <c r="BF169" s="865">
        <f t="shared" si="48"/>
        <v>0</v>
      </c>
      <c r="BG169" s="849">
        <v>5.4</v>
      </c>
    </row>
    <row r="170" spans="1:59" s="831" customFormat="1" ht="12.75" customHeight="1" x14ac:dyDescent="0.2">
      <c r="A170" s="848" t="s">
        <v>4469</v>
      </c>
      <c r="B170" s="578" t="s">
        <v>4438</v>
      </c>
      <c r="C170" s="898" t="s">
        <v>128</v>
      </c>
      <c r="D170" s="898" t="s">
        <v>191</v>
      </c>
      <c r="E170" s="705">
        <v>5</v>
      </c>
      <c r="F170" s="1139">
        <v>707</v>
      </c>
      <c r="G170" s="1139" t="s">
        <v>106</v>
      </c>
      <c r="H170" s="1139" t="s">
        <v>106</v>
      </c>
      <c r="I170" s="841">
        <v>252.99</v>
      </c>
      <c r="J170" s="624">
        <f t="shared" si="35"/>
        <v>1.78663188268311</v>
      </c>
      <c r="K170" s="844">
        <v>1.1299999999999999</v>
      </c>
      <c r="L170" s="854">
        <v>4</v>
      </c>
      <c r="M170" s="615">
        <f t="shared" si="36"/>
        <v>4.5199999999999996</v>
      </c>
      <c r="N170" s="837" t="s">
        <v>4447</v>
      </c>
      <c r="O170" s="706">
        <v>0.75</v>
      </c>
      <c r="P170" s="904" t="s">
        <v>4443</v>
      </c>
      <c r="Q170" s="904" t="s">
        <v>4444</v>
      </c>
      <c r="R170" s="615">
        <f t="shared" si="37"/>
        <v>50.66666666666665</v>
      </c>
      <c r="S170" s="673">
        <f>IF(INDEX(Historical!$D$7:$D$1257,MATCH(B170,Historical!$B$7:$B$1281,0))=0,"n/a",(INDEX(Historical!$C$7:$C$1259,MATCH(B170,Historical!$B$7:$B$1281,0))/INDEX(Historical!$D$7:$D$1257,MATCH(B170,Historical!$B$7:$B$1281,0))-1)*100)</f>
        <v>50.666666666666657</v>
      </c>
      <c r="T170" s="673">
        <f>IF(INDEX(Historical!$F$7:$F$1250,MATCH(B170,Historical!$B$7:$B$1281,0))=0,"n/a",((INDEX(Historical!$C$7:$C$1259,MATCH(B170,Historical!$B$7:$B$1281,0))/INDEX(Historical!$F$7:$F$1250,MATCH(B170,Historical!$B$7:$B$1281,0)))^(1/3)-1)*100)</f>
        <v>52.279983722994608</v>
      </c>
      <c r="U170" s="673" t="str">
        <f>IF(INDEX(Historical!$H$7:$H$1250,MATCH(B170,Historical!$B$7:$B$1281,0))=0,"n/a",((INDEX(Historical!$C$7:$C$1259,MATCH(B170,Historical!$B$7:$B$1281,0))/INDEX(Historical!$H$7:$H$1250,MATCH(B170,Historical!$B$7:$B$1281,0)))^(1/5)-1)*100)</f>
        <v>n/a</v>
      </c>
      <c r="V170" s="673" t="str">
        <f>IF(INDEX(Historical!$O$7:$O$1250,MATCH(B170,Historical!$B$7:$B$1281,0))=0,"n/a",((INDEX(Historical!$C$7:$C$1259,MATCH(B170,Historical!$B$7:$B$1281,0))/INDEX(Historical!$O$7:$O$1250,MATCH(B170,Historical!$B$7:$B$1281,0)))^(1/10)-1)*100)</f>
        <v>n/a</v>
      </c>
      <c r="W170" s="674" t="str">
        <f t="shared" si="38"/>
        <v>n/a</v>
      </c>
      <c r="X170" s="675" t="str">
        <f t="shared" si="39"/>
        <v>n/a</v>
      </c>
      <c r="Y170" s="843"/>
      <c r="Z170" s="624">
        <f t="shared" si="40"/>
        <v>56.570713391739666</v>
      </c>
      <c r="AA170" s="853">
        <f t="shared" si="41"/>
        <v>31.663329161451816</v>
      </c>
      <c r="AB170" s="854">
        <v>12</v>
      </c>
      <c r="AC170" s="833">
        <v>7.99</v>
      </c>
      <c r="AD170" s="833">
        <v>1.59</v>
      </c>
      <c r="AE170" s="833">
        <v>3.55</v>
      </c>
      <c r="AF170" s="833">
        <v>21.41</v>
      </c>
      <c r="AG170" s="833">
        <v>80.2</v>
      </c>
      <c r="AH170" s="833">
        <v>39.200000000000003</v>
      </c>
      <c r="AI170" s="833">
        <v>17.21</v>
      </c>
      <c r="AJ170" s="833">
        <v>31.3</v>
      </c>
      <c r="AK170" s="833">
        <v>20</v>
      </c>
      <c r="AL170" s="845">
        <v>2980</v>
      </c>
      <c r="AM170" s="839">
        <v>2.2999999999999998</v>
      </c>
      <c r="AN170" s="833">
        <v>0</v>
      </c>
      <c r="AO170" s="711" t="str">
        <f t="shared" si="42"/>
        <v>n/a</v>
      </c>
      <c r="AP170" s="712" t="str">
        <f t="shared" si="43"/>
        <v>n/a</v>
      </c>
      <c r="AQ170" s="855">
        <f t="shared" si="44"/>
        <v>448.90269420876143</v>
      </c>
      <c r="AR170" s="624">
        <f>INDEX(Historical!$C$7:$C$1259,MATCH(B170,Historical!$B$7:$B$1281,0))*IF(AH170="n/a",1.03,IF(AH170&lt;0,1.01,IF(AH170&gt;10,1.1,(1+AH170/100))))</f>
        <v>4.9719999999999995</v>
      </c>
      <c r="AS170" s="853">
        <f t="shared" si="45"/>
        <v>5.4691999999999998</v>
      </c>
      <c r="AT170" s="853">
        <f t="shared" si="50"/>
        <v>6.0161199999999999</v>
      </c>
      <c r="AU170" s="853">
        <f t="shared" si="50"/>
        <v>6.6177320000000002</v>
      </c>
      <c r="AV170" s="853">
        <f t="shared" si="50"/>
        <v>7.2795052000000009</v>
      </c>
      <c r="AW170" s="624">
        <f t="shared" si="46"/>
        <v>30.354557200000002</v>
      </c>
      <c r="AX170" s="719">
        <f t="shared" si="47"/>
        <v>11.99832293766552</v>
      </c>
      <c r="AY170" s="900">
        <v>1.51</v>
      </c>
      <c r="AZ170" s="839">
        <v>415.99</v>
      </c>
      <c r="BA170" s="839">
        <v>-9.4700000000000006</v>
      </c>
      <c r="BB170" s="839">
        <v>11</v>
      </c>
      <c r="BC170" s="839">
        <v>46.760000000000005</v>
      </c>
      <c r="BD170" s="874"/>
      <c r="BE170" s="597">
        <v>2016</v>
      </c>
      <c r="BF170" s="865">
        <f t="shared" si="48"/>
        <v>0</v>
      </c>
      <c r="BG170" s="849">
        <v>42.6</v>
      </c>
    </row>
    <row r="171" spans="1:59" s="831" customFormat="1" ht="12.75" customHeight="1" x14ac:dyDescent="0.2">
      <c r="A171" s="838" t="s">
        <v>1459</v>
      </c>
      <c r="B171" s="578" t="s">
        <v>1460</v>
      </c>
      <c r="C171" s="898" t="s">
        <v>108</v>
      </c>
      <c r="D171" s="898" t="s">
        <v>118</v>
      </c>
      <c r="E171" s="705">
        <v>8</v>
      </c>
      <c r="F171" s="1139">
        <v>569</v>
      </c>
      <c r="G171" s="1139" t="s">
        <v>106</v>
      </c>
      <c r="H171" s="1139" t="s">
        <v>106</v>
      </c>
      <c r="I171" s="841">
        <v>57.6</v>
      </c>
      <c r="J171" s="624">
        <f t="shared" si="35"/>
        <v>3.1944444444444442</v>
      </c>
      <c r="K171" s="844">
        <v>0.46</v>
      </c>
      <c r="L171" s="854">
        <v>4</v>
      </c>
      <c r="M171" s="615">
        <f t="shared" si="36"/>
        <v>1.84</v>
      </c>
      <c r="N171" s="837" t="s">
        <v>261</v>
      </c>
      <c r="O171" s="706">
        <v>0.44</v>
      </c>
      <c r="P171" s="606">
        <v>43958</v>
      </c>
      <c r="Q171" s="606">
        <v>43994</v>
      </c>
      <c r="R171" s="615">
        <f t="shared" si="37"/>
        <v>4.5454545454545494</v>
      </c>
      <c r="S171" s="673">
        <f>IF(INDEX(Historical!$D$7:$D$1257,MATCH(B171,Historical!$B$7:$B$1281,0))=0,"n/a",(INDEX(Historical!$C$7:$C$1259,MATCH(B171,Historical!$B$7:$B$1281,0))/INDEX(Historical!$D$7:$D$1257,MATCH(B171,Historical!$B$7:$B$1281,0))-1)*100)</f>
        <v>4.5977011494252817</v>
      </c>
      <c r="T171" s="673">
        <f>IF(INDEX(Historical!$F$7:$F$1250,MATCH(B171,Historical!$B$7:$B$1281,0))=0,"n/a",((INDEX(Historical!$C$7:$C$1259,MATCH(B171,Historical!$B$7:$B$1281,0))/INDEX(Historical!$F$7:$F$1250,MATCH(B171,Historical!$B$7:$B$1281,0)))^(1/3)-1)*100)</f>
        <v>4.387973933172451</v>
      </c>
      <c r="U171" s="673">
        <f>IF(INDEX(Historical!$H$7:$H$1250,MATCH(B171,Historical!$B$7:$B$1281,0))=0,"n/a",((INDEX(Historical!$C$7:$C$1259,MATCH(B171,Historical!$B$7:$B$1281,0))/INDEX(Historical!$H$7:$H$1250,MATCH(B171,Historical!$B$7:$B$1281,0)))^(1/5)-1)*100)</f>
        <v>4.293171310462518</v>
      </c>
      <c r="V171" s="673">
        <f>IF(INDEX(Historical!$O$7:$O$1250,MATCH(B171,Historical!$B$7:$B$1281,0))=0,"n/a",((INDEX(Historical!$C$7:$C$1259,MATCH(B171,Historical!$B$7:$B$1281,0))/INDEX(Historical!$O$7:$O$1250,MATCH(B171,Historical!$B$7:$B$1281,0)))^(1/10)-1)*100)</f>
        <v>10.68353593314464</v>
      </c>
      <c r="W171" s="674">
        <f t="shared" si="38"/>
        <v>0.40184928822519966</v>
      </c>
      <c r="X171" s="675">
        <f t="shared" si="39"/>
        <v>0.40887345813928744</v>
      </c>
      <c r="Y171" s="641"/>
      <c r="Z171" s="624">
        <f t="shared" si="40"/>
        <v>32.56637168141593</v>
      </c>
      <c r="AA171" s="853">
        <f t="shared" si="41"/>
        <v>10.194690265486726</v>
      </c>
      <c r="AB171" s="854">
        <v>12</v>
      </c>
      <c r="AC171" s="833">
        <v>5.65</v>
      </c>
      <c r="AD171" s="833">
        <v>2.46</v>
      </c>
      <c r="AE171" s="833">
        <v>0.76</v>
      </c>
      <c r="AF171" s="833">
        <v>0.7</v>
      </c>
      <c r="AG171" s="833">
        <v>7.1</v>
      </c>
      <c r="AH171" s="833">
        <v>-6.2</v>
      </c>
      <c r="AI171" s="833">
        <v>11.83</v>
      </c>
      <c r="AJ171" s="833">
        <v>10.5</v>
      </c>
      <c r="AK171" s="833">
        <v>4.2</v>
      </c>
      <c r="AL171" s="845">
        <v>51420</v>
      </c>
      <c r="AM171" s="839">
        <v>0.1</v>
      </c>
      <c r="AN171" s="833">
        <v>0.24</v>
      </c>
      <c r="AO171" s="711">
        <f t="shared" si="42"/>
        <v>-2.7070745105797638</v>
      </c>
      <c r="AP171" s="712">
        <f t="shared" si="43"/>
        <v>7.4876157549069617</v>
      </c>
      <c r="AQ171" s="855">
        <f t="shared" si="44"/>
        <v>-43.682317022721861</v>
      </c>
      <c r="AR171" s="624">
        <f>INDEX(Historical!$C$7:$C$1259,MATCH(B171,Historical!$B$7:$B$1281,0))*IF(AH171="n/a",1.03,IF(AH171&lt;0,1.01,IF(AH171&gt;10,1.1,(1+AH171/100))))</f>
        <v>1.8382000000000001</v>
      </c>
      <c r="AS171" s="853">
        <f t="shared" si="45"/>
        <v>2.0220200000000004</v>
      </c>
      <c r="AT171" s="853">
        <f t="shared" si="50"/>
        <v>2.1069448400000006</v>
      </c>
      <c r="AU171" s="853">
        <f t="shared" si="50"/>
        <v>2.1954365232800006</v>
      </c>
      <c r="AV171" s="853">
        <f t="shared" si="50"/>
        <v>2.2876448572577606</v>
      </c>
      <c r="AW171" s="624">
        <f t="shared" si="46"/>
        <v>10.45024622053776</v>
      </c>
      <c r="AX171" s="719">
        <f t="shared" si="47"/>
        <v>18.142788577322499</v>
      </c>
      <c r="AY171" s="900">
        <v>1.35</v>
      </c>
      <c r="AZ171" s="839">
        <v>152.07999999999998</v>
      </c>
      <c r="BA171" s="839">
        <v>-4.32</v>
      </c>
      <c r="BB171" s="839">
        <v>13.99</v>
      </c>
      <c r="BC171" s="839">
        <v>37.159999999999997</v>
      </c>
      <c r="BD171" s="874"/>
      <c r="BE171" s="597">
        <v>2013</v>
      </c>
      <c r="BF171" s="865">
        <f t="shared" si="48"/>
        <v>0</v>
      </c>
      <c r="BG171" s="849">
        <v>0.70000000000000007</v>
      </c>
    </row>
    <row r="172" spans="1:59" s="831" customFormat="1" ht="12.75" customHeight="1" x14ac:dyDescent="0.2">
      <c r="A172" s="676" t="s">
        <v>4103</v>
      </c>
      <c r="B172" s="970" t="s">
        <v>4100</v>
      </c>
      <c r="C172" s="898" t="s">
        <v>108</v>
      </c>
      <c r="D172" s="898" t="s">
        <v>118</v>
      </c>
      <c r="E172" s="705">
        <v>7</v>
      </c>
      <c r="F172" s="1139">
        <v>627</v>
      </c>
      <c r="G172" s="1139" t="s">
        <v>106</v>
      </c>
      <c r="H172" s="1139" t="s">
        <v>106</v>
      </c>
      <c r="I172" s="850">
        <v>19.920000000000002</v>
      </c>
      <c r="J172" s="624">
        <f t="shared" si="35"/>
        <v>5.6224899598393572</v>
      </c>
      <c r="K172" s="831">
        <v>0.28000000000000003</v>
      </c>
      <c r="L172" s="1139">
        <v>4</v>
      </c>
      <c r="M172" s="615">
        <f t="shared" si="36"/>
        <v>1.1200000000000001</v>
      </c>
      <c r="N172" s="1139" t="s">
        <v>325</v>
      </c>
      <c r="O172" s="578">
        <v>0.25</v>
      </c>
      <c r="P172" s="904">
        <v>43885</v>
      </c>
      <c r="Q172" s="904">
        <v>43909</v>
      </c>
      <c r="R172" s="615">
        <f t="shared" si="37"/>
        <v>12.000000000000011</v>
      </c>
      <c r="S172" s="673">
        <f>IF(INDEX(Historical!$D$7:$D$1257,MATCH(B172,Historical!$B$7:$B$1281,0))=0,"n/a",(INDEX(Historical!$C$7:$C$1259,MATCH(B172,Historical!$B$7:$B$1281,0))/INDEX(Historical!$D$7:$D$1257,MATCH(B172,Historical!$B$7:$B$1281,0))-1)*100)</f>
        <v>12.000000000000011</v>
      </c>
      <c r="T172" s="673">
        <f>IF(INDEX(Historical!$F$7:$F$1250,MATCH(B172,Historical!$B$7:$B$1281,0))=0,"n/a",((INDEX(Historical!$C$7:$C$1259,MATCH(B172,Historical!$B$7:$B$1281,0))/INDEX(Historical!$F$7:$F$1250,MATCH(B172,Historical!$B$7:$B$1281,0)))^(1/3)-1)*100)</f>
        <v>10.951894815076436</v>
      </c>
      <c r="U172" s="673">
        <f>IF(INDEX(Historical!$H$7:$H$1250,MATCH(B172,Historical!$B$7:$B$1281,0))=0,"n/a",((INDEX(Historical!$C$7:$C$1259,MATCH(B172,Historical!$B$7:$B$1281,0))/INDEX(Historical!$H$7:$H$1250,MATCH(B172,Historical!$B$7:$B$1281,0)))^(1/5)-1)*100)</f>
        <v>11.15648817398467</v>
      </c>
      <c r="V172" s="673">
        <f>IF(INDEX(Historical!$O$7:$O$1250,MATCH(B172,Historical!$B$7:$B$1281,0))=0,"n/a",((INDEX(Historical!$C$7:$C$1259,MATCH(B172,Historical!$B$7:$B$1281,0))/INDEX(Historical!$O$7:$O$1250,MATCH(B172,Historical!$B$7:$B$1281,0)))^(1/10)-1)*100)</f>
        <v>7.9745662018819718</v>
      </c>
      <c r="W172" s="674">
        <f t="shared" si="38"/>
        <v>1.3990087851238573</v>
      </c>
      <c r="X172" s="675">
        <f t="shared" si="39"/>
        <v>0.47677299888823371</v>
      </c>
      <c r="Y172" s="646" t="s">
        <v>4546</v>
      </c>
      <c r="Z172" s="624">
        <f t="shared" si="40"/>
        <v>48.484848484848484</v>
      </c>
      <c r="AA172" s="853">
        <f t="shared" si="41"/>
        <v>8.6233766233766236</v>
      </c>
      <c r="AB172" s="854">
        <v>12</v>
      </c>
      <c r="AC172" s="849">
        <v>2.31</v>
      </c>
      <c r="AD172" s="849">
        <v>1</v>
      </c>
      <c r="AE172" s="833">
        <v>0.65</v>
      </c>
      <c r="AF172" s="833">
        <v>1.05</v>
      </c>
      <c r="AG172" s="833">
        <v>11.600000000000001</v>
      </c>
      <c r="AH172" s="833">
        <v>6</v>
      </c>
      <c r="AI172" s="833">
        <v>7.16</v>
      </c>
      <c r="AJ172" s="653">
        <v>23.400000000000002</v>
      </c>
      <c r="AK172" s="653">
        <v>8.82</v>
      </c>
      <c r="AL172" s="849">
        <v>39690</v>
      </c>
      <c r="AM172" s="849">
        <v>0.01</v>
      </c>
      <c r="AN172" s="849">
        <v>0.28999999999999998</v>
      </c>
      <c r="AO172" s="711">
        <f t="shared" si="42"/>
        <v>8.1556015104474024</v>
      </c>
      <c r="AP172" s="712">
        <f t="shared" si="43"/>
        <v>16.778978133824026</v>
      </c>
      <c r="AQ172" s="855">
        <f t="shared" si="44"/>
        <v>-36.563083112099271</v>
      </c>
      <c r="AR172" s="624">
        <f>INDEX(Historical!$C$7:$C$1259,MATCH(B172,Historical!$B$7:$B$1281,0))*IF(AH172="n/a",1.03,IF(AH172&lt;0,1.01,IF(AH172&gt;10,1.1,(1+AH172/100))))</f>
        <v>1.1872000000000003</v>
      </c>
      <c r="AS172" s="853">
        <f t="shared" si="45"/>
        <v>1.2722035200000004</v>
      </c>
      <c r="AT172" s="853">
        <f t="shared" si="50"/>
        <v>1.3844118704640005</v>
      </c>
      <c r="AU172" s="853">
        <f t="shared" si="50"/>
        <v>1.5065169974389254</v>
      </c>
      <c r="AV172" s="853">
        <f t="shared" si="50"/>
        <v>1.6393917966130387</v>
      </c>
      <c r="AW172" s="624">
        <f t="shared" si="46"/>
        <v>6.989724184515965</v>
      </c>
      <c r="AX172" s="719">
        <f t="shared" si="47"/>
        <v>35.088976829899423</v>
      </c>
      <c r="AY172" s="701">
        <v>1.38</v>
      </c>
      <c r="AZ172" s="833">
        <v>131.09</v>
      </c>
      <c r="BA172" s="833">
        <v>-4.3</v>
      </c>
      <c r="BB172" s="833">
        <v>6.74</v>
      </c>
      <c r="BC172" s="833">
        <v>28.49</v>
      </c>
      <c r="BD172" s="874"/>
      <c r="BE172" s="597">
        <v>2014</v>
      </c>
      <c r="BF172" s="865">
        <f t="shared" si="48"/>
        <v>0</v>
      </c>
      <c r="BG172" s="849">
        <v>0.70000000000000007</v>
      </c>
    </row>
    <row r="173" spans="1:59" s="831" customFormat="1" ht="12.75" customHeight="1" x14ac:dyDescent="0.2">
      <c r="A173" s="847" t="s">
        <v>1421</v>
      </c>
      <c r="B173" s="842" t="s">
        <v>1422</v>
      </c>
      <c r="C173" s="898" t="s">
        <v>108</v>
      </c>
      <c r="D173" s="898" t="s">
        <v>4273</v>
      </c>
      <c r="E173" s="705">
        <v>8</v>
      </c>
      <c r="F173" s="1139">
        <v>553</v>
      </c>
      <c r="G173" s="1139" t="s">
        <v>106</v>
      </c>
      <c r="H173" s="1139" t="s">
        <v>106</v>
      </c>
      <c r="I173" s="841">
        <v>12.9</v>
      </c>
      <c r="J173" s="624">
        <f t="shared" si="35"/>
        <v>4.3410852713178301</v>
      </c>
      <c r="K173" s="844">
        <v>0.14000000000000001</v>
      </c>
      <c r="L173" s="854">
        <v>4</v>
      </c>
      <c r="M173" s="615">
        <f t="shared" si="36"/>
        <v>0.56000000000000005</v>
      </c>
      <c r="N173" s="837" t="s">
        <v>617</v>
      </c>
      <c r="O173" s="706">
        <v>0.12</v>
      </c>
      <c r="P173" s="904">
        <v>43734</v>
      </c>
      <c r="Q173" s="904">
        <v>43746</v>
      </c>
      <c r="R173" s="615">
        <f t="shared" si="37"/>
        <v>16.666666666666682</v>
      </c>
      <c r="S173" s="673">
        <f>IF(INDEX(Historical!$D$7:$D$1257,MATCH(B173,Historical!$B$7:$B$1281,0))=0,"n/a",(INDEX(Historical!$C$7:$C$1259,MATCH(B173,Historical!$B$7:$B$1281,0))/INDEX(Historical!$D$7:$D$1257,MATCH(B173,Historical!$B$7:$B$1281,0))-1)*100)</f>
        <v>12.000000000000011</v>
      </c>
      <c r="T173" s="673">
        <f>IF(INDEX(Historical!$F$7:$F$1250,MATCH(B173,Historical!$B$7:$B$1281,0))=0,"n/a",((INDEX(Historical!$C$7:$C$1259,MATCH(B173,Historical!$B$7:$B$1281,0))/INDEX(Historical!$F$7:$F$1250,MATCH(B173,Historical!$B$7:$B$1281,0)))^(1/3)-1)*100)</f>
        <v>6.7767583149812571</v>
      </c>
      <c r="U173" s="673">
        <f>IF(INDEX(Historical!$H$7:$H$1250,MATCH(B173,Historical!$B$7:$B$1281,0))=0,"n/a",((INDEX(Historical!$C$7:$C$1259,MATCH(B173,Historical!$B$7:$B$1281,0))/INDEX(Historical!$H$7:$H$1250,MATCH(B173,Historical!$B$7:$B$1281,0)))^(1/5)-1)*100)</f>
        <v>11.496422620900493</v>
      </c>
      <c r="V173" s="673" t="str">
        <f>IF(INDEX(Historical!$O$7:$O$1250,MATCH(B173,Historical!$B$7:$B$1281,0))=0,"n/a",((INDEX(Historical!$C$7:$C$1259,MATCH(B173,Historical!$B$7:$B$1281,0))/INDEX(Historical!$O$7:$O$1250,MATCH(B173,Historical!$B$7:$B$1281,0)))^(1/10)-1)*100)</f>
        <v>n/a</v>
      </c>
      <c r="W173" s="674" t="str">
        <f t="shared" si="38"/>
        <v>n/a</v>
      </c>
      <c r="X173" s="675">
        <f t="shared" si="39"/>
        <v>0.3401308467722039</v>
      </c>
      <c r="Y173" s="646" t="s">
        <v>4575</v>
      </c>
      <c r="Z173" s="624">
        <f t="shared" si="40"/>
        <v>44.094488188976385</v>
      </c>
      <c r="AA173" s="853">
        <f t="shared" si="41"/>
        <v>10.15748031496063</v>
      </c>
      <c r="AB173" s="854">
        <v>12</v>
      </c>
      <c r="AC173" s="833">
        <v>1.27</v>
      </c>
      <c r="AD173" s="833">
        <v>1.05</v>
      </c>
      <c r="AE173" s="833">
        <v>2.23</v>
      </c>
      <c r="AF173" s="833">
        <v>0.84</v>
      </c>
      <c r="AG173" s="833">
        <v>8.3000000000000007</v>
      </c>
      <c r="AH173" s="833">
        <v>37.299999999999997</v>
      </c>
      <c r="AI173" s="833">
        <v>-15.110000000000001</v>
      </c>
      <c r="AJ173" s="833">
        <v>33.800000000000004</v>
      </c>
      <c r="AK173" s="833">
        <v>10</v>
      </c>
      <c r="AL173" s="845">
        <v>138.41999999999999</v>
      </c>
      <c r="AM173" s="839">
        <v>4.1000000000000005</v>
      </c>
      <c r="AN173" s="833">
        <v>0</v>
      </c>
      <c r="AO173" s="711">
        <f t="shared" si="42"/>
        <v>5.6800275772576931</v>
      </c>
      <c r="AP173" s="712">
        <f t="shared" si="43"/>
        <v>15.837507892218323</v>
      </c>
      <c r="AQ173" s="855">
        <f t="shared" si="44"/>
        <v>-38.419759790562949</v>
      </c>
      <c r="AR173" s="624">
        <f>INDEX(Historical!$C$7:$C$1259,MATCH(B173,Historical!$B$7:$B$1281,0))*IF(AH173="n/a",1.03,IF(AH173&lt;0,1.01,IF(AH173&gt;10,1.1,(1+AH173/100))))</f>
        <v>0.6160000000000001</v>
      </c>
      <c r="AS173" s="853">
        <f t="shared" si="45"/>
        <v>0.62216000000000016</v>
      </c>
      <c r="AT173" s="853">
        <f t="shared" si="50"/>
        <v>0.68437600000000021</v>
      </c>
      <c r="AU173" s="853">
        <f t="shared" si="50"/>
        <v>0.7528136000000003</v>
      </c>
      <c r="AV173" s="853">
        <f t="shared" si="50"/>
        <v>0.82809496000000038</v>
      </c>
      <c r="AW173" s="624">
        <f t="shared" si="46"/>
        <v>3.503444560000001</v>
      </c>
      <c r="AX173" s="719">
        <f t="shared" si="47"/>
        <v>27.158484961240319</v>
      </c>
      <c r="AY173" s="900">
        <v>0.88</v>
      </c>
      <c r="AZ173" s="839">
        <v>97.850000000000009</v>
      </c>
      <c r="BA173" s="839">
        <v>-14.29</v>
      </c>
      <c r="BB173" s="839">
        <v>-1.04</v>
      </c>
      <c r="BC173" s="839">
        <v>17.440000000000001</v>
      </c>
      <c r="BD173" s="874"/>
      <c r="BE173" s="597">
        <v>2014</v>
      </c>
      <c r="BF173" s="865">
        <f t="shared" si="48"/>
        <v>0</v>
      </c>
      <c r="BG173" s="849">
        <v>0.89999999999999991</v>
      </c>
    </row>
    <row r="174" spans="1:59" s="831" customFormat="1" ht="12.75" customHeight="1" x14ac:dyDescent="0.2">
      <c r="A174" s="848" t="s">
        <v>4504</v>
      </c>
      <c r="B174" s="842" t="s">
        <v>4499</v>
      </c>
      <c r="C174" s="898" t="s">
        <v>4254</v>
      </c>
      <c r="D174" s="898" t="s">
        <v>4255</v>
      </c>
      <c r="E174" s="705">
        <v>5</v>
      </c>
      <c r="F174" s="1139">
        <v>717</v>
      </c>
      <c r="G174" s="1139" t="s">
        <v>106</v>
      </c>
      <c r="H174" s="1139" t="s">
        <v>106</v>
      </c>
      <c r="I174" s="841">
        <v>33.020000000000003</v>
      </c>
      <c r="J174" s="624">
        <f t="shared" si="35"/>
        <v>5.9055118110236213</v>
      </c>
      <c r="K174" s="844">
        <v>0.48749999999999999</v>
      </c>
      <c r="L174" s="854">
        <v>4</v>
      </c>
      <c r="M174" s="615">
        <f t="shared" si="36"/>
        <v>1.95</v>
      </c>
      <c r="N174" s="837" t="s">
        <v>488</v>
      </c>
      <c r="O174" s="706">
        <v>0.47499999999999998</v>
      </c>
      <c r="P174" s="606">
        <v>44011</v>
      </c>
      <c r="Q174" s="606">
        <v>44027</v>
      </c>
      <c r="R174" s="615">
        <f t="shared" si="37"/>
        <v>2.6315789473684239</v>
      </c>
      <c r="S174" s="673">
        <f>IF(INDEX(Historical!$D$7:$D$1257,MATCH(B174,Historical!$B$7:$B$1281,0))=0,"n/a",(INDEX(Historical!$C$7:$C$1259,MATCH(B174,Historical!$B$7:$B$1281,0))/INDEX(Historical!$D$7:$D$1257,MATCH(B174,Historical!$B$7:$B$1281,0))-1)*100)</f>
        <v>3.7837837837837673</v>
      </c>
      <c r="T174" s="673">
        <f>IF(INDEX(Historical!$F$7:$F$1250,MATCH(B174,Historical!$B$7:$B$1281,0))=0,"n/a",((INDEX(Historical!$C$7:$C$1259,MATCH(B174,Historical!$B$7:$B$1281,0))/INDEX(Historical!$F$7:$F$1250,MATCH(B174,Historical!$B$7:$B$1281,0)))^(1/3)-1)*100)</f>
        <v>7.0522079256210679</v>
      </c>
      <c r="U174" s="673" t="str">
        <f>IF(INDEX(Historical!$H$7:$H$1250,MATCH(B174,Historical!$B$7:$B$1281,0))=0,"n/a",((INDEX(Historical!$C$7:$C$1259,MATCH(B174,Historical!$B$7:$B$1281,0))/INDEX(Historical!$H$7:$H$1250,MATCH(B174,Historical!$B$7:$B$1281,0)))^(1/5)-1)*100)</f>
        <v>n/a</v>
      </c>
      <c r="V174" s="673" t="str">
        <f>IF(INDEX(Historical!$O$7:$O$1250,MATCH(B174,Historical!$B$7:$B$1281,0))=0,"n/a",((INDEX(Historical!$C$7:$C$1259,MATCH(B174,Historical!$B$7:$B$1281,0))/INDEX(Historical!$O$7:$O$1250,MATCH(B174,Historical!$B$7:$B$1281,0)))^(1/10)-1)*100)</f>
        <v>n/a</v>
      </c>
      <c r="W174" s="674" t="str">
        <f t="shared" si="38"/>
        <v>n/a</v>
      </c>
      <c r="X174" s="675" t="str">
        <f t="shared" si="39"/>
        <v>n/a</v>
      </c>
      <c r="Y174" s="843"/>
      <c r="Z174" s="624">
        <f t="shared" si="40"/>
        <v>500</v>
      </c>
      <c r="AA174" s="853">
        <f t="shared" si="41"/>
        <v>84.666666666666671</v>
      </c>
      <c r="AB174" s="854">
        <v>12</v>
      </c>
      <c r="AC174" s="833">
        <v>0.39</v>
      </c>
      <c r="AD174" s="833">
        <v>6.49</v>
      </c>
      <c r="AE174" s="833">
        <v>17.989999999999998</v>
      </c>
      <c r="AF174" s="833">
        <v>1.71</v>
      </c>
      <c r="AG174" s="833">
        <v>1.5</v>
      </c>
      <c r="AH174" s="833">
        <v>10.7</v>
      </c>
      <c r="AI174" s="833">
        <v>4.05</v>
      </c>
      <c r="AJ174" s="833">
        <v>16.989999999999998</v>
      </c>
      <c r="AK174" s="833">
        <v>12.94</v>
      </c>
      <c r="AL174" s="845">
        <v>15390</v>
      </c>
      <c r="AM174" s="839">
        <v>0.1</v>
      </c>
      <c r="AN174" s="833">
        <v>1.4</v>
      </c>
      <c r="AO174" s="711" t="str">
        <f t="shared" si="42"/>
        <v>n/a</v>
      </c>
      <c r="AP174" s="712" t="str">
        <f t="shared" si="43"/>
        <v>n/a</v>
      </c>
      <c r="AQ174" s="855">
        <f t="shared" si="44"/>
        <v>153.6664476564977</v>
      </c>
      <c r="AR174" s="624">
        <f>INDEX(Historical!$C$7:$C$1259,MATCH(B174,Historical!$B$7:$B$1281,0))*IF(AH174="n/a",1.03,IF(AH174&lt;0,1.01,IF(AH174&gt;10,1.1,(1+AH174/100))))</f>
        <v>2.1120000000000001</v>
      </c>
      <c r="AS174" s="853">
        <f t="shared" si="45"/>
        <v>2.1975359999999999</v>
      </c>
      <c r="AT174" s="853">
        <f t="shared" si="50"/>
        <v>2.4172896000000001</v>
      </c>
      <c r="AU174" s="853">
        <f t="shared" si="50"/>
        <v>2.6590185600000003</v>
      </c>
      <c r="AV174" s="853">
        <f t="shared" si="50"/>
        <v>2.9249204160000004</v>
      </c>
      <c r="AW174" s="624">
        <f t="shared" si="46"/>
        <v>12.310764576</v>
      </c>
      <c r="AX174" s="719">
        <f t="shared" si="47"/>
        <v>37.282751592973952</v>
      </c>
      <c r="AY174" s="900">
        <v>0.8</v>
      </c>
      <c r="AZ174" s="839">
        <v>188.89000000000001</v>
      </c>
      <c r="BA174" s="839">
        <v>-1.8399999999999999</v>
      </c>
      <c r="BB174" s="839">
        <v>3.29</v>
      </c>
      <c r="BC174" s="839">
        <v>13.34</v>
      </c>
      <c r="BD174" s="874"/>
      <c r="BE174" s="597">
        <v>2016</v>
      </c>
      <c r="BF174" s="865">
        <f t="shared" si="48"/>
        <v>0</v>
      </c>
      <c r="BG174" s="849">
        <v>0.3</v>
      </c>
    </row>
    <row r="175" spans="1:59" s="831" customFormat="1" ht="12.75" customHeight="1" x14ac:dyDescent="0.2">
      <c r="A175" s="848" t="s">
        <v>4550</v>
      </c>
      <c r="B175" s="842" t="s">
        <v>2477</v>
      </c>
      <c r="C175" s="898" t="s">
        <v>123</v>
      </c>
      <c r="D175" s="898" t="s">
        <v>4306</v>
      </c>
      <c r="E175" s="705">
        <v>5</v>
      </c>
      <c r="F175" s="1139">
        <v>718</v>
      </c>
      <c r="G175" s="1139" t="s">
        <v>106</v>
      </c>
      <c r="H175" s="1139" t="s">
        <v>106</v>
      </c>
      <c r="I175" s="841">
        <v>336.87</v>
      </c>
      <c r="J175" s="624">
        <f t="shared" si="35"/>
        <v>0.67681895093062605</v>
      </c>
      <c r="K175" s="844">
        <v>0.56999999999999995</v>
      </c>
      <c r="L175" s="854">
        <v>4</v>
      </c>
      <c r="M175" s="615">
        <f t="shared" si="36"/>
        <v>2.2799999999999998</v>
      </c>
      <c r="N175" s="837" t="s">
        <v>318</v>
      </c>
      <c r="O175" s="706">
        <v>0.55000000000000004</v>
      </c>
      <c r="P175" s="606">
        <v>44074</v>
      </c>
      <c r="Q175" s="606">
        <v>44104</v>
      </c>
      <c r="R175" s="615">
        <f t="shared" si="37"/>
        <v>3.6363636363636189</v>
      </c>
      <c r="S175" s="673">
        <f>IF(INDEX(Historical!$D$7:$D$1257,MATCH(B175,Historical!$B$7:$B$1281,0))=0,"n/a",(INDEX(Historical!$C$7:$C$1259,MATCH(B175,Historical!$B$7:$B$1281,0))/INDEX(Historical!$D$7:$D$1257,MATCH(B175,Historical!$B$7:$B$1281,0))-1)*100)</f>
        <v>8.7378640776699221</v>
      </c>
      <c r="T175" s="673">
        <f>IF(INDEX(Historical!$F$7:$F$1250,MATCH(B175,Historical!$B$7:$B$1281,0))=0,"n/a",((INDEX(Historical!$C$7:$C$1259,MATCH(B175,Historical!$B$7:$B$1281,0))/INDEX(Historical!$F$7:$F$1250,MATCH(B175,Historical!$B$7:$B$1281,0)))^(1/3)-1)*100)</f>
        <v>9.2043296137024999</v>
      </c>
      <c r="U175" s="673">
        <f>IF(INDEX(Historical!$H$7:$H$1250,MATCH(B175,Historical!$B$7:$B$1281,0))=0,"n/a",((INDEX(Historical!$C$7:$C$1259,MATCH(B175,Historical!$B$7:$B$1281,0))/INDEX(Historical!$H$7:$H$1250,MATCH(B175,Historical!$B$7:$B$1281,0)))^(1/5)-1)*100)</f>
        <v>6.9610375725068785</v>
      </c>
      <c r="V175" s="673">
        <f>IF(INDEX(Historical!$O$7:$O$1250,MATCH(B175,Historical!$B$7:$B$1281,0))=0,"n/a",((INDEX(Historical!$C$7:$C$1259,MATCH(B175,Historical!$B$7:$B$1281,0))/INDEX(Historical!$O$7:$O$1250,MATCH(B175,Historical!$B$7:$B$1281,0)))^(1/10)-1)*100)</f>
        <v>3.4219694129380196</v>
      </c>
      <c r="W175" s="674">
        <f t="shared" si="38"/>
        <v>2.0342196941293818</v>
      </c>
      <c r="X175" s="675">
        <f t="shared" si="39"/>
        <v>0.2392109131445663</v>
      </c>
      <c r="Y175" s="843"/>
      <c r="Z175" s="624">
        <f t="shared" si="40"/>
        <v>19.740259740259738</v>
      </c>
      <c r="AA175" s="853">
        <f t="shared" si="41"/>
        <v>29.166233766233766</v>
      </c>
      <c r="AB175" s="854">
        <v>12</v>
      </c>
      <c r="AC175" s="833">
        <v>11.55</v>
      </c>
      <c r="AD175" s="833">
        <v>3.27</v>
      </c>
      <c r="AE175" s="833">
        <v>4.28</v>
      </c>
      <c r="AF175" s="833">
        <v>3.64</v>
      </c>
      <c r="AG175" s="833">
        <v>11.4</v>
      </c>
      <c r="AH175" s="833">
        <v>31.2</v>
      </c>
      <c r="AI175" s="833">
        <v>14.49</v>
      </c>
      <c r="AJ175" s="833">
        <v>29.099999999999998</v>
      </c>
      <c r="AK175" s="833">
        <v>8.9</v>
      </c>
      <c r="AL175" s="845">
        <v>20250</v>
      </c>
      <c r="AM175" s="839">
        <v>0.3</v>
      </c>
      <c r="AN175" s="833">
        <v>0.46</v>
      </c>
      <c r="AO175" s="711">
        <f t="shared" si="42"/>
        <v>-21.52837724279626</v>
      </c>
      <c r="AP175" s="712">
        <f t="shared" si="43"/>
        <v>7.6378565234375042</v>
      </c>
      <c r="AQ175" s="855">
        <f t="shared" si="44"/>
        <v>117.219899752497</v>
      </c>
      <c r="AR175" s="624">
        <f>INDEX(Historical!$C$7:$C$1259,MATCH(B175,Historical!$B$7:$B$1281,0))*IF(AH175="n/a",1.03,IF(AH175&lt;0,1.01,IF(AH175&gt;10,1.1,(1+AH175/100))))</f>
        <v>2.4640000000000004</v>
      </c>
      <c r="AS175" s="853">
        <f t="shared" si="45"/>
        <v>2.7104000000000008</v>
      </c>
      <c r="AT175" s="853">
        <f t="shared" si="50"/>
        <v>2.9516256000000007</v>
      </c>
      <c r="AU175" s="853">
        <f t="shared" si="50"/>
        <v>3.2143202784000007</v>
      </c>
      <c r="AV175" s="853">
        <f t="shared" si="50"/>
        <v>3.5003947831776006</v>
      </c>
      <c r="AW175" s="624">
        <f t="shared" si="46"/>
        <v>14.840740661577604</v>
      </c>
      <c r="AX175" s="719">
        <f t="shared" si="47"/>
        <v>4.4054800550887885</v>
      </c>
      <c r="AY175" s="900">
        <v>0.7</v>
      </c>
      <c r="AZ175" s="839">
        <v>149.38999999999999</v>
      </c>
      <c r="BA175" s="839">
        <v>-3.29</v>
      </c>
      <c r="BB175" s="839">
        <v>12.5</v>
      </c>
      <c r="BC175" s="839">
        <v>36.880000000000003</v>
      </c>
      <c r="BD175" s="874"/>
      <c r="BE175" s="597">
        <v>2016</v>
      </c>
      <c r="BF175" s="865">
        <f t="shared" si="48"/>
        <v>0</v>
      </c>
      <c r="BG175" s="849">
        <v>6</v>
      </c>
    </row>
    <row r="176" spans="1:59" s="831" customFormat="1" ht="12.75" customHeight="1" x14ac:dyDescent="0.2">
      <c r="A176" s="847" t="s">
        <v>3959</v>
      </c>
      <c r="B176" s="842" t="s">
        <v>3960</v>
      </c>
      <c r="C176" s="898" t="s">
        <v>108</v>
      </c>
      <c r="D176" s="898" t="s">
        <v>4273</v>
      </c>
      <c r="E176" s="705">
        <v>8</v>
      </c>
      <c r="F176" s="1139">
        <v>602</v>
      </c>
      <c r="G176" s="1139" t="s">
        <v>106</v>
      </c>
      <c r="H176" s="1139" t="s">
        <v>106</v>
      </c>
      <c r="I176" s="841">
        <v>30.3</v>
      </c>
      <c r="J176" s="624">
        <f t="shared" si="35"/>
        <v>3.5643564356435649</v>
      </c>
      <c r="K176" s="844">
        <v>0.27</v>
      </c>
      <c r="L176" s="854">
        <v>4</v>
      </c>
      <c r="M176" s="615">
        <f t="shared" si="36"/>
        <v>1.08</v>
      </c>
      <c r="N176" s="837" t="s">
        <v>163</v>
      </c>
      <c r="O176" s="706">
        <v>0.26</v>
      </c>
      <c r="P176" s="606">
        <v>44273</v>
      </c>
      <c r="Q176" s="606">
        <v>44287</v>
      </c>
      <c r="R176" s="615">
        <f t="shared" si="37"/>
        <v>3.8461538461538494</v>
      </c>
      <c r="S176" s="673">
        <f>IF(INDEX(Historical!$D$7:$D$1257,MATCH(B176,Historical!$B$7:$B$1281,0))=0,"n/a",(INDEX(Historical!$C$7:$C$1259,MATCH(B176,Historical!$B$7:$B$1281,0))/INDEX(Historical!$D$7:$D$1257,MATCH(B176,Historical!$B$7:$B$1281,0))-1)*100)</f>
        <v>3.0000000000000027</v>
      </c>
      <c r="T176" s="673">
        <f>IF(INDEX(Historical!$F$7:$F$1250,MATCH(B176,Historical!$B$7:$B$1281,0))=0,"n/a",((INDEX(Historical!$C$7:$C$1259,MATCH(B176,Historical!$B$7:$B$1281,0))/INDEX(Historical!$F$7:$F$1250,MATCH(B176,Historical!$B$7:$B$1281,0)))^(1/3)-1)*100)</f>
        <v>36.079640418767298</v>
      </c>
      <c r="U176" s="673">
        <f>IF(INDEX(Historical!$H$7:$H$1250,MATCH(B176,Historical!$B$7:$B$1281,0))=0,"n/a",((INDEX(Historical!$C$7:$C$1259,MATCH(B176,Historical!$B$7:$B$1281,0))/INDEX(Historical!$H$7:$H$1250,MATCH(B176,Historical!$B$7:$B$1281,0)))^(1/5)-1)*100)</f>
        <v>26.939773351401143</v>
      </c>
      <c r="V176" s="673" t="str">
        <f>IF(INDEX(Historical!$O$7:$O$1250,MATCH(B176,Historical!$B$7:$B$1281,0))=0,"n/a",((INDEX(Historical!$C$7:$C$1259,MATCH(B176,Historical!$B$7:$B$1281,0))/INDEX(Historical!$O$7:$O$1250,MATCH(B176,Historical!$B$7:$B$1281,0)))^(1/10)-1)*100)</f>
        <v>n/a</v>
      </c>
      <c r="W176" s="674" t="str">
        <f t="shared" si="38"/>
        <v>n/a</v>
      </c>
      <c r="X176" s="675" t="str">
        <f t="shared" si="39"/>
        <v>n/a</v>
      </c>
      <c r="Y176" s="843"/>
      <c r="Z176" s="624" t="str">
        <f t="shared" si="40"/>
        <v>n/a</v>
      </c>
      <c r="AA176" s="853" t="str">
        <f t="shared" si="41"/>
        <v>n/a</v>
      </c>
      <c r="AB176" s="854">
        <v>12</v>
      </c>
      <c r="AC176" s="833" t="s">
        <v>136</v>
      </c>
      <c r="AD176" s="833" t="s">
        <v>136</v>
      </c>
      <c r="AE176" s="833" t="s">
        <v>136</v>
      </c>
      <c r="AF176" s="833" t="s">
        <v>136</v>
      </c>
      <c r="AG176" s="833" t="s">
        <v>136</v>
      </c>
      <c r="AH176" s="833" t="s">
        <v>136</v>
      </c>
      <c r="AI176" s="833" t="s">
        <v>136</v>
      </c>
      <c r="AJ176" s="833" t="s">
        <v>136</v>
      </c>
      <c r="AK176" s="833" t="s">
        <v>136</v>
      </c>
      <c r="AL176" s="845" t="s">
        <v>136</v>
      </c>
      <c r="AM176" s="839" t="s">
        <v>136</v>
      </c>
      <c r="AN176" s="833" t="s">
        <v>136</v>
      </c>
      <c r="AO176" s="711" t="str">
        <f t="shared" si="42"/>
        <v>n/a</v>
      </c>
      <c r="AP176" s="712">
        <f t="shared" si="43"/>
        <v>30.504129787044707</v>
      </c>
      <c r="AQ176" s="855" t="str">
        <f t="shared" si="44"/>
        <v>n/a</v>
      </c>
      <c r="AR176" s="624">
        <f>INDEX(Historical!$C$7:$C$1259,MATCH(B176,Historical!$B$7:$B$1281,0))*IF(AH176="n/a",1.03,IF(AH176&lt;0,1.01,IF(AH176&gt;10,1.1,(1+AH176/100))))</f>
        <v>1.0609</v>
      </c>
      <c r="AS176" s="853">
        <f t="shared" si="45"/>
        <v>1.092727</v>
      </c>
      <c r="AT176" s="853">
        <f t="shared" si="50"/>
        <v>1.1255088100000001</v>
      </c>
      <c r="AU176" s="853">
        <f t="shared" si="50"/>
        <v>1.1592740743000001</v>
      </c>
      <c r="AV176" s="853">
        <f t="shared" si="50"/>
        <v>1.1940522965290001</v>
      </c>
      <c r="AW176" s="624">
        <f t="shared" si="46"/>
        <v>5.6324621808290001</v>
      </c>
      <c r="AX176" s="719">
        <f t="shared" si="47"/>
        <v>18.588984095145214</v>
      </c>
      <c r="AY176" s="900" t="s">
        <v>136</v>
      </c>
      <c r="AZ176" s="839" t="s">
        <v>136</v>
      </c>
      <c r="BA176" s="839" t="s">
        <v>136</v>
      </c>
      <c r="BB176" s="839" t="s">
        <v>136</v>
      </c>
      <c r="BC176" s="839" t="s">
        <v>136</v>
      </c>
      <c r="BD176" s="874" t="s">
        <v>4200</v>
      </c>
      <c r="BE176" s="597">
        <v>2014</v>
      </c>
      <c r="BF176" s="865">
        <f t="shared" si="48"/>
        <v>0</v>
      </c>
      <c r="BG176" s="849" t="s">
        <v>136</v>
      </c>
    </row>
    <row r="177" spans="1:59" s="831" customFormat="1" ht="12.75" customHeight="1" x14ac:dyDescent="0.2">
      <c r="A177" s="838" t="s">
        <v>1461</v>
      </c>
      <c r="B177" s="842" t="s">
        <v>1462</v>
      </c>
      <c r="C177" s="898" t="s">
        <v>108</v>
      </c>
      <c r="D177" s="898" t="s">
        <v>4273</v>
      </c>
      <c r="E177" s="705">
        <v>8</v>
      </c>
      <c r="F177" s="1139">
        <v>590</v>
      </c>
      <c r="G177" s="1139" t="s">
        <v>37</v>
      </c>
      <c r="H177" s="1139" t="s">
        <v>37</v>
      </c>
      <c r="I177" s="841">
        <v>23.52</v>
      </c>
      <c r="J177" s="624">
        <f t="shared" si="35"/>
        <v>3.231292517006803</v>
      </c>
      <c r="K177" s="844">
        <v>0.19</v>
      </c>
      <c r="L177" s="854">
        <v>4</v>
      </c>
      <c r="M177" s="615">
        <f t="shared" si="36"/>
        <v>0.76</v>
      </c>
      <c r="N177" s="837" t="s">
        <v>462</v>
      </c>
      <c r="O177" s="706">
        <v>0.18</v>
      </c>
      <c r="P177" s="606">
        <v>44236</v>
      </c>
      <c r="Q177" s="606">
        <v>44249</v>
      </c>
      <c r="R177" s="615">
        <f t="shared" si="37"/>
        <v>5.5555555555555607</v>
      </c>
      <c r="S177" s="673">
        <f>IF(INDEX(Historical!$D$7:$D$1257,MATCH(B177,Historical!$B$7:$B$1281,0))=0,"n/a",(INDEX(Historical!$C$7:$C$1259,MATCH(B177,Historical!$B$7:$B$1281,0))/INDEX(Historical!$D$7:$D$1257,MATCH(B177,Historical!$B$7:$B$1281,0))-1)*100)</f>
        <v>4.3478260869565188</v>
      </c>
      <c r="T177" s="673">
        <f>IF(INDEX(Historical!$F$7:$F$1250,MATCH(B177,Historical!$B$7:$B$1281,0))=0,"n/a",((INDEX(Historical!$C$7:$C$1259,MATCH(B177,Historical!$B$7:$B$1281,0))/INDEX(Historical!$F$7:$F$1250,MATCH(B177,Historical!$B$7:$B$1281,0)))^(1/3)-1)*100)</f>
        <v>11.457607795906144</v>
      </c>
      <c r="U177" s="673">
        <f>IF(INDEX(Historical!$H$7:$H$1250,MATCH(B177,Historical!$B$7:$B$1281,0))=0,"n/a",((INDEX(Historical!$C$7:$C$1259,MATCH(B177,Historical!$B$7:$B$1281,0))/INDEX(Historical!$H$7:$H$1250,MATCH(B177,Historical!$B$7:$B$1281,0)))^(1/5)-1)*100)</f>
        <v>10.350921459993479</v>
      </c>
      <c r="V177" s="673" t="str">
        <f>IF(INDEX(Historical!$O$7:$O$1250,MATCH(B177,Historical!$B$7:$B$1281,0))=0,"n/a",((INDEX(Historical!$C$7:$C$1259,MATCH(B177,Historical!$B$7:$B$1281,0))/INDEX(Historical!$O$7:$O$1250,MATCH(B177,Historical!$B$7:$B$1281,0)))^(1/10)-1)*100)</f>
        <v>n/a</v>
      </c>
      <c r="W177" s="674" t="str">
        <f t="shared" si="38"/>
        <v>n/a</v>
      </c>
      <c r="X177" s="675">
        <f t="shared" si="39"/>
        <v>1.6173314781239811</v>
      </c>
      <c r="Y177" s="1108" t="s">
        <v>4583</v>
      </c>
      <c r="Z177" s="624">
        <f t="shared" si="40"/>
        <v>24.595469255663431</v>
      </c>
      <c r="AA177" s="853">
        <f t="shared" si="41"/>
        <v>7.6116504854368934</v>
      </c>
      <c r="AB177" s="854">
        <v>12</v>
      </c>
      <c r="AC177" s="833">
        <v>3.09</v>
      </c>
      <c r="AD177" s="833" t="s">
        <v>136</v>
      </c>
      <c r="AE177" s="833">
        <v>1.84</v>
      </c>
      <c r="AF177" s="833">
        <v>0.82</v>
      </c>
      <c r="AG177" s="833">
        <v>8.2000000000000011</v>
      </c>
      <c r="AH177" s="833">
        <v>40.5</v>
      </c>
      <c r="AI177" s="833">
        <v>-9.5500000000000007</v>
      </c>
      <c r="AJ177" s="833">
        <v>6.4</v>
      </c>
      <c r="AK177" s="833" t="s">
        <v>136</v>
      </c>
      <c r="AL177" s="845">
        <v>198.09</v>
      </c>
      <c r="AM177" s="839">
        <v>4.7</v>
      </c>
      <c r="AN177" s="833">
        <v>0.47</v>
      </c>
      <c r="AO177" s="711">
        <f t="shared" si="42"/>
        <v>5.9705634915633894</v>
      </c>
      <c r="AP177" s="712">
        <f t="shared" si="43"/>
        <v>13.582213977000283</v>
      </c>
      <c r="AQ177" s="855">
        <f t="shared" si="44"/>
        <v>-47.330998372189228</v>
      </c>
      <c r="AR177" s="624">
        <f>INDEX(Historical!$C$7:$C$1259,MATCH(B177,Historical!$B$7:$B$1281,0))*IF(AH177="n/a",1.03,IF(AH177&lt;0,1.01,IF(AH177&gt;10,1.1,(1+AH177/100))))</f>
        <v>0.79200000000000004</v>
      </c>
      <c r="AS177" s="853">
        <f t="shared" si="45"/>
        <v>0.79992000000000008</v>
      </c>
      <c r="AT177" s="853">
        <f t="shared" si="50"/>
        <v>0.82391760000000014</v>
      </c>
      <c r="AU177" s="853">
        <f t="shared" si="50"/>
        <v>0.84863512800000018</v>
      </c>
      <c r="AV177" s="853">
        <f t="shared" si="50"/>
        <v>0.87409418184000021</v>
      </c>
      <c r="AW177" s="624">
        <f t="shared" si="46"/>
        <v>4.1385669098400006</v>
      </c>
      <c r="AX177" s="719">
        <f t="shared" si="47"/>
        <v>17.59594774591837</v>
      </c>
      <c r="AY177" s="900">
        <v>0.65</v>
      </c>
      <c r="AZ177" s="839">
        <v>52.059999999999995</v>
      </c>
      <c r="BA177" s="839">
        <v>-9.5399999999999991</v>
      </c>
      <c r="BB177" s="839">
        <v>-0.15</v>
      </c>
      <c r="BC177" s="839">
        <v>13.83</v>
      </c>
      <c r="BD177" s="874"/>
      <c r="BE177" s="597">
        <v>2014</v>
      </c>
      <c r="BF177" s="865">
        <f t="shared" si="48"/>
        <v>0</v>
      </c>
      <c r="BG177" s="849">
        <v>0.8</v>
      </c>
    </row>
    <row r="178" spans="1:59" s="831" customFormat="1" ht="12.75" customHeight="1" x14ac:dyDescent="0.2">
      <c r="A178" s="838" t="s">
        <v>1479</v>
      </c>
      <c r="B178" s="842" t="s">
        <v>1480</v>
      </c>
      <c r="C178" s="898" t="s">
        <v>178</v>
      </c>
      <c r="D178" s="898" t="s">
        <v>4271</v>
      </c>
      <c r="E178" s="705">
        <v>8</v>
      </c>
      <c r="F178" s="1139">
        <v>560</v>
      </c>
      <c r="G178" s="1139" t="s">
        <v>106</v>
      </c>
      <c r="H178" s="1139" t="s">
        <v>106</v>
      </c>
      <c r="I178" s="841">
        <v>23.81</v>
      </c>
      <c r="J178" s="624">
        <f t="shared" si="35"/>
        <v>11.549769004619909</v>
      </c>
      <c r="K178" s="844">
        <v>0.6875</v>
      </c>
      <c r="L178" s="854">
        <v>4</v>
      </c>
      <c r="M178" s="615">
        <f t="shared" si="36"/>
        <v>2.75</v>
      </c>
      <c r="N178" s="837" t="s">
        <v>107</v>
      </c>
      <c r="O178" s="706">
        <v>0.67749999999999999</v>
      </c>
      <c r="P178" s="904">
        <v>43864</v>
      </c>
      <c r="Q178" s="904">
        <v>43874</v>
      </c>
      <c r="R178" s="615">
        <f t="shared" si="37"/>
        <v>1.4760147601476028</v>
      </c>
      <c r="S178" s="673">
        <f>IF(INDEX(Historical!$D$7:$D$1257,MATCH(B178,Historical!$B$7:$B$1281,0))=0,"n/a",(INDEX(Historical!$C$7:$C$1259,MATCH(B178,Historical!$B$7:$B$1281,0))/INDEX(Historical!$D$7:$D$1257,MATCH(B178,Historical!$B$7:$B$1281,0))-1)*100)</f>
        <v>3.7735849056603765</v>
      </c>
      <c r="T178" s="673">
        <f>IF(INDEX(Historical!$F$7:$F$1250,MATCH(B178,Historical!$B$7:$B$1281,0))=0,"n/a",((INDEX(Historical!$C$7:$C$1259,MATCH(B178,Historical!$B$7:$B$1281,0))/INDEX(Historical!$F$7:$F$1250,MATCH(B178,Historical!$B$7:$B$1281,0)))^(1/3)-1)*100)</f>
        <v>7.5590126005448566</v>
      </c>
      <c r="U178" s="673">
        <f>IF(INDEX(Historical!$H$7:$H$1250,MATCH(B178,Historical!$B$7:$B$1281,0))=0,"n/a",((INDEX(Historical!$C$7:$C$1259,MATCH(B178,Historical!$B$7:$B$1281,0))/INDEX(Historical!$H$7:$H$1250,MATCH(B178,Historical!$B$7:$B$1281,0)))^(1/5)-1)*100)</f>
        <v>10.064968758074722</v>
      </c>
      <c r="V178" s="673" t="str">
        <f>IF(INDEX(Historical!$O$7:$O$1250,MATCH(B178,Historical!$B$7:$B$1281,0))=0,"n/a",((INDEX(Historical!$C$7:$C$1259,MATCH(B178,Historical!$B$7:$B$1281,0))/INDEX(Historical!$O$7:$O$1250,MATCH(B178,Historical!$B$7:$B$1281,0)))^(1/10)-1)*100)</f>
        <v>n/a</v>
      </c>
      <c r="W178" s="674" t="str">
        <f t="shared" si="38"/>
        <v>n/a</v>
      </c>
      <c r="X178" s="675" t="str">
        <f t="shared" si="39"/>
        <v>n/a</v>
      </c>
      <c r="Y178" s="843"/>
      <c r="Z178" s="624" t="str">
        <f t="shared" si="40"/>
        <v>n/a</v>
      </c>
      <c r="AA178" s="853" t="str">
        <f t="shared" si="41"/>
        <v>n/a</v>
      </c>
      <c r="AB178" s="854">
        <v>12</v>
      </c>
      <c r="AC178" s="833">
        <v>-0.78</v>
      </c>
      <c r="AD178" s="833" t="s">
        <v>136</v>
      </c>
      <c r="AE178" s="833">
        <v>3.28</v>
      </c>
      <c r="AF178" s="833">
        <v>2.04</v>
      </c>
      <c r="AG178" s="833">
        <v>-16.2</v>
      </c>
      <c r="AH178" s="833">
        <v>-55.000000000000007</v>
      </c>
      <c r="AI178" s="833">
        <v>6.05</v>
      </c>
      <c r="AJ178" s="833">
        <v>-7.8</v>
      </c>
      <c r="AK178" s="833">
        <v>35.4</v>
      </c>
      <c r="AL178" s="845">
        <v>24800</v>
      </c>
      <c r="AM178" s="839">
        <v>0.1</v>
      </c>
      <c r="AN178" s="833">
        <v>1.74</v>
      </c>
      <c r="AO178" s="711" t="str">
        <f t="shared" si="42"/>
        <v>n/a</v>
      </c>
      <c r="AP178" s="712">
        <f t="shared" si="43"/>
        <v>21.614737762694631</v>
      </c>
      <c r="AQ178" s="855" t="str">
        <f t="shared" si="44"/>
        <v>n/a</v>
      </c>
      <c r="AR178" s="624">
        <f>INDEX(Historical!$C$7:$C$1259,MATCH(B178,Historical!$B$7:$B$1281,0))*IF(AH178="n/a",1.03,IF(AH178&lt;0,1.01,IF(AH178&gt;10,1.1,(1+AH178/100))))</f>
        <v>2.7774999999999999</v>
      </c>
      <c r="AS178" s="853">
        <f t="shared" si="45"/>
        <v>2.9455387499999999</v>
      </c>
      <c r="AT178" s="853">
        <f t="shared" si="50"/>
        <v>3.2400926249999999</v>
      </c>
      <c r="AU178" s="853">
        <f t="shared" si="50"/>
        <v>3.5641018875000001</v>
      </c>
      <c r="AV178" s="853">
        <f t="shared" si="50"/>
        <v>3.9205120762500005</v>
      </c>
      <c r="AW178" s="624">
        <f t="shared" si="46"/>
        <v>16.44774533875</v>
      </c>
      <c r="AX178" s="719">
        <f t="shared" si="47"/>
        <v>69.079148839773211</v>
      </c>
      <c r="AY178" s="900">
        <v>1.87</v>
      </c>
      <c r="AZ178" s="839">
        <v>246.58</v>
      </c>
      <c r="BA178" s="839">
        <v>-5.8500000000000005</v>
      </c>
      <c r="BB178" s="839">
        <v>1.51</v>
      </c>
      <c r="BC178" s="839">
        <v>20.28</v>
      </c>
      <c r="BD178" s="874"/>
      <c r="BE178" s="597">
        <v>2013</v>
      </c>
      <c r="BF178" s="865">
        <f t="shared" si="48"/>
        <v>0</v>
      </c>
      <c r="BG178" s="849">
        <v>-5.7</v>
      </c>
    </row>
    <row r="179" spans="1:59" s="831" customFormat="1" ht="12.75" customHeight="1" x14ac:dyDescent="0.2">
      <c r="A179" s="838" t="s">
        <v>3846</v>
      </c>
      <c r="B179" s="842" t="s">
        <v>3847</v>
      </c>
      <c r="C179" s="898" t="s">
        <v>4254</v>
      </c>
      <c r="D179" s="898" t="s">
        <v>4255</v>
      </c>
      <c r="E179" s="705">
        <v>8</v>
      </c>
      <c r="F179" s="1139">
        <v>601</v>
      </c>
      <c r="G179" s="1139" t="s">
        <v>106</v>
      </c>
      <c r="H179" s="1139" t="s">
        <v>106</v>
      </c>
      <c r="I179" s="841">
        <v>21.59</v>
      </c>
      <c r="J179" s="624">
        <f t="shared" si="35"/>
        <v>5.1875868457619276</v>
      </c>
      <c r="K179" s="844">
        <v>0.28000000000000003</v>
      </c>
      <c r="L179" s="854">
        <v>4</v>
      </c>
      <c r="M179" s="615">
        <f t="shared" si="36"/>
        <v>1.1200000000000001</v>
      </c>
      <c r="N179" s="837" t="s">
        <v>462</v>
      </c>
      <c r="O179" s="706">
        <v>0.27</v>
      </c>
      <c r="P179" s="606">
        <v>44272</v>
      </c>
      <c r="Q179" s="606">
        <v>44294</v>
      </c>
      <c r="R179" s="615">
        <f t="shared" si="37"/>
        <v>3.7037037037037068</v>
      </c>
      <c r="S179" s="673">
        <f>IF(INDEX(Historical!$D$7:$D$1257,MATCH(B179,Historical!$B$7:$B$1281,0))=0,"n/a",(INDEX(Historical!$C$7:$C$1259,MATCH(B179,Historical!$B$7:$B$1281,0))/INDEX(Historical!$D$7:$D$1257,MATCH(B179,Historical!$B$7:$B$1281,0))-1)*100)</f>
        <v>5.9405940594059459</v>
      </c>
      <c r="T179" s="673">
        <f>IF(INDEX(Historical!$F$7:$F$1250,MATCH(B179,Historical!$B$7:$B$1281,0))=0,"n/a",((INDEX(Historical!$C$7:$C$1259,MATCH(B179,Historical!$B$7:$B$1281,0))/INDEX(Historical!$F$7:$F$1250,MATCH(B179,Historical!$B$7:$B$1281,0)))^(1/3)-1)*100)</f>
        <v>4.0447227978333222</v>
      </c>
      <c r="U179" s="673">
        <f>IF(INDEX(Historical!$H$7:$H$1250,MATCH(B179,Historical!$B$7:$B$1281,0))=0,"n/a",((INDEX(Historical!$C$7:$C$1259,MATCH(B179,Historical!$B$7:$B$1281,0))/INDEX(Historical!$H$7:$H$1250,MATCH(B179,Historical!$B$7:$B$1281,0)))^(1/5)-1)*100)</f>
        <v>4.2252402787883891</v>
      </c>
      <c r="V179" s="673">
        <f>IF(INDEX(Historical!$O$7:$O$1250,MATCH(B179,Historical!$B$7:$B$1281,0))=0,"n/a",((INDEX(Historical!$C$7:$C$1259,MATCH(B179,Historical!$B$7:$B$1281,0))/INDEX(Historical!$O$7:$O$1250,MATCH(B179,Historical!$B$7:$B$1281,0)))^(1/10)-1)*100)</f>
        <v>2.9507178206666707</v>
      </c>
      <c r="W179" s="674">
        <f t="shared" si="38"/>
        <v>1.4319364085562607</v>
      </c>
      <c r="X179" s="675">
        <f t="shared" si="39"/>
        <v>0.17245878688932201</v>
      </c>
      <c r="Y179" s="843"/>
      <c r="Z179" s="624">
        <f t="shared" si="40"/>
        <v>138.27160493827162</v>
      </c>
      <c r="AA179" s="853">
        <f t="shared" si="41"/>
        <v>26.654320987654319</v>
      </c>
      <c r="AB179" s="854">
        <v>12</v>
      </c>
      <c r="AC179" s="833">
        <v>0.81</v>
      </c>
      <c r="AD179" s="833" t="s">
        <v>136</v>
      </c>
      <c r="AE179" s="833">
        <v>9.94</v>
      </c>
      <c r="AF179" s="833">
        <v>1.61</v>
      </c>
      <c r="AG179" s="833">
        <v>5.6000000000000005</v>
      </c>
      <c r="AH179" s="833">
        <v>-68.600000000000009</v>
      </c>
      <c r="AI179" s="833">
        <v>8.2000000000000011</v>
      </c>
      <c r="AJ179" s="833">
        <v>24.5</v>
      </c>
      <c r="AK179" s="833" t="s">
        <v>136</v>
      </c>
      <c r="AL179" s="845">
        <v>12420</v>
      </c>
      <c r="AM179" s="839">
        <v>1.5</v>
      </c>
      <c r="AN179" s="833">
        <v>1.1399999999999999</v>
      </c>
      <c r="AO179" s="711">
        <f t="shared" si="42"/>
        <v>-17.241493863104004</v>
      </c>
      <c r="AP179" s="712">
        <f t="shared" si="43"/>
        <v>9.4128271245503168</v>
      </c>
      <c r="AQ179" s="855">
        <f t="shared" si="44"/>
        <v>38.103756148328905</v>
      </c>
      <c r="AR179" s="624">
        <f>INDEX(Historical!$C$7:$C$1259,MATCH(B179,Historical!$B$7:$B$1281,0))*IF(AH179="n/a",1.03,IF(AH179&lt;0,1.01,IF(AH179&gt;10,1.1,(1+AH179/100))))</f>
        <v>1.0807</v>
      </c>
      <c r="AS179" s="853">
        <f t="shared" si="45"/>
        <v>1.1693174000000002</v>
      </c>
      <c r="AT179" s="853">
        <f t="shared" si="50"/>
        <v>1.2043969220000001</v>
      </c>
      <c r="AU179" s="853">
        <f t="shared" si="50"/>
        <v>1.2405288296600001</v>
      </c>
      <c r="AV179" s="853">
        <f t="shared" si="50"/>
        <v>1.2777446945498001</v>
      </c>
      <c r="AW179" s="624">
        <f t="shared" si="46"/>
        <v>5.9726878462098005</v>
      </c>
      <c r="AX179" s="719">
        <f t="shared" si="47"/>
        <v>27.664140093607227</v>
      </c>
      <c r="AY179" s="900">
        <v>0.57999999999999996</v>
      </c>
      <c r="AZ179" s="839">
        <v>74.819999999999993</v>
      </c>
      <c r="BA179" s="839">
        <v>-8.48</v>
      </c>
      <c r="BB179" s="839">
        <v>0.24</v>
      </c>
      <c r="BC179" s="839">
        <v>11.110000000000001</v>
      </c>
      <c r="BD179" s="874"/>
      <c r="BE179" s="597">
        <v>2014</v>
      </c>
      <c r="BF179" s="865">
        <f t="shared" si="48"/>
        <v>0</v>
      </c>
      <c r="BG179" s="849">
        <v>2.6</v>
      </c>
    </row>
    <row r="180" spans="1:59" s="831" customFormat="1" x14ac:dyDescent="0.2">
      <c r="A180" s="831" t="s">
        <v>4125</v>
      </c>
      <c r="B180" s="842" t="s">
        <v>4121</v>
      </c>
      <c r="C180" s="898" t="s">
        <v>108</v>
      </c>
      <c r="D180" s="898" t="s">
        <v>4269</v>
      </c>
      <c r="E180" s="705">
        <v>7</v>
      </c>
      <c r="F180" s="1139">
        <v>612</v>
      </c>
      <c r="G180" s="1139" t="s">
        <v>106</v>
      </c>
      <c r="H180" s="1139" t="s">
        <v>106</v>
      </c>
      <c r="I180" s="846">
        <v>76.87</v>
      </c>
      <c r="J180" s="624">
        <f t="shared" si="35"/>
        <v>1.821256667100299</v>
      </c>
      <c r="K180" s="851">
        <v>0.35</v>
      </c>
      <c r="L180" s="597">
        <v>4</v>
      </c>
      <c r="M180" s="615">
        <f t="shared" si="36"/>
        <v>1.4</v>
      </c>
      <c r="N180" s="597" t="s">
        <v>555</v>
      </c>
      <c r="O180" s="707">
        <v>0.3</v>
      </c>
      <c r="P180" s="904">
        <v>43676</v>
      </c>
      <c r="Q180" s="904">
        <v>43692</v>
      </c>
      <c r="R180" s="615">
        <f t="shared" si="37"/>
        <v>16.666666666666664</v>
      </c>
      <c r="S180" s="673">
        <f>IF(INDEX(Historical!$D$7:$D$1257,MATCH(B180,Historical!$B$7:$B$1281,0))=0,"n/a",(INDEX(Historical!$C$7:$C$1259,MATCH(B180,Historical!$B$7:$B$1281,0))/INDEX(Historical!$D$7:$D$1257,MATCH(B180,Historical!$B$7:$B$1281,0))-1)*100)</f>
        <v>7.6923076923076872</v>
      </c>
      <c r="T180" s="673">
        <f>IF(INDEX(Historical!$F$7:$F$1250,MATCH(B180,Historical!$B$7:$B$1281,0))=0,"n/a",((INDEX(Historical!$C$7:$C$1259,MATCH(B180,Historical!$B$7:$B$1281,0))/INDEX(Historical!$F$7:$F$1250,MATCH(B180,Historical!$B$7:$B$1281,0)))^(1/3)-1)*100)</f>
        <v>15.867554829548315</v>
      </c>
      <c r="U180" s="673">
        <f>IF(INDEX(Historical!$H$7:$H$1250,MATCH(B180,Historical!$B$7:$B$1281,0))=0,"n/a",((INDEX(Historical!$C$7:$C$1259,MATCH(B180,Historical!$B$7:$B$1281,0))/INDEX(Historical!$H$7:$H$1250,MATCH(B180,Historical!$B$7:$B$1281,0)))^(1/5)-1)*100)</f>
        <v>20.54607361015719</v>
      </c>
      <c r="V180" s="673">
        <f>IF(INDEX(Historical!$O$7:$O$1250,MATCH(B180,Historical!$B$7:$B$1281,0))=0,"n/a",((INDEX(Historical!$C$7:$C$1259,MATCH(B180,Historical!$B$7:$B$1281,0))/INDEX(Historical!$O$7:$O$1250,MATCH(B180,Historical!$B$7:$B$1281,0)))^(1/10)-1)*100)</f>
        <v>21.481404403906691</v>
      </c>
      <c r="W180" s="674">
        <f t="shared" si="38"/>
        <v>0.95645858268096295</v>
      </c>
      <c r="X180" s="675">
        <f t="shared" si="39"/>
        <v>0.77826036402110566</v>
      </c>
      <c r="Y180" s="644" t="s">
        <v>4583</v>
      </c>
      <c r="Z180" s="624">
        <f t="shared" si="40"/>
        <v>21.739130434782606</v>
      </c>
      <c r="AA180" s="853">
        <f t="shared" si="41"/>
        <v>11.936335403726709</v>
      </c>
      <c r="AB180" s="1139">
        <v>12</v>
      </c>
      <c r="AC180" s="846">
        <v>6.44</v>
      </c>
      <c r="AD180" s="846">
        <v>1.66</v>
      </c>
      <c r="AE180" s="846">
        <v>2.68</v>
      </c>
      <c r="AF180" s="846">
        <v>1.51</v>
      </c>
      <c r="AG180" s="846">
        <v>11.4</v>
      </c>
      <c r="AH180" s="846">
        <v>9.7000000000000011</v>
      </c>
      <c r="AI180" s="846">
        <v>13.669999999999998</v>
      </c>
      <c r="AJ180" s="846">
        <v>26.400000000000002</v>
      </c>
      <c r="AK180" s="846">
        <v>7.33</v>
      </c>
      <c r="AL180" s="846">
        <v>139710</v>
      </c>
      <c r="AM180" s="846">
        <v>0.2</v>
      </c>
      <c r="AN180" s="846">
        <v>6.16</v>
      </c>
      <c r="AO180" s="711">
        <f t="shared" si="42"/>
        <v>10.430994873530782</v>
      </c>
      <c r="AP180" s="712">
        <f t="shared" si="43"/>
        <v>22.367330277257491</v>
      </c>
      <c r="AQ180" s="855">
        <f t="shared" si="44"/>
        <v>-10.498003846897785</v>
      </c>
      <c r="AR180" s="624">
        <f>INDEX(Historical!$C$7:$C$1259,MATCH(B180,Historical!$B$7:$B$1281,0))*IF(AH180="n/a",1.03,IF(AH180&lt;0,1.01,IF(AH180&gt;10,1.1,(1+AH180/100))))</f>
        <v>1.5357999999999998</v>
      </c>
      <c r="AS180" s="853">
        <f t="shared" si="45"/>
        <v>1.6893799999999999</v>
      </c>
      <c r="AT180" s="853">
        <f t="shared" si="50"/>
        <v>1.8132115539999998</v>
      </c>
      <c r="AU180" s="853">
        <f t="shared" si="50"/>
        <v>1.9461199609081996</v>
      </c>
      <c r="AV180" s="853">
        <f t="shared" si="50"/>
        <v>2.0887705540427706</v>
      </c>
      <c r="AW180" s="624">
        <f t="shared" si="46"/>
        <v>9.0732820689509701</v>
      </c>
      <c r="AX180" s="719">
        <f t="shared" si="47"/>
        <v>11.803411043256107</v>
      </c>
      <c r="AY180" s="701">
        <v>1.53</v>
      </c>
      <c r="AZ180" s="849">
        <v>182.61</v>
      </c>
      <c r="BA180" s="849">
        <v>-5.56</v>
      </c>
      <c r="BB180" s="849">
        <v>7.03</v>
      </c>
      <c r="BC180" s="849">
        <v>37.22</v>
      </c>
      <c r="BD180" s="874"/>
      <c r="BE180" s="597">
        <v>2014</v>
      </c>
      <c r="BF180" s="865">
        <f t="shared" si="48"/>
        <v>0</v>
      </c>
      <c r="BG180" s="849">
        <v>0.89999999999999991</v>
      </c>
    </row>
    <row r="181" spans="1:59" s="831" customFormat="1" ht="12.75" customHeight="1" x14ac:dyDescent="0.2">
      <c r="A181" s="848" t="s">
        <v>4494</v>
      </c>
      <c r="B181" s="842" t="s">
        <v>4489</v>
      </c>
      <c r="C181" s="898" t="s">
        <v>108</v>
      </c>
      <c r="D181" s="898" t="s">
        <v>4273</v>
      </c>
      <c r="E181" s="705">
        <v>6</v>
      </c>
      <c r="F181" s="1139">
        <v>699</v>
      </c>
      <c r="G181" s="1139" t="s">
        <v>106</v>
      </c>
      <c r="H181" s="1139" t="s">
        <v>106</v>
      </c>
      <c r="I181" s="841">
        <v>24.5</v>
      </c>
      <c r="J181" s="624">
        <f t="shared" si="35"/>
        <v>4.5714285714285721</v>
      </c>
      <c r="K181" s="844">
        <v>0.28000000000000003</v>
      </c>
      <c r="L181" s="854">
        <v>4</v>
      </c>
      <c r="M181" s="615">
        <f t="shared" si="36"/>
        <v>1.1200000000000001</v>
      </c>
      <c r="N181" s="837" t="s">
        <v>986</v>
      </c>
      <c r="O181" s="706">
        <v>0.26750000000000002</v>
      </c>
      <c r="P181" s="606">
        <v>44238</v>
      </c>
      <c r="Q181" s="606">
        <v>44246</v>
      </c>
      <c r="R181" s="615">
        <f t="shared" si="37"/>
        <v>4.6728971962616859</v>
      </c>
      <c r="S181" s="673">
        <f>IF(INDEX(Historical!$D$7:$D$1257,MATCH(B181,Historical!$B$7:$B$1281,0))=0,"n/a",(INDEX(Historical!$C$7:$C$1259,MATCH(B181,Historical!$B$7:$B$1281,0))/INDEX(Historical!$D$7:$D$1257,MATCH(B181,Historical!$B$7:$B$1281,0))-1)*100)</f>
        <v>10.309278350515472</v>
      </c>
      <c r="T181" s="673">
        <f>IF(INDEX(Historical!$F$7:$F$1250,MATCH(B181,Historical!$B$7:$B$1281,0))=0,"n/a",((INDEX(Historical!$C$7:$C$1259,MATCH(B181,Historical!$B$7:$B$1281,0))/INDEX(Historical!$F$7:$F$1250,MATCH(B181,Historical!$B$7:$B$1281,0)))^(1/3)-1)*100)</f>
        <v>10.17877266108127</v>
      </c>
      <c r="U181" s="673" t="str">
        <f>IF(INDEX(Historical!$H$7:$H$1250,MATCH(B181,Historical!$B$7:$B$1281,0))=0,"n/a",((INDEX(Historical!$C$7:$C$1259,MATCH(B181,Historical!$B$7:$B$1281,0))/INDEX(Historical!$H$7:$H$1250,MATCH(B181,Historical!$B$7:$B$1281,0)))^(1/5)-1)*100)</f>
        <v>n/a</v>
      </c>
      <c r="V181" s="673" t="str">
        <f>IF(INDEX(Historical!$O$7:$O$1250,MATCH(B181,Historical!$B$7:$B$1281,0))=0,"n/a",((INDEX(Historical!$C$7:$C$1259,MATCH(B181,Historical!$B$7:$B$1281,0))/INDEX(Historical!$O$7:$O$1250,MATCH(B181,Historical!$B$7:$B$1281,0)))^(1/10)-1)*100)</f>
        <v>n/a</v>
      </c>
      <c r="W181" s="674" t="str">
        <f t="shared" si="38"/>
        <v>n/a</v>
      </c>
      <c r="X181" s="675" t="str">
        <f t="shared" si="39"/>
        <v>n/a</v>
      </c>
      <c r="Y181" s="843"/>
      <c r="Z181" s="624">
        <f t="shared" si="40"/>
        <v>100.90090090090089</v>
      </c>
      <c r="AA181" s="853">
        <f t="shared" si="41"/>
        <v>22.072072072072071</v>
      </c>
      <c r="AB181" s="854">
        <v>12</v>
      </c>
      <c r="AC181" s="833">
        <v>1.1100000000000001</v>
      </c>
      <c r="AD181" s="833">
        <v>3.12</v>
      </c>
      <c r="AE181" s="833">
        <v>2.16</v>
      </c>
      <c r="AF181" s="833">
        <v>0.9</v>
      </c>
      <c r="AG181" s="833">
        <v>4.3999999999999995</v>
      </c>
      <c r="AH181" s="833">
        <v>36.199999999999996</v>
      </c>
      <c r="AI181" s="833">
        <v>-6.17</v>
      </c>
      <c r="AJ181" s="833">
        <v>60.3</v>
      </c>
      <c r="AK181" s="833">
        <v>7.0000000000000009</v>
      </c>
      <c r="AL181" s="845">
        <v>532.04999999999995</v>
      </c>
      <c r="AM181" s="839">
        <v>3.8</v>
      </c>
      <c r="AN181" s="833">
        <v>0.35</v>
      </c>
      <c r="AO181" s="711" t="str">
        <f t="shared" si="42"/>
        <v>n/a</v>
      </c>
      <c r="AP181" s="712" t="str">
        <f t="shared" si="43"/>
        <v>n/a</v>
      </c>
      <c r="AQ181" s="855">
        <f t="shared" si="44"/>
        <v>-6.0381522700365897</v>
      </c>
      <c r="AR181" s="624">
        <f>INDEX(Historical!$C$7:$C$1259,MATCH(B181,Historical!$B$7:$B$1281,0))*IF(AH181="n/a",1.03,IF(AH181&lt;0,1.01,IF(AH181&gt;10,1.1,(1+AH181/100))))</f>
        <v>1.1770000000000003</v>
      </c>
      <c r="AS181" s="853">
        <f t="shared" si="45"/>
        <v>1.1887700000000003</v>
      </c>
      <c r="AT181" s="853">
        <f t="shared" si="50"/>
        <v>1.2719839000000004</v>
      </c>
      <c r="AU181" s="853">
        <f t="shared" si="50"/>
        <v>1.3610227730000004</v>
      </c>
      <c r="AV181" s="853">
        <f t="shared" si="50"/>
        <v>1.4562943671100006</v>
      </c>
      <c r="AW181" s="624">
        <f t="shared" si="46"/>
        <v>6.4550710401100018</v>
      </c>
      <c r="AX181" s="719">
        <f t="shared" si="47"/>
        <v>26.347228735142863</v>
      </c>
      <c r="AY181" s="900">
        <v>1.0900000000000001</v>
      </c>
      <c r="AZ181" s="839">
        <v>96.31</v>
      </c>
      <c r="BA181" s="839">
        <v>-4.63</v>
      </c>
      <c r="BB181" s="839">
        <v>24.77</v>
      </c>
      <c r="BC181" s="839">
        <v>51.6</v>
      </c>
      <c r="BD181" s="874"/>
      <c r="BE181" s="597">
        <v>2016</v>
      </c>
      <c r="BF181" s="865">
        <f t="shared" si="48"/>
        <v>0</v>
      </c>
      <c r="BG181" s="849">
        <v>0.4</v>
      </c>
    </row>
    <row r="182" spans="1:59" s="831" customFormat="1" ht="12.75" customHeight="1" x14ac:dyDescent="0.2">
      <c r="A182" s="847" t="s">
        <v>4145</v>
      </c>
      <c r="B182" s="842" t="s">
        <v>4143</v>
      </c>
      <c r="C182" s="898" t="s">
        <v>108</v>
      </c>
      <c r="D182" s="898" t="s">
        <v>4269</v>
      </c>
      <c r="E182" s="705">
        <v>7</v>
      </c>
      <c r="F182" s="1139">
        <v>639</v>
      </c>
      <c r="G182" s="1139" t="s">
        <v>106</v>
      </c>
      <c r="H182" s="1139" t="s">
        <v>106</v>
      </c>
      <c r="I182" s="841">
        <v>414.52</v>
      </c>
      <c r="J182" s="624">
        <f t="shared" si="35"/>
        <v>0.75267779600501794</v>
      </c>
      <c r="K182" s="844">
        <v>0.78</v>
      </c>
      <c r="L182" s="854">
        <v>4</v>
      </c>
      <c r="M182" s="615">
        <f t="shared" si="36"/>
        <v>3.12</v>
      </c>
      <c r="N182" s="837" t="s">
        <v>515</v>
      </c>
      <c r="O182" s="706">
        <v>0.68</v>
      </c>
      <c r="P182" s="606">
        <v>44056</v>
      </c>
      <c r="Q182" s="606">
        <v>44074</v>
      </c>
      <c r="R182" s="615">
        <f t="shared" si="37"/>
        <v>14.705882352941172</v>
      </c>
      <c r="S182" s="673">
        <f>IF(INDEX(Historical!$D$7:$D$1257,MATCH(B182,Historical!$B$7:$B$1281,0))=0,"n/a",(INDEX(Historical!$C$7:$C$1259,MATCH(B182,Historical!$B$7:$B$1281,0))/INDEX(Historical!$D$7:$D$1257,MATCH(B182,Historical!$B$7:$B$1281,0))-1)*100)</f>
        <v>15.873015873015861</v>
      </c>
      <c r="T182" s="673">
        <f>IF(INDEX(Historical!$F$7:$F$1250,MATCH(B182,Historical!$B$7:$B$1281,0))=0,"n/a",((INDEX(Historical!$C$7:$C$1259,MATCH(B182,Historical!$B$7:$B$1281,0))/INDEX(Historical!$F$7:$F$1250,MATCH(B182,Historical!$B$7:$B$1281,0)))^(1/3)-1)*100)</f>
        <v>30.297567115569102</v>
      </c>
      <c r="U182" s="673">
        <f>IF(INDEX(Historical!$H$7:$H$1250,MATCH(B182,Historical!$B$7:$B$1281,0))=0,"n/a",((INDEX(Historical!$C$7:$C$1259,MATCH(B182,Historical!$B$7:$B$1281,0))/INDEX(Historical!$H$7:$H$1250,MATCH(B182,Historical!$B$7:$B$1281,0)))^(1/5)-1)*100)</f>
        <v>29.556310857933909</v>
      </c>
      <c r="V182" s="673" t="str">
        <f>IF(INDEX(Historical!$O$7:$O$1250,MATCH(B182,Historical!$B$7:$B$1281,0))=0,"n/a",((INDEX(Historical!$C$7:$C$1259,MATCH(B182,Historical!$B$7:$B$1281,0))/INDEX(Historical!$O$7:$O$1250,MATCH(B182,Historical!$B$7:$B$1281,0)))^(1/10)-1)*100)</f>
        <v>n/a</v>
      </c>
      <c r="W182" s="674" t="str">
        <f t="shared" si="38"/>
        <v>n/a</v>
      </c>
      <c r="X182" s="675">
        <f t="shared" si="39"/>
        <v>1.0747749402885056</v>
      </c>
      <c r="Y182" s="634"/>
      <c r="Z182" s="624">
        <f t="shared" si="40"/>
        <v>44.255319148936174</v>
      </c>
      <c r="AA182" s="853">
        <f t="shared" si="41"/>
        <v>58.797163120567376</v>
      </c>
      <c r="AB182" s="854">
        <v>12</v>
      </c>
      <c r="AC182" s="833">
        <v>7.05</v>
      </c>
      <c r="AD182" s="833">
        <v>4.37</v>
      </c>
      <c r="AE182" s="833">
        <v>20</v>
      </c>
      <c r="AF182" s="833" t="s">
        <v>136</v>
      </c>
      <c r="AG182" s="833">
        <v>-161</v>
      </c>
      <c r="AH182" s="833">
        <v>6.9</v>
      </c>
      <c r="AI182" s="833">
        <v>13.91</v>
      </c>
      <c r="AJ182" s="833">
        <v>27.500000000000004</v>
      </c>
      <c r="AK182" s="833">
        <v>13.200000000000001</v>
      </c>
      <c r="AL182" s="845">
        <v>33910</v>
      </c>
      <c r="AM182" s="839">
        <v>0.5</v>
      </c>
      <c r="AN182" s="833" t="s">
        <v>136</v>
      </c>
      <c r="AO182" s="711">
        <f t="shared" si="42"/>
        <v>-28.48817446662845</v>
      </c>
      <c r="AP182" s="712">
        <f t="shared" si="43"/>
        <v>30.308988653938925</v>
      </c>
      <c r="AQ182" s="855" t="str">
        <f t="shared" si="44"/>
        <v>n/a</v>
      </c>
      <c r="AR182" s="624">
        <f>INDEX(Historical!$C$7:$C$1259,MATCH(B182,Historical!$B$7:$B$1281,0))*IF(AH182="n/a",1.03,IF(AH182&lt;0,1.01,IF(AH182&gt;10,1.1,(1+AH182/100))))</f>
        <v>3.1214799999999996</v>
      </c>
      <c r="AS182" s="853">
        <f t="shared" si="45"/>
        <v>3.4336279999999997</v>
      </c>
      <c r="AT182" s="853">
        <f t="shared" si="50"/>
        <v>3.7769908000000001</v>
      </c>
      <c r="AU182" s="853">
        <f t="shared" si="50"/>
        <v>4.1546898800000003</v>
      </c>
      <c r="AV182" s="853">
        <f t="shared" si="50"/>
        <v>4.5701588680000009</v>
      </c>
      <c r="AW182" s="624">
        <f t="shared" si="46"/>
        <v>19.056947548</v>
      </c>
      <c r="AX182" s="719">
        <f t="shared" si="47"/>
        <v>4.5973529740422663</v>
      </c>
      <c r="AY182" s="900">
        <v>0.93</v>
      </c>
      <c r="AZ182" s="839">
        <v>89.58</v>
      </c>
      <c r="BA182" s="839">
        <v>-9.06</v>
      </c>
      <c r="BB182" s="839">
        <v>-2.7199999999999998</v>
      </c>
      <c r="BC182" s="839">
        <v>9.7199999999999989</v>
      </c>
      <c r="BD182" s="874"/>
      <c r="BE182" s="597">
        <v>2014</v>
      </c>
      <c r="BF182" s="865">
        <f t="shared" si="48"/>
        <v>0</v>
      </c>
      <c r="BG182" s="849">
        <v>14.7</v>
      </c>
    </row>
    <row r="183" spans="1:59" s="831" customFormat="1" ht="12.75" customHeight="1" x14ac:dyDescent="0.2">
      <c r="A183" s="838" t="s">
        <v>1449</v>
      </c>
      <c r="B183" s="842" t="s">
        <v>1450</v>
      </c>
      <c r="C183" s="898" t="s">
        <v>123</v>
      </c>
      <c r="D183" s="898" t="s">
        <v>4290</v>
      </c>
      <c r="E183" s="705">
        <v>8</v>
      </c>
      <c r="F183" s="1139">
        <v>571</v>
      </c>
      <c r="G183" s="1139" t="s">
        <v>106</v>
      </c>
      <c r="H183" s="1139" t="s">
        <v>106</v>
      </c>
      <c r="I183" s="841">
        <v>68.48</v>
      </c>
      <c r="J183" s="624">
        <f t="shared" si="35"/>
        <v>0.67172897196261683</v>
      </c>
      <c r="K183" s="844">
        <v>0.115</v>
      </c>
      <c r="L183" s="854">
        <v>4</v>
      </c>
      <c r="M183" s="615">
        <f t="shared" si="36"/>
        <v>0.46</v>
      </c>
      <c r="N183" s="837" t="s">
        <v>993</v>
      </c>
      <c r="O183" s="706">
        <v>0.11</v>
      </c>
      <c r="P183" s="606">
        <v>43979</v>
      </c>
      <c r="Q183" s="606">
        <v>43992</v>
      </c>
      <c r="R183" s="615">
        <f t="shared" si="37"/>
        <v>4.5454545454545494</v>
      </c>
      <c r="S183" s="673">
        <f>IF(INDEX(Historical!$D$7:$D$1257,MATCH(B183,Historical!$B$7:$B$1281,0))=0,"n/a",(INDEX(Historical!$C$7:$C$1259,MATCH(B183,Historical!$B$7:$B$1281,0))/INDEX(Historical!$D$7:$D$1257,MATCH(B183,Historical!$B$7:$B$1281,0))-1)*100)</f>
        <v>4.5977011494252817</v>
      </c>
      <c r="T183" s="673">
        <f>IF(INDEX(Historical!$F$7:$F$1250,MATCH(B183,Historical!$B$7:$B$1281,0))=0,"n/a",((INDEX(Historical!$C$7:$C$1259,MATCH(B183,Historical!$B$7:$B$1281,0))/INDEX(Historical!$F$7:$F$1250,MATCH(B183,Historical!$B$7:$B$1281,0)))^(1/3)-1)*100)</f>
        <v>4.8265840170789165</v>
      </c>
      <c r="U183" s="673">
        <f>IF(INDEX(Historical!$H$7:$H$1250,MATCH(B183,Historical!$B$7:$B$1281,0))=0,"n/a",((INDEX(Historical!$C$7:$C$1259,MATCH(B183,Historical!$B$7:$B$1281,0))/INDEX(Historical!$H$7:$H$1250,MATCH(B183,Historical!$B$7:$B$1281,0)))^(1/5)-1)*100)</f>
        <v>5.088842545712402</v>
      </c>
      <c r="V183" s="673" t="str">
        <f>IF(INDEX(Historical!$O$7:$O$1250,MATCH(B183,Historical!$B$7:$B$1281,0))=0,"n/a",((INDEX(Historical!$C$7:$C$1259,MATCH(B183,Historical!$B$7:$B$1281,0))/INDEX(Historical!$O$7:$O$1250,MATCH(B183,Historical!$B$7:$B$1281,0)))^(1/10)-1)*100)</f>
        <v>n/a</v>
      </c>
      <c r="W183" s="674" t="str">
        <f t="shared" si="38"/>
        <v>n/a</v>
      </c>
      <c r="X183" s="675" t="str">
        <f t="shared" si="39"/>
        <v>n/a</v>
      </c>
      <c r="Y183" s="843"/>
      <c r="Z183" s="624">
        <f t="shared" si="40"/>
        <v>38.333333333333336</v>
      </c>
      <c r="AA183" s="853">
        <f t="shared" si="41"/>
        <v>57.06666666666667</v>
      </c>
      <c r="AB183" s="854">
        <v>12</v>
      </c>
      <c r="AC183" s="833">
        <v>1.2</v>
      </c>
      <c r="AD183" s="833">
        <v>4.75</v>
      </c>
      <c r="AE183" s="833">
        <v>1.25</v>
      </c>
      <c r="AF183" s="833">
        <v>2.12</v>
      </c>
      <c r="AG183" s="833">
        <v>2.5</v>
      </c>
      <c r="AH183" s="833">
        <v>-71</v>
      </c>
      <c r="AI183" s="833">
        <v>31.130000000000003</v>
      </c>
      <c r="AJ183" s="833">
        <v>-13.8</v>
      </c>
      <c r="AK183" s="833">
        <v>12</v>
      </c>
      <c r="AL183" s="845">
        <v>1390</v>
      </c>
      <c r="AM183" s="839">
        <v>0.89999999999999991</v>
      </c>
      <c r="AN183" s="833">
        <v>0.09</v>
      </c>
      <c r="AO183" s="711">
        <f t="shared" si="42"/>
        <v>-51.306095148991652</v>
      </c>
      <c r="AP183" s="712">
        <f t="shared" si="43"/>
        <v>5.760571517675019</v>
      </c>
      <c r="AQ183" s="855">
        <f t="shared" si="44"/>
        <v>131.88247342453781</v>
      </c>
      <c r="AR183" s="624">
        <f>INDEX(Historical!$C$7:$C$1259,MATCH(B183,Historical!$B$7:$B$1281,0))*IF(AH183="n/a",1.03,IF(AH183&lt;0,1.01,IF(AH183&gt;10,1.1,(1+AH183/100))))</f>
        <v>0.45955000000000001</v>
      </c>
      <c r="AS183" s="853">
        <f t="shared" si="45"/>
        <v>0.50550500000000009</v>
      </c>
      <c r="AT183" s="853">
        <f t="shared" si="50"/>
        <v>0.55605550000000015</v>
      </c>
      <c r="AU183" s="853">
        <f t="shared" si="50"/>
        <v>0.61166105000000026</v>
      </c>
      <c r="AV183" s="853">
        <f t="shared" si="50"/>
        <v>0.67282715500000034</v>
      </c>
      <c r="AW183" s="624">
        <f t="shared" si="46"/>
        <v>2.8055987050000009</v>
      </c>
      <c r="AX183" s="719">
        <f t="shared" si="47"/>
        <v>4.096960725759347</v>
      </c>
      <c r="AY183" s="900">
        <v>1.39</v>
      </c>
      <c r="AZ183" s="839">
        <v>161.87</v>
      </c>
      <c r="BA183" s="839">
        <v>-5.58</v>
      </c>
      <c r="BB183" s="839">
        <v>2.76</v>
      </c>
      <c r="BC183" s="839">
        <v>16.41</v>
      </c>
      <c r="BD183" s="874"/>
      <c r="BE183" s="597">
        <v>2013</v>
      </c>
      <c r="BF183" s="865">
        <f t="shared" si="48"/>
        <v>0</v>
      </c>
      <c r="BG183" s="849">
        <v>1.5</v>
      </c>
    </row>
    <row r="184" spans="1:59" s="831" customFormat="1" ht="12.75" customHeight="1" x14ac:dyDescent="0.2">
      <c r="A184" s="848" t="s">
        <v>4664</v>
      </c>
      <c r="B184" s="578" t="s">
        <v>4654</v>
      </c>
      <c r="C184" s="898" t="s">
        <v>108</v>
      </c>
      <c r="D184" s="898" t="s">
        <v>4273</v>
      </c>
      <c r="E184" s="705">
        <v>5</v>
      </c>
      <c r="F184" s="1139">
        <v>740</v>
      </c>
      <c r="G184" s="1139" t="s">
        <v>106</v>
      </c>
      <c r="H184" s="1139" t="s">
        <v>106</v>
      </c>
      <c r="I184" s="841">
        <v>32.6</v>
      </c>
      <c r="J184" s="624">
        <f t="shared" si="35"/>
        <v>1.2269938650306749</v>
      </c>
      <c r="K184" s="844">
        <v>0.1</v>
      </c>
      <c r="L184" s="854">
        <v>4</v>
      </c>
      <c r="M184" s="615">
        <f t="shared" si="36"/>
        <v>0.4</v>
      </c>
      <c r="N184" s="837" t="s">
        <v>148</v>
      </c>
      <c r="O184" s="706">
        <v>0.09</v>
      </c>
      <c r="P184" s="606">
        <v>44253</v>
      </c>
      <c r="Q184" s="606">
        <v>44270</v>
      </c>
      <c r="R184" s="615">
        <f t="shared" si="37"/>
        <v>11.111111111111121</v>
      </c>
      <c r="S184" s="673">
        <f>IF(INDEX(Historical!$D$7:$D$1257,MATCH(B184,Historical!$B$7:$B$1281,0))=0,"n/a",(INDEX(Historical!$C$7:$C$1259,MATCH(B184,Historical!$B$7:$B$1281,0))/INDEX(Historical!$D$7:$D$1257,MATCH(B184,Historical!$B$7:$B$1281,0))-1)*100)</f>
        <v>84.615384615384599</v>
      </c>
      <c r="T184" s="673">
        <f>IF(INDEX(Historical!$F$7:$F$1250,MATCH(B184,Historical!$B$7:$B$1281,0))=0,"n/a",((INDEX(Historical!$C$7:$C$1259,MATCH(B184,Historical!$B$7:$B$1281,0))/INDEX(Historical!$F$7:$F$1250,MATCH(B184,Historical!$B$7:$B$1281,0)))^(1/3)-1)*100)</f>
        <v>53.261886478710622</v>
      </c>
      <c r="U184" s="673">
        <f>IF(INDEX(Historical!$H$7:$H$1250,MATCH(B184,Historical!$B$7:$B$1281,0))=0,"n/a",((INDEX(Historical!$C$7:$C$1259,MATCH(B184,Historical!$B$7:$B$1281,0))/INDEX(Historical!$H$7:$H$1250,MATCH(B184,Historical!$B$7:$B$1281,0)))^(1/5)-1)*100)</f>
        <v>35.096003852061351</v>
      </c>
      <c r="V184" s="673">
        <f>IF(INDEX(Historical!$O$7:$O$1250,MATCH(B184,Historical!$B$7:$B$1281,0))=0,"n/a",((INDEX(Historical!$C$7:$C$1259,MATCH(B184,Historical!$B$7:$B$1281,0))/INDEX(Historical!$O$7:$O$1250,MATCH(B184,Historical!$B$7:$B$1281,0)))^(1/10)-1)*100)</f>
        <v>24.175307723787576</v>
      </c>
      <c r="W184" s="674">
        <f t="shared" si="38"/>
        <v>1.4517293534811235</v>
      </c>
      <c r="X184" s="675">
        <f t="shared" si="39"/>
        <v>0.70473903317392272</v>
      </c>
      <c r="Y184" s="646"/>
      <c r="Z184" s="624">
        <f t="shared" si="40"/>
        <v>16.528925619834713</v>
      </c>
      <c r="AA184" s="853">
        <f t="shared" si="41"/>
        <v>13.471074380165291</v>
      </c>
      <c r="AB184" s="854">
        <v>12</v>
      </c>
      <c r="AC184" s="833">
        <v>2.42</v>
      </c>
      <c r="AD184" s="833" t="s">
        <v>136</v>
      </c>
      <c r="AE184" s="833">
        <v>4</v>
      </c>
      <c r="AF184" s="833">
        <v>1.73</v>
      </c>
      <c r="AG184" s="833">
        <v>12.6</v>
      </c>
      <c r="AH184" s="833">
        <v>139.30000000000001</v>
      </c>
      <c r="AI184" s="833">
        <v>3.1399999999999997</v>
      </c>
      <c r="AJ184" s="833">
        <v>49.8</v>
      </c>
      <c r="AK184" s="833" t="s">
        <v>136</v>
      </c>
      <c r="AL184" s="845">
        <v>329.08</v>
      </c>
      <c r="AM184" s="839">
        <v>6.1</v>
      </c>
      <c r="AN184" s="833">
        <v>0.02</v>
      </c>
      <c r="AO184" s="711">
        <f t="shared" si="42"/>
        <v>22.851923336926731</v>
      </c>
      <c r="AP184" s="712">
        <f t="shared" si="43"/>
        <v>36.322997717092022</v>
      </c>
      <c r="AQ184" s="855">
        <f t="shared" si="44"/>
        <v>1.773078032969333</v>
      </c>
      <c r="AR184" s="624">
        <f>INDEX(Historical!$C$7:$C$1259,MATCH(B184,Historical!$B$7:$B$1281,0))*IF(AH184="n/a",1.03,IF(AH184&lt;0,1.01,IF(AH184&gt;10,1.1,(1+AH184/100))))</f>
        <v>0.39600000000000002</v>
      </c>
      <c r="AS184" s="853">
        <f t="shared" si="45"/>
        <v>0.40843440000000003</v>
      </c>
      <c r="AT184" s="853">
        <f t="shared" si="50"/>
        <v>0.42068743200000003</v>
      </c>
      <c r="AU184" s="853">
        <f t="shared" si="50"/>
        <v>0.43330805496000002</v>
      </c>
      <c r="AV184" s="853">
        <f t="shared" si="50"/>
        <v>0.44630729660880003</v>
      </c>
      <c r="AW184" s="624">
        <f t="shared" si="46"/>
        <v>2.1047371835688002</v>
      </c>
      <c r="AX184" s="719">
        <f t="shared" si="47"/>
        <v>6.4562490293521471</v>
      </c>
      <c r="AY184" s="900">
        <v>0.99</v>
      </c>
      <c r="AZ184" s="839">
        <v>296.58999999999997</v>
      </c>
      <c r="BA184" s="839">
        <v>-6.83</v>
      </c>
      <c r="BB184" s="839">
        <v>38.340000000000003</v>
      </c>
      <c r="BC184" s="839">
        <v>86.460000000000008</v>
      </c>
      <c r="BD184" s="874"/>
      <c r="BE184" s="597">
        <v>2017</v>
      </c>
      <c r="BF184" s="865">
        <f t="shared" si="48"/>
        <v>0</v>
      </c>
      <c r="BG184" s="849">
        <v>1.3</v>
      </c>
    </row>
    <row r="185" spans="1:59" s="831" customFormat="1" ht="12.75" customHeight="1" x14ac:dyDescent="0.2">
      <c r="A185" s="848" t="s">
        <v>4457</v>
      </c>
      <c r="B185" s="578" t="s">
        <v>3963</v>
      </c>
      <c r="C185" s="898" t="s">
        <v>112</v>
      </c>
      <c r="D185" s="898" t="s">
        <v>211</v>
      </c>
      <c r="E185" s="705">
        <v>6</v>
      </c>
      <c r="F185" s="1139">
        <v>689</v>
      </c>
      <c r="G185" s="1139" t="s">
        <v>106</v>
      </c>
      <c r="H185" s="1139" t="s">
        <v>106</v>
      </c>
      <c r="I185" s="841">
        <v>12.89</v>
      </c>
      <c r="J185" s="624">
        <f t="shared" si="35"/>
        <v>1.7067494181536074</v>
      </c>
      <c r="K185" s="844">
        <v>5.5E-2</v>
      </c>
      <c r="L185" s="854">
        <v>4</v>
      </c>
      <c r="M185" s="615">
        <f t="shared" si="36"/>
        <v>0.22</v>
      </c>
      <c r="N185" s="837" t="s">
        <v>1236</v>
      </c>
      <c r="O185" s="706">
        <v>5.2499999999999998E-2</v>
      </c>
      <c r="P185" s="606">
        <v>44144</v>
      </c>
      <c r="Q185" s="606">
        <v>44155</v>
      </c>
      <c r="R185" s="615">
        <f t="shared" si="37"/>
        <v>4.7619047619047663</v>
      </c>
      <c r="S185" s="673">
        <f>IF(INDEX(Historical!$D$7:$D$1257,MATCH(B185,Historical!$B$7:$B$1281,0))=0,"n/a",(INDEX(Historical!$C$7:$C$1259,MATCH(B185,Historical!$B$7:$B$1281,0))/INDEX(Historical!$D$7:$D$1257,MATCH(B185,Historical!$B$7:$B$1281,0))-1)*100)</f>
        <v>3.6585365853658347</v>
      </c>
      <c r="T185" s="673">
        <f>IF(INDEX(Historical!$F$7:$F$1250,MATCH(B185,Historical!$B$7:$B$1281,0))=0,"n/a",((INDEX(Historical!$C$7:$C$1259,MATCH(B185,Historical!$B$7:$B$1281,0))/INDEX(Historical!$F$7:$F$1250,MATCH(B185,Historical!$B$7:$B$1281,0)))^(1/3)-1)*100)</f>
        <v>9.9207418039544812</v>
      </c>
      <c r="U185" s="673">
        <f>IF(INDEX(Historical!$H$7:$H$1250,MATCH(B185,Historical!$B$7:$B$1281,0))=0,"n/a",((INDEX(Historical!$C$7:$C$1259,MATCH(B185,Historical!$B$7:$B$1281,0))/INDEX(Historical!$H$7:$H$1250,MATCH(B185,Historical!$B$7:$B$1281,0)))^(1/5)-1)*100)</f>
        <v>22.352105233441222</v>
      </c>
      <c r="V185" s="673">
        <f>IF(INDEX(Historical!$O$7:$O$1250,MATCH(B185,Historical!$B$7:$B$1281,0))=0,"n/a",((INDEX(Historical!$C$7:$C$1259,MATCH(B185,Historical!$B$7:$B$1281,0))/INDEX(Historical!$O$7:$O$1250,MATCH(B185,Historical!$B$7:$B$1281,0)))^(1/10)-1)*100)</f>
        <v>11.744482717525218</v>
      </c>
      <c r="W185" s="674">
        <f t="shared" si="38"/>
        <v>1.9032004875010136</v>
      </c>
      <c r="X185" s="675">
        <f t="shared" si="39"/>
        <v>0.52346850663796773</v>
      </c>
      <c r="Y185" s="843"/>
      <c r="Z185" s="624">
        <f t="shared" si="40"/>
        <v>44.897959183673471</v>
      </c>
      <c r="AA185" s="853">
        <f t="shared" si="41"/>
        <v>26.306122448979593</v>
      </c>
      <c r="AB185" s="854">
        <v>9</v>
      </c>
      <c r="AC185" s="833">
        <v>0.49</v>
      </c>
      <c r="AD185" s="833">
        <v>2.63</v>
      </c>
      <c r="AE185" s="833">
        <v>2.04</v>
      </c>
      <c r="AF185" s="833">
        <v>3.14</v>
      </c>
      <c r="AG185" s="833">
        <v>12.5</v>
      </c>
      <c r="AH185" s="833">
        <v>14.2</v>
      </c>
      <c r="AI185" s="833">
        <v>13.76</v>
      </c>
      <c r="AJ185" s="833">
        <v>42.699999999999996</v>
      </c>
      <c r="AK185" s="833">
        <v>10</v>
      </c>
      <c r="AL185" s="845">
        <v>2020</v>
      </c>
      <c r="AM185" s="839">
        <v>0.5</v>
      </c>
      <c r="AN185" s="833">
        <v>0.68</v>
      </c>
      <c r="AO185" s="711">
        <f t="shared" si="42"/>
        <v>-2.2472677973847652</v>
      </c>
      <c r="AP185" s="712">
        <f t="shared" si="43"/>
        <v>24.058854651594828</v>
      </c>
      <c r="AQ185" s="855">
        <f t="shared" si="44"/>
        <v>91.602858352369537</v>
      </c>
      <c r="AR185" s="624">
        <f>INDEX(Historical!$C$7:$C$1259,MATCH(B185,Historical!$B$7:$B$1281,0))*IF(AH185="n/a",1.03,IF(AH185&lt;0,1.01,IF(AH185&gt;10,1.1,(1+AH185/100))))</f>
        <v>0.23375000000000001</v>
      </c>
      <c r="AS185" s="853">
        <f t="shared" si="45"/>
        <v>0.25712500000000005</v>
      </c>
      <c r="AT185" s="853">
        <f t="shared" si="50"/>
        <v>0.28283750000000007</v>
      </c>
      <c r="AU185" s="853">
        <f t="shared" si="50"/>
        <v>0.31112125000000013</v>
      </c>
      <c r="AV185" s="853">
        <f t="shared" si="50"/>
        <v>0.34223337500000017</v>
      </c>
      <c r="AW185" s="624">
        <f t="shared" si="46"/>
        <v>1.4270671250000004</v>
      </c>
      <c r="AX185" s="719">
        <f t="shared" si="47"/>
        <v>11.07111811481769</v>
      </c>
      <c r="AY185" s="900">
        <v>1.31</v>
      </c>
      <c r="AZ185" s="839">
        <v>94.13</v>
      </c>
      <c r="BA185" s="839">
        <v>-2.7199999999999998</v>
      </c>
      <c r="BB185" s="839">
        <v>3.36</v>
      </c>
      <c r="BC185" s="839">
        <v>17.849999999999998</v>
      </c>
      <c r="BD185" s="874"/>
      <c r="BE185" s="597">
        <v>2015</v>
      </c>
      <c r="BF185" s="865">
        <f t="shared" si="48"/>
        <v>0</v>
      </c>
      <c r="BG185" s="849">
        <v>5.7</v>
      </c>
    </row>
    <row r="186" spans="1:59" s="831" customFormat="1" x14ac:dyDescent="0.2">
      <c r="A186" s="838" t="s">
        <v>2534</v>
      </c>
      <c r="B186" s="578" t="s">
        <v>2535</v>
      </c>
      <c r="C186" s="898" t="s">
        <v>4127</v>
      </c>
      <c r="D186" s="898" t="s">
        <v>4272</v>
      </c>
      <c r="E186" s="705">
        <v>8</v>
      </c>
      <c r="F186" s="1139">
        <v>589</v>
      </c>
      <c r="G186" s="1139" t="s">
        <v>106</v>
      </c>
      <c r="H186" s="1139" t="s">
        <v>106</v>
      </c>
      <c r="I186" s="841">
        <v>44.4</v>
      </c>
      <c r="J186" s="624">
        <f t="shared" si="35"/>
        <v>2.4324324324324325</v>
      </c>
      <c r="K186" s="844">
        <v>0.27</v>
      </c>
      <c r="L186" s="854">
        <v>4</v>
      </c>
      <c r="M186" s="615">
        <f t="shared" si="36"/>
        <v>1.08</v>
      </c>
      <c r="N186" s="837" t="s">
        <v>303</v>
      </c>
      <c r="O186" s="706">
        <v>0.26</v>
      </c>
      <c r="P186" s="606">
        <v>44232</v>
      </c>
      <c r="Q186" s="606">
        <v>44256</v>
      </c>
      <c r="R186" s="615">
        <f t="shared" si="37"/>
        <v>3.8461538461538494</v>
      </c>
      <c r="S186" s="673">
        <f>IF(INDEX(Historical!$D$7:$D$1257,MATCH(B186,Historical!$B$7:$B$1281,0))=0,"n/a",(INDEX(Historical!$C$7:$C$1259,MATCH(B186,Historical!$B$7:$B$1281,0))/INDEX(Historical!$D$7:$D$1257,MATCH(B186,Historical!$B$7:$B$1281,0))-1)*100)</f>
        <v>4.0000000000000036</v>
      </c>
      <c r="T186" s="673">
        <f>IF(INDEX(Historical!$F$7:$F$1250,MATCH(B186,Historical!$B$7:$B$1281,0))=0,"n/a",((INDEX(Historical!$C$7:$C$1259,MATCH(B186,Historical!$B$7:$B$1281,0))/INDEX(Historical!$F$7:$F$1250,MATCH(B186,Historical!$B$7:$B$1281,0)))^(1/3)-1)*100)</f>
        <v>7.3786693294802586</v>
      </c>
      <c r="U186" s="673">
        <f>IF(INDEX(Historical!$H$7:$H$1250,MATCH(B186,Historical!$B$7:$B$1281,0))=0,"n/a",((INDEX(Historical!$C$7:$C$1259,MATCH(B186,Historical!$B$7:$B$1281,0))/INDEX(Historical!$H$7:$H$1250,MATCH(B186,Historical!$B$7:$B$1281,0)))^(1/5)-1)*100)</f>
        <v>6.4740930444701084</v>
      </c>
      <c r="V186" s="673">
        <f>IF(INDEX(Historical!$O$7:$O$1250,MATCH(B186,Historical!$B$7:$B$1281,0))=0,"n/a",((INDEX(Historical!$C$7:$C$1259,MATCH(B186,Historical!$B$7:$B$1281,0))/INDEX(Historical!$O$7:$O$1250,MATCH(B186,Historical!$B$7:$B$1281,0)))^(1/10)-1)*100)</f>
        <v>11.611888134327231</v>
      </c>
      <c r="W186" s="674">
        <f t="shared" si="38"/>
        <v>0.55754008043974357</v>
      </c>
      <c r="X186" s="675">
        <f t="shared" si="39"/>
        <v>1.5056030335976998</v>
      </c>
      <c r="Y186" s="843"/>
      <c r="Z186" s="624">
        <f t="shared" si="40"/>
        <v>99.082568807339442</v>
      </c>
      <c r="AA186" s="853">
        <f t="shared" si="41"/>
        <v>40.73394495412844</v>
      </c>
      <c r="AB186" s="854">
        <v>12</v>
      </c>
      <c r="AC186" s="833">
        <v>1.0900000000000001</v>
      </c>
      <c r="AD186" s="833">
        <v>7.06</v>
      </c>
      <c r="AE186" s="833">
        <v>4.5</v>
      </c>
      <c r="AF186" s="833">
        <v>4.74</v>
      </c>
      <c r="AG186" s="833">
        <v>20.399999999999999</v>
      </c>
      <c r="AH186" s="833">
        <v>7.9</v>
      </c>
      <c r="AI186" s="833">
        <v>35.03</v>
      </c>
      <c r="AJ186" s="833">
        <v>4.3</v>
      </c>
      <c r="AK186" s="833">
        <v>5.79</v>
      </c>
      <c r="AL186" s="845">
        <v>5790</v>
      </c>
      <c r="AM186" s="839">
        <v>0.4</v>
      </c>
      <c r="AN186" s="833">
        <v>7.0000000000000007E-2</v>
      </c>
      <c r="AO186" s="711">
        <f t="shared" si="42"/>
        <v>-31.827419477225899</v>
      </c>
      <c r="AP186" s="712">
        <f t="shared" si="43"/>
        <v>8.9065254769025408</v>
      </c>
      <c r="AQ186" s="855">
        <f t="shared" si="44"/>
        <v>192.93829390623762</v>
      </c>
      <c r="AR186" s="624">
        <f>INDEX(Historical!$C$7:$C$1259,MATCH(B186,Historical!$B$7:$B$1281,0))*IF(AH186="n/a",1.03,IF(AH186&lt;0,1.01,IF(AH186&gt;10,1.1,(1+AH186/100))))</f>
        <v>1.12216</v>
      </c>
      <c r="AS186" s="853">
        <f t="shared" si="45"/>
        <v>1.2343760000000001</v>
      </c>
      <c r="AT186" s="853">
        <f t="shared" si="50"/>
        <v>1.3058463704000003</v>
      </c>
      <c r="AU186" s="853">
        <f t="shared" si="50"/>
        <v>1.3814548752461604</v>
      </c>
      <c r="AV186" s="853">
        <f t="shared" si="50"/>
        <v>1.4614411125229132</v>
      </c>
      <c r="AW186" s="624">
        <f t="shared" si="46"/>
        <v>6.5052783581690745</v>
      </c>
      <c r="AX186" s="719">
        <f t="shared" si="47"/>
        <v>14.651527833714132</v>
      </c>
      <c r="AY186" s="900">
        <v>1.1499999999999999</v>
      </c>
      <c r="AZ186" s="839">
        <v>117.42999999999999</v>
      </c>
      <c r="BA186" s="839">
        <v>-6.3299999999999992</v>
      </c>
      <c r="BB186" s="839">
        <v>0.79</v>
      </c>
      <c r="BC186" s="839">
        <v>14.96</v>
      </c>
      <c r="BD186" s="874"/>
      <c r="BE186" s="597">
        <v>2014</v>
      </c>
      <c r="BF186" s="865">
        <f t="shared" si="48"/>
        <v>0</v>
      </c>
      <c r="BG186" s="849">
        <v>14.299999999999999</v>
      </c>
    </row>
    <row r="187" spans="1:59" s="831" customFormat="1" ht="12.75" customHeight="1" x14ac:dyDescent="0.2">
      <c r="A187" s="847" t="s">
        <v>4052</v>
      </c>
      <c r="B187" s="578" t="s">
        <v>4053</v>
      </c>
      <c r="C187" s="898" t="s">
        <v>108</v>
      </c>
      <c r="D187" s="898" t="s">
        <v>4273</v>
      </c>
      <c r="E187" s="705">
        <v>8</v>
      </c>
      <c r="F187" s="1139">
        <v>556</v>
      </c>
      <c r="G187" s="1139" t="s">
        <v>106</v>
      </c>
      <c r="H187" s="1139" t="s">
        <v>106</v>
      </c>
      <c r="I187" s="841">
        <v>36.229999999999997</v>
      </c>
      <c r="J187" s="624">
        <f t="shared" si="35"/>
        <v>2.9809550096605029</v>
      </c>
      <c r="K187" s="844">
        <v>0.27</v>
      </c>
      <c r="L187" s="854">
        <v>4</v>
      </c>
      <c r="M187" s="615">
        <f t="shared" si="36"/>
        <v>1.08</v>
      </c>
      <c r="N187" s="837" t="s">
        <v>148</v>
      </c>
      <c r="O187" s="706">
        <v>0.26</v>
      </c>
      <c r="P187" s="904">
        <v>43796</v>
      </c>
      <c r="Q187" s="904">
        <v>43812</v>
      </c>
      <c r="R187" s="615">
        <f t="shared" si="37"/>
        <v>3.8461538461538494</v>
      </c>
      <c r="S187" s="673">
        <f>IF(INDEX(Historical!$D$7:$D$1257,MATCH(B187,Historical!$B$7:$B$1281,0))=0,"n/a",(INDEX(Historical!$C$7:$C$1259,MATCH(B187,Historical!$B$7:$B$1281,0))/INDEX(Historical!$D$7:$D$1257,MATCH(B187,Historical!$B$7:$B$1281,0))-1)*100)</f>
        <v>2.8571428571428692</v>
      </c>
      <c r="T187" s="673">
        <f>IF(INDEX(Historical!$F$7:$F$1250,MATCH(B187,Historical!$B$7:$B$1281,0))=0,"n/a",((INDEX(Historical!$C$7:$C$1259,MATCH(B187,Historical!$B$7:$B$1281,0))/INDEX(Historical!$F$7:$F$1250,MATCH(B187,Historical!$B$7:$B$1281,0)))^(1/3)-1)*100)</f>
        <v>5.4901660750877879</v>
      </c>
      <c r="U187" s="673">
        <f>IF(INDEX(Historical!$H$7:$H$1250,MATCH(B187,Historical!$B$7:$B$1281,0))=0,"n/a",((INDEX(Historical!$C$7:$C$1259,MATCH(B187,Historical!$B$7:$B$1281,0))/INDEX(Historical!$H$7:$H$1250,MATCH(B187,Historical!$B$7:$B$1281,0)))^(1/5)-1)*100)</f>
        <v>4.4193295943856237</v>
      </c>
      <c r="V187" s="673">
        <f>IF(INDEX(Historical!$O$7:$O$1250,MATCH(B187,Historical!$B$7:$B$1281,0))=0,"n/a",((INDEX(Historical!$C$7:$C$1259,MATCH(B187,Historical!$B$7:$B$1281,0))/INDEX(Historical!$O$7:$O$1250,MATCH(B187,Historical!$B$7:$B$1281,0)))^(1/10)-1)*100)</f>
        <v>3.0465311786347593</v>
      </c>
      <c r="W187" s="674">
        <f t="shared" si="38"/>
        <v>1.4506103286840661</v>
      </c>
      <c r="X187" s="675">
        <f t="shared" si="39"/>
        <v>0.43326760729270825</v>
      </c>
      <c r="Y187" s="646" t="s">
        <v>4575</v>
      </c>
      <c r="Z187" s="624">
        <f t="shared" si="40"/>
        <v>45.569620253164558</v>
      </c>
      <c r="AA187" s="853">
        <f t="shared" si="41"/>
        <v>15.286919831223626</v>
      </c>
      <c r="AB187" s="854">
        <v>12</v>
      </c>
      <c r="AC187" s="833">
        <v>2.37</v>
      </c>
      <c r="AD187" s="833">
        <v>3.16</v>
      </c>
      <c r="AE187" s="833">
        <v>4.6399999999999997</v>
      </c>
      <c r="AF187" s="833">
        <v>1.4</v>
      </c>
      <c r="AG187" s="833">
        <v>8.5</v>
      </c>
      <c r="AH187" s="833">
        <v>12.6</v>
      </c>
      <c r="AI187" s="833">
        <v>2.0500000000000003</v>
      </c>
      <c r="AJ187" s="833">
        <v>10.199999999999999</v>
      </c>
      <c r="AK187" s="833">
        <v>5</v>
      </c>
      <c r="AL187" s="845">
        <v>1620</v>
      </c>
      <c r="AM187" s="839">
        <v>1.4000000000000001</v>
      </c>
      <c r="AN187" s="833">
        <v>0.23</v>
      </c>
      <c r="AO187" s="711">
        <f t="shared" si="42"/>
        <v>-7.8866352271775</v>
      </c>
      <c r="AP187" s="712">
        <f t="shared" si="43"/>
        <v>7.4002846040461261</v>
      </c>
      <c r="AQ187" s="855">
        <f t="shared" si="44"/>
        <v>-2.4712287152302781</v>
      </c>
      <c r="AR187" s="624">
        <f>INDEX(Historical!$C$7:$C$1259,MATCH(B187,Historical!$B$7:$B$1281,0))*IF(AH187="n/a",1.03,IF(AH187&lt;0,1.01,IF(AH187&gt;10,1.1,(1+AH187/100))))</f>
        <v>1.1880000000000002</v>
      </c>
      <c r="AS187" s="853">
        <f t="shared" si="45"/>
        <v>1.2123540000000002</v>
      </c>
      <c r="AT187" s="853">
        <f t="shared" ref="AT187:AV206" si="51">IF($AK187="n/a",1.03*AS187,IF($AK187&lt;0,1.01*AS187,IF($AK187&gt;10,1.1*AS187,(1+$AK187/100)*AS187)))</f>
        <v>1.2729717000000003</v>
      </c>
      <c r="AU187" s="853">
        <f t="shared" si="51"/>
        <v>1.3366202850000004</v>
      </c>
      <c r="AV187" s="853">
        <f t="shared" si="51"/>
        <v>1.4034512992500006</v>
      </c>
      <c r="AW187" s="624">
        <f t="shared" si="46"/>
        <v>6.4133972842500011</v>
      </c>
      <c r="AX187" s="719">
        <f t="shared" si="47"/>
        <v>17.701897003174167</v>
      </c>
      <c r="AY187" s="900">
        <v>0.7</v>
      </c>
      <c r="AZ187" s="839">
        <v>38.81</v>
      </c>
      <c r="BA187" s="839">
        <v>-5.01</v>
      </c>
      <c r="BB187" s="839">
        <v>6.34</v>
      </c>
      <c r="BC187" s="839">
        <v>17.46</v>
      </c>
      <c r="BD187" s="874"/>
      <c r="BE187" s="597">
        <v>2013</v>
      </c>
      <c r="BF187" s="865">
        <f t="shared" si="48"/>
        <v>0</v>
      </c>
      <c r="BG187" s="849">
        <v>0.89999999999999991</v>
      </c>
    </row>
    <row r="188" spans="1:59" s="831" customFormat="1" ht="12.75" customHeight="1" x14ac:dyDescent="0.2">
      <c r="A188" s="838" t="s">
        <v>1481</v>
      </c>
      <c r="B188" s="578" t="s">
        <v>1482</v>
      </c>
      <c r="C188" s="898" t="s">
        <v>108</v>
      </c>
      <c r="D188" s="898" t="s">
        <v>4269</v>
      </c>
      <c r="E188" s="705">
        <v>9</v>
      </c>
      <c r="F188" s="1139">
        <v>491</v>
      </c>
      <c r="G188" s="1139" t="s">
        <v>106</v>
      </c>
      <c r="H188" s="1139" t="s">
        <v>106</v>
      </c>
      <c r="I188" s="841">
        <v>138.29</v>
      </c>
      <c r="J188" s="624">
        <f t="shared" si="35"/>
        <v>1.4173114469592885</v>
      </c>
      <c r="K188" s="844">
        <v>0.49</v>
      </c>
      <c r="L188" s="854">
        <v>4</v>
      </c>
      <c r="M188" s="615">
        <f t="shared" si="36"/>
        <v>1.96</v>
      </c>
      <c r="N188" s="837" t="s">
        <v>151</v>
      </c>
      <c r="O188" s="706">
        <v>0.47</v>
      </c>
      <c r="P188" s="606">
        <v>43993</v>
      </c>
      <c r="Q188" s="606">
        <v>44008</v>
      </c>
      <c r="R188" s="615">
        <f t="shared" si="37"/>
        <v>4.2553191489361746</v>
      </c>
      <c r="S188" s="673">
        <f>IF(INDEX(Historical!$D$7:$D$1257,MATCH(B188,Historical!$B$7:$B$1281,0))=0,"n/a",(INDEX(Historical!$C$7:$C$1259,MATCH(B188,Historical!$B$7:$B$1281,0))/INDEX(Historical!$D$7:$D$1257,MATCH(B188,Historical!$B$7:$B$1281,0))-1)*100)</f>
        <v>4.8648648648648596</v>
      </c>
      <c r="T188" s="673">
        <f>IF(INDEX(Historical!$F$7:$F$1250,MATCH(B188,Historical!$B$7:$B$1281,0))=0,"n/a",((INDEX(Historical!$C$7:$C$1259,MATCH(B188,Historical!$B$7:$B$1281,0))/INDEX(Historical!$F$7:$F$1250,MATCH(B188,Historical!$B$7:$B$1281,0)))^(1/3)-1)*100)</f>
        <v>9.9384538155088631</v>
      </c>
      <c r="U188" s="673">
        <f>IF(INDEX(Historical!$H$7:$H$1250,MATCH(B188,Historical!$B$7:$B$1281,0))=0,"n/a",((INDEX(Historical!$C$7:$C$1259,MATCH(B188,Historical!$B$7:$B$1281,0))/INDEX(Historical!$H$7:$H$1250,MATCH(B188,Historical!$B$7:$B$1281,0)))^(1/5)-1)*100)</f>
        <v>16.603569159440568</v>
      </c>
      <c r="V188" s="673" t="str">
        <f>IF(INDEX(Historical!$O$7:$O$1250,MATCH(B188,Historical!$B$7:$B$1281,0))=0,"n/a",((INDEX(Historical!$C$7:$C$1259,MATCH(B188,Historical!$B$7:$B$1281,0))/INDEX(Historical!$O$7:$O$1250,MATCH(B188,Historical!$B$7:$B$1281,0)))^(1/10)-1)*100)</f>
        <v>n/a</v>
      </c>
      <c r="W188" s="674" t="str">
        <f t="shared" si="38"/>
        <v>n/a</v>
      </c>
      <c r="X188" s="675">
        <f t="shared" si="39"/>
        <v>1.1775580964142249</v>
      </c>
      <c r="Y188" s="637"/>
      <c r="Z188" s="624">
        <f t="shared" si="40"/>
        <v>35.062611806797854</v>
      </c>
      <c r="AA188" s="853">
        <f t="shared" si="41"/>
        <v>24.738819320214667</v>
      </c>
      <c r="AB188" s="854">
        <v>12</v>
      </c>
      <c r="AC188" s="833">
        <v>5.59</v>
      </c>
      <c r="AD188" s="833">
        <v>3.88</v>
      </c>
      <c r="AE188" s="833">
        <v>4.0999999999999996</v>
      </c>
      <c r="AF188" s="833">
        <v>3.83</v>
      </c>
      <c r="AG188" s="833">
        <v>14.000000000000002</v>
      </c>
      <c r="AH188" s="833">
        <v>3.9</v>
      </c>
      <c r="AI188" s="833">
        <v>7.33</v>
      </c>
      <c r="AJ188" s="833">
        <v>14.099999999999998</v>
      </c>
      <c r="AK188" s="833">
        <v>6.4600000000000009</v>
      </c>
      <c r="AL188" s="845">
        <v>23090</v>
      </c>
      <c r="AM188" s="839">
        <v>0.1</v>
      </c>
      <c r="AN188" s="833">
        <v>0.59</v>
      </c>
      <c r="AO188" s="711">
        <f t="shared" si="42"/>
        <v>-6.7179387138148101</v>
      </c>
      <c r="AP188" s="712">
        <f t="shared" si="43"/>
        <v>18.020880606399857</v>
      </c>
      <c r="AQ188" s="855">
        <f t="shared" si="44"/>
        <v>105.20957092301968</v>
      </c>
      <c r="AR188" s="624">
        <f>INDEX(Historical!$C$7:$C$1259,MATCH(B188,Historical!$B$7:$B$1281,0))*IF(AH188="n/a",1.03,IF(AH188&lt;0,1.01,IF(AH188&gt;10,1.1,(1+AH188/100))))</f>
        <v>2.01566</v>
      </c>
      <c r="AS188" s="853">
        <f t="shared" si="45"/>
        <v>2.1634078779999997</v>
      </c>
      <c r="AT188" s="853">
        <f t="shared" si="51"/>
        <v>2.3031640269187998</v>
      </c>
      <c r="AU188" s="853">
        <f t="shared" si="51"/>
        <v>2.4519484230577544</v>
      </c>
      <c r="AV188" s="853">
        <f t="shared" si="51"/>
        <v>2.6103442911872854</v>
      </c>
      <c r="AW188" s="624">
        <f t="shared" si="46"/>
        <v>11.544524619163839</v>
      </c>
      <c r="AX188" s="719">
        <f t="shared" si="47"/>
        <v>8.3480545369613424</v>
      </c>
      <c r="AY188" s="900">
        <v>0.84</v>
      </c>
      <c r="AZ188" s="839">
        <v>92.97999999999999</v>
      </c>
      <c r="BA188" s="839">
        <v>-5.17</v>
      </c>
      <c r="BB188" s="839">
        <v>0.44</v>
      </c>
      <c r="BC188" s="839">
        <v>8.01</v>
      </c>
      <c r="BD188" s="874"/>
      <c r="BE188" s="597">
        <v>2012</v>
      </c>
      <c r="BF188" s="865">
        <f t="shared" si="48"/>
        <v>0</v>
      </c>
      <c r="BG188" s="849">
        <v>5.5</v>
      </c>
    </row>
    <row r="189" spans="1:59" s="831" customFormat="1" ht="12.75" customHeight="1" x14ac:dyDescent="0.2">
      <c r="A189" s="838" t="s">
        <v>3861</v>
      </c>
      <c r="B189" s="578" t="s">
        <v>3862</v>
      </c>
      <c r="C189" s="898" t="s">
        <v>131</v>
      </c>
      <c r="D189" s="898" t="s">
        <v>4265</v>
      </c>
      <c r="E189" s="705">
        <v>8</v>
      </c>
      <c r="F189" s="1139">
        <v>588</v>
      </c>
      <c r="G189" s="1139" t="s">
        <v>106</v>
      </c>
      <c r="H189" s="1139" t="s">
        <v>106</v>
      </c>
      <c r="I189" s="841">
        <v>72.64</v>
      </c>
      <c r="J189" s="624">
        <f t="shared" si="35"/>
        <v>3.3865638766519823</v>
      </c>
      <c r="K189" s="844">
        <v>0.61499999999999999</v>
      </c>
      <c r="L189" s="854">
        <v>4</v>
      </c>
      <c r="M189" s="615">
        <f t="shared" si="36"/>
        <v>2.46</v>
      </c>
      <c r="N189" s="837" t="s">
        <v>107</v>
      </c>
      <c r="O189" s="706">
        <v>0.59499999999999997</v>
      </c>
      <c r="P189" s="606">
        <v>44231</v>
      </c>
      <c r="Q189" s="606">
        <v>44239</v>
      </c>
      <c r="R189" s="615">
        <f t="shared" si="37"/>
        <v>3.3613445378151292</v>
      </c>
      <c r="S189" s="673">
        <f>IF(INDEX(Historical!$D$7:$D$1257,MATCH(B189,Historical!$B$7:$B$1281,0))=0,"n/a",(INDEX(Historical!$C$7:$C$1259,MATCH(B189,Historical!$B$7:$B$1281,0))/INDEX(Historical!$D$7:$D$1257,MATCH(B189,Historical!$B$7:$B$1281,0))-1)*100)</f>
        <v>14.993646759847534</v>
      </c>
      <c r="T189" s="673">
        <f>IF(INDEX(Historical!$F$7:$F$1250,MATCH(B189,Historical!$B$7:$B$1281,0))=0,"n/a",((INDEX(Historical!$C$7:$C$1259,MATCH(B189,Historical!$B$7:$B$1281,0))/INDEX(Historical!$F$7:$F$1250,MATCH(B189,Historical!$B$7:$B$1281,0)))^(1/3)-1)*100)</f>
        <v>14.939006744920214</v>
      </c>
      <c r="U189" s="673">
        <f>IF(INDEX(Historical!$H$7:$H$1250,MATCH(B189,Historical!$B$7:$B$1281,0))=0,"n/a",((INDEX(Historical!$C$7:$C$1259,MATCH(B189,Historical!$B$7:$B$1281,0))/INDEX(Historical!$H$7:$H$1250,MATCH(B189,Historical!$B$7:$B$1281,0)))^(1/5)-1)*100)</f>
        <v>20.112443398143132</v>
      </c>
      <c r="V189" s="673" t="str">
        <f>IF(INDEX(Historical!$O$7:$O$1250,MATCH(B189,Historical!$B$7:$B$1281,0))=0,"n/a",((INDEX(Historical!$C$7:$C$1259,MATCH(B189,Historical!$B$7:$B$1281,0))/INDEX(Historical!$O$7:$O$1250,MATCH(B189,Historical!$B$7:$B$1281,0)))^(1/10)-1)*100)</f>
        <v>n/a</v>
      </c>
      <c r="W189" s="674" t="str">
        <f t="shared" si="38"/>
        <v>n/a</v>
      </c>
      <c r="X189" s="675" t="str">
        <f t="shared" si="39"/>
        <v>n/a</v>
      </c>
      <c r="Y189" s="843"/>
      <c r="Z189" s="624" t="str">
        <f t="shared" si="40"/>
        <v>n/a</v>
      </c>
      <c r="AA189" s="853" t="str">
        <f t="shared" si="41"/>
        <v>n/a</v>
      </c>
      <c r="AB189" s="854">
        <v>12</v>
      </c>
      <c r="AC189" s="833">
        <v>-1.18</v>
      </c>
      <c r="AD189" s="833" t="s">
        <v>136</v>
      </c>
      <c r="AE189" s="833">
        <v>5.74</v>
      </c>
      <c r="AF189" s="833">
        <v>2.31</v>
      </c>
      <c r="AG189" s="833">
        <v>-2.7</v>
      </c>
      <c r="AH189" s="834">
        <v>46.300000000000004</v>
      </c>
      <c r="AI189" s="834">
        <v>13.51</v>
      </c>
      <c r="AJ189" s="833">
        <v>-30.8</v>
      </c>
      <c r="AK189" s="833">
        <v>41.9</v>
      </c>
      <c r="AL189" s="845">
        <v>5270</v>
      </c>
      <c r="AM189" s="839">
        <v>2.41</v>
      </c>
      <c r="AN189" s="833">
        <v>1.44</v>
      </c>
      <c r="AO189" s="711" t="str">
        <f t="shared" si="42"/>
        <v>n/a</v>
      </c>
      <c r="AP189" s="712">
        <f t="shared" si="43"/>
        <v>23.499007274795115</v>
      </c>
      <c r="AQ189" s="855" t="str">
        <f t="shared" si="44"/>
        <v>n/a</v>
      </c>
      <c r="AR189" s="624">
        <f>INDEX(Historical!$C$7:$C$1259,MATCH(B189,Historical!$B$7:$B$1281,0))*IF(AH189="n/a",1.03,IF(AH189&lt;0,1.01,IF(AH189&gt;10,1.1,(1+AH189/100))))</f>
        <v>2.4887500000000005</v>
      </c>
      <c r="AS189" s="853">
        <f t="shared" si="45"/>
        <v>2.7376250000000009</v>
      </c>
      <c r="AT189" s="853">
        <f t="shared" si="51"/>
        <v>3.011387500000001</v>
      </c>
      <c r="AU189" s="853">
        <f t="shared" si="51"/>
        <v>3.3125262500000012</v>
      </c>
      <c r="AV189" s="853">
        <f t="shared" si="51"/>
        <v>3.6437788750000015</v>
      </c>
      <c r="AW189" s="624">
        <f t="shared" si="46"/>
        <v>15.194067625000006</v>
      </c>
      <c r="AX189" s="719">
        <f t="shared" si="47"/>
        <v>20.916943316354633</v>
      </c>
      <c r="AY189" s="900">
        <v>0.71</v>
      </c>
      <c r="AZ189" s="839">
        <v>150.4</v>
      </c>
      <c r="BA189" s="839">
        <v>-17.73</v>
      </c>
      <c r="BB189" s="839">
        <v>-4.83</v>
      </c>
      <c r="BC189" s="839">
        <v>14.85</v>
      </c>
      <c r="BD189" s="874"/>
      <c r="BE189" s="597">
        <v>2014</v>
      </c>
      <c r="BF189" s="865">
        <f t="shared" si="48"/>
        <v>0</v>
      </c>
      <c r="BG189" s="849">
        <v>-0.4</v>
      </c>
    </row>
    <row r="190" spans="1:59" s="831" customFormat="1" ht="12.75" customHeight="1" x14ac:dyDescent="0.2">
      <c r="A190" s="838" t="s">
        <v>1499</v>
      </c>
      <c r="B190" s="578" t="s">
        <v>1500</v>
      </c>
      <c r="C190" s="898" t="s">
        <v>108</v>
      </c>
      <c r="D190" s="898" t="s">
        <v>4266</v>
      </c>
      <c r="E190" s="705">
        <v>8</v>
      </c>
      <c r="F190" s="1139">
        <v>541</v>
      </c>
      <c r="G190" s="1139" t="s">
        <v>106</v>
      </c>
      <c r="H190" s="1139" t="s">
        <v>106</v>
      </c>
      <c r="I190" s="841">
        <v>13.69</v>
      </c>
      <c r="J190" s="624">
        <f t="shared" si="35"/>
        <v>3.2140248356464576</v>
      </c>
      <c r="K190" s="844">
        <v>0.11</v>
      </c>
      <c r="L190" s="854">
        <v>4</v>
      </c>
      <c r="M190" s="615">
        <f t="shared" si="36"/>
        <v>0.44</v>
      </c>
      <c r="N190" s="837" t="s">
        <v>439</v>
      </c>
      <c r="O190" s="706">
        <v>0.1</v>
      </c>
      <c r="P190" s="904">
        <v>43592</v>
      </c>
      <c r="Q190" s="904">
        <v>43607</v>
      </c>
      <c r="R190" s="615">
        <f t="shared" si="37"/>
        <v>9.9999999999999947</v>
      </c>
      <c r="S190" s="673">
        <f>IF(INDEX(Historical!$D$7:$D$1257,MATCH(B190,Historical!$B$7:$B$1281,0))=0,"n/a",(INDEX(Historical!$C$7:$C$1259,MATCH(B190,Historical!$B$7:$B$1281,0))/INDEX(Historical!$D$7:$D$1257,MATCH(B190,Historical!$B$7:$B$1281,0))-1)*100)</f>
        <v>2.3255813953488413</v>
      </c>
      <c r="T190" s="673">
        <f>IF(INDEX(Historical!$F$7:$F$1250,MATCH(B190,Historical!$B$7:$B$1281,0))=0,"n/a",((INDEX(Historical!$C$7:$C$1259,MATCH(B190,Historical!$B$7:$B$1281,0))/INDEX(Historical!$F$7:$F$1250,MATCH(B190,Historical!$B$7:$B$1281,0)))^(1/3)-1)*100)</f>
        <v>8.9744250818549531</v>
      </c>
      <c r="U190" s="673">
        <f>IF(INDEX(Historical!$H$7:$H$1250,MATCH(B190,Historical!$B$7:$B$1281,0))=0,"n/a",((INDEX(Historical!$C$7:$C$1259,MATCH(B190,Historical!$B$7:$B$1281,0))/INDEX(Historical!$H$7:$H$1250,MATCH(B190,Historical!$B$7:$B$1281,0)))^(1/5)-1)*100)</f>
        <v>9.4608784223157549</v>
      </c>
      <c r="V190" s="673">
        <f>IF(INDEX(Historical!$O$7:$O$1250,MATCH(B190,Historical!$B$7:$B$1281,0))=0,"n/a",((INDEX(Historical!$C$7:$C$1259,MATCH(B190,Historical!$B$7:$B$1281,0))/INDEX(Historical!$O$7:$O$1250,MATCH(B190,Historical!$B$7:$B$1281,0)))^(1/10)-1)*100)</f>
        <v>12.516311828126492</v>
      </c>
      <c r="W190" s="674">
        <f t="shared" si="38"/>
        <v>0.75588388594277378</v>
      </c>
      <c r="X190" s="675">
        <f t="shared" si="39"/>
        <v>0.58763220014383566</v>
      </c>
      <c r="Y190" s="646" t="s">
        <v>4575</v>
      </c>
      <c r="Z190" s="624">
        <f t="shared" si="40"/>
        <v>57.894736842105267</v>
      </c>
      <c r="AA190" s="853">
        <f t="shared" si="41"/>
        <v>18.013157894736842</v>
      </c>
      <c r="AB190" s="854">
        <v>12</v>
      </c>
      <c r="AC190" s="833">
        <v>0.76</v>
      </c>
      <c r="AD190" s="833">
        <v>2.2999999999999998</v>
      </c>
      <c r="AE190" s="833">
        <v>4.2300000000000004</v>
      </c>
      <c r="AF190" s="833">
        <v>0.93</v>
      </c>
      <c r="AG190" s="833">
        <v>5.4</v>
      </c>
      <c r="AH190" s="833">
        <v>0.3</v>
      </c>
      <c r="AI190" s="833">
        <v>7.12</v>
      </c>
      <c r="AJ190" s="833">
        <v>16.100000000000001</v>
      </c>
      <c r="AK190" s="833">
        <v>8</v>
      </c>
      <c r="AL190" s="845">
        <v>710.84</v>
      </c>
      <c r="AM190" s="839">
        <v>3.1</v>
      </c>
      <c r="AN190" s="833">
        <v>0.72</v>
      </c>
      <c r="AO190" s="711">
        <f t="shared" si="42"/>
        <v>-5.3382546367746304</v>
      </c>
      <c r="AP190" s="712">
        <f t="shared" si="43"/>
        <v>12.674903257962212</v>
      </c>
      <c r="AQ190" s="855">
        <f t="shared" si="44"/>
        <v>-13.713045038712668</v>
      </c>
      <c r="AR190" s="624">
        <f>INDEX(Historical!$C$7:$C$1259,MATCH(B190,Historical!$B$7:$B$1281,0))*IF(AH190="n/a",1.03,IF(AH190&lt;0,1.01,IF(AH190&gt;10,1.1,(1+AH190/100))))</f>
        <v>0.44131999999999993</v>
      </c>
      <c r="AS190" s="853">
        <f t="shared" si="45"/>
        <v>0.47274198399999989</v>
      </c>
      <c r="AT190" s="853">
        <f t="shared" si="51"/>
        <v>0.51056134271999987</v>
      </c>
      <c r="AU190" s="853">
        <f t="shared" si="51"/>
        <v>0.55140625013759992</v>
      </c>
      <c r="AV190" s="853">
        <f t="shared" si="51"/>
        <v>0.595518750148608</v>
      </c>
      <c r="AW190" s="624">
        <f t="shared" si="46"/>
        <v>2.5715483270062074</v>
      </c>
      <c r="AX190" s="719">
        <f t="shared" si="47"/>
        <v>18.784136793325111</v>
      </c>
      <c r="AY190" s="900">
        <v>0.75</v>
      </c>
      <c r="AZ190" s="839">
        <v>56.999999999999993</v>
      </c>
      <c r="BA190" s="839">
        <v>-11.68</v>
      </c>
      <c r="BB190" s="839">
        <v>5.75</v>
      </c>
      <c r="BC190" s="839">
        <v>23.87</v>
      </c>
      <c r="BD190" s="874"/>
      <c r="BE190" s="597">
        <v>2014</v>
      </c>
      <c r="BF190" s="865">
        <f t="shared" si="48"/>
        <v>0</v>
      </c>
      <c r="BG190" s="849">
        <v>0.70000000000000007</v>
      </c>
    </row>
    <row r="191" spans="1:59" s="831" customFormat="1" ht="12.75" customHeight="1" x14ac:dyDescent="0.2">
      <c r="A191" s="848" t="s">
        <v>4455</v>
      </c>
      <c r="B191" s="578" t="s">
        <v>4429</v>
      </c>
      <c r="C191" s="898" t="s">
        <v>108</v>
      </c>
      <c r="D191" s="898" t="s">
        <v>4278</v>
      </c>
      <c r="E191" s="705">
        <v>6</v>
      </c>
      <c r="F191" s="1139">
        <v>694</v>
      </c>
      <c r="G191" s="1139" t="s">
        <v>106</v>
      </c>
      <c r="H191" s="1139" t="s">
        <v>106</v>
      </c>
      <c r="I191" s="841">
        <v>72.599999999999994</v>
      </c>
      <c r="J191" s="624">
        <f t="shared" si="35"/>
        <v>1.2121212121212124</v>
      </c>
      <c r="K191" s="844">
        <v>0.22</v>
      </c>
      <c r="L191" s="854">
        <v>4</v>
      </c>
      <c r="M191" s="615">
        <f t="shared" si="36"/>
        <v>0.88</v>
      </c>
      <c r="N191" s="837" t="s">
        <v>515</v>
      </c>
      <c r="O191" s="706">
        <v>0.2</v>
      </c>
      <c r="P191" s="606">
        <v>44165</v>
      </c>
      <c r="Q191" s="606">
        <v>44180</v>
      </c>
      <c r="R191" s="615">
        <f t="shared" si="37"/>
        <v>9.9999999999999947</v>
      </c>
      <c r="S191" s="673">
        <f>IF(INDEX(Historical!$D$7:$D$1257,MATCH(B191,Historical!$B$7:$B$1281,0))=0,"n/a",(INDEX(Historical!$C$7:$C$1259,MATCH(B191,Historical!$B$7:$B$1281,0))/INDEX(Historical!$D$7:$D$1257,MATCH(B191,Historical!$B$7:$B$1281,0))-1)*100)</f>
        <v>10.810810810810811</v>
      </c>
      <c r="T191" s="673">
        <f>IF(INDEX(Historical!$F$7:$F$1250,MATCH(B191,Historical!$B$7:$B$1281,0))=0,"n/a",((INDEX(Historical!$C$7:$C$1259,MATCH(B191,Historical!$B$7:$B$1281,0))/INDEX(Historical!$F$7:$F$1250,MATCH(B191,Historical!$B$7:$B$1281,0)))^(1/3)-1)*100)</f>
        <v>12.235079779344327</v>
      </c>
      <c r="U191" s="673">
        <f>IF(INDEX(Historical!$H$7:$H$1250,MATCH(B191,Historical!$B$7:$B$1281,0))=0,"n/a",((INDEX(Historical!$C$7:$C$1259,MATCH(B191,Historical!$B$7:$B$1281,0))/INDEX(Historical!$H$7:$H$1250,MATCH(B191,Historical!$B$7:$B$1281,0)))^(1/5)-1)*100)</f>
        <v>14.31755108178514</v>
      </c>
      <c r="V191" s="673">
        <f>IF(INDEX(Historical!$O$7:$O$1250,MATCH(B191,Historical!$B$7:$B$1281,0))=0,"n/a",((INDEX(Historical!$C$7:$C$1259,MATCH(B191,Historical!$B$7:$B$1281,0))/INDEX(Historical!$O$7:$O$1250,MATCH(B191,Historical!$B$7:$B$1281,0)))^(1/10)-1)*100)</f>
        <v>11.343682847589932</v>
      </c>
      <c r="W191" s="674">
        <f t="shared" si="38"/>
        <v>1.2621607351114399</v>
      </c>
      <c r="X191" s="675" t="str">
        <f t="shared" si="39"/>
        <v>n/a</v>
      </c>
      <c r="Y191" s="843"/>
      <c r="Z191" s="624">
        <f t="shared" si="40"/>
        <v>21.782178217821784</v>
      </c>
      <c r="AA191" s="853">
        <f t="shared" si="41"/>
        <v>17.970297029702969</v>
      </c>
      <c r="AB191" s="854">
        <v>12</v>
      </c>
      <c r="AC191" s="833">
        <v>4.04</v>
      </c>
      <c r="AD191" s="833" t="s">
        <v>136</v>
      </c>
      <c r="AE191" s="833">
        <v>1.77</v>
      </c>
      <c r="AF191" s="833">
        <v>1.1299999999999999</v>
      </c>
      <c r="AG191" s="833">
        <v>3.2</v>
      </c>
      <c r="AH191" s="833">
        <v>-36.4</v>
      </c>
      <c r="AI191" s="833">
        <v>-22.98</v>
      </c>
      <c r="AJ191" s="833">
        <v>-11.600000000000001</v>
      </c>
      <c r="AK191" s="833">
        <v>-6.9099999999999993</v>
      </c>
      <c r="AL191" s="845">
        <v>2630</v>
      </c>
      <c r="AM191" s="839">
        <v>7.3</v>
      </c>
      <c r="AN191" s="833">
        <v>8.01</v>
      </c>
      <c r="AO191" s="711">
        <f t="shared" si="42"/>
        <v>-2.4406247357966162</v>
      </c>
      <c r="AP191" s="712">
        <f t="shared" si="43"/>
        <v>15.529672293906353</v>
      </c>
      <c r="AQ191" s="855">
        <f t="shared" si="44"/>
        <v>-4.9995657470407906</v>
      </c>
      <c r="AR191" s="624">
        <f>INDEX(Historical!$C$7:$C$1259,MATCH(B191,Historical!$B$7:$B$1281,0))*IF(AH191="n/a",1.03,IF(AH191&lt;0,1.01,IF(AH191&gt;10,1.1,(1+AH191/100))))</f>
        <v>0.82819999999999994</v>
      </c>
      <c r="AS191" s="853">
        <f t="shared" si="45"/>
        <v>0.83648199999999995</v>
      </c>
      <c r="AT191" s="853">
        <f t="shared" si="51"/>
        <v>0.84484682</v>
      </c>
      <c r="AU191" s="853">
        <f t="shared" si="51"/>
        <v>0.8532952882</v>
      </c>
      <c r="AV191" s="853">
        <f t="shared" si="51"/>
        <v>0.86182824108199996</v>
      </c>
      <c r="AW191" s="624">
        <f t="shared" si="46"/>
        <v>4.2246523492819996</v>
      </c>
      <c r="AX191" s="719">
        <f t="shared" si="47"/>
        <v>5.8190803709118457</v>
      </c>
      <c r="AY191" s="900">
        <v>0.71</v>
      </c>
      <c r="AZ191" s="839">
        <v>97.82</v>
      </c>
      <c r="BA191" s="839">
        <v>-2.17</v>
      </c>
      <c r="BB191" s="839">
        <v>2.98</v>
      </c>
      <c r="BC191" s="839">
        <v>15.629999999999999</v>
      </c>
      <c r="BD191" s="874"/>
      <c r="BE191" s="597">
        <v>2015</v>
      </c>
      <c r="BF191" s="865">
        <f t="shared" si="48"/>
        <v>0</v>
      </c>
      <c r="BG191" s="849">
        <v>0.3</v>
      </c>
    </row>
    <row r="192" spans="1:59" s="831" customFormat="1" ht="12.75" customHeight="1" x14ac:dyDescent="0.2">
      <c r="A192" s="848" t="s">
        <v>4007</v>
      </c>
      <c r="B192" s="578" t="s">
        <v>4008</v>
      </c>
      <c r="C192" s="898" t="s">
        <v>112</v>
      </c>
      <c r="D192" s="898" t="s">
        <v>211</v>
      </c>
      <c r="E192" s="705">
        <v>7</v>
      </c>
      <c r="F192" s="1139">
        <v>661</v>
      </c>
      <c r="G192" s="1139" t="s">
        <v>106</v>
      </c>
      <c r="H192" s="1139" t="s">
        <v>106</v>
      </c>
      <c r="I192" s="841">
        <v>80.34</v>
      </c>
      <c r="J192" s="624">
        <f t="shared" si="35"/>
        <v>1.344286781179985</v>
      </c>
      <c r="K192" s="844">
        <v>0.27</v>
      </c>
      <c r="L192" s="854">
        <v>4</v>
      </c>
      <c r="M192" s="615">
        <f t="shared" si="36"/>
        <v>1.08</v>
      </c>
      <c r="N192" s="837" t="s">
        <v>325</v>
      </c>
      <c r="O192" s="706">
        <v>0.26</v>
      </c>
      <c r="P192" s="606">
        <v>44257</v>
      </c>
      <c r="Q192" s="606">
        <v>44272</v>
      </c>
      <c r="R192" s="615">
        <f t="shared" si="37"/>
        <v>3.8461538461538494</v>
      </c>
      <c r="S192" s="673">
        <f>IF(INDEX(Historical!$D$7:$D$1257,MATCH(B192,Historical!$B$7:$B$1281,0))=0,"n/a",(INDEX(Historical!$C$7:$C$1259,MATCH(B192,Historical!$B$7:$B$1281,0))/INDEX(Historical!$D$7:$D$1257,MATCH(B192,Historical!$B$7:$B$1281,0))-1)*100)</f>
        <v>4.0000000000000036</v>
      </c>
      <c r="T192" s="673">
        <f>IF(INDEX(Historical!$F$7:$F$1250,MATCH(B192,Historical!$B$7:$B$1281,0))=0,"n/a",((INDEX(Historical!$C$7:$C$1259,MATCH(B192,Historical!$B$7:$B$1281,0))/INDEX(Historical!$F$7:$F$1250,MATCH(B192,Historical!$B$7:$B$1281,0)))^(1/3)-1)*100)</f>
        <v>5.7264270346431223</v>
      </c>
      <c r="U192" s="673">
        <f>IF(INDEX(Historical!$H$7:$H$1250,MATCH(B192,Historical!$B$7:$B$1281,0))=0,"n/a",((INDEX(Historical!$C$7:$C$1259,MATCH(B192,Historical!$B$7:$B$1281,0))/INDEX(Historical!$H$7:$H$1250,MATCH(B192,Historical!$B$7:$B$1281,0)))^(1/5)-1)*100)</f>
        <v>5.387395206178347</v>
      </c>
      <c r="V192" s="673" t="str">
        <f>IF(INDEX(Historical!$O$7:$O$1250,MATCH(B192,Historical!$B$7:$B$1281,0))=0,"n/a",((INDEX(Historical!$C$7:$C$1259,MATCH(B192,Historical!$B$7:$B$1281,0))/INDEX(Historical!$O$7:$O$1250,MATCH(B192,Historical!$B$7:$B$1281,0)))^(1/10)-1)*100)</f>
        <v>n/a</v>
      </c>
      <c r="W192" s="674" t="str">
        <f t="shared" si="38"/>
        <v>n/a</v>
      </c>
      <c r="X192" s="675" t="str">
        <f t="shared" si="39"/>
        <v>n/a</v>
      </c>
      <c r="Y192" s="843"/>
      <c r="Z192" s="624" t="str">
        <f t="shared" si="40"/>
        <v>n/a</v>
      </c>
      <c r="AA192" s="853" t="str">
        <f t="shared" si="41"/>
        <v>n/a</v>
      </c>
      <c r="AB192" s="854">
        <v>12</v>
      </c>
      <c r="AC192" s="833">
        <v>-1.69</v>
      </c>
      <c r="AD192" s="833" t="s">
        <v>136</v>
      </c>
      <c r="AE192" s="833">
        <v>1.54</v>
      </c>
      <c r="AF192" s="833">
        <v>1.54</v>
      </c>
      <c r="AG192" s="833" t="s">
        <v>136</v>
      </c>
      <c r="AH192" s="833">
        <v>426.6</v>
      </c>
      <c r="AI192" s="833">
        <v>25.6</v>
      </c>
      <c r="AJ192" s="833">
        <v>-15.2</v>
      </c>
      <c r="AK192" s="833">
        <v>6</v>
      </c>
      <c r="AL192" s="845">
        <v>1550</v>
      </c>
      <c r="AM192" s="839">
        <v>1.77</v>
      </c>
      <c r="AN192" s="833">
        <v>0.46</v>
      </c>
      <c r="AO192" s="711" t="str">
        <f t="shared" si="42"/>
        <v>n/a</v>
      </c>
      <c r="AP192" s="712">
        <f t="shared" si="43"/>
        <v>6.731681987358332</v>
      </c>
      <c r="AQ192" s="855" t="str">
        <f t="shared" si="44"/>
        <v>n/a</v>
      </c>
      <c r="AR192" s="624">
        <f>INDEX(Historical!$C$7:$C$1259,MATCH(B192,Historical!$B$7:$B$1281,0))*IF(AH192="n/a",1.03,IF(AH192&lt;0,1.01,IF(AH192&gt;10,1.1,(1+AH192/100))))</f>
        <v>1.1440000000000001</v>
      </c>
      <c r="AS192" s="853">
        <f t="shared" si="45"/>
        <v>1.2584000000000002</v>
      </c>
      <c r="AT192" s="853">
        <f t="shared" si="51"/>
        <v>1.3339040000000002</v>
      </c>
      <c r="AU192" s="853">
        <f t="shared" si="51"/>
        <v>1.4139382400000002</v>
      </c>
      <c r="AV192" s="853">
        <f t="shared" si="51"/>
        <v>1.4987745344000003</v>
      </c>
      <c r="AW192" s="624">
        <f t="shared" si="46"/>
        <v>6.6490167744000015</v>
      </c>
      <c r="AX192" s="719">
        <f t="shared" si="47"/>
        <v>8.2760975533980599</v>
      </c>
      <c r="AY192" s="900">
        <v>1.64</v>
      </c>
      <c r="AZ192" s="839">
        <v>167.44</v>
      </c>
      <c r="BA192" s="839">
        <v>-4.3499999999999996</v>
      </c>
      <c r="BB192" s="839">
        <v>4.3099999999999996</v>
      </c>
      <c r="BC192" s="839">
        <v>31.230000000000004</v>
      </c>
      <c r="BD192" s="874"/>
      <c r="BE192" s="597">
        <v>2015</v>
      </c>
      <c r="BF192" s="865">
        <f t="shared" si="48"/>
        <v>0</v>
      </c>
      <c r="BG192" s="849" t="s">
        <v>136</v>
      </c>
    </row>
    <row r="193" spans="1:59" s="831" customFormat="1" ht="12.75" customHeight="1" x14ac:dyDescent="0.2">
      <c r="A193" s="848" t="s">
        <v>4398</v>
      </c>
      <c r="B193" s="578" t="s">
        <v>4397</v>
      </c>
      <c r="C193" s="898" t="s">
        <v>4254</v>
      </c>
      <c r="D193" s="898" t="s">
        <v>4255</v>
      </c>
      <c r="E193" s="705">
        <v>6</v>
      </c>
      <c r="F193" s="1139">
        <v>695</v>
      </c>
      <c r="G193" s="1139" t="s">
        <v>106</v>
      </c>
      <c r="H193" s="1139" t="s">
        <v>106</v>
      </c>
      <c r="I193" s="841">
        <v>38.549999999999997</v>
      </c>
      <c r="J193" s="624">
        <f t="shared" si="35"/>
        <v>3.6316472114137488</v>
      </c>
      <c r="K193" s="844">
        <v>0.35</v>
      </c>
      <c r="L193" s="854">
        <v>4</v>
      </c>
      <c r="M193" s="615">
        <f t="shared" si="36"/>
        <v>1.4</v>
      </c>
      <c r="N193" s="837" t="s">
        <v>318</v>
      </c>
      <c r="O193" s="706">
        <v>0.34</v>
      </c>
      <c r="P193" s="606">
        <v>44179</v>
      </c>
      <c r="Q193" s="606">
        <v>44196</v>
      </c>
      <c r="R193" s="615">
        <f t="shared" si="37"/>
        <v>2.9411764705882213</v>
      </c>
      <c r="S193" s="673">
        <f>IF(INDEX(Historical!$D$7:$D$1257,MATCH(B193,Historical!$B$7:$B$1281,0))=0,"n/a",(INDEX(Historical!$C$7:$C$1259,MATCH(B193,Historical!$B$7:$B$1281,0))/INDEX(Historical!$D$7:$D$1257,MATCH(B193,Historical!$B$7:$B$1281,0))-1)*100)</f>
        <v>6.2992125984252079</v>
      </c>
      <c r="T193" s="673">
        <f>IF(INDEX(Historical!$F$7:$F$1250,MATCH(B193,Historical!$B$7:$B$1281,0))=0,"n/a",((INDEX(Historical!$C$7:$C$1259,MATCH(B193,Historical!$B$7:$B$1281,0))/INDEX(Historical!$F$7:$F$1250,MATCH(B193,Historical!$B$7:$B$1281,0)))^(1/3)-1)*100)</f>
        <v>9.085445530570869</v>
      </c>
      <c r="U193" s="673">
        <f>IF(INDEX(Historical!$H$7:$H$1250,MATCH(B193,Historical!$B$7:$B$1281,0))=0,"n/a",((INDEX(Historical!$C$7:$C$1259,MATCH(B193,Historical!$B$7:$B$1281,0))/INDEX(Historical!$H$7:$H$1250,MATCH(B193,Historical!$B$7:$B$1281,0)))^(1/5)-1)*100)</f>
        <v>20.112443398143132</v>
      </c>
      <c r="V193" s="673" t="str">
        <f>IF(INDEX(Historical!$O$7:$O$1250,MATCH(B193,Historical!$B$7:$B$1281,0))=0,"n/a",((INDEX(Historical!$C$7:$C$1259,MATCH(B193,Historical!$B$7:$B$1281,0))/INDEX(Historical!$O$7:$O$1250,MATCH(B193,Historical!$B$7:$B$1281,0)))^(1/10)-1)*100)</f>
        <v>n/a</v>
      </c>
      <c r="W193" s="674" t="str">
        <f t="shared" si="38"/>
        <v>n/a</v>
      </c>
      <c r="X193" s="675" t="str">
        <f t="shared" si="39"/>
        <v>n/a</v>
      </c>
      <c r="Y193" s="843"/>
      <c r="Z193" s="624">
        <f t="shared" si="40"/>
        <v>297.87234042553189</v>
      </c>
      <c r="AA193" s="853">
        <f t="shared" si="41"/>
        <v>82.021276595744681</v>
      </c>
      <c r="AB193" s="854">
        <v>12</v>
      </c>
      <c r="AC193" s="833">
        <v>0.47</v>
      </c>
      <c r="AD193" s="833">
        <v>7.66</v>
      </c>
      <c r="AE193" s="833">
        <v>6.52</v>
      </c>
      <c r="AF193" s="833">
        <v>3.92</v>
      </c>
      <c r="AG193" s="833">
        <v>4.3999999999999995</v>
      </c>
      <c r="AH193" s="833">
        <v>-307.10000000000002</v>
      </c>
      <c r="AI193" s="833">
        <v>8.92</v>
      </c>
      <c r="AJ193" s="833">
        <v>-12.35</v>
      </c>
      <c r="AK193" s="833">
        <v>11</v>
      </c>
      <c r="AL193" s="845">
        <v>2730</v>
      </c>
      <c r="AM193" s="839">
        <v>8.9</v>
      </c>
      <c r="AN193" s="833">
        <v>2.5</v>
      </c>
      <c r="AO193" s="711">
        <f t="shared" si="42"/>
        <v>-58.277185986187803</v>
      </c>
      <c r="AP193" s="712">
        <f t="shared" si="43"/>
        <v>23.744090609556881</v>
      </c>
      <c r="AQ193" s="855">
        <f t="shared" si="44"/>
        <v>278.02022535856707</v>
      </c>
      <c r="AR193" s="624">
        <f>INDEX(Historical!$C$7:$C$1259,MATCH(B193,Historical!$B$7:$B$1281,0))*IF(AH193="n/a",1.03,IF(AH193&lt;0,1.01,IF(AH193&gt;10,1.1,(1+AH193/100))))</f>
        <v>1.3635000000000002</v>
      </c>
      <c r="AS193" s="853">
        <f t="shared" si="45"/>
        <v>1.4851242</v>
      </c>
      <c r="AT193" s="853">
        <f t="shared" si="51"/>
        <v>1.6336366200000001</v>
      </c>
      <c r="AU193" s="853">
        <f t="shared" si="51"/>
        <v>1.7970002820000002</v>
      </c>
      <c r="AV193" s="853">
        <f t="shared" si="51"/>
        <v>1.9767003102000003</v>
      </c>
      <c r="AW193" s="624">
        <f t="shared" si="46"/>
        <v>8.2559614122000013</v>
      </c>
      <c r="AX193" s="719">
        <f t="shared" si="47"/>
        <v>21.416242314396889</v>
      </c>
      <c r="AY193" s="900">
        <v>0.41</v>
      </c>
      <c r="AZ193" s="839">
        <v>99.33</v>
      </c>
      <c r="BA193" s="839">
        <v>-5.35</v>
      </c>
      <c r="BB193" s="839">
        <v>5.29</v>
      </c>
      <c r="BC193" s="839">
        <v>15.909999999999998</v>
      </c>
      <c r="BD193" s="874"/>
      <c r="BE193" s="597">
        <v>2015</v>
      </c>
      <c r="BF193" s="865">
        <f t="shared" si="48"/>
        <v>0</v>
      </c>
      <c r="BG193" s="849">
        <v>0.89999999999999991</v>
      </c>
    </row>
    <row r="194" spans="1:59" s="831" customFormat="1" ht="12.75" customHeight="1" x14ac:dyDescent="0.2">
      <c r="A194" s="848" t="s">
        <v>4634</v>
      </c>
      <c r="B194" s="578" t="s">
        <v>2582</v>
      </c>
      <c r="C194" s="898" t="s">
        <v>112</v>
      </c>
      <c r="D194" s="898" t="s">
        <v>4291</v>
      </c>
      <c r="E194" s="705">
        <v>5</v>
      </c>
      <c r="F194" s="1139">
        <v>734</v>
      </c>
      <c r="G194" s="1139" t="s">
        <v>106</v>
      </c>
      <c r="H194" s="1139" t="s">
        <v>106</v>
      </c>
      <c r="I194" s="841">
        <v>252.06</v>
      </c>
      <c r="J194" s="624">
        <f t="shared" si="35"/>
        <v>1.5710545108307545</v>
      </c>
      <c r="K194" s="844">
        <v>0.99</v>
      </c>
      <c r="L194" s="854">
        <v>4</v>
      </c>
      <c r="M194" s="615">
        <f t="shared" si="36"/>
        <v>3.96</v>
      </c>
      <c r="N194" s="837" t="s">
        <v>294</v>
      </c>
      <c r="O194" s="706">
        <v>0.94</v>
      </c>
      <c r="P194" s="606">
        <v>44231</v>
      </c>
      <c r="Q194" s="606">
        <v>44265</v>
      </c>
      <c r="R194" s="615">
        <f t="shared" si="37"/>
        <v>5.319148936170218</v>
      </c>
      <c r="S194" s="673">
        <f>IF(INDEX(Historical!$D$7:$D$1257,MATCH(B194,Historical!$B$7:$B$1281,0))=0,"n/a",(INDEX(Historical!$C$7:$C$1259,MATCH(B194,Historical!$B$7:$B$1281,0))/INDEX(Historical!$D$7:$D$1257,MATCH(B194,Historical!$B$7:$B$1281,0))-1)*100)</f>
        <v>4.4444444444444509</v>
      </c>
      <c r="T194" s="673">
        <f>IF(INDEX(Historical!$F$7:$F$1250,MATCH(B194,Historical!$B$7:$B$1281,0))=0,"n/a",((INDEX(Historical!$C$7:$C$1259,MATCH(B194,Historical!$B$7:$B$1281,0))/INDEX(Historical!$F$7:$F$1250,MATCH(B194,Historical!$B$7:$B$1281,0)))^(1/3)-1)*100)</f>
        <v>15.504615709979763</v>
      </c>
      <c r="U194" s="673">
        <f>IF(INDEX(Historical!$H$7:$H$1250,MATCH(B194,Historical!$B$7:$B$1281,0))=0,"n/a",((INDEX(Historical!$C$7:$C$1259,MATCH(B194,Historical!$B$7:$B$1281,0))/INDEX(Historical!$H$7:$H$1250,MATCH(B194,Historical!$B$7:$B$1281,0)))^(1/5)-1)*100)</f>
        <v>9.762797783304201</v>
      </c>
      <c r="V194" s="673">
        <f>IF(INDEX(Historical!$O$7:$O$1250,MATCH(B194,Historical!$B$7:$B$1281,0))=0,"n/a",((INDEX(Historical!$C$7:$C$1259,MATCH(B194,Historical!$B$7:$B$1281,0))/INDEX(Historical!$O$7:$O$1250,MATCH(B194,Historical!$B$7:$B$1281,0)))^(1/10)-1)*100)</f>
        <v>10.383962719178786</v>
      </c>
      <c r="W194" s="674">
        <f t="shared" si="38"/>
        <v>0.94018035766564179</v>
      </c>
      <c r="X194" s="675">
        <f t="shared" si="39"/>
        <v>1.0847553092560223</v>
      </c>
      <c r="Y194" s="646"/>
      <c r="Z194" s="624">
        <f t="shared" si="40"/>
        <v>50.445859872611464</v>
      </c>
      <c r="AA194" s="853">
        <f t="shared" si="41"/>
        <v>32.109554140127393</v>
      </c>
      <c r="AB194" s="854">
        <v>12</v>
      </c>
      <c r="AC194" s="833">
        <v>7.85</v>
      </c>
      <c r="AD194" s="833">
        <v>2.2400000000000002</v>
      </c>
      <c r="AE194" s="833">
        <v>6.38</v>
      </c>
      <c r="AF194" s="833">
        <v>4.3499999999999996</v>
      </c>
      <c r="AG194" s="833">
        <v>13.5</v>
      </c>
      <c r="AH194" s="833">
        <v>-23.5</v>
      </c>
      <c r="AI194" s="833">
        <v>12.76</v>
      </c>
      <c r="AJ194" s="833">
        <v>9</v>
      </c>
      <c r="AK194" s="833">
        <v>14.44</v>
      </c>
      <c r="AL194" s="845">
        <v>62440</v>
      </c>
      <c r="AM194" s="839">
        <v>0.1</v>
      </c>
      <c r="AN194" s="833">
        <v>0.86</v>
      </c>
      <c r="AO194" s="711">
        <f t="shared" si="42"/>
        <v>-20.775701845992437</v>
      </c>
      <c r="AP194" s="712">
        <f t="shared" si="43"/>
        <v>11.333852294134955</v>
      </c>
      <c r="AQ194" s="855">
        <f t="shared" si="44"/>
        <v>149.15551636995642</v>
      </c>
      <c r="AR194" s="624">
        <f>INDEX(Historical!$C$7:$C$1259,MATCH(B194,Historical!$B$7:$B$1281,0))*IF(AH194="n/a",1.03,IF(AH194&lt;0,1.01,IF(AH194&gt;10,1.1,(1+AH194/100))))</f>
        <v>3.7975999999999996</v>
      </c>
      <c r="AS194" s="853">
        <f t="shared" si="45"/>
        <v>4.1773600000000002</v>
      </c>
      <c r="AT194" s="853">
        <f t="shared" si="51"/>
        <v>4.5950960000000007</v>
      </c>
      <c r="AU194" s="853">
        <f t="shared" si="51"/>
        <v>5.0546056000000013</v>
      </c>
      <c r="AV194" s="853">
        <f t="shared" si="51"/>
        <v>5.5600661600000016</v>
      </c>
      <c r="AW194" s="624">
        <f t="shared" si="46"/>
        <v>23.184727760000005</v>
      </c>
      <c r="AX194" s="719">
        <f t="shared" si="47"/>
        <v>9.1980987701340968</v>
      </c>
      <c r="AY194" s="900">
        <v>1.31</v>
      </c>
      <c r="AZ194" s="839">
        <v>123.81</v>
      </c>
      <c r="BA194" s="839">
        <v>-4.5600000000000005</v>
      </c>
      <c r="BB194" s="839">
        <v>3.16</v>
      </c>
      <c r="BC194" s="839">
        <v>17.810000000000002</v>
      </c>
      <c r="BD194" s="874"/>
      <c r="BE194" s="597">
        <v>2017</v>
      </c>
      <c r="BF194" s="865">
        <f t="shared" si="48"/>
        <v>0</v>
      </c>
      <c r="BG194" s="849">
        <v>5.3</v>
      </c>
    </row>
    <row r="195" spans="1:59" s="831" customFormat="1" ht="12.75" customHeight="1" x14ac:dyDescent="0.2">
      <c r="A195" s="838" t="s">
        <v>1487</v>
      </c>
      <c r="B195" s="578" t="s">
        <v>1488</v>
      </c>
      <c r="C195" s="898" t="s">
        <v>4127</v>
      </c>
      <c r="D195" s="898" t="s">
        <v>4253</v>
      </c>
      <c r="E195" s="705">
        <v>8</v>
      </c>
      <c r="F195" s="1139">
        <v>548</v>
      </c>
      <c r="G195" s="1139" t="s">
        <v>106</v>
      </c>
      <c r="H195" s="1139" t="s">
        <v>106</v>
      </c>
      <c r="I195" s="841">
        <v>62.6</v>
      </c>
      <c r="J195" s="624">
        <f t="shared" si="35"/>
        <v>3.0670926517571884</v>
      </c>
      <c r="K195" s="844">
        <v>0.48</v>
      </c>
      <c r="L195" s="854">
        <v>4</v>
      </c>
      <c r="M195" s="615">
        <f t="shared" si="36"/>
        <v>1.92</v>
      </c>
      <c r="N195" s="837" t="s">
        <v>283</v>
      </c>
      <c r="O195" s="706">
        <v>0.4</v>
      </c>
      <c r="P195" s="904">
        <v>43649</v>
      </c>
      <c r="Q195" s="904">
        <v>43670</v>
      </c>
      <c r="R195" s="615">
        <f t="shared" si="37"/>
        <v>19.999999999999989</v>
      </c>
      <c r="S195" s="673">
        <f>IF(INDEX(Historical!$D$7:$D$1257,MATCH(B195,Historical!$B$7:$B$1281,0))=0,"n/a",(INDEX(Historical!$C$7:$C$1259,MATCH(B195,Historical!$B$7:$B$1281,0))/INDEX(Historical!$D$7:$D$1257,MATCH(B195,Historical!$B$7:$B$1281,0))-1)*100)</f>
        <v>9.0909090909090828</v>
      </c>
      <c r="T195" s="673">
        <f>IF(INDEX(Historical!$F$7:$F$1250,MATCH(B195,Historical!$B$7:$B$1281,0))=0,"n/a",((INDEX(Historical!$C$7:$C$1259,MATCH(B195,Historical!$B$7:$B$1281,0))/INDEX(Historical!$F$7:$F$1250,MATCH(B195,Historical!$B$7:$B$1281,0)))^(1/3)-1)*100)</f>
        <v>35.02127623583273</v>
      </c>
      <c r="U195" s="673">
        <f>IF(INDEX(Historical!$H$7:$H$1250,MATCH(B195,Historical!$B$7:$B$1281,0))=0,"n/a",((INDEX(Historical!$C$7:$C$1259,MATCH(B195,Historical!$B$7:$B$1281,0))/INDEX(Historical!$H$7:$H$1250,MATCH(B195,Historical!$B$7:$B$1281,0)))^(1/5)-1)*100)</f>
        <v>22.712958756084944</v>
      </c>
      <c r="V195" s="673" t="str">
        <f>IF(INDEX(Historical!$O$7:$O$1250,MATCH(B195,Historical!$B$7:$B$1281,0))=0,"n/a",((INDEX(Historical!$C$7:$C$1259,MATCH(B195,Historical!$B$7:$B$1281,0))/INDEX(Historical!$O$7:$O$1250,MATCH(B195,Historical!$B$7:$B$1281,0)))^(1/10)-1)*100)</f>
        <v>n/a</v>
      </c>
      <c r="W195" s="674" t="str">
        <f t="shared" si="38"/>
        <v>n/a</v>
      </c>
      <c r="X195" s="675">
        <f t="shared" si="39"/>
        <v>1.5141972504056629</v>
      </c>
      <c r="Y195" s="646" t="s">
        <v>4575</v>
      </c>
      <c r="Z195" s="624">
        <f t="shared" si="40"/>
        <v>63.157894736842103</v>
      </c>
      <c r="AA195" s="853">
        <f t="shared" si="41"/>
        <v>20.592105263157894</v>
      </c>
      <c r="AB195" s="854">
        <v>4</v>
      </c>
      <c r="AC195" s="833">
        <v>3.04</v>
      </c>
      <c r="AD195" s="833">
        <v>2.12</v>
      </c>
      <c r="AE195" s="833">
        <v>2.36</v>
      </c>
      <c r="AF195" s="833">
        <v>36.65</v>
      </c>
      <c r="AG195" s="833" t="s">
        <v>136</v>
      </c>
      <c r="AH195" s="833">
        <v>-22.1</v>
      </c>
      <c r="AI195" s="833">
        <v>12.21</v>
      </c>
      <c r="AJ195" s="833">
        <v>15</v>
      </c>
      <c r="AK195" s="833">
        <v>9.5</v>
      </c>
      <c r="AL195" s="845">
        <v>13050</v>
      </c>
      <c r="AM195" s="839">
        <v>0.1</v>
      </c>
      <c r="AN195" s="833">
        <v>7.11</v>
      </c>
      <c r="AO195" s="711">
        <f t="shared" si="42"/>
        <v>5.1879461446842399</v>
      </c>
      <c r="AP195" s="712">
        <f t="shared" si="43"/>
        <v>25.780051407842134</v>
      </c>
      <c r="AQ195" s="855">
        <f t="shared" si="44"/>
        <v>479.15672716448955</v>
      </c>
      <c r="AR195" s="624">
        <f>INDEX(Historical!$C$7:$C$1259,MATCH(B195,Historical!$B$7:$B$1281,0))*IF(AH195="n/a",1.03,IF(AH195&lt;0,1.01,IF(AH195&gt;10,1.1,(1+AH195/100))))</f>
        <v>1.9392</v>
      </c>
      <c r="AS195" s="853">
        <f t="shared" si="45"/>
        <v>2.1331200000000003</v>
      </c>
      <c r="AT195" s="853">
        <f t="shared" si="51"/>
        <v>2.3357664000000002</v>
      </c>
      <c r="AU195" s="853">
        <f t="shared" si="51"/>
        <v>2.5576642080000003</v>
      </c>
      <c r="AV195" s="853">
        <f t="shared" si="51"/>
        <v>2.8006423077600004</v>
      </c>
      <c r="AW195" s="624">
        <f t="shared" si="46"/>
        <v>11.766392915760001</v>
      </c>
      <c r="AX195" s="719">
        <f t="shared" si="47"/>
        <v>18.796154817507986</v>
      </c>
      <c r="AY195" s="900">
        <v>1.27</v>
      </c>
      <c r="AZ195" s="839">
        <v>80.61</v>
      </c>
      <c r="BA195" s="839">
        <v>-12.659999999999998</v>
      </c>
      <c r="BB195" s="839">
        <v>-5.63</v>
      </c>
      <c r="BC195" s="839">
        <v>22.86</v>
      </c>
      <c r="BD195" s="874"/>
      <c r="BE195" s="597">
        <v>2013</v>
      </c>
      <c r="BF195" s="865">
        <f t="shared" si="48"/>
        <v>0</v>
      </c>
      <c r="BG195" s="849" t="s">
        <v>136</v>
      </c>
    </row>
    <row r="196" spans="1:59" s="831" customFormat="1" x14ac:dyDescent="0.2">
      <c r="A196" s="838" t="s">
        <v>1497</v>
      </c>
      <c r="B196" s="578" t="s">
        <v>1498</v>
      </c>
      <c r="C196" s="898" t="s">
        <v>108</v>
      </c>
      <c r="D196" s="898" t="s">
        <v>4269</v>
      </c>
      <c r="E196" s="705">
        <v>9</v>
      </c>
      <c r="F196" s="1139">
        <v>476</v>
      </c>
      <c r="G196" s="1139" t="s">
        <v>106</v>
      </c>
      <c r="H196" s="1139" t="s">
        <v>106</v>
      </c>
      <c r="I196" s="841">
        <v>95.13</v>
      </c>
      <c r="J196" s="624">
        <f t="shared" si="35"/>
        <v>2.9433406916850626</v>
      </c>
      <c r="K196" s="844">
        <v>0.7</v>
      </c>
      <c r="L196" s="854">
        <v>4</v>
      </c>
      <c r="M196" s="615">
        <f t="shared" si="36"/>
        <v>2.8</v>
      </c>
      <c r="N196" s="837" t="s">
        <v>145</v>
      </c>
      <c r="O196" s="706">
        <v>0.6</v>
      </c>
      <c r="P196" s="904">
        <v>43720</v>
      </c>
      <c r="Q196" s="904">
        <v>43739</v>
      </c>
      <c r="R196" s="615">
        <f t="shared" si="37"/>
        <v>16.666666666666664</v>
      </c>
      <c r="S196" s="673">
        <f>IF(INDEX(Historical!$D$7:$D$1257,MATCH(B196,Historical!$B$7:$B$1281,0))=0,"n/a",(INDEX(Historical!$C$7:$C$1259,MATCH(B196,Historical!$B$7:$B$1281,0))/INDEX(Historical!$D$7:$D$1257,MATCH(B196,Historical!$B$7:$B$1281,0))-1)*100)</f>
        <v>14.285714285714279</v>
      </c>
      <c r="T196" s="673">
        <f>IF(INDEX(Historical!$F$7:$F$1250,MATCH(B196,Historical!$B$7:$B$1281,0))=0,"n/a",((INDEX(Historical!$C$7:$C$1259,MATCH(B196,Historical!$B$7:$B$1281,0))/INDEX(Historical!$F$7:$F$1250,MATCH(B196,Historical!$B$7:$B$1281,0)))^(1/3)-1)*100)</f>
        <v>21.528408625133899</v>
      </c>
      <c r="U196" s="673">
        <f>IF(INDEX(Historical!$H$7:$H$1250,MATCH(B196,Historical!$B$7:$B$1281,0))=0,"n/a",((INDEX(Historical!$C$7:$C$1259,MATCH(B196,Historical!$B$7:$B$1281,0))/INDEX(Historical!$H$7:$H$1250,MATCH(B196,Historical!$B$7:$B$1281,0)))^(1/5)-1)*100)</f>
        <v>15.200877980413008</v>
      </c>
      <c r="V196" s="673">
        <f>IF(INDEX(Historical!$O$7:$O$1250,MATCH(B196,Historical!$B$7:$B$1281,0))=0,"n/a",((INDEX(Historical!$C$7:$C$1259,MATCH(B196,Historical!$B$7:$B$1281,0))/INDEX(Historical!$O$7:$O$1250,MATCH(B196,Historical!$B$7:$B$1281,0)))^(1/10)-1)*100)</f>
        <v>9.5958226385217227</v>
      </c>
      <c r="W196" s="674">
        <f t="shared" si="38"/>
        <v>1.5841141039216589</v>
      </c>
      <c r="X196" s="675">
        <f t="shared" si="39"/>
        <v>1.0270863500279059</v>
      </c>
      <c r="Y196" s="646" t="s">
        <v>4577</v>
      </c>
      <c r="Z196" s="624">
        <f t="shared" si="40"/>
        <v>51.282051282051277</v>
      </c>
      <c r="AA196" s="853">
        <f t="shared" si="41"/>
        <v>17.423076923076923</v>
      </c>
      <c r="AB196" s="854">
        <v>12</v>
      </c>
      <c r="AC196" s="833">
        <v>5.46</v>
      </c>
      <c r="AD196" s="833">
        <v>2.62</v>
      </c>
      <c r="AE196" s="833">
        <v>3.29</v>
      </c>
      <c r="AF196" s="833">
        <v>1.9</v>
      </c>
      <c r="AG196" s="833">
        <v>13.200000000000001</v>
      </c>
      <c r="AH196" s="833">
        <v>0.2</v>
      </c>
      <c r="AI196" s="833">
        <v>10.14</v>
      </c>
      <c r="AJ196" s="833">
        <v>14.799999999999999</v>
      </c>
      <c r="AK196" s="833">
        <v>6.84</v>
      </c>
      <c r="AL196" s="845">
        <v>20280</v>
      </c>
      <c r="AM196" s="839">
        <v>0.2</v>
      </c>
      <c r="AN196" s="834">
        <v>12.71</v>
      </c>
      <c r="AO196" s="711">
        <f t="shared" si="42"/>
        <v>0.72114174902114669</v>
      </c>
      <c r="AP196" s="712">
        <f t="shared" si="43"/>
        <v>18.14421867209807</v>
      </c>
      <c r="AQ196" s="855">
        <f t="shared" si="44"/>
        <v>21.296415910860755</v>
      </c>
      <c r="AR196" s="624">
        <f>INDEX(Historical!$C$7:$C$1259,MATCH(B196,Historical!$B$7:$B$1281,0))*IF(AH196="n/a",1.03,IF(AH196&lt;0,1.01,IF(AH196&gt;10,1.1,(1+AH196/100))))</f>
        <v>2.8055999999999996</v>
      </c>
      <c r="AS196" s="853">
        <f t="shared" si="45"/>
        <v>3.08616</v>
      </c>
      <c r="AT196" s="853">
        <f t="shared" si="51"/>
        <v>3.297253344</v>
      </c>
      <c r="AU196" s="853">
        <f t="shared" si="51"/>
        <v>3.5227854727296002</v>
      </c>
      <c r="AV196" s="853">
        <f t="shared" si="51"/>
        <v>3.7637439990643049</v>
      </c>
      <c r="AW196" s="624">
        <f t="shared" si="46"/>
        <v>16.475542815793904</v>
      </c>
      <c r="AX196" s="719">
        <f t="shared" si="47"/>
        <v>17.318976995473463</v>
      </c>
      <c r="AY196" s="900">
        <v>1.1000000000000001</v>
      </c>
      <c r="AZ196" s="839">
        <v>56.8</v>
      </c>
      <c r="BA196" s="839">
        <v>-6.63</v>
      </c>
      <c r="BB196" s="839">
        <v>0.44999999999999996</v>
      </c>
      <c r="BC196" s="839">
        <v>11.01</v>
      </c>
      <c r="BD196" s="874"/>
      <c r="BE196" s="597">
        <v>2012</v>
      </c>
      <c r="BF196" s="865">
        <f t="shared" si="48"/>
        <v>0</v>
      </c>
      <c r="BG196" s="849">
        <v>0.89999999999999991</v>
      </c>
    </row>
    <row r="197" spans="1:59" s="831" customFormat="1" ht="12.75" customHeight="1" x14ac:dyDescent="0.2">
      <c r="A197" s="848" t="s">
        <v>4405</v>
      </c>
      <c r="B197" s="578" t="s">
        <v>4403</v>
      </c>
      <c r="C197" s="898" t="s">
        <v>4254</v>
      </c>
      <c r="D197" s="898" t="s">
        <v>4255</v>
      </c>
      <c r="E197" s="705">
        <v>6</v>
      </c>
      <c r="F197" s="1139">
        <v>696</v>
      </c>
      <c r="G197" s="1139" t="s">
        <v>106</v>
      </c>
      <c r="H197" s="1139" t="s">
        <v>106</v>
      </c>
      <c r="I197" s="841">
        <v>41.04</v>
      </c>
      <c r="J197" s="624">
        <f t="shared" si="35"/>
        <v>3.3260233918128659</v>
      </c>
      <c r="K197" s="844">
        <v>0.34125</v>
      </c>
      <c r="L197" s="854">
        <v>4</v>
      </c>
      <c r="M197" s="615">
        <f t="shared" si="36"/>
        <v>1.365</v>
      </c>
      <c r="N197" s="837" t="s">
        <v>318</v>
      </c>
      <c r="O197" s="706">
        <v>0.3125</v>
      </c>
      <c r="P197" s="606">
        <v>44179</v>
      </c>
      <c r="Q197" s="606">
        <v>44196</v>
      </c>
      <c r="R197" s="615">
        <f t="shared" si="37"/>
        <v>9.1999999999999993</v>
      </c>
      <c r="S197" s="673">
        <f>IF(INDEX(Historical!$D$7:$D$1257,MATCH(B197,Historical!$B$7:$B$1281,0))=0,"n/a",(INDEX(Historical!$C$7:$C$1259,MATCH(B197,Historical!$B$7:$B$1281,0))/INDEX(Historical!$D$7:$D$1257,MATCH(B197,Historical!$B$7:$B$1281,0))-1)*100)</f>
        <v>12.417582417582418</v>
      </c>
      <c r="T197" s="673">
        <f>IF(INDEX(Historical!$F$7:$F$1250,MATCH(B197,Historical!$B$7:$B$1281,0))=0,"n/a",((INDEX(Historical!$C$7:$C$1259,MATCH(B197,Historical!$B$7:$B$1281,0))/INDEX(Historical!$F$7:$F$1250,MATCH(B197,Historical!$B$7:$B$1281,0)))^(1/3)-1)*100)</f>
        <v>12.007752976796571</v>
      </c>
      <c r="U197" s="673">
        <f>IF(INDEX(Historical!$H$7:$H$1250,MATCH(B197,Historical!$B$7:$B$1281,0))=0,"n/a",((INDEX(Historical!$C$7:$C$1259,MATCH(B197,Historical!$B$7:$B$1281,0))/INDEX(Historical!$H$7:$H$1250,MATCH(B197,Historical!$B$7:$B$1281,0)))^(1/5)-1)*100)</f>
        <v>15.653674174700916</v>
      </c>
      <c r="V197" s="673" t="str">
        <f>IF(INDEX(Historical!$O$7:$O$1250,MATCH(B197,Historical!$B$7:$B$1281,0))=0,"n/a",((INDEX(Historical!$C$7:$C$1259,MATCH(B197,Historical!$B$7:$B$1281,0))/INDEX(Historical!$O$7:$O$1250,MATCH(B197,Historical!$B$7:$B$1281,0)))^(1/10)-1)*100)</f>
        <v>n/a</v>
      </c>
      <c r="W197" s="674" t="str">
        <f t="shared" si="38"/>
        <v>n/a</v>
      </c>
      <c r="X197" s="675">
        <f t="shared" si="39"/>
        <v>0.31559826965122811</v>
      </c>
      <c r="Y197" s="843"/>
      <c r="Z197" s="624">
        <f t="shared" si="40"/>
        <v>79.360465116279073</v>
      </c>
      <c r="AA197" s="853">
        <f t="shared" si="41"/>
        <v>23.86046511627907</v>
      </c>
      <c r="AB197" s="854">
        <v>12</v>
      </c>
      <c r="AC197" s="833">
        <v>1.72</v>
      </c>
      <c r="AD197" s="833">
        <v>4.8499999999999996</v>
      </c>
      <c r="AE197" s="833">
        <v>5</v>
      </c>
      <c r="AF197" s="833">
        <v>2.6</v>
      </c>
      <c r="AG197" s="833">
        <v>31.8</v>
      </c>
      <c r="AH197" s="833">
        <v>-152.89999999999998</v>
      </c>
      <c r="AI197" s="833">
        <v>16.3</v>
      </c>
      <c r="AJ197" s="833">
        <v>49.6</v>
      </c>
      <c r="AK197" s="833">
        <v>5</v>
      </c>
      <c r="AL197" s="845">
        <v>1020</v>
      </c>
      <c r="AM197" s="839">
        <v>0.2</v>
      </c>
      <c r="AN197" s="833">
        <v>3.41</v>
      </c>
      <c r="AO197" s="711">
        <f t="shared" si="42"/>
        <v>-4.880767549765288</v>
      </c>
      <c r="AP197" s="712">
        <f t="shared" si="43"/>
        <v>18.979697566513781</v>
      </c>
      <c r="AQ197" s="855">
        <f t="shared" si="44"/>
        <v>66.048465886486923</v>
      </c>
      <c r="AR197" s="624">
        <f>INDEX(Historical!$C$7:$C$1259,MATCH(B197,Historical!$B$7:$B$1281,0))*IF(AH197="n/a",1.03,IF(AH197&lt;0,1.01,IF(AH197&gt;10,1.1,(1+AH197/100))))</f>
        <v>1.2915375</v>
      </c>
      <c r="AS197" s="853">
        <f t="shared" si="45"/>
        <v>1.4206912500000002</v>
      </c>
      <c r="AT197" s="853">
        <f t="shared" si="51"/>
        <v>1.4917258125000004</v>
      </c>
      <c r="AU197" s="853">
        <f t="shared" si="51"/>
        <v>1.5663121031250005</v>
      </c>
      <c r="AV197" s="853">
        <f t="shared" si="51"/>
        <v>1.6446277082812506</v>
      </c>
      <c r="AW197" s="624">
        <f t="shared" si="46"/>
        <v>7.4148943739062521</v>
      </c>
      <c r="AX197" s="719">
        <f t="shared" si="47"/>
        <v>18.067481417900225</v>
      </c>
      <c r="AY197" s="900">
        <v>0.96</v>
      </c>
      <c r="AZ197" s="839">
        <v>94.87</v>
      </c>
      <c r="BA197" s="839">
        <v>-16.689999999999998</v>
      </c>
      <c r="BB197" s="839">
        <v>-1.9</v>
      </c>
      <c r="BC197" s="839">
        <v>1.9</v>
      </c>
      <c r="BD197" s="874"/>
      <c r="BE197" s="597">
        <v>2015</v>
      </c>
      <c r="BF197" s="865">
        <f t="shared" si="48"/>
        <v>0</v>
      </c>
      <c r="BG197" s="849">
        <v>6.8000000000000007</v>
      </c>
    </row>
    <row r="198" spans="1:59" s="831" customFormat="1" ht="12.75" customHeight="1" x14ac:dyDescent="0.2">
      <c r="A198" s="838" t="s">
        <v>1491</v>
      </c>
      <c r="B198" s="578" t="s">
        <v>1492</v>
      </c>
      <c r="C198" s="898" t="s">
        <v>4277</v>
      </c>
      <c r="D198" s="898" t="s">
        <v>518</v>
      </c>
      <c r="E198" s="705">
        <v>9</v>
      </c>
      <c r="F198" s="1139">
        <v>523</v>
      </c>
      <c r="G198" s="1139" t="s">
        <v>106</v>
      </c>
      <c r="H198" s="1139" t="s">
        <v>106</v>
      </c>
      <c r="I198" s="841">
        <v>137.55000000000001</v>
      </c>
      <c r="J198" s="624">
        <f t="shared" si="35"/>
        <v>2.0356234096692112</v>
      </c>
      <c r="K198" s="844">
        <v>0.7</v>
      </c>
      <c r="L198" s="854">
        <v>4</v>
      </c>
      <c r="M198" s="615">
        <f t="shared" si="36"/>
        <v>2.8</v>
      </c>
      <c r="N198" s="837" t="s">
        <v>993</v>
      </c>
      <c r="O198" s="706">
        <v>0.56000000000000005</v>
      </c>
      <c r="P198" s="606">
        <v>44238</v>
      </c>
      <c r="Q198" s="606">
        <v>44253</v>
      </c>
      <c r="R198" s="615">
        <f t="shared" si="37"/>
        <v>24.999999999999982</v>
      </c>
      <c r="S198" s="673">
        <f>IF(INDEX(Historical!$D$7:$D$1257,MATCH(B198,Historical!$B$7:$B$1281,0))=0,"n/a",(INDEX(Historical!$C$7:$C$1259,MATCH(B198,Historical!$B$7:$B$1281,0))/INDEX(Historical!$D$7:$D$1257,MATCH(B198,Historical!$B$7:$B$1281,0))-1)*100)</f>
        <v>24.444444444444446</v>
      </c>
      <c r="T198" s="673">
        <f>IF(INDEX(Historical!$F$7:$F$1250,MATCH(B198,Historical!$B$7:$B$1281,0))=0,"n/a",((INDEX(Historical!$C$7:$C$1259,MATCH(B198,Historical!$B$7:$B$1281,0))/INDEX(Historical!$F$7:$F$1250,MATCH(B198,Historical!$B$7:$B$1281,0)))^(1/3)-1)*100)</f>
        <v>23.127650029855573</v>
      </c>
      <c r="U198" s="673">
        <f>IF(INDEX(Historical!$H$7:$H$1250,MATCH(B198,Historical!$B$7:$B$1281,0))=0,"n/a",((INDEX(Historical!$C$7:$C$1259,MATCH(B198,Historical!$B$7:$B$1281,0))/INDEX(Historical!$H$7:$H$1250,MATCH(B198,Historical!$B$7:$B$1281,0)))^(1/5)-1)*100)</f>
        <v>24.132895337960147</v>
      </c>
      <c r="V198" s="673" t="str">
        <f>IF(INDEX(Historical!$O$7:$O$1250,MATCH(B198,Historical!$B$7:$B$1281,0))=0,"n/a",((INDEX(Historical!$C$7:$C$1259,MATCH(B198,Historical!$B$7:$B$1281,0))/INDEX(Historical!$O$7:$O$1250,MATCH(B198,Historical!$B$7:$B$1281,0)))^(1/10)-1)*100)</f>
        <v>n/a</v>
      </c>
      <c r="W198" s="674" t="str">
        <f t="shared" si="38"/>
        <v>n/a</v>
      </c>
      <c r="X198" s="675">
        <f t="shared" si="39"/>
        <v>1.2701523862084287</v>
      </c>
      <c r="Y198" s="637"/>
      <c r="Z198" s="624">
        <f t="shared" si="40"/>
        <v>23.608768971332207</v>
      </c>
      <c r="AA198" s="853">
        <f t="shared" si="41"/>
        <v>11.597807757166949</v>
      </c>
      <c r="AB198" s="854">
        <v>12</v>
      </c>
      <c r="AC198" s="833">
        <v>11.86</v>
      </c>
      <c r="AD198" s="833" t="s">
        <v>136</v>
      </c>
      <c r="AE198" s="833">
        <v>1.37</v>
      </c>
      <c r="AF198" s="833">
        <v>2.64</v>
      </c>
      <c r="AG198" s="833">
        <v>26.200000000000003</v>
      </c>
      <c r="AH198" s="833">
        <v>-41.5</v>
      </c>
      <c r="AI198" s="833">
        <v>-11.88</v>
      </c>
      <c r="AJ198" s="833">
        <v>19</v>
      </c>
      <c r="AK198" s="833" t="s">
        <v>136</v>
      </c>
      <c r="AL198" s="845">
        <v>5770</v>
      </c>
      <c r="AM198" s="839">
        <v>1.6</v>
      </c>
      <c r="AN198" s="834">
        <v>3.53</v>
      </c>
      <c r="AO198" s="711">
        <f t="shared" si="42"/>
        <v>14.570710990462407</v>
      </c>
      <c r="AP198" s="712">
        <f t="shared" si="43"/>
        <v>26.168518747629356</v>
      </c>
      <c r="AQ198" s="855">
        <f t="shared" si="44"/>
        <v>16.653737338654896</v>
      </c>
      <c r="AR198" s="624">
        <f>INDEX(Historical!$C$7:$C$1259,MATCH(B198,Historical!$B$7:$B$1281,0))*IF(AH198="n/a",1.03,IF(AH198&lt;0,1.01,IF(AH198&gt;10,1.1,(1+AH198/100))))</f>
        <v>2.2624000000000004</v>
      </c>
      <c r="AS198" s="853">
        <f t="shared" si="45"/>
        <v>2.2850240000000004</v>
      </c>
      <c r="AT198" s="853">
        <f t="shared" si="51"/>
        <v>2.3535747200000006</v>
      </c>
      <c r="AU198" s="853">
        <f t="shared" si="51"/>
        <v>2.4241819616000004</v>
      </c>
      <c r="AV198" s="853">
        <f t="shared" si="51"/>
        <v>2.4969074204480006</v>
      </c>
      <c r="AW198" s="624">
        <f t="shared" si="46"/>
        <v>11.822088102048003</v>
      </c>
      <c r="AX198" s="719">
        <f t="shared" si="47"/>
        <v>8.5947568898931301</v>
      </c>
      <c r="AY198" s="900">
        <v>1.82</v>
      </c>
      <c r="AZ198" s="839">
        <v>217.15</v>
      </c>
      <c r="BA198" s="839">
        <v>-5.66</v>
      </c>
      <c r="BB198" s="839">
        <v>19.05</v>
      </c>
      <c r="BC198" s="839">
        <v>41.8</v>
      </c>
      <c r="BD198" s="874"/>
      <c r="BE198" s="597">
        <v>2013</v>
      </c>
      <c r="BF198" s="865">
        <f t="shared" si="48"/>
        <v>0</v>
      </c>
      <c r="BG198" s="849">
        <v>4.1000000000000005</v>
      </c>
    </row>
    <row r="199" spans="1:59" s="831" customFormat="1" x14ac:dyDescent="0.2">
      <c r="A199" s="831" t="s">
        <v>1819</v>
      </c>
      <c r="B199" s="578" t="s">
        <v>1820</v>
      </c>
      <c r="C199" s="898" t="s">
        <v>112</v>
      </c>
      <c r="D199" s="898" t="s">
        <v>1218</v>
      </c>
      <c r="E199" s="705">
        <v>8</v>
      </c>
      <c r="F199" s="1139">
        <v>583</v>
      </c>
      <c r="G199" s="1139" t="s">
        <v>106</v>
      </c>
      <c r="H199" s="1139" t="s">
        <v>106</v>
      </c>
      <c r="I199" s="841">
        <v>81.02</v>
      </c>
      <c r="J199" s="624">
        <f t="shared" ref="J199:J262" si="52">(M199/I199)*100</f>
        <v>1.2836336706985929</v>
      </c>
      <c r="K199" s="844">
        <v>0.26</v>
      </c>
      <c r="L199" s="854">
        <v>4</v>
      </c>
      <c r="M199" s="615">
        <f t="shared" ref="M199:M262" si="53">K199*L199</f>
        <v>1.04</v>
      </c>
      <c r="N199" s="837" t="s">
        <v>567</v>
      </c>
      <c r="O199" s="706">
        <v>0.24</v>
      </c>
      <c r="P199" s="606">
        <v>44203</v>
      </c>
      <c r="Q199" s="606">
        <v>44218</v>
      </c>
      <c r="R199" s="615">
        <f t="shared" ref="R199:R262" si="54">(K199-O199)/O199*100</f>
        <v>8.333333333333341</v>
      </c>
      <c r="S199" s="673">
        <f>IF(INDEX(Historical!$D$7:$D$1257,MATCH(B199,Historical!$B$7:$B$1281,0))=0,"n/a",(INDEX(Historical!$C$7:$C$1259,MATCH(B199,Historical!$B$7:$B$1281,0))/INDEX(Historical!$D$7:$D$1257,MATCH(B199,Historical!$B$7:$B$1281,0))-1)*100)</f>
        <v>9.0909090909090828</v>
      </c>
      <c r="T199" s="673">
        <f>IF(INDEX(Historical!$F$7:$F$1250,MATCH(B199,Historical!$B$7:$B$1281,0))=0,"n/a",((INDEX(Historical!$C$7:$C$1259,MATCH(B199,Historical!$B$7:$B$1281,0))/INDEX(Historical!$F$7:$F$1250,MATCH(B199,Historical!$B$7:$B$1281,0)))^(1/3)-1)*100)</f>
        <v>6.2658569182611146</v>
      </c>
      <c r="U199" s="673">
        <f>IF(INDEX(Historical!$H$7:$H$1250,MATCH(B199,Historical!$B$7:$B$1281,0))=0,"n/a",((INDEX(Historical!$C$7:$C$1259,MATCH(B199,Historical!$B$7:$B$1281,0))/INDEX(Historical!$H$7:$H$1250,MATCH(B199,Historical!$B$7:$B$1281,0)))^(1/5)-1)*100)</f>
        <v>7.4581318351847781</v>
      </c>
      <c r="V199" s="673" t="str">
        <f>IF(INDEX(Historical!$O$7:$O$1250,MATCH(B199,Historical!$B$7:$B$1281,0))=0,"n/a",((INDEX(Historical!$C$7:$C$1259,MATCH(B199,Historical!$B$7:$B$1281,0))/INDEX(Historical!$O$7:$O$1250,MATCH(B199,Historical!$B$7:$B$1281,0)))^(1/10)-1)*100)</f>
        <v>n/a</v>
      </c>
      <c r="W199" s="674" t="str">
        <f t="shared" ref="W199:W262" si="55">IF(OR(U199&lt;=0,U199="n/a",V199&lt;=0,V199="n/a"),"n/a",U199/V199)</f>
        <v>n/a</v>
      </c>
      <c r="X199" s="675" t="str">
        <f t="shared" ref="X199:X262" si="56">IF(OR(AJ199&lt;=0,AJ199="n/a",U199&lt;=0,U199="n/a"),"n/a",U199/AJ199)</f>
        <v>n/a</v>
      </c>
      <c r="Y199" s="634"/>
      <c r="Z199" s="624" t="str">
        <f t="shared" ref="Z199:Z262" si="57">IF(OR(AC199&lt;0.01,AC199="n/a"),"n/a",M199/AC199*100)</f>
        <v>n/a</v>
      </c>
      <c r="AA199" s="853" t="str">
        <f t="shared" ref="AA199:AA262" si="58">IF(OR(AC199&lt;0.01,AC199="n/a"),"n/a",I199/AC199)</f>
        <v>n/a</v>
      </c>
      <c r="AB199" s="854">
        <v>12</v>
      </c>
      <c r="AC199" s="833">
        <v>-3.52</v>
      </c>
      <c r="AD199" s="833" t="s">
        <v>136</v>
      </c>
      <c r="AE199" s="833">
        <v>1.1499999999999999</v>
      </c>
      <c r="AF199" s="833">
        <v>2.2200000000000002</v>
      </c>
      <c r="AG199" s="833">
        <v>-10.299999999999999</v>
      </c>
      <c r="AH199" s="833">
        <v>-195.9</v>
      </c>
      <c r="AI199" s="833">
        <v>11.200000000000001</v>
      </c>
      <c r="AJ199" s="833">
        <v>-26.700000000000003</v>
      </c>
      <c r="AK199" s="833">
        <v>8.6</v>
      </c>
      <c r="AL199" s="845">
        <v>8119.9999999999991</v>
      </c>
      <c r="AM199" s="839">
        <v>0.70000000000000007</v>
      </c>
      <c r="AN199" s="833">
        <v>0</v>
      </c>
      <c r="AO199" s="711" t="str">
        <f t="shared" ref="AO199:AO262" si="59">IF(U199="n/a","n/a",IF(AA199&lt;0,"n/a",IF(AA199="n/a","n/a",J199+U199-AA199)))</f>
        <v>n/a</v>
      </c>
      <c r="AP199" s="712">
        <f t="shared" ref="AP199:AP262" si="60">IF(U199="n/a","n/a",J199+U199)</f>
        <v>8.7417655058833716</v>
      </c>
      <c r="AQ199" s="855" t="str">
        <f t="shared" ref="AQ199:AQ262" si="61">IF(OR(AC199&lt;0.01,AF199="n/a"),"n/a",(I199/SQRT(22.5*AC199*(I199/AF199))-1)*100)</f>
        <v>n/a</v>
      </c>
      <c r="AR199" s="624">
        <f>INDEX(Historical!$C$7:$C$1259,MATCH(B199,Historical!$B$7:$B$1281,0))*IF(AH199="n/a",1.03,IF(AH199&lt;0,1.01,IF(AH199&gt;10,1.1,(1+AH199/100))))</f>
        <v>0.96960000000000002</v>
      </c>
      <c r="AS199" s="853">
        <f t="shared" ref="AS199:AS262" si="62">IF($AI199="n/a",1.03*AR199,IF($AI199&lt;0,1.01*AR199,IF($AI199&gt;10,1.1*AR199,(1+$AI199/100)*AR199)))</f>
        <v>1.0665600000000002</v>
      </c>
      <c r="AT199" s="853">
        <f t="shared" si="51"/>
        <v>1.1582841600000002</v>
      </c>
      <c r="AU199" s="853">
        <f t="shared" si="51"/>
        <v>1.2578965977600003</v>
      </c>
      <c r="AV199" s="853">
        <f t="shared" si="51"/>
        <v>1.3660757051673604</v>
      </c>
      <c r="AW199" s="624">
        <f t="shared" ref="AW199:AW262" si="63">SUM(AR199:AV199)</f>
        <v>5.8184164629273614</v>
      </c>
      <c r="AX199" s="719">
        <f t="shared" ref="AX199:AX262" si="64">AW199/I199*100</f>
        <v>7.1814570018851667</v>
      </c>
      <c r="AY199" s="900">
        <v>1.55</v>
      </c>
      <c r="AZ199" s="839">
        <v>183.68</v>
      </c>
      <c r="BA199" s="839">
        <v>-7.8100000000000005</v>
      </c>
      <c r="BB199" s="839">
        <v>0.67999999999999994</v>
      </c>
      <c r="BC199" s="839">
        <v>18.970000000000002</v>
      </c>
      <c r="BD199" s="874"/>
      <c r="BE199" s="597">
        <v>2014</v>
      </c>
      <c r="BF199" s="865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849">
        <v>-4.1000000000000005</v>
      </c>
    </row>
    <row r="200" spans="1:59" s="831" customFormat="1" ht="12.75" customHeight="1" x14ac:dyDescent="0.2">
      <c r="A200" s="848" t="s">
        <v>4658</v>
      </c>
      <c r="B200" s="578" t="s">
        <v>4648</v>
      </c>
      <c r="C200" s="898" t="s">
        <v>112</v>
      </c>
      <c r="D200" s="898" t="s">
        <v>4291</v>
      </c>
      <c r="E200" s="705">
        <v>5</v>
      </c>
      <c r="F200" s="1139">
        <v>742</v>
      </c>
      <c r="G200" s="1139" t="s">
        <v>106</v>
      </c>
      <c r="H200" s="1139" t="s">
        <v>106</v>
      </c>
      <c r="I200" s="841">
        <v>214.77</v>
      </c>
      <c r="J200" s="624">
        <f t="shared" si="52"/>
        <v>0.37249150253759833</v>
      </c>
      <c r="K200" s="844">
        <v>0.2</v>
      </c>
      <c r="L200" s="854">
        <v>4</v>
      </c>
      <c r="M200" s="615">
        <f t="shared" si="53"/>
        <v>0.8</v>
      </c>
      <c r="N200" s="837" t="s">
        <v>325</v>
      </c>
      <c r="O200" s="706">
        <v>0.15</v>
      </c>
      <c r="P200" s="606">
        <v>44257</v>
      </c>
      <c r="Q200" s="606">
        <v>44272</v>
      </c>
      <c r="R200" s="615">
        <f t="shared" si="54"/>
        <v>33.33333333333335</v>
      </c>
      <c r="S200" s="673">
        <f>IF(INDEX(Historical!$D$7:$D$1257,MATCH(B200,Historical!$B$7:$B$1281,0))=0,"n/a",(INDEX(Historical!$C$7:$C$1259,MATCH(B200,Historical!$B$7:$B$1281,0))/INDEX(Historical!$D$7:$D$1257,MATCH(B200,Historical!$B$7:$B$1281,0))-1)*100)</f>
        <v>33.120035304501314</v>
      </c>
      <c r="T200" s="673">
        <f>IF(INDEX(Historical!$F$7:$F$1250,MATCH(B200,Historical!$B$7:$B$1281,0))=0,"n/a",((INDEX(Historical!$C$7:$C$1259,MATCH(B200,Historical!$B$7:$B$1281,0))/INDEX(Historical!$F$7:$F$1250,MATCH(B200,Historical!$B$7:$B$1281,0)))^(1/3)-1)*100)</f>
        <v>31.254993061723148</v>
      </c>
      <c r="U200" s="673" t="str">
        <f>IF(INDEX(Historical!$H$7:$H$1250,MATCH(B200,Historical!$B$7:$B$1281,0))=0,"n/a",((INDEX(Historical!$C$7:$C$1259,MATCH(B200,Historical!$B$7:$B$1281,0))/INDEX(Historical!$H$7:$H$1250,MATCH(B200,Historical!$B$7:$B$1281,0)))^(1/5)-1)*100)</f>
        <v>n/a</v>
      </c>
      <c r="V200" s="673" t="str">
        <f>IF(INDEX(Historical!$O$7:$O$1250,MATCH(B200,Historical!$B$7:$B$1281,0))=0,"n/a",((INDEX(Historical!$C$7:$C$1259,MATCH(B200,Historical!$B$7:$B$1281,0))/INDEX(Historical!$O$7:$O$1250,MATCH(B200,Historical!$B$7:$B$1281,0)))^(1/10)-1)*100)</f>
        <v>n/a</v>
      </c>
      <c r="W200" s="674" t="str">
        <f t="shared" si="55"/>
        <v>n/a</v>
      </c>
      <c r="X200" s="675" t="str">
        <f t="shared" si="56"/>
        <v>n/a</v>
      </c>
      <c r="Y200" s="646"/>
      <c r="Z200" s="624">
        <f t="shared" si="57"/>
        <v>14.084507042253522</v>
      </c>
      <c r="AA200" s="853">
        <f t="shared" si="58"/>
        <v>37.811619718309863</v>
      </c>
      <c r="AB200" s="854">
        <v>12</v>
      </c>
      <c r="AC200" s="833">
        <v>5.68</v>
      </c>
      <c r="AD200" s="833">
        <v>2.44</v>
      </c>
      <c r="AE200" s="833">
        <v>6.19</v>
      </c>
      <c r="AF200" s="833">
        <v>7.96</v>
      </c>
      <c r="AG200" s="833">
        <v>19.2</v>
      </c>
      <c r="AH200" s="833">
        <v>3.6999999999999997</v>
      </c>
      <c r="AI200" s="833">
        <v>13.16</v>
      </c>
      <c r="AJ200" s="833">
        <v>19.8</v>
      </c>
      <c r="AK200" s="833">
        <v>15.57</v>
      </c>
      <c r="AL200" s="845">
        <v>24840</v>
      </c>
      <c r="AM200" s="839">
        <v>0.2</v>
      </c>
      <c r="AN200" s="833">
        <v>0.05</v>
      </c>
      <c r="AO200" s="711" t="str">
        <f t="shared" si="59"/>
        <v>n/a</v>
      </c>
      <c r="AP200" s="712" t="str">
        <f t="shared" si="60"/>
        <v>n/a</v>
      </c>
      <c r="AQ200" s="855">
        <f t="shared" si="61"/>
        <v>265.74459391933692</v>
      </c>
      <c r="AR200" s="624">
        <f>INDEX(Historical!$C$7:$C$1259,MATCH(B200,Historical!$B$7:$B$1281,0))*IF(AH200="n/a",1.03,IF(AH200&lt;0,1.01,IF(AH200&gt;10,1.1,(1+AH200/100))))</f>
        <v>0.62562209999999985</v>
      </c>
      <c r="AS200" s="853">
        <f t="shared" si="62"/>
        <v>0.68818430999999991</v>
      </c>
      <c r="AT200" s="853">
        <f t="shared" si="51"/>
        <v>0.75700274099999998</v>
      </c>
      <c r="AU200" s="853">
        <f t="shared" si="51"/>
        <v>0.8327030151</v>
      </c>
      <c r="AV200" s="853">
        <f t="shared" si="51"/>
        <v>0.91597331661000003</v>
      </c>
      <c r="AW200" s="624">
        <f t="shared" si="63"/>
        <v>3.8194854827099998</v>
      </c>
      <c r="AX200" s="719">
        <f t="shared" si="64"/>
        <v>1.7784073579689899</v>
      </c>
      <c r="AY200" s="900">
        <v>1.01</v>
      </c>
      <c r="AZ200" s="839">
        <v>103</v>
      </c>
      <c r="BA200" s="839">
        <v>-2.6599999999999997</v>
      </c>
      <c r="BB200" s="839">
        <v>5.62</v>
      </c>
      <c r="BC200" s="839">
        <v>12.950000000000001</v>
      </c>
      <c r="BD200" s="874"/>
      <c r="BE200" s="597">
        <v>2017</v>
      </c>
      <c r="BF200" s="865">
        <f t="shared" si="65"/>
        <v>0</v>
      </c>
      <c r="BG200" s="849">
        <v>14.499999999999998</v>
      </c>
    </row>
    <row r="201" spans="1:59" s="831" customFormat="1" ht="12.75" customHeight="1" x14ac:dyDescent="0.2">
      <c r="A201" s="838" t="s">
        <v>3867</v>
      </c>
      <c r="B201" s="578" t="s">
        <v>3868</v>
      </c>
      <c r="C201" s="898" t="s">
        <v>131</v>
      </c>
      <c r="D201" s="898" t="s">
        <v>4274</v>
      </c>
      <c r="E201" s="705">
        <v>8</v>
      </c>
      <c r="F201" s="1139">
        <v>593</v>
      </c>
      <c r="G201" s="1139" t="s">
        <v>115</v>
      </c>
      <c r="H201" s="1139" t="s">
        <v>115</v>
      </c>
      <c r="I201" s="841">
        <v>66.97</v>
      </c>
      <c r="J201" s="624">
        <f t="shared" si="52"/>
        <v>3.4642377183813649</v>
      </c>
      <c r="K201" s="844">
        <v>0.57999999999999996</v>
      </c>
      <c r="L201" s="854">
        <v>4</v>
      </c>
      <c r="M201" s="615">
        <f t="shared" si="53"/>
        <v>2.3199999999999998</v>
      </c>
      <c r="N201" s="837" t="s">
        <v>226</v>
      </c>
      <c r="O201" s="706">
        <v>0.54</v>
      </c>
      <c r="P201" s="606">
        <v>44245</v>
      </c>
      <c r="Q201" s="606">
        <v>44260</v>
      </c>
      <c r="R201" s="615">
        <f t="shared" si="54"/>
        <v>7.4074074074073932</v>
      </c>
      <c r="S201" s="673">
        <f>IF(INDEX(Historical!$D$7:$D$1257,MATCH(B201,Historical!$B$7:$B$1281,0))=0,"n/a",(INDEX(Historical!$C$7:$C$1259,MATCH(B201,Historical!$B$7:$B$1281,0))/INDEX(Historical!$D$7:$D$1257,MATCH(B201,Historical!$B$7:$B$1281,0))-1)*100)</f>
        <v>8.0000000000000071</v>
      </c>
      <c r="T201" s="673">
        <f>IF(INDEX(Historical!$F$7:$F$1250,MATCH(B201,Historical!$B$7:$B$1281,0))=0,"n/a",((INDEX(Historical!$C$7:$C$1259,MATCH(B201,Historical!$B$7:$B$1281,0))/INDEX(Historical!$F$7:$F$1250,MATCH(B201,Historical!$B$7:$B$1281,0)))^(1/3)-1)*100)</f>
        <v>8.7380373002892142</v>
      </c>
      <c r="U201" s="673">
        <f>IF(INDEX(Historical!$H$7:$H$1250,MATCH(B201,Historical!$B$7:$B$1281,0))=0,"n/a",((INDEX(Historical!$C$7:$C$1259,MATCH(B201,Historical!$B$7:$B$1281,0))/INDEX(Historical!$H$7:$H$1250,MATCH(B201,Historical!$B$7:$B$1281,0)))^(1/5)-1)*100)</f>
        <v>12.474611314209483</v>
      </c>
      <c r="V201" s="673" t="str">
        <f>IF(INDEX(Historical!$O$7:$O$1250,MATCH(B201,Historical!$B$7:$B$1281,0))=0,"n/a",((INDEX(Historical!$C$7:$C$1259,MATCH(B201,Historical!$B$7:$B$1281,0))/INDEX(Historical!$O$7:$O$1250,MATCH(B201,Historical!$B$7:$B$1281,0)))^(1/10)-1)*100)</f>
        <v>n/a</v>
      </c>
      <c r="W201" s="674" t="str">
        <f t="shared" si="55"/>
        <v>n/a</v>
      </c>
      <c r="X201" s="675">
        <f t="shared" si="56"/>
        <v>1.1238388571359894</v>
      </c>
      <c r="Y201" s="627"/>
      <c r="Z201" s="624">
        <f t="shared" si="57"/>
        <v>65.352112676056336</v>
      </c>
      <c r="AA201" s="853">
        <f t="shared" si="58"/>
        <v>18.864788732394366</v>
      </c>
      <c r="AB201" s="854">
        <v>12</v>
      </c>
      <c r="AC201" s="833">
        <v>3.55</v>
      </c>
      <c r="AD201" s="833">
        <v>3.89</v>
      </c>
      <c r="AE201" s="833">
        <v>2.4300000000000002</v>
      </c>
      <c r="AF201" s="833">
        <v>1.67</v>
      </c>
      <c r="AG201" s="833">
        <v>8.6999999999999993</v>
      </c>
      <c r="AH201" s="833">
        <v>8</v>
      </c>
      <c r="AI201" s="833">
        <v>4.62</v>
      </c>
      <c r="AJ201" s="833">
        <v>11.1</v>
      </c>
      <c r="AK201" s="833">
        <v>5</v>
      </c>
      <c r="AL201" s="845">
        <v>3640</v>
      </c>
      <c r="AM201" s="839">
        <v>1.7500000000000002</v>
      </c>
      <c r="AN201" s="833">
        <v>0.86</v>
      </c>
      <c r="AO201" s="711">
        <f t="shared" si="59"/>
        <v>-2.9259396998035179</v>
      </c>
      <c r="AP201" s="712">
        <f t="shared" si="60"/>
        <v>15.938849032590849</v>
      </c>
      <c r="AQ201" s="855">
        <f t="shared" si="61"/>
        <v>18.329478215322514</v>
      </c>
      <c r="AR201" s="624">
        <f>INDEX(Historical!$C$7:$C$1259,MATCH(B201,Historical!$B$7:$B$1281,0))*IF(AH201="n/a",1.03,IF(AH201&lt;0,1.01,IF(AH201&gt;10,1.1,(1+AH201/100))))</f>
        <v>2.3328000000000002</v>
      </c>
      <c r="AS201" s="853">
        <f t="shared" si="62"/>
        <v>2.4405753600000004</v>
      </c>
      <c r="AT201" s="853">
        <f t="shared" si="51"/>
        <v>2.5626041280000007</v>
      </c>
      <c r="AU201" s="853">
        <f t="shared" si="51"/>
        <v>2.690734334400001</v>
      </c>
      <c r="AV201" s="853">
        <f t="shared" si="51"/>
        <v>2.825271051120001</v>
      </c>
      <c r="AW201" s="624">
        <f t="shared" si="63"/>
        <v>12.851984873520003</v>
      </c>
      <c r="AX201" s="719">
        <f t="shared" si="64"/>
        <v>19.190659808152908</v>
      </c>
      <c r="AY201" s="900">
        <v>0.39</v>
      </c>
      <c r="AZ201" s="839">
        <v>5.18</v>
      </c>
      <c r="BA201" s="839">
        <v>-27.21</v>
      </c>
      <c r="BB201" s="839">
        <v>-9.370000000000001</v>
      </c>
      <c r="BC201" s="839">
        <v>-10.66</v>
      </c>
      <c r="BD201" s="874"/>
      <c r="BE201" s="597">
        <v>2014</v>
      </c>
      <c r="BF201" s="865">
        <f t="shared" si="65"/>
        <v>0</v>
      </c>
      <c r="BG201" s="849">
        <v>3.3000000000000003</v>
      </c>
    </row>
    <row r="202" spans="1:59" s="831" customFormat="1" ht="12.75" customHeight="1" x14ac:dyDescent="0.2">
      <c r="A202" s="848" t="s">
        <v>4660</v>
      </c>
      <c r="B202" s="578" t="s">
        <v>4650</v>
      </c>
      <c r="C202" s="898" t="s">
        <v>4127</v>
      </c>
      <c r="D202" s="898" t="s">
        <v>4261</v>
      </c>
      <c r="E202" s="705">
        <v>5</v>
      </c>
      <c r="F202" s="1139">
        <v>745</v>
      </c>
      <c r="G202" s="1139" t="s">
        <v>106</v>
      </c>
      <c r="H202" s="1139" t="s">
        <v>106</v>
      </c>
      <c r="I202" s="841">
        <v>211.69</v>
      </c>
      <c r="J202" s="624">
        <f t="shared" si="52"/>
        <v>0.37791109641456849</v>
      </c>
      <c r="K202" s="844">
        <v>0.2</v>
      </c>
      <c r="L202" s="854">
        <v>4</v>
      </c>
      <c r="M202" s="615">
        <f t="shared" si="53"/>
        <v>0.8</v>
      </c>
      <c r="N202" s="837" t="s">
        <v>148</v>
      </c>
      <c r="O202" s="706">
        <v>0.15</v>
      </c>
      <c r="P202" s="606">
        <v>44270</v>
      </c>
      <c r="Q202" s="606">
        <v>44286</v>
      </c>
      <c r="R202" s="615">
        <f t="shared" si="54"/>
        <v>33.33333333333335</v>
      </c>
      <c r="S202" s="673">
        <f>IF(INDEX(Historical!$D$7:$D$1257,MATCH(B202,Historical!$B$7:$B$1281,0))=0,"n/a",(INDEX(Historical!$C$7:$C$1259,MATCH(B202,Historical!$B$7:$B$1281,0))/INDEX(Historical!$D$7:$D$1257,MATCH(B202,Historical!$B$7:$B$1281,0))-1)*100)</f>
        <v>49.999999999999979</v>
      </c>
      <c r="T202" s="673">
        <f>IF(INDEX(Historical!$F$7:$F$1250,MATCH(B202,Historical!$B$7:$B$1281,0))=0,"n/a",((INDEX(Historical!$C$7:$C$1259,MATCH(B202,Historical!$B$7:$B$1281,0))/INDEX(Historical!$F$7:$F$1250,MATCH(B202,Historical!$B$7:$B$1281,0)))^(1/3)-1)*100)</f>
        <v>70.997594667669688</v>
      </c>
      <c r="U202" s="673" t="str">
        <f>IF(INDEX(Historical!$H$7:$H$1250,MATCH(B202,Historical!$B$7:$B$1281,0))=0,"n/a",((INDEX(Historical!$C$7:$C$1259,MATCH(B202,Historical!$B$7:$B$1281,0))/INDEX(Historical!$H$7:$H$1250,MATCH(B202,Historical!$B$7:$B$1281,0)))^(1/5)-1)*100)</f>
        <v>n/a</v>
      </c>
      <c r="V202" s="673" t="str">
        <f>IF(INDEX(Historical!$O$7:$O$1250,MATCH(B202,Historical!$B$7:$B$1281,0))=0,"n/a",((INDEX(Historical!$C$7:$C$1259,MATCH(B202,Historical!$B$7:$B$1281,0))/INDEX(Historical!$O$7:$O$1250,MATCH(B202,Historical!$B$7:$B$1281,0)))^(1/10)-1)*100)</f>
        <v>n/a</v>
      </c>
      <c r="W202" s="674" t="str">
        <f t="shared" si="55"/>
        <v>n/a</v>
      </c>
      <c r="X202" s="675" t="str">
        <f t="shared" si="56"/>
        <v>n/a</v>
      </c>
      <c r="Y202" s="646"/>
      <c r="Z202" s="624">
        <f t="shared" si="57"/>
        <v>28.571428571428577</v>
      </c>
      <c r="AA202" s="853">
        <f t="shared" si="58"/>
        <v>75.603571428571428</v>
      </c>
      <c r="AB202" s="854">
        <v>12</v>
      </c>
      <c r="AC202" s="833">
        <v>2.8</v>
      </c>
      <c r="AD202" s="833">
        <v>2.6</v>
      </c>
      <c r="AE202" s="833">
        <v>24.09</v>
      </c>
      <c r="AF202" s="833">
        <v>10.76</v>
      </c>
      <c r="AG202" s="833">
        <v>15.2</v>
      </c>
      <c r="AH202" s="833">
        <v>-4</v>
      </c>
      <c r="AI202" s="833">
        <v>33.5</v>
      </c>
      <c r="AJ202" s="833">
        <v>55.400000000000006</v>
      </c>
      <c r="AK202" s="833">
        <v>28.599999999999998</v>
      </c>
      <c r="AL202" s="845">
        <v>10330</v>
      </c>
      <c r="AM202" s="839">
        <v>2</v>
      </c>
      <c r="AN202" s="833">
        <v>0</v>
      </c>
      <c r="AO202" s="711" t="str">
        <f t="shared" si="59"/>
        <v>n/a</v>
      </c>
      <c r="AP202" s="712" t="str">
        <f t="shared" si="60"/>
        <v>n/a</v>
      </c>
      <c r="AQ202" s="855">
        <f t="shared" si="61"/>
        <v>501.29283994163723</v>
      </c>
      <c r="AR202" s="624">
        <f>INDEX(Historical!$C$7:$C$1259,MATCH(B202,Historical!$B$7:$B$1281,0))*IF(AH202="n/a",1.03,IF(AH202&lt;0,1.01,IF(AH202&gt;10,1.1,(1+AH202/100))))</f>
        <v>0.60599999999999998</v>
      </c>
      <c r="AS202" s="853">
        <f t="shared" si="62"/>
        <v>0.66660000000000008</v>
      </c>
      <c r="AT202" s="853">
        <f t="shared" si="51"/>
        <v>0.73326000000000013</v>
      </c>
      <c r="AU202" s="853">
        <f t="shared" si="51"/>
        <v>0.80658600000000025</v>
      </c>
      <c r="AV202" s="853">
        <f t="shared" si="51"/>
        <v>0.88724460000000038</v>
      </c>
      <c r="AW202" s="624">
        <f t="shared" si="63"/>
        <v>3.6996906000000007</v>
      </c>
      <c r="AX202" s="719">
        <f t="shared" si="64"/>
        <v>1.7476926638008414</v>
      </c>
      <c r="AY202" s="900">
        <v>1.37</v>
      </c>
      <c r="AZ202" s="839">
        <v>101.4</v>
      </c>
      <c r="BA202" s="839">
        <v>-19.439999999999998</v>
      </c>
      <c r="BB202" s="839">
        <v>-10.76</v>
      </c>
      <c r="BC202" s="839">
        <v>9.35</v>
      </c>
      <c r="BD202" s="874"/>
      <c r="BE202" s="597">
        <v>2017</v>
      </c>
      <c r="BF202" s="865">
        <f t="shared" si="65"/>
        <v>0</v>
      </c>
      <c r="BG202" s="849">
        <v>11.1</v>
      </c>
    </row>
    <row r="203" spans="1:59" s="831" customFormat="1" ht="12.75" customHeight="1" x14ac:dyDescent="0.2">
      <c r="A203" s="148" t="s">
        <v>4068</v>
      </c>
      <c r="B203" s="804" t="s">
        <v>2619</v>
      </c>
      <c r="C203" s="898" t="s">
        <v>108</v>
      </c>
      <c r="D203" s="898" t="s">
        <v>4273</v>
      </c>
      <c r="E203" s="705">
        <v>7</v>
      </c>
      <c r="F203" s="1139">
        <v>652</v>
      </c>
      <c r="G203" s="1139" t="s">
        <v>106</v>
      </c>
      <c r="H203" s="1139" t="s">
        <v>106</v>
      </c>
      <c r="I203" s="841">
        <v>19.48</v>
      </c>
      <c r="J203" s="624">
        <f t="shared" si="52"/>
        <v>3.6960985626283369</v>
      </c>
      <c r="K203" s="844">
        <v>0.18</v>
      </c>
      <c r="L203" s="854">
        <v>4</v>
      </c>
      <c r="M203" s="615">
        <f t="shared" si="53"/>
        <v>0.72</v>
      </c>
      <c r="N203" s="837" t="s">
        <v>689</v>
      </c>
      <c r="O203" s="706">
        <v>0.17</v>
      </c>
      <c r="P203" s="606">
        <v>44225</v>
      </c>
      <c r="Q203" s="606">
        <v>44235</v>
      </c>
      <c r="R203" s="615">
        <f t="shared" si="54"/>
        <v>5.8823529411764595</v>
      </c>
      <c r="S203" s="673">
        <f>IF(INDEX(Historical!$D$7:$D$1257,MATCH(B203,Historical!$B$7:$B$1281,0))=0,"n/a",(INDEX(Historical!$C$7:$C$1259,MATCH(B203,Historical!$B$7:$B$1281,0))/INDEX(Historical!$D$7:$D$1257,MATCH(B203,Historical!$B$7:$B$1281,0))-1)*100)</f>
        <v>13.333333333333353</v>
      </c>
      <c r="T203" s="673">
        <f>IF(INDEX(Historical!$F$7:$F$1250,MATCH(B203,Historical!$B$7:$B$1281,0))=0,"n/a",((INDEX(Historical!$C$7:$C$1259,MATCH(B203,Historical!$B$7:$B$1281,0))/INDEX(Historical!$F$7:$F$1250,MATCH(B203,Historical!$B$7:$B$1281,0)))^(1/3)-1)*100)</f>
        <v>17.42300962858938</v>
      </c>
      <c r="U203" s="673">
        <f>IF(INDEX(Historical!$H$7:$H$1250,MATCH(B203,Historical!$B$7:$B$1281,0))=0,"n/a",((INDEX(Historical!$C$7:$C$1259,MATCH(B203,Historical!$B$7:$B$1281,0))/INDEX(Historical!$H$7:$H$1250,MATCH(B203,Historical!$B$7:$B$1281,0)))^(1/5)-1)*100)</f>
        <v>25.319093973218145</v>
      </c>
      <c r="V203" s="673">
        <f>IF(INDEX(Historical!$O$7:$O$1250,MATCH(B203,Historical!$B$7:$B$1281,0))=0,"n/a",((INDEX(Historical!$C$7:$C$1259,MATCH(B203,Historical!$B$7:$B$1281,0))/INDEX(Historical!$O$7:$O$1250,MATCH(B203,Historical!$B$7:$B$1281,0)))^(1/10)-1)*100)</f>
        <v>-2.655394236560038</v>
      </c>
      <c r="W203" s="674" t="str">
        <f t="shared" si="55"/>
        <v>n/a</v>
      </c>
      <c r="X203" s="675" t="str">
        <f t="shared" si="56"/>
        <v>n/a</v>
      </c>
      <c r="Y203" s="843"/>
      <c r="Z203" s="624">
        <f t="shared" si="57"/>
        <v>30</v>
      </c>
      <c r="AA203" s="853">
        <f t="shared" si="58"/>
        <v>8.1166666666666671</v>
      </c>
      <c r="AB203" s="854">
        <v>12</v>
      </c>
      <c r="AC203" s="833">
        <v>2.4</v>
      </c>
      <c r="AD203" s="833" t="s">
        <v>136</v>
      </c>
      <c r="AE203" s="833">
        <v>2.16</v>
      </c>
      <c r="AF203" s="833">
        <v>0.92</v>
      </c>
      <c r="AG203" s="833">
        <v>10.100000000000001</v>
      </c>
      <c r="AH203" s="833">
        <v>7.3</v>
      </c>
      <c r="AI203" s="833">
        <v>-13.089999999999998</v>
      </c>
      <c r="AJ203" s="833">
        <v>-14.799999999999999</v>
      </c>
      <c r="AK203" s="833" t="s">
        <v>136</v>
      </c>
      <c r="AL203" s="845">
        <v>214.7</v>
      </c>
      <c r="AM203" s="839">
        <v>4.3999999999999995</v>
      </c>
      <c r="AN203" s="833">
        <v>0.14000000000000001</v>
      </c>
      <c r="AO203" s="711">
        <f t="shared" si="59"/>
        <v>20.898525869179814</v>
      </c>
      <c r="AP203" s="712">
        <f t="shared" si="60"/>
        <v>29.015192535846481</v>
      </c>
      <c r="AQ203" s="855">
        <f t="shared" si="61"/>
        <v>-42.390844349054944</v>
      </c>
      <c r="AR203" s="624">
        <f>INDEX(Historical!$C$7:$C$1259,MATCH(B203,Historical!$B$7:$B$1281,0))*IF(AH203="n/a",1.03,IF(AH203&lt;0,1.01,IF(AH203&gt;10,1.1,(1+AH203/100))))</f>
        <v>0.72964000000000007</v>
      </c>
      <c r="AS203" s="853">
        <f t="shared" si="62"/>
        <v>0.73693640000000005</v>
      </c>
      <c r="AT203" s="853">
        <f t="shared" si="51"/>
        <v>0.75904449200000002</v>
      </c>
      <c r="AU203" s="853">
        <f t="shared" si="51"/>
        <v>0.78181582676000005</v>
      </c>
      <c r="AV203" s="853">
        <f t="shared" si="51"/>
        <v>0.80527030156280011</v>
      </c>
      <c r="AW203" s="624">
        <f t="shared" si="63"/>
        <v>3.8127070203228004</v>
      </c>
      <c r="AX203" s="719">
        <f t="shared" si="64"/>
        <v>19.572417968802878</v>
      </c>
      <c r="AY203" s="900">
        <v>0.94</v>
      </c>
      <c r="AZ203" s="839">
        <v>70.88</v>
      </c>
      <c r="BA203" s="839">
        <v>-2.6</v>
      </c>
      <c r="BB203" s="839">
        <v>7.35</v>
      </c>
      <c r="BC203" s="839">
        <v>28.720000000000002</v>
      </c>
      <c r="BD203" s="874"/>
      <c r="BE203" s="597">
        <v>2015</v>
      </c>
      <c r="BF203" s="865">
        <f t="shared" si="65"/>
        <v>0</v>
      </c>
      <c r="BG203" s="849">
        <v>0.89999999999999991</v>
      </c>
    </row>
    <row r="204" spans="1:59" s="831" customFormat="1" ht="12.75" customHeight="1" x14ac:dyDescent="0.2">
      <c r="A204" s="838" t="s">
        <v>1518</v>
      </c>
      <c r="B204" s="578" t="s">
        <v>1519</v>
      </c>
      <c r="C204" s="898" t="s">
        <v>112</v>
      </c>
      <c r="D204" s="898" t="s">
        <v>211</v>
      </c>
      <c r="E204" s="705">
        <v>8</v>
      </c>
      <c r="F204" s="1139">
        <v>577</v>
      </c>
      <c r="G204" s="1139" t="s">
        <v>106</v>
      </c>
      <c r="H204" s="1139" t="s">
        <v>106</v>
      </c>
      <c r="I204" s="841">
        <v>106</v>
      </c>
      <c r="J204" s="624">
        <f t="shared" si="52"/>
        <v>1.2452830188679245</v>
      </c>
      <c r="K204" s="844">
        <v>0.33</v>
      </c>
      <c r="L204" s="854">
        <v>4</v>
      </c>
      <c r="M204" s="615">
        <f t="shared" si="53"/>
        <v>1.32</v>
      </c>
      <c r="N204" s="837" t="s">
        <v>515</v>
      </c>
      <c r="O204" s="706">
        <v>0.3</v>
      </c>
      <c r="P204" s="606">
        <v>44148</v>
      </c>
      <c r="Q204" s="606">
        <v>44165</v>
      </c>
      <c r="R204" s="615">
        <f t="shared" si="54"/>
        <v>10.000000000000009</v>
      </c>
      <c r="S204" s="673">
        <f>IF(INDEX(Historical!$D$7:$D$1257,MATCH(B204,Historical!$B$7:$B$1281,0))=0,"n/a",(INDEX(Historical!$C$7:$C$1259,MATCH(B204,Historical!$B$7:$B$1281,0))/INDEX(Historical!$D$7:$D$1257,MATCH(B204,Historical!$B$7:$B$1281,0))-1)*100)</f>
        <v>10.810810810810789</v>
      </c>
      <c r="T204" s="673">
        <f>IF(INDEX(Historical!$F$7:$F$1250,MATCH(B204,Historical!$B$7:$B$1281,0))=0,"n/a",((INDEX(Historical!$C$7:$C$1259,MATCH(B204,Historical!$B$7:$B$1281,0))/INDEX(Historical!$F$7:$F$1250,MATCH(B204,Historical!$B$7:$B$1281,0)))^(1/3)-1)*100)</f>
        <v>12.23507977934435</v>
      </c>
      <c r="U204" s="673">
        <f>IF(INDEX(Historical!$H$7:$H$1250,MATCH(B204,Historical!$B$7:$B$1281,0))=0,"n/a",((INDEX(Historical!$C$7:$C$1259,MATCH(B204,Historical!$B$7:$B$1281,0))/INDEX(Historical!$H$7:$H$1250,MATCH(B204,Historical!$B$7:$B$1281,0)))^(1/5)-1)*100)</f>
        <v>11.933842930847227</v>
      </c>
      <c r="V204" s="673" t="str">
        <f>IF(INDEX(Historical!$O$7:$O$1250,MATCH(B204,Historical!$B$7:$B$1281,0))=0,"n/a",((INDEX(Historical!$C$7:$C$1259,MATCH(B204,Historical!$B$7:$B$1281,0))/INDEX(Historical!$O$7:$O$1250,MATCH(B204,Historical!$B$7:$B$1281,0)))^(1/10)-1)*100)</f>
        <v>n/a</v>
      </c>
      <c r="W204" s="674" t="str">
        <f t="shared" si="55"/>
        <v>n/a</v>
      </c>
      <c r="X204" s="675">
        <f t="shared" si="56"/>
        <v>1.1699846010634538</v>
      </c>
      <c r="Y204" s="637"/>
      <c r="Z204" s="624">
        <f t="shared" si="57"/>
        <v>28.509719222462206</v>
      </c>
      <c r="AA204" s="853">
        <f t="shared" si="58"/>
        <v>22.894168466522679</v>
      </c>
      <c r="AB204" s="854">
        <v>9</v>
      </c>
      <c r="AC204" s="833">
        <v>4.63</v>
      </c>
      <c r="AD204" s="833">
        <v>1.29</v>
      </c>
      <c r="AE204" s="833">
        <v>1.07</v>
      </c>
      <c r="AF204" s="833">
        <v>2.5299999999999998</v>
      </c>
      <c r="AG204" s="833">
        <v>11.3</v>
      </c>
      <c r="AH204" s="833">
        <v>-43.2</v>
      </c>
      <c r="AI204" s="833">
        <v>28.64</v>
      </c>
      <c r="AJ204" s="833">
        <v>10.199999999999999</v>
      </c>
      <c r="AK204" s="833">
        <v>18.149999999999999</v>
      </c>
      <c r="AL204" s="845">
        <v>7210</v>
      </c>
      <c r="AM204" s="839">
        <v>0.8</v>
      </c>
      <c r="AN204" s="833">
        <v>0.28000000000000003</v>
      </c>
      <c r="AO204" s="711">
        <f t="shared" si="59"/>
        <v>-9.715042516807527</v>
      </c>
      <c r="AP204" s="712">
        <f t="shared" si="60"/>
        <v>13.179125949715152</v>
      </c>
      <c r="AQ204" s="855">
        <f t="shared" si="61"/>
        <v>60.44693995946637</v>
      </c>
      <c r="AR204" s="624">
        <f>INDEX(Historical!$C$7:$C$1259,MATCH(B204,Historical!$B$7:$B$1281,0))*IF(AH204="n/a",1.03,IF(AH204&lt;0,1.01,IF(AH204&gt;10,1.1,(1+AH204/100))))</f>
        <v>1.2423</v>
      </c>
      <c r="AS204" s="853">
        <f t="shared" si="62"/>
        <v>1.36653</v>
      </c>
      <c r="AT204" s="853">
        <f t="shared" si="51"/>
        <v>1.5031830000000002</v>
      </c>
      <c r="AU204" s="853">
        <f t="shared" si="51"/>
        <v>1.6535013000000003</v>
      </c>
      <c r="AV204" s="853">
        <f t="shared" si="51"/>
        <v>1.8188514300000005</v>
      </c>
      <c r="AW204" s="624">
        <f t="shared" si="63"/>
        <v>7.5843657300000009</v>
      </c>
      <c r="AX204" s="719">
        <f t="shared" si="64"/>
        <v>7.155062009433963</v>
      </c>
      <c r="AY204" s="900">
        <v>1.57</v>
      </c>
      <c r="AZ204" s="839">
        <v>126.88</v>
      </c>
      <c r="BA204" s="839">
        <v>-12.22</v>
      </c>
      <c r="BB204" s="839">
        <v>13.34</v>
      </c>
      <c r="BC204" s="839">
        <v>31.81</v>
      </c>
      <c r="BD204" s="874"/>
      <c r="BE204" s="597">
        <v>2014</v>
      </c>
      <c r="BF204" s="865">
        <f t="shared" si="65"/>
        <v>0</v>
      </c>
      <c r="BG204" s="849">
        <v>5.4</v>
      </c>
    </row>
    <row r="205" spans="1:59" s="831" customFormat="1" ht="12.75" customHeight="1" x14ac:dyDescent="0.2">
      <c r="A205" s="863" t="s">
        <v>1514</v>
      </c>
      <c r="B205" s="831" t="s">
        <v>1515</v>
      </c>
      <c r="C205" s="898" t="s">
        <v>4127</v>
      </c>
      <c r="D205" s="898" t="s">
        <v>4302</v>
      </c>
      <c r="E205" s="705">
        <v>8</v>
      </c>
      <c r="F205" s="1139">
        <v>580</v>
      </c>
      <c r="G205" s="1139" t="s">
        <v>106</v>
      </c>
      <c r="H205" s="1139" t="s">
        <v>106</v>
      </c>
      <c r="I205" s="841">
        <v>44.57</v>
      </c>
      <c r="J205" s="624">
        <f t="shared" si="52"/>
        <v>1.8021090419564729</v>
      </c>
      <c r="K205" s="844">
        <v>0.20080000000000001</v>
      </c>
      <c r="L205" s="854">
        <v>4</v>
      </c>
      <c r="M205" s="615">
        <f t="shared" si="53"/>
        <v>0.80320000000000003</v>
      </c>
      <c r="N205" s="837" t="s">
        <v>590</v>
      </c>
      <c r="O205" s="706">
        <v>0.17460000000000001</v>
      </c>
      <c r="P205" s="606">
        <v>44168</v>
      </c>
      <c r="Q205" s="606">
        <v>44187</v>
      </c>
      <c r="R205" s="615">
        <f t="shared" si="54"/>
        <v>15.005727376861397</v>
      </c>
      <c r="S205" s="673">
        <f>IF(INDEX(Historical!$D$7:$D$1257,MATCH(B205,Historical!$B$7:$B$1281,0))=0,"n/a",(INDEX(Historical!$C$7:$C$1259,MATCH(B205,Historical!$B$7:$B$1281,0))/INDEX(Historical!$D$7:$D$1257,MATCH(B205,Historical!$B$7:$B$1281,0))-1)*100)</f>
        <v>7.2528123149792734</v>
      </c>
      <c r="T205" s="673">
        <f>IF(INDEX(Historical!$F$7:$F$1250,MATCH(B205,Historical!$B$7:$B$1281,0))=0,"n/a",((INDEX(Historical!$C$7:$C$1259,MATCH(B205,Historical!$B$7:$B$1281,0))/INDEX(Historical!$F$7:$F$1250,MATCH(B205,Historical!$B$7:$B$1281,0)))^(1/3)-1)*100)</f>
        <v>12.346395507588248</v>
      </c>
      <c r="U205" s="673">
        <f>IF(INDEX(Historical!$H$7:$H$1250,MATCH(B205,Historical!$B$7:$B$1281,0))=0,"n/a",((INDEX(Historical!$C$7:$C$1259,MATCH(B205,Historical!$B$7:$B$1281,0))/INDEX(Historical!$H$7:$H$1250,MATCH(B205,Historical!$B$7:$B$1281,0)))^(1/5)-1)*100)</f>
        <v>13.393919290016321</v>
      </c>
      <c r="V205" s="673" t="str">
        <f>IF(INDEX(Historical!$O$7:$O$1250,MATCH(B205,Historical!$B$7:$B$1281,0))=0,"n/a",((INDEX(Historical!$C$7:$C$1259,MATCH(B205,Historical!$B$7:$B$1281,0))/INDEX(Historical!$O$7:$O$1250,MATCH(B205,Historical!$B$7:$B$1281,0)))^(1/10)-1)*100)</f>
        <v>n/a</v>
      </c>
      <c r="W205" s="674" t="str">
        <f t="shared" si="55"/>
        <v>n/a</v>
      </c>
      <c r="X205" s="675" t="str">
        <f t="shared" si="56"/>
        <v>n/a</v>
      </c>
      <c r="Y205" s="843" t="s">
        <v>816</v>
      </c>
      <c r="Z205" s="624">
        <f t="shared" si="57"/>
        <v>243.39393939393941</v>
      </c>
      <c r="AA205" s="853">
        <f t="shared" si="58"/>
        <v>135.06060606060606</v>
      </c>
      <c r="AB205" s="854">
        <v>6</v>
      </c>
      <c r="AC205" s="833">
        <v>0.33</v>
      </c>
      <c r="AD205" s="833">
        <v>20.04</v>
      </c>
      <c r="AE205" s="833">
        <v>3.75</v>
      </c>
      <c r="AF205" s="833">
        <v>3.07</v>
      </c>
      <c r="AG205" s="833">
        <v>2.1999999999999997</v>
      </c>
      <c r="AH205" s="833">
        <v>-18.5</v>
      </c>
      <c r="AI205" s="833">
        <v>4.87</v>
      </c>
      <c r="AJ205" s="833">
        <v>-2</v>
      </c>
      <c r="AK205" s="833">
        <v>6.8000000000000007</v>
      </c>
      <c r="AL205" s="845">
        <v>12370</v>
      </c>
      <c r="AM205" s="839">
        <v>2.2999999999999998</v>
      </c>
      <c r="AN205" s="833">
        <v>0.9</v>
      </c>
      <c r="AO205" s="711">
        <f t="shared" si="59"/>
        <v>-119.86457772863326</v>
      </c>
      <c r="AP205" s="712">
        <f t="shared" si="60"/>
        <v>15.196028331972794</v>
      </c>
      <c r="AQ205" s="855">
        <f t="shared" si="61"/>
        <v>329.28160175191942</v>
      </c>
      <c r="AR205" s="624">
        <f>INDEX(Historical!$C$7:$C$1259,MATCH(B205,Historical!$B$7:$B$1281,0))*IF(AH205="n/a",1.03,IF(AH205&lt;0,1.01,IF(AH205&gt;10,1.1,(1+AH205/100))))</f>
        <v>0.731846</v>
      </c>
      <c r="AS205" s="853">
        <f t="shared" si="62"/>
        <v>0.76748690019999999</v>
      </c>
      <c r="AT205" s="853">
        <f t="shared" si="51"/>
        <v>0.81967600941360008</v>
      </c>
      <c r="AU205" s="853">
        <f t="shared" si="51"/>
        <v>0.87541397805372489</v>
      </c>
      <c r="AV205" s="853">
        <f t="shared" si="51"/>
        <v>0.93494212856137826</v>
      </c>
      <c r="AW205" s="624">
        <f t="shared" si="63"/>
        <v>4.1293650162287028</v>
      </c>
      <c r="AX205" s="719">
        <f t="shared" si="64"/>
        <v>9.264897949806377</v>
      </c>
      <c r="AY205" s="900">
        <v>0.93</v>
      </c>
      <c r="AZ205" s="839">
        <v>53.080000000000005</v>
      </c>
      <c r="BA205" s="839">
        <v>-10.84</v>
      </c>
      <c r="BB205" s="839">
        <v>-3.56</v>
      </c>
      <c r="BC205" s="839">
        <v>2.35</v>
      </c>
      <c r="BD205" s="874"/>
      <c r="BE205" s="597">
        <v>2013</v>
      </c>
      <c r="BF205" s="865">
        <f t="shared" si="65"/>
        <v>0</v>
      </c>
      <c r="BG205" s="849">
        <v>0.89999999999999991</v>
      </c>
    </row>
    <row r="206" spans="1:59" s="831" customFormat="1" ht="12.75" customHeight="1" x14ac:dyDescent="0.2">
      <c r="A206" s="831" t="s">
        <v>2622</v>
      </c>
      <c r="B206" s="578" t="s">
        <v>2623</v>
      </c>
      <c r="C206" s="898" t="s">
        <v>131</v>
      </c>
      <c r="D206" s="898" t="s">
        <v>4264</v>
      </c>
      <c r="E206" s="705">
        <v>8</v>
      </c>
      <c r="F206" s="1139">
        <v>592</v>
      </c>
      <c r="G206" s="1139" t="s">
        <v>37</v>
      </c>
      <c r="H206" s="1139" t="s">
        <v>37</v>
      </c>
      <c r="I206" s="841">
        <v>40.520000000000003</v>
      </c>
      <c r="J206" s="624">
        <f t="shared" si="52"/>
        <v>3.8499506416584404</v>
      </c>
      <c r="K206" s="844">
        <v>0.39</v>
      </c>
      <c r="L206" s="854">
        <v>4</v>
      </c>
      <c r="M206" s="615">
        <f t="shared" si="53"/>
        <v>1.56</v>
      </c>
      <c r="N206" s="837" t="s">
        <v>294</v>
      </c>
      <c r="O206" s="706">
        <v>0.37</v>
      </c>
      <c r="P206" s="606">
        <v>44238</v>
      </c>
      <c r="Q206" s="606">
        <v>44265</v>
      </c>
      <c r="R206" s="615">
        <f t="shared" si="54"/>
        <v>5.4054054054054106</v>
      </c>
      <c r="S206" s="673">
        <f>IF(INDEX(Historical!$D$7:$D$1257,MATCH(B206,Historical!$B$7:$B$1281,0))=0,"n/a",(INDEX(Historical!$C$7:$C$1259,MATCH(B206,Historical!$B$7:$B$1281,0))/INDEX(Historical!$D$7:$D$1257,MATCH(B206,Historical!$B$7:$B$1281,0))-1)*100)</f>
        <v>5.7142857142857162</v>
      </c>
      <c r="T206" s="673">
        <f>IF(INDEX(Historical!$F$7:$F$1250,MATCH(B206,Historical!$B$7:$B$1281,0))=0,"n/a",((INDEX(Historical!$C$7:$C$1259,MATCH(B206,Historical!$B$7:$B$1281,0))/INDEX(Historical!$F$7:$F$1250,MATCH(B206,Historical!$B$7:$B$1281,0)))^(1/3)-1)*100)</f>
        <v>4.9584113452102008</v>
      </c>
      <c r="U206" s="673">
        <f>IF(INDEX(Historical!$H$7:$H$1250,MATCH(B206,Historical!$B$7:$B$1281,0))=0,"n/a",((INDEX(Historical!$C$7:$C$1259,MATCH(B206,Historical!$B$7:$B$1281,0))/INDEX(Historical!$H$7:$H$1250,MATCH(B206,Historical!$B$7:$B$1281,0)))^(1/5)-1)*100)</f>
        <v>3.7698814998377017</v>
      </c>
      <c r="V206" s="673">
        <f>IF(INDEX(Historical!$O$7:$O$1250,MATCH(B206,Historical!$B$7:$B$1281,0))=0,"n/a",((INDEX(Historical!$C$7:$C$1259,MATCH(B206,Historical!$B$7:$B$1281,0))/INDEX(Historical!$O$7:$O$1250,MATCH(B206,Historical!$B$7:$B$1281,0)))^(1/10)-1)*100)</f>
        <v>2.2048429929436342</v>
      </c>
      <c r="W206" s="674">
        <f t="shared" si="55"/>
        <v>1.7098185729790316</v>
      </c>
      <c r="X206" s="675">
        <f t="shared" si="56"/>
        <v>0.53855449997681448</v>
      </c>
      <c r="Y206" s="627"/>
      <c r="Z206" s="624">
        <f t="shared" si="57"/>
        <v>66.38297872340425</v>
      </c>
      <c r="AA206" s="853">
        <f t="shared" si="58"/>
        <v>17.242553191489364</v>
      </c>
      <c r="AB206" s="854">
        <v>12</v>
      </c>
      <c r="AC206" s="833">
        <v>2.35</v>
      </c>
      <c r="AD206" s="833">
        <v>1.96</v>
      </c>
      <c r="AE206" s="833">
        <v>1.91</v>
      </c>
      <c r="AF206" s="833">
        <v>1.99</v>
      </c>
      <c r="AG206" s="833">
        <v>10.6</v>
      </c>
      <c r="AH206" s="833">
        <v>5.3</v>
      </c>
      <c r="AI206" s="833">
        <v>5.71</v>
      </c>
      <c r="AJ206" s="833">
        <v>7.0000000000000009</v>
      </c>
      <c r="AK206" s="833">
        <v>9</v>
      </c>
      <c r="AL206" s="845">
        <v>1700</v>
      </c>
      <c r="AM206" s="839">
        <v>0.89999999999999991</v>
      </c>
      <c r="AN206" s="833">
        <v>0.95</v>
      </c>
      <c r="AO206" s="711">
        <f t="shared" si="59"/>
        <v>-9.6227210499932223</v>
      </c>
      <c r="AP206" s="712">
        <f t="shared" si="60"/>
        <v>7.6198321414961416</v>
      </c>
      <c r="AQ206" s="855">
        <f t="shared" si="61"/>
        <v>23.491215793879803</v>
      </c>
      <c r="AR206" s="624">
        <f>INDEX(Historical!$C$7:$C$1259,MATCH(B206,Historical!$B$7:$B$1281,0))*IF(AH206="n/a",1.03,IF(AH206&lt;0,1.01,IF(AH206&gt;10,1.1,(1+AH206/100))))</f>
        <v>1.5584399999999998</v>
      </c>
      <c r="AS206" s="853">
        <f t="shared" si="62"/>
        <v>1.6474269239999997</v>
      </c>
      <c r="AT206" s="853">
        <f t="shared" si="51"/>
        <v>1.7956953471599997</v>
      </c>
      <c r="AU206" s="853">
        <f t="shared" si="51"/>
        <v>1.9573079284043997</v>
      </c>
      <c r="AV206" s="853">
        <f t="shared" si="51"/>
        <v>2.1334656419607958</v>
      </c>
      <c r="AW206" s="624">
        <f t="shared" si="63"/>
        <v>9.0923358415251947</v>
      </c>
      <c r="AX206" s="719">
        <f t="shared" si="64"/>
        <v>22.439130902085868</v>
      </c>
      <c r="AY206" s="900">
        <v>0.38</v>
      </c>
      <c r="AZ206" s="839">
        <v>30.9</v>
      </c>
      <c r="BA206" s="839">
        <v>-23.66</v>
      </c>
      <c r="BB206" s="839">
        <v>-3.4099999999999997</v>
      </c>
      <c r="BC206" s="839">
        <v>0.89999999999999991</v>
      </c>
      <c r="BD206" s="874"/>
      <c r="BE206" s="597">
        <v>2014</v>
      </c>
      <c r="BF206" s="865">
        <f t="shared" si="65"/>
        <v>0</v>
      </c>
      <c r="BG206" s="849">
        <v>3.5999999999999996</v>
      </c>
    </row>
    <row r="207" spans="1:59" s="831" customFormat="1" ht="12.75" customHeight="1" x14ac:dyDescent="0.2">
      <c r="A207" s="838" t="s">
        <v>3863</v>
      </c>
      <c r="B207" s="578" t="s">
        <v>3864</v>
      </c>
      <c r="C207" s="898" t="s">
        <v>108</v>
      </c>
      <c r="D207" s="898" t="s">
        <v>4273</v>
      </c>
      <c r="E207" s="705">
        <v>8</v>
      </c>
      <c r="F207" s="1139">
        <v>586</v>
      </c>
      <c r="G207" s="1139" t="s">
        <v>106</v>
      </c>
      <c r="H207" s="1139" t="s">
        <v>106</v>
      </c>
      <c r="I207" s="841">
        <v>16.16</v>
      </c>
      <c r="J207" s="624">
        <f t="shared" si="52"/>
        <v>1.7945544554455444</v>
      </c>
      <c r="K207" s="844">
        <v>0.14499999999999999</v>
      </c>
      <c r="L207" s="854">
        <v>2</v>
      </c>
      <c r="M207" s="615">
        <f t="shared" si="53"/>
        <v>0.28999999999999998</v>
      </c>
      <c r="N207" s="837" t="s">
        <v>271</v>
      </c>
      <c r="O207" s="706">
        <v>0.14000000000000001</v>
      </c>
      <c r="P207" s="606">
        <v>44225</v>
      </c>
      <c r="Q207" s="606">
        <v>44239</v>
      </c>
      <c r="R207" s="615">
        <f t="shared" si="54"/>
        <v>3.5714285714285547</v>
      </c>
      <c r="S207" s="673">
        <f>IF(INDEX(Historical!$D$7:$D$1257,MATCH(B207,Historical!$B$7:$B$1281,0))=0,"n/a",(INDEX(Historical!$C$7:$C$1259,MATCH(B207,Historical!$B$7:$B$1281,0))/INDEX(Historical!$D$7:$D$1257,MATCH(B207,Historical!$B$7:$B$1281,0))-1)*100)</f>
        <v>3.7037037037036979</v>
      </c>
      <c r="T207" s="673">
        <f>IF(INDEX(Historical!$F$7:$F$1250,MATCH(B207,Historical!$B$7:$B$1281,0))=0,"n/a",((INDEX(Historical!$C$7:$C$1259,MATCH(B207,Historical!$B$7:$B$1281,0))/INDEX(Historical!$F$7:$F$1250,MATCH(B207,Historical!$B$7:$B$1281,0)))^(1/3)-1)*100)</f>
        <v>3.8498820370220788</v>
      </c>
      <c r="U207" s="673">
        <f>IF(INDEX(Historical!$H$7:$H$1250,MATCH(B207,Historical!$B$7:$B$1281,0))=0,"n/a",((INDEX(Historical!$C$7:$C$1259,MATCH(B207,Historical!$B$7:$B$1281,0))/INDEX(Historical!$H$7:$H$1250,MATCH(B207,Historical!$B$7:$B$1281,0)))^(1/5)-1)*100)</f>
        <v>5.9223841048812176</v>
      </c>
      <c r="V207" s="673" t="str">
        <f>IF(INDEX(Historical!$O$7:$O$1250,MATCH(B207,Historical!$B$7:$B$1281,0))=0,"n/a",((INDEX(Historical!$C$7:$C$1259,MATCH(B207,Historical!$B$7:$B$1281,0))/INDEX(Historical!$O$7:$O$1250,MATCH(B207,Historical!$B$7:$B$1281,0)))^(1/10)-1)*100)</f>
        <v>n/a</v>
      </c>
      <c r="W207" s="674" t="str">
        <f t="shared" si="55"/>
        <v>n/a</v>
      </c>
      <c r="X207" s="675">
        <f t="shared" si="56"/>
        <v>0.51498992216358419</v>
      </c>
      <c r="Y207" s="843"/>
      <c r="Z207" s="624">
        <f t="shared" si="57"/>
        <v>17.261904761904763</v>
      </c>
      <c r="AA207" s="853">
        <f t="shared" si="58"/>
        <v>9.6190476190476186</v>
      </c>
      <c r="AB207" s="854">
        <v>12</v>
      </c>
      <c r="AC207" s="833">
        <v>1.68</v>
      </c>
      <c r="AD207" s="833" t="s">
        <v>136</v>
      </c>
      <c r="AE207" s="833">
        <v>2.91</v>
      </c>
      <c r="AF207" s="833">
        <v>1.08</v>
      </c>
      <c r="AG207" s="833">
        <v>10</v>
      </c>
      <c r="AH207" s="833">
        <v>8</v>
      </c>
      <c r="AI207" s="833" t="s">
        <v>136</v>
      </c>
      <c r="AJ207" s="833">
        <v>11.5</v>
      </c>
      <c r="AK207" s="833" t="s">
        <v>136</v>
      </c>
      <c r="AL207" s="845">
        <v>133.41</v>
      </c>
      <c r="AM207" s="839">
        <v>3.6999999999999997</v>
      </c>
      <c r="AN207" s="833">
        <v>0</v>
      </c>
      <c r="AO207" s="711">
        <f t="shared" si="59"/>
        <v>-1.9021090587208569</v>
      </c>
      <c r="AP207" s="712">
        <f t="shared" si="60"/>
        <v>7.7169385603267617</v>
      </c>
      <c r="AQ207" s="855">
        <f t="shared" si="61"/>
        <v>-32.05043887453828</v>
      </c>
      <c r="AR207" s="624">
        <f>INDEX(Historical!$C$7:$C$1259,MATCH(B207,Historical!$B$7:$B$1281,0))*IF(AH207="n/a",1.03,IF(AH207&lt;0,1.01,IF(AH207&gt;10,1.1,(1+AH207/100))))</f>
        <v>0.30240000000000006</v>
      </c>
      <c r="AS207" s="853">
        <f t="shared" si="62"/>
        <v>0.31147200000000008</v>
      </c>
      <c r="AT207" s="853">
        <f t="shared" ref="AT207:AV226" si="66">IF($AK207="n/a",1.03*AS207,IF($AK207&lt;0,1.01*AS207,IF($AK207&gt;10,1.1*AS207,(1+$AK207/100)*AS207)))</f>
        <v>0.32081616000000007</v>
      </c>
      <c r="AU207" s="853">
        <f t="shared" si="66"/>
        <v>0.33044064480000007</v>
      </c>
      <c r="AV207" s="853">
        <f t="shared" si="66"/>
        <v>0.3403538641440001</v>
      </c>
      <c r="AW207" s="624">
        <f t="shared" si="63"/>
        <v>1.6054826689440005</v>
      </c>
      <c r="AX207" s="719">
        <f t="shared" si="64"/>
        <v>9.9349175058415859</v>
      </c>
      <c r="AY207" s="900">
        <v>0.48</v>
      </c>
      <c r="AZ207" s="839">
        <v>50.749999999999993</v>
      </c>
      <c r="BA207" s="839">
        <v>-16.03</v>
      </c>
      <c r="BB207" s="839">
        <v>-1.21</v>
      </c>
      <c r="BC207" s="839">
        <v>10.36</v>
      </c>
      <c r="BD207" s="874"/>
      <c r="BE207" s="597">
        <v>2014</v>
      </c>
      <c r="BF207" s="865">
        <f t="shared" si="65"/>
        <v>0</v>
      </c>
      <c r="BG207" s="849">
        <v>0.89999999999999991</v>
      </c>
    </row>
    <row r="208" spans="1:59" s="831" customFormat="1" ht="12.75" customHeight="1" x14ac:dyDescent="0.2">
      <c r="A208" s="838" t="s">
        <v>1540</v>
      </c>
      <c r="B208" s="578" t="s">
        <v>1541</v>
      </c>
      <c r="C208" s="898" t="s">
        <v>108</v>
      </c>
      <c r="D208" s="898" t="s">
        <v>4273</v>
      </c>
      <c r="E208" s="705">
        <v>9</v>
      </c>
      <c r="F208" s="1139">
        <v>529</v>
      </c>
      <c r="G208" s="1139" t="s">
        <v>37</v>
      </c>
      <c r="H208" s="1139" t="s">
        <v>115</v>
      </c>
      <c r="I208" s="841">
        <v>23.38</v>
      </c>
      <c r="J208" s="624">
        <f t="shared" si="52"/>
        <v>2.737382378100941</v>
      </c>
      <c r="K208" s="844">
        <v>0.16</v>
      </c>
      <c r="L208" s="854">
        <v>4</v>
      </c>
      <c r="M208" s="615">
        <f t="shared" si="53"/>
        <v>0.64</v>
      </c>
      <c r="N208" s="837" t="s">
        <v>148</v>
      </c>
      <c r="O208" s="708">
        <v>0.15</v>
      </c>
      <c r="P208" s="606">
        <v>44257</v>
      </c>
      <c r="Q208" s="606">
        <v>44270</v>
      </c>
      <c r="R208" s="615">
        <f t="shared" si="54"/>
        <v>6.6666666666666732</v>
      </c>
      <c r="S208" s="673">
        <f>IF(INDEX(Historical!$D$7:$D$1257,MATCH(B208,Historical!$B$7:$B$1281,0))=0,"n/a",(INDEX(Historical!$C$7:$C$1259,MATCH(B208,Historical!$B$7:$B$1281,0))/INDEX(Historical!$D$7:$D$1257,MATCH(B208,Historical!$B$7:$B$1281,0))-1)*100)</f>
        <v>7.1428571428571397</v>
      </c>
      <c r="T208" s="673">
        <f>IF(INDEX(Historical!$F$7:$F$1250,MATCH(B208,Historical!$B$7:$B$1281,0))=0,"n/a",((INDEX(Historical!$C$7:$C$1259,MATCH(B208,Historical!$B$7:$B$1281,0))/INDEX(Historical!$F$7:$F$1250,MATCH(B208,Historical!$B$7:$B$1281,0)))^(1/3)-1)*100)</f>
        <v>11.199004528465784</v>
      </c>
      <c r="U208" s="673">
        <f>IF(INDEX(Historical!$H$7:$H$1250,MATCH(B208,Historical!$B$7:$B$1281,0))=0,"n/a",((INDEX(Historical!$C$7:$C$1259,MATCH(B208,Historical!$B$7:$B$1281,0))/INDEX(Historical!$H$7:$H$1250,MATCH(B208,Historical!$B$7:$B$1281,0)))^(1/5)-1)*100)</f>
        <v>18.707232699504715</v>
      </c>
      <c r="V208" s="673">
        <f>IF(INDEX(Historical!$O$7:$O$1250,MATCH(B208,Historical!$B$7:$B$1281,0))=0,"n/a",((INDEX(Historical!$C$7:$C$1259,MATCH(B208,Historical!$B$7:$B$1281,0))/INDEX(Historical!$O$7:$O$1250,MATCH(B208,Historical!$B$7:$B$1281,0)))^(1/10)-1)*100)</f>
        <v>23.493868371626792</v>
      </c>
      <c r="W208" s="674">
        <f t="shared" si="55"/>
        <v>0.79626021579729167</v>
      </c>
      <c r="X208" s="675">
        <f t="shared" si="56"/>
        <v>2.0115303977962058</v>
      </c>
      <c r="Y208" s="642" t="s">
        <v>436</v>
      </c>
      <c r="Z208" s="624">
        <f t="shared" si="57"/>
        <v>32.820512820512818</v>
      </c>
      <c r="AA208" s="853">
        <f t="shared" si="58"/>
        <v>11.98974358974359</v>
      </c>
      <c r="AB208" s="854">
        <v>12</v>
      </c>
      <c r="AC208" s="833">
        <v>1.95</v>
      </c>
      <c r="AD208" s="833" t="s">
        <v>136</v>
      </c>
      <c r="AE208" s="833">
        <v>2.88</v>
      </c>
      <c r="AF208" s="833">
        <v>1.01</v>
      </c>
      <c r="AG208" s="833">
        <v>8.5</v>
      </c>
      <c r="AH208" s="833">
        <v>6</v>
      </c>
      <c r="AI208" s="833" t="s">
        <v>136</v>
      </c>
      <c r="AJ208" s="833">
        <v>9.3000000000000007</v>
      </c>
      <c r="AK208" s="833" t="s">
        <v>136</v>
      </c>
      <c r="AL208" s="845">
        <v>138.08000000000001</v>
      </c>
      <c r="AM208" s="839">
        <v>1</v>
      </c>
      <c r="AN208" s="833">
        <v>0.11</v>
      </c>
      <c r="AO208" s="711">
        <f t="shared" si="59"/>
        <v>9.4548714878620643</v>
      </c>
      <c r="AP208" s="712">
        <f t="shared" si="60"/>
        <v>21.444615077605654</v>
      </c>
      <c r="AQ208" s="855">
        <f t="shared" si="61"/>
        <v>-26.637457254654272</v>
      </c>
      <c r="AR208" s="624">
        <f>INDEX(Historical!$C$7:$C$1259,MATCH(B208,Historical!$B$7:$B$1281,0))*IF(AH208="n/a",1.03,IF(AH208&lt;0,1.01,IF(AH208&gt;10,1.1,(1+AH208/100))))</f>
        <v>0.63600000000000001</v>
      </c>
      <c r="AS208" s="853">
        <f t="shared" si="62"/>
        <v>0.65508</v>
      </c>
      <c r="AT208" s="853">
        <f t="shared" si="66"/>
        <v>0.67473240000000001</v>
      </c>
      <c r="AU208" s="853">
        <f t="shared" si="66"/>
        <v>0.69497437200000001</v>
      </c>
      <c r="AV208" s="853">
        <f t="shared" si="66"/>
        <v>0.71582360316000004</v>
      </c>
      <c r="AW208" s="624">
        <f t="shared" si="63"/>
        <v>3.3766103751599998</v>
      </c>
      <c r="AX208" s="719">
        <f t="shared" si="64"/>
        <v>14.442302716680924</v>
      </c>
      <c r="AY208" s="900">
        <v>0.95</v>
      </c>
      <c r="AZ208" s="839">
        <v>75.790000000000006</v>
      </c>
      <c r="BA208" s="839">
        <v>-17.940000000000001</v>
      </c>
      <c r="BB208" s="839">
        <v>0.24</v>
      </c>
      <c r="BC208" s="839">
        <v>19.77</v>
      </c>
      <c r="BD208" s="874"/>
      <c r="BE208" s="597">
        <v>2013</v>
      </c>
      <c r="BF208" s="865">
        <f t="shared" si="65"/>
        <v>0</v>
      </c>
      <c r="BG208" s="849">
        <v>0.89999999999999991</v>
      </c>
    </row>
    <row r="209" spans="1:59" s="831" customFormat="1" ht="12.75" customHeight="1" x14ac:dyDescent="0.2">
      <c r="A209" s="848" t="s">
        <v>4558</v>
      </c>
      <c r="B209" s="578" t="s">
        <v>2652</v>
      </c>
      <c r="C209" s="898" t="s">
        <v>108</v>
      </c>
      <c r="D209" s="898" t="s">
        <v>4273</v>
      </c>
      <c r="E209" s="705">
        <v>5</v>
      </c>
      <c r="F209" s="1139">
        <v>721</v>
      </c>
      <c r="G209" s="1139" t="s">
        <v>106</v>
      </c>
      <c r="H209" s="1139" t="s">
        <v>106</v>
      </c>
      <c r="I209" s="841">
        <v>31.14</v>
      </c>
      <c r="J209" s="624">
        <f t="shared" si="52"/>
        <v>4.4958253050738595</v>
      </c>
      <c r="K209" s="844">
        <v>0.35</v>
      </c>
      <c r="L209" s="854">
        <v>4</v>
      </c>
      <c r="M209" s="615">
        <f t="shared" si="53"/>
        <v>1.4</v>
      </c>
      <c r="N209" s="837" t="s">
        <v>1236</v>
      </c>
      <c r="O209" s="706">
        <v>0.34</v>
      </c>
      <c r="P209" s="606">
        <v>44134</v>
      </c>
      <c r="Q209" s="606">
        <v>44151</v>
      </c>
      <c r="R209" s="615">
        <f t="shared" si="54"/>
        <v>2.9411764705882213</v>
      </c>
      <c r="S209" s="673">
        <f>IF(INDEX(Historical!$D$7:$D$1257,MATCH(B209,Historical!$B$7:$B$1281,0))=0,"n/a",(INDEX(Historical!$C$7:$C$1259,MATCH(B209,Historical!$B$7:$B$1281,0))/INDEX(Historical!$D$7:$D$1257,MATCH(B209,Historical!$B$7:$B$1281,0))-1)*100)</f>
        <v>3.7878787878787845</v>
      </c>
      <c r="T209" s="673">
        <f>IF(INDEX(Historical!$F$7:$F$1250,MATCH(B209,Historical!$B$7:$B$1281,0))=0,"n/a",((INDEX(Historical!$C$7:$C$1259,MATCH(B209,Historical!$B$7:$B$1281,0))/INDEX(Historical!$F$7:$F$1250,MATCH(B209,Historical!$B$7:$B$1281,0)))^(1/3)-1)*100)</f>
        <v>17.710108594427521</v>
      </c>
      <c r="U209" s="673">
        <f>IF(INDEX(Historical!$H$7:$H$1250,MATCH(B209,Historical!$B$7:$B$1281,0))=0,"n/a",((INDEX(Historical!$C$7:$C$1259,MATCH(B209,Historical!$B$7:$B$1281,0))/INDEX(Historical!$H$7:$H$1250,MATCH(B209,Historical!$B$7:$B$1281,0)))^(1/5)-1)*100)</f>
        <v>17.954323283549311</v>
      </c>
      <c r="V209" s="673">
        <f>IF(INDEX(Historical!$O$7:$O$1250,MATCH(B209,Historical!$B$7:$B$1281,0))=0,"n/a",((INDEX(Historical!$C$7:$C$1259,MATCH(B209,Historical!$B$7:$B$1281,0))/INDEX(Historical!$O$7:$O$1250,MATCH(B209,Historical!$B$7:$B$1281,0)))^(1/10)-1)*100)</f>
        <v>13.100899152808099</v>
      </c>
      <c r="W209" s="674">
        <f t="shared" si="55"/>
        <v>1.3704649638266171</v>
      </c>
      <c r="X209" s="675">
        <f t="shared" si="56"/>
        <v>1.2643889636302332</v>
      </c>
      <c r="Y209" s="843"/>
      <c r="Z209" s="624">
        <f t="shared" si="57"/>
        <v>85.889570552147248</v>
      </c>
      <c r="AA209" s="853">
        <f t="shared" si="58"/>
        <v>19.10429447852761</v>
      </c>
      <c r="AB209" s="854">
        <v>12</v>
      </c>
      <c r="AC209" s="833">
        <v>1.63</v>
      </c>
      <c r="AD209" s="833">
        <v>2.44</v>
      </c>
      <c r="AE209" s="833">
        <v>3.65</v>
      </c>
      <c r="AF209" s="833">
        <v>1.0900000000000001</v>
      </c>
      <c r="AG209" s="833">
        <v>5.8000000000000007</v>
      </c>
      <c r="AH209" s="833">
        <v>11</v>
      </c>
      <c r="AI209" s="833">
        <v>-1.92</v>
      </c>
      <c r="AJ209" s="833">
        <v>14.2</v>
      </c>
      <c r="AK209" s="833">
        <v>8</v>
      </c>
      <c r="AL209" s="845">
        <v>606.16999999999996</v>
      </c>
      <c r="AM209" s="839">
        <v>3</v>
      </c>
      <c r="AN209" s="833">
        <v>0.01</v>
      </c>
      <c r="AO209" s="711">
        <f t="shared" si="59"/>
        <v>3.3458541100955621</v>
      </c>
      <c r="AP209" s="712">
        <f t="shared" si="60"/>
        <v>22.450148588623172</v>
      </c>
      <c r="AQ209" s="855">
        <f t="shared" si="61"/>
        <v>-3.7972488691026207</v>
      </c>
      <c r="AR209" s="624">
        <f>INDEX(Historical!$C$7:$C$1259,MATCH(B209,Historical!$B$7:$B$1281,0))*IF(AH209="n/a",1.03,IF(AH209&lt;0,1.01,IF(AH209&gt;10,1.1,(1+AH209/100))))</f>
        <v>1.5070000000000003</v>
      </c>
      <c r="AS209" s="853">
        <f t="shared" si="62"/>
        <v>1.5220700000000003</v>
      </c>
      <c r="AT209" s="853">
        <f t="shared" si="66"/>
        <v>1.6438356000000003</v>
      </c>
      <c r="AU209" s="853">
        <f t="shared" si="66"/>
        <v>1.7753424480000004</v>
      </c>
      <c r="AV209" s="853">
        <f t="shared" si="66"/>
        <v>1.9173698438400006</v>
      </c>
      <c r="AW209" s="624">
        <f t="shared" si="63"/>
        <v>8.365617891840003</v>
      </c>
      <c r="AX209" s="719">
        <f t="shared" si="64"/>
        <v>26.864540436223518</v>
      </c>
      <c r="AY209" s="900">
        <v>0.93</v>
      </c>
      <c r="AZ209" s="839">
        <v>73.92</v>
      </c>
      <c r="BA209" s="839">
        <v>-6.23</v>
      </c>
      <c r="BB209" s="839">
        <v>4.1500000000000004</v>
      </c>
      <c r="BC209" s="839">
        <v>30.17</v>
      </c>
      <c r="BD209" s="874"/>
      <c r="BE209" s="597">
        <v>2016</v>
      </c>
      <c r="BF209" s="865">
        <f t="shared" si="65"/>
        <v>0</v>
      </c>
      <c r="BG209" s="849">
        <v>0.70000000000000007</v>
      </c>
    </row>
    <row r="210" spans="1:59" s="831" customFormat="1" ht="12.75" customHeight="1" x14ac:dyDescent="0.2">
      <c r="A210" s="848" t="s">
        <v>4663</v>
      </c>
      <c r="B210" s="578" t="s">
        <v>4653</v>
      </c>
      <c r="C210" s="898" t="s">
        <v>108</v>
      </c>
      <c r="D210" s="898" t="s">
        <v>4273</v>
      </c>
      <c r="E210" s="705">
        <v>5</v>
      </c>
      <c r="F210" s="1139">
        <v>739</v>
      </c>
      <c r="G210" s="1139" t="s">
        <v>106</v>
      </c>
      <c r="H210" s="1139" t="s">
        <v>106</v>
      </c>
      <c r="I210" s="841">
        <v>41.88</v>
      </c>
      <c r="J210" s="624">
        <f t="shared" si="52"/>
        <v>3.5339063992359114</v>
      </c>
      <c r="K210" s="844">
        <v>0.37</v>
      </c>
      <c r="L210" s="854">
        <v>4</v>
      </c>
      <c r="M210" s="615">
        <f t="shared" si="53"/>
        <v>1.48</v>
      </c>
      <c r="N210" s="837" t="s">
        <v>148</v>
      </c>
      <c r="O210" s="706">
        <v>0.36</v>
      </c>
      <c r="P210" s="606">
        <v>44252</v>
      </c>
      <c r="Q210" s="606">
        <v>44270</v>
      </c>
      <c r="R210" s="615">
        <f t="shared" si="54"/>
        <v>2.7777777777777803</v>
      </c>
      <c r="S210" s="673">
        <f>IF(INDEX(Historical!$D$7:$D$1257,MATCH(B210,Historical!$B$7:$B$1281,0))=0,"n/a",(INDEX(Historical!$C$7:$C$1259,MATCH(B210,Historical!$B$7:$B$1281,0))/INDEX(Historical!$D$7:$D$1257,MATCH(B210,Historical!$B$7:$B$1281,0))-1)*100)</f>
        <v>5.1094890510948732</v>
      </c>
      <c r="T210" s="673">
        <f>IF(INDEX(Historical!$F$7:$F$1250,MATCH(B210,Historical!$B$7:$B$1281,0))=0,"n/a",((INDEX(Historical!$C$7:$C$1259,MATCH(B210,Historical!$B$7:$B$1281,0))/INDEX(Historical!$F$7:$F$1250,MATCH(B210,Historical!$B$7:$B$1281,0)))^(1/3)-1)*100)</f>
        <v>4.5515917149420382</v>
      </c>
      <c r="U210" s="673">
        <f>IF(INDEX(Historical!$H$7:$H$1250,MATCH(B210,Historical!$B$7:$B$1281,0))=0,"n/a",((INDEX(Historical!$C$7:$C$1259,MATCH(B210,Historical!$B$7:$B$1281,0))/INDEX(Historical!$H$7:$H$1250,MATCH(B210,Historical!$B$7:$B$1281,0)))^(1/5)-1)*100)</f>
        <v>3.0358033101851145</v>
      </c>
      <c r="V210" s="673">
        <f>IF(INDEX(Historical!$O$7:$O$1250,MATCH(B210,Historical!$B$7:$B$1281,0))=0,"n/a",((INDEX(Historical!$C$7:$C$1259,MATCH(B210,Historical!$B$7:$B$1281,0))/INDEX(Historical!$O$7:$O$1250,MATCH(B210,Historical!$B$7:$B$1281,0)))^(1/10)-1)*100)</f>
        <v>6.1875351764032471</v>
      </c>
      <c r="W210" s="674">
        <f t="shared" si="55"/>
        <v>0.49063208913339817</v>
      </c>
      <c r="X210" s="675">
        <f t="shared" si="56"/>
        <v>0.36575943496206198</v>
      </c>
      <c r="Y210" s="646"/>
      <c r="Z210" s="624">
        <f t="shared" si="57"/>
        <v>36.907730673316706</v>
      </c>
      <c r="AA210" s="853">
        <f t="shared" si="58"/>
        <v>10.443890274314215</v>
      </c>
      <c r="AB210" s="854">
        <v>12</v>
      </c>
      <c r="AC210" s="833">
        <v>4.01</v>
      </c>
      <c r="AD210" s="833" t="s">
        <v>136</v>
      </c>
      <c r="AE210" s="833">
        <v>3.15</v>
      </c>
      <c r="AF210" s="833">
        <v>0.99</v>
      </c>
      <c r="AG210" s="833">
        <v>8.1</v>
      </c>
      <c r="AH210" s="833">
        <v>3.3000000000000003</v>
      </c>
      <c r="AI210" s="833" t="s">
        <v>136</v>
      </c>
      <c r="AJ210" s="833">
        <v>8.3000000000000007</v>
      </c>
      <c r="AK210" s="833" t="s">
        <v>136</v>
      </c>
      <c r="AL210" s="845">
        <v>296.29000000000002</v>
      </c>
      <c r="AM210" s="839">
        <v>1.0999999999999999</v>
      </c>
      <c r="AN210" s="833">
        <v>0.11</v>
      </c>
      <c r="AO210" s="711">
        <f t="shared" si="59"/>
        <v>-3.8741805648931891</v>
      </c>
      <c r="AP210" s="712">
        <f t="shared" si="60"/>
        <v>6.5697097094210264</v>
      </c>
      <c r="AQ210" s="855">
        <f t="shared" si="61"/>
        <v>-32.211271433237108</v>
      </c>
      <c r="AR210" s="624">
        <f>INDEX(Historical!$C$7:$C$1259,MATCH(B210,Historical!$B$7:$B$1281,0))*IF(AH210="n/a",1.03,IF(AH210&lt;0,1.01,IF(AH210&gt;10,1.1,(1+AH210/100))))</f>
        <v>1.4875199999999997</v>
      </c>
      <c r="AS210" s="853">
        <f t="shared" si="62"/>
        <v>1.5321455999999998</v>
      </c>
      <c r="AT210" s="853">
        <f t="shared" si="66"/>
        <v>1.5781099679999999</v>
      </c>
      <c r="AU210" s="853">
        <f t="shared" si="66"/>
        <v>1.6254532670399999</v>
      </c>
      <c r="AV210" s="853">
        <f t="shared" si="66"/>
        <v>1.6742168650511999</v>
      </c>
      <c r="AW210" s="624">
        <f t="shared" si="63"/>
        <v>7.8974457000911995</v>
      </c>
      <c r="AX210" s="719">
        <f t="shared" si="64"/>
        <v>18.857320200790827</v>
      </c>
      <c r="AY210" s="900">
        <v>0.15</v>
      </c>
      <c r="AZ210" s="839">
        <v>44.36</v>
      </c>
      <c r="BA210" s="839">
        <v>-12.55</v>
      </c>
      <c r="BB210" s="839">
        <v>7.59</v>
      </c>
      <c r="BC210" s="839">
        <v>12.4</v>
      </c>
      <c r="BD210" s="874"/>
      <c r="BE210" s="597">
        <v>2017</v>
      </c>
      <c r="BF210" s="865">
        <f t="shared" si="65"/>
        <v>0</v>
      </c>
      <c r="BG210" s="849">
        <v>1</v>
      </c>
    </row>
    <row r="211" spans="1:59" s="831" customFormat="1" ht="12.75" customHeight="1" x14ac:dyDescent="0.2">
      <c r="A211" s="838" t="s">
        <v>3869</v>
      </c>
      <c r="B211" s="578" t="s">
        <v>3870</v>
      </c>
      <c r="C211" s="898" t="s">
        <v>108</v>
      </c>
      <c r="D211" s="898" t="s">
        <v>4273</v>
      </c>
      <c r="E211" s="705">
        <v>7</v>
      </c>
      <c r="F211" s="1139">
        <v>611</v>
      </c>
      <c r="G211" s="1139" t="s">
        <v>106</v>
      </c>
      <c r="H211" s="1139" t="s">
        <v>106</v>
      </c>
      <c r="I211" s="841">
        <v>18.149999999999999</v>
      </c>
      <c r="J211" s="624">
        <f t="shared" si="52"/>
        <v>3.5261707988980722</v>
      </c>
      <c r="K211" s="844">
        <v>0.16</v>
      </c>
      <c r="L211" s="854">
        <v>4</v>
      </c>
      <c r="M211" s="615">
        <f t="shared" si="53"/>
        <v>0.64</v>
      </c>
      <c r="N211" s="837" t="s">
        <v>278</v>
      </c>
      <c r="O211" s="706">
        <v>0.14000000000000001</v>
      </c>
      <c r="P211" s="904">
        <v>43657</v>
      </c>
      <c r="Q211" s="904">
        <v>43672</v>
      </c>
      <c r="R211" s="615">
        <f t="shared" si="54"/>
        <v>14.285714285714276</v>
      </c>
      <c r="S211" s="673">
        <f>IF(INDEX(Historical!$D$7:$D$1257,MATCH(B211,Historical!$B$7:$B$1281,0))=0,"n/a",(INDEX(Historical!$C$7:$C$1259,MATCH(B211,Historical!$B$7:$B$1281,0))/INDEX(Historical!$D$7:$D$1257,MATCH(B211,Historical!$B$7:$B$1281,0))-1)*100)</f>
        <v>14.665833333333333</v>
      </c>
      <c r="T211" s="673">
        <f>IF(INDEX(Historical!$F$7:$F$1250,MATCH(B211,Historical!$B$7:$B$1281,0))=0,"n/a",((INDEX(Historical!$C$7:$C$1259,MATCH(B211,Historical!$B$7:$B$1281,0))/INDEX(Historical!$F$7:$F$1250,MATCH(B211,Historical!$B$7:$B$1281,0)))^(1/3)-1)*100)</f>
        <v>16.067563692105491</v>
      </c>
      <c r="U211" s="673">
        <f>IF(INDEX(Historical!$H$7:$H$1250,MATCH(B211,Historical!$B$7:$B$1281,0))=0,"n/a",((INDEX(Historical!$C$7:$C$1259,MATCH(B211,Historical!$B$7:$B$1281,0))/INDEX(Historical!$H$7:$H$1250,MATCH(B211,Historical!$B$7:$B$1281,0)))^(1/5)-1)*100)</f>
        <v>23.445370665078038</v>
      </c>
      <c r="V211" s="673" t="str">
        <f>IF(INDEX(Historical!$O$7:$O$1250,MATCH(B211,Historical!$B$7:$B$1281,0))=0,"n/a",((INDEX(Historical!$C$7:$C$1259,MATCH(B211,Historical!$B$7:$B$1281,0))/INDEX(Historical!$O$7:$O$1250,MATCH(B211,Historical!$B$7:$B$1281,0)))^(1/10)-1)*100)</f>
        <v>n/a</v>
      </c>
      <c r="W211" s="674" t="str">
        <f t="shared" si="55"/>
        <v>n/a</v>
      </c>
      <c r="X211" s="675">
        <f t="shared" si="56"/>
        <v>0.9194263005912956</v>
      </c>
      <c r="Y211" s="646" t="s">
        <v>4583</v>
      </c>
      <c r="Z211" s="624">
        <f t="shared" si="57"/>
        <v>27.004219409282697</v>
      </c>
      <c r="AA211" s="853">
        <f t="shared" si="58"/>
        <v>7.6582278481012649</v>
      </c>
      <c r="AB211" s="854">
        <v>12</v>
      </c>
      <c r="AC211" s="833">
        <v>2.37</v>
      </c>
      <c r="AD211" s="833">
        <v>0.31</v>
      </c>
      <c r="AE211" s="833">
        <v>2.63</v>
      </c>
      <c r="AF211" s="833">
        <v>1.17</v>
      </c>
      <c r="AG211" s="833">
        <v>15.7</v>
      </c>
      <c r="AH211" s="833">
        <v>20.100000000000001</v>
      </c>
      <c r="AI211" s="833" t="s">
        <v>136</v>
      </c>
      <c r="AJ211" s="833">
        <v>25.5</v>
      </c>
      <c r="AK211" s="833">
        <v>26.3</v>
      </c>
      <c r="AL211" s="845">
        <v>222.01</v>
      </c>
      <c r="AM211" s="839">
        <v>6.5</v>
      </c>
      <c r="AN211" s="833">
        <v>0.71</v>
      </c>
      <c r="AO211" s="711">
        <f t="shared" si="59"/>
        <v>19.313313615874844</v>
      </c>
      <c r="AP211" s="712">
        <f t="shared" si="60"/>
        <v>26.971541463976109</v>
      </c>
      <c r="AQ211" s="855">
        <f t="shared" si="61"/>
        <v>-36.894703225381654</v>
      </c>
      <c r="AR211" s="624">
        <f>INDEX(Historical!$C$7:$C$1259,MATCH(B211,Historical!$B$7:$B$1281,0))*IF(AH211="n/a",1.03,IF(AH211&lt;0,1.01,IF(AH211&gt;10,1.1,(1+AH211/100))))</f>
        <v>0.68799500000000002</v>
      </c>
      <c r="AS211" s="853">
        <f t="shared" si="62"/>
        <v>0.70863485000000004</v>
      </c>
      <c r="AT211" s="853">
        <f t="shared" si="66"/>
        <v>0.7794983350000001</v>
      </c>
      <c r="AU211" s="853">
        <f t="shared" si="66"/>
        <v>0.85744816850000016</v>
      </c>
      <c r="AV211" s="853">
        <f t="shared" si="66"/>
        <v>0.94319298535000029</v>
      </c>
      <c r="AW211" s="624">
        <f t="shared" si="63"/>
        <v>3.9767693388500005</v>
      </c>
      <c r="AX211" s="719">
        <f t="shared" si="64"/>
        <v>21.910574869696976</v>
      </c>
      <c r="AY211" s="900">
        <v>0.99</v>
      </c>
      <c r="AZ211" s="839">
        <v>100.55000000000001</v>
      </c>
      <c r="BA211" s="839">
        <v>-10.01</v>
      </c>
      <c r="BB211" s="839">
        <v>4.4799999999999995</v>
      </c>
      <c r="BC211" s="839">
        <v>27.839999999999996</v>
      </c>
      <c r="BD211" s="874"/>
      <c r="BE211" s="597">
        <v>2014</v>
      </c>
      <c r="BF211" s="865">
        <f t="shared" si="65"/>
        <v>0</v>
      </c>
      <c r="BG211" s="849">
        <v>1.5</v>
      </c>
    </row>
    <row r="212" spans="1:59" s="831" customFormat="1" ht="12.75" customHeight="1" x14ac:dyDescent="0.2">
      <c r="A212" s="831" t="s">
        <v>3875</v>
      </c>
      <c r="B212" s="578" t="s">
        <v>3876</v>
      </c>
      <c r="C212" s="898" t="s">
        <v>4254</v>
      </c>
      <c r="D212" s="898" t="s">
        <v>4255</v>
      </c>
      <c r="E212" s="705">
        <v>8</v>
      </c>
      <c r="F212" s="1139">
        <v>603</v>
      </c>
      <c r="G212" s="1139" t="s">
        <v>106</v>
      </c>
      <c r="H212" s="1139" t="s">
        <v>106</v>
      </c>
      <c r="I212" s="841">
        <v>99.07</v>
      </c>
      <c r="J212" s="624">
        <f t="shared" si="52"/>
        <v>2.54365600080751</v>
      </c>
      <c r="K212" s="844">
        <v>0.63</v>
      </c>
      <c r="L212" s="854">
        <v>4</v>
      </c>
      <c r="M212" s="615">
        <f t="shared" si="53"/>
        <v>2.52</v>
      </c>
      <c r="N212" s="837" t="s">
        <v>151</v>
      </c>
      <c r="O212" s="706">
        <v>0.57999999999999996</v>
      </c>
      <c r="P212" s="606">
        <v>44273</v>
      </c>
      <c r="Q212" s="606">
        <v>44286</v>
      </c>
      <c r="R212" s="615">
        <f t="shared" si="54"/>
        <v>8.6206896551724235</v>
      </c>
      <c r="S212" s="673">
        <f>IF(INDEX(Historical!$D$7:$D$1257,MATCH(B212,Historical!$B$7:$B$1281,0))=0,"n/a",(INDEX(Historical!$C$7:$C$1259,MATCH(B212,Historical!$B$7:$B$1281,0))/INDEX(Historical!$D$7:$D$1257,MATCH(B212,Historical!$B$7:$B$1281,0))-1)*100)</f>
        <v>9.4339622641509422</v>
      </c>
      <c r="T212" s="673">
        <f>IF(INDEX(Historical!$F$7:$F$1250,MATCH(B212,Historical!$B$7:$B$1281,0))=0,"n/a",((INDEX(Historical!$C$7:$C$1259,MATCH(B212,Historical!$B$7:$B$1281,0))/INDEX(Historical!$F$7:$F$1250,MATCH(B212,Historical!$B$7:$B$1281,0)))^(1/3)-1)*100)</f>
        <v>9.6457423731894245</v>
      </c>
      <c r="U212" s="673">
        <f>IF(INDEX(Historical!$H$7:$H$1250,MATCH(B212,Historical!$B$7:$B$1281,0))=0,"n/a",((INDEX(Historical!$C$7:$C$1259,MATCH(B212,Historical!$B$7:$B$1281,0))/INDEX(Historical!$H$7:$H$1250,MATCH(B212,Historical!$B$7:$B$1281,0)))^(1/5)-1)*100)</f>
        <v>8.8250510077843671</v>
      </c>
      <c r="V212" s="673">
        <f>IF(INDEX(Historical!$O$7:$O$1250,MATCH(B212,Historical!$B$7:$B$1281,0))=0,"n/a",((INDEX(Historical!$C$7:$C$1259,MATCH(B212,Historical!$B$7:$B$1281,0))/INDEX(Historical!$O$7:$O$1250,MATCH(B212,Historical!$B$7:$B$1281,0)))^(1/10)-1)*100)</f>
        <v>7.5541063708897793</v>
      </c>
      <c r="W212" s="674">
        <f t="shared" si="55"/>
        <v>1.1682455309065083</v>
      </c>
      <c r="X212" s="675">
        <f t="shared" si="56"/>
        <v>2.1012026209010397</v>
      </c>
      <c r="Y212" s="646"/>
      <c r="Z212" s="624">
        <f t="shared" si="57"/>
        <v>124.75247524752476</v>
      </c>
      <c r="AA212" s="853">
        <f t="shared" si="58"/>
        <v>49.044554455445542</v>
      </c>
      <c r="AB212" s="854">
        <v>12</v>
      </c>
      <c r="AC212" s="833">
        <v>2.02</v>
      </c>
      <c r="AD212" s="833" t="s">
        <v>136</v>
      </c>
      <c r="AE212" s="833">
        <v>16.97</v>
      </c>
      <c r="AF212" s="833">
        <v>2.35</v>
      </c>
      <c r="AG212" s="833">
        <v>4.5999999999999996</v>
      </c>
      <c r="AH212" s="833">
        <v>-18.5</v>
      </c>
      <c r="AI212" s="833">
        <v>13.83</v>
      </c>
      <c r="AJ212" s="833">
        <v>4.2</v>
      </c>
      <c r="AK212" s="833">
        <v>-6.05</v>
      </c>
      <c r="AL212" s="845">
        <v>75320</v>
      </c>
      <c r="AM212" s="839">
        <v>0.52</v>
      </c>
      <c r="AN212" s="833">
        <v>0.53</v>
      </c>
      <c r="AO212" s="711">
        <f t="shared" si="59"/>
        <v>-37.675847446853666</v>
      </c>
      <c r="AP212" s="712">
        <f t="shared" si="60"/>
        <v>11.368707008591876</v>
      </c>
      <c r="AQ212" s="855">
        <f t="shared" si="61"/>
        <v>126.3278869941641</v>
      </c>
      <c r="AR212" s="624">
        <f>INDEX(Historical!$C$7:$C$1259,MATCH(B212,Historical!$B$7:$B$1281,0))*IF(AH212="n/a",1.03,IF(AH212&lt;0,1.01,IF(AH212&gt;10,1.1,(1+AH212/100))))</f>
        <v>2.3431999999999999</v>
      </c>
      <c r="AS212" s="853">
        <f t="shared" si="62"/>
        <v>2.5775200000000003</v>
      </c>
      <c r="AT212" s="853">
        <f t="shared" si="66"/>
        <v>2.6032952000000003</v>
      </c>
      <c r="AU212" s="853">
        <f t="shared" si="66"/>
        <v>2.6293281520000003</v>
      </c>
      <c r="AV212" s="853">
        <f t="shared" si="66"/>
        <v>2.6556214335200004</v>
      </c>
      <c r="AW212" s="624">
        <f t="shared" si="63"/>
        <v>12.808964785520001</v>
      </c>
      <c r="AX212" s="719">
        <f t="shared" si="64"/>
        <v>12.929206405087312</v>
      </c>
      <c r="AY212" s="900">
        <v>0.77</v>
      </c>
      <c r="AZ212" s="839">
        <v>65.61</v>
      </c>
      <c r="BA212" s="839">
        <v>-11.84</v>
      </c>
      <c r="BB212" s="839">
        <v>-2.09</v>
      </c>
      <c r="BC212" s="839">
        <v>-0.25</v>
      </c>
      <c r="BD212" s="874"/>
      <c r="BE212" s="597">
        <v>2014</v>
      </c>
      <c r="BF212" s="865">
        <f t="shared" si="65"/>
        <v>0</v>
      </c>
      <c r="BG212" s="849">
        <v>2.7</v>
      </c>
    </row>
    <row r="213" spans="1:59" s="831" customFormat="1" ht="12.75" customHeight="1" x14ac:dyDescent="0.2">
      <c r="A213" s="838" t="s">
        <v>1556</v>
      </c>
      <c r="B213" s="578" t="s">
        <v>1557</v>
      </c>
      <c r="C213" s="898" t="s">
        <v>131</v>
      </c>
      <c r="D213" s="898" t="s">
        <v>4264</v>
      </c>
      <c r="E213" s="705">
        <v>9</v>
      </c>
      <c r="F213" s="1139">
        <v>500</v>
      </c>
      <c r="G213" s="1139" t="s">
        <v>37</v>
      </c>
      <c r="H213" s="1139" t="s">
        <v>37</v>
      </c>
      <c r="I213" s="841">
        <v>69.930000000000007</v>
      </c>
      <c r="J213" s="624">
        <f t="shared" si="52"/>
        <v>4.7476047476047469</v>
      </c>
      <c r="K213" s="844">
        <v>0.83</v>
      </c>
      <c r="L213" s="854">
        <v>4</v>
      </c>
      <c r="M213" s="615">
        <f t="shared" si="53"/>
        <v>3.32</v>
      </c>
      <c r="N213" s="837" t="s">
        <v>119</v>
      </c>
      <c r="O213" s="706">
        <v>0.78249999999999997</v>
      </c>
      <c r="P213" s="606">
        <v>44134</v>
      </c>
      <c r="Q213" s="606">
        <v>44166</v>
      </c>
      <c r="R213" s="615">
        <f t="shared" si="54"/>
        <v>6.0702875399361007</v>
      </c>
      <c r="S213" s="673">
        <f>IF(INDEX(Historical!$D$7:$D$1257,MATCH(B213,Historical!$B$7:$B$1281,0))=0,"n/a",(INDEX(Historical!$C$7:$C$1259,MATCH(B213,Historical!$B$7:$B$1281,0))/INDEX(Historical!$D$7:$D$1257,MATCH(B213,Historical!$B$7:$B$1281,0))-1)*100)</f>
        <v>6.0934891485809661</v>
      </c>
      <c r="T213" s="673">
        <f>IF(INDEX(Historical!$F$7:$F$1250,MATCH(B213,Historical!$B$7:$B$1281,0))=0,"n/a",((INDEX(Historical!$C$7:$C$1259,MATCH(B213,Historical!$B$7:$B$1281,0))/INDEX(Historical!$F$7:$F$1250,MATCH(B213,Historical!$B$7:$B$1281,0)))^(1/3)-1)*100)</f>
        <v>6.104704662912086</v>
      </c>
      <c r="U213" s="673">
        <f>IF(INDEX(Historical!$H$7:$H$1250,MATCH(B213,Historical!$B$7:$B$1281,0))=0,"n/a",((INDEX(Historical!$C$7:$C$1259,MATCH(B213,Historical!$B$7:$B$1281,0))/INDEX(Historical!$H$7:$H$1250,MATCH(B213,Historical!$B$7:$B$1281,0)))^(1/5)-1)*100)</f>
        <v>5.6850855591307425</v>
      </c>
      <c r="V213" s="673">
        <f>IF(INDEX(Historical!$O$7:$O$1250,MATCH(B213,Historical!$B$7:$B$1281,0))=0,"n/a",((INDEX(Historical!$C$7:$C$1259,MATCH(B213,Historical!$B$7:$B$1281,0))/INDEX(Historical!$O$7:$O$1250,MATCH(B213,Historical!$B$7:$B$1281,0)))^(1/10)-1)*100)</f>
        <v>4.228533303694415</v>
      </c>
      <c r="W213" s="674">
        <f t="shared" si="55"/>
        <v>1.3444580309119847</v>
      </c>
      <c r="X213" s="675">
        <f t="shared" si="56"/>
        <v>11.370171118261485</v>
      </c>
      <c r="Y213" s="627"/>
      <c r="Z213" s="624">
        <f t="shared" si="57"/>
        <v>73.614190687361415</v>
      </c>
      <c r="AA213" s="853">
        <f t="shared" si="58"/>
        <v>15.505543237250556</v>
      </c>
      <c r="AB213" s="854">
        <v>12</v>
      </c>
      <c r="AC213" s="833">
        <v>4.51</v>
      </c>
      <c r="AD213" s="833">
        <v>4.37</v>
      </c>
      <c r="AE213" s="833">
        <v>2.37</v>
      </c>
      <c r="AF213" s="833">
        <v>1.41</v>
      </c>
      <c r="AG213" s="833">
        <v>11.4</v>
      </c>
      <c r="AH213" s="833">
        <v>-18</v>
      </c>
      <c r="AI213" s="833">
        <v>-1.38</v>
      </c>
      <c r="AJ213" s="833">
        <v>0.5</v>
      </c>
      <c r="AK213" s="833">
        <v>3.71</v>
      </c>
      <c r="AL213" s="845">
        <v>8320</v>
      </c>
      <c r="AM213" s="839">
        <v>0.1</v>
      </c>
      <c r="AN213" s="833">
        <v>1.0900000000000001</v>
      </c>
      <c r="AO213" s="711">
        <f t="shared" si="59"/>
        <v>-5.0728529305150669</v>
      </c>
      <c r="AP213" s="712">
        <f t="shared" si="60"/>
        <v>10.432690306735489</v>
      </c>
      <c r="AQ213" s="855">
        <f t="shared" si="61"/>
        <v>-1.4261338115234334</v>
      </c>
      <c r="AR213" s="624">
        <f>INDEX(Historical!$C$7:$C$1259,MATCH(B213,Historical!$B$7:$B$1281,0))*IF(AH213="n/a",1.03,IF(AH213&lt;0,1.01,IF(AH213&gt;10,1.1,(1+AH213/100))))</f>
        <v>3.2092750000000003</v>
      </c>
      <c r="AS213" s="853">
        <f t="shared" si="62"/>
        <v>3.2413677500000002</v>
      </c>
      <c r="AT213" s="853">
        <f t="shared" si="66"/>
        <v>3.3616224935250001</v>
      </c>
      <c r="AU213" s="853">
        <f t="shared" si="66"/>
        <v>3.4863386880347771</v>
      </c>
      <c r="AV213" s="853">
        <f t="shared" si="66"/>
        <v>3.6156818533608672</v>
      </c>
      <c r="AW213" s="624">
        <f t="shared" si="63"/>
        <v>16.914285784920647</v>
      </c>
      <c r="AX213" s="719">
        <f t="shared" si="64"/>
        <v>24.187452859889383</v>
      </c>
      <c r="AY213" s="900">
        <v>0.28999999999999998</v>
      </c>
      <c r="AZ213" s="839">
        <v>16.45</v>
      </c>
      <c r="BA213" s="839">
        <v>-30.580000000000002</v>
      </c>
      <c r="BB213" s="839">
        <v>-9.6</v>
      </c>
      <c r="BC213" s="839">
        <v>-10.63</v>
      </c>
      <c r="BD213" s="874"/>
      <c r="BE213" s="597">
        <v>2013</v>
      </c>
      <c r="BF213" s="865">
        <f t="shared" si="65"/>
        <v>0</v>
      </c>
      <c r="BG213" s="849">
        <v>3.3000000000000003</v>
      </c>
    </row>
    <row r="214" spans="1:59" s="831" customFormat="1" ht="12.75" customHeight="1" x14ac:dyDescent="0.2">
      <c r="A214" s="831" t="s">
        <v>1568</v>
      </c>
      <c r="B214" s="578" t="s">
        <v>1569</v>
      </c>
      <c r="C214" s="898" t="s">
        <v>4127</v>
      </c>
      <c r="D214" s="898" t="s">
        <v>4261</v>
      </c>
      <c r="E214" s="705">
        <v>9</v>
      </c>
      <c r="F214" s="1139">
        <v>526</v>
      </c>
      <c r="G214" s="1139" t="s">
        <v>106</v>
      </c>
      <c r="H214" s="1139" t="s">
        <v>106</v>
      </c>
      <c r="I214" s="841">
        <v>88.37</v>
      </c>
      <c r="J214" s="624">
        <f t="shared" si="52"/>
        <v>0.58843498924974535</v>
      </c>
      <c r="K214" s="844">
        <v>0.13</v>
      </c>
      <c r="L214" s="854">
        <v>4</v>
      </c>
      <c r="M214" s="615">
        <f t="shared" si="53"/>
        <v>0.52</v>
      </c>
      <c r="N214" s="837" t="s">
        <v>318</v>
      </c>
      <c r="O214" s="709">
        <v>0.11</v>
      </c>
      <c r="P214" s="606">
        <v>44252</v>
      </c>
      <c r="Q214" s="606">
        <v>44286</v>
      </c>
      <c r="R214" s="615">
        <f t="shared" si="54"/>
        <v>18.181818181818183</v>
      </c>
      <c r="S214" s="673">
        <f>IF(INDEX(Historical!$D$7:$D$1257,MATCH(B214,Historical!$B$7:$B$1281,0))=0,"n/a",(INDEX(Historical!$C$7:$C$1259,MATCH(B214,Historical!$B$7:$B$1281,0))/INDEX(Historical!$D$7:$D$1257,MATCH(B214,Historical!$B$7:$B$1281,0))-1)*100)</f>
        <v>19.999999999999996</v>
      </c>
      <c r="T214" s="673">
        <f>IF(INDEX(Historical!$F$7:$F$1250,MATCH(B214,Historical!$B$7:$B$1281,0))=0,"n/a",((INDEX(Historical!$C$7:$C$1259,MATCH(B214,Historical!$B$7:$B$1281,0))/INDEX(Historical!$F$7:$F$1250,MATCH(B214,Historical!$B$7:$B$1281,0)))^(1/3)-1)*100)</f>
        <v>14.471424255333186</v>
      </c>
      <c r="U214" s="673">
        <f>IF(INDEX(Historical!$H$7:$H$1250,MATCH(B214,Historical!$B$7:$B$1281,0))=0,"n/a",((INDEX(Historical!$C$7:$C$1259,MATCH(B214,Historical!$B$7:$B$1281,0))/INDEX(Historical!$H$7:$H$1250,MATCH(B214,Historical!$B$7:$B$1281,0)))^(1/5)-1)*100)</f>
        <v>11.842691472014465</v>
      </c>
      <c r="V214" s="673">
        <f>IF(INDEX(Historical!$O$7:$O$1250,MATCH(B214,Historical!$B$7:$B$1281,0))=0,"n/a",((INDEX(Historical!$C$7:$C$1259,MATCH(B214,Historical!$B$7:$B$1281,0))/INDEX(Historical!$O$7:$O$1250,MATCH(B214,Historical!$B$7:$B$1281,0)))^(1/10)-1)*100)</f>
        <v>15.431656766005775</v>
      </c>
      <c r="W214" s="674">
        <f t="shared" si="55"/>
        <v>0.76742838773491895</v>
      </c>
      <c r="X214" s="675">
        <f t="shared" si="56"/>
        <v>0.97071241573889067</v>
      </c>
      <c r="Y214" s="1063" t="s">
        <v>4114</v>
      </c>
      <c r="Z214" s="624">
        <f t="shared" si="57"/>
        <v>44.44444444444445</v>
      </c>
      <c r="AA214" s="853">
        <f t="shared" si="58"/>
        <v>75.529914529914535</v>
      </c>
      <c r="AB214" s="854">
        <v>12</v>
      </c>
      <c r="AC214" s="833">
        <v>1.17</v>
      </c>
      <c r="AD214" s="833">
        <v>5.35</v>
      </c>
      <c r="AE214" s="833">
        <v>10.09</v>
      </c>
      <c r="AF214" s="833">
        <v>6.31</v>
      </c>
      <c r="AG214" s="833">
        <v>9.1999999999999993</v>
      </c>
      <c r="AH214" s="833">
        <v>-63.9</v>
      </c>
      <c r="AI214" s="833">
        <v>9.8699999999999992</v>
      </c>
      <c r="AJ214" s="833">
        <v>12.2</v>
      </c>
      <c r="AK214" s="833">
        <v>13.669999999999998</v>
      </c>
      <c r="AL214" s="845">
        <v>4930</v>
      </c>
      <c r="AM214" s="839">
        <v>1.2</v>
      </c>
      <c r="AN214" s="833">
        <v>0</v>
      </c>
      <c r="AO214" s="711">
        <f t="shared" si="59"/>
        <v>-63.098788068650322</v>
      </c>
      <c r="AP214" s="712">
        <f t="shared" si="60"/>
        <v>12.43112646126421</v>
      </c>
      <c r="AQ214" s="855">
        <f t="shared" si="61"/>
        <v>360.23846991834841</v>
      </c>
      <c r="AR214" s="624">
        <f>INDEX(Historical!$C$7:$C$1259,MATCH(B214,Historical!$B$7:$B$1281,0))*IF(AH214="n/a",1.03,IF(AH214&lt;0,1.01,IF(AH214&gt;10,1.1,(1+AH214/100))))</f>
        <v>0.42419999999999997</v>
      </c>
      <c r="AS214" s="853">
        <f t="shared" si="62"/>
        <v>0.46606853999999998</v>
      </c>
      <c r="AT214" s="853">
        <f t="shared" si="66"/>
        <v>0.51267539400000006</v>
      </c>
      <c r="AU214" s="853">
        <f t="shared" si="66"/>
        <v>0.56394293340000012</v>
      </c>
      <c r="AV214" s="853">
        <f t="shared" si="66"/>
        <v>0.62033722674000014</v>
      </c>
      <c r="AW214" s="624">
        <f t="shared" si="63"/>
        <v>2.5872240941400002</v>
      </c>
      <c r="AX214" s="719">
        <f t="shared" si="64"/>
        <v>2.9277176577345254</v>
      </c>
      <c r="AY214" s="900">
        <v>1.01</v>
      </c>
      <c r="AZ214" s="839">
        <v>129.13</v>
      </c>
      <c r="BA214" s="839">
        <v>-10.780000000000001</v>
      </c>
      <c r="BB214" s="839">
        <v>1.58</v>
      </c>
      <c r="BC214" s="839">
        <v>32.54</v>
      </c>
      <c r="BD214" s="874"/>
      <c r="BE214" s="597">
        <v>2013</v>
      </c>
      <c r="BF214" s="865">
        <f t="shared" si="65"/>
        <v>0</v>
      </c>
      <c r="BG214" s="849">
        <v>8.2000000000000011</v>
      </c>
    </row>
    <row r="215" spans="1:59" s="831" customFormat="1" x14ac:dyDescent="0.2">
      <c r="A215" s="831" t="s">
        <v>1552</v>
      </c>
      <c r="B215" s="578" t="s">
        <v>1553</v>
      </c>
      <c r="C215" s="898" t="s">
        <v>108</v>
      </c>
      <c r="D215" s="898" t="s">
        <v>4273</v>
      </c>
      <c r="E215" s="705">
        <v>9</v>
      </c>
      <c r="F215" s="1139">
        <v>469</v>
      </c>
      <c r="G215" s="1139" t="s">
        <v>106</v>
      </c>
      <c r="H215" s="1139" t="s">
        <v>106</v>
      </c>
      <c r="I215" s="841">
        <v>24.75</v>
      </c>
      <c r="J215" s="624">
        <f t="shared" si="52"/>
        <v>2.262626262626263</v>
      </c>
      <c r="K215" s="844">
        <v>0.14000000000000001</v>
      </c>
      <c r="L215" s="854">
        <v>4</v>
      </c>
      <c r="M215" s="615">
        <f t="shared" si="53"/>
        <v>0.56000000000000005</v>
      </c>
      <c r="N215" s="837" t="s">
        <v>993</v>
      </c>
      <c r="O215" s="706">
        <v>0.125</v>
      </c>
      <c r="P215" s="904">
        <v>43608</v>
      </c>
      <c r="Q215" s="904">
        <v>43623</v>
      </c>
      <c r="R215" s="615">
        <f t="shared" si="54"/>
        <v>12.000000000000011</v>
      </c>
      <c r="S215" s="673">
        <f>IF(INDEX(Historical!$D$7:$D$1257,MATCH(B215,Historical!$B$7:$B$1281,0))=0,"n/a",(INDEX(Historical!$C$7:$C$1259,MATCH(B215,Historical!$B$7:$B$1281,0))/INDEX(Historical!$D$7:$D$1257,MATCH(B215,Historical!$B$7:$B$1281,0))-1)*100)</f>
        <v>2.7522935779816571</v>
      </c>
      <c r="T215" s="673">
        <f>IF(INDEX(Historical!$F$7:$F$1250,MATCH(B215,Historical!$B$7:$B$1281,0))=0,"n/a",((INDEX(Historical!$C$7:$C$1259,MATCH(B215,Historical!$B$7:$B$1281,0))/INDEX(Historical!$F$7:$F$1250,MATCH(B215,Historical!$B$7:$B$1281,0)))^(1/3)-1)*100)</f>
        <v>11.868894208139679</v>
      </c>
      <c r="U215" s="673">
        <f>IF(INDEX(Historical!$H$7:$H$1250,MATCH(B215,Historical!$B$7:$B$1281,0))=0,"n/a",((INDEX(Historical!$C$7:$C$1259,MATCH(B215,Historical!$B$7:$B$1281,0))/INDEX(Historical!$H$7:$H$1250,MATCH(B215,Historical!$B$7:$B$1281,0)))^(1/5)-1)*100)</f>
        <v>10.494795379650323</v>
      </c>
      <c r="V215" s="673">
        <f>IF(INDEX(Historical!$O$7:$O$1250,MATCH(B215,Historical!$B$7:$B$1281,0))=0,"n/a",((INDEX(Historical!$C$7:$C$1259,MATCH(B215,Historical!$B$7:$B$1281,0))/INDEX(Historical!$O$7:$O$1250,MATCH(B215,Historical!$B$7:$B$1281,0)))^(1/10)-1)*100)</f>
        <v>27.327379859867463</v>
      </c>
      <c r="W215" s="674">
        <f t="shared" si="55"/>
        <v>0.38403957618574353</v>
      </c>
      <c r="X215" s="675" t="str">
        <f t="shared" si="56"/>
        <v>n/a</v>
      </c>
      <c r="Y215" s="646" t="s">
        <v>4577</v>
      </c>
      <c r="Z215" s="624" t="str">
        <f t="shared" si="57"/>
        <v>n/a</v>
      </c>
      <c r="AA215" s="853" t="str">
        <f t="shared" si="58"/>
        <v>n/a</v>
      </c>
      <c r="AB215" s="854">
        <v>12</v>
      </c>
      <c r="AC215" s="833" t="s">
        <v>136</v>
      </c>
      <c r="AD215" s="833" t="s">
        <v>136</v>
      </c>
      <c r="AE215" s="833" t="s">
        <v>136</v>
      </c>
      <c r="AF215" s="833" t="s">
        <v>136</v>
      </c>
      <c r="AG215" s="833" t="s">
        <v>136</v>
      </c>
      <c r="AH215" s="833" t="s">
        <v>136</v>
      </c>
      <c r="AI215" s="833" t="s">
        <v>136</v>
      </c>
      <c r="AJ215" s="833" t="s">
        <v>136</v>
      </c>
      <c r="AK215" s="833" t="s">
        <v>136</v>
      </c>
      <c r="AL215" s="845" t="s">
        <v>136</v>
      </c>
      <c r="AM215" s="839" t="s">
        <v>136</v>
      </c>
      <c r="AN215" s="833" t="s">
        <v>136</v>
      </c>
      <c r="AO215" s="711" t="str">
        <f t="shared" si="59"/>
        <v>n/a</v>
      </c>
      <c r="AP215" s="712">
        <f t="shared" si="60"/>
        <v>12.757421642276586</v>
      </c>
      <c r="AQ215" s="855" t="str">
        <f t="shared" si="61"/>
        <v>n/a</v>
      </c>
      <c r="AR215" s="624">
        <f>INDEX(Historical!$C$7:$C$1259,MATCH(B215,Historical!$B$7:$B$1281,0))*IF(AH215="n/a",1.03,IF(AH215&lt;0,1.01,IF(AH215&gt;10,1.1,(1+AH215/100))))</f>
        <v>0.57680000000000009</v>
      </c>
      <c r="AS215" s="853">
        <f t="shared" si="62"/>
        <v>0.59410400000000008</v>
      </c>
      <c r="AT215" s="853">
        <f t="shared" si="66"/>
        <v>0.61192712000000005</v>
      </c>
      <c r="AU215" s="853">
        <f t="shared" si="66"/>
        <v>0.63028493360000004</v>
      </c>
      <c r="AV215" s="853">
        <f t="shared" si="66"/>
        <v>0.64919348160800006</v>
      </c>
      <c r="AW215" s="624">
        <f t="shared" si="63"/>
        <v>3.0623095352080005</v>
      </c>
      <c r="AX215" s="719">
        <f t="shared" si="64"/>
        <v>12.372967819022225</v>
      </c>
      <c r="AY215" s="900" t="s">
        <v>136</v>
      </c>
      <c r="AZ215" s="839" t="s">
        <v>136</v>
      </c>
      <c r="BA215" s="839" t="s">
        <v>136</v>
      </c>
      <c r="BB215" s="839" t="s">
        <v>136</v>
      </c>
      <c r="BC215" s="839" t="s">
        <v>136</v>
      </c>
      <c r="BD215" s="874" t="s">
        <v>4200</v>
      </c>
      <c r="BE215" s="597">
        <v>2012</v>
      </c>
      <c r="BF215" s="865">
        <f t="shared" si="65"/>
        <v>0</v>
      </c>
      <c r="BG215" s="849" t="s">
        <v>136</v>
      </c>
    </row>
    <row r="216" spans="1:59" s="831" customFormat="1" ht="12.75" customHeight="1" x14ac:dyDescent="0.2">
      <c r="A216" s="848" t="s">
        <v>4557</v>
      </c>
      <c r="B216" s="578" t="s">
        <v>4555</v>
      </c>
      <c r="C216" s="898" t="s">
        <v>4127</v>
      </c>
      <c r="D216" s="898" t="s">
        <v>4302</v>
      </c>
      <c r="E216" s="705">
        <v>5</v>
      </c>
      <c r="F216" s="1139">
        <v>727</v>
      </c>
      <c r="G216" s="1139" t="s">
        <v>106</v>
      </c>
      <c r="H216" s="1139" t="s">
        <v>106</v>
      </c>
      <c r="I216" s="841">
        <v>42.54</v>
      </c>
      <c r="J216" s="624">
        <f t="shared" si="52"/>
        <v>1.6455101081335213</v>
      </c>
      <c r="K216" s="844">
        <v>0.17499999999999999</v>
      </c>
      <c r="L216" s="854">
        <v>4</v>
      </c>
      <c r="M216" s="615">
        <f t="shared" si="53"/>
        <v>0.7</v>
      </c>
      <c r="N216" s="837" t="s">
        <v>4240</v>
      </c>
      <c r="O216" s="706">
        <v>0.16500000000000001</v>
      </c>
      <c r="P216" s="606">
        <v>44165</v>
      </c>
      <c r="Q216" s="606">
        <v>44180</v>
      </c>
      <c r="R216" s="615">
        <f t="shared" si="54"/>
        <v>6.060606060606049</v>
      </c>
      <c r="S216" s="673">
        <f>IF(INDEX(Historical!$D$7:$D$1257,MATCH(B216,Historical!$B$7:$B$1281,0))=0,"n/a",(INDEX(Historical!$C$7:$C$1259,MATCH(B216,Historical!$B$7:$B$1281,0))/INDEX(Historical!$D$7:$D$1257,MATCH(B216,Historical!$B$7:$B$1281,0))-1)*100)</f>
        <v>6.3492063492063489</v>
      </c>
      <c r="T216" s="673">
        <f>IF(INDEX(Historical!$F$7:$F$1250,MATCH(B216,Historical!$B$7:$B$1281,0))=0,"n/a",((INDEX(Historical!$C$7:$C$1259,MATCH(B216,Historical!$B$7:$B$1281,0))/INDEX(Historical!$F$7:$F$1250,MATCH(B216,Historical!$B$7:$B$1281,0)))^(1/3)-1)*100)</f>
        <v>9.1664508976517354</v>
      </c>
      <c r="U216" s="673" t="str">
        <f>IF(INDEX(Historical!$H$7:$H$1250,MATCH(B216,Historical!$B$7:$B$1281,0))=0,"n/a",((INDEX(Historical!$C$7:$C$1259,MATCH(B216,Historical!$B$7:$B$1281,0))/INDEX(Historical!$H$7:$H$1250,MATCH(B216,Historical!$B$7:$B$1281,0)))^(1/5)-1)*100)</f>
        <v>n/a</v>
      </c>
      <c r="V216" s="673" t="str">
        <f>IF(INDEX(Historical!$O$7:$O$1250,MATCH(B216,Historical!$B$7:$B$1281,0))=0,"n/a",((INDEX(Historical!$C$7:$C$1259,MATCH(B216,Historical!$B$7:$B$1281,0))/INDEX(Historical!$O$7:$O$1250,MATCH(B216,Historical!$B$7:$B$1281,0)))^(1/10)-1)*100)</f>
        <v>n/a</v>
      </c>
      <c r="W216" s="674" t="str">
        <f t="shared" si="55"/>
        <v>n/a</v>
      </c>
      <c r="X216" s="675" t="str">
        <f t="shared" si="56"/>
        <v>n/a</v>
      </c>
      <c r="Y216" s="843"/>
      <c r="Z216" s="624">
        <f t="shared" si="57"/>
        <v>39.772727272727273</v>
      </c>
      <c r="AA216" s="853">
        <f t="shared" si="58"/>
        <v>24.170454545454543</v>
      </c>
      <c r="AB216" s="854">
        <v>11</v>
      </c>
      <c r="AC216" s="833">
        <v>1.76</v>
      </c>
      <c r="AD216" s="833">
        <v>2.5</v>
      </c>
      <c r="AE216" s="833">
        <v>4.3899999999999997</v>
      </c>
      <c r="AF216" s="833">
        <v>5.68</v>
      </c>
      <c r="AG216" s="833">
        <v>23.1</v>
      </c>
      <c r="AH216" s="833">
        <v>202.1</v>
      </c>
      <c r="AI216" s="833">
        <v>4.62</v>
      </c>
      <c r="AJ216" s="833">
        <v>64.600000000000009</v>
      </c>
      <c r="AK216" s="833">
        <v>10</v>
      </c>
      <c r="AL216" s="845">
        <v>1940</v>
      </c>
      <c r="AM216" s="839">
        <v>0.70000000000000007</v>
      </c>
      <c r="AN216" s="833">
        <v>1.1100000000000001</v>
      </c>
      <c r="AO216" s="711" t="str">
        <f t="shared" si="59"/>
        <v>n/a</v>
      </c>
      <c r="AP216" s="712" t="str">
        <f t="shared" si="60"/>
        <v>n/a</v>
      </c>
      <c r="AQ216" s="855">
        <f t="shared" si="61"/>
        <v>147.01613246298245</v>
      </c>
      <c r="AR216" s="624">
        <f>INDEX(Historical!$C$7:$C$1259,MATCH(B216,Historical!$B$7:$B$1281,0))*IF(AH216="n/a",1.03,IF(AH216&lt;0,1.01,IF(AH216&gt;10,1.1,(1+AH216/100))))</f>
        <v>0.7370000000000001</v>
      </c>
      <c r="AS216" s="853">
        <f t="shared" si="62"/>
        <v>0.77104940000000011</v>
      </c>
      <c r="AT216" s="853">
        <f t="shared" si="66"/>
        <v>0.84815434000000023</v>
      </c>
      <c r="AU216" s="853">
        <f t="shared" si="66"/>
        <v>0.93296977400000036</v>
      </c>
      <c r="AV216" s="853">
        <f t="shared" si="66"/>
        <v>1.0262667514000006</v>
      </c>
      <c r="AW216" s="624">
        <f t="shared" si="63"/>
        <v>4.3154402654000013</v>
      </c>
      <c r="AX216" s="719">
        <f t="shared" si="64"/>
        <v>10.144429396803012</v>
      </c>
      <c r="AY216" s="900">
        <v>1.23</v>
      </c>
      <c r="AZ216" s="839">
        <v>51.44</v>
      </c>
      <c r="BA216" s="839">
        <v>-13.59</v>
      </c>
      <c r="BB216" s="839">
        <v>-3.0700000000000003</v>
      </c>
      <c r="BC216" s="839">
        <v>7.66</v>
      </c>
      <c r="BD216" s="874"/>
      <c r="BE216" s="597">
        <v>2016</v>
      </c>
      <c r="BF216" s="865">
        <f t="shared" si="65"/>
        <v>0</v>
      </c>
      <c r="BG216" s="849">
        <v>8.5</v>
      </c>
    </row>
    <row r="217" spans="1:59" s="831" customFormat="1" ht="12.75" customHeight="1" x14ac:dyDescent="0.2">
      <c r="A217" s="838" t="s">
        <v>1548</v>
      </c>
      <c r="B217" s="578" t="s">
        <v>1549</v>
      </c>
      <c r="C217" s="898" t="s">
        <v>178</v>
      </c>
      <c r="D217" s="898" t="s">
        <v>4271</v>
      </c>
      <c r="E217" s="705">
        <v>9</v>
      </c>
      <c r="F217" s="1139">
        <v>468</v>
      </c>
      <c r="G217" s="1139" t="s">
        <v>37</v>
      </c>
      <c r="H217" s="1139" t="s">
        <v>37</v>
      </c>
      <c r="I217" s="841">
        <v>83.05</v>
      </c>
      <c r="J217" s="624">
        <f t="shared" si="52"/>
        <v>4.3347381095725463</v>
      </c>
      <c r="K217" s="844">
        <v>0.9</v>
      </c>
      <c r="L217" s="854">
        <v>4</v>
      </c>
      <c r="M217" s="615">
        <f t="shared" si="53"/>
        <v>3.6</v>
      </c>
      <c r="N217" s="837" t="s">
        <v>119</v>
      </c>
      <c r="O217" s="706">
        <v>0.8</v>
      </c>
      <c r="P217" s="904">
        <v>43602</v>
      </c>
      <c r="Q217" s="904">
        <v>43619</v>
      </c>
      <c r="R217" s="615">
        <f t="shared" si="54"/>
        <v>12.499999999999996</v>
      </c>
      <c r="S217" s="673">
        <f>IF(INDEX(Historical!$D$7:$D$1257,MATCH(B217,Historical!$B$7:$B$1281,0))=0,"n/a",(INDEX(Historical!$C$7:$C$1259,MATCH(B217,Historical!$B$7:$B$1281,0))/INDEX(Historical!$D$7:$D$1257,MATCH(B217,Historical!$B$7:$B$1281,0))-1)*100)</f>
        <v>2.8571428571428692</v>
      </c>
      <c r="T217" s="673">
        <f>IF(INDEX(Historical!$F$7:$F$1250,MATCH(B217,Historical!$B$7:$B$1281,0))=0,"n/a",((INDEX(Historical!$C$7:$C$1259,MATCH(B217,Historical!$B$7:$B$1281,0))/INDEX(Historical!$F$7:$F$1250,MATCH(B217,Historical!$B$7:$B$1281,0)))^(1/3)-1)*100)</f>
        <v>9.659590029610122</v>
      </c>
      <c r="U217" s="673">
        <f>IF(INDEX(Historical!$H$7:$H$1250,MATCH(B217,Historical!$B$7:$B$1281,0))=0,"n/a",((INDEX(Historical!$C$7:$C$1259,MATCH(B217,Historical!$B$7:$B$1281,0))/INDEX(Historical!$H$7:$H$1250,MATCH(B217,Historical!$B$7:$B$1281,0)))^(1/5)-1)*100)</f>
        <v>10.552661237713789</v>
      </c>
      <c r="V217" s="673" t="str">
        <f>IF(INDEX(Historical!$O$7:$O$1250,MATCH(B217,Historical!$B$7:$B$1281,0))=0,"n/a",((INDEX(Historical!$C$7:$C$1259,MATCH(B217,Historical!$B$7:$B$1281,0))/INDEX(Historical!$O$7:$O$1250,MATCH(B217,Historical!$B$7:$B$1281,0)))^(1/10)-1)*100)</f>
        <v>n/a</v>
      </c>
      <c r="W217" s="674" t="str">
        <f t="shared" si="55"/>
        <v>n/a</v>
      </c>
      <c r="X217" s="675" t="str">
        <f t="shared" si="56"/>
        <v>n/a</v>
      </c>
      <c r="Y217" s="646" t="s">
        <v>4577</v>
      </c>
      <c r="Z217" s="624" t="str">
        <f t="shared" si="57"/>
        <v>n/a</v>
      </c>
      <c r="AA217" s="853" t="str">
        <f t="shared" si="58"/>
        <v>n/a</v>
      </c>
      <c r="AB217" s="854">
        <v>12</v>
      </c>
      <c r="AC217" s="833">
        <v>-2.67</v>
      </c>
      <c r="AD217" s="833" t="s">
        <v>136</v>
      </c>
      <c r="AE217" s="833">
        <v>0.41</v>
      </c>
      <c r="AF217" s="833">
        <v>1.88</v>
      </c>
      <c r="AG217" s="833">
        <v>-5.5</v>
      </c>
      <c r="AH217" s="833">
        <v>-42.1</v>
      </c>
      <c r="AI217" s="833">
        <v>108.85000000000001</v>
      </c>
      <c r="AJ217" s="833">
        <v>-0.6</v>
      </c>
      <c r="AK217" s="833">
        <v>-7.75</v>
      </c>
      <c r="AL217" s="845">
        <v>35960</v>
      </c>
      <c r="AM217" s="839">
        <v>0.3</v>
      </c>
      <c r="AN217" s="833">
        <v>0.74</v>
      </c>
      <c r="AO217" s="711" t="str">
        <f t="shared" si="59"/>
        <v>n/a</v>
      </c>
      <c r="AP217" s="712">
        <f t="shared" si="60"/>
        <v>14.887399347286335</v>
      </c>
      <c r="AQ217" s="855" t="str">
        <f t="shared" si="61"/>
        <v>n/a</v>
      </c>
      <c r="AR217" s="624">
        <f>INDEX(Historical!$C$7:$C$1259,MATCH(B217,Historical!$B$7:$B$1281,0))*IF(AH217="n/a",1.03,IF(AH217&lt;0,1.01,IF(AH217&gt;10,1.1,(1+AH217/100))))</f>
        <v>3.6360000000000001</v>
      </c>
      <c r="AS217" s="853">
        <f t="shared" si="62"/>
        <v>3.9996000000000005</v>
      </c>
      <c r="AT217" s="853">
        <f t="shared" si="66"/>
        <v>4.0395960000000004</v>
      </c>
      <c r="AU217" s="853">
        <f t="shared" si="66"/>
        <v>4.0799919600000001</v>
      </c>
      <c r="AV217" s="853">
        <f t="shared" si="66"/>
        <v>4.1207918796000005</v>
      </c>
      <c r="AW217" s="624">
        <f t="shared" si="63"/>
        <v>19.875979839599999</v>
      </c>
      <c r="AX217" s="719">
        <f t="shared" si="64"/>
        <v>23.93254646550271</v>
      </c>
      <c r="AY217" s="900">
        <v>1.75</v>
      </c>
      <c r="AZ217" s="839">
        <v>107.42</v>
      </c>
      <c r="BA217" s="839">
        <v>-7.51</v>
      </c>
      <c r="BB217" s="839">
        <v>13.69</v>
      </c>
      <c r="BC217" s="839">
        <v>26.63</v>
      </c>
      <c r="BD217" s="874"/>
      <c r="BE217" s="597">
        <v>2012</v>
      </c>
      <c r="BF217" s="865">
        <f t="shared" si="65"/>
        <v>0</v>
      </c>
      <c r="BG217" s="849">
        <v>-2.1999999999999997</v>
      </c>
    </row>
    <row r="218" spans="1:59" s="831" customFormat="1" ht="12.75" customHeight="1" x14ac:dyDescent="0.2">
      <c r="A218" s="838" t="s">
        <v>1550</v>
      </c>
      <c r="B218" s="578" t="s">
        <v>1551</v>
      </c>
      <c r="C218" s="898" t="s">
        <v>178</v>
      </c>
      <c r="D218" s="898" t="s">
        <v>4271</v>
      </c>
      <c r="E218" s="705">
        <v>8</v>
      </c>
      <c r="F218" s="1139">
        <v>559</v>
      </c>
      <c r="G218" s="1139" t="s">
        <v>106</v>
      </c>
      <c r="H218" s="1139" t="s">
        <v>106</v>
      </c>
      <c r="I218" s="841">
        <v>26.68</v>
      </c>
      <c r="J218" s="624">
        <f t="shared" si="52"/>
        <v>13.118440779610193</v>
      </c>
      <c r="K218" s="844">
        <v>0.875</v>
      </c>
      <c r="L218" s="854">
        <v>4</v>
      </c>
      <c r="M218" s="615">
        <f t="shared" si="53"/>
        <v>3.5</v>
      </c>
      <c r="N218" s="837" t="s">
        <v>555</v>
      </c>
      <c r="O218" s="706">
        <v>0.86499999999999999</v>
      </c>
      <c r="P218" s="904">
        <v>43860</v>
      </c>
      <c r="Q218" s="904">
        <v>43873</v>
      </c>
      <c r="R218" s="615">
        <f t="shared" si="54"/>
        <v>1.1560693641618507</v>
      </c>
      <c r="S218" s="673">
        <f>IF(INDEX(Historical!$D$7:$D$1257,MATCH(B218,Historical!$B$7:$B$1281,0))=0,"n/a",(INDEX(Historical!$C$7:$C$1259,MATCH(B218,Historical!$B$7:$B$1281,0))/INDEX(Historical!$D$7:$D$1257,MATCH(B218,Historical!$B$7:$B$1281,0))-1)*100)</f>
        <v>2.941176470588247</v>
      </c>
      <c r="T218" s="673">
        <f>IF(INDEX(Historical!$F$7:$F$1250,MATCH(B218,Historical!$B$7:$B$1281,0))=0,"n/a",((INDEX(Historical!$C$7:$C$1259,MATCH(B218,Historical!$B$7:$B$1281,0))/INDEX(Historical!$F$7:$F$1250,MATCH(B218,Historical!$B$7:$B$1281,0)))^(1/3)-1)*100)</f>
        <v>13.322893399290091</v>
      </c>
      <c r="U218" s="673">
        <f>IF(INDEX(Historical!$H$7:$H$1250,MATCH(B218,Historical!$B$7:$B$1281,0))=0,"n/a",((INDEX(Historical!$C$7:$C$1259,MATCH(B218,Historical!$B$7:$B$1281,0))/INDEX(Historical!$H$7:$H$1250,MATCH(B218,Historical!$B$7:$B$1281,0)))^(1/5)-1)*100)</f>
        <v>17.87517263005045</v>
      </c>
      <c r="V218" s="673" t="str">
        <f>IF(INDEX(Historical!$O$7:$O$1250,MATCH(B218,Historical!$B$7:$B$1281,0))=0,"n/a",((INDEX(Historical!$C$7:$C$1259,MATCH(B218,Historical!$B$7:$B$1281,0))/INDEX(Historical!$O$7:$O$1250,MATCH(B218,Historical!$B$7:$B$1281,0)))^(1/10)-1)*100)</f>
        <v>n/a</v>
      </c>
      <c r="W218" s="674" t="str">
        <f t="shared" si="55"/>
        <v>n/a</v>
      </c>
      <c r="X218" s="675">
        <f t="shared" si="56"/>
        <v>0.65960046605352207</v>
      </c>
      <c r="Y218" s="843"/>
      <c r="Z218" s="624">
        <f t="shared" si="57"/>
        <v>102.04081632653062</v>
      </c>
      <c r="AA218" s="853">
        <f t="shared" si="58"/>
        <v>7.778425655976676</v>
      </c>
      <c r="AB218" s="854">
        <v>12</v>
      </c>
      <c r="AC218" s="833">
        <v>3.43</v>
      </c>
      <c r="AD218" s="833" t="s">
        <v>136</v>
      </c>
      <c r="AE218" s="833">
        <v>5.94</v>
      </c>
      <c r="AF218" s="833">
        <v>2.89</v>
      </c>
      <c r="AG218" s="833">
        <v>44</v>
      </c>
      <c r="AH218" s="833">
        <v>21.6</v>
      </c>
      <c r="AI218" s="833">
        <v>4.04</v>
      </c>
      <c r="AJ218" s="833">
        <v>27.1</v>
      </c>
      <c r="AK218" s="833">
        <v>-2.7</v>
      </c>
      <c r="AL218" s="845">
        <v>6180</v>
      </c>
      <c r="AM218" s="839">
        <v>0.1</v>
      </c>
      <c r="AN218" s="833">
        <v>1.76</v>
      </c>
      <c r="AO218" s="711">
        <f t="shared" si="59"/>
        <v>23.215187753683967</v>
      </c>
      <c r="AP218" s="712">
        <f t="shared" si="60"/>
        <v>30.993613409660643</v>
      </c>
      <c r="AQ218" s="855">
        <f t="shared" si="61"/>
        <v>-4.5232128010153083E-2</v>
      </c>
      <c r="AR218" s="624">
        <f>INDEX(Historical!$C$7:$C$1259,MATCH(B218,Historical!$B$7:$B$1281,0))*IF(AH218="n/a",1.03,IF(AH218&lt;0,1.01,IF(AH218&gt;10,1.1,(1+AH218/100))))</f>
        <v>3.8500000000000005</v>
      </c>
      <c r="AS218" s="853">
        <f t="shared" si="62"/>
        <v>4.0055400000000008</v>
      </c>
      <c r="AT218" s="853">
        <f t="shared" si="66"/>
        <v>4.0455954000000007</v>
      </c>
      <c r="AU218" s="853">
        <f t="shared" si="66"/>
        <v>4.0860513540000012</v>
      </c>
      <c r="AV218" s="853">
        <f t="shared" si="66"/>
        <v>4.1269118675400014</v>
      </c>
      <c r="AW218" s="624">
        <f t="shared" si="63"/>
        <v>20.114098621540005</v>
      </c>
      <c r="AX218" s="719">
        <f t="shared" si="64"/>
        <v>75.390174743403321</v>
      </c>
      <c r="AY218" s="900">
        <v>1.1100000000000001</v>
      </c>
      <c r="AZ218" s="839">
        <v>40.42</v>
      </c>
      <c r="BA218" s="839">
        <v>-55.2</v>
      </c>
      <c r="BB218" s="839">
        <v>-2.35</v>
      </c>
      <c r="BC218" s="839">
        <v>-9.7199999999999989</v>
      </c>
      <c r="BD218" s="874"/>
      <c r="BE218" s="597">
        <v>2013</v>
      </c>
      <c r="BF218" s="865">
        <f t="shared" si="65"/>
        <v>0</v>
      </c>
      <c r="BG218" s="849">
        <v>13.200000000000001</v>
      </c>
    </row>
    <row r="219" spans="1:59" s="831" customFormat="1" x14ac:dyDescent="0.2">
      <c r="A219" s="10" t="s">
        <v>3884</v>
      </c>
      <c r="B219" s="804" t="s">
        <v>3885</v>
      </c>
      <c r="C219" s="898" t="s">
        <v>245</v>
      </c>
      <c r="D219" s="898" t="s">
        <v>4287</v>
      </c>
      <c r="E219" s="705">
        <v>7</v>
      </c>
      <c r="F219" s="1139">
        <v>665</v>
      </c>
      <c r="G219" s="1139" t="s">
        <v>106</v>
      </c>
      <c r="H219" s="1139" t="s">
        <v>106</v>
      </c>
      <c r="I219" s="841">
        <v>59.92</v>
      </c>
      <c r="J219" s="624">
        <f t="shared" si="52"/>
        <v>3.5380507343124168</v>
      </c>
      <c r="K219" s="844">
        <v>0.53</v>
      </c>
      <c r="L219" s="854">
        <v>4</v>
      </c>
      <c r="M219" s="615">
        <f t="shared" si="53"/>
        <v>2.12</v>
      </c>
      <c r="N219" s="837" t="s">
        <v>4360</v>
      </c>
      <c r="O219" s="706">
        <v>0.52</v>
      </c>
      <c r="P219" s="606">
        <v>44277</v>
      </c>
      <c r="Q219" s="606">
        <v>44292</v>
      </c>
      <c r="R219" s="615">
        <f t="shared" si="54"/>
        <v>1.9230769230769247</v>
      </c>
      <c r="S219" s="673">
        <f>IF(INDEX(Historical!$D$7:$D$1257,MATCH(B219,Historical!$B$7:$B$1281,0))=0,"n/a",(INDEX(Historical!$C$7:$C$1259,MATCH(B219,Historical!$B$7:$B$1281,0))/INDEX(Historical!$D$7:$D$1257,MATCH(B219,Historical!$B$7:$B$1281,0))-1)*100)</f>
        <v>5.6410256410256432</v>
      </c>
      <c r="T219" s="673">
        <f>IF(INDEX(Historical!$F$7:$F$1250,MATCH(B219,Historical!$B$7:$B$1281,0))=0,"n/a",((INDEX(Historical!$C$7:$C$1259,MATCH(B219,Historical!$B$7:$B$1281,0))/INDEX(Historical!$F$7:$F$1250,MATCH(B219,Historical!$B$7:$B$1281,0)))^(1/3)-1)*100)</f>
        <v>38.226360296992425</v>
      </c>
      <c r="U219" s="673">
        <f>IF(INDEX(Historical!$H$7:$H$1250,MATCH(B219,Historical!$B$7:$B$1281,0))=0,"n/a",((INDEX(Historical!$C$7:$C$1259,MATCH(B219,Historical!$B$7:$B$1281,0))/INDEX(Historical!$H$7:$H$1250,MATCH(B219,Historical!$B$7:$B$1281,0)))^(1/5)-1)*100)</f>
        <v>36.170461321030345</v>
      </c>
      <c r="V219" s="673" t="str">
        <f>IF(INDEX(Historical!$O$7:$O$1250,MATCH(B219,Historical!$B$7:$B$1281,0))=0,"n/a",((INDEX(Historical!$C$7:$C$1259,MATCH(B219,Historical!$B$7:$B$1281,0))/INDEX(Historical!$O$7:$O$1250,MATCH(B219,Historical!$B$7:$B$1281,0)))^(1/10)-1)*100)</f>
        <v>n/a</v>
      </c>
      <c r="W219" s="674" t="str">
        <f t="shared" si="55"/>
        <v>n/a</v>
      </c>
      <c r="X219" s="675">
        <f t="shared" si="56"/>
        <v>0.88936467472412939</v>
      </c>
      <c r="Y219" s="843"/>
      <c r="Z219" s="624">
        <f t="shared" si="57"/>
        <v>132.5</v>
      </c>
      <c r="AA219" s="853">
        <f t="shared" si="58"/>
        <v>37.449999999999996</v>
      </c>
      <c r="AB219" s="854">
        <v>12</v>
      </c>
      <c r="AC219" s="833">
        <v>1.6</v>
      </c>
      <c r="AD219" s="833">
        <v>2.0099999999999998</v>
      </c>
      <c r="AE219" s="833">
        <v>3.77</v>
      </c>
      <c r="AF219" s="833">
        <v>8.65</v>
      </c>
      <c r="AG219" s="833" t="s">
        <v>136</v>
      </c>
      <c r="AH219" s="833">
        <v>28.599999999999998</v>
      </c>
      <c r="AI219" s="833">
        <v>10.4</v>
      </c>
      <c r="AJ219" s="833">
        <v>40.67</v>
      </c>
      <c r="AK219" s="833">
        <v>19.13</v>
      </c>
      <c r="AL219" s="845">
        <v>18730</v>
      </c>
      <c r="AM219" s="839">
        <v>3.16</v>
      </c>
      <c r="AN219" s="833" t="s">
        <v>136</v>
      </c>
      <c r="AO219" s="711">
        <f t="shared" si="59"/>
        <v>2.2585120553427629</v>
      </c>
      <c r="AP219" s="712">
        <f t="shared" si="60"/>
        <v>39.708512055342759</v>
      </c>
      <c r="AQ219" s="855">
        <f t="shared" si="61"/>
        <v>279.43964532510893</v>
      </c>
      <c r="AR219" s="624">
        <f>INDEX(Historical!$C$7:$C$1259,MATCH(B219,Historical!$B$7:$B$1281,0))*IF(AH219="n/a",1.03,IF(AH219&lt;0,1.01,IF(AH219&gt;10,1.1,(1+AH219/100))))</f>
        <v>2.2660000000000005</v>
      </c>
      <c r="AS219" s="853">
        <f t="shared" si="62"/>
        <v>2.4926000000000008</v>
      </c>
      <c r="AT219" s="853">
        <f t="shared" si="66"/>
        <v>2.7418600000000013</v>
      </c>
      <c r="AU219" s="853">
        <f t="shared" si="66"/>
        <v>3.0160460000000016</v>
      </c>
      <c r="AV219" s="853">
        <f t="shared" si="66"/>
        <v>3.3176506000000021</v>
      </c>
      <c r="AW219" s="624">
        <f t="shared" si="63"/>
        <v>13.834156600000005</v>
      </c>
      <c r="AX219" s="719">
        <f t="shared" si="64"/>
        <v>23.087711281708952</v>
      </c>
      <c r="AY219" s="900" t="s">
        <v>136</v>
      </c>
      <c r="AZ219" s="839">
        <v>138.91999999999999</v>
      </c>
      <c r="BA219" s="839">
        <v>-7.32</v>
      </c>
      <c r="BB219" s="839">
        <v>-1.39</v>
      </c>
      <c r="BC219" s="839">
        <v>4.5</v>
      </c>
      <c r="BD219" s="874"/>
      <c r="BE219" s="597">
        <v>2015</v>
      </c>
      <c r="BF219" s="865">
        <f t="shared" si="65"/>
        <v>0</v>
      </c>
      <c r="BG219" s="849" t="s">
        <v>136</v>
      </c>
    </row>
    <row r="220" spans="1:59" s="831" customFormat="1" ht="12.75" customHeight="1" x14ac:dyDescent="0.2">
      <c r="A220" s="831" t="s">
        <v>3878</v>
      </c>
      <c r="B220" s="578" t="s">
        <v>3879</v>
      </c>
      <c r="C220" s="898" t="s">
        <v>4254</v>
      </c>
      <c r="D220" s="898" t="s">
        <v>4255</v>
      </c>
      <c r="E220" s="705">
        <v>8</v>
      </c>
      <c r="F220" s="1139">
        <v>604</v>
      </c>
      <c r="G220" s="1139" t="s">
        <v>106</v>
      </c>
      <c r="H220" s="1139" t="s">
        <v>106</v>
      </c>
      <c r="I220" s="841">
        <v>62.12</v>
      </c>
      <c r="J220" s="624">
        <f t="shared" si="52"/>
        <v>3.2195750160978753</v>
      </c>
      <c r="K220" s="844">
        <v>0.5</v>
      </c>
      <c r="L220" s="854">
        <v>4</v>
      </c>
      <c r="M220" s="615">
        <f t="shared" si="53"/>
        <v>2</v>
      </c>
      <c r="N220" s="837" t="s">
        <v>501</v>
      </c>
      <c r="O220" s="706">
        <v>0.47</v>
      </c>
      <c r="P220" s="606">
        <v>44273</v>
      </c>
      <c r="Q220" s="606">
        <v>44292</v>
      </c>
      <c r="R220" s="615">
        <f t="shared" si="54"/>
        <v>6.3829787234042614</v>
      </c>
      <c r="S220" s="673">
        <f>IF(INDEX(Historical!$D$7:$D$1257,MATCH(B220,Historical!$B$7:$B$1281,0))=0,"n/a",(INDEX(Historical!$C$7:$C$1259,MATCH(B220,Historical!$B$7:$B$1281,0))/INDEX(Historical!$D$7:$D$1257,MATCH(B220,Historical!$B$7:$B$1281,0))-1)*100)</f>
        <v>6.9364161849710948</v>
      </c>
      <c r="T220" s="673">
        <f>IF(INDEX(Historical!$F$7:$F$1250,MATCH(B220,Historical!$B$7:$B$1281,0))=0,"n/a",((INDEX(Historical!$C$7:$C$1259,MATCH(B220,Historical!$B$7:$B$1281,0))/INDEX(Historical!$F$7:$F$1250,MATCH(B220,Historical!$B$7:$B$1281,0)))^(1/3)-1)*100)</f>
        <v>6.5352753108788297</v>
      </c>
      <c r="U220" s="673">
        <f>IF(INDEX(Historical!$H$7:$H$1250,MATCH(B220,Historical!$B$7:$B$1281,0))=0,"n/a",((INDEX(Historical!$C$7:$C$1259,MATCH(B220,Historical!$B$7:$B$1281,0))/INDEX(Historical!$H$7:$H$1250,MATCH(B220,Historical!$B$7:$B$1281,0)))^(1/5)-1)*100)</f>
        <v>8.8622413283707679</v>
      </c>
      <c r="V220" s="673" t="str">
        <f>IF(INDEX(Historical!$O$7:$O$1250,MATCH(B220,Historical!$B$7:$B$1281,0))=0,"n/a",((INDEX(Historical!$C$7:$C$1259,MATCH(B220,Historical!$B$7:$B$1281,0))/INDEX(Historical!$O$7:$O$1250,MATCH(B220,Historical!$B$7:$B$1281,0)))^(1/10)-1)*100)</f>
        <v>n/a</v>
      </c>
      <c r="W220" s="674" t="str">
        <f t="shared" si="55"/>
        <v>n/a</v>
      </c>
      <c r="X220" s="675" t="str">
        <f t="shared" si="56"/>
        <v>n/a</v>
      </c>
      <c r="Y220" s="843"/>
      <c r="Z220" s="624" t="str">
        <f t="shared" si="57"/>
        <v>n/a</v>
      </c>
      <c r="AA220" s="853" t="str">
        <f t="shared" si="58"/>
        <v>n/a</v>
      </c>
      <c r="AB220" s="854">
        <v>12</v>
      </c>
      <c r="AC220" s="833">
        <v>-0.3</v>
      </c>
      <c r="AD220" s="833" t="s">
        <v>136</v>
      </c>
      <c r="AE220" s="833">
        <v>8.0399999999999991</v>
      </c>
      <c r="AF220" s="833">
        <v>3.46</v>
      </c>
      <c r="AG220" s="833">
        <v>-1.7000000000000002</v>
      </c>
      <c r="AH220" s="834">
        <v>80.400000000000006</v>
      </c>
      <c r="AI220" s="834">
        <v>63.870000000000005</v>
      </c>
      <c r="AJ220" s="833">
        <v>-17.2</v>
      </c>
      <c r="AK220" s="833" t="s">
        <v>136</v>
      </c>
      <c r="AL220" s="845">
        <v>4080</v>
      </c>
      <c r="AM220" s="839">
        <v>0.5</v>
      </c>
      <c r="AN220" s="833">
        <v>1.51</v>
      </c>
      <c r="AO220" s="711" t="str">
        <f t="shared" si="59"/>
        <v>n/a</v>
      </c>
      <c r="AP220" s="712">
        <f t="shared" si="60"/>
        <v>12.081816344468644</v>
      </c>
      <c r="AQ220" s="855" t="str">
        <f t="shared" si="61"/>
        <v>n/a</v>
      </c>
      <c r="AR220" s="624">
        <f>INDEX(Historical!$C$7:$C$1259,MATCH(B220,Historical!$B$7:$B$1281,0))*IF(AH220="n/a",1.03,IF(AH220&lt;0,1.01,IF(AH220&gt;10,1.1,(1+AH220/100))))</f>
        <v>2.0350000000000001</v>
      </c>
      <c r="AS220" s="853">
        <f t="shared" si="62"/>
        <v>2.2385000000000002</v>
      </c>
      <c r="AT220" s="853">
        <f t="shared" si="66"/>
        <v>2.3056550000000002</v>
      </c>
      <c r="AU220" s="853">
        <f t="shared" si="66"/>
        <v>2.3748246500000003</v>
      </c>
      <c r="AV220" s="853">
        <f t="shared" si="66"/>
        <v>2.4460693895000003</v>
      </c>
      <c r="AW220" s="624">
        <f t="shared" si="63"/>
        <v>11.400049039500001</v>
      </c>
      <c r="AX220" s="719">
        <f t="shared" si="64"/>
        <v>18.351656534932388</v>
      </c>
      <c r="AY220" s="900">
        <v>0.53</v>
      </c>
      <c r="AZ220" s="839">
        <v>45.68</v>
      </c>
      <c r="BA220" s="839">
        <v>-14.44</v>
      </c>
      <c r="BB220" s="839">
        <v>-0.64</v>
      </c>
      <c r="BC220" s="839">
        <v>-3.2</v>
      </c>
      <c r="BD220" s="874"/>
      <c r="BE220" s="597">
        <v>2014</v>
      </c>
      <c r="BF220" s="865">
        <f t="shared" si="65"/>
        <v>0</v>
      </c>
      <c r="BG220" s="849">
        <v>-0.5</v>
      </c>
    </row>
    <row r="221" spans="1:59" s="831" customFormat="1" ht="12.75" customHeight="1" x14ac:dyDescent="0.2">
      <c r="A221" s="838" t="s">
        <v>1155</v>
      </c>
      <c r="B221" s="578" t="s">
        <v>1156</v>
      </c>
      <c r="C221" s="898" t="s">
        <v>108</v>
      </c>
      <c r="D221" s="898" t="s">
        <v>118</v>
      </c>
      <c r="E221" s="705">
        <v>8</v>
      </c>
      <c r="F221" s="1139">
        <v>557</v>
      </c>
      <c r="G221" s="1139" t="s">
        <v>106</v>
      </c>
      <c r="H221" s="1139" t="s">
        <v>106</v>
      </c>
      <c r="I221" s="841">
        <v>241.81</v>
      </c>
      <c r="J221" s="624">
        <f t="shared" si="52"/>
        <v>2.5639965261982547</v>
      </c>
      <c r="K221" s="844">
        <v>1.55</v>
      </c>
      <c r="L221" s="854">
        <v>4</v>
      </c>
      <c r="M221" s="615">
        <f t="shared" si="53"/>
        <v>6.2</v>
      </c>
      <c r="N221" s="837" t="s">
        <v>261</v>
      </c>
      <c r="O221" s="706">
        <v>1.4</v>
      </c>
      <c r="P221" s="904">
        <v>43801</v>
      </c>
      <c r="Q221" s="904">
        <v>43822</v>
      </c>
      <c r="R221" s="615">
        <f t="shared" si="54"/>
        <v>10.714285714285724</v>
      </c>
      <c r="S221" s="673">
        <f>IF(INDEX(Historical!$D$7:$D$1257,MATCH(B221,Historical!$B$7:$B$1281,0))=0,"n/a",(INDEX(Historical!$C$7:$C$1259,MATCH(B221,Historical!$B$7:$B$1281,0))/INDEX(Historical!$D$7:$D$1257,MATCH(B221,Historical!$B$7:$B$1281,0))-1)*100)</f>
        <v>7.8260869565217384</v>
      </c>
      <c r="T221" s="673">
        <f>IF(INDEX(Historical!$F$7:$F$1250,MATCH(B221,Historical!$B$7:$B$1281,0))=0,"n/a",((INDEX(Historical!$C$7:$C$1259,MATCH(B221,Historical!$B$7:$B$1281,0))/INDEX(Historical!$F$7:$F$1250,MATCH(B221,Historical!$B$7:$B$1281,0)))^(1/3)-1)*100)</f>
        <v>7.0779637422353936</v>
      </c>
      <c r="U221" s="673">
        <f>IF(INDEX(Historical!$H$7:$H$1250,MATCH(B221,Historical!$B$7:$B$1281,0))=0,"n/a",((INDEX(Historical!$C$7:$C$1259,MATCH(B221,Historical!$B$7:$B$1281,0))/INDEX(Historical!$H$7:$H$1250,MATCH(B221,Historical!$B$7:$B$1281,0)))^(1/5)-1)*100)</f>
        <v>9.1607069589288557</v>
      </c>
      <c r="V221" s="673">
        <f>IF(INDEX(Historical!$O$7:$O$1250,MATCH(B221,Historical!$B$7:$B$1281,0))=0,"n/a",((INDEX(Historical!$C$7:$C$1259,MATCH(B221,Historical!$B$7:$B$1281,0))/INDEX(Historical!$O$7:$O$1250,MATCH(B221,Historical!$B$7:$B$1281,0)))^(1/10)-1)*100)</f>
        <v>12.436947357381701</v>
      </c>
      <c r="W221" s="674">
        <f t="shared" si="55"/>
        <v>0.73657198150731906</v>
      </c>
      <c r="X221" s="675" t="str">
        <f t="shared" si="56"/>
        <v>n/a</v>
      </c>
      <c r="Y221" s="646" t="s">
        <v>4597</v>
      </c>
      <c r="Z221" s="624">
        <f t="shared" si="57"/>
        <v>66.381156316916488</v>
      </c>
      <c r="AA221" s="853">
        <f t="shared" si="58"/>
        <v>25.889721627408996</v>
      </c>
      <c r="AB221" s="854">
        <v>12</v>
      </c>
      <c r="AC221" s="833">
        <v>9.34</v>
      </c>
      <c r="AD221" s="833">
        <v>5.29</v>
      </c>
      <c r="AE221" s="833">
        <v>1.1399999999999999</v>
      </c>
      <c r="AF221" s="833">
        <v>0.98</v>
      </c>
      <c r="AG221" s="833">
        <v>4.8</v>
      </c>
      <c r="AH221" s="833">
        <v>228.7</v>
      </c>
      <c r="AI221" s="833">
        <v>16.830000000000002</v>
      </c>
      <c r="AJ221" s="833">
        <v>-1</v>
      </c>
      <c r="AK221" s="833">
        <v>4.84</v>
      </c>
      <c r="AL221" s="845">
        <v>9610</v>
      </c>
      <c r="AM221" s="839">
        <v>0.4</v>
      </c>
      <c r="AN221" s="833">
        <v>0</v>
      </c>
      <c r="AO221" s="711">
        <f t="shared" si="59"/>
        <v>-14.165018142281886</v>
      </c>
      <c r="AP221" s="712">
        <f t="shared" si="60"/>
        <v>11.72470348512711</v>
      </c>
      <c r="AQ221" s="855">
        <f t="shared" si="61"/>
        <v>6.1904519559305982</v>
      </c>
      <c r="AR221" s="624">
        <f>INDEX(Historical!$C$7:$C$1259,MATCH(B221,Historical!$B$7:$B$1281,0))*IF(AH221="n/a",1.03,IF(AH221&lt;0,1.01,IF(AH221&gt;10,1.1,(1+AH221/100))))</f>
        <v>6.8200000000000012</v>
      </c>
      <c r="AS221" s="853">
        <f t="shared" si="62"/>
        <v>7.5020000000000016</v>
      </c>
      <c r="AT221" s="853">
        <f t="shared" si="66"/>
        <v>7.8650968000000017</v>
      </c>
      <c r="AU221" s="853">
        <f t="shared" si="66"/>
        <v>8.2457674851200018</v>
      </c>
      <c r="AV221" s="853">
        <f t="shared" si="66"/>
        <v>8.6448626313998105</v>
      </c>
      <c r="AW221" s="624">
        <f t="shared" si="63"/>
        <v>39.077726916519822</v>
      </c>
      <c r="AX221" s="719">
        <f t="shared" si="64"/>
        <v>16.160509042851753</v>
      </c>
      <c r="AY221" s="900">
        <v>0.66</v>
      </c>
      <c r="AZ221" s="839">
        <v>53.71</v>
      </c>
      <c r="BA221" s="839">
        <v>-13.96</v>
      </c>
      <c r="BB221" s="839">
        <v>4.38</v>
      </c>
      <c r="BC221" s="839">
        <v>11.020000000000001</v>
      </c>
      <c r="BD221" s="874"/>
      <c r="BE221" s="597">
        <v>2014</v>
      </c>
      <c r="BF221" s="865">
        <f t="shared" si="65"/>
        <v>0</v>
      </c>
      <c r="BG221" s="849">
        <v>1.5</v>
      </c>
    </row>
    <row r="222" spans="1:59" s="831" customFormat="1" ht="12.75" customHeight="1" x14ac:dyDescent="0.2">
      <c r="A222" s="838" t="s">
        <v>3882</v>
      </c>
      <c r="B222" s="578" t="s">
        <v>3883</v>
      </c>
      <c r="C222" s="898" t="s">
        <v>4254</v>
      </c>
      <c r="D222" s="898" t="s">
        <v>4255</v>
      </c>
      <c r="E222" s="705">
        <v>7</v>
      </c>
      <c r="F222" s="1139">
        <v>626</v>
      </c>
      <c r="G222" s="1139" t="s">
        <v>106</v>
      </c>
      <c r="H222" s="1139" t="s">
        <v>106</v>
      </c>
      <c r="I222" s="841">
        <v>54.78</v>
      </c>
      <c r="J222" s="624">
        <f t="shared" si="52"/>
        <v>4.3446513326031395</v>
      </c>
      <c r="K222" s="844">
        <v>0.59499999999999997</v>
      </c>
      <c r="L222" s="854">
        <v>4</v>
      </c>
      <c r="M222" s="615">
        <f t="shared" si="53"/>
        <v>2.38</v>
      </c>
      <c r="N222" s="837" t="s">
        <v>993</v>
      </c>
      <c r="O222" s="706">
        <v>0.58499999999999996</v>
      </c>
      <c r="P222" s="904">
        <v>43882</v>
      </c>
      <c r="Q222" s="904">
        <v>43895</v>
      </c>
      <c r="R222" s="615">
        <f t="shared" si="54"/>
        <v>1.7094017094017109</v>
      </c>
      <c r="S222" s="673">
        <f>IF(INDEX(Historical!$D$7:$D$1257,MATCH(B222,Historical!$B$7:$B$1281,0))=0,"n/a",(INDEX(Historical!$C$7:$C$1259,MATCH(B222,Historical!$B$7:$B$1281,0))/INDEX(Historical!$D$7:$D$1257,MATCH(B222,Historical!$B$7:$B$1281,0))-1)*100)</f>
        <v>1.7094017094017033</v>
      </c>
      <c r="T222" s="673">
        <f>IF(INDEX(Historical!$F$7:$F$1250,MATCH(B222,Historical!$B$7:$B$1281,0))=0,"n/a",((INDEX(Historical!$C$7:$C$1259,MATCH(B222,Historical!$B$7:$B$1281,0))/INDEX(Historical!$F$7:$F$1250,MATCH(B222,Historical!$B$7:$B$1281,0)))^(1/3)-1)*100)</f>
        <v>4.2603601458844453</v>
      </c>
      <c r="U222" s="673">
        <f>IF(INDEX(Historical!$H$7:$H$1250,MATCH(B222,Historical!$B$7:$B$1281,0))=0,"n/a",((INDEX(Historical!$C$7:$C$1259,MATCH(B222,Historical!$B$7:$B$1281,0))/INDEX(Historical!$H$7:$H$1250,MATCH(B222,Historical!$B$7:$B$1281,0)))^(1/5)-1)*100)</f>
        <v>4.172969815837968</v>
      </c>
      <c r="V222" s="673">
        <f>IF(INDEX(Historical!$O$7:$O$1250,MATCH(B222,Historical!$B$7:$B$1281,0))=0,"n/a",((INDEX(Historical!$C$7:$C$1259,MATCH(B222,Historical!$B$7:$B$1281,0))/INDEX(Historical!$O$7:$O$1250,MATCH(B222,Historical!$B$7:$B$1281,0)))^(1/10)-1)*100)</f>
        <v>2.5511471644569239</v>
      </c>
      <c r="W222" s="674">
        <f t="shared" si="55"/>
        <v>1.6357228912453938</v>
      </c>
      <c r="X222" s="675" t="str">
        <f t="shared" si="56"/>
        <v>n/a</v>
      </c>
      <c r="Y222" s="649"/>
      <c r="Z222" s="624">
        <f t="shared" si="57"/>
        <v>915.38461538461536</v>
      </c>
      <c r="AA222" s="853">
        <f t="shared" si="58"/>
        <v>210.69230769230768</v>
      </c>
      <c r="AB222" s="854">
        <v>12</v>
      </c>
      <c r="AC222" s="833">
        <v>0.26</v>
      </c>
      <c r="AD222" s="833">
        <v>23.09</v>
      </c>
      <c r="AE222" s="833">
        <v>9.35</v>
      </c>
      <c r="AF222" s="833">
        <v>1.57</v>
      </c>
      <c r="AG222" s="833">
        <v>0.70000000000000007</v>
      </c>
      <c r="AH222" s="833">
        <v>-81.399999999999991</v>
      </c>
      <c r="AI222" s="833">
        <v>22.17</v>
      </c>
      <c r="AJ222" s="833">
        <v>-27.900000000000002</v>
      </c>
      <c r="AK222" s="833">
        <v>9.1</v>
      </c>
      <c r="AL222" s="845">
        <v>9510</v>
      </c>
      <c r="AM222" s="839">
        <v>0.6</v>
      </c>
      <c r="AN222" s="833">
        <v>0.66</v>
      </c>
      <c r="AO222" s="711">
        <f t="shared" si="59"/>
        <v>-202.17468654386658</v>
      </c>
      <c r="AP222" s="712">
        <f t="shared" si="60"/>
        <v>8.5176211484411084</v>
      </c>
      <c r="AQ222" s="855">
        <f t="shared" si="61"/>
        <v>283.42719029355527</v>
      </c>
      <c r="AR222" s="624">
        <f>INDEX(Historical!$C$7:$C$1259,MATCH(B222,Historical!$B$7:$B$1281,0))*IF(AH222="n/a",1.03,IF(AH222&lt;0,1.01,IF(AH222&gt;10,1.1,(1+AH222/100))))</f>
        <v>2.4037999999999999</v>
      </c>
      <c r="AS222" s="853">
        <f t="shared" si="62"/>
        <v>2.64418</v>
      </c>
      <c r="AT222" s="853">
        <f t="shared" si="66"/>
        <v>2.8848003799999997</v>
      </c>
      <c r="AU222" s="853">
        <f t="shared" si="66"/>
        <v>3.1473172145799997</v>
      </c>
      <c r="AV222" s="853">
        <f t="shared" si="66"/>
        <v>3.4337230811067796</v>
      </c>
      <c r="AW222" s="624">
        <f t="shared" si="63"/>
        <v>14.51382067568678</v>
      </c>
      <c r="AX222" s="719">
        <f t="shared" si="64"/>
        <v>26.494743840246038</v>
      </c>
      <c r="AY222" s="900">
        <v>1.1200000000000001</v>
      </c>
      <c r="AZ222" s="839">
        <v>72.260000000000005</v>
      </c>
      <c r="BA222" s="839">
        <v>-14.06</v>
      </c>
      <c r="BB222" s="839">
        <v>13.94</v>
      </c>
      <c r="BC222" s="839">
        <v>25.09</v>
      </c>
      <c r="BD222" s="874"/>
      <c r="BE222" s="597">
        <v>2014</v>
      </c>
      <c r="BF222" s="865">
        <f t="shared" si="65"/>
        <v>0</v>
      </c>
      <c r="BG222" s="849">
        <v>0.4</v>
      </c>
    </row>
    <row r="223" spans="1:59" s="831" customFormat="1" ht="12.75" customHeight="1" x14ac:dyDescent="0.2">
      <c r="A223" s="848" t="s">
        <v>4054</v>
      </c>
      <c r="B223" s="578" t="s">
        <v>4055</v>
      </c>
      <c r="C223" s="898" t="s">
        <v>4254</v>
      </c>
      <c r="D223" s="898" t="s">
        <v>4255</v>
      </c>
      <c r="E223" s="705">
        <v>8</v>
      </c>
      <c r="F223" s="1139">
        <v>607</v>
      </c>
      <c r="G223" s="1139" t="s">
        <v>106</v>
      </c>
      <c r="H223" s="1139" t="s">
        <v>106</v>
      </c>
      <c r="I223" s="841">
        <v>47.72</v>
      </c>
      <c r="J223" s="624">
        <f t="shared" si="52"/>
        <v>2.0117351215423303</v>
      </c>
      <c r="K223" s="844">
        <v>0.24</v>
      </c>
      <c r="L223" s="854">
        <v>4</v>
      </c>
      <c r="M223" s="615">
        <f t="shared" si="53"/>
        <v>0.96</v>
      </c>
      <c r="N223" s="837" t="s">
        <v>488</v>
      </c>
      <c r="O223" s="706">
        <v>0.215</v>
      </c>
      <c r="P223" s="606">
        <v>44285</v>
      </c>
      <c r="Q223" s="606">
        <v>44301</v>
      </c>
      <c r="R223" s="615">
        <f t="shared" si="54"/>
        <v>11.627906976744184</v>
      </c>
      <c r="S223" s="673">
        <f>IF(INDEX(Historical!$D$7:$D$1257,MATCH(B223,Historical!$B$7:$B$1281,0))=0,"n/a",(INDEX(Historical!$C$7:$C$1259,MATCH(B223,Historical!$B$7:$B$1281,0))/INDEX(Historical!$D$7:$D$1257,MATCH(B223,Historical!$B$7:$B$1281,0))-1)*100)</f>
        <v>16.083916083916083</v>
      </c>
      <c r="T223" s="673">
        <f>IF(INDEX(Historical!$F$7:$F$1250,MATCH(B223,Historical!$B$7:$B$1281,0))=0,"n/a",((INDEX(Historical!$C$7:$C$1259,MATCH(B223,Historical!$B$7:$B$1281,0))/INDEX(Historical!$F$7:$F$1250,MATCH(B223,Historical!$B$7:$B$1281,0)))^(1/3)-1)*100)</f>
        <v>12.689477770270074</v>
      </c>
      <c r="U223" s="673">
        <f>IF(INDEX(Historical!$H$7:$H$1250,MATCH(B223,Historical!$B$7:$B$1281,0))=0,"n/a",((INDEX(Historical!$C$7:$C$1259,MATCH(B223,Historical!$B$7:$B$1281,0))/INDEX(Historical!$H$7:$H$1250,MATCH(B223,Historical!$B$7:$B$1281,0)))^(1/5)-1)*100)</f>
        <v>10.230450734403206</v>
      </c>
      <c r="V223" s="673" t="str">
        <f>IF(INDEX(Historical!$O$7:$O$1250,MATCH(B223,Historical!$B$7:$B$1281,0))=0,"n/a",((INDEX(Historical!$C$7:$C$1259,MATCH(B223,Historical!$B$7:$B$1281,0))/INDEX(Historical!$O$7:$O$1250,MATCH(B223,Historical!$B$7:$B$1281,0)))^(1/10)-1)*100)</f>
        <v>n/a</v>
      </c>
      <c r="W223" s="674" t="str">
        <f t="shared" si="55"/>
        <v>n/a</v>
      </c>
      <c r="X223" s="675">
        <f t="shared" si="56"/>
        <v>0.13586255955382745</v>
      </c>
      <c r="Y223" s="843"/>
      <c r="Z223" s="624">
        <f t="shared" si="57"/>
        <v>192</v>
      </c>
      <c r="AA223" s="853">
        <f t="shared" si="58"/>
        <v>95.44</v>
      </c>
      <c r="AB223" s="854">
        <v>12</v>
      </c>
      <c r="AC223" s="833">
        <v>0.5</v>
      </c>
      <c r="AD223" s="833">
        <v>9.69</v>
      </c>
      <c r="AE223" s="833">
        <v>19.309999999999999</v>
      </c>
      <c r="AF223" s="833">
        <v>2.0499999999999998</v>
      </c>
      <c r="AG223" s="833">
        <v>2.2999999999999998</v>
      </c>
      <c r="AH223" s="833">
        <v>7.1</v>
      </c>
      <c r="AI223" s="833">
        <v>36.36</v>
      </c>
      <c r="AJ223" s="833">
        <v>75.3</v>
      </c>
      <c r="AK223" s="833">
        <v>10</v>
      </c>
      <c r="AL223" s="845">
        <v>6370</v>
      </c>
      <c r="AM223" s="839">
        <v>0.66</v>
      </c>
      <c r="AN223" s="833">
        <v>0.41</v>
      </c>
      <c r="AO223" s="711">
        <f t="shared" si="59"/>
        <v>-83.197814144054462</v>
      </c>
      <c r="AP223" s="712">
        <f t="shared" si="60"/>
        <v>12.242185855945536</v>
      </c>
      <c r="AQ223" s="855">
        <f t="shared" si="61"/>
        <v>194.88378125024849</v>
      </c>
      <c r="AR223" s="624">
        <f>INDEX(Historical!$C$7:$C$1259,MATCH(B223,Historical!$B$7:$B$1281,0))*IF(AH223="n/a",1.03,IF(AH223&lt;0,1.01,IF(AH223&gt;10,1.1,(1+AH223/100))))</f>
        <v>0.88892999999999989</v>
      </c>
      <c r="AS223" s="853">
        <f t="shared" si="62"/>
        <v>0.977823</v>
      </c>
      <c r="AT223" s="853">
        <f t="shared" si="66"/>
        <v>1.0756053000000001</v>
      </c>
      <c r="AU223" s="853">
        <f t="shared" si="66"/>
        <v>1.1831658300000003</v>
      </c>
      <c r="AV223" s="853">
        <f t="shared" si="66"/>
        <v>1.3014824130000004</v>
      </c>
      <c r="AW223" s="624">
        <f t="shared" si="63"/>
        <v>5.427006543000001</v>
      </c>
      <c r="AX223" s="719">
        <f t="shared" si="64"/>
        <v>11.372603820201176</v>
      </c>
      <c r="AY223" s="900">
        <v>0.6</v>
      </c>
      <c r="AZ223" s="839">
        <v>50.12</v>
      </c>
      <c r="BA223" s="839">
        <v>-9.9599999999999991</v>
      </c>
      <c r="BB223" s="839">
        <v>-2.46</v>
      </c>
      <c r="BC223" s="839">
        <v>3.2399999999999998</v>
      </c>
      <c r="BD223" s="874"/>
      <c r="BE223" s="597">
        <v>2014</v>
      </c>
      <c r="BF223" s="865">
        <f t="shared" si="65"/>
        <v>0</v>
      </c>
      <c r="BG223" s="849">
        <v>1.4000000000000001</v>
      </c>
    </row>
    <row r="224" spans="1:59" s="831" customFormat="1" ht="12.75" customHeight="1" x14ac:dyDescent="0.2">
      <c r="A224" s="838" t="s">
        <v>1593</v>
      </c>
      <c r="B224" s="578" t="s">
        <v>1594</v>
      </c>
      <c r="C224" s="898" t="s">
        <v>108</v>
      </c>
      <c r="D224" s="898" t="s">
        <v>4273</v>
      </c>
      <c r="E224" s="705">
        <v>8</v>
      </c>
      <c r="F224" s="1139">
        <v>550</v>
      </c>
      <c r="G224" s="1139" t="s">
        <v>115</v>
      </c>
      <c r="H224" s="1139" t="s">
        <v>115</v>
      </c>
      <c r="I224" s="841">
        <v>20.63</v>
      </c>
      <c r="J224" s="624">
        <f t="shared" si="52"/>
        <v>3.005332040717402</v>
      </c>
      <c r="K224" s="844">
        <v>0.155</v>
      </c>
      <c r="L224" s="854">
        <v>4</v>
      </c>
      <c r="M224" s="615">
        <f t="shared" si="53"/>
        <v>0.62</v>
      </c>
      <c r="N224" s="837" t="s">
        <v>151</v>
      </c>
      <c r="O224" s="706">
        <v>0.14000000000000001</v>
      </c>
      <c r="P224" s="904">
        <v>43713</v>
      </c>
      <c r="Q224" s="904">
        <v>43739</v>
      </c>
      <c r="R224" s="615">
        <f t="shared" si="54"/>
        <v>10.714285714285703</v>
      </c>
      <c r="S224" s="673">
        <f>IF(INDEX(Historical!$D$7:$D$1257,MATCH(B224,Historical!$B$7:$B$1281,0))=0,"n/a",(INDEX(Historical!$C$7:$C$1259,MATCH(B224,Historical!$B$7:$B$1281,0))/INDEX(Historical!$D$7:$D$1257,MATCH(B224,Historical!$B$7:$B$1281,0))-1)*100)</f>
        <v>7.8260869565217384</v>
      </c>
      <c r="T224" s="673">
        <f>IF(INDEX(Historical!$F$7:$F$1250,MATCH(B224,Historical!$B$7:$B$1281,0))=0,"n/a",((INDEX(Historical!$C$7:$C$1259,MATCH(B224,Historical!$B$7:$B$1281,0))/INDEX(Historical!$F$7:$F$1250,MATCH(B224,Historical!$B$7:$B$1281,0)))^(1/3)-1)*100)</f>
        <v>25.321921543192083</v>
      </c>
      <c r="U224" s="673">
        <f>IF(INDEX(Historical!$H$7:$H$1250,MATCH(B224,Historical!$B$7:$B$1281,0))=0,"n/a",((INDEX(Historical!$C$7:$C$1259,MATCH(B224,Historical!$B$7:$B$1281,0))/INDEX(Historical!$H$7:$H$1250,MATCH(B224,Historical!$B$7:$B$1281,0)))^(1/5)-1)*100)</f>
        <v>23.025121250227865</v>
      </c>
      <c r="V224" s="673">
        <f>IF(INDEX(Historical!$O$7:$O$1250,MATCH(B224,Historical!$B$7:$B$1281,0))=0,"n/a",((INDEX(Historical!$C$7:$C$1259,MATCH(B224,Historical!$B$7:$B$1281,0))/INDEX(Historical!$O$7:$O$1250,MATCH(B224,Historical!$B$7:$B$1281,0)))^(1/10)-1)*100)</f>
        <v>31.532528806926251</v>
      </c>
      <c r="W224" s="674">
        <f t="shared" si="55"/>
        <v>0.73020217919123254</v>
      </c>
      <c r="X224" s="675">
        <f t="shared" si="56"/>
        <v>1.6446515178734187</v>
      </c>
      <c r="Y224" s="646" t="s">
        <v>4575</v>
      </c>
      <c r="Z224" s="624">
        <f t="shared" si="57"/>
        <v>60.194174757281552</v>
      </c>
      <c r="AA224" s="853">
        <f t="shared" si="58"/>
        <v>20.029126213592232</v>
      </c>
      <c r="AB224" s="854">
        <v>12</v>
      </c>
      <c r="AC224" s="833">
        <v>1.03</v>
      </c>
      <c r="AD224" s="833" t="s">
        <v>136</v>
      </c>
      <c r="AE224" s="833">
        <v>4.6399999999999997</v>
      </c>
      <c r="AF224" s="833">
        <v>1.26</v>
      </c>
      <c r="AG224" s="833">
        <v>4.1000000000000005</v>
      </c>
      <c r="AH224" s="833">
        <v>13</v>
      </c>
      <c r="AI224" s="833">
        <v>1.52</v>
      </c>
      <c r="AJ224" s="833">
        <v>14.000000000000002</v>
      </c>
      <c r="AK224" s="833" t="s">
        <v>136</v>
      </c>
      <c r="AL224" s="845">
        <v>19760</v>
      </c>
      <c r="AM224" s="839">
        <v>0.2</v>
      </c>
      <c r="AN224" s="833">
        <v>0.3</v>
      </c>
      <c r="AO224" s="711">
        <f t="shared" si="59"/>
        <v>6.0013270773530358</v>
      </c>
      <c r="AP224" s="712">
        <f t="shared" si="60"/>
        <v>26.030453290945267</v>
      </c>
      <c r="AQ224" s="855">
        <f t="shared" si="61"/>
        <v>5.9070851247056355</v>
      </c>
      <c r="AR224" s="624">
        <f>INDEX(Historical!$C$7:$C$1259,MATCH(B224,Historical!$B$7:$B$1281,0))*IF(AH224="n/a",1.03,IF(AH224&lt;0,1.01,IF(AH224&gt;10,1.1,(1+AH224/100))))</f>
        <v>0.68200000000000005</v>
      </c>
      <c r="AS224" s="853">
        <f t="shared" si="62"/>
        <v>0.69236640000000016</v>
      </c>
      <c r="AT224" s="853">
        <f t="shared" si="66"/>
        <v>0.71313739200000015</v>
      </c>
      <c r="AU224" s="853">
        <f t="shared" si="66"/>
        <v>0.73453151376000014</v>
      </c>
      <c r="AV224" s="853">
        <f t="shared" si="66"/>
        <v>0.75656745917280022</v>
      </c>
      <c r="AW224" s="624">
        <f t="shared" si="63"/>
        <v>3.5786027649328012</v>
      </c>
      <c r="AX224" s="719">
        <f t="shared" si="64"/>
        <v>17.346596049116826</v>
      </c>
      <c r="AY224" s="900">
        <v>1.56</v>
      </c>
      <c r="AZ224" s="839">
        <v>197.26</v>
      </c>
      <c r="BA224" s="839">
        <v>-8.76</v>
      </c>
      <c r="BB224" s="839">
        <v>15.47</v>
      </c>
      <c r="BC224" s="839">
        <v>51.28</v>
      </c>
      <c r="BD224" s="874"/>
      <c r="BE224" s="597">
        <v>2013</v>
      </c>
      <c r="BF224" s="865">
        <f t="shared" si="65"/>
        <v>0</v>
      </c>
      <c r="BG224" s="849">
        <v>0.5</v>
      </c>
    </row>
    <row r="225" spans="1:59" s="831" customFormat="1" ht="12.75" customHeight="1" x14ac:dyDescent="0.2">
      <c r="A225" s="838" t="s">
        <v>1591</v>
      </c>
      <c r="B225" s="578" t="s">
        <v>1592</v>
      </c>
      <c r="C225" s="898" t="s">
        <v>108</v>
      </c>
      <c r="D225" s="898" t="s">
        <v>4269</v>
      </c>
      <c r="E225" s="705">
        <v>9</v>
      </c>
      <c r="F225" s="1139">
        <v>511</v>
      </c>
      <c r="G225" s="1139" t="s">
        <v>106</v>
      </c>
      <c r="H225" s="1139" t="s">
        <v>106</v>
      </c>
      <c r="I225" s="841">
        <v>116.74</v>
      </c>
      <c r="J225" s="624">
        <f t="shared" si="52"/>
        <v>1.3363028953229399</v>
      </c>
      <c r="K225" s="844">
        <v>0.39</v>
      </c>
      <c r="L225" s="854">
        <v>4</v>
      </c>
      <c r="M225" s="615">
        <f t="shared" si="53"/>
        <v>1.56</v>
      </c>
      <c r="N225" s="837" t="s">
        <v>567</v>
      </c>
      <c r="O225" s="706">
        <v>0.37</v>
      </c>
      <c r="P225" s="606">
        <v>44200</v>
      </c>
      <c r="Q225" s="606">
        <v>44215</v>
      </c>
      <c r="R225" s="615">
        <f t="shared" si="54"/>
        <v>5.4054054054054106</v>
      </c>
      <c r="S225" s="673">
        <f>IF(INDEX(Historical!$D$7:$D$1257,MATCH(B225,Historical!$B$7:$B$1281,0))=0,"n/a",(INDEX(Historical!$C$7:$C$1259,MATCH(B225,Historical!$B$7:$B$1281,0))/INDEX(Historical!$D$7:$D$1257,MATCH(B225,Historical!$B$7:$B$1281,0))-1)*100)</f>
        <v>8.8235294117646959</v>
      </c>
      <c r="T225" s="673">
        <f>IF(INDEX(Historical!$F$7:$F$1250,MATCH(B225,Historical!$B$7:$B$1281,0))=0,"n/a",((INDEX(Historical!$C$7:$C$1259,MATCH(B225,Historical!$B$7:$B$1281,0))/INDEX(Historical!$F$7:$F$1250,MATCH(B225,Historical!$B$7:$B$1281,0)))^(1/3)-1)*100)</f>
        <v>18.92130903339455</v>
      </c>
      <c r="U225" s="673">
        <f>IF(INDEX(Historical!$H$7:$H$1250,MATCH(B225,Historical!$B$7:$B$1281,0))=0,"n/a",((INDEX(Historical!$C$7:$C$1259,MATCH(B225,Historical!$B$7:$B$1281,0))/INDEX(Historical!$H$7:$H$1250,MATCH(B225,Historical!$B$7:$B$1281,0)))^(1/5)-1)*100)</f>
        <v>15.501026450272271</v>
      </c>
      <c r="V225" s="673">
        <f>IF(INDEX(Historical!$O$7:$O$1250,MATCH(B225,Historical!$B$7:$B$1281,0))=0,"n/a",((INDEX(Historical!$C$7:$C$1259,MATCH(B225,Historical!$B$7:$B$1281,0))/INDEX(Historical!$O$7:$O$1250,MATCH(B225,Historical!$B$7:$B$1281,0)))^(1/10)-1)*100)</f>
        <v>12.896610659322395</v>
      </c>
      <c r="W225" s="674">
        <f t="shared" si="55"/>
        <v>1.2019457561175004</v>
      </c>
      <c r="X225" s="675">
        <f t="shared" si="56"/>
        <v>1.3840202187743098</v>
      </c>
      <c r="Y225" s="634"/>
      <c r="Z225" s="624">
        <f t="shared" si="57"/>
        <v>25.28363047001621</v>
      </c>
      <c r="AA225" s="853">
        <f t="shared" si="58"/>
        <v>18.92058346839546</v>
      </c>
      <c r="AB225" s="854">
        <v>9</v>
      </c>
      <c r="AC225" s="833">
        <v>6.17</v>
      </c>
      <c r="AD225" s="833">
        <v>1.73</v>
      </c>
      <c r="AE225" s="833">
        <v>1.95</v>
      </c>
      <c r="AF225" s="833">
        <v>2.2400000000000002</v>
      </c>
      <c r="AG225" s="833">
        <v>12.2</v>
      </c>
      <c r="AH225" s="833">
        <v>-18.7</v>
      </c>
      <c r="AI225" s="833">
        <v>6.17</v>
      </c>
      <c r="AJ225" s="833">
        <v>11.200000000000001</v>
      </c>
      <c r="AK225" s="833">
        <v>11.26</v>
      </c>
      <c r="AL225" s="845">
        <v>16300</v>
      </c>
      <c r="AM225" s="839">
        <v>0.4</v>
      </c>
      <c r="AN225" s="833">
        <v>4.21</v>
      </c>
      <c r="AO225" s="711">
        <f t="shared" si="59"/>
        <v>-2.0832541228002484</v>
      </c>
      <c r="AP225" s="712">
        <f t="shared" si="60"/>
        <v>16.837329345595212</v>
      </c>
      <c r="AQ225" s="855">
        <f t="shared" si="61"/>
        <v>37.246100076882712</v>
      </c>
      <c r="AR225" s="624">
        <f>INDEX(Historical!$C$7:$C$1259,MATCH(B225,Historical!$B$7:$B$1281,0))*IF(AH225="n/a",1.03,IF(AH225&lt;0,1.01,IF(AH225&gt;10,1.1,(1+AH225/100))))</f>
        <v>1.4947999999999999</v>
      </c>
      <c r="AS225" s="853">
        <f t="shared" si="62"/>
        <v>1.5870291599999999</v>
      </c>
      <c r="AT225" s="853">
        <f t="shared" si="66"/>
        <v>1.7457320760000001</v>
      </c>
      <c r="AU225" s="853">
        <f t="shared" si="66"/>
        <v>1.9203052836000003</v>
      </c>
      <c r="AV225" s="853">
        <f t="shared" si="66"/>
        <v>2.1123358119600004</v>
      </c>
      <c r="AW225" s="624">
        <f t="shared" si="63"/>
        <v>8.86020233156</v>
      </c>
      <c r="AX225" s="719">
        <f t="shared" si="64"/>
        <v>7.5896884800068536</v>
      </c>
      <c r="AY225" s="900">
        <v>1.27</v>
      </c>
      <c r="AZ225" s="839">
        <v>115.35</v>
      </c>
      <c r="BA225" s="839">
        <v>-5.87</v>
      </c>
      <c r="BB225" s="839">
        <v>12.809999999999999</v>
      </c>
      <c r="BC225" s="839">
        <v>40.97</v>
      </c>
      <c r="BD225" s="874"/>
      <c r="BE225" s="597">
        <v>2013</v>
      </c>
      <c r="BF225" s="865">
        <f t="shared" si="65"/>
        <v>0</v>
      </c>
      <c r="BG225" s="849">
        <v>1.7999999999999998</v>
      </c>
    </row>
    <row r="226" spans="1:59" s="831" customFormat="1" ht="12.75" customHeight="1" x14ac:dyDescent="0.2">
      <c r="A226" s="838" t="s">
        <v>3880</v>
      </c>
      <c r="B226" s="578" t="s">
        <v>3881</v>
      </c>
      <c r="C226" s="898" t="s">
        <v>4254</v>
      </c>
      <c r="D226" s="898" t="s">
        <v>4284</v>
      </c>
      <c r="E226" s="705">
        <v>8</v>
      </c>
      <c r="F226" s="1139">
        <v>596</v>
      </c>
      <c r="G226" s="1139" t="s">
        <v>106</v>
      </c>
      <c r="H226" s="1139" t="s">
        <v>106</v>
      </c>
      <c r="I226" s="841">
        <v>41.72</v>
      </c>
      <c r="J226" s="624">
        <f t="shared" si="52"/>
        <v>2.2051773729626079</v>
      </c>
      <c r="K226" s="844">
        <v>0.23</v>
      </c>
      <c r="L226" s="854">
        <v>4</v>
      </c>
      <c r="M226" s="615">
        <f t="shared" si="53"/>
        <v>0.92</v>
      </c>
      <c r="N226" s="837" t="s">
        <v>705</v>
      </c>
      <c r="O226" s="706">
        <v>0.22</v>
      </c>
      <c r="P226" s="606">
        <v>44257</v>
      </c>
      <c r="Q226" s="606">
        <v>44272</v>
      </c>
      <c r="R226" s="615">
        <f t="shared" si="54"/>
        <v>4.5454545454545494</v>
      </c>
      <c r="S226" s="673">
        <f>IF(INDEX(Historical!$D$7:$D$1257,MATCH(B226,Historical!$B$7:$B$1281,0))=0,"n/a",(INDEX(Historical!$C$7:$C$1259,MATCH(B226,Historical!$B$7:$B$1281,0))/INDEX(Historical!$D$7:$D$1257,MATCH(B226,Historical!$B$7:$B$1281,0))-1)*100)</f>
        <v>4.7619047619047672</v>
      </c>
      <c r="T226" s="673">
        <f>IF(INDEX(Historical!$F$7:$F$1250,MATCH(B226,Historical!$B$7:$B$1281,0))=0,"n/a",((INDEX(Historical!$C$7:$C$1259,MATCH(B226,Historical!$B$7:$B$1281,0))/INDEX(Historical!$F$7:$F$1250,MATCH(B226,Historical!$B$7:$B$1281,0)))^(1/3)-1)*100)</f>
        <v>6.917810999860885</v>
      </c>
      <c r="U226" s="673">
        <f>IF(INDEX(Historical!$H$7:$H$1250,MATCH(B226,Historical!$B$7:$B$1281,0))=0,"n/a",((INDEX(Historical!$C$7:$C$1259,MATCH(B226,Historical!$B$7:$B$1281,0))/INDEX(Historical!$H$7:$H$1250,MATCH(B226,Historical!$B$7:$B$1281,0)))^(1/5)-1)*100)</f>
        <v>11.970220528043152</v>
      </c>
      <c r="V226" s="673" t="str">
        <f>IF(INDEX(Historical!$O$7:$O$1250,MATCH(B226,Historical!$B$7:$B$1281,0))=0,"n/a",((INDEX(Historical!$C$7:$C$1259,MATCH(B226,Historical!$B$7:$B$1281,0))/INDEX(Historical!$O$7:$O$1250,MATCH(B226,Historical!$B$7:$B$1281,0)))^(1/10)-1)*100)</f>
        <v>n/a</v>
      </c>
      <c r="W226" s="674" t="str">
        <f t="shared" si="55"/>
        <v>n/a</v>
      </c>
      <c r="X226" s="675">
        <f t="shared" si="56"/>
        <v>2.3940441056086303</v>
      </c>
      <c r="Y226" s="637"/>
      <c r="Z226" s="624">
        <f t="shared" si="57"/>
        <v>133.33333333333334</v>
      </c>
      <c r="AA226" s="853">
        <f t="shared" si="58"/>
        <v>60.463768115942031</v>
      </c>
      <c r="AB226" s="854">
        <v>12</v>
      </c>
      <c r="AC226" s="833">
        <v>0.69</v>
      </c>
      <c r="AD226" s="833" t="s">
        <v>136</v>
      </c>
      <c r="AE226" s="833">
        <v>2.76</v>
      </c>
      <c r="AF226" s="833">
        <v>1.44</v>
      </c>
      <c r="AG226" s="833">
        <v>2.5</v>
      </c>
      <c r="AH226" s="833">
        <v>-7.3999999999999995</v>
      </c>
      <c r="AI226" s="833">
        <v>17.899999999999999</v>
      </c>
      <c r="AJ226" s="833">
        <v>5</v>
      </c>
      <c r="AK226" s="833" t="s">
        <v>136</v>
      </c>
      <c r="AL226" s="845">
        <v>721.22</v>
      </c>
      <c r="AM226" s="839">
        <v>0.1</v>
      </c>
      <c r="AN226" s="833">
        <v>0.44</v>
      </c>
      <c r="AO226" s="711">
        <f t="shared" si="59"/>
        <v>-46.288370214936272</v>
      </c>
      <c r="AP226" s="712">
        <f t="shared" si="60"/>
        <v>14.175397901005759</v>
      </c>
      <c r="AQ226" s="855">
        <f t="shared" si="61"/>
        <v>96.715051773378292</v>
      </c>
      <c r="AR226" s="624">
        <f>INDEX(Historical!$C$7:$C$1259,MATCH(B226,Historical!$B$7:$B$1281,0))*IF(AH226="n/a",1.03,IF(AH226&lt;0,1.01,IF(AH226&gt;10,1.1,(1+AH226/100))))</f>
        <v>0.88880000000000003</v>
      </c>
      <c r="AS226" s="853">
        <f t="shared" si="62"/>
        <v>0.9776800000000001</v>
      </c>
      <c r="AT226" s="853">
        <f t="shared" si="66"/>
        <v>1.0070104000000002</v>
      </c>
      <c r="AU226" s="853">
        <f t="shared" si="66"/>
        <v>1.0372207120000003</v>
      </c>
      <c r="AV226" s="853">
        <f t="shared" si="66"/>
        <v>1.0683373333600004</v>
      </c>
      <c r="AW226" s="624">
        <f t="shared" si="63"/>
        <v>4.979048445360001</v>
      </c>
      <c r="AX226" s="719">
        <f t="shared" si="64"/>
        <v>11.934440185426656</v>
      </c>
      <c r="AY226" s="900">
        <v>1.55</v>
      </c>
      <c r="AZ226" s="839">
        <v>189.72</v>
      </c>
      <c r="BA226" s="839">
        <v>-0.05</v>
      </c>
      <c r="BB226" s="839">
        <v>8.9499999999999993</v>
      </c>
      <c r="BC226" s="839">
        <v>22.89</v>
      </c>
      <c r="BD226" s="874"/>
      <c r="BE226" s="597">
        <v>2014</v>
      </c>
      <c r="BF226" s="865">
        <f t="shared" si="65"/>
        <v>0</v>
      </c>
      <c r="BG226" s="849">
        <v>2.2999999999999998</v>
      </c>
    </row>
    <row r="227" spans="1:59" s="831" customFormat="1" ht="12.75" customHeight="1" x14ac:dyDescent="0.2">
      <c r="A227" s="838" t="s">
        <v>1599</v>
      </c>
      <c r="B227" s="578" t="s">
        <v>1600</v>
      </c>
      <c r="C227" s="898" t="s">
        <v>153</v>
      </c>
      <c r="D227" s="898" t="s">
        <v>4259</v>
      </c>
      <c r="E227" s="705">
        <v>9</v>
      </c>
      <c r="F227" s="1139">
        <v>474</v>
      </c>
      <c r="G227" s="1139" t="s">
        <v>106</v>
      </c>
      <c r="H227" s="1139" t="s">
        <v>106</v>
      </c>
      <c r="I227" s="841">
        <v>192.78</v>
      </c>
      <c r="J227" s="624">
        <f t="shared" si="52"/>
        <v>0.80921257391845625</v>
      </c>
      <c r="K227" s="844">
        <v>0.39</v>
      </c>
      <c r="L227" s="854">
        <v>4</v>
      </c>
      <c r="M227" s="615">
        <f t="shared" si="53"/>
        <v>1.56</v>
      </c>
      <c r="N227" s="837" t="s">
        <v>705</v>
      </c>
      <c r="O227" s="706">
        <v>0.37</v>
      </c>
      <c r="P227" s="904">
        <v>43691</v>
      </c>
      <c r="Q227" s="904">
        <v>43727</v>
      </c>
      <c r="R227" s="615">
        <f t="shared" si="54"/>
        <v>5.4054054054054106</v>
      </c>
      <c r="S227" s="673">
        <f>IF(INDEX(Historical!$D$7:$D$1257,MATCH(B227,Historical!$B$7:$B$1281,0))=0,"n/a",(INDEX(Historical!$C$7:$C$1259,MATCH(B227,Historical!$B$7:$B$1281,0))/INDEX(Historical!$D$7:$D$1257,MATCH(B227,Historical!$B$7:$B$1281,0))-1)*100)</f>
        <v>2.6315789473684292</v>
      </c>
      <c r="T227" s="673">
        <f>IF(INDEX(Historical!$F$7:$F$1250,MATCH(B227,Historical!$B$7:$B$1281,0))=0,"n/a",((INDEX(Historical!$C$7:$C$1259,MATCH(B227,Historical!$B$7:$B$1281,0))/INDEX(Historical!$F$7:$F$1250,MATCH(B227,Historical!$B$7:$B$1281,0)))^(1/3)-1)*100)</f>
        <v>4.6795619671746724</v>
      </c>
      <c r="U227" s="673">
        <f>IF(INDEX(Historical!$H$7:$H$1250,MATCH(B227,Historical!$B$7:$B$1281,0))=0,"n/a",((INDEX(Historical!$C$7:$C$1259,MATCH(B227,Historical!$B$7:$B$1281,0))/INDEX(Historical!$H$7:$H$1250,MATCH(B227,Historical!$B$7:$B$1281,0)))^(1/5)-1)*100)</f>
        <v>6.1043824021231208</v>
      </c>
      <c r="V227" s="673" t="str">
        <f>IF(INDEX(Historical!$O$7:$O$1250,MATCH(B227,Historical!$B$7:$B$1281,0))=0,"n/a",((INDEX(Historical!$C$7:$C$1259,MATCH(B227,Historical!$B$7:$B$1281,0))/INDEX(Historical!$O$7:$O$1250,MATCH(B227,Historical!$B$7:$B$1281,0)))^(1/10)-1)*100)</f>
        <v>n/a</v>
      </c>
      <c r="W227" s="674" t="str">
        <f t="shared" si="55"/>
        <v>n/a</v>
      </c>
      <c r="X227" s="675">
        <f t="shared" si="56"/>
        <v>0.53081586105418443</v>
      </c>
      <c r="Y227" s="646" t="s">
        <v>4577</v>
      </c>
      <c r="Z227" s="624">
        <f t="shared" si="57"/>
        <v>32.635983263598327</v>
      </c>
      <c r="AA227" s="853">
        <f t="shared" si="58"/>
        <v>40.330543933054393</v>
      </c>
      <c r="AB227" s="854">
        <v>6</v>
      </c>
      <c r="AC227" s="833">
        <v>4.78</v>
      </c>
      <c r="AD227" s="833">
        <v>1.84</v>
      </c>
      <c r="AE227" s="833">
        <v>9.1199999999999992</v>
      </c>
      <c r="AF227" s="833">
        <v>9.8800000000000008</v>
      </c>
      <c r="AG227" s="833">
        <v>27.1</v>
      </c>
      <c r="AH227" s="833">
        <v>50.2</v>
      </c>
      <c r="AI227" s="833">
        <v>6.2600000000000007</v>
      </c>
      <c r="AJ227" s="833">
        <v>11.5</v>
      </c>
      <c r="AK227" s="833">
        <v>22.1</v>
      </c>
      <c r="AL227" s="845">
        <v>28190</v>
      </c>
      <c r="AM227" s="839">
        <v>1</v>
      </c>
      <c r="AN227" s="833">
        <v>0.28999999999999998</v>
      </c>
      <c r="AO227" s="711">
        <f t="shared" si="59"/>
        <v>-33.416948957012814</v>
      </c>
      <c r="AP227" s="712">
        <f t="shared" si="60"/>
        <v>6.9135949760415771</v>
      </c>
      <c r="AQ227" s="855">
        <f t="shared" si="61"/>
        <v>320.82763642801541</v>
      </c>
      <c r="AR227" s="624">
        <f>INDEX(Historical!$C$7:$C$1259,MATCH(B227,Historical!$B$7:$B$1281,0))*IF(AH227="n/a",1.03,IF(AH227&lt;0,1.01,IF(AH227&gt;10,1.1,(1+AH227/100))))</f>
        <v>1.7160000000000002</v>
      </c>
      <c r="AS227" s="853">
        <f t="shared" si="62"/>
        <v>1.8234216000000001</v>
      </c>
      <c r="AT227" s="853">
        <f t="shared" ref="AT227:AV246" si="67">IF($AK227="n/a",1.03*AS227,IF($AK227&lt;0,1.01*AS227,IF($AK227&gt;10,1.1*AS227,(1+$AK227/100)*AS227)))</f>
        <v>2.0057637600000002</v>
      </c>
      <c r="AU227" s="853">
        <f t="shared" si="67"/>
        <v>2.2063401360000006</v>
      </c>
      <c r="AV227" s="853">
        <f t="shared" si="67"/>
        <v>2.4269741496000008</v>
      </c>
      <c r="AW227" s="624">
        <f t="shared" si="63"/>
        <v>10.178499645600002</v>
      </c>
      <c r="AX227" s="719">
        <f t="shared" si="64"/>
        <v>5.2798524979769699</v>
      </c>
      <c r="AY227" s="900">
        <v>0.31</v>
      </c>
      <c r="AZ227" s="839">
        <v>77.11</v>
      </c>
      <c r="BA227" s="839">
        <v>-14.099999999999998</v>
      </c>
      <c r="BB227" s="839">
        <v>-7.82</v>
      </c>
      <c r="BC227" s="839">
        <v>1.06</v>
      </c>
      <c r="BD227" s="874"/>
      <c r="BE227" s="597">
        <v>2012</v>
      </c>
      <c r="BF227" s="865">
        <f t="shared" si="65"/>
        <v>0</v>
      </c>
      <c r="BG227" s="849">
        <v>15.299999999999999</v>
      </c>
    </row>
    <row r="228" spans="1:59" s="831" customFormat="1" ht="12.75" customHeight="1" x14ac:dyDescent="0.2">
      <c r="A228" s="848" t="s">
        <v>4337</v>
      </c>
      <c r="B228" s="578" t="s">
        <v>3919</v>
      </c>
      <c r="C228" s="898" t="s">
        <v>108</v>
      </c>
      <c r="D228" s="898" t="s">
        <v>4266</v>
      </c>
      <c r="E228" s="705">
        <v>6</v>
      </c>
      <c r="F228" s="1139">
        <v>674</v>
      </c>
      <c r="G228" s="1139" t="s">
        <v>106</v>
      </c>
      <c r="H228" s="1139" t="s">
        <v>106</v>
      </c>
      <c r="I228" s="841">
        <v>6.6</v>
      </c>
      <c r="J228" s="624">
        <f t="shared" si="52"/>
        <v>3.0303030303030307</v>
      </c>
      <c r="K228" s="844">
        <v>0.05</v>
      </c>
      <c r="L228" s="854">
        <v>4</v>
      </c>
      <c r="M228" s="615">
        <f t="shared" si="53"/>
        <v>0.2</v>
      </c>
      <c r="N228" s="837" t="s">
        <v>223</v>
      </c>
      <c r="O228" s="706">
        <v>4.4999999999999998E-2</v>
      </c>
      <c r="P228" s="904">
        <v>43837</v>
      </c>
      <c r="Q228" s="904">
        <v>43850</v>
      </c>
      <c r="R228" s="615">
        <f t="shared" si="54"/>
        <v>11.111111111111121</v>
      </c>
      <c r="S228" s="673">
        <f>IF(INDEX(Historical!$D$7:$D$1257,MATCH(B228,Historical!$B$7:$B$1281,0))=0,"n/a",(INDEX(Historical!$C$7:$C$1259,MATCH(B228,Historical!$B$7:$B$1281,0))/INDEX(Historical!$D$7:$D$1257,MATCH(B228,Historical!$B$7:$B$1281,0))-1)*100)</f>
        <v>17.647058823529417</v>
      </c>
      <c r="T228" s="673">
        <f>IF(INDEX(Historical!$F$7:$F$1250,MATCH(B228,Historical!$B$7:$B$1281,0))=0,"n/a",((INDEX(Historical!$C$7:$C$1259,MATCH(B228,Historical!$B$7:$B$1281,0))/INDEX(Historical!$F$7:$F$1250,MATCH(B228,Historical!$B$7:$B$1281,0)))^(1/3)-1)*100)</f>
        <v>33.005731685649529</v>
      </c>
      <c r="U228" s="673">
        <f>IF(INDEX(Historical!$H$7:$H$1250,MATCH(B228,Historical!$B$7:$B$1281,0))=0,"n/a",((INDEX(Historical!$C$7:$C$1259,MATCH(B228,Historical!$B$7:$B$1281,0))/INDEX(Historical!$H$7:$H$1250,MATCH(B228,Historical!$B$7:$B$1281,0)))^(1/5)-1)*100)</f>
        <v>38.887706439814629</v>
      </c>
      <c r="V228" s="673" t="str">
        <f>IF(INDEX(Historical!$O$7:$O$1250,MATCH(B228,Historical!$B$7:$B$1281,0))=0,"n/a",((INDEX(Historical!$C$7:$C$1259,MATCH(B228,Historical!$B$7:$B$1281,0))/INDEX(Historical!$O$7:$O$1250,MATCH(B228,Historical!$B$7:$B$1281,0)))^(1/10)-1)*100)</f>
        <v>n/a</v>
      </c>
      <c r="W228" s="674" t="str">
        <f t="shared" si="55"/>
        <v>n/a</v>
      </c>
      <c r="X228" s="675">
        <f t="shared" si="56"/>
        <v>1.3789966822629303</v>
      </c>
      <c r="Y228" s="843"/>
      <c r="Z228" s="624">
        <f t="shared" si="57"/>
        <v>45.45454545454546</v>
      </c>
      <c r="AA228" s="853">
        <f t="shared" si="58"/>
        <v>15</v>
      </c>
      <c r="AB228" s="854">
        <v>3</v>
      </c>
      <c r="AC228" s="833">
        <v>0.44</v>
      </c>
      <c r="AD228" s="833">
        <v>1.24</v>
      </c>
      <c r="AE228" s="833">
        <v>3</v>
      </c>
      <c r="AF228" s="833">
        <v>0.97</v>
      </c>
      <c r="AG228" s="833">
        <v>6.7</v>
      </c>
      <c r="AH228" s="833">
        <v>-8.9</v>
      </c>
      <c r="AI228" s="833">
        <v>37.78</v>
      </c>
      <c r="AJ228" s="833">
        <v>28.199999999999996</v>
      </c>
      <c r="AK228" s="833">
        <v>12</v>
      </c>
      <c r="AL228" s="845">
        <v>146.5</v>
      </c>
      <c r="AM228" s="839">
        <v>4.8</v>
      </c>
      <c r="AN228" s="833">
        <v>0</v>
      </c>
      <c r="AO228" s="711">
        <f t="shared" si="59"/>
        <v>26.91800947011766</v>
      </c>
      <c r="AP228" s="712">
        <f t="shared" si="60"/>
        <v>41.91800947011766</v>
      </c>
      <c r="AQ228" s="855">
        <f t="shared" si="61"/>
        <v>-19.584412787901218</v>
      </c>
      <c r="AR228" s="624">
        <f>INDEX(Historical!$C$7:$C$1259,MATCH(B228,Historical!$B$7:$B$1281,0))*IF(AH228="n/a",1.03,IF(AH228&lt;0,1.01,IF(AH228&gt;10,1.1,(1+AH228/100))))</f>
        <v>0.20200000000000001</v>
      </c>
      <c r="AS228" s="853">
        <f t="shared" si="62"/>
        <v>0.22220000000000004</v>
      </c>
      <c r="AT228" s="853">
        <f t="shared" si="67"/>
        <v>0.24442000000000005</v>
      </c>
      <c r="AU228" s="853">
        <f t="shared" si="67"/>
        <v>0.2688620000000001</v>
      </c>
      <c r="AV228" s="853">
        <f t="shared" si="67"/>
        <v>0.29574820000000013</v>
      </c>
      <c r="AW228" s="624">
        <f t="shared" si="63"/>
        <v>1.2332302000000004</v>
      </c>
      <c r="AX228" s="719">
        <f t="shared" si="64"/>
        <v>18.685306060606067</v>
      </c>
      <c r="AY228" s="900">
        <v>0.82</v>
      </c>
      <c r="AZ228" s="839">
        <v>75.070000000000007</v>
      </c>
      <c r="BA228" s="839">
        <v>-6.65</v>
      </c>
      <c r="BB228" s="839">
        <v>21.09</v>
      </c>
      <c r="BC228" s="839">
        <v>31.580000000000002</v>
      </c>
      <c r="BD228" s="874"/>
      <c r="BE228" s="597">
        <v>2015</v>
      </c>
      <c r="BF228" s="865">
        <f t="shared" si="65"/>
        <v>0</v>
      </c>
      <c r="BG228" s="849">
        <v>0.70000000000000007</v>
      </c>
    </row>
    <row r="229" spans="1:59" s="831" customFormat="1" ht="12.75" customHeight="1" x14ac:dyDescent="0.2">
      <c r="A229" s="848" t="s">
        <v>4608</v>
      </c>
      <c r="B229" s="578" t="s">
        <v>4600</v>
      </c>
      <c r="C229" s="898" t="s">
        <v>4127</v>
      </c>
      <c r="D229" s="898" t="s">
        <v>4302</v>
      </c>
      <c r="E229" s="705">
        <v>5</v>
      </c>
      <c r="F229" s="1139">
        <v>716</v>
      </c>
      <c r="G229" s="1139" t="s">
        <v>106</v>
      </c>
      <c r="H229" s="1139" t="s">
        <v>106</v>
      </c>
      <c r="I229" s="841">
        <v>123.35</v>
      </c>
      <c r="J229" s="624">
        <f t="shared" si="52"/>
        <v>1.4055127685447912</v>
      </c>
      <c r="K229" s="844">
        <v>1.7337</v>
      </c>
      <c r="L229" s="854">
        <v>1</v>
      </c>
      <c r="M229" s="615">
        <f t="shared" si="53"/>
        <v>1.7337</v>
      </c>
      <c r="N229" s="837" t="s">
        <v>4617</v>
      </c>
      <c r="O229" s="706">
        <v>1.6742999999999999</v>
      </c>
      <c r="P229" s="606">
        <v>43972</v>
      </c>
      <c r="Q229" s="606">
        <v>43984</v>
      </c>
      <c r="R229" s="615">
        <f t="shared" si="54"/>
        <v>3.5477512990503572</v>
      </c>
      <c r="S229" s="673">
        <f>IF(INDEX(Historical!$D$7:$D$1257,MATCH(B229,Historical!$B$7:$B$1281,0))=0,"n/a",(INDEX(Historical!$C$7:$C$1259,MATCH(B229,Historical!$B$7:$B$1281,0))/INDEX(Historical!$D$7:$D$1257,MATCH(B229,Historical!$B$7:$B$1281,0))-1)*100)</f>
        <v>3.5477512990503612</v>
      </c>
      <c r="T229" s="673">
        <f>IF(INDEX(Historical!$F$7:$F$1250,MATCH(B229,Historical!$B$7:$B$1281,0))=0,"n/a",((INDEX(Historical!$C$7:$C$1259,MATCH(B229,Historical!$B$7:$B$1281,0))/INDEX(Historical!$F$7:$F$1250,MATCH(B229,Historical!$B$7:$B$1281,0)))^(1/3)-1)*100)</f>
        <v>8.109218587886291</v>
      </c>
      <c r="U229" s="673">
        <f>IF(INDEX(Historical!$H$7:$H$1250,MATCH(B229,Historical!$B$7:$B$1281,0))=0,"n/a",((INDEX(Historical!$C$7:$C$1259,MATCH(B229,Historical!$B$7:$B$1281,0))/INDEX(Historical!$H$7:$H$1250,MATCH(B229,Historical!$B$7:$B$1281,0)))^(1/5)-1)*100)</f>
        <v>7.2563976984122647</v>
      </c>
      <c r="V229" s="673">
        <f>IF(INDEX(Historical!$O$7:$O$1250,MATCH(B229,Historical!$B$7:$B$1281,0))=0,"n/a",((INDEX(Historical!$C$7:$C$1259,MATCH(B229,Historical!$B$7:$B$1281,0))/INDEX(Historical!$O$7:$O$1250,MATCH(B229,Historical!$B$7:$B$1281,0)))^(1/10)-1)*100)</f>
        <v>11.244396274725998</v>
      </c>
      <c r="W229" s="674">
        <f t="shared" si="55"/>
        <v>0.64533457565191399</v>
      </c>
      <c r="X229" s="675">
        <f t="shared" si="56"/>
        <v>24.187992328040885</v>
      </c>
      <c r="Y229" s="843" t="s">
        <v>4624</v>
      </c>
      <c r="Z229" s="624">
        <f t="shared" si="57"/>
        <v>32.960076045627382</v>
      </c>
      <c r="AA229" s="853">
        <f t="shared" si="58"/>
        <v>23.450570342205324</v>
      </c>
      <c r="AB229" s="854">
        <v>12</v>
      </c>
      <c r="AC229" s="833">
        <v>5.26</v>
      </c>
      <c r="AD229" s="833">
        <v>7.8</v>
      </c>
      <c r="AE229" s="833">
        <v>4.6399999999999997</v>
      </c>
      <c r="AF229" s="833">
        <v>4.1399999999999997</v>
      </c>
      <c r="AG229" s="833">
        <v>15.2</v>
      </c>
      <c r="AH229" s="833">
        <v>-18.7</v>
      </c>
      <c r="AI229" s="833">
        <v>4</v>
      </c>
      <c r="AJ229" s="833">
        <v>0.3</v>
      </c>
      <c r="AK229" s="833">
        <v>3.02</v>
      </c>
      <c r="AL229" s="845">
        <v>153210</v>
      </c>
      <c r="AM229" s="839">
        <v>25.5</v>
      </c>
      <c r="AN229" s="833">
        <v>0.62</v>
      </c>
      <c r="AO229" s="711">
        <f t="shared" si="59"/>
        <v>-14.788659875248268</v>
      </c>
      <c r="AP229" s="712">
        <f t="shared" si="60"/>
        <v>8.6619104669570568</v>
      </c>
      <c r="AQ229" s="855">
        <f t="shared" si="61"/>
        <v>107.72349272448167</v>
      </c>
      <c r="AR229" s="624">
        <f>INDEX(Historical!$C$7:$C$1259,MATCH(B229,Historical!$B$7:$B$1281,0))*IF(AH229="n/a",1.03,IF(AH229&lt;0,1.01,IF(AH229&gt;10,1.1,(1+AH229/100))))</f>
        <v>1.751037</v>
      </c>
      <c r="AS229" s="853">
        <f t="shared" si="62"/>
        <v>1.8210784799999999</v>
      </c>
      <c r="AT229" s="853">
        <f t="shared" si="67"/>
        <v>1.876075050096</v>
      </c>
      <c r="AU229" s="853">
        <f t="shared" si="67"/>
        <v>1.9327325166088991</v>
      </c>
      <c r="AV229" s="853">
        <f t="shared" si="67"/>
        <v>1.9911010386104879</v>
      </c>
      <c r="AW229" s="624">
        <f t="shared" si="63"/>
        <v>9.3720240853153864</v>
      </c>
      <c r="AX229" s="719">
        <f t="shared" si="64"/>
        <v>7.5979117027283234</v>
      </c>
      <c r="AY229" s="900">
        <v>1.05</v>
      </c>
      <c r="AZ229" s="839">
        <v>35.709999999999994</v>
      </c>
      <c r="BA229" s="839">
        <v>-27.139999999999997</v>
      </c>
      <c r="BB229" s="839">
        <v>-3.9899999999999998</v>
      </c>
      <c r="BC229" s="839">
        <v>-10.96</v>
      </c>
      <c r="BD229" s="874"/>
      <c r="BE229" s="597">
        <v>2016</v>
      </c>
      <c r="BF229" s="865">
        <f t="shared" si="65"/>
        <v>0</v>
      </c>
      <c r="BG229" s="849">
        <v>7.5</v>
      </c>
    </row>
    <row r="230" spans="1:59" s="831" customFormat="1" ht="12.75" customHeight="1" x14ac:dyDescent="0.2">
      <c r="A230" s="838" t="s">
        <v>1621</v>
      </c>
      <c r="B230" s="831" t="s">
        <v>1622</v>
      </c>
      <c r="C230" s="898" t="s">
        <v>108</v>
      </c>
      <c r="D230" s="898" t="s">
        <v>4273</v>
      </c>
      <c r="E230" s="705">
        <v>8</v>
      </c>
      <c r="F230" s="1139">
        <v>574</v>
      </c>
      <c r="G230" s="1139" t="s">
        <v>106</v>
      </c>
      <c r="H230" s="1139" t="s">
        <v>106</v>
      </c>
      <c r="I230" s="841">
        <v>17.29</v>
      </c>
      <c r="J230" s="624">
        <f t="shared" si="52"/>
        <v>2.42914979757085</v>
      </c>
      <c r="K230" s="844">
        <v>0.105</v>
      </c>
      <c r="L230" s="854">
        <v>4</v>
      </c>
      <c r="M230" s="615">
        <f t="shared" si="53"/>
        <v>0.42</v>
      </c>
      <c r="N230" s="837" t="s">
        <v>986</v>
      </c>
      <c r="O230" s="706">
        <v>0.1</v>
      </c>
      <c r="P230" s="606">
        <v>44140</v>
      </c>
      <c r="Q230" s="606">
        <v>44155</v>
      </c>
      <c r="R230" s="615">
        <f t="shared" si="54"/>
        <v>4.9999999999999902</v>
      </c>
      <c r="S230" s="673">
        <f>IF(INDEX(Historical!$D$7:$D$1257,MATCH(B230,Historical!$B$7:$B$1281,0))=0,"n/a",(INDEX(Historical!$C$7:$C$1259,MATCH(B230,Historical!$B$7:$B$1281,0))/INDEX(Historical!$D$7:$D$1257,MATCH(B230,Historical!$B$7:$B$1281,0))-1)*100)</f>
        <v>11.111111111111116</v>
      </c>
      <c r="T230" s="673">
        <f>IF(INDEX(Historical!$F$7:$F$1250,MATCH(B230,Historical!$B$7:$B$1281,0))=0,"n/a",((INDEX(Historical!$C$7:$C$1259,MATCH(B230,Historical!$B$7:$B$1281,0))/INDEX(Historical!$F$7:$F$1250,MATCH(B230,Historical!$B$7:$B$1281,0)))^(1/3)-1)*100)</f>
        <v>12.624788044360603</v>
      </c>
      <c r="U230" s="673">
        <f>IF(INDEX(Historical!$H$7:$H$1250,MATCH(B230,Historical!$B$7:$B$1281,0))=0,"n/a",((INDEX(Historical!$C$7:$C$1259,MATCH(B230,Historical!$B$7:$B$1281,0))/INDEX(Historical!$H$7:$H$1250,MATCH(B230,Historical!$B$7:$B$1281,0)))^(1/5)-1)*100)</f>
        <v>14.869835499703509</v>
      </c>
      <c r="V230" s="673" t="str">
        <f>IF(INDEX(Historical!$O$7:$O$1250,MATCH(B230,Historical!$B$7:$B$1281,0))=0,"n/a",((INDEX(Historical!$C$7:$C$1259,MATCH(B230,Historical!$B$7:$B$1281,0))/INDEX(Historical!$O$7:$O$1250,MATCH(B230,Historical!$B$7:$B$1281,0)))^(1/10)-1)*100)</f>
        <v>n/a</v>
      </c>
      <c r="W230" s="674" t="str">
        <f t="shared" si="55"/>
        <v>n/a</v>
      </c>
      <c r="X230" s="675">
        <f t="shared" si="56"/>
        <v>2.7036064544915472</v>
      </c>
      <c r="Y230" s="843"/>
      <c r="Z230" s="624">
        <f t="shared" si="57"/>
        <v>21.319796954314722</v>
      </c>
      <c r="AA230" s="853">
        <f t="shared" si="58"/>
        <v>8.7766497461928932</v>
      </c>
      <c r="AB230" s="854">
        <v>12</v>
      </c>
      <c r="AC230" s="833">
        <v>1.97</v>
      </c>
      <c r="AD230" s="833" t="s">
        <v>136</v>
      </c>
      <c r="AE230" s="833">
        <v>3.11</v>
      </c>
      <c r="AF230" s="833">
        <v>1</v>
      </c>
      <c r="AG230" s="833">
        <v>8</v>
      </c>
      <c r="AH230" s="833">
        <v>0.6</v>
      </c>
      <c r="AI230" s="833" t="s">
        <v>136</v>
      </c>
      <c r="AJ230" s="833">
        <v>5.5</v>
      </c>
      <c r="AK230" s="833" t="s">
        <v>136</v>
      </c>
      <c r="AL230" s="845">
        <v>132.41</v>
      </c>
      <c r="AM230" s="839">
        <v>1.4000000000000001</v>
      </c>
      <c r="AN230" s="833">
        <v>7.0000000000000007E-2</v>
      </c>
      <c r="AO230" s="711">
        <f t="shared" si="59"/>
        <v>8.5223355510814667</v>
      </c>
      <c r="AP230" s="712">
        <f t="shared" si="60"/>
        <v>17.29898529727436</v>
      </c>
      <c r="AQ230" s="855">
        <f t="shared" si="61"/>
        <v>-37.544149829418103</v>
      </c>
      <c r="AR230" s="624">
        <f>INDEX(Historical!$C$7:$C$1259,MATCH(B230,Historical!$B$7:$B$1281,0))*IF(AH230="n/a",1.03,IF(AH230&lt;0,1.01,IF(AH230&gt;10,1.1,(1+AH230/100))))</f>
        <v>0.40240000000000004</v>
      </c>
      <c r="AS230" s="853">
        <f t="shared" si="62"/>
        <v>0.41447200000000006</v>
      </c>
      <c r="AT230" s="853">
        <f t="shared" si="67"/>
        <v>0.42690616000000009</v>
      </c>
      <c r="AU230" s="853">
        <f t="shared" si="67"/>
        <v>0.43971334480000013</v>
      </c>
      <c r="AV230" s="853">
        <f t="shared" si="67"/>
        <v>0.45290474514400014</v>
      </c>
      <c r="AW230" s="624">
        <f t="shared" si="63"/>
        <v>2.1363962499440006</v>
      </c>
      <c r="AX230" s="719">
        <f t="shared" si="64"/>
        <v>12.356253614482364</v>
      </c>
      <c r="AY230" s="900">
        <v>1.23</v>
      </c>
      <c r="AZ230" s="839">
        <v>91.69</v>
      </c>
      <c r="BA230" s="839">
        <v>-13.469999999999999</v>
      </c>
      <c r="BB230" s="839">
        <v>-4.95</v>
      </c>
      <c r="BC230" s="839">
        <v>7.5399999999999991</v>
      </c>
      <c r="BD230" s="874"/>
      <c r="BE230" s="597">
        <v>2013</v>
      </c>
      <c r="BF230" s="865">
        <f t="shared" si="65"/>
        <v>0</v>
      </c>
      <c r="BG230" s="849">
        <v>1</v>
      </c>
    </row>
    <row r="231" spans="1:59" s="831" customFormat="1" x14ac:dyDescent="0.2">
      <c r="A231" s="848" t="s">
        <v>4477</v>
      </c>
      <c r="B231" s="578" t="s">
        <v>2054</v>
      </c>
      <c r="C231" s="898" t="s">
        <v>108</v>
      </c>
      <c r="D231" s="898" t="s">
        <v>4269</v>
      </c>
      <c r="E231" s="705">
        <v>5</v>
      </c>
      <c r="F231" s="1139">
        <v>710</v>
      </c>
      <c r="G231" s="1139" t="s">
        <v>106</v>
      </c>
      <c r="H231" s="1139" t="s">
        <v>106</v>
      </c>
      <c r="I231" s="841">
        <v>61.72</v>
      </c>
      <c r="J231" s="624">
        <f t="shared" si="52"/>
        <v>1.1665586519766689</v>
      </c>
      <c r="K231" s="844">
        <v>0.18</v>
      </c>
      <c r="L231" s="854">
        <v>4</v>
      </c>
      <c r="M231" s="615">
        <f t="shared" si="53"/>
        <v>0.72</v>
      </c>
      <c r="N231" s="837" t="s">
        <v>1236</v>
      </c>
      <c r="O231" s="706">
        <v>0.17</v>
      </c>
      <c r="P231" s="904">
        <v>43874</v>
      </c>
      <c r="Q231" s="904">
        <v>43889</v>
      </c>
      <c r="R231" s="615">
        <f t="shared" si="54"/>
        <v>5.8823529411764595</v>
      </c>
      <c r="S231" s="673">
        <f>IF(INDEX(Historical!$D$7:$D$1257,MATCH(B231,Historical!$B$7:$B$1281,0))=0,"n/a",(INDEX(Historical!$C$7:$C$1259,MATCH(B231,Historical!$B$7:$B$1281,0))/INDEX(Historical!$D$7:$D$1257,MATCH(B231,Historical!$B$7:$B$1281,0))-1)*100)</f>
        <v>5.8823529411764497</v>
      </c>
      <c r="T231" s="673">
        <f>IF(INDEX(Historical!$F$7:$F$1250,MATCH(B231,Historical!$B$7:$B$1281,0))=0,"n/a",((INDEX(Historical!$C$7:$C$1259,MATCH(B231,Historical!$B$7:$B$1281,0))/INDEX(Historical!$F$7:$F$1250,MATCH(B231,Historical!$B$7:$B$1281,0)))^(1/3)-1)*100)</f>
        <v>31.037069710444818</v>
      </c>
      <c r="U231" s="673">
        <f>IF(INDEX(Historical!$H$7:$H$1250,MATCH(B231,Historical!$B$7:$B$1281,0))=0,"n/a",((INDEX(Historical!$C$7:$C$1259,MATCH(B231,Historical!$B$7:$B$1281,0))/INDEX(Historical!$H$7:$H$1250,MATCH(B231,Historical!$B$7:$B$1281,0)))^(1/5)-1)*100)</f>
        <v>24.573093961551741</v>
      </c>
      <c r="V231" s="673">
        <f>IF(INDEX(Historical!$O$7:$O$1250,MATCH(B231,Historical!$B$7:$B$1281,0))=0,"n/a",((INDEX(Historical!$C$7:$C$1259,MATCH(B231,Historical!$B$7:$B$1281,0))/INDEX(Historical!$O$7:$O$1250,MATCH(B231,Historical!$B$7:$B$1281,0)))^(1/10)-1)*100)</f>
        <v>11.612317403390438</v>
      </c>
      <c r="W231" s="674">
        <f t="shared" si="55"/>
        <v>2.1161231740339059</v>
      </c>
      <c r="X231" s="675">
        <f t="shared" si="56"/>
        <v>1.0825151524912662</v>
      </c>
      <c r="Y231" s="843"/>
      <c r="Z231" s="624">
        <f t="shared" si="57"/>
        <v>34.123222748815166</v>
      </c>
      <c r="AA231" s="853">
        <f t="shared" si="58"/>
        <v>29.251184834123222</v>
      </c>
      <c r="AB231" s="854">
        <v>12</v>
      </c>
      <c r="AC231" s="833">
        <v>2.11</v>
      </c>
      <c r="AD231" s="833">
        <v>3.2</v>
      </c>
      <c r="AE231" s="833">
        <v>9.7799999999999994</v>
      </c>
      <c r="AF231" s="833">
        <v>3.12</v>
      </c>
      <c r="AG231" s="833">
        <v>13.200000000000001</v>
      </c>
      <c r="AH231" s="833">
        <v>9.1999999999999993</v>
      </c>
      <c r="AI231" s="833">
        <v>4.97</v>
      </c>
      <c r="AJ231" s="833">
        <v>22.7</v>
      </c>
      <c r="AK231" s="833">
        <v>9.36</v>
      </c>
      <c r="AL231" s="845">
        <v>118450</v>
      </c>
      <c r="AM231" s="839">
        <v>7.1099999999999994</v>
      </c>
      <c r="AN231" s="833">
        <v>12.6</v>
      </c>
      <c r="AO231" s="711">
        <f t="shared" si="59"/>
        <v>-3.5115322205948125</v>
      </c>
      <c r="AP231" s="712">
        <f t="shared" si="60"/>
        <v>25.73965261352841</v>
      </c>
      <c r="AQ231" s="855">
        <f t="shared" si="61"/>
        <v>101.39921293288165</v>
      </c>
      <c r="AR231" s="624">
        <f>INDEX(Historical!$C$7:$C$1259,MATCH(B231,Historical!$B$7:$B$1281,0))*IF(AH231="n/a",1.03,IF(AH231&lt;0,1.01,IF(AH231&gt;10,1.1,(1+AH231/100))))</f>
        <v>0.78624000000000005</v>
      </c>
      <c r="AS231" s="853">
        <f t="shared" si="62"/>
        <v>0.82531612800000009</v>
      </c>
      <c r="AT231" s="853">
        <f t="shared" si="67"/>
        <v>0.90256571758080006</v>
      </c>
      <c r="AU231" s="853">
        <f t="shared" si="67"/>
        <v>0.98704586874636291</v>
      </c>
      <c r="AV231" s="853">
        <f t="shared" si="67"/>
        <v>1.0794333620610224</v>
      </c>
      <c r="AW231" s="624">
        <f t="shared" si="63"/>
        <v>4.5806010763881861</v>
      </c>
      <c r="AX231" s="719">
        <f t="shared" si="64"/>
        <v>7.4215830790476129</v>
      </c>
      <c r="AY231" s="900">
        <v>1.1200000000000001</v>
      </c>
      <c r="AZ231" s="839">
        <v>120.42999999999999</v>
      </c>
      <c r="BA231" s="839">
        <v>-5.67</v>
      </c>
      <c r="BB231" s="839">
        <v>9.6100000000000012</v>
      </c>
      <c r="BC231" s="839">
        <v>44.87</v>
      </c>
      <c r="BD231" s="874"/>
      <c r="BE231" s="597">
        <v>2016</v>
      </c>
      <c r="BF231" s="865">
        <f t="shared" si="65"/>
        <v>0</v>
      </c>
      <c r="BG231" s="849">
        <v>0.8</v>
      </c>
    </row>
    <row r="232" spans="1:59" s="831" customFormat="1" ht="12.75" customHeight="1" x14ac:dyDescent="0.2">
      <c r="A232" s="838" t="s">
        <v>1635</v>
      </c>
      <c r="B232" s="578" t="s">
        <v>1636</v>
      </c>
      <c r="C232" s="898" t="s">
        <v>245</v>
      </c>
      <c r="D232" s="898" t="s">
        <v>4252</v>
      </c>
      <c r="E232" s="705">
        <v>9</v>
      </c>
      <c r="F232" s="1139">
        <v>493</v>
      </c>
      <c r="G232" s="1139" t="s">
        <v>106</v>
      </c>
      <c r="H232" s="1139" t="s">
        <v>106</v>
      </c>
      <c r="I232" s="841">
        <v>48.96</v>
      </c>
      <c r="J232" s="624">
        <f t="shared" si="52"/>
        <v>0.73529411764705876</v>
      </c>
      <c r="K232" s="844">
        <v>0.09</v>
      </c>
      <c r="L232" s="854">
        <v>4</v>
      </c>
      <c r="M232" s="615">
        <f t="shared" si="53"/>
        <v>0.36</v>
      </c>
      <c r="N232" s="837" t="s">
        <v>567</v>
      </c>
      <c r="O232" s="706">
        <v>8.5000000000000006E-2</v>
      </c>
      <c r="P232" s="606">
        <v>44014</v>
      </c>
      <c r="Q232" s="606">
        <v>44032</v>
      </c>
      <c r="R232" s="615">
        <f t="shared" si="54"/>
        <v>5.8823529411764595</v>
      </c>
      <c r="S232" s="673">
        <f>IF(INDEX(Historical!$D$7:$D$1257,MATCH(B232,Historical!$B$7:$B$1281,0))=0,"n/a",(INDEX(Historical!$C$7:$C$1259,MATCH(B232,Historical!$B$7:$B$1281,0))/INDEX(Historical!$D$7:$D$1257,MATCH(B232,Historical!$B$7:$B$1281,0))-1)*100)</f>
        <v>6.0606060606060552</v>
      </c>
      <c r="T232" s="673">
        <f>IF(INDEX(Historical!$F$7:$F$1250,MATCH(B232,Historical!$B$7:$B$1281,0))=0,"n/a",((INDEX(Historical!$C$7:$C$1259,MATCH(B232,Historical!$B$7:$B$1281,0))/INDEX(Historical!$F$7:$F$1250,MATCH(B232,Historical!$B$7:$B$1281,0)))^(1/3)-1)*100)</f>
        <v>6.469042607881903</v>
      </c>
      <c r="U232" s="673">
        <f>IF(INDEX(Historical!$H$7:$H$1250,MATCH(B232,Historical!$B$7:$B$1281,0))=0,"n/a",((INDEX(Historical!$C$7:$C$1259,MATCH(B232,Historical!$B$7:$B$1281,0))/INDEX(Historical!$H$7:$H$1250,MATCH(B232,Historical!$B$7:$B$1281,0)))^(1/5)-1)*100)</f>
        <v>6.9610375725068785</v>
      </c>
      <c r="V232" s="673" t="str">
        <f>IF(INDEX(Historical!$O$7:$O$1250,MATCH(B232,Historical!$B$7:$B$1281,0))=0,"n/a",((INDEX(Historical!$C$7:$C$1259,MATCH(B232,Historical!$B$7:$B$1281,0))/INDEX(Historical!$O$7:$O$1250,MATCH(B232,Historical!$B$7:$B$1281,0)))^(1/10)-1)*100)</f>
        <v>n/a</v>
      </c>
      <c r="W232" s="674" t="str">
        <f t="shared" si="55"/>
        <v>n/a</v>
      </c>
      <c r="X232" s="675">
        <f t="shared" si="56"/>
        <v>0.38247459189598237</v>
      </c>
      <c r="Y232" s="842"/>
      <c r="Z232" s="624">
        <f t="shared" si="57"/>
        <v>43.902439024390247</v>
      </c>
      <c r="AA232" s="853">
        <f t="shared" si="58"/>
        <v>59.707317073170735</v>
      </c>
      <c r="AB232" s="854">
        <v>1</v>
      </c>
      <c r="AC232" s="833">
        <v>0.82</v>
      </c>
      <c r="AD232" s="833">
        <v>6.08</v>
      </c>
      <c r="AE232" s="833">
        <v>0.74</v>
      </c>
      <c r="AF232" s="833">
        <v>2.33</v>
      </c>
      <c r="AG232" s="833">
        <v>4.1000000000000005</v>
      </c>
      <c r="AH232" s="833">
        <v>19.400000000000002</v>
      </c>
      <c r="AI232" s="833">
        <v>211.82</v>
      </c>
      <c r="AJ232" s="833">
        <v>18.2</v>
      </c>
      <c r="AK232" s="833">
        <v>10</v>
      </c>
      <c r="AL232" s="845">
        <v>709.06</v>
      </c>
      <c r="AM232" s="839">
        <v>2.4</v>
      </c>
      <c r="AN232" s="833">
        <v>0</v>
      </c>
      <c r="AO232" s="711">
        <f t="shared" si="59"/>
        <v>-52.010985383016795</v>
      </c>
      <c r="AP232" s="712">
        <f t="shared" si="60"/>
        <v>7.6963316901539374</v>
      </c>
      <c r="AQ232" s="855">
        <f t="shared" si="61"/>
        <v>148.656879861465</v>
      </c>
      <c r="AR232" s="624">
        <f>INDEX(Historical!$C$7:$C$1259,MATCH(B232,Historical!$B$7:$B$1281,0))*IF(AH232="n/a",1.03,IF(AH232&lt;0,1.01,IF(AH232&gt;10,1.1,(1+AH232/100))))</f>
        <v>0.38500000000000001</v>
      </c>
      <c r="AS232" s="853">
        <f t="shared" si="62"/>
        <v>0.42350000000000004</v>
      </c>
      <c r="AT232" s="853">
        <f t="shared" si="67"/>
        <v>0.4658500000000001</v>
      </c>
      <c r="AU232" s="853">
        <f t="shared" si="67"/>
        <v>0.5124350000000002</v>
      </c>
      <c r="AV232" s="853">
        <f t="shared" si="67"/>
        <v>0.5636785000000003</v>
      </c>
      <c r="AW232" s="624">
        <f t="shared" si="63"/>
        <v>2.3504635000000005</v>
      </c>
      <c r="AX232" s="719">
        <f t="shared" si="64"/>
        <v>4.8007832924836613</v>
      </c>
      <c r="AY232" s="900">
        <v>1.42</v>
      </c>
      <c r="AZ232" s="839">
        <v>289.81</v>
      </c>
      <c r="BA232" s="839">
        <v>-9.0300000000000011</v>
      </c>
      <c r="BB232" s="839">
        <v>12.17</v>
      </c>
      <c r="BC232" s="839">
        <v>43.38</v>
      </c>
      <c r="BD232" s="874"/>
      <c r="BE232" s="597">
        <v>2012</v>
      </c>
      <c r="BF232" s="865">
        <f t="shared" si="65"/>
        <v>0</v>
      </c>
      <c r="BG232" s="849">
        <v>1.9</v>
      </c>
    </row>
    <row r="233" spans="1:59" s="831" customFormat="1" ht="12.75" customHeight="1" x14ac:dyDescent="0.2">
      <c r="A233" s="848" t="s">
        <v>4662</v>
      </c>
      <c r="B233" s="578" t="s">
        <v>4652</v>
      </c>
      <c r="C233" s="898" t="s">
        <v>108</v>
      </c>
      <c r="D233" s="898" t="s">
        <v>4269</v>
      </c>
      <c r="E233" s="705">
        <v>5</v>
      </c>
      <c r="F233" s="1139">
        <v>741</v>
      </c>
      <c r="G233" s="1139" t="s">
        <v>106</v>
      </c>
      <c r="H233" s="1139" t="s">
        <v>106</v>
      </c>
      <c r="I233" s="841">
        <v>61.08</v>
      </c>
      <c r="J233" s="624">
        <f t="shared" si="52"/>
        <v>0.98231827111984282</v>
      </c>
      <c r="K233" s="844">
        <v>0.15</v>
      </c>
      <c r="L233" s="854">
        <v>4</v>
      </c>
      <c r="M233" s="615">
        <f t="shared" si="53"/>
        <v>0.6</v>
      </c>
      <c r="N233" s="837" t="s">
        <v>148</v>
      </c>
      <c r="O233" s="706">
        <v>0.1133</v>
      </c>
      <c r="P233" s="606">
        <v>44253</v>
      </c>
      <c r="Q233" s="606">
        <v>44270</v>
      </c>
      <c r="R233" s="615">
        <f t="shared" si="54"/>
        <v>32.391879964695498</v>
      </c>
      <c r="S233" s="673">
        <f>IF(INDEX(Historical!$D$7:$D$1257,MATCH(B233,Historical!$B$7:$B$1281,0))=0,"n/a",(INDEX(Historical!$C$7:$C$1259,MATCH(B233,Historical!$B$7:$B$1281,0))/INDEX(Historical!$D$7:$D$1257,MATCH(B233,Historical!$B$7:$B$1281,0))-1)*100)</f>
        <v>13.333333333333353</v>
      </c>
      <c r="T233" s="673">
        <f>IF(INDEX(Historical!$F$7:$F$1250,MATCH(B233,Historical!$B$7:$B$1281,0))=0,"n/a",((INDEX(Historical!$C$7:$C$1259,MATCH(B233,Historical!$B$7:$B$1281,0))/INDEX(Historical!$F$7:$F$1250,MATCH(B233,Historical!$B$7:$B$1281,0)))^(1/3)-1)*100)</f>
        <v>50.36945962049748</v>
      </c>
      <c r="U233" s="673" t="str">
        <f>IF(INDEX(Historical!$H$7:$H$1250,MATCH(B233,Historical!$B$7:$B$1281,0))=0,"n/a",((INDEX(Historical!$C$7:$C$1259,MATCH(B233,Historical!$B$7:$B$1281,0))/INDEX(Historical!$H$7:$H$1250,MATCH(B233,Historical!$B$7:$B$1281,0)))^(1/5)-1)*100)</f>
        <v>n/a</v>
      </c>
      <c r="V233" s="673" t="str">
        <f>IF(INDEX(Historical!$O$7:$O$1250,MATCH(B233,Historical!$B$7:$B$1281,0))=0,"n/a",((INDEX(Historical!$C$7:$C$1259,MATCH(B233,Historical!$B$7:$B$1281,0))/INDEX(Historical!$O$7:$O$1250,MATCH(B233,Historical!$B$7:$B$1281,0)))^(1/10)-1)*100)</f>
        <v>n/a</v>
      </c>
      <c r="W233" s="674" t="str">
        <f t="shared" si="55"/>
        <v>n/a</v>
      </c>
      <c r="X233" s="675" t="str">
        <f t="shared" si="56"/>
        <v>n/a</v>
      </c>
      <c r="Y233" s="646"/>
      <c r="Z233" s="624">
        <f t="shared" si="57"/>
        <v>14.423076923076922</v>
      </c>
      <c r="AA233" s="853">
        <f t="shared" si="58"/>
        <v>14.682692307692307</v>
      </c>
      <c r="AB233" s="854">
        <v>12</v>
      </c>
      <c r="AC233" s="833">
        <v>4.16</v>
      </c>
      <c r="AD233" s="833" t="s">
        <v>136</v>
      </c>
      <c r="AE233" s="833">
        <v>1.65</v>
      </c>
      <c r="AF233" s="833">
        <v>1.91</v>
      </c>
      <c r="AG233" s="833">
        <v>12.5</v>
      </c>
      <c r="AH233" s="833">
        <v>16.900000000000002</v>
      </c>
      <c r="AI233" s="833">
        <v>6.5100000000000007</v>
      </c>
      <c r="AJ233" s="833">
        <v>18.5</v>
      </c>
      <c r="AK233" s="833">
        <v>-9.27</v>
      </c>
      <c r="AL233" s="845">
        <v>6310</v>
      </c>
      <c r="AM233" s="839">
        <v>3.3000000000000003</v>
      </c>
      <c r="AN233" s="833">
        <v>0.47</v>
      </c>
      <c r="AO233" s="711" t="str">
        <f t="shared" si="59"/>
        <v>n/a</v>
      </c>
      <c r="AP233" s="712" t="str">
        <f t="shared" si="60"/>
        <v>n/a</v>
      </c>
      <c r="AQ233" s="855">
        <f t="shared" si="61"/>
        <v>11.642171059928597</v>
      </c>
      <c r="AR233" s="624">
        <f>INDEX(Historical!$C$7:$C$1259,MATCH(B233,Historical!$B$7:$B$1281,0))*IF(AH233="n/a",1.03,IF(AH233&lt;0,1.01,IF(AH233&gt;10,1.1,(1+AH233/100))))</f>
        <v>0.49866666666666676</v>
      </c>
      <c r="AS233" s="853">
        <f t="shared" si="62"/>
        <v>0.53112986666666673</v>
      </c>
      <c r="AT233" s="853">
        <f t="shared" si="67"/>
        <v>0.53644116533333341</v>
      </c>
      <c r="AU233" s="853">
        <f t="shared" si="67"/>
        <v>0.54180557698666676</v>
      </c>
      <c r="AV233" s="853">
        <f t="shared" si="67"/>
        <v>0.54722363275653341</v>
      </c>
      <c r="AW233" s="624">
        <f t="shared" si="63"/>
        <v>2.6552669084098666</v>
      </c>
      <c r="AX233" s="719">
        <f t="shared" si="64"/>
        <v>4.3471953313848504</v>
      </c>
      <c r="AY233" s="900">
        <v>1.49</v>
      </c>
      <c r="AZ233" s="839">
        <v>194.31</v>
      </c>
      <c r="BA233" s="839">
        <v>-6.370000000000001</v>
      </c>
      <c r="BB233" s="839">
        <v>13.780000000000001</v>
      </c>
      <c r="BC233" s="839">
        <v>50.27</v>
      </c>
      <c r="BD233" s="874"/>
      <c r="BE233" s="597">
        <v>2017</v>
      </c>
      <c r="BF233" s="865">
        <f t="shared" si="65"/>
        <v>0</v>
      </c>
      <c r="BG233" s="849">
        <v>1.6</v>
      </c>
    </row>
    <row r="234" spans="1:59" s="831" customFormat="1" ht="12.75" customHeight="1" x14ac:dyDescent="0.2">
      <c r="A234" s="838" t="s">
        <v>1655</v>
      </c>
      <c r="B234" s="578" t="s">
        <v>1656</v>
      </c>
      <c r="C234" s="898" t="s">
        <v>108</v>
      </c>
      <c r="D234" s="898" t="s">
        <v>4273</v>
      </c>
      <c r="E234" s="705">
        <v>9</v>
      </c>
      <c r="F234" s="1139">
        <v>520</v>
      </c>
      <c r="G234" s="1139" t="s">
        <v>106</v>
      </c>
      <c r="H234" s="1139" t="s">
        <v>106</v>
      </c>
      <c r="I234" s="841">
        <v>35.78</v>
      </c>
      <c r="J234" s="624">
        <f t="shared" si="52"/>
        <v>1.9005030743432085</v>
      </c>
      <c r="K234" s="844">
        <v>0.17</v>
      </c>
      <c r="L234" s="854">
        <v>4</v>
      </c>
      <c r="M234" s="615">
        <f t="shared" si="53"/>
        <v>0.68</v>
      </c>
      <c r="N234" s="837" t="s">
        <v>986</v>
      </c>
      <c r="O234" s="706">
        <v>0.15</v>
      </c>
      <c r="P234" s="606">
        <v>44236</v>
      </c>
      <c r="Q234" s="606">
        <v>44251</v>
      </c>
      <c r="R234" s="615">
        <f t="shared" si="54"/>
        <v>13.333333333333346</v>
      </c>
      <c r="S234" s="673">
        <f>IF(INDEX(Historical!$D$7:$D$1257,MATCH(B234,Historical!$B$7:$B$1281,0))=0,"n/a",(INDEX(Historical!$C$7:$C$1259,MATCH(B234,Historical!$B$7:$B$1281,0))/INDEX(Historical!$D$7:$D$1257,MATCH(B234,Historical!$B$7:$B$1281,0))-1)*100)</f>
        <v>7.1428571428571397</v>
      </c>
      <c r="T234" s="673">
        <f>IF(INDEX(Historical!$F$7:$F$1250,MATCH(B234,Historical!$B$7:$B$1281,0))=0,"n/a",((INDEX(Historical!$C$7:$C$1259,MATCH(B234,Historical!$B$7:$B$1281,0))/INDEX(Historical!$F$7:$F$1250,MATCH(B234,Historical!$B$7:$B$1281,0)))^(1/3)-1)*100)</f>
        <v>14.471424255333186</v>
      </c>
      <c r="U234" s="673">
        <f>IF(INDEX(Historical!$H$7:$H$1250,MATCH(B234,Historical!$B$7:$B$1281,0))=0,"n/a",((INDEX(Historical!$C$7:$C$1259,MATCH(B234,Historical!$B$7:$B$1281,0))/INDEX(Historical!$H$7:$H$1250,MATCH(B234,Historical!$B$7:$B$1281,0)))^(1/5)-1)*100)</f>
        <v>21.139194869152256</v>
      </c>
      <c r="V234" s="673">
        <f>IF(INDEX(Historical!$O$7:$O$1250,MATCH(B234,Historical!$B$7:$B$1281,0))=0,"n/a",((INDEX(Historical!$C$7:$C$1259,MATCH(B234,Historical!$B$7:$B$1281,0))/INDEX(Historical!$O$7:$O$1250,MATCH(B234,Historical!$B$7:$B$1281,0)))^(1/10)-1)*100)</f>
        <v>40.511582648364609</v>
      </c>
      <c r="W234" s="674">
        <f t="shared" si="55"/>
        <v>0.52180619682617146</v>
      </c>
      <c r="X234" s="675">
        <f t="shared" si="56"/>
        <v>2.1792984401187891</v>
      </c>
      <c r="Y234" s="646"/>
      <c r="Z234" s="624">
        <f t="shared" si="57"/>
        <v>19.710144927536234</v>
      </c>
      <c r="AA234" s="853">
        <f t="shared" si="58"/>
        <v>10.371014492753623</v>
      </c>
      <c r="AB234" s="854">
        <v>12</v>
      </c>
      <c r="AC234" s="833">
        <v>3.45</v>
      </c>
      <c r="AD234" s="833" t="s">
        <v>136</v>
      </c>
      <c r="AE234" s="833">
        <v>2.68</v>
      </c>
      <c r="AF234" s="833">
        <v>1.1200000000000001</v>
      </c>
      <c r="AG234" s="833">
        <v>8.2000000000000011</v>
      </c>
      <c r="AH234" s="833">
        <v>13.700000000000001</v>
      </c>
      <c r="AI234" s="833" t="s">
        <v>136</v>
      </c>
      <c r="AJ234" s="833">
        <v>9.7000000000000011</v>
      </c>
      <c r="AK234" s="833" t="s">
        <v>136</v>
      </c>
      <c r="AL234" s="845">
        <v>93.55</v>
      </c>
      <c r="AM234" s="839">
        <v>6</v>
      </c>
      <c r="AN234" s="833">
        <v>0.14000000000000001</v>
      </c>
      <c r="AO234" s="711">
        <f t="shared" si="59"/>
        <v>12.668683450741842</v>
      </c>
      <c r="AP234" s="712">
        <f t="shared" si="60"/>
        <v>23.039697943495465</v>
      </c>
      <c r="AQ234" s="855">
        <f t="shared" si="61"/>
        <v>-28.149735230104909</v>
      </c>
      <c r="AR234" s="624">
        <f>INDEX(Historical!$C$7:$C$1259,MATCH(B234,Historical!$B$7:$B$1281,0))*IF(AH234="n/a",1.03,IF(AH234&lt;0,1.01,IF(AH234&gt;10,1.1,(1+AH234/100))))</f>
        <v>0.66</v>
      </c>
      <c r="AS234" s="853">
        <f t="shared" si="62"/>
        <v>0.67980000000000007</v>
      </c>
      <c r="AT234" s="853">
        <f t="shared" si="67"/>
        <v>0.70019400000000009</v>
      </c>
      <c r="AU234" s="853">
        <f t="shared" si="67"/>
        <v>0.72119982000000016</v>
      </c>
      <c r="AV234" s="853">
        <f t="shared" si="67"/>
        <v>0.74283581460000014</v>
      </c>
      <c r="AW234" s="624">
        <f t="shared" si="63"/>
        <v>3.5040296346000006</v>
      </c>
      <c r="AX234" s="719">
        <f t="shared" si="64"/>
        <v>9.7932633722750158</v>
      </c>
      <c r="AY234" s="900">
        <v>1.02</v>
      </c>
      <c r="AZ234" s="839">
        <v>111.11</v>
      </c>
      <c r="BA234" s="839">
        <v>-2.98</v>
      </c>
      <c r="BB234" s="839">
        <v>10.979999999999999</v>
      </c>
      <c r="BC234" s="839">
        <v>27.339999999999996</v>
      </c>
      <c r="BD234" s="874"/>
      <c r="BE234" s="597">
        <v>2013</v>
      </c>
      <c r="BF234" s="865">
        <f t="shared" si="65"/>
        <v>0</v>
      </c>
      <c r="BG234" s="849">
        <v>0.8</v>
      </c>
    </row>
    <row r="235" spans="1:59" s="831" customFormat="1" ht="12.75" customHeight="1" x14ac:dyDescent="0.2">
      <c r="A235" s="847" t="s">
        <v>4016</v>
      </c>
      <c r="B235" s="578" t="s">
        <v>4017</v>
      </c>
      <c r="C235" s="898" t="s">
        <v>108</v>
      </c>
      <c r="D235" s="898" t="s">
        <v>4273</v>
      </c>
      <c r="E235" s="705">
        <v>8</v>
      </c>
      <c r="F235" s="1139">
        <v>582</v>
      </c>
      <c r="G235" s="1139" t="s">
        <v>106</v>
      </c>
      <c r="H235" s="1139" t="s">
        <v>106</v>
      </c>
      <c r="I235" s="841">
        <v>49.56</v>
      </c>
      <c r="J235" s="624">
        <f t="shared" si="52"/>
        <v>1.6142050040355123</v>
      </c>
      <c r="K235" s="844">
        <v>0.2</v>
      </c>
      <c r="L235" s="854">
        <v>4</v>
      </c>
      <c r="M235" s="615">
        <f t="shared" si="53"/>
        <v>0.8</v>
      </c>
      <c r="N235" s="837" t="s">
        <v>239</v>
      </c>
      <c r="O235" s="706">
        <v>0.17499999999999999</v>
      </c>
      <c r="P235" s="606">
        <v>44195</v>
      </c>
      <c r="Q235" s="606">
        <v>44204</v>
      </c>
      <c r="R235" s="615">
        <f t="shared" si="54"/>
        <v>14.285714285714299</v>
      </c>
      <c r="S235" s="673">
        <f>IF(INDEX(Historical!$D$7:$D$1257,MATCH(B235,Historical!$B$7:$B$1281,0))=0,"n/a",(INDEX(Historical!$C$7:$C$1259,MATCH(B235,Historical!$B$7:$B$1281,0))/INDEX(Historical!$D$7:$D$1257,MATCH(B235,Historical!$B$7:$B$1281,0))-1)*100)</f>
        <v>16.666666666666675</v>
      </c>
      <c r="T235" s="673">
        <f>IF(INDEX(Historical!$F$7:$F$1250,MATCH(B235,Historical!$B$7:$B$1281,0))=0,"n/a",((INDEX(Historical!$C$7:$C$1259,MATCH(B235,Historical!$B$7:$B$1281,0))/INDEX(Historical!$F$7:$F$1250,MATCH(B235,Historical!$B$7:$B$1281,0)))^(1/3)-1)*100)</f>
        <v>54.4477122393656</v>
      </c>
      <c r="U235" s="673">
        <f>IF(INDEX(Historical!$H$7:$H$1250,MATCH(B235,Historical!$B$7:$B$1281,0))=0,"n/a",((INDEX(Historical!$C$7:$C$1259,MATCH(B235,Historical!$B$7:$B$1281,0))/INDEX(Historical!$H$7:$H$1250,MATCH(B235,Historical!$B$7:$B$1281,0)))^(1/5)-1)*100)</f>
        <v>43.509297971072478</v>
      </c>
      <c r="V235" s="673" t="str">
        <f>IF(INDEX(Historical!$O$7:$O$1250,MATCH(B235,Historical!$B$7:$B$1281,0))=0,"n/a",((INDEX(Historical!$C$7:$C$1259,MATCH(B235,Historical!$B$7:$B$1281,0))/INDEX(Historical!$O$7:$O$1250,MATCH(B235,Historical!$B$7:$B$1281,0)))^(1/10)-1)*100)</f>
        <v>n/a</v>
      </c>
      <c r="W235" s="674" t="str">
        <f t="shared" si="55"/>
        <v>n/a</v>
      </c>
      <c r="X235" s="675">
        <f t="shared" si="56"/>
        <v>2.0331447650033869</v>
      </c>
      <c r="Y235" s="637"/>
      <c r="Z235" s="624">
        <f t="shared" si="57"/>
        <v>25.559105431309909</v>
      </c>
      <c r="AA235" s="853">
        <f t="shared" si="58"/>
        <v>15.833865814696487</v>
      </c>
      <c r="AB235" s="854">
        <v>12</v>
      </c>
      <c r="AC235" s="833">
        <v>3.13</v>
      </c>
      <c r="AD235" s="833" t="s">
        <v>136</v>
      </c>
      <c r="AE235" s="833">
        <v>6.81</v>
      </c>
      <c r="AF235" s="833">
        <v>2.87</v>
      </c>
      <c r="AG235" s="833">
        <v>17.100000000000001</v>
      </c>
      <c r="AH235" s="833">
        <v>9.1</v>
      </c>
      <c r="AI235" s="833">
        <v>-1.48</v>
      </c>
      <c r="AJ235" s="833">
        <v>21.4</v>
      </c>
      <c r="AK235" s="833" t="s">
        <v>136</v>
      </c>
      <c r="AL235" s="845">
        <v>2650</v>
      </c>
      <c r="AM235" s="839">
        <v>4.8</v>
      </c>
      <c r="AN235" s="833">
        <v>7.0000000000000007E-2</v>
      </c>
      <c r="AO235" s="711">
        <f t="shared" si="59"/>
        <v>29.289637160411502</v>
      </c>
      <c r="AP235" s="712">
        <f t="shared" si="60"/>
        <v>45.123502975107989</v>
      </c>
      <c r="AQ235" s="855">
        <f t="shared" si="61"/>
        <v>42.116063503944879</v>
      </c>
      <c r="AR235" s="624">
        <f>INDEX(Historical!$C$7:$C$1259,MATCH(B235,Historical!$B$7:$B$1281,0))*IF(AH235="n/a",1.03,IF(AH235&lt;0,1.01,IF(AH235&gt;10,1.1,(1+AH235/100))))</f>
        <v>0.76369999999999993</v>
      </c>
      <c r="AS235" s="853">
        <f t="shared" si="62"/>
        <v>0.77133699999999994</v>
      </c>
      <c r="AT235" s="853">
        <f t="shared" si="67"/>
        <v>0.79447710999999999</v>
      </c>
      <c r="AU235" s="853">
        <f t="shared" si="67"/>
        <v>0.81831142330000006</v>
      </c>
      <c r="AV235" s="853">
        <f t="shared" si="67"/>
        <v>0.84286076599900006</v>
      </c>
      <c r="AW235" s="624">
        <f t="shared" si="63"/>
        <v>3.990686299299</v>
      </c>
      <c r="AX235" s="719">
        <f t="shared" si="64"/>
        <v>8.0522322423305077</v>
      </c>
      <c r="AY235" s="900">
        <v>1.2</v>
      </c>
      <c r="AZ235" s="839">
        <v>127.76</v>
      </c>
      <c r="BA235" s="839">
        <v>-3.75</v>
      </c>
      <c r="BB235" s="839">
        <v>14.530000000000001</v>
      </c>
      <c r="BC235" s="839">
        <v>30.03</v>
      </c>
      <c r="BD235" s="874"/>
      <c r="BE235" s="597">
        <v>2014</v>
      </c>
      <c r="BF235" s="865">
        <f t="shared" si="65"/>
        <v>0</v>
      </c>
      <c r="BG235" s="849">
        <v>1.5</v>
      </c>
    </row>
    <row r="236" spans="1:59" s="831" customFormat="1" ht="12.75" customHeight="1" x14ac:dyDescent="0.2">
      <c r="A236" s="838" t="s">
        <v>4381</v>
      </c>
      <c r="B236" s="578" t="s">
        <v>1679</v>
      </c>
      <c r="C236" s="898" t="s">
        <v>131</v>
      </c>
      <c r="D236" s="898" t="s">
        <v>4274</v>
      </c>
      <c r="E236" s="705">
        <v>8</v>
      </c>
      <c r="F236" s="1139">
        <v>568</v>
      </c>
      <c r="G236" s="1139" t="s">
        <v>106</v>
      </c>
      <c r="H236" s="1139" t="s">
        <v>106</v>
      </c>
      <c r="I236" s="841">
        <v>9.6300000000000008</v>
      </c>
      <c r="J236" s="624">
        <f t="shared" si="52"/>
        <v>5.5036344755970923</v>
      </c>
      <c r="K236" s="844">
        <v>0.13250000000000001</v>
      </c>
      <c r="L236" s="854">
        <v>4</v>
      </c>
      <c r="M236" s="615">
        <f t="shared" si="53"/>
        <v>0.53</v>
      </c>
      <c r="N236" s="837" t="s">
        <v>562</v>
      </c>
      <c r="O236" s="706">
        <v>0.125</v>
      </c>
      <c r="P236" s="606">
        <v>43952</v>
      </c>
      <c r="Q236" s="606">
        <v>43963</v>
      </c>
      <c r="R236" s="615">
        <f t="shared" si="54"/>
        <v>6.0000000000000053</v>
      </c>
      <c r="S236" s="673">
        <f>IF(INDEX(Historical!$D$7:$D$1257,MATCH(B236,Historical!$B$7:$B$1281,0))=0,"n/a",(INDEX(Historical!$C$7:$C$1259,MATCH(B236,Historical!$B$7:$B$1281,0))/INDEX(Historical!$D$7:$D$1257,MATCH(B236,Historical!$B$7:$B$1281,0))-1)*100)</f>
        <v>6.0913705583756306</v>
      </c>
      <c r="T236" s="673">
        <f>IF(INDEX(Historical!$F$7:$F$1250,MATCH(B236,Historical!$B$7:$B$1281,0))=0,"n/a",((INDEX(Historical!$C$7:$C$1259,MATCH(B236,Historical!$B$7:$B$1281,0))/INDEX(Historical!$F$7:$F$1250,MATCH(B236,Historical!$B$7:$B$1281,0)))^(1/3)-1)*100)</f>
        <v>6.5041983121399527</v>
      </c>
      <c r="U236" s="673">
        <f>IF(INDEX(Historical!$H$7:$H$1250,MATCH(B236,Historical!$B$7:$B$1281,0))=0,"n/a",((INDEX(Historical!$C$7:$C$1259,MATCH(B236,Historical!$B$7:$B$1281,0))/INDEX(Historical!$H$7:$H$1250,MATCH(B236,Historical!$B$7:$B$1281,0)))^(1/5)-1)*100)</f>
        <v>7.0020266773092477</v>
      </c>
      <c r="V236" s="673">
        <f>IF(INDEX(Historical!$O$7:$O$1250,MATCH(B236,Historical!$B$7:$B$1281,0))=0,"n/a",((INDEX(Historical!$C$7:$C$1259,MATCH(B236,Historical!$B$7:$B$1281,0))/INDEX(Historical!$O$7:$O$1250,MATCH(B236,Historical!$B$7:$B$1281,0)))^(1/10)-1)*100)</f>
        <v>6.0642022191530032</v>
      </c>
      <c r="W236" s="674">
        <f t="shared" si="55"/>
        <v>1.1546492719510979</v>
      </c>
      <c r="X236" s="675">
        <f t="shared" si="56"/>
        <v>0.67327179589511998</v>
      </c>
      <c r="Y236" s="843"/>
      <c r="Z236" s="624">
        <f t="shared" si="57"/>
        <v>41.085271317829459</v>
      </c>
      <c r="AA236" s="853">
        <f t="shared" si="58"/>
        <v>7.4651162790697683</v>
      </c>
      <c r="AB236" s="854">
        <v>9</v>
      </c>
      <c r="AC236" s="833">
        <v>1.29</v>
      </c>
      <c r="AD236" s="833" t="s">
        <v>136</v>
      </c>
      <c r="AE236" s="833">
        <v>0.28999999999999998</v>
      </c>
      <c r="AF236" s="833">
        <v>1.55</v>
      </c>
      <c r="AG236" s="833" t="s">
        <v>136</v>
      </c>
      <c r="AH236" s="833">
        <v>209.20000000000002</v>
      </c>
      <c r="AI236" s="833" t="s">
        <v>136</v>
      </c>
      <c r="AJ236" s="833">
        <v>10.4</v>
      </c>
      <c r="AK236" s="833" t="s">
        <v>136</v>
      </c>
      <c r="AL236" s="845">
        <v>386.44</v>
      </c>
      <c r="AM236" s="839">
        <v>5.12</v>
      </c>
      <c r="AN236" s="833">
        <v>0.67</v>
      </c>
      <c r="AO236" s="711">
        <f t="shared" si="59"/>
        <v>5.0405448738365717</v>
      </c>
      <c r="AP236" s="712">
        <f t="shared" si="60"/>
        <v>12.50566115290634</v>
      </c>
      <c r="AQ236" s="855">
        <f t="shared" si="61"/>
        <v>-28.28782767957221</v>
      </c>
      <c r="AR236" s="624">
        <f>INDEX(Historical!$C$7:$C$1259,MATCH(B236,Historical!$B$7:$B$1281,0))*IF(AH236="n/a",1.03,IF(AH236&lt;0,1.01,IF(AH236&gt;10,1.1,(1+AH236/100))))</f>
        <v>0.57474999999999998</v>
      </c>
      <c r="AS236" s="853">
        <f t="shared" si="62"/>
        <v>0.59199250000000003</v>
      </c>
      <c r="AT236" s="853">
        <f t="shared" si="67"/>
        <v>0.60975227500000007</v>
      </c>
      <c r="AU236" s="853">
        <f t="shared" si="67"/>
        <v>0.6280448432500001</v>
      </c>
      <c r="AV236" s="853">
        <f t="shared" si="67"/>
        <v>0.64688618854750013</v>
      </c>
      <c r="AW236" s="624">
        <f t="shared" si="63"/>
        <v>3.0514258067975004</v>
      </c>
      <c r="AX236" s="719">
        <f t="shared" si="64"/>
        <v>31.68666466041018</v>
      </c>
      <c r="AY236" s="900">
        <v>0.38</v>
      </c>
      <c r="AZ236" s="839">
        <v>57.609999999999992</v>
      </c>
      <c r="BA236" s="839">
        <v>-3.6999999999999997</v>
      </c>
      <c r="BB236" s="839">
        <v>-0.04</v>
      </c>
      <c r="BC236" s="839">
        <v>4.01</v>
      </c>
      <c r="BD236" s="874"/>
      <c r="BE236" s="597">
        <v>2013</v>
      </c>
      <c r="BF236" s="865">
        <f t="shared" si="65"/>
        <v>0</v>
      </c>
      <c r="BG236" s="849" t="s">
        <v>136</v>
      </c>
    </row>
    <row r="237" spans="1:59" s="831" customFormat="1" ht="12.75" customHeight="1" x14ac:dyDescent="0.2">
      <c r="A237" s="848" t="s">
        <v>4466</v>
      </c>
      <c r="B237" s="578" t="s">
        <v>4436</v>
      </c>
      <c r="C237" s="898" t="s">
        <v>108</v>
      </c>
      <c r="D237" s="898" t="s">
        <v>4273</v>
      </c>
      <c r="E237" s="705">
        <v>6</v>
      </c>
      <c r="F237" s="1139">
        <v>673</v>
      </c>
      <c r="G237" s="1139" t="s">
        <v>106</v>
      </c>
      <c r="H237" s="1139" t="s">
        <v>106</v>
      </c>
      <c r="I237" s="841">
        <v>15.3</v>
      </c>
      <c r="J237" s="624">
        <f t="shared" si="52"/>
        <v>3.1372549019607843</v>
      </c>
      <c r="K237" s="844">
        <v>0.12</v>
      </c>
      <c r="L237" s="854">
        <v>4</v>
      </c>
      <c r="M237" s="615">
        <f t="shared" si="53"/>
        <v>0.48</v>
      </c>
      <c r="N237" s="837" t="s">
        <v>515</v>
      </c>
      <c r="O237" s="706">
        <v>0.1</v>
      </c>
      <c r="P237" s="904">
        <v>43783</v>
      </c>
      <c r="Q237" s="904">
        <v>43798</v>
      </c>
      <c r="R237" s="615">
        <f t="shared" si="54"/>
        <v>19.999999999999989</v>
      </c>
      <c r="S237" s="673">
        <f>IF(INDEX(Historical!$D$7:$D$1257,MATCH(B237,Historical!$B$7:$B$1281,0))=0,"n/a",(INDEX(Historical!$C$7:$C$1259,MATCH(B237,Historical!$B$7:$B$1281,0))/INDEX(Historical!$D$7:$D$1257,MATCH(B237,Historical!$B$7:$B$1281,0))-1)*100)</f>
        <v>14.285714285714279</v>
      </c>
      <c r="T237" s="673">
        <f>IF(INDEX(Historical!$F$7:$F$1250,MATCH(B237,Historical!$B$7:$B$1281,0))=0,"n/a",((INDEX(Historical!$C$7:$C$1259,MATCH(B237,Historical!$B$7:$B$1281,0))/INDEX(Historical!$F$7:$F$1250,MATCH(B237,Historical!$B$7:$B$1281,0)))^(1/3)-1)*100)</f>
        <v>29.69986344960558</v>
      </c>
      <c r="U237" s="673">
        <f>IF(INDEX(Historical!$H$7:$H$1250,MATCH(B237,Historical!$B$7:$B$1281,0))=0,"n/a",((INDEX(Historical!$C$7:$C$1259,MATCH(B237,Historical!$B$7:$B$1281,0))/INDEX(Historical!$H$7:$H$1250,MATCH(B237,Historical!$B$7:$B$1281,0)))^(1/5)-1)*100)</f>
        <v>64.375182951722579</v>
      </c>
      <c r="V237" s="673">
        <f>IF(INDEX(Historical!$O$7:$O$1250,MATCH(B237,Historical!$B$7:$B$1281,0))=0,"n/a",((INDEX(Historical!$C$7:$C$1259,MATCH(B237,Historical!$B$7:$B$1281,0))/INDEX(Historical!$O$7:$O$1250,MATCH(B237,Historical!$B$7:$B$1281,0)))^(1/10)-1)*100)</f>
        <v>7.1773462536293131</v>
      </c>
      <c r="W237" s="674">
        <f t="shared" si="55"/>
        <v>8.9692179639752609</v>
      </c>
      <c r="X237" s="675">
        <f t="shared" si="56"/>
        <v>2.8484594226425917</v>
      </c>
      <c r="Y237" s="646" t="s">
        <v>4574</v>
      </c>
      <c r="Z237" s="624">
        <f t="shared" si="57"/>
        <v>37.795275590551178</v>
      </c>
      <c r="AA237" s="853">
        <f t="shared" si="58"/>
        <v>12.047244094488189</v>
      </c>
      <c r="AB237" s="854">
        <v>12</v>
      </c>
      <c r="AC237" s="833">
        <v>1.27</v>
      </c>
      <c r="AD237" s="833">
        <v>1.21</v>
      </c>
      <c r="AE237" s="833">
        <v>3.07</v>
      </c>
      <c r="AF237" s="833">
        <v>0.97</v>
      </c>
      <c r="AG237" s="833">
        <v>8.5</v>
      </c>
      <c r="AH237" s="833">
        <v>3.5000000000000004</v>
      </c>
      <c r="AI237" s="833">
        <v>1.21</v>
      </c>
      <c r="AJ237" s="833">
        <v>22.6</v>
      </c>
      <c r="AK237" s="833">
        <v>10</v>
      </c>
      <c r="AL237" s="845">
        <v>183.41</v>
      </c>
      <c r="AM237" s="839">
        <v>1.0999999999999999</v>
      </c>
      <c r="AN237" s="833">
        <v>0.12</v>
      </c>
      <c r="AO237" s="711">
        <f t="shared" si="59"/>
        <v>55.465193759195174</v>
      </c>
      <c r="AP237" s="712">
        <f t="shared" si="60"/>
        <v>67.512437853683366</v>
      </c>
      <c r="AQ237" s="855">
        <f t="shared" si="61"/>
        <v>-27.9326649070359</v>
      </c>
      <c r="AR237" s="624">
        <f>INDEX(Historical!$C$7:$C$1259,MATCH(B237,Historical!$B$7:$B$1281,0))*IF(AH237="n/a",1.03,IF(AH237&lt;0,1.01,IF(AH237&gt;10,1.1,(1+AH237/100))))</f>
        <v>0.49679999999999996</v>
      </c>
      <c r="AS237" s="853">
        <f t="shared" si="62"/>
        <v>0.50281127999999997</v>
      </c>
      <c r="AT237" s="853">
        <f t="shared" si="67"/>
        <v>0.55309240800000004</v>
      </c>
      <c r="AU237" s="853">
        <f t="shared" si="67"/>
        <v>0.60840164880000014</v>
      </c>
      <c r="AV237" s="853">
        <f t="shared" si="67"/>
        <v>0.66924181368000024</v>
      </c>
      <c r="AW237" s="624">
        <f t="shared" si="63"/>
        <v>2.8303471504800002</v>
      </c>
      <c r="AX237" s="719">
        <f t="shared" si="64"/>
        <v>18.499000983529413</v>
      </c>
      <c r="AY237" s="900">
        <v>1</v>
      </c>
      <c r="AZ237" s="839">
        <v>100.52000000000001</v>
      </c>
      <c r="BA237" s="839">
        <v>-3.35</v>
      </c>
      <c r="BB237" s="839">
        <v>5.91</v>
      </c>
      <c r="BC237" s="839">
        <v>30.459999999999997</v>
      </c>
      <c r="BD237" s="874"/>
      <c r="BE237" s="597">
        <v>2015</v>
      </c>
      <c r="BF237" s="865">
        <f t="shared" si="65"/>
        <v>0</v>
      </c>
      <c r="BG237" s="849">
        <v>1</v>
      </c>
    </row>
    <row r="238" spans="1:59" s="831" customFormat="1" ht="12.75" customHeight="1" x14ac:dyDescent="0.2">
      <c r="A238" s="831" t="s">
        <v>1633</v>
      </c>
      <c r="B238" s="578" t="s">
        <v>1634</v>
      </c>
      <c r="C238" s="898" t="s">
        <v>4277</v>
      </c>
      <c r="D238" s="898" t="s">
        <v>4305</v>
      </c>
      <c r="E238" s="705">
        <v>8</v>
      </c>
      <c r="F238" s="1139">
        <v>575</v>
      </c>
      <c r="G238" s="1139" t="s">
        <v>106</v>
      </c>
      <c r="H238" s="1139" t="s">
        <v>106</v>
      </c>
      <c r="I238" s="841">
        <v>44.35</v>
      </c>
      <c r="J238" s="624">
        <f t="shared" si="52"/>
        <v>0.76662908680947017</v>
      </c>
      <c r="K238" s="844">
        <v>0.34</v>
      </c>
      <c r="L238" s="854">
        <v>1</v>
      </c>
      <c r="M238" s="615">
        <f t="shared" si="53"/>
        <v>0.34</v>
      </c>
      <c r="N238" s="837" t="s">
        <v>171</v>
      </c>
      <c r="O238" s="706">
        <v>0.28999999999999998</v>
      </c>
      <c r="P238" s="606">
        <v>44145</v>
      </c>
      <c r="Q238" s="606">
        <v>44166</v>
      </c>
      <c r="R238" s="615">
        <f t="shared" si="54"/>
        <v>17.241379310344847</v>
      </c>
      <c r="S238" s="673">
        <f>IF(INDEX(Historical!$D$7:$D$1257,MATCH(B238,Historical!$B$7:$B$1281,0))=0,"n/a",(INDEX(Historical!$C$7:$C$1259,MATCH(B238,Historical!$B$7:$B$1281,0))/INDEX(Historical!$D$7:$D$1257,MATCH(B238,Historical!$B$7:$B$1281,0))-1)*100)</f>
        <v>17.24137931034484</v>
      </c>
      <c r="T238" s="673">
        <f>IF(INDEX(Historical!$F$7:$F$1250,MATCH(B238,Historical!$B$7:$B$1281,0))=0,"n/a",((INDEX(Historical!$C$7:$C$1259,MATCH(B238,Historical!$B$7:$B$1281,0))/INDEX(Historical!$F$7:$F$1250,MATCH(B238,Historical!$B$7:$B$1281,0)))^(1/3)-1)*100)</f>
        <v>9.3541299792876842</v>
      </c>
      <c r="U238" s="673">
        <f>IF(INDEX(Historical!$H$7:$H$1250,MATCH(B238,Historical!$B$7:$B$1281,0))=0,"n/a",((INDEX(Historical!$C$7:$C$1259,MATCH(B238,Historical!$B$7:$B$1281,0))/INDEX(Historical!$H$7:$H$1250,MATCH(B238,Historical!$B$7:$B$1281,0)))^(1/5)-1)*100)</f>
        <v>7.2145025900850923</v>
      </c>
      <c r="V238" s="673">
        <f>IF(INDEX(Historical!$O$7:$O$1250,MATCH(B238,Historical!$B$7:$B$1281,0))=0,"n/a",((INDEX(Historical!$C$7:$C$1259,MATCH(B238,Historical!$B$7:$B$1281,0))/INDEX(Historical!$O$7:$O$1250,MATCH(B238,Historical!$B$7:$B$1281,0)))^(1/10)-1)*100)</f>
        <v>7.4977804479825272</v>
      </c>
      <c r="W238" s="674">
        <f t="shared" si="55"/>
        <v>0.96221843786134631</v>
      </c>
      <c r="X238" s="675">
        <f t="shared" si="56"/>
        <v>0.75942132527211503</v>
      </c>
      <c r="Y238" s="843"/>
      <c r="Z238" s="624">
        <f t="shared" si="57"/>
        <v>117.24137931034484</v>
      </c>
      <c r="AA238" s="853">
        <f t="shared" si="58"/>
        <v>152.93103448275863</v>
      </c>
      <c r="AB238" s="854">
        <v>12</v>
      </c>
      <c r="AC238" s="833">
        <v>0.28999999999999998</v>
      </c>
      <c r="AD238" s="833">
        <v>6.28</v>
      </c>
      <c r="AE238" s="833">
        <v>6.89</v>
      </c>
      <c r="AF238" s="833">
        <v>4.05</v>
      </c>
      <c r="AG238" s="833">
        <v>18</v>
      </c>
      <c r="AH238" s="834">
        <v>17.8</v>
      </c>
      <c r="AI238" s="834">
        <v>-33.35</v>
      </c>
      <c r="AJ238" s="833">
        <v>9.5</v>
      </c>
      <c r="AK238" s="833">
        <v>24.4</v>
      </c>
      <c r="AL238" s="845">
        <v>2230</v>
      </c>
      <c r="AM238" s="839">
        <v>0.8</v>
      </c>
      <c r="AN238" s="833">
        <v>1.27</v>
      </c>
      <c r="AO238" s="711">
        <f t="shared" si="59"/>
        <v>-144.94990280586407</v>
      </c>
      <c r="AP238" s="712">
        <f t="shared" si="60"/>
        <v>7.9811316768945622</v>
      </c>
      <c r="AQ238" s="855">
        <f t="shared" si="61"/>
        <v>424.66738231851753</v>
      </c>
      <c r="AR238" s="624">
        <f>INDEX(Historical!$C$7:$C$1259,MATCH(B238,Historical!$B$7:$B$1281,0))*IF(AH238="n/a",1.03,IF(AH238&lt;0,1.01,IF(AH238&gt;10,1.1,(1+AH238/100))))</f>
        <v>0.37400000000000005</v>
      </c>
      <c r="AS238" s="853">
        <f t="shared" si="62"/>
        <v>0.37774000000000008</v>
      </c>
      <c r="AT238" s="853">
        <f t="shared" si="67"/>
        <v>0.41551400000000011</v>
      </c>
      <c r="AU238" s="853">
        <f t="shared" si="67"/>
        <v>0.45706540000000018</v>
      </c>
      <c r="AV238" s="853">
        <f t="shared" si="67"/>
        <v>0.50277194000000025</v>
      </c>
      <c r="AW238" s="624">
        <f t="shared" si="63"/>
        <v>2.1270913400000007</v>
      </c>
      <c r="AX238" s="719">
        <f t="shared" si="64"/>
        <v>4.7961473280721547</v>
      </c>
      <c r="AY238" s="900">
        <v>0.43</v>
      </c>
      <c r="AZ238" s="839">
        <v>15.65</v>
      </c>
      <c r="BA238" s="839">
        <v>-26</v>
      </c>
      <c r="BB238" s="839">
        <v>0.86999999999999988</v>
      </c>
      <c r="BC238" s="839">
        <v>-7.24</v>
      </c>
      <c r="BD238" s="874"/>
      <c r="BE238" s="597">
        <v>2014</v>
      </c>
      <c r="BF238" s="865">
        <f t="shared" si="65"/>
        <v>0</v>
      </c>
      <c r="BG238" s="849">
        <v>4.8</v>
      </c>
    </row>
    <row r="239" spans="1:59" s="831" customFormat="1" x14ac:dyDescent="0.2">
      <c r="A239" s="848" t="s">
        <v>3967</v>
      </c>
      <c r="B239" s="578" t="s">
        <v>3968</v>
      </c>
      <c r="C239" s="898" t="s">
        <v>178</v>
      </c>
      <c r="D239" s="898" t="s">
        <v>4271</v>
      </c>
      <c r="E239" s="705">
        <v>6</v>
      </c>
      <c r="F239" s="1139">
        <v>675</v>
      </c>
      <c r="G239" s="1139" t="s">
        <v>106</v>
      </c>
      <c r="H239" s="1139" t="s">
        <v>106</v>
      </c>
      <c r="I239" s="841">
        <v>10.95</v>
      </c>
      <c r="J239" s="624">
        <f t="shared" si="52"/>
        <v>16.803652968036531</v>
      </c>
      <c r="K239" s="844">
        <v>0.46</v>
      </c>
      <c r="L239" s="854">
        <v>4</v>
      </c>
      <c r="M239" s="615">
        <f t="shared" si="53"/>
        <v>1.84</v>
      </c>
      <c r="N239" s="837" t="s">
        <v>107</v>
      </c>
      <c r="O239" s="706">
        <v>0.44500000000000001</v>
      </c>
      <c r="P239" s="904">
        <v>43861</v>
      </c>
      <c r="Q239" s="904">
        <v>43874</v>
      </c>
      <c r="R239" s="615">
        <f t="shared" si="54"/>
        <v>3.3707865168539355</v>
      </c>
      <c r="S239" s="673">
        <f>IF(INDEX(Historical!$D$7:$D$1257,MATCH(B239,Historical!$B$7:$B$1281,0))=0,"n/a",(INDEX(Historical!$C$7:$C$1259,MATCH(B239,Historical!$B$7:$B$1281,0))/INDEX(Historical!$D$7:$D$1257,MATCH(B239,Historical!$B$7:$B$1281,0))-1)*100)</f>
        <v>8.875739644970416</v>
      </c>
      <c r="T239" s="673">
        <f>IF(INDEX(Historical!$F$7:$F$1250,MATCH(B239,Historical!$B$7:$B$1281,0))=0,"n/a",((INDEX(Historical!$C$7:$C$1259,MATCH(B239,Historical!$B$7:$B$1281,0))/INDEX(Historical!$F$7:$F$1250,MATCH(B239,Historical!$B$7:$B$1281,0)))^(1/3)-1)*100)</f>
        <v>16.059435370233356</v>
      </c>
      <c r="U239" s="673">
        <f>IF(INDEX(Historical!$H$7:$H$1250,MATCH(B239,Historical!$B$7:$B$1281,0))=0,"n/a",((INDEX(Historical!$C$7:$C$1259,MATCH(B239,Historical!$B$7:$B$1281,0))/INDEX(Historical!$H$7:$H$1250,MATCH(B239,Historical!$B$7:$B$1281,0)))^(1/5)-1)*100)</f>
        <v>22.237881615107447</v>
      </c>
      <c r="V239" s="673" t="str">
        <f>IF(INDEX(Historical!$O$7:$O$1250,MATCH(B239,Historical!$B$7:$B$1281,0))=0,"n/a",((INDEX(Historical!$C$7:$C$1259,MATCH(B239,Historical!$B$7:$B$1281,0))/INDEX(Historical!$O$7:$O$1250,MATCH(B239,Historical!$B$7:$B$1281,0)))^(1/10)-1)*100)</f>
        <v>n/a</v>
      </c>
      <c r="W239" s="674" t="str">
        <f t="shared" si="55"/>
        <v>n/a</v>
      </c>
      <c r="X239" s="675">
        <f t="shared" si="56"/>
        <v>0.29069126294258102</v>
      </c>
      <c r="Y239" s="843"/>
      <c r="Z239" s="624">
        <f t="shared" si="57"/>
        <v>142.63565891472868</v>
      </c>
      <c r="AA239" s="853">
        <f t="shared" si="58"/>
        <v>8.4883720930232549</v>
      </c>
      <c r="AB239" s="854">
        <v>12</v>
      </c>
      <c r="AC239" s="833">
        <v>1.29</v>
      </c>
      <c r="AD239" s="833">
        <v>7.62</v>
      </c>
      <c r="AE239" s="833">
        <v>9.16</v>
      </c>
      <c r="AF239" s="833">
        <v>7.15</v>
      </c>
      <c r="AG239" s="833">
        <v>20.8</v>
      </c>
      <c r="AH239" s="833">
        <v>11.1</v>
      </c>
      <c r="AI239" s="833">
        <v>13.930000000000001</v>
      </c>
      <c r="AJ239" s="833">
        <v>76.5</v>
      </c>
      <c r="AK239" s="833">
        <v>1.1499999999999999</v>
      </c>
      <c r="AL239" s="845">
        <v>4370</v>
      </c>
      <c r="AM239" s="839">
        <v>68.540000000000006</v>
      </c>
      <c r="AN239" s="833">
        <v>0</v>
      </c>
      <c r="AO239" s="711">
        <f t="shared" si="59"/>
        <v>30.553162490120723</v>
      </c>
      <c r="AP239" s="712">
        <f t="shared" si="60"/>
        <v>39.041534583143978</v>
      </c>
      <c r="AQ239" s="855">
        <f t="shared" si="61"/>
        <v>64.238120443209951</v>
      </c>
      <c r="AR239" s="624">
        <f>INDEX(Historical!$C$7:$C$1259,MATCH(B239,Historical!$B$7:$B$1281,0))*IF(AH239="n/a",1.03,IF(AH239&lt;0,1.01,IF(AH239&gt;10,1.1,(1+AH239/100))))</f>
        <v>2.0240000000000005</v>
      </c>
      <c r="AS239" s="853">
        <f t="shared" si="62"/>
        <v>2.2264000000000008</v>
      </c>
      <c r="AT239" s="853">
        <f t="shared" si="67"/>
        <v>2.252003600000001</v>
      </c>
      <c r="AU239" s="853">
        <f t="shared" si="67"/>
        <v>2.2779016414000011</v>
      </c>
      <c r="AV239" s="853">
        <f t="shared" si="67"/>
        <v>2.3040975102761014</v>
      </c>
      <c r="AW239" s="624">
        <f t="shared" si="63"/>
        <v>11.084402751676103</v>
      </c>
      <c r="AX239" s="719">
        <f t="shared" si="64"/>
        <v>101.22742238973612</v>
      </c>
      <c r="AY239" s="900">
        <v>1.61</v>
      </c>
      <c r="AZ239" s="839">
        <v>92.11</v>
      </c>
      <c r="BA239" s="839">
        <v>-37.61</v>
      </c>
      <c r="BB239" s="839">
        <v>0.33</v>
      </c>
      <c r="BC239" s="839">
        <v>-1.18</v>
      </c>
      <c r="BD239" s="874"/>
      <c r="BE239" s="597">
        <v>2015</v>
      </c>
      <c r="BF239" s="865">
        <f t="shared" si="65"/>
        <v>0</v>
      </c>
      <c r="BG239" s="849">
        <v>18.3</v>
      </c>
    </row>
    <row r="240" spans="1:59" s="831" customFormat="1" ht="12.75" customHeight="1" x14ac:dyDescent="0.2">
      <c r="A240" s="847" t="s">
        <v>3886</v>
      </c>
      <c r="B240" s="804" t="s">
        <v>3887</v>
      </c>
      <c r="C240" s="898" t="s">
        <v>108</v>
      </c>
      <c r="D240" s="898" t="s">
        <v>118</v>
      </c>
      <c r="E240" s="705">
        <v>7</v>
      </c>
      <c r="F240" s="1139">
        <v>640</v>
      </c>
      <c r="G240" s="1139" t="s">
        <v>106</v>
      </c>
      <c r="H240" s="1139" t="s">
        <v>106</v>
      </c>
      <c r="I240" s="841">
        <v>67.83</v>
      </c>
      <c r="J240" s="624">
        <f t="shared" si="52"/>
        <v>1.4742739200943535</v>
      </c>
      <c r="K240" s="844">
        <v>0.25</v>
      </c>
      <c r="L240" s="854">
        <v>4</v>
      </c>
      <c r="M240" s="615">
        <f t="shared" si="53"/>
        <v>1</v>
      </c>
      <c r="N240" s="837" t="s">
        <v>4240</v>
      </c>
      <c r="O240" s="706">
        <v>0.23</v>
      </c>
      <c r="P240" s="606">
        <v>44056</v>
      </c>
      <c r="Q240" s="606">
        <v>44075</v>
      </c>
      <c r="R240" s="615">
        <f t="shared" si="54"/>
        <v>8.6956521739130395</v>
      </c>
      <c r="S240" s="673">
        <f>IF(INDEX(Historical!$D$7:$D$1257,MATCH(B240,Historical!$B$7:$B$1281,0))=0,"n/a",(INDEX(Historical!$C$7:$C$1259,MATCH(B240,Historical!$B$7:$B$1281,0))/INDEX(Historical!$D$7:$D$1257,MATCH(B240,Historical!$B$7:$B$1281,0))-1)*100)</f>
        <v>13.25301204819278</v>
      </c>
      <c r="T240" s="673">
        <f>IF(INDEX(Historical!$F$7:$F$1250,MATCH(B240,Historical!$B$7:$B$1281,0))=0,"n/a",((INDEX(Historical!$C$7:$C$1259,MATCH(B240,Historical!$B$7:$B$1281,0))/INDEX(Historical!$F$7:$F$1250,MATCH(B240,Historical!$B$7:$B$1281,0)))^(1/3)-1)*100)</f>
        <v>12.510910526821718</v>
      </c>
      <c r="U240" s="673">
        <f>IF(INDEX(Historical!$H$7:$H$1250,MATCH(B240,Historical!$B$7:$B$1281,0))=0,"n/a",((INDEX(Historical!$C$7:$C$1259,MATCH(B240,Historical!$B$7:$B$1281,0))/INDEX(Historical!$H$7:$H$1250,MATCH(B240,Historical!$B$7:$B$1281,0)))^(1/5)-1)*100)</f>
        <v>10.522474440082474</v>
      </c>
      <c r="V240" s="673">
        <f>IF(INDEX(Historical!$O$7:$O$1250,MATCH(B240,Historical!$B$7:$B$1281,0))=0,"n/a",((INDEX(Historical!$C$7:$C$1259,MATCH(B240,Historical!$B$7:$B$1281,0))/INDEX(Historical!$O$7:$O$1250,MATCH(B240,Historical!$B$7:$B$1281,0)))^(1/10)-1)*100)</f>
        <v>6.0992834812163554</v>
      </c>
      <c r="W240" s="674">
        <f t="shared" si="55"/>
        <v>1.7251984552756054</v>
      </c>
      <c r="X240" s="675">
        <f t="shared" si="56"/>
        <v>1.4029965920109966</v>
      </c>
      <c r="Y240" s="634"/>
      <c r="Z240" s="624">
        <f t="shared" si="57"/>
        <v>24.390243902439028</v>
      </c>
      <c r="AA240" s="853">
        <f t="shared" si="58"/>
        <v>16.543902439024393</v>
      </c>
      <c r="AB240" s="854">
        <v>12</v>
      </c>
      <c r="AC240" s="833">
        <v>4.0999999999999996</v>
      </c>
      <c r="AD240" s="833">
        <v>8.83</v>
      </c>
      <c r="AE240" s="833">
        <v>1.38</v>
      </c>
      <c r="AF240" s="833">
        <v>1.55</v>
      </c>
      <c r="AG240" s="833">
        <v>10.6</v>
      </c>
      <c r="AH240" s="833">
        <v>-9.7000000000000011</v>
      </c>
      <c r="AI240" s="833">
        <v>7.53</v>
      </c>
      <c r="AJ240" s="833">
        <v>7.5</v>
      </c>
      <c r="AK240" s="833">
        <v>1.8800000000000001</v>
      </c>
      <c r="AL240" s="845">
        <v>4070.0000000000005</v>
      </c>
      <c r="AM240" s="839">
        <v>1.3</v>
      </c>
      <c r="AN240" s="833">
        <v>0</v>
      </c>
      <c r="AO240" s="711">
        <f t="shared" si="59"/>
        <v>-4.5471540788475657</v>
      </c>
      <c r="AP240" s="712">
        <f t="shared" si="60"/>
        <v>11.996748360176827</v>
      </c>
      <c r="AQ240" s="855">
        <f t="shared" si="61"/>
        <v>6.7563139542841988</v>
      </c>
      <c r="AR240" s="624">
        <f>INDEX(Historical!$C$7:$C$1259,MATCH(B240,Historical!$B$7:$B$1281,0))*IF(AH240="n/a",1.03,IF(AH240&lt;0,1.01,IF(AH240&gt;10,1.1,(1+AH240/100))))</f>
        <v>0.94939999999999991</v>
      </c>
      <c r="AS240" s="853">
        <f t="shared" si="62"/>
        <v>1.0208898199999998</v>
      </c>
      <c r="AT240" s="853">
        <f t="shared" si="67"/>
        <v>1.0400825486159997</v>
      </c>
      <c r="AU240" s="853">
        <f t="shared" si="67"/>
        <v>1.0596361005299804</v>
      </c>
      <c r="AV240" s="853">
        <f t="shared" si="67"/>
        <v>1.0795572592199438</v>
      </c>
      <c r="AW240" s="624">
        <f t="shared" si="63"/>
        <v>5.1495657283659231</v>
      </c>
      <c r="AX240" s="719">
        <f t="shared" si="64"/>
        <v>7.5918704531415653</v>
      </c>
      <c r="AY240" s="900">
        <v>0.83</v>
      </c>
      <c r="AZ240" s="839">
        <v>83.08</v>
      </c>
      <c r="BA240" s="839">
        <v>-4.1099999999999994</v>
      </c>
      <c r="BB240" s="839">
        <v>0.84</v>
      </c>
      <c r="BC240" s="839">
        <v>16.309999999999999</v>
      </c>
      <c r="BD240" s="874"/>
      <c r="BE240" s="597">
        <v>2014</v>
      </c>
      <c r="BF240" s="865">
        <f t="shared" si="65"/>
        <v>0</v>
      </c>
      <c r="BG240" s="849">
        <v>2.6</v>
      </c>
    </row>
    <row r="241" spans="1:59" s="831" customFormat="1" ht="12.75" customHeight="1" x14ac:dyDescent="0.2">
      <c r="A241" s="848" t="s">
        <v>4463</v>
      </c>
      <c r="B241" s="578" t="s">
        <v>4021</v>
      </c>
      <c r="C241" s="898" t="s">
        <v>108</v>
      </c>
      <c r="D241" s="898" t="s">
        <v>4273</v>
      </c>
      <c r="E241" s="705">
        <v>6</v>
      </c>
      <c r="F241" s="1139">
        <v>678</v>
      </c>
      <c r="G241" s="1139" t="s">
        <v>106</v>
      </c>
      <c r="H241" s="1139" t="s">
        <v>106</v>
      </c>
      <c r="I241" s="841">
        <v>24.09</v>
      </c>
      <c r="J241" s="624">
        <f t="shared" si="52"/>
        <v>2.8227480282274802</v>
      </c>
      <c r="K241" s="844">
        <v>0.17</v>
      </c>
      <c r="L241" s="854">
        <v>4</v>
      </c>
      <c r="M241" s="615">
        <f t="shared" si="53"/>
        <v>0.68</v>
      </c>
      <c r="N241" s="837" t="s">
        <v>318</v>
      </c>
      <c r="O241" s="706">
        <v>0.15</v>
      </c>
      <c r="P241" s="1028">
        <v>43903</v>
      </c>
      <c r="Q241" s="1028">
        <v>43921</v>
      </c>
      <c r="R241" s="615">
        <f t="shared" si="54"/>
        <v>13.333333333333346</v>
      </c>
      <c r="S241" s="673">
        <f>IF(INDEX(Historical!$D$7:$D$1257,MATCH(B241,Historical!$B$7:$B$1281,0))=0,"n/a",(INDEX(Historical!$C$7:$C$1259,MATCH(B241,Historical!$B$7:$B$1281,0))/INDEX(Historical!$D$7:$D$1257,MATCH(B241,Historical!$B$7:$B$1281,0))-1)*100)</f>
        <v>15.254237288135597</v>
      </c>
      <c r="T241" s="673">
        <f>IF(INDEX(Historical!$F$7:$F$1250,MATCH(B241,Historical!$B$7:$B$1281,0))=0,"n/a",((INDEX(Historical!$C$7:$C$1259,MATCH(B241,Historical!$B$7:$B$1281,0))/INDEX(Historical!$F$7:$F$1250,MATCH(B241,Historical!$B$7:$B$1281,0)))^(1/3)-1)*100)</f>
        <v>15.616214441920405</v>
      </c>
      <c r="U241" s="673">
        <f>IF(INDEX(Historical!$H$7:$H$1250,MATCH(B241,Historical!$B$7:$B$1281,0))=0,"n/a",((INDEX(Historical!$C$7:$C$1259,MATCH(B241,Historical!$B$7:$B$1281,0))/INDEX(Historical!$H$7:$H$1250,MATCH(B241,Historical!$B$7:$B$1281,0)))^(1/5)-1)*100)</f>
        <v>16.271101521949817</v>
      </c>
      <c r="V241" s="673" t="str">
        <f>IF(INDEX(Historical!$O$7:$O$1250,MATCH(B241,Historical!$B$7:$B$1281,0))=0,"n/a",((INDEX(Historical!$C$7:$C$1259,MATCH(B241,Historical!$B$7:$B$1281,0))/INDEX(Historical!$O$7:$O$1250,MATCH(B241,Historical!$B$7:$B$1281,0)))^(1/10)-1)*100)</f>
        <v>n/a</v>
      </c>
      <c r="W241" s="674" t="str">
        <f t="shared" si="55"/>
        <v>n/a</v>
      </c>
      <c r="X241" s="675">
        <f t="shared" si="56"/>
        <v>0.97431745640418066</v>
      </c>
      <c r="Y241" s="843"/>
      <c r="Z241" s="624">
        <f t="shared" si="57"/>
        <v>28.099173553719009</v>
      </c>
      <c r="AA241" s="853">
        <f t="shared" si="58"/>
        <v>9.954545454545455</v>
      </c>
      <c r="AB241" s="854">
        <v>12</v>
      </c>
      <c r="AC241" s="833">
        <v>2.42</v>
      </c>
      <c r="AD241" s="833">
        <v>1.19</v>
      </c>
      <c r="AE241" s="833">
        <v>2.5299999999999998</v>
      </c>
      <c r="AF241" s="833">
        <v>1.0900000000000001</v>
      </c>
      <c r="AG241" s="833">
        <v>10.6</v>
      </c>
      <c r="AH241" s="833">
        <v>12.2</v>
      </c>
      <c r="AI241" s="833">
        <v>-10.73</v>
      </c>
      <c r="AJ241" s="833">
        <v>16.7</v>
      </c>
      <c r="AK241" s="833">
        <v>8</v>
      </c>
      <c r="AL241" s="845">
        <v>290.75</v>
      </c>
      <c r="AM241" s="839">
        <v>4.2</v>
      </c>
      <c r="AN241" s="833">
        <v>0.18</v>
      </c>
      <c r="AO241" s="711">
        <f t="shared" si="59"/>
        <v>9.1393040956318412</v>
      </c>
      <c r="AP241" s="712">
        <f t="shared" si="60"/>
        <v>19.093849550177296</v>
      </c>
      <c r="AQ241" s="855">
        <f t="shared" si="61"/>
        <v>-30.556323236566442</v>
      </c>
      <c r="AR241" s="624">
        <f>INDEX(Historical!$C$7:$C$1259,MATCH(B241,Historical!$B$7:$B$1281,0))*IF(AH241="n/a",1.03,IF(AH241&lt;0,1.01,IF(AH241&gt;10,1.1,(1+AH241/100))))</f>
        <v>0.74800000000000011</v>
      </c>
      <c r="AS241" s="853">
        <f t="shared" si="62"/>
        <v>0.75548000000000015</v>
      </c>
      <c r="AT241" s="853">
        <f t="shared" si="67"/>
        <v>0.81591840000000027</v>
      </c>
      <c r="AU241" s="853">
        <f t="shared" si="67"/>
        <v>0.88119187200000038</v>
      </c>
      <c r="AV241" s="853">
        <f t="shared" si="67"/>
        <v>0.95168722176000042</v>
      </c>
      <c r="AW241" s="624">
        <f t="shared" si="63"/>
        <v>4.1522774937600015</v>
      </c>
      <c r="AX241" s="719">
        <f t="shared" si="64"/>
        <v>17.236519276712336</v>
      </c>
      <c r="AY241" s="900">
        <v>0.53</v>
      </c>
      <c r="AZ241" s="839">
        <v>78.710000000000008</v>
      </c>
      <c r="BA241" s="839">
        <v>-2.71</v>
      </c>
      <c r="BB241" s="839">
        <v>7.6300000000000008</v>
      </c>
      <c r="BC241" s="839">
        <v>31.919999999999998</v>
      </c>
      <c r="BD241" s="874"/>
      <c r="BE241" s="597">
        <v>2015</v>
      </c>
      <c r="BF241" s="865">
        <f t="shared" si="65"/>
        <v>0</v>
      </c>
      <c r="BG241" s="849">
        <v>1</v>
      </c>
    </row>
    <row r="242" spans="1:59" s="831" customFormat="1" ht="12.75" customHeight="1" x14ac:dyDescent="0.2">
      <c r="A242" s="848" t="s">
        <v>4610</v>
      </c>
      <c r="B242" s="578" t="s">
        <v>4601</v>
      </c>
      <c r="C242" s="898" t="s">
        <v>245</v>
      </c>
      <c r="D242" s="898" t="s">
        <v>4285</v>
      </c>
      <c r="E242" s="705">
        <v>5</v>
      </c>
      <c r="F242" s="1139">
        <v>715</v>
      </c>
      <c r="G242" s="1139" t="s">
        <v>106</v>
      </c>
      <c r="H242" s="1139" t="s">
        <v>106</v>
      </c>
      <c r="I242" s="841">
        <v>105.81</v>
      </c>
      <c r="J242" s="624">
        <f t="shared" si="52"/>
        <v>0.43020508458557793</v>
      </c>
      <c r="K242" s="844">
        <v>0.2276</v>
      </c>
      <c r="L242" s="854">
        <v>2</v>
      </c>
      <c r="M242" s="615">
        <f t="shared" si="53"/>
        <v>0.45519999999999999</v>
      </c>
      <c r="N242" s="837" t="s">
        <v>4129</v>
      </c>
      <c r="O242" s="706">
        <v>0.18379999999999999</v>
      </c>
      <c r="P242" s="1028">
        <v>43917</v>
      </c>
      <c r="Q242" s="1028">
        <v>43994</v>
      </c>
      <c r="R242" s="615">
        <f t="shared" si="54"/>
        <v>23.830250272034824</v>
      </c>
      <c r="S242" s="673">
        <f>IF(INDEX(Historical!$D$7:$D$1257,MATCH(B242,Historical!$B$7:$B$1281,0))=0,"n/a",(INDEX(Historical!$C$7:$C$1259,MATCH(B242,Historical!$B$7:$B$1281,0))/INDEX(Historical!$D$7:$D$1257,MATCH(B242,Historical!$B$7:$B$1281,0))-1)*100)</f>
        <v>27.304964539007102</v>
      </c>
      <c r="T242" s="673">
        <f>IF(INDEX(Historical!$F$7:$F$1250,MATCH(B242,Historical!$B$7:$B$1281,0))=0,"n/a",((INDEX(Historical!$C$7:$C$1259,MATCH(B242,Historical!$B$7:$B$1281,0))/INDEX(Historical!$F$7:$F$1250,MATCH(B242,Historical!$B$7:$B$1281,0)))^(1/3)-1)*100)</f>
        <v>32.1120497834007</v>
      </c>
      <c r="U242" s="673">
        <f>IF(INDEX(Historical!$H$7:$H$1250,MATCH(B242,Historical!$B$7:$B$1281,0))=0,"n/a",((INDEX(Historical!$C$7:$C$1259,MATCH(B242,Historical!$B$7:$B$1281,0))/INDEX(Historical!$H$7:$H$1250,MATCH(B242,Historical!$B$7:$B$1281,0)))^(1/5)-1)*100)</f>
        <v>41.976954441708436</v>
      </c>
      <c r="V242" s="673">
        <f>IF(INDEX(Historical!$O$7:$O$1250,MATCH(B242,Historical!$B$7:$B$1281,0))=0,"n/a",((INDEX(Historical!$C$7:$C$1259,MATCH(B242,Historical!$B$7:$B$1281,0))/INDEX(Historical!$O$7:$O$1250,MATCH(B242,Historical!$B$7:$B$1281,0)))^(1/10)-1)*100)</f>
        <v>5.0962550439789922</v>
      </c>
      <c r="W242" s="674">
        <f t="shared" si="55"/>
        <v>8.2368237224120904</v>
      </c>
      <c r="X242" s="675">
        <f t="shared" si="56"/>
        <v>0.96498745843007894</v>
      </c>
      <c r="Y242" s="843" t="s">
        <v>4623</v>
      </c>
      <c r="Z242" s="624">
        <f t="shared" si="57"/>
        <v>5.5784313725490193</v>
      </c>
      <c r="AA242" s="853">
        <f t="shared" si="58"/>
        <v>12.966911764705882</v>
      </c>
      <c r="AB242" s="854">
        <v>3</v>
      </c>
      <c r="AC242" s="833">
        <v>8.16</v>
      </c>
      <c r="AD242" s="833">
        <v>1.18</v>
      </c>
      <c r="AE242" s="833">
        <v>1.64</v>
      </c>
      <c r="AF242" s="833">
        <v>2.59</v>
      </c>
      <c r="AG242" s="833">
        <v>22.8</v>
      </c>
      <c r="AH242" s="833">
        <v>-34.799999999999997</v>
      </c>
      <c r="AI242" s="833">
        <v>-20.52</v>
      </c>
      <c r="AJ242" s="833">
        <v>43.5</v>
      </c>
      <c r="AK242" s="833">
        <v>11.1</v>
      </c>
      <c r="AL242" s="845">
        <v>132500</v>
      </c>
      <c r="AM242" s="839">
        <v>0.03</v>
      </c>
      <c r="AN242" s="833">
        <v>0.4</v>
      </c>
      <c r="AO242" s="711">
        <f t="shared" si="59"/>
        <v>29.440247761588132</v>
      </c>
      <c r="AP242" s="712">
        <f t="shared" si="60"/>
        <v>42.407159526294016</v>
      </c>
      <c r="AQ242" s="855">
        <f t="shared" si="61"/>
        <v>22.173467697165439</v>
      </c>
      <c r="AR242" s="624">
        <f>INDEX(Historical!$C$7:$C$1259,MATCH(B242,Historical!$B$7:$B$1281,0))*IF(AH242="n/a",1.03,IF(AH242&lt;0,1.01,IF(AH242&gt;10,1.1,(1+AH242/100))))</f>
        <v>0.47136699999999998</v>
      </c>
      <c r="AS242" s="853">
        <f t="shared" si="62"/>
        <v>0.47608066999999998</v>
      </c>
      <c r="AT242" s="853">
        <f t="shared" si="67"/>
        <v>0.52368873700000007</v>
      </c>
      <c r="AU242" s="853">
        <f t="shared" si="67"/>
        <v>0.57605761070000017</v>
      </c>
      <c r="AV242" s="853">
        <f t="shared" si="67"/>
        <v>0.63366337177000021</v>
      </c>
      <c r="AW242" s="624">
        <f t="shared" si="63"/>
        <v>2.6808573894699999</v>
      </c>
      <c r="AX242" s="719">
        <f t="shared" si="64"/>
        <v>2.5336521968339474</v>
      </c>
      <c r="AY242" s="900">
        <v>0.98</v>
      </c>
      <c r="AZ242" s="839">
        <v>107.71</v>
      </c>
      <c r="BA242" s="839">
        <v>-10.71</v>
      </c>
      <c r="BB242" s="839">
        <v>1.69</v>
      </c>
      <c r="BC242" s="839">
        <v>25.790000000000003</v>
      </c>
      <c r="BD242" s="874"/>
      <c r="BE242" s="597">
        <v>2016</v>
      </c>
      <c r="BF242" s="865">
        <f t="shared" si="65"/>
        <v>0</v>
      </c>
      <c r="BG242" s="849">
        <v>4.3999999999999995</v>
      </c>
    </row>
    <row r="243" spans="1:59" s="831" customFormat="1" ht="12.75" customHeight="1" x14ac:dyDescent="0.2">
      <c r="A243" s="838" t="s">
        <v>2834</v>
      </c>
      <c r="B243" s="578" t="s">
        <v>2835</v>
      </c>
      <c r="C243" s="898" t="s">
        <v>108</v>
      </c>
      <c r="D243" s="898" t="s">
        <v>4273</v>
      </c>
      <c r="E243" s="705">
        <v>7</v>
      </c>
      <c r="F243" s="1139">
        <v>630</v>
      </c>
      <c r="G243" s="1139" t="s">
        <v>115</v>
      </c>
      <c r="H243" s="1139" t="s">
        <v>115</v>
      </c>
      <c r="I243" s="841">
        <v>42.31</v>
      </c>
      <c r="J243" s="624">
        <f t="shared" si="52"/>
        <v>3.1198298274639562</v>
      </c>
      <c r="K243" s="844">
        <v>0.33</v>
      </c>
      <c r="L243" s="854">
        <v>4</v>
      </c>
      <c r="M243" s="615">
        <f t="shared" si="53"/>
        <v>1.32</v>
      </c>
      <c r="N243" s="837" t="s">
        <v>163</v>
      </c>
      <c r="O243" s="706">
        <v>0.3</v>
      </c>
      <c r="P243" s="1028">
        <v>43908</v>
      </c>
      <c r="Q243" s="1028">
        <v>43922</v>
      </c>
      <c r="R243" s="615">
        <f t="shared" si="54"/>
        <v>10.000000000000009</v>
      </c>
      <c r="S243" s="673">
        <f>IF(INDEX(Historical!$D$7:$D$1257,MATCH(B243,Historical!$B$7:$B$1281,0))=0,"n/a",(INDEX(Historical!$C$7:$C$1259,MATCH(B243,Historical!$B$7:$B$1281,0))/INDEX(Historical!$D$7:$D$1257,MATCH(B243,Historical!$B$7:$B$1281,0))-1)*100)</f>
        <v>12.173913043478279</v>
      </c>
      <c r="T243" s="673">
        <f>IF(INDEX(Historical!$F$7:$F$1250,MATCH(B243,Historical!$B$7:$B$1281,0))=0,"n/a",((INDEX(Historical!$C$7:$C$1259,MATCH(B243,Historical!$B$7:$B$1281,0))/INDEX(Historical!$F$7:$F$1250,MATCH(B243,Historical!$B$7:$B$1281,0)))^(1/3)-1)*100)</f>
        <v>31.29200628641151</v>
      </c>
      <c r="U243" s="673">
        <f>IF(INDEX(Historical!$H$7:$H$1250,MATCH(B243,Historical!$B$7:$B$1281,0))=0,"n/a",((INDEX(Historical!$C$7:$C$1259,MATCH(B243,Historical!$B$7:$B$1281,0))/INDEX(Historical!$H$7:$H$1250,MATCH(B243,Historical!$B$7:$B$1281,0)))^(1/5)-1)*100)</f>
        <v>26.388029769498345</v>
      </c>
      <c r="V243" s="673">
        <f>IF(INDEX(Historical!$O$7:$O$1250,MATCH(B243,Historical!$B$7:$B$1281,0))=0,"n/a",((INDEX(Historical!$C$7:$C$1259,MATCH(B243,Historical!$B$7:$B$1281,0))/INDEX(Historical!$O$7:$O$1250,MATCH(B243,Historical!$B$7:$B$1281,0)))^(1/10)-1)*100)</f>
        <v>41.531455157590493</v>
      </c>
      <c r="W243" s="674">
        <f t="shared" si="55"/>
        <v>0.63537455332035342</v>
      </c>
      <c r="X243" s="675">
        <f t="shared" si="56"/>
        <v>1.2506175246207747</v>
      </c>
      <c r="Y243" s="637"/>
      <c r="Z243" s="624">
        <f t="shared" si="57"/>
        <v>57.894736842105267</v>
      </c>
      <c r="AA243" s="853">
        <f t="shared" si="58"/>
        <v>18.557017543859651</v>
      </c>
      <c r="AB243" s="854">
        <v>12</v>
      </c>
      <c r="AC243" s="833">
        <v>2.2799999999999998</v>
      </c>
      <c r="AD243" s="833">
        <v>2.36</v>
      </c>
      <c r="AE243" s="833">
        <v>3.43</v>
      </c>
      <c r="AF243" s="833">
        <v>1.4</v>
      </c>
      <c r="AG243" s="833">
        <v>8.6</v>
      </c>
      <c r="AH243" s="833">
        <v>2.4</v>
      </c>
      <c r="AI243" s="833">
        <v>6.1</v>
      </c>
      <c r="AJ243" s="833">
        <v>21.099999999999998</v>
      </c>
      <c r="AK243" s="833">
        <v>8</v>
      </c>
      <c r="AL243" s="845">
        <v>6190</v>
      </c>
      <c r="AM243" s="839">
        <v>0.6</v>
      </c>
      <c r="AN243" s="833">
        <v>0.36</v>
      </c>
      <c r="AO243" s="711">
        <f t="shared" si="59"/>
        <v>10.950842053102651</v>
      </c>
      <c r="AP243" s="712">
        <f t="shared" si="60"/>
        <v>29.507859596962302</v>
      </c>
      <c r="AQ243" s="855">
        <f t="shared" si="61"/>
        <v>7.4550542969343825</v>
      </c>
      <c r="AR243" s="624">
        <f>INDEX(Historical!$C$7:$C$1259,MATCH(B243,Historical!$B$7:$B$1281,0))*IF(AH243="n/a",1.03,IF(AH243&lt;0,1.01,IF(AH243&gt;10,1.1,(1+AH243/100))))</f>
        <v>1.3209600000000001</v>
      </c>
      <c r="AS243" s="853">
        <f t="shared" si="62"/>
        <v>1.4015385600000001</v>
      </c>
      <c r="AT243" s="853">
        <f t="shared" si="67"/>
        <v>1.5136616448000002</v>
      </c>
      <c r="AU243" s="853">
        <f t="shared" si="67"/>
        <v>1.6347545763840003</v>
      </c>
      <c r="AV243" s="853">
        <f t="shared" si="67"/>
        <v>1.7655349424947204</v>
      </c>
      <c r="AW243" s="624">
        <f t="shared" si="63"/>
        <v>7.6364497236787203</v>
      </c>
      <c r="AX243" s="719">
        <f t="shared" si="64"/>
        <v>18.048805775652848</v>
      </c>
      <c r="AY243" s="900">
        <v>1.65</v>
      </c>
      <c r="AZ243" s="839">
        <v>287.81</v>
      </c>
      <c r="BA243" s="839">
        <v>-6.79</v>
      </c>
      <c r="BB243" s="839">
        <v>13.389999999999999</v>
      </c>
      <c r="BC243" s="839">
        <v>58.47</v>
      </c>
      <c r="BD243" s="874"/>
      <c r="BE243" s="597">
        <v>2014</v>
      </c>
      <c r="BF243" s="865">
        <f t="shared" si="65"/>
        <v>0</v>
      </c>
      <c r="BG243" s="849">
        <v>0.70000000000000007</v>
      </c>
    </row>
    <row r="244" spans="1:59" s="831" customFormat="1" ht="12.75" customHeight="1" x14ac:dyDescent="0.2">
      <c r="A244" s="838" t="s">
        <v>1659</v>
      </c>
      <c r="B244" s="578" t="s">
        <v>1660</v>
      </c>
      <c r="C244" s="898" t="s">
        <v>108</v>
      </c>
      <c r="D244" s="898" t="s">
        <v>4273</v>
      </c>
      <c r="E244" s="705">
        <v>9</v>
      </c>
      <c r="F244" s="1139">
        <v>473</v>
      </c>
      <c r="G244" s="1139" t="s">
        <v>106</v>
      </c>
      <c r="H244" s="1139" t="s">
        <v>106</v>
      </c>
      <c r="I244" s="841">
        <v>35.75</v>
      </c>
      <c r="J244" s="624">
        <f t="shared" si="52"/>
        <v>2.5734265734265733</v>
      </c>
      <c r="K244" s="844">
        <v>0.23</v>
      </c>
      <c r="L244" s="854">
        <v>4</v>
      </c>
      <c r="M244" s="615">
        <f t="shared" si="53"/>
        <v>0.92</v>
      </c>
      <c r="N244" s="837" t="s">
        <v>504</v>
      </c>
      <c r="O244" s="706">
        <v>0.22</v>
      </c>
      <c r="P244" s="904">
        <v>43657</v>
      </c>
      <c r="Q244" s="904">
        <v>43672</v>
      </c>
      <c r="R244" s="615">
        <f t="shared" si="54"/>
        <v>4.5454545454545494</v>
      </c>
      <c r="S244" s="673">
        <f>IF(INDEX(Historical!$D$7:$D$1257,MATCH(B244,Historical!$B$7:$B$1281,0))=0,"n/a",(INDEX(Historical!$C$7:$C$1259,MATCH(B244,Historical!$B$7:$B$1281,0))/INDEX(Historical!$D$7:$D$1257,MATCH(B244,Historical!$B$7:$B$1281,0))-1)*100)</f>
        <v>2.2222222222222143</v>
      </c>
      <c r="T244" s="673">
        <f>IF(INDEX(Historical!$F$7:$F$1250,MATCH(B244,Historical!$B$7:$B$1281,0))=0,"n/a",((INDEX(Historical!$C$7:$C$1259,MATCH(B244,Historical!$B$7:$B$1281,0))/INDEX(Historical!$F$7:$F$1250,MATCH(B244,Historical!$B$7:$B$1281,0)))^(1/3)-1)*100)</f>
        <v>3.9101547621242849</v>
      </c>
      <c r="U244" s="673">
        <f>IF(INDEX(Historical!$H$7:$H$1250,MATCH(B244,Historical!$B$7:$B$1281,0))=0,"n/a",((INDEX(Historical!$C$7:$C$1259,MATCH(B244,Historical!$B$7:$B$1281,0))/INDEX(Historical!$H$7:$H$1250,MATCH(B244,Historical!$B$7:$B$1281,0)))^(1/5)-1)*100)</f>
        <v>8.2129477676936791</v>
      </c>
      <c r="V244" s="673">
        <f>IF(INDEX(Historical!$O$7:$O$1250,MATCH(B244,Historical!$B$7:$B$1281,0))=0,"n/a",((INDEX(Historical!$C$7:$C$1259,MATCH(B244,Historical!$B$7:$B$1281,0))/INDEX(Historical!$O$7:$O$1250,MATCH(B244,Historical!$B$7:$B$1281,0)))^(1/10)-1)*100)</f>
        <v>16.486550074616211</v>
      </c>
      <c r="W244" s="674">
        <f t="shared" si="55"/>
        <v>0.49816048418394576</v>
      </c>
      <c r="X244" s="675" t="str">
        <f t="shared" si="56"/>
        <v>n/a</v>
      </c>
      <c r="Y244" s="646" t="s">
        <v>4577</v>
      </c>
      <c r="Z244" s="624" t="str">
        <f t="shared" si="57"/>
        <v>n/a</v>
      </c>
      <c r="AA244" s="853" t="str">
        <f t="shared" si="58"/>
        <v>n/a</v>
      </c>
      <c r="AB244" s="854">
        <v>12</v>
      </c>
      <c r="AC244" s="833" t="s">
        <v>136</v>
      </c>
      <c r="AD244" s="833" t="s">
        <v>136</v>
      </c>
      <c r="AE244" s="833" t="s">
        <v>136</v>
      </c>
      <c r="AF244" s="833" t="s">
        <v>136</v>
      </c>
      <c r="AG244" s="833" t="s">
        <v>136</v>
      </c>
      <c r="AH244" s="833" t="s">
        <v>136</v>
      </c>
      <c r="AI244" s="833" t="s">
        <v>136</v>
      </c>
      <c r="AJ244" s="833" t="s">
        <v>136</v>
      </c>
      <c r="AK244" s="833" t="s">
        <v>136</v>
      </c>
      <c r="AL244" s="845" t="s">
        <v>136</v>
      </c>
      <c r="AM244" s="839" t="s">
        <v>136</v>
      </c>
      <c r="AN244" s="833" t="s">
        <v>136</v>
      </c>
      <c r="AO244" s="711" t="str">
        <f t="shared" si="59"/>
        <v>n/a</v>
      </c>
      <c r="AP244" s="712">
        <f t="shared" si="60"/>
        <v>10.786374341120252</v>
      </c>
      <c r="AQ244" s="855" t="str">
        <f t="shared" si="61"/>
        <v>n/a</v>
      </c>
      <c r="AR244" s="624">
        <f>INDEX(Historical!$C$7:$C$1259,MATCH(B244,Historical!$B$7:$B$1281,0))*IF(AH244="n/a",1.03,IF(AH244&lt;0,1.01,IF(AH244&gt;10,1.1,(1+AH244/100))))</f>
        <v>0.94760000000000011</v>
      </c>
      <c r="AS244" s="853">
        <f t="shared" si="62"/>
        <v>0.97602800000000012</v>
      </c>
      <c r="AT244" s="853">
        <f t="shared" si="67"/>
        <v>1.0053088400000001</v>
      </c>
      <c r="AU244" s="853">
        <f t="shared" si="67"/>
        <v>1.0354681052000001</v>
      </c>
      <c r="AV244" s="853">
        <f t="shared" si="67"/>
        <v>1.0665321483560002</v>
      </c>
      <c r="AW244" s="624">
        <f t="shared" si="63"/>
        <v>5.0309370935560009</v>
      </c>
      <c r="AX244" s="719">
        <f t="shared" si="64"/>
        <v>14.072551310646157</v>
      </c>
      <c r="AY244" s="900" t="s">
        <v>136</v>
      </c>
      <c r="AZ244" s="839" t="s">
        <v>136</v>
      </c>
      <c r="BA244" s="839" t="s">
        <v>136</v>
      </c>
      <c r="BB244" s="839" t="s">
        <v>136</v>
      </c>
      <c r="BC244" s="839" t="s">
        <v>136</v>
      </c>
      <c r="BD244" s="874" t="s">
        <v>4200</v>
      </c>
      <c r="BE244" s="597">
        <v>2012</v>
      </c>
      <c r="BF244" s="865">
        <f t="shared" si="65"/>
        <v>0</v>
      </c>
      <c r="BG244" s="849" t="s">
        <v>136</v>
      </c>
    </row>
    <row r="245" spans="1:59" s="831" customFormat="1" ht="12.75" customHeight="1" x14ac:dyDescent="0.2">
      <c r="A245" s="831" t="s">
        <v>1657</v>
      </c>
      <c r="B245" s="578" t="s">
        <v>1658</v>
      </c>
      <c r="C245" s="898" t="s">
        <v>108</v>
      </c>
      <c r="D245" s="898" t="s">
        <v>4273</v>
      </c>
      <c r="E245" s="705">
        <v>9</v>
      </c>
      <c r="F245" s="1139">
        <v>483</v>
      </c>
      <c r="G245" s="1139" t="s">
        <v>106</v>
      </c>
      <c r="H245" s="1139" t="s">
        <v>106</v>
      </c>
      <c r="I245" s="841">
        <v>78.86</v>
      </c>
      <c r="J245" s="624">
        <f t="shared" si="52"/>
        <v>2.3839715952320568</v>
      </c>
      <c r="K245" s="844">
        <v>0.47</v>
      </c>
      <c r="L245" s="854">
        <v>4</v>
      </c>
      <c r="M245" s="615">
        <f t="shared" si="53"/>
        <v>1.88</v>
      </c>
      <c r="N245" s="837" t="s">
        <v>236</v>
      </c>
      <c r="O245" s="706">
        <v>0.46</v>
      </c>
      <c r="P245" s="904">
        <v>43867</v>
      </c>
      <c r="Q245" s="904">
        <v>43875</v>
      </c>
      <c r="R245" s="615">
        <f t="shared" si="54"/>
        <v>2.1739130434782505</v>
      </c>
      <c r="S245" s="673">
        <f>IF(INDEX(Historical!$D$7:$D$1257,MATCH(B245,Historical!$B$7:$B$1281,0))=0,"n/a",(INDEX(Historical!$C$7:$C$1259,MATCH(B245,Historical!$B$7:$B$1281,0))/INDEX(Historical!$D$7:$D$1257,MATCH(B245,Historical!$B$7:$B$1281,0))-1)*100)</f>
        <v>12.574850299401197</v>
      </c>
      <c r="T245" s="673">
        <f>IF(INDEX(Historical!$F$7:$F$1250,MATCH(B245,Historical!$B$7:$B$1281,0))=0,"n/a",((INDEX(Historical!$C$7:$C$1259,MATCH(B245,Historical!$B$7:$B$1281,0))/INDEX(Historical!$F$7:$F$1250,MATCH(B245,Historical!$B$7:$B$1281,0)))^(1/3)-1)*100)</f>
        <v>12.510910526821718</v>
      </c>
      <c r="U245" s="673">
        <f>IF(INDEX(Historical!$H$7:$H$1250,MATCH(B245,Historical!$B$7:$B$1281,0))=0,"n/a",((INDEX(Historical!$C$7:$C$1259,MATCH(B245,Historical!$B$7:$B$1281,0))/INDEX(Historical!$H$7:$H$1250,MATCH(B245,Historical!$B$7:$B$1281,0)))^(1/5)-1)*100)</f>
        <v>13.91642697303983</v>
      </c>
      <c r="V245" s="673">
        <f>IF(INDEX(Historical!$O$7:$O$1250,MATCH(B245,Historical!$B$7:$B$1281,0))=0,"n/a",((INDEX(Historical!$C$7:$C$1259,MATCH(B245,Historical!$B$7:$B$1281,0))/INDEX(Historical!$O$7:$O$1250,MATCH(B245,Historical!$B$7:$B$1281,0)))^(1/10)-1)*100)</f>
        <v>10.704402852259133</v>
      </c>
      <c r="W245" s="674">
        <f t="shared" si="55"/>
        <v>1.3000656986767654</v>
      </c>
      <c r="X245" s="675">
        <f t="shared" si="56"/>
        <v>1.189438202823917</v>
      </c>
      <c r="Y245" s="843"/>
      <c r="Z245" s="624">
        <f t="shared" si="57"/>
        <v>144.61538461538461</v>
      </c>
      <c r="AA245" s="853">
        <f t="shared" si="58"/>
        <v>60.661538461538456</v>
      </c>
      <c r="AB245" s="854">
        <v>12</v>
      </c>
      <c r="AC245" s="833">
        <v>1.3</v>
      </c>
      <c r="AD245" s="833">
        <v>5.19</v>
      </c>
      <c r="AE245" s="833">
        <v>6.18</v>
      </c>
      <c r="AF245" s="833">
        <v>1.26</v>
      </c>
      <c r="AG245" s="833">
        <v>1.2</v>
      </c>
      <c r="AH245" s="833">
        <v>10.8</v>
      </c>
      <c r="AI245" s="833">
        <v>2.6</v>
      </c>
      <c r="AJ245" s="833">
        <v>11.700000000000001</v>
      </c>
      <c r="AK245" s="833">
        <v>12</v>
      </c>
      <c r="AL245" s="845">
        <v>5620</v>
      </c>
      <c r="AM245" s="839">
        <v>1.2</v>
      </c>
      <c r="AN245" s="833">
        <v>0.24</v>
      </c>
      <c r="AO245" s="711">
        <f t="shared" si="59"/>
        <v>-44.361139893266568</v>
      </c>
      <c r="AP245" s="712">
        <f t="shared" si="60"/>
        <v>16.300398568271888</v>
      </c>
      <c r="AQ245" s="855">
        <f t="shared" si="61"/>
        <v>84.31077434176639</v>
      </c>
      <c r="AR245" s="624">
        <f>INDEX(Historical!$C$7:$C$1259,MATCH(B245,Historical!$B$7:$B$1281,0))*IF(AH245="n/a",1.03,IF(AH245&lt;0,1.01,IF(AH245&gt;10,1.1,(1+AH245/100))))</f>
        <v>2.0680000000000001</v>
      </c>
      <c r="AS245" s="853">
        <f t="shared" si="62"/>
        <v>2.1217680000000003</v>
      </c>
      <c r="AT245" s="853">
        <f t="shared" si="67"/>
        <v>2.3339448000000007</v>
      </c>
      <c r="AU245" s="853">
        <f t="shared" si="67"/>
        <v>2.567339280000001</v>
      </c>
      <c r="AV245" s="853">
        <f t="shared" si="67"/>
        <v>2.8240732080000015</v>
      </c>
      <c r="AW245" s="624">
        <f t="shared" si="63"/>
        <v>11.915125288000004</v>
      </c>
      <c r="AX245" s="719">
        <f t="shared" si="64"/>
        <v>15.109212893735741</v>
      </c>
      <c r="AY245" s="900">
        <v>1.1000000000000001</v>
      </c>
      <c r="AZ245" s="839">
        <v>95.1</v>
      </c>
      <c r="BA245" s="839">
        <v>-7.79</v>
      </c>
      <c r="BB245" s="839">
        <v>2.35</v>
      </c>
      <c r="BC245" s="839">
        <v>29.360000000000003</v>
      </c>
      <c r="BD245" s="874"/>
      <c r="BE245" s="597">
        <v>2012</v>
      </c>
      <c r="BF245" s="865">
        <f t="shared" si="65"/>
        <v>0</v>
      </c>
      <c r="BG245" s="849">
        <v>0.1</v>
      </c>
    </row>
    <row r="246" spans="1:59" s="831" customFormat="1" ht="12.75" customHeight="1" x14ac:dyDescent="0.2">
      <c r="A246" s="831" t="s">
        <v>4553</v>
      </c>
      <c r="B246" s="578" t="s">
        <v>3888</v>
      </c>
      <c r="C246" s="898" t="s">
        <v>112</v>
      </c>
      <c r="D246" s="898" t="s">
        <v>1218</v>
      </c>
      <c r="E246" s="705">
        <v>7</v>
      </c>
      <c r="F246" s="1139">
        <v>610</v>
      </c>
      <c r="G246" s="1139" t="s">
        <v>106</v>
      </c>
      <c r="H246" s="1139" t="s">
        <v>106</v>
      </c>
      <c r="I246" s="846">
        <v>97.46</v>
      </c>
      <c r="J246" s="624">
        <f t="shared" si="52"/>
        <v>0.94397701621177932</v>
      </c>
      <c r="K246" s="851">
        <v>0.23</v>
      </c>
      <c r="L246" s="597">
        <v>4</v>
      </c>
      <c r="M246" s="615">
        <f t="shared" si="53"/>
        <v>0.92</v>
      </c>
      <c r="N246" s="597" t="s">
        <v>409</v>
      </c>
      <c r="O246" s="707">
        <v>0.22</v>
      </c>
      <c r="P246" s="904">
        <v>43648</v>
      </c>
      <c r="Q246" s="904">
        <v>43671</v>
      </c>
      <c r="R246" s="615">
        <f t="shared" si="54"/>
        <v>4.5454545454545494</v>
      </c>
      <c r="S246" s="673">
        <f>IF(INDEX(Historical!$D$7:$D$1257,MATCH(B246,Historical!$B$7:$B$1281,0))=0,"n/a",(INDEX(Historical!$C$7:$C$1259,MATCH(B246,Historical!$B$7:$B$1281,0))/INDEX(Historical!$D$7:$D$1257,MATCH(B246,Historical!$B$7:$B$1281,0))-1)*100)</f>
        <v>2.2222222222222143</v>
      </c>
      <c r="T246" s="673">
        <f>IF(INDEX(Historical!$F$7:$F$1250,MATCH(B246,Historical!$B$7:$B$1281,0))=0,"n/a",((INDEX(Historical!$C$7:$C$1259,MATCH(B246,Historical!$B$7:$B$1281,0))/INDEX(Historical!$F$7:$F$1250,MATCH(B246,Historical!$B$7:$B$1281,0)))^(1/3)-1)*100)</f>
        <v>5.6568701546746425</v>
      </c>
      <c r="U246" s="673">
        <f>IF(INDEX(Historical!$H$7:$H$1250,MATCH(B246,Historical!$B$7:$B$1281,0))=0,"n/a",((INDEX(Historical!$C$7:$C$1259,MATCH(B246,Historical!$B$7:$B$1281,0))/INDEX(Historical!$H$7:$H$1250,MATCH(B246,Historical!$B$7:$B$1281,0)))^(1/5)-1)*100)</f>
        <v>8.9249364912943783</v>
      </c>
      <c r="V246" s="673">
        <f>IF(INDEX(Historical!$O$7:$O$1250,MATCH(B246,Historical!$B$7:$B$1281,0))=0,"n/a",((INDEX(Historical!$C$7:$C$1259,MATCH(B246,Historical!$B$7:$B$1281,0))/INDEX(Historical!$O$7:$O$1250,MATCH(B246,Historical!$B$7:$B$1281,0)))^(1/10)-1)*100)</f>
        <v>8.685794289921267</v>
      </c>
      <c r="W246" s="674">
        <f t="shared" si="55"/>
        <v>1.02753256563428</v>
      </c>
      <c r="X246" s="675">
        <f t="shared" si="56"/>
        <v>0.49038112589529553</v>
      </c>
      <c r="Y246" s="644" t="s">
        <v>4583</v>
      </c>
      <c r="Z246" s="624">
        <f t="shared" si="57"/>
        <v>21.545667447306794</v>
      </c>
      <c r="AA246" s="853">
        <f t="shared" si="58"/>
        <v>22.824355971896956</v>
      </c>
      <c r="AB246" s="1139">
        <v>12</v>
      </c>
      <c r="AC246" s="846">
        <v>4.2699999999999996</v>
      </c>
      <c r="AD246" s="846">
        <v>4.5999999999999996</v>
      </c>
      <c r="AE246" s="846">
        <v>3.32</v>
      </c>
      <c r="AF246" s="846">
        <v>4.4400000000000004</v>
      </c>
      <c r="AG246" s="846">
        <v>18.099999999999998</v>
      </c>
      <c r="AH246" s="846">
        <v>10.8</v>
      </c>
      <c r="AI246" s="846">
        <v>12.21</v>
      </c>
      <c r="AJ246" s="846">
        <v>18.2</v>
      </c>
      <c r="AK246" s="846">
        <v>5</v>
      </c>
      <c r="AL246" s="846">
        <v>4210</v>
      </c>
      <c r="AM246" s="846">
        <v>0.3</v>
      </c>
      <c r="AN246" s="846">
        <v>0.09</v>
      </c>
      <c r="AO246" s="711">
        <f t="shared" si="59"/>
        <v>-12.955442464390799</v>
      </c>
      <c r="AP246" s="712">
        <f t="shared" si="60"/>
        <v>9.8689135075061571</v>
      </c>
      <c r="AQ246" s="855">
        <f t="shared" si="61"/>
        <v>112.22644145160143</v>
      </c>
      <c r="AR246" s="624">
        <f>INDEX(Historical!$C$7:$C$1259,MATCH(B246,Historical!$B$7:$B$1281,0))*IF(AH246="n/a",1.03,IF(AH246&lt;0,1.01,IF(AH246&gt;10,1.1,(1+AH246/100))))</f>
        <v>1.0120000000000002</v>
      </c>
      <c r="AS246" s="853">
        <f t="shared" si="62"/>
        <v>1.1132000000000004</v>
      </c>
      <c r="AT246" s="853">
        <f t="shared" si="67"/>
        <v>1.1688600000000005</v>
      </c>
      <c r="AU246" s="853">
        <f t="shared" si="67"/>
        <v>1.2273030000000005</v>
      </c>
      <c r="AV246" s="853">
        <f t="shared" si="67"/>
        <v>1.2886681500000006</v>
      </c>
      <c r="AW246" s="624">
        <f t="shared" si="63"/>
        <v>5.8100311500000013</v>
      </c>
      <c r="AX246" s="719">
        <f t="shared" si="64"/>
        <v>5.9614520316027102</v>
      </c>
      <c r="AY246" s="701">
        <v>1.24</v>
      </c>
      <c r="AZ246" s="849">
        <v>107.27</v>
      </c>
      <c r="BA246" s="849">
        <v>-7.9600000000000009</v>
      </c>
      <c r="BB246" s="849">
        <v>0.8</v>
      </c>
      <c r="BC246" s="849">
        <v>5.6099999999999994</v>
      </c>
      <c r="BD246" s="874"/>
      <c r="BE246" s="597">
        <v>2014</v>
      </c>
      <c r="BF246" s="865">
        <f t="shared" si="65"/>
        <v>0</v>
      </c>
      <c r="BG246" s="849">
        <v>13.3</v>
      </c>
    </row>
    <row r="247" spans="1:59" s="831" customFormat="1" ht="12.75" customHeight="1" x14ac:dyDescent="0.2">
      <c r="A247" s="838" t="s">
        <v>1613</v>
      </c>
      <c r="B247" s="578" t="s">
        <v>1614</v>
      </c>
      <c r="C247" s="898" t="s">
        <v>108</v>
      </c>
      <c r="D247" s="898" t="s">
        <v>4273</v>
      </c>
      <c r="E247" s="705">
        <v>8</v>
      </c>
      <c r="F247" s="1139">
        <v>555</v>
      </c>
      <c r="G247" s="1139" t="s">
        <v>115</v>
      </c>
      <c r="H247" s="1139" t="s">
        <v>115</v>
      </c>
      <c r="I247" s="841">
        <v>28.88</v>
      </c>
      <c r="J247" s="624">
        <f t="shared" si="52"/>
        <v>3.878116343490305</v>
      </c>
      <c r="K247" s="844">
        <v>0.28000000000000003</v>
      </c>
      <c r="L247" s="854">
        <v>4</v>
      </c>
      <c r="M247" s="615">
        <f t="shared" si="53"/>
        <v>1.1200000000000001</v>
      </c>
      <c r="N247" s="837" t="s">
        <v>168</v>
      </c>
      <c r="O247" s="706">
        <v>0.27</v>
      </c>
      <c r="P247" s="904">
        <v>43775</v>
      </c>
      <c r="Q247" s="904">
        <v>43790</v>
      </c>
      <c r="R247" s="615">
        <f t="shared" si="54"/>
        <v>3.7037037037037068</v>
      </c>
      <c r="S247" s="673">
        <f>IF(INDEX(Historical!$D$7:$D$1257,MATCH(B247,Historical!$B$7:$B$1281,0))=0,"n/a",(INDEX(Historical!$C$7:$C$1259,MATCH(B247,Historical!$B$7:$B$1281,0))/INDEX(Historical!$D$7:$D$1257,MATCH(B247,Historical!$B$7:$B$1281,0))-1)*100)</f>
        <v>2.7522935779816571</v>
      </c>
      <c r="T247" s="673">
        <f>IF(INDEX(Historical!$F$7:$F$1250,MATCH(B247,Historical!$B$7:$B$1281,0))=0,"n/a",((INDEX(Historical!$C$7:$C$1259,MATCH(B247,Historical!$B$7:$B$1281,0))/INDEX(Historical!$F$7:$F$1250,MATCH(B247,Historical!$B$7:$B$1281,0)))^(1/3)-1)*100)</f>
        <v>10.951894815076436</v>
      </c>
      <c r="U247" s="673">
        <f>IF(INDEX(Historical!$H$7:$H$1250,MATCH(B247,Historical!$B$7:$B$1281,0))=0,"n/a",((INDEX(Historical!$C$7:$C$1259,MATCH(B247,Historical!$B$7:$B$1281,0))/INDEX(Historical!$H$7:$H$1250,MATCH(B247,Historical!$B$7:$B$1281,0)))^(1/5)-1)*100)</f>
        <v>8.9379083788233551</v>
      </c>
      <c r="V247" s="673">
        <f>IF(INDEX(Historical!$O$7:$O$1250,MATCH(B247,Historical!$B$7:$B$1281,0))=0,"n/a",((INDEX(Historical!$C$7:$C$1259,MATCH(B247,Historical!$B$7:$B$1281,0))/INDEX(Historical!$O$7:$O$1250,MATCH(B247,Historical!$B$7:$B$1281,0)))^(1/10)-1)*100)</f>
        <v>6.4404439393772384</v>
      </c>
      <c r="W247" s="674">
        <f t="shared" si="55"/>
        <v>1.3877783058053619</v>
      </c>
      <c r="X247" s="675">
        <f t="shared" si="56"/>
        <v>1.1458856895927378</v>
      </c>
      <c r="Y247" s="646" t="s">
        <v>4575</v>
      </c>
      <c r="Z247" s="624">
        <f t="shared" si="57"/>
        <v>248.88888888888889</v>
      </c>
      <c r="AA247" s="853">
        <f t="shared" si="58"/>
        <v>64.177777777777777</v>
      </c>
      <c r="AB247" s="854">
        <v>12</v>
      </c>
      <c r="AC247" s="833">
        <v>0.45</v>
      </c>
      <c r="AD247" s="833">
        <v>6.5</v>
      </c>
      <c r="AE247" s="833">
        <v>3.34</v>
      </c>
      <c r="AF247" s="833">
        <v>1.01</v>
      </c>
      <c r="AG247" s="833">
        <v>1.3</v>
      </c>
      <c r="AH247" s="833">
        <v>-8.4</v>
      </c>
      <c r="AI247" s="833">
        <v>15.939999999999998</v>
      </c>
      <c r="AJ247" s="833">
        <v>7.8</v>
      </c>
      <c r="AK247" s="833">
        <v>10</v>
      </c>
      <c r="AL247" s="845">
        <v>1130</v>
      </c>
      <c r="AM247" s="839">
        <v>1.6</v>
      </c>
      <c r="AN247" s="833">
        <v>0.1</v>
      </c>
      <c r="AO247" s="711">
        <f t="shared" si="59"/>
        <v>-51.361753055464121</v>
      </c>
      <c r="AP247" s="712">
        <f t="shared" si="60"/>
        <v>12.81602472231366</v>
      </c>
      <c r="AQ247" s="855">
        <f t="shared" si="61"/>
        <v>69.731232712263918</v>
      </c>
      <c r="AR247" s="624">
        <f>INDEX(Historical!$C$7:$C$1259,MATCH(B247,Historical!$B$7:$B$1281,0))*IF(AH247="n/a",1.03,IF(AH247&lt;0,1.01,IF(AH247&gt;10,1.1,(1+AH247/100))))</f>
        <v>1.1312000000000002</v>
      </c>
      <c r="AS247" s="853">
        <f t="shared" si="62"/>
        <v>1.2443200000000003</v>
      </c>
      <c r="AT247" s="853">
        <f t="shared" ref="AT247:AV266" si="68">IF($AK247="n/a",1.03*AS247,IF($AK247&lt;0,1.01*AS247,IF($AK247&gt;10,1.1*AS247,(1+$AK247/100)*AS247)))</f>
        <v>1.3687520000000004</v>
      </c>
      <c r="AU247" s="853">
        <f t="shared" si="68"/>
        <v>1.5056272000000006</v>
      </c>
      <c r="AV247" s="853">
        <f t="shared" si="68"/>
        <v>1.6561899200000008</v>
      </c>
      <c r="AW247" s="624">
        <f t="shared" si="63"/>
        <v>6.9060891200000025</v>
      </c>
      <c r="AX247" s="719">
        <f t="shared" si="64"/>
        <v>23.913050969529095</v>
      </c>
      <c r="AY247" s="900">
        <v>0.68</v>
      </c>
      <c r="AZ247" s="839">
        <v>70.08</v>
      </c>
      <c r="BA247" s="839">
        <v>-20.440000000000001</v>
      </c>
      <c r="BB247" s="839">
        <v>7.7299999999999995</v>
      </c>
      <c r="BC247" s="839">
        <v>26.44</v>
      </c>
      <c r="BD247" s="874"/>
      <c r="BE247" s="597">
        <v>2013</v>
      </c>
      <c r="BF247" s="865">
        <f t="shared" si="65"/>
        <v>0</v>
      </c>
      <c r="BG247" s="849">
        <v>0.2</v>
      </c>
    </row>
    <row r="248" spans="1:59" s="831" customFormat="1" ht="12.75" customHeight="1" x14ac:dyDescent="0.2">
      <c r="A248" s="847" t="s">
        <v>3965</v>
      </c>
      <c r="B248" s="578" t="s">
        <v>3966</v>
      </c>
      <c r="C248" s="898" t="s">
        <v>108</v>
      </c>
      <c r="D248" s="898" t="s">
        <v>4266</v>
      </c>
      <c r="E248" s="705">
        <v>7</v>
      </c>
      <c r="F248" s="1139">
        <v>625</v>
      </c>
      <c r="G248" s="1139" t="s">
        <v>106</v>
      </c>
      <c r="H248" s="1139" t="s">
        <v>106</v>
      </c>
      <c r="I248" s="841">
        <v>18.7</v>
      </c>
      <c r="J248" s="624">
        <f t="shared" si="52"/>
        <v>3.4224598930481283</v>
      </c>
      <c r="K248" s="844">
        <v>0.16</v>
      </c>
      <c r="L248" s="854">
        <v>4</v>
      </c>
      <c r="M248" s="615">
        <f t="shared" si="53"/>
        <v>0.64</v>
      </c>
      <c r="N248" s="837" t="s">
        <v>148</v>
      </c>
      <c r="O248" s="706">
        <v>0.15</v>
      </c>
      <c r="P248" s="904">
        <v>43874</v>
      </c>
      <c r="Q248" s="904">
        <v>43905</v>
      </c>
      <c r="R248" s="615">
        <f t="shared" si="54"/>
        <v>6.6666666666666732</v>
      </c>
      <c r="S248" s="673">
        <f>IF(INDEX(Historical!$D$7:$D$1257,MATCH(B248,Historical!$B$7:$B$1281,0))=0,"n/a",(INDEX(Historical!$C$7:$C$1259,MATCH(B248,Historical!$B$7:$B$1281,0))/INDEX(Historical!$D$7:$D$1257,MATCH(B248,Historical!$B$7:$B$1281,0))-1)*100)</f>
        <v>6.6666666666666652</v>
      </c>
      <c r="T248" s="673">
        <f>IF(INDEX(Historical!$F$7:$F$1250,MATCH(B248,Historical!$B$7:$B$1281,0))=0,"n/a",((INDEX(Historical!$C$7:$C$1259,MATCH(B248,Historical!$B$7:$B$1281,0))/INDEX(Historical!$F$7:$F$1250,MATCH(B248,Historical!$B$7:$B$1281,0)))^(1/3)-1)*100)</f>
        <v>10.064241629820891</v>
      </c>
      <c r="U248" s="673">
        <f>IF(INDEX(Historical!$H$7:$H$1250,MATCH(B248,Historical!$B$7:$B$1281,0))=0,"n/a",((INDEX(Historical!$C$7:$C$1259,MATCH(B248,Historical!$B$7:$B$1281,0))/INDEX(Historical!$H$7:$H$1250,MATCH(B248,Historical!$B$7:$B$1281,0)))^(1/5)-1)*100)</f>
        <v>35.522182680096194</v>
      </c>
      <c r="V248" s="673">
        <f>IF(INDEX(Historical!$O$7:$O$1250,MATCH(B248,Historical!$B$7:$B$1281,0))=0,"n/a",((INDEX(Historical!$C$7:$C$1259,MATCH(B248,Historical!$B$7:$B$1281,0))/INDEX(Historical!$O$7:$O$1250,MATCH(B248,Historical!$B$7:$B$1281,0)))^(1/10)-1)*100)</f>
        <v>18.222427548378416</v>
      </c>
      <c r="W248" s="674">
        <f t="shared" si="55"/>
        <v>1.9493661086476513</v>
      </c>
      <c r="X248" s="675" t="str">
        <f t="shared" si="56"/>
        <v>n/a</v>
      </c>
      <c r="Y248" s="646"/>
      <c r="Z248" s="624" t="str">
        <f t="shared" si="57"/>
        <v>n/a</v>
      </c>
      <c r="AA248" s="853" t="str">
        <f t="shared" si="58"/>
        <v>n/a</v>
      </c>
      <c r="AB248" s="854">
        <v>12</v>
      </c>
      <c r="AC248" s="833" t="s">
        <v>136</v>
      </c>
      <c r="AD248" s="833" t="s">
        <v>136</v>
      </c>
      <c r="AE248" s="833" t="s">
        <v>136</v>
      </c>
      <c r="AF248" s="833" t="s">
        <v>136</v>
      </c>
      <c r="AG248" s="833" t="s">
        <v>136</v>
      </c>
      <c r="AH248" s="833" t="s">
        <v>136</v>
      </c>
      <c r="AI248" s="833" t="s">
        <v>136</v>
      </c>
      <c r="AJ248" s="833" t="s">
        <v>136</v>
      </c>
      <c r="AK248" s="833" t="s">
        <v>136</v>
      </c>
      <c r="AL248" s="845" t="s">
        <v>136</v>
      </c>
      <c r="AM248" s="839" t="s">
        <v>136</v>
      </c>
      <c r="AN248" s="833" t="s">
        <v>136</v>
      </c>
      <c r="AO248" s="711" t="str">
        <f t="shared" si="59"/>
        <v>n/a</v>
      </c>
      <c r="AP248" s="712">
        <f t="shared" si="60"/>
        <v>38.944642573144321</v>
      </c>
      <c r="AQ248" s="855" t="str">
        <f t="shared" si="61"/>
        <v>n/a</v>
      </c>
      <c r="AR248" s="624">
        <f>INDEX(Historical!$C$7:$C$1259,MATCH(B248,Historical!$B$7:$B$1281,0))*IF(AH248="n/a",1.03,IF(AH248&lt;0,1.01,IF(AH248&gt;10,1.1,(1+AH248/100))))</f>
        <v>0.65920000000000001</v>
      </c>
      <c r="AS248" s="853">
        <f t="shared" si="62"/>
        <v>0.67897600000000002</v>
      </c>
      <c r="AT248" s="853">
        <f t="shared" si="68"/>
        <v>0.69934528000000007</v>
      </c>
      <c r="AU248" s="853">
        <f t="shared" si="68"/>
        <v>0.72032563840000008</v>
      </c>
      <c r="AV248" s="853">
        <f t="shared" si="68"/>
        <v>0.74193540755200005</v>
      </c>
      <c r="AW248" s="624">
        <f t="shared" si="63"/>
        <v>3.4997823259520002</v>
      </c>
      <c r="AX248" s="719">
        <f t="shared" si="64"/>
        <v>18.715413507764708</v>
      </c>
      <c r="AY248" s="900" t="s">
        <v>136</v>
      </c>
      <c r="AZ248" s="839" t="s">
        <v>136</v>
      </c>
      <c r="BA248" s="839" t="s">
        <v>136</v>
      </c>
      <c r="BB248" s="839" t="s">
        <v>136</v>
      </c>
      <c r="BC248" s="839" t="s">
        <v>136</v>
      </c>
      <c r="BD248" s="874" t="s">
        <v>4200</v>
      </c>
      <c r="BE248" s="597">
        <v>2014</v>
      </c>
      <c r="BF248" s="865">
        <f t="shared" si="65"/>
        <v>0</v>
      </c>
      <c r="BG248" s="849" t="s">
        <v>136</v>
      </c>
    </row>
    <row r="249" spans="1:59" s="831" customFormat="1" ht="12.75" customHeight="1" x14ac:dyDescent="0.2">
      <c r="A249" s="848" t="s">
        <v>4399</v>
      </c>
      <c r="B249" s="578" t="s">
        <v>4396</v>
      </c>
      <c r="C249" s="898" t="s">
        <v>4254</v>
      </c>
      <c r="D249" s="898" t="s">
        <v>4255</v>
      </c>
      <c r="E249" s="705">
        <v>6</v>
      </c>
      <c r="F249" s="1139">
        <v>686</v>
      </c>
      <c r="G249" s="1139" t="s">
        <v>106</v>
      </c>
      <c r="H249" s="1139" t="s">
        <v>106</v>
      </c>
      <c r="I249" s="841">
        <v>33.44</v>
      </c>
      <c r="J249" s="624">
        <f t="shared" si="52"/>
        <v>4.3062200956937797</v>
      </c>
      <c r="K249" s="844">
        <v>0.36</v>
      </c>
      <c r="L249" s="854">
        <v>4</v>
      </c>
      <c r="M249" s="615">
        <f t="shared" si="53"/>
        <v>1.44</v>
      </c>
      <c r="N249" s="837" t="s">
        <v>318</v>
      </c>
      <c r="O249" s="706">
        <v>0.35</v>
      </c>
      <c r="P249" s="606">
        <v>44103</v>
      </c>
      <c r="Q249" s="606">
        <v>44119</v>
      </c>
      <c r="R249" s="615">
        <f t="shared" si="54"/>
        <v>2.8571428571428599</v>
      </c>
      <c r="S249" s="673">
        <f>IF(INDEX(Historical!$D$7:$D$1257,MATCH(B249,Historical!$B$7:$B$1281,0))=0,"n/a",(INDEX(Historical!$C$7:$C$1259,MATCH(B249,Historical!$B$7:$B$1281,0))/INDEX(Historical!$D$7:$D$1257,MATCH(B249,Historical!$B$7:$B$1281,0))-1)*100)</f>
        <v>5.2238805970149071</v>
      </c>
      <c r="T249" s="673">
        <f>IF(INDEX(Historical!$F$7:$F$1250,MATCH(B249,Historical!$B$7:$B$1281,0))=0,"n/a",((INDEX(Historical!$C$7:$C$1259,MATCH(B249,Historical!$B$7:$B$1281,0))/INDEX(Historical!$F$7:$F$1250,MATCH(B249,Historical!$B$7:$B$1281,0)))^(1/3)-1)*100)</f>
        <v>6.1155514037638969</v>
      </c>
      <c r="U249" s="673">
        <f>IF(INDEX(Historical!$H$7:$H$1250,MATCH(B249,Historical!$B$7:$B$1281,0))=0,"n/a",((INDEX(Historical!$C$7:$C$1259,MATCH(B249,Historical!$B$7:$B$1281,0))/INDEX(Historical!$H$7:$H$1250,MATCH(B249,Historical!$B$7:$B$1281,0)))^(1/5)-1)*100)</f>
        <v>9.7901038177489639</v>
      </c>
      <c r="V249" s="673" t="str">
        <f>IF(INDEX(Historical!$O$7:$O$1250,MATCH(B249,Historical!$B$7:$B$1281,0))=0,"n/a",((INDEX(Historical!$C$7:$C$1259,MATCH(B249,Historical!$B$7:$B$1281,0))/INDEX(Historical!$O$7:$O$1250,MATCH(B249,Historical!$B$7:$B$1281,0)))^(1/10)-1)*100)</f>
        <v>n/a</v>
      </c>
      <c r="W249" s="674" t="str">
        <f t="shared" si="55"/>
        <v>n/a</v>
      </c>
      <c r="X249" s="675">
        <f t="shared" si="56"/>
        <v>0.53791779218400904</v>
      </c>
      <c r="Y249" s="843"/>
      <c r="Z249" s="624">
        <f t="shared" si="57"/>
        <v>163.63636363636363</v>
      </c>
      <c r="AA249" s="853">
        <f t="shared" si="58"/>
        <v>38</v>
      </c>
      <c r="AB249" s="854">
        <v>12</v>
      </c>
      <c r="AC249" s="833">
        <v>0.88</v>
      </c>
      <c r="AD249" s="833">
        <v>6.29</v>
      </c>
      <c r="AE249" s="833">
        <v>12.65</v>
      </c>
      <c r="AF249" s="833">
        <v>1.76</v>
      </c>
      <c r="AG249" s="833">
        <v>4.5999999999999996</v>
      </c>
      <c r="AH249" s="833">
        <v>48.1</v>
      </c>
      <c r="AI249" s="833">
        <v>10.89</v>
      </c>
      <c r="AJ249" s="833">
        <v>18.2</v>
      </c>
      <c r="AK249" s="833">
        <v>6.09</v>
      </c>
      <c r="AL249" s="845">
        <v>8790</v>
      </c>
      <c r="AM249" s="839">
        <v>0.6</v>
      </c>
      <c r="AN249" s="833">
        <v>0.73</v>
      </c>
      <c r="AO249" s="711">
        <f t="shared" si="59"/>
        <v>-23.903676086557255</v>
      </c>
      <c r="AP249" s="712">
        <f t="shared" si="60"/>
        <v>14.096323913442744</v>
      </c>
      <c r="AQ249" s="855">
        <f t="shared" si="61"/>
        <v>72.407785335942549</v>
      </c>
      <c r="AR249" s="624">
        <f>INDEX(Historical!$C$7:$C$1259,MATCH(B249,Historical!$B$7:$B$1281,0))*IF(AH249="n/a",1.03,IF(AH249&lt;0,1.01,IF(AH249&gt;10,1.1,(1+AH249/100))))</f>
        <v>1.5509999999999999</v>
      </c>
      <c r="AS249" s="853">
        <f t="shared" si="62"/>
        <v>1.7061000000000002</v>
      </c>
      <c r="AT249" s="853">
        <f t="shared" si="68"/>
        <v>1.8100014900000001</v>
      </c>
      <c r="AU249" s="853">
        <f t="shared" si="68"/>
        <v>1.9202305807410001</v>
      </c>
      <c r="AV249" s="853">
        <f t="shared" si="68"/>
        <v>2.0371726231081269</v>
      </c>
      <c r="AW249" s="624">
        <f t="shared" si="63"/>
        <v>9.0245046938491278</v>
      </c>
      <c r="AX249" s="719">
        <f t="shared" si="64"/>
        <v>26.98715518495553</v>
      </c>
      <c r="AY249" s="900">
        <v>1.22</v>
      </c>
      <c r="AZ249" s="839">
        <v>157.22999999999999</v>
      </c>
      <c r="BA249" s="839">
        <v>-10.25</v>
      </c>
      <c r="BB249" s="839">
        <v>3.02</v>
      </c>
      <c r="BC249" s="839">
        <v>20.86</v>
      </c>
      <c r="BD249" s="874"/>
      <c r="BE249" s="597">
        <v>2015</v>
      </c>
      <c r="BF249" s="865">
        <f t="shared" si="65"/>
        <v>0</v>
      </c>
      <c r="BG249" s="849">
        <v>2.5</v>
      </c>
    </row>
    <row r="250" spans="1:59" s="831" customFormat="1" ht="12.75" customHeight="1" x14ac:dyDescent="0.2">
      <c r="A250" s="848" t="s">
        <v>4057</v>
      </c>
      <c r="B250" s="578" t="s">
        <v>4058</v>
      </c>
      <c r="C250" s="898" t="s">
        <v>128</v>
      </c>
      <c r="D250" s="898" t="s">
        <v>4281</v>
      </c>
      <c r="E250" s="705">
        <v>6</v>
      </c>
      <c r="F250" s="1139">
        <v>669</v>
      </c>
      <c r="G250" s="1139" t="s">
        <v>106</v>
      </c>
      <c r="H250" s="1139" t="s">
        <v>106</v>
      </c>
      <c r="I250" s="841">
        <v>214.14</v>
      </c>
      <c r="J250" s="624">
        <f t="shared" si="52"/>
        <v>1.4009526478005045</v>
      </c>
      <c r="K250" s="844">
        <v>0.75</v>
      </c>
      <c r="L250" s="854">
        <v>4</v>
      </c>
      <c r="M250" s="615">
        <f t="shared" si="53"/>
        <v>3</v>
      </c>
      <c r="N250" s="837" t="s">
        <v>986</v>
      </c>
      <c r="O250" s="706">
        <v>0.74</v>
      </c>
      <c r="P250" s="904">
        <v>43594</v>
      </c>
      <c r="Q250" s="904">
        <v>43609</v>
      </c>
      <c r="R250" s="615">
        <f t="shared" si="54"/>
        <v>1.3513513513513526</v>
      </c>
      <c r="S250" s="673">
        <f>IF(INDEX(Historical!$D$7:$D$1257,MATCH(B250,Historical!$B$7:$B$1281,0))=0,"n/a",(INDEX(Historical!$C$7:$C$1259,MATCH(B250,Historical!$B$7:$B$1281,0))/INDEX(Historical!$D$7:$D$1257,MATCH(B250,Historical!$B$7:$B$1281,0))-1)*100)</f>
        <v>0.33444816053511683</v>
      </c>
      <c r="T250" s="673">
        <f>IF(INDEX(Historical!$F$7:$F$1250,MATCH(B250,Historical!$B$7:$B$1281,0))=0,"n/a",((INDEX(Historical!$C$7:$C$1259,MATCH(B250,Historical!$B$7:$B$1281,0))/INDEX(Historical!$F$7:$F$1250,MATCH(B250,Historical!$B$7:$B$1281,0)))^(1/3)-1)*100)</f>
        <v>15.244903287467416</v>
      </c>
      <c r="U250" s="673">
        <f>IF(INDEX(Historical!$H$7:$H$1250,MATCH(B250,Historical!$B$7:$B$1281,0))=0,"n/a",((INDEX(Historical!$C$7:$C$1259,MATCH(B250,Historical!$B$7:$B$1281,0))/INDEX(Historical!$H$7:$H$1250,MATCH(B250,Historical!$B$7:$B$1281,0)))^(1/5)-1)*100)</f>
        <v>26.394350119070854</v>
      </c>
      <c r="V250" s="673" t="str">
        <f>IF(INDEX(Historical!$O$7:$O$1250,MATCH(B250,Historical!$B$7:$B$1281,0))=0,"n/a",((INDEX(Historical!$C$7:$C$1259,MATCH(B250,Historical!$B$7:$B$1281,0))/INDEX(Historical!$O$7:$O$1250,MATCH(B250,Historical!$B$7:$B$1281,0)))^(1/10)-1)*100)</f>
        <v>n/a</v>
      </c>
      <c r="W250" s="674" t="str">
        <f t="shared" si="55"/>
        <v>n/a</v>
      </c>
      <c r="X250" s="675" t="str">
        <f t="shared" si="56"/>
        <v>n/a</v>
      </c>
      <c r="Y250" s="646" t="s">
        <v>4574</v>
      </c>
      <c r="Z250" s="624">
        <f t="shared" si="57"/>
        <v>32.051282051282051</v>
      </c>
      <c r="AA250" s="853">
        <f t="shared" si="58"/>
        <v>22.878205128205128</v>
      </c>
      <c r="AB250" s="854">
        <v>2</v>
      </c>
      <c r="AC250" s="833">
        <v>9.36</v>
      </c>
      <c r="AD250" s="833">
        <v>2.64</v>
      </c>
      <c r="AE250" s="833">
        <v>4.99</v>
      </c>
      <c r="AF250" s="833">
        <v>3.17</v>
      </c>
      <c r="AG250" s="833">
        <v>16.7</v>
      </c>
      <c r="AH250" s="833">
        <v>-100.4</v>
      </c>
      <c r="AI250" s="833">
        <v>6.8000000000000007</v>
      </c>
      <c r="AJ250" s="833">
        <v>-15.1</v>
      </c>
      <c r="AK250" s="833">
        <v>8.83</v>
      </c>
      <c r="AL250" s="845">
        <v>42770</v>
      </c>
      <c r="AM250" s="839">
        <v>9.74</v>
      </c>
      <c r="AN250" s="833">
        <v>0.83</v>
      </c>
      <c r="AO250" s="711">
        <f t="shared" si="59"/>
        <v>4.9170976386662311</v>
      </c>
      <c r="AP250" s="712">
        <f t="shared" si="60"/>
        <v>27.795302766871359</v>
      </c>
      <c r="AQ250" s="855">
        <f t="shared" si="61"/>
        <v>79.535091285377973</v>
      </c>
      <c r="AR250" s="624">
        <f>INDEX(Historical!$C$7:$C$1259,MATCH(B250,Historical!$B$7:$B$1281,0))*IF(AH250="n/a",1.03,IF(AH250&lt;0,1.01,IF(AH250&gt;10,1.1,(1+AH250/100))))</f>
        <v>3.0300000000000002</v>
      </c>
      <c r="AS250" s="853">
        <f t="shared" si="62"/>
        <v>3.2360400000000005</v>
      </c>
      <c r="AT250" s="853">
        <f t="shared" si="68"/>
        <v>3.5217823320000008</v>
      </c>
      <c r="AU250" s="853">
        <f t="shared" si="68"/>
        <v>3.8327557119156008</v>
      </c>
      <c r="AV250" s="853">
        <f t="shared" si="68"/>
        <v>4.1711880412777482</v>
      </c>
      <c r="AW250" s="624">
        <f t="shared" si="63"/>
        <v>17.791766085193352</v>
      </c>
      <c r="AX250" s="719">
        <f t="shared" si="64"/>
        <v>8.3084739353662798</v>
      </c>
      <c r="AY250" s="900">
        <v>1.19</v>
      </c>
      <c r="AZ250" s="839">
        <v>105.35000000000001</v>
      </c>
      <c r="BA250" s="839">
        <v>-11.74</v>
      </c>
      <c r="BB250" s="839">
        <v>-3.62</v>
      </c>
      <c r="BC250" s="839">
        <v>10.85</v>
      </c>
      <c r="BD250" s="874"/>
      <c r="BE250" s="597">
        <v>2015</v>
      </c>
      <c r="BF250" s="865">
        <f t="shared" si="65"/>
        <v>0</v>
      </c>
      <c r="BG250" s="849">
        <v>7.5</v>
      </c>
    </row>
    <row r="251" spans="1:59" s="831" customFormat="1" ht="12.75" customHeight="1" x14ac:dyDescent="0.2">
      <c r="A251" s="831" t="s">
        <v>3889</v>
      </c>
      <c r="B251" s="578" t="s">
        <v>4122</v>
      </c>
      <c r="C251" s="898" t="s">
        <v>4127</v>
      </c>
      <c r="D251" s="898" t="s">
        <v>4261</v>
      </c>
      <c r="E251" s="705">
        <v>7</v>
      </c>
      <c r="F251" s="1139">
        <v>637</v>
      </c>
      <c r="G251" s="1139" t="s">
        <v>106</v>
      </c>
      <c r="H251" s="1139" t="s">
        <v>106</v>
      </c>
      <c r="I251" s="846">
        <v>177.82</v>
      </c>
      <c r="J251" s="624">
        <f t="shared" si="52"/>
        <v>1.1247328759419637</v>
      </c>
      <c r="K251" s="851">
        <v>0.5</v>
      </c>
      <c r="L251" s="597">
        <v>4</v>
      </c>
      <c r="M251" s="615">
        <f t="shared" si="53"/>
        <v>2</v>
      </c>
      <c r="N251" s="597" t="s">
        <v>148</v>
      </c>
      <c r="O251" s="707">
        <v>0.44</v>
      </c>
      <c r="P251" s="606">
        <v>44053</v>
      </c>
      <c r="Q251" s="606">
        <v>44075</v>
      </c>
      <c r="R251" s="615">
        <f t="shared" si="54"/>
        <v>13.636363636363635</v>
      </c>
      <c r="S251" s="673">
        <f>IF(INDEX(Historical!$D$7:$D$1257,MATCH(B251,Historical!$B$7:$B$1281,0))=0,"n/a",(INDEX(Historical!$C$7:$C$1259,MATCH(B251,Historical!$B$7:$B$1281,0))/INDEX(Historical!$D$7:$D$1257,MATCH(B251,Historical!$B$7:$B$1281,0))-1)*100)</f>
        <v>14.634146341463406</v>
      </c>
      <c r="T251" s="673">
        <f>IF(INDEX(Historical!$F$7:$F$1250,MATCH(B251,Historical!$B$7:$B$1281,0))=0,"n/a",((INDEX(Historical!$C$7:$C$1259,MATCH(B251,Historical!$B$7:$B$1281,0))/INDEX(Historical!$F$7:$F$1250,MATCH(B251,Historical!$B$7:$B$1281,0)))^(1/3)-1)*100)</f>
        <v>16.142775708728507</v>
      </c>
      <c r="U251" s="673">
        <f>IF(INDEX(Historical!$H$7:$H$1250,MATCH(B251,Historical!$B$7:$B$1281,0))=0,"n/a",((INDEX(Historical!$C$7:$C$1259,MATCH(B251,Historical!$B$7:$B$1281,0))/INDEX(Historical!$H$7:$H$1250,MATCH(B251,Historical!$B$7:$B$1281,0)))^(1/5)-1)*100)</f>
        <v>19.237441662451694</v>
      </c>
      <c r="V251" s="673" t="str">
        <f>IF(INDEX(Historical!$O$7:$O$1250,MATCH(B251,Historical!$B$7:$B$1281,0))=0,"n/a",((INDEX(Historical!$C$7:$C$1259,MATCH(B251,Historical!$B$7:$B$1281,0))/INDEX(Historical!$O$7:$O$1250,MATCH(B251,Historical!$B$7:$B$1281,0)))^(1/10)-1)*100)</f>
        <v>n/a</v>
      </c>
      <c r="W251" s="674" t="str">
        <f t="shared" si="55"/>
        <v>n/a</v>
      </c>
      <c r="X251" s="675">
        <f t="shared" si="56"/>
        <v>6.0117005195161539</v>
      </c>
      <c r="Y251" s="842"/>
      <c r="Z251" s="624">
        <f t="shared" si="57"/>
        <v>31.545741324921135</v>
      </c>
      <c r="AA251" s="853">
        <f t="shared" si="58"/>
        <v>28.047318611987382</v>
      </c>
      <c r="AB251" s="1139">
        <v>12</v>
      </c>
      <c r="AC251" s="846">
        <v>6.34</v>
      </c>
      <c r="AD251" s="846">
        <v>2.3199999999999998</v>
      </c>
      <c r="AE251" s="846">
        <v>7.15</v>
      </c>
      <c r="AF251" s="846">
        <v>6.6</v>
      </c>
      <c r="AG251" s="846">
        <v>25.2</v>
      </c>
      <c r="AH251" s="846">
        <v>-2.9000000000000004</v>
      </c>
      <c r="AI251" s="846">
        <v>5.2299999999999995</v>
      </c>
      <c r="AJ251" s="846">
        <v>3.2</v>
      </c>
      <c r="AK251" s="846">
        <v>11.95</v>
      </c>
      <c r="AL251" s="846">
        <v>28400</v>
      </c>
      <c r="AM251" s="846">
        <v>0.2</v>
      </c>
      <c r="AN251" s="846">
        <v>0</v>
      </c>
      <c r="AO251" s="711">
        <f t="shared" si="59"/>
        <v>-7.685144073593726</v>
      </c>
      <c r="AP251" s="712">
        <f t="shared" si="60"/>
        <v>20.362174538393656</v>
      </c>
      <c r="AQ251" s="855">
        <f t="shared" si="61"/>
        <v>186.83119529640248</v>
      </c>
      <c r="AR251" s="624">
        <f>INDEX(Historical!$C$7:$C$1259,MATCH(B251,Historical!$B$7:$B$1281,0))*IF(AH251="n/a",1.03,IF(AH251&lt;0,1.01,IF(AH251&gt;10,1.1,(1+AH251/100))))</f>
        <v>1.8987999999999998</v>
      </c>
      <c r="AS251" s="853">
        <f t="shared" si="62"/>
        <v>1.9981072399999997</v>
      </c>
      <c r="AT251" s="853">
        <f t="shared" si="68"/>
        <v>2.1979179639999997</v>
      </c>
      <c r="AU251" s="853">
        <f t="shared" si="68"/>
        <v>2.4177097603999997</v>
      </c>
      <c r="AV251" s="853">
        <f t="shared" si="68"/>
        <v>2.6594807364399999</v>
      </c>
      <c r="AW251" s="624">
        <f t="shared" si="63"/>
        <v>11.172015700839999</v>
      </c>
      <c r="AX251" s="719">
        <f t="shared" si="64"/>
        <v>6.2827666746372728</v>
      </c>
      <c r="AY251" s="701">
        <v>1.18</v>
      </c>
      <c r="AZ251" s="849">
        <v>161.88999999999999</v>
      </c>
      <c r="BA251" s="849">
        <v>-9.19</v>
      </c>
      <c r="BB251" s="849">
        <v>6.9500000000000011</v>
      </c>
      <c r="BC251" s="849">
        <v>22.89</v>
      </c>
      <c r="BD251" s="874"/>
      <c r="BE251" s="597">
        <v>2014</v>
      </c>
      <c r="BF251" s="865">
        <f t="shared" si="65"/>
        <v>0</v>
      </c>
      <c r="BG251" s="849">
        <v>20.7</v>
      </c>
    </row>
    <row r="252" spans="1:59" s="831" customFormat="1" ht="12.75" customHeight="1" x14ac:dyDescent="0.2">
      <c r="A252" s="848" t="s">
        <v>4509</v>
      </c>
      <c r="B252" s="578" t="s">
        <v>4503</v>
      </c>
      <c r="C252" s="898" t="s">
        <v>112</v>
      </c>
      <c r="D252" s="898" t="s">
        <v>4267</v>
      </c>
      <c r="E252" s="705">
        <v>6</v>
      </c>
      <c r="F252" s="1139">
        <v>703</v>
      </c>
      <c r="G252" s="1139" t="s">
        <v>106</v>
      </c>
      <c r="H252" s="1139" t="s">
        <v>106</v>
      </c>
      <c r="I252" s="841">
        <v>36.1</v>
      </c>
      <c r="J252" s="624">
        <f t="shared" si="52"/>
        <v>1.7728531855955676</v>
      </c>
      <c r="K252" s="844">
        <v>0.16</v>
      </c>
      <c r="L252" s="854">
        <v>4</v>
      </c>
      <c r="M252" s="615">
        <f t="shared" si="53"/>
        <v>0.64</v>
      </c>
      <c r="N252" s="837" t="s">
        <v>1236</v>
      </c>
      <c r="O252" s="706">
        <v>0.14000000000000001</v>
      </c>
      <c r="P252" s="606">
        <v>44260</v>
      </c>
      <c r="Q252" s="606">
        <v>44270</v>
      </c>
      <c r="R252" s="615">
        <f t="shared" si="54"/>
        <v>14.285714285714276</v>
      </c>
      <c r="S252" s="673">
        <f>IF(INDEX(Historical!$D$7:$D$1257,MATCH(B252,Historical!$B$7:$B$1281,0))=0,"n/a",(INDEX(Historical!$C$7:$C$1259,MATCH(B252,Historical!$B$7:$B$1281,0))/INDEX(Historical!$D$7:$D$1257,MATCH(B252,Historical!$B$7:$B$1281,0))-1)*100)</f>
        <v>16.666666666666675</v>
      </c>
      <c r="T252" s="673">
        <f>IF(INDEX(Historical!$F$7:$F$1250,MATCH(B252,Historical!$B$7:$B$1281,0))=0,"n/a",((INDEX(Historical!$C$7:$C$1259,MATCH(B252,Historical!$B$7:$B$1281,0))/INDEX(Historical!$F$7:$F$1250,MATCH(B252,Historical!$B$7:$B$1281,0)))^(1/3)-1)*100)</f>
        <v>16.960709528514649</v>
      </c>
      <c r="U252" s="673" t="str">
        <f>IF(INDEX(Historical!$H$7:$H$1250,MATCH(B252,Historical!$B$7:$B$1281,0))=0,"n/a",((INDEX(Historical!$C$7:$C$1259,MATCH(B252,Historical!$B$7:$B$1281,0))/INDEX(Historical!$H$7:$H$1250,MATCH(B252,Historical!$B$7:$B$1281,0)))^(1/5)-1)*100)</f>
        <v>n/a</v>
      </c>
      <c r="V252" s="673" t="str">
        <f>IF(INDEX(Historical!$O$7:$O$1250,MATCH(B252,Historical!$B$7:$B$1281,0))=0,"n/a",((INDEX(Historical!$C$7:$C$1259,MATCH(B252,Historical!$B$7:$B$1281,0))/INDEX(Historical!$O$7:$O$1250,MATCH(B252,Historical!$B$7:$B$1281,0)))^(1/10)-1)*100)</f>
        <v>n/a</v>
      </c>
      <c r="W252" s="674" t="str">
        <f t="shared" si="55"/>
        <v>n/a</v>
      </c>
      <c r="X252" s="675" t="str">
        <f t="shared" si="56"/>
        <v>n/a</v>
      </c>
      <c r="Y252" s="843"/>
      <c r="Z252" s="624">
        <f t="shared" si="57"/>
        <v>40.764331210191081</v>
      </c>
      <c r="AA252" s="853">
        <f t="shared" si="58"/>
        <v>22.993630573248407</v>
      </c>
      <c r="AB252" s="854">
        <v>12</v>
      </c>
      <c r="AC252" s="833">
        <v>1.57</v>
      </c>
      <c r="AD252" s="833">
        <v>1.28</v>
      </c>
      <c r="AE252" s="833">
        <v>1.35</v>
      </c>
      <c r="AF252" s="833">
        <v>8.08</v>
      </c>
      <c r="AG252" s="833">
        <v>38.5</v>
      </c>
      <c r="AH252" s="833">
        <v>-15.1</v>
      </c>
      <c r="AI252" s="833">
        <v>14.04</v>
      </c>
      <c r="AJ252" s="833">
        <v>28.7</v>
      </c>
      <c r="AK252" s="833">
        <v>18</v>
      </c>
      <c r="AL252" s="845">
        <v>1320</v>
      </c>
      <c r="AM252" s="839">
        <v>0.6</v>
      </c>
      <c r="AN252" s="833">
        <v>0</v>
      </c>
      <c r="AO252" s="711" t="str">
        <f t="shared" si="59"/>
        <v>n/a</v>
      </c>
      <c r="AP252" s="712" t="str">
        <f t="shared" si="60"/>
        <v>n/a</v>
      </c>
      <c r="AQ252" s="855">
        <f t="shared" si="61"/>
        <v>187.35462800584318</v>
      </c>
      <c r="AR252" s="624">
        <f>INDEX(Historical!$C$7:$C$1259,MATCH(B252,Historical!$B$7:$B$1281,0))*IF(AH252="n/a",1.03,IF(AH252&lt;0,1.01,IF(AH252&gt;10,1.1,(1+AH252/100))))</f>
        <v>0.5656000000000001</v>
      </c>
      <c r="AS252" s="853">
        <f t="shared" si="62"/>
        <v>0.62216000000000016</v>
      </c>
      <c r="AT252" s="853">
        <f t="shared" si="68"/>
        <v>0.68437600000000021</v>
      </c>
      <c r="AU252" s="853">
        <f t="shared" si="68"/>
        <v>0.7528136000000003</v>
      </c>
      <c r="AV252" s="853">
        <f t="shared" si="68"/>
        <v>0.82809496000000038</v>
      </c>
      <c r="AW252" s="624">
        <f t="shared" si="63"/>
        <v>3.4530445600000013</v>
      </c>
      <c r="AX252" s="719">
        <f t="shared" si="64"/>
        <v>9.5652203878116371</v>
      </c>
      <c r="AY252" s="900">
        <v>0.51</v>
      </c>
      <c r="AZ252" s="839">
        <v>172.56</v>
      </c>
      <c r="BA252" s="839">
        <v>-20.399999999999999</v>
      </c>
      <c r="BB252" s="839">
        <v>-8</v>
      </c>
      <c r="BC252" s="839">
        <v>36.299999999999997</v>
      </c>
      <c r="BD252" s="874"/>
      <c r="BE252" s="597">
        <v>2016</v>
      </c>
      <c r="BF252" s="865">
        <f t="shared" si="65"/>
        <v>0</v>
      </c>
      <c r="BG252" s="849">
        <v>15.2</v>
      </c>
    </row>
    <row r="253" spans="1:59" s="831" customFormat="1" ht="12.75" customHeight="1" x14ac:dyDescent="0.2">
      <c r="A253" s="848" t="s">
        <v>4565</v>
      </c>
      <c r="B253" s="578" t="s">
        <v>4562</v>
      </c>
      <c r="C253" s="898" t="s">
        <v>4127</v>
      </c>
      <c r="D253" s="898" t="s">
        <v>4272</v>
      </c>
      <c r="E253" s="705">
        <v>5</v>
      </c>
      <c r="F253" s="1139">
        <v>722</v>
      </c>
      <c r="G253" s="1139" t="s">
        <v>106</v>
      </c>
      <c r="H253" s="1139" t="s">
        <v>106</v>
      </c>
      <c r="I253" s="841">
        <v>4.76</v>
      </c>
      <c r="J253" s="624">
        <f t="shared" si="52"/>
        <v>3.3613445378151265</v>
      </c>
      <c r="K253" s="844">
        <v>0.04</v>
      </c>
      <c r="L253" s="854">
        <v>4</v>
      </c>
      <c r="M253" s="615">
        <f t="shared" si="53"/>
        <v>0.16</v>
      </c>
      <c r="N253" s="837" t="s">
        <v>107</v>
      </c>
      <c r="O253" s="706">
        <v>3.5000000000000003E-2</v>
      </c>
      <c r="P253" s="606">
        <v>44147</v>
      </c>
      <c r="Q253" s="606">
        <v>44165</v>
      </c>
      <c r="R253" s="615">
        <f t="shared" si="54"/>
        <v>14.285714285714276</v>
      </c>
      <c r="S253" s="673">
        <f>IF(INDEX(Historical!$D$7:$D$1257,MATCH(B253,Historical!$B$7:$B$1281,0))=0,"n/a",(INDEX(Historical!$C$7:$C$1259,MATCH(B253,Historical!$B$7:$B$1281,0))/INDEX(Historical!$D$7:$D$1257,MATCH(B253,Historical!$B$7:$B$1281,0))-1)*100)</f>
        <v>15.999999999999993</v>
      </c>
      <c r="T253" s="673">
        <f>IF(INDEX(Historical!$F$7:$F$1250,MATCH(B253,Historical!$B$7:$B$1281,0))=0,"n/a",((INDEX(Historical!$C$7:$C$1259,MATCH(B253,Historical!$B$7:$B$1281,0))/INDEX(Historical!$F$7:$F$1250,MATCH(B253,Historical!$B$7:$B$1281,0)))^(1/3)-1)*100)</f>
        <v>13.18511959629507</v>
      </c>
      <c r="U253" s="673" t="str">
        <f>IF(INDEX(Historical!$H$7:$H$1250,MATCH(B253,Historical!$B$7:$B$1281,0))=0,"n/a",((INDEX(Historical!$C$7:$C$1259,MATCH(B253,Historical!$B$7:$B$1281,0))/INDEX(Historical!$H$7:$H$1250,MATCH(B253,Historical!$B$7:$B$1281,0)))^(1/5)-1)*100)</f>
        <v>n/a</v>
      </c>
      <c r="V253" s="673" t="str">
        <f>IF(INDEX(Historical!$O$7:$O$1250,MATCH(B253,Historical!$B$7:$B$1281,0))=0,"n/a",((INDEX(Historical!$C$7:$C$1259,MATCH(B253,Historical!$B$7:$B$1281,0))/INDEX(Historical!$O$7:$O$1250,MATCH(B253,Historical!$B$7:$B$1281,0)))^(1/10)-1)*100)</f>
        <v>n/a</v>
      </c>
      <c r="W253" s="674" t="str">
        <f t="shared" si="55"/>
        <v>n/a</v>
      </c>
      <c r="X253" s="675" t="str">
        <f t="shared" si="56"/>
        <v>n/a</v>
      </c>
      <c r="Y253" s="843"/>
      <c r="Z253" s="624">
        <f t="shared" si="57"/>
        <v>177.7777777777778</v>
      </c>
      <c r="AA253" s="853">
        <f t="shared" si="58"/>
        <v>52.888888888888886</v>
      </c>
      <c r="AB253" s="854">
        <v>12</v>
      </c>
      <c r="AC253" s="833">
        <v>0.09</v>
      </c>
      <c r="AD253" s="833" t="s">
        <v>136</v>
      </c>
      <c r="AE253" s="833">
        <v>4.17</v>
      </c>
      <c r="AF253" s="833">
        <v>2.0699999999999998</v>
      </c>
      <c r="AG253" s="833">
        <v>4</v>
      </c>
      <c r="AH253" s="833">
        <v>-45.2</v>
      </c>
      <c r="AI253" s="833" t="s">
        <v>136</v>
      </c>
      <c r="AJ253" s="833">
        <v>21.5</v>
      </c>
      <c r="AK253" s="833" t="s">
        <v>136</v>
      </c>
      <c r="AL253" s="845">
        <v>27.97</v>
      </c>
      <c r="AM253" s="839">
        <v>0.70000000000000007</v>
      </c>
      <c r="AN253" s="833">
        <v>0.02</v>
      </c>
      <c r="AO253" s="711" t="str">
        <f t="shared" si="59"/>
        <v>n/a</v>
      </c>
      <c r="AP253" s="712" t="str">
        <f t="shared" si="60"/>
        <v>n/a</v>
      </c>
      <c r="AQ253" s="855">
        <f t="shared" si="61"/>
        <v>120.58508058746349</v>
      </c>
      <c r="AR253" s="624">
        <f>INDEX(Historical!$C$7:$C$1259,MATCH(B253,Historical!$B$7:$B$1281,0))*IF(AH253="n/a",1.03,IF(AH253&lt;0,1.01,IF(AH253&gt;10,1.1,(1+AH253/100))))</f>
        <v>0.14645</v>
      </c>
      <c r="AS253" s="853">
        <f t="shared" si="62"/>
        <v>0.15084349999999999</v>
      </c>
      <c r="AT253" s="853">
        <f t="shared" si="68"/>
        <v>0.155368805</v>
      </c>
      <c r="AU253" s="853">
        <f t="shared" si="68"/>
        <v>0.16002986915</v>
      </c>
      <c r="AV253" s="853">
        <f t="shared" si="68"/>
        <v>0.16483076522450002</v>
      </c>
      <c r="AW253" s="624">
        <f t="shared" si="63"/>
        <v>0.77752293937450001</v>
      </c>
      <c r="AX253" s="719">
        <f t="shared" si="64"/>
        <v>16.334515533077731</v>
      </c>
      <c r="AY253" s="900">
        <v>1.48</v>
      </c>
      <c r="AZ253" s="839">
        <v>135.64000000000001</v>
      </c>
      <c r="BA253" s="839">
        <v>-11.690000000000001</v>
      </c>
      <c r="BB253" s="839">
        <v>31.85</v>
      </c>
      <c r="BC253" s="839">
        <v>70.240000000000009</v>
      </c>
      <c r="BD253" s="874"/>
      <c r="BE253" s="597">
        <v>2016</v>
      </c>
      <c r="BF253" s="865">
        <f t="shared" si="65"/>
        <v>0</v>
      </c>
      <c r="BG253" s="849">
        <v>3.6999999999999997</v>
      </c>
    </row>
    <row r="254" spans="1:59" s="831" customFormat="1" ht="12.75" customHeight="1" x14ac:dyDescent="0.2">
      <c r="A254" s="847" t="s">
        <v>1721</v>
      </c>
      <c r="B254" s="578" t="s">
        <v>1722</v>
      </c>
      <c r="C254" s="898" t="s">
        <v>108</v>
      </c>
      <c r="D254" s="898" t="s">
        <v>4273</v>
      </c>
      <c r="E254" s="705">
        <v>8</v>
      </c>
      <c r="F254" s="1139">
        <v>552</v>
      </c>
      <c r="G254" s="1139" t="s">
        <v>106</v>
      </c>
      <c r="H254" s="1139" t="s">
        <v>106</v>
      </c>
      <c r="I254" s="841">
        <v>43.07</v>
      </c>
      <c r="J254" s="624">
        <f t="shared" si="52"/>
        <v>2.0431855119572786</v>
      </c>
      <c r="K254" s="844">
        <v>0.22</v>
      </c>
      <c r="L254" s="854">
        <v>4</v>
      </c>
      <c r="M254" s="615">
        <f t="shared" si="53"/>
        <v>0.88</v>
      </c>
      <c r="N254" s="837" t="s">
        <v>318</v>
      </c>
      <c r="O254" s="706">
        <v>0.19</v>
      </c>
      <c r="P254" s="904">
        <v>43720</v>
      </c>
      <c r="Q254" s="904">
        <v>43735</v>
      </c>
      <c r="R254" s="615">
        <f t="shared" si="54"/>
        <v>15.789473684210526</v>
      </c>
      <c r="S254" s="673">
        <f>IF(INDEX(Historical!$D$7:$D$1257,MATCH(B254,Historical!$B$7:$B$1281,0))=0,"n/a",(INDEX(Historical!$C$7:$C$1259,MATCH(B254,Historical!$B$7:$B$1281,0))/INDEX(Historical!$D$7:$D$1257,MATCH(B254,Historical!$B$7:$B$1281,0))-1)*100)</f>
        <v>7.3170731707317138</v>
      </c>
      <c r="T254" s="673">
        <f>IF(INDEX(Historical!$F$7:$F$1250,MATCH(B254,Historical!$B$7:$B$1281,0))=0,"n/a",((INDEX(Historical!$C$7:$C$1259,MATCH(B254,Historical!$B$7:$B$1281,0))/INDEX(Historical!$F$7:$F$1250,MATCH(B254,Historical!$B$7:$B$1281,0)))^(1/3)-1)*100)</f>
        <v>10.064241629820891</v>
      </c>
      <c r="U254" s="673">
        <f>IF(INDEX(Historical!$H$7:$H$1250,MATCH(B254,Historical!$B$7:$B$1281,0))=0,"n/a",((INDEX(Historical!$C$7:$C$1259,MATCH(B254,Historical!$B$7:$B$1281,0))/INDEX(Historical!$H$7:$H$1250,MATCH(B254,Historical!$B$7:$B$1281,0)))^(1/5)-1)*100)</f>
        <v>11.09534595426207</v>
      </c>
      <c r="V254" s="673">
        <f>IF(INDEX(Historical!$O$7:$O$1250,MATCH(B254,Historical!$B$7:$B$1281,0))=0,"n/a",((INDEX(Historical!$C$7:$C$1259,MATCH(B254,Historical!$B$7:$B$1281,0))/INDEX(Historical!$O$7:$O$1250,MATCH(B254,Historical!$B$7:$B$1281,0)))^(1/10)-1)*100)</f>
        <v>8.2037389818342845</v>
      </c>
      <c r="W254" s="674">
        <f t="shared" si="55"/>
        <v>1.3524742777446641</v>
      </c>
      <c r="X254" s="675">
        <f t="shared" si="56"/>
        <v>0.71124012527320968</v>
      </c>
      <c r="Y254" s="646" t="s">
        <v>4575</v>
      </c>
      <c r="Z254" s="624">
        <f t="shared" si="57"/>
        <v>40.74074074074074</v>
      </c>
      <c r="AA254" s="853">
        <f t="shared" si="58"/>
        <v>19.939814814814813</v>
      </c>
      <c r="AB254" s="854">
        <v>12</v>
      </c>
      <c r="AC254" s="833">
        <v>2.16</v>
      </c>
      <c r="AD254" s="833">
        <v>2.92</v>
      </c>
      <c r="AE254" s="833">
        <v>4.83</v>
      </c>
      <c r="AF254" s="833">
        <v>1.46</v>
      </c>
      <c r="AG254" s="833">
        <v>7.8</v>
      </c>
      <c r="AH254" s="833">
        <v>18.2</v>
      </c>
      <c r="AI254" s="833">
        <v>-3.34</v>
      </c>
      <c r="AJ254" s="833">
        <v>15.6</v>
      </c>
      <c r="AK254" s="833">
        <v>7.0000000000000009</v>
      </c>
      <c r="AL254" s="845">
        <v>1290</v>
      </c>
      <c r="AM254" s="839">
        <v>0.8</v>
      </c>
      <c r="AN254" s="833">
        <v>0.06</v>
      </c>
      <c r="AO254" s="711">
        <f t="shared" si="59"/>
        <v>-6.8012833485954651</v>
      </c>
      <c r="AP254" s="712">
        <f t="shared" si="60"/>
        <v>13.138531466219348</v>
      </c>
      <c r="AQ254" s="855">
        <f t="shared" si="61"/>
        <v>13.748513308242361</v>
      </c>
      <c r="AR254" s="624">
        <f>INDEX(Historical!$C$7:$C$1259,MATCH(B254,Historical!$B$7:$B$1281,0))*IF(AH254="n/a",1.03,IF(AH254&lt;0,1.01,IF(AH254&gt;10,1.1,(1+AH254/100))))</f>
        <v>0.96800000000000008</v>
      </c>
      <c r="AS254" s="853">
        <f t="shared" si="62"/>
        <v>0.9776800000000001</v>
      </c>
      <c r="AT254" s="853">
        <f t="shared" si="68"/>
        <v>1.0461176000000001</v>
      </c>
      <c r="AU254" s="853">
        <f t="shared" si="68"/>
        <v>1.1193458320000003</v>
      </c>
      <c r="AV254" s="853">
        <f t="shared" si="68"/>
        <v>1.1977000402400004</v>
      </c>
      <c r="AW254" s="624">
        <f t="shared" si="63"/>
        <v>5.3088434722400013</v>
      </c>
      <c r="AX254" s="719">
        <f t="shared" si="64"/>
        <v>12.326081895147437</v>
      </c>
      <c r="AY254" s="900">
        <v>0.71</v>
      </c>
      <c r="AZ254" s="839">
        <v>86.850000000000009</v>
      </c>
      <c r="BA254" s="839">
        <v>-5.09</v>
      </c>
      <c r="BB254" s="839">
        <v>11.469999999999999</v>
      </c>
      <c r="BC254" s="839">
        <v>37.46</v>
      </c>
      <c r="BD254" s="874"/>
      <c r="BE254" s="597">
        <v>2014</v>
      </c>
      <c r="BF254" s="865">
        <f t="shared" si="65"/>
        <v>0</v>
      </c>
      <c r="BG254" s="849">
        <v>1</v>
      </c>
    </row>
    <row r="255" spans="1:59" s="831" customFormat="1" ht="12.75" customHeight="1" x14ac:dyDescent="0.2">
      <c r="A255" s="838" t="s">
        <v>4388</v>
      </c>
      <c r="B255" s="578" t="s">
        <v>4389</v>
      </c>
      <c r="C255" s="898" t="s">
        <v>108</v>
      </c>
      <c r="D255" s="898" t="s">
        <v>4273</v>
      </c>
      <c r="E255" s="705">
        <v>9</v>
      </c>
      <c r="F255" s="1139">
        <v>475</v>
      </c>
      <c r="G255" s="1139" t="s">
        <v>37</v>
      </c>
      <c r="H255" s="1139" t="s">
        <v>37</v>
      </c>
      <c r="I255" s="841">
        <v>44.82</v>
      </c>
      <c r="J255" s="624">
        <f t="shared" si="52"/>
        <v>3.1236055332440871</v>
      </c>
      <c r="K255" s="844">
        <v>0.35</v>
      </c>
      <c r="L255" s="854">
        <v>4</v>
      </c>
      <c r="M255" s="615">
        <f t="shared" si="53"/>
        <v>1.4</v>
      </c>
      <c r="N255" s="837" t="s">
        <v>148</v>
      </c>
      <c r="O255" s="706">
        <v>0.34</v>
      </c>
      <c r="P255" s="904">
        <v>43691</v>
      </c>
      <c r="Q255" s="904">
        <v>43711</v>
      </c>
      <c r="R255" s="615">
        <f t="shared" si="54"/>
        <v>2.9411764705882213</v>
      </c>
      <c r="S255" s="673">
        <f>IF(INDEX(Historical!$D$7:$D$1257,MATCH(B255,Historical!$B$7:$B$1281,0))=0,"n/a",(INDEX(Historical!$C$7:$C$1259,MATCH(B255,Historical!$B$7:$B$1281,0))/INDEX(Historical!$D$7:$D$1257,MATCH(B255,Historical!$B$7:$B$1281,0))-1)*100)</f>
        <v>1.449275362318847</v>
      </c>
      <c r="T255" s="673">
        <f>IF(INDEX(Historical!$F$7:$F$1250,MATCH(B255,Historical!$B$7:$B$1281,0))=0,"n/a",((INDEX(Historical!$C$7:$C$1259,MATCH(B255,Historical!$B$7:$B$1281,0))/INDEX(Historical!$F$7:$F$1250,MATCH(B255,Historical!$B$7:$B$1281,0)))^(1/3)-1)*100)</f>
        <v>8.3706762661827092</v>
      </c>
      <c r="U255" s="673">
        <f>IF(INDEX(Historical!$H$7:$H$1250,MATCH(B255,Historical!$B$7:$B$1281,0))=0,"n/a",((INDEX(Historical!$C$7:$C$1259,MATCH(B255,Historical!$B$7:$B$1281,0))/INDEX(Historical!$H$7:$H$1250,MATCH(B255,Historical!$B$7:$B$1281,0)))^(1/5)-1)*100)</f>
        <v>6.9610375725068785</v>
      </c>
      <c r="V255" s="673">
        <f>IF(INDEX(Historical!$O$7:$O$1250,MATCH(B255,Historical!$B$7:$B$1281,0))=0,"n/a",((INDEX(Historical!$C$7:$C$1259,MATCH(B255,Historical!$B$7:$B$1281,0))/INDEX(Historical!$O$7:$O$1250,MATCH(B255,Historical!$B$7:$B$1281,0)))^(1/10)-1)*100)</f>
        <v>5.7557050338252314</v>
      </c>
      <c r="W255" s="674">
        <f t="shared" si="55"/>
        <v>1.2094152726031175</v>
      </c>
      <c r="X255" s="675">
        <f t="shared" si="56"/>
        <v>1.2890810319457182</v>
      </c>
      <c r="Y255" s="646" t="s">
        <v>4577</v>
      </c>
      <c r="Z255" s="624">
        <f t="shared" si="57"/>
        <v>100</v>
      </c>
      <c r="AA255" s="853">
        <f t="shared" si="58"/>
        <v>32.01428571428572</v>
      </c>
      <c r="AB255" s="854">
        <v>12</v>
      </c>
      <c r="AC255" s="833">
        <v>1.4</v>
      </c>
      <c r="AD255" s="833" t="s">
        <v>136</v>
      </c>
      <c r="AE255" s="833">
        <v>3.85</v>
      </c>
      <c r="AF255" s="833">
        <v>1.27</v>
      </c>
      <c r="AG255" s="833">
        <v>3.6999999999999997</v>
      </c>
      <c r="AH255" s="833">
        <v>-34.5</v>
      </c>
      <c r="AI255" s="833">
        <v>5.21</v>
      </c>
      <c r="AJ255" s="833">
        <v>5.4</v>
      </c>
      <c r="AK255" s="833">
        <v>-2.7</v>
      </c>
      <c r="AL255" s="845">
        <v>6800</v>
      </c>
      <c r="AM255" s="839">
        <v>0.70000000000000007</v>
      </c>
      <c r="AN255" s="833">
        <v>0.12</v>
      </c>
      <c r="AO255" s="711">
        <f t="shared" si="59"/>
        <v>-21.929642608534756</v>
      </c>
      <c r="AP255" s="712">
        <f t="shared" si="60"/>
        <v>10.084643105750965</v>
      </c>
      <c r="AQ255" s="855">
        <f t="shared" si="61"/>
        <v>34.425762836912014</v>
      </c>
      <c r="AR255" s="624">
        <f>INDEX(Historical!$C$7:$C$1259,MATCH(B255,Historical!$B$7:$B$1281,0))*IF(AH255="n/a",1.03,IF(AH255&lt;0,1.01,IF(AH255&gt;10,1.1,(1+AH255/100))))</f>
        <v>1.4139999999999999</v>
      </c>
      <c r="AS255" s="853">
        <f t="shared" si="62"/>
        <v>1.4876693999999999</v>
      </c>
      <c r="AT255" s="853">
        <f t="shared" si="68"/>
        <v>1.5025460939999999</v>
      </c>
      <c r="AU255" s="853">
        <f t="shared" si="68"/>
        <v>1.51757155494</v>
      </c>
      <c r="AV255" s="853">
        <f t="shared" si="68"/>
        <v>1.5327472704894001</v>
      </c>
      <c r="AW255" s="624">
        <f t="shared" si="63"/>
        <v>7.4545343194294</v>
      </c>
      <c r="AX255" s="719">
        <f t="shared" si="64"/>
        <v>16.632160462805444</v>
      </c>
      <c r="AY255" s="900">
        <v>1.96</v>
      </c>
      <c r="AZ255" s="839">
        <v>164.27</v>
      </c>
      <c r="BA255" s="839">
        <v>-6.94</v>
      </c>
      <c r="BB255" s="839">
        <v>9.82</v>
      </c>
      <c r="BC255" s="839">
        <v>41.31</v>
      </c>
      <c r="BD255" s="874"/>
      <c r="BE255" s="597">
        <v>2012</v>
      </c>
      <c r="BF255" s="865">
        <f t="shared" si="65"/>
        <v>0</v>
      </c>
      <c r="BG255" s="849">
        <v>0.4</v>
      </c>
    </row>
    <row r="256" spans="1:59" s="831" customFormat="1" ht="12.75" customHeight="1" x14ac:dyDescent="0.2">
      <c r="A256" s="831" t="s">
        <v>1700</v>
      </c>
      <c r="B256" s="578" t="s">
        <v>1701</v>
      </c>
      <c r="C256" s="898" t="s">
        <v>4127</v>
      </c>
      <c r="D256" s="898" t="s">
        <v>4272</v>
      </c>
      <c r="E256" s="705">
        <v>8</v>
      </c>
      <c r="F256" s="1139">
        <v>570</v>
      </c>
      <c r="G256" s="1139" t="s">
        <v>106</v>
      </c>
      <c r="H256" s="1139" t="s">
        <v>106</v>
      </c>
      <c r="I256" s="841">
        <v>130.03</v>
      </c>
      <c r="J256" s="624">
        <f t="shared" si="52"/>
        <v>1.4765823271552718</v>
      </c>
      <c r="K256" s="844">
        <v>0.48</v>
      </c>
      <c r="L256" s="854">
        <v>4</v>
      </c>
      <c r="M256" s="615">
        <f t="shared" si="53"/>
        <v>1.92</v>
      </c>
      <c r="N256" s="837" t="s">
        <v>226</v>
      </c>
      <c r="O256" s="706">
        <v>0.46</v>
      </c>
      <c r="P256" s="606">
        <v>43972</v>
      </c>
      <c r="Q256" s="606">
        <v>43987</v>
      </c>
      <c r="R256" s="615">
        <f t="shared" si="54"/>
        <v>4.3478260869565135</v>
      </c>
      <c r="S256" s="673">
        <f>IF(INDEX(Historical!$D$7:$D$1257,MATCH(B256,Historical!$B$7:$B$1281,0))=0,"n/a",(INDEX(Historical!$C$7:$C$1259,MATCH(B256,Historical!$B$7:$B$1281,0))/INDEX(Historical!$D$7:$D$1257,MATCH(B256,Historical!$B$7:$B$1281,0))-1)*100)</f>
        <v>4.39560439560438</v>
      </c>
      <c r="T256" s="673">
        <f>IF(INDEX(Historical!$F$7:$F$1250,MATCH(B256,Historical!$B$7:$B$1281,0))=0,"n/a",((INDEX(Historical!$C$7:$C$1259,MATCH(B256,Historical!$B$7:$B$1281,0))/INDEX(Historical!$F$7:$F$1250,MATCH(B256,Historical!$B$7:$B$1281,0)))^(1/3)-1)*100)</f>
        <v>6.5658326999200156</v>
      </c>
      <c r="U256" s="673">
        <f>IF(INDEX(Historical!$H$7:$H$1250,MATCH(B256,Historical!$B$7:$B$1281,0))=0,"n/a",((INDEX(Historical!$C$7:$C$1259,MATCH(B256,Historical!$B$7:$B$1281,0))/INDEX(Historical!$H$7:$H$1250,MATCH(B256,Historical!$B$7:$B$1281,0)))^(1/5)-1)*100)</f>
        <v>8.2202981921446039</v>
      </c>
      <c r="V256" s="673">
        <f>IF(INDEX(Historical!$O$7:$O$1250,MATCH(B256,Historical!$B$7:$B$1281,0))=0,"n/a",((INDEX(Historical!$C$7:$C$1259,MATCH(B256,Historical!$B$7:$B$1281,0))/INDEX(Historical!$O$7:$O$1250,MATCH(B256,Historical!$B$7:$B$1281,0)))^(1/10)-1)*100)</f>
        <v>11.495505968000842</v>
      </c>
      <c r="W256" s="674">
        <f t="shared" si="55"/>
        <v>0.71508798438509946</v>
      </c>
      <c r="X256" s="675" t="str">
        <f t="shared" si="56"/>
        <v>n/a</v>
      </c>
      <c r="Y256" s="843" t="s">
        <v>1702</v>
      </c>
      <c r="Z256" s="624">
        <f t="shared" si="57"/>
        <v>662.06896551724139</v>
      </c>
      <c r="AA256" s="853">
        <f t="shared" si="58"/>
        <v>448.37931034482762</v>
      </c>
      <c r="AB256" s="854">
        <v>9</v>
      </c>
      <c r="AC256" s="833">
        <v>0.28999999999999998</v>
      </c>
      <c r="AD256" s="833">
        <v>39.479999999999997</v>
      </c>
      <c r="AE256" s="833">
        <v>3.24</v>
      </c>
      <c r="AF256" s="833">
        <v>4.2300000000000004</v>
      </c>
      <c r="AG256" s="833">
        <v>1.2</v>
      </c>
      <c r="AH256" s="833">
        <v>-113.6</v>
      </c>
      <c r="AI256" s="833">
        <v>10.18</v>
      </c>
      <c r="AJ256" s="833">
        <v>-17.7</v>
      </c>
      <c r="AK256" s="833">
        <v>11</v>
      </c>
      <c r="AL256" s="845">
        <v>40530</v>
      </c>
      <c r="AM256" s="839">
        <v>0.2</v>
      </c>
      <c r="AN256" s="833">
        <v>0.43</v>
      </c>
      <c r="AO256" s="711">
        <f t="shared" si="59"/>
        <v>-438.68242982552772</v>
      </c>
      <c r="AP256" s="712">
        <f t="shared" si="60"/>
        <v>9.6968805192998762</v>
      </c>
      <c r="AQ256" s="855">
        <f t="shared" si="61"/>
        <v>818.12477553341091</v>
      </c>
      <c r="AR256" s="624">
        <f>INDEX(Historical!$C$7:$C$1259,MATCH(B256,Historical!$B$7:$B$1281,0))*IF(AH256="n/a",1.03,IF(AH256&lt;0,1.01,IF(AH256&gt;10,1.1,(1+AH256/100))))</f>
        <v>1.9189999999999998</v>
      </c>
      <c r="AS256" s="853">
        <f t="shared" si="62"/>
        <v>2.1109</v>
      </c>
      <c r="AT256" s="853">
        <f t="shared" si="68"/>
        <v>2.32199</v>
      </c>
      <c r="AU256" s="853">
        <f t="shared" si="68"/>
        <v>2.554189</v>
      </c>
      <c r="AV256" s="853">
        <f t="shared" si="68"/>
        <v>2.8096079000000005</v>
      </c>
      <c r="AW256" s="624">
        <f t="shared" si="63"/>
        <v>11.715686899999998</v>
      </c>
      <c r="AX256" s="719">
        <f t="shared" si="64"/>
        <v>9.0099876182419418</v>
      </c>
      <c r="AY256" s="900">
        <v>1.38</v>
      </c>
      <c r="AZ256" s="839">
        <v>167.44</v>
      </c>
      <c r="BA256" s="839">
        <v>-1.9800000000000002</v>
      </c>
      <c r="BB256" s="839">
        <v>3.9</v>
      </c>
      <c r="BC256" s="839">
        <v>26.97</v>
      </c>
      <c r="BD256" s="874"/>
      <c r="BE256" s="597">
        <v>2013</v>
      </c>
      <c r="BF256" s="865">
        <f t="shared" si="65"/>
        <v>0</v>
      </c>
      <c r="BG256" s="849">
        <v>0.6</v>
      </c>
    </row>
    <row r="257" spans="1:59" s="831" customFormat="1" ht="12.75" customHeight="1" x14ac:dyDescent="0.2">
      <c r="A257" s="847" t="s">
        <v>4146</v>
      </c>
      <c r="B257" s="578" t="s">
        <v>3897</v>
      </c>
      <c r="C257" s="898" t="s">
        <v>108</v>
      </c>
      <c r="D257" s="898" t="s">
        <v>4266</v>
      </c>
      <c r="E257" s="705">
        <v>7</v>
      </c>
      <c r="F257" s="1139">
        <v>628</v>
      </c>
      <c r="G257" s="1139" t="s">
        <v>106</v>
      </c>
      <c r="H257" s="1139" t="s">
        <v>106</v>
      </c>
      <c r="I257" s="841">
        <v>19.53</v>
      </c>
      <c r="J257" s="624">
        <f t="shared" si="52"/>
        <v>5.7347670250896057</v>
      </c>
      <c r="K257" s="844">
        <v>0.28000000000000003</v>
      </c>
      <c r="L257" s="854">
        <v>4</v>
      </c>
      <c r="M257" s="615">
        <f t="shared" si="53"/>
        <v>1.1200000000000001</v>
      </c>
      <c r="N257" s="837" t="s">
        <v>201</v>
      </c>
      <c r="O257" s="706">
        <v>0.27</v>
      </c>
      <c r="P257" s="1028">
        <v>43899</v>
      </c>
      <c r="Q257" s="1028">
        <v>43914</v>
      </c>
      <c r="R257" s="615">
        <f t="shared" si="54"/>
        <v>3.7037037037037068</v>
      </c>
      <c r="S257" s="673">
        <f>IF(INDEX(Historical!$D$7:$D$1257,MATCH(B257,Historical!$B$7:$B$1281,0))=0,"n/a",(INDEX(Historical!$C$7:$C$1259,MATCH(B257,Historical!$B$7:$B$1281,0))/INDEX(Historical!$D$7:$D$1257,MATCH(B257,Historical!$B$7:$B$1281,0))-1)*100)</f>
        <v>7.6923076923077094</v>
      </c>
      <c r="T257" s="673">
        <f>IF(INDEX(Historical!$F$7:$F$1250,MATCH(B257,Historical!$B$7:$B$1281,0))=0,"n/a",((INDEX(Historical!$C$7:$C$1259,MATCH(B257,Historical!$B$7:$B$1281,0))/INDEX(Historical!$F$7:$F$1250,MATCH(B257,Historical!$B$7:$B$1281,0)))^(1/3)-1)*100)</f>
        <v>23.81939291534627</v>
      </c>
      <c r="U257" s="673">
        <f>IF(INDEX(Historical!$H$7:$H$1250,MATCH(B257,Historical!$B$7:$B$1281,0))=0,"n/a",((INDEX(Historical!$C$7:$C$1259,MATCH(B257,Historical!$B$7:$B$1281,0))/INDEX(Historical!$H$7:$H$1250,MATCH(B257,Historical!$B$7:$B$1281,0)))^(1/5)-1)*100)</f>
        <v>26.925189688338303</v>
      </c>
      <c r="V257" s="673">
        <f>IF(INDEX(Historical!$O$7:$O$1250,MATCH(B257,Historical!$B$7:$B$1281,0))=0,"n/a",((INDEX(Historical!$C$7:$C$1259,MATCH(B257,Historical!$B$7:$B$1281,0))/INDEX(Historical!$O$7:$O$1250,MATCH(B257,Historical!$B$7:$B$1281,0)))^(1/10)-1)*100)</f>
        <v>23.11444133449163</v>
      </c>
      <c r="W257" s="674">
        <f t="shared" si="55"/>
        <v>1.1648643935927723</v>
      </c>
      <c r="X257" s="675">
        <f t="shared" si="56"/>
        <v>7.4792193578717514</v>
      </c>
      <c r="Y257" s="634"/>
      <c r="Z257" s="624">
        <f t="shared" si="57"/>
        <v>386.20689655172418</v>
      </c>
      <c r="AA257" s="853">
        <f t="shared" si="58"/>
        <v>67.344827586206904</v>
      </c>
      <c r="AB257" s="854">
        <v>12</v>
      </c>
      <c r="AC257" s="833">
        <v>0.28999999999999998</v>
      </c>
      <c r="AD257" s="833" t="s">
        <v>136</v>
      </c>
      <c r="AE257" s="833">
        <v>12.7</v>
      </c>
      <c r="AF257" s="833">
        <v>3.4</v>
      </c>
      <c r="AG257" s="833">
        <v>4.9000000000000004</v>
      </c>
      <c r="AH257" s="833">
        <v>3.5999999999999996</v>
      </c>
      <c r="AI257" s="833">
        <v>-8.93</v>
      </c>
      <c r="AJ257" s="833">
        <v>3.5999999999999996</v>
      </c>
      <c r="AK257" s="833" t="s">
        <v>136</v>
      </c>
      <c r="AL257" s="845">
        <v>5550</v>
      </c>
      <c r="AM257" s="839">
        <v>0.3</v>
      </c>
      <c r="AN257" s="833">
        <v>0</v>
      </c>
      <c r="AO257" s="711">
        <f t="shared" si="59"/>
        <v>-34.684870872778994</v>
      </c>
      <c r="AP257" s="712">
        <f t="shared" si="60"/>
        <v>32.65995671342791</v>
      </c>
      <c r="AQ257" s="855">
        <f t="shared" si="61"/>
        <v>219.00708023706827</v>
      </c>
      <c r="AR257" s="624">
        <f>INDEX(Historical!$C$7:$C$1259,MATCH(B257,Historical!$B$7:$B$1281,0))*IF(AH257="n/a",1.03,IF(AH257&lt;0,1.01,IF(AH257&gt;10,1.1,(1+AH257/100))))</f>
        <v>1.1603200000000002</v>
      </c>
      <c r="AS257" s="853">
        <f t="shared" si="62"/>
        <v>1.1719232000000002</v>
      </c>
      <c r="AT257" s="853">
        <f t="shared" si="68"/>
        <v>1.2070808960000001</v>
      </c>
      <c r="AU257" s="853">
        <f t="shared" si="68"/>
        <v>1.2432933228800001</v>
      </c>
      <c r="AV257" s="853">
        <f t="shared" si="68"/>
        <v>1.2805921225664001</v>
      </c>
      <c r="AW257" s="624">
        <f t="shared" si="63"/>
        <v>6.0632095414464011</v>
      </c>
      <c r="AX257" s="719">
        <f t="shared" si="64"/>
        <v>31.045619771870967</v>
      </c>
      <c r="AY257" s="900">
        <v>0.46</v>
      </c>
      <c r="AZ257" s="839">
        <v>54.390000000000008</v>
      </c>
      <c r="BA257" s="839">
        <v>-13.08</v>
      </c>
      <c r="BB257" s="839">
        <v>6.13</v>
      </c>
      <c r="BC257" s="839">
        <v>21.68</v>
      </c>
      <c r="BD257" s="874"/>
      <c r="BE257" s="597">
        <v>2014</v>
      </c>
      <c r="BF257" s="865">
        <f t="shared" si="65"/>
        <v>0</v>
      </c>
      <c r="BG257" s="849">
        <v>0.5</v>
      </c>
    </row>
    <row r="258" spans="1:59" s="831" customFormat="1" ht="12.75" customHeight="1" x14ac:dyDescent="0.2">
      <c r="A258" s="676" t="s">
        <v>4105</v>
      </c>
      <c r="B258" s="970" t="s">
        <v>3898</v>
      </c>
      <c r="C258" s="898" t="s">
        <v>112</v>
      </c>
      <c r="D258" s="898" t="s">
        <v>211</v>
      </c>
      <c r="E258" s="705">
        <v>7</v>
      </c>
      <c r="F258" s="1139">
        <v>646</v>
      </c>
      <c r="G258" s="1139" t="s">
        <v>106</v>
      </c>
      <c r="H258" s="1139" t="s">
        <v>106</v>
      </c>
      <c r="I258" s="850">
        <v>78.349999999999994</v>
      </c>
      <c r="J258" s="624">
        <f t="shared" si="52"/>
        <v>1.4805360561582641</v>
      </c>
      <c r="K258" s="831">
        <v>0.28999999999999998</v>
      </c>
      <c r="L258" s="1139">
        <v>4</v>
      </c>
      <c r="M258" s="615">
        <f t="shared" si="53"/>
        <v>1.1599999999999999</v>
      </c>
      <c r="N258" s="1139" t="s">
        <v>4107</v>
      </c>
      <c r="O258" s="578">
        <v>0.28000000000000003</v>
      </c>
      <c r="P258" s="606">
        <v>44158</v>
      </c>
      <c r="Q258" s="606">
        <v>44168</v>
      </c>
      <c r="R258" s="615">
        <f t="shared" si="54"/>
        <v>3.5714285714285547</v>
      </c>
      <c r="S258" s="673">
        <f>IF(INDEX(Historical!$D$7:$D$1257,MATCH(B258,Historical!$B$7:$B$1281,0))=0,"n/a",(INDEX(Historical!$C$7:$C$1259,MATCH(B258,Historical!$B$7:$B$1281,0))/INDEX(Historical!$D$7:$D$1257,MATCH(B258,Historical!$B$7:$B$1281,0))-1)*100)</f>
        <v>0.89285714285711748</v>
      </c>
      <c r="T258" s="673">
        <f>IF(INDEX(Historical!$F$7:$F$1250,MATCH(B258,Historical!$B$7:$B$1281,0))=0,"n/a",((INDEX(Historical!$C$7:$C$1259,MATCH(B258,Historical!$B$7:$B$1281,0))/INDEX(Historical!$F$7:$F$1250,MATCH(B258,Historical!$B$7:$B$1281,0)))^(1/3)-1)*100)</f>
        <v>1.8352706421320475</v>
      </c>
      <c r="U258" s="673">
        <f>IF(INDEX(Historical!$H$7:$H$1250,MATCH(B258,Historical!$B$7:$B$1281,0))=0,"n/a",((INDEX(Historical!$C$7:$C$1259,MATCH(B258,Historical!$B$7:$B$1281,0))/INDEX(Historical!$H$7:$H$1250,MATCH(B258,Historical!$B$7:$B$1281,0)))^(1/5)-1)*100)</f>
        <v>1.8704544922521604</v>
      </c>
      <c r="V258" s="673">
        <f>IF(INDEX(Historical!$O$7:$O$1250,MATCH(B258,Historical!$B$7:$B$1281,0))=0,"n/a",((INDEX(Historical!$C$7:$C$1259,MATCH(B258,Historical!$B$7:$B$1281,0))/INDEX(Historical!$O$7:$O$1250,MATCH(B258,Historical!$B$7:$B$1281,0)))^(1/10)-1)*100)</f>
        <v>7.8649278687080937</v>
      </c>
      <c r="W258" s="674">
        <f t="shared" si="55"/>
        <v>0.23782220555309486</v>
      </c>
      <c r="X258" s="675">
        <f t="shared" si="56"/>
        <v>0.17004131747746912</v>
      </c>
      <c r="Y258" s="646"/>
      <c r="Z258" s="624">
        <f t="shared" si="57"/>
        <v>31.099195710455763</v>
      </c>
      <c r="AA258" s="853">
        <f t="shared" si="58"/>
        <v>21.005361930294903</v>
      </c>
      <c r="AB258" s="854">
        <v>12</v>
      </c>
      <c r="AC258" s="849">
        <v>3.73</v>
      </c>
      <c r="AD258" s="849">
        <v>3.21</v>
      </c>
      <c r="AE258" s="833">
        <v>1.65</v>
      </c>
      <c r="AF258" s="833">
        <v>2.77</v>
      </c>
      <c r="AG258" s="833">
        <v>14.399999999999999</v>
      </c>
      <c r="AH258" s="833">
        <v>-20.9</v>
      </c>
      <c r="AI258" s="833">
        <v>12.809999999999999</v>
      </c>
      <c r="AJ258" s="653">
        <v>11</v>
      </c>
      <c r="AK258" s="653">
        <v>6.6000000000000005</v>
      </c>
      <c r="AL258" s="849">
        <v>5800</v>
      </c>
      <c r="AM258" s="849">
        <v>1.6</v>
      </c>
      <c r="AN258" s="849">
        <v>0.73</v>
      </c>
      <c r="AO258" s="711">
        <f t="shared" si="59"/>
        <v>-17.654371381884477</v>
      </c>
      <c r="AP258" s="712">
        <f t="shared" si="60"/>
        <v>3.3509905484104245</v>
      </c>
      <c r="AQ258" s="855">
        <f t="shared" si="61"/>
        <v>60.810243657847863</v>
      </c>
      <c r="AR258" s="624">
        <f>INDEX(Historical!$C$7:$C$1259,MATCH(B258,Historical!$B$7:$B$1281,0))*IF(AH258="n/a",1.03,IF(AH258&lt;0,1.01,IF(AH258&gt;10,1.1,(1+AH258/100))))</f>
        <v>1.1413</v>
      </c>
      <c r="AS258" s="853">
        <f t="shared" si="62"/>
        <v>1.25543</v>
      </c>
      <c r="AT258" s="853">
        <f t="shared" si="68"/>
        <v>1.3382883800000001</v>
      </c>
      <c r="AU258" s="853">
        <f t="shared" si="68"/>
        <v>1.4266154130800002</v>
      </c>
      <c r="AV258" s="853">
        <f t="shared" si="68"/>
        <v>1.5207720303432803</v>
      </c>
      <c r="AW258" s="624">
        <f t="shared" si="63"/>
        <v>6.6824058234232808</v>
      </c>
      <c r="AX258" s="719">
        <f t="shared" si="64"/>
        <v>8.5289161753966578</v>
      </c>
      <c r="AY258" s="701">
        <v>1.74</v>
      </c>
      <c r="AZ258" s="833">
        <v>252.06</v>
      </c>
      <c r="BA258" s="833">
        <v>-9.36</v>
      </c>
      <c r="BB258" s="833">
        <v>0.08</v>
      </c>
      <c r="BC258" s="833">
        <v>29.65</v>
      </c>
      <c r="BD258" s="874"/>
      <c r="BE258" s="597">
        <v>2014</v>
      </c>
      <c r="BF258" s="865">
        <f t="shared" si="65"/>
        <v>0</v>
      </c>
      <c r="BG258" s="849">
        <v>5.7</v>
      </c>
    </row>
    <row r="259" spans="1:59" s="831" customFormat="1" ht="12.75" customHeight="1" x14ac:dyDescent="0.2">
      <c r="A259" s="847" t="s">
        <v>1717</v>
      </c>
      <c r="B259" s="578" t="s">
        <v>1718</v>
      </c>
      <c r="C259" s="898" t="s">
        <v>108</v>
      </c>
      <c r="D259" s="898" t="s">
        <v>4273</v>
      </c>
      <c r="E259" s="705">
        <v>9</v>
      </c>
      <c r="F259" s="1139">
        <v>472</v>
      </c>
      <c r="G259" s="1139" t="s">
        <v>37</v>
      </c>
      <c r="H259" s="1139" t="s">
        <v>37</v>
      </c>
      <c r="I259" s="841">
        <v>28.84</v>
      </c>
      <c r="J259" s="624">
        <f t="shared" si="52"/>
        <v>2.496532593619972</v>
      </c>
      <c r="K259" s="844">
        <v>0.18</v>
      </c>
      <c r="L259" s="854">
        <v>4</v>
      </c>
      <c r="M259" s="615">
        <f t="shared" si="53"/>
        <v>0.72</v>
      </c>
      <c r="N259" s="837" t="s">
        <v>462</v>
      </c>
      <c r="O259" s="706">
        <v>0.16</v>
      </c>
      <c r="P259" s="1106">
        <v>43643</v>
      </c>
      <c r="Q259" s="1106">
        <v>43656</v>
      </c>
      <c r="R259" s="615">
        <f t="shared" si="54"/>
        <v>12.499999999999993</v>
      </c>
      <c r="S259" s="673">
        <f>IF(INDEX(Historical!$D$7:$D$1257,MATCH(B259,Historical!$B$7:$B$1281,0))=0,"n/a",(INDEX(Historical!$C$7:$C$1259,MATCH(B259,Historical!$B$7:$B$1281,0))/INDEX(Historical!$D$7:$D$1257,MATCH(B259,Historical!$B$7:$B$1281,0))-1)*100)</f>
        <v>5.8823529411764497</v>
      </c>
      <c r="T259" s="673">
        <f>IF(INDEX(Historical!$F$7:$F$1250,MATCH(B259,Historical!$B$7:$B$1281,0))=0,"n/a",((INDEX(Historical!$C$7:$C$1259,MATCH(B259,Historical!$B$7:$B$1281,0))/INDEX(Historical!$F$7:$F$1250,MATCH(B259,Historical!$B$7:$B$1281,0)))^(1/3)-1)*100)</f>
        <v>10.064241629820891</v>
      </c>
      <c r="U259" s="673">
        <f>IF(INDEX(Historical!$H$7:$H$1250,MATCH(B259,Historical!$B$7:$B$1281,0))=0,"n/a",((INDEX(Historical!$C$7:$C$1259,MATCH(B259,Historical!$B$7:$B$1281,0))/INDEX(Historical!$H$7:$H$1250,MATCH(B259,Historical!$B$7:$B$1281,0)))^(1/5)-1)*100)</f>
        <v>9.3742109514389114</v>
      </c>
      <c r="V259" s="673">
        <f>IF(INDEX(Historical!$O$7:$O$1250,MATCH(B259,Historical!$B$7:$B$1281,0))=0,"n/a",((INDEX(Historical!$C$7:$C$1259,MATCH(B259,Historical!$B$7:$B$1281,0))/INDEX(Historical!$O$7:$O$1250,MATCH(B259,Historical!$B$7:$B$1281,0)))^(1/10)-1)*100)</f>
        <v>8.7681946209592141</v>
      </c>
      <c r="W259" s="674">
        <f t="shared" si="55"/>
        <v>1.0691152918790254</v>
      </c>
      <c r="X259" s="675">
        <f t="shared" si="56"/>
        <v>0.9101175681008653</v>
      </c>
      <c r="Y259" s="646" t="s">
        <v>4577</v>
      </c>
      <c r="Z259" s="624">
        <f t="shared" si="57"/>
        <v>35.820895522388064</v>
      </c>
      <c r="AA259" s="853">
        <f t="shared" si="58"/>
        <v>14.348258706467663</v>
      </c>
      <c r="AB259" s="854">
        <v>12</v>
      </c>
      <c r="AC259" s="833">
        <v>2.0099999999999998</v>
      </c>
      <c r="AD259" s="833" t="s">
        <v>136</v>
      </c>
      <c r="AE259" s="833">
        <v>4.49</v>
      </c>
      <c r="AF259" s="833">
        <v>1.22</v>
      </c>
      <c r="AG259" s="833">
        <v>7.9</v>
      </c>
      <c r="AH259" s="833">
        <v>1.9</v>
      </c>
      <c r="AI259" s="833">
        <v>-10.029999999999999</v>
      </c>
      <c r="AJ259" s="833">
        <v>10.299999999999999</v>
      </c>
      <c r="AK259" s="833" t="s">
        <v>136</v>
      </c>
      <c r="AL259" s="845">
        <v>2070</v>
      </c>
      <c r="AM259" s="839">
        <v>5</v>
      </c>
      <c r="AN259" s="833">
        <v>0.14000000000000001</v>
      </c>
      <c r="AO259" s="711">
        <f t="shared" si="59"/>
        <v>-2.47751516140878</v>
      </c>
      <c r="AP259" s="712">
        <f t="shared" si="60"/>
        <v>11.870743545058883</v>
      </c>
      <c r="AQ259" s="855">
        <f t="shared" si="61"/>
        <v>-11.796005074371818</v>
      </c>
      <c r="AR259" s="624">
        <f>INDEX(Historical!$C$7:$C$1259,MATCH(B259,Historical!$B$7:$B$1281,0))*IF(AH259="n/a",1.03,IF(AH259&lt;0,1.01,IF(AH259&gt;10,1.1,(1+AH259/100))))</f>
        <v>0.73367999999999989</v>
      </c>
      <c r="AS259" s="853">
        <f t="shared" si="62"/>
        <v>0.74101679999999992</v>
      </c>
      <c r="AT259" s="853">
        <f t="shared" si="68"/>
        <v>0.76324730399999996</v>
      </c>
      <c r="AU259" s="853">
        <f t="shared" si="68"/>
        <v>0.78614472311999994</v>
      </c>
      <c r="AV259" s="853">
        <f t="shared" si="68"/>
        <v>0.80972906481359996</v>
      </c>
      <c r="AW259" s="624">
        <f t="shared" si="63"/>
        <v>3.8338178919335997</v>
      </c>
      <c r="AX259" s="719">
        <f t="shared" si="64"/>
        <v>13.293404618355062</v>
      </c>
      <c r="AY259" s="900">
        <v>1.21</v>
      </c>
      <c r="AZ259" s="839">
        <v>91.88</v>
      </c>
      <c r="BA259" s="839">
        <v>-3.1199999999999997</v>
      </c>
      <c r="BB259" s="839">
        <v>14.49</v>
      </c>
      <c r="BC259" s="839">
        <v>41.9</v>
      </c>
      <c r="BD259" s="874"/>
      <c r="BE259" s="597">
        <v>2012</v>
      </c>
      <c r="BF259" s="865">
        <f t="shared" si="65"/>
        <v>0</v>
      </c>
      <c r="BG259" s="849">
        <v>1</v>
      </c>
    </row>
    <row r="260" spans="1:59" s="831" customFormat="1" ht="12.75" customHeight="1" x14ac:dyDescent="0.2">
      <c r="A260" s="838" t="s">
        <v>1727</v>
      </c>
      <c r="B260" s="578" t="s">
        <v>1728</v>
      </c>
      <c r="C260" s="898" t="s">
        <v>108</v>
      </c>
      <c r="D260" s="898" t="s">
        <v>4273</v>
      </c>
      <c r="E260" s="705">
        <v>9</v>
      </c>
      <c r="F260" s="1139">
        <v>530</v>
      </c>
      <c r="G260" s="1139" t="s">
        <v>106</v>
      </c>
      <c r="H260" s="1139" t="s">
        <v>106</v>
      </c>
      <c r="I260" s="841">
        <v>52</v>
      </c>
      <c r="J260" s="624">
        <f t="shared" si="52"/>
        <v>2.3076923076923075</v>
      </c>
      <c r="K260" s="844">
        <v>0.3</v>
      </c>
      <c r="L260" s="854">
        <v>4</v>
      </c>
      <c r="M260" s="615">
        <f t="shared" si="53"/>
        <v>1.2</v>
      </c>
      <c r="N260" s="837" t="s">
        <v>151</v>
      </c>
      <c r="O260" s="706">
        <v>0.28000000000000003</v>
      </c>
      <c r="P260" s="606">
        <v>44263</v>
      </c>
      <c r="Q260" s="606">
        <v>44280</v>
      </c>
      <c r="R260" s="615">
        <f t="shared" si="54"/>
        <v>7.1428571428571281</v>
      </c>
      <c r="S260" s="673">
        <f>IF(INDEX(Historical!$D$7:$D$1257,MATCH(B260,Historical!$B$7:$B$1281,0))=0,"n/a",(INDEX(Historical!$C$7:$C$1259,MATCH(B260,Historical!$B$7:$B$1281,0))/INDEX(Historical!$D$7:$D$1257,MATCH(B260,Historical!$B$7:$B$1281,0))-1)*100)</f>
        <v>12.000000000000011</v>
      </c>
      <c r="T260" s="673">
        <f>IF(INDEX(Historical!$F$7:$F$1250,MATCH(B260,Historical!$B$7:$B$1281,0))=0,"n/a",((INDEX(Historical!$C$7:$C$1259,MATCH(B260,Historical!$B$7:$B$1281,0))/INDEX(Historical!$F$7:$F$1250,MATCH(B260,Historical!$B$7:$B$1281,0)))^(1/3)-1)*100)</f>
        <v>11.868894208139679</v>
      </c>
      <c r="U260" s="673">
        <f>IF(INDEX(Historical!$H$7:$H$1250,MATCH(B260,Historical!$B$7:$B$1281,0))=0,"n/a",((INDEX(Historical!$C$7:$C$1259,MATCH(B260,Historical!$B$7:$B$1281,0))/INDEX(Historical!$H$7:$H$1250,MATCH(B260,Historical!$B$7:$B$1281,0)))^(1/5)-1)*100)</f>
        <v>13.295681060117071</v>
      </c>
      <c r="V260" s="673" t="str">
        <f>IF(INDEX(Historical!$O$7:$O$1250,MATCH(B260,Historical!$B$7:$B$1281,0))=0,"n/a",((INDEX(Historical!$C$7:$C$1259,MATCH(B260,Historical!$B$7:$B$1281,0))/INDEX(Historical!$O$7:$O$1250,MATCH(B260,Historical!$B$7:$B$1281,0)))^(1/10)-1)*100)</f>
        <v>n/a</v>
      </c>
      <c r="W260" s="674" t="str">
        <f t="shared" si="55"/>
        <v>n/a</v>
      </c>
      <c r="X260" s="675" t="str">
        <f t="shared" si="56"/>
        <v>n/a</v>
      </c>
      <c r="Y260" s="636"/>
      <c r="Z260" s="624" t="str">
        <f t="shared" si="57"/>
        <v>n/a</v>
      </c>
      <c r="AA260" s="853" t="str">
        <f t="shared" si="58"/>
        <v>n/a</v>
      </c>
      <c r="AB260" s="854">
        <v>12</v>
      </c>
      <c r="AC260" s="833" t="s">
        <v>136</v>
      </c>
      <c r="AD260" s="833" t="s">
        <v>136</v>
      </c>
      <c r="AE260" s="833" t="s">
        <v>136</v>
      </c>
      <c r="AF260" s="833" t="s">
        <v>136</v>
      </c>
      <c r="AG260" s="833" t="s">
        <v>136</v>
      </c>
      <c r="AH260" s="833" t="s">
        <v>136</v>
      </c>
      <c r="AI260" s="833" t="s">
        <v>136</v>
      </c>
      <c r="AJ260" s="833" t="s">
        <v>136</v>
      </c>
      <c r="AK260" s="833" t="s">
        <v>136</v>
      </c>
      <c r="AL260" s="845" t="s">
        <v>136</v>
      </c>
      <c r="AM260" s="839" t="s">
        <v>136</v>
      </c>
      <c r="AN260" s="833" t="s">
        <v>136</v>
      </c>
      <c r="AO260" s="711" t="str">
        <f t="shared" si="59"/>
        <v>n/a</v>
      </c>
      <c r="AP260" s="712">
        <f t="shared" si="60"/>
        <v>15.603373367809379</v>
      </c>
      <c r="AQ260" s="855" t="str">
        <f t="shared" si="61"/>
        <v>n/a</v>
      </c>
      <c r="AR260" s="624">
        <f>INDEX(Historical!$C$7:$C$1259,MATCH(B260,Historical!$B$7:$B$1281,0))*IF(AH260="n/a",1.03,IF(AH260&lt;0,1.01,IF(AH260&gt;10,1.1,(1+AH260/100))))</f>
        <v>1.1536000000000002</v>
      </c>
      <c r="AS260" s="853">
        <f t="shared" si="62"/>
        <v>1.1882080000000002</v>
      </c>
      <c r="AT260" s="853">
        <f t="shared" si="68"/>
        <v>1.2238542400000001</v>
      </c>
      <c r="AU260" s="853">
        <f t="shared" si="68"/>
        <v>1.2605698672000001</v>
      </c>
      <c r="AV260" s="853">
        <f t="shared" si="68"/>
        <v>1.2983869632160001</v>
      </c>
      <c r="AW260" s="624">
        <f t="shared" si="63"/>
        <v>6.1246190704160011</v>
      </c>
      <c r="AX260" s="719">
        <f t="shared" si="64"/>
        <v>11.778113596953849</v>
      </c>
      <c r="AY260" s="900" t="s">
        <v>136</v>
      </c>
      <c r="AZ260" s="839" t="s">
        <v>136</v>
      </c>
      <c r="BA260" s="839" t="s">
        <v>136</v>
      </c>
      <c r="BB260" s="839" t="s">
        <v>136</v>
      </c>
      <c r="BC260" s="839" t="s">
        <v>136</v>
      </c>
      <c r="BD260" s="874" t="s">
        <v>4200</v>
      </c>
      <c r="BE260" s="597">
        <v>2013</v>
      </c>
      <c r="BF260" s="865">
        <f t="shared" si="65"/>
        <v>0</v>
      </c>
      <c r="BG260" s="849" t="s">
        <v>136</v>
      </c>
    </row>
    <row r="261" spans="1:59" s="831" customFormat="1" ht="12.75" customHeight="1" x14ac:dyDescent="0.2">
      <c r="A261" s="838" t="s">
        <v>1713</v>
      </c>
      <c r="B261" s="578" t="s">
        <v>1714</v>
      </c>
      <c r="C261" s="898" t="s">
        <v>108</v>
      </c>
      <c r="D261" s="898" t="s">
        <v>4266</v>
      </c>
      <c r="E261" s="705">
        <v>9</v>
      </c>
      <c r="F261" s="1139">
        <v>524</v>
      </c>
      <c r="G261" s="1139" t="s">
        <v>106</v>
      </c>
      <c r="H261" s="1139" t="s">
        <v>106</v>
      </c>
      <c r="I261" s="841">
        <v>27.75</v>
      </c>
      <c r="J261" s="624">
        <f t="shared" si="52"/>
        <v>3.0270270270270272</v>
      </c>
      <c r="K261" s="844">
        <v>0.21</v>
      </c>
      <c r="L261" s="854">
        <v>4</v>
      </c>
      <c r="M261" s="615">
        <f t="shared" si="53"/>
        <v>0.84</v>
      </c>
      <c r="N261" s="837" t="s">
        <v>512</v>
      </c>
      <c r="O261" s="706">
        <v>0.2</v>
      </c>
      <c r="P261" s="606">
        <v>44238</v>
      </c>
      <c r="Q261" s="606">
        <v>44253</v>
      </c>
      <c r="R261" s="615">
        <f t="shared" si="54"/>
        <v>4.9999999999999902</v>
      </c>
      <c r="S261" s="673">
        <f>IF(INDEX(Historical!$D$7:$D$1257,MATCH(B261,Historical!$B$7:$B$1281,0))=0,"n/a",(INDEX(Historical!$C$7:$C$1259,MATCH(B261,Historical!$B$7:$B$1281,0))/INDEX(Historical!$D$7:$D$1257,MATCH(B261,Historical!$B$7:$B$1281,0))-1)*100)</f>
        <v>33.33333333333335</v>
      </c>
      <c r="T261" s="673">
        <f>IF(INDEX(Historical!$F$7:$F$1250,MATCH(B261,Historical!$B$7:$B$1281,0))=0,"n/a",((INDEX(Historical!$C$7:$C$1259,MATCH(B261,Historical!$B$7:$B$1281,0))/INDEX(Historical!$F$7:$F$1250,MATCH(B261,Historical!$B$7:$B$1281,0)))^(1/3)-1)*100)</f>
        <v>22.052244447028492</v>
      </c>
      <c r="U261" s="673">
        <f>IF(INDEX(Historical!$H$7:$H$1250,MATCH(B261,Historical!$B$7:$B$1281,0))=0,"n/a",((INDEX(Historical!$C$7:$C$1259,MATCH(B261,Historical!$B$7:$B$1281,0))/INDEX(Historical!$H$7:$H$1250,MATCH(B261,Historical!$B$7:$B$1281,0)))^(1/5)-1)*100)</f>
        <v>25.205477200705872</v>
      </c>
      <c r="V261" s="673">
        <f>IF(INDEX(Historical!$O$7:$O$1250,MATCH(B261,Historical!$B$7:$B$1281,0))=0,"n/a",((INDEX(Historical!$C$7:$C$1259,MATCH(B261,Historical!$B$7:$B$1281,0))/INDEX(Historical!$O$7:$O$1250,MATCH(B261,Historical!$B$7:$B$1281,0)))^(1/10)-1)*100)</f>
        <v>54.991898754833699</v>
      </c>
      <c r="W261" s="674">
        <f t="shared" si="55"/>
        <v>0.45834891632088537</v>
      </c>
      <c r="X261" s="675">
        <f t="shared" si="56"/>
        <v>1.2794658477515672</v>
      </c>
      <c r="Y261" s="634" t="s">
        <v>4086</v>
      </c>
      <c r="Z261" s="624">
        <f t="shared" si="57"/>
        <v>28.378378378378379</v>
      </c>
      <c r="AA261" s="853">
        <f t="shared" si="58"/>
        <v>9.375</v>
      </c>
      <c r="AB261" s="854">
        <v>12</v>
      </c>
      <c r="AC261" s="833">
        <v>2.96</v>
      </c>
      <c r="AD261" s="833">
        <v>0.72</v>
      </c>
      <c r="AE261" s="833">
        <v>4.1500000000000004</v>
      </c>
      <c r="AF261" s="833">
        <v>1.2</v>
      </c>
      <c r="AG261" s="833">
        <v>13.4</v>
      </c>
      <c r="AH261" s="833">
        <v>1.6</v>
      </c>
      <c r="AI261" s="833" t="s">
        <v>136</v>
      </c>
      <c r="AJ261" s="833">
        <v>19.7</v>
      </c>
      <c r="AK261" s="833">
        <v>13</v>
      </c>
      <c r="AL261" s="845">
        <v>229.63</v>
      </c>
      <c r="AM261" s="839">
        <v>2.1999999999999997</v>
      </c>
      <c r="AN261" s="833">
        <v>0</v>
      </c>
      <c r="AO261" s="711">
        <f t="shared" si="59"/>
        <v>18.8575042277329</v>
      </c>
      <c r="AP261" s="712">
        <f t="shared" si="60"/>
        <v>28.2325042277329</v>
      </c>
      <c r="AQ261" s="855">
        <f t="shared" si="61"/>
        <v>-29.289321881345241</v>
      </c>
      <c r="AR261" s="624">
        <f>INDEX(Historical!$C$7:$C$1259,MATCH(B261,Historical!$B$7:$B$1281,0))*IF(AH261="n/a",1.03,IF(AH261&lt;0,1.01,IF(AH261&gt;10,1.1,(1+AH261/100))))</f>
        <v>0.81280000000000008</v>
      </c>
      <c r="AS261" s="853">
        <f t="shared" si="62"/>
        <v>0.83718400000000015</v>
      </c>
      <c r="AT261" s="853">
        <f t="shared" si="68"/>
        <v>0.92090240000000023</v>
      </c>
      <c r="AU261" s="853">
        <f t="shared" si="68"/>
        <v>1.0129926400000004</v>
      </c>
      <c r="AV261" s="853">
        <f t="shared" si="68"/>
        <v>1.1142919040000006</v>
      </c>
      <c r="AW261" s="624">
        <f t="shared" si="63"/>
        <v>4.6981709440000019</v>
      </c>
      <c r="AX261" s="719">
        <f t="shared" si="64"/>
        <v>16.930345744144152</v>
      </c>
      <c r="AY261" s="900">
        <v>1.37</v>
      </c>
      <c r="AZ261" s="839">
        <v>104.78</v>
      </c>
      <c r="BA261" s="839">
        <v>-3.6799999999999997</v>
      </c>
      <c r="BB261" s="839">
        <v>6.17</v>
      </c>
      <c r="BC261" s="839">
        <v>34.849999999999994</v>
      </c>
      <c r="BD261" s="874"/>
      <c r="BE261" s="597">
        <v>2013</v>
      </c>
      <c r="BF261" s="865">
        <f t="shared" si="65"/>
        <v>0</v>
      </c>
      <c r="BG261" s="849">
        <v>1.7000000000000002</v>
      </c>
    </row>
    <row r="262" spans="1:59" s="831" customFormat="1" ht="12.75" customHeight="1" x14ac:dyDescent="0.2">
      <c r="A262" s="838" t="s">
        <v>1733</v>
      </c>
      <c r="B262" s="578" t="s">
        <v>1734</v>
      </c>
      <c r="C262" s="898" t="s">
        <v>128</v>
      </c>
      <c r="D262" s="898" t="s">
        <v>4262</v>
      </c>
      <c r="E262" s="705">
        <v>9</v>
      </c>
      <c r="F262" s="1139">
        <v>504</v>
      </c>
      <c r="G262" s="1139" t="s">
        <v>37</v>
      </c>
      <c r="H262" s="1139" t="s">
        <v>115</v>
      </c>
      <c r="I262" s="841">
        <v>67.67</v>
      </c>
      <c r="J262" s="624">
        <f t="shared" si="52"/>
        <v>2.6304122949608395</v>
      </c>
      <c r="K262" s="844">
        <v>0.44500000000000001</v>
      </c>
      <c r="L262" s="854">
        <v>4</v>
      </c>
      <c r="M262" s="615">
        <f t="shared" si="53"/>
        <v>1.78</v>
      </c>
      <c r="N262" s="837" t="s">
        <v>148</v>
      </c>
      <c r="O262" s="706">
        <v>0.42</v>
      </c>
      <c r="P262" s="606">
        <v>44165</v>
      </c>
      <c r="Q262" s="606">
        <v>44270</v>
      </c>
      <c r="R262" s="615">
        <f t="shared" si="54"/>
        <v>5.9523809523809579</v>
      </c>
      <c r="S262" s="673">
        <f>IF(INDEX(Historical!$D$7:$D$1257,MATCH(B262,Historical!$B$7:$B$1281,0))=0,"n/a",(INDEX(Historical!$C$7:$C$1259,MATCH(B262,Historical!$B$7:$B$1281,0))/INDEX(Historical!$D$7:$D$1257,MATCH(B262,Historical!$B$7:$B$1281,0))-1)*100)</f>
        <v>10.355987055016191</v>
      </c>
      <c r="T262" s="673">
        <f>IF(INDEX(Historical!$F$7:$F$1250,MATCH(B262,Historical!$B$7:$B$1281,0))=0,"n/a",((INDEX(Historical!$C$7:$C$1259,MATCH(B262,Historical!$B$7:$B$1281,0))/INDEX(Historical!$F$7:$F$1250,MATCH(B262,Historical!$B$7:$B$1281,0)))^(1/3)-1)*100)</f>
        <v>20.477678153069622</v>
      </c>
      <c r="U262" s="673">
        <f>IF(INDEX(Historical!$H$7:$H$1250,MATCH(B262,Historical!$B$7:$B$1281,0))=0,"n/a",((INDEX(Historical!$C$7:$C$1259,MATCH(B262,Historical!$B$7:$B$1281,0))/INDEX(Historical!$H$7:$H$1250,MATCH(B262,Historical!$B$7:$B$1281,0)))^(1/5)-1)*100)</f>
        <v>30.527606359941363</v>
      </c>
      <c r="V262" s="673">
        <f>IF(INDEX(Historical!$O$7:$O$1250,MATCH(B262,Historical!$B$7:$B$1281,0))=0,"n/a",((INDEX(Historical!$C$7:$C$1259,MATCH(B262,Historical!$B$7:$B$1281,0))/INDEX(Historical!$O$7:$O$1250,MATCH(B262,Historical!$B$7:$B$1281,0)))^(1/10)-1)*100)</f>
        <v>26.695281286930239</v>
      </c>
      <c r="W262" s="674">
        <f t="shared" si="55"/>
        <v>1.1435581454197823</v>
      </c>
      <c r="X262" s="675">
        <f t="shared" si="56"/>
        <v>2.2121453884015478</v>
      </c>
      <c r="Y262" s="843"/>
      <c r="Z262" s="624">
        <f t="shared" si="57"/>
        <v>32.780847145488032</v>
      </c>
      <c r="AA262" s="853">
        <f t="shared" si="58"/>
        <v>12.462246777163905</v>
      </c>
      <c r="AB262" s="854">
        <v>9</v>
      </c>
      <c r="AC262" s="833">
        <v>5.43</v>
      </c>
      <c r="AD262" s="833">
        <v>3.15</v>
      </c>
      <c r="AE262" s="833">
        <v>0.57999999999999996</v>
      </c>
      <c r="AF262" s="833">
        <v>1.59</v>
      </c>
      <c r="AG262" s="833">
        <v>13.100000000000001</v>
      </c>
      <c r="AH262" s="833">
        <v>4.3999999999999995</v>
      </c>
      <c r="AI262" s="833">
        <v>11.940000000000001</v>
      </c>
      <c r="AJ262" s="833">
        <v>13.8</v>
      </c>
      <c r="AK262" s="833">
        <v>4</v>
      </c>
      <c r="AL262" s="845">
        <v>24960</v>
      </c>
      <c r="AM262" s="839">
        <v>1.4000000000000001</v>
      </c>
      <c r="AN262" s="833">
        <v>0.73</v>
      </c>
      <c r="AO262" s="711">
        <f t="shared" si="59"/>
        <v>20.695771877738295</v>
      </c>
      <c r="AP262" s="712">
        <f t="shared" si="60"/>
        <v>33.1580186549022</v>
      </c>
      <c r="AQ262" s="855">
        <f t="shared" si="61"/>
        <v>-6.1562234924668724</v>
      </c>
      <c r="AR262" s="624">
        <f>INDEX(Historical!$C$7:$C$1259,MATCH(B262,Historical!$B$7:$B$1281,0))*IF(AH262="n/a",1.03,IF(AH262&lt;0,1.01,IF(AH262&gt;10,1.1,(1+AH262/100))))</f>
        <v>1.7800200000000002</v>
      </c>
      <c r="AS262" s="853">
        <f t="shared" si="62"/>
        <v>1.9580220000000004</v>
      </c>
      <c r="AT262" s="853">
        <f t="shared" si="68"/>
        <v>2.0363428800000003</v>
      </c>
      <c r="AU262" s="853">
        <f t="shared" si="68"/>
        <v>2.1177965952000002</v>
      </c>
      <c r="AV262" s="853">
        <f t="shared" si="68"/>
        <v>2.2025084590080004</v>
      </c>
      <c r="AW262" s="624">
        <f t="shared" si="63"/>
        <v>10.094689934208002</v>
      </c>
      <c r="AX262" s="719">
        <f t="shared" si="64"/>
        <v>14.917526133010201</v>
      </c>
      <c r="AY262" s="900">
        <v>0.81</v>
      </c>
      <c r="AZ262" s="839">
        <v>58.96</v>
      </c>
      <c r="BA262" s="839">
        <v>-7.64</v>
      </c>
      <c r="BB262" s="839">
        <v>3.04</v>
      </c>
      <c r="BC262" s="839">
        <v>8.09</v>
      </c>
      <c r="BD262" s="874"/>
      <c r="BE262" s="597">
        <v>2013</v>
      </c>
      <c r="BF262" s="865">
        <f t="shared" si="65"/>
        <v>0</v>
      </c>
      <c r="BG262" s="849">
        <v>5.7</v>
      </c>
    </row>
    <row r="263" spans="1:59" s="831" customFormat="1" ht="12.75" customHeight="1" x14ac:dyDescent="0.2">
      <c r="A263" s="848" t="s">
        <v>4037</v>
      </c>
      <c r="B263" s="578" t="s">
        <v>4038</v>
      </c>
      <c r="C263" s="898" t="s">
        <v>4127</v>
      </c>
      <c r="D263" s="898" t="s">
        <v>4260</v>
      </c>
      <c r="E263" s="705">
        <v>6</v>
      </c>
      <c r="F263" s="1139">
        <v>687</v>
      </c>
      <c r="G263" s="1139" t="s">
        <v>106</v>
      </c>
      <c r="H263" s="1139" t="s">
        <v>106</v>
      </c>
      <c r="I263" s="841">
        <v>84.14</v>
      </c>
      <c r="J263" s="624">
        <f t="shared" ref="J263:J286" si="69">(M263/I263)*100</f>
        <v>0.95079629189446169</v>
      </c>
      <c r="K263" s="844">
        <v>0.4</v>
      </c>
      <c r="L263" s="854">
        <v>2</v>
      </c>
      <c r="M263" s="615">
        <f t="shared" ref="M263:M286" si="70">K263*L263</f>
        <v>0.8</v>
      </c>
      <c r="N263" s="837" t="s">
        <v>4354</v>
      </c>
      <c r="O263" s="706">
        <v>0.34</v>
      </c>
      <c r="P263" s="606">
        <v>44117</v>
      </c>
      <c r="Q263" s="606">
        <v>44133</v>
      </c>
      <c r="R263" s="615">
        <f t="shared" ref="R263:R286" si="71">(K263-O263)/O263*100</f>
        <v>17.647058823529409</v>
      </c>
      <c r="S263" s="673">
        <f>IF(INDEX(Historical!$D$7:$D$1257,MATCH(B263,Historical!$B$7:$B$1281,0))=0,"n/a",(INDEX(Historical!$C$7:$C$1259,MATCH(B263,Historical!$B$7:$B$1281,0))/INDEX(Historical!$D$7:$D$1257,MATCH(B263,Historical!$B$7:$B$1281,0))-1)*100)</f>
        <v>19.354838709677423</v>
      </c>
      <c r="T263" s="673">
        <f>IF(INDEX(Historical!$F$7:$F$1250,MATCH(B263,Historical!$B$7:$B$1281,0))=0,"n/a",((INDEX(Historical!$C$7:$C$1259,MATCH(B263,Historical!$B$7:$B$1281,0))/INDEX(Historical!$F$7:$F$1250,MATCH(B263,Historical!$B$7:$B$1281,0)))^(1/3)-1)*100)</f>
        <v>16.335239232339415</v>
      </c>
      <c r="U263" s="673">
        <f>IF(INDEX(Historical!$H$7:$H$1250,MATCH(B263,Historical!$B$7:$B$1281,0))=0,"n/a",((INDEX(Historical!$C$7:$C$1259,MATCH(B263,Historical!$B$7:$B$1281,0))/INDEX(Historical!$H$7:$H$1250,MATCH(B263,Historical!$B$7:$B$1281,0)))^(1/5)-1)*100)</f>
        <v>15.501026450272271</v>
      </c>
      <c r="V263" s="673" t="str">
        <f>IF(INDEX(Historical!$O$7:$O$1250,MATCH(B263,Historical!$B$7:$B$1281,0))=0,"n/a",((INDEX(Historical!$C$7:$C$1259,MATCH(B263,Historical!$B$7:$B$1281,0))/INDEX(Historical!$O$7:$O$1250,MATCH(B263,Historical!$B$7:$B$1281,0)))^(1/10)-1)*100)</f>
        <v>n/a</v>
      </c>
      <c r="W263" s="674" t="str">
        <f t="shared" ref="W263:W286" si="72">IF(OR(U263&lt;=0,U263="n/a",V263&lt;=0,V263="n/a"),"n/a",U263/V263)</f>
        <v>n/a</v>
      </c>
      <c r="X263" s="675">
        <f t="shared" ref="X263:X286" si="73">IF(OR(AJ263&lt;=0,AJ263="n/a",U263&lt;=0,U263="n/a"),"n/a",U263/AJ263)</f>
        <v>5.7411209075082477</v>
      </c>
      <c r="Y263" s="843"/>
      <c r="Z263" s="624">
        <f t="shared" ref="Z263:Z286" si="74">IF(OR(AC263&lt;0.01,AC263="n/a"),"n/a",M263/AC263*100)</f>
        <v>36.529680365296805</v>
      </c>
      <c r="AA263" s="853">
        <f t="shared" ref="AA263:AA286" si="75">IF(OR(AC263&lt;0.01,AC263="n/a"),"n/a",I263/AC263)</f>
        <v>38.420091324200918</v>
      </c>
      <c r="AB263" s="854">
        <v>12</v>
      </c>
      <c r="AC263" s="833">
        <v>2.19</v>
      </c>
      <c r="AD263" s="833">
        <v>1.94</v>
      </c>
      <c r="AE263" s="833">
        <v>2.09</v>
      </c>
      <c r="AF263" s="833">
        <v>8.11</v>
      </c>
      <c r="AG263" s="833">
        <v>23.9</v>
      </c>
      <c r="AH263" s="833">
        <v>113.7</v>
      </c>
      <c r="AI263" s="833">
        <v>-1.37</v>
      </c>
      <c r="AJ263" s="833">
        <v>2.7</v>
      </c>
      <c r="AK263" s="833">
        <v>19.400000000000002</v>
      </c>
      <c r="AL263" s="845">
        <v>3840</v>
      </c>
      <c r="AM263" s="839">
        <v>0.4</v>
      </c>
      <c r="AN263" s="833">
        <v>0.71</v>
      </c>
      <c r="AO263" s="711">
        <f t="shared" ref="AO263:AO286" si="76">IF(U263="n/a","n/a",IF(AA263&lt;0,"n/a",IF(AA263="n/a","n/a",J263+U263-AA263)))</f>
        <v>-21.968268582034185</v>
      </c>
      <c r="AP263" s="712">
        <f t="shared" ref="AP263:AP286" si="77">IF(U263="n/a","n/a",J263+U263)</f>
        <v>16.451822742166733</v>
      </c>
      <c r="AQ263" s="855">
        <f t="shared" ref="AQ263:AQ286" si="78">IF(OR(AC263&lt;0.01,AF263="n/a"),"n/a",(I263/SQRT(22.5*AC263*(I263/AF263))-1)*100)</f>
        <v>272.13315456777588</v>
      </c>
      <c r="AR263" s="624">
        <f>INDEX(Historical!$C$7:$C$1259,MATCH(B263,Historical!$B$7:$B$1281,0))*IF(AH263="n/a",1.03,IF(AH263&lt;0,1.01,IF(AH263&gt;10,1.1,(1+AH263/100))))</f>
        <v>0.81400000000000006</v>
      </c>
      <c r="AS263" s="853">
        <f t="shared" ref="AS263:AS286" si="79">IF($AI263="n/a",1.03*AR263,IF($AI263&lt;0,1.01*AR263,IF($AI263&gt;10,1.1*AR263,(1+$AI263/100)*AR263)))</f>
        <v>0.82214000000000009</v>
      </c>
      <c r="AT263" s="853">
        <f t="shared" si="68"/>
        <v>0.90435400000000021</v>
      </c>
      <c r="AU263" s="853">
        <f t="shared" si="68"/>
        <v>0.99478940000000027</v>
      </c>
      <c r="AV263" s="853">
        <f t="shared" si="68"/>
        <v>1.0942683400000004</v>
      </c>
      <c r="AW263" s="624">
        <f t="shared" ref="AW263:AW286" si="80">SUM(AR263:AV263)</f>
        <v>4.629551740000001</v>
      </c>
      <c r="AX263" s="719">
        <f t="shared" ref="AX263:AX286" si="81">AW263/I263*100</f>
        <v>5.5022007844069423</v>
      </c>
      <c r="AY263" s="900">
        <v>0.8</v>
      </c>
      <c r="AZ263" s="839">
        <v>229.09</v>
      </c>
      <c r="BA263" s="839">
        <v>-7.62</v>
      </c>
      <c r="BB263" s="839">
        <v>6.29</v>
      </c>
      <c r="BC263" s="839">
        <v>43.03</v>
      </c>
      <c r="BD263" s="874"/>
      <c r="BE263" s="597">
        <v>2015</v>
      </c>
      <c r="BF263" s="865">
        <f t="shared" ref="BF263:BF286" si="82">IF(BE263&gt;2008,0,IF(BE263&gt;2001,1,IF(BE263&gt;1990,2,IF(BE263&gt;1980,3,IF(BE263&gt;1973,4,IF(BE263&gt;1970,5,IF(BE263&gt;1960,6,IF(BE263&gt;1958,7,IF(BE263&gt;1953,8,9)))))))))</f>
        <v>0</v>
      </c>
      <c r="BG263" s="849">
        <v>6.4</v>
      </c>
    </row>
    <row r="264" spans="1:59" s="831" customFormat="1" ht="12.75" customHeight="1" x14ac:dyDescent="0.2">
      <c r="A264" s="676" t="s">
        <v>3895</v>
      </c>
      <c r="B264" s="970" t="s">
        <v>3896</v>
      </c>
      <c r="C264" s="898" t="s">
        <v>112</v>
      </c>
      <c r="D264" s="898" t="s">
        <v>4257</v>
      </c>
      <c r="E264" s="705">
        <v>7</v>
      </c>
      <c r="F264" s="1139">
        <v>634</v>
      </c>
      <c r="G264" s="1139" t="s">
        <v>106</v>
      </c>
      <c r="H264" s="1139" t="s">
        <v>106</v>
      </c>
      <c r="I264" s="850">
        <v>138.37</v>
      </c>
      <c r="J264" s="624">
        <f t="shared" si="69"/>
        <v>0.49143600491436013</v>
      </c>
      <c r="K264" s="831">
        <v>0.17</v>
      </c>
      <c r="L264" s="1139">
        <v>4</v>
      </c>
      <c r="M264" s="615">
        <f t="shared" si="70"/>
        <v>0.68</v>
      </c>
      <c r="N264" s="1139" t="s">
        <v>107</v>
      </c>
      <c r="O264" s="578">
        <v>0.15</v>
      </c>
      <c r="P264" s="606">
        <v>43963</v>
      </c>
      <c r="Q264" s="606">
        <v>43980</v>
      </c>
      <c r="R264" s="615">
        <f t="shared" si="71"/>
        <v>13.333333333333346</v>
      </c>
      <c r="S264" s="673">
        <f>IF(INDEX(Historical!$D$7:$D$1257,MATCH(B264,Historical!$B$7:$B$1281,0))=0,"n/a",(INDEX(Historical!$C$7:$C$1259,MATCH(B264,Historical!$B$7:$B$1281,0))/INDEX(Historical!$D$7:$D$1257,MATCH(B264,Historical!$B$7:$B$1281,0))-1)*100)</f>
        <v>15.789473684210531</v>
      </c>
      <c r="T264" s="673">
        <f>IF(INDEX(Historical!$F$7:$F$1250,MATCH(B264,Historical!$B$7:$B$1281,0))=0,"n/a",((INDEX(Historical!$C$7:$C$1259,MATCH(B264,Historical!$B$7:$B$1281,0))/INDEX(Historical!$F$7:$F$1250,MATCH(B264,Historical!$B$7:$B$1281,0)))^(1/3)-1)*100)</f>
        <v>19.168034448193151</v>
      </c>
      <c r="U264" s="673">
        <f>IF(INDEX(Historical!$H$7:$H$1250,MATCH(B264,Historical!$B$7:$B$1281,0))=0,"n/a",((INDEX(Historical!$C$7:$C$1259,MATCH(B264,Historical!$B$7:$B$1281,0))/INDEX(Historical!$H$7:$H$1250,MATCH(B264,Historical!$B$7:$B$1281,0)))^(1/5)-1)*100)</f>
        <v>16.315193723298638</v>
      </c>
      <c r="V264" s="673" t="str">
        <f>IF(INDEX(Historical!$O$7:$O$1250,MATCH(B264,Historical!$B$7:$B$1281,0))=0,"n/a",((INDEX(Historical!$C$7:$C$1259,MATCH(B264,Historical!$B$7:$B$1281,0))/INDEX(Historical!$O$7:$O$1250,MATCH(B264,Historical!$B$7:$B$1281,0)))^(1/10)-1)*100)</f>
        <v>n/a</v>
      </c>
      <c r="W264" s="674" t="str">
        <f t="shared" si="72"/>
        <v>n/a</v>
      </c>
      <c r="X264" s="675">
        <f t="shared" si="73"/>
        <v>0.43161888156874706</v>
      </c>
      <c r="Y264" s="625"/>
      <c r="Z264" s="624">
        <f t="shared" si="74"/>
        <v>20.795107033639145</v>
      </c>
      <c r="AA264" s="853">
        <f t="shared" si="75"/>
        <v>42.314984709480122</v>
      </c>
      <c r="AB264" s="854">
        <v>9</v>
      </c>
      <c r="AC264" s="849">
        <v>3.27</v>
      </c>
      <c r="AD264" s="849">
        <v>2.86</v>
      </c>
      <c r="AE264" s="833">
        <v>3.09</v>
      </c>
      <c r="AF264" s="833">
        <v>6.84</v>
      </c>
      <c r="AG264" s="833">
        <v>17.5</v>
      </c>
      <c r="AH264" s="833">
        <v>13.200000000000001</v>
      </c>
      <c r="AI264" s="833">
        <v>8.24</v>
      </c>
      <c r="AJ264" s="653">
        <v>37.799999999999997</v>
      </c>
      <c r="AK264" s="653">
        <v>15</v>
      </c>
      <c r="AL264" s="849">
        <v>7220</v>
      </c>
      <c r="AM264" s="849">
        <v>1.3</v>
      </c>
      <c r="AN264" s="849">
        <v>0.27</v>
      </c>
      <c r="AO264" s="711">
        <f t="shared" si="76"/>
        <v>-25.508354981267125</v>
      </c>
      <c r="AP264" s="712">
        <f t="shared" si="77"/>
        <v>16.806629728212997</v>
      </c>
      <c r="AQ264" s="855">
        <f t="shared" si="78"/>
        <v>258.66077777869657</v>
      </c>
      <c r="AR264" s="624">
        <f>INDEX(Historical!$C$7:$C$1259,MATCH(B264,Historical!$B$7:$B$1281,0))*IF(AH264="n/a",1.03,IF(AH264&lt;0,1.01,IF(AH264&gt;10,1.1,(1+AH264/100))))</f>
        <v>0.72600000000000009</v>
      </c>
      <c r="AS264" s="853">
        <f t="shared" si="79"/>
        <v>0.78582240000000014</v>
      </c>
      <c r="AT264" s="853">
        <f t="shared" si="68"/>
        <v>0.86440464000000028</v>
      </c>
      <c r="AU264" s="853">
        <f t="shared" si="68"/>
        <v>0.95084510400000033</v>
      </c>
      <c r="AV264" s="853">
        <f t="shared" si="68"/>
        <v>1.0459296144000005</v>
      </c>
      <c r="AW264" s="624">
        <f t="shared" si="80"/>
        <v>4.3730017584000018</v>
      </c>
      <c r="AX264" s="719">
        <f t="shared" si="81"/>
        <v>3.1603684023993655</v>
      </c>
      <c r="AY264" s="701">
        <v>0.88</v>
      </c>
      <c r="AZ264" s="833">
        <v>117.53</v>
      </c>
      <c r="BA264" s="833">
        <v>-4.37</v>
      </c>
      <c r="BB264" s="833">
        <v>7.7799999999999994</v>
      </c>
      <c r="BC264" s="833">
        <v>35.049999999999997</v>
      </c>
      <c r="BD264" s="874"/>
      <c r="BE264" s="597">
        <v>2014</v>
      </c>
      <c r="BF264" s="865">
        <f t="shared" si="82"/>
        <v>0</v>
      </c>
      <c r="BG264" s="849">
        <v>7.6</v>
      </c>
    </row>
    <row r="265" spans="1:59" s="831" customFormat="1" ht="12.75" customHeight="1" x14ac:dyDescent="0.2">
      <c r="A265" s="838" t="s">
        <v>1723</v>
      </c>
      <c r="B265" s="578" t="s">
        <v>1724</v>
      </c>
      <c r="C265" s="898" t="s">
        <v>108</v>
      </c>
      <c r="D265" s="898" t="s">
        <v>4273</v>
      </c>
      <c r="E265" s="705">
        <v>9</v>
      </c>
      <c r="F265" s="1139">
        <v>498</v>
      </c>
      <c r="G265" s="1139" t="s">
        <v>106</v>
      </c>
      <c r="H265" s="1139" t="s">
        <v>106</v>
      </c>
      <c r="I265" s="841">
        <v>66</v>
      </c>
      <c r="J265" s="624">
        <f t="shared" si="69"/>
        <v>2.0303030303030307</v>
      </c>
      <c r="K265" s="844">
        <v>0.67</v>
      </c>
      <c r="L265" s="854">
        <v>2</v>
      </c>
      <c r="M265" s="615">
        <f t="shared" si="70"/>
        <v>1.34</v>
      </c>
      <c r="N265" s="837" t="s">
        <v>608</v>
      </c>
      <c r="O265" s="706">
        <v>0.64</v>
      </c>
      <c r="P265" s="606">
        <v>44118</v>
      </c>
      <c r="Q265" s="606">
        <v>44135</v>
      </c>
      <c r="R265" s="615">
        <f t="shared" si="71"/>
        <v>4.6875000000000044</v>
      </c>
      <c r="S265" s="673">
        <f>IF(INDEX(Historical!$D$7:$D$1257,MATCH(B265,Historical!$B$7:$B$1281,0))=0,"n/a",(INDEX(Historical!$C$7:$C$1259,MATCH(B265,Historical!$B$7:$B$1281,0))/INDEX(Historical!$D$7:$D$1257,MATCH(B265,Historical!$B$7:$B$1281,0))-1)*100)</f>
        <v>7.3770491803278659</v>
      </c>
      <c r="T265" s="673">
        <f>IF(INDEX(Historical!$F$7:$F$1250,MATCH(B265,Historical!$B$7:$B$1281,0))=0,"n/a",((INDEX(Historical!$C$7:$C$1259,MATCH(B265,Historical!$B$7:$B$1281,0))/INDEX(Historical!$F$7:$F$1250,MATCH(B265,Historical!$B$7:$B$1281,0)))^(1/3)-1)*100)</f>
        <v>9.4184181363530008</v>
      </c>
      <c r="U265" s="673">
        <f>IF(INDEX(Historical!$H$7:$H$1250,MATCH(B265,Historical!$B$7:$B$1281,0))=0,"n/a",((INDEX(Historical!$C$7:$C$1259,MATCH(B265,Historical!$B$7:$B$1281,0))/INDEX(Historical!$H$7:$H$1250,MATCH(B265,Historical!$B$7:$B$1281,0)))^(1/5)-1)*100)</f>
        <v>10.366243721270152</v>
      </c>
      <c r="V265" s="673" t="str">
        <f>IF(INDEX(Historical!$O$7:$O$1250,MATCH(B265,Historical!$B$7:$B$1281,0))=0,"n/a",((INDEX(Historical!$C$7:$C$1259,MATCH(B265,Historical!$B$7:$B$1281,0))/INDEX(Historical!$O$7:$O$1250,MATCH(B265,Historical!$B$7:$B$1281,0)))^(1/10)-1)*100)</f>
        <v>n/a</v>
      </c>
      <c r="W265" s="674" t="str">
        <f t="shared" si="72"/>
        <v>n/a</v>
      </c>
      <c r="X265" s="675" t="str">
        <f t="shared" si="73"/>
        <v>n/a</v>
      </c>
      <c r="Y265" s="843"/>
      <c r="Z265" s="624" t="str">
        <f t="shared" si="74"/>
        <v>n/a</v>
      </c>
      <c r="AA265" s="853" t="str">
        <f t="shared" si="75"/>
        <v>n/a</v>
      </c>
      <c r="AB265" s="854">
        <v>12</v>
      </c>
      <c r="AC265" s="833" t="s">
        <v>136</v>
      </c>
      <c r="AD265" s="833" t="s">
        <v>136</v>
      </c>
      <c r="AE265" s="833" t="s">
        <v>136</v>
      </c>
      <c r="AF265" s="833" t="s">
        <v>136</v>
      </c>
      <c r="AG265" s="833" t="s">
        <v>136</v>
      </c>
      <c r="AH265" s="833" t="s">
        <v>136</v>
      </c>
      <c r="AI265" s="833" t="s">
        <v>136</v>
      </c>
      <c r="AJ265" s="833" t="s">
        <v>136</v>
      </c>
      <c r="AK265" s="833" t="s">
        <v>136</v>
      </c>
      <c r="AL265" s="845" t="s">
        <v>136</v>
      </c>
      <c r="AM265" s="839" t="s">
        <v>136</v>
      </c>
      <c r="AN265" s="833" t="s">
        <v>136</v>
      </c>
      <c r="AO265" s="711" t="str">
        <f t="shared" si="76"/>
        <v>n/a</v>
      </c>
      <c r="AP265" s="712">
        <f t="shared" si="77"/>
        <v>12.396546751573183</v>
      </c>
      <c r="AQ265" s="855" t="str">
        <f t="shared" si="78"/>
        <v>n/a</v>
      </c>
      <c r="AR265" s="624">
        <f>INDEX(Historical!$C$7:$C$1259,MATCH(B265,Historical!$B$7:$B$1281,0))*IF(AH265="n/a",1.03,IF(AH265&lt;0,1.01,IF(AH265&gt;10,1.1,(1+AH265/100))))</f>
        <v>1.3493000000000002</v>
      </c>
      <c r="AS265" s="853">
        <f t="shared" si="79"/>
        <v>1.3897790000000001</v>
      </c>
      <c r="AT265" s="853">
        <f t="shared" si="68"/>
        <v>1.43147237</v>
      </c>
      <c r="AU265" s="853">
        <f t="shared" si="68"/>
        <v>1.4744165411000001</v>
      </c>
      <c r="AV265" s="853">
        <f t="shared" si="68"/>
        <v>1.5186490373330002</v>
      </c>
      <c r="AW265" s="624">
        <f t="shared" si="80"/>
        <v>7.1636169484330008</v>
      </c>
      <c r="AX265" s="719">
        <f t="shared" si="81"/>
        <v>10.853965073383334</v>
      </c>
      <c r="AY265" s="900" t="s">
        <v>136</v>
      </c>
      <c r="AZ265" s="839" t="s">
        <v>136</v>
      </c>
      <c r="BA265" s="839" t="s">
        <v>136</v>
      </c>
      <c r="BB265" s="839" t="s">
        <v>136</v>
      </c>
      <c r="BC265" s="839" t="s">
        <v>136</v>
      </c>
      <c r="BD265" s="874" t="s">
        <v>4200</v>
      </c>
      <c r="BE265" s="597">
        <v>2012</v>
      </c>
      <c r="BF265" s="865">
        <f t="shared" si="82"/>
        <v>0</v>
      </c>
      <c r="BG265" s="849" t="s">
        <v>136</v>
      </c>
    </row>
    <row r="266" spans="1:59" s="831" customFormat="1" ht="12.75" customHeight="1" x14ac:dyDescent="0.2">
      <c r="A266" s="838" t="s">
        <v>2910</v>
      </c>
      <c r="B266" s="578" t="s">
        <v>2911</v>
      </c>
      <c r="C266" s="898" t="s">
        <v>108</v>
      </c>
      <c r="D266" s="898" t="s">
        <v>4273</v>
      </c>
      <c r="E266" s="705">
        <v>7</v>
      </c>
      <c r="F266" s="1139">
        <v>629</v>
      </c>
      <c r="G266" s="1139" t="s">
        <v>106</v>
      </c>
      <c r="H266" s="1139" t="s">
        <v>106</v>
      </c>
      <c r="I266" s="841">
        <v>14.5</v>
      </c>
      <c r="J266" s="624">
        <f t="shared" si="69"/>
        <v>3.9310344827586206</v>
      </c>
      <c r="K266" s="844">
        <v>0.14249999999999999</v>
      </c>
      <c r="L266" s="854">
        <v>4</v>
      </c>
      <c r="M266" s="615">
        <f t="shared" si="70"/>
        <v>0.56999999999999995</v>
      </c>
      <c r="N266" s="837" t="s">
        <v>325</v>
      </c>
      <c r="O266" s="706">
        <v>0.14000000000000001</v>
      </c>
      <c r="P266" s="1028">
        <v>43899</v>
      </c>
      <c r="Q266" s="1028">
        <v>43910</v>
      </c>
      <c r="R266" s="615">
        <f t="shared" si="71"/>
        <v>1.7857142857142672</v>
      </c>
      <c r="S266" s="673">
        <f>IF(INDEX(Historical!$D$7:$D$1257,MATCH(B266,Historical!$B$7:$B$1281,0))=0,"n/a",(INDEX(Historical!$C$7:$C$1259,MATCH(B266,Historical!$B$7:$B$1281,0))/INDEX(Historical!$D$7:$D$1257,MATCH(B266,Historical!$B$7:$B$1281,0))-1)*100)</f>
        <v>4.5871559633027248</v>
      </c>
      <c r="T266" s="673">
        <f>IF(INDEX(Historical!$F$7:$F$1250,MATCH(B266,Historical!$B$7:$B$1281,0))=0,"n/a",((INDEX(Historical!$C$7:$C$1259,MATCH(B266,Historical!$B$7:$B$1281,0))/INDEX(Historical!$F$7:$F$1250,MATCH(B266,Historical!$B$7:$B$1281,0)))^(1/3)-1)*100)</f>
        <v>7.4085881578130008</v>
      </c>
      <c r="U266" s="673">
        <f>IF(INDEX(Historical!$H$7:$H$1250,MATCH(B266,Historical!$B$7:$B$1281,0))=0,"n/a",((INDEX(Historical!$C$7:$C$1259,MATCH(B266,Historical!$B$7:$B$1281,0))/INDEX(Historical!$H$7:$H$1250,MATCH(B266,Historical!$B$7:$B$1281,0)))^(1/5)-1)*100)</f>
        <v>9.0271416315252928</v>
      </c>
      <c r="V266" s="673">
        <f>IF(INDEX(Historical!$O$7:$O$1250,MATCH(B266,Historical!$B$7:$B$1281,0))=0,"n/a",((INDEX(Historical!$C$7:$C$1259,MATCH(B266,Historical!$B$7:$B$1281,0))/INDEX(Historical!$O$7:$O$1250,MATCH(B266,Historical!$B$7:$B$1281,0)))^(1/10)-1)*100)</f>
        <v>0.17715250096359547</v>
      </c>
      <c r="W266" s="674">
        <f t="shared" si="72"/>
        <v>50.956896360048312</v>
      </c>
      <c r="X266" s="675">
        <f t="shared" si="73"/>
        <v>0.51290577451848263</v>
      </c>
      <c r="Y266" s="637"/>
      <c r="Z266" s="624">
        <f t="shared" si="74"/>
        <v>45.967741935483872</v>
      </c>
      <c r="AA266" s="853">
        <f t="shared" si="75"/>
        <v>11.693548387096774</v>
      </c>
      <c r="AB266" s="854">
        <v>12</v>
      </c>
      <c r="AC266" s="833">
        <v>1.24</v>
      </c>
      <c r="AD266" s="833">
        <v>1.51</v>
      </c>
      <c r="AE266" s="833">
        <v>2.88</v>
      </c>
      <c r="AF266" s="833">
        <v>1.17</v>
      </c>
      <c r="AG266" s="833">
        <v>10.6</v>
      </c>
      <c r="AH266" s="833">
        <v>44.4</v>
      </c>
      <c r="AI266" s="833">
        <v>14.06</v>
      </c>
      <c r="AJ266" s="833">
        <v>17.599999999999998</v>
      </c>
      <c r="AK266" s="833">
        <v>7.7</v>
      </c>
      <c r="AL266" s="845">
        <v>80.84</v>
      </c>
      <c r="AM266" s="839">
        <v>4</v>
      </c>
      <c r="AN266" s="833">
        <v>0.35</v>
      </c>
      <c r="AO266" s="711">
        <f t="shared" si="76"/>
        <v>1.2646277271871398</v>
      </c>
      <c r="AP266" s="712">
        <f t="shared" si="77"/>
        <v>12.958176114283914</v>
      </c>
      <c r="AQ266" s="855">
        <f t="shared" si="78"/>
        <v>-22.021508341784902</v>
      </c>
      <c r="AR266" s="624">
        <f>INDEX(Historical!$C$7:$C$1259,MATCH(B266,Historical!$B$7:$B$1281,0))*IF(AH266="n/a",1.03,IF(AH266&lt;0,1.01,IF(AH266&gt;10,1.1,(1+AH266/100))))</f>
        <v>0.627</v>
      </c>
      <c r="AS266" s="853">
        <f t="shared" si="79"/>
        <v>0.68970000000000009</v>
      </c>
      <c r="AT266" s="853">
        <f t="shared" si="68"/>
        <v>0.74280690000000005</v>
      </c>
      <c r="AU266" s="853">
        <f t="shared" si="68"/>
        <v>0.80000303130000006</v>
      </c>
      <c r="AV266" s="853">
        <f t="shared" si="68"/>
        <v>0.86160326471010007</v>
      </c>
      <c r="AW266" s="624">
        <f t="shared" si="80"/>
        <v>3.7211131960101005</v>
      </c>
      <c r="AX266" s="719">
        <f t="shared" si="81"/>
        <v>25.662849627655866</v>
      </c>
      <c r="AY266" s="900">
        <v>0.39</v>
      </c>
      <c r="AZ266" s="839">
        <v>89.79</v>
      </c>
      <c r="BA266" s="839">
        <v>-1.69</v>
      </c>
      <c r="BB266" s="839">
        <v>9.2299999999999986</v>
      </c>
      <c r="BC266" s="839">
        <v>20.05</v>
      </c>
      <c r="BD266" s="874"/>
      <c r="BE266" s="597">
        <v>2014</v>
      </c>
      <c r="BF266" s="865">
        <f t="shared" si="82"/>
        <v>0</v>
      </c>
      <c r="BG266" s="849">
        <v>1</v>
      </c>
    </row>
    <row r="267" spans="1:59" s="831" customFormat="1" ht="12.75" customHeight="1" x14ac:dyDescent="0.2">
      <c r="A267" s="838" t="s">
        <v>3899</v>
      </c>
      <c r="B267" s="578" t="s">
        <v>3900</v>
      </c>
      <c r="C267" s="898" t="s">
        <v>108</v>
      </c>
      <c r="D267" s="898" t="s">
        <v>4273</v>
      </c>
      <c r="E267" s="705">
        <v>8</v>
      </c>
      <c r="F267" s="1139">
        <v>598</v>
      </c>
      <c r="G267" s="1139" t="s">
        <v>106</v>
      </c>
      <c r="H267" s="1139" t="s">
        <v>106</v>
      </c>
      <c r="I267" s="841">
        <v>33.06</v>
      </c>
      <c r="J267" s="624">
        <f t="shared" si="69"/>
        <v>2.2988505747126435</v>
      </c>
      <c r="K267" s="844">
        <v>0.19</v>
      </c>
      <c r="L267" s="854">
        <v>4</v>
      </c>
      <c r="M267" s="615">
        <f t="shared" si="70"/>
        <v>0.76</v>
      </c>
      <c r="N267" s="837" t="s">
        <v>501</v>
      </c>
      <c r="O267" s="706">
        <v>0.18</v>
      </c>
      <c r="P267" s="606">
        <v>44267</v>
      </c>
      <c r="Q267" s="606">
        <v>44291</v>
      </c>
      <c r="R267" s="615">
        <f t="shared" si="71"/>
        <v>5.5555555555555607</v>
      </c>
      <c r="S267" s="673">
        <f>IF(INDEX(Historical!$D$7:$D$1257,MATCH(B267,Historical!$B$7:$B$1281,0))=0,"n/a",(INDEX(Historical!$C$7:$C$1259,MATCH(B267,Historical!$B$7:$B$1281,0))/INDEX(Historical!$D$7:$D$1257,MATCH(B267,Historical!$B$7:$B$1281,0))-1)*100)</f>
        <v>9.0909090909090828</v>
      </c>
      <c r="T267" s="673">
        <f>IF(INDEX(Historical!$F$7:$F$1250,MATCH(B267,Historical!$B$7:$B$1281,0))=0,"n/a",((INDEX(Historical!$C$7:$C$1259,MATCH(B267,Historical!$B$7:$B$1281,0))/INDEX(Historical!$F$7:$F$1250,MATCH(B267,Historical!$B$7:$B$1281,0)))^(1/3)-1)*100)</f>
        <v>25.99210498948732</v>
      </c>
      <c r="U267" s="673">
        <f>IF(INDEX(Historical!$H$7:$H$1250,MATCH(B267,Historical!$B$7:$B$1281,0))=0,"n/a",((INDEX(Historical!$C$7:$C$1259,MATCH(B267,Historical!$B$7:$B$1281,0))/INDEX(Historical!$H$7:$H$1250,MATCH(B267,Historical!$B$7:$B$1281,0)))^(1/5)-1)*100)</f>
        <v>27.944800171705086</v>
      </c>
      <c r="V267" s="673" t="str">
        <f>IF(INDEX(Historical!$O$7:$O$1250,MATCH(B267,Historical!$B$7:$B$1281,0))=0,"n/a",((INDEX(Historical!$C$7:$C$1259,MATCH(B267,Historical!$B$7:$B$1281,0))/INDEX(Historical!$O$7:$O$1250,MATCH(B267,Historical!$B$7:$B$1281,0)))^(1/10)-1)*100)</f>
        <v>n/a</v>
      </c>
      <c r="W267" s="674" t="str">
        <f t="shared" si="72"/>
        <v>n/a</v>
      </c>
      <c r="X267" s="675">
        <f t="shared" si="73"/>
        <v>1.7686582387155116</v>
      </c>
      <c r="Y267" s="843"/>
      <c r="Z267" s="624">
        <f t="shared" si="74"/>
        <v>41.081081081081081</v>
      </c>
      <c r="AA267" s="853">
        <f t="shared" si="75"/>
        <v>17.870270270270272</v>
      </c>
      <c r="AB267" s="854">
        <v>12</v>
      </c>
      <c r="AC267" s="833">
        <v>1.85</v>
      </c>
      <c r="AD267" s="833">
        <v>18.38</v>
      </c>
      <c r="AE267" s="833">
        <v>5.17</v>
      </c>
      <c r="AF267" s="833">
        <v>1.55</v>
      </c>
      <c r="AG267" s="833">
        <v>9</v>
      </c>
      <c r="AH267" s="833">
        <v>11.700000000000001</v>
      </c>
      <c r="AI267" s="833">
        <v>1.1299999999999999</v>
      </c>
      <c r="AJ267" s="833">
        <v>15.8</v>
      </c>
      <c r="AK267" s="833">
        <v>1</v>
      </c>
      <c r="AL267" s="845">
        <v>2880</v>
      </c>
      <c r="AM267" s="839">
        <v>0.5</v>
      </c>
      <c r="AN267" s="833">
        <v>0.17</v>
      </c>
      <c r="AO267" s="711">
        <f t="shared" si="76"/>
        <v>12.373380476147457</v>
      </c>
      <c r="AP267" s="712">
        <f t="shared" si="77"/>
        <v>30.243650746417728</v>
      </c>
      <c r="AQ267" s="855">
        <f t="shared" si="78"/>
        <v>10.953281297267781</v>
      </c>
      <c r="AR267" s="624">
        <f>INDEX(Historical!$C$7:$C$1259,MATCH(B267,Historical!$B$7:$B$1281,0))*IF(AH267="n/a",1.03,IF(AH267&lt;0,1.01,IF(AH267&gt;10,1.1,(1+AH267/100))))</f>
        <v>0.79200000000000004</v>
      </c>
      <c r="AS267" s="853">
        <f t="shared" si="79"/>
        <v>0.80094960000000015</v>
      </c>
      <c r="AT267" s="853">
        <f t="shared" ref="AT267:AV286" si="83">IF($AK267="n/a",1.03*AS267,IF($AK267&lt;0,1.01*AS267,IF($AK267&gt;10,1.1*AS267,(1+$AK267/100)*AS267)))</f>
        <v>0.80895909600000016</v>
      </c>
      <c r="AU267" s="853">
        <f t="shared" si="83"/>
        <v>0.81704868696000021</v>
      </c>
      <c r="AV267" s="853">
        <f t="shared" si="83"/>
        <v>0.82521917382960019</v>
      </c>
      <c r="AW267" s="624">
        <f t="shared" si="80"/>
        <v>4.0441765567896013</v>
      </c>
      <c r="AX267" s="719">
        <f t="shared" si="81"/>
        <v>12.232838949756809</v>
      </c>
      <c r="AY267" s="900">
        <v>1.32</v>
      </c>
      <c r="AZ267" s="839">
        <v>121.14</v>
      </c>
      <c r="BA267" s="839">
        <v>-6.41</v>
      </c>
      <c r="BB267" s="839">
        <v>7.57</v>
      </c>
      <c r="BC267" s="839">
        <v>46.54</v>
      </c>
      <c r="BD267" s="874"/>
      <c r="BE267" s="597">
        <v>2014</v>
      </c>
      <c r="BF267" s="865">
        <f t="shared" si="82"/>
        <v>0</v>
      </c>
      <c r="BG267" s="849">
        <v>1.0999999999999999</v>
      </c>
    </row>
    <row r="268" spans="1:59" s="831" customFormat="1" ht="12.75" customHeight="1" x14ac:dyDescent="0.2">
      <c r="A268" s="831" t="s">
        <v>1751</v>
      </c>
      <c r="B268" s="578" t="s">
        <v>1752</v>
      </c>
      <c r="C268" s="898" t="s">
        <v>112</v>
      </c>
      <c r="D268" s="898" t="s">
        <v>1218</v>
      </c>
      <c r="E268" s="705">
        <v>9</v>
      </c>
      <c r="F268" s="1139">
        <v>528</v>
      </c>
      <c r="G268" s="1139" t="s">
        <v>106</v>
      </c>
      <c r="H268" s="1139" t="s">
        <v>106</v>
      </c>
      <c r="I268" s="841">
        <v>61</v>
      </c>
      <c r="J268" s="624">
        <f t="shared" si="69"/>
        <v>0.98360655737704905</v>
      </c>
      <c r="K268" s="844">
        <v>0.15</v>
      </c>
      <c r="L268" s="854">
        <v>4</v>
      </c>
      <c r="M268" s="615">
        <f t="shared" si="70"/>
        <v>0.6</v>
      </c>
      <c r="N268" s="837" t="s">
        <v>148</v>
      </c>
      <c r="O268" s="706">
        <v>0.125</v>
      </c>
      <c r="P268" s="606">
        <v>44253</v>
      </c>
      <c r="Q268" s="606">
        <v>44270</v>
      </c>
      <c r="R268" s="615">
        <f t="shared" si="71"/>
        <v>19.999999999999996</v>
      </c>
      <c r="S268" s="673">
        <f>IF(INDEX(Historical!$D$7:$D$1257,MATCH(B268,Historical!$B$7:$B$1281,0))=0,"n/a",(INDEX(Historical!$C$7:$C$1259,MATCH(B268,Historical!$B$7:$B$1281,0))/INDEX(Historical!$D$7:$D$1257,MATCH(B268,Historical!$B$7:$B$1281,0))-1)*100)</f>
        <v>25</v>
      </c>
      <c r="T268" s="673">
        <f>IF(INDEX(Historical!$F$7:$F$1250,MATCH(B268,Historical!$B$7:$B$1281,0))=0,"n/a",((INDEX(Historical!$C$7:$C$1259,MATCH(B268,Historical!$B$7:$B$1281,0))/INDEX(Historical!$F$7:$F$1250,MATCH(B268,Historical!$B$7:$B$1281,0)))^(1/3)-1)*100)</f>
        <v>16.039720840319482</v>
      </c>
      <c r="U268" s="673">
        <f>IF(INDEX(Historical!$H$7:$H$1250,MATCH(B268,Historical!$B$7:$B$1281,0))=0,"n/a",((INDEX(Historical!$C$7:$C$1259,MATCH(B268,Historical!$B$7:$B$1281,0))/INDEX(Historical!$H$7:$H$1250,MATCH(B268,Historical!$B$7:$B$1281,0)))^(1/5)-1)*100)</f>
        <v>12.838026357723709</v>
      </c>
      <c r="V268" s="673">
        <f>IF(INDEX(Historical!$O$7:$O$1250,MATCH(B268,Historical!$B$7:$B$1281,0))=0,"n/a",((INDEX(Historical!$C$7:$C$1259,MATCH(B268,Historical!$B$7:$B$1281,0))/INDEX(Historical!$O$7:$O$1250,MATCH(B268,Historical!$B$7:$B$1281,0)))^(1/10)-1)*100)</f>
        <v>14.130869721941398</v>
      </c>
      <c r="W268" s="674">
        <f t="shared" si="72"/>
        <v>0.90850928572285583</v>
      </c>
      <c r="X268" s="675">
        <f t="shared" si="73"/>
        <v>0.51352105430894834</v>
      </c>
      <c r="Y268" s="843"/>
      <c r="Z268" s="624">
        <f t="shared" si="74"/>
        <v>16.666666666666664</v>
      </c>
      <c r="AA268" s="853">
        <f t="shared" si="75"/>
        <v>16.944444444444443</v>
      </c>
      <c r="AB268" s="854">
        <v>12</v>
      </c>
      <c r="AC268" s="833">
        <v>3.6</v>
      </c>
      <c r="AD268" s="833">
        <v>0.99</v>
      </c>
      <c r="AE268" s="833">
        <v>0.76</v>
      </c>
      <c r="AF268" s="833">
        <v>2.58</v>
      </c>
      <c r="AG268" s="833">
        <v>16.7</v>
      </c>
      <c r="AH268" s="833">
        <v>28.299999999999997</v>
      </c>
      <c r="AI268" s="833">
        <v>6.47</v>
      </c>
      <c r="AJ268" s="833">
        <v>25</v>
      </c>
      <c r="AK268" s="833">
        <v>17</v>
      </c>
      <c r="AL268" s="845">
        <v>3640</v>
      </c>
      <c r="AM268" s="839">
        <v>1.9</v>
      </c>
      <c r="AN268" s="833">
        <v>0.22</v>
      </c>
      <c r="AO268" s="711">
        <f t="shared" si="76"/>
        <v>-3.122811529343684</v>
      </c>
      <c r="AP268" s="712">
        <f t="shared" si="77"/>
        <v>13.821632915100759</v>
      </c>
      <c r="AQ268" s="855">
        <f t="shared" si="78"/>
        <v>39.390206361959422</v>
      </c>
      <c r="AR268" s="624">
        <f>INDEX(Historical!$C$7:$C$1259,MATCH(B268,Historical!$B$7:$B$1281,0))*IF(AH268="n/a",1.03,IF(AH268&lt;0,1.01,IF(AH268&gt;10,1.1,(1+AH268/100))))</f>
        <v>0.55000000000000004</v>
      </c>
      <c r="AS268" s="853">
        <f t="shared" si="79"/>
        <v>0.58558500000000002</v>
      </c>
      <c r="AT268" s="853">
        <f t="shared" si="83"/>
        <v>0.64414350000000009</v>
      </c>
      <c r="AU268" s="853">
        <f t="shared" si="83"/>
        <v>0.70855785000000016</v>
      </c>
      <c r="AV268" s="853">
        <f t="shared" si="83"/>
        <v>0.77941363500000027</v>
      </c>
      <c r="AW268" s="624">
        <f t="shared" si="80"/>
        <v>3.2676999850000001</v>
      </c>
      <c r="AX268" s="719">
        <f t="shared" si="81"/>
        <v>5.3568852213114759</v>
      </c>
      <c r="AY268" s="900">
        <v>1.49</v>
      </c>
      <c r="AZ268" s="839">
        <v>109.11999999999999</v>
      </c>
      <c r="BA268" s="839">
        <v>-7.04</v>
      </c>
      <c r="BB268" s="839">
        <v>5.07</v>
      </c>
      <c r="BC268" s="839">
        <v>11.940000000000001</v>
      </c>
      <c r="BD268" s="874"/>
      <c r="BE268" s="597">
        <v>2013</v>
      </c>
      <c r="BF268" s="865">
        <f t="shared" si="82"/>
        <v>0</v>
      </c>
      <c r="BG268" s="849">
        <v>10.7</v>
      </c>
    </row>
    <row r="269" spans="1:59" s="831" customFormat="1" ht="12.75" customHeight="1" x14ac:dyDescent="0.2">
      <c r="A269" s="847" t="s">
        <v>1741</v>
      </c>
      <c r="B269" s="578" t="s">
        <v>1742</v>
      </c>
      <c r="C269" s="898" t="s">
        <v>108</v>
      </c>
      <c r="D269" s="898" t="s">
        <v>4273</v>
      </c>
      <c r="E269" s="705">
        <v>9</v>
      </c>
      <c r="F269" s="1139">
        <v>516</v>
      </c>
      <c r="G269" s="1139" t="s">
        <v>106</v>
      </c>
      <c r="H269" s="1139" t="s">
        <v>106</v>
      </c>
      <c r="I269" s="841">
        <v>27.52</v>
      </c>
      <c r="J269" s="624">
        <f t="shared" si="69"/>
        <v>4.7965116279069768</v>
      </c>
      <c r="K269" s="844">
        <v>0.33</v>
      </c>
      <c r="L269" s="854">
        <v>4</v>
      </c>
      <c r="M269" s="615">
        <f t="shared" si="70"/>
        <v>1.32</v>
      </c>
      <c r="N269" s="837" t="s">
        <v>122</v>
      </c>
      <c r="O269" s="706">
        <v>0.32</v>
      </c>
      <c r="P269" s="606">
        <v>44225</v>
      </c>
      <c r="Q269" s="606">
        <v>44232</v>
      </c>
      <c r="R269" s="615">
        <f t="shared" si="71"/>
        <v>3.1250000000000027</v>
      </c>
      <c r="S269" s="673">
        <f>IF(INDEX(Historical!$D$7:$D$1257,MATCH(B269,Historical!$B$7:$B$1281,0))=0,"n/a",(INDEX(Historical!$C$7:$C$1259,MATCH(B269,Historical!$B$7:$B$1281,0))/INDEX(Historical!$D$7:$D$1257,MATCH(B269,Historical!$B$7:$B$1281,0))-1)*100)</f>
        <v>3.2258064516129004</v>
      </c>
      <c r="T269" s="673">
        <f>IF(INDEX(Historical!$F$7:$F$1250,MATCH(B269,Historical!$B$7:$B$1281,0))=0,"n/a",((INDEX(Historical!$C$7:$C$1259,MATCH(B269,Historical!$B$7:$B$1281,0))/INDEX(Historical!$F$7:$F$1250,MATCH(B269,Historical!$B$7:$B$1281,0)))^(1/3)-1)*100)</f>
        <v>3.3357652893651002</v>
      </c>
      <c r="U269" s="673">
        <f>IF(INDEX(Historical!$H$7:$H$1250,MATCH(B269,Historical!$B$7:$B$1281,0))=0,"n/a",((INDEX(Historical!$C$7:$C$1259,MATCH(B269,Historical!$B$7:$B$1281,0))/INDEX(Historical!$H$7:$H$1250,MATCH(B269,Historical!$B$7:$B$1281,0)))^(1/5)-1)*100)</f>
        <v>3.4563715943573214</v>
      </c>
      <c r="V269" s="673">
        <f>IF(INDEX(Historical!$O$7:$O$1250,MATCH(B269,Historical!$B$7:$B$1281,0))=0,"n/a",((INDEX(Historical!$C$7:$C$1259,MATCH(B269,Historical!$B$7:$B$1281,0))/INDEX(Historical!$O$7:$O$1250,MATCH(B269,Historical!$B$7:$B$1281,0)))^(1/10)-1)*100)</f>
        <v>2.4993230105207598</v>
      </c>
      <c r="W269" s="674">
        <f t="shared" si="72"/>
        <v>1.3829231275060965</v>
      </c>
      <c r="X269" s="675">
        <f t="shared" si="73"/>
        <v>0.5158763573667644</v>
      </c>
      <c r="Y269" s="637"/>
      <c r="Z269" s="624">
        <f t="shared" si="74"/>
        <v>50.190114068441069</v>
      </c>
      <c r="AA269" s="853">
        <f t="shared" si="75"/>
        <v>10.463878326996198</v>
      </c>
      <c r="AB269" s="854">
        <v>12</v>
      </c>
      <c r="AC269" s="833">
        <v>2.63</v>
      </c>
      <c r="AD269" s="833" t="s">
        <v>136</v>
      </c>
      <c r="AE269" s="833">
        <v>3.37</v>
      </c>
      <c r="AF269" s="833">
        <v>1.58</v>
      </c>
      <c r="AG269" s="833">
        <v>15.7</v>
      </c>
      <c r="AH269" s="833">
        <v>49.8</v>
      </c>
      <c r="AI269" s="833" t="s">
        <v>136</v>
      </c>
      <c r="AJ269" s="833">
        <v>6.7</v>
      </c>
      <c r="AK269" s="833" t="s">
        <v>136</v>
      </c>
      <c r="AL269" s="845">
        <v>123.82</v>
      </c>
      <c r="AM269" s="839">
        <v>2.1</v>
      </c>
      <c r="AN269" s="833">
        <v>0</v>
      </c>
      <c r="AO269" s="711">
        <f t="shared" si="76"/>
        <v>-2.2109951047319001</v>
      </c>
      <c r="AP269" s="712">
        <f t="shared" si="77"/>
        <v>8.2528832222642983</v>
      </c>
      <c r="AQ269" s="855">
        <f t="shared" si="78"/>
        <v>-14.279711317295385</v>
      </c>
      <c r="AR269" s="624">
        <f>INDEX(Historical!$C$7:$C$1259,MATCH(B269,Historical!$B$7:$B$1281,0))*IF(AH269="n/a",1.03,IF(AH269&lt;0,1.01,IF(AH269&gt;10,1.1,(1+AH269/100))))</f>
        <v>1.4080000000000001</v>
      </c>
      <c r="AS269" s="853">
        <f t="shared" si="79"/>
        <v>1.4502400000000002</v>
      </c>
      <c r="AT269" s="853">
        <f t="shared" si="83"/>
        <v>1.4937472000000003</v>
      </c>
      <c r="AU269" s="853">
        <f t="shared" si="83"/>
        <v>1.5385596160000004</v>
      </c>
      <c r="AV269" s="853">
        <f t="shared" si="83"/>
        <v>1.5847164044800004</v>
      </c>
      <c r="AW269" s="624">
        <f t="shared" si="80"/>
        <v>7.4752632204800022</v>
      </c>
      <c r="AX269" s="719">
        <f t="shared" si="81"/>
        <v>27.163020423255823</v>
      </c>
      <c r="AY269" s="900">
        <v>0.94</v>
      </c>
      <c r="AZ269" s="839">
        <v>66.790000000000006</v>
      </c>
      <c r="BA269" s="839">
        <v>-12.629999999999999</v>
      </c>
      <c r="BB269" s="839">
        <v>3.46</v>
      </c>
      <c r="BC269" s="839">
        <v>23.669999999999998</v>
      </c>
      <c r="BD269" s="874"/>
      <c r="BE269" s="597">
        <v>2013</v>
      </c>
      <c r="BF269" s="865">
        <f t="shared" si="82"/>
        <v>0</v>
      </c>
      <c r="BG269" s="849">
        <v>1.3</v>
      </c>
    </row>
    <row r="270" spans="1:59" s="831" customFormat="1" ht="12.75" customHeight="1" x14ac:dyDescent="0.2">
      <c r="A270" s="838" t="s">
        <v>3901</v>
      </c>
      <c r="B270" s="578" t="s">
        <v>3902</v>
      </c>
      <c r="C270" s="898" t="s">
        <v>108</v>
      </c>
      <c r="D270" s="898" t="s">
        <v>4273</v>
      </c>
      <c r="E270" s="705">
        <v>8</v>
      </c>
      <c r="F270" s="1139">
        <v>546</v>
      </c>
      <c r="G270" s="1139" t="s">
        <v>106</v>
      </c>
      <c r="H270" s="1139" t="s">
        <v>106</v>
      </c>
      <c r="I270" s="841">
        <v>19.850000000000001</v>
      </c>
      <c r="J270" s="624">
        <f t="shared" si="69"/>
        <v>1.6120906801007555</v>
      </c>
      <c r="K270" s="844">
        <v>0.08</v>
      </c>
      <c r="L270" s="854">
        <v>4</v>
      </c>
      <c r="M270" s="615">
        <f t="shared" si="70"/>
        <v>0.32</v>
      </c>
      <c r="N270" s="837" t="s">
        <v>151</v>
      </c>
      <c r="O270" s="706">
        <v>7.0000000000000007E-2</v>
      </c>
      <c r="P270" s="1106">
        <v>43629</v>
      </c>
      <c r="Q270" s="1106">
        <v>43644</v>
      </c>
      <c r="R270" s="615">
        <f t="shared" si="71"/>
        <v>14.285714285714276</v>
      </c>
      <c r="S270" s="673">
        <f>IF(INDEX(Historical!$D$7:$D$1257,MATCH(B270,Historical!$B$7:$B$1281,0))=0,"n/a",(INDEX(Historical!$C$7:$C$1259,MATCH(B270,Historical!$B$7:$B$1281,0))/INDEX(Historical!$D$7:$D$1257,MATCH(B270,Historical!$B$7:$B$1281,0))-1)*100)</f>
        <v>3.2258064516129004</v>
      </c>
      <c r="T270" s="673">
        <f>IF(INDEX(Historical!$F$7:$F$1250,MATCH(B270,Historical!$B$7:$B$1281,0))=0,"n/a",((INDEX(Historical!$C$7:$C$1259,MATCH(B270,Historical!$B$7:$B$1281,0))/INDEX(Historical!$F$7:$F$1250,MATCH(B270,Historical!$B$7:$B$1281,0)))^(1/3)-1)*100)</f>
        <v>11.636800399929626</v>
      </c>
      <c r="U270" s="673">
        <f>IF(INDEX(Historical!$H$7:$H$1250,MATCH(B270,Historical!$B$7:$B$1281,0))=0,"n/a",((INDEX(Historical!$C$7:$C$1259,MATCH(B270,Historical!$B$7:$B$1281,0))/INDEX(Historical!$H$7:$H$1250,MATCH(B270,Historical!$B$7:$B$1281,0)))^(1/5)-1)*100)</f>
        <v>17.978912471277987</v>
      </c>
      <c r="V270" s="673" t="str">
        <f>IF(INDEX(Historical!$O$7:$O$1250,MATCH(B270,Historical!$B$7:$B$1281,0))=0,"n/a",((INDEX(Historical!$C$7:$C$1259,MATCH(B270,Historical!$B$7:$B$1281,0))/INDEX(Historical!$O$7:$O$1250,MATCH(B270,Historical!$B$7:$B$1281,0)))^(1/10)-1)*100)</f>
        <v>n/a</v>
      </c>
      <c r="W270" s="674" t="str">
        <f t="shared" si="72"/>
        <v>n/a</v>
      </c>
      <c r="X270" s="675">
        <f t="shared" si="73"/>
        <v>0.75225575193631744</v>
      </c>
      <c r="Y270" s="646" t="s">
        <v>4575</v>
      </c>
      <c r="Z270" s="624">
        <f t="shared" si="74"/>
        <v>15.609756097560979</v>
      </c>
      <c r="AA270" s="853">
        <f t="shared" si="75"/>
        <v>9.6829268292682951</v>
      </c>
      <c r="AB270" s="854">
        <v>12</v>
      </c>
      <c r="AC270" s="833">
        <v>2.0499999999999998</v>
      </c>
      <c r="AD270" s="833" t="s">
        <v>136</v>
      </c>
      <c r="AE270" s="833">
        <v>2.67</v>
      </c>
      <c r="AF270" s="833">
        <v>1.25</v>
      </c>
      <c r="AG270" s="833">
        <v>13.600000000000001</v>
      </c>
      <c r="AH270" s="833">
        <v>6.8000000000000007</v>
      </c>
      <c r="AI270" s="833">
        <v>3.66</v>
      </c>
      <c r="AJ270" s="833">
        <v>23.9</v>
      </c>
      <c r="AK270" s="833" t="s">
        <v>136</v>
      </c>
      <c r="AL270" s="845">
        <v>207.88</v>
      </c>
      <c r="AM270" s="839">
        <v>7.3999999999999995</v>
      </c>
      <c r="AN270" s="833">
        <v>0.06</v>
      </c>
      <c r="AO270" s="711">
        <f t="shared" si="76"/>
        <v>9.908076322110448</v>
      </c>
      <c r="AP270" s="712">
        <f t="shared" si="77"/>
        <v>19.591003151378743</v>
      </c>
      <c r="AQ270" s="855">
        <f t="shared" si="78"/>
        <v>-26.655581030061036</v>
      </c>
      <c r="AR270" s="624">
        <f>INDEX(Historical!$C$7:$C$1259,MATCH(B270,Historical!$B$7:$B$1281,0))*IF(AH270="n/a",1.03,IF(AH270&lt;0,1.01,IF(AH270&gt;10,1.1,(1+AH270/100))))</f>
        <v>0.34176000000000001</v>
      </c>
      <c r="AS270" s="853">
        <f t="shared" si="79"/>
        <v>0.35426841599999997</v>
      </c>
      <c r="AT270" s="853">
        <f t="shared" si="83"/>
        <v>0.36489646847999996</v>
      </c>
      <c r="AU270" s="853">
        <f t="shared" si="83"/>
        <v>0.37584336253439998</v>
      </c>
      <c r="AV270" s="853">
        <f t="shared" si="83"/>
        <v>0.387118663410432</v>
      </c>
      <c r="AW270" s="624">
        <f t="shared" si="80"/>
        <v>1.8238869104248319</v>
      </c>
      <c r="AX270" s="719">
        <f t="shared" si="81"/>
        <v>9.188347155792604</v>
      </c>
      <c r="AY270" s="900">
        <v>1.36</v>
      </c>
      <c r="AZ270" s="839">
        <v>126.6</v>
      </c>
      <c r="BA270" s="839">
        <v>-4.38</v>
      </c>
      <c r="BB270" s="839">
        <v>5.5</v>
      </c>
      <c r="BC270" s="839">
        <v>29.32</v>
      </c>
      <c r="BD270" s="874"/>
      <c r="BE270" s="597">
        <v>2013</v>
      </c>
      <c r="BF270" s="865">
        <f t="shared" si="82"/>
        <v>0</v>
      </c>
      <c r="BG270" s="849">
        <v>1.2</v>
      </c>
    </row>
    <row r="271" spans="1:59" s="831" customFormat="1" ht="12.75" customHeight="1" x14ac:dyDescent="0.2">
      <c r="A271" s="148" t="s">
        <v>3980</v>
      </c>
      <c r="B271" s="804" t="s">
        <v>3981</v>
      </c>
      <c r="C271" s="898" t="s">
        <v>131</v>
      </c>
      <c r="D271" s="898" t="s">
        <v>4263</v>
      </c>
      <c r="E271" s="705">
        <v>7</v>
      </c>
      <c r="F271" s="1139">
        <v>656</v>
      </c>
      <c r="G271" s="1139" t="s">
        <v>106</v>
      </c>
      <c r="H271" s="1139" t="s">
        <v>106</v>
      </c>
      <c r="I271" s="841">
        <v>41.84</v>
      </c>
      <c r="J271" s="624">
        <f t="shared" si="69"/>
        <v>3.6328871892925427</v>
      </c>
      <c r="K271" s="844">
        <v>0.38</v>
      </c>
      <c r="L271" s="854">
        <v>4</v>
      </c>
      <c r="M271" s="615">
        <f t="shared" si="70"/>
        <v>1.52</v>
      </c>
      <c r="N271" s="837" t="s">
        <v>512</v>
      </c>
      <c r="O271" s="706">
        <v>0.375</v>
      </c>
      <c r="P271" s="606">
        <v>44238</v>
      </c>
      <c r="Q271" s="606">
        <v>44253</v>
      </c>
      <c r="R271" s="615">
        <f t="shared" si="71"/>
        <v>1.3333333333333344</v>
      </c>
      <c r="S271" s="673">
        <f>IF(INDEX(Historical!$D$7:$D$1257,MATCH(B271,Historical!$B$7:$B$1281,0))=0,"n/a",(INDEX(Historical!$C$7:$C$1259,MATCH(B271,Historical!$B$7:$B$1281,0))/INDEX(Historical!$D$7:$D$1257,MATCH(B271,Historical!$B$7:$B$1281,0))-1)*100)</f>
        <v>1.3513513513513598</v>
      </c>
      <c r="T271" s="673">
        <f>IF(INDEX(Historical!$F$7:$F$1250,MATCH(B271,Historical!$B$7:$B$1281,0))=0,"n/a",((INDEX(Historical!$C$7:$C$1259,MATCH(B271,Historical!$B$7:$B$1281,0))/INDEX(Historical!$F$7:$F$1250,MATCH(B271,Historical!$B$7:$B$1281,0)))^(1/3)-1)*100)</f>
        <v>1.3700332595566689</v>
      </c>
      <c r="U271" s="673">
        <f>IF(INDEX(Historical!$H$7:$H$1250,MATCH(B271,Historical!$B$7:$B$1281,0))=0,"n/a",((INDEX(Historical!$C$7:$C$1259,MATCH(B271,Historical!$B$7:$B$1281,0))/INDEX(Historical!$H$7:$H$1250,MATCH(B271,Historical!$B$7:$B$1281,0)))^(1/5)-1)*100)</f>
        <v>1.3894214014664508</v>
      </c>
      <c r="V271" s="673">
        <f>IF(INDEX(Historical!$O$7:$O$1250,MATCH(B271,Historical!$B$7:$B$1281,0))=0,"n/a",((INDEX(Historical!$C$7:$C$1259,MATCH(B271,Historical!$B$7:$B$1281,0))/INDEX(Historical!$O$7:$O$1250,MATCH(B271,Historical!$B$7:$B$1281,0)))^(1/10)-1)*100)</f>
        <v>0.83730201775307211</v>
      </c>
      <c r="W271" s="674">
        <f t="shared" si="72"/>
        <v>1.6594029060087654</v>
      </c>
      <c r="X271" s="675">
        <f t="shared" si="73"/>
        <v>0.53439284671786569</v>
      </c>
      <c r="Y271" s="843"/>
      <c r="Z271" s="624">
        <f t="shared" si="74"/>
        <v>71.028037383177562</v>
      </c>
      <c r="AA271" s="853">
        <f t="shared" si="75"/>
        <v>19.55140186915888</v>
      </c>
      <c r="AB271" s="854">
        <v>12</v>
      </c>
      <c r="AC271" s="833">
        <v>2.14</v>
      </c>
      <c r="AD271" s="833">
        <v>4.16</v>
      </c>
      <c r="AE271" s="833">
        <v>1.52</v>
      </c>
      <c r="AF271" s="833">
        <v>1.68</v>
      </c>
      <c r="AG271" s="833">
        <v>8.3000000000000007</v>
      </c>
      <c r="AH271" s="833">
        <v>-27.6</v>
      </c>
      <c r="AI271" s="833">
        <v>11.18</v>
      </c>
      <c r="AJ271" s="833">
        <v>2.6</v>
      </c>
      <c r="AK271" s="833">
        <v>4.8</v>
      </c>
      <c r="AL271" s="845">
        <v>638.19000000000005</v>
      </c>
      <c r="AM271" s="839">
        <v>1.5</v>
      </c>
      <c r="AN271" s="833">
        <v>1.51</v>
      </c>
      <c r="AO271" s="711">
        <f t="shared" si="76"/>
        <v>-14.529093278399888</v>
      </c>
      <c r="AP271" s="712">
        <f t="shared" si="77"/>
        <v>5.0223085907589935</v>
      </c>
      <c r="AQ271" s="855">
        <f t="shared" si="78"/>
        <v>20.823756200116918</v>
      </c>
      <c r="AR271" s="624">
        <f>INDEX(Historical!$C$7:$C$1259,MATCH(B271,Historical!$B$7:$B$1281,0))*IF(AH271="n/a",1.03,IF(AH271&lt;0,1.01,IF(AH271&gt;10,1.1,(1+AH271/100))))</f>
        <v>1.5150000000000001</v>
      </c>
      <c r="AS271" s="853">
        <f t="shared" si="79"/>
        <v>1.6665000000000003</v>
      </c>
      <c r="AT271" s="853">
        <f t="shared" si="83"/>
        <v>1.7464920000000004</v>
      </c>
      <c r="AU271" s="853">
        <f t="shared" si="83"/>
        <v>1.8303236160000005</v>
      </c>
      <c r="AV271" s="853">
        <f t="shared" si="83"/>
        <v>1.9181791495680005</v>
      </c>
      <c r="AW271" s="624">
        <f t="shared" si="80"/>
        <v>8.6764947655680018</v>
      </c>
      <c r="AX271" s="719">
        <f t="shared" si="81"/>
        <v>20.737320185391972</v>
      </c>
      <c r="AY271" s="900">
        <v>0.5</v>
      </c>
      <c r="AZ271" s="839">
        <v>27.560000000000002</v>
      </c>
      <c r="BA271" s="839">
        <v>-33.379999999999995</v>
      </c>
      <c r="BB271" s="839">
        <v>-1.31</v>
      </c>
      <c r="BC271" s="839">
        <v>-0.85000000000000009</v>
      </c>
      <c r="BD271" s="874"/>
      <c r="BE271" s="597">
        <v>2015</v>
      </c>
      <c r="BF271" s="865">
        <f t="shared" si="82"/>
        <v>0</v>
      </c>
      <c r="BG271" s="849">
        <v>2.2999999999999998</v>
      </c>
    </row>
    <row r="272" spans="1:59" s="831" customFormat="1" ht="12.75" customHeight="1" x14ac:dyDescent="0.2">
      <c r="A272" s="848" t="s">
        <v>4074</v>
      </c>
      <c r="B272" s="578" t="s">
        <v>4075</v>
      </c>
      <c r="C272" s="898" t="s">
        <v>108</v>
      </c>
      <c r="D272" s="898" t="s">
        <v>4269</v>
      </c>
      <c r="E272" s="705">
        <v>6</v>
      </c>
      <c r="F272" s="1139">
        <v>683</v>
      </c>
      <c r="G272" s="1139" t="s">
        <v>106</v>
      </c>
      <c r="H272" s="1139" t="s">
        <v>106</v>
      </c>
      <c r="I272" s="841">
        <v>28.86</v>
      </c>
      <c r="J272" s="624">
        <f t="shared" si="69"/>
        <v>2.9106029106029103</v>
      </c>
      <c r="K272" s="844">
        <v>0.21</v>
      </c>
      <c r="L272" s="854">
        <v>4</v>
      </c>
      <c r="M272" s="615">
        <f t="shared" si="70"/>
        <v>0.84</v>
      </c>
      <c r="N272" s="607" t="s">
        <v>689</v>
      </c>
      <c r="O272" s="706">
        <v>0.2</v>
      </c>
      <c r="P272" s="1028">
        <v>43945</v>
      </c>
      <c r="Q272" s="1028">
        <v>43962</v>
      </c>
      <c r="R272" s="615">
        <f t="shared" si="71"/>
        <v>4.9999999999999902</v>
      </c>
      <c r="S272" s="673">
        <f>IF(INDEX(Historical!$D$7:$D$1257,MATCH(B272,Historical!$B$7:$B$1281,0))=0,"n/a",(INDEX(Historical!$C$7:$C$1259,MATCH(B272,Historical!$B$7:$B$1281,0))/INDEX(Historical!$D$7:$D$1257,MATCH(B272,Historical!$B$7:$B$1281,0))-1)*100)</f>
        <v>5.0632911392404889</v>
      </c>
      <c r="T272" s="673">
        <f>IF(INDEX(Historical!$F$7:$F$1250,MATCH(B272,Historical!$B$7:$B$1281,0))=0,"n/a",((INDEX(Historical!$C$7:$C$1259,MATCH(B272,Historical!$B$7:$B$1281,0))/INDEX(Historical!$F$7:$F$1250,MATCH(B272,Historical!$B$7:$B$1281,0)))^(1/3)-1)*100)</f>
        <v>5.343218065147215</v>
      </c>
      <c r="U272" s="673">
        <f>IF(INDEX(Historical!$H$7:$H$1250,MATCH(B272,Historical!$B$7:$B$1281,0))=0,"n/a",((INDEX(Historical!$C$7:$C$1259,MATCH(B272,Historical!$B$7:$B$1281,0))/INDEX(Historical!$H$7:$H$1250,MATCH(B272,Historical!$B$7:$B$1281,0)))^(1/5)-1)*100)</f>
        <v>6.0076679385227871</v>
      </c>
      <c r="V272" s="673">
        <f>IF(INDEX(Historical!$O$7:$O$1250,MATCH(B272,Historical!$B$7:$B$1281,0))=0,"n/a",((INDEX(Historical!$C$7:$C$1259,MATCH(B272,Historical!$B$7:$B$1281,0))/INDEX(Historical!$O$7:$O$1250,MATCH(B272,Historical!$B$7:$B$1281,0)))^(1/10)-1)*100)</f>
        <v>7.5726358105839386</v>
      </c>
      <c r="W272" s="674">
        <f t="shared" si="72"/>
        <v>0.79333908150265653</v>
      </c>
      <c r="X272" s="675">
        <f t="shared" si="73"/>
        <v>0.35548330997176253</v>
      </c>
      <c r="Y272" s="843"/>
      <c r="Z272" s="624">
        <f t="shared" si="74"/>
        <v>45.161290322580641</v>
      </c>
      <c r="AA272" s="853">
        <f t="shared" si="75"/>
        <v>15.516129032258064</v>
      </c>
      <c r="AB272" s="854">
        <v>13</v>
      </c>
      <c r="AC272" s="833">
        <v>1.86</v>
      </c>
      <c r="AD272" s="833" t="s">
        <v>136</v>
      </c>
      <c r="AE272" s="833">
        <v>6.57</v>
      </c>
      <c r="AF272" s="833">
        <v>4.68</v>
      </c>
      <c r="AG272" s="833">
        <v>32</v>
      </c>
      <c r="AH272" s="833">
        <v>41</v>
      </c>
      <c r="AI272" s="833" t="s">
        <v>136</v>
      </c>
      <c r="AJ272" s="833">
        <v>16.900000000000002</v>
      </c>
      <c r="AK272" s="833" t="s">
        <v>136</v>
      </c>
      <c r="AL272" s="845">
        <v>269.85000000000002</v>
      </c>
      <c r="AM272" s="839">
        <v>90.08</v>
      </c>
      <c r="AN272" s="833">
        <v>0.04</v>
      </c>
      <c r="AO272" s="711">
        <f t="shared" si="76"/>
        <v>-6.5978581831323666</v>
      </c>
      <c r="AP272" s="712">
        <f t="shared" si="77"/>
        <v>8.9182708491256975</v>
      </c>
      <c r="AQ272" s="855">
        <f t="shared" si="78"/>
        <v>79.648402127869659</v>
      </c>
      <c r="AR272" s="624">
        <f>INDEX(Historical!$C$7:$C$1259,MATCH(B272,Historical!$B$7:$B$1281,0))*IF(AH272="n/a",1.03,IF(AH272&lt;0,1.01,IF(AH272&gt;10,1.1,(1+AH272/100))))</f>
        <v>0.91300000000000003</v>
      </c>
      <c r="AS272" s="853">
        <f t="shared" si="79"/>
        <v>0.94039000000000006</v>
      </c>
      <c r="AT272" s="853">
        <f t="shared" si="83"/>
        <v>0.96860170000000012</v>
      </c>
      <c r="AU272" s="853">
        <f t="shared" si="83"/>
        <v>0.99765975100000015</v>
      </c>
      <c r="AV272" s="853">
        <f t="shared" si="83"/>
        <v>1.0275895435300002</v>
      </c>
      <c r="AW272" s="624">
        <f t="shared" si="80"/>
        <v>4.8472409945300008</v>
      </c>
      <c r="AX272" s="719">
        <f t="shared" si="81"/>
        <v>16.795706841753294</v>
      </c>
      <c r="AY272" s="900">
        <v>-0.03</v>
      </c>
      <c r="AZ272" s="839">
        <v>44.230000000000004</v>
      </c>
      <c r="BA272" s="839">
        <v>-19.72</v>
      </c>
      <c r="BB272" s="839">
        <v>-5.0999999999999996</v>
      </c>
      <c r="BC272" s="839">
        <v>3.95</v>
      </c>
      <c r="BD272" s="874"/>
      <c r="BE272" s="597">
        <v>2015</v>
      </c>
      <c r="BF272" s="865">
        <f t="shared" si="82"/>
        <v>0</v>
      </c>
      <c r="BG272" s="849">
        <v>16.400000000000002</v>
      </c>
    </row>
    <row r="273" spans="1:59" s="831" customFormat="1" ht="12.75" customHeight="1" x14ac:dyDescent="0.2">
      <c r="A273" s="831" t="s">
        <v>2943</v>
      </c>
      <c r="B273" s="578" t="s">
        <v>2944</v>
      </c>
      <c r="C273" s="898" t="s">
        <v>123</v>
      </c>
      <c r="D273" s="898" t="s">
        <v>4306</v>
      </c>
      <c r="E273" s="705">
        <v>8</v>
      </c>
      <c r="F273" s="1139">
        <v>595</v>
      </c>
      <c r="G273" s="1139" t="s">
        <v>106</v>
      </c>
      <c r="H273" s="1139" t="s">
        <v>106</v>
      </c>
      <c r="I273" s="841">
        <v>166.99</v>
      </c>
      <c r="J273" s="624">
        <f t="shared" si="69"/>
        <v>0.8862806156057248</v>
      </c>
      <c r="K273" s="844">
        <v>0.37</v>
      </c>
      <c r="L273" s="854">
        <v>4</v>
      </c>
      <c r="M273" s="615">
        <f t="shared" si="70"/>
        <v>1.48</v>
      </c>
      <c r="N273" s="837" t="s">
        <v>226</v>
      </c>
      <c r="O273" s="706">
        <v>0.34</v>
      </c>
      <c r="P273" s="606">
        <v>44253</v>
      </c>
      <c r="Q273" s="606">
        <v>44270</v>
      </c>
      <c r="R273" s="615">
        <f t="shared" si="71"/>
        <v>8.8235294117646959</v>
      </c>
      <c r="S273" s="673">
        <f>IF(INDEX(Historical!$D$7:$D$1257,MATCH(B273,Historical!$B$7:$B$1281,0))=0,"n/a",(INDEX(Historical!$C$7:$C$1259,MATCH(B273,Historical!$B$7:$B$1281,0))/INDEX(Historical!$D$7:$D$1257,MATCH(B273,Historical!$B$7:$B$1281,0))-1)*100)</f>
        <v>9.6774193548387224</v>
      </c>
      <c r="T273" s="673">
        <f>IF(INDEX(Historical!$F$7:$F$1250,MATCH(B273,Historical!$B$7:$B$1281,0))=0,"n/a",((INDEX(Historical!$C$7:$C$1259,MATCH(B273,Historical!$B$7:$B$1281,0))/INDEX(Historical!$F$7:$F$1250,MATCH(B273,Historical!$B$7:$B$1281,0)))^(1/3)-1)*100)</f>
        <v>10.793165135089279</v>
      </c>
      <c r="U273" s="673">
        <f>IF(INDEX(Historical!$H$7:$H$1250,MATCH(B273,Historical!$B$7:$B$1281,0))=0,"n/a",((INDEX(Historical!$C$7:$C$1259,MATCH(B273,Historical!$B$7:$B$1281,0))/INDEX(Historical!$H$7:$H$1250,MATCH(B273,Historical!$B$7:$B$1281,0)))^(1/5)-1)*100)</f>
        <v>27.730844458753978</v>
      </c>
      <c r="V273" s="673">
        <f>IF(INDEX(Historical!$O$7:$O$1250,MATCH(B273,Historical!$B$7:$B$1281,0))=0,"n/a",((INDEX(Historical!$C$7:$C$1259,MATCH(B273,Historical!$B$7:$B$1281,0))/INDEX(Historical!$O$7:$O$1250,MATCH(B273,Historical!$B$7:$B$1281,0)))^(1/10)-1)*100)</f>
        <v>3.1226086938676012</v>
      </c>
      <c r="W273" s="674">
        <f t="shared" si="72"/>
        <v>8.8806658718441938</v>
      </c>
      <c r="X273" s="675">
        <f t="shared" si="73"/>
        <v>1.1318712023981217</v>
      </c>
      <c r="Y273" s="634"/>
      <c r="Z273" s="624">
        <f t="shared" si="74"/>
        <v>33.560090702947839</v>
      </c>
      <c r="AA273" s="853">
        <f t="shared" si="75"/>
        <v>37.86621315192744</v>
      </c>
      <c r="AB273" s="854">
        <v>12</v>
      </c>
      <c r="AC273" s="833">
        <v>4.41</v>
      </c>
      <c r="AD273" s="833">
        <v>3.25</v>
      </c>
      <c r="AE273" s="833">
        <v>4.49</v>
      </c>
      <c r="AF273" s="833">
        <v>3.76</v>
      </c>
      <c r="AG273" s="833">
        <v>10.9</v>
      </c>
      <c r="AH273" s="833">
        <v>20.599999999999998</v>
      </c>
      <c r="AI273" s="833">
        <v>17.010000000000002</v>
      </c>
      <c r="AJ273" s="833">
        <v>24.5</v>
      </c>
      <c r="AK273" s="833">
        <v>11.73</v>
      </c>
      <c r="AL273" s="845">
        <v>21790</v>
      </c>
      <c r="AM273" s="839">
        <v>0.1</v>
      </c>
      <c r="AN273" s="833">
        <v>0.55000000000000004</v>
      </c>
      <c r="AO273" s="711">
        <f t="shared" si="76"/>
        <v>-9.2490880775677375</v>
      </c>
      <c r="AP273" s="712">
        <f t="shared" si="77"/>
        <v>28.617125074359702</v>
      </c>
      <c r="AQ273" s="855">
        <f t="shared" si="78"/>
        <v>151.55247868762422</v>
      </c>
      <c r="AR273" s="624">
        <f>INDEX(Historical!$C$7:$C$1259,MATCH(B273,Historical!$B$7:$B$1281,0))*IF(AH273="n/a",1.03,IF(AH273&lt;0,1.01,IF(AH273&gt;10,1.1,(1+AH273/100))))</f>
        <v>1.4960000000000002</v>
      </c>
      <c r="AS273" s="853">
        <f t="shared" si="79"/>
        <v>1.6456000000000004</v>
      </c>
      <c r="AT273" s="853">
        <f t="shared" si="83"/>
        <v>1.8101600000000007</v>
      </c>
      <c r="AU273" s="853">
        <f t="shared" si="83"/>
        <v>1.9911760000000009</v>
      </c>
      <c r="AV273" s="853">
        <f t="shared" si="83"/>
        <v>2.1902936000000013</v>
      </c>
      <c r="AW273" s="624">
        <f t="shared" si="80"/>
        <v>9.1332296000000035</v>
      </c>
      <c r="AX273" s="719">
        <f t="shared" si="81"/>
        <v>5.4693272651056963</v>
      </c>
      <c r="AY273" s="900">
        <v>0.6</v>
      </c>
      <c r="AZ273" s="839">
        <v>154.70999999999998</v>
      </c>
      <c r="BA273" s="839">
        <v>-4.5900000000000007</v>
      </c>
      <c r="BB273" s="839">
        <v>8.3099999999999987</v>
      </c>
      <c r="BC273" s="839">
        <v>24.05</v>
      </c>
      <c r="BD273" s="874"/>
      <c r="BE273" s="597">
        <v>2014</v>
      </c>
      <c r="BF273" s="865">
        <f t="shared" si="82"/>
        <v>0</v>
      </c>
      <c r="BG273" s="849">
        <v>5.7</v>
      </c>
    </row>
    <row r="274" spans="1:59" s="831" customFormat="1" ht="12.75" customHeight="1" x14ac:dyDescent="0.2">
      <c r="A274" s="848" t="s">
        <v>4564</v>
      </c>
      <c r="B274" s="578" t="s">
        <v>4561</v>
      </c>
      <c r="C274" s="898" t="s">
        <v>123</v>
      </c>
      <c r="D274" s="898" t="s">
        <v>4109</v>
      </c>
      <c r="E274" s="705">
        <v>5</v>
      </c>
      <c r="F274" s="1139">
        <v>726</v>
      </c>
      <c r="G274" s="1139" t="s">
        <v>106</v>
      </c>
      <c r="H274" s="1139" t="s">
        <v>106</v>
      </c>
      <c r="I274" s="841">
        <v>24.96</v>
      </c>
      <c r="J274" s="624">
        <f t="shared" si="69"/>
        <v>2.0032051282051282</v>
      </c>
      <c r="K274" s="844">
        <v>0.125</v>
      </c>
      <c r="L274" s="854">
        <v>4</v>
      </c>
      <c r="M274" s="615">
        <f t="shared" si="70"/>
        <v>0.5</v>
      </c>
      <c r="N274" s="837" t="s">
        <v>148</v>
      </c>
      <c r="O274" s="706">
        <v>0.113</v>
      </c>
      <c r="P274" s="606">
        <v>44162</v>
      </c>
      <c r="Q274" s="606">
        <v>44180</v>
      </c>
      <c r="R274" s="615">
        <f t="shared" si="71"/>
        <v>10.61946902654867</v>
      </c>
      <c r="S274" s="673">
        <f>IF(INDEX(Historical!$D$7:$D$1257,MATCH(B274,Historical!$B$7:$B$1281,0))=0,"n/a",(INDEX(Historical!$C$7:$C$1259,MATCH(B274,Historical!$B$7:$B$1281,0))/INDEX(Historical!$D$7:$D$1257,MATCH(B274,Historical!$B$7:$B$1281,0))-1)*100)</f>
        <v>7.6566125290023379</v>
      </c>
      <c r="T274" s="673">
        <f>IF(INDEX(Historical!$F$7:$F$1250,MATCH(B274,Historical!$B$7:$B$1281,0))=0,"n/a",((INDEX(Historical!$C$7:$C$1259,MATCH(B274,Historical!$B$7:$B$1281,0))/INDEX(Historical!$F$7:$F$1250,MATCH(B274,Historical!$B$7:$B$1281,0)))^(1/3)-1)*100)</f>
        <v>27.952295993270827</v>
      </c>
      <c r="U274" s="673" t="str">
        <f>IF(INDEX(Historical!$H$7:$H$1250,MATCH(B274,Historical!$B$7:$B$1281,0))=0,"n/a",((INDEX(Historical!$C$7:$C$1259,MATCH(B274,Historical!$B$7:$B$1281,0))/INDEX(Historical!$H$7:$H$1250,MATCH(B274,Historical!$B$7:$B$1281,0)))^(1/5)-1)*100)</f>
        <v>n/a</v>
      </c>
      <c r="V274" s="673" t="str">
        <f>IF(INDEX(Historical!$O$7:$O$1250,MATCH(B274,Historical!$B$7:$B$1281,0))=0,"n/a",((INDEX(Historical!$C$7:$C$1259,MATCH(B274,Historical!$B$7:$B$1281,0))/INDEX(Historical!$O$7:$O$1250,MATCH(B274,Historical!$B$7:$B$1281,0)))^(1/10)-1)*100)</f>
        <v>n/a</v>
      </c>
      <c r="W274" s="674" t="str">
        <f t="shared" si="72"/>
        <v>n/a</v>
      </c>
      <c r="X274" s="675" t="str">
        <f t="shared" si="73"/>
        <v>n/a</v>
      </c>
      <c r="Y274" s="843"/>
      <c r="Z274" s="624">
        <f t="shared" si="74"/>
        <v>28.248587570621471</v>
      </c>
      <c r="AA274" s="853">
        <f t="shared" si="75"/>
        <v>14.101694915254237</v>
      </c>
      <c r="AB274" s="854">
        <v>9</v>
      </c>
      <c r="AC274" s="833">
        <v>1.77</v>
      </c>
      <c r="AD274" s="833">
        <v>1.42</v>
      </c>
      <c r="AE274" s="833">
        <v>1.85</v>
      </c>
      <c r="AF274" s="833" t="s">
        <v>136</v>
      </c>
      <c r="AG274" s="833">
        <v>-238.09999999999997</v>
      </c>
      <c r="AH274" s="833">
        <v>56.699999999999996</v>
      </c>
      <c r="AI274" s="833">
        <v>10.780000000000001</v>
      </c>
      <c r="AJ274" s="833">
        <v>11.5</v>
      </c>
      <c r="AK274" s="833">
        <v>10</v>
      </c>
      <c r="AL274" s="845">
        <v>4440</v>
      </c>
      <c r="AM274" s="839">
        <v>0.2</v>
      </c>
      <c r="AN274" s="833" t="s">
        <v>136</v>
      </c>
      <c r="AO274" s="711" t="str">
        <f t="shared" si="76"/>
        <v>n/a</v>
      </c>
      <c r="AP274" s="712" t="str">
        <f t="shared" si="77"/>
        <v>n/a</v>
      </c>
      <c r="AQ274" s="855" t="str">
        <f t="shared" si="78"/>
        <v>n/a</v>
      </c>
      <c r="AR274" s="624">
        <f>INDEX(Historical!$C$7:$C$1259,MATCH(B274,Historical!$B$7:$B$1281,0))*IF(AH274="n/a",1.03,IF(AH274&lt;0,1.01,IF(AH274&gt;10,1.1,(1+AH274/100))))</f>
        <v>0.51040000000000008</v>
      </c>
      <c r="AS274" s="853">
        <f t="shared" si="79"/>
        <v>0.56144000000000016</v>
      </c>
      <c r="AT274" s="853">
        <f t="shared" si="83"/>
        <v>0.61758400000000024</v>
      </c>
      <c r="AU274" s="853">
        <f t="shared" si="83"/>
        <v>0.67934240000000035</v>
      </c>
      <c r="AV274" s="853">
        <f t="shared" si="83"/>
        <v>0.74727664000000049</v>
      </c>
      <c r="AW274" s="624">
        <f t="shared" si="80"/>
        <v>3.1160430400000014</v>
      </c>
      <c r="AX274" s="719">
        <f t="shared" si="81"/>
        <v>12.484146794871801</v>
      </c>
      <c r="AY274" s="900">
        <v>1.39</v>
      </c>
      <c r="AZ274" s="839">
        <v>175.5</v>
      </c>
      <c r="BA274" s="839">
        <v>-2.04</v>
      </c>
      <c r="BB274" s="839">
        <v>3.84</v>
      </c>
      <c r="BC274" s="839">
        <v>17.25</v>
      </c>
      <c r="BD274" s="874"/>
      <c r="BE274" s="597">
        <v>2016</v>
      </c>
      <c r="BF274" s="865">
        <f t="shared" si="82"/>
        <v>0</v>
      </c>
      <c r="BG274" s="849">
        <v>11</v>
      </c>
    </row>
    <row r="275" spans="1:59" s="831" customFormat="1" ht="12.75" customHeight="1" x14ac:dyDescent="0.2">
      <c r="A275" s="847" t="s">
        <v>3977</v>
      </c>
      <c r="B275" s="578" t="s">
        <v>3976</v>
      </c>
      <c r="C275" s="898" t="s">
        <v>108</v>
      </c>
      <c r="D275" s="898" t="s">
        <v>4273</v>
      </c>
      <c r="E275" s="705">
        <v>7</v>
      </c>
      <c r="F275" s="1139">
        <v>613</v>
      </c>
      <c r="G275" s="1139" t="s">
        <v>106</v>
      </c>
      <c r="H275" s="1139" t="s">
        <v>106</v>
      </c>
      <c r="I275" s="841">
        <v>34.9</v>
      </c>
      <c r="J275" s="624">
        <f t="shared" si="69"/>
        <v>2.9799426934097424</v>
      </c>
      <c r="K275" s="844">
        <v>0.26</v>
      </c>
      <c r="L275" s="854">
        <v>4</v>
      </c>
      <c r="M275" s="615">
        <f t="shared" si="70"/>
        <v>1.04</v>
      </c>
      <c r="N275" s="837" t="s">
        <v>431</v>
      </c>
      <c r="O275" s="706">
        <v>0.25</v>
      </c>
      <c r="P275" s="904">
        <v>43685</v>
      </c>
      <c r="Q275" s="904">
        <v>43700</v>
      </c>
      <c r="R275" s="615">
        <f t="shared" si="71"/>
        <v>4.0000000000000036</v>
      </c>
      <c r="S275" s="673">
        <f>IF(INDEX(Historical!$D$7:$D$1257,MATCH(B275,Historical!$B$7:$B$1281,0))=0,"n/a",(INDEX(Historical!$C$7:$C$1259,MATCH(B275,Historical!$B$7:$B$1281,0))/INDEX(Historical!$D$7:$D$1257,MATCH(B275,Historical!$B$7:$B$1281,0))-1)*100)</f>
        <v>1.9607843137254832</v>
      </c>
      <c r="T275" s="673">
        <f>IF(INDEX(Historical!$F$7:$F$1250,MATCH(B275,Historical!$B$7:$B$1281,0))=0,"n/a",((INDEX(Historical!$C$7:$C$1259,MATCH(B275,Historical!$B$7:$B$1281,0))/INDEX(Historical!$F$7:$F$1250,MATCH(B275,Historical!$B$7:$B$1281,0)))^(1/3)-1)*100)</f>
        <v>8.2446637382673327</v>
      </c>
      <c r="U275" s="673">
        <f>IF(INDEX(Historical!$H$7:$H$1250,MATCH(B275,Historical!$B$7:$B$1281,0))=0,"n/a",((INDEX(Historical!$C$7:$C$1259,MATCH(B275,Historical!$B$7:$B$1281,0))/INDEX(Historical!$H$7:$H$1250,MATCH(B275,Historical!$B$7:$B$1281,0)))^(1/5)-1)*100)</f>
        <v>6.3345459159369844</v>
      </c>
      <c r="V275" s="673">
        <f>IF(INDEX(Historical!$O$7:$O$1250,MATCH(B275,Historical!$B$7:$B$1281,0))=0,"n/a",((INDEX(Historical!$C$7:$C$1259,MATCH(B275,Historical!$B$7:$B$1281,0))/INDEX(Historical!$O$7:$O$1250,MATCH(B275,Historical!$B$7:$B$1281,0)))^(1/10)-1)*100)</f>
        <v>7.5985288632311354</v>
      </c>
      <c r="W275" s="674">
        <f t="shared" si="72"/>
        <v>0.83365425465309539</v>
      </c>
      <c r="X275" s="675" t="str">
        <f t="shared" si="73"/>
        <v>n/a</v>
      </c>
      <c r="Y275" s="646" t="s">
        <v>4583</v>
      </c>
      <c r="Z275" s="624" t="str">
        <f t="shared" si="74"/>
        <v>n/a</v>
      </c>
      <c r="AA275" s="853" t="str">
        <f t="shared" si="75"/>
        <v>n/a</v>
      </c>
      <c r="AB275" s="854">
        <v>12</v>
      </c>
      <c r="AC275" s="833" t="s">
        <v>136</v>
      </c>
      <c r="AD275" s="833" t="s">
        <v>136</v>
      </c>
      <c r="AE275" s="833" t="s">
        <v>136</v>
      </c>
      <c r="AF275" s="833" t="s">
        <v>136</v>
      </c>
      <c r="AG275" s="833" t="s">
        <v>136</v>
      </c>
      <c r="AH275" s="833" t="s">
        <v>136</v>
      </c>
      <c r="AI275" s="833" t="s">
        <v>136</v>
      </c>
      <c r="AJ275" s="833" t="s">
        <v>136</v>
      </c>
      <c r="AK275" s="833" t="s">
        <v>136</v>
      </c>
      <c r="AL275" s="845" t="s">
        <v>136</v>
      </c>
      <c r="AM275" s="839" t="s">
        <v>136</v>
      </c>
      <c r="AN275" s="833" t="s">
        <v>136</v>
      </c>
      <c r="AO275" s="711" t="str">
        <f t="shared" si="76"/>
        <v>n/a</v>
      </c>
      <c r="AP275" s="712">
        <f t="shared" si="77"/>
        <v>9.3144886093467267</v>
      </c>
      <c r="AQ275" s="855" t="str">
        <f t="shared" si="78"/>
        <v>n/a</v>
      </c>
      <c r="AR275" s="624">
        <f>INDEX(Historical!$C$7:$C$1259,MATCH(B275,Historical!$B$7:$B$1281,0))*IF(AH275="n/a",1.03,IF(AH275&lt;0,1.01,IF(AH275&gt;10,1.1,(1+AH275/100))))</f>
        <v>1.0712000000000002</v>
      </c>
      <c r="AS275" s="853">
        <f t="shared" si="79"/>
        <v>1.1033360000000001</v>
      </c>
      <c r="AT275" s="853">
        <f t="shared" si="83"/>
        <v>1.1364360800000002</v>
      </c>
      <c r="AU275" s="853">
        <f t="shared" si="83"/>
        <v>1.1705291624000003</v>
      </c>
      <c r="AV275" s="853">
        <f t="shared" si="83"/>
        <v>1.2056450372720002</v>
      </c>
      <c r="AW275" s="624">
        <f t="shared" si="80"/>
        <v>5.6871462796720005</v>
      </c>
      <c r="AX275" s="719">
        <f t="shared" si="81"/>
        <v>16.2955480792894</v>
      </c>
      <c r="AY275" s="900" t="s">
        <v>136</v>
      </c>
      <c r="AZ275" s="839" t="s">
        <v>136</v>
      </c>
      <c r="BA275" s="839" t="s">
        <v>136</v>
      </c>
      <c r="BB275" s="839" t="s">
        <v>136</v>
      </c>
      <c r="BC275" s="839" t="s">
        <v>136</v>
      </c>
      <c r="BD275" s="874" t="s">
        <v>4200</v>
      </c>
      <c r="BE275" s="597">
        <v>2014</v>
      </c>
      <c r="BF275" s="865">
        <f t="shared" si="82"/>
        <v>0</v>
      </c>
      <c r="BG275" s="849" t="s">
        <v>136</v>
      </c>
    </row>
    <row r="276" spans="1:59" s="831" customFormat="1" ht="12.75" customHeight="1" x14ac:dyDescent="0.2">
      <c r="A276" s="838" t="s">
        <v>3907</v>
      </c>
      <c r="B276" s="578" t="s">
        <v>3908</v>
      </c>
      <c r="C276" s="898" t="s">
        <v>123</v>
      </c>
      <c r="D276" s="898" t="s">
        <v>4109</v>
      </c>
      <c r="E276" s="705">
        <v>7</v>
      </c>
      <c r="F276" s="1139">
        <v>623</v>
      </c>
      <c r="G276" s="1139" t="s">
        <v>106</v>
      </c>
      <c r="H276" s="1139" t="s">
        <v>106</v>
      </c>
      <c r="I276" s="841">
        <v>23.51</v>
      </c>
      <c r="J276" s="624">
        <f t="shared" si="69"/>
        <v>8.0204168438962142</v>
      </c>
      <c r="K276" s="844">
        <v>0.47139999999999999</v>
      </c>
      <c r="L276" s="854">
        <v>4</v>
      </c>
      <c r="M276" s="615">
        <f t="shared" si="70"/>
        <v>1.8855999999999999</v>
      </c>
      <c r="N276" s="837" t="s">
        <v>640</v>
      </c>
      <c r="O276" s="706">
        <v>0.46460000000000001</v>
      </c>
      <c r="P276" s="904">
        <v>43861</v>
      </c>
      <c r="Q276" s="904">
        <v>43878</v>
      </c>
      <c r="R276" s="615">
        <f t="shared" si="71"/>
        <v>1.4636246233318926</v>
      </c>
      <c r="S276" s="673">
        <f>IF(INDEX(Historical!$D$7:$D$1257,MATCH(B276,Historical!$B$7:$B$1281,0))=0,"n/a",(INDEX(Historical!$C$7:$C$1259,MATCH(B276,Historical!$B$7:$B$1281,0))/INDEX(Historical!$D$7:$D$1257,MATCH(B276,Historical!$B$7:$B$1281,0))-1)*100)</f>
        <v>4.726464870869207</v>
      </c>
      <c r="T276" s="673">
        <f>IF(INDEX(Historical!$F$7:$F$1250,MATCH(B276,Historical!$B$7:$B$1281,0))=0,"n/a",((INDEX(Historical!$C$7:$C$1259,MATCH(B276,Historical!$B$7:$B$1281,0))/INDEX(Historical!$F$7:$F$1250,MATCH(B276,Historical!$B$7:$B$1281,0)))^(1/3)-1)*100)</f>
        <v>9.3902888142845864</v>
      </c>
      <c r="U276" s="673">
        <f>IF(INDEX(Historical!$H$7:$H$1250,MATCH(B276,Historical!$B$7:$B$1281,0))=0,"n/a",((INDEX(Historical!$C$7:$C$1259,MATCH(B276,Historical!$B$7:$B$1281,0))/INDEX(Historical!$H$7:$H$1250,MATCH(B276,Historical!$B$7:$B$1281,0)))^(1/5)-1)*100)</f>
        <v>10.427907028670734</v>
      </c>
      <c r="V276" s="673" t="str">
        <f>IF(INDEX(Historical!$O$7:$O$1250,MATCH(B276,Historical!$B$7:$B$1281,0))=0,"n/a",((INDEX(Historical!$C$7:$C$1259,MATCH(B276,Historical!$B$7:$B$1281,0))/INDEX(Historical!$O$7:$O$1250,MATCH(B276,Historical!$B$7:$B$1281,0)))^(1/10)-1)*100)</f>
        <v>n/a</v>
      </c>
      <c r="W276" s="674" t="str">
        <f t="shared" si="72"/>
        <v>n/a</v>
      </c>
      <c r="X276" s="675">
        <f t="shared" si="73"/>
        <v>0.36461213386960611</v>
      </c>
      <c r="Y276" s="843"/>
      <c r="Z276" s="624">
        <f t="shared" si="74"/>
        <v>96.697435897435895</v>
      </c>
      <c r="AA276" s="853">
        <f t="shared" si="75"/>
        <v>12.056410256410258</v>
      </c>
      <c r="AB276" s="854">
        <v>12</v>
      </c>
      <c r="AC276" s="833">
        <v>1.95</v>
      </c>
      <c r="AD276" s="833">
        <v>1.35</v>
      </c>
      <c r="AE276" s="833">
        <v>0.84</v>
      </c>
      <c r="AF276" s="833">
        <v>1.63</v>
      </c>
      <c r="AG276" s="833">
        <v>13.200000000000001</v>
      </c>
      <c r="AH276" s="833">
        <v>15.5</v>
      </c>
      <c r="AI276" s="833">
        <v>7.22</v>
      </c>
      <c r="AJ276" s="833">
        <v>28.599999999999998</v>
      </c>
      <c r="AK276" s="833">
        <v>9.1800000000000015</v>
      </c>
      <c r="AL276" s="845">
        <v>837.35</v>
      </c>
      <c r="AM276" s="839">
        <v>0.1</v>
      </c>
      <c r="AN276" s="833">
        <v>0.77</v>
      </c>
      <c r="AO276" s="711">
        <f t="shared" si="76"/>
        <v>6.3919136161566907</v>
      </c>
      <c r="AP276" s="712">
        <f t="shared" si="77"/>
        <v>18.448323872566949</v>
      </c>
      <c r="AQ276" s="855">
        <f t="shared" si="78"/>
        <v>-6.5430610912200375</v>
      </c>
      <c r="AR276" s="624">
        <f>INDEX(Historical!$C$7:$C$1259,MATCH(B276,Historical!$B$7:$B$1281,0))*IF(AH276="n/a",1.03,IF(AH276&lt;0,1.01,IF(AH276&gt;10,1.1,(1+AH276/100))))</f>
        <v>2.07416</v>
      </c>
      <c r="AS276" s="853">
        <f t="shared" si="79"/>
        <v>2.223914352</v>
      </c>
      <c r="AT276" s="853">
        <f t="shared" si="83"/>
        <v>2.4280696895136002</v>
      </c>
      <c r="AU276" s="853">
        <f t="shared" si="83"/>
        <v>2.6509664870109488</v>
      </c>
      <c r="AV276" s="853">
        <f t="shared" si="83"/>
        <v>2.8943252105185544</v>
      </c>
      <c r="AW276" s="624">
        <f t="shared" si="80"/>
        <v>12.271435739043104</v>
      </c>
      <c r="AX276" s="719">
        <f t="shared" si="81"/>
        <v>52.196664138847737</v>
      </c>
      <c r="AY276" s="900">
        <v>1.17</v>
      </c>
      <c r="AZ276" s="839">
        <v>128.03</v>
      </c>
      <c r="BA276" s="839">
        <v>-4.5699999999999994</v>
      </c>
      <c r="BB276" s="839">
        <v>2.83</v>
      </c>
      <c r="BC276" s="839">
        <v>14.64</v>
      </c>
      <c r="BD276" s="874"/>
      <c r="BE276" s="597">
        <v>2014</v>
      </c>
      <c r="BF276" s="865">
        <f t="shared" si="82"/>
        <v>0</v>
      </c>
      <c r="BG276" s="849">
        <v>5</v>
      </c>
    </row>
    <row r="277" spans="1:59" s="831" customFormat="1" ht="12.75" customHeight="1" x14ac:dyDescent="0.2">
      <c r="A277" s="676" t="s">
        <v>3779</v>
      </c>
      <c r="B277" s="970" t="s">
        <v>3780</v>
      </c>
      <c r="C277" s="898" t="s">
        <v>112</v>
      </c>
      <c r="D277" s="898" t="s">
        <v>1218</v>
      </c>
      <c r="E277" s="705">
        <v>7</v>
      </c>
      <c r="F277" s="1139">
        <v>609</v>
      </c>
      <c r="G277" s="1139" t="s">
        <v>106</v>
      </c>
      <c r="H277" s="1139" t="s">
        <v>106</v>
      </c>
      <c r="I277" s="850">
        <v>110.02</v>
      </c>
      <c r="J277" s="624">
        <f t="shared" si="69"/>
        <v>0.32721323395746227</v>
      </c>
      <c r="K277" s="831">
        <v>0.09</v>
      </c>
      <c r="L277" s="1139">
        <v>4</v>
      </c>
      <c r="M277" s="615">
        <f t="shared" si="70"/>
        <v>0.36</v>
      </c>
      <c r="N277" s="1139" t="s">
        <v>515</v>
      </c>
      <c r="O277" s="578">
        <v>0.08</v>
      </c>
      <c r="P277" s="904">
        <v>43616</v>
      </c>
      <c r="Q277" s="904">
        <v>43630</v>
      </c>
      <c r="R277" s="615">
        <f t="shared" si="71"/>
        <v>12.499999999999993</v>
      </c>
      <c r="S277" s="673">
        <f>IF(INDEX(Historical!$D$7:$D$1257,MATCH(B277,Historical!$B$7:$B$1281,0))=0,"n/a",(INDEX(Historical!$C$7:$C$1259,MATCH(B277,Historical!$B$7:$B$1281,0))/INDEX(Historical!$D$7:$D$1257,MATCH(B277,Historical!$B$7:$B$1281,0))-1)*100)</f>
        <v>2.8571428571428692</v>
      </c>
      <c r="T277" s="673">
        <f>IF(INDEX(Historical!$F$7:$F$1250,MATCH(B277,Historical!$B$7:$B$1281,0))=0,"n/a",((INDEX(Historical!$C$7:$C$1259,MATCH(B277,Historical!$B$7:$B$1281,0))/INDEX(Historical!$F$7:$F$1250,MATCH(B277,Historical!$B$7:$B$1281,0)))^(1/3)-1)*100)</f>
        <v>10.064241629820891</v>
      </c>
      <c r="U277" s="673">
        <f>IF(INDEX(Historical!$H$7:$H$1250,MATCH(B277,Historical!$B$7:$B$1281,0))=0,"n/a",((INDEX(Historical!$C$7:$C$1259,MATCH(B277,Historical!$B$7:$B$1281,0))/INDEX(Historical!$H$7:$H$1250,MATCH(B277,Historical!$B$7:$B$1281,0)))^(1/5)-1)*100)</f>
        <v>13.634388693076627</v>
      </c>
      <c r="V277" s="673" t="str">
        <f>IF(INDEX(Historical!$O$7:$O$1250,MATCH(B277,Historical!$B$7:$B$1281,0))=0,"n/a",((INDEX(Historical!$C$7:$C$1259,MATCH(B277,Historical!$B$7:$B$1281,0))/INDEX(Historical!$O$7:$O$1250,MATCH(B277,Historical!$B$7:$B$1281,0)))^(1/10)-1)*100)</f>
        <v>n/a</v>
      </c>
      <c r="W277" s="674" t="str">
        <f t="shared" si="72"/>
        <v>n/a</v>
      </c>
      <c r="X277" s="675" t="str">
        <f t="shared" si="73"/>
        <v>n/a</v>
      </c>
      <c r="Y277" s="644" t="s">
        <v>4583</v>
      </c>
      <c r="Z277" s="624">
        <f t="shared" si="74"/>
        <v>15.126050420168067</v>
      </c>
      <c r="AA277" s="853">
        <f t="shared" si="75"/>
        <v>46.226890756302524</v>
      </c>
      <c r="AB277" s="854">
        <v>3</v>
      </c>
      <c r="AC277" s="849">
        <v>2.38</v>
      </c>
      <c r="AD277" s="849">
        <v>0.92</v>
      </c>
      <c r="AE277" s="833">
        <v>3.88</v>
      </c>
      <c r="AF277" s="833">
        <v>10.08</v>
      </c>
      <c r="AG277" s="833">
        <v>35.9</v>
      </c>
      <c r="AH277" s="833">
        <v>-363.3</v>
      </c>
      <c r="AI277" s="833">
        <v>22.46</v>
      </c>
      <c r="AJ277" s="653">
        <v>-2.2599999999999998</v>
      </c>
      <c r="AK277" s="653">
        <v>49.5</v>
      </c>
      <c r="AL277" s="849">
        <v>7400</v>
      </c>
      <c r="AM277" s="849">
        <v>0.4</v>
      </c>
      <c r="AN277" s="849">
        <v>1.1100000000000001</v>
      </c>
      <c r="AO277" s="711">
        <f t="shared" si="76"/>
        <v>-32.265288829268435</v>
      </c>
      <c r="AP277" s="712">
        <f t="shared" si="77"/>
        <v>13.961601927034089</v>
      </c>
      <c r="AQ277" s="855">
        <f t="shared" si="78"/>
        <v>355.07853233066851</v>
      </c>
      <c r="AR277" s="624">
        <f>INDEX(Historical!$C$7:$C$1259,MATCH(B277,Historical!$B$7:$B$1281,0))*IF(AH277="n/a",1.03,IF(AH277&lt;0,1.01,IF(AH277&gt;10,1.1,(1+AH277/100))))</f>
        <v>0.36359999999999998</v>
      </c>
      <c r="AS277" s="853">
        <f t="shared" si="79"/>
        <v>0.39995999999999998</v>
      </c>
      <c r="AT277" s="853">
        <f t="shared" si="83"/>
        <v>0.43995600000000001</v>
      </c>
      <c r="AU277" s="853">
        <f t="shared" si="83"/>
        <v>0.48395160000000004</v>
      </c>
      <c r="AV277" s="853">
        <f t="shared" si="83"/>
        <v>0.53234676000000003</v>
      </c>
      <c r="AW277" s="624">
        <f t="shared" si="80"/>
        <v>2.21981436</v>
      </c>
      <c r="AX277" s="719">
        <f t="shared" si="81"/>
        <v>2.0176462097800401</v>
      </c>
      <c r="AY277" s="701">
        <v>1.4</v>
      </c>
      <c r="AZ277" s="833">
        <v>397.15</v>
      </c>
      <c r="BA277" s="833">
        <v>-3.36</v>
      </c>
      <c r="BB277" s="833">
        <v>21.94</v>
      </c>
      <c r="BC277" s="833">
        <v>68.410000000000011</v>
      </c>
      <c r="BD277" s="874"/>
      <c r="BE277" s="597">
        <v>2014</v>
      </c>
      <c r="BF277" s="865">
        <f t="shared" si="82"/>
        <v>0</v>
      </c>
      <c r="BG277" s="849">
        <v>9.5</v>
      </c>
    </row>
    <row r="278" spans="1:59" s="831" customFormat="1" ht="12.75" customHeight="1" x14ac:dyDescent="0.2">
      <c r="A278" s="831" t="s">
        <v>2997</v>
      </c>
      <c r="B278" s="578" t="s">
        <v>2998</v>
      </c>
      <c r="C278" s="898" t="s">
        <v>108</v>
      </c>
      <c r="D278" s="898" t="s">
        <v>4266</v>
      </c>
      <c r="E278" s="705">
        <v>7</v>
      </c>
      <c r="F278" s="1139">
        <v>608</v>
      </c>
      <c r="G278" s="1139" t="s">
        <v>106</v>
      </c>
      <c r="H278" s="1139" t="s">
        <v>106</v>
      </c>
      <c r="I278" s="841">
        <v>53.14</v>
      </c>
      <c r="J278" s="624">
        <f t="shared" si="69"/>
        <v>0.90327436958976293</v>
      </c>
      <c r="K278" s="844">
        <v>0.12</v>
      </c>
      <c r="L278" s="854">
        <v>4</v>
      </c>
      <c r="M278" s="615">
        <f t="shared" si="70"/>
        <v>0.48</v>
      </c>
      <c r="N278" s="837" t="s">
        <v>986</v>
      </c>
      <c r="O278" s="706">
        <v>0.11</v>
      </c>
      <c r="P278" s="904">
        <v>43593</v>
      </c>
      <c r="Q278" s="904">
        <v>43608</v>
      </c>
      <c r="R278" s="615">
        <f t="shared" si="71"/>
        <v>9.0909090909090864</v>
      </c>
      <c r="S278" s="673">
        <f>IF(INDEX(Historical!$D$7:$D$1257,MATCH(B278,Historical!$B$7:$B$1281,0))=0,"n/a",(INDEX(Historical!$C$7:$C$1259,MATCH(B278,Historical!$B$7:$B$1281,0))/INDEX(Historical!$D$7:$D$1257,MATCH(B278,Historical!$B$7:$B$1281,0))-1)*100)</f>
        <v>2.1276595744680771</v>
      </c>
      <c r="T278" s="673">
        <f>IF(INDEX(Historical!$F$7:$F$1250,MATCH(B278,Historical!$B$7:$B$1281,0))=0,"n/a",((INDEX(Historical!$C$7:$C$1259,MATCH(B278,Historical!$B$7:$B$1281,0))/INDEX(Historical!$F$7:$F$1250,MATCH(B278,Historical!$B$7:$B$1281,0)))^(1/3)-1)*100)</f>
        <v>16.960709528514649</v>
      </c>
      <c r="U278" s="673">
        <f>IF(INDEX(Historical!$H$7:$H$1250,MATCH(B278,Historical!$B$7:$B$1281,0))=0,"n/a",((INDEX(Historical!$C$7:$C$1259,MATCH(B278,Historical!$B$7:$B$1281,0))/INDEX(Historical!$H$7:$H$1250,MATCH(B278,Historical!$B$7:$B$1281,0)))^(1/5)-1)*100)</f>
        <v>17.978912471277987</v>
      </c>
      <c r="V278" s="673">
        <f>IF(INDEX(Historical!$O$7:$O$1250,MATCH(B278,Historical!$B$7:$B$1281,0))=0,"n/a",((INDEX(Historical!$C$7:$C$1259,MATCH(B278,Historical!$B$7:$B$1281,0))/INDEX(Historical!$O$7:$O$1250,MATCH(B278,Historical!$B$7:$B$1281,0)))^(1/10)-1)*100)</f>
        <v>11.612317403390438</v>
      </c>
      <c r="W278" s="674">
        <f t="shared" si="72"/>
        <v>1.5482622328277644</v>
      </c>
      <c r="X278" s="675">
        <f t="shared" si="73"/>
        <v>1.9332163947610737</v>
      </c>
      <c r="Y278" s="646" t="s">
        <v>4583</v>
      </c>
      <c r="Z278" s="624">
        <f t="shared" si="74"/>
        <v>21.333333333333332</v>
      </c>
      <c r="AA278" s="853">
        <f t="shared" si="75"/>
        <v>23.617777777777778</v>
      </c>
      <c r="AB278" s="854">
        <v>12</v>
      </c>
      <c r="AC278" s="833">
        <v>2.25</v>
      </c>
      <c r="AD278" s="833">
        <v>1.93</v>
      </c>
      <c r="AE278" s="833">
        <v>4.9400000000000004</v>
      </c>
      <c r="AF278" s="833">
        <v>1.42</v>
      </c>
      <c r="AG278" s="833">
        <v>5.6000000000000005</v>
      </c>
      <c r="AH278" s="833">
        <v>-28.000000000000004</v>
      </c>
      <c r="AI278" s="833">
        <v>6.84</v>
      </c>
      <c r="AJ278" s="833">
        <v>9.3000000000000007</v>
      </c>
      <c r="AK278" s="833">
        <v>12</v>
      </c>
      <c r="AL278" s="845">
        <v>2540</v>
      </c>
      <c r="AM278" s="839">
        <v>1</v>
      </c>
      <c r="AN278" s="833">
        <v>0.1</v>
      </c>
      <c r="AO278" s="711">
        <f t="shared" si="76"/>
        <v>-4.7355909369100289</v>
      </c>
      <c r="AP278" s="712">
        <f t="shared" si="77"/>
        <v>18.88218684086775</v>
      </c>
      <c r="AQ278" s="855">
        <f t="shared" si="78"/>
        <v>22.08784532175445</v>
      </c>
      <c r="AR278" s="624">
        <f>INDEX(Historical!$C$7:$C$1259,MATCH(B278,Historical!$B$7:$B$1281,0))*IF(AH278="n/a",1.03,IF(AH278&lt;0,1.01,IF(AH278&gt;10,1.1,(1+AH278/100))))</f>
        <v>0.48480000000000001</v>
      </c>
      <c r="AS278" s="853">
        <f t="shared" si="79"/>
        <v>0.51796032000000003</v>
      </c>
      <c r="AT278" s="853">
        <f t="shared" si="83"/>
        <v>0.56975635200000008</v>
      </c>
      <c r="AU278" s="853">
        <f t="shared" si="83"/>
        <v>0.62673198720000012</v>
      </c>
      <c r="AV278" s="853">
        <f t="shared" si="83"/>
        <v>0.68940518592000022</v>
      </c>
      <c r="AW278" s="624">
        <f t="shared" si="80"/>
        <v>2.8886538451200003</v>
      </c>
      <c r="AX278" s="719">
        <f t="shared" si="81"/>
        <v>5.4359312102371096</v>
      </c>
      <c r="AY278" s="900">
        <v>1.36</v>
      </c>
      <c r="AZ278" s="839">
        <v>197.87</v>
      </c>
      <c r="BA278" s="839">
        <v>-3.52</v>
      </c>
      <c r="BB278" s="839">
        <v>17.150000000000002</v>
      </c>
      <c r="BC278" s="839">
        <v>55.720000000000006</v>
      </c>
      <c r="BD278" s="874"/>
      <c r="BE278" s="597">
        <v>2014</v>
      </c>
      <c r="BF278" s="865">
        <f t="shared" si="82"/>
        <v>0</v>
      </c>
      <c r="BG278" s="849">
        <v>0.8</v>
      </c>
    </row>
    <row r="279" spans="1:59" s="831" customFormat="1" ht="12.75" customHeight="1" x14ac:dyDescent="0.2">
      <c r="A279" s="838" t="s">
        <v>2959</v>
      </c>
      <c r="B279" s="578" t="s">
        <v>2960</v>
      </c>
      <c r="C279" s="898" t="s">
        <v>112</v>
      </c>
      <c r="D279" s="898" t="s">
        <v>4267</v>
      </c>
      <c r="E279" s="705">
        <v>7</v>
      </c>
      <c r="F279" s="1139">
        <v>633</v>
      </c>
      <c r="G279" s="1139" t="s">
        <v>106</v>
      </c>
      <c r="H279" s="1139" t="s">
        <v>106</v>
      </c>
      <c r="I279" s="841">
        <v>243.1</v>
      </c>
      <c r="J279" s="624">
        <f t="shared" si="69"/>
        <v>2.9206088029617443</v>
      </c>
      <c r="K279" s="844">
        <v>1.7749999999999999</v>
      </c>
      <c r="L279" s="854">
        <v>4</v>
      </c>
      <c r="M279" s="615">
        <f t="shared" si="70"/>
        <v>7.1</v>
      </c>
      <c r="N279" s="837" t="s">
        <v>716</v>
      </c>
      <c r="O279" s="706">
        <v>1.6</v>
      </c>
      <c r="P279" s="1028">
        <v>43935</v>
      </c>
      <c r="Q279" s="1028">
        <v>43951</v>
      </c>
      <c r="R279" s="615">
        <f t="shared" si="71"/>
        <v>10.937499999999989</v>
      </c>
      <c r="S279" s="673">
        <f>IF(INDEX(Historical!$D$7:$D$1257,MATCH(B279,Historical!$B$7:$B$1281,0))=0,"n/a",(INDEX(Historical!$C$7:$C$1259,MATCH(B279,Historical!$B$7:$B$1281,0))/INDEX(Historical!$D$7:$D$1257,MATCH(B279,Historical!$B$7:$B$1281,0))-1)*100)</f>
        <v>8.203125</v>
      </c>
      <c r="T279" s="673">
        <f>IF(INDEX(Historical!$F$7:$F$1250,MATCH(B279,Historical!$B$7:$B$1281,0))=0,"n/a",((INDEX(Historical!$C$7:$C$1259,MATCH(B279,Historical!$B$7:$B$1281,0))/INDEX(Historical!$F$7:$F$1250,MATCH(B279,Historical!$B$7:$B$1281,0)))^(1/3)-1)*100)</f>
        <v>14.609508133780746</v>
      </c>
      <c r="U279" s="673">
        <f>IF(INDEX(Historical!$H$7:$H$1250,MATCH(B279,Historical!$B$7:$B$1281,0))=0,"n/a",((INDEX(Historical!$C$7:$C$1259,MATCH(B279,Historical!$B$7:$B$1281,0))/INDEX(Historical!$H$7:$H$1250,MATCH(B279,Historical!$B$7:$B$1281,0)))^(1/5)-1)*100)</f>
        <v>19.853949372594371</v>
      </c>
      <c r="V279" s="673">
        <f>IF(INDEX(Historical!$O$7:$O$1250,MATCH(B279,Historical!$B$7:$B$1281,0))=0,"n/a",((INDEX(Historical!$C$7:$C$1259,MATCH(B279,Historical!$B$7:$B$1281,0))/INDEX(Historical!$O$7:$O$1250,MATCH(B279,Historical!$B$7:$B$1281,0)))^(1/10)-1)*100)</f>
        <v>12.566300105578465</v>
      </c>
      <c r="W279" s="674">
        <f t="shared" si="72"/>
        <v>1.5799359561515449</v>
      </c>
      <c r="X279" s="675">
        <f t="shared" si="73"/>
        <v>2.3357587497169847</v>
      </c>
      <c r="Y279" s="843" t="s">
        <v>4060</v>
      </c>
      <c r="Z279" s="624">
        <f t="shared" si="74"/>
        <v>101.42857142857142</v>
      </c>
      <c r="AA279" s="853">
        <f t="shared" si="75"/>
        <v>34.728571428571428</v>
      </c>
      <c r="AB279" s="854">
        <v>12</v>
      </c>
      <c r="AC279" s="833">
        <v>7</v>
      </c>
      <c r="AD279" s="833">
        <v>2.35</v>
      </c>
      <c r="AE279" s="833">
        <v>1.87</v>
      </c>
      <c r="AF279" s="833">
        <v>5.83</v>
      </c>
      <c r="AG279" s="833">
        <v>11.700000000000001</v>
      </c>
      <c r="AH279" s="833">
        <v>1</v>
      </c>
      <c r="AI279" s="833">
        <v>5.88</v>
      </c>
      <c r="AJ279" s="833">
        <v>8.5</v>
      </c>
      <c r="AK279" s="833">
        <v>15</v>
      </c>
      <c r="AL279" s="845">
        <v>9460</v>
      </c>
      <c r="AM279" s="839">
        <v>0.6</v>
      </c>
      <c r="AN279" s="833">
        <v>0.05</v>
      </c>
      <c r="AO279" s="711">
        <f t="shared" si="76"/>
        <v>-11.954013253015312</v>
      </c>
      <c r="AP279" s="712">
        <f t="shared" si="77"/>
        <v>22.774558175556116</v>
      </c>
      <c r="AQ279" s="855">
        <f t="shared" si="78"/>
        <v>199.97597787420798</v>
      </c>
      <c r="AR279" s="624">
        <f>INDEX(Historical!$C$7:$C$1259,MATCH(B279,Historical!$B$7:$B$1281,0))*IF(AH279="n/a",1.03,IF(AH279&lt;0,1.01,IF(AH279&gt;10,1.1,(1+AH279/100))))</f>
        <v>6.9942500000000001</v>
      </c>
      <c r="AS279" s="853">
        <f t="shared" si="79"/>
        <v>7.4055118999999996</v>
      </c>
      <c r="AT279" s="853">
        <f t="shared" si="83"/>
        <v>8.1460630900000002</v>
      </c>
      <c r="AU279" s="853">
        <f t="shared" si="83"/>
        <v>8.9606693990000004</v>
      </c>
      <c r="AV279" s="853">
        <f t="shared" si="83"/>
        <v>9.8567363389000011</v>
      </c>
      <c r="AW279" s="624">
        <f t="shared" si="80"/>
        <v>41.363230727900003</v>
      </c>
      <c r="AX279" s="719">
        <f t="shared" si="81"/>
        <v>17.014903631386264</v>
      </c>
      <c r="AY279" s="900">
        <v>0.71</v>
      </c>
      <c r="AZ279" s="839">
        <v>82.820000000000007</v>
      </c>
      <c r="BA279" s="839">
        <v>-8.33</v>
      </c>
      <c r="BB279" s="839">
        <v>1.17</v>
      </c>
      <c r="BC279" s="839">
        <v>10</v>
      </c>
      <c r="BD279" s="874"/>
      <c r="BE279" s="597">
        <v>2014</v>
      </c>
      <c r="BF279" s="865">
        <f t="shared" si="82"/>
        <v>0</v>
      </c>
      <c r="BG279" s="849">
        <v>6.5</v>
      </c>
    </row>
    <row r="280" spans="1:59" s="831" customFormat="1" ht="12.75" customHeight="1" x14ac:dyDescent="0.2">
      <c r="A280" s="838" t="s">
        <v>1763</v>
      </c>
      <c r="B280" s="578" t="s">
        <v>1764</v>
      </c>
      <c r="C280" s="898" t="s">
        <v>108</v>
      </c>
      <c r="D280" s="898" t="s">
        <v>4273</v>
      </c>
      <c r="E280" s="705">
        <v>8</v>
      </c>
      <c r="F280" s="1139">
        <v>565</v>
      </c>
      <c r="G280" s="1139" t="s">
        <v>106</v>
      </c>
      <c r="H280" s="1139" t="s">
        <v>106</v>
      </c>
      <c r="I280" s="841">
        <v>1009</v>
      </c>
      <c r="J280" s="624">
        <f t="shared" si="69"/>
        <v>0.73339940535183357</v>
      </c>
      <c r="K280" s="844">
        <v>1.85</v>
      </c>
      <c r="L280" s="854">
        <v>4</v>
      </c>
      <c r="M280" s="615">
        <f t="shared" si="70"/>
        <v>7.4</v>
      </c>
      <c r="N280" s="837" t="s">
        <v>590</v>
      </c>
      <c r="O280" s="706">
        <v>1.75</v>
      </c>
      <c r="P280" s="1028">
        <v>43896</v>
      </c>
      <c r="Q280" s="1028">
        <v>43903</v>
      </c>
      <c r="R280" s="615">
        <f t="shared" si="71"/>
        <v>5.7142857142857197</v>
      </c>
      <c r="S280" s="673">
        <f>IF(INDEX(Historical!$D$7:$D$1257,MATCH(B280,Historical!$B$7:$B$1281,0))=0,"n/a",(INDEX(Historical!$C$7:$C$1259,MATCH(B280,Historical!$B$7:$B$1281,0))/INDEX(Historical!$D$7:$D$1257,MATCH(B280,Historical!$B$7:$B$1281,0))-1)*100)</f>
        <v>5.7142857142857162</v>
      </c>
      <c r="T280" s="673">
        <f>IF(INDEX(Historical!$F$7:$F$1250,MATCH(B280,Historical!$B$7:$B$1281,0))=0,"n/a",((INDEX(Historical!$C$7:$C$1259,MATCH(B280,Historical!$B$7:$B$1281,0))/INDEX(Historical!$F$7:$F$1250,MATCH(B280,Historical!$B$7:$B$1281,0)))^(1/3)-1)*100)</f>
        <v>30.106046652668073</v>
      </c>
      <c r="U280" s="673">
        <f>IF(INDEX(Historical!$H$7:$H$1250,MATCH(B280,Historical!$B$7:$B$1281,0))=0,"n/a",((INDEX(Historical!$C$7:$C$1259,MATCH(B280,Historical!$B$7:$B$1281,0))/INDEX(Historical!$H$7:$H$1250,MATCH(B280,Historical!$B$7:$B$1281,0)))^(1/5)-1)*100)</f>
        <v>22.160995493000748</v>
      </c>
      <c r="V280" s="673" t="str">
        <f>IF(INDEX(Historical!$O$7:$O$1250,MATCH(B280,Historical!$B$7:$B$1281,0))=0,"n/a",((INDEX(Historical!$C$7:$C$1259,MATCH(B280,Historical!$B$7:$B$1281,0))/INDEX(Historical!$O$7:$O$1250,MATCH(B280,Historical!$B$7:$B$1281,0)))^(1/10)-1)*100)</f>
        <v>n/a</v>
      </c>
      <c r="W280" s="674" t="str">
        <f t="shared" si="72"/>
        <v>n/a</v>
      </c>
      <c r="X280" s="675" t="str">
        <f t="shared" si="73"/>
        <v>n/a</v>
      </c>
      <c r="Y280" s="843"/>
      <c r="Z280" s="624" t="str">
        <f t="shared" si="74"/>
        <v>n/a</v>
      </c>
      <c r="AA280" s="853" t="str">
        <f t="shared" si="75"/>
        <v>n/a</v>
      </c>
      <c r="AB280" s="854">
        <v>12</v>
      </c>
      <c r="AC280" s="833" t="s">
        <v>136</v>
      </c>
      <c r="AD280" s="833" t="s">
        <v>136</v>
      </c>
      <c r="AE280" s="833" t="s">
        <v>136</v>
      </c>
      <c r="AF280" s="833" t="s">
        <v>136</v>
      </c>
      <c r="AG280" s="833" t="s">
        <v>136</v>
      </c>
      <c r="AH280" s="833" t="s">
        <v>136</v>
      </c>
      <c r="AI280" s="833" t="s">
        <v>136</v>
      </c>
      <c r="AJ280" s="833" t="s">
        <v>136</v>
      </c>
      <c r="AK280" s="833" t="s">
        <v>136</v>
      </c>
      <c r="AL280" s="845" t="s">
        <v>136</v>
      </c>
      <c r="AM280" s="839" t="s">
        <v>136</v>
      </c>
      <c r="AN280" s="833" t="s">
        <v>136</v>
      </c>
      <c r="AO280" s="711" t="str">
        <f t="shared" si="76"/>
        <v>n/a</v>
      </c>
      <c r="AP280" s="712">
        <f t="shared" si="77"/>
        <v>22.89439489835258</v>
      </c>
      <c r="AQ280" s="855" t="str">
        <f t="shared" si="78"/>
        <v>n/a</v>
      </c>
      <c r="AR280" s="624">
        <f>INDEX(Historical!$C$7:$C$1259,MATCH(B280,Historical!$B$7:$B$1281,0))*IF(AH280="n/a",1.03,IF(AH280&lt;0,1.01,IF(AH280&gt;10,1.1,(1+AH280/100))))</f>
        <v>7.6220000000000008</v>
      </c>
      <c r="AS280" s="853">
        <f t="shared" si="79"/>
        <v>7.8506600000000013</v>
      </c>
      <c r="AT280" s="853">
        <f t="shared" si="83"/>
        <v>8.0861798000000018</v>
      </c>
      <c r="AU280" s="853">
        <f t="shared" si="83"/>
        <v>8.3287651940000025</v>
      </c>
      <c r="AV280" s="853">
        <f t="shared" si="83"/>
        <v>8.5786281498200037</v>
      </c>
      <c r="AW280" s="624">
        <f t="shared" si="80"/>
        <v>40.466233143820006</v>
      </c>
      <c r="AX280" s="719">
        <f t="shared" si="81"/>
        <v>4.010528557365709</v>
      </c>
      <c r="AY280" s="900" t="s">
        <v>136</v>
      </c>
      <c r="AZ280" s="839" t="s">
        <v>136</v>
      </c>
      <c r="BA280" s="839" t="s">
        <v>136</v>
      </c>
      <c r="BB280" s="839" t="s">
        <v>136</v>
      </c>
      <c r="BC280" s="839" t="s">
        <v>136</v>
      </c>
      <c r="BD280" s="874" t="s">
        <v>4200</v>
      </c>
      <c r="BE280" s="597">
        <v>2013</v>
      </c>
      <c r="BF280" s="865">
        <f t="shared" si="82"/>
        <v>0</v>
      </c>
      <c r="BG280" s="849" t="s">
        <v>136</v>
      </c>
    </row>
    <row r="281" spans="1:59" s="831" customFormat="1" ht="12.75" customHeight="1" x14ac:dyDescent="0.2">
      <c r="A281" s="838" t="s">
        <v>3909</v>
      </c>
      <c r="B281" s="578" t="s">
        <v>3910</v>
      </c>
      <c r="C281" s="898" t="s">
        <v>108</v>
      </c>
      <c r="D281" s="898" t="s">
        <v>4273</v>
      </c>
      <c r="E281" s="705">
        <v>8</v>
      </c>
      <c r="F281" s="1139">
        <v>591</v>
      </c>
      <c r="G281" s="1139" t="s">
        <v>106</v>
      </c>
      <c r="H281" s="1139" t="s">
        <v>106</v>
      </c>
      <c r="I281" s="841">
        <v>73.66</v>
      </c>
      <c r="J281" s="624">
        <f t="shared" si="69"/>
        <v>1.683410263372251</v>
      </c>
      <c r="K281" s="844">
        <v>0.31</v>
      </c>
      <c r="L281" s="854">
        <v>4</v>
      </c>
      <c r="M281" s="615">
        <f t="shared" si="70"/>
        <v>1.24</v>
      </c>
      <c r="N281" s="837" t="s">
        <v>439</v>
      </c>
      <c r="O281" s="706">
        <v>0.28000000000000003</v>
      </c>
      <c r="P281" s="606">
        <v>44237</v>
      </c>
      <c r="Q281" s="606">
        <v>44252</v>
      </c>
      <c r="R281" s="615">
        <f t="shared" si="71"/>
        <v>10.714285714285703</v>
      </c>
      <c r="S281" s="673">
        <f>IF(INDEX(Historical!$D$7:$D$1257,MATCH(B281,Historical!$B$7:$B$1281,0))=0,"n/a",(INDEX(Historical!$C$7:$C$1259,MATCH(B281,Historical!$B$7:$B$1281,0))/INDEX(Historical!$D$7:$D$1257,MATCH(B281,Historical!$B$7:$B$1281,0))-1)*100)</f>
        <v>12.000000000000011</v>
      </c>
      <c r="T281" s="673">
        <f>IF(INDEX(Historical!$F$7:$F$1250,MATCH(B281,Historical!$B$7:$B$1281,0))=0,"n/a",((INDEX(Historical!$C$7:$C$1259,MATCH(B281,Historical!$B$7:$B$1281,0))/INDEX(Historical!$F$7:$F$1250,MATCH(B281,Historical!$B$7:$B$1281,0)))^(1/3)-1)*100)</f>
        <v>25.99210498948732</v>
      </c>
      <c r="U281" s="673">
        <f>IF(INDEX(Historical!$H$7:$H$1250,MATCH(B281,Historical!$B$7:$B$1281,0))=0,"n/a",((INDEX(Historical!$C$7:$C$1259,MATCH(B281,Historical!$B$7:$B$1281,0))/INDEX(Historical!$H$7:$H$1250,MATCH(B281,Historical!$B$7:$B$1281,0)))^(1/5)-1)*100)</f>
        <v>20.546073610157212</v>
      </c>
      <c r="V281" s="673">
        <f>IF(INDEX(Historical!$O$7:$O$1250,MATCH(B281,Historical!$B$7:$B$1281,0))=0,"n/a",((INDEX(Historical!$C$7:$C$1259,MATCH(B281,Historical!$B$7:$B$1281,0))/INDEX(Historical!$O$7:$O$1250,MATCH(B281,Historical!$B$7:$B$1281,0)))^(1/10)-1)*100)</f>
        <v>20.058953021849835</v>
      </c>
      <c r="W281" s="674">
        <f t="shared" si="72"/>
        <v>1.0242844473376436</v>
      </c>
      <c r="X281" s="675">
        <f t="shared" si="73"/>
        <v>1.3517153690892902</v>
      </c>
      <c r="Y281" s="637"/>
      <c r="Z281" s="624">
        <f t="shared" si="74"/>
        <v>26.495726495726498</v>
      </c>
      <c r="AA281" s="853">
        <f t="shared" si="75"/>
        <v>15.73931623931624</v>
      </c>
      <c r="AB281" s="854">
        <v>12</v>
      </c>
      <c r="AC281" s="833">
        <v>4.68</v>
      </c>
      <c r="AD281" s="833">
        <v>1.64</v>
      </c>
      <c r="AE281" s="833">
        <v>3.36</v>
      </c>
      <c r="AF281" s="833">
        <v>1.21</v>
      </c>
      <c r="AG281" s="833">
        <v>7.3</v>
      </c>
      <c r="AH281" s="833">
        <v>3.4000000000000004</v>
      </c>
      <c r="AI281" s="833">
        <v>-0.12</v>
      </c>
      <c r="AJ281" s="833">
        <v>15.2</v>
      </c>
      <c r="AK281" s="833">
        <v>10</v>
      </c>
      <c r="AL281" s="845">
        <v>4340</v>
      </c>
      <c r="AM281" s="839">
        <v>1.2</v>
      </c>
      <c r="AN281" s="833">
        <v>0.32</v>
      </c>
      <c r="AO281" s="711">
        <f t="shared" si="76"/>
        <v>6.4901676342132237</v>
      </c>
      <c r="AP281" s="712">
        <f t="shared" si="77"/>
        <v>22.229483873529464</v>
      </c>
      <c r="AQ281" s="855">
        <f t="shared" si="78"/>
        <v>-7.9986167988699286</v>
      </c>
      <c r="AR281" s="624">
        <f>INDEX(Historical!$C$7:$C$1259,MATCH(B281,Historical!$B$7:$B$1281,0))*IF(AH281="n/a",1.03,IF(AH281&lt;0,1.01,IF(AH281&gt;10,1.1,(1+AH281/100))))</f>
        <v>1.1580800000000002</v>
      </c>
      <c r="AS281" s="853">
        <f t="shared" si="79"/>
        <v>1.1696608000000002</v>
      </c>
      <c r="AT281" s="853">
        <f t="shared" si="83"/>
        <v>1.2866268800000003</v>
      </c>
      <c r="AU281" s="853">
        <f t="shared" si="83"/>
        <v>1.4152895680000004</v>
      </c>
      <c r="AV281" s="853">
        <f t="shared" si="83"/>
        <v>1.5568185248000006</v>
      </c>
      <c r="AW281" s="624">
        <f t="shared" si="80"/>
        <v>6.5864757728000018</v>
      </c>
      <c r="AX281" s="719">
        <f t="shared" si="81"/>
        <v>8.9417265446646788</v>
      </c>
      <c r="AY281" s="900">
        <v>1.59</v>
      </c>
      <c r="AZ281" s="839">
        <v>234.49</v>
      </c>
      <c r="BA281" s="839">
        <v>-4.71</v>
      </c>
      <c r="BB281" s="839">
        <v>12.82</v>
      </c>
      <c r="BC281" s="839">
        <v>45.18</v>
      </c>
      <c r="BD281" s="874"/>
      <c r="BE281" s="597">
        <v>2014</v>
      </c>
      <c r="BF281" s="865">
        <f t="shared" si="82"/>
        <v>0</v>
      </c>
      <c r="BG281" s="849">
        <v>0.6</v>
      </c>
    </row>
    <row r="282" spans="1:59" s="831" customFormat="1" ht="12.75" customHeight="1" x14ac:dyDescent="0.2">
      <c r="A282" s="838" t="s">
        <v>1774</v>
      </c>
      <c r="B282" s="578" t="s">
        <v>1775</v>
      </c>
      <c r="C282" s="898" t="s">
        <v>112</v>
      </c>
      <c r="D282" s="898" t="s">
        <v>211</v>
      </c>
      <c r="E282" s="705">
        <v>8</v>
      </c>
      <c r="F282" s="1139">
        <v>545</v>
      </c>
      <c r="G282" s="1139" t="s">
        <v>106</v>
      </c>
      <c r="H282" s="1139" t="s">
        <v>106</v>
      </c>
      <c r="I282" s="841">
        <v>114.09</v>
      </c>
      <c r="J282" s="624">
        <f t="shared" si="69"/>
        <v>0.80638092733806654</v>
      </c>
      <c r="K282" s="844">
        <v>0.23</v>
      </c>
      <c r="L282" s="854">
        <v>4</v>
      </c>
      <c r="M282" s="615">
        <f t="shared" si="70"/>
        <v>0.92</v>
      </c>
      <c r="N282" s="837" t="s">
        <v>590</v>
      </c>
      <c r="O282" s="706">
        <v>0.21</v>
      </c>
      <c r="P282" s="904">
        <v>43615</v>
      </c>
      <c r="Q282" s="904">
        <v>43630</v>
      </c>
      <c r="R282" s="615">
        <f t="shared" si="71"/>
        <v>9.5238095238095326</v>
      </c>
      <c r="S282" s="673">
        <f>IF(INDEX(Historical!$D$7:$D$1257,MATCH(B282,Historical!$B$7:$B$1281,0))=0,"n/a",(INDEX(Historical!$C$7:$C$1259,MATCH(B282,Historical!$B$7:$B$1281,0))/INDEX(Historical!$D$7:$D$1257,MATCH(B282,Historical!$B$7:$B$1281,0))-1)*100)</f>
        <v>2.2222222222222143</v>
      </c>
      <c r="T282" s="673">
        <f>IF(INDEX(Historical!$F$7:$F$1250,MATCH(B282,Historical!$B$7:$B$1281,0))=0,"n/a",((INDEX(Historical!$C$7:$C$1259,MATCH(B282,Historical!$B$7:$B$1281,0))/INDEX(Historical!$F$7:$F$1250,MATCH(B282,Historical!$B$7:$B$1281,0)))^(1/3)-1)*100)</f>
        <v>7.0472515754160359</v>
      </c>
      <c r="U282" s="673">
        <f>IF(INDEX(Historical!$H$7:$H$1250,MATCH(B282,Historical!$B$7:$B$1281,0))=0,"n/a",((INDEX(Historical!$C$7:$C$1259,MATCH(B282,Historical!$B$7:$B$1281,0))/INDEX(Historical!$H$7:$H$1250,MATCH(B282,Historical!$B$7:$B$1281,0)))^(1/5)-1)*100)</f>
        <v>6.8682698374176177</v>
      </c>
      <c r="V282" s="673">
        <f>IF(INDEX(Historical!$O$7:$O$1250,MATCH(B282,Historical!$B$7:$B$1281,0))=0,"n/a",((INDEX(Historical!$C$7:$C$1259,MATCH(B282,Historical!$B$7:$B$1281,0))/INDEX(Historical!$O$7:$O$1250,MATCH(B282,Historical!$B$7:$B$1281,0)))^(1/10)-1)*100)</f>
        <v>7.6548289095374811</v>
      </c>
      <c r="W282" s="674">
        <f t="shared" si="72"/>
        <v>0.89724668161559362</v>
      </c>
      <c r="X282" s="675">
        <f t="shared" si="73"/>
        <v>0.27583413001677182</v>
      </c>
      <c r="Y282" s="644" t="s">
        <v>4575</v>
      </c>
      <c r="Z282" s="624">
        <f t="shared" si="74"/>
        <v>27.380952380952383</v>
      </c>
      <c r="AA282" s="853">
        <f t="shared" si="75"/>
        <v>33.955357142857146</v>
      </c>
      <c r="AB282" s="854">
        <v>12</v>
      </c>
      <c r="AC282" s="833">
        <v>3.36</v>
      </c>
      <c r="AD282" s="833">
        <v>4.25</v>
      </c>
      <c r="AE282" s="833">
        <v>2.52</v>
      </c>
      <c r="AF282" s="833">
        <v>3.63</v>
      </c>
      <c r="AG282" s="833">
        <v>11.3</v>
      </c>
      <c r="AH282" s="833">
        <v>-12.6</v>
      </c>
      <c r="AI282" s="833">
        <v>11.129999999999999</v>
      </c>
      <c r="AJ282" s="833">
        <v>24.9</v>
      </c>
      <c r="AK282" s="833">
        <v>8</v>
      </c>
      <c r="AL282" s="845">
        <v>3800</v>
      </c>
      <c r="AM282" s="839">
        <v>1</v>
      </c>
      <c r="AN282" s="833">
        <v>0.19</v>
      </c>
      <c r="AO282" s="711">
        <f t="shared" si="76"/>
        <v>-26.280706378101463</v>
      </c>
      <c r="AP282" s="712">
        <f t="shared" si="77"/>
        <v>7.6746507647556843</v>
      </c>
      <c r="AQ282" s="855">
        <f t="shared" si="78"/>
        <v>134.05407393123824</v>
      </c>
      <c r="AR282" s="624">
        <f>INDEX(Historical!$C$7:$C$1259,MATCH(B282,Historical!$B$7:$B$1281,0))*IF(AH282="n/a",1.03,IF(AH282&lt;0,1.01,IF(AH282&gt;10,1.1,(1+AH282/100))))</f>
        <v>0.92920000000000003</v>
      </c>
      <c r="AS282" s="853">
        <f t="shared" si="79"/>
        <v>1.0221200000000001</v>
      </c>
      <c r="AT282" s="853">
        <f t="shared" si="83"/>
        <v>1.1038896000000002</v>
      </c>
      <c r="AU282" s="853">
        <f t="shared" si="83"/>
        <v>1.1922007680000004</v>
      </c>
      <c r="AV282" s="853">
        <f t="shared" si="83"/>
        <v>1.2875768294400005</v>
      </c>
      <c r="AW282" s="624">
        <f t="shared" si="80"/>
        <v>5.5349871974400013</v>
      </c>
      <c r="AX282" s="719">
        <f t="shared" si="81"/>
        <v>4.8514218576912977</v>
      </c>
      <c r="AY282" s="900">
        <v>0.85</v>
      </c>
      <c r="AZ282" s="839">
        <v>65.3</v>
      </c>
      <c r="BA282" s="839">
        <v>-13.25</v>
      </c>
      <c r="BB282" s="839">
        <v>-7.0900000000000007</v>
      </c>
      <c r="BC282" s="839">
        <v>10.69</v>
      </c>
      <c r="BD282" s="874"/>
      <c r="BE282" s="597">
        <v>2013</v>
      </c>
      <c r="BF282" s="865">
        <f t="shared" si="82"/>
        <v>0</v>
      </c>
      <c r="BG282" s="849">
        <v>6.7</v>
      </c>
    </row>
    <row r="283" spans="1:59" s="831" customFormat="1" ht="12.75" customHeight="1" x14ac:dyDescent="0.2">
      <c r="A283" s="848" t="s">
        <v>2972</v>
      </c>
      <c r="B283" s="578" t="s">
        <v>2973</v>
      </c>
      <c r="C283" s="898" t="s">
        <v>4127</v>
      </c>
      <c r="D283" s="898" t="s">
        <v>4260</v>
      </c>
      <c r="E283" s="705">
        <v>7</v>
      </c>
      <c r="F283" s="1139">
        <v>663</v>
      </c>
      <c r="G283" s="1139" t="s">
        <v>106</v>
      </c>
      <c r="H283" s="1139" t="s">
        <v>106</v>
      </c>
      <c r="I283" s="841">
        <v>23.22</v>
      </c>
      <c r="J283" s="624">
        <f t="shared" si="69"/>
        <v>4.0482342807924203</v>
      </c>
      <c r="K283" s="844">
        <v>0.23499999999999999</v>
      </c>
      <c r="L283" s="854">
        <v>4</v>
      </c>
      <c r="M283" s="615">
        <f t="shared" si="70"/>
        <v>0.94</v>
      </c>
      <c r="N283" s="607" t="s">
        <v>318</v>
      </c>
      <c r="O283" s="706">
        <v>0.22500000000000001</v>
      </c>
      <c r="P283" s="606">
        <v>44271</v>
      </c>
      <c r="Q283" s="606">
        <v>44286</v>
      </c>
      <c r="R283" s="615">
        <f t="shared" si="71"/>
        <v>4.4444444444444366</v>
      </c>
      <c r="S283" s="673">
        <f>IF(INDEX(Historical!$D$7:$D$1257,MATCH(B283,Historical!$B$7:$B$1281,0))=0,"n/a",(INDEX(Historical!$C$7:$C$1259,MATCH(B283,Historical!$B$7:$B$1281,0))/INDEX(Historical!$D$7:$D$1257,MATCH(B283,Historical!$B$7:$B$1281,0))-1)*100)</f>
        <v>12.5</v>
      </c>
      <c r="T283" s="673">
        <f>IF(INDEX(Historical!$F$7:$F$1250,MATCH(B283,Historical!$B$7:$B$1281,0))=0,"n/a",((INDEX(Historical!$C$7:$C$1259,MATCH(B283,Historical!$B$7:$B$1281,0))/INDEX(Historical!$F$7:$F$1250,MATCH(B283,Historical!$B$7:$B$1281,0)))^(1/3)-1)*100)</f>
        <v>8.7380373002892142</v>
      </c>
      <c r="U283" s="673">
        <f>IF(INDEX(Historical!$H$7:$H$1250,MATCH(B283,Historical!$B$7:$B$1281,0))=0,"n/a",((INDEX(Historical!$C$7:$C$1259,MATCH(B283,Historical!$B$7:$B$1281,0))/INDEX(Historical!$H$7:$H$1250,MATCH(B283,Historical!$B$7:$B$1281,0)))^(1/5)-1)*100)</f>
        <v>7.7383112741443938</v>
      </c>
      <c r="V283" s="673">
        <f>IF(INDEX(Historical!$O$7:$O$1250,MATCH(B283,Historical!$B$7:$B$1281,0))=0,"n/a",((INDEX(Historical!$C$7:$C$1259,MATCH(B283,Historical!$B$7:$B$1281,0))/INDEX(Historical!$O$7:$O$1250,MATCH(B283,Historical!$B$7:$B$1281,0)))^(1/10)-1)*100)</f>
        <v>13.665914413936475</v>
      </c>
      <c r="W283" s="674">
        <f t="shared" si="72"/>
        <v>0.56624906608904835</v>
      </c>
      <c r="X283" s="675">
        <f t="shared" si="73"/>
        <v>0.85036387627960375</v>
      </c>
      <c r="Y283" s="843"/>
      <c r="Z283" s="624">
        <f t="shared" si="74"/>
        <v>52.513966480446925</v>
      </c>
      <c r="AA283" s="853">
        <f t="shared" si="75"/>
        <v>12.972067039106145</v>
      </c>
      <c r="AB283" s="854">
        <v>14</v>
      </c>
      <c r="AC283" s="833">
        <v>1.79</v>
      </c>
      <c r="AD283" s="833">
        <v>1.42</v>
      </c>
      <c r="AE283" s="833">
        <v>1.97</v>
      </c>
      <c r="AF283" s="833">
        <v>147</v>
      </c>
      <c r="AG283" s="833" t="s">
        <v>136</v>
      </c>
      <c r="AH283" s="833">
        <v>27.6</v>
      </c>
      <c r="AI283" s="833">
        <v>11.28</v>
      </c>
      <c r="AJ283" s="833">
        <v>9.1</v>
      </c>
      <c r="AK283" s="833">
        <v>9.25</v>
      </c>
      <c r="AL283" s="845">
        <v>9500</v>
      </c>
      <c r="AM283" s="839">
        <v>0.1</v>
      </c>
      <c r="AN283" s="833">
        <v>45.25</v>
      </c>
      <c r="AO283" s="711">
        <f t="shared" si="76"/>
        <v>-1.18552148416933</v>
      </c>
      <c r="AP283" s="712">
        <f t="shared" si="77"/>
        <v>11.786545554936815</v>
      </c>
      <c r="AQ283" s="855">
        <f t="shared" si="78"/>
        <v>820.60218329540589</v>
      </c>
      <c r="AR283" s="624">
        <f>INDEX(Historical!$C$7:$C$1259,MATCH(B283,Historical!$B$7:$B$1281,0))*IF(AH283="n/a",1.03,IF(AH283&lt;0,1.01,IF(AH283&gt;10,1.1,(1+AH283/100))))</f>
        <v>0.9900000000000001</v>
      </c>
      <c r="AS283" s="853">
        <f t="shared" si="79"/>
        <v>1.0890000000000002</v>
      </c>
      <c r="AT283" s="853">
        <f t="shared" si="83"/>
        <v>1.1897325000000003</v>
      </c>
      <c r="AU283" s="853">
        <f t="shared" si="83"/>
        <v>1.2997827562500004</v>
      </c>
      <c r="AV283" s="853">
        <f t="shared" si="83"/>
        <v>1.4200126612031254</v>
      </c>
      <c r="AW283" s="624">
        <f t="shared" si="80"/>
        <v>5.9885279174531263</v>
      </c>
      <c r="AX283" s="719">
        <f t="shared" si="81"/>
        <v>25.790387241400204</v>
      </c>
      <c r="AY283" s="900">
        <v>1</v>
      </c>
      <c r="AZ283" s="839">
        <v>33.53</v>
      </c>
      <c r="BA283" s="839">
        <v>-7.6</v>
      </c>
      <c r="BB283" s="839">
        <v>2.25</v>
      </c>
      <c r="BC283" s="839">
        <v>4.8099999999999996</v>
      </c>
      <c r="BD283" s="874"/>
      <c r="BE283" s="597">
        <v>2015</v>
      </c>
      <c r="BF283" s="865">
        <f t="shared" si="82"/>
        <v>0</v>
      </c>
      <c r="BG283" s="849">
        <v>7.0000000000000009</v>
      </c>
    </row>
    <row r="284" spans="1:59" s="831" customFormat="1" ht="12.75" customHeight="1" x14ac:dyDescent="0.2">
      <c r="A284" s="838" t="s">
        <v>1107</v>
      </c>
      <c r="B284" s="578" t="s">
        <v>1108</v>
      </c>
      <c r="C284" s="898" t="s">
        <v>153</v>
      </c>
      <c r="D284" s="898" t="s">
        <v>4259</v>
      </c>
      <c r="E284" s="705">
        <v>9</v>
      </c>
      <c r="F284" s="1139">
        <v>477</v>
      </c>
      <c r="G284" s="1139" t="s">
        <v>106</v>
      </c>
      <c r="H284" s="1139" t="s">
        <v>106</v>
      </c>
      <c r="I284" s="841">
        <v>53.07</v>
      </c>
      <c r="J284" s="624">
        <f t="shared" si="69"/>
        <v>0.75372149990578485</v>
      </c>
      <c r="K284" s="844">
        <v>0.1</v>
      </c>
      <c r="L284" s="854">
        <v>4</v>
      </c>
      <c r="M284" s="615">
        <f t="shared" si="70"/>
        <v>0.4</v>
      </c>
      <c r="N284" s="837" t="s">
        <v>239</v>
      </c>
      <c r="O284" s="706">
        <v>8.7499999999999994E-2</v>
      </c>
      <c r="P284" s="904">
        <v>43734</v>
      </c>
      <c r="Q284" s="904">
        <v>43749</v>
      </c>
      <c r="R284" s="615">
        <f t="shared" si="71"/>
        <v>14.285714285714299</v>
      </c>
      <c r="S284" s="673">
        <f>IF(INDEX(Historical!$D$7:$D$1257,MATCH(B284,Historical!$B$7:$B$1281,0))=0,"n/a",(INDEX(Historical!$C$7:$C$1259,MATCH(B284,Historical!$B$7:$B$1281,0))/INDEX(Historical!$D$7:$D$1257,MATCH(B284,Historical!$B$7:$B$1281,0))-1)*100)</f>
        <v>6.6666666666666652</v>
      </c>
      <c r="T284" s="673">
        <f>IF(INDEX(Historical!$F$7:$F$1250,MATCH(B284,Historical!$B$7:$B$1281,0))=0,"n/a",((INDEX(Historical!$C$7:$C$1259,MATCH(B284,Historical!$B$7:$B$1281,0))/INDEX(Historical!$F$7:$F$1250,MATCH(B284,Historical!$B$7:$B$1281,0)))^(1/3)-1)*100)</f>
        <v>5.5667191978000963</v>
      </c>
      <c r="U284" s="673">
        <f>IF(INDEX(Historical!$H$7:$H$1250,MATCH(B284,Historical!$B$7:$B$1281,0))=0,"n/a",((INDEX(Historical!$C$7:$C$1259,MATCH(B284,Historical!$B$7:$B$1281,0))/INDEX(Historical!$H$7:$H$1250,MATCH(B284,Historical!$B$7:$B$1281,0)))^(1/5)-1)*100)</f>
        <v>7.1087187443503286</v>
      </c>
      <c r="V284" s="673">
        <f>IF(INDEX(Historical!$O$7:$O$1250,MATCH(B284,Historical!$B$7:$B$1281,0))=0,"n/a",((INDEX(Historical!$C$7:$C$1259,MATCH(B284,Historical!$B$7:$B$1281,0))/INDEX(Historical!$O$7:$O$1250,MATCH(B284,Historical!$B$7:$B$1281,0)))^(1/10)-1)*100)</f>
        <v>7.1773462536293131</v>
      </c>
      <c r="W284" s="674">
        <f t="shared" si="72"/>
        <v>0.99043831705286867</v>
      </c>
      <c r="X284" s="675" t="str">
        <f t="shared" si="73"/>
        <v>n/a</v>
      </c>
      <c r="Y284" s="646" t="s">
        <v>4577</v>
      </c>
      <c r="Z284" s="624" t="str">
        <f t="shared" si="74"/>
        <v>n/a</v>
      </c>
      <c r="AA284" s="853" t="str">
        <f t="shared" si="75"/>
        <v>n/a</v>
      </c>
      <c r="AB284" s="854">
        <v>12</v>
      </c>
      <c r="AC284" s="833">
        <v>-0.36</v>
      </c>
      <c r="AD284" s="833" t="s">
        <v>136</v>
      </c>
      <c r="AE284" s="833">
        <v>3.35</v>
      </c>
      <c r="AF284" s="833">
        <v>2.41</v>
      </c>
      <c r="AG284" s="833">
        <v>-1.7000000000000002</v>
      </c>
      <c r="AH284" s="834">
        <v>125.89999999999999</v>
      </c>
      <c r="AI284" s="834">
        <v>53.620000000000005</v>
      </c>
      <c r="AJ284" s="833">
        <v>-12.2</v>
      </c>
      <c r="AK284" s="833">
        <v>5.63</v>
      </c>
      <c r="AL284" s="845">
        <v>11290</v>
      </c>
      <c r="AM284" s="839">
        <v>0.3</v>
      </c>
      <c r="AN284" s="833">
        <v>0.47</v>
      </c>
      <c r="AO284" s="711" t="str">
        <f t="shared" si="76"/>
        <v>n/a</v>
      </c>
      <c r="AP284" s="712">
        <f t="shared" si="77"/>
        <v>7.8624402442561134</v>
      </c>
      <c r="AQ284" s="855" t="str">
        <f t="shared" si="78"/>
        <v>n/a</v>
      </c>
      <c r="AR284" s="624">
        <f>INDEX(Historical!$C$7:$C$1259,MATCH(B284,Historical!$B$7:$B$1281,0))*IF(AH284="n/a",1.03,IF(AH284&lt;0,1.01,IF(AH284&gt;10,1.1,(1+AH284/100))))</f>
        <v>0.44000000000000006</v>
      </c>
      <c r="AS284" s="853">
        <f t="shared" si="79"/>
        <v>0.4840000000000001</v>
      </c>
      <c r="AT284" s="853">
        <f t="shared" si="83"/>
        <v>0.51124920000000007</v>
      </c>
      <c r="AU284" s="853">
        <f t="shared" si="83"/>
        <v>0.54003252996000006</v>
      </c>
      <c r="AV284" s="853">
        <f t="shared" si="83"/>
        <v>0.57043636139674803</v>
      </c>
      <c r="AW284" s="624">
        <f t="shared" si="80"/>
        <v>2.5457180913567483</v>
      </c>
      <c r="AX284" s="719">
        <f t="shared" si="81"/>
        <v>4.7969061453867496</v>
      </c>
      <c r="AY284" s="900">
        <v>0.84</v>
      </c>
      <c r="AZ284" s="839">
        <v>68.08</v>
      </c>
      <c r="BA284" s="839">
        <v>-12.24</v>
      </c>
      <c r="BB284" s="839">
        <v>-3.4299999999999997</v>
      </c>
      <c r="BC284" s="839">
        <v>10.58</v>
      </c>
      <c r="BD284" s="874"/>
      <c r="BE284" s="597">
        <v>2013</v>
      </c>
      <c r="BF284" s="865">
        <f t="shared" si="82"/>
        <v>0</v>
      </c>
      <c r="BG284" s="849">
        <v>-0.89999999999999991</v>
      </c>
    </row>
    <row r="285" spans="1:59" s="831" customFormat="1" ht="12.75" customHeight="1" x14ac:dyDescent="0.2">
      <c r="A285" s="848" t="s">
        <v>1823</v>
      </c>
      <c r="B285" s="578" t="s">
        <v>1824</v>
      </c>
      <c r="C285" s="898" t="s">
        <v>108</v>
      </c>
      <c r="D285" s="898" t="s">
        <v>4273</v>
      </c>
      <c r="E285" s="705">
        <v>8</v>
      </c>
      <c r="F285" s="1139">
        <v>549</v>
      </c>
      <c r="G285" s="1139" t="s">
        <v>37</v>
      </c>
      <c r="H285" s="1139" t="s">
        <v>37</v>
      </c>
      <c r="I285" s="841">
        <v>53.17</v>
      </c>
      <c r="J285" s="624">
        <f t="shared" si="69"/>
        <v>2.5578333646793303</v>
      </c>
      <c r="K285" s="844">
        <v>0.34</v>
      </c>
      <c r="L285" s="854">
        <v>4</v>
      </c>
      <c r="M285" s="615">
        <f t="shared" si="70"/>
        <v>1.36</v>
      </c>
      <c r="N285" s="837" t="s">
        <v>640</v>
      </c>
      <c r="O285" s="706">
        <v>0.3</v>
      </c>
      <c r="P285" s="904">
        <v>43691</v>
      </c>
      <c r="Q285" s="904">
        <v>43699</v>
      </c>
      <c r="R285" s="615">
        <f t="shared" si="71"/>
        <v>13.333333333333346</v>
      </c>
      <c r="S285" s="673">
        <f>IF(INDEX(Historical!$D$7:$D$1257,MATCH(B285,Historical!$B$7:$B$1281,0))=0,"n/a",(INDEX(Historical!$C$7:$C$1259,MATCH(B285,Historical!$B$7:$B$1281,0))/INDEX(Historical!$D$7:$D$1257,MATCH(B285,Historical!$B$7:$B$1281,0))-1)*100)</f>
        <v>6.25</v>
      </c>
      <c r="T285" s="673">
        <f>IF(INDEX(Historical!$F$7:$F$1250,MATCH(B285,Historical!$B$7:$B$1281,0))=0,"n/a",((INDEX(Historical!$C$7:$C$1259,MATCH(B285,Historical!$B$7:$B$1281,0))/INDEX(Historical!$F$7:$F$1250,MATCH(B285,Historical!$B$7:$B$1281,0)))^(1/3)-1)*100)</f>
        <v>45.667302284535147</v>
      </c>
      <c r="U285" s="673">
        <f>IF(INDEX(Historical!$H$7:$H$1250,MATCH(B285,Historical!$B$7:$B$1281,0))=0,"n/a",((INDEX(Historical!$C$7:$C$1259,MATCH(B285,Historical!$B$7:$B$1281,0))/INDEX(Historical!$H$7:$H$1250,MATCH(B285,Historical!$B$7:$B$1281,0)))^(1/5)-1)*100)</f>
        <v>43.953837096754533</v>
      </c>
      <c r="V285" s="673">
        <f>IF(INDEX(Historical!$O$7:$O$1250,MATCH(B285,Historical!$B$7:$B$1281,0))=0,"n/a",((INDEX(Historical!$C$7:$C$1259,MATCH(B285,Historical!$B$7:$B$1281,0))/INDEX(Historical!$O$7:$O$1250,MATCH(B285,Historical!$B$7:$B$1281,0)))^(1/10)-1)*100)</f>
        <v>42.281321982187279</v>
      </c>
      <c r="W285" s="674">
        <f t="shared" si="72"/>
        <v>1.0395568311528165</v>
      </c>
      <c r="X285" s="675">
        <f t="shared" si="73"/>
        <v>2.2087355325002274</v>
      </c>
      <c r="Y285" s="646" t="s">
        <v>4575</v>
      </c>
      <c r="Z285" s="624">
        <f t="shared" si="74"/>
        <v>54.400000000000006</v>
      </c>
      <c r="AA285" s="853">
        <f t="shared" si="75"/>
        <v>21.268000000000001</v>
      </c>
      <c r="AB285" s="854">
        <v>12</v>
      </c>
      <c r="AC285" s="833">
        <v>2.5</v>
      </c>
      <c r="AD285" s="833" t="s">
        <v>136</v>
      </c>
      <c r="AE285" s="833">
        <v>3.41</v>
      </c>
      <c r="AF285" s="833">
        <v>1.26</v>
      </c>
      <c r="AG285" s="833">
        <v>6.4</v>
      </c>
      <c r="AH285" s="833">
        <v>2.1999999999999997</v>
      </c>
      <c r="AI285" s="833">
        <v>-3.83</v>
      </c>
      <c r="AJ285" s="833">
        <v>19.900000000000002</v>
      </c>
      <c r="AK285" s="833" t="s">
        <v>136</v>
      </c>
      <c r="AL285" s="845">
        <v>8660</v>
      </c>
      <c r="AM285" s="839">
        <v>1.2</v>
      </c>
      <c r="AN285" s="833">
        <v>0.19</v>
      </c>
      <c r="AO285" s="711">
        <f t="shared" si="76"/>
        <v>25.243670461433865</v>
      </c>
      <c r="AP285" s="712">
        <f t="shared" si="77"/>
        <v>46.511670461433866</v>
      </c>
      <c r="AQ285" s="855">
        <f t="shared" si="78"/>
        <v>9.1333129708798033</v>
      </c>
      <c r="AR285" s="624">
        <f>INDEX(Historical!$C$7:$C$1259,MATCH(B285,Historical!$B$7:$B$1281,0))*IF(AH285="n/a",1.03,IF(AH285&lt;0,1.01,IF(AH285&gt;10,1.1,(1+AH285/100))))</f>
        <v>1.38992</v>
      </c>
      <c r="AS285" s="853">
        <f t="shared" si="79"/>
        <v>1.4038192</v>
      </c>
      <c r="AT285" s="853">
        <f t="shared" si="83"/>
        <v>1.4459337760000002</v>
      </c>
      <c r="AU285" s="853">
        <f t="shared" si="83"/>
        <v>1.4893117892800003</v>
      </c>
      <c r="AV285" s="853">
        <f t="shared" si="83"/>
        <v>1.5339911429584003</v>
      </c>
      <c r="AW285" s="624">
        <f t="shared" si="80"/>
        <v>7.2629759082384009</v>
      </c>
      <c r="AX285" s="719">
        <f t="shared" si="81"/>
        <v>13.659913312466429</v>
      </c>
      <c r="AY285" s="900">
        <v>1.61</v>
      </c>
      <c r="AZ285" s="839">
        <v>125.49</v>
      </c>
      <c r="BA285" s="839">
        <v>-7.85</v>
      </c>
      <c r="BB285" s="839">
        <v>12.839999999999998</v>
      </c>
      <c r="BC285" s="839">
        <v>43.480000000000004</v>
      </c>
      <c r="BD285" s="874"/>
      <c r="BE285" s="597">
        <v>2013</v>
      </c>
      <c r="BF285" s="865">
        <f t="shared" si="82"/>
        <v>0</v>
      </c>
      <c r="BG285" s="849">
        <v>0.6</v>
      </c>
    </row>
    <row r="286" spans="1:59" s="831" customFormat="1" ht="12.75" customHeight="1" x14ac:dyDescent="0.2">
      <c r="A286" s="847" t="s">
        <v>1825</v>
      </c>
      <c r="B286" s="842" t="s">
        <v>1826</v>
      </c>
      <c r="C286" s="898" t="s">
        <v>153</v>
      </c>
      <c r="D286" s="898" t="s">
        <v>4283</v>
      </c>
      <c r="E286" s="705">
        <v>9</v>
      </c>
      <c r="F286" s="1139">
        <v>514</v>
      </c>
      <c r="G286" s="1139" t="s">
        <v>106</v>
      </c>
      <c r="H286" s="1139" t="s">
        <v>106</v>
      </c>
      <c r="I286" s="841">
        <v>155.24</v>
      </c>
      <c r="J286" s="624">
        <f t="shared" si="69"/>
        <v>0.64416387528987373</v>
      </c>
      <c r="K286" s="844">
        <v>0.25</v>
      </c>
      <c r="L286" s="854">
        <v>4</v>
      </c>
      <c r="M286" s="615">
        <f t="shared" si="70"/>
        <v>1</v>
      </c>
      <c r="N286" s="837" t="s">
        <v>119</v>
      </c>
      <c r="O286" s="706">
        <v>0.2</v>
      </c>
      <c r="P286" s="606">
        <v>44215</v>
      </c>
      <c r="Q286" s="606">
        <v>44256</v>
      </c>
      <c r="R286" s="615">
        <f t="shared" si="71"/>
        <v>24.999999999999993</v>
      </c>
      <c r="S286" s="673">
        <f>IF(INDEX(Historical!$D$7:$D$1257,MATCH(B286,Historical!$B$7:$B$1281,0))=0,"n/a",(INDEX(Historical!$C$7:$C$1259,MATCH(B286,Historical!$B$7:$B$1281,0))/INDEX(Historical!$D$7:$D$1257,MATCH(B286,Historical!$B$7:$B$1281,0))-1)*100)</f>
        <v>21.95121951219512</v>
      </c>
      <c r="T286" s="673">
        <f>IF(INDEX(Historical!$F$7:$F$1250,MATCH(B286,Historical!$B$7:$B$1281,0))=0,"n/a",((INDEX(Historical!$C$7:$C$1259,MATCH(B286,Historical!$B$7:$B$1281,0))/INDEX(Historical!$F$7:$F$1250,MATCH(B286,Historical!$B$7:$B$1281,0)))^(1/3)-1)*100)</f>
        <v>23.959618848218689</v>
      </c>
      <c r="U286" s="673">
        <f>IF(INDEX(Historical!$H$7:$H$1250,MATCH(B286,Historical!$B$7:$B$1281,0))=0,"n/a",((INDEX(Historical!$C$7:$C$1259,MATCH(B286,Historical!$B$7:$B$1281,0))/INDEX(Historical!$H$7:$H$1250,MATCH(B286,Historical!$B$7:$B$1281,0)))^(1/5)-1)*100)</f>
        <v>19.231327862406111</v>
      </c>
      <c r="V286" s="673" t="str">
        <f>IF(INDEX(Historical!$O$7:$O$1250,MATCH(B286,Historical!$B$7:$B$1281,0))=0,"n/a",((INDEX(Historical!$C$7:$C$1259,MATCH(B286,Historical!$B$7:$B$1281,0))/INDEX(Historical!$O$7:$O$1250,MATCH(B286,Historical!$B$7:$B$1281,0)))^(1/10)-1)*100)</f>
        <v>n/a</v>
      </c>
      <c r="W286" s="674" t="str">
        <f t="shared" si="72"/>
        <v>n/a</v>
      </c>
      <c r="X286" s="675">
        <f t="shared" si="73"/>
        <v>0.50212344288266608</v>
      </c>
      <c r="Y286" s="634"/>
      <c r="Z286" s="624">
        <f t="shared" si="74"/>
        <v>29.239766081871345</v>
      </c>
      <c r="AA286" s="853">
        <f t="shared" si="75"/>
        <v>45.39181286549708</v>
      </c>
      <c r="AB286" s="854">
        <v>12</v>
      </c>
      <c r="AC286" s="833">
        <v>3.42</v>
      </c>
      <c r="AD286" s="833">
        <v>4.32</v>
      </c>
      <c r="AE286" s="833">
        <v>11.69</v>
      </c>
      <c r="AF286" s="833">
        <v>19.73</v>
      </c>
      <c r="AG286" s="833">
        <v>50</v>
      </c>
      <c r="AH286" s="833">
        <v>9.9</v>
      </c>
      <c r="AI286" s="833">
        <v>12.889999999999999</v>
      </c>
      <c r="AJ286" s="833">
        <v>38.299999999999997</v>
      </c>
      <c r="AK286" s="833">
        <v>10.58</v>
      </c>
      <c r="AL286" s="845">
        <v>78050</v>
      </c>
      <c r="AM286" s="839">
        <v>0.1</v>
      </c>
      <c r="AN286" s="833">
        <v>1.91</v>
      </c>
      <c r="AO286" s="711">
        <f t="shared" si="76"/>
        <v>-25.516321127801096</v>
      </c>
      <c r="AP286" s="712">
        <f t="shared" si="77"/>
        <v>19.875491737695985</v>
      </c>
      <c r="AQ286" s="855">
        <f t="shared" si="78"/>
        <v>530.90075565240932</v>
      </c>
      <c r="AR286" s="624">
        <f>INDEX(Historical!$C$7:$C$1259,MATCH(B286,Historical!$B$7:$B$1281,0))*IF(AH286="n/a",1.03,IF(AH286&lt;0,1.01,IF(AH286&gt;10,1.1,(1+AH286/100))))</f>
        <v>0.87919999999999998</v>
      </c>
      <c r="AS286" s="853">
        <f t="shared" si="79"/>
        <v>0.96712000000000009</v>
      </c>
      <c r="AT286" s="853">
        <f t="shared" si="83"/>
        <v>1.0638320000000001</v>
      </c>
      <c r="AU286" s="853">
        <f t="shared" si="83"/>
        <v>1.1702152000000001</v>
      </c>
      <c r="AV286" s="853">
        <f t="shared" si="83"/>
        <v>1.2872367200000003</v>
      </c>
      <c r="AW286" s="624">
        <f t="shared" si="80"/>
        <v>5.3676039200000005</v>
      </c>
      <c r="AX286" s="719">
        <f t="shared" si="81"/>
        <v>3.4576165421283176</v>
      </c>
      <c r="AY286" s="900">
        <v>0.65</v>
      </c>
      <c r="AZ286" s="839">
        <v>72.22</v>
      </c>
      <c r="BA286" s="839">
        <v>-12.120000000000001</v>
      </c>
      <c r="BB286" s="839">
        <v>-4.0599999999999996</v>
      </c>
      <c r="BC286" s="839">
        <v>0.33</v>
      </c>
      <c r="BD286" s="874"/>
      <c r="BE286" s="597">
        <v>2013</v>
      </c>
      <c r="BF286" s="865">
        <f t="shared" si="82"/>
        <v>0</v>
      </c>
      <c r="BG286" s="849">
        <v>12.6</v>
      </c>
    </row>
    <row r="287" spans="1:59" s="687" customFormat="1" ht="13.5" thickBot="1" x14ac:dyDescent="0.25">
      <c r="B287" s="795"/>
      <c r="E287" s="796"/>
      <c r="F287" s="783"/>
      <c r="J287" s="702"/>
      <c r="L287" s="784"/>
      <c r="M287" s="783"/>
      <c r="N287" s="783"/>
      <c r="O287" s="702"/>
      <c r="R287" s="783"/>
      <c r="S287" s="785"/>
      <c r="T287" s="785"/>
      <c r="U287" s="785"/>
      <c r="V287" s="785"/>
      <c r="W287" s="785"/>
      <c r="X287" s="785"/>
      <c r="Y287" s="795"/>
      <c r="Z287" s="702"/>
      <c r="AC287" s="786"/>
      <c r="AD287" s="786"/>
      <c r="AE287" s="786"/>
      <c r="AF287" s="786"/>
      <c r="AG287" s="786"/>
      <c r="AH287" s="786"/>
      <c r="AI287" s="786"/>
      <c r="AJ287" s="786"/>
      <c r="AK287" s="786"/>
      <c r="AL287" s="786"/>
      <c r="AM287" s="786"/>
      <c r="AN287" s="786"/>
      <c r="AO287" s="702"/>
      <c r="AR287" s="787"/>
      <c r="AS287" s="788"/>
      <c r="AT287" s="788"/>
      <c r="AU287" s="788"/>
      <c r="AV287" s="788"/>
      <c r="AW287" s="787"/>
      <c r="AX287" s="788"/>
      <c r="AY287" s="702"/>
      <c r="BD287" s="796"/>
      <c r="BE287" s="783"/>
      <c r="BF287" s="783"/>
    </row>
    <row r="288" spans="1:59" x14ac:dyDescent="0.2">
      <c r="A288" s="831" t="s">
        <v>4227</v>
      </c>
      <c r="B288" s="630">
        <f>COUNTA(B7:B286)</f>
        <v>280</v>
      </c>
      <c r="E288" s="801">
        <f>AVERAGE(E7:E286)</f>
        <v>7.3428571428571425</v>
      </c>
      <c r="I288" s="789">
        <f>AVERAGE(I7:I286)</f>
        <v>83.098392857142883</v>
      </c>
      <c r="J288" s="790">
        <f>AVERAGE(J7:J286)</f>
        <v>2.7233860195879065</v>
      </c>
      <c r="K288" s="797">
        <f>AVERAGE(K7:K286)</f>
        <v>0.41809678571428549</v>
      </c>
      <c r="M288" s="789">
        <f>AVERAGE(M7:M286)</f>
        <v>1.4902546428571426</v>
      </c>
      <c r="O288" s="797">
        <f>AVERAGE(O7:O286)</f>
        <v>0.37595321428571421</v>
      </c>
      <c r="R288" s="789">
        <f t="shared" ref="R288:X288" si="84">AVERAGE(R7:R286)</f>
        <v>10.243329035743946</v>
      </c>
      <c r="S288" s="798">
        <f t="shared" si="84"/>
        <v>11.439544480538862</v>
      </c>
      <c r="T288" s="798">
        <f t="shared" si="84"/>
        <v>15.711604135147633</v>
      </c>
      <c r="U288" s="798">
        <f t="shared" si="84"/>
        <v>16.457100644214027</v>
      </c>
      <c r="V288" s="798">
        <f t="shared" si="84"/>
        <v>11.759892592479751</v>
      </c>
      <c r="W288" s="799">
        <f t="shared" si="84"/>
        <v>2.0957039139533009</v>
      </c>
      <c r="X288" s="800">
        <f t="shared" si="84"/>
        <v>1.4358512407275705</v>
      </c>
      <c r="Z288" s="790">
        <f>AVERAGE(Z7:Z286)</f>
        <v>87.950270928613406</v>
      </c>
      <c r="AA288" s="789">
        <f>AVERAGE(AA7:AA286)</f>
        <v>34.229952850038309</v>
      </c>
      <c r="AB288" s="678"/>
      <c r="AC288" s="789">
        <f t="shared" ref="AC288:BC288" si="85">AVERAGE(AC7:AC286)</f>
        <v>3.1656981132075455</v>
      </c>
      <c r="AD288" s="789">
        <f t="shared" si="85"/>
        <v>5.6330687830687873</v>
      </c>
      <c r="AE288" s="789">
        <f t="shared" si="85"/>
        <v>4.4963018867924527</v>
      </c>
      <c r="AF288" s="789">
        <f t="shared" si="85"/>
        <v>4.4278927203065148</v>
      </c>
      <c r="AG288" s="789">
        <f t="shared" si="85"/>
        <v>12.041835937499989</v>
      </c>
      <c r="AH288" s="789">
        <f t="shared" si="85"/>
        <v>3.5825095057034217</v>
      </c>
      <c r="AI288" s="789">
        <f t="shared" si="85"/>
        <v>81.886597510373377</v>
      </c>
      <c r="AJ288" s="789">
        <f t="shared" si="85"/>
        <v>12.79572519083969</v>
      </c>
      <c r="AK288" s="789">
        <f t="shared" si="85"/>
        <v>10.022196261682243</v>
      </c>
      <c r="AL288" s="927">
        <f t="shared" si="85"/>
        <v>24356.96667924527</v>
      </c>
      <c r="AM288" s="789">
        <f t="shared" si="85"/>
        <v>3.7662264150943403</v>
      </c>
      <c r="AN288" s="789">
        <f t="shared" si="85"/>
        <v>1.0979687500000006</v>
      </c>
      <c r="AO288" s="882">
        <f t="shared" si="85"/>
        <v>-15.253551702878328</v>
      </c>
      <c r="AP288" s="789">
        <f t="shared" si="85"/>
        <v>19.210429485597604</v>
      </c>
      <c r="AQ288" s="916">
        <f t="shared" si="85"/>
        <v>103.68283375365505</v>
      </c>
      <c r="AR288" s="915">
        <f t="shared" si="85"/>
        <v>1.4981534152380964</v>
      </c>
      <c r="AS288" s="789">
        <f t="shared" si="85"/>
        <v>1.5888821508788091</v>
      </c>
      <c r="AT288" s="789">
        <f t="shared" si="85"/>
        <v>1.6912061889429635</v>
      </c>
      <c r="AU288" s="789">
        <f t="shared" si="85"/>
        <v>1.8019178588213263</v>
      </c>
      <c r="AV288" s="789">
        <f t="shared" si="85"/>
        <v>1.9217749269653037</v>
      </c>
      <c r="AW288" s="789">
        <f t="shared" si="85"/>
        <v>8.5019345408464968</v>
      </c>
      <c r="AX288" s="916">
        <f t="shared" si="85"/>
        <v>15.456556886095568</v>
      </c>
      <c r="AY288" s="915">
        <f t="shared" si="85"/>
        <v>1.0160305343511447</v>
      </c>
      <c r="AZ288" s="789">
        <f t="shared" si="85"/>
        <v>112.02736433589831</v>
      </c>
      <c r="BA288" s="789">
        <f t="shared" si="85"/>
        <v>-10.45402330293342</v>
      </c>
      <c r="BB288" s="789">
        <f t="shared" si="85"/>
        <v>4.0861261404810705</v>
      </c>
      <c r="BC288" s="916">
        <f t="shared" si="85"/>
        <v>20.483291676521738</v>
      </c>
      <c r="BD288" s="789"/>
      <c r="BE288" s="678">
        <f>AVERAGE(BE7:BE286)</f>
        <v>2014.0642857142857</v>
      </c>
      <c r="BF288" s="789">
        <f>AVERAGE(BF7:BF286)</f>
        <v>0</v>
      </c>
      <c r="BG288" s="789">
        <f>AVERAGE(BG7:BG286)</f>
        <v>4.1648249027237325</v>
      </c>
    </row>
    <row r="289" spans="1:59" x14ac:dyDescent="0.2">
      <c r="O289" s="911"/>
      <c r="W289" s="926"/>
      <c r="X289" s="926"/>
      <c r="AC289" s="832"/>
      <c r="AD289" s="832"/>
      <c r="AE289" s="832"/>
      <c r="AF289" s="832"/>
      <c r="AG289" s="832"/>
      <c r="AH289" s="832"/>
      <c r="AI289" s="832"/>
      <c r="AJ289" s="832"/>
      <c r="AK289" s="832"/>
      <c r="AL289" s="928"/>
      <c r="AM289" s="832"/>
      <c r="AN289" s="630"/>
      <c r="AO289" s="832"/>
      <c r="AQ289" s="630"/>
      <c r="AR289" s="832"/>
      <c r="AS289" s="832"/>
      <c r="AT289" s="832"/>
      <c r="AU289" s="832"/>
      <c r="AV289" s="832"/>
      <c r="AW289" s="832"/>
      <c r="AX289" s="630"/>
      <c r="AY289" s="832"/>
      <c r="BC289" s="630"/>
      <c r="BD289" s="832"/>
      <c r="BE289" s="914"/>
      <c r="BF289" s="832"/>
    </row>
    <row r="290" spans="1:59" x14ac:dyDescent="0.2">
      <c r="A290" s="832" t="s">
        <v>4327</v>
      </c>
      <c r="I290" s="630"/>
      <c r="J290" s="832"/>
      <c r="O290" s="911"/>
      <c r="W290" s="926"/>
      <c r="X290" s="926"/>
      <c r="AC290" s="832"/>
      <c r="AD290" s="832"/>
      <c r="AE290" s="832"/>
      <c r="AF290" s="832"/>
      <c r="AG290" s="832"/>
      <c r="AH290" s="832"/>
      <c r="AI290" s="832"/>
      <c r="AJ290" s="832"/>
      <c r="AK290" s="832"/>
      <c r="AL290" s="928"/>
      <c r="AM290" s="832"/>
      <c r="AN290" s="630"/>
      <c r="AO290" s="832"/>
      <c r="AQ290" s="630"/>
      <c r="AR290" s="832"/>
      <c r="AS290" s="832"/>
      <c r="AT290" s="832"/>
      <c r="AU290" s="832"/>
      <c r="AV290" s="832"/>
      <c r="AW290" s="832"/>
      <c r="AX290" s="630"/>
      <c r="AY290" s="832"/>
      <c r="BC290" s="630"/>
      <c r="BD290" s="832"/>
      <c r="BE290" s="914"/>
      <c r="BF290" s="832"/>
    </row>
    <row r="291" spans="1:59" x14ac:dyDescent="0.2">
      <c r="A291" s="832" t="s">
        <v>4277</v>
      </c>
      <c r="B291" s="630">
        <f t="shared" ref="B291:B301" si="86">COUNTIF($C$7:$C$286,"="&amp;$A291)</f>
        <v>4</v>
      </c>
      <c r="E291" s="801">
        <f t="shared" ref="E291:E301" si="87">AVERAGEIFS($E$7:$E$286,$C$7:$C$286,"="&amp;$A291)</f>
        <v>8</v>
      </c>
      <c r="I291" s="909">
        <f t="shared" ref="I291:K301" si="88">AVERAGEIFS(I$7:I$286,$C$7:$C$286,"="&amp;$A291)</f>
        <v>530.71749999999997</v>
      </c>
      <c r="J291" s="789">
        <f t="shared" si="88"/>
        <v>1.8648123120076296</v>
      </c>
      <c r="K291" s="797">
        <f t="shared" si="88"/>
        <v>0.9524999999999999</v>
      </c>
      <c r="L291" s="801"/>
      <c r="M291" s="789">
        <f t="shared" ref="M291:M301" si="89">AVERAGEIFS(M$7:M$286,$C$7:$C$286,"="&amp;$A291)</f>
        <v>3.5549999999999997</v>
      </c>
      <c r="N291" s="801"/>
      <c r="O291" s="797">
        <f t="shared" ref="O291:O301" si="90">AVERAGEIFS(O$7:O$286,$C$7:$C$286,"="&amp;$A291)</f>
        <v>0.83875</v>
      </c>
      <c r="P291" s="801"/>
      <c r="Q291" s="801"/>
      <c r="R291" s="789">
        <f t="shared" ref="R291:X301" si="91">AVERAGEIFS(R$7:R$286,$C$7:$C$286,"="&amp;$A291)</f>
        <v>14.808710840658103</v>
      </c>
      <c r="S291" s="789">
        <f t="shared" si="91"/>
        <v>15.490291983753647</v>
      </c>
      <c r="T291" s="789">
        <f t="shared" si="91"/>
        <v>14.569350220192135</v>
      </c>
      <c r="U291" s="789">
        <f t="shared" si="91"/>
        <v>23.067793609702452</v>
      </c>
      <c r="V291" s="789">
        <f t="shared" si="91"/>
        <v>7.4977804479825272</v>
      </c>
      <c r="W291" s="800">
        <f t="shared" si="91"/>
        <v>0.96221843786134631</v>
      </c>
      <c r="X291" s="800">
        <f t="shared" si="91"/>
        <v>3.5877381569013385</v>
      </c>
      <c r="Y291" s="630"/>
      <c r="Z291" s="789">
        <f t="shared" ref="Z291:AA301" si="92">AVERAGEIFS(Z$7:Z$286,$C$7:$C$286,"="&amp;$A291)</f>
        <v>71.368982574991065</v>
      </c>
      <c r="AA291" s="789">
        <f t="shared" si="92"/>
        <v>59.612503829916321</v>
      </c>
      <c r="AB291" s="789"/>
      <c r="AC291" s="789">
        <f t="shared" ref="AC291:AL301" si="93">AVERAGEIFS(AC$7:AC$286,$C$7:$C$286,"="&amp;$A291)</f>
        <v>14</v>
      </c>
      <c r="AD291" s="789">
        <f t="shared" si="93"/>
        <v>4.9366666666666674</v>
      </c>
      <c r="AE291" s="789">
        <f t="shared" si="93"/>
        <v>4.625</v>
      </c>
      <c r="AF291" s="789">
        <f t="shared" si="93"/>
        <v>4.7275</v>
      </c>
      <c r="AG291" s="789">
        <f t="shared" si="93"/>
        <v>21.15</v>
      </c>
      <c r="AH291" s="789">
        <f t="shared" si="93"/>
        <v>-2.5249999999999995</v>
      </c>
      <c r="AI291" s="789">
        <f t="shared" si="93"/>
        <v>-8.0474999999999994</v>
      </c>
      <c r="AJ291" s="789">
        <f t="shared" si="93"/>
        <v>10.3</v>
      </c>
      <c r="AK291" s="789">
        <f t="shared" si="93"/>
        <v>15.416666666666666</v>
      </c>
      <c r="AL291" s="927">
        <f t="shared" si="93"/>
        <v>7457.5</v>
      </c>
      <c r="AM291" s="789">
        <f t="shared" ref="AM291:AV301" si="94">AVERAGEIFS(AM$7:AM$286,$C$7:$C$286,"="&amp;$A291)</f>
        <v>0.7</v>
      </c>
      <c r="AN291" s="912">
        <f t="shared" si="94"/>
        <v>1.8774999999999999</v>
      </c>
      <c r="AO291" s="789">
        <f t="shared" si="94"/>
        <v>-34.679897908206243</v>
      </c>
      <c r="AP291" s="789">
        <f t="shared" si="94"/>
        <v>24.932605921710078</v>
      </c>
      <c r="AQ291" s="912">
        <f t="shared" si="94"/>
        <v>218.00073611272299</v>
      </c>
      <c r="AR291" s="789">
        <f t="shared" si="94"/>
        <v>3.49762</v>
      </c>
      <c r="AS291" s="789">
        <f t="shared" si="94"/>
        <v>3.5930189750000001</v>
      </c>
      <c r="AT291" s="789">
        <f t="shared" si="94"/>
        <v>3.8976984260000007</v>
      </c>
      <c r="AU291" s="789">
        <f t="shared" si="94"/>
        <v>4.2309071409117509</v>
      </c>
      <c r="AV291" s="789">
        <f t="shared" si="94"/>
        <v>4.5954247352972191</v>
      </c>
      <c r="AW291" s="789">
        <f t="shared" ref="AW291:BC301" si="95">AVERAGEIFS(AW$7:AW$286,$C$7:$C$286,"="&amp;$A291)</f>
        <v>19.814669277208974</v>
      </c>
      <c r="AX291" s="912">
        <f t="shared" si="95"/>
        <v>10.030917087279184</v>
      </c>
      <c r="AY291" s="789">
        <f t="shared" si="95"/>
        <v>0.94750000000000012</v>
      </c>
      <c r="AZ291" s="789">
        <f t="shared" si="95"/>
        <v>110.76249999999999</v>
      </c>
      <c r="BA291" s="789">
        <f t="shared" si="95"/>
        <v>-13.217500000000001</v>
      </c>
      <c r="BB291" s="789">
        <f t="shared" si="95"/>
        <v>4.3500000000000005</v>
      </c>
      <c r="BC291" s="912">
        <f t="shared" si="95"/>
        <v>16.282500000000002</v>
      </c>
      <c r="BD291" s="789"/>
      <c r="BE291" s="678">
        <f t="shared" ref="BE291:BG301" si="96">AVERAGEIFS(BE$7:BE$286,$C$7:$C$286,"="&amp;$A291)</f>
        <v>2013.75</v>
      </c>
      <c r="BF291" s="789">
        <f t="shared" si="96"/>
        <v>0</v>
      </c>
      <c r="BG291" s="789">
        <f t="shared" si="96"/>
        <v>4.7250000000000005</v>
      </c>
    </row>
    <row r="292" spans="1:59" x14ac:dyDescent="0.2">
      <c r="A292" s="832" t="s">
        <v>245</v>
      </c>
      <c r="B292" s="630">
        <f t="shared" si="86"/>
        <v>13</v>
      </c>
      <c r="E292" s="801">
        <f t="shared" si="87"/>
        <v>6.615384615384615</v>
      </c>
      <c r="I292" s="909">
        <f t="shared" si="88"/>
        <v>146.6969230769231</v>
      </c>
      <c r="J292" s="789">
        <f t="shared" si="88"/>
        <v>1.367256446226349</v>
      </c>
      <c r="K292" s="797">
        <f t="shared" si="88"/>
        <v>0.45231538461538456</v>
      </c>
      <c r="L292" s="801"/>
      <c r="M292" s="789">
        <f t="shared" si="89"/>
        <v>1.7050153846153848</v>
      </c>
      <c r="N292" s="801"/>
      <c r="O292" s="797">
        <f t="shared" si="90"/>
        <v>0.40683076923076933</v>
      </c>
      <c r="P292" s="801"/>
      <c r="Q292" s="801"/>
      <c r="R292" s="789">
        <f t="shared" si="91"/>
        <v>12.905030299834443</v>
      </c>
      <c r="S292" s="789">
        <f t="shared" si="91"/>
        <v>12.763846801224075</v>
      </c>
      <c r="T292" s="789">
        <f t="shared" si="91"/>
        <v>17.412005694425439</v>
      </c>
      <c r="U292" s="789">
        <f t="shared" si="91"/>
        <v>17.548004277014325</v>
      </c>
      <c r="V292" s="789">
        <f t="shared" si="91"/>
        <v>11.558014404580842</v>
      </c>
      <c r="W292" s="800">
        <f t="shared" si="91"/>
        <v>2.9925432851546239</v>
      </c>
      <c r="X292" s="800">
        <f t="shared" si="91"/>
        <v>1.4338189215280699</v>
      </c>
      <c r="Y292" s="630"/>
      <c r="Z292" s="789">
        <f t="shared" si="92"/>
        <v>34.875117072386594</v>
      </c>
      <c r="AA292" s="789">
        <f t="shared" si="92"/>
        <v>25.056262274046905</v>
      </c>
      <c r="AB292" s="789"/>
      <c r="AC292" s="789">
        <f t="shared" si="93"/>
        <v>7.7561538461538442</v>
      </c>
      <c r="AD292" s="789">
        <f t="shared" si="93"/>
        <v>1.7009090909090909</v>
      </c>
      <c r="AE292" s="789">
        <f t="shared" si="93"/>
        <v>1.5269230769230768</v>
      </c>
      <c r="AF292" s="789">
        <f t="shared" si="93"/>
        <v>3.4049999999999998</v>
      </c>
      <c r="AG292" s="789">
        <f t="shared" si="93"/>
        <v>11.100000000000001</v>
      </c>
      <c r="AH292" s="789">
        <f t="shared" si="93"/>
        <v>1.5153846153846167</v>
      </c>
      <c r="AI292" s="789">
        <f t="shared" si="93"/>
        <v>20.977499999999999</v>
      </c>
      <c r="AJ292" s="789">
        <f t="shared" si="93"/>
        <v>16.497692307692304</v>
      </c>
      <c r="AK292" s="789">
        <f t="shared" si="93"/>
        <v>15.625833333333333</v>
      </c>
      <c r="AL292" s="927">
        <f t="shared" si="93"/>
        <v>20014.59</v>
      </c>
      <c r="AM292" s="789">
        <f t="shared" si="94"/>
        <v>9.8307692307692296</v>
      </c>
      <c r="AN292" s="912">
        <f t="shared" si="94"/>
        <v>0.28636363636363638</v>
      </c>
      <c r="AO292" s="789">
        <f t="shared" si="94"/>
        <v>-5.8762396119393108</v>
      </c>
      <c r="AP292" s="789">
        <f t="shared" si="94"/>
        <v>18.851818314846522</v>
      </c>
      <c r="AQ292" s="912">
        <f t="shared" si="94"/>
        <v>83.391556701657279</v>
      </c>
      <c r="AR292" s="789">
        <f t="shared" si="94"/>
        <v>1.7090474615384619</v>
      </c>
      <c r="AS292" s="789">
        <f t="shared" si="94"/>
        <v>1.7878005299999999</v>
      </c>
      <c r="AT292" s="789">
        <f t="shared" si="94"/>
        <v>1.9649000983846157</v>
      </c>
      <c r="AU292" s="789">
        <f t="shared" si="94"/>
        <v>2.1596592090692317</v>
      </c>
      <c r="AV292" s="789">
        <f t="shared" si="94"/>
        <v>2.3738423038476935</v>
      </c>
      <c r="AW292" s="789">
        <f t="shared" si="95"/>
        <v>9.9952496028400031</v>
      </c>
      <c r="AX292" s="912">
        <f t="shared" si="95"/>
        <v>8.1179320212878405</v>
      </c>
      <c r="AY292" s="789">
        <f t="shared" si="95"/>
        <v>1.175</v>
      </c>
      <c r="AZ292" s="789">
        <f t="shared" si="95"/>
        <v>175.34000000000003</v>
      </c>
      <c r="BA292" s="789">
        <f t="shared" si="95"/>
        <v>-9.920769230769233</v>
      </c>
      <c r="BB292" s="789">
        <f t="shared" si="95"/>
        <v>3.2923076923076922</v>
      </c>
      <c r="BC292" s="912">
        <f t="shared" si="95"/>
        <v>22.063846153846157</v>
      </c>
      <c r="BD292" s="789"/>
      <c r="BE292" s="678">
        <f t="shared" si="96"/>
        <v>2014.6923076923076</v>
      </c>
      <c r="BF292" s="789">
        <f t="shared" si="96"/>
        <v>0</v>
      </c>
      <c r="BG292" s="789">
        <f t="shared" si="96"/>
        <v>6.8916666666666666</v>
      </c>
    </row>
    <row r="293" spans="1:59" x14ac:dyDescent="0.2">
      <c r="A293" s="832" t="s">
        <v>128</v>
      </c>
      <c r="B293" s="630">
        <f t="shared" si="86"/>
        <v>6</v>
      </c>
      <c r="E293" s="801">
        <f t="shared" si="87"/>
        <v>7.166666666666667</v>
      </c>
      <c r="I293" s="909">
        <f t="shared" si="88"/>
        <v>123.82999999999998</v>
      </c>
      <c r="J293" s="789">
        <f t="shared" si="88"/>
        <v>1.8158045089142234</v>
      </c>
      <c r="K293" s="797">
        <f t="shared" si="88"/>
        <v>0.67083333333333328</v>
      </c>
      <c r="L293" s="801"/>
      <c r="M293" s="789">
        <f t="shared" si="89"/>
        <v>2.1083333333333329</v>
      </c>
      <c r="N293" s="801"/>
      <c r="O293" s="797">
        <f t="shared" si="90"/>
        <v>0.58750000000000002</v>
      </c>
      <c r="P293" s="801"/>
      <c r="Q293" s="801"/>
      <c r="R293" s="789">
        <f t="shared" si="91"/>
        <v>12.536013724800908</v>
      </c>
      <c r="S293" s="789">
        <f t="shared" si="91"/>
        <v>15.126951892874992</v>
      </c>
      <c r="T293" s="789">
        <f t="shared" si="91"/>
        <v>19.034079231835367</v>
      </c>
      <c r="U293" s="789">
        <f t="shared" si="91"/>
        <v>19.318468799121735</v>
      </c>
      <c r="V293" s="789">
        <f t="shared" si="91"/>
        <v>17.175055098233859</v>
      </c>
      <c r="W293" s="800">
        <f t="shared" si="91"/>
        <v>1.063494872600435</v>
      </c>
      <c r="X293" s="800">
        <f t="shared" si="91"/>
        <v>2.2121453884015478</v>
      </c>
      <c r="Y293" s="630"/>
      <c r="Z293" s="789">
        <f t="shared" si="92"/>
        <v>43.836231498345292</v>
      </c>
      <c r="AA293" s="789">
        <f t="shared" si="92"/>
        <v>25.64252308749554</v>
      </c>
      <c r="AB293" s="789"/>
      <c r="AC293" s="789">
        <f t="shared" si="93"/>
        <v>4.4133333333333331</v>
      </c>
      <c r="AD293" s="789">
        <f t="shared" si="93"/>
        <v>2.7640000000000002</v>
      </c>
      <c r="AE293" s="789">
        <f t="shared" si="93"/>
        <v>2.7733333333333334</v>
      </c>
      <c r="AF293" s="789">
        <f t="shared" si="93"/>
        <v>10.501666666666667</v>
      </c>
      <c r="AG293" s="789">
        <f t="shared" si="93"/>
        <v>35.499999999999993</v>
      </c>
      <c r="AH293" s="789">
        <f t="shared" si="93"/>
        <v>-37.31666666666667</v>
      </c>
      <c r="AI293" s="789">
        <f t="shared" si="93"/>
        <v>19.131666666666668</v>
      </c>
      <c r="AJ293" s="789">
        <f t="shared" si="93"/>
        <v>0.86666666666666681</v>
      </c>
      <c r="AK293" s="789">
        <f t="shared" si="93"/>
        <v>11.046666666666667</v>
      </c>
      <c r="AL293" s="927">
        <f t="shared" si="93"/>
        <v>27100</v>
      </c>
      <c r="AM293" s="789">
        <f t="shared" si="94"/>
        <v>2.875</v>
      </c>
      <c r="AN293" s="912">
        <f t="shared" si="94"/>
        <v>1.5216666666666667</v>
      </c>
      <c r="AO293" s="789">
        <f t="shared" si="94"/>
        <v>6.4282411823718135</v>
      </c>
      <c r="AP293" s="789">
        <f t="shared" si="94"/>
        <v>21.300920625544244</v>
      </c>
      <c r="AQ293" s="912">
        <f t="shared" si="94"/>
        <v>239.73406206237991</v>
      </c>
      <c r="AR293" s="789">
        <f t="shared" si="94"/>
        <v>2.1757366666666669</v>
      </c>
      <c r="AS293" s="789">
        <f t="shared" si="94"/>
        <v>2.3725220083333336</v>
      </c>
      <c r="AT293" s="789">
        <f t="shared" si="94"/>
        <v>2.5822065594541672</v>
      </c>
      <c r="AU293" s="789">
        <f t="shared" si="94"/>
        <v>2.8113593908528522</v>
      </c>
      <c r="AV293" s="789">
        <f t="shared" si="94"/>
        <v>3.0618315796076843</v>
      </c>
      <c r="AW293" s="789">
        <f t="shared" si="95"/>
        <v>13.003656204914703</v>
      </c>
      <c r="AX293" s="912">
        <f t="shared" si="95"/>
        <v>10.828678567138136</v>
      </c>
      <c r="AY293" s="789">
        <f t="shared" si="95"/>
        <v>0.96</v>
      </c>
      <c r="AZ293" s="789">
        <f t="shared" si="95"/>
        <v>128.22333333333333</v>
      </c>
      <c r="BA293" s="789">
        <f t="shared" si="95"/>
        <v>-10.333333333333334</v>
      </c>
      <c r="BB293" s="789">
        <f t="shared" si="95"/>
        <v>1.458333333333333</v>
      </c>
      <c r="BC293" s="912">
        <f t="shared" si="95"/>
        <v>14.866666666666667</v>
      </c>
      <c r="BD293" s="789"/>
      <c r="BE293" s="678">
        <f t="shared" si="96"/>
        <v>2014.3333333333333</v>
      </c>
      <c r="BF293" s="789">
        <f t="shared" si="96"/>
        <v>0</v>
      </c>
      <c r="BG293" s="789">
        <f t="shared" si="96"/>
        <v>10.883333333333333</v>
      </c>
    </row>
    <row r="294" spans="1:59" x14ac:dyDescent="0.2">
      <c r="A294" s="832" t="s">
        <v>178</v>
      </c>
      <c r="B294" s="630">
        <f t="shared" si="86"/>
        <v>8</v>
      </c>
      <c r="E294" s="801">
        <f t="shared" si="87"/>
        <v>7.125</v>
      </c>
      <c r="I294" s="909">
        <f t="shared" si="88"/>
        <v>36.89</v>
      </c>
      <c r="J294" s="789">
        <f t="shared" si="88"/>
        <v>9.5849350056521292</v>
      </c>
      <c r="K294" s="797">
        <f t="shared" si="88"/>
        <v>0.71432499999999999</v>
      </c>
      <c r="L294" s="801"/>
      <c r="M294" s="789">
        <f t="shared" si="89"/>
        <v>2.8573</v>
      </c>
      <c r="N294" s="801"/>
      <c r="O294" s="797">
        <f t="shared" si="90"/>
        <v>0.69490000000000007</v>
      </c>
      <c r="P294" s="801"/>
      <c r="Q294" s="801"/>
      <c r="R294" s="789">
        <f t="shared" si="91"/>
        <v>2.7115372662660899</v>
      </c>
      <c r="S294" s="789">
        <f t="shared" si="91"/>
        <v>6.5982054958410865</v>
      </c>
      <c r="T294" s="789">
        <f t="shared" si="91"/>
        <v>15.248781640229387</v>
      </c>
      <c r="U294" s="789">
        <f t="shared" si="91"/>
        <v>16.094162794379741</v>
      </c>
      <c r="V294" s="789">
        <f t="shared" si="91"/>
        <v>4.1990704802185475</v>
      </c>
      <c r="W294" s="800">
        <f t="shared" si="91"/>
        <v>2.0419907048021804</v>
      </c>
      <c r="X294" s="800">
        <f t="shared" si="91"/>
        <v>0.40837141916767011</v>
      </c>
      <c r="Y294" s="630"/>
      <c r="Z294" s="789">
        <f t="shared" si="92"/>
        <v>196.72345730911331</v>
      </c>
      <c r="AA294" s="789">
        <f t="shared" si="92"/>
        <v>26.563295553067935</v>
      </c>
      <c r="AB294" s="789"/>
      <c r="AC294" s="789">
        <f t="shared" si="93"/>
        <v>1.1437499999999998</v>
      </c>
      <c r="AD294" s="789">
        <f t="shared" si="93"/>
        <v>5.0649999999999995</v>
      </c>
      <c r="AE294" s="789">
        <f t="shared" si="93"/>
        <v>4.1074999999999999</v>
      </c>
      <c r="AF294" s="789">
        <f t="shared" si="93"/>
        <v>7.4214285714285708</v>
      </c>
      <c r="AG294" s="789">
        <f t="shared" si="93"/>
        <v>11.900000000000002</v>
      </c>
      <c r="AH294" s="789">
        <f t="shared" si="93"/>
        <v>-27.037500000000001</v>
      </c>
      <c r="AI294" s="789">
        <f t="shared" si="93"/>
        <v>25.970000000000002</v>
      </c>
      <c r="AJ294" s="789">
        <f t="shared" si="93"/>
        <v>10.075000000000001</v>
      </c>
      <c r="AK294" s="789">
        <f t="shared" si="93"/>
        <v>3.6114285714285712</v>
      </c>
      <c r="AL294" s="927">
        <f t="shared" si="93"/>
        <v>12510</v>
      </c>
      <c r="AM294" s="789">
        <f t="shared" si="94"/>
        <v>22.036249999999999</v>
      </c>
      <c r="AN294" s="912">
        <f t="shared" si="94"/>
        <v>3.0171428571428569</v>
      </c>
      <c r="AO294" s="789">
        <f t="shared" si="94"/>
        <v>0.162939789284124</v>
      </c>
      <c r="AP294" s="789">
        <f t="shared" si="94"/>
        <v>25.830035105492222</v>
      </c>
      <c r="AQ294" s="912">
        <f t="shared" si="94"/>
        <v>165.20239348243601</v>
      </c>
      <c r="AR294" s="789">
        <f t="shared" si="94"/>
        <v>2.8962560000000002</v>
      </c>
      <c r="AS294" s="789">
        <f t="shared" si="94"/>
        <v>3.1268178859000004</v>
      </c>
      <c r="AT294" s="789">
        <f t="shared" si="94"/>
        <v>3.2119931802105355</v>
      </c>
      <c r="AU294" s="789">
        <f t="shared" si="94"/>
        <v>3.3023790009396365</v>
      </c>
      <c r="AV294" s="789">
        <f t="shared" si="94"/>
        <v>3.3984179745723555</v>
      </c>
      <c r="AW294" s="789">
        <f t="shared" si="95"/>
        <v>15.93586404162253</v>
      </c>
      <c r="AX294" s="912">
        <f t="shared" si="95"/>
        <v>54.474062554872489</v>
      </c>
      <c r="AY294" s="789">
        <f t="shared" si="95"/>
        <v>1.69875</v>
      </c>
      <c r="AZ294" s="789">
        <f t="shared" si="95"/>
        <v>200.5925</v>
      </c>
      <c r="BA294" s="789">
        <f t="shared" si="95"/>
        <v>-17.002499999999998</v>
      </c>
      <c r="BB294" s="789">
        <f t="shared" si="95"/>
        <v>3.7625000000000002</v>
      </c>
      <c r="BC294" s="912">
        <f t="shared" si="95"/>
        <v>13.573749999999999</v>
      </c>
      <c r="BD294" s="789"/>
      <c r="BE294" s="678">
        <f t="shared" si="96"/>
        <v>2014.375</v>
      </c>
      <c r="BF294" s="789">
        <f t="shared" si="96"/>
        <v>0</v>
      </c>
      <c r="BG294" s="789">
        <f t="shared" si="96"/>
        <v>5.6000000000000014</v>
      </c>
    </row>
    <row r="295" spans="1:59" x14ac:dyDescent="0.2">
      <c r="A295" s="832" t="s">
        <v>108</v>
      </c>
      <c r="B295" s="630">
        <f t="shared" si="86"/>
        <v>132</v>
      </c>
      <c r="E295" s="801">
        <f t="shared" si="87"/>
        <v>7.4545454545454541</v>
      </c>
      <c r="I295" s="909">
        <f t="shared" si="88"/>
        <v>54.019848484848488</v>
      </c>
      <c r="J295" s="789">
        <f t="shared" si="88"/>
        <v>2.8428450401433536</v>
      </c>
      <c r="K295" s="797">
        <f t="shared" si="88"/>
        <v>0.35798863636363626</v>
      </c>
      <c r="L295" s="801"/>
      <c r="M295" s="789">
        <f t="shared" si="89"/>
        <v>1.1477878787878786</v>
      </c>
      <c r="N295" s="801"/>
      <c r="O295" s="797">
        <f t="shared" si="90"/>
        <v>0.31385454545454555</v>
      </c>
      <c r="P295" s="801"/>
      <c r="Q295" s="801"/>
      <c r="R295" s="789">
        <f t="shared" si="91"/>
        <v>10.123730285096238</v>
      </c>
      <c r="S295" s="789">
        <f t="shared" si="91"/>
        <v>10.235830060597385</v>
      </c>
      <c r="T295" s="789">
        <f t="shared" si="91"/>
        <v>17.300105163319312</v>
      </c>
      <c r="U295" s="789">
        <f t="shared" si="91"/>
        <v>19.585263058192464</v>
      </c>
      <c r="V295" s="789">
        <f t="shared" si="91"/>
        <v>13.491577743397304</v>
      </c>
      <c r="W295" s="800">
        <f t="shared" si="91"/>
        <v>2.4790576438032068</v>
      </c>
      <c r="X295" s="800">
        <f t="shared" si="91"/>
        <v>1.3136037937719951</v>
      </c>
      <c r="Y295" s="630"/>
      <c r="Z295" s="789">
        <f t="shared" si="92"/>
        <v>46.350596807526941</v>
      </c>
      <c r="AA295" s="789">
        <f t="shared" si="92"/>
        <v>17.702736258856525</v>
      </c>
      <c r="AB295" s="789"/>
      <c r="AC295" s="789">
        <f t="shared" si="93"/>
        <v>2.9105128205128206</v>
      </c>
      <c r="AD295" s="789">
        <f t="shared" si="93"/>
        <v>2.8448717948717945</v>
      </c>
      <c r="AE295" s="789">
        <f t="shared" si="93"/>
        <v>3.8105982905982905</v>
      </c>
      <c r="AF295" s="789">
        <f t="shared" si="93"/>
        <v>1.5485344827586209</v>
      </c>
      <c r="AG295" s="789">
        <f t="shared" si="93"/>
        <v>8.5242241379310393</v>
      </c>
      <c r="AH295" s="789">
        <f t="shared" si="93"/>
        <v>12.658260869565213</v>
      </c>
      <c r="AI295" s="789">
        <f t="shared" si="93"/>
        <v>3.3825773195876296</v>
      </c>
      <c r="AJ295" s="789">
        <f t="shared" si="93"/>
        <v>15.763304347826089</v>
      </c>
      <c r="AK295" s="789">
        <f t="shared" si="93"/>
        <v>7.7719277108433724</v>
      </c>
      <c r="AL295" s="927">
        <f t="shared" si="93"/>
        <v>11762.441623931625</v>
      </c>
      <c r="AM295" s="789">
        <f t="shared" si="94"/>
        <v>4.183760683760684</v>
      </c>
      <c r="AN295" s="912">
        <f t="shared" si="94"/>
        <v>0.67504424778761063</v>
      </c>
      <c r="AO295" s="789">
        <f t="shared" si="94"/>
        <v>5.3506346135878688</v>
      </c>
      <c r="AP295" s="789">
        <f t="shared" si="94"/>
        <v>22.471152235871894</v>
      </c>
      <c r="AQ295" s="912">
        <f t="shared" si="94"/>
        <v>2.9080169264816411</v>
      </c>
      <c r="AR295" s="789">
        <f t="shared" si="94"/>
        <v>1.183699406565657</v>
      </c>
      <c r="AS295" s="789">
        <f t="shared" si="94"/>
        <v>1.2356325229141416</v>
      </c>
      <c r="AT295" s="789">
        <f t="shared" si="94"/>
        <v>1.3018576883009316</v>
      </c>
      <c r="AU295" s="789">
        <f t="shared" si="94"/>
        <v>1.3726608471375263</v>
      </c>
      <c r="AV295" s="789">
        <f t="shared" si="94"/>
        <v>1.4484102645713743</v>
      </c>
      <c r="AW295" s="789">
        <f t="shared" si="95"/>
        <v>6.5422607294896311</v>
      </c>
      <c r="AX295" s="912">
        <f t="shared" si="95"/>
        <v>16.111887033251342</v>
      </c>
      <c r="AY295" s="789">
        <f t="shared" si="95"/>
        <v>0.99172413793103442</v>
      </c>
      <c r="AZ295" s="789">
        <f t="shared" si="95"/>
        <v>99.827620077034595</v>
      </c>
      <c r="BA295" s="789">
        <f t="shared" si="95"/>
        <v>-9.1346681647637293</v>
      </c>
      <c r="BB295" s="789">
        <f t="shared" si="95"/>
        <v>6.3886617711750739</v>
      </c>
      <c r="BC295" s="912">
        <f t="shared" si="95"/>
        <v>26.08531875451505</v>
      </c>
      <c r="BD295" s="789"/>
      <c r="BE295" s="678">
        <f t="shared" si="96"/>
        <v>2013.8939393939395</v>
      </c>
      <c r="BF295" s="789">
        <f t="shared" si="96"/>
        <v>0</v>
      </c>
      <c r="BG295" s="789">
        <f t="shared" si="96"/>
        <v>1.7396521739130439</v>
      </c>
    </row>
    <row r="296" spans="1:59" x14ac:dyDescent="0.2">
      <c r="A296" s="832" t="s">
        <v>153</v>
      </c>
      <c r="B296" s="630">
        <f t="shared" si="86"/>
        <v>9</v>
      </c>
      <c r="E296" s="801">
        <f t="shared" si="87"/>
        <v>8.2222222222222214</v>
      </c>
      <c r="I296" s="909">
        <f t="shared" si="88"/>
        <v>132.77888888888887</v>
      </c>
      <c r="J296" s="789">
        <f t="shared" si="88"/>
        <v>1.8439838968219473</v>
      </c>
      <c r="K296" s="797">
        <f t="shared" si="88"/>
        <v>0.50444444444444447</v>
      </c>
      <c r="L296" s="801"/>
      <c r="M296" s="789">
        <f t="shared" si="89"/>
        <v>2.0177777777777779</v>
      </c>
      <c r="N296" s="801"/>
      <c r="O296" s="797">
        <f t="shared" si="90"/>
        <v>0.45194444444444443</v>
      </c>
      <c r="P296" s="801"/>
      <c r="Q296" s="801"/>
      <c r="R296" s="789">
        <f t="shared" si="91"/>
        <v>13.278623461962338</v>
      </c>
      <c r="S296" s="789">
        <f t="shared" si="91"/>
        <v>9.4908302107521667</v>
      </c>
      <c r="T296" s="789">
        <f t="shared" si="91"/>
        <v>11.504445483667284</v>
      </c>
      <c r="U296" s="789">
        <f t="shared" si="91"/>
        <v>11.508092104076358</v>
      </c>
      <c r="V296" s="789">
        <f t="shared" si="91"/>
        <v>12.148849430840659</v>
      </c>
      <c r="W296" s="800">
        <f t="shared" si="91"/>
        <v>1.2142427116995498</v>
      </c>
      <c r="X296" s="800">
        <f t="shared" si="91"/>
        <v>0.76118945429952223</v>
      </c>
      <c r="Y296" s="630"/>
      <c r="Z296" s="789">
        <f t="shared" si="92"/>
        <v>487.99655625410566</v>
      </c>
      <c r="AA296" s="789">
        <f t="shared" si="92"/>
        <v>128.49091571232773</v>
      </c>
      <c r="AB296" s="789"/>
      <c r="AC296" s="789">
        <f t="shared" si="93"/>
        <v>3.2811111111111111</v>
      </c>
      <c r="AD296" s="789">
        <f t="shared" si="93"/>
        <v>38.952499999999993</v>
      </c>
      <c r="AE296" s="789">
        <f t="shared" si="93"/>
        <v>6.1488888888888882</v>
      </c>
      <c r="AF296" s="789">
        <f t="shared" si="93"/>
        <v>10.931111111111109</v>
      </c>
      <c r="AG296" s="789">
        <f t="shared" si="93"/>
        <v>49.666666666666657</v>
      </c>
      <c r="AH296" s="789">
        <f t="shared" si="93"/>
        <v>34.288888888888884</v>
      </c>
      <c r="AI296" s="789">
        <f t="shared" si="93"/>
        <v>12.484444444444444</v>
      </c>
      <c r="AJ296" s="789">
        <f t="shared" si="93"/>
        <v>11.523333333333333</v>
      </c>
      <c r="AK296" s="789">
        <f t="shared" si="93"/>
        <v>10.315555555555555</v>
      </c>
      <c r="AL296" s="927">
        <f t="shared" si="93"/>
        <v>107971.11111111111</v>
      </c>
      <c r="AM296" s="789">
        <f t="shared" si="94"/>
        <v>1.7455555555555557</v>
      </c>
      <c r="AN296" s="912">
        <f t="shared" si="94"/>
        <v>1.8399999999999999</v>
      </c>
      <c r="AO296" s="789">
        <f t="shared" si="94"/>
        <v>-114.45263524184917</v>
      </c>
      <c r="AP296" s="789">
        <f t="shared" si="94"/>
        <v>13.352076000898306</v>
      </c>
      <c r="AQ296" s="912">
        <f t="shared" si="94"/>
        <v>431.88770702654705</v>
      </c>
      <c r="AR296" s="789">
        <f t="shared" si="94"/>
        <v>1.9740244444444448</v>
      </c>
      <c r="AS296" s="789">
        <f t="shared" si="94"/>
        <v>2.1076124444444453</v>
      </c>
      <c r="AT296" s="789">
        <f t="shared" si="94"/>
        <v>2.256745979733334</v>
      </c>
      <c r="AU296" s="789">
        <f t="shared" si="94"/>
        <v>2.4181677993454231</v>
      </c>
      <c r="AV296" s="789">
        <f t="shared" si="94"/>
        <v>2.5929849859493803</v>
      </c>
      <c r="AW296" s="789">
        <f t="shared" si="95"/>
        <v>11.349535653917023</v>
      </c>
      <c r="AX296" s="912">
        <f t="shared" si="95"/>
        <v>10.290061466697955</v>
      </c>
      <c r="AY296" s="789">
        <f t="shared" si="95"/>
        <v>0.64444444444444438</v>
      </c>
      <c r="AZ296" s="789">
        <f t="shared" si="95"/>
        <v>68.765555555555565</v>
      </c>
      <c r="BA296" s="789">
        <f t="shared" si="95"/>
        <v>-11.735555555555555</v>
      </c>
      <c r="BB296" s="789">
        <f t="shared" si="95"/>
        <v>-1.421111111111111</v>
      </c>
      <c r="BC296" s="912">
        <f t="shared" si="95"/>
        <v>8.2133333333333329</v>
      </c>
      <c r="BD296" s="789"/>
      <c r="BE296" s="678">
        <f t="shared" si="96"/>
        <v>2013.5555555555557</v>
      </c>
      <c r="BF296" s="789">
        <f t="shared" si="96"/>
        <v>0</v>
      </c>
      <c r="BG296" s="789">
        <f t="shared" si="96"/>
        <v>6.7444444444444445</v>
      </c>
    </row>
    <row r="297" spans="1:59" x14ac:dyDescent="0.2">
      <c r="A297" s="832" t="s">
        <v>112</v>
      </c>
      <c r="B297" s="630">
        <f t="shared" si="86"/>
        <v>33</v>
      </c>
      <c r="E297" s="801">
        <f t="shared" si="87"/>
        <v>7.3939393939393936</v>
      </c>
      <c r="I297" s="909">
        <f t="shared" si="88"/>
        <v>98.035454545454542</v>
      </c>
      <c r="J297" s="789">
        <f t="shared" si="88"/>
        <v>1.2959767672945053</v>
      </c>
      <c r="K297" s="797">
        <f t="shared" si="88"/>
        <v>0.30462121212121218</v>
      </c>
      <c r="L297" s="801"/>
      <c r="M297" s="789">
        <f t="shared" si="89"/>
        <v>1.2184848484848487</v>
      </c>
      <c r="N297" s="801"/>
      <c r="O297" s="797">
        <f t="shared" si="90"/>
        <v>0.27822727272727271</v>
      </c>
      <c r="P297" s="801"/>
      <c r="Q297" s="801"/>
      <c r="R297" s="789">
        <f t="shared" si="91"/>
        <v>10.027332149647092</v>
      </c>
      <c r="S297" s="789">
        <f t="shared" si="91"/>
        <v>10.095432527527793</v>
      </c>
      <c r="T297" s="789">
        <f t="shared" si="91"/>
        <v>12.422729823348433</v>
      </c>
      <c r="U297" s="789">
        <f t="shared" si="91"/>
        <v>12.165002850808261</v>
      </c>
      <c r="V297" s="789">
        <f t="shared" si="91"/>
        <v>9.023496243180265</v>
      </c>
      <c r="W297" s="800">
        <f t="shared" si="91"/>
        <v>1.2072925002939234</v>
      </c>
      <c r="X297" s="800">
        <f t="shared" si="91"/>
        <v>0.90043348030229442</v>
      </c>
      <c r="Y297" s="630"/>
      <c r="Z297" s="789">
        <f t="shared" si="92"/>
        <v>36.401667892345053</v>
      </c>
      <c r="AA297" s="789">
        <f t="shared" si="92"/>
        <v>30.038674149976377</v>
      </c>
      <c r="AB297" s="789"/>
      <c r="AC297" s="789">
        <f t="shared" si="93"/>
        <v>3.336666666666666</v>
      </c>
      <c r="AD297" s="789">
        <f t="shared" si="93"/>
        <v>6.0476666666666663</v>
      </c>
      <c r="AE297" s="789">
        <f t="shared" si="93"/>
        <v>2.3830303030303033</v>
      </c>
      <c r="AF297" s="789">
        <f t="shared" si="93"/>
        <v>6.5678787878787892</v>
      </c>
      <c r="AG297" s="789">
        <f t="shared" si="93"/>
        <v>16.554838709677416</v>
      </c>
      <c r="AH297" s="789">
        <f t="shared" si="93"/>
        <v>-10.487878787878786</v>
      </c>
      <c r="AI297" s="789">
        <f t="shared" si="93"/>
        <v>541.10781249999991</v>
      </c>
      <c r="AJ297" s="789">
        <f t="shared" si="93"/>
        <v>11.664848484848482</v>
      </c>
      <c r="AK297" s="789">
        <f t="shared" si="93"/>
        <v>11.7378125</v>
      </c>
      <c r="AL297" s="927">
        <f t="shared" si="93"/>
        <v>7197.0066666666671</v>
      </c>
      <c r="AM297" s="789">
        <f t="shared" si="94"/>
        <v>1.0657575757575759</v>
      </c>
      <c r="AN297" s="912">
        <f t="shared" si="94"/>
        <v>0.91393939393939405</v>
      </c>
      <c r="AO297" s="789">
        <f t="shared" si="94"/>
        <v>-16.472986097404519</v>
      </c>
      <c r="AP297" s="789">
        <f t="shared" si="94"/>
        <v>13.456229722815841</v>
      </c>
      <c r="AQ297" s="912">
        <f t="shared" si="94"/>
        <v>161.78493931850309</v>
      </c>
      <c r="AR297" s="789">
        <f t="shared" si="94"/>
        <v>1.1947185181818183</v>
      </c>
      <c r="AS297" s="789">
        <f t="shared" si="94"/>
        <v>1.2953515266666669</v>
      </c>
      <c r="AT297" s="789">
        <f t="shared" si="94"/>
        <v>1.3935733632763641</v>
      </c>
      <c r="AU297" s="789">
        <f t="shared" si="94"/>
        <v>1.5008242264777358</v>
      </c>
      <c r="AV297" s="789">
        <f t="shared" si="94"/>
        <v>1.6179622146947579</v>
      </c>
      <c r="AW297" s="789">
        <f t="shared" si="95"/>
        <v>7.002429849297342</v>
      </c>
      <c r="AX297" s="912">
        <f t="shared" si="95"/>
        <v>7.5059568954857836</v>
      </c>
      <c r="AY297" s="789">
        <f t="shared" si="95"/>
        <v>1.2154545454545458</v>
      </c>
      <c r="AZ297" s="789">
        <f t="shared" si="95"/>
        <v>147.26727272727271</v>
      </c>
      <c r="BA297" s="789">
        <f t="shared" si="95"/>
        <v>-8.7266666666666683</v>
      </c>
      <c r="BB297" s="789">
        <f t="shared" si="95"/>
        <v>4.7215151515151508</v>
      </c>
      <c r="BC297" s="912">
        <f t="shared" si="95"/>
        <v>25.113030303030307</v>
      </c>
      <c r="BD297" s="789"/>
      <c r="BE297" s="678">
        <f t="shared" si="96"/>
        <v>2014.090909090909</v>
      </c>
      <c r="BF297" s="789">
        <f t="shared" si="96"/>
        <v>0</v>
      </c>
      <c r="BG297" s="789">
        <f t="shared" si="96"/>
        <v>7.1531249999999993</v>
      </c>
    </row>
    <row r="298" spans="1:59" x14ac:dyDescent="0.2">
      <c r="A298" s="832" t="s">
        <v>4127</v>
      </c>
      <c r="B298" s="630">
        <f t="shared" si="86"/>
        <v>26</v>
      </c>
      <c r="E298" s="801">
        <f t="shared" si="87"/>
        <v>6.9230769230769234</v>
      </c>
      <c r="I298" s="909">
        <f t="shared" si="88"/>
        <v>103.18807692307693</v>
      </c>
      <c r="J298" s="789">
        <f t="shared" si="88"/>
        <v>1.6271232472070984</v>
      </c>
      <c r="K298" s="797">
        <f t="shared" si="88"/>
        <v>0.37531923076923079</v>
      </c>
      <c r="L298" s="801"/>
      <c r="M298" s="789">
        <f t="shared" si="89"/>
        <v>1.1690653846153849</v>
      </c>
      <c r="N298" s="801"/>
      <c r="O298" s="797">
        <f t="shared" si="90"/>
        <v>0.3408115384615385</v>
      </c>
      <c r="P298" s="801"/>
      <c r="Q298" s="801"/>
      <c r="R298" s="789">
        <f t="shared" si="91"/>
        <v>10.881089313958499</v>
      </c>
      <c r="S298" s="789">
        <f t="shared" si="91"/>
        <v>10.981141154456292</v>
      </c>
      <c r="T298" s="789">
        <f t="shared" si="91"/>
        <v>17.246892003206856</v>
      </c>
      <c r="U298" s="789">
        <f t="shared" si="91"/>
        <v>14.266323167217147</v>
      </c>
      <c r="V298" s="789">
        <f t="shared" si="91"/>
        <v>15.849027412390086</v>
      </c>
      <c r="W298" s="800">
        <f t="shared" si="91"/>
        <v>0.70638240531145613</v>
      </c>
      <c r="X298" s="800">
        <f t="shared" si="91"/>
        <v>3.0921055611143116</v>
      </c>
      <c r="Y298" s="630"/>
      <c r="Z298" s="789">
        <f t="shared" si="92"/>
        <v>84.313793431208452</v>
      </c>
      <c r="AA298" s="789">
        <f t="shared" si="92"/>
        <v>58.640796029554025</v>
      </c>
      <c r="AB298" s="789"/>
      <c r="AC298" s="789">
        <f t="shared" si="93"/>
        <v>3.1161538461538467</v>
      </c>
      <c r="AD298" s="789">
        <f t="shared" si="93"/>
        <v>5.5445454545454531</v>
      </c>
      <c r="AE298" s="789">
        <f t="shared" si="93"/>
        <v>5.1626923076923088</v>
      </c>
      <c r="AF298" s="789">
        <f t="shared" si="93"/>
        <v>13.631153846153845</v>
      </c>
      <c r="AG298" s="789">
        <f t="shared" si="93"/>
        <v>22.629166666666666</v>
      </c>
      <c r="AH298" s="789">
        <f t="shared" si="93"/>
        <v>4.0923076923076911</v>
      </c>
      <c r="AI298" s="789">
        <f t="shared" si="93"/>
        <v>11.271600000000001</v>
      </c>
      <c r="AJ298" s="789">
        <f t="shared" si="93"/>
        <v>12.950000000000001</v>
      </c>
      <c r="AK298" s="789">
        <f t="shared" si="93"/>
        <v>12.2456</v>
      </c>
      <c r="AL298" s="927">
        <f t="shared" si="93"/>
        <v>106375.12153846155</v>
      </c>
      <c r="AM298" s="789">
        <f t="shared" si="94"/>
        <v>2.493846153846154</v>
      </c>
      <c r="AN298" s="912">
        <f t="shared" si="94"/>
        <v>2.5853846153846152</v>
      </c>
      <c r="AO298" s="789">
        <f t="shared" si="94"/>
        <v>-46.435187405031392</v>
      </c>
      <c r="AP298" s="789">
        <f t="shared" si="94"/>
        <v>15.842731850420105</v>
      </c>
      <c r="AQ298" s="912">
        <f t="shared" si="94"/>
        <v>306.03260616192409</v>
      </c>
      <c r="AR298" s="789">
        <f t="shared" si="94"/>
        <v>1.1712843461538462</v>
      </c>
      <c r="AS298" s="789">
        <f t="shared" si="94"/>
        <v>1.2475489482384616</v>
      </c>
      <c r="AT298" s="789">
        <f t="shared" si="94"/>
        <v>1.355764918465646</v>
      </c>
      <c r="AU298" s="789">
        <f t="shared" si="94"/>
        <v>1.474178935748961</v>
      </c>
      <c r="AV298" s="789">
        <f t="shared" si="94"/>
        <v>1.6037794463813095</v>
      </c>
      <c r="AW298" s="789">
        <f t="shared" si="95"/>
        <v>6.8525565949882257</v>
      </c>
      <c r="AX298" s="912">
        <f t="shared" si="95"/>
        <v>9.423377084290113</v>
      </c>
      <c r="AY298" s="789">
        <f t="shared" si="95"/>
        <v>1.1623076923076925</v>
      </c>
      <c r="AZ298" s="789">
        <f t="shared" si="95"/>
        <v>111.63846153846156</v>
      </c>
      <c r="BA298" s="789">
        <f t="shared" si="95"/>
        <v>-9.6838461538461544</v>
      </c>
      <c r="BB298" s="789">
        <f t="shared" si="95"/>
        <v>3.2384615384615385</v>
      </c>
      <c r="BC298" s="912">
        <f t="shared" si="95"/>
        <v>20.476923076923075</v>
      </c>
      <c r="BD298" s="789"/>
      <c r="BE298" s="678">
        <f t="shared" si="96"/>
        <v>2014.3846153846155</v>
      </c>
      <c r="BF298" s="789">
        <f t="shared" si="96"/>
        <v>0</v>
      </c>
      <c r="BG298" s="789">
        <f t="shared" si="96"/>
        <v>9.3439999999999994</v>
      </c>
    </row>
    <row r="299" spans="1:59" x14ac:dyDescent="0.2">
      <c r="A299" s="832" t="s">
        <v>123</v>
      </c>
      <c r="B299" s="630">
        <f t="shared" si="86"/>
        <v>9</v>
      </c>
      <c r="E299" s="801">
        <f t="shared" si="87"/>
        <v>6.666666666666667</v>
      </c>
      <c r="I299" s="909">
        <f t="shared" si="88"/>
        <v>98.402222222222235</v>
      </c>
      <c r="J299" s="789">
        <f t="shared" si="88"/>
        <v>2.3189861269438268</v>
      </c>
      <c r="K299" s="797">
        <f t="shared" si="88"/>
        <v>0.35571111111111114</v>
      </c>
      <c r="L299" s="801"/>
      <c r="M299" s="789">
        <f t="shared" si="89"/>
        <v>1.3072888888888887</v>
      </c>
      <c r="N299" s="801"/>
      <c r="O299" s="797">
        <f t="shared" si="90"/>
        <v>0.32306666666666667</v>
      </c>
      <c r="P299" s="801"/>
      <c r="Q299" s="801"/>
      <c r="R299" s="789">
        <f t="shared" si="91"/>
        <v>13.794338589341052</v>
      </c>
      <c r="S299" s="789">
        <f t="shared" si="91"/>
        <v>13.627167277359289</v>
      </c>
      <c r="T299" s="789">
        <f t="shared" si="91"/>
        <v>13.516139878064672</v>
      </c>
      <c r="U299" s="789">
        <f t="shared" si="91"/>
        <v>13.644637831735677</v>
      </c>
      <c r="V299" s="789">
        <f t="shared" si="91"/>
        <v>7.8797798369460992</v>
      </c>
      <c r="W299" s="800">
        <f t="shared" si="91"/>
        <v>3.4183619874809308</v>
      </c>
      <c r="X299" s="800">
        <f t="shared" si="91"/>
        <v>0.96763856027764172</v>
      </c>
      <c r="Y299" s="630"/>
      <c r="Z299" s="789">
        <f t="shared" si="92"/>
        <v>52.304345449296029</v>
      </c>
      <c r="AA299" s="789">
        <f t="shared" si="92"/>
        <v>36.72798453461062</v>
      </c>
      <c r="AB299" s="789"/>
      <c r="AC299" s="789">
        <f t="shared" si="93"/>
        <v>2.2511111111111108</v>
      </c>
      <c r="AD299" s="789">
        <f t="shared" si="93"/>
        <v>3.6557142857142861</v>
      </c>
      <c r="AE299" s="789">
        <f t="shared" si="93"/>
        <v>2.5222222222222221</v>
      </c>
      <c r="AF299" s="789">
        <f t="shared" si="93"/>
        <v>4.0350000000000001</v>
      </c>
      <c r="AG299" s="789">
        <f t="shared" si="93"/>
        <v>-21.866666666666664</v>
      </c>
      <c r="AH299" s="789">
        <f t="shared" si="93"/>
        <v>-6.5777777777777793</v>
      </c>
      <c r="AI299" s="789">
        <f t="shared" si="93"/>
        <v>14.414444444444447</v>
      </c>
      <c r="AJ299" s="789">
        <f t="shared" si="93"/>
        <v>11.055555555555555</v>
      </c>
      <c r="AK299" s="789">
        <f t="shared" si="93"/>
        <v>16.74666666666667</v>
      </c>
      <c r="AL299" s="927">
        <f t="shared" si="93"/>
        <v>8041.9277777777788</v>
      </c>
      <c r="AM299" s="789">
        <f t="shared" si="94"/>
        <v>0.47</v>
      </c>
      <c r="AN299" s="912">
        <f t="shared" si="94"/>
        <v>1.2312500000000002</v>
      </c>
      <c r="AO299" s="789">
        <f t="shared" si="94"/>
        <v>-23.902710299411112</v>
      </c>
      <c r="AP299" s="789">
        <f t="shared" si="94"/>
        <v>16.021808954263001</v>
      </c>
      <c r="AQ299" s="912">
        <f t="shared" si="94"/>
        <v>112.72382890037422</v>
      </c>
      <c r="AR299" s="789">
        <f t="shared" si="94"/>
        <v>1.3028344444444444</v>
      </c>
      <c r="AS299" s="789">
        <f t="shared" si="94"/>
        <v>1.4155496391111111</v>
      </c>
      <c r="AT299" s="789">
        <f t="shared" si="94"/>
        <v>1.5485561032792889</v>
      </c>
      <c r="AU299" s="789">
        <f t="shared" si="94"/>
        <v>1.6941416577123278</v>
      </c>
      <c r="AV299" s="789">
        <f t="shared" si="94"/>
        <v>1.8535028421495729</v>
      </c>
      <c r="AW299" s="789">
        <f t="shared" si="95"/>
        <v>7.8145846866967457</v>
      </c>
      <c r="AX299" s="912">
        <f t="shared" si="95"/>
        <v>13.935330663788584</v>
      </c>
      <c r="AY299" s="789">
        <f t="shared" si="95"/>
        <v>1.1477777777777778</v>
      </c>
      <c r="AZ299" s="789">
        <f t="shared" si="95"/>
        <v>132.72666666666666</v>
      </c>
      <c r="BA299" s="789">
        <f t="shared" si="95"/>
        <v>-8.44</v>
      </c>
      <c r="BB299" s="789">
        <f t="shared" si="95"/>
        <v>2.6433333333333331</v>
      </c>
      <c r="BC299" s="912">
        <f t="shared" si="95"/>
        <v>16.771111111111111</v>
      </c>
      <c r="BD299" s="789"/>
      <c r="BE299" s="678">
        <f t="shared" si="96"/>
        <v>2014.5555555555557</v>
      </c>
      <c r="BF299" s="789">
        <f t="shared" si="96"/>
        <v>0</v>
      </c>
      <c r="BG299" s="789">
        <f t="shared" si="96"/>
        <v>3.4222222222222225</v>
      </c>
    </row>
    <row r="300" spans="1:59" x14ac:dyDescent="0.2">
      <c r="A300" s="832" t="s">
        <v>4254</v>
      </c>
      <c r="B300" s="630">
        <f t="shared" si="86"/>
        <v>30</v>
      </c>
      <c r="E300" s="801">
        <f t="shared" si="87"/>
        <v>7.333333333333333</v>
      </c>
      <c r="I300" s="909">
        <f t="shared" si="88"/>
        <v>82.89200000000001</v>
      </c>
      <c r="J300" s="789">
        <f t="shared" si="88"/>
        <v>3.753186009010121</v>
      </c>
      <c r="K300" s="797">
        <f t="shared" si="88"/>
        <v>0.57702333333333333</v>
      </c>
      <c r="L300" s="801"/>
      <c r="M300" s="789">
        <f t="shared" si="89"/>
        <v>2.3752799999999996</v>
      </c>
      <c r="N300" s="801"/>
      <c r="O300" s="797">
        <f t="shared" si="90"/>
        <v>0.52757999999999994</v>
      </c>
      <c r="P300" s="801"/>
      <c r="Q300" s="801"/>
      <c r="R300" s="789">
        <f t="shared" si="91"/>
        <v>10.013745002565942</v>
      </c>
      <c r="S300" s="789">
        <f t="shared" si="91"/>
        <v>19.780653004389663</v>
      </c>
      <c r="T300" s="789">
        <f t="shared" si="91"/>
        <v>15.013211918369196</v>
      </c>
      <c r="U300" s="789">
        <f t="shared" si="91"/>
        <v>12.640761423466403</v>
      </c>
      <c r="V300" s="789">
        <f t="shared" si="91"/>
        <v>7.1963223437486645</v>
      </c>
      <c r="W300" s="800">
        <f t="shared" si="91"/>
        <v>1.6917333942960604</v>
      </c>
      <c r="X300" s="800">
        <f t="shared" si="91"/>
        <v>1.0360153969424544</v>
      </c>
      <c r="Y300" s="630"/>
      <c r="Z300" s="789">
        <f t="shared" si="92"/>
        <v>242.21094738388217</v>
      </c>
      <c r="AA300" s="789">
        <f t="shared" si="92"/>
        <v>70.575795007656993</v>
      </c>
      <c r="AB300" s="789"/>
      <c r="AC300" s="789">
        <f t="shared" si="93"/>
        <v>1.1633333333333333</v>
      </c>
      <c r="AD300" s="789">
        <f t="shared" si="93"/>
        <v>7.3393749999999995</v>
      </c>
      <c r="AE300" s="789">
        <f t="shared" si="93"/>
        <v>11.443333333333335</v>
      </c>
      <c r="AF300" s="789">
        <f t="shared" si="93"/>
        <v>2.7426666666666661</v>
      </c>
      <c r="AG300" s="789">
        <f t="shared" si="93"/>
        <v>6.6000000000000005</v>
      </c>
      <c r="AH300" s="789">
        <f t="shared" si="93"/>
        <v>-13.35333333333333</v>
      </c>
      <c r="AI300" s="789">
        <f t="shared" si="93"/>
        <v>32.765999999999991</v>
      </c>
      <c r="AJ300" s="789">
        <f t="shared" si="93"/>
        <v>8.55448275862069</v>
      </c>
      <c r="AK300" s="789">
        <f t="shared" si="93"/>
        <v>9.0863157894736837</v>
      </c>
      <c r="AL300" s="927">
        <f t="shared" si="93"/>
        <v>12628.815666666665</v>
      </c>
      <c r="AM300" s="789">
        <f t="shared" si="94"/>
        <v>1.7093333333333334</v>
      </c>
      <c r="AN300" s="912">
        <f t="shared" si="94"/>
        <v>0.9755172413793104</v>
      </c>
      <c r="AO300" s="789">
        <f t="shared" si="94"/>
        <v>-58.60801094464356</v>
      </c>
      <c r="AP300" s="789">
        <f t="shared" si="94"/>
        <v>16.32440593956234</v>
      </c>
      <c r="AQ300" s="912">
        <f t="shared" si="94"/>
        <v>178.48011927021045</v>
      </c>
      <c r="AR300" s="789">
        <f t="shared" si="94"/>
        <v>2.305384683333334</v>
      </c>
      <c r="AS300" s="789">
        <f t="shared" si="94"/>
        <v>2.4899617103333336</v>
      </c>
      <c r="AT300" s="789">
        <f t="shared" si="94"/>
        <v>2.6444704789802675</v>
      </c>
      <c r="AU300" s="789">
        <f t="shared" si="94"/>
        <v>2.8115250781938328</v>
      </c>
      <c r="AV300" s="789">
        <f t="shared" si="94"/>
        <v>2.9922663420497515</v>
      </c>
      <c r="AW300" s="789">
        <f t="shared" si="95"/>
        <v>13.243608292890515</v>
      </c>
      <c r="AX300" s="912">
        <f t="shared" si="95"/>
        <v>20.766454601895877</v>
      </c>
      <c r="AY300" s="789">
        <f t="shared" si="95"/>
        <v>0.79689655172413798</v>
      </c>
      <c r="AZ300" s="789">
        <f t="shared" si="95"/>
        <v>98.503999999999991</v>
      </c>
      <c r="BA300" s="789">
        <f t="shared" si="95"/>
        <v>-12.329333333333331</v>
      </c>
      <c r="BB300" s="789">
        <f t="shared" si="95"/>
        <v>1.3903333333333334</v>
      </c>
      <c r="BC300" s="912">
        <f t="shared" si="95"/>
        <v>9.0136666666666674</v>
      </c>
      <c r="BD300" s="789"/>
      <c r="BE300" s="678">
        <f t="shared" si="96"/>
        <v>2014.1333333333334</v>
      </c>
      <c r="BF300" s="789">
        <f t="shared" si="96"/>
        <v>0</v>
      </c>
      <c r="BG300" s="789">
        <f t="shared" si="96"/>
        <v>2.9178571428571431</v>
      </c>
    </row>
    <row r="301" spans="1:59" x14ac:dyDescent="0.2">
      <c r="A301" s="832" t="s">
        <v>131</v>
      </c>
      <c r="B301" s="630">
        <f t="shared" si="86"/>
        <v>10</v>
      </c>
      <c r="E301" s="801">
        <f t="shared" si="87"/>
        <v>7.6</v>
      </c>
      <c r="I301" s="909">
        <f t="shared" si="88"/>
        <v>58.345000000000006</v>
      </c>
      <c r="J301" s="789">
        <f t="shared" si="88"/>
        <v>3.9349901805717638</v>
      </c>
      <c r="K301" s="797">
        <f t="shared" si="88"/>
        <v>0.55200000000000005</v>
      </c>
      <c r="L301" s="801"/>
      <c r="M301" s="789">
        <f t="shared" si="89"/>
        <v>2.2080000000000002</v>
      </c>
      <c r="N301" s="801"/>
      <c r="O301" s="797">
        <f t="shared" si="90"/>
        <v>0.52649999999999997</v>
      </c>
      <c r="P301" s="801"/>
      <c r="Q301" s="801"/>
      <c r="R301" s="789">
        <f t="shared" si="91"/>
        <v>5.0011822996202024</v>
      </c>
      <c r="S301" s="789">
        <f t="shared" si="91"/>
        <v>6.0363843928145027</v>
      </c>
      <c r="T301" s="789">
        <f t="shared" si="91"/>
        <v>6.085617080150314</v>
      </c>
      <c r="U301" s="789">
        <f t="shared" si="91"/>
        <v>6.8088302833349745</v>
      </c>
      <c r="V301" s="789">
        <f t="shared" si="91"/>
        <v>2.8548267608256128</v>
      </c>
      <c r="W301" s="800">
        <f t="shared" si="91"/>
        <v>1.3935410915082123</v>
      </c>
      <c r="X301" s="800">
        <f t="shared" si="91"/>
        <v>1.9650209654201372</v>
      </c>
      <c r="Y301" s="630"/>
      <c r="Z301" s="789">
        <f t="shared" si="92"/>
        <v>62.264430433461904</v>
      </c>
      <c r="AA301" s="789">
        <f t="shared" si="92"/>
        <v>16.225575524380865</v>
      </c>
      <c r="AB301" s="789"/>
      <c r="AC301" s="789">
        <f t="shared" si="93"/>
        <v>3.0100000000000002</v>
      </c>
      <c r="AD301" s="789">
        <f t="shared" si="93"/>
        <v>3.8900000000000006</v>
      </c>
      <c r="AE301" s="789">
        <f t="shared" si="93"/>
        <v>2.3620000000000001</v>
      </c>
      <c r="AF301" s="789">
        <f t="shared" si="93"/>
        <v>1.7230000000000001</v>
      </c>
      <c r="AG301" s="789">
        <f t="shared" si="93"/>
        <v>8.5111111111111111</v>
      </c>
      <c r="AH301" s="789">
        <f t="shared" si="93"/>
        <v>30.8</v>
      </c>
      <c r="AI301" s="789">
        <f t="shared" si="93"/>
        <v>4.684444444444444</v>
      </c>
      <c r="AJ301" s="789">
        <f t="shared" si="93"/>
        <v>2.5300000000000002</v>
      </c>
      <c r="AK301" s="789">
        <f t="shared" si="93"/>
        <v>8.49</v>
      </c>
      <c r="AL301" s="927">
        <f t="shared" si="93"/>
        <v>9945.4629999999997</v>
      </c>
      <c r="AM301" s="789">
        <f t="shared" si="94"/>
        <v>1.3180000000000001</v>
      </c>
      <c r="AN301" s="912">
        <f t="shared" si="94"/>
        <v>1.181</v>
      </c>
      <c r="AO301" s="789">
        <f t="shared" si="94"/>
        <v>-6.8989980394617225</v>
      </c>
      <c r="AP301" s="789">
        <f t="shared" si="94"/>
        <v>10.74382046390674</v>
      </c>
      <c r="AQ301" s="912">
        <f t="shared" si="94"/>
        <v>8.4728724020242385</v>
      </c>
      <c r="AR301" s="789">
        <f t="shared" si="94"/>
        <v>2.2269695000000005</v>
      </c>
      <c r="AS301" s="789">
        <f t="shared" si="94"/>
        <v>2.3330168198000005</v>
      </c>
      <c r="AT301" s="789">
        <f t="shared" si="94"/>
        <v>2.4549196282149004</v>
      </c>
      <c r="AU301" s="789">
        <f t="shared" si="94"/>
        <v>2.5846992751063649</v>
      </c>
      <c r="AV301" s="789">
        <f t="shared" si="94"/>
        <v>2.7229443056205693</v>
      </c>
      <c r="AW301" s="789">
        <f t="shared" si="95"/>
        <v>12.322549528741835</v>
      </c>
      <c r="AX301" s="912">
        <f t="shared" si="95"/>
        <v>22.091893427608653</v>
      </c>
      <c r="AY301" s="789">
        <f t="shared" si="95"/>
        <v>0.43499999999999994</v>
      </c>
      <c r="AZ301" s="789">
        <f t="shared" si="95"/>
        <v>37.989999999999995</v>
      </c>
      <c r="BA301" s="789">
        <f t="shared" si="95"/>
        <v>-23.047999999999998</v>
      </c>
      <c r="BB301" s="789">
        <f t="shared" si="95"/>
        <v>-5.6420000000000003</v>
      </c>
      <c r="BC301" s="912">
        <f t="shared" si="95"/>
        <v>-3.0060000000000011</v>
      </c>
      <c r="BD301" s="789"/>
      <c r="BE301" s="678">
        <f t="shared" si="96"/>
        <v>2014.1</v>
      </c>
      <c r="BF301" s="789">
        <f t="shared" si="96"/>
        <v>0</v>
      </c>
      <c r="BG301" s="789">
        <f t="shared" si="96"/>
        <v>2.5444444444444447</v>
      </c>
    </row>
    <row r="302" spans="1:59" x14ac:dyDescent="0.2">
      <c r="I302" s="630"/>
      <c r="J302" s="832"/>
      <c r="K302" s="911"/>
      <c r="L302" s="832"/>
      <c r="M302" s="832"/>
      <c r="N302" s="832"/>
      <c r="R302" s="832"/>
      <c r="S302" s="832"/>
      <c r="T302" s="832"/>
      <c r="U302" s="832"/>
      <c r="V302" s="832"/>
      <c r="W302" s="832"/>
      <c r="X302" s="832"/>
      <c r="AN302" s="913"/>
      <c r="AO302" s="832"/>
      <c r="BC302" s="630"/>
      <c r="BD302" s="597"/>
    </row>
    <row r="303" spans="1:59" x14ac:dyDescent="0.2">
      <c r="I303" s="910"/>
      <c r="J303" s="908"/>
      <c r="K303" s="911"/>
      <c r="L303" s="908"/>
      <c r="M303" s="908"/>
      <c r="N303" s="908"/>
      <c r="O303" s="908"/>
      <c r="P303" s="908"/>
      <c r="Q303" s="908"/>
      <c r="R303" s="908"/>
      <c r="S303" s="908"/>
      <c r="T303" s="908"/>
      <c r="U303" s="908"/>
      <c r="V303" s="908"/>
      <c r="W303" s="908"/>
      <c r="X303" s="908"/>
    </row>
    <row r="304" spans="1:59" x14ac:dyDescent="0.2">
      <c r="I304" s="910"/>
      <c r="J304" s="908"/>
      <c r="K304" s="911"/>
      <c r="L304" s="908"/>
      <c r="M304" s="908"/>
      <c r="N304" s="908"/>
      <c r="O304" s="908"/>
      <c r="P304" s="908"/>
      <c r="Q304" s="908"/>
      <c r="R304" s="908"/>
      <c r="S304" s="908"/>
      <c r="T304" s="908"/>
      <c r="U304" s="908"/>
      <c r="V304" s="908"/>
      <c r="W304" s="908"/>
      <c r="X304" s="908"/>
    </row>
    <row r="305" spans="11:11" x14ac:dyDescent="0.2">
      <c r="K305" s="907"/>
    </row>
    <row r="306" spans="11:11" x14ac:dyDescent="0.2">
      <c r="K306" s="572"/>
    </row>
    <row r="307" spans="11:11" x14ac:dyDescent="0.2">
      <c r="K307" s="572"/>
    </row>
    <row r="308" spans="11:11" x14ac:dyDescent="0.2">
      <c r="K308" s="572"/>
    </row>
    <row r="309" spans="11:11" x14ac:dyDescent="0.2">
      <c r="K309" s="572"/>
    </row>
  </sheetData>
  <sheetProtection selectLockedCells="1" selectUnlockedCells="1"/>
  <mergeCells count="2">
    <mergeCell ref="AZ4:BC4"/>
    <mergeCell ref="P5:Q5"/>
  </mergeCells>
  <conditionalFormatting sqref="A90:A91 R286:V286 R171:R285 R7:R166 S7:V285">
    <cfRule type="cellIs" dxfId="54" priority="25" stopIfTrue="1" operator="lessThan">
      <formula>2</formula>
    </cfRule>
  </conditionalFormatting>
  <conditionalFormatting sqref="A47 A53 A55 A57 A93:A94 A148">
    <cfRule type="cellIs" dxfId="53" priority="24" stopIfTrue="1" operator="lessThan">
      <formula>2</formula>
    </cfRule>
  </conditionalFormatting>
  <conditionalFormatting sqref="AQ171:AQ286 AQ7:AQ166">
    <cfRule type="cellIs" dxfId="52" priority="23" stopIfTrue="1" operator="lessThan">
      <formula>0</formula>
    </cfRule>
  </conditionalFormatting>
  <conditionalFormatting sqref="AP171:AP286 AP7:AP166">
    <cfRule type="cellIs" dxfId="51" priority="21" stopIfTrue="1" operator="greaterThan">
      <formula>11.99</formula>
    </cfRule>
    <cfRule type="cellIs" dxfId="50" priority="22" stopIfTrue="1" operator="lessThan">
      <formula>8</formula>
    </cfRule>
  </conditionalFormatting>
  <conditionalFormatting sqref="J171:J286 J7:J166">
    <cfRule type="cellIs" dxfId="49" priority="19" stopIfTrue="1" operator="greaterThan">
      <formula>10</formula>
    </cfRule>
    <cfRule type="cellIs" dxfId="48" priority="20" stopIfTrue="1" operator="lessThan">
      <formula>2</formula>
    </cfRule>
  </conditionalFormatting>
  <conditionalFormatting sqref="R167:R168">
    <cfRule type="cellIs" dxfId="47" priority="18" stopIfTrue="1" operator="lessThan">
      <formula>2</formula>
    </cfRule>
  </conditionalFormatting>
  <conditionalFormatting sqref="AQ167:AQ168">
    <cfRule type="cellIs" dxfId="46" priority="17" stopIfTrue="1" operator="lessThan">
      <formula>0</formula>
    </cfRule>
  </conditionalFormatting>
  <conditionalFormatting sqref="AP167:AP168">
    <cfRule type="cellIs" dxfId="45" priority="15" stopIfTrue="1" operator="greaterThan">
      <formula>11.99</formula>
    </cfRule>
    <cfRule type="cellIs" dxfId="44" priority="16" stopIfTrue="1" operator="lessThan">
      <formula>8</formula>
    </cfRule>
  </conditionalFormatting>
  <conditionalFormatting sqref="J167:J168">
    <cfRule type="cellIs" dxfId="43" priority="13" stopIfTrue="1" operator="greaterThan">
      <formula>10</formula>
    </cfRule>
    <cfRule type="cellIs" dxfId="42" priority="14" stopIfTrue="1" operator="lessThan">
      <formula>2</formula>
    </cfRule>
  </conditionalFormatting>
  <conditionalFormatting sqref="R169">
    <cfRule type="cellIs" dxfId="41" priority="12" stopIfTrue="1" operator="lessThan">
      <formula>2</formula>
    </cfRule>
  </conditionalFormatting>
  <conditionalFormatting sqref="AQ169">
    <cfRule type="cellIs" dxfId="40" priority="11" stopIfTrue="1" operator="lessThan">
      <formula>0</formula>
    </cfRule>
  </conditionalFormatting>
  <conditionalFormatting sqref="AP169">
    <cfRule type="cellIs" dxfId="39" priority="9" stopIfTrue="1" operator="greaterThan">
      <formula>11.99</formula>
    </cfRule>
    <cfRule type="cellIs" dxfId="38" priority="10" stopIfTrue="1" operator="lessThan">
      <formula>8</formula>
    </cfRule>
  </conditionalFormatting>
  <conditionalFormatting sqref="J169">
    <cfRule type="cellIs" dxfId="37" priority="7" stopIfTrue="1" operator="greaterThan">
      <formula>10</formula>
    </cfRule>
    <cfRule type="cellIs" dxfId="36" priority="8" stopIfTrue="1" operator="lessThan">
      <formula>2</formula>
    </cfRule>
  </conditionalFormatting>
  <conditionalFormatting sqref="R170">
    <cfRule type="cellIs" dxfId="35" priority="6" stopIfTrue="1" operator="lessThan">
      <formula>2</formula>
    </cfRule>
  </conditionalFormatting>
  <conditionalFormatting sqref="AQ170">
    <cfRule type="cellIs" dxfId="34" priority="5" stopIfTrue="1" operator="lessThan">
      <formula>0</formula>
    </cfRule>
  </conditionalFormatting>
  <conditionalFormatting sqref="AP170">
    <cfRule type="cellIs" dxfId="33" priority="3" stopIfTrue="1" operator="greaterThan">
      <formula>11.99</formula>
    </cfRule>
    <cfRule type="cellIs" dxfId="32" priority="4" stopIfTrue="1" operator="lessThan">
      <formula>8</formula>
    </cfRule>
  </conditionalFormatting>
  <conditionalFormatting sqref="J170">
    <cfRule type="cellIs" dxfId="31" priority="1" stopIfTrue="1" operator="greaterThan">
      <formula>10</formula>
    </cfRule>
    <cfRule type="cellIs" dxfId="30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77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518" customWidth="1"/>
    <col min="2" max="2" width="6" style="630" customWidth="1"/>
    <col min="3" max="3" width="12.28515625" style="518" customWidth="1"/>
    <col min="4" max="4" width="13.85546875" style="518" customWidth="1"/>
    <col min="5" max="5" width="4.85546875" style="597" customWidth="1"/>
    <col min="6" max="6" width="3.7109375" style="597" customWidth="1"/>
    <col min="7" max="7" width="3.85546875" style="518" customWidth="1"/>
    <col min="8" max="8" width="4" style="518" customWidth="1"/>
    <col min="9" max="9" width="7.140625" style="518" customWidth="1"/>
    <col min="10" max="10" width="5.42578125" style="579" customWidth="1"/>
    <col min="11" max="11" width="8.42578125" style="518" customWidth="1"/>
    <col min="12" max="12" width="7.5703125" style="678" customWidth="1"/>
    <col min="13" max="13" width="8.7109375" style="597" customWidth="1"/>
    <col min="14" max="14" width="4.5703125" style="597" customWidth="1"/>
    <col min="15" max="15" width="7.5703125" style="518" customWidth="1"/>
    <col min="16" max="17" width="7.7109375" style="518" customWidth="1"/>
    <col min="18" max="18" width="6.42578125" style="597" customWidth="1"/>
    <col min="19" max="22" width="6" style="657" customWidth="1"/>
    <col min="23" max="24" width="7.42578125" style="657" customWidth="1"/>
    <col min="25" max="25" width="12.5703125" style="518" customWidth="1"/>
    <col min="26" max="26" width="7.85546875" style="579" customWidth="1"/>
    <col min="27" max="27" width="6.140625" style="518" customWidth="1"/>
    <col min="28" max="28" width="4.5703125" style="518" customWidth="1"/>
    <col min="29" max="29" width="5.42578125" style="562" customWidth="1"/>
    <col min="30" max="30" width="6.140625" style="562" customWidth="1"/>
    <col min="31" max="31" width="7.140625" style="562" customWidth="1"/>
    <col min="32" max="32" width="7.7109375" style="562" customWidth="1"/>
    <col min="33" max="33" width="8.7109375" style="562" customWidth="1"/>
    <col min="34" max="35" width="8.5703125" style="562" customWidth="1"/>
    <col min="36" max="37" width="8" style="562" customWidth="1"/>
    <col min="38" max="38" width="9.7109375" style="562" customWidth="1"/>
    <col min="39" max="39" width="6" style="562" customWidth="1"/>
    <col min="40" max="40" width="6.42578125" style="562" customWidth="1"/>
    <col min="41" max="41" width="7" style="579" customWidth="1"/>
    <col min="42" max="43" width="7" style="518" customWidth="1"/>
    <col min="44" max="44" width="5.28515625" style="720" customWidth="1"/>
    <col min="45" max="48" width="5.28515625" style="721" customWidth="1"/>
    <col min="49" max="49" width="5.42578125" style="721" customWidth="1"/>
    <col min="50" max="50" width="5.85546875" style="721" customWidth="1"/>
    <col min="51" max="51" width="5.28515625" style="579" customWidth="1"/>
    <col min="52" max="55" width="6.7109375" style="518" customWidth="1"/>
    <col min="56" max="56" width="8.85546875" style="874" customWidth="1"/>
    <col min="57" max="58" width="8.85546875" style="597" customWidth="1"/>
    <col min="59" max="59" width="8.85546875" style="518" customWidth="1"/>
    <col min="60" max="16384" width="8.85546875" style="518"/>
  </cols>
  <sheetData>
    <row r="1" spans="1:59" ht="12.75" customHeight="1" x14ac:dyDescent="0.2">
      <c r="A1" s="661" t="s">
        <v>1827</v>
      </c>
      <c r="B1" s="629"/>
      <c r="C1" s="556" t="s">
        <v>1</v>
      </c>
      <c r="E1" s="622"/>
      <c r="G1" s="545"/>
      <c r="H1" s="383"/>
      <c r="I1" s="383"/>
      <c r="J1" s="650" t="s">
        <v>3632</v>
      </c>
      <c r="K1" s="517"/>
      <c r="L1" s="559"/>
      <c r="N1" s="616"/>
      <c r="P1" s="517"/>
      <c r="Q1" s="615"/>
      <c r="R1" s="558"/>
      <c r="S1" s="656"/>
      <c r="T1" s="656"/>
      <c r="W1" s="656"/>
      <c r="Y1" s="517"/>
      <c r="Z1" s="650" t="s">
        <v>2</v>
      </c>
      <c r="AC1" s="561" t="s">
        <v>4110</v>
      </c>
      <c r="AG1" s="662"/>
      <c r="AJ1" s="561"/>
      <c r="AK1" s="561"/>
      <c r="AL1" s="663"/>
      <c r="AO1" s="693" t="s">
        <v>4092</v>
      </c>
      <c r="AP1" s="383"/>
      <c r="AQ1" s="613"/>
      <c r="AR1" s="714" t="s">
        <v>5</v>
      </c>
      <c r="AS1" s="573"/>
      <c r="AT1" s="573"/>
      <c r="AU1" s="573"/>
      <c r="AV1" s="573"/>
      <c r="AW1" s="573"/>
      <c r="AX1" s="573"/>
      <c r="AY1" s="698" t="s">
        <v>6</v>
      </c>
      <c r="BD1" s="873" t="s">
        <v>1845</v>
      </c>
    </row>
    <row r="2" spans="1:59" ht="12.75" customHeight="1" x14ac:dyDescent="0.2">
      <c r="A2" s="557" t="s">
        <v>7</v>
      </c>
      <c r="B2" s="629"/>
      <c r="C2" s="12" t="s">
        <v>4140</v>
      </c>
      <c r="D2" s="557"/>
      <c r="E2" s="620"/>
      <c r="F2" s="620"/>
      <c r="G2" s="383"/>
      <c r="H2" s="383"/>
      <c r="I2" s="383"/>
      <c r="J2" s="697" t="s">
        <v>4135</v>
      </c>
      <c r="K2" s="517"/>
      <c r="L2" s="559"/>
      <c r="N2" s="616"/>
      <c r="P2" s="517"/>
      <c r="Q2" s="558"/>
      <c r="R2" s="620"/>
      <c r="S2" s="658"/>
      <c r="T2" s="1023"/>
      <c r="W2" s="658"/>
      <c r="Y2" s="517"/>
      <c r="Z2" s="697" t="s">
        <v>4136</v>
      </c>
      <c r="AO2" s="694" t="s">
        <v>10</v>
      </c>
      <c r="AP2" s="383"/>
      <c r="AR2" s="694" t="s">
        <v>11</v>
      </c>
      <c r="AS2" s="573"/>
      <c r="AT2" s="573"/>
      <c r="AU2" s="573"/>
      <c r="AV2" s="573"/>
      <c r="AW2" s="573"/>
      <c r="AX2" s="573"/>
      <c r="AY2" s="690" t="s">
        <v>14</v>
      </c>
    </row>
    <row r="3" spans="1:59" ht="12.75" customHeight="1" x14ac:dyDescent="0.2">
      <c r="A3" s="1054">
        <v>44253</v>
      </c>
      <c r="B3" s="688"/>
      <c r="D3" s="557"/>
      <c r="E3" s="620"/>
      <c r="F3" s="620"/>
      <c r="G3" s="383"/>
      <c r="H3" s="383"/>
      <c r="I3" s="383"/>
      <c r="J3" s="703" t="s">
        <v>12</v>
      </c>
      <c r="K3" s="517"/>
      <c r="L3" s="518"/>
      <c r="N3" s="620"/>
      <c r="P3" s="517"/>
      <c r="Q3" s="652" t="s">
        <v>8</v>
      </c>
      <c r="R3" s="620"/>
      <c r="S3" s="659"/>
      <c r="T3" s="659"/>
      <c r="W3" s="659"/>
      <c r="X3" s="660"/>
      <c r="Y3" s="517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623"/>
      <c r="AP3" s="383"/>
      <c r="AR3" s="715" t="s">
        <v>13</v>
      </c>
      <c r="AS3" s="573"/>
      <c r="AT3" s="573"/>
      <c r="AU3" s="573"/>
      <c r="AV3" s="573"/>
      <c r="AW3" s="573"/>
      <c r="AX3" s="573"/>
      <c r="BA3" s="560"/>
      <c r="BB3" s="560"/>
      <c r="BC3" s="560"/>
    </row>
    <row r="4" spans="1:59" ht="12.75" customHeight="1" x14ac:dyDescent="0.2">
      <c r="A4" s="664"/>
      <c r="B4" s="517"/>
      <c r="C4" s="831"/>
      <c r="D4" s="517"/>
      <c r="E4" s="665"/>
      <c r="F4" s="665"/>
      <c r="G4" s="517"/>
      <c r="H4" s="517"/>
      <c r="I4" s="517"/>
      <c r="J4" s="704" t="s">
        <v>4569</v>
      </c>
      <c r="K4" s="592"/>
      <c r="L4" s="518"/>
      <c r="N4" s="486"/>
      <c r="O4" s="617"/>
      <c r="P4" s="592"/>
      <c r="R4" s="486"/>
      <c r="T4" s="659"/>
      <c r="W4" s="659"/>
      <c r="Y4" s="592"/>
      <c r="Z4" s="691" t="s">
        <v>15</v>
      </c>
      <c r="AA4" s="592"/>
      <c r="AB4" s="592"/>
      <c r="AC4" s="565"/>
      <c r="AD4" s="565"/>
      <c r="AE4" s="565"/>
      <c r="AF4" s="565"/>
      <c r="AG4" s="565"/>
      <c r="AH4" s="565"/>
      <c r="AI4" s="565"/>
      <c r="AJ4" s="565"/>
      <c r="AK4" s="565"/>
      <c r="AL4" s="565"/>
      <c r="AM4" s="565"/>
      <c r="AN4" s="565"/>
      <c r="AO4" s="623"/>
      <c r="AP4" s="383"/>
      <c r="AQ4" s="666"/>
      <c r="AR4" s="917" t="s">
        <v>4626</v>
      </c>
      <c r="AS4" s="716"/>
      <c r="AT4" s="716"/>
      <c r="AU4" s="716"/>
      <c r="AV4" s="716"/>
      <c r="AW4" s="667" t="s">
        <v>19</v>
      </c>
      <c r="AX4" s="716"/>
      <c r="AZ4" s="1186" t="s">
        <v>20</v>
      </c>
      <c r="BA4" s="1187"/>
      <c r="BB4" s="1187"/>
      <c r="BC4" s="1188"/>
    </row>
    <row r="5" spans="1:59" ht="12.75" customHeight="1" x14ac:dyDescent="0.2">
      <c r="A5" s="592" t="s">
        <v>21</v>
      </c>
      <c r="B5" s="626" t="s">
        <v>22</v>
      </c>
      <c r="C5" s="531"/>
      <c r="D5" s="592"/>
      <c r="E5" s="668" t="s">
        <v>23</v>
      </c>
      <c r="F5" s="668" t="s">
        <v>24</v>
      </c>
      <c r="G5" s="667" t="s">
        <v>25</v>
      </c>
      <c r="H5" s="531"/>
      <c r="I5" s="669">
        <v>44253</v>
      </c>
      <c r="J5" s="618" t="s">
        <v>26</v>
      </c>
      <c r="K5" s="486" t="s">
        <v>4132</v>
      </c>
      <c r="L5" s="574" t="s">
        <v>4090</v>
      </c>
      <c r="M5" s="531"/>
      <c r="N5" s="486" t="s">
        <v>28</v>
      </c>
      <c r="O5" s="486" t="s">
        <v>4133</v>
      </c>
      <c r="P5" s="1189" t="s">
        <v>4138</v>
      </c>
      <c r="Q5" s="1189"/>
      <c r="R5" s="486" t="s">
        <v>27</v>
      </c>
      <c r="S5" s="621" t="s">
        <v>42</v>
      </c>
      <c r="T5" s="621" t="s">
        <v>42</v>
      </c>
      <c r="U5" s="621" t="s">
        <v>42</v>
      </c>
      <c r="V5" s="621" t="s">
        <v>42</v>
      </c>
      <c r="W5" s="621" t="s">
        <v>41</v>
      </c>
      <c r="X5" s="621" t="s">
        <v>36</v>
      </c>
      <c r="Y5" s="670" t="s">
        <v>29</v>
      </c>
      <c r="Z5" s="618" t="s">
        <v>30</v>
      </c>
      <c r="AA5" s="486" t="s">
        <v>32</v>
      </c>
      <c r="AB5" s="486" t="s">
        <v>33</v>
      </c>
      <c r="AC5" s="654" t="s">
        <v>32</v>
      </c>
      <c r="AD5" s="654"/>
      <c r="AE5" s="654" t="s">
        <v>32</v>
      </c>
      <c r="AF5" s="654" t="s">
        <v>35</v>
      </c>
      <c r="AG5" s="654" t="s">
        <v>32</v>
      </c>
      <c r="AH5" s="654" t="s">
        <v>32</v>
      </c>
      <c r="AI5" s="654" t="s">
        <v>4111</v>
      </c>
      <c r="AJ5" s="654" t="s">
        <v>36</v>
      </c>
      <c r="AK5" s="654" t="s">
        <v>4112</v>
      </c>
      <c r="AL5" s="654" t="s">
        <v>38</v>
      </c>
      <c r="AM5" s="654" t="s">
        <v>39</v>
      </c>
      <c r="AN5" s="654" t="s">
        <v>40</v>
      </c>
      <c r="AO5" s="695" t="s">
        <v>47</v>
      </c>
      <c r="AP5" s="531" t="s">
        <v>48</v>
      </c>
      <c r="AQ5" s="486" t="s">
        <v>31</v>
      </c>
      <c r="AR5" s="697" t="s">
        <v>49</v>
      </c>
      <c r="AS5" s="716"/>
      <c r="AT5" s="716"/>
      <c r="AU5" s="716"/>
      <c r="AV5" s="716"/>
      <c r="AW5" s="667" t="s">
        <v>50</v>
      </c>
      <c r="AX5" s="716"/>
      <c r="AY5" s="699" t="s">
        <v>51</v>
      </c>
      <c r="AZ5" s="722" t="s">
        <v>52</v>
      </c>
      <c r="BA5" s="672" t="s">
        <v>52</v>
      </c>
      <c r="BB5" s="672" t="s">
        <v>53</v>
      </c>
      <c r="BC5" s="723" t="s">
        <v>54</v>
      </c>
      <c r="BE5" s="531" t="s">
        <v>4202</v>
      </c>
      <c r="BF5" s="531" t="s">
        <v>4204</v>
      </c>
      <c r="BG5" s="597" t="s">
        <v>32</v>
      </c>
    </row>
    <row r="6" spans="1:59" s="687" customFormat="1" ht="12.75" customHeight="1" thickBot="1" x14ac:dyDescent="0.25">
      <c r="A6" s="679" t="s">
        <v>55</v>
      </c>
      <c r="B6" s="689" t="s">
        <v>56</v>
      </c>
      <c r="C6" s="680" t="s">
        <v>95</v>
      </c>
      <c r="D6" s="680" t="s">
        <v>57</v>
      </c>
      <c r="E6" s="681" t="s">
        <v>58</v>
      </c>
      <c r="F6" s="681" t="s">
        <v>59</v>
      </c>
      <c r="G6" s="682" t="s">
        <v>60</v>
      </c>
      <c r="H6" s="682" t="s">
        <v>61</v>
      </c>
      <c r="I6" s="680" t="s">
        <v>62</v>
      </c>
      <c r="J6" s="692" t="s">
        <v>63</v>
      </c>
      <c r="K6" s="680" t="s">
        <v>71</v>
      </c>
      <c r="L6" s="683" t="s">
        <v>4091</v>
      </c>
      <c r="M6" s="682" t="s">
        <v>4134</v>
      </c>
      <c r="N6" s="682" t="s">
        <v>69</v>
      </c>
      <c r="O6" s="680" t="s">
        <v>72</v>
      </c>
      <c r="P6" s="680" t="s">
        <v>67</v>
      </c>
      <c r="Q6" s="680" t="s">
        <v>68</v>
      </c>
      <c r="R6" s="680" t="s">
        <v>66</v>
      </c>
      <c r="S6" s="684" t="s">
        <v>87</v>
      </c>
      <c r="T6" s="684" t="s">
        <v>88</v>
      </c>
      <c r="U6" s="684" t="s">
        <v>51</v>
      </c>
      <c r="V6" s="684" t="s">
        <v>89</v>
      </c>
      <c r="W6" s="684" t="s">
        <v>86</v>
      </c>
      <c r="X6" s="684" t="s">
        <v>85</v>
      </c>
      <c r="Y6" s="679" t="s">
        <v>1846</v>
      </c>
      <c r="Z6" s="692" t="s">
        <v>72</v>
      </c>
      <c r="AA6" s="680" t="s">
        <v>74</v>
      </c>
      <c r="AB6" s="680" t="s">
        <v>75</v>
      </c>
      <c r="AC6" s="685" t="s">
        <v>76</v>
      </c>
      <c r="AD6" s="685" t="s">
        <v>34</v>
      </c>
      <c r="AE6" s="685" t="s">
        <v>77</v>
      </c>
      <c r="AF6" s="685" t="s">
        <v>78</v>
      </c>
      <c r="AG6" s="685" t="s">
        <v>79</v>
      </c>
      <c r="AH6" s="685" t="s">
        <v>80</v>
      </c>
      <c r="AI6" s="685" t="s">
        <v>80</v>
      </c>
      <c r="AJ6" s="685" t="s">
        <v>80</v>
      </c>
      <c r="AK6" s="685" t="s">
        <v>80</v>
      </c>
      <c r="AL6" s="685" t="s">
        <v>82</v>
      </c>
      <c r="AM6" s="685" t="s">
        <v>83</v>
      </c>
      <c r="AN6" s="685" t="s">
        <v>84</v>
      </c>
      <c r="AO6" s="696" t="s">
        <v>96</v>
      </c>
      <c r="AP6" s="682" t="s">
        <v>97</v>
      </c>
      <c r="AQ6" s="680" t="s">
        <v>73</v>
      </c>
      <c r="AR6" s="717">
        <v>2020</v>
      </c>
      <c r="AS6" s="718">
        <v>2021</v>
      </c>
      <c r="AT6" s="717">
        <v>2022</v>
      </c>
      <c r="AU6" s="718">
        <v>2023</v>
      </c>
      <c r="AV6" s="717">
        <v>2024</v>
      </c>
      <c r="AW6" s="682" t="s">
        <v>98</v>
      </c>
      <c r="AX6" s="682" t="s">
        <v>99</v>
      </c>
      <c r="AY6" s="700" t="s">
        <v>100</v>
      </c>
      <c r="AZ6" s="724" t="s">
        <v>101</v>
      </c>
      <c r="BA6" s="686" t="s">
        <v>102</v>
      </c>
      <c r="BB6" s="686" t="s">
        <v>103</v>
      </c>
      <c r="BC6" s="725" t="s">
        <v>103</v>
      </c>
      <c r="BD6" s="692" t="s">
        <v>4200</v>
      </c>
      <c r="BE6" s="682" t="s">
        <v>4203</v>
      </c>
      <c r="BF6" s="682" t="s">
        <v>4205</v>
      </c>
      <c r="BG6" s="783" t="s">
        <v>4320</v>
      </c>
    </row>
    <row r="7" spans="1:59" ht="11.25" customHeight="1" x14ac:dyDescent="0.2">
      <c r="A7" s="831" t="s">
        <v>878</v>
      </c>
      <c r="B7" s="842" t="s">
        <v>81</v>
      </c>
      <c r="C7" s="898" t="s">
        <v>153</v>
      </c>
      <c r="D7" s="898" t="s">
        <v>4251</v>
      </c>
      <c r="E7" s="705">
        <v>10</v>
      </c>
      <c r="F7" s="1123">
        <v>442</v>
      </c>
      <c r="G7" s="1139" t="s">
        <v>106</v>
      </c>
      <c r="H7" s="1139" t="s">
        <v>106</v>
      </c>
      <c r="I7" s="841">
        <v>122.07</v>
      </c>
      <c r="J7" s="624">
        <f t="shared" ref="J7:J70" si="0">(M7/I7)*100</f>
        <v>0.63570082739411826</v>
      </c>
      <c r="K7" s="844">
        <v>0.19400000000000001</v>
      </c>
      <c r="L7" s="854">
        <v>4</v>
      </c>
      <c r="M7" s="615">
        <f t="shared" ref="M7:M70" si="1">K7*L7</f>
        <v>0.77600000000000002</v>
      </c>
      <c r="N7" s="837" t="s">
        <v>428</v>
      </c>
      <c r="O7" s="706">
        <v>0.18</v>
      </c>
      <c r="P7" s="606">
        <v>44200</v>
      </c>
      <c r="Q7" s="606">
        <v>44223</v>
      </c>
      <c r="R7" s="615">
        <f t="shared" ref="R7:R70" si="2">(K7-O7)/O7*100</f>
        <v>7.7777777777777848</v>
      </c>
      <c r="S7" s="673">
        <f>IF(INDEX(Historical!$D$7:$D$1257,MATCH(B7,Historical!$B$7:$B$1281,0))=0,"n/a",(INDEX(Historical!$C$7:$C$1259,MATCH(B7,Historical!$B$7:$B$1281,0))/INDEX(Historical!$D$7:$D$1257,MATCH(B7,Historical!$B$7:$B$1281,0))-1)*100)</f>
        <v>9.7560975609755971</v>
      </c>
      <c r="T7" s="673">
        <f>IF(INDEX(Historical!$F$7:$F$1250,MATCH(B7,Historical!$B$7:$B$1281,0))=0,"n/a",((INDEX(Historical!$C$7:$C$1259,MATCH(B7,Historical!$B$7:$B$1281,0))/INDEX(Historical!$F$7:$F$1250,MATCH(B7,Historical!$B$7:$B$1281,0)))^(1/3)-1)*100)</f>
        <v>10.891823393038823</v>
      </c>
      <c r="U7" s="673">
        <f>IF(INDEX(Historical!$H$7:$H$1250,MATCH(B7,Historical!$B$7:$B$1281,0))=0,"n/a",((INDEX(Historical!$C$7:$C$1259,MATCH(B7,Historical!$B$7:$B$1281,0))/INDEX(Historical!$H$7:$H$1250,MATCH(B7,Historical!$B$7:$B$1281,0)))^(1/5)-1)*100)</f>
        <v>12.474611314209483</v>
      </c>
      <c r="V7" s="673" t="str">
        <f>IF(INDEX(Historical!$O$7:$O$1250,MATCH(B7,Historical!$B$7:$B$1281,0))=0,"n/a",((INDEX(Historical!$C$7:$C$1259,MATCH(B7,Historical!$B$7:$B$1281,0))/INDEX(Historical!$O$7:$O$1250,MATCH(B7,Historical!$B$7:$B$1281,0)))^(1/10)-1)*100)</f>
        <v>n/a</v>
      </c>
      <c r="W7" s="674" t="str">
        <f t="shared" ref="W7:W70" si="3">IF(OR(U7&lt;=0,U7="n/a",V7&lt;=0,V7="n/a"),"n/a",U7/V7)</f>
        <v>n/a</v>
      </c>
      <c r="X7" s="675">
        <f t="shared" ref="X7:X70" si="4">IF(OR(AJ7&lt;=0,AJ7="n/a",U7&lt;=0,U7="n/a"),"n/a",U7/AJ7)</f>
        <v>1.0395509428507903</v>
      </c>
      <c r="Y7" s="634"/>
      <c r="Z7" s="624">
        <f t="shared" ref="Z7:Z70" si="5">IF(OR(AC7&lt;0.01,AC7="n/a"),"n/a",M7/AC7*100)</f>
        <v>29.731800766283527</v>
      </c>
      <c r="AA7" s="853">
        <f t="shared" ref="AA7:AA70" si="6">IF(OR(AC7&lt;0.01,AC7="n/a"),"n/a",I7/AC7)</f>
        <v>46.770114942528735</v>
      </c>
      <c r="AB7" s="854">
        <v>10</v>
      </c>
      <c r="AC7" s="833">
        <v>2.61</v>
      </c>
      <c r="AD7" s="833">
        <v>4.34</v>
      </c>
      <c r="AE7" s="833">
        <v>6.79</v>
      </c>
      <c r="AF7" s="833">
        <v>7.74</v>
      </c>
      <c r="AG7" s="833">
        <v>14.2</v>
      </c>
      <c r="AH7" s="833">
        <v>-31.6</v>
      </c>
      <c r="AI7" s="833">
        <v>11.74</v>
      </c>
      <c r="AJ7" s="833">
        <v>12</v>
      </c>
      <c r="AK7" s="833">
        <v>10.8</v>
      </c>
      <c r="AL7" s="845">
        <v>37530</v>
      </c>
      <c r="AM7" s="839">
        <v>0.3</v>
      </c>
      <c r="AN7" s="833">
        <v>0.48</v>
      </c>
      <c r="AO7" s="711">
        <f t="shared" ref="AO7:AO70" si="7">IF(U7="n/a","n/a",IF(AA7&lt;0,"n/a",IF(AA7="n/a","n/a",J7+U7-AA7)))</f>
        <v>-33.659802800925135</v>
      </c>
      <c r="AP7" s="712">
        <f t="shared" ref="AP7:AP70" si="8">IF(U7="n/a","n/a",J7+U7)</f>
        <v>13.1103121416036</v>
      </c>
      <c r="AQ7" s="855">
        <f t="shared" ref="AQ7:AQ70" si="9">IF(OR(AC7&lt;0.01,AF7="n/a"),"n/a",(I7/SQRT(22.5*AC7*(I7/AF7))-1)*100)</f>
        <v>301.10995425481389</v>
      </c>
      <c r="AR7" s="624">
        <f>INDEX(Historical!$C$7:$C$1259,MATCH(B7,Historical!$B$7:$B$1281,0))*IF(AH7="n/a",1.03,IF(AH7&lt;0,1.01,IF(AH7&gt;10,1.1,(1+AH7/100))))</f>
        <v>0.72719999999999996</v>
      </c>
      <c r="AS7" s="853">
        <f t="shared" ref="AS7:AS70" si="10">IF($AI7="n/a",1.03*AR7,IF($AI7&lt;0,1.01*AR7,IF($AI7&gt;10,1.1*AR7,(1+$AI7/100)*AR7)))</f>
        <v>0.79991999999999996</v>
      </c>
      <c r="AT7" s="853">
        <f t="shared" ref="AT7:AV26" si="11">IF($AK7="n/a",1.03*AS7,IF($AK7&lt;0,1.01*AS7,IF($AK7&gt;10,1.1*AS7,(1+$AK7/100)*AS7)))</f>
        <v>0.87991200000000003</v>
      </c>
      <c r="AU7" s="853">
        <f t="shared" si="11"/>
        <v>0.96790320000000007</v>
      </c>
      <c r="AV7" s="853">
        <f t="shared" si="11"/>
        <v>1.0646935200000001</v>
      </c>
      <c r="AW7" s="624">
        <f t="shared" ref="AW7:AW70" si="12">SUM(AR7:AV7)</f>
        <v>4.43962872</v>
      </c>
      <c r="AX7" s="719">
        <f t="shared" ref="AX7:AX70" si="13">AW7/I7*100</f>
        <v>3.6369531580240846</v>
      </c>
      <c r="AY7" s="900">
        <v>1.01</v>
      </c>
      <c r="AZ7" s="839">
        <v>99.69</v>
      </c>
      <c r="BA7" s="839">
        <v>-10.879999999999999</v>
      </c>
      <c r="BB7" s="839">
        <v>-0.65</v>
      </c>
      <c r="BC7" s="839">
        <v>16.77</v>
      </c>
      <c r="BE7" s="597">
        <v>2012</v>
      </c>
      <c r="BF7" s="865">
        <f t="shared" ref="BF7:BF70" si="14">IF(BE7&gt;2008,0,IF(BE7&gt;2001,1,IF(BE7&gt;1990,2,IF(BE7&gt;1980,3,IF(BE7&gt;1973,4,IF(BE7&gt;1970,5,IF(BE7&gt;1960,6,IF(BE7&gt;1958,7,IF(BE7&gt;1953,8,9)))))))))</f>
        <v>0</v>
      </c>
      <c r="BG7" s="849">
        <v>7.1999999999999993</v>
      </c>
    </row>
    <row r="8" spans="1:59" s="744" customFormat="1" ht="11.25" customHeight="1" x14ac:dyDescent="0.2">
      <c r="A8" s="726" t="s">
        <v>394</v>
      </c>
      <c r="B8" s="1179" t="s">
        <v>395</v>
      </c>
      <c r="C8" s="898" t="s">
        <v>245</v>
      </c>
      <c r="D8" s="898" t="s">
        <v>4252</v>
      </c>
      <c r="E8" s="727">
        <v>17</v>
      </c>
      <c r="F8" s="1123">
        <v>224</v>
      </c>
      <c r="G8" s="1138" t="s">
        <v>106</v>
      </c>
      <c r="H8" s="1138" t="s">
        <v>106</v>
      </c>
      <c r="I8" s="728">
        <v>21.96</v>
      </c>
      <c r="J8" s="729">
        <f t="shared" si="0"/>
        <v>0.81967213114754089</v>
      </c>
      <c r="K8" s="730">
        <v>4.4999999999999998E-2</v>
      </c>
      <c r="L8" s="731">
        <v>4</v>
      </c>
      <c r="M8" s="732">
        <f t="shared" si="1"/>
        <v>0.18</v>
      </c>
      <c r="N8" s="733" t="s">
        <v>188</v>
      </c>
      <c r="O8" s="734">
        <v>0.04</v>
      </c>
      <c r="P8" s="1130">
        <v>44148</v>
      </c>
      <c r="Q8" s="1130">
        <v>44155</v>
      </c>
      <c r="R8" s="732">
        <f t="shared" si="2"/>
        <v>12.499999999999993</v>
      </c>
      <c r="S8" s="673">
        <f>IF(INDEX(Historical!$D$7:$D$1257,MATCH(B8,Historical!$B$7:$B$1281,0))=0,"n/a",(INDEX(Historical!$C$7:$C$1259,MATCH(B8,Historical!$B$7:$B$1281,0))/INDEX(Historical!$D$7:$D$1257,MATCH(B8,Historical!$B$7:$B$1281,0))-1)*100)</f>
        <v>14.285714285714279</v>
      </c>
      <c r="T8" s="673">
        <f>IF(INDEX(Historical!$F$7:$F$1250,MATCH(B8,Historical!$B$7:$B$1281,0))=0,"n/a",((INDEX(Historical!$C$7:$C$1259,MATCH(B8,Historical!$B$7:$B$1281,0))/INDEX(Historical!$F$7:$F$1250,MATCH(B8,Historical!$B$7:$B$1281,0)))^(1/3)-1)*100)</f>
        <v>13.30326698854094</v>
      </c>
      <c r="U8" s="673">
        <f>IF(INDEX(Historical!$H$7:$H$1250,MATCH(B8,Historical!$B$7:$B$1281,0))=0,"n/a",((INDEX(Historical!$C$7:$C$1259,MATCH(B8,Historical!$B$7:$B$1281,0))/INDEX(Historical!$H$7:$H$1250,MATCH(B8,Historical!$B$7:$B$1281,0)))^(1/5)-1)*100)</f>
        <v>11.223978501917053</v>
      </c>
      <c r="V8" s="673">
        <f>IF(INDEX(Historical!$O$7:$O$1250,MATCH(B8,Historical!$B$7:$B$1281,0))=0,"n/a",((INDEX(Historical!$C$7:$C$1259,MATCH(B8,Historical!$B$7:$B$1281,0))/INDEX(Historical!$O$7:$O$1250,MATCH(B8,Historical!$B$7:$B$1281,0)))^(1/10)-1)*100)</f>
        <v>12.79448730054995</v>
      </c>
      <c r="W8" s="674">
        <f t="shared" si="3"/>
        <v>0.87725113466911708</v>
      </c>
      <c r="X8" s="675" t="str">
        <f t="shared" si="4"/>
        <v>n/a</v>
      </c>
      <c r="Y8" s="632"/>
      <c r="Z8" s="729" t="str">
        <f t="shared" si="5"/>
        <v>n/a</v>
      </c>
      <c r="AA8" s="736" t="str">
        <f t="shared" si="6"/>
        <v>n/a</v>
      </c>
      <c r="AB8" s="731">
        <v>12</v>
      </c>
      <c r="AC8" s="737">
        <v>-7.35</v>
      </c>
      <c r="AD8" s="737" t="s">
        <v>136</v>
      </c>
      <c r="AE8" s="737">
        <v>0.41</v>
      </c>
      <c r="AF8" s="737">
        <v>0.91</v>
      </c>
      <c r="AG8" s="737" t="s">
        <v>136</v>
      </c>
      <c r="AH8" s="737">
        <v>-44.5</v>
      </c>
      <c r="AI8" s="737">
        <v>-42.559999999999995</v>
      </c>
      <c r="AJ8" s="737" t="s">
        <v>136</v>
      </c>
      <c r="AK8" s="737" t="s">
        <v>136</v>
      </c>
      <c r="AL8" s="738">
        <v>724.52</v>
      </c>
      <c r="AM8" s="739">
        <v>1.4000000000000001</v>
      </c>
      <c r="AN8" s="737">
        <v>0.39</v>
      </c>
      <c r="AO8" s="740" t="str">
        <f t="shared" si="7"/>
        <v>n/a</v>
      </c>
      <c r="AP8" s="741">
        <f t="shared" si="8"/>
        <v>12.043650633064594</v>
      </c>
      <c r="AQ8" s="742" t="str">
        <f t="shared" si="9"/>
        <v>n/a</v>
      </c>
      <c r="AR8" s="624">
        <f>INDEX(Historical!$C$7:$C$1259,MATCH(B8,Historical!$B$7:$B$1281,0))*IF(AH8="n/a",1.03,IF(AH8&lt;0,1.01,IF(AH8&gt;10,1.1,(1+AH8/100))))</f>
        <v>0.16159999999999999</v>
      </c>
      <c r="AS8" s="736">
        <f t="shared" si="10"/>
        <v>0.163216</v>
      </c>
      <c r="AT8" s="736">
        <f t="shared" si="11"/>
        <v>0.16811248000000001</v>
      </c>
      <c r="AU8" s="736">
        <f t="shared" si="11"/>
        <v>0.1731558544</v>
      </c>
      <c r="AV8" s="736">
        <f t="shared" si="11"/>
        <v>0.17835053003200002</v>
      </c>
      <c r="AW8" s="729">
        <f t="shared" si="12"/>
        <v>0.84443486443200011</v>
      </c>
      <c r="AX8" s="743">
        <f t="shared" si="13"/>
        <v>3.8453318052459018</v>
      </c>
      <c r="AY8" s="901" t="s">
        <v>136</v>
      </c>
      <c r="AZ8" s="739">
        <v>35.56</v>
      </c>
      <c r="BA8" s="739">
        <v>-29.160000000000004</v>
      </c>
      <c r="BB8" s="739">
        <v>12.509999999999998</v>
      </c>
      <c r="BC8" s="739">
        <v>12.879999999999999</v>
      </c>
      <c r="BD8" s="875"/>
      <c r="BE8" s="597">
        <v>2004</v>
      </c>
      <c r="BF8" s="865">
        <f t="shared" si="14"/>
        <v>1</v>
      </c>
      <c r="BG8" s="793" t="s">
        <v>136</v>
      </c>
    </row>
    <row r="9" spans="1:59" ht="11.25" customHeight="1" x14ac:dyDescent="0.2">
      <c r="A9" s="838" t="s">
        <v>932</v>
      </c>
      <c r="B9" s="842" t="s">
        <v>933</v>
      </c>
      <c r="C9" s="898" t="s">
        <v>4127</v>
      </c>
      <c r="D9" s="898" t="s">
        <v>4253</v>
      </c>
      <c r="E9" s="705">
        <v>9</v>
      </c>
      <c r="F9" s="1135">
        <v>489</v>
      </c>
      <c r="G9" s="1123" t="s">
        <v>106</v>
      </c>
      <c r="H9" s="1123" t="s">
        <v>106</v>
      </c>
      <c r="I9" s="841">
        <v>121.26</v>
      </c>
      <c r="J9" s="624">
        <f t="shared" si="0"/>
        <v>0.6762328880092362</v>
      </c>
      <c r="K9" s="844">
        <v>0.20499999999999999</v>
      </c>
      <c r="L9" s="854">
        <v>4</v>
      </c>
      <c r="M9" s="615">
        <f t="shared" si="1"/>
        <v>0.82</v>
      </c>
      <c r="N9" s="837" t="s">
        <v>236</v>
      </c>
      <c r="O9" s="706">
        <v>0.1925</v>
      </c>
      <c r="P9" s="606">
        <v>43959</v>
      </c>
      <c r="Q9" s="606">
        <v>43965</v>
      </c>
      <c r="R9" s="615">
        <f t="shared" si="2"/>
        <v>6.4935064935064846</v>
      </c>
      <c r="S9" s="673">
        <f>IF(INDEX(Historical!$D$7:$D$1257,MATCH(B9,Historical!$B$7:$B$1281,0))=0,"n/a",(INDEX(Historical!$C$7:$C$1259,MATCH(B9,Historical!$B$7:$B$1281,0))/INDEX(Historical!$D$7:$D$1257,MATCH(B9,Historical!$B$7:$B$1281,0))-1)*100)</f>
        <v>6.25</v>
      </c>
      <c r="T9" s="673">
        <f>IF(INDEX(Historical!$F$7:$F$1250,MATCH(B9,Historical!$B$7:$B$1281,0))=0,"n/a",((INDEX(Historical!$C$7:$C$1259,MATCH(B9,Historical!$B$7:$B$1281,0))/INDEX(Historical!$F$7:$F$1250,MATCH(B9,Historical!$B$7:$B$1281,0)))^(1/3)-1)*100)</f>
        <v>9.502105978450448</v>
      </c>
      <c r="U9" s="673">
        <f>IF(INDEX(Historical!$H$7:$H$1250,MATCH(B9,Historical!$B$7:$B$1281,0))=0,"n/a",((INDEX(Historical!$C$7:$C$1259,MATCH(B9,Historical!$B$7:$B$1281,0))/INDEX(Historical!$H$7:$H$1250,MATCH(B9,Historical!$B$7:$B$1281,0)))^(1/5)-1)*100)</f>
        <v>9.734021878083631</v>
      </c>
      <c r="V9" s="673" t="str">
        <f>IF(INDEX(Historical!$O$7:$O$1250,MATCH(B9,Historical!$B$7:$B$1281,0))=0,"n/a",((INDEX(Historical!$C$7:$C$1259,MATCH(B9,Historical!$B$7:$B$1281,0))/INDEX(Historical!$O$7:$O$1250,MATCH(B9,Historical!$B$7:$B$1281,0)))^(1/10)-1)*100)</f>
        <v>n/a</v>
      </c>
      <c r="W9" s="674" t="str">
        <f t="shared" si="3"/>
        <v>n/a</v>
      </c>
      <c r="X9" s="675">
        <f t="shared" si="4"/>
        <v>1.3334276545320043</v>
      </c>
      <c r="Y9" s="1047" t="s">
        <v>4114</v>
      </c>
      <c r="Z9" s="624">
        <f t="shared" si="5"/>
        <v>22.162162162162161</v>
      </c>
      <c r="AA9" s="853">
        <f t="shared" si="6"/>
        <v>32.772972972972973</v>
      </c>
      <c r="AB9" s="854">
        <v>9</v>
      </c>
      <c r="AC9" s="833">
        <v>3.7</v>
      </c>
      <c r="AD9" s="833">
        <v>2.23</v>
      </c>
      <c r="AE9" s="833">
        <v>6.9</v>
      </c>
      <c r="AF9" s="833">
        <v>30.94</v>
      </c>
      <c r="AG9" s="833">
        <v>90.600000000000009</v>
      </c>
      <c r="AH9" s="833">
        <v>10.199999999999999</v>
      </c>
      <c r="AI9" s="833">
        <v>5.1400000000000006</v>
      </c>
      <c r="AJ9" s="833">
        <v>7.3</v>
      </c>
      <c r="AK9" s="833">
        <v>14.69</v>
      </c>
      <c r="AL9" s="845">
        <v>2028690</v>
      </c>
      <c r="AM9" s="839">
        <v>0.1</v>
      </c>
      <c r="AN9" s="833">
        <v>1.69</v>
      </c>
      <c r="AO9" s="711">
        <f t="shared" si="7"/>
        <v>-22.362718206880103</v>
      </c>
      <c r="AP9" s="712">
        <f t="shared" si="8"/>
        <v>10.410254766092867</v>
      </c>
      <c r="AQ9" s="855">
        <f t="shared" si="9"/>
        <v>571.31571767149387</v>
      </c>
      <c r="AR9" s="624">
        <f>INDEX(Historical!$C$7:$C$1259,MATCH(B9,Historical!$B$7:$B$1281,0))*IF(AH9="n/a",1.03,IF(AH9&lt;0,1.01,IF(AH9&gt;10,1.1,(1+AH9/100))))</f>
        <v>0.8882500000000001</v>
      </c>
      <c r="AS9" s="853">
        <f t="shared" si="10"/>
        <v>0.93390605000000015</v>
      </c>
      <c r="AT9" s="853">
        <f t="shared" si="11"/>
        <v>1.0272966550000002</v>
      </c>
      <c r="AU9" s="853">
        <f t="shared" si="11"/>
        <v>1.1300263205000003</v>
      </c>
      <c r="AV9" s="853">
        <f t="shared" si="11"/>
        <v>1.2430289525500005</v>
      </c>
      <c r="AW9" s="624">
        <f t="shared" si="12"/>
        <v>5.2225079780500012</v>
      </c>
      <c r="AX9" s="719">
        <f t="shared" si="13"/>
        <v>4.3068678690829625</v>
      </c>
      <c r="AY9" s="900">
        <v>1.23</v>
      </c>
      <c r="AZ9" s="839">
        <v>128.14000000000001</v>
      </c>
      <c r="BA9" s="839">
        <v>-16.420000000000002</v>
      </c>
      <c r="BB9" s="839">
        <v>-8.129999999999999</v>
      </c>
      <c r="BC9" s="839">
        <v>7.7299999999999995</v>
      </c>
      <c r="BE9" s="597">
        <v>2012</v>
      </c>
      <c r="BF9" s="865">
        <f t="shared" si="14"/>
        <v>0</v>
      </c>
      <c r="BG9" s="849">
        <v>19.400000000000002</v>
      </c>
    </row>
    <row r="10" spans="1:59" ht="11.25" customHeight="1" x14ac:dyDescent="0.2">
      <c r="A10" s="832" t="s">
        <v>867</v>
      </c>
      <c r="B10" s="842" t="s">
        <v>868</v>
      </c>
      <c r="C10" s="898" t="s">
        <v>153</v>
      </c>
      <c r="D10" s="898" t="s">
        <v>914</v>
      </c>
      <c r="E10" s="705">
        <v>9</v>
      </c>
      <c r="F10" s="1135">
        <v>512</v>
      </c>
      <c r="G10" s="1124" t="s">
        <v>37</v>
      </c>
      <c r="H10" s="1124" t="s">
        <v>37</v>
      </c>
      <c r="I10" s="841">
        <v>107.74</v>
      </c>
      <c r="J10" s="624">
        <f t="shared" si="0"/>
        <v>4.8264340077965473</v>
      </c>
      <c r="K10" s="844">
        <v>1.3</v>
      </c>
      <c r="L10" s="854">
        <v>4</v>
      </c>
      <c r="M10" s="615">
        <f t="shared" si="1"/>
        <v>5.2</v>
      </c>
      <c r="N10" s="837" t="s">
        <v>107</v>
      </c>
      <c r="O10" s="706">
        <v>1.18</v>
      </c>
      <c r="P10" s="606">
        <v>44210</v>
      </c>
      <c r="Q10" s="606">
        <v>44243</v>
      </c>
      <c r="R10" s="615">
        <f t="shared" si="2"/>
        <v>10.169491525423737</v>
      </c>
      <c r="S10" s="673">
        <f>IF(INDEX(Historical!$D$7:$D$1257,MATCH(B10,Historical!$B$7:$B$1281,0))=0,"n/a",(INDEX(Historical!$C$7:$C$1259,MATCH(B10,Historical!$B$7:$B$1281,0))/INDEX(Historical!$D$7:$D$1257,MATCH(B10,Historical!$B$7:$B$1281,0))-1)*100)</f>
        <v>10.280373831775691</v>
      </c>
      <c r="T10" s="673">
        <f>IF(INDEX(Historical!$F$7:$F$1250,MATCH(B10,Historical!$B$7:$B$1281,0))=0,"n/a",((INDEX(Historical!$C$7:$C$1259,MATCH(B10,Historical!$B$7:$B$1281,0))/INDEX(Historical!$F$7:$F$1250,MATCH(B10,Historical!$B$7:$B$1281,0)))^(1/3)-1)*100)</f>
        <v>22.621703288100402</v>
      </c>
      <c r="U10" s="673">
        <f>IF(INDEX(Historical!$H$7:$H$1250,MATCH(B10,Historical!$B$7:$B$1281,0))=0,"n/a",((INDEX(Historical!$C$7:$C$1259,MATCH(B10,Historical!$B$7:$B$1281,0))/INDEX(Historical!$H$7:$H$1250,MATCH(B10,Historical!$B$7:$B$1281,0)))^(1/5)-1)*100)</f>
        <v>18.499938741414248</v>
      </c>
      <c r="V10" s="673" t="str">
        <f>IF(INDEX(Historical!$O$7:$O$1250,MATCH(B10,Historical!$B$7:$B$1281,0))=0,"n/a",((INDEX(Historical!$C$7:$C$1259,MATCH(B10,Historical!$B$7:$B$1281,0))/INDEX(Historical!$O$7:$O$1250,MATCH(B10,Historical!$B$7:$B$1281,0)))^(1/10)-1)*100)</f>
        <v>n/a</v>
      </c>
      <c r="W10" s="674" t="str">
        <f t="shared" si="3"/>
        <v>n/a</v>
      </c>
      <c r="X10" s="675">
        <f t="shared" si="4"/>
        <v>0.84436050850818112</v>
      </c>
      <c r="Y10" s="843"/>
      <c r="Z10" s="624">
        <f t="shared" si="5"/>
        <v>113.78555798687088</v>
      </c>
      <c r="AA10" s="853">
        <f t="shared" si="6"/>
        <v>23.575492341356671</v>
      </c>
      <c r="AB10" s="854">
        <v>12</v>
      </c>
      <c r="AC10" s="833">
        <v>4.57</v>
      </c>
      <c r="AD10" s="833">
        <v>4.92</v>
      </c>
      <c r="AE10" s="833">
        <v>4.71</v>
      </c>
      <c r="AF10" s="833">
        <v>12.44</v>
      </c>
      <c r="AG10" s="834">
        <v>192</v>
      </c>
      <c r="AH10" s="833">
        <v>17.7</v>
      </c>
      <c r="AI10" s="833">
        <v>10.59</v>
      </c>
      <c r="AJ10" s="833">
        <v>21.91</v>
      </c>
      <c r="AK10" s="833">
        <v>4.7699999999999996</v>
      </c>
      <c r="AL10" s="845">
        <v>191380</v>
      </c>
      <c r="AM10" s="839">
        <v>0.1</v>
      </c>
      <c r="AN10" s="833">
        <v>5.7</v>
      </c>
      <c r="AO10" s="711">
        <f t="shared" si="7"/>
        <v>-0.24911959214587753</v>
      </c>
      <c r="AP10" s="712">
        <f t="shared" si="8"/>
        <v>23.326372749210794</v>
      </c>
      <c r="AQ10" s="855">
        <f t="shared" si="9"/>
        <v>261.03500890663219</v>
      </c>
      <c r="AR10" s="624">
        <f>INDEX(Historical!$C$7:$C$1259,MATCH(B10,Historical!$B$7:$B$1281,0))*IF(AH10="n/a",1.03,IF(AH10&lt;0,1.01,IF(AH10&gt;10,1.1,(1+AH10/100))))</f>
        <v>5.1920000000000002</v>
      </c>
      <c r="AS10" s="853">
        <f t="shared" si="10"/>
        <v>5.7112000000000007</v>
      </c>
      <c r="AT10" s="853">
        <f t="shared" si="11"/>
        <v>5.983624240000001</v>
      </c>
      <c r="AU10" s="853">
        <f t="shared" si="11"/>
        <v>6.2690431162480014</v>
      </c>
      <c r="AV10" s="853">
        <f t="shared" si="11"/>
        <v>6.5680764728930319</v>
      </c>
      <c r="AW10" s="624">
        <f t="shared" si="12"/>
        <v>29.723943829141035</v>
      </c>
      <c r="AX10" s="719">
        <f t="shared" si="13"/>
        <v>27.588587181307812</v>
      </c>
      <c r="AY10" s="900">
        <v>0.8</v>
      </c>
      <c r="AZ10" s="839">
        <v>72.25</v>
      </c>
      <c r="BA10" s="839">
        <v>-5</v>
      </c>
      <c r="BB10" s="839">
        <v>1.25</v>
      </c>
      <c r="BC10" s="839">
        <v>11.01</v>
      </c>
      <c r="BE10" s="597">
        <v>2013</v>
      </c>
      <c r="BF10" s="865">
        <f t="shared" si="14"/>
        <v>0</v>
      </c>
      <c r="BG10" s="849">
        <v>5.8000000000000007</v>
      </c>
    </row>
    <row r="11" spans="1:59" ht="11.25" customHeight="1" x14ac:dyDescent="0.2">
      <c r="A11" s="838" t="s">
        <v>417</v>
      </c>
      <c r="B11" s="842" t="s">
        <v>418</v>
      </c>
      <c r="C11" s="898" t="s">
        <v>153</v>
      </c>
      <c r="D11" s="898" t="s">
        <v>4256</v>
      </c>
      <c r="E11" s="705">
        <v>16</v>
      </c>
      <c r="F11" s="1135">
        <v>246</v>
      </c>
      <c r="G11" s="1139" t="s">
        <v>106</v>
      </c>
      <c r="H11" s="1139" t="s">
        <v>106</v>
      </c>
      <c r="I11" s="841">
        <v>101.22</v>
      </c>
      <c r="J11" s="624">
        <f t="shared" si="0"/>
        <v>1.738786801027465</v>
      </c>
      <c r="K11" s="844">
        <v>0.44</v>
      </c>
      <c r="L11" s="854">
        <v>4</v>
      </c>
      <c r="M11" s="615">
        <f t="shared" si="1"/>
        <v>1.76</v>
      </c>
      <c r="N11" s="837" t="s">
        <v>419</v>
      </c>
      <c r="O11" s="706">
        <v>0.42</v>
      </c>
      <c r="P11" s="606">
        <v>44148</v>
      </c>
      <c r="Q11" s="606">
        <v>44165</v>
      </c>
      <c r="R11" s="615">
        <f t="shared" si="2"/>
        <v>4.7619047619047663</v>
      </c>
      <c r="S11" s="673">
        <f>IF(INDEX(Historical!$D$7:$D$1257,MATCH(B11,Historical!$B$7:$B$1281,0))=0,"n/a",(INDEX(Historical!$C$7:$C$1259,MATCH(B11,Historical!$B$7:$B$1281,0))/INDEX(Historical!$D$7:$D$1257,MATCH(B11,Historical!$B$7:$B$1281,0))-1)*100)</f>
        <v>6.25</v>
      </c>
      <c r="T11" s="673">
        <f>IF(INDEX(Historical!$F$7:$F$1250,MATCH(B11,Historical!$B$7:$B$1281,0))=0,"n/a",((INDEX(Historical!$C$7:$C$1259,MATCH(B11,Historical!$B$7:$B$1281,0))/INDEX(Historical!$F$7:$F$1250,MATCH(B11,Historical!$B$7:$B$1281,0)))^(1/3)-1)*100)</f>
        <v>4.8461047966767312</v>
      </c>
      <c r="U11" s="673">
        <f>IF(INDEX(Historical!$H$7:$H$1250,MATCH(B11,Historical!$B$7:$B$1281,0))=0,"n/a",((INDEX(Historical!$C$7:$C$1259,MATCH(B11,Historical!$B$7:$B$1281,0))/INDEX(Historical!$H$7:$H$1250,MATCH(B11,Historical!$B$7:$B$1281,0)))^(1/5)-1)*100)</f>
        <v>7.0366997827723932</v>
      </c>
      <c r="V11" s="673">
        <f>IF(INDEX(Historical!$O$7:$O$1250,MATCH(B11,Historical!$B$7:$B$1281,0))=0,"n/a",((INDEX(Historical!$C$7:$C$1259,MATCH(B11,Historical!$B$7:$B$1281,0))/INDEX(Historical!$O$7:$O$1250,MATCH(B11,Historical!$B$7:$B$1281,0)))^(1/10)-1)*100)</f>
        <v>17.461894308801895</v>
      </c>
      <c r="W11" s="674">
        <f t="shared" si="3"/>
        <v>0.40297459475662117</v>
      </c>
      <c r="X11" s="675">
        <f t="shared" si="4"/>
        <v>0.80881606698533259</v>
      </c>
      <c r="Y11" s="646"/>
      <c r="Z11" s="624" t="str">
        <f t="shared" si="5"/>
        <v>n/a</v>
      </c>
      <c r="AA11" s="853" t="str">
        <f t="shared" si="6"/>
        <v>n/a</v>
      </c>
      <c r="AB11" s="854">
        <v>9</v>
      </c>
      <c r="AC11" s="833">
        <v>-15.89</v>
      </c>
      <c r="AD11" s="833" t="s">
        <v>136</v>
      </c>
      <c r="AE11" s="833">
        <v>0.11</v>
      </c>
      <c r="AF11" s="833" t="s">
        <v>136</v>
      </c>
      <c r="AG11" s="834">
        <v>-224.8</v>
      </c>
      <c r="AH11" s="834">
        <v>-530.9</v>
      </c>
      <c r="AI11" s="834">
        <v>6.67</v>
      </c>
      <c r="AJ11" s="833">
        <v>8.6999999999999993</v>
      </c>
      <c r="AK11" s="833">
        <v>9.1999999999999993</v>
      </c>
      <c r="AL11" s="845">
        <v>20930</v>
      </c>
      <c r="AM11" s="839">
        <v>0.2</v>
      </c>
      <c r="AN11" s="833" t="s">
        <v>136</v>
      </c>
      <c r="AO11" s="711" t="str">
        <f t="shared" si="7"/>
        <v>n/a</v>
      </c>
      <c r="AP11" s="712">
        <f t="shared" si="8"/>
        <v>8.7754865837998572</v>
      </c>
      <c r="AQ11" s="855" t="str">
        <f t="shared" si="9"/>
        <v>n/a</v>
      </c>
      <c r="AR11" s="624">
        <f>INDEX(Historical!$C$7:$C$1259,MATCH(B11,Historical!$B$7:$B$1281,0))*IF(AH11="n/a",1.03,IF(AH11&lt;0,1.01,IF(AH11&gt;10,1.1,(1+AH11/100))))</f>
        <v>1.7169999999999999</v>
      </c>
      <c r="AS11" s="853">
        <f t="shared" si="10"/>
        <v>1.8315238999999999</v>
      </c>
      <c r="AT11" s="853">
        <f t="shared" si="11"/>
        <v>2.0000240988</v>
      </c>
      <c r="AU11" s="853">
        <f t="shared" si="11"/>
        <v>2.1840263158896001</v>
      </c>
      <c r="AV11" s="853">
        <f t="shared" si="11"/>
        <v>2.3849567369514433</v>
      </c>
      <c r="AW11" s="624">
        <f t="shared" si="12"/>
        <v>10.117531051641043</v>
      </c>
      <c r="AX11" s="719">
        <f t="shared" si="13"/>
        <v>9.9955849156698715</v>
      </c>
      <c r="AY11" s="900">
        <v>0.48</v>
      </c>
      <c r="AZ11" s="839">
        <v>40.47</v>
      </c>
      <c r="BA11" s="839">
        <v>-10.33</v>
      </c>
      <c r="BB11" s="839">
        <v>-2.4299999999999997</v>
      </c>
      <c r="BC11" s="839">
        <v>1.05</v>
      </c>
      <c r="BE11" s="597">
        <v>2006</v>
      </c>
      <c r="BF11" s="865">
        <f t="shared" si="14"/>
        <v>1</v>
      </c>
      <c r="BG11" s="849">
        <v>-7.5</v>
      </c>
    </row>
    <row r="12" spans="1:59" ht="11.25" customHeight="1" x14ac:dyDescent="0.2">
      <c r="A12" s="831" t="s">
        <v>113</v>
      </c>
      <c r="B12" s="842" t="s">
        <v>114</v>
      </c>
      <c r="C12" s="898" t="s">
        <v>112</v>
      </c>
      <c r="D12" s="898" t="s">
        <v>4257</v>
      </c>
      <c r="E12" s="705">
        <v>54</v>
      </c>
      <c r="F12" s="1135">
        <v>17</v>
      </c>
      <c r="G12" s="1122" t="s">
        <v>115</v>
      </c>
      <c r="H12" s="1122" t="s">
        <v>37</v>
      </c>
      <c r="I12" s="833">
        <v>43.18</v>
      </c>
      <c r="J12" s="624">
        <f t="shared" si="0"/>
        <v>1.760074108383511</v>
      </c>
      <c r="K12" s="844">
        <v>0.19</v>
      </c>
      <c r="L12" s="854">
        <v>4</v>
      </c>
      <c r="M12" s="615">
        <f t="shared" si="1"/>
        <v>0.76</v>
      </c>
      <c r="N12" s="837" t="s">
        <v>242</v>
      </c>
      <c r="O12" s="706">
        <v>0.185</v>
      </c>
      <c r="P12" s="606">
        <v>44202</v>
      </c>
      <c r="Q12" s="606">
        <v>44228</v>
      </c>
      <c r="R12" s="615">
        <f t="shared" si="2"/>
        <v>2.7027027027027053</v>
      </c>
      <c r="S12" s="673">
        <f>IF(INDEX(Historical!$D$7:$D$1257,MATCH(B12,Historical!$B$7:$B$1281,0))=0,"n/a",(INDEX(Historical!$C$7:$C$1259,MATCH(B12,Historical!$B$7:$B$1281,0))/INDEX(Historical!$D$7:$D$1257,MATCH(B12,Historical!$B$7:$B$1281,0))-1)*100)</f>
        <v>2.7777777777777901</v>
      </c>
      <c r="T12" s="673">
        <f>IF(INDEX(Historical!$F$7:$F$1250,MATCH(B12,Historical!$B$7:$B$1281,0))=0,"n/a",((INDEX(Historical!$C$7:$C$1259,MATCH(B12,Historical!$B$7:$B$1281,0))/INDEX(Historical!$F$7:$F$1250,MATCH(B12,Historical!$B$7:$B$1281,0)))^(1/3)-1)*100)</f>
        <v>2.8586773986917446</v>
      </c>
      <c r="U12" s="673">
        <f>IF(INDEX(Historical!$H$7:$H$1250,MATCH(B12,Historical!$B$7:$B$1281,0))=0,"n/a",((INDEX(Historical!$C$7:$C$1259,MATCH(B12,Historical!$B$7:$B$1281,0))/INDEX(Historical!$H$7:$H$1250,MATCH(B12,Historical!$B$7:$B$1281,0)))^(1/5)-1)*100)</f>
        <v>2.9462068239258565</v>
      </c>
      <c r="V12" s="673">
        <f>IF(INDEX(Historical!$O$7:$O$1250,MATCH(B12,Historical!$B$7:$B$1281,0))=0,"n/a",((INDEX(Historical!$C$7:$C$1259,MATCH(B12,Historical!$B$7:$B$1281,0))/INDEX(Historical!$O$7:$O$1250,MATCH(B12,Historical!$B$7:$B$1281,0)))^(1/10)-1)*100)</f>
        <v>3.2009739653925839</v>
      </c>
      <c r="W12" s="674">
        <f t="shared" si="3"/>
        <v>0.9204094927915224</v>
      </c>
      <c r="X12" s="675" t="str">
        <f t="shared" si="4"/>
        <v>n/a</v>
      </c>
      <c r="Y12" s="632"/>
      <c r="Z12" s="624" t="str">
        <f t="shared" si="5"/>
        <v>n/a</v>
      </c>
      <c r="AA12" s="853" t="str">
        <f t="shared" si="6"/>
        <v>n/a</v>
      </c>
      <c r="AB12" s="854">
        <v>10</v>
      </c>
      <c r="AC12" s="833">
        <v>-0.02</v>
      </c>
      <c r="AD12" s="833" t="s">
        <v>136</v>
      </c>
      <c r="AE12" s="833">
        <v>0.48</v>
      </c>
      <c r="AF12" s="833">
        <v>1.94</v>
      </c>
      <c r="AG12" s="833">
        <v>0</v>
      </c>
      <c r="AH12" s="833">
        <v>-99.8</v>
      </c>
      <c r="AI12" s="833">
        <v>7.66</v>
      </c>
      <c r="AJ12" s="833">
        <v>-68.400000000000006</v>
      </c>
      <c r="AK12" s="833">
        <v>16</v>
      </c>
      <c r="AL12" s="845">
        <v>2900</v>
      </c>
      <c r="AM12" s="839">
        <v>1.3</v>
      </c>
      <c r="AN12" s="833">
        <v>0.48</v>
      </c>
      <c r="AO12" s="711" t="str">
        <f t="shared" si="7"/>
        <v>n/a</v>
      </c>
      <c r="AP12" s="712">
        <f t="shared" si="8"/>
        <v>4.7062809323093671</v>
      </c>
      <c r="AQ12" s="855" t="str">
        <f t="shared" si="9"/>
        <v>n/a</v>
      </c>
      <c r="AR12" s="624">
        <f>INDEX(Historical!$C$7:$C$1259,MATCH(B12,Historical!$B$7:$B$1281,0))*IF(AH12="n/a",1.03,IF(AH12&lt;0,1.01,IF(AH12&gt;10,1.1,(1+AH12/100))))</f>
        <v>0.74739999999999995</v>
      </c>
      <c r="AS12" s="853">
        <f t="shared" si="10"/>
        <v>0.80465083999999998</v>
      </c>
      <c r="AT12" s="853">
        <f t="shared" si="11"/>
        <v>0.88511592400000005</v>
      </c>
      <c r="AU12" s="853">
        <f t="shared" si="11"/>
        <v>0.97362751640000011</v>
      </c>
      <c r="AV12" s="853">
        <f t="shared" si="11"/>
        <v>1.0709902680400003</v>
      </c>
      <c r="AW12" s="624">
        <f t="shared" si="12"/>
        <v>4.4817845484400003</v>
      </c>
      <c r="AX12" s="719">
        <f t="shared" si="13"/>
        <v>10.379306504029644</v>
      </c>
      <c r="AY12" s="900">
        <v>1.35</v>
      </c>
      <c r="AZ12" s="839">
        <v>118.17999999999999</v>
      </c>
      <c r="BA12" s="839">
        <v>-4.55</v>
      </c>
      <c r="BB12" s="839">
        <v>7.4899999999999993</v>
      </c>
      <c r="BC12" s="839">
        <v>15.8</v>
      </c>
      <c r="BE12" s="597">
        <v>1968</v>
      </c>
      <c r="BF12" s="865">
        <f t="shared" si="14"/>
        <v>6</v>
      </c>
      <c r="BG12" s="849">
        <v>0</v>
      </c>
    </row>
    <row r="13" spans="1:59" ht="11.25" customHeight="1" x14ac:dyDescent="0.2">
      <c r="A13" s="838" t="s">
        <v>938</v>
      </c>
      <c r="B13" s="842" t="s">
        <v>939</v>
      </c>
      <c r="C13" s="898" t="s">
        <v>108</v>
      </c>
      <c r="D13" s="898" t="s">
        <v>4258</v>
      </c>
      <c r="E13" s="705">
        <v>10</v>
      </c>
      <c r="F13" s="1135">
        <v>455</v>
      </c>
      <c r="G13" s="1123" t="s">
        <v>106</v>
      </c>
      <c r="H13" s="1123" t="s">
        <v>106</v>
      </c>
      <c r="I13" s="841">
        <v>16.670000000000002</v>
      </c>
      <c r="J13" s="624">
        <f t="shared" si="0"/>
        <v>7.9184163167366526</v>
      </c>
      <c r="K13" s="844">
        <v>0.33</v>
      </c>
      <c r="L13" s="854">
        <v>4</v>
      </c>
      <c r="M13" s="615">
        <f t="shared" si="1"/>
        <v>1.32</v>
      </c>
      <c r="N13" s="837" t="s">
        <v>705</v>
      </c>
      <c r="O13" s="844">
        <v>0.32</v>
      </c>
      <c r="P13" s="606">
        <v>44257</v>
      </c>
      <c r="Q13" s="606">
        <v>44274</v>
      </c>
      <c r="R13" s="615">
        <f t="shared" si="2"/>
        <v>3.1250000000000027</v>
      </c>
      <c r="S13" s="673">
        <f>IF(INDEX(Historical!$D$7:$D$1257,MATCH(B13,Historical!$B$7:$B$1281,0))=0,"n/a",(INDEX(Historical!$C$7:$C$1259,MATCH(B13,Historical!$B$7:$B$1281,0))/INDEX(Historical!$D$7:$D$1257,MATCH(B13,Historical!$B$7:$B$1281,0))-1)*100)</f>
        <v>7.8947368421052655</v>
      </c>
      <c r="T13" s="673">
        <f>IF(INDEX(Historical!$F$7:$F$1250,MATCH(B13,Historical!$B$7:$B$1281,0))=0,"n/a",((INDEX(Historical!$C$7:$C$1259,MATCH(B13,Historical!$B$7:$B$1281,0))/INDEX(Historical!$F$7:$F$1250,MATCH(B13,Historical!$B$7:$B$1281,0)))^(1/3)-1)*100)</f>
        <v>19.543015001479947</v>
      </c>
      <c r="U13" s="673">
        <f>IF(INDEX(Historical!$H$7:$H$1250,MATCH(B13,Historical!$B$7:$B$1281,0))=0,"n/a",((INDEX(Historical!$C$7:$C$1259,MATCH(B13,Historical!$B$7:$B$1281,0))/INDEX(Historical!$H$7:$H$1250,MATCH(B13,Historical!$B$7:$B$1281,0)))^(1/5)-1)*100)</f>
        <v>16.223894400608874</v>
      </c>
      <c r="V13" s="673" t="str">
        <f>IF(INDEX(Historical!$O$7:$O$1250,MATCH(B13,Historical!$B$7:$B$1281,0))=0,"n/a",((INDEX(Historical!$C$7:$C$1259,MATCH(B13,Historical!$B$7:$B$1281,0))/INDEX(Historical!$O$7:$O$1250,MATCH(B13,Historical!$B$7:$B$1281,0)))^(1/10)-1)*100)</f>
        <v>n/a</v>
      </c>
      <c r="W13" s="674" t="str">
        <f t="shared" si="3"/>
        <v>n/a</v>
      </c>
      <c r="X13" s="675">
        <f t="shared" si="4"/>
        <v>2.4959837539398269</v>
      </c>
      <c r="Y13" s="843"/>
      <c r="Z13" s="624">
        <f t="shared" si="5"/>
        <v>176</v>
      </c>
      <c r="AA13" s="853">
        <f t="shared" si="6"/>
        <v>22.22666666666667</v>
      </c>
      <c r="AB13" s="854">
        <v>12</v>
      </c>
      <c r="AC13" s="833">
        <v>0.75</v>
      </c>
      <c r="AD13" s="833">
        <v>2.66</v>
      </c>
      <c r="AE13" s="833">
        <v>3.45</v>
      </c>
      <c r="AF13" s="833">
        <v>1.53</v>
      </c>
      <c r="AG13" s="833">
        <v>15</v>
      </c>
      <c r="AH13" s="833">
        <v>-4</v>
      </c>
      <c r="AI13" s="833">
        <v>-9.2899999999999991</v>
      </c>
      <c r="AJ13" s="833">
        <v>6.5</v>
      </c>
      <c r="AK13" s="833">
        <v>8</v>
      </c>
      <c r="AL13" s="845">
        <v>1880</v>
      </c>
      <c r="AM13" s="839">
        <v>1.2</v>
      </c>
      <c r="AN13" s="833">
        <v>4.71</v>
      </c>
      <c r="AO13" s="711">
        <f t="shared" si="7"/>
        <v>1.915644050678857</v>
      </c>
      <c r="AP13" s="712">
        <f t="shared" si="8"/>
        <v>24.142310717345527</v>
      </c>
      <c r="AQ13" s="855">
        <f t="shared" si="9"/>
        <v>22.939551541940052</v>
      </c>
      <c r="AR13" s="624">
        <f>INDEX(Historical!$C$7:$C$1259,MATCH(B13,Historical!$B$7:$B$1281,0))*IF(AH13="n/a",1.03,IF(AH13&lt;0,1.01,IF(AH13&gt;10,1.1,(1+AH13/100))))</f>
        <v>1.2423</v>
      </c>
      <c r="AS13" s="853">
        <f t="shared" si="10"/>
        <v>1.254723</v>
      </c>
      <c r="AT13" s="853">
        <f t="shared" si="11"/>
        <v>1.3551008400000002</v>
      </c>
      <c r="AU13" s="853">
        <f t="shared" si="11"/>
        <v>1.4635089072000003</v>
      </c>
      <c r="AV13" s="853">
        <f t="shared" si="11"/>
        <v>1.5805896197760003</v>
      </c>
      <c r="AW13" s="624">
        <f t="shared" si="12"/>
        <v>6.8962223669760006</v>
      </c>
      <c r="AX13" s="719">
        <f t="shared" si="13"/>
        <v>41.369060389778042</v>
      </c>
      <c r="AY13" s="900">
        <v>1.85</v>
      </c>
      <c r="AZ13" s="839">
        <v>370.90000000000003</v>
      </c>
      <c r="BA13" s="839">
        <v>-3.02</v>
      </c>
      <c r="BB13" s="839">
        <v>13.18</v>
      </c>
      <c r="BC13" s="839">
        <v>41.18</v>
      </c>
      <c r="BE13" s="597">
        <v>2012</v>
      </c>
      <c r="BF13" s="865">
        <f t="shared" si="14"/>
        <v>0</v>
      </c>
      <c r="BG13" s="849">
        <v>2.4</v>
      </c>
    </row>
    <row r="14" spans="1:59" ht="11.25" customHeight="1" x14ac:dyDescent="0.2">
      <c r="A14" s="831" t="s">
        <v>1853</v>
      </c>
      <c r="B14" s="842" t="s">
        <v>1854</v>
      </c>
      <c r="C14" s="898" t="s">
        <v>153</v>
      </c>
      <c r="D14" s="898" t="s">
        <v>4259</v>
      </c>
      <c r="E14" s="705">
        <v>8</v>
      </c>
      <c r="F14" s="1135">
        <v>584</v>
      </c>
      <c r="G14" s="1064" t="s">
        <v>37</v>
      </c>
      <c r="H14" s="1064" t="s">
        <v>37</v>
      </c>
      <c r="I14" s="841">
        <v>119.78</v>
      </c>
      <c r="J14" s="624">
        <f t="shared" si="0"/>
        <v>1.5027550509266989</v>
      </c>
      <c r="K14" s="844">
        <v>0.45</v>
      </c>
      <c r="L14" s="854">
        <v>4</v>
      </c>
      <c r="M14" s="615">
        <f t="shared" si="1"/>
        <v>1.8</v>
      </c>
      <c r="N14" s="837" t="s">
        <v>107</v>
      </c>
      <c r="O14" s="706">
        <v>0.36</v>
      </c>
      <c r="P14" s="606">
        <v>44210</v>
      </c>
      <c r="Q14" s="606">
        <v>44243</v>
      </c>
      <c r="R14" s="615">
        <f t="shared" si="2"/>
        <v>25.000000000000007</v>
      </c>
      <c r="S14" s="673">
        <f>IF(INDEX(Historical!$D$7:$D$1257,MATCH(B14,Historical!$B$7:$B$1281,0))=0,"n/a",(INDEX(Historical!$C$7:$C$1259,MATCH(B14,Historical!$B$7:$B$1281,0))/INDEX(Historical!$D$7:$D$1257,MATCH(B14,Historical!$B$7:$B$1281,0))-1)*100)</f>
        <v>12.5</v>
      </c>
      <c r="T14" s="673">
        <f>IF(INDEX(Historical!$F$7:$F$1250,MATCH(B14,Historical!$B$7:$B$1281,0))=0,"n/a",((INDEX(Historical!$C$7:$C$1259,MATCH(B14,Historical!$B$7:$B$1281,0))/INDEX(Historical!$F$7:$F$1250,MATCH(B14,Historical!$B$7:$B$1281,0)))^(1/3)-1)*100)</f>
        <v>10.75216099916998</v>
      </c>
      <c r="U14" s="673">
        <f>IF(INDEX(Historical!$H$7:$H$1250,MATCH(B14,Historical!$B$7:$B$1281,0))=0,"n/a",((INDEX(Historical!$C$7:$C$1259,MATCH(B14,Historical!$B$7:$B$1281,0))/INDEX(Historical!$H$7:$H$1250,MATCH(B14,Historical!$B$7:$B$1281,0)))^(1/5)-1)*100)</f>
        <v>8.4471771197698544</v>
      </c>
      <c r="V14" s="673">
        <f>IF(INDEX(Historical!$O$7:$O$1250,MATCH(B14,Historical!$B$7:$B$1281,0))=0,"n/a",((INDEX(Historical!$C$7:$C$1259,MATCH(B14,Historical!$B$7:$B$1281,0))/INDEX(Historical!$O$7:$O$1250,MATCH(B14,Historical!$B$7:$B$1281,0)))^(1/10)-1)*100)</f>
        <v>5.7250005088769873</v>
      </c>
      <c r="W14" s="674">
        <f t="shared" si="3"/>
        <v>1.47548932208337</v>
      </c>
      <c r="X14" s="675">
        <f t="shared" si="4"/>
        <v>0.68122396127176243</v>
      </c>
      <c r="Y14" s="634"/>
      <c r="Z14" s="624">
        <f t="shared" si="5"/>
        <v>72</v>
      </c>
      <c r="AA14" s="853">
        <f t="shared" si="6"/>
        <v>47.911999999999999</v>
      </c>
      <c r="AB14" s="854">
        <v>12</v>
      </c>
      <c r="AC14" s="833">
        <v>2.5</v>
      </c>
      <c r="AD14" s="833">
        <v>3.09</v>
      </c>
      <c r="AE14" s="833">
        <v>6.35</v>
      </c>
      <c r="AF14" s="833">
        <v>6.87</v>
      </c>
      <c r="AG14" s="833">
        <v>10.100000000000001</v>
      </c>
      <c r="AH14" s="833">
        <v>45.2</v>
      </c>
      <c r="AI14" s="833">
        <v>6.23</v>
      </c>
      <c r="AJ14" s="833">
        <v>12.4</v>
      </c>
      <c r="AK14" s="833">
        <v>15.740000000000002</v>
      </c>
      <c r="AL14" s="845">
        <v>219630</v>
      </c>
      <c r="AM14" s="839">
        <v>0.3</v>
      </c>
      <c r="AN14" s="833">
        <v>0.59</v>
      </c>
      <c r="AO14" s="711">
        <f t="shared" si="7"/>
        <v>-37.96206782930345</v>
      </c>
      <c r="AP14" s="712">
        <f t="shared" si="8"/>
        <v>9.9499321706965524</v>
      </c>
      <c r="AQ14" s="855">
        <f t="shared" si="9"/>
        <v>282.48046573212952</v>
      </c>
      <c r="AR14" s="624">
        <f>INDEX(Historical!$C$7:$C$1259,MATCH(B14,Historical!$B$7:$B$1281,0))*IF(AH14="n/a",1.03,IF(AH14&lt;0,1.01,IF(AH14&gt;10,1.1,(1+AH14/100))))</f>
        <v>1.5840000000000001</v>
      </c>
      <c r="AS14" s="853">
        <f t="shared" si="10"/>
        <v>1.6826832</v>
      </c>
      <c r="AT14" s="853">
        <f t="shared" si="11"/>
        <v>1.8509515200000002</v>
      </c>
      <c r="AU14" s="853">
        <f t="shared" si="11"/>
        <v>2.0360466720000003</v>
      </c>
      <c r="AV14" s="853">
        <f t="shared" si="11"/>
        <v>2.2396513392000004</v>
      </c>
      <c r="AW14" s="624">
        <f t="shared" si="12"/>
        <v>9.393332731200001</v>
      </c>
      <c r="AX14" s="719">
        <f t="shared" si="13"/>
        <v>7.8421545593588258</v>
      </c>
      <c r="AY14" s="900">
        <v>0.72</v>
      </c>
      <c r="AZ14" s="839">
        <v>94.42</v>
      </c>
      <c r="BA14" s="839">
        <v>-6.81</v>
      </c>
      <c r="BB14" s="839">
        <v>3.65</v>
      </c>
      <c r="BC14" s="839">
        <v>14.11</v>
      </c>
      <c r="BE14" s="597">
        <v>2014</v>
      </c>
      <c r="BF14" s="865">
        <f t="shared" si="14"/>
        <v>0</v>
      </c>
      <c r="BG14" s="849">
        <v>4.5999999999999996</v>
      </c>
    </row>
    <row r="15" spans="1:59" ht="11.25" customHeight="1" x14ac:dyDescent="0.2">
      <c r="A15" s="838" t="s">
        <v>900</v>
      </c>
      <c r="B15" s="842" t="s">
        <v>901</v>
      </c>
      <c r="C15" s="898" t="s">
        <v>4254</v>
      </c>
      <c r="D15" s="898" t="s">
        <v>4255</v>
      </c>
      <c r="E15" s="705">
        <v>8</v>
      </c>
      <c r="F15" s="1135">
        <v>542</v>
      </c>
      <c r="G15" s="1126" t="s">
        <v>106</v>
      </c>
      <c r="H15" s="1126" t="s">
        <v>106</v>
      </c>
      <c r="I15" s="841">
        <v>40.96</v>
      </c>
      <c r="J15" s="624">
        <f t="shared" si="0"/>
        <v>4.5898437499999991</v>
      </c>
      <c r="K15" s="844">
        <v>0.47</v>
      </c>
      <c r="L15" s="854">
        <v>4</v>
      </c>
      <c r="M15" s="615">
        <f t="shared" si="1"/>
        <v>1.88</v>
      </c>
      <c r="N15" s="837" t="s">
        <v>523</v>
      </c>
      <c r="O15" s="706">
        <v>0.46</v>
      </c>
      <c r="P15" s="904">
        <v>43595</v>
      </c>
      <c r="Q15" s="904">
        <v>43609</v>
      </c>
      <c r="R15" s="615">
        <f t="shared" si="2"/>
        <v>2.1739130434782505</v>
      </c>
      <c r="S15" s="673">
        <f>IF(INDEX(Historical!$D$7:$D$1257,MATCH(B15,Historical!$B$7:$B$1281,0))=0,"n/a",(INDEX(Historical!$C$7:$C$1259,MATCH(B15,Historical!$B$7:$B$1281,0))/INDEX(Historical!$D$7:$D$1257,MATCH(B15,Historical!$B$7:$B$1281,0))-1)*100)</f>
        <v>0.53475935828874999</v>
      </c>
      <c r="T15" s="673">
        <f>IF(INDEX(Historical!$F$7:$F$1250,MATCH(B15,Historical!$B$7:$B$1281,0))=0,"n/a",((INDEX(Historical!$C$7:$C$1259,MATCH(B15,Historical!$B$7:$B$1281,0))/INDEX(Historical!$F$7:$F$1250,MATCH(B15,Historical!$B$7:$B$1281,0)))^(1/3)-1)*100)</f>
        <v>2.6131139172558271</v>
      </c>
      <c r="U15" s="673">
        <f>IF(INDEX(Historical!$H$7:$H$1250,MATCH(B15,Historical!$B$7:$B$1281,0))=0,"n/a",((INDEX(Historical!$C$7:$C$1259,MATCH(B15,Historical!$B$7:$B$1281,0))/INDEX(Historical!$H$7:$H$1250,MATCH(B15,Historical!$B$7:$B$1281,0)))^(1/5)-1)*100)</f>
        <v>3.5380907891770397</v>
      </c>
      <c r="V15" s="673">
        <f>IF(INDEX(Historical!$O$7:$O$1250,MATCH(B15,Historical!$B$7:$B$1281,0))=0,"n/a",((INDEX(Historical!$C$7:$C$1259,MATCH(B15,Historical!$B$7:$B$1281,0))/INDEX(Historical!$O$7:$O$1250,MATCH(B15,Historical!$B$7:$B$1281,0)))^(1/10)-1)*100)</f>
        <v>3.3671180687434132</v>
      </c>
      <c r="W15" s="674">
        <f t="shared" si="3"/>
        <v>1.0507771681726126</v>
      </c>
      <c r="X15" s="675">
        <f t="shared" si="4"/>
        <v>2.3587271927846931</v>
      </c>
      <c r="Y15" s="646" t="s">
        <v>4575</v>
      </c>
      <c r="Z15" s="624">
        <f t="shared" si="5"/>
        <v>368.62745098039215</v>
      </c>
      <c r="AA15" s="853">
        <f t="shared" si="6"/>
        <v>80.313725490196077</v>
      </c>
      <c r="AB15" s="854">
        <v>12</v>
      </c>
      <c r="AC15" s="833">
        <v>0.51</v>
      </c>
      <c r="AD15" s="833">
        <v>4.62</v>
      </c>
      <c r="AE15" s="833">
        <v>6.31</v>
      </c>
      <c r="AF15" s="833">
        <v>1.8</v>
      </c>
      <c r="AG15" s="833">
        <v>2.1999999999999997</v>
      </c>
      <c r="AH15" s="833">
        <v>-28.4</v>
      </c>
      <c r="AI15" s="833">
        <v>-20.27</v>
      </c>
      <c r="AJ15" s="833">
        <v>1.5</v>
      </c>
      <c r="AK15" s="833">
        <v>17.62</v>
      </c>
      <c r="AL15" s="845">
        <v>5640</v>
      </c>
      <c r="AM15" s="839">
        <v>0.89999999999999991</v>
      </c>
      <c r="AN15" s="833">
        <v>1.1399999999999999</v>
      </c>
      <c r="AO15" s="711">
        <f t="shared" si="7"/>
        <v>-72.185790951019044</v>
      </c>
      <c r="AP15" s="712">
        <f t="shared" si="8"/>
        <v>8.1279345391770388</v>
      </c>
      <c r="AQ15" s="855">
        <f t="shared" si="9"/>
        <v>153.47777100202862</v>
      </c>
      <c r="AR15" s="624">
        <f>INDEX(Historical!$C$7:$C$1259,MATCH(B15,Historical!$B$7:$B$1281,0))*IF(AH15="n/a",1.03,IF(AH15&lt;0,1.01,IF(AH15&gt;10,1.1,(1+AH15/100))))</f>
        <v>1.8987999999999998</v>
      </c>
      <c r="AS15" s="853">
        <f t="shared" si="10"/>
        <v>1.9177879999999998</v>
      </c>
      <c r="AT15" s="853">
        <f t="shared" si="11"/>
        <v>2.1095668000000001</v>
      </c>
      <c r="AU15" s="853">
        <f t="shared" si="11"/>
        <v>2.3205234800000003</v>
      </c>
      <c r="AV15" s="853">
        <f t="shared" si="11"/>
        <v>2.5525758280000006</v>
      </c>
      <c r="AW15" s="624">
        <f t="shared" si="12"/>
        <v>10.799254108</v>
      </c>
      <c r="AX15" s="719">
        <f t="shared" si="13"/>
        <v>26.365366474609374</v>
      </c>
      <c r="AY15" s="900">
        <v>0.94</v>
      </c>
      <c r="AZ15" s="839">
        <v>103.47999999999999</v>
      </c>
      <c r="BA15" s="839">
        <v>-15.299999999999999</v>
      </c>
      <c r="BB15" s="839">
        <v>-3.54</v>
      </c>
      <c r="BC15" s="839">
        <v>8.74</v>
      </c>
      <c r="BE15" s="597">
        <v>2013</v>
      </c>
      <c r="BF15" s="865">
        <f t="shared" si="14"/>
        <v>0</v>
      </c>
      <c r="BG15" s="849">
        <v>0.89999999999999991</v>
      </c>
    </row>
    <row r="16" spans="1:59" ht="11.25" customHeight="1" x14ac:dyDescent="0.2">
      <c r="A16" s="838" t="s">
        <v>396</v>
      </c>
      <c r="B16" s="843" t="s">
        <v>397</v>
      </c>
      <c r="C16" s="898" t="s">
        <v>4127</v>
      </c>
      <c r="D16" s="898" t="s">
        <v>4260</v>
      </c>
      <c r="E16" s="705">
        <v>16</v>
      </c>
      <c r="F16" s="1135">
        <v>245</v>
      </c>
      <c r="G16" s="1124" t="s">
        <v>106</v>
      </c>
      <c r="H16" s="1124" t="s">
        <v>106</v>
      </c>
      <c r="I16" s="841">
        <v>250.9</v>
      </c>
      <c r="J16" s="624">
        <f t="shared" si="0"/>
        <v>1.4029493822239936</v>
      </c>
      <c r="K16" s="844">
        <v>0.88</v>
      </c>
      <c r="L16" s="854">
        <v>4</v>
      </c>
      <c r="M16" s="615">
        <f t="shared" si="1"/>
        <v>3.52</v>
      </c>
      <c r="N16" s="837" t="s">
        <v>398</v>
      </c>
      <c r="O16" s="706">
        <v>0.8</v>
      </c>
      <c r="P16" s="606">
        <v>44113</v>
      </c>
      <c r="Q16" s="606">
        <v>44148</v>
      </c>
      <c r="R16" s="615">
        <f t="shared" si="2"/>
        <v>9.9999999999999947</v>
      </c>
      <c r="S16" s="673">
        <f>IF(INDEX(Historical!$D$7:$D$1257,MATCH(B16,Historical!$B$7:$B$1281,0))=0,"n/a",(INDEX(Historical!$C$7:$C$1259,MATCH(B16,Historical!$B$7:$B$1281,0))/INDEX(Historical!$D$7:$D$1257,MATCH(B16,Historical!$B$7:$B$1281,0))-1)*100)</f>
        <v>7.1895424836601274</v>
      </c>
      <c r="T16" s="673">
        <f>IF(INDEX(Historical!$F$7:$F$1250,MATCH(B16,Historical!$B$7:$B$1281,0))=0,"n/a",((INDEX(Historical!$C$7:$C$1259,MATCH(B16,Historical!$B$7:$B$1281,0))/INDEX(Historical!$F$7:$F$1250,MATCH(B16,Historical!$B$7:$B$1281,0)))^(1/3)-1)*100)</f>
        <v>7.2335628427984133</v>
      </c>
      <c r="U16" s="673">
        <f>IF(INDEX(Historical!$H$7:$H$1250,MATCH(B16,Historical!$B$7:$B$1281,0))=0,"n/a",((INDEX(Historical!$C$7:$C$1259,MATCH(B16,Historical!$B$7:$B$1281,0))/INDEX(Historical!$H$7:$H$1250,MATCH(B16,Historical!$B$7:$B$1281,0)))^(1/5)-1)*100)</f>
        <v>9.1208138893263513</v>
      </c>
      <c r="V16" s="673">
        <f>IF(INDEX(Historical!$O$7:$O$1250,MATCH(B16,Historical!$B$7:$B$1281,0))=0,"n/a",((INDEX(Historical!$C$7:$C$1259,MATCH(B16,Historical!$B$7:$B$1281,0))/INDEX(Historical!$O$7:$O$1250,MATCH(B16,Historical!$B$7:$B$1281,0)))^(1/10)-1)*100)</f>
        <v>14.800026818083989</v>
      </c>
      <c r="W16" s="674">
        <f t="shared" si="3"/>
        <v>0.61627009203670702</v>
      </c>
      <c r="X16" s="675">
        <f t="shared" si="4"/>
        <v>0.86045414050248603</v>
      </c>
      <c r="Y16" s="843" t="s">
        <v>727</v>
      </c>
      <c r="Z16" s="624">
        <f t="shared" si="5"/>
        <v>43.137254901960787</v>
      </c>
      <c r="AA16" s="853">
        <f t="shared" si="6"/>
        <v>30.747549019607842</v>
      </c>
      <c r="AB16" s="854">
        <v>8</v>
      </c>
      <c r="AC16" s="833">
        <v>8.16</v>
      </c>
      <c r="AD16" s="833">
        <v>3.13</v>
      </c>
      <c r="AE16" s="833">
        <v>3.8</v>
      </c>
      <c r="AF16" s="833">
        <v>8.99</v>
      </c>
      <c r="AG16" s="833">
        <v>31.6</v>
      </c>
      <c r="AH16" s="833">
        <v>7.3</v>
      </c>
      <c r="AI16" s="833">
        <v>10.33</v>
      </c>
      <c r="AJ16" s="833">
        <v>10.6</v>
      </c>
      <c r="AK16" s="833">
        <v>9.93</v>
      </c>
      <c r="AL16" s="845">
        <v>169990</v>
      </c>
      <c r="AM16" s="839">
        <v>0.1</v>
      </c>
      <c r="AN16" s="833">
        <v>0</v>
      </c>
      <c r="AO16" s="711">
        <f t="shared" si="7"/>
        <v>-20.223785748057495</v>
      </c>
      <c r="AP16" s="712">
        <f t="shared" si="8"/>
        <v>10.523763271550346</v>
      </c>
      <c r="AQ16" s="855">
        <f t="shared" si="9"/>
        <v>250.50469369897303</v>
      </c>
      <c r="AR16" s="624">
        <f>INDEX(Historical!$C$7:$C$1259,MATCH(B16,Historical!$B$7:$B$1281,0))*IF(AH16="n/a",1.03,IF(AH16&lt;0,1.01,IF(AH16&gt;10,1.1,(1+AH16/100))))</f>
        <v>3.5194399999999995</v>
      </c>
      <c r="AS16" s="853">
        <f t="shared" si="10"/>
        <v>3.8713839999999999</v>
      </c>
      <c r="AT16" s="853">
        <f t="shared" si="11"/>
        <v>4.2558124311999999</v>
      </c>
      <c r="AU16" s="853">
        <f t="shared" si="11"/>
        <v>4.6784146056181592</v>
      </c>
      <c r="AV16" s="853">
        <f t="shared" si="11"/>
        <v>5.1429811759560424</v>
      </c>
      <c r="AW16" s="624">
        <f t="shared" si="12"/>
        <v>21.468032212774201</v>
      </c>
      <c r="AX16" s="719">
        <f t="shared" si="13"/>
        <v>8.5564098097944203</v>
      </c>
      <c r="AY16" s="900">
        <v>1.1200000000000001</v>
      </c>
      <c r="AZ16" s="839">
        <v>82.94</v>
      </c>
      <c r="BA16" s="839">
        <v>-7.48</v>
      </c>
      <c r="BB16" s="839">
        <v>-1.91</v>
      </c>
      <c r="BC16" s="839">
        <v>7.95</v>
      </c>
      <c r="BE16" s="597">
        <v>2006</v>
      </c>
      <c r="BF16" s="865">
        <f t="shared" si="14"/>
        <v>1</v>
      </c>
      <c r="BG16" s="849">
        <v>14.6</v>
      </c>
    </row>
    <row r="17" spans="1:59" ht="11.25" customHeight="1" x14ac:dyDescent="0.2">
      <c r="A17" s="831" t="s">
        <v>879</v>
      </c>
      <c r="B17" s="842" t="s">
        <v>880</v>
      </c>
      <c r="C17" s="898" t="s">
        <v>4254</v>
      </c>
      <c r="D17" s="898" t="s">
        <v>4255</v>
      </c>
      <c r="E17" s="705">
        <v>9</v>
      </c>
      <c r="F17" s="1135">
        <v>509</v>
      </c>
      <c r="G17" s="1123" t="s">
        <v>37</v>
      </c>
      <c r="H17" s="1123" t="s">
        <v>37</v>
      </c>
      <c r="I17" s="841">
        <v>64.56</v>
      </c>
      <c r="J17" s="624">
        <f t="shared" si="0"/>
        <v>3.8475836431226762</v>
      </c>
      <c r="K17" s="844">
        <v>0.20699999999999999</v>
      </c>
      <c r="L17" s="854">
        <v>12</v>
      </c>
      <c r="M17" s="615">
        <f t="shared" si="1"/>
        <v>2.484</v>
      </c>
      <c r="N17" s="837" t="s">
        <v>1048</v>
      </c>
      <c r="O17" s="706">
        <v>0.2</v>
      </c>
      <c r="P17" s="606">
        <v>44187</v>
      </c>
      <c r="Q17" s="606">
        <v>44202</v>
      </c>
      <c r="R17" s="615">
        <f t="shared" si="2"/>
        <v>3.4999999999999893</v>
      </c>
      <c r="S17" s="673">
        <f>IF(INDEX(Historical!$D$7:$D$1257,MATCH(B17,Historical!$B$7:$B$1281,0))=0,"n/a",(INDEX(Historical!$C$7:$C$1259,MATCH(B17,Historical!$B$7:$B$1281,0))/INDEX(Historical!$D$7:$D$1257,MATCH(B17,Historical!$B$7:$B$1281,0))-1)*100)</f>
        <v>5.8035714285714191</v>
      </c>
      <c r="T17" s="673">
        <f>IF(INDEX(Historical!$F$7:$F$1250,MATCH(B17,Historical!$B$7:$B$1281,0))=0,"n/a",((INDEX(Historical!$C$7:$C$1259,MATCH(B17,Historical!$B$7:$B$1281,0))/INDEX(Historical!$F$7:$F$1250,MATCH(B17,Historical!$B$7:$B$1281,0)))^(1/3)-1)*100)</f>
        <v>5.470820729692516</v>
      </c>
      <c r="U17" s="673">
        <f>IF(INDEX(Historical!$H$7:$H$1250,MATCH(B17,Historical!$B$7:$B$1281,0))=0,"n/a",((INDEX(Historical!$C$7:$C$1259,MATCH(B17,Historical!$B$7:$B$1281,0))/INDEX(Historical!$H$7:$H$1250,MATCH(B17,Historical!$B$7:$B$1281,0)))^(1/5)-1)*100)</f>
        <v>5.3075360122292414</v>
      </c>
      <c r="V17" s="673">
        <f>IF(INDEX(Historical!$O$7:$O$1250,MATCH(B17,Historical!$B$7:$B$1281,0))=0,"n/a",((INDEX(Historical!$C$7:$C$1259,MATCH(B17,Historical!$B$7:$B$1281,0))/INDEX(Historical!$O$7:$O$1250,MATCH(B17,Historical!$B$7:$B$1281,0)))^(1/10)-1)*100)</f>
        <v>1.5106988907206853</v>
      </c>
      <c r="W17" s="674">
        <f t="shared" si="3"/>
        <v>3.5132984109740484</v>
      </c>
      <c r="X17" s="675" t="str">
        <f t="shared" si="4"/>
        <v>n/a</v>
      </c>
      <c r="Y17" s="634"/>
      <c r="Z17" s="624">
        <f t="shared" si="5"/>
        <v>134.27027027027026</v>
      </c>
      <c r="AA17" s="853">
        <f t="shared" si="6"/>
        <v>34.8972972972973</v>
      </c>
      <c r="AB17" s="854">
        <v>12</v>
      </c>
      <c r="AC17" s="833">
        <v>1.85</v>
      </c>
      <c r="AD17" s="833" t="s">
        <v>136</v>
      </c>
      <c r="AE17" s="833">
        <v>18.100000000000001</v>
      </c>
      <c r="AF17" s="833">
        <v>1.43</v>
      </c>
      <c r="AG17" s="833">
        <v>4.2</v>
      </c>
      <c r="AH17" s="833">
        <v>-10.100000000000001</v>
      </c>
      <c r="AI17" s="833">
        <v>4.54</v>
      </c>
      <c r="AJ17" s="833">
        <v>-4.2</v>
      </c>
      <c r="AK17" s="833">
        <v>-0.89999999999999991</v>
      </c>
      <c r="AL17" s="845">
        <v>4150</v>
      </c>
      <c r="AM17" s="839">
        <v>0.70000000000000007</v>
      </c>
      <c r="AN17" s="833">
        <v>0.48</v>
      </c>
      <c r="AO17" s="711">
        <f t="shared" si="7"/>
        <v>-25.742177641945382</v>
      </c>
      <c r="AP17" s="712">
        <f t="shared" si="8"/>
        <v>9.1551196553519176</v>
      </c>
      <c r="AQ17" s="855">
        <f t="shared" si="9"/>
        <v>48.926730881904376</v>
      </c>
      <c r="AR17" s="624">
        <f>INDEX(Historical!$C$7:$C$1259,MATCH(B17,Historical!$B$7:$B$1281,0))*IF(AH17="n/a",1.03,IF(AH17&lt;0,1.01,IF(AH17&gt;10,1.1,(1+AH17/100))))</f>
        <v>2.3936999999999999</v>
      </c>
      <c r="AS17" s="853">
        <f t="shared" si="10"/>
        <v>2.5023739800000002</v>
      </c>
      <c r="AT17" s="853">
        <f t="shared" si="11"/>
        <v>2.5273977198000002</v>
      </c>
      <c r="AU17" s="853">
        <f t="shared" si="11"/>
        <v>2.5526716969980003</v>
      </c>
      <c r="AV17" s="853">
        <f t="shared" si="11"/>
        <v>2.5781984139679803</v>
      </c>
      <c r="AW17" s="624">
        <f t="shared" si="12"/>
        <v>12.554341810765981</v>
      </c>
      <c r="AX17" s="719">
        <f t="shared" si="13"/>
        <v>19.446006522252137</v>
      </c>
      <c r="AY17" s="900">
        <v>0.32</v>
      </c>
      <c r="AZ17" s="839">
        <v>42.74</v>
      </c>
      <c r="BA17" s="839">
        <v>-17.75</v>
      </c>
      <c r="BB17" s="839">
        <v>-0.43</v>
      </c>
      <c r="BC17" s="839">
        <v>-1.1299999999999999</v>
      </c>
      <c r="BE17" s="597">
        <v>2013</v>
      </c>
      <c r="BF17" s="865">
        <f t="shared" si="14"/>
        <v>0</v>
      </c>
      <c r="BG17" s="849">
        <v>2.7</v>
      </c>
    </row>
    <row r="18" spans="1:59" s="744" customFormat="1" ht="11.25" customHeight="1" x14ac:dyDescent="0.2">
      <c r="A18" s="726" t="s">
        <v>423</v>
      </c>
      <c r="B18" s="751" t="s">
        <v>424</v>
      </c>
      <c r="C18" s="898" t="s">
        <v>4127</v>
      </c>
      <c r="D18" s="898" t="s">
        <v>4261</v>
      </c>
      <c r="E18" s="727">
        <v>19</v>
      </c>
      <c r="F18" s="1135">
        <v>181</v>
      </c>
      <c r="G18" s="1138" t="s">
        <v>106</v>
      </c>
      <c r="H18" s="1138" t="s">
        <v>106</v>
      </c>
      <c r="I18" s="728">
        <v>155.82</v>
      </c>
      <c r="J18" s="729">
        <f t="shared" si="0"/>
        <v>1.771274547554871</v>
      </c>
      <c r="K18" s="730">
        <v>0.69</v>
      </c>
      <c r="L18" s="731">
        <v>4</v>
      </c>
      <c r="M18" s="732">
        <f t="shared" si="1"/>
        <v>2.76</v>
      </c>
      <c r="N18" s="733" t="s">
        <v>325</v>
      </c>
      <c r="O18" s="734">
        <v>0.62</v>
      </c>
      <c r="P18" s="1130">
        <v>44252</v>
      </c>
      <c r="Q18" s="1130">
        <v>44264</v>
      </c>
      <c r="R18" s="732">
        <f t="shared" si="2"/>
        <v>11.290322580645155</v>
      </c>
      <c r="S18" s="673">
        <f>IF(INDEX(Historical!$D$7:$D$1257,MATCH(B18,Historical!$B$7:$B$1281,0))=0,"n/a",(INDEX(Historical!$C$7:$C$1259,MATCH(B18,Historical!$B$7:$B$1281,0))/INDEX(Historical!$D$7:$D$1257,MATCH(B18,Historical!$B$7:$B$1281,0))-1)*100)</f>
        <v>14.814814814814813</v>
      </c>
      <c r="T18" s="673">
        <f>IF(INDEX(Historical!$F$7:$F$1250,MATCH(B18,Historical!$B$7:$B$1281,0))=0,"n/a",((INDEX(Historical!$C$7:$C$1259,MATCH(B18,Historical!$B$7:$B$1281,0))/INDEX(Historical!$F$7:$F$1250,MATCH(B18,Historical!$B$7:$B$1281,0)))^(1/3)-1)*100)</f>
        <v>11.27383564427249</v>
      </c>
      <c r="U18" s="673">
        <f>IF(INDEX(Historical!$H$7:$H$1250,MATCH(B18,Historical!$B$7:$B$1281,0))=0,"n/a",((INDEX(Historical!$C$7:$C$1259,MATCH(B18,Historical!$B$7:$B$1281,0))/INDEX(Historical!$H$7:$H$1250,MATCH(B18,Historical!$B$7:$B$1281,0)))^(1/5)-1)*100)</f>
        <v>9.1607069589288557</v>
      </c>
      <c r="V18" s="673">
        <f>IF(INDEX(Historical!$O$7:$O$1250,MATCH(B18,Historical!$B$7:$B$1281,0))=0,"n/a",((INDEX(Historical!$C$7:$C$1259,MATCH(B18,Historical!$B$7:$B$1281,0))/INDEX(Historical!$O$7:$O$1250,MATCH(B18,Historical!$B$7:$B$1281,0)))^(1/10)-1)*100)</f>
        <v>11.171975478848939</v>
      </c>
      <c r="W18" s="674">
        <f t="shared" si="3"/>
        <v>0.81997198940081217</v>
      </c>
      <c r="X18" s="675">
        <f t="shared" si="4"/>
        <v>1.1036996336058862</v>
      </c>
      <c r="Y18" s="842"/>
      <c r="Z18" s="729">
        <f t="shared" si="5"/>
        <v>73.015873015873012</v>
      </c>
      <c r="AA18" s="736">
        <f t="shared" si="6"/>
        <v>41.222222222222221</v>
      </c>
      <c r="AB18" s="731">
        <v>10</v>
      </c>
      <c r="AC18" s="737">
        <v>3.78</v>
      </c>
      <c r="AD18" s="737">
        <v>3.45</v>
      </c>
      <c r="AE18" s="737">
        <v>9.34</v>
      </c>
      <c r="AF18" s="737">
        <v>4.6900000000000004</v>
      </c>
      <c r="AG18" s="737">
        <v>11.799999999999999</v>
      </c>
      <c r="AH18" s="737">
        <v>-10</v>
      </c>
      <c r="AI18" s="737">
        <v>11.08</v>
      </c>
      <c r="AJ18" s="737">
        <v>8.3000000000000007</v>
      </c>
      <c r="AK18" s="737">
        <v>11.790000000000001</v>
      </c>
      <c r="AL18" s="738">
        <v>54710</v>
      </c>
      <c r="AM18" s="739">
        <v>0.1</v>
      </c>
      <c r="AN18" s="737">
        <v>0.43</v>
      </c>
      <c r="AO18" s="740">
        <f t="shared" si="7"/>
        <v>-30.290240715738495</v>
      </c>
      <c r="AP18" s="741">
        <f t="shared" si="8"/>
        <v>10.931981506483726</v>
      </c>
      <c r="AQ18" s="742">
        <f t="shared" si="9"/>
        <v>193.1304011848062</v>
      </c>
      <c r="AR18" s="624">
        <f>INDEX(Historical!$C$7:$C$1259,MATCH(B18,Historical!$B$7:$B$1281,0))*IF(AH18="n/a",1.03,IF(AH18&lt;0,1.01,IF(AH18&gt;10,1.1,(1+AH18/100))))</f>
        <v>2.5047999999999999</v>
      </c>
      <c r="AS18" s="736">
        <f t="shared" si="10"/>
        <v>2.75528</v>
      </c>
      <c r="AT18" s="736">
        <f t="shared" si="11"/>
        <v>3.0308080000000004</v>
      </c>
      <c r="AU18" s="736">
        <f t="shared" si="11"/>
        <v>3.3338888000000009</v>
      </c>
      <c r="AV18" s="736">
        <f t="shared" si="11"/>
        <v>3.6672776800000011</v>
      </c>
      <c r="AW18" s="729">
        <f t="shared" si="12"/>
        <v>15.292054480000003</v>
      </c>
      <c r="AX18" s="743">
        <f t="shared" si="13"/>
        <v>9.8139227826979862</v>
      </c>
      <c r="AY18" s="901">
        <v>1.32</v>
      </c>
      <c r="AZ18" s="739">
        <v>97.05</v>
      </c>
      <c r="BA18" s="739">
        <v>-5.2200000000000006</v>
      </c>
      <c r="BB18" s="739">
        <v>2.2999999999999998</v>
      </c>
      <c r="BC18" s="739">
        <v>20.82</v>
      </c>
      <c r="BD18" s="875"/>
      <c r="BE18" s="597">
        <v>2003</v>
      </c>
      <c r="BF18" s="865">
        <f t="shared" si="14"/>
        <v>1</v>
      </c>
      <c r="BG18" s="793">
        <v>6.5</v>
      </c>
    </row>
    <row r="19" spans="1:59" ht="11.25" customHeight="1" x14ac:dyDescent="0.2">
      <c r="A19" s="831" t="s">
        <v>133</v>
      </c>
      <c r="B19" s="842" t="s">
        <v>134</v>
      </c>
      <c r="C19" s="898" t="s">
        <v>128</v>
      </c>
      <c r="D19" s="898" t="s">
        <v>4262</v>
      </c>
      <c r="E19" s="705">
        <v>46</v>
      </c>
      <c r="F19" s="1135">
        <v>52</v>
      </c>
      <c r="G19" s="1139" t="s">
        <v>37</v>
      </c>
      <c r="H19" s="1139" t="s">
        <v>115</v>
      </c>
      <c r="I19" s="833">
        <v>56.58</v>
      </c>
      <c r="J19" s="624">
        <f t="shared" si="0"/>
        <v>2.6157652880876636</v>
      </c>
      <c r="K19" s="844">
        <v>0.37</v>
      </c>
      <c r="L19" s="854">
        <v>4</v>
      </c>
      <c r="M19" s="615">
        <f t="shared" si="1"/>
        <v>1.48</v>
      </c>
      <c r="N19" s="837" t="s">
        <v>261</v>
      </c>
      <c r="O19" s="706">
        <v>0.36</v>
      </c>
      <c r="P19" s="606">
        <v>44235</v>
      </c>
      <c r="Q19" s="606">
        <v>44257</v>
      </c>
      <c r="R19" s="615">
        <f t="shared" si="2"/>
        <v>2.7777777777777803</v>
      </c>
      <c r="S19" s="673">
        <f>IF(INDEX(Historical!$D$7:$D$1257,MATCH(B19,Historical!$B$7:$B$1281,0))=0,"n/a",(INDEX(Historical!$C$7:$C$1259,MATCH(B19,Historical!$B$7:$B$1281,0))/INDEX(Historical!$D$7:$D$1257,MATCH(B19,Historical!$B$7:$B$1281,0))-1)*100)</f>
        <v>2.8571428571428692</v>
      </c>
      <c r="T19" s="673">
        <f>IF(INDEX(Historical!$F$7:$F$1250,MATCH(B19,Historical!$B$7:$B$1281,0))=0,"n/a",((INDEX(Historical!$C$7:$C$1259,MATCH(B19,Historical!$B$7:$B$1281,0))/INDEX(Historical!$F$7:$F$1250,MATCH(B19,Historical!$B$7:$B$1281,0)))^(1/3)-1)*100)</f>
        <v>4.0041911525952045</v>
      </c>
      <c r="U19" s="673">
        <f>IF(INDEX(Historical!$H$7:$H$1250,MATCH(B19,Historical!$B$7:$B$1281,0))=0,"n/a",((INDEX(Historical!$C$7:$C$1259,MATCH(B19,Historical!$B$7:$B$1281,0))/INDEX(Historical!$H$7:$H$1250,MATCH(B19,Historical!$B$7:$B$1281,0)))^(1/5)-1)*100)</f>
        <v>5.1547496797280434</v>
      </c>
      <c r="V19" s="673">
        <f>IF(INDEX(Historical!$O$7:$O$1250,MATCH(B19,Historical!$B$7:$B$1281,0))=0,"n/a",((INDEX(Historical!$C$7:$C$1259,MATCH(B19,Historical!$B$7:$B$1281,0))/INDEX(Historical!$O$7:$O$1250,MATCH(B19,Historical!$B$7:$B$1281,0)))^(1/10)-1)*100)</f>
        <v>9.1493425617896982</v>
      </c>
      <c r="W19" s="674">
        <f t="shared" si="3"/>
        <v>0.56340110176394198</v>
      </c>
      <c r="X19" s="675">
        <f t="shared" si="4"/>
        <v>4.68613607248004</v>
      </c>
      <c r="Y19" s="843"/>
      <c r="Z19" s="624">
        <f t="shared" si="5"/>
        <v>46.984126984126981</v>
      </c>
      <c r="AA19" s="853">
        <f t="shared" si="6"/>
        <v>17.961904761904762</v>
      </c>
      <c r="AB19" s="854">
        <v>6</v>
      </c>
      <c r="AC19" s="833">
        <v>3.15</v>
      </c>
      <c r="AD19" s="833">
        <v>4.05</v>
      </c>
      <c r="AE19" s="833">
        <v>0.49</v>
      </c>
      <c r="AF19" s="833">
        <v>1.61</v>
      </c>
      <c r="AG19" s="833">
        <v>9.1</v>
      </c>
      <c r="AH19" s="833">
        <v>25.4</v>
      </c>
      <c r="AI19" s="833">
        <v>2.46</v>
      </c>
      <c r="AJ19" s="833">
        <v>1.0999999999999999</v>
      </c>
      <c r="AK19" s="833">
        <v>4.5</v>
      </c>
      <c r="AL19" s="845">
        <v>31740</v>
      </c>
      <c r="AM19" s="839">
        <v>0.4</v>
      </c>
      <c r="AN19" s="833">
        <v>0.5</v>
      </c>
      <c r="AO19" s="711">
        <f t="shared" si="7"/>
        <v>-10.191389794089055</v>
      </c>
      <c r="AP19" s="712">
        <f t="shared" si="8"/>
        <v>7.7705149678157071</v>
      </c>
      <c r="AQ19" s="855">
        <f t="shared" si="9"/>
        <v>13.369928732185166</v>
      </c>
      <c r="AR19" s="624">
        <f>INDEX(Historical!$C$7:$C$1259,MATCH(B19,Historical!$B$7:$B$1281,0))*IF(AH19="n/a",1.03,IF(AH19&lt;0,1.01,IF(AH19&gt;10,1.1,(1+AH19/100))))</f>
        <v>1.5840000000000001</v>
      </c>
      <c r="AS19" s="853">
        <f t="shared" si="10"/>
        <v>1.6229663999999999</v>
      </c>
      <c r="AT19" s="853">
        <f t="shared" si="11"/>
        <v>1.6959998879999998</v>
      </c>
      <c r="AU19" s="853">
        <f t="shared" si="11"/>
        <v>1.7723198829599998</v>
      </c>
      <c r="AV19" s="853">
        <f t="shared" si="11"/>
        <v>1.8520742776931995</v>
      </c>
      <c r="AW19" s="624">
        <f t="shared" si="12"/>
        <v>8.5273604486531998</v>
      </c>
      <c r="AX19" s="719">
        <f t="shared" si="13"/>
        <v>15.071333419323436</v>
      </c>
      <c r="AY19" s="900">
        <v>0.88</v>
      </c>
      <c r="AZ19" s="839">
        <v>95.64</v>
      </c>
      <c r="BA19" s="839">
        <v>-3.58</v>
      </c>
      <c r="BB19" s="839">
        <v>8.17</v>
      </c>
      <c r="BC19" s="839">
        <v>21.84</v>
      </c>
      <c r="BE19" s="597">
        <v>1976</v>
      </c>
      <c r="BF19" s="865">
        <f t="shared" si="14"/>
        <v>4</v>
      </c>
      <c r="BG19" s="849">
        <v>3.8</v>
      </c>
    </row>
    <row r="20" spans="1:59" ht="11.25" customHeight="1" x14ac:dyDescent="0.2">
      <c r="A20" s="831" t="s">
        <v>143</v>
      </c>
      <c r="B20" s="842" t="s">
        <v>144</v>
      </c>
      <c r="C20" s="898" t="s">
        <v>4127</v>
      </c>
      <c r="D20" s="898" t="s">
        <v>4260</v>
      </c>
      <c r="E20" s="705">
        <v>45</v>
      </c>
      <c r="F20" s="1135">
        <v>58</v>
      </c>
      <c r="G20" s="1123" t="s">
        <v>37</v>
      </c>
      <c r="H20" s="1123" t="s">
        <v>115</v>
      </c>
      <c r="I20" s="833">
        <v>174.02</v>
      </c>
      <c r="J20" s="624">
        <f t="shared" si="0"/>
        <v>2.1376853235260316</v>
      </c>
      <c r="K20" s="844">
        <v>0.93</v>
      </c>
      <c r="L20" s="854">
        <v>4</v>
      </c>
      <c r="M20" s="615">
        <f t="shared" si="1"/>
        <v>3.72</v>
      </c>
      <c r="N20" s="837" t="s">
        <v>145</v>
      </c>
      <c r="O20" s="706">
        <v>0.91</v>
      </c>
      <c r="P20" s="606">
        <v>44175</v>
      </c>
      <c r="Q20" s="606">
        <v>44197</v>
      </c>
      <c r="R20" s="615">
        <f t="shared" si="2"/>
        <v>2.1978021978021998</v>
      </c>
      <c r="S20" s="673">
        <f>IF(INDEX(Historical!$D$7:$D$1257,MATCH(B20,Historical!$B$7:$B$1281,0))=0,"n/a",(INDEX(Historical!$C$7:$C$1259,MATCH(B20,Historical!$B$7:$B$1281,0))/INDEX(Historical!$D$7:$D$1257,MATCH(B20,Historical!$B$7:$B$1281,0))-1)*100)</f>
        <v>15.189873417721511</v>
      </c>
      <c r="T20" s="673">
        <f>IF(INDEX(Historical!$F$7:$F$1250,MATCH(B20,Historical!$B$7:$B$1281,0))=0,"n/a",((INDEX(Historical!$C$7:$C$1259,MATCH(B20,Historical!$B$7:$B$1281,0))/INDEX(Historical!$F$7:$F$1250,MATCH(B20,Historical!$B$7:$B$1281,0)))^(1/3)-1)*100)</f>
        <v>16.875149359333761</v>
      </c>
      <c r="U20" s="673">
        <f>IF(INDEX(Historical!$H$7:$H$1250,MATCH(B20,Historical!$B$7:$B$1281,0))=0,"n/a",((INDEX(Historical!$C$7:$C$1259,MATCH(B20,Historical!$B$7:$B$1281,0))/INDEX(Historical!$H$7:$H$1250,MATCH(B20,Historical!$B$7:$B$1281,0)))^(1/5)-1)*100)</f>
        <v>13.179836563100178</v>
      </c>
      <c r="V20" s="673">
        <f>IF(INDEX(Historical!$O$7:$O$1250,MATCH(B20,Historical!$B$7:$B$1281,0))=0,"n/a",((INDEX(Historical!$C$7:$C$1259,MATCH(B20,Historical!$B$7:$B$1281,0))/INDEX(Historical!$O$7:$O$1250,MATCH(B20,Historical!$B$7:$B$1281,0)))^(1/10)-1)*100)</f>
        <v>11.847166164164701</v>
      </c>
      <c r="W20" s="674">
        <f t="shared" si="3"/>
        <v>1.1124885378046387</v>
      </c>
      <c r="X20" s="675">
        <f t="shared" si="4"/>
        <v>0.90895424573104688</v>
      </c>
      <c r="Y20" s="842"/>
      <c r="Z20" s="624">
        <f t="shared" si="5"/>
        <v>64.695652173913047</v>
      </c>
      <c r="AA20" s="853">
        <f t="shared" si="6"/>
        <v>30.264347826086958</v>
      </c>
      <c r="AB20" s="854">
        <v>6</v>
      </c>
      <c r="AC20" s="833">
        <v>5.75</v>
      </c>
      <c r="AD20" s="833">
        <v>2.97</v>
      </c>
      <c r="AE20" s="833">
        <v>5.25</v>
      </c>
      <c r="AF20" s="833">
        <v>12.72</v>
      </c>
      <c r="AG20" s="833">
        <v>43.3</v>
      </c>
      <c r="AH20" s="833">
        <v>8.5</v>
      </c>
      <c r="AI20" s="833">
        <v>9.7799999999999994</v>
      </c>
      <c r="AJ20" s="833">
        <v>14.499999999999998</v>
      </c>
      <c r="AK20" s="833">
        <v>10.26</v>
      </c>
      <c r="AL20" s="845">
        <v>76590</v>
      </c>
      <c r="AM20" s="839">
        <v>0.1</v>
      </c>
      <c r="AN20" s="833">
        <v>0.34</v>
      </c>
      <c r="AO20" s="711">
        <f t="shared" si="7"/>
        <v>-14.946825939460748</v>
      </c>
      <c r="AP20" s="712">
        <f t="shared" si="8"/>
        <v>15.31752188662621</v>
      </c>
      <c r="AQ20" s="855">
        <f t="shared" si="9"/>
        <v>313.63564447084542</v>
      </c>
      <c r="AR20" s="624">
        <f>INDEX(Historical!$C$7:$C$1259,MATCH(B20,Historical!$B$7:$B$1281,0))*IF(AH20="n/a",1.03,IF(AH20&lt;0,1.01,IF(AH20&gt;10,1.1,(1+AH20/100))))</f>
        <v>3.9493999999999998</v>
      </c>
      <c r="AS20" s="853">
        <f t="shared" si="10"/>
        <v>4.3356513199999993</v>
      </c>
      <c r="AT20" s="853">
        <f t="shared" si="11"/>
        <v>4.7692164519999993</v>
      </c>
      <c r="AU20" s="853">
        <f t="shared" si="11"/>
        <v>5.2461380971999994</v>
      </c>
      <c r="AV20" s="853">
        <f t="shared" si="11"/>
        <v>5.7707519069200002</v>
      </c>
      <c r="AW20" s="624">
        <f t="shared" si="12"/>
        <v>24.07115777612</v>
      </c>
      <c r="AX20" s="719">
        <f t="shared" si="13"/>
        <v>13.832408789863232</v>
      </c>
      <c r="AY20" s="900">
        <v>0.73</v>
      </c>
      <c r="AZ20" s="839">
        <v>68.77</v>
      </c>
      <c r="BA20" s="839">
        <v>-3.0300000000000002</v>
      </c>
      <c r="BB20" s="839">
        <v>2.64</v>
      </c>
      <c r="BC20" s="839">
        <v>13.120000000000001</v>
      </c>
      <c r="BE20" s="597">
        <v>1976</v>
      </c>
      <c r="BF20" s="865">
        <f t="shared" si="14"/>
        <v>4</v>
      </c>
      <c r="BG20" s="849">
        <v>5.7</v>
      </c>
    </row>
    <row r="21" spans="1:59" ht="11.25" customHeight="1" x14ac:dyDescent="0.2">
      <c r="A21" s="847" t="s">
        <v>4236</v>
      </c>
      <c r="B21" s="570" t="s">
        <v>3785</v>
      </c>
      <c r="C21" s="898" t="s">
        <v>131</v>
      </c>
      <c r="D21" s="898" t="s">
        <v>4263</v>
      </c>
      <c r="E21" s="705">
        <v>8</v>
      </c>
      <c r="F21" s="1135">
        <v>597</v>
      </c>
      <c r="G21" s="1059" t="s">
        <v>106</v>
      </c>
      <c r="H21" s="1059" t="s">
        <v>106</v>
      </c>
      <c r="I21" s="841">
        <v>70.27</v>
      </c>
      <c r="J21" s="624">
        <f t="shared" si="0"/>
        <v>3.1307812722356632</v>
      </c>
      <c r="K21" s="844">
        <v>0.55000000000000004</v>
      </c>
      <c r="L21" s="854">
        <v>4</v>
      </c>
      <c r="M21" s="615">
        <f t="shared" si="1"/>
        <v>2.2000000000000002</v>
      </c>
      <c r="N21" s="837" t="s">
        <v>318</v>
      </c>
      <c r="O21" s="706">
        <v>0.51500000000000001</v>
      </c>
      <c r="P21" s="606">
        <v>44264</v>
      </c>
      <c r="Q21" s="606">
        <v>44286</v>
      </c>
      <c r="R21" s="615">
        <f t="shared" si="2"/>
        <v>6.7961165048543739</v>
      </c>
      <c r="S21" s="673">
        <f>IF(INDEX(Historical!$D$7:$D$1257,MATCH(B21,Historical!$B$7:$B$1281,0))=0,"n/a",(INDEX(Historical!$C$7:$C$1259,MATCH(B21,Historical!$B$7:$B$1281,0))/INDEX(Historical!$D$7:$D$1257,MATCH(B21,Historical!$B$7:$B$1281,0))-1)*100)</f>
        <v>4.1666666666666741</v>
      </c>
      <c r="T21" s="673">
        <f>IF(INDEX(Historical!$F$7:$F$1250,MATCH(B21,Historical!$B$7:$B$1281,0))=0,"n/a",((INDEX(Historical!$C$7:$C$1259,MATCH(B21,Historical!$B$7:$B$1281,0))/INDEX(Historical!$F$7:$F$1250,MATCH(B21,Historical!$B$7:$B$1281,0)))^(1/3)-1)*100)</f>
        <v>4.0096086018784893</v>
      </c>
      <c r="U21" s="673">
        <f>IF(INDEX(Historical!$H$7:$H$1250,MATCH(B21,Historical!$B$7:$B$1281,0))=0,"n/a",((INDEX(Historical!$C$7:$C$1259,MATCH(B21,Historical!$B$7:$B$1281,0))/INDEX(Historical!$H$7:$H$1250,MATCH(B21,Historical!$B$7:$B$1281,0)))^(1/5)-1)*100)</f>
        <v>3.8595411390277556</v>
      </c>
      <c r="V21" s="673">
        <f>IF(INDEX(Historical!$O$7:$O$1250,MATCH(B21,Historical!$B$7:$B$1281,0))=0,"n/a",((INDEX(Historical!$C$7:$C$1259,MATCH(B21,Historical!$B$7:$B$1281,0))/INDEX(Historical!$O$7:$O$1250,MATCH(B21,Historical!$B$7:$B$1281,0)))^(1/10)-1)*100)</f>
        <v>2.6481029363708553</v>
      </c>
      <c r="W21" s="674">
        <f t="shared" si="3"/>
        <v>1.4574739848735412</v>
      </c>
      <c r="X21" s="675">
        <f t="shared" si="4"/>
        <v>0.55935378826489213</v>
      </c>
      <c r="Y21" s="634"/>
      <c r="Z21" s="624">
        <f t="shared" si="5"/>
        <v>64.327485380116968</v>
      </c>
      <c r="AA21" s="853">
        <f t="shared" si="6"/>
        <v>20.546783625730992</v>
      </c>
      <c r="AB21" s="854">
        <v>12</v>
      </c>
      <c r="AC21" s="833">
        <v>3.42</v>
      </c>
      <c r="AD21" s="833">
        <v>3.16</v>
      </c>
      <c r="AE21" s="833">
        <v>3.13</v>
      </c>
      <c r="AF21" s="833">
        <v>2.08</v>
      </c>
      <c r="AG21" s="833">
        <v>10.299999999999999</v>
      </c>
      <c r="AH21" s="833">
        <v>1.0999999999999999</v>
      </c>
      <c r="AI21" s="833">
        <v>6.4799999999999995</v>
      </c>
      <c r="AJ21" s="833">
        <v>6.9</v>
      </c>
      <c r="AK21" s="833">
        <v>6.6000000000000005</v>
      </c>
      <c r="AL21" s="845">
        <v>18080</v>
      </c>
      <c r="AM21" s="839">
        <v>0.70000000000000007</v>
      </c>
      <c r="AN21" s="833">
        <v>1.27</v>
      </c>
      <c r="AO21" s="711">
        <f t="shared" si="7"/>
        <v>-13.556461214467573</v>
      </c>
      <c r="AP21" s="712">
        <f t="shared" si="8"/>
        <v>6.9903224112634188</v>
      </c>
      <c r="AQ21" s="855">
        <f t="shared" si="9"/>
        <v>37.820027477899963</v>
      </c>
      <c r="AR21" s="624">
        <f>INDEX(Historical!$C$7:$C$1259,MATCH(B21,Historical!$B$7:$B$1281,0))*IF(AH21="n/a",1.03,IF(AH21&lt;0,1.01,IF(AH21&gt;10,1.1,(1+AH21/100))))</f>
        <v>2.0219999999999998</v>
      </c>
      <c r="AS21" s="853">
        <f t="shared" si="10"/>
        <v>2.1530255999999999</v>
      </c>
      <c r="AT21" s="853">
        <f t="shared" si="11"/>
        <v>2.2951252896000001</v>
      </c>
      <c r="AU21" s="853">
        <f t="shared" si="11"/>
        <v>2.4466035587136004</v>
      </c>
      <c r="AV21" s="853">
        <f t="shared" si="11"/>
        <v>2.6080793935886981</v>
      </c>
      <c r="AW21" s="624">
        <f t="shared" si="12"/>
        <v>11.524833841902298</v>
      </c>
      <c r="AX21" s="719">
        <f t="shared" si="13"/>
        <v>16.400788162661588</v>
      </c>
      <c r="AY21" s="900">
        <v>0.25</v>
      </c>
      <c r="AZ21" s="839">
        <v>19.63</v>
      </c>
      <c r="BA21" s="839">
        <v>-19.830000000000002</v>
      </c>
      <c r="BB21" s="839">
        <v>-5.76</v>
      </c>
      <c r="BC21" s="839">
        <v>-8.64</v>
      </c>
      <c r="BE21" s="597">
        <v>2014</v>
      </c>
      <c r="BF21" s="865">
        <f t="shared" si="14"/>
        <v>0</v>
      </c>
      <c r="BG21" s="849">
        <v>2.9000000000000004</v>
      </c>
    </row>
    <row r="22" spans="1:59" ht="11.25" customHeight="1" x14ac:dyDescent="0.2">
      <c r="A22" s="838" t="s">
        <v>405</v>
      </c>
      <c r="B22" s="842" t="s">
        <v>406</v>
      </c>
      <c r="C22" s="898" t="s">
        <v>108</v>
      </c>
      <c r="D22" s="898" t="s">
        <v>118</v>
      </c>
      <c r="E22" s="705">
        <v>18</v>
      </c>
      <c r="F22" s="1135">
        <v>198</v>
      </c>
      <c r="G22" s="1102" t="s">
        <v>106</v>
      </c>
      <c r="H22" s="1102" t="s">
        <v>106</v>
      </c>
      <c r="I22" s="841">
        <v>27.63</v>
      </c>
      <c r="J22" s="624">
        <f t="shared" si="0"/>
        <v>1.158161418747738</v>
      </c>
      <c r="K22" s="844">
        <v>0.32</v>
      </c>
      <c r="L22" s="854">
        <v>1</v>
      </c>
      <c r="M22" s="615">
        <f t="shared" si="1"/>
        <v>0.32</v>
      </c>
      <c r="N22" s="837" t="s">
        <v>171</v>
      </c>
      <c r="O22" s="706">
        <v>0.3</v>
      </c>
      <c r="P22" s="606">
        <v>44159</v>
      </c>
      <c r="Q22" s="606">
        <v>44175</v>
      </c>
      <c r="R22" s="615">
        <f t="shared" si="2"/>
        <v>6.6666666666666732</v>
      </c>
      <c r="S22" s="673">
        <f>IF(INDEX(Historical!$D$7:$D$1257,MATCH(B22,Historical!$B$7:$B$1281,0))=0,"n/a",(INDEX(Historical!$C$7:$C$1259,MATCH(B22,Historical!$B$7:$B$1281,0))/INDEX(Historical!$D$7:$D$1257,MATCH(B22,Historical!$B$7:$B$1281,0))-1)*100)</f>
        <v>6.6666666666666652</v>
      </c>
      <c r="T22" s="673">
        <f>IF(INDEX(Historical!$F$7:$F$1250,MATCH(B22,Historical!$B$7:$B$1281,0))=0,"n/a",((INDEX(Historical!$C$7:$C$1259,MATCH(B22,Historical!$B$7:$B$1281,0))/INDEX(Historical!$F$7:$F$1250,MATCH(B22,Historical!$B$7:$B$1281,0)))^(1/3)-1)*100)</f>
        <v>7.1664579674248774</v>
      </c>
      <c r="U22" s="673">
        <f>IF(INDEX(Historical!$H$7:$H$1250,MATCH(B22,Historical!$B$7:$B$1281,0))=0,"n/a",((INDEX(Historical!$C$7:$C$1259,MATCH(B22,Historical!$B$7:$B$1281,0))/INDEX(Historical!$H$7:$H$1250,MATCH(B22,Historical!$B$7:$B$1281,0)))^(1/5)-1)*100)</f>
        <v>7.7818067712725814</v>
      </c>
      <c r="V22" s="673">
        <f>IF(INDEX(Historical!$O$7:$O$1250,MATCH(B22,Historical!$B$7:$B$1281,0))=0,"n/a",((INDEX(Historical!$C$7:$C$1259,MATCH(B22,Historical!$B$7:$B$1281,0))/INDEX(Historical!$O$7:$O$1250,MATCH(B22,Historical!$B$7:$B$1281,0)))^(1/10)-1)*100)</f>
        <v>12.334976252295826</v>
      </c>
      <c r="W22" s="674">
        <f t="shared" si="3"/>
        <v>0.63087326737448768</v>
      </c>
      <c r="X22" s="675">
        <f t="shared" si="4"/>
        <v>0.69480417600648037</v>
      </c>
      <c r="Y22" s="843"/>
      <c r="Z22" s="624">
        <f t="shared" si="5"/>
        <v>4.6242774566473992</v>
      </c>
      <c r="AA22" s="853">
        <f t="shared" si="6"/>
        <v>3.9927745664739884</v>
      </c>
      <c r="AB22" s="854">
        <v>12</v>
      </c>
      <c r="AC22" s="833">
        <v>6.92</v>
      </c>
      <c r="AD22" s="833" t="s">
        <v>136</v>
      </c>
      <c r="AE22" s="833">
        <v>1.04</v>
      </c>
      <c r="AF22" s="833">
        <v>0.41</v>
      </c>
      <c r="AG22" s="833">
        <v>5</v>
      </c>
      <c r="AH22" s="833">
        <v>-46.5</v>
      </c>
      <c r="AI22" s="833">
        <v>22.7</v>
      </c>
      <c r="AJ22" s="833">
        <v>11.200000000000001</v>
      </c>
      <c r="AK22" s="833">
        <v>-5.7700000000000005</v>
      </c>
      <c r="AL22" s="845">
        <v>2520</v>
      </c>
      <c r="AM22" s="839">
        <v>0.8</v>
      </c>
      <c r="AN22" s="833">
        <v>0.09</v>
      </c>
      <c r="AO22" s="711">
        <f t="shared" si="7"/>
        <v>4.9471936235463314</v>
      </c>
      <c r="AP22" s="712">
        <f t="shared" si="8"/>
        <v>8.9399681900203198</v>
      </c>
      <c r="AQ22" s="855">
        <f t="shared" si="9"/>
        <v>-73.026452692772125</v>
      </c>
      <c r="AR22" s="624">
        <f>INDEX(Historical!$C$7:$C$1259,MATCH(B22,Historical!$B$7:$B$1281,0))*IF(AH22="n/a",1.03,IF(AH22&lt;0,1.01,IF(AH22&gt;10,1.1,(1+AH22/100))))</f>
        <v>0.32319999999999999</v>
      </c>
      <c r="AS22" s="853">
        <f t="shared" si="10"/>
        <v>0.35552</v>
      </c>
      <c r="AT22" s="853">
        <f t="shared" si="11"/>
        <v>0.35907519999999998</v>
      </c>
      <c r="AU22" s="853">
        <f t="shared" si="11"/>
        <v>0.36266595200000001</v>
      </c>
      <c r="AV22" s="853">
        <f t="shared" si="11"/>
        <v>0.36629261152000003</v>
      </c>
      <c r="AW22" s="624">
        <f t="shared" si="12"/>
        <v>1.7667537635199999</v>
      </c>
      <c r="AX22" s="719">
        <f t="shared" si="13"/>
        <v>6.3943313916757143</v>
      </c>
      <c r="AY22" s="900">
        <v>1.29</v>
      </c>
      <c r="AZ22" s="839">
        <v>204.63</v>
      </c>
      <c r="BA22" s="839">
        <v>-19.329999999999998</v>
      </c>
      <c r="BB22" s="839">
        <v>-4.6500000000000004</v>
      </c>
      <c r="BC22" s="839">
        <v>7.12</v>
      </c>
      <c r="BE22" s="597">
        <v>2005</v>
      </c>
      <c r="BF22" s="865">
        <f t="shared" si="14"/>
        <v>1</v>
      </c>
      <c r="BG22" s="849">
        <v>0.4</v>
      </c>
    </row>
    <row r="23" spans="1:59" ht="11.25" customHeight="1" x14ac:dyDescent="0.2">
      <c r="A23" s="848" t="s">
        <v>4566</v>
      </c>
      <c r="B23" s="842" t="s">
        <v>4563</v>
      </c>
      <c r="C23" s="898" t="s">
        <v>123</v>
      </c>
      <c r="D23" s="898" t="s">
        <v>4290</v>
      </c>
      <c r="E23" s="705">
        <v>5</v>
      </c>
      <c r="F23" s="1135">
        <v>724</v>
      </c>
      <c r="G23" s="1123" t="s">
        <v>106</v>
      </c>
      <c r="H23" s="1123" t="s">
        <v>106</v>
      </c>
      <c r="I23" s="841">
        <v>55.87</v>
      </c>
      <c r="J23" s="624">
        <f t="shared" si="0"/>
        <v>2.5058170753534994</v>
      </c>
      <c r="K23" s="844">
        <v>0.35</v>
      </c>
      <c r="L23" s="854">
        <v>4</v>
      </c>
      <c r="M23" s="615">
        <f t="shared" si="1"/>
        <v>1.4</v>
      </c>
      <c r="N23" s="837" t="s">
        <v>515</v>
      </c>
      <c r="O23" s="706">
        <v>0.2</v>
      </c>
      <c r="P23" s="606">
        <v>44159</v>
      </c>
      <c r="Q23" s="606">
        <v>44180</v>
      </c>
      <c r="R23" s="615">
        <f t="shared" si="2"/>
        <v>74.999999999999972</v>
      </c>
      <c r="S23" s="673">
        <f>IF(INDEX(Historical!$D$7:$D$1257,MATCH(B23,Historical!$B$7:$B$1281,0))=0,"n/a",(INDEX(Historical!$C$7:$C$1259,MATCH(B23,Historical!$B$7:$B$1281,0))/INDEX(Historical!$D$7:$D$1257,MATCH(B23,Historical!$B$7:$B$1281,0))-1)*100)</f>
        <v>72.727272727272705</v>
      </c>
      <c r="T23" s="673">
        <f>IF(INDEX(Historical!$F$7:$F$1250,MATCH(B23,Historical!$B$7:$B$1281,0))=0,"n/a",((INDEX(Historical!$C$7:$C$1259,MATCH(B23,Historical!$B$7:$B$1281,0))/INDEX(Historical!$F$7:$F$1250,MATCH(B23,Historical!$B$7:$B$1281,0)))^(1/3)-1)*100)</f>
        <v>32.326426013707675</v>
      </c>
      <c r="U23" s="673">
        <f>IF(INDEX(Historical!$H$7:$H$1250,MATCH(B23,Historical!$B$7:$B$1281,0))=0,"n/a",((INDEX(Historical!$C$7:$C$1259,MATCH(B23,Historical!$B$7:$B$1281,0))/INDEX(Historical!$H$7:$H$1250,MATCH(B23,Historical!$B$7:$B$1281,0)))^(1/5)-1)*100)</f>
        <v>24.312478510605096</v>
      </c>
      <c r="V23" s="673">
        <f>IF(INDEX(Historical!$O$7:$O$1250,MATCH(B23,Historical!$B$7:$B$1281,0))=0,"n/a",((INDEX(Historical!$C$7:$C$1259,MATCH(B23,Historical!$B$7:$B$1281,0))/INDEX(Historical!$O$7:$O$1250,MATCH(B23,Historical!$B$7:$B$1281,0)))^(1/10)-1)*100)</f>
        <v>18.098698091106602</v>
      </c>
      <c r="W23" s="674">
        <f t="shared" si="3"/>
        <v>1.3433274806960751</v>
      </c>
      <c r="X23" s="675">
        <f t="shared" si="4"/>
        <v>0.66976524822603578</v>
      </c>
      <c r="Y23" s="843"/>
      <c r="Z23" s="624">
        <f t="shared" si="5"/>
        <v>66.350710900473928</v>
      </c>
      <c r="AA23" s="853">
        <f t="shared" si="6"/>
        <v>26.478672985781991</v>
      </c>
      <c r="AB23" s="854">
        <v>12</v>
      </c>
      <c r="AC23" s="833">
        <v>2.11</v>
      </c>
      <c r="AD23" s="833">
        <v>0.71</v>
      </c>
      <c r="AE23" s="833">
        <v>4.6399999999999997</v>
      </c>
      <c r="AF23" s="833">
        <v>2.59</v>
      </c>
      <c r="AG23" s="833">
        <v>9.4</v>
      </c>
      <c r="AH23" s="833">
        <v>242.1</v>
      </c>
      <c r="AI23" s="833">
        <v>3.08</v>
      </c>
      <c r="AJ23" s="833">
        <v>36.299999999999997</v>
      </c>
      <c r="AK23" s="833">
        <v>38.93</v>
      </c>
      <c r="AL23" s="845">
        <v>14560</v>
      </c>
      <c r="AM23" s="839">
        <v>0.2</v>
      </c>
      <c r="AN23" s="833">
        <v>0.31</v>
      </c>
      <c r="AO23" s="711">
        <f t="shared" si="7"/>
        <v>0.33962260017660384</v>
      </c>
      <c r="AP23" s="712">
        <f t="shared" si="8"/>
        <v>26.818295585958595</v>
      </c>
      <c r="AQ23" s="855">
        <f t="shared" si="9"/>
        <v>74.584921116948905</v>
      </c>
      <c r="AR23" s="624">
        <f>INDEX(Historical!$C$7:$C$1259,MATCH(B23,Historical!$B$7:$B$1281,0))*IF(AH23="n/a",1.03,IF(AH23&lt;0,1.01,IF(AH23&gt;10,1.1,(1+AH23/100))))</f>
        <v>1.0449999999999999</v>
      </c>
      <c r="AS23" s="853">
        <f t="shared" si="10"/>
        <v>1.0771859999999998</v>
      </c>
      <c r="AT23" s="853">
        <f t="shared" si="11"/>
        <v>1.1849045999999999</v>
      </c>
      <c r="AU23" s="853">
        <f t="shared" si="11"/>
        <v>1.3033950599999999</v>
      </c>
      <c r="AV23" s="853">
        <f t="shared" si="11"/>
        <v>1.433734566</v>
      </c>
      <c r="AW23" s="624">
        <f t="shared" si="12"/>
        <v>6.0442202259999993</v>
      </c>
      <c r="AX23" s="719">
        <f t="shared" si="13"/>
        <v>10.818364463934133</v>
      </c>
      <c r="AY23" s="900">
        <v>0.69</v>
      </c>
      <c r="AZ23" s="839">
        <v>80.23</v>
      </c>
      <c r="BA23" s="839">
        <v>-37.39</v>
      </c>
      <c r="BB23" s="839">
        <v>-19.52</v>
      </c>
      <c r="BC23" s="839">
        <v>-22.36</v>
      </c>
      <c r="BE23" s="597">
        <v>2016</v>
      </c>
      <c r="BF23" s="865">
        <f t="shared" si="14"/>
        <v>0</v>
      </c>
      <c r="BG23" s="849">
        <v>5.4</v>
      </c>
    </row>
    <row r="24" spans="1:59" ht="11.25" customHeight="1" x14ac:dyDescent="0.2">
      <c r="A24" s="831" t="s">
        <v>902</v>
      </c>
      <c r="B24" s="842" t="s">
        <v>903</v>
      </c>
      <c r="C24" s="898" t="s">
        <v>131</v>
      </c>
      <c r="D24" s="898" t="s">
        <v>4264</v>
      </c>
      <c r="E24" s="705">
        <v>11</v>
      </c>
      <c r="F24" s="1135">
        <v>334</v>
      </c>
      <c r="G24" s="1123" t="s">
        <v>37</v>
      </c>
      <c r="H24" s="1123" t="s">
        <v>37</v>
      </c>
      <c r="I24" s="841">
        <v>74.849999999999994</v>
      </c>
      <c r="J24" s="624">
        <f t="shared" si="0"/>
        <v>3.9545758183032733</v>
      </c>
      <c r="K24" s="844">
        <v>0.74</v>
      </c>
      <c r="L24" s="854">
        <v>4</v>
      </c>
      <c r="M24" s="615">
        <f t="shared" si="1"/>
        <v>2.96</v>
      </c>
      <c r="N24" s="837" t="s">
        <v>248</v>
      </c>
      <c r="O24" s="706">
        <v>0.7</v>
      </c>
      <c r="P24" s="606">
        <v>44144</v>
      </c>
      <c r="Q24" s="606">
        <v>44175</v>
      </c>
      <c r="R24" s="615">
        <f t="shared" si="2"/>
        <v>5.7142857142857197</v>
      </c>
      <c r="S24" s="673">
        <f>IF(INDEX(Historical!$D$7:$D$1257,MATCH(B24,Historical!$B$7:$B$1281,0))=0,"n/a",(INDEX(Historical!$C$7:$C$1259,MATCH(B24,Historical!$B$7:$B$1281,0))/INDEX(Historical!$D$7:$D$1257,MATCH(B24,Historical!$B$7:$B$1281,0))-1)*100)</f>
        <v>4.7970479704797064</v>
      </c>
      <c r="T24" s="673">
        <f>IF(INDEX(Historical!$F$7:$F$1250,MATCH(B24,Historical!$B$7:$B$1281,0))=0,"n/a",((INDEX(Historical!$C$7:$C$1259,MATCH(B24,Historical!$B$7:$B$1281,0))/INDEX(Historical!$F$7:$F$1250,MATCH(B24,Historical!$B$7:$B$1281,0)))^(1/3)-1)*100)</f>
        <v>5.918904356048249</v>
      </c>
      <c r="U24" s="673">
        <f>IF(INDEX(Historical!$H$7:$H$1250,MATCH(B24,Historical!$B$7:$B$1281,0))=0,"n/a",((INDEX(Historical!$C$7:$C$1259,MATCH(B24,Historical!$B$7:$B$1281,0))/INDEX(Historical!$H$7:$H$1250,MATCH(B24,Historical!$B$7:$B$1281,0)))^(1/5)-1)*100)</f>
        <v>5.7245818199943121</v>
      </c>
      <c r="V24" s="673">
        <f>IF(INDEX(Historical!$O$7:$O$1250,MATCH(B24,Historical!$B$7:$B$1281,0))=0,"n/a",((INDEX(Historical!$C$7:$C$1259,MATCH(B24,Historical!$B$7:$B$1281,0))/INDEX(Historical!$O$7:$O$1250,MATCH(B24,Historical!$B$7:$B$1281,0)))^(1/10)-1)*100)</f>
        <v>5.2039928208263753</v>
      </c>
      <c r="W24" s="674">
        <f t="shared" si="3"/>
        <v>1.1000364560620721</v>
      </c>
      <c r="X24" s="675">
        <f t="shared" si="4"/>
        <v>1.5901616166650869</v>
      </c>
      <c r="Y24" s="842"/>
      <c r="Z24" s="624">
        <f t="shared" si="5"/>
        <v>76.683937823834199</v>
      </c>
      <c r="AA24" s="853">
        <f t="shared" si="6"/>
        <v>19.391191709844559</v>
      </c>
      <c r="AB24" s="854">
        <v>12</v>
      </c>
      <c r="AC24" s="833">
        <v>3.86</v>
      </c>
      <c r="AD24" s="833">
        <v>3.29</v>
      </c>
      <c r="AE24" s="833">
        <v>2.58</v>
      </c>
      <c r="AF24" s="833">
        <v>1.85</v>
      </c>
      <c r="AG24" s="833">
        <v>9.6</v>
      </c>
      <c r="AH24" s="833">
        <v>0.1</v>
      </c>
      <c r="AI24" s="833">
        <v>7.06</v>
      </c>
      <c r="AJ24" s="833">
        <v>3.5999999999999996</v>
      </c>
      <c r="AK24" s="833">
        <v>6</v>
      </c>
      <c r="AL24" s="845">
        <v>38550</v>
      </c>
      <c r="AM24" s="839">
        <v>0.01</v>
      </c>
      <c r="AN24" s="833">
        <v>1.59</v>
      </c>
      <c r="AO24" s="711">
        <f t="shared" si="7"/>
        <v>-9.7120340715469737</v>
      </c>
      <c r="AP24" s="712">
        <f t="shared" si="8"/>
        <v>9.6791576382975855</v>
      </c>
      <c r="AQ24" s="855">
        <f t="shared" si="9"/>
        <v>26.269033176014812</v>
      </c>
      <c r="AR24" s="624">
        <f>INDEX(Historical!$C$7:$C$1259,MATCH(B24,Historical!$B$7:$B$1281,0))*IF(AH24="n/a",1.03,IF(AH24&lt;0,1.01,IF(AH24&gt;10,1.1,(1+AH24/100))))</f>
        <v>2.8428399999999994</v>
      </c>
      <c r="AS24" s="853">
        <f t="shared" si="10"/>
        <v>3.0435445039999993</v>
      </c>
      <c r="AT24" s="853">
        <f t="shared" si="11"/>
        <v>3.2261571742399995</v>
      </c>
      <c r="AU24" s="853">
        <f t="shared" si="11"/>
        <v>3.4197266046943997</v>
      </c>
      <c r="AV24" s="853">
        <f t="shared" si="11"/>
        <v>3.6249102009760641</v>
      </c>
      <c r="AW24" s="624">
        <f t="shared" si="12"/>
        <v>16.157178483910464</v>
      </c>
      <c r="AX24" s="719">
        <f t="shared" si="13"/>
        <v>21.586076798811575</v>
      </c>
      <c r="AY24" s="900">
        <v>0.24</v>
      </c>
      <c r="AZ24" s="839">
        <v>14.92</v>
      </c>
      <c r="BA24" s="839">
        <v>-25.629999999999995</v>
      </c>
      <c r="BB24" s="839">
        <v>-7.1400000000000006</v>
      </c>
      <c r="BC24" s="839">
        <v>-10.029999999999999</v>
      </c>
      <c r="BE24" s="597">
        <v>2011</v>
      </c>
      <c r="BF24" s="865">
        <f t="shared" si="14"/>
        <v>0</v>
      </c>
      <c r="BG24" s="849">
        <v>2.5</v>
      </c>
    </row>
    <row r="25" spans="1:59" ht="11.25" customHeight="1" x14ac:dyDescent="0.2">
      <c r="A25" s="831" t="s">
        <v>874</v>
      </c>
      <c r="B25" s="842" t="s">
        <v>875</v>
      </c>
      <c r="C25" s="898" t="s">
        <v>131</v>
      </c>
      <c r="D25" s="898" t="s">
        <v>4265</v>
      </c>
      <c r="E25" s="705">
        <v>10</v>
      </c>
      <c r="F25" s="1135">
        <v>447</v>
      </c>
      <c r="G25" s="1102" t="s">
        <v>106</v>
      </c>
      <c r="H25" s="1102" t="s">
        <v>106</v>
      </c>
      <c r="I25" s="841">
        <v>26.56</v>
      </c>
      <c r="J25" s="624">
        <f t="shared" si="0"/>
        <v>2.2665662650602409</v>
      </c>
      <c r="K25" s="844">
        <v>0.15049999999999999</v>
      </c>
      <c r="L25" s="854">
        <v>4</v>
      </c>
      <c r="M25" s="615">
        <f t="shared" si="1"/>
        <v>0.60199999999999998</v>
      </c>
      <c r="N25" s="837" t="s">
        <v>107</v>
      </c>
      <c r="O25" s="706">
        <v>0.14330000000000001</v>
      </c>
      <c r="P25" s="606">
        <v>44224</v>
      </c>
      <c r="Q25" s="606">
        <v>44239</v>
      </c>
      <c r="R25" s="615">
        <f t="shared" si="2"/>
        <v>5.0244242847173641</v>
      </c>
      <c r="S25" s="673">
        <f>IF(INDEX(Historical!$D$7:$D$1257,MATCH(B25,Historical!$B$7:$B$1281,0))=0,"n/a",(INDEX(Historical!$C$7:$C$1259,MATCH(B25,Historical!$B$7:$B$1281,0))/INDEX(Historical!$D$7:$D$1257,MATCH(B25,Historical!$B$7:$B$1281,0))-1)*100)</f>
        <v>4.9816849816849862</v>
      </c>
      <c r="T25" s="673">
        <f>IF(INDEX(Historical!$F$7:$F$1250,MATCH(B25,Historical!$B$7:$B$1281,0))=0,"n/a",((INDEX(Historical!$C$7:$C$1259,MATCH(B25,Historical!$B$7:$B$1281,0))/INDEX(Historical!$F$7:$F$1250,MATCH(B25,Historical!$B$7:$B$1281,0)))^(1/3)-1)*100)</f>
        <v>6.0933871047259114</v>
      </c>
      <c r="U25" s="673">
        <f>IF(INDEX(Historical!$H$7:$H$1250,MATCH(B25,Historical!$B$7:$B$1281,0))=0,"n/a",((INDEX(Historical!$C$7:$C$1259,MATCH(B25,Historical!$B$7:$B$1281,0))/INDEX(Historical!$H$7:$H$1250,MATCH(B25,Historical!$B$7:$B$1281,0)))^(1/5)-1)*100)</f>
        <v>7.4605943045120915</v>
      </c>
      <c r="V25" s="673" t="str">
        <f>IF(INDEX(Historical!$O$7:$O$1250,MATCH(B25,Historical!$B$7:$B$1281,0))=0,"n/a",((INDEX(Historical!$C$7:$C$1259,MATCH(B25,Historical!$B$7:$B$1281,0))/INDEX(Historical!$O$7:$O$1250,MATCH(B25,Historical!$B$7:$B$1281,0)))^(1/10)-1)*100)</f>
        <v>n/a</v>
      </c>
      <c r="W25" s="674" t="str">
        <f t="shared" si="3"/>
        <v>n/a</v>
      </c>
      <c r="X25" s="675" t="str">
        <f t="shared" si="4"/>
        <v>n/a</v>
      </c>
      <c r="Y25" s="634"/>
      <c r="Z25" s="624" t="str">
        <f t="shared" si="5"/>
        <v>n/a</v>
      </c>
      <c r="AA25" s="853" t="str">
        <f t="shared" si="6"/>
        <v>n/a</v>
      </c>
      <c r="AB25" s="854">
        <v>12</v>
      </c>
      <c r="AC25" s="833">
        <v>-0.53</v>
      </c>
      <c r="AD25" s="833" t="s">
        <v>136</v>
      </c>
      <c r="AE25" s="833">
        <v>1.81</v>
      </c>
      <c r="AF25" s="833">
        <v>8.75</v>
      </c>
      <c r="AG25" s="833">
        <v>-14.000000000000002</v>
      </c>
      <c r="AH25" s="833">
        <v>-70.599999999999994</v>
      </c>
      <c r="AI25" s="833">
        <v>11.5</v>
      </c>
      <c r="AJ25" s="833">
        <v>-14.2</v>
      </c>
      <c r="AK25" s="833">
        <v>7.3999999999999995</v>
      </c>
      <c r="AL25" s="845">
        <v>17220</v>
      </c>
      <c r="AM25" s="839">
        <v>0.2</v>
      </c>
      <c r="AN25" s="833">
        <v>10.65</v>
      </c>
      <c r="AO25" s="711" t="str">
        <f t="shared" si="7"/>
        <v>n/a</v>
      </c>
      <c r="AP25" s="712">
        <f t="shared" si="8"/>
        <v>9.727160569572332</v>
      </c>
      <c r="AQ25" s="855" t="str">
        <f t="shared" si="9"/>
        <v>n/a</v>
      </c>
      <c r="AR25" s="624">
        <f>INDEX(Historical!$C$7:$C$1259,MATCH(B25,Historical!$B$7:$B$1281,0))*IF(AH25="n/a",1.03,IF(AH25&lt;0,1.01,IF(AH25&gt;10,1.1,(1+AH25/100))))</f>
        <v>0.578932</v>
      </c>
      <c r="AS25" s="853">
        <f t="shared" si="10"/>
        <v>0.63682520000000009</v>
      </c>
      <c r="AT25" s="853">
        <f t="shared" si="11"/>
        <v>0.6839502648000001</v>
      </c>
      <c r="AU25" s="853">
        <f t="shared" si="11"/>
        <v>0.73456258439520017</v>
      </c>
      <c r="AV25" s="853">
        <f t="shared" si="11"/>
        <v>0.78892021564044501</v>
      </c>
      <c r="AW25" s="624">
        <f t="shared" si="12"/>
        <v>3.4231902648356454</v>
      </c>
      <c r="AX25" s="719">
        <f t="shared" si="13"/>
        <v>12.88851756338722</v>
      </c>
      <c r="AY25" s="900">
        <v>0.9</v>
      </c>
      <c r="AZ25" s="839">
        <v>227.5</v>
      </c>
      <c r="BA25" s="839">
        <v>-8.6300000000000008</v>
      </c>
      <c r="BB25" s="839">
        <v>4.1000000000000005</v>
      </c>
      <c r="BC25" s="839">
        <v>38.31</v>
      </c>
      <c r="BE25" s="597">
        <v>2012</v>
      </c>
      <c r="BF25" s="865">
        <f t="shared" si="14"/>
        <v>0</v>
      </c>
      <c r="BG25" s="849">
        <v>-1</v>
      </c>
    </row>
    <row r="26" spans="1:59" s="744" customFormat="1" ht="11.25" customHeight="1" x14ac:dyDescent="0.2">
      <c r="A26" s="726" t="s">
        <v>407</v>
      </c>
      <c r="B26" s="751" t="s">
        <v>408</v>
      </c>
      <c r="C26" s="898" t="s">
        <v>108</v>
      </c>
      <c r="D26" s="898" t="s">
        <v>118</v>
      </c>
      <c r="E26" s="727">
        <v>15</v>
      </c>
      <c r="F26" s="1135">
        <v>257</v>
      </c>
      <c r="G26" s="1138" t="s">
        <v>106</v>
      </c>
      <c r="H26" s="1138" t="s">
        <v>106</v>
      </c>
      <c r="I26" s="728">
        <v>106.7</v>
      </c>
      <c r="J26" s="729">
        <f t="shared" si="0"/>
        <v>1.874414245548266</v>
      </c>
      <c r="K26" s="730">
        <v>0.5</v>
      </c>
      <c r="L26" s="731">
        <v>4</v>
      </c>
      <c r="M26" s="732">
        <f t="shared" si="1"/>
        <v>2</v>
      </c>
      <c r="N26" s="733" t="s">
        <v>409</v>
      </c>
      <c r="O26" s="734">
        <v>0.45</v>
      </c>
      <c r="P26" s="1130">
        <v>44118</v>
      </c>
      <c r="Q26" s="1130">
        <v>44130</v>
      </c>
      <c r="R26" s="732">
        <f t="shared" si="2"/>
        <v>11.111111111111107</v>
      </c>
      <c r="S26" s="673">
        <f>IF(INDEX(Historical!$D$7:$D$1257,MATCH(B26,Historical!$B$7:$B$1281,0))=0,"n/a",(INDEX(Historical!$C$7:$C$1259,MATCH(B26,Historical!$B$7:$B$1281,0))/INDEX(Historical!$D$7:$D$1257,MATCH(B26,Historical!$B$7:$B$1281,0))-1)*100)</f>
        <v>12.121212121212132</v>
      </c>
      <c r="T26" s="673">
        <f>IF(INDEX(Historical!$F$7:$F$1250,MATCH(B26,Historical!$B$7:$B$1281,0))=0,"n/a",((INDEX(Historical!$C$7:$C$1259,MATCH(B26,Historical!$B$7:$B$1281,0))/INDEX(Historical!$F$7:$F$1250,MATCH(B26,Historical!$B$7:$B$1281,0)))^(1/3)-1)*100)</f>
        <v>12.843053683447692</v>
      </c>
      <c r="U26" s="673">
        <f>IF(INDEX(Historical!$H$7:$H$1250,MATCH(B26,Historical!$B$7:$B$1281,0))=0,"n/a",((INDEX(Historical!$C$7:$C$1259,MATCH(B26,Historical!$B$7:$B$1281,0))/INDEX(Historical!$H$7:$H$1250,MATCH(B26,Historical!$B$7:$B$1281,0)))^(1/5)-1)*100)</f>
        <v>12.426036642095738</v>
      </c>
      <c r="V26" s="673">
        <f>IF(INDEX(Historical!$O$7:$O$1250,MATCH(B26,Historical!$B$7:$B$1281,0))=0,"n/a",((INDEX(Historical!$C$7:$C$1259,MATCH(B26,Historical!$B$7:$B$1281,0))/INDEX(Historical!$O$7:$O$1250,MATCH(B26,Historical!$B$7:$B$1281,0)))^(1/10)-1)*100)</f>
        <v>12.395879070719506</v>
      </c>
      <c r="W26" s="674">
        <f t="shared" si="3"/>
        <v>1.0024328707310051</v>
      </c>
      <c r="X26" s="675">
        <f t="shared" si="4"/>
        <v>0.84530861510855371</v>
      </c>
      <c r="Y26" s="735"/>
      <c r="Z26" s="729">
        <f t="shared" si="5"/>
        <v>23.752969121140143</v>
      </c>
      <c r="AA26" s="736">
        <f t="shared" si="6"/>
        <v>12.672209026128266</v>
      </c>
      <c r="AB26" s="731">
        <v>12</v>
      </c>
      <c r="AC26" s="737">
        <v>8.42</v>
      </c>
      <c r="AD26" s="737">
        <v>4.9000000000000004</v>
      </c>
      <c r="AE26" s="737">
        <v>1.18</v>
      </c>
      <c r="AF26" s="737">
        <v>1.51</v>
      </c>
      <c r="AG26" s="737">
        <v>3.9</v>
      </c>
      <c r="AH26" s="737">
        <v>68.5</v>
      </c>
      <c r="AI26" s="737">
        <v>17.299999999999997</v>
      </c>
      <c r="AJ26" s="737">
        <v>14.7</v>
      </c>
      <c r="AK26" s="737">
        <v>2.63</v>
      </c>
      <c r="AL26" s="738">
        <v>9370</v>
      </c>
      <c r="AM26" s="739">
        <v>0.3</v>
      </c>
      <c r="AN26" s="737">
        <v>0.33</v>
      </c>
      <c r="AO26" s="740">
        <f t="shared" si="7"/>
        <v>1.6282418615157379</v>
      </c>
      <c r="AP26" s="741">
        <f t="shared" si="8"/>
        <v>14.300450887644004</v>
      </c>
      <c r="AQ26" s="742">
        <f t="shared" si="9"/>
        <v>-7.7803693362568644</v>
      </c>
      <c r="AR26" s="624">
        <f>INDEX(Historical!$C$7:$C$1259,MATCH(B26,Historical!$B$7:$B$1281,0))*IF(AH26="n/a",1.03,IF(AH26&lt;0,1.01,IF(AH26&gt;10,1.1,(1+AH26/100))))</f>
        <v>2.0350000000000001</v>
      </c>
      <c r="AS26" s="736">
        <f t="shared" si="10"/>
        <v>2.2385000000000002</v>
      </c>
      <c r="AT26" s="736">
        <f t="shared" si="11"/>
        <v>2.29737255</v>
      </c>
      <c r="AU26" s="736">
        <f t="shared" si="11"/>
        <v>2.3577934480649998</v>
      </c>
      <c r="AV26" s="736">
        <f t="shared" si="11"/>
        <v>2.4198034157491093</v>
      </c>
      <c r="AW26" s="729">
        <f t="shared" si="12"/>
        <v>11.34846941381411</v>
      </c>
      <c r="AX26" s="743">
        <f t="shared" si="13"/>
        <v>10.635866367210975</v>
      </c>
      <c r="AY26" s="901">
        <v>0.94</v>
      </c>
      <c r="AZ26" s="739">
        <v>148.14000000000001</v>
      </c>
      <c r="BA26" s="739">
        <v>-6.8900000000000006</v>
      </c>
      <c r="BB26" s="739">
        <v>14.12</v>
      </c>
      <c r="BC26" s="739">
        <v>43.55</v>
      </c>
      <c r="BD26" s="875"/>
      <c r="BE26" s="597">
        <v>2007</v>
      </c>
      <c r="BF26" s="865">
        <f t="shared" si="14"/>
        <v>1</v>
      </c>
      <c r="BG26" s="793">
        <v>0.3</v>
      </c>
    </row>
    <row r="27" spans="1:59" ht="11.25" customHeight="1" x14ac:dyDescent="0.2">
      <c r="A27" s="831" t="s">
        <v>116</v>
      </c>
      <c r="B27" s="842" t="s">
        <v>117</v>
      </c>
      <c r="C27" s="898" t="s">
        <v>108</v>
      </c>
      <c r="D27" s="898" t="s">
        <v>118</v>
      </c>
      <c r="E27" s="705">
        <v>39</v>
      </c>
      <c r="F27" s="1135">
        <v>70</v>
      </c>
      <c r="G27" s="1123" t="s">
        <v>37</v>
      </c>
      <c r="H27" s="1123" t="s">
        <v>37</v>
      </c>
      <c r="I27" s="833">
        <v>47.89</v>
      </c>
      <c r="J27" s="624">
        <f t="shared" si="0"/>
        <v>2.7563165587805387</v>
      </c>
      <c r="K27" s="844">
        <v>0.33</v>
      </c>
      <c r="L27" s="854">
        <v>4</v>
      </c>
      <c r="M27" s="615">
        <f t="shared" si="1"/>
        <v>1.32</v>
      </c>
      <c r="N27" s="837" t="s">
        <v>119</v>
      </c>
      <c r="O27" s="706">
        <v>0.28000000000000003</v>
      </c>
      <c r="P27" s="606">
        <v>44243</v>
      </c>
      <c r="Q27" s="606">
        <v>44256</v>
      </c>
      <c r="R27" s="615">
        <f t="shared" si="2"/>
        <v>17.857142857142851</v>
      </c>
      <c r="S27" s="673">
        <f>IF(INDEX(Historical!$D$7:$D$1257,MATCH(B27,Historical!$B$7:$B$1281,0))=0,"n/a",(INDEX(Historical!$C$7:$C$1259,MATCH(B27,Historical!$B$7:$B$1281,0))/INDEX(Historical!$D$7:$D$1257,MATCH(B27,Historical!$B$7:$B$1281,0))-1)*100)</f>
        <v>3.7037037037036979</v>
      </c>
      <c r="T27" s="673">
        <f>IF(INDEX(Historical!$F$7:$F$1250,MATCH(B27,Historical!$B$7:$B$1281,0))=0,"n/a",((INDEX(Historical!$C$7:$C$1259,MATCH(B27,Historical!$B$7:$B$1281,0))/INDEX(Historical!$F$7:$F$1250,MATCH(B27,Historical!$B$7:$B$1281,0)))^(1/3)-1)*100)</f>
        <v>8.7843088111080103</v>
      </c>
      <c r="U27" s="673">
        <f>IF(INDEX(Historical!$H$7:$H$1250,MATCH(B27,Historical!$B$7:$B$1281,0))=0,"n/a",((INDEX(Historical!$C$7:$C$1259,MATCH(B27,Historical!$B$7:$B$1281,0))/INDEX(Historical!$H$7:$H$1250,MATCH(B27,Historical!$B$7:$B$1281,0)))^(1/5)-1)*100)</f>
        <v>7.2304642556117127</v>
      </c>
      <c r="V27" s="673">
        <f>IF(INDEX(Historical!$O$7:$O$1250,MATCH(B27,Historical!$B$7:$B$1281,0))=0,"n/a",((INDEX(Historical!$C$7:$C$1259,MATCH(B27,Historical!$B$7:$B$1281,0))/INDEX(Historical!$O$7:$O$1250,MATCH(B27,Historical!$B$7:$B$1281,0)))^(1/10)-1)*100)</f>
        <v>6.9878146642253558</v>
      </c>
      <c r="W27" s="674">
        <f t="shared" si="3"/>
        <v>1.0347246747439682</v>
      </c>
      <c r="X27" s="675">
        <f t="shared" si="4"/>
        <v>1.1297600399393299</v>
      </c>
      <c r="Y27" s="635"/>
      <c r="Z27" s="624">
        <f t="shared" si="5"/>
        <v>19.730941704035875</v>
      </c>
      <c r="AA27" s="853">
        <f t="shared" si="6"/>
        <v>7.1584454409566511</v>
      </c>
      <c r="AB27" s="854">
        <v>12</v>
      </c>
      <c r="AC27" s="833">
        <v>6.69</v>
      </c>
      <c r="AD27" s="833">
        <v>1.19</v>
      </c>
      <c r="AE27" s="833">
        <v>1.52</v>
      </c>
      <c r="AF27" s="833">
        <v>1.07</v>
      </c>
      <c r="AG27" s="833">
        <v>10</v>
      </c>
      <c r="AH27" s="833">
        <v>16.7</v>
      </c>
      <c r="AI27" s="833">
        <v>5.5</v>
      </c>
      <c r="AJ27" s="833">
        <v>6.4</v>
      </c>
      <c r="AK27" s="833">
        <v>6.12</v>
      </c>
      <c r="AL27" s="845">
        <v>33610</v>
      </c>
      <c r="AM27" s="839">
        <v>0.3</v>
      </c>
      <c r="AN27" s="833">
        <v>0.24</v>
      </c>
      <c r="AO27" s="711">
        <f t="shared" si="7"/>
        <v>2.8283353734355998</v>
      </c>
      <c r="AP27" s="712">
        <f t="shared" si="8"/>
        <v>9.986780814392251</v>
      </c>
      <c r="AQ27" s="855">
        <f t="shared" si="9"/>
        <v>-41.654147545962829</v>
      </c>
      <c r="AR27" s="624">
        <f>INDEX(Historical!$C$7:$C$1259,MATCH(B27,Historical!$B$7:$B$1281,0))*IF(AH27="n/a",1.03,IF(AH27&lt;0,1.01,IF(AH27&gt;10,1.1,(1+AH27/100))))</f>
        <v>1.2320000000000002</v>
      </c>
      <c r="AS27" s="853">
        <f t="shared" si="10"/>
        <v>1.2997600000000002</v>
      </c>
      <c r="AT27" s="853">
        <f t="shared" ref="AT27:AV46" si="15">IF($AK27="n/a",1.03*AS27,IF($AK27&lt;0,1.01*AS27,IF($AK27&gt;10,1.1*AS27,(1+$AK27/100)*AS27)))</f>
        <v>1.3793053120000001</v>
      </c>
      <c r="AU27" s="853">
        <f t="shared" si="15"/>
        <v>1.4637187970943999</v>
      </c>
      <c r="AV27" s="853">
        <f t="shared" si="15"/>
        <v>1.5532983874765771</v>
      </c>
      <c r="AW27" s="624">
        <f t="shared" si="12"/>
        <v>6.9280824965709771</v>
      </c>
      <c r="AX27" s="719">
        <f t="shared" si="13"/>
        <v>14.466657959012272</v>
      </c>
      <c r="AY27" s="900">
        <v>0.97</v>
      </c>
      <c r="AZ27" s="839">
        <v>107.59</v>
      </c>
      <c r="BA27" s="839">
        <v>-4.51</v>
      </c>
      <c r="BB27" s="839">
        <v>4.68</v>
      </c>
      <c r="BC27" s="839">
        <v>20.68</v>
      </c>
      <c r="BE27" s="597">
        <v>1983</v>
      </c>
      <c r="BF27" s="865">
        <f t="shared" si="14"/>
        <v>3</v>
      </c>
      <c r="BG27" s="849">
        <v>1.9</v>
      </c>
    </row>
    <row r="28" spans="1:59" ht="11.25" customHeight="1" x14ac:dyDescent="0.2">
      <c r="A28" s="831" t="s">
        <v>876</v>
      </c>
      <c r="B28" s="842" t="s">
        <v>877</v>
      </c>
      <c r="C28" s="898" t="s">
        <v>112</v>
      </c>
      <c r="D28" s="898" t="s">
        <v>211</v>
      </c>
      <c r="E28" s="705">
        <v>8</v>
      </c>
      <c r="F28" s="1135">
        <v>543</v>
      </c>
      <c r="G28" s="1123" t="s">
        <v>106</v>
      </c>
      <c r="H28" s="1123" t="s">
        <v>106</v>
      </c>
      <c r="I28" s="841">
        <v>129.47999999999999</v>
      </c>
      <c r="J28" s="624">
        <f t="shared" si="0"/>
        <v>0.4942848316342292</v>
      </c>
      <c r="K28" s="844">
        <v>0.16</v>
      </c>
      <c r="L28" s="854">
        <v>4</v>
      </c>
      <c r="M28" s="615">
        <f t="shared" si="1"/>
        <v>0.64</v>
      </c>
      <c r="N28" s="837" t="s">
        <v>148</v>
      </c>
      <c r="O28" s="706">
        <v>0.15</v>
      </c>
      <c r="P28" s="904">
        <v>43599</v>
      </c>
      <c r="Q28" s="904">
        <v>43630</v>
      </c>
      <c r="R28" s="615">
        <f t="shared" si="2"/>
        <v>6.6666666666666732</v>
      </c>
      <c r="S28" s="673">
        <f>IF(INDEX(Historical!$D$7:$D$1257,MATCH(B28,Historical!$B$7:$B$1281,0))=0,"n/a",(INDEX(Historical!$C$7:$C$1259,MATCH(B28,Historical!$B$7:$B$1281,0))/INDEX(Historical!$D$7:$D$1257,MATCH(B28,Historical!$B$7:$B$1281,0))-1)*100)</f>
        <v>1.5873015873015817</v>
      </c>
      <c r="T28" s="673">
        <f>IF(INDEX(Historical!$F$7:$F$1250,MATCH(B28,Historical!$B$7:$B$1281,0))=0,"n/a",((INDEX(Historical!$C$7:$C$1259,MATCH(B28,Historical!$B$7:$B$1281,0))/INDEX(Historical!$F$7:$F$1250,MATCH(B28,Historical!$B$7:$B$1281,0)))^(1/3)-1)*100)</f>
        <v>4.5515917149420382</v>
      </c>
      <c r="U28" s="673">
        <f>IF(INDEX(Historical!$H$7:$H$1250,MATCH(B28,Historical!$B$7:$B$1281,0))=0,"n/a",((INDEX(Historical!$C$7:$C$1259,MATCH(B28,Historical!$B$7:$B$1281,0))/INDEX(Historical!$H$7:$H$1250,MATCH(B28,Historical!$B$7:$B$1281,0)))^(1/5)-1)*100)</f>
        <v>5.9223841048812176</v>
      </c>
      <c r="V28" s="673" t="str">
        <f>IF(INDEX(Historical!$O$7:$O$1250,MATCH(B28,Historical!$B$7:$B$1281,0))=0,"n/a",((INDEX(Historical!$C$7:$C$1259,MATCH(B28,Historical!$B$7:$B$1281,0))/INDEX(Historical!$O$7:$O$1250,MATCH(B28,Historical!$B$7:$B$1281,0)))^(1/10)-1)*100)</f>
        <v>n/a</v>
      </c>
      <c r="W28" s="674" t="str">
        <f t="shared" si="3"/>
        <v>n/a</v>
      </c>
      <c r="X28" s="675" t="str">
        <f t="shared" si="4"/>
        <v>n/a</v>
      </c>
      <c r="Y28" s="646" t="s">
        <v>4575</v>
      </c>
      <c r="Z28" s="624">
        <f t="shared" si="5"/>
        <v>11.327433628318584</v>
      </c>
      <c r="AA28" s="853">
        <f t="shared" si="6"/>
        <v>22.916814159292031</v>
      </c>
      <c r="AB28" s="854">
        <v>12</v>
      </c>
      <c r="AC28" s="833">
        <v>5.65</v>
      </c>
      <c r="AD28" s="833">
        <v>1.46</v>
      </c>
      <c r="AE28" s="833">
        <v>0.98</v>
      </c>
      <c r="AF28" s="833">
        <v>3.44</v>
      </c>
      <c r="AG28" s="833">
        <v>2</v>
      </c>
      <c r="AH28" s="833">
        <v>-61.4</v>
      </c>
      <c r="AI28" s="833">
        <v>12</v>
      </c>
      <c r="AJ28" s="833">
        <v>-21</v>
      </c>
      <c r="AK28" s="833">
        <v>15.61</v>
      </c>
      <c r="AL28" s="845">
        <v>8980</v>
      </c>
      <c r="AM28" s="839">
        <v>1.4000000000000001</v>
      </c>
      <c r="AN28" s="833">
        <v>0.56000000000000005</v>
      </c>
      <c r="AO28" s="711">
        <f t="shared" si="7"/>
        <v>-16.500145222776585</v>
      </c>
      <c r="AP28" s="712">
        <f t="shared" si="8"/>
        <v>6.416668936515447</v>
      </c>
      <c r="AQ28" s="855">
        <f t="shared" si="9"/>
        <v>87.182431165088659</v>
      </c>
      <c r="AR28" s="624">
        <f>INDEX(Historical!$C$7:$C$1259,MATCH(B28,Historical!$B$7:$B$1281,0))*IF(AH28="n/a",1.03,IF(AH28&lt;0,1.01,IF(AH28&gt;10,1.1,(1+AH28/100))))</f>
        <v>0.64639999999999997</v>
      </c>
      <c r="AS28" s="853">
        <f t="shared" si="10"/>
        <v>0.71104000000000001</v>
      </c>
      <c r="AT28" s="853">
        <f t="shared" si="15"/>
        <v>0.78214400000000006</v>
      </c>
      <c r="AU28" s="853">
        <f t="shared" si="15"/>
        <v>0.86035840000000019</v>
      </c>
      <c r="AV28" s="853">
        <f t="shared" si="15"/>
        <v>0.94639424000000028</v>
      </c>
      <c r="AW28" s="624">
        <f t="shared" si="12"/>
        <v>3.9463366400000002</v>
      </c>
      <c r="AX28" s="719">
        <f t="shared" si="13"/>
        <v>3.0478349088662346</v>
      </c>
      <c r="AY28" s="900">
        <v>1.27</v>
      </c>
      <c r="AZ28" s="839">
        <v>266.49</v>
      </c>
      <c r="BA28" s="839">
        <v>-0.82000000000000006</v>
      </c>
      <c r="BB28" s="839">
        <v>15.260000000000002</v>
      </c>
      <c r="BC28" s="839">
        <v>59.17</v>
      </c>
      <c r="BE28" s="597">
        <v>2013</v>
      </c>
      <c r="BF28" s="865">
        <f t="shared" si="14"/>
        <v>0</v>
      </c>
      <c r="BG28" s="849">
        <v>0.70000000000000007</v>
      </c>
    </row>
    <row r="29" spans="1:59" ht="11.25" customHeight="1" x14ac:dyDescent="0.2">
      <c r="A29" s="838" t="s">
        <v>1171</v>
      </c>
      <c r="B29" s="842" t="s">
        <v>1172</v>
      </c>
      <c r="C29" s="898" t="s">
        <v>108</v>
      </c>
      <c r="D29" s="898" t="s">
        <v>4266</v>
      </c>
      <c r="E29" s="705">
        <v>10</v>
      </c>
      <c r="F29" s="1135">
        <v>462</v>
      </c>
      <c r="G29" s="1135" t="s">
        <v>106</v>
      </c>
      <c r="H29" s="1135" t="s">
        <v>106</v>
      </c>
      <c r="I29" s="841">
        <v>86.25</v>
      </c>
      <c r="J29" s="624">
        <f t="shared" si="0"/>
        <v>4.0811594202898549</v>
      </c>
      <c r="K29" s="844">
        <v>0.88</v>
      </c>
      <c r="L29" s="854">
        <v>4</v>
      </c>
      <c r="M29" s="615">
        <f t="shared" si="1"/>
        <v>3.52</v>
      </c>
      <c r="N29" s="837" t="s">
        <v>318</v>
      </c>
      <c r="O29" s="706">
        <v>0.8</v>
      </c>
      <c r="P29" s="606">
        <v>44270</v>
      </c>
      <c r="Q29" s="606">
        <v>44286</v>
      </c>
      <c r="R29" s="615">
        <f t="shared" si="2"/>
        <v>9.9999999999999947</v>
      </c>
      <c r="S29" s="673">
        <f>IF(INDEX(Historical!$D$7:$D$1257,MATCH(B29,Historical!$B$7:$B$1281,0))=0,"n/a",(INDEX(Historical!$C$7:$C$1259,MATCH(B29,Historical!$B$7:$B$1281,0))/INDEX(Historical!$D$7:$D$1257,MATCH(B29,Historical!$B$7:$B$1281,0))-1)*100)</f>
        <v>14.285714285714302</v>
      </c>
      <c r="T29" s="673">
        <f>IF(INDEX(Historical!$F$7:$F$1250,MATCH(B29,Historical!$B$7:$B$1281,0))=0,"n/a",((INDEX(Historical!$C$7:$C$1259,MATCH(B29,Historical!$B$7:$B$1281,0))/INDEX(Historical!$F$7:$F$1250,MATCH(B29,Historical!$B$7:$B$1281,0)))^(1/3)-1)*100)</f>
        <v>30.495588038962108</v>
      </c>
      <c r="U29" s="673">
        <f>IF(INDEX(Historical!$H$7:$H$1250,MATCH(B29,Historical!$B$7:$B$1281,0))=0,"n/a",((INDEX(Historical!$C$7:$C$1259,MATCH(B29,Historical!$B$7:$B$1281,0))/INDEX(Historical!$H$7:$H$1250,MATCH(B29,Historical!$B$7:$B$1281,0)))^(1/5)-1)*100)</f>
        <v>37.972966146121493</v>
      </c>
      <c r="V29" s="673">
        <f>IF(INDEX(Historical!$O$7:$O$1250,MATCH(B29,Historical!$B$7:$B$1281,0))=0,"n/a",((INDEX(Historical!$C$7:$C$1259,MATCH(B29,Historical!$B$7:$B$1281,0))/INDEX(Historical!$O$7:$O$1250,MATCH(B29,Historical!$B$7:$B$1281,0)))^(1/10)-1)*100)</f>
        <v>31.95079107728942</v>
      </c>
      <c r="W29" s="674">
        <f t="shared" si="3"/>
        <v>1.1884828157858234</v>
      </c>
      <c r="X29" s="675">
        <f t="shared" si="4"/>
        <v>1.8168883323503109</v>
      </c>
      <c r="Y29" s="843" t="s">
        <v>1173</v>
      </c>
      <c r="Z29" s="624">
        <f t="shared" si="5"/>
        <v>42.718446601941743</v>
      </c>
      <c r="AA29" s="853">
        <f t="shared" si="6"/>
        <v>10.467233009708737</v>
      </c>
      <c r="AB29" s="854">
        <v>12</v>
      </c>
      <c r="AC29" s="833">
        <v>8.24</v>
      </c>
      <c r="AD29" s="833">
        <v>0.94</v>
      </c>
      <c r="AE29" s="833">
        <v>1.65</v>
      </c>
      <c r="AF29" s="833">
        <v>1.6</v>
      </c>
      <c r="AG29" s="833">
        <v>16.7</v>
      </c>
      <c r="AH29" s="833">
        <v>-1.6</v>
      </c>
      <c r="AI29" s="833">
        <v>4.3499999999999996</v>
      </c>
      <c r="AJ29" s="833">
        <v>20.9</v>
      </c>
      <c r="AK29" s="833">
        <v>11</v>
      </c>
      <c r="AL29" s="845">
        <v>903.97</v>
      </c>
      <c r="AM29" s="839">
        <v>10.299999999999999</v>
      </c>
      <c r="AN29" s="834">
        <v>40.35</v>
      </c>
      <c r="AO29" s="711">
        <f t="shared" si="7"/>
        <v>31.586892556702615</v>
      </c>
      <c r="AP29" s="712">
        <f t="shared" si="8"/>
        <v>42.054125566411351</v>
      </c>
      <c r="AQ29" s="855">
        <f t="shared" si="9"/>
        <v>-13.725057543960773</v>
      </c>
      <c r="AR29" s="624">
        <f>INDEX(Historical!$C$7:$C$1259,MATCH(B29,Historical!$B$7:$B$1281,0))*IF(AH29="n/a",1.03,IF(AH29&lt;0,1.01,IF(AH29&gt;10,1.1,(1+AH29/100))))</f>
        <v>3.2320000000000002</v>
      </c>
      <c r="AS29" s="853">
        <f t="shared" si="10"/>
        <v>3.3725920000000005</v>
      </c>
      <c r="AT29" s="853">
        <f t="shared" si="15"/>
        <v>3.709851200000001</v>
      </c>
      <c r="AU29" s="853">
        <f t="shared" si="15"/>
        <v>4.0808363200000013</v>
      </c>
      <c r="AV29" s="853">
        <f t="shared" si="15"/>
        <v>4.4889199520000016</v>
      </c>
      <c r="AW29" s="624">
        <f t="shared" si="12"/>
        <v>18.884199472000006</v>
      </c>
      <c r="AX29" s="719">
        <f t="shared" si="13"/>
        <v>21.894724025507255</v>
      </c>
      <c r="AY29" s="900">
        <v>1.1599999999999999</v>
      </c>
      <c r="AZ29" s="839">
        <v>115.36</v>
      </c>
      <c r="BA29" s="839">
        <v>-0.24</v>
      </c>
      <c r="BB29" s="839">
        <v>9.74</v>
      </c>
      <c r="BC29" s="839">
        <v>24.77</v>
      </c>
      <c r="BE29" s="597">
        <v>2012</v>
      </c>
      <c r="BF29" s="865">
        <f t="shared" si="14"/>
        <v>0</v>
      </c>
      <c r="BG29" s="849">
        <v>0.4</v>
      </c>
    </row>
    <row r="30" spans="1:59" ht="11.25" customHeight="1" x14ac:dyDescent="0.2">
      <c r="A30" s="831" t="s">
        <v>952</v>
      </c>
      <c r="B30" s="842" t="s">
        <v>953</v>
      </c>
      <c r="C30" s="898" t="s">
        <v>108</v>
      </c>
      <c r="D30" s="898" t="s">
        <v>118</v>
      </c>
      <c r="E30" s="705">
        <v>10</v>
      </c>
      <c r="F30" s="1135">
        <v>458</v>
      </c>
      <c r="G30" s="1139" t="s">
        <v>106</v>
      </c>
      <c r="H30" s="1139" t="s">
        <v>106</v>
      </c>
      <c r="I30" s="841">
        <v>44.22</v>
      </c>
      <c r="J30" s="624">
        <f t="shared" si="0"/>
        <v>1.9900497512437811</v>
      </c>
      <c r="K30" s="844">
        <v>0.22</v>
      </c>
      <c r="L30" s="854">
        <v>4</v>
      </c>
      <c r="M30" s="615">
        <f t="shared" si="1"/>
        <v>0.88</v>
      </c>
      <c r="N30" s="837" t="s">
        <v>705</v>
      </c>
      <c r="O30" s="706">
        <v>0.2</v>
      </c>
      <c r="P30" s="606">
        <v>44264</v>
      </c>
      <c r="Q30" s="606">
        <v>44279</v>
      </c>
      <c r="R30" s="615">
        <f t="shared" si="2"/>
        <v>9.9999999999999947</v>
      </c>
      <c r="S30" s="673">
        <f>IF(INDEX(Historical!$D$7:$D$1257,MATCH(B30,Historical!$B$7:$B$1281,0))=0,"n/a",(INDEX(Historical!$C$7:$C$1259,MATCH(B30,Historical!$B$7:$B$1281,0))/INDEX(Historical!$D$7:$D$1257,MATCH(B30,Historical!$B$7:$B$1281,0))-1)*100)</f>
        <v>11.111111111111116</v>
      </c>
      <c r="T30" s="673">
        <f>IF(INDEX(Historical!$F$7:$F$1250,MATCH(B30,Historical!$B$7:$B$1281,0))=0,"n/a",((INDEX(Historical!$C$7:$C$1259,MATCH(B30,Historical!$B$7:$B$1281,0))/INDEX(Historical!$F$7:$F$1250,MATCH(B30,Historical!$B$7:$B$1281,0)))^(1/3)-1)*100)</f>
        <v>11.962273962856473</v>
      </c>
      <c r="U30" s="673">
        <f>IF(INDEX(Historical!$H$7:$H$1250,MATCH(B30,Historical!$B$7:$B$1281,0))=0,"n/a",((INDEX(Historical!$C$7:$C$1259,MATCH(B30,Historical!$B$7:$B$1281,0))/INDEX(Historical!$H$7:$H$1250,MATCH(B30,Historical!$B$7:$B$1281,0)))^(1/5)-1)*100)</f>
        <v>10.756634324829006</v>
      </c>
      <c r="V30" s="673">
        <f>IF(INDEX(Historical!$O$7:$O$1250,MATCH(B30,Historical!$B$7:$B$1281,0))=0,"n/a",((INDEX(Historical!$C$7:$C$1259,MATCH(B30,Historical!$B$7:$B$1281,0))/INDEX(Historical!$O$7:$O$1250,MATCH(B30,Historical!$B$7:$B$1281,0)))^(1/10)-1)*100)</f>
        <v>16.086508218079352</v>
      </c>
      <c r="W30" s="674">
        <f t="shared" si="3"/>
        <v>0.66867428151622166</v>
      </c>
      <c r="X30" s="675" t="str">
        <f t="shared" si="4"/>
        <v>n/a</v>
      </c>
      <c r="Y30" s="843" t="s">
        <v>472</v>
      </c>
      <c r="Z30" s="624">
        <f t="shared" si="5"/>
        <v>22.222222222222225</v>
      </c>
      <c r="AA30" s="853">
        <f t="shared" si="6"/>
        <v>11.166666666666666</v>
      </c>
      <c r="AB30" s="854">
        <v>12</v>
      </c>
      <c r="AC30" s="833">
        <v>3.96</v>
      </c>
      <c r="AD30" s="833">
        <v>3.69</v>
      </c>
      <c r="AE30" s="833">
        <v>3.61</v>
      </c>
      <c r="AF30" s="833">
        <v>0.56000000000000005</v>
      </c>
      <c r="AG30" s="833">
        <v>5.4</v>
      </c>
      <c r="AH30" s="833">
        <v>-13.5</v>
      </c>
      <c r="AI30" s="833">
        <v>-6.8000000000000007</v>
      </c>
      <c r="AJ30" s="833">
        <v>-8.5</v>
      </c>
      <c r="AK30" s="833">
        <v>3</v>
      </c>
      <c r="AL30" s="845">
        <v>3540</v>
      </c>
      <c r="AM30" s="839">
        <v>0.3</v>
      </c>
      <c r="AN30" s="833">
        <v>0.19</v>
      </c>
      <c r="AO30" s="711">
        <f t="shared" si="7"/>
        <v>1.5800174094061212</v>
      </c>
      <c r="AP30" s="712">
        <f t="shared" si="8"/>
        <v>12.746684076072787</v>
      </c>
      <c r="AQ30" s="855">
        <f t="shared" si="9"/>
        <v>-47.281319636591249</v>
      </c>
      <c r="AR30" s="624">
        <f>INDEX(Historical!$C$7:$C$1259,MATCH(B30,Historical!$B$7:$B$1281,0))*IF(AH30="n/a",1.03,IF(AH30&lt;0,1.01,IF(AH30&gt;10,1.1,(1+AH30/100))))</f>
        <v>0.80800000000000005</v>
      </c>
      <c r="AS30" s="853">
        <f t="shared" si="10"/>
        <v>0.81608000000000003</v>
      </c>
      <c r="AT30" s="853">
        <f t="shared" si="15"/>
        <v>0.84056240000000004</v>
      </c>
      <c r="AU30" s="853">
        <f t="shared" si="15"/>
        <v>0.86577927200000004</v>
      </c>
      <c r="AV30" s="853">
        <f t="shared" si="15"/>
        <v>0.89175265016000005</v>
      </c>
      <c r="AW30" s="624">
        <f t="shared" si="12"/>
        <v>4.2221743221600008</v>
      </c>
      <c r="AX30" s="719">
        <f t="shared" si="13"/>
        <v>9.5481101812754439</v>
      </c>
      <c r="AY30" s="900">
        <v>1.1100000000000001</v>
      </c>
      <c r="AZ30" s="839">
        <v>224.18999999999997</v>
      </c>
      <c r="BA30" s="839">
        <v>-1.67</v>
      </c>
      <c r="BB30" s="839">
        <v>22.56</v>
      </c>
      <c r="BC30" s="839">
        <v>57.57</v>
      </c>
      <c r="BE30" s="597">
        <v>2012</v>
      </c>
      <c r="BF30" s="865">
        <f t="shared" si="14"/>
        <v>0</v>
      </c>
      <c r="BG30" s="849">
        <v>2.4</v>
      </c>
    </row>
    <row r="31" spans="1:59" ht="11.25" customHeight="1" x14ac:dyDescent="0.2">
      <c r="A31" s="838" t="s">
        <v>4642</v>
      </c>
      <c r="B31" s="842" t="s">
        <v>4643</v>
      </c>
      <c r="C31" s="898" t="s">
        <v>4254</v>
      </c>
      <c r="D31" s="898" t="s">
        <v>4255</v>
      </c>
      <c r="E31" s="705">
        <v>11</v>
      </c>
      <c r="F31" s="1135">
        <v>357</v>
      </c>
      <c r="G31" s="1085" t="s">
        <v>106</v>
      </c>
      <c r="H31" s="1085" t="s">
        <v>106</v>
      </c>
      <c r="I31" s="841">
        <v>40.880000000000003</v>
      </c>
      <c r="J31" s="624">
        <f t="shared" si="0"/>
        <v>4.2074363992172206</v>
      </c>
      <c r="K31" s="844">
        <v>0.43</v>
      </c>
      <c r="L31" s="854">
        <v>4</v>
      </c>
      <c r="M31" s="615">
        <f t="shared" si="1"/>
        <v>1.72</v>
      </c>
      <c r="N31" s="837" t="s">
        <v>512</v>
      </c>
      <c r="O31" s="706">
        <v>0.41</v>
      </c>
      <c r="P31" s="606">
        <v>44238</v>
      </c>
      <c r="Q31" s="606">
        <v>44253</v>
      </c>
      <c r="R31" s="615">
        <f t="shared" si="2"/>
        <v>4.8780487804878092</v>
      </c>
      <c r="S31" s="673">
        <f>IF(INDEX(Historical!$D$7:$D$1257,MATCH(B31,Historical!$B$7:$B$1281,0))=0,"n/a",(INDEX(Historical!$C$7:$C$1259,MATCH(B31,Historical!$B$7:$B$1281,0))/INDEX(Historical!$D$7:$D$1257,MATCH(B31,Historical!$B$7:$B$1281,0))-1)*100)</f>
        <v>5.12820512820511</v>
      </c>
      <c r="T31" s="673">
        <f>IF(INDEX(Historical!$F$7:$F$1250,MATCH(B31,Historical!$B$7:$B$1281,0))=0,"n/a",((INDEX(Historical!$C$7:$C$1259,MATCH(B31,Historical!$B$7:$B$1281,0))/INDEX(Historical!$F$7:$F$1250,MATCH(B31,Historical!$B$7:$B$1281,0)))^(1/3)-1)*100)</f>
        <v>4.430442600971185</v>
      </c>
      <c r="U31" s="673">
        <f>IF(INDEX(Historical!$H$7:$H$1250,MATCH(B31,Historical!$B$7:$B$1281,0))=0,"n/a",((INDEX(Historical!$C$7:$C$1259,MATCH(B31,Historical!$B$7:$B$1281,0))/INDEX(Historical!$H$7:$H$1250,MATCH(B31,Historical!$B$7:$B$1281,0)))^(1/5)-1)*100)</f>
        <v>6.8051927565147885</v>
      </c>
      <c r="V31" s="673">
        <f>IF(INDEX(Historical!$O$7:$O$1250,MATCH(B31,Historical!$B$7:$B$1281,0))=0,"n/a",((INDEX(Historical!$C$7:$C$1259,MATCH(B31,Historical!$B$7:$B$1281,0))/INDEX(Historical!$O$7:$O$1250,MATCH(B31,Historical!$B$7:$B$1281,0)))^(1/10)-1)*100)</f>
        <v>15.153829617873171</v>
      </c>
      <c r="W31" s="674">
        <f t="shared" si="3"/>
        <v>0.44907412371117134</v>
      </c>
      <c r="X31" s="675" t="str">
        <f t="shared" si="4"/>
        <v>n/a</v>
      </c>
      <c r="Y31" s="843"/>
      <c r="Z31" s="624" t="str">
        <f t="shared" si="5"/>
        <v>n/a</v>
      </c>
      <c r="AA31" s="853" t="str">
        <f t="shared" si="6"/>
        <v>n/a</v>
      </c>
      <c r="AB31" s="854">
        <v>12</v>
      </c>
      <c r="AC31" s="833">
        <v>-0.78</v>
      </c>
      <c r="AD31" s="833" t="s">
        <v>136</v>
      </c>
      <c r="AE31" s="833">
        <v>8.4700000000000006</v>
      </c>
      <c r="AF31" s="833" t="s">
        <v>136</v>
      </c>
      <c r="AG31" s="833" t="s">
        <v>136</v>
      </c>
      <c r="AH31" s="834">
        <v>78.7</v>
      </c>
      <c r="AI31" s="834">
        <v>360</v>
      </c>
      <c r="AJ31" s="833" t="s">
        <v>136</v>
      </c>
      <c r="AK31" s="833" t="s">
        <v>136</v>
      </c>
      <c r="AL31" s="845">
        <v>6100</v>
      </c>
      <c r="AM31" s="839">
        <v>0.4</v>
      </c>
      <c r="AN31" s="833">
        <v>1.92</v>
      </c>
      <c r="AO31" s="711" t="str">
        <f t="shared" si="7"/>
        <v>n/a</v>
      </c>
      <c r="AP31" s="712">
        <f t="shared" si="8"/>
        <v>11.012629155732009</v>
      </c>
      <c r="AQ31" s="855" t="str">
        <f t="shared" si="9"/>
        <v>n/a</v>
      </c>
      <c r="AR31" s="624">
        <f>INDEX(Historical!$C$7:$C$1259,MATCH(B31,Historical!$B$7:$B$1281,0))*IF(AH31="n/a",1.03,IF(AH31&lt;0,1.01,IF(AH31&gt;10,1.1,(1+AH31/100))))</f>
        <v>1.804</v>
      </c>
      <c r="AS31" s="853">
        <f t="shared" si="10"/>
        <v>1.9844000000000002</v>
      </c>
      <c r="AT31" s="853">
        <f t="shared" si="15"/>
        <v>2.0439320000000003</v>
      </c>
      <c r="AU31" s="853">
        <f t="shared" si="15"/>
        <v>2.1052499600000005</v>
      </c>
      <c r="AV31" s="853">
        <f t="shared" si="15"/>
        <v>2.1684074588000004</v>
      </c>
      <c r="AW31" s="624">
        <f t="shared" si="12"/>
        <v>10.105989418800002</v>
      </c>
      <c r="AX31" s="719">
        <f t="shared" si="13"/>
        <v>24.721109145792568</v>
      </c>
      <c r="AY31" s="900" t="s">
        <v>136</v>
      </c>
      <c r="AZ31" s="839">
        <v>13.59</v>
      </c>
      <c r="BA31" s="839">
        <v>-6.09</v>
      </c>
      <c r="BB31" s="839">
        <v>3.4799999999999995</v>
      </c>
      <c r="BC31" s="839">
        <v>3.4799999999999995</v>
      </c>
      <c r="BE31" s="597">
        <v>2011</v>
      </c>
      <c r="BF31" s="865">
        <f t="shared" si="14"/>
        <v>0</v>
      </c>
      <c r="BG31" s="849" t="s">
        <v>136</v>
      </c>
    </row>
    <row r="32" spans="1:59" ht="11.25" customHeight="1" x14ac:dyDescent="0.2">
      <c r="A32" s="831" t="s">
        <v>934</v>
      </c>
      <c r="B32" s="842" t="s">
        <v>935</v>
      </c>
      <c r="C32" s="898" t="s">
        <v>112</v>
      </c>
      <c r="D32" s="898" t="s">
        <v>4267</v>
      </c>
      <c r="E32" s="705">
        <v>12</v>
      </c>
      <c r="F32" s="1135">
        <v>296</v>
      </c>
      <c r="G32" s="1123" t="s">
        <v>37</v>
      </c>
      <c r="H32" s="1123" t="s">
        <v>115</v>
      </c>
      <c r="I32" s="841">
        <v>85.37</v>
      </c>
      <c r="J32" s="624">
        <f t="shared" si="0"/>
        <v>1.5462106126273867</v>
      </c>
      <c r="K32" s="844">
        <v>0.33</v>
      </c>
      <c r="L32" s="854">
        <v>4</v>
      </c>
      <c r="M32" s="615">
        <f t="shared" si="1"/>
        <v>1.32</v>
      </c>
      <c r="N32" s="837" t="s">
        <v>512</v>
      </c>
      <c r="O32" s="706">
        <v>0.32</v>
      </c>
      <c r="P32" s="606">
        <v>44239</v>
      </c>
      <c r="Q32" s="606">
        <v>44253</v>
      </c>
      <c r="R32" s="615">
        <f t="shared" si="2"/>
        <v>3.1250000000000027</v>
      </c>
      <c r="S32" s="673">
        <f>IF(INDEX(Historical!$D$7:$D$1257,MATCH(B32,Historical!$B$7:$B$1281,0))=0,"n/a",(INDEX(Historical!$C$7:$C$1259,MATCH(B32,Historical!$B$7:$B$1281,0))/INDEX(Historical!$D$7:$D$1257,MATCH(B32,Historical!$B$7:$B$1281,0))-1)*100)</f>
        <v>3.2258064516129004</v>
      </c>
      <c r="T32" s="673">
        <f>IF(INDEX(Historical!$F$7:$F$1250,MATCH(B32,Historical!$B$7:$B$1281,0))=0,"n/a",((INDEX(Historical!$C$7:$C$1259,MATCH(B32,Historical!$B$7:$B$1281,0))/INDEX(Historical!$F$7:$F$1250,MATCH(B32,Historical!$B$7:$B$1281,0)))^(1/3)-1)*100)</f>
        <v>3.3357652893651002</v>
      </c>
      <c r="U32" s="673">
        <f>IF(INDEX(Historical!$H$7:$H$1250,MATCH(B32,Historical!$B$7:$B$1281,0))=0,"n/a",((INDEX(Historical!$C$7:$C$1259,MATCH(B32,Historical!$B$7:$B$1281,0))/INDEX(Historical!$H$7:$H$1250,MATCH(B32,Historical!$B$7:$B$1281,0)))^(1/5)-1)*100)</f>
        <v>3.4563715943573214</v>
      </c>
      <c r="V32" s="673">
        <f>IF(INDEX(Historical!$O$7:$O$1250,MATCH(B32,Historical!$B$7:$B$1281,0))=0,"n/a",((INDEX(Historical!$C$7:$C$1259,MATCH(B32,Historical!$B$7:$B$1281,0))/INDEX(Historical!$O$7:$O$1250,MATCH(B32,Historical!$B$7:$B$1281,0)))^(1/10)-1)*100)</f>
        <v>7.1773462536293131</v>
      </c>
      <c r="W32" s="674">
        <f t="shared" si="3"/>
        <v>0.48156678976015194</v>
      </c>
      <c r="X32" s="675" t="str">
        <f t="shared" si="4"/>
        <v>n/a</v>
      </c>
      <c r="Y32" s="634"/>
      <c r="Z32" s="624" t="str">
        <f t="shared" si="5"/>
        <v>n/a</v>
      </c>
      <c r="AA32" s="853" t="str">
        <f t="shared" si="6"/>
        <v>n/a</v>
      </c>
      <c r="AB32" s="854">
        <v>6</v>
      </c>
      <c r="AC32" s="833">
        <v>-0.67</v>
      </c>
      <c r="AD32" s="833" t="s">
        <v>136</v>
      </c>
      <c r="AE32" s="833">
        <v>1.0900000000000001</v>
      </c>
      <c r="AF32" s="833">
        <v>3.86</v>
      </c>
      <c r="AG32" s="833">
        <v>-2.7</v>
      </c>
      <c r="AH32" s="833">
        <v>-83.7</v>
      </c>
      <c r="AI32" s="833">
        <v>13.350000000000001</v>
      </c>
      <c r="AJ32" s="833">
        <v>-26.8</v>
      </c>
      <c r="AK32" s="833">
        <v>12</v>
      </c>
      <c r="AL32" s="845">
        <v>3320</v>
      </c>
      <c r="AM32" s="839">
        <v>1.3</v>
      </c>
      <c r="AN32" s="833">
        <v>0.98</v>
      </c>
      <c r="AO32" s="711" t="str">
        <f t="shared" si="7"/>
        <v>n/a</v>
      </c>
      <c r="AP32" s="712">
        <f t="shared" si="8"/>
        <v>5.0025822069847079</v>
      </c>
      <c r="AQ32" s="855" t="str">
        <f t="shared" si="9"/>
        <v>n/a</v>
      </c>
      <c r="AR32" s="624">
        <f>INDEX(Historical!$C$7:$C$1259,MATCH(B32,Historical!$B$7:$B$1281,0))*IF(AH32="n/a",1.03,IF(AH32&lt;0,1.01,IF(AH32&gt;10,1.1,(1+AH32/100))))</f>
        <v>1.2927999999999999</v>
      </c>
      <c r="AS32" s="853">
        <f t="shared" si="10"/>
        <v>1.42208</v>
      </c>
      <c r="AT32" s="853">
        <f t="shared" si="15"/>
        <v>1.5642880000000001</v>
      </c>
      <c r="AU32" s="853">
        <f t="shared" si="15"/>
        <v>1.7207168000000004</v>
      </c>
      <c r="AV32" s="853">
        <f t="shared" si="15"/>
        <v>1.8927884800000006</v>
      </c>
      <c r="AW32" s="624">
        <f t="shared" si="12"/>
        <v>7.8926732800000003</v>
      </c>
      <c r="AX32" s="719">
        <f t="shared" si="13"/>
        <v>9.2452539299519749</v>
      </c>
      <c r="AY32" s="900">
        <v>1.52</v>
      </c>
      <c r="AZ32" s="839">
        <v>178.44</v>
      </c>
      <c r="BA32" s="839">
        <v>-4.9399999999999995</v>
      </c>
      <c r="BB32" s="839">
        <v>6.39</v>
      </c>
      <c r="BC32" s="839">
        <v>26.69</v>
      </c>
      <c r="BE32" s="597">
        <v>2010</v>
      </c>
      <c r="BF32" s="865">
        <f t="shared" si="14"/>
        <v>0</v>
      </c>
      <c r="BG32" s="849">
        <v>-1</v>
      </c>
    </row>
    <row r="33" spans="1:59" ht="11.25" customHeight="1" x14ac:dyDescent="0.2">
      <c r="A33" s="838" t="s">
        <v>440</v>
      </c>
      <c r="B33" s="842" t="s">
        <v>441</v>
      </c>
      <c r="C33" s="898" t="s">
        <v>108</v>
      </c>
      <c r="D33" s="898" t="s">
        <v>118</v>
      </c>
      <c r="E33" s="705">
        <v>17</v>
      </c>
      <c r="F33" s="1135">
        <v>225</v>
      </c>
      <c r="G33" s="1102" t="s">
        <v>106</v>
      </c>
      <c r="H33" s="1102" t="s">
        <v>106</v>
      </c>
      <c r="I33" s="841">
        <v>123.22</v>
      </c>
      <c r="J33" s="624">
        <f t="shared" si="0"/>
        <v>2.1425093329005036</v>
      </c>
      <c r="K33" s="844">
        <v>0.66</v>
      </c>
      <c r="L33" s="854">
        <v>4</v>
      </c>
      <c r="M33" s="615">
        <f t="shared" si="1"/>
        <v>2.64</v>
      </c>
      <c r="N33" s="837" t="s">
        <v>377</v>
      </c>
      <c r="O33" s="706">
        <v>0.63</v>
      </c>
      <c r="P33" s="606">
        <v>44162</v>
      </c>
      <c r="Q33" s="606">
        <v>44186</v>
      </c>
      <c r="R33" s="615">
        <f t="shared" si="2"/>
        <v>4.7619047619047654</v>
      </c>
      <c r="S33" s="673">
        <f>IF(INDEX(Historical!$D$7:$D$1257,MATCH(B33,Historical!$B$7:$B$1281,0))=0,"n/a",(INDEX(Historical!$C$7:$C$1259,MATCH(B33,Historical!$B$7:$B$1281,0))/INDEX(Historical!$D$7:$D$1257,MATCH(B33,Historical!$B$7:$B$1281,0))-1)*100)</f>
        <v>4.9382716049382491</v>
      </c>
      <c r="T33" s="673">
        <f>IF(INDEX(Historical!$F$7:$F$1250,MATCH(B33,Historical!$B$7:$B$1281,0))=0,"n/a",((INDEX(Historical!$C$7:$C$1259,MATCH(B33,Historical!$B$7:$B$1281,0))/INDEX(Historical!$F$7:$F$1250,MATCH(B33,Historical!$B$7:$B$1281,0)))^(1/3)-1)*100)</f>
        <v>5.8523669119355581</v>
      </c>
      <c r="U33" s="673">
        <f>IF(INDEX(Historical!$H$7:$H$1250,MATCH(B33,Historical!$B$7:$B$1281,0))=0,"n/a",((INDEX(Historical!$C$7:$C$1259,MATCH(B33,Historical!$B$7:$B$1281,0))/INDEX(Historical!$H$7:$H$1250,MATCH(B33,Historical!$B$7:$B$1281,0)))^(1/5)-1)*100)</f>
        <v>13.230629733589616</v>
      </c>
      <c r="V33" s="673">
        <f>IF(INDEX(Historical!$O$7:$O$1250,MATCH(B33,Historical!$B$7:$B$1281,0))=0,"n/a",((INDEX(Historical!$C$7:$C$1259,MATCH(B33,Historical!$B$7:$B$1281,0))/INDEX(Historical!$O$7:$O$1250,MATCH(B33,Historical!$B$7:$B$1281,0)))^(1/10)-1)*100)</f>
        <v>15.005858191881449</v>
      </c>
      <c r="W33" s="674">
        <f t="shared" si="3"/>
        <v>0.88169763864273509</v>
      </c>
      <c r="X33" s="675" t="str">
        <f t="shared" si="4"/>
        <v>n/a</v>
      </c>
      <c r="Y33" s="843"/>
      <c r="Z33" s="624">
        <f t="shared" si="5"/>
        <v>39.580209895052477</v>
      </c>
      <c r="AA33" s="853">
        <f t="shared" si="6"/>
        <v>18.473763118440779</v>
      </c>
      <c r="AB33" s="854">
        <v>12</v>
      </c>
      <c r="AC33" s="833">
        <v>6.67</v>
      </c>
      <c r="AD33" s="833">
        <v>0.97</v>
      </c>
      <c r="AE33" s="833">
        <v>0.73</v>
      </c>
      <c r="AF33" s="833">
        <v>1.27</v>
      </c>
      <c r="AG33" s="833">
        <v>6.8000000000000007</v>
      </c>
      <c r="AH33" s="834">
        <v>45.9</v>
      </c>
      <c r="AI33" s="834">
        <v>13</v>
      </c>
      <c r="AJ33" s="833">
        <v>-1.9</v>
      </c>
      <c r="AK33" s="833">
        <v>19.400000000000002</v>
      </c>
      <c r="AL33" s="845">
        <v>7320</v>
      </c>
      <c r="AM33" s="839">
        <v>0.2</v>
      </c>
      <c r="AN33" s="833">
        <v>0.34</v>
      </c>
      <c r="AO33" s="711">
        <f t="shared" si="7"/>
        <v>-3.1006240519506587</v>
      </c>
      <c r="AP33" s="712">
        <f t="shared" si="8"/>
        <v>15.37313906649012</v>
      </c>
      <c r="AQ33" s="855">
        <f t="shared" si="9"/>
        <v>2.1147049165132437</v>
      </c>
      <c r="AR33" s="624">
        <f>INDEX(Historical!$C$7:$C$1259,MATCH(B33,Historical!$B$7:$B$1281,0))*IF(AH33="n/a",1.03,IF(AH33&lt;0,1.01,IF(AH33&gt;10,1.1,(1+AH33/100))))</f>
        <v>2.8050000000000002</v>
      </c>
      <c r="AS33" s="853">
        <f t="shared" si="10"/>
        <v>3.0855000000000006</v>
      </c>
      <c r="AT33" s="853">
        <f t="shared" si="15"/>
        <v>3.3940500000000009</v>
      </c>
      <c r="AU33" s="853">
        <f t="shared" si="15"/>
        <v>3.7334550000000011</v>
      </c>
      <c r="AV33" s="853">
        <f t="shared" si="15"/>
        <v>4.1068005000000012</v>
      </c>
      <c r="AW33" s="624">
        <f t="shared" si="12"/>
        <v>17.124805500000004</v>
      </c>
      <c r="AX33" s="719">
        <f t="shared" si="13"/>
        <v>13.897748336309043</v>
      </c>
      <c r="AY33" s="900">
        <v>0.56000000000000005</v>
      </c>
      <c r="AZ33" s="839">
        <v>61.56</v>
      </c>
      <c r="BA33" s="839">
        <v>-14.23</v>
      </c>
      <c r="BB33" s="839">
        <v>-7.4399999999999995</v>
      </c>
      <c r="BC33" s="839">
        <v>1.8900000000000001</v>
      </c>
      <c r="BE33" s="597">
        <v>2005</v>
      </c>
      <c r="BF33" s="865">
        <f t="shared" si="14"/>
        <v>1</v>
      </c>
      <c r="BG33" s="849">
        <v>0.89999999999999991</v>
      </c>
    </row>
    <row r="34" spans="1:59" s="744" customFormat="1" ht="11.25" customHeight="1" x14ac:dyDescent="0.2">
      <c r="A34" s="619" t="s">
        <v>943</v>
      </c>
      <c r="B34" s="751" t="s">
        <v>944</v>
      </c>
      <c r="C34" s="898" t="s">
        <v>108</v>
      </c>
      <c r="D34" s="898" t="s">
        <v>118</v>
      </c>
      <c r="E34" s="727">
        <v>11</v>
      </c>
      <c r="F34" s="1135">
        <v>369</v>
      </c>
      <c r="G34" s="1138" t="s">
        <v>37</v>
      </c>
      <c r="H34" s="1138" t="s">
        <v>115</v>
      </c>
      <c r="I34" s="728">
        <v>119.8</v>
      </c>
      <c r="J34" s="729">
        <f t="shared" si="0"/>
        <v>1.6026711185308846</v>
      </c>
      <c r="K34" s="730">
        <v>0.48</v>
      </c>
      <c r="L34" s="731">
        <v>4</v>
      </c>
      <c r="M34" s="732">
        <f t="shared" si="1"/>
        <v>1.92</v>
      </c>
      <c r="N34" s="733" t="s">
        <v>590</v>
      </c>
      <c r="O34" s="734">
        <v>0.45</v>
      </c>
      <c r="P34" s="1130">
        <v>44259</v>
      </c>
      <c r="Q34" s="1130">
        <v>44274</v>
      </c>
      <c r="R34" s="732">
        <f t="shared" si="2"/>
        <v>6.6666666666666599</v>
      </c>
      <c r="S34" s="673">
        <f>IF(INDEX(Historical!$D$7:$D$1257,MATCH(B34,Historical!$B$7:$B$1281,0))=0,"n/a",(INDEX(Historical!$C$7:$C$1259,MATCH(B34,Historical!$B$7:$B$1281,0))/INDEX(Historical!$D$7:$D$1257,MATCH(B34,Historical!$B$7:$B$1281,0))-1)*100)</f>
        <v>4.6511627906976827</v>
      </c>
      <c r="T34" s="673">
        <f>IF(INDEX(Historical!$F$7:$F$1250,MATCH(B34,Historical!$B$7:$B$1281,0))=0,"n/a",((INDEX(Historical!$C$7:$C$1259,MATCH(B34,Historical!$B$7:$B$1281,0))/INDEX(Historical!$F$7:$F$1250,MATCH(B34,Historical!$B$7:$B$1281,0)))^(1/3)-1)*100)</f>
        <v>4.8856246288386806</v>
      </c>
      <c r="U34" s="673">
        <f>IF(INDEX(Historical!$H$7:$H$1250,MATCH(B34,Historical!$B$7:$B$1281,0))=0,"n/a",((INDEX(Historical!$C$7:$C$1259,MATCH(B34,Historical!$B$7:$B$1281,0))/INDEX(Historical!$H$7:$H$1250,MATCH(B34,Historical!$B$7:$B$1281,0)))^(1/5)-1)*100)</f>
        <v>3.9925333043306255</v>
      </c>
      <c r="V34" s="673">
        <f>IF(INDEX(Historical!$O$7:$O$1250,MATCH(B34,Historical!$B$7:$B$1281,0))=0,"n/a",((INDEX(Historical!$C$7:$C$1259,MATCH(B34,Historical!$B$7:$B$1281,0))/INDEX(Historical!$O$7:$O$1250,MATCH(B34,Historical!$B$7:$B$1281,0)))^(1/10)-1)*100)</f>
        <v>3.4680474431194597</v>
      </c>
      <c r="W34" s="674">
        <f t="shared" si="3"/>
        <v>1.151233761882853</v>
      </c>
      <c r="X34" s="675">
        <f t="shared" si="4"/>
        <v>0.26094988917193634</v>
      </c>
      <c r="Y34" s="752"/>
      <c r="Z34" s="729">
        <f t="shared" si="5"/>
        <v>45.605700712589069</v>
      </c>
      <c r="AA34" s="736">
        <f t="shared" si="6"/>
        <v>28.456057007125889</v>
      </c>
      <c r="AB34" s="731">
        <v>12</v>
      </c>
      <c r="AC34" s="737">
        <v>4.21</v>
      </c>
      <c r="AD34" s="737">
        <v>3.02</v>
      </c>
      <c r="AE34" s="737">
        <v>3.32</v>
      </c>
      <c r="AF34" s="737">
        <v>3.78</v>
      </c>
      <c r="AG34" s="737">
        <v>14.6</v>
      </c>
      <c r="AH34" s="737">
        <v>19.400000000000002</v>
      </c>
      <c r="AI34" s="737">
        <v>4.2</v>
      </c>
      <c r="AJ34" s="737">
        <v>15.299999999999999</v>
      </c>
      <c r="AK34" s="737">
        <v>9.56</v>
      </c>
      <c r="AL34" s="738">
        <v>23220</v>
      </c>
      <c r="AM34" s="739">
        <v>0.2</v>
      </c>
      <c r="AN34" s="737">
        <v>0.73</v>
      </c>
      <c r="AO34" s="740">
        <f t="shared" si="7"/>
        <v>-22.860852584264379</v>
      </c>
      <c r="AP34" s="741">
        <f t="shared" si="8"/>
        <v>5.5952044228615101</v>
      </c>
      <c r="AQ34" s="742">
        <f t="shared" si="9"/>
        <v>118.64623429634342</v>
      </c>
      <c r="AR34" s="624">
        <f>INDEX(Historical!$C$7:$C$1259,MATCH(B34,Historical!$B$7:$B$1281,0))*IF(AH34="n/a",1.03,IF(AH34&lt;0,1.01,IF(AH34&gt;10,1.1,(1+AH34/100))))</f>
        <v>1.9800000000000002</v>
      </c>
      <c r="AS34" s="736">
        <f t="shared" si="10"/>
        <v>2.0631600000000003</v>
      </c>
      <c r="AT34" s="736">
        <f t="shared" si="15"/>
        <v>2.2603980960000003</v>
      </c>
      <c r="AU34" s="736">
        <f t="shared" si="15"/>
        <v>2.4764921539775999</v>
      </c>
      <c r="AV34" s="736">
        <f t="shared" si="15"/>
        <v>2.713244803897858</v>
      </c>
      <c r="AW34" s="729">
        <f t="shared" si="12"/>
        <v>11.493295053875459</v>
      </c>
      <c r="AX34" s="743">
        <f t="shared" si="13"/>
        <v>9.5937354372917021</v>
      </c>
      <c r="AY34" s="901">
        <v>0.68</v>
      </c>
      <c r="AZ34" s="739">
        <v>84.05</v>
      </c>
      <c r="BA34" s="739">
        <v>-7.22</v>
      </c>
      <c r="BB34" s="739">
        <v>0.06</v>
      </c>
      <c r="BC34" s="739">
        <v>10.84</v>
      </c>
      <c r="BD34" s="875"/>
      <c r="BE34" s="597">
        <v>2011</v>
      </c>
      <c r="BF34" s="865">
        <f t="shared" si="14"/>
        <v>0</v>
      </c>
      <c r="BG34" s="793">
        <v>3.8</v>
      </c>
    </row>
    <row r="35" spans="1:59" ht="11.25" customHeight="1" x14ac:dyDescent="0.2">
      <c r="A35" s="831" t="s">
        <v>881</v>
      </c>
      <c r="B35" s="842" t="s">
        <v>882</v>
      </c>
      <c r="C35" s="898" t="s">
        <v>112</v>
      </c>
      <c r="D35" s="898" t="s">
        <v>4267</v>
      </c>
      <c r="E35" s="705">
        <v>9</v>
      </c>
      <c r="F35" s="1135">
        <v>508</v>
      </c>
      <c r="G35" s="1139" t="s">
        <v>106</v>
      </c>
      <c r="H35" s="1139" t="s">
        <v>106</v>
      </c>
      <c r="I35" s="841">
        <v>45.86</v>
      </c>
      <c r="J35" s="624">
        <f t="shared" si="0"/>
        <v>1.3955516790231139</v>
      </c>
      <c r="K35" s="844">
        <v>0.16</v>
      </c>
      <c r="L35" s="854">
        <v>4</v>
      </c>
      <c r="M35" s="615">
        <f t="shared" si="1"/>
        <v>0.64</v>
      </c>
      <c r="N35" s="837" t="s">
        <v>264</v>
      </c>
      <c r="O35" s="706">
        <v>0.15</v>
      </c>
      <c r="P35" s="606">
        <v>44182</v>
      </c>
      <c r="Q35" s="606">
        <v>44202</v>
      </c>
      <c r="R35" s="615">
        <f t="shared" si="2"/>
        <v>6.6666666666666732</v>
      </c>
      <c r="S35" s="673">
        <f>IF(INDEX(Historical!$D$7:$D$1257,MATCH(B35,Historical!$B$7:$B$1281,0))=0,"n/a",(INDEX(Historical!$C$7:$C$1259,MATCH(B35,Historical!$B$7:$B$1281,0))/INDEX(Historical!$D$7:$D$1257,MATCH(B35,Historical!$B$7:$B$1281,0))-1)*100)</f>
        <v>15.384615384615374</v>
      </c>
      <c r="T35" s="673">
        <f>IF(INDEX(Historical!$F$7:$F$1250,MATCH(B35,Historical!$B$7:$B$1281,0))=0,"n/a",((INDEX(Historical!$C$7:$C$1259,MATCH(B35,Historical!$B$7:$B$1281,0))/INDEX(Historical!$F$7:$F$1250,MATCH(B35,Historical!$B$7:$B$1281,0)))^(1/3)-1)*100)</f>
        <v>25.99210498948732</v>
      </c>
      <c r="U35" s="673">
        <f>IF(INDEX(Historical!$H$7:$H$1250,MATCH(B35,Historical!$B$7:$B$1281,0))=0,"n/a",((INDEX(Historical!$C$7:$C$1259,MATCH(B35,Historical!$B$7:$B$1281,0))/INDEX(Historical!$H$7:$H$1250,MATCH(B35,Historical!$B$7:$B$1281,0)))^(1/5)-1)*100)</f>
        <v>30.258554234867606</v>
      </c>
      <c r="V35" s="673" t="str">
        <f>IF(INDEX(Historical!$O$7:$O$1250,MATCH(B35,Historical!$B$7:$B$1281,0))=0,"n/a",((INDEX(Historical!$C$7:$C$1259,MATCH(B35,Historical!$B$7:$B$1281,0))/INDEX(Historical!$O$7:$O$1250,MATCH(B35,Historical!$B$7:$B$1281,0)))^(1/10)-1)*100)</f>
        <v>n/a</v>
      </c>
      <c r="W35" s="674" t="str">
        <f t="shared" si="3"/>
        <v>n/a</v>
      </c>
      <c r="X35" s="675">
        <f t="shared" si="4"/>
        <v>1.8450337948090001</v>
      </c>
      <c r="Y35" s="634"/>
      <c r="Z35" s="624">
        <f t="shared" si="5"/>
        <v>13.141683778234087</v>
      </c>
      <c r="AA35" s="853">
        <f t="shared" si="6"/>
        <v>9.4168377823408616</v>
      </c>
      <c r="AB35" s="854">
        <v>12</v>
      </c>
      <c r="AC35" s="833">
        <v>4.87</v>
      </c>
      <c r="AD35" s="833">
        <v>1.75</v>
      </c>
      <c r="AE35" s="833">
        <v>2.37</v>
      </c>
      <c r="AF35" s="833">
        <v>0.86</v>
      </c>
      <c r="AG35" s="833">
        <v>9.6</v>
      </c>
      <c r="AH35" s="833">
        <v>10.5</v>
      </c>
      <c r="AI35" s="833">
        <v>10.99</v>
      </c>
      <c r="AJ35" s="833">
        <v>16.400000000000002</v>
      </c>
      <c r="AK35" s="833">
        <v>5.29</v>
      </c>
      <c r="AL35" s="845">
        <v>4920</v>
      </c>
      <c r="AM35" s="839">
        <v>2.6</v>
      </c>
      <c r="AN35" s="833">
        <v>2.54</v>
      </c>
      <c r="AO35" s="711">
        <f t="shared" si="7"/>
        <v>22.237268131549861</v>
      </c>
      <c r="AP35" s="712">
        <f t="shared" si="8"/>
        <v>31.654105913890721</v>
      </c>
      <c r="AQ35" s="855">
        <f t="shared" si="9"/>
        <v>-40.005628068355392</v>
      </c>
      <c r="AR35" s="624">
        <f>INDEX(Historical!$C$7:$C$1259,MATCH(B35,Historical!$B$7:$B$1281,0))*IF(AH35="n/a",1.03,IF(AH35&lt;0,1.01,IF(AH35&gt;10,1.1,(1+AH35/100))))</f>
        <v>0.66</v>
      </c>
      <c r="AS35" s="853">
        <f t="shared" si="10"/>
        <v>0.72600000000000009</v>
      </c>
      <c r="AT35" s="853">
        <f t="shared" si="15"/>
        <v>0.76440540000000001</v>
      </c>
      <c r="AU35" s="853">
        <f t="shared" si="15"/>
        <v>0.80484244565999996</v>
      </c>
      <c r="AV35" s="853">
        <f t="shared" si="15"/>
        <v>0.84741861103541394</v>
      </c>
      <c r="AW35" s="624">
        <f t="shared" si="12"/>
        <v>3.8026664566954143</v>
      </c>
      <c r="AX35" s="719">
        <f t="shared" si="13"/>
        <v>8.2919024350096251</v>
      </c>
      <c r="AY35" s="900">
        <v>2.1800000000000002</v>
      </c>
      <c r="AZ35" s="839">
        <v>445.3</v>
      </c>
      <c r="BA35" s="839">
        <v>-6.7299999999999995</v>
      </c>
      <c r="BB35" s="839">
        <v>5.9700000000000006</v>
      </c>
      <c r="BC35" s="839">
        <v>34.36</v>
      </c>
      <c r="BE35" s="597">
        <v>2013</v>
      </c>
      <c r="BF35" s="865">
        <f t="shared" si="14"/>
        <v>0</v>
      </c>
      <c r="BG35" s="849">
        <v>2.4</v>
      </c>
    </row>
    <row r="36" spans="1:59" ht="11.25" customHeight="1" x14ac:dyDescent="0.2">
      <c r="A36" s="831" t="s">
        <v>401</v>
      </c>
      <c r="B36" s="842" t="s">
        <v>402</v>
      </c>
      <c r="C36" s="898" t="s">
        <v>123</v>
      </c>
      <c r="D36" s="898" t="s">
        <v>4109</v>
      </c>
      <c r="E36" s="705">
        <v>27</v>
      </c>
      <c r="F36" s="1135">
        <v>127</v>
      </c>
      <c r="G36" s="1135" t="s">
        <v>37</v>
      </c>
      <c r="H36" s="1135" t="s">
        <v>37</v>
      </c>
      <c r="I36" s="833">
        <v>157.21</v>
      </c>
      <c r="J36" s="624">
        <f t="shared" si="0"/>
        <v>0.99230328859487316</v>
      </c>
      <c r="K36" s="851">
        <v>0.39</v>
      </c>
      <c r="L36" s="854">
        <v>4</v>
      </c>
      <c r="M36" s="615">
        <f t="shared" si="1"/>
        <v>1.56</v>
      </c>
      <c r="N36" s="837" t="s">
        <v>163</v>
      </c>
      <c r="O36" s="707">
        <v>0.38500000000000001</v>
      </c>
      <c r="P36" s="606">
        <v>44266</v>
      </c>
      <c r="Q36" s="606">
        <v>44287</v>
      </c>
      <c r="R36" s="615">
        <f t="shared" si="2"/>
        <v>1.2987012987012998</v>
      </c>
      <c r="S36" s="673">
        <f>IF(INDEX(Historical!$D$7:$D$1257,MATCH(B36,Historical!$B$7:$B$1281,0))=0,"n/a",(INDEX(Historical!$C$7:$C$1259,MATCH(B36,Historical!$B$7:$B$1281,0))/INDEX(Historical!$D$7:$D$1257,MATCH(B36,Historical!$B$7:$B$1281,0))-1)*100)</f>
        <v>5.913043478260871</v>
      </c>
      <c r="T36" s="673">
        <f>IF(INDEX(Historical!$F$7:$F$1250,MATCH(B36,Historical!$B$7:$B$1281,0))=0,"n/a",((INDEX(Historical!$C$7:$C$1259,MATCH(B36,Historical!$B$7:$B$1281,0))/INDEX(Historical!$F$7:$F$1250,MATCH(B36,Historical!$B$7:$B$1281,0)))^(1/3)-1)*100)</f>
        <v>6.3707591156170418</v>
      </c>
      <c r="U36" s="673">
        <f>IF(INDEX(Historical!$H$7:$H$1250,MATCH(B36,Historical!$B$7:$B$1281,0))=0,"n/a",((INDEX(Historical!$C$7:$C$1259,MATCH(B36,Historical!$B$7:$B$1281,0))/INDEX(Historical!$H$7:$H$1250,MATCH(B36,Historical!$B$7:$B$1281,0)))^(1/5)-1)*100)</f>
        <v>5.8645029860942</v>
      </c>
      <c r="V36" s="673">
        <f>IF(INDEX(Historical!$O$7:$O$1250,MATCH(B36,Historical!$B$7:$B$1281,0))=0,"n/a",((INDEX(Historical!$C$7:$C$1259,MATCH(B36,Historical!$B$7:$B$1281,0))/INDEX(Historical!$O$7:$O$1250,MATCH(B36,Historical!$B$7:$B$1281,0)))^(1/10)-1)*100)</f>
        <v>10.518995103497808</v>
      </c>
      <c r="W36" s="674">
        <f t="shared" si="3"/>
        <v>0.55751551630099316</v>
      </c>
      <c r="X36" s="675">
        <f t="shared" si="4"/>
        <v>0.40725715181209726</v>
      </c>
      <c r="Y36" s="843"/>
      <c r="Z36" s="624">
        <f t="shared" si="5"/>
        <v>44.31818181818182</v>
      </c>
      <c r="AA36" s="853">
        <f t="shared" si="6"/>
        <v>44.66193181818182</v>
      </c>
      <c r="AB36" s="854">
        <v>12</v>
      </c>
      <c r="AC36" s="833">
        <v>3.52</v>
      </c>
      <c r="AD36" s="833">
        <v>2.91</v>
      </c>
      <c r="AE36" s="833">
        <v>5.18</v>
      </c>
      <c r="AF36" s="833">
        <v>3.96</v>
      </c>
      <c r="AG36" s="833">
        <v>11</v>
      </c>
      <c r="AH36" s="833">
        <v>-18.3</v>
      </c>
      <c r="AI36" s="833">
        <v>35.03</v>
      </c>
      <c r="AJ36" s="833">
        <v>14.399999999999999</v>
      </c>
      <c r="AK36" s="833">
        <v>15</v>
      </c>
      <c r="AL36" s="845">
        <v>16219.999999999998</v>
      </c>
      <c r="AM36" s="839">
        <v>0.2</v>
      </c>
      <c r="AN36" s="833">
        <v>0.86</v>
      </c>
      <c r="AO36" s="711">
        <f t="shared" si="7"/>
        <v>-37.80512554349275</v>
      </c>
      <c r="AP36" s="712">
        <f t="shared" si="8"/>
        <v>6.856806274689073</v>
      </c>
      <c r="AQ36" s="855">
        <f t="shared" si="9"/>
        <v>180.36583244040276</v>
      </c>
      <c r="AR36" s="624">
        <f>INDEX(Historical!$C$7:$C$1259,MATCH(B36,Historical!$B$7:$B$1281,0))*IF(AH36="n/a",1.03,IF(AH36&lt;0,1.01,IF(AH36&gt;10,1.1,(1+AH36/100))))</f>
        <v>1.537725</v>
      </c>
      <c r="AS36" s="853">
        <f t="shared" si="10"/>
        <v>1.6914975000000001</v>
      </c>
      <c r="AT36" s="853">
        <f t="shared" si="15"/>
        <v>1.8606472500000002</v>
      </c>
      <c r="AU36" s="853">
        <f t="shared" si="15"/>
        <v>2.0467119750000005</v>
      </c>
      <c r="AV36" s="853">
        <f t="shared" si="15"/>
        <v>2.2513831725000006</v>
      </c>
      <c r="AW36" s="624">
        <f t="shared" si="12"/>
        <v>9.3879648975000016</v>
      </c>
      <c r="AX36" s="719">
        <f t="shared" si="13"/>
        <v>5.9716079750015911</v>
      </c>
      <c r="AY36" s="900">
        <v>1.51</v>
      </c>
      <c r="AZ36" s="839">
        <v>221.55999999999997</v>
      </c>
      <c r="BA36" s="839">
        <v>-16.53</v>
      </c>
      <c r="BB36" s="839">
        <v>-2.29</v>
      </c>
      <c r="BC36" s="839">
        <v>42.61</v>
      </c>
      <c r="BE36" s="597">
        <v>1995</v>
      </c>
      <c r="BF36" s="865">
        <f t="shared" si="14"/>
        <v>2</v>
      </c>
      <c r="BG36" s="849">
        <v>4.3999999999999995</v>
      </c>
    </row>
    <row r="37" spans="1:59" ht="11.25" customHeight="1" x14ac:dyDescent="0.2">
      <c r="A37" s="831" t="s">
        <v>889</v>
      </c>
      <c r="B37" s="842" t="s">
        <v>890</v>
      </c>
      <c r="C37" s="898" t="s">
        <v>131</v>
      </c>
      <c r="D37" s="898" t="s">
        <v>4264</v>
      </c>
      <c r="E37" s="705">
        <v>11</v>
      </c>
      <c r="F37" s="1135">
        <v>360</v>
      </c>
      <c r="G37" s="1102" t="s">
        <v>37</v>
      </c>
      <c r="H37" s="1102" t="s">
        <v>37</v>
      </c>
      <c r="I37" s="841">
        <v>62.13</v>
      </c>
      <c r="J37" s="624">
        <f t="shared" si="0"/>
        <v>4.0560115886045391</v>
      </c>
      <c r="K37" s="844">
        <v>0.63</v>
      </c>
      <c r="L37" s="854">
        <v>4</v>
      </c>
      <c r="M37" s="615">
        <f t="shared" si="1"/>
        <v>2.52</v>
      </c>
      <c r="N37" s="837" t="s">
        <v>119</v>
      </c>
      <c r="O37" s="706">
        <v>0.61750000000000005</v>
      </c>
      <c r="P37" s="606">
        <v>44239</v>
      </c>
      <c r="Q37" s="606">
        <v>44256</v>
      </c>
      <c r="R37" s="615">
        <f t="shared" si="2"/>
        <v>2.0242914979757014</v>
      </c>
      <c r="S37" s="673">
        <f>IF(INDEX(Historical!$D$7:$D$1257,MATCH(B37,Historical!$B$7:$B$1281,0))=0,"n/a",(INDEX(Historical!$C$7:$C$1259,MATCH(B37,Historical!$B$7:$B$1281,0))/INDEX(Historical!$D$7:$D$1257,MATCH(B37,Historical!$B$7:$B$1281,0))-1)*100)</f>
        <v>5.1063829787234116</v>
      </c>
      <c r="T37" s="673">
        <f>IF(INDEX(Historical!$F$7:$F$1250,MATCH(B37,Historical!$B$7:$B$1281,0))=0,"n/a",((INDEX(Historical!$C$7:$C$1259,MATCH(B37,Historical!$B$7:$B$1281,0))/INDEX(Historical!$F$7:$F$1250,MATCH(B37,Historical!$B$7:$B$1281,0)))^(1/3)-1)*100)</f>
        <v>4.8965150478380348</v>
      </c>
      <c r="U37" s="673">
        <f>IF(INDEX(Historical!$H$7:$H$1250,MATCH(B37,Historical!$B$7:$B$1281,0))=0,"n/a",((INDEX(Historical!$C$7:$C$1259,MATCH(B37,Historical!$B$7:$B$1281,0))/INDEX(Historical!$H$7:$H$1250,MATCH(B37,Historical!$B$7:$B$1281,0)))^(1/5)-1)*100)</f>
        <v>4.1044075012258041</v>
      </c>
      <c r="V37" s="673">
        <f>IF(INDEX(Historical!$O$7:$O$1250,MATCH(B37,Historical!$B$7:$B$1281,0))=0,"n/a",((INDEX(Historical!$C$7:$C$1259,MATCH(B37,Historical!$B$7:$B$1281,0))/INDEX(Historical!$O$7:$O$1250,MATCH(B37,Historical!$B$7:$B$1281,0)))^(1/10)-1)*100)</f>
        <v>3.4471257805276379</v>
      </c>
      <c r="W37" s="674">
        <f t="shared" si="3"/>
        <v>1.1906752937218203</v>
      </c>
      <c r="X37" s="675">
        <f t="shared" si="4"/>
        <v>1.4153129314571737</v>
      </c>
      <c r="Y37" s="627"/>
      <c r="Z37" s="624">
        <f t="shared" si="5"/>
        <v>75.223880597014926</v>
      </c>
      <c r="AA37" s="853">
        <f t="shared" si="6"/>
        <v>18.546268656716418</v>
      </c>
      <c r="AB37" s="854">
        <v>12</v>
      </c>
      <c r="AC37" s="833">
        <v>3.35</v>
      </c>
      <c r="AD37" s="833">
        <v>2.66</v>
      </c>
      <c r="AE37" s="833">
        <v>2.75</v>
      </c>
      <c r="AF37" s="833">
        <v>1.42</v>
      </c>
      <c r="AG37" s="833">
        <v>7.6</v>
      </c>
      <c r="AH37" s="833">
        <v>-6.5</v>
      </c>
      <c r="AI37" s="833">
        <v>14.26</v>
      </c>
      <c r="AJ37" s="833">
        <v>2.9000000000000004</v>
      </c>
      <c r="AK37" s="833">
        <v>7.0000000000000009</v>
      </c>
      <c r="AL37" s="845">
        <v>3210</v>
      </c>
      <c r="AM37" s="839">
        <v>0.2</v>
      </c>
      <c r="AN37" s="833">
        <v>0.78</v>
      </c>
      <c r="AO37" s="711">
        <f t="shared" si="7"/>
        <v>-10.385849566886074</v>
      </c>
      <c r="AP37" s="712">
        <f t="shared" si="8"/>
        <v>8.1604190898303433</v>
      </c>
      <c r="AQ37" s="855">
        <f t="shared" si="9"/>
        <v>8.1885216596727197</v>
      </c>
      <c r="AR37" s="624">
        <f>INDEX(Historical!$C$7:$C$1259,MATCH(B37,Historical!$B$7:$B$1281,0))*IF(AH37="n/a",1.03,IF(AH37&lt;0,1.01,IF(AH37&gt;10,1.1,(1+AH37/100))))</f>
        <v>2.4947000000000004</v>
      </c>
      <c r="AS37" s="853">
        <f t="shared" si="10"/>
        <v>2.7441700000000004</v>
      </c>
      <c r="AT37" s="853">
        <f t="shared" si="15"/>
        <v>2.9362619000000008</v>
      </c>
      <c r="AU37" s="853">
        <f t="shared" si="15"/>
        <v>3.141800233000001</v>
      </c>
      <c r="AV37" s="853">
        <f t="shared" si="15"/>
        <v>3.3617262493100011</v>
      </c>
      <c r="AW37" s="624">
        <f t="shared" si="12"/>
        <v>14.678658382310003</v>
      </c>
      <c r="AX37" s="719">
        <f t="shared" si="13"/>
        <v>23.625717660244653</v>
      </c>
      <c r="AY37" s="900">
        <v>0.44</v>
      </c>
      <c r="AZ37" s="839">
        <v>28.849999999999998</v>
      </c>
      <c r="BA37" s="839">
        <v>-20.549999999999997</v>
      </c>
      <c r="BB37" s="839">
        <v>-2.36</v>
      </c>
      <c r="BC37" s="839">
        <v>7.5</v>
      </c>
      <c r="BE37" s="597">
        <v>2011</v>
      </c>
      <c r="BF37" s="865">
        <f t="shared" si="14"/>
        <v>0</v>
      </c>
      <c r="BG37" s="849">
        <v>3</v>
      </c>
    </row>
    <row r="38" spans="1:59" ht="11.25" customHeight="1" x14ac:dyDescent="0.2">
      <c r="A38" s="848" t="s">
        <v>4339</v>
      </c>
      <c r="B38" s="842" t="s">
        <v>3937</v>
      </c>
      <c r="C38" s="898" t="s">
        <v>112</v>
      </c>
      <c r="D38" s="898" t="s">
        <v>211</v>
      </c>
      <c r="E38" s="705">
        <v>7</v>
      </c>
      <c r="F38" s="1135">
        <v>651</v>
      </c>
      <c r="G38" s="1123" t="s">
        <v>106</v>
      </c>
      <c r="H38" s="1123" t="s">
        <v>106</v>
      </c>
      <c r="I38" s="841">
        <v>152.63</v>
      </c>
      <c r="J38" s="624">
        <f t="shared" si="0"/>
        <v>0.36690034724497156</v>
      </c>
      <c r="K38" s="844">
        <v>0.14000000000000001</v>
      </c>
      <c r="L38" s="854">
        <v>4</v>
      </c>
      <c r="M38" s="615">
        <f t="shared" si="1"/>
        <v>0.56000000000000005</v>
      </c>
      <c r="N38" s="837" t="s">
        <v>488</v>
      </c>
      <c r="O38" s="706">
        <v>0.13</v>
      </c>
      <c r="P38" s="606">
        <v>44211</v>
      </c>
      <c r="Q38" s="606">
        <v>44225</v>
      </c>
      <c r="R38" s="615">
        <f t="shared" si="2"/>
        <v>7.6923076923076987</v>
      </c>
      <c r="S38" s="673">
        <f>IF(INDEX(Historical!$D$7:$D$1257,MATCH(B38,Historical!$B$7:$B$1281,0))=0,"n/a",(INDEX(Historical!$C$7:$C$1259,MATCH(B38,Historical!$B$7:$B$1281,0))/INDEX(Historical!$D$7:$D$1257,MATCH(B38,Historical!$B$7:$B$1281,0))-1)*100)</f>
        <v>8.3333333333333481</v>
      </c>
      <c r="T38" s="673">
        <f>IF(INDEX(Historical!$F$7:$F$1250,MATCH(B38,Historical!$B$7:$B$1281,0))=0,"n/a",((INDEX(Historical!$C$7:$C$1259,MATCH(B38,Historical!$B$7:$B$1281,0))/INDEX(Historical!$F$7:$F$1250,MATCH(B38,Historical!$B$7:$B$1281,0)))^(1/3)-1)*100)</f>
        <v>9.1392883061105934</v>
      </c>
      <c r="U38" s="673">
        <f>IF(INDEX(Historical!$H$7:$H$1250,MATCH(B38,Historical!$B$7:$B$1281,0))=0,"n/a",((INDEX(Historical!$C$7:$C$1259,MATCH(B38,Historical!$B$7:$B$1281,0))/INDEX(Historical!$H$7:$H$1250,MATCH(B38,Historical!$B$7:$B$1281,0)))^(1/5)-1)*100)</f>
        <v>10.197228772148016</v>
      </c>
      <c r="V38" s="673">
        <f>IF(INDEX(Historical!$O$7:$O$1250,MATCH(B38,Historical!$B$7:$B$1281,0))=0,"n/a",((INDEX(Historical!$C$7:$C$1259,MATCH(B38,Historical!$B$7:$B$1281,0))/INDEX(Historical!$O$7:$O$1250,MATCH(B38,Historical!$B$7:$B$1281,0)))^(1/10)-1)*100)</f>
        <v>8.0386652698788641</v>
      </c>
      <c r="W38" s="674">
        <f t="shared" si="3"/>
        <v>1.2685226253116122</v>
      </c>
      <c r="X38" s="675">
        <f t="shared" si="4"/>
        <v>1.0964762120589264</v>
      </c>
      <c r="Y38" s="843"/>
      <c r="Z38" s="624">
        <f t="shared" si="5"/>
        <v>11.405295315682281</v>
      </c>
      <c r="AA38" s="853">
        <f t="shared" si="6"/>
        <v>31.085539714867615</v>
      </c>
      <c r="AB38" s="854">
        <v>12</v>
      </c>
      <c r="AC38" s="833">
        <v>4.91</v>
      </c>
      <c r="AD38" s="833">
        <v>4.83</v>
      </c>
      <c r="AE38" s="833">
        <v>1.52</v>
      </c>
      <c r="AF38" s="833">
        <v>3.05</v>
      </c>
      <c r="AG38" s="833">
        <v>10.100000000000001</v>
      </c>
      <c r="AH38" s="833">
        <v>-10.6</v>
      </c>
      <c r="AI38" s="833">
        <v>26.810000000000002</v>
      </c>
      <c r="AJ38" s="833">
        <v>9.3000000000000007</v>
      </c>
      <c r="AK38" s="833">
        <v>6.6000000000000005</v>
      </c>
      <c r="AL38" s="845">
        <v>1790</v>
      </c>
      <c r="AM38" s="839">
        <v>0.3</v>
      </c>
      <c r="AN38" s="833">
        <v>0.62</v>
      </c>
      <c r="AO38" s="711">
        <f t="shared" si="7"/>
        <v>-20.521410595474627</v>
      </c>
      <c r="AP38" s="712">
        <f t="shared" si="8"/>
        <v>10.564129119392987</v>
      </c>
      <c r="AQ38" s="855">
        <f t="shared" si="9"/>
        <v>105.27585356766065</v>
      </c>
      <c r="AR38" s="624">
        <f>INDEX(Historical!$C$7:$C$1259,MATCH(B38,Historical!$B$7:$B$1281,0))*IF(AH38="n/a",1.03,IF(AH38&lt;0,1.01,IF(AH38&gt;10,1.1,(1+AH38/100))))</f>
        <v>0.5252</v>
      </c>
      <c r="AS38" s="853">
        <f t="shared" si="10"/>
        <v>0.57772000000000001</v>
      </c>
      <c r="AT38" s="853">
        <f t="shared" si="15"/>
        <v>0.61584952000000004</v>
      </c>
      <c r="AU38" s="853">
        <f t="shared" si="15"/>
        <v>0.6564955883200001</v>
      </c>
      <c r="AV38" s="853">
        <f t="shared" si="15"/>
        <v>0.6998242971491202</v>
      </c>
      <c r="AW38" s="624">
        <f t="shared" si="12"/>
        <v>3.0750894054691207</v>
      </c>
      <c r="AX38" s="719">
        <f t="shared" si="13"/>
        <v>2.0147345904927736</v>
      </c>
      <c r="AY38" s="900">
        <v>0.99</v>
      </c>
      <c r="AZ38" s="839">
        <v>114.99999999999999</v>
      </c>
      <c r="BA38" s="839">
        <v>-6.45</v>
      </c>
      <c r="BB38" s="839">
        <v>4.2700000000000005</v>
      </c>
      <c r="BC38" s="839">
        <v>26.590000000000003</v>
      </c>
      <c r="BE38" s="597">
        <v>2015</v>
      </c>
      <c r="BF38" s="865">
        <f t="shared" si="14"/>
        <v>0</v>
      </c>
      <c r="BG38" s="849">
        <v>4.8</v>
      </c>
    </row>
    <row r="39" spans="1:59" ht="11.25" customHeight="1" x14ac:dyDescent="0.2">
      <c r="A39" s="831" t="s">
        <v>891</v>
      </c>
      <c r="B39" s="842" t="s">
        <v>892</v>
      </c>
      <c r="C39" s="898" t="s">
        <v>108</v>
      </c>
      <c r="D39" s="898" t="s">
        <v>118</v>
      </c>
      <c r="E39" s="705">
        <v>11</v>
      </c>
      <c r="F39" s="1135">
        <v>368</v>
      </c>
      <c r="G39" s="1123" t="s">
        <v>115</v>
      </c>
      <c r="H39" s="1123" t="s">
        <v>115</v>
      </c>
      <c r="I39" s="841">
        <v>106.6</v>
      </c>
      <c r="J39" s="624">
        <f t="shared" si="0"/>
        <v>3.0393996247654789</v>
      </c>
      <c r="K39" s="844">
        <v>0.81</v>
      </c>
      <c r="L39" s="854">
        <v>4</v>
      </c>
      <c r="M39" s="615">
        <f t="shared" si="1"/>
        <v>3.24</v>
      </c>
      <c r="N39" s="837" t="s">
        <v>163</v>
      </c>
      <c r="O39" s="706">
        <v>0.54</v>
      </c>
      <c r="P39" s="606">
        <v>44258</v>
      </c>
      <c r="Q39" s="606">
        <v>44287</v>
      </c>
      <c r="R39" s="615">
        <f t="shared" si="2"/>
        <v>50</v>
      </c>
      <c r="S39" s="673">
        <f>IF(INDEX(Historical!$D$7:$D$1257,MATCH(B39,Historical!$B$7:$B$1281,0))=0,"n/a",(INDEX(Historical!$C$7:$C$1259,MATCH(B39,Historical!$B$7:$B$1281,0))/INDEX(Historical!$D$7:$D$1257,MATCH(B39,Historical!$B$7:$B$1281,0))-1)*100)</f>
        <v>8.163265306122458</v>
      </c>
      <c r="T39" s="673">
        <f>IF(INDEX(Historical!$F$7:$F$1250,MATCH(B39,Historical!$B$7:$B$1281,0))=0,"n/a",((INDEX(Historical!$C$7:$C$1259,MATCH(B39,Historical!$B$7:$B$1281,0))/INDEX(Historical!$F$7:$F$1250,MATCH(B39,Historical!$B$7:$B$1281,0)))^(1/3)-1)*100)</f>
        <v>13.760403275951916</v>
      </c>
      <c r="U39" s="673">
        <f>IF(INDEX(Historical!$H$7:$H$1250,MATCH(B39,Historical!$B$7:$B$1281,0))=0,"n/a",((INDEX(Historical!$C$7:$C$1259,MATCH(B39,Historical!$B$7:$B$1281,0))/INDEX(Historical!$H$7:$H$1250,MATCH(B39,Historical!$B$7:$B$1281,0)))^(1/5)-1)*100)</f>
        <v>12.432216047236055</v>
      </c>
      <c r="V39" s="673">
        <f>IF(INDEX(Historical!$O$7:$O$1250,MATCH(B39,Historical!$B$7:$B$1281,0))=0,"n/a",((INDEX(Historical!$C$7:$C$1259,MATCH(B39,Historical!$B$7:$B$1281,0))/INDEX(Historical!$O$7:$O$1250,MATCH(B39,Historical!$B$7:$B$1281,0)))^(1/10)-1)*100)</f>
        <v>10.236289684174494</v>
      </c>
      <c r="W39" s="674">
        <f t="shared" si="3"/>
        <v>1.2145236634379843</v>
      </c>
      <c r="X39" s="675">
        <f t="shared" si="4"/>
        <v>0.71041234555634603</v>
      </c>
      <c r="Y39" s="637"/>
      <c r="Z39" s="624">
        <f t="shared" si="5"/>
        <v>18.535469107551489</v>
      </c>
      <c r="AA39" s="853">
        <f t="shared" si="6"/>
        <v>6.0983981693363836</v>
      </c>
      <c r="AB39" s="854">
        <v>12</v>
      </c>
      <c r="AC39" s="833">
        <v>17.48</v>
      </c>
      <c r="AD39" s="833">
        <v>2.3199999999999998</v>
      </c>
      <c r="AE39" s="833">
        <v>0.75</v>
      </c>
      <c r="AF39" s="833">
        <v>1.34</v>
      </c>
      <c r="AG39" s="833">
        <v>18</v>
      </c>
      <c r="AH39" s="833">
        <v>149.80000000000001</v>
      </c>
      <c r="AI39" s="833">
        <v>0.27</v>
      </c>
      <c r="AJ39" s="833">
        <v>17.5</v>
      </c>
      <c r="AK39" s="833">
        <v>2.68</v>
      </c>
      <c r="AL39" s="845">
        <v>33610</v>
      </c>
      <c r="AM39" s="839">
        <v>0.1</v>
      </c>
      <c r="AN39" s="833">
        <v>0.26</v>
      </c>
      <c r="AO39" s="711">
        <f t="shared" si="7"/>
        <v>9.373217502665149</v>
      </c>
      <c r="AP39" s="712">
        <f t="shared" si="8"/>
        <v>15.471615672001533</v>
      </c>
      <c r="AQ39" s="855">
        <f t="shared" si="9"/>
        <v>-39.734463333194206</v>
      </c>
      <c r="AR39" s="624">
        <f>INDEX(Historical!$C$7:$C$1259,MATCH(B39,Historical!$B$7:$B$1281,0))*IF(AH39="n/a",1.03,IF(AH39&lt;0,1.01,IF(AH39&gt;10,1.1,(1+AH39/100))))</f>
        <v>2.3320000000000003</v>
      </c>
      <c r="AS39" s="853">
        <f t="shared" si="10"/>
        <v>2.3382963999999999</v>
      </c>
      <c r="AT39" s="853">
        <f t="shared" si="15"/>
        <v>2.4009627435199996</v>
      </c>
      <c r="AU39" s="853">
        <f t="shared" si="15"/>
        <v>2.4653085450463355</v>
      </c>
      <c r="AV39" s="853">
        <f t="shared" si="15"/>
        <v>2.5313788140535771</v>
      </c>
      <c r="AW39" s="624">
        <f t="shared" si="12"/>
        <v>12.067946502619911</v>
      </c>
      <c r="AX39" s="719">
        <f t="shared" si="13"/>
        <v>11.320775330787908</v>
      </c>
      <c r="AY39" s="900">
        <v>0.8</v>
      </c>
      <c r="AZ39" s="839">
        <v>66.22</v>
      </c>
      <c r="BA39" s="839">
        <v>-10.43</v>
      </c>
      <c r="BB39" s="839">
        <v>-1.1100000000000001</v>
      </c>
      <c r="BC39" s="839">
        <v>8.33</v>
      </c>
      <c r="BE39" s="597">
        <v>2011</v>
      </c>
      <c r="BF39" s="865">
        <f t="shared" si="14"/>
        <v>0</v>
      </c>
      <c r="BG39" s="849">
        <v>3.5999999999999996</v>
      </c>
    </row>
    <row r="40" spans="1:59" ht="11.25" customHeight="1" x14ac:dyDescent="0.2">
      <c r="A40" s="831" t="s">
        <v>3783</v>
      </c>
      <c r="B40" s="842" t="s">
        <v>3784</v>
      </c>
      <c r="C40" s="898" t="s">
        <v>112</v>
      </c>
      <c r="D40" s="898" t="s">
        <v>1218</v>
      </c>
      <c r="E40" s="705">
        <v>8</v>
      </c>
      <c r="F40" s="1135">
        <v>599</v>
      </c>
      <c r="G40" s="1123" t="s">
        <v>106</v>
      </c>
      <c r="H40" s="1123" t="s">
        <v>106</v>
      </c>
      <c r="I40" s="841">
        <v>108.78</v>
      </c>
      <c r="J40" s="624">
        <f t="shared" si="0"/>
        <v>1.3237727523441809</v>
      </c>
      <c r="K40" s="844">
        <v>0.36</v>
      </c>
      <c r="L40" s="854">
        <v>4</v>
      </c>
      <c r="M40" s="615">
        <f t="shared" si="1"/>
        <v>1.44</v>
      </c>
      <c r="N40" s="837" t="s">
        <v>151</v>
      </c>
      <c r="O40" s="706">
        <v>0.32</v>
      </c>
      <c r="P40" s="606">
        <v>44271</v>
      </c>
      <c r="Q40" s="606">
        <v>44286</v>
      </c>
      <c r="R40" s="615">
        <f t="shared" si="2"/>
        <v>12.499999999999993</v>
      </c>
      <c r="S40" s="673">
        <f>IF(INDEX(Historical!$D$7:$D$1257,MATCH(B40,Historical!$B$7:$B$1281,0))=0,"n/a",(INDEX(Historical!$C$7:$C$1259,MATCH(B40,Historical!$B$7:$B$1281,0))/INDEX(Historical!$D$7:$D$1257,MATCH(B40,Historical!$B$7:$B$1281,0))-1)*100)</f>
        <v>18.518518518518512</v>
      </c>
      <c r="T40" s="673">
        <f>IF(INDEX(Historical!$F$7:$F$1250,MATCH(B40,Historical!$B$7:$B$1281,0))=0,"n/a",((INDEX(Historical!$C$7:$C$1259,MATCH(B40,Historical!$B$7:$B$1281,0))/INDEX(Historical!$F$7:$F$1250,MATCH(B40,Historical!$B$7:$B$1281,0)))^(1/3)-1)*100)</f>
        <v>25.99210498948732</v>
      </c>
      <c r="U40" s="673">
        <f>IF(INDEX(Historical!$H$7:$H$1250,MATCH(B40,Historical!$B$7:$B$1281,0))=0,"n/a",((INDEX(Historical!$C$7:$C$1259,MATCH(B40,Historical!$B$7:$B$1281,0))/INDEX(Historical!$H$7:$H$1250,MATCH(B40,Historical!$B$7:$B$1281,0)))^(1/5)-1)*100)</f>
        <v>26.19146889603865</v>
      </c>
      <c r="V40" s="673" t="str">
        <f>IF(INDEX(Historical!$O$7:$O$1250,MATCH(B40,Historical!$B$7:$B$1281,0))=0,"n/a",((INDEX(Historical!$C$7:$C$1259,MATCH(B40,Historical!$B$7:$B$1281,0))/INDEX(Historical!$O$7:$O$1250,MATCH(B40,Historical!$B$7:$B$1281,0)))^(1/10)-1)*100)</f>
        <v>n/a</v>
      </c>
      <c r="W40" s="674" t="str">
        <f t="shared" si="3"/>
        <v>n/a</v>
      </c>
      <c r="X40" s="675">
        <f t="shared" si="4"/>
        <v>1.6068385825790583</v>
      </c>
      <c r="Y40" s="843" t="s">
        <v>4006</v>
      </c>
      <c r="Z40" s="624">
        <f t="shared" si="5"/>
        <v>42.477876106194692</v>
      </c>
      <c r="AA40" s="853">
        <f t="shared" si="6"/>
        <v>32.088495575221238</v>
      </c>
      <c r="AB40" s="854">
        <v>12</v>
      </c>
      <c r="AC40" s="833">
        <v>3.39</v>
      </c>
      <c r="AD40" s="833">
        <v>18.649999999999999</v>
      </c>
      <c r="AE40" s="833">
        <v>3.56</v>
      </c>
      <c r="AF40" s="833">
        <v>11.93</v>
      </c>
      <c r="AG40" s="834">
        <v>42.699999999999996</v>
      </c>
      <c r="AH40" s="833">
        <v>-20.5</v>
      </c>
      <c r="AI40" s="833">
        <v>7.89</v>
      </c>
      <c r="AJ40" s="833">
        <v>16.3</v>
      </c>
      <c r="AK40" s="833">
        <v>1.7000000000000002</v>
      </c>
      <c r="AL40" s="845">
        <v>9690</v>
      </c>
      <c r="AM40" s="839">
        <v>0.5</v>
      </c>
      <c r="AN40" s="833">
        <v>1.72</v>
      </c>
      <c r="AO40" s="711">
        <f t="shared" si="7"/>
        <v>-4.573253926838408</v>
      </c>
      <c r="AP40" s="712">
        <f t="shared" si="8"/>
        <v>27.51524164838283</v>
      </c>
      <c r="AQ40" s="855">
        <f t="shared" si="9"/>
        <v>312.480707811429</v>
      </c>
      <c r="AR40" s="624">
        <f>INDEX(Historical!$C$7:$C$1259,MATCH(B40,Historical!$B$7:$B$1281,0))*IF(AH40="n/a",1.03,IF(AH40&lt;0,1.01,IF(AH40&gt;10,1.1,(1+AH40/100))))</f>
        <v>1.2927999999999999</v>
      </c>
      <c r="AS40" s="853">
        <f t="shared" si="10"/>
        <v>1.3948019199999999</v>
      </c>
      <c r="AT40" s="853">
        <f t="shared" si="15"/>
        <v>1.4185135526399997</v>
      </c>
      <c r="AU40" s="853">
        <f t="shared" si="15"/>
        <v>1.4426282830348796</v>
      </c>
      <c r="AV40" s="853">
        <f t="shared" si="15"/>
        <v>1.4671529638464724</v>
      </c>
      <c r="AW40" s="624">
        <f t="shared" si="12"/>
        <v>7.0158967195213515</v>
      </c>
      <c r="AX40" s="719">
        <f t="shared" si="13"/>
        <v>6.4496200767800618</v>
      </c>
      <c r="AY40" s="900">
        <v>1.1200000000000001</v>
      </c>
      <c r="AZ40" s="839">
        <v>40.6</v>
      </c>
      <c r="BA40" s="839">
        <v>-13.52</v>
      </c>
      <c r="BB40" s="839">
        <v>-4.1300000000000008</v>
      </c>
      <c r="BC40" s="839">
        <v>2.65</v>
      </c>
      <c r="BE40" s="597">
        <v>2014</v>
      </c>
      <c r="BF40" s="865">
        <f t="shared" si="14"/>
        <v>0</v>
      </c>
      <c r="BG40" s="849">
        <v>10.8</v>
      </c>
    </row>
    <row r="41" spans="1:59" ht="11.25" customHeight="1" x14ac:dyDescent="0.2">
      <c r="A41" s="848" t="s">
        <v>4476</v>
      </c>
      <c r="B41" s="842" t="s">
        <v>4474</v>
      </c>
      <c r="C41" s="898" t="s">
        <v>108</v>
      </c>
      <c r="D41" s="898" t="s">
        <v>4278</v>
      </c>
      <c r="E41" s="705">
        <v>5</v>
      </c>
      <c r="F41" s="1135">
        <v>708</v>
      </c>
      <c r="G41" s="1126" t="s">
        <v>106</v>
      </c>
      <c r="H41" s="1126" t="s">
        <v>106</v>
      </c>
      <c r="I41" s="841">
        <v>41.5</v>
      </c>
      <c r="J41" s="624">
        <f t="shared" si="0"/>
        <v>1.8313253012048194</v>
      </c>
      <c r="K41" s="844">
        <v>0.19</v>
      </c>
      <c r="L41" s="854">
        <v>4</v>
      </c>
      <c r="M41" s="615">
        <f t="shared" si="1"/>
        <v>0.76</v>
      </c>
      <c r="N41" s="837" t="s">
        <v>488</v>
      </c>
      <c r="O41" s="706">
        <v>0.17</v>
      </c>
      <c r="P41" s="904">
        <v>43860</v>
      </c>
      <c r="Q41" s="904">
        <v>43875</v>
      </c>
      <c r="R41" s="615">
        <f t="shared" si="2"/>
        <v>11.764705882352935</v>
      </c>
      <c r="S41" s="673">
        <f>IF(INDEX(Historical!$D$7:$D$1257,MATCH(B41,Historical!$B$7:$B$1281,0))=0,"n/a",(INDEX(Historical!$C$7:$C$1259,MATCH(B41,Historical!$B$7:$B$1281,0))/INDEX(Historical!$D$7:$D$1257,MATCH(B41,Historical!$B$7:$B$1281,0))-1)*100)</f>
        <v>11.764705882352944</v>
      </c>
      <c r="T41" s="673">
        <f>IF(INDEX(Historical!$F$7:$F$1250,MATCH(B41,Historical!$B$7:$B$1281,0))=0,"n/a",((INDEX(Historical!$C$7:$C$1259,MATCH(B41,Historical!$B$7:$B$1281,0))/INDEX(Historical!$F$7:$F$1250,MATCH(B41,Historical!$B$7:$B$1281,0)))^(1/3)-1)*100)</f>
        <v>23.856232963017064</v>
      </c>
      <c r="U41" s="673" t="str">
        <f>IF(INDEX(Historical!$H$7:$H$1250,MATCH(B41,Historical!$B$7:$B$1281,0))=0,"n/a",((INDEX(Historical!$C$7:$C$1259,MATCH(B41,Historical!$B$7:$B$1281,0))/INDEX(Historical!$H$7:$H$1250,MATCH(B41,Historical!$B$7:$B$1281,0)))^(1/5)-1)*100)</f>
        <v>n/a</v>
      </c>
      <c r="V41" s="673" t="str">
        <f>IF(INDEX(Historical!$O$7:$O$1250,MATCH(B41,Historical!$B$7:$B$1281,0))=0,"n/a",((INDEX(Historical!$C$7:$C$1259,MATCH(B41,Historical!$B$7:$B$1281,0))/INDEX(Historical!$O$7:$O$1250,MATCH(B41,Historical!$B$7:$B$1281,0)))^(1/10)-1)*100)</f>
        <v>n/a</v>
      </c>
      <c r="W41" s="674" t="str">
        <f t="shared" si="3"/>
        <v>n/a</v>
      </c>
      <c r="X41" s="675" t="str">
        <f t="shared" si="4"/>
        <v>n/a</v>
      </c>
      <c r="Y41" s="843"/>
      <c r="Z41" s="624">
        <f t="shared" si="5"/>
        <v>26.480836236933797</v>
      </c>
      <c r="AA41" s="853">
        <f t="shared" si="6"/>
        <v>14.459930313588849</v>
      </c>
      <c r="AB41" s="854">
        <v>12</v>
      </c>
      <c r="AC41" s="833">
        <v>2.87</v>
      </c>
      <c r="AD41" s="833">
        <v>1.95</v>
      </c>
      <c r="AE41" s="833">
        <v>1.68</v>
      </c>
      <c r="AF41" s="833">
        <v>1.0900000000000001</v>
      </c>
      <c r="AG41" s="833">
        <v>4.9000000000000004</v>
      </c>
      <c r="AH41" s="833">
        <v>50</v>
      </c>
      <c r="AI41" s="833">
        <v>22.18</v>
      </c>
      <c r="AJ41" s="833">
        <v>26.1</v>
      </c>
      <c r="AK41" s="833">
        <v>7.33</v>
      </c>
      <c r="AL41" s="845">
        <v>14800</v>
      </c>
      <c r="AM41" s="839">
        <v>0.5</v>
      </c>
      <c r="AN41" s="833">
        <v>2</v>
      </c>
      <c r="AO41" s="711" t="str">
        <f t="shared" si="7"/>
        <v>n/a</v>
      </c>
      <c r="AP41" s="712" t="str">
        <f t="shared" si="8"/>
        <v>n/a</v>
      </c>
      <c r="AQ41" s="855">
        <f t="shared" si="9"/>
        <v>-16.303925375965612</v>
      </c>
      <c r="AR41" s="624">
        <f>INDEX(Historical!$C$7:$C$1259,MATCH(B41,Historical!$B$7:$B$1281,0))*IF(AH41="n/a",1.03,IF(AH41&lt;0,1.01,IF(AH41&gt;10,1.1,(1+AH41/100))))</f>
        <v>0.83600000000000008</v>
      </c>
      <c r="AS41" s="853">
        <f t="shared" si="10"/>
        <v>0.9196000000000002</v>
      </c>
      <c r="AT41" s="853">
        <f t="shared" si="15"/>
        <v>0.98700668000000014</v>
      </c>
      <c r="AU41" s="853">
        <f t="shared" si="15"/>
        <v>1.0593542696440001</v>
      </c>
      <c r="AV41" s="853">
        <f t="shared" si="15"/>
        <v>1.1370049376089053</v>
      </c>
      <c r="AW41" s="624">
        <f t="shared" si="12"/>
        <v>4.9389658872529063</v>
      </c>
      <c r="AX41" s="719">
        <f t="shared" si="13"/>
        <v>11.901122619886522</v>
      </c>
      <c r="AY41" s="900">
        <v>1.55</v>
      </c>
      <c r="AZ41" s="839">
        <v>306.07</v>
      </c>
      <c r="BA41" s="839">
        <v>-4.62</v>
      </c>
      <c r="BB41" s="839">
        <v>7.53</v>
      </c>
      <c r="BC41" s="839">
        <v>50.81</v>
      </c>
      <c r="BE41" s="597">
        <v>2016</v>
      </c>
      <c r="BF41" s="865">
        <f t="shared" si="14"/>
        <v>0</v>
      </c>
      <c r="BG41" s="849">
        <v>0.4</v>
      </c>
    </row>
    <row r="42" spans="1:59" ht="11.25" customHeight="1" x14ac:dyDescent="0.2">
      <c r="A42" s="848" t="s">
        <v>4611</v>
      </c>
      <c r="B42" s="842" t="s">
        <v>4599</v>
      </c>
      <c r="C42" s="898" t="s">
        <v>108</v>
      </c>
      <c r="D42" s="898" t="s">
        <v>4607</v>
      </c>
      <c r="E42" s="705">
        <v>22</v>
      </c>
      <c r="F42" s="1135">
        <v>156</v>
      </c>
      <c r="G42" s="1122" t="s">
        <v>106</v>
      </c>
      <c r="H42" s="1122" t="s">
        <v>106</v>
      </c>
      <c r="I42" s="841">
        <v>27.51</v>
      </c>
      <c r="J42" s="624">
        <f t="shared" si="0"/>
        <v>2.18102508178844</v>
      </c>
      <c r="K42" s="844">
        <v>0.15</v>
      </c>
      <c r="L42" s="854">
        <v>4</v>
      </c>
      <c r="M42" s="615">
        <f t="shared" si="1"/>
        <v>0.6</v>
      </c>
      <c r="N42" s="837" t="s">
        <v>127</v>
      </c>
      <c r="O42" s="706">
        <v>0.14000000000000001</v>
      </c>
      <c r="P42" s="904">
        <v>43818</v>
      </c>
      <c r="Q42" s="904">
        <v>43840</v>
      </c>
      <c r="R42" s="615">
        <f t="shared" si="2"/>
        <v>7.1428571428571281</v>
      </c>
      <c r="S42" s="673">
        <f>IF(INDEX(Historical!$D$7:$D$1257,MATCH(B42,Historical!$B$7:$B$1281,0))=0,"n/a",(INDEX(Historical!$C$7:$C$1259,MATCH(B42,Historical!$B$7:$B$1281,0))/INDEX(Historical!$D$7:$D$1257,MATCH(B42,Historical!$B$7:$B$1281,0))-1)*100)</f>
        <v>7.1428571428571397</v>
      </c>
      <c r="T42" s="673">
        <f>IF(INDEX(Historical!$F$7:$F$1250,MATCH(B42,Historical!$B$7:$B$1281,0))=0,"n/a",((INDEX(Historical!$C$7:$C$1259,MATCH(B42,Historical!$B$7:$B$1281,0))/INDEX(Historical!$F$7:$F$1250,MATCH(B42,Historical!$B$7:$B$1281,0)))^(1/3)-1)*100)</f>
        <v>8.4803632603543733</v>
      </c>
      <c r="U42" s="673">
        <f>IF(INDEX(Historical!$H$7:$H$1250,MATCH(B42,Historical!$B$7:$B$1281,0))=0,"n/a",((INDEX(Historical!$C$7:$C$1259,MATCH(B42,Historical!$B$7:$B$1281,0))/INDEX(Historical!$H$7:$H$1250,MATCH(B42,Historical!$B$7:$B$1281,0)))^(1/5)-1)*100)</f>
        <v>7.9129285785831449</v>
      </c>
      <c r="V42" s="673">
        <f>IF(INDEX(Historical!$O$7:$O$1250,MATCH(B42,Historical!$B$7:$B$1281,0))=0,"n/a",((INDEX(Historical!$C$7:$C$1259,MATCH(B42,Historical!$B$7:$B$1281,0))/INDEX(Historical!$O$7:$O$1250,MATCH(B42,Historical!$B$7:$B$1281,0)))^(1/10)-1)*100)</f>
        <v>7.5413106872385116</v>
      </c>
      <c r="W42" s="674">
        <f t="shared" si="3"/>
        <v>1.0492776264971404</v>
      </c>
      <c r="X42" s="675" t="str">
        <f t="shared" si="4"/>
        <v>n/a</v>
      </c>
      <c r="Y42" s="646"/>
      <c r="Z42" s="624">
        <f t="shared" si="5"/>
        <v>33.707865168539328</v>
      </c>
      <c r="AA42" s="853">
        <f t="shared" si="6"/>
        <v>15.455056179775282</v>
      </c>
      <c r="AB42" s="854">
        <v>12</v>
      </c>
      <c r="AC42" s="833">
        <v>1.78</v>
      </c>
      <c r="AD42" s="833" t="s">
        <v>136</v>
      </c>
      <c r="AE42" s="833">
        <v>5.08</v>
      </c>
      <c r="AF42" s="833">
        <v>1.49</v>
      </c>
      <c r="AG42" s="833">
        <v>10.199999999999999</v>
      </c>
      <c r="AH42" s="833">
        <v>11.799999999999999</v>
      </c>
      <c r="AI42" s="833">
        <v>1.18</v>
      </c>
      <c r="AJ42" s="833" t="s">
        <v>136</v>
      </c>
      <c r="AK42" s="833" t="s">
        <v>136</v>
      </c>
      <c r="AL42" s="845">
        <v>472.59</v>
      </c>
      <c r="AM42" s="839">
        <v>14.729999999999999</v>
      </c>
      <c r="AN42" s="833">
        <v>0.18</v>
      </c>
      <c r="AO42" s="711">
        <f t="shared" si="7"/>
        <v>-5.3611025194036959</v>
      </c>
      <c r="AP42" s="712">
        <f t="shared" si="8"/>
        <v>10.093953660371586</v>
      </c>
      <c r="AQ42" s="855">
        <f t="shared" si="9"/>
        <v>1.1666034219794952</v>
      </c>
      <c r="AR42" s="624">
        <f>INDEX(Historical!$C$7:$C$1259,MATCH(B42,Historical!$B$7:$B$1281,0))*IF(AH42="n/a",1.03,IF(AH42&lt;0,1.01,IF(AH42&gt;10,1.1,(1+AH42/100))))</f>
        <v>0.66</v>
      </c>
      <c r="AS42" s="853">
        <f t="shared" si="10"/>
        <v>0.66778800000000005</v>
      </c>
      <c r="AT42" s="853">
        <f t="shared" si="15"/>
        <v>0.68782164000000012</v>
      </c>
      <c r="AU42" s="853">
        <f t="shared" si="15"/>
        <v>0.70845628920000014</v>
      </c>
      <c r="AV42" s="853">
        <f t="shared" si="15"/>
        <v>0.72970997787600012</v>
      </c>
      <c r="AW42" s="624">
        <f t="shared" si="12"/>
        <v>3.4537759070760004</v>
      </c>
      <c r="AX42" s="719">
        <f t="shared" si="13"/>
        <v>12.554619800348965</v>
      </c>
      <c r="AY42" s="900">
        <v>0.88</v>
      </c>
      <c r="AZ42" s="839">
        <v>82.789999999999992</v>
      </c>
      <c r="BA42" s="839">
        <v>-10.68</v>
      </c>
      <c r="BB42" s="839">
        <v>-0.62</v>
      </c>
      <c r="BC42" s="839">
        <v>21.36</v>
      </c>
      <c r="BE42" s="597">
        <v>1999</v>
      </c>
      <c r="BF42" s="865">
        <f t="shared" si="14"/>
        <v>2</v>
      </c>
      <c r="BG42" s="849">
        <v>1.2</v>
      </c>
    </row>
    <row r="43" spans="1:59" ht="11.25" customHeight="1" x14ac:dyDescent="0.2">
      <c r="A43" s="848" t="s">
        <v>4539</v>
      </c>
      <c r="B43" s="842" t="s">
        <v>4538</v>
      </c>
      <c r="C43" s="898" t="s">
        <v>108</v>
      </c>
      <c r="D43" s="898" t="s">
        <v>4273</v>
      </c>
      <c r="E43" s="705">
        <v>6</v>
      </c>
      <c r="F43" s="1135">
        <v>688</v>
      </c>
      <c r="G43" s="1126" t="s">
        <v>106</v>
      </c>
      <c r="H43" s="1126" t="s">
        <v>106</v>
      </c>
      <c r="I43" s="841">
        <v>34.42</v>
      </c>
      <c r="J43" s="624">
        <f t="shared" si="0"/>
        <v>1.7431725740848343</v>
      </c>
      <c r="K43" s="844">
        <v>0.15</v>
      </c>
      <c r="L43" s="854">
        <v>4</v>
      </c>
      <c r="M43" s="615">
        <f t="shared" si="1"/>
        <v>0.6</v>
      </c>
      <c r="N43" s="837" t="s">
        <v>808</v>
      </c>
      <c r="O43" s="706">
        <v>0.13</v>
      </c>
      <c r="P43" s="606">
        <v>44141</v>
      </c>
      <c r="Q43" s="606">
        <v>44151</v>
      </c>
      <c r="R43" s="615">
        <f t="shared" si="2"/>
        <v>15.384615384615378</v>
      </c>
      <c r="S43" s="673">
        <f>IF(INDEX(Historical!$D$7:$D$1257,MATCH(B43,Historical!$B$7:$B$1281,0))=0,"n/a",(INDEX(Historical!$C$7:$C$1259,MATCH(B43,Historical!$B$7:$B$1281,0))/INDEX(Historical!$D$7:$D$1257,MATCH(B43,Historical!$B$7:$B$1281,0))-1)*100)</f>
        <v>14.285714285714302</v>
      </c>
      <c r="T43" s="673">
        <f>IF(INDEX(Historical!$F$7:$F$1250,MATCH(B43,Historical!$B$7:$B$1281,0))=0,"n/a",((INDEX(Historical!$C$7:$C$1259,MATCH(B43,Historical!$B$7:$B$1281,0))/INDEX(Historical!$F$7:$F$1250,MATCH(B43,Historical!$B$7:$B$1281,0)))^(1/3)-1)*100)</f>
        <v>18.096321418390858</v>
      </c>
      <c r="U43" s="673">
        <f>IF(INDEX(Historical!$H$7:$H$1250,MATCH(B43,Historical!$B$7:$B$1281,0))=0,"n/a",((INDEX(Historical!$C$7:$C$1259,MATCH(B43,Historical!$B$7:$B$1281,0))/INDEX(Historical!$H$7:$H$1250,MATCH(B43,Historical!$B$7:$B$1281,0)))^(1/5)-1)*100)</f>
        <v>36.082210785873883</v>
      </c>
      <c r="V43" s="673" t="str">
        <f>IF(INDEX(Historical!$O$7:$O$1250,MATCH(B43,Historical!$B$7:$B$1281,0))=0,"n/a",((INDEX(Historical!$C$7:$C$1259,MATCH(B43,Historical!$B$7:$B$1281,0))/INDEX(Historical!$O$7:$O$1250,MATCH(B43,Historical!$B$7:$B$1281,0)))^(1/10)-1)*100)</f>
        <v>n/a</v>
      </c>
      <c r="W43" s="674" t="str">
        <f t="shared" si="3"/>
        <v>n/a</v>
      </c>
      <c r="X43" s="675">
        <f t="shared" si="4"/>
        <v>1.6627746905932665</v>
      </c>
      <c r="Y43" s="843"/>
      <c r="Z43" s="624">
        <f t="shared" si="5"/>
        <v>26.200873362445414</v>
      </c>
      <c r="AA43" s="853">
        <f t="shared" si="6"/>
        <v>15.030567685589521</v>
      </c>
      <c r="AB43" s="854">
        <v>12</v>
      </c>
      <c r="AC43" s="833">
        <v>2.29</v>
      </c>
      <c r="AD43" s="833">
        <v>1.9</v>
      </c>
      <c r="AE43" s="833">
        <v>5.85</v>
      </c>
      <c r="AF43" s="833">
        <v>1.82</v>
      </c>
      <c r="AG43" s="833">
        <v>12.7</v>
      </c>
      <c r="AH43" s="833">
        <v>9.7000000000000011</v>
      </c>
      <c r="AI43" s="833">
        <v>8.25</v>
      </c>
      <c r="AJ43" s="833">
        <v>21.7</v>
      </c>
      <c r="AK43" s="833">
        <v>8</v>
      </c>
      <c r="AL43" s="845">
        <v>647.04999999999995</v>
      </c>
      <c r="AM43" s="839">
        <v>2</v>
      </c>
      <c r="AN43" s="833">
        <v>0</v>
      </c>
      <c r="AO43" s="711">
        <f t="shared" si="7"/>
        <v>22.7948156743692</v>
      </c>
      <c r="AP43" s="712">
        <f t="shared" si="8"/>
        <v>37.825383359958721</v>
      </c>
      <c r="AQ43" s="855">
        <f t="shared" si="9"/>
        <v>10.263589614005152</v>
      </c>
      <c r="AR43" s="624">
        <f>INDEX(Historical!$C$7:$C$1259,MATCH(B43,Historical!$B$7:$B$1281,0))*IF(AH43="n/a",1.03,IF(AH43&lt;0,1.01,IF(AH43&gt;10,1.1,(1+AH43/100))))</f>
        <v>0.61432000000000009</v>
      </c>
      <c r="AS43" s="853">
        <f t="shared" si="10"/>
        <v>0.66500140000000008</v>
      </c>
      <c r="AT43" s="853">
        <f t="shared" si="15"/>
        <v>0.71820151200000015</v>
      </c>
      <c r="AU43" s="853">
        <f t="shared" si="15"/>
        <v>0.77565763296000023</v>
      </c>
      <c r="AV43" s="853">
        <f t="shared" si="15"/>
        <v>0.83771024359680035</v>
      </c>
      <c r="AW43" s="624">
        <f t="shared" si="12"/>
        <v>3.6108907885568011</v>
      </c>
      <c r="AX43" s="719">
        <f t="shared" si="13"/>
        <v>10.49067631771296</v>
      </c>
      <c r="AY43" s="900">
        <v>0.93</v>
      </c>
      <c r="AZ43" s="839">
        <v>154.02000000000001</v>
      </c>
      <c r="BA43" s="839">
        <v>-6.03</v>
      </c>
      <c r="BB43" s="839">
        <v>8.82</v>
      </c>
      <c r="BC43" s="839">
        <v>40.28</v>
      </c>
      <c r="BE43" s="597">
        <v>2015</v>
      </c>
      <c r="BF43" s="865">
        <f t="shared" si="14"/>
        <v>0</v>
      </c>
      <c r="BG43" s="849">
        <v>1.6</v>
      </c>
    </row>
    <row r="44" spans="1:59" ht="11.25" customHeight="1" x14ac:dyDescent="0.2">
      <c r="A44" s="831" t="s">
        <v>912</v>
      </c>
      <c r="B44" s="842" t="s">
        <v>913</v>
      </c>
      <c r="C44" s="898" t="s">
        <v>153</v>
      </c>
      <c r="D44" s="898" t="s">
        <v>914</v>
      </c>
      <c r="E44" s="705">
        <v>11</v>
      </c>
      <c r="F44" s="1135">
        <v>358</v>
      </c>
      <c r="G44" s="1102" t="s">
        <v>115</v>
      </c>
      <c r="H44" s="1102" t="s">
        <v>115</v>
      </c>
      <c r="I44" s="841">
        <v>224.92</v>
      </c>
      <c r="J44" s="624">
        <f t="shared" si="0"/>
        <v>3.1300017784101013</v>
      </c>
      <c r="K44" s="844">
        <v>1.76</v>
      </c>
      <c r="L44" s="854">
        <v>4</v>
      </c>
      <c r="M44" s="615">
        <f t="shared" si="1"/>
        <v>7.04</v>
      </c>
      <c r="N44" s="837" t="s">
        <v>248</v>
      </c>
      <c r="O44" s="706">
        <v>1.6</v>
      </c>
      <c r="P44" s="606">
        <v>44238</v>
      </c>
      <c r="Q44" s="606">
        <v>44263</v>
      </c>
      <c r="R44" s="615">
        <f t="shared" si="2"/>
        <v>9.9999999999999947</v>
      </c>
      <c r="S44" s="673">
        <f>IF(INDEX(Historical!$D$7:$D$1257,MATCH(B44,Historical!$B$7:$B$1281,0))=0,"n/a",(INDEX(Historical!$C$7:$C$1259,MATCH(B44,Historical!$B$7:$B$1281,0))/INDEX(Historical!$D$7:$D$1257,MATCH(B44,Historical!$B$7:$B$1281,0))-1)*100)</f>
        <v>10.344827586206895</v>
      </c>
      <c r="T44" s="673">
        <f>IF(INDEX(Historical!$F$7:$F$1250,MATCH(B44,Historical!$B$7:$B$1281,0))=0,"n/a",((INDEX(Historical!$C$7:$C$1259,MATCH(B44,Historical!$B$7:$B$1281,0))/INDEX(Historical!$F$7:$F$1250,MATCH(B44,Historical!$B$7:$B$1281,0)))^(1/3)-1)*100)</f>
        <v>11.636800399929626</v>
      </c>
      <c r="U44" s="673">
        <f>IF(INDEX(Historical!$H$7:$H$1250,MATCH(B44,Historical!$B$7:$B$1281,0))=0,"n/a",((INDEX(Historical!$C$7:$C$1259,MATCH(B44,Historical!$B$7:$B$1281,0))/INDEX(Historical!$H$7:$H$1250,MATCH(B44,Historical!$B$7:$B$1281,0)))^(1/5)-1)*100)</f>
        <v>15.159183840649648</v>
      </c>
      <c r="V44" s="673" t="str">
        <f>IF(INDEX(Historical!$O$7:$O$1250,MATCH(B44,Historical!$B$7:$B$1281,0))=0,"n/a",((INDEX(Historical!$C$7:$C$1259,MATCH(B44,Historical!$B$7:$B$1281,0))/INDEX(Historical!$O$7:$O$1250,MATCH(B44,Historical!$B$7:$B$1281,0)))^(1/10)-1)*100)</f>
        <v>n/a</v>
      </c>
      <c r="W44" s="674" t="str">
        <f t="shared" si="3"/>
        <v>n/a</v>
      </c>
      <c r="X44" s="675">
        <f t="shared" si="4"/>
        <v>2.406219657245976</v>
      </c>
      <c r="Y44" s="634"/>
      <c r="Z44" s="624">
        <f t="shared" si="5"/>
        <v>57.142857142857139</v>
      </c>
      <c r="AA44" s="853">
        <f t="shared" si="6"/>
        <v>18.256493506493506</v>
      </c>
      <c r="AB44" s="854">
        <v>12</v>
      </c>
      <c r="AC44" s="833">
        <v>12.32</v>
      </c>
      <c r="AD44" s="833">
        <v>2.84</v>
      </c>
      <c r="AE44" s="833">
        <v>5.19</v>
      </c>
      <c r="AF44" s="833">
        <v>14.03</v>
      </c>
      <c r="AG44" s="833">
        <v>71.7</v>
      </c>
      <c r="AH44" s="833">
        <v>-4.3999999999999995</v>
      </c>
      <c r="AI44" s="833">
        <v>8.5299999999999994</v>
      </c>
      <c r="AJ44" s="833">
        <v>6.3</v>
      </c>
      <c r="AK44" s="833">
        <v>6.5100000000000007</v>
      </c>
      <c r="AL44" s="845">
        <v>131880</v>
      </c>
      <c r="AM44" s="840">
        <v>0.19</v>
      </c>
      <c r="AN44" s="833">
        <v>3.51</v>
      </c>
      <c r="AO44" s="711">
        <f t="shared" si="7"/>
        <v>3.2692112566245157E-2</v>
      </c>
      <c r="AP44" s="712">
        <f t="shared" si="8"/>
        <v>18.289185619059751</v>
      </c>
      <c r="AQ44" s="855">
        <f t="shared" si="9"/>
        <v>237.4009180624432</v>
      </c>
      <c r="AR44" s="624">
        <f>INDEX(Historical!$C$7:$C$1259,MATCH(B44,Historical!$B$7:$B$1281,0))*IF(AH44="n/a",1.03,IF(AH44&lt;0,1.01,IF(AH44&gt;10,1.1,(1+AH44/100))))</f>
        <v>6.4640000000000004</v>
      </c>
      <c r="AS44" s="853">
        <f t="shared" si="10"/>
        <v>7.0153791999999999</v>
      </c>
      <c r="AT44" s="853">
        <f t="shared" si="15"/>
        <v>7.4720803859199991</v>
      </c>
      <c r="AU44" s="853">
        <f t="shared" si="15"/>
        <v>7.9585128190433903</v>
      </c>
      <c r="AV44" s="853">
        <f t="shared" si="15"/>
        <v>8.4766120035631136</v>
      </c>
      <c r="AW44" s="624">
        <f t="shared" si="12"/>
        <v>37.386584408526502</v>
      </c>
      <c r="AX44" s="719">
        <f t="shared" si="13"/>
        <v>16.622169841955586</v>
      </c>
      <c r="AY44" s="900">
        <v>0.7</v>
      </c>
      <c r="AZ44" s="839">
        <v>27.04</v>
      </c>
      <c r="BA44" s="839">
        <v>-18.709999999999997</v>
      </c>
      <c r="BB44" s="839">
        <v>-4.71</v>
      </c>
      <c r="BC44" s="839">
        <v>-5.2299999999999995</v>
      </c>
      <c r="BE44" s="597">
        <v>2011</v>
      </c>
      <c r="BF44" s="865">
        <f t="shared" si="14"/>
        <v>0</v>
      </c>
      <c r="BG44" s="849">
        <v>11.4</v>
      </c>
    </row>
    <row r="45" spans="1:59" ht="11.25" customHeight="1" x14ac:dyDescent="0.2">
      <c r="A45" s="848" t="s">
        <v>4462</v>
      </c>
      <c r="B45" s="842" t="s">
        <v>4433</v>
      </c>
      <c r="C45" s="898" t="s">
        <v>108</v>
      </c>
      <c r="D45" s="898" t="s">
        <v>4273</v>
      </c>
      <c r="E45" s="705">
        <v>6</v>
      </c>
      <c r="F45" s="1135">
        <v>670</v>
      </c>
      <c r="G45" s="1102" t="s">
        <v>106</v>
      </c>
      <c r="H45" s="1102" t="s">
        <v>106</v>
      </c>
      <c r="I45" s="841">
        <v>31</v>
      </c>
      <c r="J45" s="624">
        <f t="shared" si="0"/>
        <v>3.4838709677419359</v>
      </c>
      <c r="K45" s="844">
        <v>0.27</v>
      </c>
      <c r="L45" s="854">
        <v>4</v>
      </c>
      <c r="M45" s="615">
        <f t="shared" si="1"/>
        <v>1.08</v>
      </c>
      <c r="N45" s="837" t="s">
        <v>325</v>
      </c>
      <c r="O45" s="706">
        <v>0.25</v>
      </c>
      <c r="P45" s="1106">
        <v>43622</v>
      </c>
      <c r="Q45" s="1106">
        <v>43637</v>
      </c>
      <c r="R45" s="615">
        <f t="shared" si="2"/>
        <v>8.0000000000000071</v>
      </c>
      <c r="S45" s="673">
        <f>IF(INDEX(Historical!$D$7:$D$1257,MATCH(B45,Historical!$B$7:$B$1281,0))=0,"n/a",(INDEX(Historical!$C$7:$C$1259,MATCH(B45,Historical!$B$7:$B$1281,0))/INDEX(Historical!$D$7:$D$1257,MATCH(B45,Historical!$B$7:$B$1281,0))-1)*100)</f>
        <v>3.8461538461538547</v>
      </c>
      <c r="T45" s="673">
        <f>IF(INDEX(Historical!$F$7:$F$1250,MATCH(B45,Historical!$B$7:$B$1281,0))=0,"n/a",((INDEX(Historical!$C$7:$C$1259,MATCH(B45,Historical!$B$7:$B$1281,0))/INDEX(Historical!$F$7:$F$1250,MATCH(B45,Historical!$B$7:$B$1281,0)))^(1/3)-1)*100)</f>
        <v>3.6455531628109883</v>
      </c>
      <c r="U45" s="673">
        <f>IF(INDEX(Historical!$H$7:$H$1250,MATCH(B45,Historical!$B$7:$B$1281,0))=0,"n/a",((INDEX(Historical!$C$7:$C$1259,MATCH(B45,Historical!$B$7:$B$1281,0))/INDEX(Historical!$H$7:$H$1250,MATCH(B45,Historical!$B$7:$B$1281,0)))^(1/5)-1)*100)</f>
        <v>3.0358033101851145</v>
      </c>
      <c r="V45" s="673">
        <f>IF(INDEX(Historical!$O$7:$O$1250,MATCH(B45,Historical!$B$7:$B$1281,0))=0,"n/a",((INDEX(Historical!$C$7:$C$1259,MATCH(B45,Historical!$B$7:$B$1281,0))/INDEX(Historical!$O$7:$O$1250,MATCH(B45,Historical!$B$7:$B$1281,0)))^(1/10)-1)*100)</f>
        <v>1.6163503659659906</v>
      </c>
      <c r="W45" s="674">
        <f t="shared" si="3"/>
        <v>1.8781839470620014</v>
      </c>
      <c r="X45" s="675">
        <f t="shared" si="4"/>
        <v>0.72281031194883671</v>
      </c>
      <c r="Y45" s="646" t="s">
        <v>4574</v>
      </c>
      <c r="Z45" s="624">
        <f t="shared" si="5"/>
        <v>39.560439560439562</v>
      </c>
      <c r="AA45" s="853">
        <f t="shared" si="6"/>
        <v>11.355311355311356</v>
      </c>
      <c r="AB45" s="854">
        <v>12</v>
      </c>
      <c r="AC45" s="833">
        <v>2.73</v>
      </c>
      <c r="AD45" s="833">
        <v>2.85</v>
      </c>
      <c r="AE45" s="833">
        <v>3.56</v>
      </c>
      <c r="AF45" s="833">
        <v>1.03</v>
      </c>
      <c r="AG45" s="833">
        <v>9.3000000000000007</v>
      </c>
      <c r="AH45" s="833">
        <v>-23.5</v>
      </c>
      <c r="AI45" s="833">
        <v>-5.8000000000000007</v>
      </c>
      <c r="AJ45" s="833">
        <v>4.2</v>
      </c>
      <c r="AK45" s="833">
        <v>4</v>
      </c>
      <c r="AL45" s="845">
        <v>341</v>
      </c>
      <c r="AM45" s="839">
        <v>3.5000000000000004</v>
      </c>
      <c r="AN45" s="833">
        <v>0.11</v>
      </c>
      <c r="AO45" s="711">
        <f t="shared" si="7"/>
        <v>-4.8356370773843054</v>
      </c>
      <c r="AP45" s="712">
        <f t="shared" si="8"/>
        <v>6.5196742779270505</v>
      </c>
      <c r="AQ45" s="855">
        <f t="shared" si="9"/>
        <v>-27.901392536268787</v>
      </c>
      <c r="AR45" s="624">
        <f>INDEX(Historical!$C$7:$C$1259,MATCH(B45,Historical!$B$7:$B$1281,0))*IF(AH45="n/a",1.03,IF(AH45&lt;0,1.01,IF(AH45&gt;10,1.1,(1+AH45/100))))</f>
        <v>1.0908</v>
      </c>
      <c r="AS45" s="853">
        <f t="shared" si="10"/>
        <v>1.1017079999999999</v>
      </c>
      <c r="AT45" s="853">
        <f t="shared" si="15"/>
        <v>1.14577632</v>
      </c>
      <c r="AU45" s="853">
        <f t="shared" si="15"/>
        <v>1.1916073728000001</v>
      </c>
      <c r="AV45" s="853">
        <f t="shared" si="15"/>
        <v>1.2392716677120001</v>
      </c>
      <c r="AW45" s="624">
        <f t="shared" si="12"/>
        <v>5.7691633605119996</v>
      </c>
      <c r="AX45" s="719">
        <f t="shared" si="13"/>
        <v>18.610204388748386</v>
      </c>
      <c r="AY45" s="900">
        <v>1.1100000000000001</v>
      </c>
      <c r="AZ45" s="839">
        <v>67.259999999999991</v>
      </c>
      <c r="BA45" s="839">
        <v>-8.64</v>
      </c>
      <c r="BB45" s="839">
        <v>9.6</v>
      </c>
      <c r="BC45" s="839">
        <v>24.33</v>
      </c>
      <c r="BE45" s="597">
        <v>2015</v>
      </c>
      <c r="BF45" s="865">
        <f t="shared" si="14"/>
        <v>0</v>
      </c>
      <c r="BG45" s="849">
        <v>1.0999999999999999</v>
      </c>
    </row>
    <row r="46" spans="1:59" ht="11.25" customHeight="1" x14ac:dyDescent="0.2">
      <c r="A46" s="838" t="s">
        <v>414</v>
      </c>
      <c r="B46" s="842" t="s">
        <v>415</v>
      </c>
      <c r="C46" s="898" t="s">
        <v>108</v>
      </c>
      <c r="D46" s="898" t="s">
        <v>4269</v>
      </c>
      <c r="E46" s="705">
        <v>16</v>
      </c>
      <c r="F46" s="1135">
        <v>238</v>
      </c>
      <c r="G46" s="1139" t="s">
        <v>115</v>
      </c>
      <c r="H46" s="1139" t="s">
        <v>115</v>
      </c>
      <c r="I46" s="841">
        <v>221.24</v>
      </c>
      <c r="J46" s="624">
        <f t="shared" si="0"/>
        <v>1.8803109745073223</v>
      </c>
      <c r="K46" s="844">
        <v>1.04</v>
      </c>
      <c r="L46" s="854">
        <v>4</v>
      </c>
      <c r="M46" s="615">
        <f t="shared" si="1"/>
        <v>4.16</v>
      </c>
      <c r="N46" s="837" t="s">
        <v>236</v>
      </c>
      <c r="O46" s="706">
        <v>0.97</v>
      </c>
      <c r="P46" s="606">
        <v>43966</v>
      </c>
      <c r="Q46" s="606">
        <v>43980</v>
      </c>
      <c r="R46" s="615">
        <f t="shared" si="2"/>
        <v>7.2164948453608311</v>
      </c>
      <c r="S46" s="673">
        <f>IF(INDEX(Historical!$D$7:$D$1257,MATCH(B46,Historical!$B$7:$B$1281,0))=0,"n/a",(INDEX(Historical!$C$7:$C$1259,MATCH(B46,Historical!$B$7:$B$1281,0))/INDEX(Historical!$D$7:$D$1257,MATCH(B46,Historical!$B$7:$B$1281,0))-1)*100)</f>
        <v>7.3490813648293907</v>
      </c>
      <c r="T46" s="673">
        <f>IF(INDEX(Historical!$F$7:$F$1250,MATCH(B46,Historical!$B$7:$B$1281,0))=0,"n/a",((INDEX(Historical!$C$7:$C$1259,MATCH(B46,Historical!$B$7:$B$1281,0))/INDEX(Historical!$F$7:$F$1250,MATCH(B46,Historical!$B$7:$B$1281,0)))^(1/3)-1)*100)</f>
        <v>8.0752127838050747</v>
      </c>
      <c r="U46" s="673">
        <f>IF(INDEX(Historical!$H$7:$H$1250,MATCH(B46,Historical!$B$7:$B$1281,0))=0,"n/a",((INDEX(Historical!$C$7:$C$1259,MATCH(B46,Historical!$B$7:$B$1281,0))/INDEX(Historical!$H$7:$H$1250,MATCH(B46,Historical!$B$7:$B$1281,0)))^(1/5)-1)*100)</f>
        <v>9.5682458464913402</v>
      </c>
      <c r="V46" s="673">
        <f>IF(INDEX(Historical!$O$7:$O$1250,MATCH(B46,Historical!$B$7:$B$1281,0))=0,"n/a",((INDEX(Historical!$C$7:$C$1259,MATCH(B46,Historical!$B$7:$B$1281,0))/INDEX(Historical!$O$7:$O$1250,MATCH(B46,Historical!$B$7:$B$1281,0)))^(1/10)-1)*100)</f>
        <v>19.136955021584832</v>
      </c>
      <c r="W46" s="674">
        <f t="shared" si="3"/>
        <v>0.49998789440113045</v>
      </c>
      <c r="X46" s="675">
        <f t="shared" si="4"/>
        <v>0.87782071986159083</v>
      </c>
      <c r="Y46" s="638"/>
      <c r="Z46" s="624">
        <f t="shared" si="5"/>
        <v>35.105485232067515</v>
      </c>
      <c r="AA46" s="853">
        <f t="shared" si="6"/>
        <v>18.670042194092829</v>
      </c>
      <c r="AB46" s="854">
        <v>12</v>
      </c>
      <c r="AC46" s="833">
        <v>11.85</v>
      </c>
      <c r="AD46" s="833">
        <v>1.87</v>
      </c>
      <c r="AE46" s="833">
        <v>2.11</v>
      </c>
      <c r="AF46" s="833">
        <v>4.54</v>
      </c>
      <c r="AG46" s="833">
        <v>40.1</v>
      </c>
      <c r="AH46" s="833">
        <v>-1.9</v>
      </c>
      <c r="AI46" s="833">
        <v>10.050000000000001</v>
      </c>
      <c r="AJ46" s="833">
        <v>10.9</v>
      </c>
      <c r="AK46" s="833">
        <v>10.11</v>
      </c>
      <c r="AL46" s="845">
        <v>25210</v>
      </c>
      <c r="AM46" s="839">
        <v>0.3</v>
      </c>
      <c r="AN46" s="833">
        <v>3.59</v>
      </c>
      <c r="AO46" s="711">
        <f t="shared" si="7"/>
        <v>-7.2214853730941666</v>
      </c>
      <c r="AP46" s="712">
        <f t="shared" si="8"/>
        <v>11.448556820998663</v>
      </c>
      <c r="AQ46" s="855">
        <f t="shared" si="9"/>
        <v>94.092751666346274</v>
      </c>
      <c r="AR46" s="624">
        <f>INDEX(Historical!$C$7:$C$1259,MATCH(B46,Historical!$B$7:$B$1281,0))*IF(AH46="n/a",1.03,IF(AH46&lt;0,1.01,IF(AH46&gt;10,1.1,(1+AH46/100))))</f>
        <v>4.1308999999999996</v>
      </c>
      <c r="AS46" s="853">
        <f t="shared" si="10"/>
        <v>4.54399</v>
      </c>
      <c r="AT46" s="853">
        <f t="shared" si="15"/>
        <v>4.9983890000000004</v>
      </c>
      <c r="AU46" s="853">
        <f t="shared" si="15"/>
        <v>5.4982279000000007</v>
      </c>
      <c r="AV46" s="853">
        <f t="shared" si="15"/>
        <v>6.0480506900000011</v>
      </c>
      <c r="AW46" s="624">
        <f t="shared" si="12"/>
        <v>25.219557590000001</v>
      </c>
      <c r="AX46" s="719">
        <f t="shared" si="13"/>
        <v>11.39918531459049</v>
      </c>
      <c r="AY46" s="900">
        <v>1.68</v>
      </c>
      <c r="AZ46" s="839">
        <v>176.52</v>
      </c>
      <c r="BA46" s="839">
        <v>-5.42</v>
      </c>
      <c r="BB46" s="839">
        <v>8.129999999999999</v>
      </c>
      <c r="BC46" s="839">
        <v>29.799999999999997</v>
      </c>
      <c r="BE46" s="597">
        <v>2005</v>
      </c>
      <c r="BF46" s="865">
        <f t="shared" si="14"/>
        <v>1</v>
      </c>
      <c r="BG46" s="849">
        <v>1.6</v>
      </c>
    </row>
    <row r="47" spans="1:59" ht="11.25" customHeight="1" x14ac:dyDescent="0.2">
      <c r="A47" s="838" t="s">
        <v>908</v>
      </c>
      <c r="B47" s="842" t="s">
        <v>909</v>
      </c>
      <c r="C47" s="898" t="s">
        <v>108</v>
      </c>
      <c r="D47" s="898" t="s">
        <v>118</v>
      </c>
      <c r="E47" s="705">
        <v>9</v>
      </c>
      <c r="F47" s="1135">
        <v>531</v>
      </c>
      <c r="G47" s="1135" t="s">
        <v>106</v>
      </c>
      <c r="H47" s="1135" t="s">
        <v>106</v>
      </c>
      <c r="I47" s="841">
        <v>58.52</v>
      </c>
      <c r="J47" s="624">
        <f t="shared" si="0"/>
        <v>1.9822282980177715</v>
      </c>
      <c r="K47" s="844">
        <v>0.28999999999999998</v>
      </c>
      <c r="L47" s="854">
        <v>4</v>
      </c>
      <c r="M47" s="615">
        <f t="shared" si="1"/>
        <v>1.1599999999999999</v>
      </c>
      <c r="N47" s="837" t="s">
        <v>593</v>
      </c>
      <c r="O47" s="706">
        <v>0.27</v>
      </c>
      <c r="P47" s="606">
        <v>44266</v>
      </c>
      <c r="Q47" s="606">
        <v>44281</v>
      </c>
      <c r="R47" s="615">
        <f t="shared" si="2"/>
        <v>7.4074074074073932</v>
      </c>
      <c r="S47" s="673">
        <f>IF(INDEX(Historical!$D$7:$D$1257,MATCH(B47,Historical!$B$7:$B$1281,0))=0,"n/a",(INDEX(Historical!$C$7:$C$1259,MATCH(B47,Historical!$B$7:$B$1281,0))/INDEX(Historical!$D$7:$D$1257,MATCH(B47,Historical!$B$7:$B$1281,0))-1)*100)</f>
        <v>8.0000000000000071</v>
      </c>
      <c r="T47" s="673">
        <f>IF(INDEX(Historical!$F$7:$F$1250,MATCH(B47,Historical!$B$7:$B$1281,0))=0,"n/a",((INDEX(Historical!$C$7:$C$1259,MATCH(B47,Historical!$B$7:$B$1281,0))/INDEX(Historical!$F$7:$F$1250,MATCH(B47,Historical!$B$7:$B$1281,0)))^(1/3)-1)*100)</f>
        <v>10.520944959211608</v>
      </c>
      <c r="U47" s="673">
        <f>IF(INDEX(Historical!$H$7:$H$1250,MATCH(B47,Historical!$B$7:$B$1281,0))=0,"n/a",((INDEX(Historical!$C$7:$C$1259,MATCH(B47,Historical!$B$7:$B$1281,0))/INDEX(Historical!$H$7:$H$1250,MATCH(B47,Historical!$B$7:$B$1281,0)))^(1/5)-1)*100)</f>
        <v>12.474611314209483</v>
      </c>
      <c r="V47" s="673" t="str">
        <f>IF(INDEX(Historical!$O$7:$O$1250,MATCH(B47,Historical!$B$7:$B$1281,0))=0,"n/a",((INDEX(Historical!$C$7:$C$1259,MATCH(B47,Historical!$B$7:$B$1281,0))/INDEX(Historical!$O$7:$O$1250,MATCH(B47,Historical!$B$7:$B$1281,0)))^(1/10)-1)*100)</f>
        <v>n/a</v>
      </c>
      <c r="W47" s="674" t="str">
        <f t="shared" si="3"/>
        <v>n/a</v>
      </c>
      <c r="X47" s="675">
        <f t="shared" si="4"/>
        <v>1.1238388571359894</v>
      </c>
      <c r="Y47" s="637"/>
      <c r="Z47" s="624">
        <f t="shared" si="5"/>
        <v>24.369747899159663</v>
      </c>
      <c r="AA47" s="853">
        <f t="shared" si="6"/>
        <v>12.294117647058824</v>
      </c>
      <c r="AB47" s="854">
        <v>12</v>
      </c>
      <c r="AC47" s="833">
        <v>4.76</v>
      </c>
      <c r="AD47" s="833">
        <v>1.26</v>
      </c>
      <c r="AE47" s="833">
        <v>3.4</v>
      </c>
      <c r="AF47" s="833">
        <v>2.39</v>
      </c>
      <c r="AG47" s="833">
        <v>20.3</v>
      </c>
      <c r="AH47" s="833">
        <v>29.2</v>
      </c>
      <c r="AI47" s="833">
        <v>-22.13</v>
      </c>
      <c r="AJ47" s="833">
        <v>11.1</v>
      </c>
      <c r="AK47" s="833">
        <v>10</v>
      </c>
      <c r="AL47" s="845">
        <v>1170</v>
      </c>
      <c r="AM47" s="839">
        <v>0.4</v>
      </c>
      <c r="AN47" s="833">
        <v>0</v>
      </c>
      <c r="AO47" s="711">
        <f t="shared" si="7"/>
        <v>2.16272196516843</v>
      </c>
      <c r="AP47" s="712">
        <f t="shared" si="8"/>
        <v>14.456839612227254</v>
      </c>
      <c r="AQ47" s="855">
        <f t="shared" si="9"/>
        <v>14.276353491526251</v>
      </c>
      <c r="AR47" s="624">
        <f>INDEX(Historical!$C$7:$C$1259,MATCH(B47,Historical!$B$7:$B$1281,0))*IF(AH47="n/a",1.03,IF(AH47&lt;0,1.01,IF(AH47&gt;10,1.1,(1+AH47/100))))</f>
        <v>1.1880000000000002</v>
      </c>
      <c r="AS47" s="853">
        <f t="shared" si="10"/>
        <v>1.1998800000000003</v>
      </c>
      <c r="AT47" s="853">
        <f t="shared" ref="AT47:AV66" si="16">IF($AK47="n/a",1.03*AS47,IF($AK47&lt;0,1.01*AS47,IF($AK47&gt;10,1.1*AS47,(1+$AK47/100)*AS47)))</f>
        <v>1.3198680000000005</v>
      </c>
      <c r="AU47" s="853">
        <f t="shared" si="16"/>
        <v>1.4518548000000007</v>
      </c>
      <c r="AV47" s="853">
        <f t="shared" si="16"/>
        <v>1.5970402800000008</v>
      </c>
      <c r="AW47" s="624">
        <f t="shared" si="12"/>
        <v>6.7566430800000026</v>
      </c>
      <c r="AX47" s="719">
        <f t="shared" si="13"/>
        <v>11.545869924812035</v>
      </c>
      <c r="AY47" s="900">
        <v>0.37</v>
      </c>
      <c r="AZ47" s="839">
        <v>29.270000000000003</v>
      </c>
      <c r="BA47" s="839">
        <v>-17.36</v>
      </c>
      <c r="BB47" s="839">
        <v>0.95</v>
      </c>
      <c r="BC47" s="839">
        <v>1.03</v>
      </c>
      <c r="BE47" s="597">
        <v>2013</v>
      </c>
      <c r="BF47" s="865">
        <f t="shared" si="14"/>
        <v>0</v>
      </c>
      <c r="BG47" s="849">
        <v>6</v>
      </c>
    </row>
    <row r="48" spans="1:59" ht="11.25" customHeight="1" x14ac:dyDescent="0.2">
      <c r="A48" s="847" t="s">
        <v>906</v>
      </c>
      <c r="B48" s="842" t="s">
        <v>907</v>
      </c>
      <c r="C48" s="898" t="s">
        <v>4254</v>
      </c>
      <c r="D48" s="898" t="s">
        <v>4255</v>
      </c>
      <c r="E48" s="705">
        <v>11</v>
      </c>
      <c r="F48" s="1135">
        <v>345</v>
      </c>
      <c r="G48" s="1123" t="s">
        <v>106</v>
      </c>
      <c r="H48" s="1123" t="s">
        <v>106</v>
      </c>
      <c r="I48" s="841">
        <v>216.13</v>
      </c>
      <c r="J48" s="624">
        <f t="shared" si="0"/>
        <v>2.2393929579419791</v>
      </c>
      <c r="K48" s="844">
        <v>1.21</v>
      </c>
      <c r="L48" s="854">
        <v>4</v>
      </c>
      <c r="M48" s="615">
        <f t="shared" si="1"/>
        <v>4.84</v>
      </c>
      <c r="N48" s="837" t="s">
        <v>4005</v>
      </c>
      <c r="O48" s="706">
        <v>1.1399999999999999</v>
      </c>
      <c r="P48" s="606">
        <v>44189</v>
      </c>
      <c r="Q48" s="606">
        <v>44229</v>
      </c>
      <c r="R48" s="615">
        <f t="shared" si="2"/>
        <v>6.1403508771929882</v>
      </c>
      <c r="S48" s="673">
        <f>IF(INDEX(Historical!$D$7:$D$1257,MATCH(B48,Historical!$B$7:$B$1281,0))=0,"n/a",(INDEX(Historical!$C$7:$C$1259,MATCH(B48,Historical!$B$7:$B$1281,0))/INDEX(Historical!$D$7:$D$1257,MATCH(B48,Historical!$B$7:$B$1281,0))-1)*100)</f>
        <v>19.944598337950147</v>
      </c>
      <c r="T48" s="673">
        <f>IF(INDEX(Historical!$F$7:$F$1250,MATCH(B48,Historical!$B$7:$B$1281,0))=0,"n/a",((INDEX(Historical!$C$7:$C$1259,MATCH(B48,Historical!$B$7:$B$1281,0))/INDEX(Historical!$F$7:$F$1250,MATCH(B48,Historical!$B$7:$B$1281,0)))^(1/3)-1)*100)</f>
        <v>17.931002350876991</v>
      </c>
      <c r="U48" s="673">
        <f>IF(INDEX(Historical!$H$7:$H$1250,MATCH(B48,Historical!$B$7:$B$1281,0))=0,"n/a",((INDEX(Historical!$C$7:$C$1259,MATCH(B48,Historical!$B$7:$B$1281,0))/INDEX(Historical!$H$7:$H$1250,MATCH(B48,Historical!$B$7:$B$1281,0)))^(1/5)-1)*100)</f>
        <v>19.05889960615319</v>
      </c>
      <c r="V48" s="673" t="str">
        <f>IF(INDEX(Historical!$O$7:$O$1250,MATCH(B48,Historical!$B$7:$B$1281,0))=0,"n/a",((INDEX(Historical!$C$7:$C$1259,MATCH(B48,Historical!$B$7:$B$1281,0))/INDEX(Historical!$O$7:$O$1250,MATCH(B48,Historical!$B$7:$B$1281,0)))^(1/10)-1)*100)</f>
        <v>n/a</v>
      </c>
      <c r="W48" s="674" t="str">
        <f t="shared" si="3"/>
        <v>n/a</v>
      </c>
      <c r="X48" s="675">
        <f t="shared" si="4"/>
        <v>1.1764752843304438</v>
      </c>
      <c r="Y48" s="843" t="s">
        <v>3940</v>
      </c>
      <c r="Z48" s="624">
        <f t="shared" si="5"/>
        <v>114.4208037825059</v>
      </c>
      <c r="AA48" s="853">
        <f t="shared" si="6"/>
        <v>51.094562647754131</v>
      </c>
      <c r="AB48" s="854">
        <v>12</v>
      </c>
      <c r="AC48" s="833">
        <v>4.2300000000000004</v>
      </c>
      <c r="AD48" s="833">
        <v>3.41</v>
      </c>
      <c r="AE48" s="833">
        <v>12.84</v>
      </c>
      <c r="AF48" s="833">
        <v>26.72</v>
      </c>
      <c r="AG48" s="833">
        <v>47.099999999999994</v>
      </c>
      <c r="AH48" s="833">
        <v>53</v>
      </c>
      <c r="AI48" s="833">
        <v>29.29</v>
      </c>
      <c r="AJ48" s="833">
        <v>16.2</v>
      </c>
      <c r="AK48" s="833">
        <v>15.58</v>
      </c>
      <c r="AL48" s="845">
        <v>100670</v>
      </c>
      <c r="AM48" s="839">
        <v>0.1</v>
      </c>
      <c r="AN48" s="833">
        <v>6.64</v>
      </c>
      <c r="AO48" s="711">
        <f t="shared" si="7"/>
        <v>-29.79627008365896</v>
      </c>
      <c r="AP48" s="712">
        <f t="shared" si="8"/>
        <v>21.298292564095171</v>
      </c>
      <c r="AQ48" s="855">
        <f t="shared" si="9"/>
        <v>678.95848240469002</v>
      </c>
      <c r="AR48" s="624">
        <f>INDEX(Historical!$C$7:$C$1259,MATCH(B48,Historical!$B$7:$B$1281,0))*IF(AH48="n/a",1.03,IF(AH48&lt;0,1.01,IF(AH48&gt;10,1.1,(1+AH48/100))))</f>
        <v>4.7630000000000008</v>
      </c>
      <c r="AS48" s="853">
        <f t="shared" si="10"/>
        <v>5.239300000000001</v>
      </c>
      <c r="AT48" s="853">
        <f t="shared" si="16"/>
        <v>5.7632300000000019</v>
      </c>
      <c r="AU48" s="853">
        <f t="shared" si="16"/>
        <v>6.3395530000000022</v>
      </c>
      <c r="AV48" s="853">
        <f t="shared" si="16"/>
        <v>6.9735083000000033</v>
      </c>
      <c r="AW48" s="624">
        <f t="shared" si="12"/>
        <v>29.07859130000001</v>
      </c>
      <c r="AX48" s="719">
        <f t="shared" si="13"/>
        <v>13.454213343820854</v>
      </c>
      <c r="AY48" s="900">
        <v>0.22</v>
      </c>
      <c r="AZ48" s="839">
        <v>23.98</v>
      </c>
      <c r="BA48" s="839">
        <v>-20.599999999999998</v>
      </c>
      <c r="BB48" s="839">
        <v>-3.4299999999999997</v>
      </c>
      <c r="BC48" s="839">
        <v>-10.459999999999999</v>
      </c>
      <c r="BE48" s="597">
        <v>2011</v>
      </c>
      <c r="BF48" s="865">
        <f t="shared" si="14"/>
        <v>0</v>
      </c>
      <c r="BG48" s="849">
        <v>4.5</v>
      </c>
    </row>
    <row r="49" spans="1:59" s="744" customFormat="1" ht="11.25" customHeight="1" x14ac:dyDescent="0.2">
      <c r="A49" s="726" t="s">
        <v>426</v>
      </c>
      <c r="B49" s="751" t="s">
        <v>427</v>
      </c>
      <c r="C49" s="898" t="s">
        <v>128</v>
      </c>
      <c r="D49" s="898" t="s">
        <v>4270</v>
      </c>
      <c r="E49" s="727">
        <v>18</v>
      </c>
      <c r="F49" s="1135">
        <v>186</v>
      </c>
      <c r="G49" s="1138" t="s">
        <v>37</v>
      </c>
      <c r="H49" s="1138" t="s">
        <v>115</v>
      </c>
      <c r="I49" s="728">
        <v>26.14</v>
      </c>
      <c r="J49" s="729">
        <f t="shared" si="0"/>
        <v>2.6778882938026012</v>
      </c>
      <c r="K49" s="730">
        <v>0.17499999999999999</v>
      </c>
      <c r="L49" s="731">
        <v>4</v>
      </c>
      <c r="M49" s="732">
        <f t="shared" si="1"/>
        <v>0.7</v>
      </c>
      <c r="N49" s="733" t="s">
        <v>223</v>
      </c>
      <c r="O49" s="734">
        <v>0.17</v>
      </c>
      <c r="P49" s="1105">
        <v>43829</v>
      </c>
      <c r="Q49" s="1105">
        <v>43852</v>
      </c>
      <c r="R49" s="732">
        <f t="shared" si="2"/>
        <v>2.9411764705882213</v>
      </c>
      <c r="S49" s="673">
        <f>IF(INDEX(Historical!$D$7:$D$1257,MATCH(B49,Historical!$B$7:$B$1281,0))=0,"n/a",(INDEX(Historical!$C$7:$C$1259,MATCH(B49,Historical!$B$7:$B$1281,0))/INDEX(Historical!$D$7:$D$1257,MATCH(B49,Historical!$B$7:$B$1281,0))-1)*100)</f>
        <v>2.9411764705882248</v>
      </c>
      <c r="T49" s="673">
        <f>IF(INDEX(Historical!$F$7:$F$1250,MATCH(B49,Historical!$B$7:$B$1281,0))=0,"n/a",((INDEX(Historical!$C$7:$C$1259,MATCH(B49,Historical!$B$7:$B$1281,0))/INDEX(Historical!$F$7:$F$1250,MATCH(B49,Historical!$B$7:$B$1281,0)))^(1/3)-1)*100)</f>
        <v>3.0321324952139239</v>
      </c>
      <c r="U49" s="673">
        <f>IF(INDEX(Historical!$H$7:$H$1250,MATCH(B49,Historical!$B$7:$B$1281,0))=0,"n/a",((INDEX(Historical!$C$7:$C$1259,MATCH(B49,Historical!$B$7:$B$1281,0))/INDEX(Historical!$H$7:$H$1250,MATCH(B49,Historical!$B$7:$B$1281,0)))^(1/5)-1)*100)</f>
        <v>4.5639552591273169</v>
      </c>
      <c r="V49" s="673">
        <f>IF(INDEX(Historical!$O$7:$O$1250,MATCH(B49,Historical!$B$7:$B$1281,0))=0,"n/a",((INDEX(Historical!$C$7:$C$1259,MATCH(B49,Historical!$B$7:$B$1281,0))/INDEX(Historical!$O$7:$O$1250,MATCH(B49,Historical!$B$7:$B$1281,0)))^(1/10)-1)*100)</f>
        <v>11.375925340630499</v>
      </c>
      <c r="W49" s="674">
        <f t="shared" si="3"/>
        <v>0.40119419937001488</v>
      </c>
      <c r="X49" s="675" t="str">
        <f t="shared" si="4"/>
        <v>n/a</v>
      </c>
      <c r="Y49" s="1184"/>
      <c r="Z49" s="729">
        <f t="shared" si="5"/>
        <v>318.18181818181819</v>
      </c>
      <c r="AA49" s="736">
        <f t="shared" si="6"/>
        <v>118.81818181818183</v>
      </c>
      <c r="AB49" s="731">
        <v>12</v>
      </c>
      <c r="AC49" s="737">
        <v>0.22</v>
      </c>
      <c r="AD49" s="737">
        <v>15.19</v>
      </c>
      <c r="AE49" s="737">
        <v>0.1</v>
      </c>
      <c r="AF49" s="737">
        <v>0.95</v>
      </c>
      <c r="AG49" s="737">
        <v>-0.5</v>
      </c>
      <c r="AH49" s="746">
        <v>-62.1</v>
      </c>
      <c r="AI49" s="746">
        <v>43.08</v>
      </c>
      <c r="AJ49" s="737">
        <v>-32.1</v>
      </c>
      <c r="AK49" s="737">
        <v>8</v>
      </c>
      <c r="AL49" s="845">
        <v>858.8</v>
      </c>
      <c r="AM49" s="739">
        <v>2.7</v>
      </c>
      <c r="AN49" s="737">
        <v>1.1499999999999999</v>
      </c>
      <c r="AO49" s="740">
        <f t="shared" si="7"/>
        <v>-111.57633826525191</v>
      </c>
      <c r="AP49" s="741">
        <f t="shared" si="8"/>
        <v>7.2418435529299181</v>
      </c>
      <c r="AQ49" s="742">
        <f t="shared" si="9"/>
        <v>123.98142058589765</v>
      </c>
      <c r="AR49" s="624">
        <f>INDEX(Historical!$C$7:$C$1259,MATCH(B49,Historical!$B$7:$B$1281,0))*IF(AH49="n/a",1.03,IF(AH49&lt;0,1.01,IF(AH49&gt;10,1.1,(1+AH49/100))))</f>
        <v>0.70699999999999996</v>
      </c>
      <c r="AS49" s="736">
        <f t="shared" si="10"/>
        <v>0.77770000000000006</v>
      </c>
      <c r="AT49" s="736">
        <f t="shared" si="16"/>
        <v>0.83991600000000011</v>
      </c>
      <c r="AU49" s="736">
        <f t="shared" si="16"/>
        <v>0.90710928000000013</v>
      </c>
      <c r="AV49" s="736">
        <f t="shared" si="16"/>
        <v>0.97967802240000024</v>
      </c>
      <c r="AW49" s="729">
        <f t="shared" si="12"/>
        <v>4.2114033024000008</v>
      </c>
      <c r="AX49" s="743">
        <f t="shared" si="13"/>
        <v>16.110953719969398</v>
      </c>
      <c r="AY49" s="901">
        <v>0.75</v>
      </c>
      <c r="AZ49" s="739">
        <v>161.4</v>
      </c>
      <c r="BA49" s="739">
        <v>-10.75</v>
      </c>
      <c r="BB49" s="739">
        <v>4.6899999999999995</v>
      </c>
      <c r="BC49" s="739">
        <v>34.549999999999997</v>
      </c>
      <c r="BD49" s="875"/>
      <c r="BE49" s="597">
        <v>2003</v>
      </c>
      <c r="BF49" s="865">
        <f t="shared" si="14"/>
        <v>1</v>
      </c>
      <c r="BG49" s="793">
        <v>-0.1</v>
      </c>
    </row>
    <row r="50" spans="1:59" ht="11.25" customHeight="1" x14ac:dyDescent="0.2">
      <c r="A50" s="831" t="s">
        <v>922</v>
      </c>
      <c r="B50" s="842" t="s">
        <v>923</v>
      </c>
      <c r="C50" s="898" t="s">
        <v>153</v>
      </c>
      <c r="D50" s="898" t="s">
        <v>4256</v>
      </c>
      <c r="E50" s="705">
        <v>11</v>
      </c>
      <c r="F50" s="1135">
        <v>371</v>
      </c>
      <c r="G50" s="1124" t="s">
        <v>106</v>
      </c>
      <c r="H50" s="1124" t="s">
        <v>106</v>
      </c>
      <c r="I50" s="841">
        <v>303.19</v>
      </c>
      <c r="J50" s="624">
        <f t="shared" si="0"/>
        <v>1.490814340842376</v>
      </c>
      <c r="K50" s="844">
        <v>1.1299999999999999</v>
      </c>
      <c r="L50" s="854">
        <v>4</v>
      </c>
      <c r="M50" s="615">
        <f t="shared" si="1"/>
        <v>4.5199999999999996</v>
      </c>
      <c r="N50" s="837" t="s">
        <v>593</v>
      </c>
      <c r="O50" s="706">
        <v>0.95</v>
      </c>
      <c r="P50" s="606">
        <v>44264</v>
      </c>
      <c r="Q50" s="606">
        <v>44280</v>
      </c>
      <c r="R50" s="615">
        <f t="shared" si="2"/>
        <v>18.947368421052627</v>
      </c>
      <c r="S50" s="673">
        <f>IF(INDEX(Historical!$D$7:$D$1257,MATCH(B50,Historical!$B$7:$B$1281,0))=0,"n/a",(INDEX(Historical!$C$7:$C$1259,MATCH(B50,Historical!$B$7:$B$1281,0))/INDEX(Historical!$D$7:$D$1257,MATCH(B50,Historical!$B$7:$B$1281,0))-1)*100)</f>
        <v>18.749999999999979</v>
      </c>
      <c r="T50" s="673">
        <f>IF(INDEX(Historical!$F$7:$F$1250,MATCH(B50,Historical!$B$7:$B$1281,0))=0,"n/a",((INDEX(Historical!$C$7:$C$1259,MATCH(B50,Historical!$B$7:$B$1281,0))/INDEX(Historical!$F$7:$F$1250,MATCH(B50,Historical!$B$7:$B$1281,0)))^(1/3)-1)*100)</f>
        <v>12.065846893298771</v>
      </c>
      <c r="U50" s="673">
        <f>IF(INDEX(Historical!$H$7:$H$1250,MATCH(B50,Historical!$B$7:$B$1281,0))=0,"n/a",((INDEX(Historical!$C$7:$C$1259,MATCH(B50,Historical!$B$7:$B$1281,0))/INDEX(Historical!$H$7:$H$1250,MATCH(B50,Historical!$B$7:$B$1281,0)))^(1/5)-1)*100)</f>
        <v>8.7348394571074905</v>
      </c>
      <c r="V50" s="673" t="str">
        <f>IF(INDEX(Historical!$O$7:$O$1250,MATCH(B50,Historical!$B$7:$B$1281,0))=0,"n/a",((INDEX(Historical!$C$7:$C$1259,MATCH(B50,Historical!$B$7:$B$1281,0))/INDEX(Historical!$O$7:$O$1250,MATCH(B50,Historical!$B$7:$B$1281,0)))^(1/10)-1)*100)</f>
        <v>n/a</v>
      </c>
      <c r="W50" s="674" t="str">
        <f t="shared" si="3"/>
        <v>n/a</v>
      </c>
      <c r="X50" s="675">
        <f t="shared" si="4"/>
        <v>0.62840571633866826</v>
      </c>
      <c r="Y50" s="631"/>
      <c r="Z50" s="624">
        <f t="shared" si="5"/>
        <v>25.223214285714278</v>
      </c>
      <c r="AA50" s="853">
        <f t="shared" si="6"/>
        <v>16.919084821428569</v>
      </c>
      <c r="AB50" s="854">
        <v>12</v>
      </c>
      <c r="AC50" s="833">
        <v>17.920000000000002</v>
      </c>
      <c r="AD50" s="833">
        <v>1.25</v>
      </c>
      <c r="AE50" s="833">
        <v>0.62</v>
      </c>
      <c r="AF50" s="833">
        <v>2.2400000000000002</v>
      </c>
      <c r="AG50" s="833">
        <v>13.700000000000001</v>
      </c>
      <c r="AH50" s="833">
        <v>-2.6</v>
      </c>
      <c r="AI50" s="833">
        <v>13.5</v>
      </c>
      <c r="AJ50" s="833">
        <v>13.900000000000002</v>
      </c>
      <c r="AK50" s="833">
        <v>13.36</v>
      </c>
      <c r="AL50" s="845">
        <v>75010</v>
      </c>
      <c r="AM50" s="839">
        <v>0.1</v>
      </c>
      <c r="AN50" s="833">
        <v>0.6</v>
      </c>
      <c r="AO50" s="711">
        <f t="shared" si="7"/>
        <v>-6.693431023478702</v>
      </c>
      <c r="AP50" s="712">
        <f t="shared" si="8"/>
        <v>10.225653797949867</v>
      </c>
      <c r="AQ50" s="855">
        <f t="shared" si="9"/>
        <v>29.784008602326995</v>
      </c>
      <c r="AR50" s="624">
        <f>INDEX(Historical!$C$7:$C$1259,MATCH(B50,Historical!$B$7:$B$1281,0))*IF(AH50="n/a",1.03,IF(AH50&lt;0,1.01,IF(AH50&gt;10,1.1,(1+AH50/100))))</f>
        <v>3.8379999999999996</v>
      </c>
      <c r="AS50" s="853">
        <f t="shared" si="10"/>
        <v>4.2218</v>
      </c>
      <c r="AT50" s="853">
        <f t="shared" si="16"/>
        <v>4.64398</v>
      </c>
      <c r="AU50" s="853">
        <f t="shared" si="16"/>
        <v>5.1083780000000001</v>
      </c>
      <c r="AV50" s="853">
        <f t="shared" si="16"/>
        <v>5.619215800000001</v>
      </c>
      <c r="AW50" s="624">
        <f t="shared" si="12"/>
        <v>23.431373799999996</v>
      </c>
      <c r="AX50" s="719">
        <f t="shared" si="13"/>
        <v>7.7282805501500702</v>
      </c>
      <c r="AY50" s="900">
        <v>0.99</v>
      </c>
      <c r="AZ50" s="839">
        <v>77.27000000000001</v>
      </c>
      <c r="BA50" s="839">
        <v>-11.08</v>
      </c>
      <c r="BB50" s="839">
        <v>-1.8900000000000001</v>
      </c>
      <c r="BC50" s="839">
        <v>4.68</v>
      </c>
      <c r="BE50" s="597">
        <v>2011</v>
      </c>
      <c r="BF50" s="865">
        <f t="shared" si="14"/>
        <v>0</v>
      </c>
      <c r="BG50" s="849">
        <v>5.3</v>
      </c>
    </row>
    <row r="51" spans="1:59" ht="11.25" customHeight="1" x14ac:dyDescent="0.2">
      <c r="A51" s="838" t="s">
        <v>924</v>
      </c>
      <c r="B51" s="842" t="s">
        <v>925</v>
      </c>
      <c r="C51" s="898" t="s">
        <v>108</v>
      </c>
      <c r="D51" s="898" t="s">
        <v>118</v>
      </c>
      <c r="E51" s="705">
        <v>9</v>
      </c>
      <c r="F51" s="1135">
        <v>499</v>
      </c>
      <c r="G51" s="1102" t="s">
        <v>106</v>
      </c>
      <c r="H51" s="1102" t="s">
        <v>106</v>
      </c>
      <c r="I51" s="841">
        <v>227.71</v>
      </c>
      <c r="J51" s="624">
        <f t="shared" si="0"/>
        <v>0.80804532080277547</v>
      </c>
      <c r="K51" s="844">
        <v>0.46</v>
      </c>
      <c r="L51" s="854">
        <v>4</v>
      </c>
      <c r="M51" s="615">
        <f t="shared" si="1"/>
        <v>1.84</v>
      </c>
      <c r="N51" s="837" t="s">
        <v>107</v>
      </c>
      <c r="O51" s="706">
        <v>0.44</v>
      </c>
      <c r="P51" s="606">
        <v>44134</v>
      </c>
      <c r="Q51" s="606">
        <v>44148</v>
      </c>
      <c r="R51" s="615">
        <f t="shared" si="2"/>
        <v>4.5454545454545494</v>
      </c>
      <c r="S51" s="673">
        <f>IF(INDEX(Historical!$D$7:$D$1257,MATCH(B51,Historical!$B$7:$B$1281,0))=0,"n/a",(INDEX(Historical!$C$7:$C$1259,MATCH(B51,Historical!$B$7:$B$1281,0))/INDEX(Historical!$D$7:$D$1257,MATCH(B51,Historical!$B$7:$B$1281,0))-1)*100)</f>
        <v>3.488372093023262</v>
      </c>
      <c r="T51" s="673">
        <f>IF(INDEX(Historical!$F$7:$F$1250,MATCH(B51,Historical!$B$7:$B$1281,0))=0,"n/a",((INDEX(Historical!$C$7:$C$1259,MATCH(B51,Historical!$B$7:$B$1281,0))/INDEX(Historical!$F$7:$F$1250,MATCH(B51,Historical!$B$7:$B$1281,0)))^(1/3)-1)*100)</f>
        <v>8.0770868121179831</v>
      </c>
      <c r="U51" s="673">
        <f>IF(INDEX(Historical!$H$7:$H$1250,MATCH(B51,Historical!$B$7:$B$1281,0))=0,"n/a",((INDEX(Historical!$C$7:$C$1259,MATCH(B51,Historical!$B$7:$B$1281,0))/INDEX(Historical!$H$7:$H$1250,MATCH(B51,Historical!$B$7:$B$1281,0)))^(1/5)-1)*100)</f>
        <v>9.1300696521203086</v>
      </c>
      <c r="V51" s="673">
        <f>IF(INDEX(Historical!$O$7:$O$1250,MATCH(B51,Historical!$B$7:$B$1281,0))=0,"n/a",((INDEX(Historical!$C$7:$C$1259,MATCH(B51,Historical!$B$7:$B$1281,0))/INDEX(Historical!$O$7:$O$1250,MATCH(B51,Historical!$B$7:$B$1281,0)))^(1/10)-1)*100)</f>
        <v>11.487679250054761</v>
      </c>
      <c r="W51" s="674">
        <f t="shared" si="3"/>
        <v>0.79477059320548027</v>
      </c>
      <c r="X51" s="675">
        <f t="shared" si="4"/>
        <v>1.4265733831437981</v>
      </c>
      <c r="Y51" s="843" t="s">
        <v>801</v>
      </c>
      <c r="Z51" s="624">
        <f t="shared" si="5"/>
        <v>21.800947867298582</v>
      </c>
      <c r="AA51" s="853">
        <f t="shared" si="6"/>
        <v>26.979857819905217</v>
      </c>
      <c r="AB51" s="854">
        <v>12</v>
      </c>
      <c r="AC51" s="833">
        <v>8.44</v>
      </c>
      <c r="AD51" s="833">
        <v>2.58</v>
      </c>
      <c r="AE51" s="833">
        <v>4.7300000000000004</v>
      </c>
      <c r="AF51" s="833">
        <v>15.16</v>
      </c>
      <c r="AG51" s="833">
        <v>51.6</v>
      </c>
      <c r="AH51" s="833">
        <v>37.1</v>
      </c>
      <c r="AI51" s="833">
        <v>11.58</v>
      </c>
      <c r="AJ51" s="833">
        <v>6.4</v>
      </c>
      <c r="AK51" s="833">
        <v>10.61</v>
      </c>
      <c r="AL51" s="845">
        <v>52370</v>
      </c>
      <c r="AM51" s="839">
        <v>0.4</v>
      </c>
      <c r="AN51" s="833">
        <v>2.2000000000000002</v>
      </c>
      <c r="AO51" s="711">
        <f t="shared" si="7"/>
        <v>-17.041742846982132</v>
      </c>
      <c r="AP51" s="712">
        <f t="shared" si="8"/>
        <v>9.9381149729230849</v>
      </c>
      <c r="AQ51" s="855">
        <f t="shared" si="9"/>
        <v>326.36168503579376</v>
      </c>
      <c r="AR51" s="624">
        <f>INDEX(Historical!$C$7:$C$1259,MATCH(B51,Historical!$B$7:$B$1281,0))*IF(AH51="n/a",1.03,IF(AH51&lt;0,1.01,IF(AH51&gt;10,1.1,(1+AH51/100))))</f>
        <v>1.9580000000000002</v>
      </c>
      <c r="AS51" s="853">
        <f t="shared" si="10"/>
        <v>2.1538000000000004</v>
      </c>
      <c r="AT51" s="853">
        <f t="shared" si="16"/>
        <v>2.3691800000000005</v>
      </c>
      <c r="AU51" s="853">
        <f t="shared" si="16"/>
        <v>2.6060980000000007</v>
      </c>
      <c r="AV51" s="853">
        <f t="shared" si="16"/>
        <v>2.8667078000000008</v>
      </c>
      <c r="AW51" s="624">
        <f t="shared" si="12"/>
        <v>11.953785800000002</v>
      </c>
      <c r="AX51" s="719">
        <f t="shared" si="13"/>
        <v>5.2495655878090561</v>
      </c>
      <c r="AY51" s="900">
        <v>0.87</v>
      </c>
      <c r="AZ51" s="839">
        <v>58.209999999999994</v>
      </c>
      <c r="BA51" s="839">
        <v>-3.46</v>
      </c>
      <c r="BB51" s="839">
        <v>6.8000000000000007</v>
      </c>
      <c r="BC51" s="839">
        <v>12.34</v>
      </c>
      <c r="BE51" s="597">
        <v>2012</v>
      </c>
      <c r="BF51" s="865">
        <f t="shared" si="14"/>
        <v>0</v>
      </c>
      <c r="BG51" s="849">
        <v>5.7</v>
      </c>
    </row>
    <row r="52" spans="1:59" ht="11.25" customHeight="1" x14ac:dyDescent="0.2">
      <c r="A52" s="831" t="s">
        <v>392</v>
      </c>
      <c r="B52" s="842" t="s">
        <v>393</v>
      </c>
      <c r="C52" s="898" t="s">
        <v>112</v>
      </c>
      <c r="D52" s="898" t="s">
        <v>1218</v>
      </c>
      <c r="E52" s="705">
        <v>27</v>
      </c>
      <c r="F52" s="1135">
        <v>123</v>
      </c>
      <c r="G52" s="1135" t="s">
        <v>37</v>
      </c>
      <c r="H52" s="1135" t="s">
        <v>37</v>
      </c>
      <c r="I52" s="833">
        <v>59.37</v>
      </c>
      <c r="J52" s="624">
        <f t="shared" si="0"/>
        <v>1.7517264611756782</v>
      </c>
      <c r="K52" s="851">
        <v>0.26</v>
      </c>
      <c r="L52" s="854">
        <v>4</v>
      </c>
      <c r="M52" s="615">
        <f t="shared" si="1"/>
        <v>1.04</v>
      </c>
      <c r="N52" s="837" t="s">
        <v>107</v>
      </c>
      <c r="O52" s="707">
        <v>0.24</v>
      </c>
      <c r="P52" s="606">
        <v>44133</v>
      </c>
      <c r="Q52" s="606">
        <v>44151</v>
      </c>
      <c r="R52" s="615">
        <f t="shared" si="2"/>
        <v>8.333333333333341</v>
      </c>
      <c r="S52" s="673">
        <f>IF(INDEX(Historical!$D$7:$D$1257,MATCH(B52,Historical!$B$7:$B$1281,0))=0,"n/a",(INDEX(Historical!$C$7:$C$1259,MATCH(B52,Historical!$B$7:$B$1281,0))/INDEX(Historical!$D$7:$D$1257,MATCH(B52,Historical!$B$7:$B$1281,0))-1)*100)</f>
        <v>8.8888888888888786</v>
      </c>
      <c r="T52" s="673">
        <f>IF(INDEX(Historical!$F$7:$F$1250,MATCH(B52,Historical!$B$7:$B$1281,0))=0,"n/a",((INDEX(Historical!$C$7:$C$1259,MATCH(B52,Historical!$B$7:$B$1281,0))/INDEX(Historical!$F$7:$F$1250,MATCH(B52,Historical!$B$7:$B$1281,0)))^(1/3)-1)*100)</f>
        <v>20.507113208761485</v>
      </c>
      <c r="U52" s="673">
        <f>IF(INDEX(Historical!$H$7:$H$1250,MATCH(B52,Historical!$B$7:$B$1281,0))=0,"n/a",((INDEX(Historical!$C$7:$C$1259,MATCH(B52,Historical!$B$7:$B$1281,0))/INDEX(Historical!$H$7:$H$1250,MATCH(B52,Historical!$B$7:$B$1281,0)))^(1/5)-1)*100)</f>
        <v>20.861643567402655</v>
      </c>
      <c r="V52" s="673">
        <f>IF(INDEX(Historical!$O$7:$O$1250,MATCH(B52,Historical!$B$7:$B$1281,0))=0,"n/a",((INDEX(Historical!$C$7:$C$1259,MATCH(B52,Historical!$B$7:$B$1281,0))/INDEX(Historical!$O$7:$O$1250,MATCH(B52,Historical!$B$7:$B$1281,0)))^(1/10)-1)*100)</f>
        <v>21.92400798743752</v>
      </c>
      <c r="W52" s="674">
        <f t="shared" si="3"/>
        <v>0.95154333000409408</v>
      </c>
      <c r="X52" s="675">
        <f t="shared" si="4"/>
        <v>3.419941568426665</v>
      </c>
      <c r="Y52" s="634"/>
      <c r="Z52" s="624">
        <f t="shared" si="5"/>
        <v>49.056603773584904</v>
      </c>
      <c r="AA52" s="853">
        <f t="shared" si="6"/>
        <v>28.004716981132074</v>
      </c>
      <c r="AB52" s="854">
        <v>12</v>
      </c>
      <c r="AC52" s="833">
        <v>2.12</v>
      </c>
      <c r="AD52" s="833">
        <v>3.55</v>
      </c>
      <c r="AE52" s="833">
        <v>3.28</v>
      </c>
      <c r="AF52" s="833">
        <v>5.26</v>
      </c>
      <c r="AG52" s="833">
        <v>20.100000000000001</v>
      </c>
      <c r="AH52" s="833">
        <v>-4.3999999999999995</v>
      </c>
      <c r="AI52" s="833">
        <v>9.5500000000000007</v>
      </c>
      <c r="AJ52" s="833">
        <v>6.1</v>
      </c>
      <c r="AK52" s="833">
        <v>8</v>
      </c>
      <c r="AL52" s="845">
        <v>9500</v>
      </c>
      <c r="AM52" s="839">
        <v>0.3</v>
      </c>
      <c r="AN52" s="833">
        <v>0.06</v>
      </c>
      <c r="AO52" s="711">
        <f t="shared" si="7"/>
        <v>-5.3913469525537394</v>
      </c>
      <c r="AP52" s="712">
        <f t="shared" si="8"/>
        <v>22.613370028578334</v>
      </c>
      <c r="AQ52" s="855">
        <f t="shared" si="9"/>
        <v>155.86872616919501</v>
      </c>
      <c r="AR52" s="624">
        <f>INDEX(Historical!$C$7:$C$1259,MATCH(B52,Historical!$B$7:$B$1281,0))*IF(AH52="n/a",1.03,IF(AH52&lt;0,1.01,IF(AH52&gt;10,1.1,(1+AH52/100))))</f>
        <v>0.98980000000000001</v>
      </c>
      <c r="AS52" s="853">
        <f t="shared" si="10"/>
        <v>1.0843258999999998</v>
      </c>
      <c r="AT52" s="853">
        <f t="shared" si="16"/>
        <v>1.171071972</v>
      </c>
      <c r="AU52" s="853">
        <f t="shared" si="16"/>
        <v>1.2647577297600001</v>
      </c>
      <c r="AV52" s="853">
        <f t="shared" si="16"/>
        <v>1.3659383481408003</v>
      </c>
      <c r="AW52" s="624">
        <f t="shared" si="12"/>
        <v>5.8758939499008003</v>
      </c>
      <c r="AX52" s="719">
        <f t="shared" si="13"/>
        <v>9.8970758799070246</v>
      </c>
      <c r="AY52" s="900">
        <v>1.04</v>
      </c>
      <c r="AZ52" s="839">
        <v>75.62</v>
      </c>
      <c r="BA52" s="839">
        <v>-4.6899999999999995</v>
      </c>
      <c r="BB52" s="839">
        <v>3.52</v>
      </c>
      <c r="BC52" s="839">
        <v>13.26</v>
      </c>
      <c r="BE52" s="597">
        <v>1994</v>
      </c>
      <c r="BF52" s="865">
        <f t="shared" si="14"/>
        <v>2</v>
      </c>
      <c r="BG52" s="849">
        <v>11.4</v>
      </c>
    </row>
    <row r="53" spans="1:59" ht="11.25" customHeight="1" x14ac:dyDescent="0.2">
      <c r="A53" s="831" t="s">
        <v>120</v>
      </c>
      <c r="B53" s="842" t="s">
        <v>121</v>
      </c>
      <c r="C53" s="898" t="s">
        <v>123</v>
      </c>
      <c r="D53" s="898" t="s">
        <v>4109</v>
      </c>
      <c r="E53" s="705">
        <v>39</v>
      </c>
      <c r="F53" s="1135">
        <v>72</v>
      </c>
      <c r="G53" s="1123" t="s">
        <v>115</v>
      </c>
      <c r="H53" s="1123" t="s">
        <v>115</v>
      </c>
      <c r="I53" s="833">
        <v>255.62</v>
      </c>
      <c r="J53" s="624">
        <f t="shared" si="0"/>
        <v>2.3472341757295987</v>
      </c>
      <c r="K53" s="844">
        <v>1.5</v>
      </c>
      <c r="L53" s="854">
        <v>4</v>
      </c>
      <c r="M53" s="615">
        <f t="shared" si="1"/>
        <v>6</v>
      </c>
      <c r="N53" s="837" t="s">
        <v>555</v>
      </c>
      <c r="O53" s="706">
        <v>1.34</v>
      </c>
      <c r="P53" s="606">
        <v>44286</v>
      </c>
      <c r="Q53" s="606">
        <v>44326</v>
      </c>
      <c r="R53" s="615">
        <f t="shared" si="2"/>
        <v>11.94029850746268</v>
      </c>
      <c r="S53" s="673">
        <f>IF(INDEX(Historical!$D$7:$D$1257,MATCH(B53,Historical!$B$7:$B$1281,0))=0,"n/a",(INDEX(Historical!$C$7:$C$1259,MATCH(B53,Historical!$B$7:$B$1281,0))/INDEX(Historical!$D$7:$D$1257,MATCH(B53,Historical!$B$7:$B$1281,0))-1)*100)</f>
        <v>13.100436681222693</v>
      </c>
      <c r="T53" s="673">
        <f>IF(INDEX(Historical!$F$7:$F$1250,MATCH(B53,Historical!$B$7:$B$1281,0))=0,"n/a",((INDEX(Historical!$C$7:$C$1259,MATCH(B53,Historical!$B$7:$B$1281,0))/INDEX(Historical!$F$7:$F$1250,MATCH(B53,Historical!$B$7:$B$1281,0)))^(1/3)-1)*100)</f>
        <v>11.768292630308741</v>
      </c>
      <c r="U53" s="673">
        <f>IF(INDEX(Historical!$H$7:$H$1250,MATCH(B53,Historical!$B$7:$B$1281,0))=0,"n/a",((INDEX(Historical!$C$7:$C$1259,MATCH(B53,Historical!$B$7:$B$1281,0))/INDEX(Historical!$H$7:$H$1250,MATCH(B53,Historical!$B$7:$B$1281,0)))^(1/5)-1)*100)</f>
        <v>10.112330960409999</v>
      </c>
      <c r="V53" s="673">
        <f>IF(INDEX(Historical!$O$7:$O$1250,MATCH(B53,Historical!$B$7:$B$1281,0))=0,"n/a",((INDEX(Historical!$C$7:$C$1259,MATCH(B53,Historical!$B$7:$B$1281,0))/INDEX(Historical!$O$7:$O$1250,MATCH(B53,Historical!$B$7:$B$1281,0)))^(1/10)-1)*100)</f>
        <v>10.434012762539213</v>
      </c>
      <c r="W53" s="674">
        <f t="shared" si="3"/>
        <v>0.96916988607833265</v>
      </c>
      <c r="X53" s="675">
        <f t="shared" si="4"/>
        <v>0.6832656054331081</v>
      </c>
      <c r="Y53" s="842"/>
      <c r="Z53" s="624">
        <f t="shared" si="5"/>
        <v>70.33997655334116</v>
      </c>
      <c r="AA53" s="853">
        <f t="shared" si="6"/>
        <v>29.967174677608444</v>
      </c>
      <c r="AB53" s="854">
        <v>9</v>
      </c>
      <c r="AC53" s="833">
        <v>8.5299999999999994</v>
      </c>
      <c r="AD53" s="833">
        <v>3.39</v>
      </c>
      <c r="AE53" s="833">
        <v>6.39</v>
      </c>
      <c r="AF53" s="833">
        <v>4.55</v>
      </c>
      <c r="AG53" s="833">
        <v>15.8</v>
      </c>
      <c r="AH53" s="833">
        <v>8.4</v>
      </c>
      <c r="AI53" s="833">
        <v>15.160000000000002</v>
      </c>
      <c r="AJ53" s="833">
        <v>14.799999999999999</v>
      </c>
      <c r="AK53" s="833">
        <v>9.01</v>
      </c>
      <c r="AL53" s="845">
        <v>57350</v>
      </c>
      <c r="AM53" s="839">
        <v>0.3</v>
      </c>
      <c r="AN53" s="833">
        <v>0.63</v>
      </c>
      <c r="AO53" s="711">
        <f t="shared" si="7"/>
        <v>-17.507609541468845</v>
      </c>
      <c r="AP53" s="712">
        <f t="shared" si="8"/>
        <v>12.459565136139597</v>
      </c>
      <c r="AQ53" s="855">
        <f t="shared" si="9"/>
        <v>146.17125455721842</v>
      </c>
      <c r="AR53" s="624">
        <f>INDEX(Historical!$C$7:$C$1259,MATCH(B53,Historical!$B$7:$B$1281,0))*IF(AH53="n/a",1.03,IF(AH53&lt;0,1.01,IF(AH53&gt;10,1.1,(1+AH53/100))))</f>
        <v>5.6151200000000001</v>
      </c>
      <c r="AS53" s="853">
        <f t="shared" si="10"/>
        <v>6.1766320000000006</v>
      </c>
      <c r="AT53" s="853">
        <f t="shared" si="16"/>
        <v>6.7331465432000011</v>
      </c>
      <c r="AU53" s="853">
        <f t="shared" si="16"/>
        <v>7.3398030467423219</v>
      </c>
      <c r="AV53" s="853">
        <f t="shared" si="16"/>
        <v>8.0011193012538051</v>
      </c>
      <c r="AW53" s="624">
        <f t="shared" si="12"/>
        <v>33.86582089119613</v>
      </c>
      <c r="AX53" s="719">
        <f t="shared" si="13"/>
        <v>13.248502030825495</v>
      </c>
      <c r="AY53" s="900">
        <v>0.77</v>
      </c>
      <c r="AZ53" s="839">
        <v>52.669999999999995</v>
      </c>
      <c r="BA53" s="839">
        <v>-22.040000000000003</v>
      </c>
      <c r="BB53" s="839">
        <v>-5.65</v>
      </c>
      <c r="BC53" s="839">
        <v>-6.77</v>
      </c>
      <c r="BE53" s="597">
        <v>1983</v>
      </c>
      <c r="BF53" s="865">
        <f t="shared" si="14"/>
        <v>3</v>
      </c>
      <c r="BG53" s="849">
        <v>7.9</v>
      </c>
    </row>
    <row r="54" spans="1:59" ht="11.25" customHeight="1" x14ac:dyDescent="0.2">
      <c r="A54" s="838" t="s">
        <v>915</v>
      </c>
      <c r="B54" s="842" t="s">
        <v>916</v>
      </c>
      <c r="C54" s="898" t="s">
        <v>4127</v>
      </c>
      <c r="D54" s="898" t="s">
        <v>4272</v>
      </c>
      <c r="E54" s="705">
        <v>9</v>
      </c>
      <c r="F54" s="1135">
        <v>505</v>
      </c>
      <c r="G54" s="1123" t="s">
        <v>106</v>
      </c>
      <c r="H54" s="1123" t="s">
        <v>106</v>
      </c>
      <c r="I54" s="841">
        <v>125.68</v>
      </c>
      <c r="J54" s="624">
        <f t="shared" si="0"/>
        <v>0.9229789942711647</v>
      </c>
      <c r="K54" s="844">
        <v>0.28999999999999998</v>
      </c>
      <c r="L54" s="854">
        <v>4</v>
      </c>
      <c r="M54" s="615">
        <f t="shared" si="1"/>
        <v>1.1599999999999999</v>
      </c>
      <c r="N54" s="837" t="s">
        <v>127</v>
      </c>
      <c r="O54" s="706">
        <v>0.25</v>
      </c>
      <c r="P54" s="606">
        <v>44179</v>
      </c>
      <c r="Q54" s="606">
        <v>44202</v>
      </c>
      <c r="R54" s="615">
        <f t="shared" si="2"/>
        <v>15.999999999999993</v>
      </c>
      <c r="S54" s="673">
        <f>IF(INDEX(Historical!$D$7:$D$1257,MATCH(B54,Historical!$B$7:$B$1281,0))=0,"n/a",(INDEX(Historical!$C$7:$C$1259,MATCH(B54,Historical!$B$7:$B$1281,0))/INDEX(Historical!$D$7:$D$1257,MATCH(B54,Historical!$B$7:$B$1281,0))-1)*100)</f>
        <v>4.1666666666666741</v>
      </c>
      <c r="T54" s="673">
        <f>IF(INDEX(Historical!$F$7:$F$1250,MATCH(B54,Historical!$B$7:$B$1281,0))=0,"n/a",((INDEX(Historical!$C$7:$C$1259,MATCH(B54,Historical!$B$7:$B$1281,0))/INDEX(Historical!$F$7:$F$1250,MATCH(B54,Historical!$B$7:$B$1281,0)))^(1/3)-1)*100)</f>
        <v>14.281272037710213</v>
      </c>
      <c r="U54" s="673">
        <f>IF(INDEX(Historical!$H$7:$H$1250,MATCH(B54,Historical!$B$7:$B$1281,0))=0,"n/a",((INDEX(Historical!$C$7:$C$1259,MATCH(B54,Historical!$B$7:$B$1281,0))/INDEX(Historical!$H$7:$H$1250,MATCH(B54,Historical!$B$7:$B$1281,0)))^(1/5)-1)*100)</f>
        <v>14.192755887659825</v>
      </c>
      <c r="V54" s="673">
        <f>IF(INDEX(Historical!$O$7:$O$1250,MATCH(B54,Historical!$B$7:$B$1281,0))=0,"n/a",((INDEX(Historical!$C$7:$C$1259,MATCH(B54,Historical!$B$7:$B$1281,0))/INDEX(Historical!$O$7:$O$1250,MATCH(B54,Historical!$B$7:$B$1281,0)))^(1/10)-1)*100)</f>
        <v>41.999846372956796</v>
      </c>
      <c r="W54" s="674">
        <f t="shared" si="3"/>
        <v>0.33792399528390588</v>
      </c>
      <c r="X54" s="675">
        <f t="shared" si="4"/>
        <v>1.3914466556529241</v>
      </c>
      <c r="Y54" s="843"/>
      <c r="Z54" s="624">
        <f t="shared" si="5"/>
        <v>29.667519181585671</v>
      </c>
      <c r="AA54" s="853">
        <f t="shared" si="6"/>
        <v>32.143222506393862</v>
      </c>
      <c r="AB54" s="854">
        <v>12</v>
      </c>
      <c r="AC54" s="833">
        <v>3.91</v>
      </c>
      <c r="AD54" s="833">
        <v>2.83</v>
      </c>
      <c r="AE54" s="833">
        <v>4.3099999999999996</v>
      </c>
      <c r="AF54" s="833">
        <v>6.96</v>
      </c>
      <c r="AG54" s="833">
        <v>24.6</v>
      </c>
      <c r="AH54" s="833">
        <v>4.3</v>
      </c>
      <c r="AI54" s="833">
        <v>11.200000000000001</v>
      </c>
      <c r="AJ54" s="833">
        <v>10.199999999999999</v>
      </c>
      <c r="AK54" s="833">
        <v>11.3</v>
      </c>
      <c r="AL54" s="845">
        <v>37030</v>
      </c>
      <c r="AM54" s="839">
        <v>0.1</v>
      </c>
      <c r="AN54" s="833">
        <v>0.72</v>
      </c>
      <c r="AO54" s="711">
        <f t="shared" si="7"/>
        <v>-17.027487624462871</v>
      </c>
      <c r="AP54" s="712">
        <f t="shared" si="8"/>
        <v>15.11573488193099</v>
      </c>
      <c r="AQ54" s="855">
        <f t="shared" si="9"/>
        <v>215.32475579912588</v>
      </c>
      <c r="AR54" s="624">
        <f>INDEX(Historical!$C$7:$C$1259,MATCH(B54,Historical!$B$7:$B$1281,0))*IF(AH54="n/a",1.03,IF(AH54&lt;0,1.01,IF(AH54&gt;10,1.1,(1+AH54/100))))</f>
        <v>1.0429999999999999</v>
      </c>
      <c r="AS54" s="853">
        <f t="shared" si="10"/>
        <v>1.1473</v>
      </c>
      <c r="AT54" s="853">
        <f t="shared" si="16"/>
        <v>1.26203</v>
      </c>
      <c r="AU54" s="853">
        <f t="shared" si="16"/>
        <v>1.3882330000000001</v>
      </c>
      <c r="AV54" s="853">
        <f t="shared" si="16"/>
        <v>1.5270563000000001</v>
      </c>
      <c r="AW54" s="624">
        <f t="shared" si="12"/>
        <v>6.3676192999999994</v>
      </c>
      <c r="AX54" s="719">
        <f t="shared" si="13"/>
        <v>5.0665334977721184</v>
      </c>
      <c r="AY54" s="900">
        <v>1.27</v>
      </c>
      <c r="AZ54" s="839">
        <v>99.33</v>
      </c>
      <c r="BA54" s="839">
        <v>-9.06</v>
      </c>
      <c r="BB54" s="839">
        <v>-3.9699999999999998</v>
      </c>
      <c r="BC54" s="839">
        <v>10.290000000000001</v>
      </c>
      <c r="BE54" s="597">
        <v>2012</v>
      </c>
      <c r="BF54" s="865">
        <f t="shared" si="14"/>
        <v>0</v>
      </c>
      <c r="BG54" s="849">
        <v>10.199999999999999</v>
      </c>
    </row>
    <row r="55" spans="1:59" ht="11.25" customHeight="1" x14ac:dyDescent="0.2">
      <c r="A55" s="847" t="s">
        <v>930</v>
      </c>
      <c r="B55" s="842" t="s">
        <v>931</v>
      </c>
      <c r="C55" s="898" t="s">
        <v>108</v>
      </c>
      <c r="D55" s="898" t="s">
        <v>4273</v>
      </c>
      <c r="E55" s="705">
        <v>10</v>
      </c>
      <c r="F55" s="1135">
        <v>436</v>
      </c>
      <c r="G55" s="1102" t="s">
        <v>106</v>
      </c>
      <c r="H55" s="1102" t="s">
        <v>106</v>
      </c>
      <c r="I55" s="841">
        <v>42.75</v>
      </c>
      <c r="J55" s="624">
        <f t="shared" si="0"/>
        <v>4.9590643274853807</v>
      </c>
      <c r="K55" s="844">
        <v>0.53</v>
      </c>
      <c r="L55" s="854">
        <v>4</v>
      </c>
      <c r="M55" s="615">
        <f t="shared" si="1"/>
        <v>2.12</v>
      </c>
      <c r="N55" s="837" t="s">
        <v>208</v>
      </c>
      <c r="O55" s="706">
        <v>0.52</v>
      </c>
      <c r="P55" s="606">
        <v>44179</v>
      </c>
      <c r="Q55" s="606">
        <v>44183</v>
      </c>
      <c r="R55" s="615">
        <f t="shared" si="2"/>
        <v>1.9230769230769247</v>
      </c>
      <c r="S55" s="673">
        <f>IF(INDEX(Historical!$D$7:$D$1257,MATCH(B55,Historical!$B$7:$B$1281,0))=0,"n/a",(INDEX(Historical!$C$7:$C$1259,MATCH(B55,Historical!$B$7:$B$1281,0))/INDEX(Historical!$D$7:$D$1257,MATCH(B55,Historical!$B$7:$B$1281,0))-1)*100)</f>
        <v>0.48309178743961567</v>
      </c>
      <c r="T55" s="673">
        <f>IF(INDEX(Historical!$F$7:$F$1250,MATCH(B55,Historical!$B$7:$B$1281,0))=0,"n/a",((INDEX(Historical!$C$7:$C$1259,MATCH(B55,Historical!$B$7:$B$1281,0))/INDEX(Historical!$F$7:$F$1250,MATCH(B55,Historical!$B$7:$B$1281,0)))^(1/3)-1)*100)</f>
        <v>1.827645730407923</v>
      </c>
      <c r="U55" s="673">
        <f>IF(INDEX(Historical!$H$7:$H$1250,MATCH(B55,Historical!$B$7:$B$1281,0))=0,"n/a",((INDEX(Historical!$C$7:$C$1259,MATCH(B55,Historical!$B$7:$B$1281,0))/INDEX(Historical!$H$7:$H$1250,MATCH(B55,Historical!$B$7:$B$1281,0)))^(1/5)-1)*100)</f>
        <v>1.9342909086950355</v>
      </c>
      <c r="V55" s="673">
        <f>IF(INDEX(Historical!$O$7:$O$1250,MATCH(B55,Historical!$B$7:$B$1281,0))=0,"n/a",((INDEX(Historical!$C$7:$C$1259,MATCH(B55,Historical!$B$7:$B$1281,0))/INDEX(Historical!$O$7:$O$1250,MATCH(B55,Historical!$B$7:$B$1281,0)))^(1/10)-1)*100)</f>
        <v>5.1403162481138631</v>
      </c>
      <c r="W55" s="674">
        <f t="shared" si="3"/>
        <v>0.37629803602157458</v>
      </c>
      <c r="X55" s="675" t="str">
        <f t="shared" si="4"/>
        <v>n/a</v>
      </c>
      <c r="Y55" s="646"/>
      <c r="Z55" s="624" t="str">
        <f t="shared" si="5"/>
        <v>n/a</v>
      </c>
      <c r="AA55" s="853" t="str">
        <f t="shared" si="6"/>
        <v>n/a</v>
      </c>
      <c r="AB55" s="854">
        <v>12</v>
      </c>
      <c r="AC55" s="833" t="s">
        <v>136</v>
      </c>
      <c r="AD55" s="833" t="s">
        <v>136</v>
      </c>
      <c r="AE55" s="833" t="s">
        <v>136</v>
      </c>
      <c r="AF55" s="833" t="s">
        <v>136</v>
      </c>
      <c r="AG55" s="833" t="s">
        <v>136</v>
      </c>
      <c r="AH55" s="833" t="s">
        <v>136</v>
      </c>
      <c r="AI55" s="833" t="s">
        <v>136</v>
      </c>
      <c r="AJ55" s="833" t="s">
        <v>136</v>
      </c>
      <c r="AK55" s="833" t="s">
        <v>136</v>
      </c>
      <c r="AL55" s="845" t="s">
        <v>136</v>
      </c>
      <c r="AM55" s="839" t="s">
        <v>136</v>
      </c>
      <c r="AN55" s="833" t="s">
        <v>136</v>
      </c>
      <c r="AO55" s="711" t="str">
        <f t="shared" si="7"/>
        <v>n/a</v>
      </c>
      <c r="AP55" s="712">
        <f t="shared" si="8"/>
        <v>6.8933552361804162</v>
      </c>
      <c r="AQ55" s="855" t="str">
        <f t="shared" si="9"/>
        <v>n/a</v>
      </c>
      <c r="AR55" s="624">
        <f>INDEX(Historical!$C$7:$C$1259,MATCH(B55,Historical!$B$7:$B$1281,0))*IF(AH55="n/a",1.03,IF(AH55&lt;0,1.01,IF(AH55&gt;10,1.1,(1+AH55/100))))</f>
        <v>2.1424000000000003</v>
      </c>
      <c r="AS55" s="853">
        <f t="shared" si="10"/>
        <v>2.2066720000000002</v>
      </c>
      <c r="AT55" s="853">
        <f t="shared" si="16"/>
        <v>2.2728721600000004</v>
      </c>
      <c r="AU55" s="853">
        <f t="shared" si="16"/>
        <v>2.3410583248000005</v>
      </c>
      <c r="AV55" s="853">
        <f t="shared" si="16"/>
        <v>2.4112900745440005</v>
      </c>
      <c r="AW55" s="624">
        <f t="shared" si="12"/>
        <v>11.374292559344001</v>
      </c>
      <c r="AX55" s="719">
        <f t="shared" si="13"/>
        <v>26.606532302559067</v>
      </c>
      <c r="AY55" s="900" t="s">
        <v>136</v>
      </c>
      <c r="AZ55" s="839" t="s">
        <v>136</v>
      </c>
      <c r="BA55" s="839" t="s">
        <v>136</v>
      </c>
      <c r="BB55" s="839" t="s">
        <v>136</v>
      </c>
      <c r="BC55" s="839" t="s">
        <v>136</v>
      </c>
      <c r="BD55" s="874" t="s">
        <v>4200</v>
      </c>
      <c r="BE55" s="597">
        <v>2012</v>
      </c>
      <c r="BF55" s="865">
        <f t="shared" si="14"/>
        <v>0</v>
      </c>
      <c r="BG55" s="849" t="s">
        <v>136</v>
      </c>
    </row>
    <row r="56" spans="1:59" ht="11.25" customHeight="1" x14ac:dyDescent="0.2">
      <c r="A56" s="838" t="s">
        <v>928</v>
      </c>
      <c r="B56" s="842" t="s">
        <v>929</v>
      </c>
      <c r="C56" s="898" t="s">
        <v>112</v>
      </c>
      <c r="D56" s="898" t="s">
        <v>1218</v>
      </c>
      <c r="E56" s="705">
        <v>10</v>
      </c>
      <c r="F56" s="1135">
        <v>448</v>
      </c>
      <c r="G56" s="1122" t="s">
        <v>106</v>
      </c>
      <c r="H56" s="1122" t="s">
        <v>106</v>
      </c>
      <c r="I56" s="841">
        <v>37.4</v>
      </c>
      <c r="J56" s="624">
        <f t="shared" si="0"/>
        <v>2.1390374331550803</v>
      </c>
      <c r="K56" s="844">
        <v>0.2</v>
      </c>
      <c r="L56" s="854">
        <v>4</v>
      </c>
      <c r="M56" s="615">
        <f t="shared" si="1"/>
        <v>0.8</v>
      </c>
      <c r="N56" s="837" t="s">
        <v>555</v>
      </c>
      <c r="O56" s="706">
        <v>0.1875</v>
      </c>
      <c r="P56" s="606">
        <v>44225</v>
      </c>
      <c r="Q56" s="606">
        <v>44243</v>
      </c>
      <c r="R56" s="615">
        <f t="shared" si="2"/>
        <v>6.6666666666666723</v>
      </c>
      <c r="S56" s="673">
        <f>IF(INDEX(Historical!$D$7:$D$1257,MATCH(B56,Historical!$B$7:$B$1281,0))=0,"n/a",(INDEX(Historical!$C$7:$C$1259,MATCH(B56,Historical!$B$7:$B$1281,0))/INDEX(Historical!$D$7:$D$1257,MATCH(B56,Historical!$B$7:$B$1281,0))-1)*100)</f>
        <v>7.1428571428571397</v>
      </c>
      <c r="T56" s="673">
        <f>IF(INDEX(Historical!$F$7:$F$1250,MATCH(B56,Historical!$B$7:$B$1281,0))=0,"n/a",((INDEX(Historical!$C$7:$C$1259,MATCH(B56,Historical!$B$7:$B$1281,0))/INDEX(Historical!$F$7:$F$1250,MATCH(B56,Historical!$B$7:$B$1281,0)))^(1/3)-1)*100)</f>
        <v>10.227784577092303</v>
      </c>
      <c r="U56" s="673">
        <f>IF(INDEX(Historical!$H$7:$H$1250,MATCH(B56,Historical!$B$7:$B$1281,0))=0,"n/a",((INDEX(Historical!$C$7:$C$1259,MATCH(B56,Historical!$B$7:$B$1281,0))/INDEX(Historical!$H$7:$H$1250,MATCH(B56,Historical!$B$7:$B$1281,0)))^(1/5)-1)*100)</f>
        <v>11.255558285117573</v>
      </c>
      <c r="V56" s="673">
        <f>IF(INDEX(Historical!$O$7:$O$1250,MATCH(B56,Historical!$B$7:$B$1281,0))=0,"n/a",((INDEX(Historical!$C$7:$C$1259,MATCH(B56,Historical!$B$7:$B$1281,0))/INDEX(Historical!$O$7:$O$1250,MATCH(B56,Historical!$B$7:$B$1281,0)))^(1/10)-1)*100)</f>
        <v>8.6886930029306022</v>
      </c>
      <c r="W56" s="674">
        <f t="shared" si="3"/>
        <v>1.2954259382074145</v>
      </c>
      <c r="X56" s="675">
        <f t="shared" si="4"/>
        <v>1.8451734893635365</v>
      </c>
      <c r="Y56" s="627"/>
      <c r="Z56" s="624">
        <f t="shared" si="5"/>
        <v>30.188679245283023</v>
      </c>
      <c r="AA56" s="853">
        <f t="shared" si="6"/>
        <v>14.113207547169811</v>
      </c>
      <c r="AB56" s="854">
        <v>2</v>
      </c>
      <c r="AC56" s="833">
        <v>2.65</v>
      </c>
      <c r="AD56" s="833">
        <v>0.95</v>
      </c>
      <c r="AE56" s="833">
        <v>0.76</v>
      </c>
      <c r="AF56" s="833">
        <v>1.78</v>
      </c>
      <c r="AG56" s="833">
        <v>13.3</v>
      </c>
      <c r="AH56" s="833">
        <v>42.4</v>
      </c>
      <c r="AI56" s="833">
        <v>10.91</v>
      </c>
      <c r="AJ56" s="833">
        <v>6.1</v>
      </c>
      <c r="AK56" s="833">
        <v>15</v>
      </c>
      <c r="AL56" s="845">
        <v>963.21</v>
      </c>
      <c r="AM56" s="839">
        <v>0.89999999999999991</v>
      </c>
      <c r="AN56" s="833">
        <v>0.31</v>
      </c>
      <c r="AO56" s="711">
        <f t="shared" si="7"/>
        <v>-0.71861182889715813</v>
      </c>
      <c r="AP56" s="712">
        <f t="shared" si="8"/>
        <v>13.394595718272653</v>
      </c>
      <c r="AQ56" s="855">
        <f t="shared" si="9"/>
        <v>5.6651092082113275</v>
      </c>
      <c r="AR56" s="624">
        <f>INDEX(Historical!$C$7:$C$1259,MATCH(B56,Historical!$B$7:$B$1281,0))*IF(AH56="n/a",1.03,IF(AH56&lt;0,1.01,IF(AH56&gt;10,1.1,(1+AH56/100))))</f>
        <v>0.82500000000000007</v>
      </c>
      <c r="AS56" s="853">
        <f t="shared" si="10"/>
        <v>0.9075000000000002</v>
      </c>
      <c r="AT56" s="853">
        <f t="shared" si="16"/>
        <v>0.9982500000000003</v>
      </c>
      <c r="AU56" s="853">
        <f t="shared" si="16"/>
        <v>1.0980750000000004</v>
      </c>
      <c r="AV56" s="853">
        <f t="shared" si="16"/>
        <v>1.2078825000000004</v>
      </c>
      <c r="AW56" s="624">
        <f t="shared" si="12"/>
        <v>5.0367075000000012</v>
      </c>
      <c r="AX56" s="719">
        <f t="shared" si="13"/>
        <v>13.46713235294118</v>
      </c>
      <c r="AY56" s="900">
        <v>1.18</v>
      </c>
      <c r="AZ56" s="839">
        <v>171.66</v>
      </c>
      <c r="BA56" s="839">
        <v>-6.5</v>
      </c>
      <c r="BB56" s="839">
        <v>5.6800000000000006</v>
      </c>
      <c r="BC56" s="839">
        <v>42.61</v>
      </c>
      <c r="BE56" s="597">
        <v>2012</v>
      </c>
      <c r="BF56" s="865">
        <f t="shared" si="14"/>
        <v>0</v>
      </c>
      <c r="BG56" s="849">
        <v>6.4</v>
      </c>
    </row>
    <row r="57" spans="1:59" ht="11.25" customHeight="1" x14ac:dyDescent="0.2">
      <c r="A57" s="848" t="s">
        <v>4616</v>
      </c>
      <c r="B57" s="842" t="s">
        <v>4606</v>
      </c>
      <c r="C57" s="898" t="s">
        <v>131</v>
      </c>
      <c r="D57" s="898" t="s">
        <v>4263</v>
      </c>
      <c r="E57" s="705">
        <v>12</v>
      </c>
      <c r="F57" s="1135">
        <v>288</v>
      </c>
      <c r="G57" s="1126" t="s">
        <v>106</v>
      </c>
      <c r="H57" s="1126" t="s">
        <v>106</v>
      </c>
      <c r="I57" s="841">
        <v>15.46</v>
      </c>
      <c r="J57" s="624">
        <f t="shared" si="0"/>
        <v>4.01293661060802</v>
      </c>
      <c r="K57" s="844">
        <v>0.15509999999999999</v>
      </c>
      <c r="L57" s="854">
        <v>4</v>
      </c>
      <c r="M57" s="615">
        <f t="shared" si="1"/>
        <v>0.62039999999999995</v>
      </c>
      <c r="N57" s="837" t="s">
        <v>488</v>
      </c>
      <c r="O57" s="706">
        <v>0.14099999999999999</v>
      </c>
      <c r="P57" s="606">
        <v>44011</v>
      </c>
      <c r="Q57" s="606">
        <v>44027</v>
      </c>
      <c r="R57" s="615">
        <f t="shared" si="2"/>
        <v>10.000000000000002</v>
      </c>
      <c r="S57" s="673">
        <f>IF(INDEX(Historical!$D$7:$D$1257,MATCH(B57,Historical!$B$7:$B$1281,0))=0,"n/a",(INDEX(Historical!$C$7:$C$1259,MATCH(B57,Historical!$B$7:$B$1281,0))/INDEX(Historical!$D$7:$D$1257,MATCH(B57,Historical!$B$7:$B$1281,0))-1)*100)</f>
        <v>9.9925705794947852</v>
      </c>
      <c r="T57" s="673">
        <f>IF(INDEX(Historical!$F$7:$F$1250,MATCH(B57,Historical!$B$7:$B$1281,0))=0,"n/a",((INDEX(Historical!$C$7:$C$1259,MATCH(B57,Historical!$B$7:$B$1281,0))/INDEX(Historical!$F$7:$F$1250,MATCH(B57,Historical!$B$7:$B$1281,0)))^(1/3)-1)*100)</f>
        <v>9.1503482259578828</v>
      </c>
      <c r="U57" s="673">
        <f>IF(INDEX(Historical!$H$7:$H$1250,MATCH(B57,Historical!$B$7:$B$1281,0))=0,"n/a",((INDEX(Historical!$C$7:$C$1259,MATCH(B57,Historical!$B$7:$B$1281,0))/INDEX(Historical!$H$7:$H$1250,MATCH(B57,Historical!$B$7:$B$1281,0)))^(1/5)-1)*100)</f>
        <v>10.006558971153501</v>
      </c>
      <c r="V57" s="673">
        <f>IF(INDEX(Historical!$O$7:$O$1250,MATCH(B57,Historical!$B$7:$B$1281,0))=0,"n/a",((INDEX(Historical!$C$7:$C$1259,MATCH(B57,Historical!$B$7:$B$1281,0))/INDEX(Historical!$O$7:$O$1250,MATCH(B57,Historical!$B$7:$B$1281,0)))^(1/10)-1)*100)</f>
        <v>11.806400836920661</v>
      </c>
      <c r="W57" s="674">
        <f t="shared" si="3"/>
        <v>0.84755372186426681</v>
      </c>
      <c r="X57" s="675" t="str">
        <f t="shared" si="4"/>
        <v>n/a</v>
      </c>
      <c r="Y57" s="646"/>
      <c r="Z57" s="624">
        <f t="shared" si="5"/>
        <v>76.592592592592581</v>
      </c>
      <c r="AA57" s="853">
        <f t="shared" si="6"/>
        <v>19.086419753086421</v>
      </c>
      <c r="AB57" s="854">
        <v>12</v>
      </c>
      <c r="AC57" s="833">
        <v>0.81</v>
      </c>
      <c r="AD57" s="833" t="s">
        <v>136</v>
      </c>
      <c r="AE57" s="833">
        <v>5.84</v>
      </c>
      <c r="AF57" s="833">
        <v>2.08</v>
      </c>
      <c r="AG57" s="833" t="s">
        <v>136</v>
      </c>
      <c r="AH57" s="833" t="s">
        <v>136</v>
      </c>
      <c r="AI57" s="833" t="s">
        <v>136</v>
      </c>
      <c r="AJ57" s="833" t="s">
        <v>136</v>
      </c>
      <c r="AK57" s="833" t="s">
        <v>136</v>
      </c>
      <c r="AL57" s="845">
        <v>9490</v>
      </c>
      <c r="AM57" s="839">
        <v>0.16</v>
      </c>
      <c r="AN57" s="833" t="s">
        <v>136</v>
      </c>
      <c r="AO57" s="711">
        <f t="shared" si="7"/>
        <v>-5.0669241713248994</v>
      </c>
      <c r="AP57" s="712">
        <f t="shared" si="8"/>
        <v>14.019495581761522</v>
      </c>
      <c r="AQ57" s="855">
        <f t="shared" si="9"/>
        <v>32.831979225920783</v>
      </c>
      <c r="AR57" s="624">
        <f>INDEX(Historical!$C$7:$C$1259,MATCH(B57,Historical!$B$7:$B$1281,0))*IF(AH57="n/a",1.03,IF(AH57&lt;0,1.01,IF(AH57&gt;10,1.1,(1+AH57/100))))</f>
        <v>0.60996600000000001</v>
      </c>
      <c r="AS57" s="853">
        <f t="shared" si="10"/>
        <v>0.62826497999999997</v>
      </c>
      <c r="AT57" s="853">
        <f t="shared" si="16"/>
        <v>0.64711292939999998</v>
      </c>
      <c r="AU57" s="853">
        <f t="shared" si="16"/>
        <v>0.66652631728199996</v>
      </c>
      <c r="AV57" s="853">
        <f t="shared" si="16"/>
        <v>0.68652210680046</v>
      </c>
      <c r="AW57" s="624">
        <f t="shared" si="12"/>
        <v>3.23839233348246</v>
      </c>
      <c r="AX57" s="719">
        <f t="shared" si="13"/>
        <v>20.946910307131049</v>
      </c>
      <c r="AY57" s="900" t="s">
        <v>136</v>
      </c>
      <c r="AZ57" s="839">
        <v>62.22</v>
      </c>
      <c r="BA57" s="839">
        <v>-13.44</v>
      </c>
      <c r="BB57" s="839">
        <v>-7.9799999999999995</v>
      </c>
      <c r="BC57" s="839">
        <v>3.2</v>
      </c>
      <c r="BE57" s="597">
        <v>2009</v>
      </c>
      <c r="BF57" s="865">
        <f t="shared" si="14"/>
        <v>0</v>
      </c>
      <c r="BG57" s="849" t="s">
        <v>136</v>
      </c>
    </row>
    <row r="58" spans="1:59" s="744" customFormat="1" ht="11.25" customHeight="1" x14ac:dyDescent="0.2">
      <c r="A58" s="726" t="s">
        <v>887</v>
      </c>
      <c r="B58" s="751" t="s">
        <v>888</v>
      </c>
      <c r="C58" s="898" t="s">
        <v>4254</v>
      </c>
      <c r="D58" s="898" t="s">
        <v>4255</v>
      </c>
      <c r="E58" s="727">
        <v>11</v>
      </c>
      <c r="F58" s="1135">
        <v>346</v>
      </c>
      <c r="G58" s="1134" t="s">
        <v>106</v>
      </c>
      <c r="H58" s="1134" t="s">
        <v>106</v>
      </c>
      <c r="I58" s="728">
        <v>159.69</v>
      </c>
      <c r="J58" s="729">
        <f t="shared" si="0"/>
        <v>2.7302899367524582</v>
      </c>
      <c r="K58" s="730">
        <v>1.0900000000000001</v>
      </c>
      <c r="L58" s="731">
        <v>4</v>
      </c>
      <c r="M58" s="732">
        <f t="shared" si="1"/>
        <v>4.3600000000000003</v>
      </c>
      <c r="N58" s="733" t="s">
        <v>488</v>
      </c>
      <c r="O58" s="734">
        <v>1.06</v>
      </c>
      <c r="P58" s="1130">
        <v>44195</v>
      </c>
      <c r="Q58" s="1130">
        <v>44211</v>
      </c>
      <c r="R58" s="732">
        <f t="shared" si="2"/>
        <v>2.8301886792452855</v>
      </c>
      <c r="S58" s="673">
        <f>IF(INDEX(Historical!$D$7:$D$1257,MATCH(B58,Historical!$B$7:$B$1281,0))=0,"n/a",(INDEX(Historical!$C$7:$C$1259,MATCH(B58,Historical!$B$7:$B$1281,0))/INDEX(Historical!$D$7:$D$1257,MATCH(B58,Historical!$B$7:$B$1281,0))-1)*100)</f>
        <v>6.0913705583756306</v>
      </c>
      <c r="T58" s="673">
        <f>IF(INDEX(Historical!$F$7:$F$1250,MATCH(B58,Historical!$B$7:$B$1281,0))=0,"n/a",((INDEX(Historical!$C$7:$C$1259,MATCH(B58,Historical!$B$7:$B$1281,0))/INDEX(Historical!$F$7:$F$1250,MATCH(B58,Historical!$B$7:$B$1281,0)))^(1/3)-1)*100)</f>
        <v>6.7102030775118671</v>
      </c>
      <c r="U58" s="673">
        <f>IF(INDEX(Historical!$H$7:$H$1250,MATCH(B58,Historical!$B$7:$B$1281,0))=0,"n/a",((INDEX(Historical!$C$7:$C$1259,MATCH(B58,Historical!$B$7:$B$1281,0))/INDEX(Historical!$H$7:$H$1250,MATCH(B58,Historical!$B$7:$B$1281,0)))^(1/5)-1)*100)</f>
        <v>6.717063837104309</v>
      </c>
      <c r="V58" s="673">
        <f>IF(INDEX(Historical!$O$7:$O$1250,MATCH(B58,Historical!$B$7:$B$1281,0))=0,"n/a",((INDEX(Historical!$C$7:$C$1259,MATCH(B58,Historical!$B$7:$B$1281,0))/INDEX(Historical!$O$7:$O$1250,MATCH(B58,Historical!$B$7:$B$1281,0)))^(1/10)-1)*100)</f>
        <v>11.559054446029226</v>
      </c>
      <c r="W58" s="674">
        <f t="shared" si="3"/>
        <v>0.5811084175152198</v>
      </c>
      <c r="X58" s="675">
        <f t="shared" si="4"/>
        <v>0.22540482674846676</v>
      </c>
      <c r="Y58" s="735"/>
      <c r="Z58" s="729">
        <f t="shared" si="5"/>
        <v>74.402730375426614</v>
      </c>
      <c r="AA58" s="736">
        <f t="shared" si="6"/>
        <v>27.250853242320819</v>
      </c>
      <c r="AB58" s="731">
        <v>12</v>
      </c>
      <c r="AC58" s="737">
        <v>5.86</v>
      </c>
      <c r="AD58" s="737">
        <v>277.24</v>
      </c>
      <c r="AE58" s="737">
        <v>11.92</v>
      </c>
      <c r="AF58" s="737">
        <v>1.85</v>
      </c>
      <c r="AG58" s="737">
        <v>7.3999999999999995</v>
      </c>
      <c r="AH58" s="746">
        <v>92.800000000000011</v>
      </c>
      <c r="AI58" s="746">
        <v>8.3000000000000007</v>
      </c>
      <c r="AJ58" s="737">
        <v>29.799999999999997</v>
      </c>
      <c r="AK58" s="737">
        <v>0.1</v>
      </c>
      <c r="AL58" s="738">
        <v>22480</v>
      </c>
      <c r="AM58" s="739">
        <v>1.2</v>
      </c>
      <c r="AN58" s="737">
        <v>0.65</v>
      </c>
      <c r="AO58" s="740">
        <f t="shared" si="7"/>
        <v>-17.803499468464054</v>
      </c>
      <c r="AP58" s="741">
        <f t="shared" si="8"/>
        <v>9.4473537738567668</v>
      </c>
      <c r="AQ58" s="742">
        <f t="shared" si="9"/>
        <v>49.687197549933003</v>
      </c>
      <c r="AR58" s="624">
        <f>INDEX(Historical!$C$7:$C$1259,MATCH(B58,Historical!$B$7:$B$1281,0))*IF(AH58="n/a",1.03,IF(AH58&lt;0,1.01,IF(AH58&gt;10,1.1,(1+AH58/100))))</f>
        <v>4.5979999999999999</v>
      </c>
      <c r="AS58" s="736">
        <f t="shared" si="10"/>
        <v>4.9796339999999999</v>
      </c>
      <c r="AT58" s="736">
        <f t="shared" si="16"/>
        <v>4.9846136339999996</v>
      </c>
      <c r="AU58" s="736">
        <f t="shared" si="16"/>
        <v>4.9895982476339986</v>
      </c>
      <c r="AV58" s="736">
        <f t="shared" si="16"/>
        <v>4.9945878458816324</v>
      </c>
      <c r="AW58" s="729">
        <f t="shared" si="12"/>
        <v>24.54643372751563</v>
      </c>
      <c r="AX58" s="743">
        <f t="shared" si="13"/>
        <v>15.371302979219506</v>
      </c>
      <c r="AY58" s="901">
        <v>0.76</v>
      </c>
      <c r="AZ58" s="739">
        <v>46.21</v>
      </c>
      <c r="BA58" s="739">
        <v>-11.18</v>
      </c>
      <c r="BB58" s="739">
        <v>-6.1400000000000006</v>
      </c>
      <c r="BC58" s="739">
        <v>-3.1</v>
      </c>
      <c r="BD58" s="875"/>
      <c r="BE58" s="597">
        <v>2011</v>
      </c>
      <c r="BF58" s="865">
        <f t="shared" si="14"/>
        <v>0</v>
      </c>
      <c r="BG58" s="793">
        <v>3.5999999999999996</v>
      </c>
    </row>
    <row r="59" spans="1:59" ht="11.25" customHeight="1" x14ac:dyDescent="0.2">
      <c r="A59" s="831" t="s">
        <v>434</v>
      </c>
      <c r="B59" s="842" t="s">
        <v>435</v>
      </c>
      <c r="C59" s="898" t="s">
        <v>108</v>
      </c>
      <c r="D59" s="898" t="s">
        <v>4273</v>
      </c>
      <c r="E59" s="705">
        <v>28</v>
      </c>
      <c r="F59" s="1135">
        <v>109</v>
      </c>
      <c r="G59" s="1102" t="s">
        <v>37</v>
      </c>
      <c r="H59" s="1102" t="s">
        <v>37</v>
      </c>
      <c r="I59" s="833">
        <v>31.86</v>
      </c>
      <c r="J59" s="624">
        <f t="shared" si="0"/>
        <v>3.2642812303829252</v>
      </c>
      <c r="K59" s="851">
        <v>0.26</v>
      </c>
      <c r="L59" s="854">
        <v>4</v>
      </c>
      <c r="M59" s="615">
        <f t="shared" si="1"/>
        <v>1.04</v>
      </c>
      <c r="N59" s="837" t="s">
        <v>148</v>
      </c>
      <c r="O59" s="1072">
        <v>0.25242700000000001</v>
      </c>
      <c r="P59" s="606">
        <v>44090</v>
      </c>
      <c r="Q59" s="606">
        <v>44099</v>
      </c>
      <c r="R59" s="615">
        <f t="shared" si="2"/>
        <v>3.0000752692857722</v>
      </c>
      <c r="S59" s="673">
        <f>IF(INDEX(Historical!$D$7:$D$1257,MATCH(B59,Historical!$B$7:$B$1281,0))=0,"n/a",(INDEX(Historical!$C$7:$C$1259,MATCH(B59,Historical!$B$7:$B$1281,0))/INDEX(Historical!$D$7:$D$1257,MATCH(B59,Historical!$B$7:$B$1281,0))-1)*100)</f>
        <v>3.0000000000000027</v>
      </c>
      <c r="T59" s="673">
        <f>IF(INDEX(Historical!$F$7:$F$1250,MATCH(B59,Historical!$B$7:$B$1281,0))=0,"n/a",((INDEX(Historical!$C$7:$C$1259,MATCH(B59,Historical!$B$7:$B$1281,0))/INDEX(Historical!$F$7:$F$1250,MATCH(B59,Historical!$B$7:$B$1281,0)))^(1/3)-1)*100)</f>
        <v>4.3554185934782552</v>
      </c>
      <c r="U59" s="673">
        <f>IF(INDEX(Historical!$H$7:$H$1250,MATCH(B59,Historical!$B$7:$B$1281,0))=0,"n/a",((INDEX(Historical!$C$7:$C$1259,MATCH(B59,Historical!$B$7:$B$1281,0))/INDEX(Historical!$H$7:$H$1250,MATCH(B59,Historical!$B$7:$B$1281,0)))^(1/5)-1)*100)</f>
        <v>3.660256846494514</v>
      </c>
      <c r="V59" s="673">
        <f>IF(INDEX(Historical!$O$7:$O$1250,MATCH(B59,Historical!$B$7:$B$1281,0))=0,"n/a",((INDEX(Historical!$C$7:$C$1259,MATCH(B59,Historical!$B$7:$B$1281,0))/INDEX(Historical!$O$7:$O$1250,MATCH(B59,Historical!$B$7:$B$1281,0)))^(1/10)-1)*100)</f>
        <v>3.306881790083005</v>
      </c>
      <c r="W59" s="674">
        <f t="shared" si="3"/>
        <v>1.1068605045004161</v>
      </c>
      <c r="X59" s="675">
        <f t="shared" si="4"/>
        <v>0.39785400505375157</v>
      </c>
      <c r="Y59" s="647" t="s">
        <v>4323</v>
      </c>
      <c r="Z59" s="624">
        <f t="shared" si="5"/>
        <v>39.393939393939391</v>
      </c>
      <c r="AA59" s="853">
        <f t="shared" si="6"/>
        <v>12.068181818181817</v>
      </c>
      <c r="AB59" s="854">
        <v>12</v>
      </c>
      <c r="AC59" s="833">
        <v>2.64</v>
      </c>
      <c r="AD59" s="833">
        <v>1.77</v>
      </c>
      <c r="AE59" s="833">
        <v>4.4000000000000004</v>
      </c>
      <c r="AF59" s="833">
        <v>1.53</v>
      </c>
      <c r="AG59" s="833">
        <v>11.799999999999999</v>
      </c>
      <c r="AH59" s="833">
        <v>2.9000000000000004</v>
      </c>
      <c r="AI59" s="833">
        <v>-6.01</v>
      </c>
      <c r="AJ59" s="833">
        <v>9.1999999999999993</v>
      </c>
      <c r="AK59" s="833">
        <v>6.9</v>
      </c>
      <c r="AL59" s="845">
        <v>491.83</v>
      </c>
      <c r="AM59" s="839">
        <v>3.2</v>
      </c>
      <c r="AN59" s="833">
        <v>0.08</v>
      </c>
      <c r="AO59" s="711">
        <f t="shared" si="7"/>
        <v>-5.143643741304377</v>
      </c>
      <c r="AP59" s="712">
        <f t="shared" si="8"/>
        <v>6.9245380768774396</v>
      </c>
      <c r="AQ59" s="855">
        <f t="shared" si="9"/>
        <v>-9.4110181293352131</v>
      </c>
      <c r="AR59" s="624">
        <f>INDEX(Historical!$C$7:$C$1259,MATCH(B59,Historical!$B$7:$B$1281,0))*IF(AH59="n/a",1.03,IF(AH59&lt;0,1.01,IF(AH59&gt;10,1.1,(1+AH59/100))))</f>
        <v>1.0467827184466016</v>
      </c>
      <c r="AS59" s="853">
        <f t="shared" si="10"/>
        <v>1.0572505456310677</v>
      </c>
      <c r="AT59" s="853">
        <f t="shared" si="16"/>
        <v>1.1302008332796114</v>
      </c>
      <c r="AU59" s="853">
        <f t="shared" si="16"/>
        <v>1.2081846907759046</v>
      </c>
      <c r="AV59" s="853">
        <f t="shared" si="16"/>
        <v>1.291549434439442</v>
      </c>
      <c r="AW59" s="624">
        <f t="shared" si="12"/>
        <v>5.7339682225726278</v>
      </c>
      <c r="AX59" s="719">
        <f t="shared" si="13"/>
        <v>17.997389273611514</v>
      </c>
      <c r="AY59" s="900">
        <v>0.66</v>
      </c>
      <c r="AZ59" s="839">
        <v>57.879999999999995</v>
      </c>
      <c r="BA59" s="839">
        <v>-3.6799999999999997</v>
      </c>
      <c r="BB59" s="839">
        <v>3.32</v>
      </c>
      <c r="BC59" s="839">
        <v>11.83</v>
      </c>
      <c r="BE59" s="597">
        <v>1994</v>
      </c>
      <c r="BF59" s="865">
        <f t="shared" si="14"/>
        <v>2</v>
      </c>
      <c r="BG59" s="849">
        <v>1.0999999999999999</v>
      </c>
    </row>
    <row r="60" spans="1:59" ht="11.25" customHeight="1" x14ac:dyDescent="0.2">
      <c r="A60" s="831" t="s">
        <v>437</v>
      </c>
      <c r="B60" s="842" t="s">
        <v>438</v>
      </c>
      <c r="C60" s="898" t="s">
        <v>131</v>
      </c>
      <c r="D60" s="898" t="s">
        <v>4275</v>
      </c>
      <c r="E60" s="705">
        <v>28</v>
      </c>
      <c r="F60" s="1135">
        <v>110</v>
      </c>
      <c r="G60" s="1122" t="s">
        <v>37</v>
      </c>
      <c r="H60" s="1122" t="s">
        <v>37</v>
      </c>
      <c r="I60" s="841">
        <v>37</v>
      </c>
      <c r="J60" s="624">
        <f t="shared" si="0"/>
        <v>2.7794594594594595</v>
      </c>
      <c r="K60" s="851">
        <v>0.2571</v>
      </c>
      <c r="L60" s="854">
        <v>4</v>
      </c>
      <c r="M60" s="615">
        <f t="shared" si="1"/>
        <v>1.0284</v>
      </c>
      <c r="N60" s="837" t="s">
        <v>439</v>
      </c>
      <c r="O60" s="707">
        <v>0.24959999999999999</v>
      </c>
      <c r="P60" s="606">
        <v>44141</v>
      </c>
      <c r="Q60" s="606">
        <v>44155</v>
      </c>
      <c r="R60" s="615">
        <f t="shared" si="2"/>
        <v>3.0048076923076952</v>
      </c>
      <c r="S60" s="673">
        <f>IF(INDEX(Historical!$D$7:$D$1257,MATCH(B60,Historical!$B$7:$B$1281,0))=0,"n/a",(INDEX(Historical!$C$7:$C$1259,MATCH(B60,Historical!$B$7:$B$1281,0))/INDEX(Historical!$D$7:$D$1257,MATCH(B60,Historical!$B$7:$B$1281,0))-1)*100)</f>
        <v>2.256785605367484</v>
      </c>
      <c r="T60" s="673">
        <f>IF(INDEX(Historical!$F$7:$F$1250,MATCH(B60,Historical!$B$7:$B$1281,0))=0,"n/a",((INDEX(Historical!$C$7:$C$1259,MATCH(B60,Historical!$B$7:$B$1281,0))/INDEX(Historical!$F$7:$F$1250,MATCH(B60,Historical!$B$7:$B$1281,0)))^(1/3)-1)*100)</f>
        <v>2.7639151791249983</v>
      </c>
      <c r="U60" s="673">
        <f>IF(INDEX(Historical!$H$7:$H$1250,MATCH(B60,Historical!$B$7:$B$1281,0))=0,"n/a",((INDEX(Historical!$C$7:$C$1259,MATCH(B60,Historical!$B$7:$B$1281,0))/INDEX(Historical!$H$7:$H$1250,MATCH(B60,Historical!$B$7:$B$1281,0)))^(1/5)-1)*100)</f>
        <v>2.8698759736303314</v>
      </c>
      <c r="V60" s="673">
        <f>IF(INDEX(Historical!$O$7:$O$1250,MATCH(B60,Historical!$B$7:$B$1281,0))=0,"n/a",((INDEX(Historical!$C$7:$C$1259,MATCH(B60,Historical!$B$7:$B$1281,0))/INDEX(Historical!$O$7:$O$1250,MATCH(B60,Historical!$B$7:$B$1281,0)))^(1/10)-1)*100)</f>
        <v>2.9394280969973208</v>
      </c>
      <c r="W60" s="674">
        <f t="shared" si="3"/>
        <v>0.97633821237606111</v>
      </c>
      <c r="X60" s="675">
        <f t="shared" si="4"/>
        <v>0.33763246748592135</v>
      </c>
      <c r="Y60" s="843"/>
      <c r="Z60" s="624">
        <f t="shared" si="5"/>
        <v>57.133333333333333</v>
      </c>
      <c r="AA60" s="853">
        <f t="shared" si="6"/>
        <v>20.555555555555554</v>
      </c>
      <c r="AB60" s="854">
        <v>12</v>
      </c>
      <c r="AC60" s="833">
        <v>1.8</v>
      </c>
      <c r="AD60" s="833">
        <v>5.25</v>
      </c>
      <c r="AE60" s="833">
        <v>4.0199999999999996</v>
      </c>
      <c r="AF60" s="833">
        <v>2.12</v>
      </c>
      <c r="AG60" s="833">
        <v>10.299999999999999</v>
      </c>
      <c r="AH60" s="833">
        <v>1.7999999999999998</v>
      </c>
      <c r="AI60" s="833" t="s">
        <v>136</v>
      </c>
      <c r="AJ60" s="833">
        <v>8.5</v>
      </c>
      <c r="AK60" s="833">
        <v>4</v>
      </c>
      <c r="AL60" s="845">
        <v>351.74</v>
      </c>
      <c r="AM60" s="839">
        <v>0.6</v>
      </c>
      <c r="AN60" s="833">
        <v>1.01</v>
      </c>
      <c r="AO60" s="711">
        <f t="shared" si="7"/>
        <v>-14.906220122465763</v>
      </c>
      <c r="AP60" s="712">
        <f t="shared" si="8"/>
        <v>5.6493354330897905</v>
      </c>
      <c r="AQ60" s="855">
        <f t="shared" si="9"/>
        <v>39.168607216454902</v>
      </c>
      <c r="AR60" s="624">
        <f>INDEX(Historical!$C$7:$C$1259,MATCH(B60,Historical!$B$7:$B$1281,0))*IF(AH60="n/a",1.03,IF(AH60&lt;0,1.01,IF(AH60&gt;10,1.1,(1+AH60/100))))</f>
        <v>1.0240062000000001</v>
      </c>
      <c r="AS60" s="853">
        <f t="shared" si="10"/>
        <v>1.054726386</v>
      </c>
      <c r="AT60" s="853">
        <f t="shared" si="16"/>
        <v>1.09691544144</v>
      </c>
      <c r="AU60" s="853">
        <f t="shared" si="16"/>
        <v>1.1407920590976</v>
      </c>
      <c r="AV60" s="853">
        <f t="shared" si="16"/>
        <v>1.186423741461504</v>
      </c>
      <c r="AW60" s="624">
        <f t="shared" si="12"/>
        <v>5.5028638279991045</v>
      </c>
      <c r="AX60" s="719">
        <f t="shared" si="13"/>
        <v>14.872604940538119</v>
      </c>
      <c r="AY60" s="900">
        <v>0</v>
      </c>
      <c r="AZ60" s="839">
        <v>23.29</v>
      </c>
      <c r="BA60" s="839">
        <v>-10.74</v>
      </c>
      <c r="BB60" s="839">
        <v>-3.8600000000000003</v>
      </c>
      <c r="BC60" s="839">
        <v>1.41</v>
      </c>
      <c r="BE60" s="597">
        <v>1993</v>
      </c>
      <c r="BF60" s="865">
        <f t="shared" si="14"/>
        <v>2</v>
      </c>
      <c r="BG60" s="849">
        <v>2.9000000000000004</v>
      </c>
    </row>
    <row r="61" spans="1:59" ht="11.25" customHeight="1" x14ac:dyDescent="0.2">
      <c r="A61" s="831" t="s">
        <v>950</v>
      </c>
      <c r="B61" s="842" t="s">
        <v>951</v>
      </c>
      <c r="C61" s="898" t="s">
        <v>108</v>
      </c>
      <c r="D61" s="898" t="s">
        <v>4273</v>
      </c>
      <c r="E61" s="705">
        <v>9</v>
      </c>
      <c r="F61" s="1135">
        <v>481</v>
      </c>
      <c r="G61" s="1124" t="s">
        <v>115</v>
      </c>
      <c r="H61" s="1124" t="s">
        <v>115</v>
      </c>
      <c r="I61" s="841">
        <v>20.149999999999999</v>
      </c>
      <c r="J61" s="624">
        <f t="shared" si="0"/>
        <v>3.5732009925558312</v>
      </c>
      <c r="K61" s="844">
        <v>0.18</v>
      </c>
      <c r="L61" s="854">
        <v>4</v>
      </c>
      <c r="M61" s="615">
        <f t="shared" si="1"/>
        <v>0.72</v>
      </c>
      <c r="N61" s="837" t="s">
        <v>148</v>
      </c>
      <c r="O61" s="706">
        <v>0.17</v>
      </c>
      <c r="P61" s="904">
        <v>43798</v>
      </c>
      <c r="Q61" s="904">
        <v>43815</v>
      </c>
      <c r="R61" s="615">
        <f t="shared" si="2"/>
        <v>5.8823529411764595</v>
      </c>
      <c r="S61" s="673">
        <f>IF(INDEX(Historical!$D$7:$D$1257,MATCH(B61,Historical!$B$7:$B$1281,0))=0,"n/a",(INDEX(Historical!$C$7:$C$1259,MATCH(B61,Historical!$B$7:$B$1281,0))/INDEX(Historical!$D$7:$D$1257,MATCH(B61,Historical!$B$7:$B$1281,0))-1)*100)</f>
        <v>4.3478260869565188</v>
      </c>
      <c r="T61" s="673">
        <f>IF(INDEX(Historical!$F$7:$F$1250,MATCH(B61,Historical!$B$7:$B$1281,0))=0,"n/a",((INDEX(Historical!$C$7:$C$1259,MATCH(B61,Historical!$B$7:$B$1281,0))/INDEX(Historical!$F$7:$F$1250,MATCH(B61,Historical!$B$7:$B$1281,0)))^(1/3)-1)*100)</f>
        <v>12.924323465723408</v>
      </c>
      <c r="U61" s="673">
        <f>IF(INDEX(Historical!$H$7:$H$1250,MATCH(B61,Historical!$B$7:$B$1281,0))=0,"n/a",((INDEX(Historical!$C$7:$C$1259,MATCH(B61,Historical!$B$7:$B$1281,0))/INDEX(Historical!$H$7:$H$1250,MATCH(B61,Historical!$B$7:$B$1281,0)))^(1/5)-1)*100)</f>
        <v>11.920522230371034</v>
      </c>
      <c r="V61" s="673">
        <f>IF(INDEX(Historical!$O$7:$O$1250,MATCH(B61,Historical!$B$7:$B$1281,0))=0,"n/a",((INDEX(Historical!$C$7:$C$1259,MATCH(B61,Historical!$B$7:$B$1281,0))/INDEX(Historical!$O$7:$O$1250,MATCH(B61,Historical!$B$7:$B$1281,0)))^(1/10)-1)*100)</f>
        <v>33.5141362540313</v>
      </c>
      <c r="W61" s="674">
        <f t="shared" si="3"/>
        <v>0.3556863927512724</v>
      </c>
      <c r="X61" s="675">
        <f t="shared" si="4"/>
        <v>1.268140662805429</v>
      </c>
      <c r="Y61" s="646" t="s">
        <v>4577</v>
      </c>
      <c r="Z61" s="624">
        <f t="shared" si="5"/>
        <v>38.502673796791441</v>
      </c>
      <c r="AA61" s="853">
        <f t="shared" si="6"/>
        <v>10.775401069518715</v>
      </c>
      <c r="AB61" s="854">
        <v>12</v>
      </c>
      <c r="AC61" s="833">
        <v>1.87</v>
      </c>
      <c r="AD61" s="833">
        <v>1.84</v>
      </c>
      <c r="AE61" s="833">
        <v>3.36</v>
      </c>
      <c r="AF61" s="833">
        <v>0.84</v>
      </c>
      <c r="AG61" s="833">
        <v>7.8</v>
      </c>
      <c r="AH61" s="833">
        <v>-2.5</v>
      </c>
      <c r="AI61" s="833">
        <v>7.4899999999999993</v>
      </c>
      <c r="AJ61" s="833">
        <v>9.4</v>
      </c>
      <c r="AK61" s="833">
        <v>6</v>
      </c>
      <c r="AL61" s="845">
        <v>3070</v>
      </c>
      <c r="AM61" s="839">
        <v>1.5</v>
      </c>
      <c r="AN61" s="833">
        <v>0.15</v>
      </c>
      <c r="AO61" s="711">
        <f t="shared" si="7"/>
        <v>4.7183221534081508</v>
      </c>
      <c r="AP61" s="712">
        <f t="shared" si="8"/>
        <v>15.493723222926866</v>
      </c>
      <c r="AQ61" s="855">
        <f t="shared" si="9"/>
        <v>-36.574323816872187</v>
      </c>
      <c r="AR61" s="624">
        <f>INDEX(Historical!$C$7:$C$1259,MATCH(B61,Historical!$B$7:$B$1281,0))*IF(AH61="n/a",1.03,IF(AH61&lt;0,1.01,IF(AH61&gt;10,1.1,(1+AH61/100))))</f>
        <v>0.72719999999999996</v>
      </c>
      <c r="AS61" s="853">
        <f t="shared" si="10"/>
        <v>0.78166727999999996</v>
      </c>
      <c r="AT61" s="853">
        <f t="shared" si="16"/>
        <v>0.82856731679999995</v>
      </c>
      <c r="AU61" s="853">
        <f t="shared" si="16"/>
        <v>0.87828135580800004</v>
      </c>
      <c r="AV61" s="853">
        <f t="shared" si="16"/>
        <v>0.93097823715648009</v>
      </c>
      <c r="AW61" s="624">
        <f t="shared" si="12"/>
        <v>4.1466941897644798</v>
      </c>
      <c r="AX61" s="719">
        <f t="shared" si="13"/>
        <v>20.579127492627695</v>
      </c>
      <c r="AY61" s="900">
        <v>1.22</v>
      </c>
      <c r="AZ61" s="839">
        <v>96.97</v>
      </c>
      <c r="BA61" s="839">
        <v>-6.1</v>
      </c>
      <c r="BB61" s="839">
        <v>8.2799999999999994</v>
      </c>
      <c r="BC61" s="839">
        <v>33.25</v>
      </c>
      <c r="BE61" s="597">
        <v>2012</v>
      </c>
      <c r="BF61" s="865">
        <f t="shared" si="14"/>
        <v>0</v>
      </c>
      <c r="BG61" s="849">
        <v>0.8</v>
      </c>
    </row>
    <row r="62" spans="1:59" ht="11.25" customHeight="1" x14ac:dyDescent="0.2">
      <c r="A62" s="838" t="s">
        <v>945</v>
      </c>
      <c r="B62" s="842" t="s">
        <v>946</v>
      </c>
      <c r="C62" s="898" t="s">
        <v>123</v>
      </c>
      <c r="D62" s="898" t="s">
        <v>4109</v>
      </c>
      <c r="E62" s="705">
        <v>11</v>
      </c>
      <c r="F62" s="1135">
        <v>317</v>
      </c>
      <c r="G62" s="1122" t="s">
        <v>37</v>
      </c>
      <c r="H62" s="1122" t="s">
        <v>37</v>
      </c>
      <c r="I62" s="841">
        <v>84.12</v>
      </c>
      <c r="J62" s="624">
        <f t="shared" si="0"/>
        <v>1.307655729909653</v>
      </c>
      <c r="K62" s="844">
        <v>0.27500000000000002</v>
      </c>
      <c r="L62" s="854">
        <v>4</v>
      </c>
      <c r="M62" s="615">
        <f t="shared" si="1"/>
        <v>1.1000000000000001</v>
      </c>
      <c r="N62" s="837" t="s">
        <v>148</v>
      </c>
      <c r="O62" s="706">
        <v>0.25</v>
      </c>
      <c r="P62" s="904">
        <v>43706</v>
      </c>
      <c r="Q62" s="904">
        <v>43723</v>
      </c>
      <c r="R62" s="615">
        <f t="shared" si="2"/>
        <v>10.000000000000009</v>
      </c>
      <c r="S62" s="673">
        <f>IF(INDEX(Historical!$D$7:$D$1257,MATCH(B62,Historical!$B$7:$B$1281,0))=0,"n/a",(INDEX(Historical!$C$7:$C$1259,MATCH(B62,Historical!$B$7:$B$1281,0))/INDEX(Historical!$D$7:$D$1257,MATCH(B62,Historical!$B$7:$B$1281,0))-1)*100)</f>
        <v>2.3255813953488413</v>
      </c>
      <c r="T62" s="673">
        <f>IF(INDEX(Historical!$F$7:$F$1250,MATCH(B62,Historical!$B$7:$B$1281,0))=0,"n/a",((INDEX(Historical!$C$7:$C$1259,MATCH(B62,Historical!$B$7:$B$1281,0))/INDEX(Historical!$F$7:$F$1250,MATCH(B62,Historical!$B$7:$B$1281,0)))^(1/3)-1)*100)</f>
        <v>8.3074592288326485</v>
      </c>
      <c r="U62" s="673">
        <f>IF(INDEX(Historical!$H$7:$H$1250,MATCH(B62,Historical!$B$7:$B$1281,0))=0,"n/a",((INDEX(Historical!$C$7:$C$1259,MATCH(B62,Historical!$B$7:$B$1281,0))/INDEX(Historical!$H$7:$H$1250,MATCH(B62,Historical!$B$7:$B$1281,0)))^(1/5)-1)*100)</f>
        <v>8.2862114799882711</v>
      </c>
      <c r="V62" s="673">
        <f>IF(INDEX(Historical!$O$7:$O$1250,MATCH(B62,Historical!$B$7:$B$1281,0))=0,"n/a",((INDEX(Historical!$C$7:$C$1259,MATCH(B62,Historical!$B$7:$B$1281,0))/INDEX(Historical!$O$7:$O$1250,MATCH(B62,Historical!$B$7:$B$1281,0)))^(1/10)-1)*100)</f>
        <v>15.654585934663579</v>
      </c>
      <c r="W62" s="674">
        <f t="shared" si="3"/>
        <v>0.52931527633958741</v>
      </c>
      <c r="X62" s="675" t="str">
        <f t="shared" si="4"/>
        <v>n/a</v>
      </c>
      <c r="Y62" s="646" t="s">
        <v>4573</v>
      </c>
      <c r="Z62" s="624" t="str">
        <f t="shared" si="5"/>
        <v>n/a</v>
      </c>
      <c r="AA62" s="853" t="str">
        <f t="shared" si="6"/>
        <v>n/a</v>
      </c>
      <c r="AB62" s="854">
        <v>9</v>
      </c>
      <c r="AC62" s="833">
        <v>-7.61</v>
      </c>
      <c r="AD62" s="833" t="s">
        <v>136</v>
      </c>
      <c r="AE62" s="833">
        <v>2.15</v>
      </c>
      <c r="AF62" s="833">
        <v>1.63</v>
      </c>
      <c r="AG62" s="833">
        <v>-15.9</v>
      </c>
      <c r="AH62" s="833">
        <v>80</v>
      </c>
      <c r="AI62" s="833">
        <v>13.48</v>
      </c>
      <c r="AJ62" s="833">
        <v>-37.5</v>
      </c>
      <c r="AK62" s="833">
        <v>18.16</v>
      </c>
      <c r="AL62" s="845">
        <v>5040</v>
      </c>
      <c r="AM62" s="839">
        <v>0.2</v>
      </c>
      <c r="AN62" s="833">
        <v>0.54</v>
      </c>
      <c r="AO62" s="711" t="str">
        <f t="shared" si="7"/>
        <v>n/a</v>
      </c>
      <c r="AP62" s="712">
        <f t="shared" si="8"/>
        <v>9.5938672098979243</v>
      </c>
      <c r="AQ62" s="855" t="str">
        <f t="shared" si="9"/>
        <v>n/a</v>
      </c>
      <c r="AR62" s="624">
        <f>INDEX(Historical!$C$7:$C$1259,MATCH(B62,Historical!$B$7:$B$1281,0))*IF(AH62="n/a",1.03,IF(AH62&lt;0,1.01,IF(AH62&gt;10,1.1,(1+AH62/100))))</f>
        <v>1.2100000000000002</v>
      </c>
      <c r="AS62" s="853">
        <f t="shared" si="10"/>
        <v>1.3310000000000004</v>
      </c>
      <c r="AT62" s="853">
        <f t="shared" si="16"/>
        <v>1.4641000000000006</v>
      </c>
      <c r="AU62" s="853">
        <f t="shared" si="16"/>
        <v>1.6105100000000008</v>
      </c>
      <c r="AV62" s="853">
        <f t="shared" si="16"/>
        <v>1.7715610000000011</v>
      </c>
      <c r="AW62" s="624">
        <f t="shared" si="12"/>
        <v>7.3871710000000022</v>
      </c>
      <c r="AX62" s="719">
        <f t="shared" si="13"/>
        <v>8.7817058963385666</v>
      </c>
      <c r="AY62" s="900">
        <v>1.34</v>
      </c>
      <c r="AZ62" s="839">
        <v>116.36</v>
      </c>
      <c r="BA62" s="839">
        <v>-6.1400000000000006</v>
      </c>
      <c r="BB62" s="839">
        <v>0.82000000000000006</v>
      </c>
      <c r="BC62" s="839">
        <v>11.64</v>
      </c>
      <c r="BE62" s="597">
        <v>2010</v>
      </c>
      <c r="BF62" s="865">
        <f t="shared" si="14"/>
        <v>0</v>
      </c>
      <c r="BG62" s="849">
        <v>-7.0000000000000009</v>
      </c>
    </row>
    <row r="63" spans="1:59" ht="11.25" customHeight="1" x14ac:dyDescent="0.2">
      <c r="A63" s="831" t="s">
        <v>910</v>
      </c>
      <c r="B63" s="842" t="s">
        <v>911</v>
      </c>
      <c r="C63" s="898" t="s">
        <v>108</v>
      </c>
      <c r="D63" s="898" t="s">
        <v>4273</v>
      </c>
      <c r="E63" s="705">
        <v>10</v>
      </c>
      <c r="F63" s="1135">
        <v>416</v>
      </c>
      <c r="G63" s="1126" t="s">
        <v>106</v>
      </c>
      <c r="H63" s="1126" t="s">
        <v>106</v>
      </c>
      <c r="I63" s="841">
        <v>22.86</v>
      </c>
      <c r="J63" s="624">
        <f t="shared" si="0"/>
        <v>4.3744531933508313</v>
      </c>
      <c r="K63" s="844">
        <v>0.25</v>
      </c>
      <c r="L63" s="854">
        <v>4</v>
      </c>
      <c r="M63" s="615">
        <f t="shared" si="1"/>
        <v>1</v>
      </c>
      <c r="N63" s="837" t="s">
        <v>107</v>
      </c>
      <c r="O63" s="706">
        <v>0.24</v>
      </c>
      <c r="P63" s="1028">
        <v>43951</v>
      </c>
      <c r="Q63" s="1028">
        <v>43966</v>
      </c>
      <c r="R63" s="615">
        <f t="shared" si="2"/>
        <v>4.1666666666666705</v>
      </c>
      <c r="S63" s="673">
        <f>IF(INDEX(Historical!$D$7:$D$1257,MATCH(B63,Historical!$B$7:$B$1281,0))=0,"n/a",(INDEX(Historical!$C$7:$C$1259,MATCH(B63,Historical!$B$7:$B$1281,0))/INDEX(Historical!$D$7:$D$1257,MATCH(B63,Historical!$B$7:$B$1281,0))-1)*100)</f>
        <v>4.2105263157894868</v>
      </c>
      <c r="T63" s="673">
        <f>IF(INDEX(Historical!$F$7:$F$1250,MATCH(B63,Historical!$B$7:$B$1281,0))=0,"n/a",((INDEX(Historical!$C$7:$C$1259,MATCH(B63,Historical!$B$7:$B$1281,0))/INDEX(Historical!$F$7:$F$1250,MATCH(B63,Historical!$B$7:$B$1281,0)))^(1/3)-1)*100)</f>
        <v>4.4011575622509014</v>
      </c>
      <c r="U63" s="673">
        <f>IF(INDEX(Historical!$H$7:$H$1250,MATCH(B63,Historical!$B$7:$B$1281,0))=0,"n/a",((INDEX(Historical!$C$7:$C$1259,MATCH(B63,Historical!$B$7:$B$1281,0))/INDEX(Historical!$H$7:$H$1250,MATCH(B63,Historical!$B$7:$B$1281,0)))^(1/5)-1)*100)</f>
        <v>4.8837286784054301</v>
      </c>
      <c r="V63" s="673">
        <f>IF(INDEX(Historical!$O$7:$O$1250,MATCH(B63,Historical!$B$7:$B$1281,0))=0,"n/a",((INDEX(Historical!$C$7:$C$1259,MATCH(B63,Historical!$B$7:$B$1281,0))/INDEX(Historical!$O$7:$O$1250,MATCH(B63,Historical!$B$7:$B$1281,0)))^(1/10)-1)*100)</f>
        <v>8.6967787563873244</v>
      </c>
      <c r="W63" s="674">
        <f t="shared" si="3"/>
        <v>0.56155604450884644</v>
      </c>
      <c r="X63" s="675">
        <f t="shared" si="4"/>
        <v>1.8783571840020885</v>
      </c>
      <c r="Y63" s="640" t="s">
        <v>4015</v>
      </c>
      <c r="Z63" s="624">
        <f t="shared" si="5"/>
        <v>51.020408163265309</v>
      </c>
      <c r="AA63" s="853">
        <f t="shared" si="6"/>
        <v>11.663265306122449</v>
      </c>
      <c r="AB63" s="854">
        <v>12</v>
      </c>
      <c r="AC63" s="833">
        <v>1.96</v>
      </c>
      <c r="AD63" s="833" t="s">
        <v>136</v>
      </c>
      <c r="AE63" s="833">
        <v>3.37</v>
      </c>
      <c r="AF63" s="833">
        <v>1.03</v>
      </c>
      <c r="AG63" s="833">
        <v>8.3000000000000007</v>
      </c>
      <c r="AH63" s="833">
        <v>1.9</v>
      </c>
      <c r="AI63" s="833" t="s">
        <v>136</v>
      </c>
      <c r="AJ63" s="833">
        <v>2.6</v>
      </c>
      <c r="AK63" s="833" t="s">
        <v>136</v>
      </c>
      <c r="AL63" s="845">
        <v>211.5</v>
      </c>
      <c r="AM63" s="839">
        <v>0.1</v>
      </c>
      <c r="AN63" s="833">
        <v>0</v>
      </c>
      <c r="AO63" s="711">
        <f t="shared" si="7"/>
        <v>-2.4050834343661887</v>
      </c>
      <c r="AP63" s="712">
        <f t="shared" si="8"/>
        <v>9.2581818717562605</v>
      </c>
      <c r="AQ63" s="855">
        <f t="shared" si="9"/>
        <v>-26.930282103532189</v>
      </c>
      <c r="AR63" s="624">
        <f>INDEX(Historical!$C$7:$C$1259,MATCH(B63,Historical!$B$7:$B$1281,0))*IF(AH63="n/a",1.03,IF(AH63&lt;0,1.01,IF(AH63&gt;10,1.1,(1+AH63/100))))</f>
        <v>1.00881</v>
      </c>
      <c r="AS63" s="853">
        <f t="shared" si="10"/>
        <v>1.0390743</v>
      </c>
      <c r="AT63" s="853">
        <f t="shared" si="16"/>
        <v>1.0702465290000001</v>
      </c>
      <c r="AU63" s="853">
        <f t="shared" si="16"/>
        <v>1.1023539248700001</v>
      </c>
      <c r="AV63" s="853">
        <f t="shared" si="16"/>
        <v>1.1354245426161</v>
      </c>
      <c r="AW63" s="624">
        <f t="shared" si="12"/>
        <v>5.3559092964861001</v>
      </c>
      <c r="AX63" s="719">
        <f t="shared" si="13"/>
        <v>23.429174525311026</v>
      </c>
      <c r="AY63" s="900">
        <v>0.73</v>
      </c>
      <c r="AZ63" s="839">
        <v>38.29</v>
      </c>
      <c r="BA63" s="839">
        <v>-15.14</v>
      </c>
      <c r="BB63" s="839">
        <v>-4.18</v>
      </c>
      <c r="BC63" s="839">
        <v>10.879999999999999</v>
      </c>
      <c r="BE63" s="597">
        <v>2011</v>
      </c>
      <c r="BF63" s="865">
        <f t="shared" si="14"/>
        <v>0</v>
      </c>
      <c r="BG63" s="849">
        <v>0.89999999999999991</v>
      </c>
    </row>
    <row r="64" spans="1:59" ht="11.25" customHeight="1" x14ac:dyDescent="0.2">
      <c r="A64" s="838" t="s">
        <v>140</v>
      </c>
      <c r="B64" s="842" t="s">
        <v>141</v>
      </c>
      <c r="C64" s="898" t="s">
        <v>131</v>
      </c>
      <c r="D64" s="898" t="s">
        <v>4274</v>
      </c>
      <c r="E64" s="705">
        <v>37</v>
      </c>
      <c r="F64" s="1135">
        <v>74</v>
      </c>
      <c r="G64" s="1135" t="s">
        <v>37</v>
      </c>
      <c r="H64" s="1135" t="s">
        <v>37</v>
      </c>
      <c r="I64" s="833">
        <v>84.61</v>
      </c>
      <c r="J64" s="624">
        <f t="shared" si="0"/>
        <v>2.9547334830398295</v>
      </c>
      <c r="K64" s="851">
        <v>0.625</v>
      </c>
      <c r="L64" s="854">
        <v>4</v>
      </c>
      <c r="M64" s="615">
        <f t="shared" si="1"/>
        <v>2.5</v>
      </c>
      <c r="N64" s="837" t="s">
        <v>142</v>
      </c>
      <c r="O64" s="707">
        <v>0.57499999999999996</v>
      </c>
      <c r="P64" s="606">
        <v>44162</v>
      </c>
      <c r="Q64" s="606">
        <v>44179</v>
      </c>
      <c r="R64" s="615">
        <f t="shared" si="2"/>
        <v>8.6956521739130519</v>
      </c>
      <c r="S64" s="673">
        <f>IF(INDEX(Historical!$D$7:$D$1257,MATCH(B64,Historical!$B$7:$B$1281,0))=0,"n/a",(INDEX(Historical!$C$7:$C$1259,MATCH(B64,Historical!$B$7:$B$1281,0))/INDEX(Historical!$D$7:$D$1257,MATCH(B64,Historical!$B$7:$B$1281,0))-1)*100)</f>
        <v>9.3023255813953654</v>
      </c>
      <c r="T64" s="673">
        <f>IF(INDEX(Historical!$F$7:$F$1250,MATCH(B64,Historical!$B$7:$B$1281,0))=0,"n/a",((INDEX(Historical!$C$7:$C$1259,MATCH(B64,Historical!$B$7:$B$1281,0))/INDEX(Historical!$F$7:$F$1250,MATCH(B64,Historical!$B$7:$B$1281,0)))^(1/3)-1)*100)</f>
        <v>8.5951920989677522</v>
      </c>
      <c r="U64" s="673">
        <f>IF(INDEX(Historical!$H$7:$H$1250,MATCH(B64,Historical!$B$7:$B$1281,0))=0,"n/a",((INDEX(Historical!$C$7:$C$1259,MATCH(B64,Historical!$B$7:$B$1281,0))/INDEX(Historical!$H$7:$H$1250,MATCH(B64,Historical!$B$7:$B$1281,0)))^(1/5)-1)*100)</f>
        <v>8.1269985059093663</v>
      </c>
      <c r="V64" s="673">
        <f>IF(INDEX(Historical!$O$7:$O$1250,MATCH(B64,Historical!$B$7:$B$1281,0))=0,"n/a",((INDEX(Historical!$C$7:$C$1259,MATCH(B64,Historical!$B$7:$B$1281,0))/INDEX(Historical!$O$7:$O$1250,MATCH(B64,Historical!$B$7:$B$1281,0)))^(1/10)-1)*100)</f>
        <v>5.7388439182276985</v>
      </c>
      <c r="W64" s="674">
        <f t="shared" si="3"/>
        <v>1.4161386198527579</v>
      </c>
      <c r="X64" s="675">
        <f t="shared" si="4"/>
        <v>0.7890289811562492</v>
      </c>
      <c r="Y64" s="842"/>
      <c r="Z64" s="624">
        <f t="shared" si="5"/>
        <v>48.732943469785575</v>
      </c>
      <c r="AA64" s="853">
        <f t="shared" si="6"/>
        <v>16.49317738791423</v>
      </c>
      <c r="AB64" s="854">
        <v>9</v>
      </c>
      <c r="AC64" s="833">
        <v>5.13</v>
      </c>
      <c r="AD64" s="833">
        <v>2.42</v>
      </c>
      <c r="AE64" s="833">
        <v>3.96</v>
      </c>
      <c r="AF64" s="833">
        <v>1.55</v>
      </c>
      <c r="AG64" s="833" t="s">
        <v>136</v>
      </c>
      <c r="AH64" s="833">
        <v>12.4</v>
      </c>
      <c r="AI64" s="833">
        <v>6.83</v>
      </c>
      <c r="AJ64" s="833">
        <v>10.299999999999999</v>
      </c>
      <c r="AK64" s="833">
        <v>7.1</v>
      </c>
      <c r="AL64" s="845">
        <v>11320</v>
      </c>
      <c r="AM64" s="839">
        <v>0.6</v>
      </c>
      <c r="AN64" s="833">
        <v>0.71</v>
      </c>
      <c r="AO64" s="711">
        <f t="shared" si="7"/>
        <v>-5.411445398965034</v>
      </c>
      <c r="AP64" s="712">
        <f t="shared" si="8"/>
        <v>11.081731988949196</v>
      </c>
      <c r="AQ64" s="855">
        <f t="shared" si="9"/>
        <v>6.5925262155259068</v>
      </c>
      <c r="AR64" s="624">
        <f>INDEX(Historical!$C$7:$C$1259,MATCH(B64,Historical!$B$7:$B$1281,0))*IF(AH64="n/a",1.03,IF(AH64&lt;0,1.01,IF(AH64&gt;10,1.1,(1+AH64/100))))</f>
        <v>2.5850000000000004</v>
      </c>
      <c r="AS64" s="853">
        <f t="shared" si="10"/>
        <v>2.7615555000000005</v>
      </c>
      <c r="AT64" s="853">
        <f t="shared" si="16"/>
        <v>2.9576259405000003</v>
      </c>
      <c r="AU64" s="853">
        <f t="shared" si="16"/>
        <v>3.1676173822755</v>
      </c>
      <c r="AV64" s="853">
        <f t="shared" si="16"/>
        <v>3.3925182164170602</v>
      </c>
      <c r="AW64" s="624">
        <f t="shared" si="12"/>
        <v>14.86431703919256</v>
      </c>
      <c r="AX64" s="719">
        <f t="shared" si="13"/>
        <v>17.568038103288689</v>
      </c>
      <c r="AY64" s="900">
        <v>0.38</v>
      </c>
      <c r="AZ64" s="839">
        <v>8.59</v>
      </c>
      <c r="BA64" s="839">
        <v>-26.58</v>
      </c>
      <c r="BB64" s="839">
        <v>-7.4300000000000006</v>
      </c>
      <c r="BC64" s="839">
        <v>-12.75</v>
      </c>
      <c r="BE64" s="597">
        <v>1985</v>
      </c>
      <c r="BF64" s="865">
        <f t="shared" si="14"/>
        <v>3</v>
      </c>
      <c r="BG64" s="849" t="s">
        <v>136</v>
      </c>
    </row>
    <row r="65" spans="1:59" ht="11.25" customHeight="1" x14ac:dyDescent="0.2">
      <c r="A65" s="831" t="s">
        <v>429</v>
      </c>
      <c r="B65" s="842" t="s">
        <v>430</v>
      </c>
      <c r="C65" s="898" t="s">
        <v>123</v>
      </c>
      <c r="D65" s="898" t="s">
        <v>4276</v>
      </c>
      <c r="E65" s="705">
        <v>27</v>
      </c>
      <c r="F65" s="1135">
        <v>117</v>
      </c>
      <c r="G65" s="1103" t="s">
        <v>106</v>
      </c>
      <c r="H65" s="1103" t="s">
        <v>106</v>
      </c>
      <c r="I65" s="833">
        <v>130.07</v>
      </c>
      <c r="J65" s="624">
        <f t="shared" si="0"/>
        <v>1.1070961789805489</v>
      </c>
      <c r="K65" s="851">
        <v>0.36</v>
      </c>
      <c r="L65" s="854">
        <v>4</v>
      </c>
      <c r="M65" s="615">
        <f t="shared" si="1"/>
        <v>1.44</v>
      </c>
      <c r="N65" s="837" t="s">
        <v>431</v>
      </c>
      <c r="O65" s="707">
        <v>0.34</v>
      </c>
      <c r="P65" s="904">
        <v>43585</v>
      </c>
      <c r="Q65" s="904">
        <v>43607</v>
      </c>
      <c r="R65" s="615">
        <f t="shared" si="2"/>
        <v>5.8823529411764595</v>
      </c>
      <c r="S65" s="673">
        <f>IF(INDEX(Historical!$D$7:$D$1257,MATCH(B65,Historical!$B$7:$B$1281,0))=0,"n/a",(INDEX(Historical!$C$7:$C$1259,MATCH(B65,Historical!$B$7:$B$1281,0))/INDEX(Historical!$D$7:$D$1257,MATCH(B65,Historical!$B$7:$B$1281,0))-1)*100)</f>
        <v>1.4084507042253502</v>
      </c>
      <c r="T65" s="673">
        <f>IF(INDEX(Historical!$F$7:$F$1250,MATCH(B65,Historical!$B$7:$B$1281,0))=0,"n/a",((INDEX(Historical!$C$7:$C$1259,MATCH(B65,Historical!$B$7:$B$1281,0))/INDEX(Historical!$F$7:$F$1250,MATCH(B65,Historical!$B$7:$B$1281,0)))^(1/3)-1)*100)</f>
        <v>4.0041911525952045</v>
      </c>
      <c r="U65" s="673">
        <f>IF(INDEX(Historical!$H$7:$H$1250,MATCH(B65,Historical!$B$7:$B$1281,0))=0,"n/a",((INDEX(Historical!$C$7:$C$1259,MATCH(B65,Historical!$B$7:$B$1281,0))/INDEX(Historical!$H$7:$H$1250,MATCH(B65,Historical!$B$7:$B$1281,0)))^(1/5)-1)*100)</f>
        <v>4.7831688302757414</v>
      </c>
      <c r="V65" s="673">
        <f>IF(INDEX(Historical!$O$7:$O$1250,MATCH(B65,Historical!$B$7:$B$1281,0))=0,"n/a",((INDEX(Historical!$C$7:$C$1259,MATCH(B65,Historical!$B$7:$B$1281,0))/INDEX(Historical!$O$7:$O$1250,MATCH(B65,Historical!$B$7:$B$1281,0)))^(1/10)-1)*100)</f>
        <v>8.1139800821938621</v>
      </c>
      <c r="W65" s="674">
        <f t="shared" si="3"/>
        <v>0.58949723585992164</v>
      </c>
      <c r="X65" s="675">
        <f t="shared" si="4"/>
        <v>5.9789610378446767</v>
      </c>
      <c r="Y65" s="644" t="s">
        <v>4582</v>
      </c>
      <c r="Z65" s="624">
        <f t="shared" si="5"/>
        <v>45.714285714285715</v>
      </c>
      <c r="AA65" s="853">
        <f t="shared" si="6"/>
        <v>41.292063492063491</v>
      </c>
      <c r="AB65" s="854">
        <v>12</v>
      </c>
      <c r="AC65" s="833">
        <v>3.15</v>
      </c>
      <c r="AD65" s="833">
        <v>7.18</v>
      </c>
      <c r="AE65" s="833">
        <v>3.15</v>
      </c>
      <c r="AF65" s="833">
        <v>4.57</v>
      </c>
      <c r="AG65" s="833">
        <v>12.5</v>
      </c>
      <c r="AH65" s="833">
        <v>-12.3</v>
      </c>
      <c r="AI65" s="833">
        <v>10.780000000000001</v>
      </c>
      <c r="AJ65" s="833">
        <v>0.8</v>
      </c>
      <c r="AK65" s="833">
        <v>5.76</v>
      </c>
      <c r="AL65" s="845">
        <v>8990</v>
      </c>
      <c r="AM65" s="839">
        <v>0.1</v>
      </c>
      <c r="AN65" s="833">
        <v>0.63</v>
      </c>
      <c r="AO65" s="711">
        <f t="shared" si="7"/>
        <v>-35.401798482807202</v>
      </c>
      <c r="AP65" s="712">
        <f t="shared" si="8"/>
        <v>5.8902650092562903</v>
      </c>
      <c r="AQ65" s="855">
        <f t="shared" si="9"/>
        <v>189.60105137833261</v>
      </c>
      <c r="AR65" s="624">
        <f>INDEX(Historical!$C$7:$C$1259,MATCH(B65,Historical!$B$7:$B$1281,0))*IF(AH65="n/a",1.03,IF(AH65&lt;0,1.01,IF(AH65&gt;10,1.1,(1+AH65/100))))</f>
        <v>1.4543999999999999</v>
      </c>
      <c r="AS65" s="853">
        <f t="shared" si="10"/>
        <v>1.5998399999999999</v>
      </c>
      <c r="AT65" s="853">
        <f t="shared" si="16"/>
        <v>1.6919907840000001</v>
      </c>
      <c r="AU65" s="853">
        <f t="shared" si="16"/>
        <v>1.7894494531584002</v>
      </c>
      <c r="AV65" s="853">
        <f t="shared" si="16"/>
        <v>1.8925217416603242</v>
      </c>
      <c r="AW65" s="624">
        <f t="shared" si="12"/>
        <v>8.4282019788187235</v>
      </c>
      <c r="AX65" s="719">
        <f t="shared" si="13"/>
        <v>6.4797431989072996</v>
      </c>
      <c r="AY65" s="900">
        <v>0.66</v>
      </c>
      <c r="AZ65" s="839">
        <v>62.91</v>
      </c>
      <c r="BA65" s="839">
        <v>-10.15</v>
      </c>
      <c r="BB65" s="839">
        <v>-4.79</v>
      </c>
      <c r="BC65" s="839">
        <v>7.0499999999999989</v>
      </c>
      <c r="BE65" s="597">
        <v>1994</v>
      </c>
      <c r="BF65" s="865">
        <f t="shared" si="14"/>
        <v>2</v>
      </c>
      <c r="BG65" s="849">
        <v>5.5</v>
      </c>
    </row>
    <row r="66" spans="1:59" ht="11.25" customHeight="1" x14ac:dyDescent="0.2">
      <c r="A66" s="838" t="s">
        <v>442</v>
      </c>
      <c r="B66" s="842" t="s">
        <v>443</v>
      </c>
      <c r="C66" s="898" t="s">
        <v>153</v>
      </c>
      <c r="D66" s="898" t="s">
        <v>4259</v>
      </c>
      <c r="E66" s="705">
        <v>18</v>
      </c>
      <c r="F66" s="1135">
        <v>195</v>
      </c>
      <c r="G66" s="1123" t="s">
        <v>106</v>
      </c>
      <c r="H66" s="1123" t="s">
        <v>106</v>
      </c>
      <c r="I66" s="841">
        <v>624.9</v>
      </c>
      <c r="J66" s="624">
        <f t="shared" si="0"/>
        <v>1.1201792286765881</v>
      </c>
      <c r="K66" s="844">
        <v>1.75</v>
      </c>
      <c r="L66" s="854">
        <v>4</v>
      </c>
      <c r="M66" s="615">
        <f t="shared" si="1"/>
        <v>7</v>
      </c>
      <c r="N66" s="837" t="s">
        <v>151</v>
      </c>
      <c r="O66" s="706">
        <v>1.55</v>
      </c>
      <c r="P66" s="606">
        <v>44088</v>
      </c>
      <c r="Q66" s="606">
        <v>44104</v>
      </c>
      <c r="R66" s="615">
        <f t="shared" si="2"/>
        <v>12.90322580645161</v>
      </c>
      <c r="S66" s="673">
        <f>IF(INDEX(Historical!$D$7:$D$1257,MATCH(B66,Historical!$B$7:$B$1281,0))=0,"n/a",(INDEX(Historical!$C$7:$C$1259,MATCH(B66,Historical!$B$7:$B$1281,0))/INDEX(Historical!$D$7:$D$1257,MATCH(B66,Historical!$B$7:$B$1281,0))-1)*100)</f>
        <v>13.793103448275868</v>
      </c>
      <c r="T66" s="673">
        <f>IF(INDEX(Historical!$F$7:$F$1250,MATCH(B66,Historical!$B$7:$B$1281,0))=0,"n/a",((INDEX(Historical!$C$7:$C$1259,MATCH(B66,Historical!$B$7:$B$1281,0))/INDEX(Historical!$F$7:$F$1250,MATCH(B66,Historical!$B$7:$B$1281,0)))^(1/3)-1)*100)</f>
        <v>13.617128057248994</v>
      </c>
      <c r="U66" s="673">
        <f>IF(INDEX(Historical!$H$7:$H$1250,MATCH(B66,Historical!$B$7:$B$1281,0))=0,"n/a",((INDEX(Historical!$C$7:$C$1259,MATCH(B66,Historical!$B$7:$B$1281,0))/INDEX(Historical!$H$7:$H$1250,MATCH(B66,Historical!$B$7:$B$1281,0)))^(1/5)-1)*100)</f>
        <v>14.869835499703509</v>
      </c>
      <c r="V66" s="673">
        <f>IF(INDEX(Historical!$O$7:$O$1250,MATCH(B66,Historical!$B$7:$B$1281,0))=0,"n/a",((INDEX(Historical!$C$7:$C$1259,MATCH(B66,Historical!$B$7:$B$1281,0))/INDEX(Historical!$O$7:$O$1250,MATCH(B66,Historical!$B$7:$B$1281,0)))^(1/10)-1)*100)</f>
        <v>15.515944582245588</v>
      </c>
      <c r="W66" s="674">
        <f t="shared" si="3"/>
        <v>0.95835837907790666</v>
      </c>
      <c r="X66" s="675">
        <f t="shared" si="4"/>
        <v>2.124262214243358</v>
      </c>
      <c r="Y66" s="637"/>
      <c r="Z66" s="624">
        <f t="shared" si="5"/>
        <v>39.458850056369791</v>
      </c>
      <c r="AA66" s="853">
        <f t="shared" si="6"/>
        <v>35.225479143179257</v>
      </c>
      <c r="AB66" s="854">
        <v>12</v>
      </c>
      <c r="AC66" s="833">
        <v>17.739999999999998</v>
      </c>
      <c r="AD66" s="833" t="s">
        <v>136</v>
      </c>
      <c r="AE66" s="833">
        <v>7.99</v>
      </c>
      <c r="AF66" s="833">
        <v>4.92</v>
      </c>
      <c r="AG66" s="833">
        <v>13.900000000000002</v>
      </c>
      <c r="AH66" s="833">
        <v>7.0000000000000009</v>
      </c>
      <c r="AI66" s="833" t="s">
        <v>136</v>
      </c>
      <c r="AJ66" s="833">
        <v>7.0000000000000009</v>
      </c>
      <c r="AK66" s="833" t="s">
        <v>136</v>
      </c>
      <c r="AL66" s="845">
        <v>1200</v>
      </c>
      <c r="AM66" s="839">
        <v>1.2</v>
      </c>
      <c r="AN66" s="833">
        <v>0</v>
      </c>
      <c r="AO66" s="711">
        <f t="shared" si="7"/>
        <v>-19.235464414799161</v>
      </c>
      <c r="AP66" s="712">
        <f t="shared" si="8"/>
        <v>15.990014728380096</v>
      </c>
      <c r="AQ66" s="855">
        <f t="shared" si="9"/>
        <v>177.5362698094647</v>
      </c>
      <c r="AR66" s="624">
        <f>INDEX(Historical!$C$7:$C$1259,MATCH(B66,Historical!$B$7:$B$1281,0))*IF(AH66="n/a",1.03,IF(AH66&lt;0,1.01,IF(AH66&gt;10,1.1,(1+AH66/100))))</f>
        <v>7.0620000000000003</v>
      </c>
      <c r="AS66" s="853">
        <f t="shared" si="10"/>
        <v>7.2738600000000009</v>
      </c>
      <c r="AT66" s="853">
        <f t="shared" si="16"/>
        <v>7.4920758000000012</v>
      </c>
      <c r="AU66" s="853">
        <f t="shared" si="16"/>
        <v>7.7168380740000018</v>
      </c>
      <c r="AV66" s="853">
        <f t="shared" si="16"/>
        <v>7.9483432162200023</v>
      </c>
      <c r="AW66" s="624">
        <f t="shared" si="12"/>
        <v>37.493117090220004</v>
      </c>
      <c r="AX66" s="719">
        <f t="shared" si="13"/>
        <v>5.9998587118290931</v>
      </c>
      <c r="AY66" s="900">
        <v>0.1</v>
      </c>
      <c r="AZ66" s="839">
        <v>10.209999999999999</v>
      </c>
      <c r="BA66" s="839">
        <v>-17.23</v>
      </c>
      <c r="BB66" s="839">
        <v>-5.6099999999999994</v>
      </c>
      <c r="BC66" s="839">
        <v>-2.9000000000000004</v>
      </c>
      <c r="BE66" s="597">
        <v>2003</v>
      </c>
      <c r="BF66" s="865">
        <f t="shared" si="14"/>
        <v>1</v>
      </c>
      <c r="BG66" s="849">
        <v>12.5</v>
      </c>
    </row>
    <row r="67" spans="1:59" s="744" customFormat="1" ht="11.25" customHeight="1" x14ac:dyDescent="0.2">
      <c r="A67" s="619" t="s">
        <v>871</v>
      </c>
      <c r="B67" s="751" t="s">
        <v>872</v>
      </c>
      <c r="C67" s="898" t="s">
        <v>4277</v>
      </c>
      <c r="D67" s="898" t="s">
        <v>1767</v>
      </c>
      <c r="E67" s="727">
        <v>12</v>
      </c>
      <c r="F67" s="1135">
        <v>312</v>
      </c>
      <c r="G67" s="1138" t="s">
        <v>106</v>
      </c>
      <c r="H67" s="1138" t="s">
        <v>106</v>
      </c>
      <c r="I67" s="728">
        <v>95.61</v>
      </c>
      <c r="J67" s="729">
        <f t="shared" si="0"/>
        <v>0.49158037862148307</v>
      </c>
      <c r="K67" s="730">
        <v>0.47</v>
      </c>
      <c r="L67" s="731">
        <v>1</v>
      </c>
      <c r="M67" s="732">
        <f t="shared" si="1"/>
        <v>0.47</v>
      </c>
      <c r="N67" s="733" t="s">
        <v>873</v>
      </c>
      <c r="O67" s="734">
        <v>0.41</v>
      </c>
      <c r="P67" s="1130">
        <v>44300</v>
      </c>
      <c r="Q67" s="1130">
        <v>44322</v>
      </c>
      <c r="R67" s="732">
        <f t="shared" si="2"/>
        <v>14.634146341463413</v>
      </c>
      <c r="S67" s="673">
        <f>IF(INDEX(Historical!$D$7:$D$1257,MATCH(B67,Historical!$B$7:$B$1281,0))=0,"n/a",(INDEX(Historical!$C$7:$C$1259,MATCH(B67,Historical!$B$7:$B$1281,0))/INDEX(Historical!$D$7:$D$1257,MATCH(B67,Historical!$B$7:$B$1281,0))-1)*100)</f>
        <v>10.810810810810811</v>
      </c>
      <c r="T67" s="673">
        <f>IF(INDEX(Historical!$F$7:$F$1250,MATCH(B67,Historical!$B$7:$B$1281,0))=0,"n/a",((INDEX(Historical!$C$7:$C$1259,MATCH(B67,Historical!$B$7:$B$1281,0))/INDEX(Historical!$F$7:$F$1250,MATCH(B67,Historical!$B$7:$B$1281,0)))^(1/3)-1)*100)</f>
        <v>10.973904713454852</v>
      </c>
      <c r="U67" s="673">
        <f>IF(INDEX(Historical!$H$7:$H$1250,MATCH(B67,Historical!$B$7:$B$1281,0))=0,"n/a",((INDEX(Historical!$C$7:$C$1259,MATCH(B67,Historical!$B$7:$B$1281,0))/INDEX(Historical!$H$7:$H$1250,MATCH(B67,Historical!$B$7:$B$1281,0)))^(1/5)-1)*100)</f>
        <v>12.256424197530347</v>
      </c>
      <c r="V67" s="673">
        <f>IF(INDEX(Historical!$O$7:$O$1250,MATCH(B67,Historical!$B$7:$B$1281,0))=0,"n/a",((INDEX(Historical!$C$7:$C$1259,MATCH(B67,Historical!$B$7:$B$1281,0))/INDEX(Historical!$O$7:$O$1250,MATCH(B67,Historical!$B$7:$B$1281,0)))^(1/10)-1)*100)</f>
        <v>10.57813471231912</v>
      </c>
      <c r="W67" s="674">
        <f t="shared" si="3"/>
        <v>1.1586564674069351</v>
      </c>
      <c r="X67" s="675">
        <f t="shared" si="4"/>
        <v>1.056588292890547</v>
      </c>
      <c r="Y67" s="745"/>
      <c r="Z67" s="729">
        <f t="shared" si="5"/>
        <v>16.607773851590103</v>
      </c>
      <c r="AA67" s="736">
        <f t="shared" si="6"/>
        <v>33.784452296819786</v>
      </c>
      <c r="AB67" s="731">
        <v>12</v>
      </c>
      <c r="AC67" s="737">
        <v>2.83</v>
      </c>
      <c r="AD67" s="737">
        <v>1.89</v>
      </c>
      <c r="AE67" s="737">
        <v>9.2200000000000006</v>
      </c>
      <c r="AF67" s="737">
        <v>5.0999999999999996</v>
      </c>
      <c r="AG67" s="737">
        <v>13.5</v>
      </c>
      <c r="AH67" s="737">
        <v>-0.3</v>
      </c>
      <c r="AI67" s="737">
        <v>17.489999999999998</v>
      </c>
      <c r="AJ67" s="737">
        <v>11.600000000000001</v>
      </c>
      <c r="AK67" s="737">
        <v>17.829999999999998</v>
      </c>
      <c r="AL67" s="738">
        <v>74560</v>
      </c>
      <c r="AM67" s="739">
        <v>0.70000000000000007</v>
      </c>
      <c r="AN67" s="737">
        <v>0.25</v>
      </c>
      <c r="AO67" s="740">
        <f t="shared" si="7"/>
        <v>-21.036447720667958</v>
      </c>
      <c r="AP67" s="741">
        <f t="shared" si="8"/>
        <v>12.74800457615183</v>
      </c>
      <c r="AQ67" s="742">
        <f t="shared" si="9"/>
        <v>176.72746859101554</v>
      </c>
      <c r="AR67" s="624">
        <f>INDEX(Historical!$C$7:$C$1259,MATCH(B67,Historical!$B$7:$B$1281,0))*IF(AH67="n/a",1.03,IF(AH67&lt;0,1.01,IF(AH67&gt;10,1.1,(1+AH67/100))))</f>
        <v>0.41409999999999997</v>
      </c>
      <c r="AS67" s="736">
        <f t="shared" si="10"/>
        <v>0.45551000000000003</v>
      </c>
      <c r="AT67" s="736">
        <f t="shared" ref="AT67:AV86" si="17">IF($AK67="n/a",1.03*AS67,IF($AK67&lt;0,1.01*AS67,IF($AK67&gt;10,1.1*AS67,(1+$AK67/100)*AS67)))</f>
        <v>0.50106100000000009</v>
      </c>
      <c r="AU67" s="736">
        <f t="shared" si="17"/>
        <v>0.55116710000000013</v>
      </c>
      <c r="AV67" s="736">
        <f t="shared" si="17"/>
        <v>0.6062838100000002</v>
      </c>
      <c r="AW67" s="729">
        <f t="shared" si="12"/>
        <v>2.5281219100000007</v>
      </c>
      <c r="AX67" s="743">
        <f t="shared" si="13"/>
        <v>2.644202395146952</v>
      </c>
      <c r="AY67" s="901">
        <v>0.68</v>
      </c>
      <c r="AZ67" s="739">
        <v>89.29</v>
      </c>
      <c r="BA67" s="739">
        <v>-8.5299999999999994</v>
      </c>
      <c r="BB67" s="739">
        <v>2.19</v>
      </c>
      <c r="BC67" s="739">
        <v>16.150000000000002</v>
      </c>
      <c r="BD67" s="875"/>
      <c r="BE67" s="597">
        <v>2010</v>
      </c>
      <c r="BF67" s="865">
        <f t="shared" si="14"/>
        <v>0</v>
      </c>
      <c r="BG67" s="793">
        <v>8.9</v>
      </c>
    </row>
    <row r="68" spans="1:59" ht="11.25" customHeight="1" x14ac:dyDescent="0.2">
      <c r="A68" s="838" t="s">
        <v>4366</v>
      </c>
      <c r="B68" s="842" t="s">
        <v>4365</v>
      </c>
      <c r="C68" s="898" t="s">
        <v>108</v>
      </c>
      <c r="D68" s="898" t="s">
        <v>4273</v>
      </c>
      <c r="E68" s="705">
        <v>10</v>
      </c>
      <c r="F68" s="1135">
        <v>390</v>
      </c>
      <c r="G68" s="1126" t="s">
        <v>106</v>
      </c>
      <c r="H68" s="1126" t="s">
        <v>106</v>
      </c>
      <c r="I68" s="841">
        <v>36.729999999999997</v>
      </c>
      <c r="J68" s="624">
        <f t="shared" si="0"/>
        <v>2.7225701061802341</v>
      </c>
      <c r="K68" s="844">
        <v>0.25</v>
      </c>
      <c r="L68" s="854">
        <v>4</v>
      </c>
      <c r="M68" s="615">
        <f t="shared" si="1"/>
        <v>1</v>
      </c>
      <c r="N68" s="837" t="s">
        <v>465</v>
      </c>
      <c r="O68" s="706">
        <v>0.23</v>
      </c>
      <c r="P68" s="904">
        <v>43678</v>
      </c>
      <c r="Q68" s="904">
        <v>43693</v>
      </c>
      <c r="R68" s="615">
        <f t="shared" si="2"/>
        <v>8.6956521739130395</v>
      </c>
      <c r="S68" s="673">
        <f>IF(INDEX(Historical!$D$7:$D$1257,MATCH(B68,Historical!$B$7:$B$1281,0))=0,"n/a",(INDEX(Historical!$C$7:$C$1259,MATCH(B68,Historical!$B$7:$B$1281,0))/INDEX(Historical!$D$7:$D$1257,MATCH(B68,Historical!$B$7:$B$1281,0))-1)*100)</f>
        <v>4.1666666666666741</v>
      </c>
      <c r="T68" s="673">
        <f>IF(INDEX(Historical!$F$7:$F$1250,MATCH(B68,Historical!$B$7:$B$1281,0))=0,"n/a",((INDEX(Historical!$C$7:$C$1259,MATCH(B68,Historical!$B$7:$B$1281,0))/INDEX(Historical!$F$7:$F$1250,MATCH(B68,Historical!$B$7:$B$1281,0)))^(1/3)-1)*100)</f>
        <v>7.2765982895144132</v>
      </c>
      <c r="U68" s="673">
        <f>IF(INDEX(Historical!$H$7:$H$1250,MATCH(B68,Historical!$B$7:$B$1281,0))=0,"n/a",((INDEX(Historical!$C$7:$C$1259,MATCH(B68,Historical!$B$7:$B$1281,0))/INDEX(Historical!$H$7:$H$1250,MATCH(B68,Historical!$B$7:$B$1281,0)))^(1/5)-1)*100)</f>
        <v>8.0185187303563499</v>
      </c>
      <c r="V68" s="673">
        <f>IF(INDEX(Historical!$O$7:$O$1250,MATCH(B68,Historical!$B$7:$B$1281,0))=0,"n/a",((INDEX(Historical!$C$7:$C$1259,MATCH(B68,Historical!$B$7:$B$1281,0))/INDEX(Historical!$O$7:$O$1250,MATCH(B68,Historical!$B$7:$B$1281,0)))^(1/10)-1)*100)</f>
        <v>14.869835499703509</v>
      </c>
      <c r="W68" s="674">
        <f t="shared" si="3"/>
        <v>0.53924730576314928</v>
      </c>
      <c r="X68" s="675">
        <f t="shared" si="4"/>
        <v>0.48893406892416763</v>
      </c>
      <c r="Y68" s="646" t="s">
        <v>4580</v>
      </c>
      <c r="Z68" s="624">
        <f t="shared" si="5"/>
        <v>51.546391752577328</v>
      </c>
      <c r="AA68" s="853">
        <f t="shared" si="6"/>
        <v>18.932989690721648</v>
      </c>
      <c r="AB68" s="854">
        <v>12</v>
      </c>
      <c r="AC68" s="833">
        <v>1.94</v>
      </c>
      <c r="AD68" s="833">
        <v>2.41</v>
      </c>
      <c r="AE68" s="833">
        <v>4.3600000000000003</v>
      </c>
      <c r="AF68" s="833">
        <v>1.1000000000000001</v>
      </c>
      <c r="AG68" s="833">
        <v>5.7</v>
      </c>
      <c r="AH68" s="833">
        <v>6.5</v>
      </c>
      <c r="AI68" s="833">
        <v>-1.22</v>
      </c>
      <c r="AJ68" s="833">
        <v>16.400000000000002</v>
      </c>
      <c r="AK68" s="833">
        <v>8</v>
      </c>
      <c r="AL68" s="845">
        <v>2850</v>
      </c>
      <c r="AM68" s="839">
        <v>1.5</v>
      </c>
      <c r="AN68" s="833">
        <v>0.19</v>
      </c>
      <c r="AO68" s="711">
        <f t="shared" si="7"/>
        <v>-8.1919008541850644</v>
      </c>
      <c r="AP68" s="712">
        <f t="shared" si="8"/>
        <v>10.741088836536584</v>
      </c>
      <c r="AQ68" s="855">
        <f t="shared" si="9"/>
        <v>-3.7912254872680795</v>
      </c>
      <c r="AR68" s="624">
        <f>INDEX(Historical!$C$7:$C$1259,MATCH(B68,Historical!$B$7:$B$1281,0))*IF(AH68="n/a",1.03,IF(AH68&lt;0,1.01,IF(AH68&gt;10,1.1,(1+AH68/100))))</f>
        <v>1.0649999999999999</v>
      </c>
      <c r="AS68" s="853">
        <f t="shared" si="10"/>
        <v>1.07565</v>
      </c>
      <c r="AT68" s="853">
        <f t="shared" si="17"/>
        <v>1.161702</v>
      </c>
      <c r="AU68" s="853">
        <f t="shared" si="17"/>
        <v>1.2546381600000001</v>
      </c>
      <c r="AV68" s="853">
        <f t="shared" si="17"/>
        <v>1.3550092128000002</v>
      </c>
      <c r="AW68" s="624">
        <f t="shared" si="12"/>
        <v>5.9119993728000004</v>
      </c>
      <c r="AX68" s="719">
        <f t="shared" si="13"/>
        <v>16.095832760141576</v>
      </c>
      <c r="AY68" s="900">
        <v>1.39</v>
      </c>
      <c r="AZ68" s="839">
        <v>98.009999999999991</v>
      </c>
      <c r="BA68" s="839">
        <v>-5.13</v>
      </c>
      <c r="BB68" s="839">
        <v>5.21</v>
      </c>
      <c r="BC68" s="839">
        <v>35.68</v>
      </c>
      <c r="BE68" s="597">
        <v>2011</v>
      </c>
      <c r="BF68" s="865">
        <f t="shared" si="14"/>
        <v>0</v>
      </c>
      <c r="BG68" s="849">
        <v>0.8</v>
      </c>
    </row>
    <row r="69" spans="1:59" ht="11.25" customHeight="1" x14ac:dyDescent="0.2">
      <c r="A69" s="831" t="s">
        <v>444</v>
      </c>
      <c r="B69" s="842" t="s">
        <v>445</v>
      </c>
      <c r="C69" s="898" t="s">
        <v>108</v>
      </c>
      <c r="D69" s="898" t="s">
        <v>4273</v>
      </c>
      <c r="E69" s="705">
        <v>20</v>
      </c>
      <c r="F69" s="1135">
        <v>171</v>
      </c>
      <c r="G69" s="1123" t="s">
        <v>37</v>
      </c>
      <c r="H69" s="1123" t="s">
        <v>37</v>
      </c>
      <c r="I69" s="841">
        <v>39.1</v>
      </c>
      <c r="J69" s="624">
        <f t="shared" si="0"/>
        <v>2.659846547314578</v>
      </c>
      <c r="K69" s="844">
        <v>0.26</v>
      </c>
      <c r="L69" s="854">
        <v>4</v>
      </c>
      <c r="M69" s="615">
        <f t="shared" si="1"/>
        <v>1.04</v>
      </c>
      <c r="N69" s="837" t="s">
        <v>3918</v>
      </c>
      <c r="O69" s="706">
        <v>0.255</v>
      </c>
      <c r="P69" s="606">
        <v>44264</v>
      </c>
      <c r="Q69" s="606">
        <v>44280</v>
      </c>
      <c r="R69" s="615">
        <f t="shared" si="2"/>
        <v>1.9607843137254919</v>
      </c>
      <c r="S69" s="673">
        <f>IF(INDEX(Historical!$D$7:$D$1257,MATCH(B69,Historical!$B$7:$B$1281,0))=0,"n/a",(INDEX(Historical!$C$7:$C$1259,MATCH(B69,Historical!$B$7:$B$1281,0))/INDEX(Historical!$D$7:$D$1257,MATCH(B69,Historical!$B$7:$B$1281,0))-1)*100)</f>
        <v>2.0000000000000018</v>
      </c>
      <c r="T69" s="673">
        <f>IF(INDEX(Historical!$F$7:$F$1250,MATCH(B69,Historical!$B$7:$B$1281,0))=0,"n/a",((INDEX(Historical!$C$7:$C$1259,MATCH(B69,Historical!$B$7:$B$1281,0))/INDEX(Historical!$F$7:$F$1250,MATCH(B69,Historical!$B$7:$B$1281,0)))^(1/3)-1)*100)</f>
        <v>3.4993084871816738</v>
      </c>
      <c r="U69" s="673">
        <f>IF(INDEX(Historical!$H$7:$H$1250,MATCH(B69,Historical!$B$7:$B$1281,0))=0,"n/a",((INDEX(Historical!$C$7:$C$1259,MATCH(B69,Historical!$B$7:$B$1281,0))/INDEX(Historical!$H$7:$H$1250,MATCH(B69,Historical!$B$7:$B$1281,0)))^(1/5)-1)*100)</f>
        <v>2.9967449959592329</v>
      </c>
      <c r="V69" s="673">
        <f>IF(INDEX(Historical!$O$7:$O$1250,MATCH(B69,Historical!$B$7:$B$1281,0))=0,"n/a",((INDEX(Historical!$C$7:$C$1259,MATCH(B69,Historical!$B$7:$B$1281,0))/INDEX(Historical!$O$7:$O$1250,MATCH(B69,Historical!$B$7:$B$1281,0)))^(1/10)-1)*100)</f>
        <v>2.7189465815924629</v>
      </c>
      <c r="W69" s="674">
        <f t="shared" si="3"/>
        <v>1.1021713395354997</v>
      </c>
      <c r="X69" s="675">
        <f t="shared" si="4"/>
        <v>0.50792288067105651</v>
      </c>
      <c r="Y69" s="842"/>
      <c r="Z69" s="624">
        <f t="shared" si="5"/>
        <v>49.760765550239242</v>
      </c>
      <c r="AA69" s="853">
        <f t="shared" si="6"/>
        <v>18.708133971291868</v>
      </c>
      <c r="AB69" s="854">
        <v>12</v>
      </c>
      <c r="AC69" s="833">
        <v>2.09</v>
      </c>
      <c r="AD69" s="833" t="s">
        <v>136</v>
      </c>
      <c r="AE69" s="833">
        <v>4.82</v>
      </c>
      <c r="AF69" s="833">
        <v>1.28</v>
      </c>
      <c r="AG69" s="833">
        <v>8.1</v>
      </c>
      <c r="AH69" s="833">
        <v>12.2</v>
      </c>
      <c r="AI69" s="833" t="s">
        <v>136</v>
      </c>
      <c r="AJ69" s="833">
        <v>5.8999999999999995</v>
      </c>
      <c r="AK69" s="833" t="s">
        <v>136</v>
      </c>
      <c r="AL69" s="845">
        <v>131.65</v>
      </c>
      <c r="AM69" s="839">
        <v>0.6</v>
      </c>
      <c r="AN69" s="833">
        <v>0</v>
      </c>
      <c r="AO69" s="711">
        <f t="shared" si="7"/>
        <v>-13.051542428018058</v>
      </c>
      <c r="AP69" s="712">
        <f t="shared" si="8"/>
        <v>5.6565915432738105</v>
      </c>
      <c r="AQ69" s="855">
        <f t="shared" si="9"/>
        <v>3.1641873331666792</v>
      </c>
      <c r="AR69" s="624">
        <f>INDEX(Historical!$C$7:$C$1259,MATCH(B69,Historical!$B$7:$B$1281,0))*IF(AH69="n/a",1.03,IF(AH69&lt;0,1.01,IF(AH69&gt;10,1.1,(1+AH69/100))))</f>
        <v>1.1220000000000001</v>
      </c>
      <c r="AS69" s="853">
        <f t="shared" si="10"/>
        <v>1.1556600000000001</v>
      </c>
      <c r="AT69" s="853">
        <f t="shared" si="17"/>
        <v>1.1903298000000002</v>
      </c>
      <c r="AU69" s="853">
        <f t="shared" si="17"/>
        <v>1.2260396940000002</v>
      </c>
      <c r="AV69" s="853">
        <f t="shared" si="17"/>
        <v>1.2628208848200002</v>
      </c>
      <c r="AW69" s="624">
        <f t="shared" si="12"/>
        <v>5.9568503788200005</v>
      </c>
      <c r="AX69" s="719">
        <f t="shared" si="13"/>
        <v>15.23491145478261</v>
      </c>
      <c r="AY69" s="900">
        <v>0.62</v>
      </c>
      <c r="AZ69" s="839">
        <v>73.7</v>
      </c>
      <c r="BA69" s="839">
        <v>-40.35</v>
      </c>
      <c r="BB69" s="839">
        <v>-4.25</v>
      </c>
      <c r="BC69" s="839">
        <v>-10.7</v>
      </c>
      <c r="BE69" s="597">
        <v>2002</v>
      </c>
      <c r="BF69" s="865">
        <f t="shared" si="14"/>
        <v>1</v>
      </c>
      <c r="BG69" s="849">
        <v>0.89999999999999991</v>
      </c>
    </row>
    <row r="70" spans="1:59" ht="11.25" customHeight="1" x14ac:dyDescent="0.2">
      <c r="A70" s="838" t="s">
        <v>446</v>
      </c>
      <c r="B70" s="842" t="s">
        <v>447</v>
      </c>
      <c r="C70" s="898" t="s">
        <v>131</v>
      </c>
      <c r="D70" s="898" t="s">
        <v>4263</v>
      </c>
      <c r="E70" s="705">
        <v>19</v>
      </c>
      <c r="F70" s="1135">
        <v>180</v>
      </c>
      <c r="G70" s="1124" t="s">
        <v>37</v>
      </c>
      <c r="H70" s="1124" t="s">
        <v>37</v>
      </c>
      <c r="I70" s="841">
        <v>40.21</v>
      </c>
      <c r="J70" s="624">
        <f t="shared" si="0"/>
        <v>4.2029345933847297</v>
      </c>
      <c r="K70" s="844">
        <v>0.42249999999999999</v>
      </c>
      <c r="L70" s="854">
        <v>4</v>
      </c>
      <c r="M70" s="615">
        <f t="shared" si="1"/>
        <v>1.69</v>
      </c>
      <c r="N70" s="837" t="s">
        <v>148</v>
      </c>
      <c r="O70" s="706">
        <v>0.40500000000000003</v>
      </c>
      <c r="P70" s="606">
        <v>44245</v>
      </c>
      <c r="Q70" s="606">
        <v>44270</v>
      </c>
      <c r="R70" s="615">
        <f t="shared" si="2"/>
        <v>4.3209876543209775</v>
      </c>
      <c r="S70" s="673">
        <f>IF(INDEX(Historical!$D$7:$D$1257,MATCH(B70,Historical!$B$7:$B$1281,0))=0,"n/a",(INDEX(Historical!$C$7:$C$1259,MATCH(B70,Historical!$B$7:$B$1281,0))/INDEX(Historical!$D$7:$D$1257,MATCH(B70,Historical!$B$7:$B$1281,0))-1)*100)</f>
        <v>4.5161290322580649</v>
      </c>
      <c r="T70" s="673">
        <f>IF(INDEX(Historical!$F$7:$F$1250,MATCH(B70,Historical!$B$7:$B$1281,0))=0,"n/a",((INDEX(Historical!$C$7:$C$1259,MATCH(B70,Historical!$B$7:$B$1281,0))/INDEX(Historical!$F$7:$F$1250,MATCH(B70,Historical!$B$7:$B$1281,0)))^(1/3)-1)*100)</f>
        <v>4.2460622356467637</v>
      </c>
      <c r="U70" s="673">
        <f>IF(INDEX(Historical!$H$7:$H$1250,MATCH(B70,Historical!$B$7:$B$1281,0))=0,"n/a",((INDEX(Historical!$C$7:$C$1259,MATCH(B70,Historical!$B$7:$B$1281,0))/INDEX(Historical!$H$7:$H$1250,MATCH(B70,Historical!$B$7:$B$1281,0)))^(1/5)-1)*100)</f>
        <v>4.1809268102644292</v>
      </c>
      <c r="V70" s="673">
        <f>IF(INDEX(Historical!$O$7:$O$1250,MATCH(B70,Historical!$B$7:$B$1281,0))=0,"n/a",((INDEX(Historical!$C$7:$C$1259,MATCH(B70,Historical!$B$7:$B$1281,0))/INDEX(Historical!$O$7:$O$1250,MATCH(B70,Historical!$B$7:$B$1281,0)))^(1/10)-1)*100)</f>
        <v>4.9425230664365216</v>
      </c>
      <c r="W70" s="674">
        <f t="shared" si="3"/>
        <v>0.84590941793597119</v>
      </c>
      <c r="X70" s="675">
        <f t="shared" si="4"/>
        <v>0.46454742336271437</v>
      </c>
      <c r="Y70" s="641"/>
      <c r="Z70" s="624">
        <f t="shared" si="5"/>
        <v>93.888888888888886</v>
      </c>
      <c r="AA70" s="853">
        <f t="shared" si="6"/>
        <v>22.338888888888889</v>
      </c>
      <c r="AB70" s="854">
        <v>12</v>
      </c>
      <c r="AC70" s="833">
        <v>1.8</v>
      </c>
      <c r="AD70" s="833">
        <v>4.17</v>
      </c>
      <c r="AE70" s="833">
        <v>2.1</v>
      </c>
      <c r="AF70" s="833">
        <v>1.4</v>
      </c>
      <c r="AG70" s="833">
        <v>6.2</v>
      </c>
      <c r="AH70" s="833">
        <v>43.5</v>
      </c>
      <c r="AI70" s="833">
        <v>12.139999999999999</v>
      </c>
      <c r="AJ70" s="833">
        <v>9</v>
      </c>
      <c r="AK70" s="833">
        <v>5.4</v>
      </c>
      <c r="AL70" s="845">
        <v>2750</v>
      </c>
      <c r="AM70" s="839">
        <v>0.5</v>
      </c>
      <c r="AN70" s="833">
        <v>1.17</v>
      </c>
      <c r="AO70" s="711">
        <f t="shared" si="7"/>
        <v>-13.955027485239729</v>
      </c>
      <c r="AP70" s="712">
        <f t="shared" si="8"/>
        <v>8.3838614036491599</v>
      </c>
      <c r="AQ70" s="855">
        <f t="shared" si="9"/>
        <v>17.897214074038882</v>
      </c>
      <c r="AR70" s="624">
        <f>INDEX(Historical!$C$7:$C$1259,MATCH(B70,Historical!$B$7:$B$1281,0))*IF(AH70="n/a",1.03,IF(AH70&lt;0,1.01,IF(AH70&gt;10,1.1,(1+AH70/100))))</f>
        <v>1.7820000000000003</v>
      </c>
      <c r="AS70" s="853">
        <f t="shared" si="10"/>
        <v>1.9602000000000004</v>
      </c>
      <c r="AT70" s="853">
        <f t="shared" si="17"/>
        <v>2.0660508000000006</v>
      </c>
      <c r="AU70" s="853">
        <f t="shared" si="17"/>
        <v>2.1776175432000007</v>
      </c>
      <c r="AV70" s="853">
        <f t="shared" si="17"/>
        <v>2.295208890532801</v>
      </c>
      <c r="AW70" s="624">
        <f t="shared" si="12"/>
        <v>10.281077233732802</v>
      </c>
      <c r="AX70" s="719">
        <f t="shared" si="13"/>
        <v>25.568458676281523</v>
      </c>
      <c r="AY70" s="900">
        <v>0.59</v>
      </c>
      <c r="AZ70" s="839">
        <v>25.3</v>
      </c>
      <c r="BA70" s="839">
        <v>-24.13</v>
      </c>
      <c r="BB70" s="839">
        <v>2.77</v>
      </c>
      <c r="BC70" s="839">
        <v>8.3800000000000008</v>
      </c>
      <c r="BE70" s="597">
        <v>2003</v>
      </c>
      <c r="BF70" s="865">
        <f t="shared" si="14"/>
        <v>1</v>
      </c>
      <c r="BG70" s="849">
        <v>2</v>
      </c>
    </row>
    <row r="71" spans="1:59" ht="11.25" customHeight="1" x14ac:dyDescent="0.2">
      <c r="A71" s="831" t="s">
        <v>956</v>
      </c>
      <c r="B71" s="842" t="s">
        <v>957</v>
      </c>
      <c r="C71" s="898" t="s">
        <v>4254</v>
      </c>
      <c r="D71" s="898" t="s">
        <v>4255</v>
      </c>
      <c r="E71" s="705">
        <v>9</v>
      </c>
      <c r="F71" s="1135">
        <v>487</v>
      </c>
      <c r="G71" s="1123" t="s">
        <v>37</v>
      </c>
      <c r="H71" s="1123" t="s">
        <v>37</v>
      </c>
      <c r="I71" s="841">
        <v>175.75</v>
      </c>
      <c r="J71" s="624">
        <f t="shared" ref="J71:J134" si="18">(M71/I71)*100</f>
        <v>3.6187766714082503</v>
      </c>
      <c r="K71" s="844">
        <v>1.59</v>
      </c>
      <c r="L71" s="854">
        <v>4</v>
      </c>
      <c r="M71" s="615">
        <f t="shared" ref="M71:M134" si="19">K71*L71</f>
        <v>6.36</v>
      </c>
      <c r="N71" s="837" t="s">
        <v>218</v>
      </c>
      <c r="O71" s="706">
        <v>1.52</v>
      </c>
      <c r="P71" s="1028">
        <v>43920</v>
      </c>
      <c r="Q71" s="1028">
        <v>43936</v>
      </c>
      <c r="R71" s="615">
        <f t="shared" ref="R71:R134" si="20">(K71-O71)/O71*100</f>
        <v>4.6052631578947407</v>
      </c>
      <c r="S71" s="673">
        <f>IF(INDEX(Historical!$D$7:$D$1257,MATCH(B71,Historical!$B$7:$B$1281,0))=0,"n/a",(INDEX(Historical!$C$7:$C$1259,MATCH(B71,Historical!$B$7:$B$1281,0))/INDEX(Historical!$D$7:$D$1257,MATCH(B71,Historical!$B$7:$B$1281,0))-1)*100)</f>
        <v>4.3117744610281949</v>
      </c>
      <c r="T71" s="673">
        <f>IF(INDEX(Historical!$F$7:$F$1250,MATCH(B71,Historical!$B$7:$B$1281,0))=0,"n/a",((INDEX(Historical!$C$7:$C$1259,MATCH(B71,Historical!$B$7:$B$1281,0))/INDEX(Historical!$F$7:$F$1250,MATCH(B71,Historical!$B$7:$B$1281,0)))^(1/3)-1)*100)</f>
        <v>3.8873324124418351</v>
      </c>
      <c r="U71" s="673">
        <f>IF(INDEX(Historical!$H$7:$H$1250,MATCH(B71,Historical!$B$7:$B$1281,0))=0,"n/a",((INDEX(Historical!$C$7:$C$1259,MATCH(B71,Historical!$B$7:$B$1281,0))/INDEX(Historical!$H$7:$H$1250,MATCH(B71,Historical!$B$7:$B$1281,0)))^(1/5)-1)*100)</f>
        <v>5.0784917925331685</v>
      </c>
      <c r="V71" s="673">
        <f>IF(INDEX(Historical!$O$7:$O$1250,MATCH(B71,Historical!$B$7:$B$1281,0))=0,"n/a",((INDEX(Historical!$C$7:$C$1259,MATCH(B71,Historical!$B$7:$B$1281,0))/INDEX(Historical!$O$7:$O$1250,MATCH(B71,Historical!$B$7:$B$1281,0)))^(1/10)-1)*100)</f>
        <v>5.8274284018819733</v>
      </c>
      <c r="W71" s="674">
        <f t="shared" ref="W71:W134" si="21">IF(OR(U71&lt;=0,U71="n/a",V71&lt;=0,V71="n/a"),"n/a",U71/V71)</f>
        <v>0.87148077029879334</v>
      </c>
      <c r="X71" s="675">
        <f t="shared" ref="X71:X134" si="22">IF(OR(AJ71&lt;=0,AJ71="n/a",U71&lt;=0,U71="n/a"),"n/a",U71/AJ71)</f>
        <v>1.8809228861233955</v>
      </c>
      <c r="Y71" s="633"/>
      <c r="Z71" s="624">
        <f t="shared" ref="Z71:Z134" si="23">IF(OR(AC71&lt;0.01,AC71="n/a"),"n/a",M71/AC71*100)</f>
        <v>113.77459749552774</v>
      </c>
      <c r="AA71" s="853">
        <f t="shared" ref="AA71:AA134" si="24">IF(OR(AC71&lt;0.01,AC71="n/a"),"n/a",I71/AC71)</f>
        <v>31.440071556350627</v>
      </c>
      <c r="AB71" s="854">
        <v>12</v>
      </c>
      <c r="AC71" s="833">
        <v>5.59</v>
      </c>
      <c r="AD71" s="833">
        <v>12.7</v>
      </c>
      <c r="AE71" s="833">
        <v>10.66</v>
      </c>
      <c r="AF71" s="833">
        <v>2.37</v>
      </c>
      <c r="AG71" s="833">
        <v>7.1999999999999993</v>
      </c>
      <c r="AH71" s="833">
        <v>-20.100000000000001</v>
      </c>
      <c r="AI71" s="833">
        <v>0.57999999999999996</v>
      </c>
      <c r="AJ71" s="833">
        <v>2.7</v>
      </c>
      <c r="AK71" s="833">
        <v>2.54</v>
      </c>
      <c r="AL71" s="845">
        <v>25140</v>
      </c>
      <c r="AM71" s="839">
        <v>0.2</v>
      </c>
      <c r="AN71" s="833">
        <v>0.71</v>
      </c>
      <c r="AO71" s="711">
        <f t="shared" ref="AO71:AO134" si="25">IF(U71="n/a","n/a",IF(AA71&lt;0,"n/a",IF(AA71="n/a","n/a",J71+U71-AA71)))</f>
        <v>-22.742803092409208</v>
      </c>
      <c r="AP71" s="712">
        <f t="shared" ref="AP71:AP134" si="26">IF(U71="n/a","n/a",J71+U71)</f>
        <v>8.6972684639414197</v>
      </c>
      <c r="AQ71" s="855">
        <f t="shared" ref="AQ71:AQ134" si="27">IF(OR(AC71&lt;0.01,AF71="n/a"),"n/a",(I71/SQRT(22.5*AC71*(I71/AF71))-1)*100)</f>
        <v>81.98042579543916</v>
      </c>
      <c r="AR71" s="624">
        <f>INDEX(Historical!$C$7:$C$1259,MATCH(B71,Historical!$B$7:$B$1281,0))*IF(AH71="n/a",1.03,IF(AH71&lt;0,1.01,IF(AH71&gt;10,1.1,(1+AH71/100))))</f>
        <v>6.3529</v>
      </c>
      <c r="AS71" s="853">
        <f t="shared" ref="AS71:AS134" si="28">IF($AI71="n/a",1.03*AR71,IF($AI71&lt;0,1.01*AR71,IF($AI71&gt;10,1.1*AR71,(1+$AI71/100)*AR71)))</f>
        <v>6.38974682</v>
      </c>
      <c r="AT71" s="853">
        <f t="shared" si="17"/>
        <v>6.5520463892280008</v>
      </c>
      <c r="AU71" s="853">
        <f t="shared" si="17"/>
        <v>6.7184683675143928</v>
      </c>
      <c r="AV71" s="853">
        <f t="shared" si="17"/>
        <v>6.8891174640492592</v>
      </c>
      <c r="AW71" s="624">
        <f t="shared" ref="AW71:AW134" si="29">SUM(AR71:AV71)</f>
        <v>32.902279040791655</v>
      </c>
      <c r="AX71" s="719">
        <f t="shared" ref="AX71:AX134" si="30">AW71/I71*100</f>
        <v>18.721069155500231</v>
      </c>
      <c r="AY71" s="900">
        <v>0.99</v>
      </c>
      <c r="AZ71" s="839">
        <v>48.730000000000004</v>
      </c>
      <c r="BA71" s="839">
        <v>-21.27</v>
      </c>
      <c r="BB71" s="839">
        <v>5.81</v>
      </c>
      <c r="BC71" s="839">
        <v>10.67</v>
      </c>
      <c r="BE71" s="597">
        <v>2012</v>
      </c>
      <c r="BF71" s="865">
        <f t="shared" ref="BF71:BF134" si="31">IF(BE71&gt;2008,0,IF(BE71&gt;2001,1,IF(BE71&gt;1990,2,IF(BE71&gt;1980,3,IF(BE71&gt;1973,4,IF(BE71&gt;1970,5,IF(BE71&gt;1960,6,IF(BE71&gt;1958,7,IF(BE71&gt;1953,8,9)))))))))</f>
        <v>0</v>
      </c>
      <c r="BG71" s="849">
        <v>4</v>
      </c>
    </row>
    <row r="72" spans="1:59" ht="11.25" customHeight="1" x14ac:dyDescent="0.2">
      <c r="A72" s="831" t="s">
        <v>1006</v>
      </c>
      <c r="B72" s="842" t="s">
        <v>1007</v>
      </c>
      <c r="C72" s="898" t="s">
        <v>4127</v>
      </c>
      <c r="D72" s="898" t="s">
        <v>4261</v>
      </c>
      <c r="E72" s="705">
        <v>11</v>
      </c>
      <c r="F72" s="1135">
        <v>344</v>
      </c>
      <c r="G72" s="1071" t="s">
        <v>106</v>
      </c>
      <c r="H72" s="1071" t="s">
        <v>106</v>
      </c>
      <c r="I72" s="841">
        <v>469.87</v>
      </c>
      <c r="J72" s="624">
        <f t="shared" si="18"/>
        <v>3.0646774639793986</v>
      </c>
      <c r="K72" s="844">
        <v>3.6</v>
      </c>
      <c r="L72" s="854">
        <v>4</v>
      </c>
      <c r="M72" s="615">
        <f t="shared" si="19"/>
        <v>14.4</v>
      </c>
      <c r="N72" s="837" t="s">
        <v>151</v>
      </c>
      <c r="O72" s="706">
        <v>3.25</v>
      </c>
      <c r="P72" s="606">
        <v>44183</v>
      </c>
      <c r="Q72" s="606">
        <v>44196</v>
      </c>
      <c r="R72" s="615">
        <f t="shared" si="20"/>
        <v>10.769230769230772</v>
      </c>
      <c r="S72" s="673">
        <f>IF(INDEX(Historical!$D$7:$D$1257,MATCH(B72,Historical!$B$7:$B$1281,0))=0,"n/a",(INDEX(Historical!$C$7:$C$1259,MATCH(B72,Historical!$B$7:$B$1281,0))/INDEX(Historical!$D$7:$D$1257,MATCH(B72,Historical!$B$7:$B$1281,0))-1)*100)</f>
        <v>19.19642857142858</v>
      </c>
      <c r="T72" s="673">
        <f>IF(INDEX(Historical!$F$7:$F$1250,MATCH(B72,Historical!$B$7:$B$1281,0))=0,"n/a",((INDEX(Historical!$C$7:$C$1259,MATCH(B72,Historical!$B$7:$B$1281,0))/INDEX(Historical!$F$7:$F$1250,MATCH(B72,Historical!$B$7:$B$1281,0)))^(1/3)-1)*100)</f>
        <v>40.533133448968094</v>
      </c>
      <c r="U72" s="673">
        <f>IF(INDEX(Historical!$H$7:$H$1250,MATCH(B72,Historical!$B$7:$B$1281,0))=0,"n/a",((INDEX(Historical!$C$7:$C$1259,MATCH(B72,Historical!$B$7:$B$1281,0))/INDEX(Historical!$H$7:$H$1250,MATCH(B72,Historical!$B$7:$B$1281,0)))^(1/5)-1)*100)</f>
        <v>52.099393932120904</v>
      </c>
      <c r="V72" s="673">
        <f>IF(INDEX(Historical!$O$7:$O$1250,MATCH(B72,Historical!$B$7:$B$1281,0))=0,"n/a",((INDEX(Historical!$C$7:$C$1259,MATCH(B72,Historical!$B$7:$B$1281,0))/INDEX(Historical!$O$7:$O$1250,MATCH(B72,Historical!$B$7:$B$1281,0)))^(1/10)-1)*100)</f>
        <v>69.059010438117113</v>
      </c>
      <c r="W72" s="674">
        <f t="shared" si="21"/>
        <v>0.75441848357799013</v>
      </c>
      <c r="X72" s="675">
        <f t="shared" si="22"/>
        <v>10.419878786424182</v>
      </c>
      <c r="Y72" s="646"/>
      <c r="Z72" s="624">
        <f t="shared" si="23"/>
        <v>227.84810126582281</v>
      </c>
      <c r="AA72" s="853">
        <f t="shared" si="24"/>
        <v>74.346518987341767</v>
      </c>
      <c r="AB72" s="854">
        <v>10</v>
      </c>
      <c r="AC72" s="833">
        <v>6.32</v>
      </c>
      <c r="AD72" s="833">
        <v>8.42</v>
      </c>
      <c r="AE72" s="833">
        <v>7.68</v>
      </c>
      <c r="AF72" s="833">
        <v>7.76</v>
      </c>
      <c r="AG72" s="833">
        <v>11.1</v>
      </c>
      <c r="AH72" s="834">
        <v>-2.1</v>
      </c>
      <c r="AI72" s="834">
        <v>7.1</v>
      </c>
      <c r="AJ72" s="833">
        <v>5</v>
      </c>
      <c r="AK72" s="833">
        <v>8.6</v>
      </c>
      <c r="AL72" s="845">
        <v>183390</v>
      </c>
      <c r="AM72" s="839">
        <v>0.2</v>
      </c>
      <c r="AN72" s="833">
        <v>1.72</v>
      </c>
      <c r="AO72" s="711">
        <f t="shared" si="25"/>
        <v>-19.182447591241463</v>
      </c>
      <c r="AP72" s="712">
        <f t="shared" si="26"/>
        <v>55.164071396100304</v>
      </c>
      <c r="AQ72" s="855">
        <f t="shared" si="27"/>
        <v>406.37227734445514</v>
      </c>
      <c r="AR72" s="624">
        <f>INDEX(Historical!$C$7:$C$1259,MATCH(B72,Historical!$B$7:$B$1281,0))*IF(AH72="n/a",1.03,IF(AH72&lt;0,1.01,IF(AH72&gt;10,1.1,(1+AH72/100))))</f>
        <v>13.483499999999999</v>
      </c>
      <c r="AS72" s="853">
        <f t="shared" si="28"/>
        <v>14.440828499999999</v>
      </c>
      <c r="AT72" s="853">
        <f t="shared" si="17"/>
        <v>15.682739751</v>
      </c>
      <c r="AU72" s="853">
        <f t="shared" si="17"/>
        <v>17.031455369586002</v>
      </c>
      <c r="AV72" s="853">
        <f t="shared" si="17"/>
        <v>18.4961605313704</v>
      </c>
      <c r="AW72" s="624">
        <f t="shared" si="29"/>
        <v>79.134684151956407</v>
      </c>
      <c r="AX72" s="719">
        <f t="shared" si="30"/>
        <v>16.841825218029754</v>
      </c>
      <c r="AY72" s="900">
        <v>1.04</v>
      </c>
      <c r="AZ72" s="839">
        <v>201.84000000000003</v>
      </c>
      <c r="BA72" s="839">
        <v>-5.0999999999999996</v>
      </c>
      <c r="BB72" s="839">
        <v>3.65</v>
      </c>
      <c r="BC72" s="839">
        <v>27.24</v>
      </c>
      <c r="BE72" s="597">
        <v>2011</v>
      </c>
      <c r="BF72" s="865">
        <f t="shared" si="31"/>
        <v>0</v>
      </c>
      <c r="BG72" s="849">
        <v>3.4000000000000004</v>
      </c>
    </row>
    <row r="73" spans="1:59" ht="11.25" customHeight="1" x14ac:dyDescent="0.2">
      <c r="A73" s="831" t="s">
        <v>4537</v>
      </c>
      <c r="B73" s="842" t="s">
        <v>4535</v>
      </c>
      <c r="C73" s="898" t="s">
        <v>123</v>
      </c>
      <c r="D73" s="898" t="s">
        <v>4109</v>
      </c>
      <c r="E73" s="705">
        <v>11</v>
      </c>
      <c r="F73" s="1135">
        <v>343</v>
      </c>
      <c r="G73" s="1126" t="s">
        <v>106</v>
      </c>
      <c r="H73" s="1126" t="s">
        <v>106</v>
      </c>
      <c r="I73" s="841">
        <v>43.22</v>
      </c>
      <c r="J73" s="624">
        <f t="shared" si="18"/>
        <v>1.966682091624248</v>
      </c>
      <c r="K73" s="844">
        <v>0.21249999999999999</v>
      </c>
      <c r="L73" s="854">
        <v>4</v>
      </c>
      <c r="M73" s="615">
        <f t="shared" si="19"/>
        <v>0.85</v>
      </c>
      <c r="N73" s="837" t="s">
        <v>127</v>
      </c>
      <c r="O73" s="706">
        <v>0.20250000000000001</v>
      </c>
      <c r="P73" s="606">
        <v>44182</v>
      </c>
      <c r="Q73" s="606">
        <v>44204</v>
      </c>
      <c r="R73" s="615">
        <f t="shared" si="20"/>
        <v>4.9382716049382616</v>
      </c>
      <c r="S73" s="673">
        <f>IF(INDEX(Historical!$D$7:$D$1257,MATCH(B73,Historical!$B$7:$B$1281,0))=0,"n/a",(INDEX(Historical!$C$7:$C$1259,MATCH(B73,Historical!$B$7:$B$1281,0))/INDEX(Historical!$D$7:$D$1257,MATCH(B73,Historical!$B$7:$B$1281,0))-1)*100)</f>
        <v>3.8461538461538547</v>
      </c>
      <c r="T73" s="673">
        <f>IF(INDEX(Historical!$F$7:$F$1250,MATCH(B73,Historical!$B$7:$B$1281,0))=0,"n/a",((INDEX(Historical!$C$7:$C$1259,MATCH(B73,Historical!$B$7:$B$1281,0))/INDEX(Historical!$F$7:$F$1250,MATCH(B73,Historical!$B$7:$B$1281,0)))^(1/3)-1)*100)</f>
        <v>14.471424255333186</v>
      </c>
      <c r="U73" s="673">
        <f>IF(INDEX(Historical!$H$7:$H$1250,MATCH(B73,Historical!$B$7:$B$1281,0))=0,"n/a",((INDEX(Historical!$C$7:$C$1259,MATCH(B73,Historical!$B$7:$B$1281,0))/INDEX(Historical!$H$7:$H$1250,MATCH(B73,Historical!$B$7:$B$1281,0)))^(1/5)-1)*100)</f>
        <v>15.155584891213248</v>
      </c>
      <c r="V73" s="673" t="str">
        <f>IF(INDEX(Historical!$O$7:$O$1250,MATCH(B73,Historical!$B$7:$B$1281,0))=0,"n/a",((INDEX(Historical!$C$7:$C$1259,MATCH(B73,Historical!$B$7:$B$1281,0))/INDEX(Historical!$O$7:$O$1250,MATCH(B73,Historical!$B$7:$B$1281,0)))^(1/10)-1)*100)</f>
        <v>n/a</v>
      </c>
      <c r="W73" s="674" t="str">
        <f t="shared" si="21"/>
        <v>n/a</v>
      </c>
      <c r="X73" s="675">
        <f t="shared" si="22"/>
        <v>4.8888983520042739</v>
      </c>
      <c r="Y73" s="634"/>
      <c r="Z73" s="624">
        <f t="shared" si="23"/>
        <v>58.219178082191782</v>
      </c>
      <c r="AA73" s="853">
        <f t="shared" si="24"/>
        <v>29.602739726027398</v>
      </c>
      <c r="AB73" s="854">
        <v>12</v>
      </c>
      <c r="AC73" s="833">
        <v>1.46</v>
      </c>
      <c r="AD73" s="833">
        <v>3.55</v>
      </c>
      <c r="AE73" s="833">
        <v>1.19</v>
      </c>
      <c r="AF73" s="833">
        <v>2.4900000000000002</v>
      </c>
      <c r="AG73" s="833">
        <v>39.300000000000004</v>
      </c>
      <c r="AH73" s="833">
        <v>-8.9</v>
      </c>
      <c r="AI73" s="833">
        <v>16.86</v>
      </c>
      <c r="AJ73" s="833">
        <v>3.1</v>
      </c>
      <c r="AK73" s="833">
        <v>8.4</v>
      </c>
      <c r="AL73" s="845">
        <v>3850</v>
      </c>
      <c r="AM73" s="839">
        <v>0.89999999999999991</v>
      </c>
      <c r="AN73" s="833">
        <v>1.17</v>
      </c>
      <c r="AO73" s="711">
        <f t="shared" si="25"/>
        <v>-12.480472743189903</v>
      </c>
      <c r="AP73" s="712">
        <f t="shared" si="26"/>
        <v>17.122266982837495</v>
      </c>
      <c r="AQ73" s="855">
        <f t="shared" si="27"/>
        <v>80.998246667760981</v>
      </c>
      <c r="AR73" s="624">
        <f>INDEX(Historical!$C$7:$C$1259,MATCH(B73,Historical!$B$7:$B$1281,0))*IF(AH73="n/a",1.03,IF(AH73&lt;0,1.01,IF(AH73&gt;10,1.1,(1+AH73/100))))</f>
        <v>0.81810000000000005</v>
      </c>
      <c r="AS73" s="853">
        <f t="shared" si="28"/>
        <v>0.8999100000000001</v>
      </c>
      <c r="AT73" s="853">
        <f t="shared" si="17"/>
        <v>0.97550244000000019</v>
      </c>
      <c r="AU73" s="853">
        <f t="shared" si="17"/>
        <v>1.0574446449600003</v>
      </c>
      <c r="AV73" s="853">
        <f t="shared" si="17"/>
        <v>1.1462699951366404</v>
      </c>
      <c r="AW73" s="624">
        <f t="shared" si="29"/>
        <v>4.8972270800966413</v>
      </c>
      <c r="AX73" s="719">
        <f t="shared" si="30"/>
        <v>11.330927996521615</v>
      </c>
      <c r="AY73" s="900">
        <v>1.66</v>
      </c>
      <c r="AZ73" s="839">
        <v>397.64</v>
      </c>
      <c r="BA73" s="839">
        <v>-6.81</v>
      </c>
      <c r="BB73" s="839">
        <v>3.2800000000000002</v>
      </c>
      <c r="BC73" s="839">
        <v>35.58</v>
      </c>
      <c r="BE73" s="597">
        <v>2011</v>
      </c>
      <c r="BF73" s="865">
        <f t="shared" si="31"/>
        <v>0</v>
      </c>
      <c r="BG73" s="849">
        <v>14.000000000000002</v>
      </c>
    </row>
    <row r="74" spans="1:59" ht="11.25" customHeight="1" x14ac:dyDescent="0.2">
      <c r="A74" s="838" t="s">
        <v>960</v>
      </c>
      <c r="B74" s="842" t="s">
        <v>961</v>
      </c>
      <c r="C74" s="898" t="s">
        <v>4127</v>
      </c>
      <c r="D74" s="898" t="s">
        <v>4272</v>
      </c>
      <c r="E74" s="705">
        <v>8</v>
      </c>
      <c r="F74" s="1135">
        <v>551</v>
      </c>
      <c r="G74" s="1123" t="s">
        <v>106</v>
      </c>
      <c r="H74" s="1123" t="s">
        <v>106</v>
      </c>
      <c r="I74" s="841">
        <v>38.07</v>
      </c>
      <c r="J74" s="624">
        <f t="shared" si="18"/>
        <v>2.2064617809298661</v>
      </c>
      <c r="K74" s="844">
        <v>0.21</v>
      </c>
      <c r="L74" s="854">
        <v>4</v>
      </c>
      <c r="M74" s="615">
        <f t="shared" si="19"/>
        <v>0.84</v>
      </c>
      <c r="N74" s="837" t="s">
        <v>194</v>
      </c>
      <c r="O74" s="706">
        <v>0.2</v>
      </c>
      <c r="P74" s="904">
        <v>43718</v>
      </c>
      <c r="Q74" s="904">
        <v>43733</v>
      </c>
      <c r="R74" s="615">
        <f t="shared" si="20"/>
        <v>4.9999999999999902</v>
      </c>
      <c r="S74" s="673">
        <f>IF(INDEX(Historical!$D$7:$D$1257,MATCH(B74,Historical!$B$7:$B$1281,0))=0,"n/a",(INDEX(Historical!$C$7:$C$1259,MATCH(B74,Historical!$B$7:$B$1281,0))/INDEX(Historical!$D$7:$D$1257,MATCH(B74,Historical!$B$7:$B$1281,0))-1)*100)</f>
        <v>2.4390243902439046</v>
      </c>
      <c r="T74" s="673">
        <f>IF(INDEX(Historical!$F$7:$F$1250,MATCH(B74,Historical!$B$7:$B$1281,0))=0,"n/a",((INDEX(Historical!$C$7:$C$1259,MATCH(B74,Historical!$B$7:$B$1281,0))/INDEX(Historical!$F$7:$F$1250,MATCH(B74,Historical!$B$7:$B$1281,0)))^(1/3)-1)*100)</f>
        <v>5.2726599609396629</v>
      </c>
      <c r="U74" s="673">
        <f>IF(INDEX(Historical!$H$7:$H$1250,MATCH(B74,Historical!$B$7:$B$1281,0))=0,"n/a",((INDEX(Historical!$C$7:$C$1259,MATCH(B74,Historical!$B$7:$B$1281,0))/INDEX(Historical!$H$7:$H$1250,MATCH(B74,Historical!$B$7:$B$1281,0)))^(1/5)-1)*100)</f>
        <v>4.9414522844583919</v>
      </c>
      <c r="V74" s="673" t="str">
        <f>IF(INDEX(Historical!$O$7:$O$1250,MATCH(B74,Historical!$B$7:$B$1281,0))=0,"n/a",((INDEX(Historical!$C$7:$C$1259,MATCH(B74,Historical!$B$7:$B$1281,0))/INDEX(Historical!$O$7:$O$1250,MATCH(B74,Historical!$B$7:$B$1281,0)))^(1/10)-1)*100)</f>
        <v>n/a</v>
      </c>
      <c r="W74" s="674" t="str">
        <f t="shared" si="21"/>
        <v>n/a</v>
      </c>
      <c r="X74" s="675" t="str">
        <f t="shared" si="22"/>
        <v>n/a</v>
      </c>
      <c r="Y74" s="646" t="s">
        <v>4575</v>
      </c>
      <c r="Z74" s="624" t="str">
        <f t="shared" si="23"/>
        <v>n/a</v>
      </c>
      <c r="AA74" s="853" t="str">
        <f t="shared" si="24"/>
        <v>n/a</v>
      </c>
      <c r="AB74" s="854">
        <v>6</v>
      </c>
      <c r="AC74" s="833">
        <v>-0.77</v>
      </c>
      <c r="AD74" s="833" t="s">
        <v>136</v>
      </c>
      <c r="AE74" s="833">
        <v>0.2</v>
      </c>
      <c r="AF74" s="833">
        <v>0.94</v>
      </c>
      <c r="AG74" s="833">
        <v>-2</v>
      </c>
      <c r="AH74" s="834">
        <v>-117.10000000000001</v>
      </c>
      <c r="AI74" s="834">
        <v>39.879999999999995</v>
      </c>
      <c r="AJ74" s="833">
        <v>-15.8</v>
      </c>
      <c r="AK74" s="833">
        <v>10.4</v>
      </c>
      <c r="AL74" s="845">
        <v>3640</v>
      </c>
      <c r="AM74" s="839">
        <v>0.70000000000000007</v>
      </c>
      <c r="AN74" s="833">
        <v>0.31</v>
      </c>
      <c r="AO74" s="711" t="str">
        <f t="shared" si="25"/>
        <v>n/a</v>
      </c>
      <c r="AP74" s="712">
        <f t="shared" si="26"/>
        <v>7.1479140653882585</v>
      </c>
      <c r="AQ74" s="855" t="str">
        <f t="shared" si="27"/>
        <v>n/a</v>
      </c>
      <c r="AR74" s="624">
        <f>INDEX(Historical!$C$7:$C$1259,MATCH(B74,Historical!$B$7:$B$1281,0))*IF(AH74="n/a",1.03,IF(AH74&lt;0,1.01,IF(AH74&gt;10,1.1,(1+AH74/100))))</f>
        <v>0.84839999999999993</v>
      </c>
      <c r="AS74" s="853">
        <f t="shared" si="28"/>
        <v>0.93323999999999996</v>
      </c>
      <c r="AT74" s="853">
        <f t="shared" si="17"/>
        <v>1.026564</v>
      </c>
      <c r="AU74" s="853">
        <f t="shared" si="17"/>
        <v>1.1292204000000001</v>
      </c>
      <c r="AV74" s="853">
        <f t="shared" si="17"/>
        <v>1.2421424400000003</v>
      </c>
      <c r="AW74" s="624">
        <f t="shared" si="29"/>
        <v>5.1795668400000006</v>
      </c>
      <c r="AX74" s="719">
        <f t="shared" si="30"/>
        <v>13.605376516942474</v>
      </c>
      <c r="AY74" s="900">
        <v>1.53</v>
      </c>
      <c r="AZ74" s="839">
        <v>113.28</v>
      </c>
      <c r="BA74" s="839">
        <v>-10</v>
      </c>
      <c r="BB74" s="839">
        <v>3.01</v>
      </c>
      <c r="BC74" s="839">
        <v>26.669999999999998</v>
      </c>
      <c r="BE74" s="597">
        <v>2013</v>
      </c>
      <c r="BF74" s="865">
        <f t="shared" si="31"/>
        <v>0</v>
      </c>
      <c r="BG74" s="849">
        <v>-0.89999999999999991</v>
      </c>
    </row>
    <row r="75" spans="1:59" ht="11.25" customHeight="1" x14ac:dyDescent="0.2">
      <c r="A75" s="831" t="s">
        <v>958</v>
      </c>
      <c r="B75" s="842" t="s">
        <v>959</v>
      </c>
      <c r="C75" s="898" t="s">
        <v>123</v>
      </c>
      <c r="D75" s="898" t="s">
        <v>4276</v>
      </c>
      <c r="E75" s="705">
        <v>10</v>
      </c>
      <c r="F75" s="1135">
        <v>434</v>
      </c>
      <c r="G75" s="1102" t="s">
        <v>115</v>
      </c>
      <c r="H75" s="1102" t="s">
        <v>115</v>
      </c>
      <c r="I75" s="841">
        <v>175.21</v>
      </c>
      <c r="J75" s="624">
        <f t="shared" si="18"/>
        <v>1.4154443239541121</v>
      </c>
      <c r="K75" s="844">
        <v>0.62</v>
      </c>
      <c r="L75" s="854">
        <v>4</v>
      </c>
      <c r="M75" s="615">
        <f t="shared" si="19"/>
        <v>2.48</v>
      </c>
      <c r="N75" s="837" t="s">
        <v>325</v>
      </c>
      <c r="O75" s="706">
        <v>0.57999999999999996</v>
      </c>
      <c r="P75" s="606">
        <v>44166</v>
      </c>
      <c r="Q75" s="606">
        <v>44181</v>
      </c>
      <c r="R75" s="615">
        <f t="shared" si="20"/>
        <v>6.8965517241379377</v>
      </c>
      <c r="S75" s="673">
        <f>IF(INDEX(Historical!$D$7:$D$1257,MATCH(B75,Historical!$B$7:$B$1281,0))=0,"n/a",(INDEX(Historical!$C$7:$C$1259,MATCH(B75,Historical!$B$7:$B$1281,0))/INDEX(Historical!$D$7:$D$1257,MATCH(B75,Historical!$B$7:$B$1281,0))-1)*100)</f>
        <v>4.4247787610619538</v>
      </c>
      <c r="T75" s="673">
        <f>IF(INDEX(Historical!$F$7:$F$1250,MATCH(B75,Historical!$B$7:$B$1281,0))=0,"n/a",((INDEX(Historical!$C$7:$C$1259,MATCH(B75,Historical!$B$7:$B$1281,0))/INDEX(Historical!$F$7:$F$1250,MATCH(B75,Historical!$B$7:$B$1281,0)))^(1/3)-1)*100)</f>
        <v>10.272303073280264</v>
      </c>
      <c r="U75" s="673">
        <f>IF(INDEX(Historical!$H$7:$H$1250,MATCH(B75,Historical!$B$7:$B$1281,0))=0,"n/a",((INDEX(Historical!$C$7:$C$1259,MATCH(B75,Historical!$B$7:$B$1281,0))/INDEX(Historical!$H$7:$H$1250,MATCH(B75,Historical!$B$7:$B$1281,0)))^(1/5)-1)*100)</f>
        <v>10.080863962584097</v>
      </c>
      <c r="V75" s="673">
        <f>IF(INDEX(Historical!$O$7:$O$1250,MATCH(B75,Historical!$B$7:$B$1281,0))=0,"n/a",((INDEX(Historical!$C$7:$C$1259,MATCH(B75,Historical!$B$7:$B$1281,0))/INDEX(Historical!$O$7:$O$1250,MATCH(B75,Historical!$B$7:$B$1281,0)))^(1/10)-1)*100)</f>
        <v>11.424886813500068</v>
      </c>
      <c r="W75" s="674">
        <f t="shared" si="21"/>
        <v>0.88236007298314556</v>
      </c>
      <c r="X75" s="675">
        <f t="shared" si="22"/>
        <v>1.504606561579716</v>
      </c>
      <c r="Y75" s="638"/>
      <c r="Z75" s="624">
        <f t="shared" si="23"/>
        <v>37.462235649546827</v>
      </c>
      <c r="AA75" s="853">
        <f t="shared" si="24"/>
        <v>26.466767371601208</v>
      </c>
      <c r="AB75" s="854">
        <v>12</v>
      </c>
      <c r="AC75" s="833">
        <v>6.62</v>
      </c>
      <c r="AD75" s="833">
        <v>2.83</v>
      </c>
      <c r="AE75" s="833">
        <v>2.11</v>
      </c>
      <c r="AF75" s="833">
        <v>11.2</v>
      </c>
      <c r="AG75" s="833">
        <v>42.3</v>
      </c>
      <c r="AH75" s="833">
        <v>-32.800000000000004</v>
      </c>
      <c r="AI75" s="833">
        <v>7.41</v>
      </c>
      <c r="AJ75" s="833">
        <v>6.7</v>
      </c>
      <c r="AK75" s="833">
        <v>9.56</v>
      </c>
      <c r="AL75" s="845">
        <v>14680</v>
      </c>
      <c r="AM75" s="839">
        <v>0.1</v>
      </c>
      <c r="AN75" s="833">
        <v>1.61</v>
      </c>
      <c r="AO75" s="711">
        <f t="shared" si="25"/>
        <v>-14.970459085062998</v>
      </c>
      <c r="AP75" s="712">
        <f t="shared" si="26"/>
        <v>11.496308286538209</v>
      </c>
      <c r="AQ75" s="855">
        <f t="shared" si="27"/>
        <v>262.96788628192775</v>
      </c>
      <c r="AR75" s="624">
        <f>INDEX(Historical!$C$7:$C$1259,MATCH(B75,Historical!$B$7:$B$1281,0))*IF(AH75="n/a",1.03,IF(AH75&lt;0,1.01,IF(AH75&gt;10,1.1,(1+AH75/100))))</f>
        <v>2.3835999999999999</v>
      </c>
      <c r="AS75" s="853">
        <f t="shared" si="28"/>
        <v>2.5602247600000001</v>
      </c>
      <c r="AT75" s="853">
        <f t="shared" si="17"/>
        <v>2.804982247056</v>
      </c>
      <c r="AU75" s="853">
        <f t="shared" si="17"/>
        <v>3.0731385498745531</v>
      </c>
      <c r="AV75" s="853">
        <f t="shared" si="17"/>
        <v>3.3669305952425601</v>
      </c>
      <c r="AW75" s="624">
        <f t="shared" si="29"/>
        <v>14.188876152173112</v>
      </c>
      <c r="AX75" s="719">
        <f t="shared" si="30"/>
        <v>8.098211376161812</v>
      </c>
      <c r="AY75" s="900">
        <v>1.01</v>
      </c>
      <c r="AZ75" s="839">
        <v>127.66</v>
      </c>
      <c r="BA75" s="839">
        <v>-3.5000000000000004</v>
      </c>
      <c r="BB75" s="839">
        <v>8.51</v>
      </c>
      <c r="BC75" s="839">
        <v>30.55</v>
      </c>
      <c r="BE75" s="597">
        <v>2011</v>
      </c>
      <c r="BF75" s="865">
        <f t="shared" si="31"/>
        <v>0</v>
      </c>
      <c r="BG75" s="849">
        <v>9</v>
      </c>
    </row>
    <row r="76" spans="1:59" ht="11.25" customHeight="1" x14ac:dyDescent="0.2">
      <c r="A76" s="838" t="s">
        <v>410</v>
      </c>
      <c r="B76" s="842" t="s">
        <v>411</v>
      </c>
      <c r="C76" s="898" t="s">
        <v>131</v>
      </c>
      <c r="D76" s="898" t="s">
        <v>4275</v>
      </c>
      <c r="E76" s="705">
        <v>13</v>
      </c>
      <c r="F76" s="1135">
        <v>274</v>
      </c>
      <c r="G76" s="1122" t="s">
        <v>115</v>
      </c>
      <c r="H76" s="1122" t="s">
        <v>115</v>
      </c>
      <c r="I76" s="841">
        <v>141.88</v>
      </c>
      <c r="J76" s="624">
        <f t="shared" si="18"/>
        <v>1.5506061460389065</v>
      </c>
      <c r="K76" s="844">
        <v>0.55000000000000004</v>
      </c>
      <c r="L76" s="854">
        <v>4</v>
      </c>
      <c r="M76" s="615">
        <f t="shared" si="19"/>
        <v>2.2000000000000002</v>
      </c>
      <c r="N76" s="837" t="s">
        <v>119</v>
      </c>
      <c r="O76" s="706">
        <v>0.5</v>
      </c>
      <c r="P76" s="606">
        <v>43962</v>
      </c>
      <c r="Q76" s="606">
        <v>43984</v>
      </c>
      <c r="R76" s="615">
        <f t="shared" si="20"/>
        <v>10.000000000000009</v>
      </c>
      <c r="S76" s="673">
        <f>IF(INDEX(Historical!$D$7:$D$1257,MATCH(B76,Historical!$B$7:$B$1281,0))=0,"n/a",(INDEX(Historical!$C$7:$C$1259,MATCH(B76,Historical!$B$7:$B$1281,0))/INDEX(Historical!$D$7:$D$1257,MATCH(B76,Historical!$B$7:$B$1281,0))-1)*100)</f>
        <v>12.531969309462919</v>
      </c>
      <c r="T76" s="673">
        <f>IF(INDEX(Historical!$F$7:$F$1250,MATCH(B76,Historical!$B$7:$B$1281,0))=0,"n/a",((INDEX(Historical!$C$7:$C$1259,MATCH(B76,Historical!$B$7:$B$1281,0))/INDEX(Historical!$F$7:$F$1250,MATCH(B76,Historical!$B$7:$B$1281,0)))^(1/3)-1)*100)</f>
        <v>10.739499268066277</v>
      </c>
      <c r="U76" s="673">
        <f>IF(INDEX(Historical!$H$7:$H$1250,MATCH(B76,Historical!$B$7:$B$1281,0))=0,"n/a",((INDEX(Historical!$C$7:$C$1259,MATCH(B76,Historical!$B$7:$B$1281,0))/INDEX(Historical!$H$7:$H$1250,MATCH(B76,Historical!$B$7:$B$1281,0)))^(1/5)-1)*100)</f>
        <v>10.589579817073002</v>
      </c>
      <c r="V76" s="673">
        <f>IF(INDEX(Historical!$O$7:$O$1250,MATCH(B76,Historical!$B$7:$B$1281,0))=0,"n/a",((INDEX(Historical!$C$7:$C$1259,MATCH(B76,Historical!$B$7:$B$1281,0))/INDEX(Historical!$O$7:$O$1250,MATCH(B76,Historical!$B$7:$B$1281,0)))^(1/10)-1)*100)</f>
        <v>9.8480679935741833</v>
      </c>
      <c r="W76" s="674">
        <f t="shared" si="21"/>
        <v>1.0752951567741664</v>
      </c>
      <c r="X76" s="675">
        <f t="shared" si="22"/>
        <v>1.4119439756097336</v>
      </c>
      <c r="Y76" s="634"/>
      <c r="Z76" s="624">
        <f t="shared" si="23"/>
        <v>60.273972602739732</v>
      </c>
      <c r="AA76" s="853">
        <f t="shared" si="24"/>
        <v>38.871232876712327</v>
      </c>
      <c r="AB76" s="854">
        <v>12</v>
      </c>
      <c r="AC76" s="833">
        <v>3.65</v>
      </c>
      <c r="AD76" s="833">
        <v>4.75</v>
      </c>
      <c r="AE76" s="833">
        <v>7.19</v>
      </c>
      <c r="AF76" s="833">
        <v>4.05</v>
      </c>
      <c r="AG76" s="833">
        <v>10.5</v>
      </c>
      <c r="AH76" s="833">
        <v>6.7</v>
      </c>
      <c r="AI76" s="833">
        <v>8.73</v>
      </c>
      <c r="AJ76" s="833">
        <v>7.5</v>
      </c>
      <c r="AK76" s="833">
        <v>8.4</v>
      </c>
      <c r="AL76" s="845">
        <v>26990</v>
      </c>
      <c r="AM76" s="839">
        <v>0.1</v>
      </c>
      <c r="AN76" s="833">
        <v>1.64</v>
      </c>
      <c r="AO76" s="711">
        <f t="shared" si="25"/>
        <v>-26.731046913600419</v>
      </c>
      <c r="AP76" s="712">
        <f t="shared" si="26"/>
        <v>12.140185963111907</v>
      </c>
      <c r="AQ76" s="855">
        <f t="shared" si="27"/>
        <v>164.51506417987272</v>
      </c>
      <c r="AR76" s="624">
        <f>INDEX(Historical!$C$7:$C$1259,MATCH(B76,Historical!$B$7:$B$1281,0))*IF(AH76="n/a",1.03,IF(AH76&lt;0,1.01,IF(AH76&gt;10,1.1,(1+AH76/100))))</f>
        <v>2.3473999999999999</v>
      </c>
      <c r="AS76" s="853">
        <f t="shared" si="28"/>
        <v>2.5523280199999996</v>
      </c>
      <c r="AT76" s="853">
        <f t="shared" si="17"/>
        <v>2.7667235736799998</v>
      </c>
      <c r="AU76" s="853">
        <f t="shared" si="17"/>
        <v>2.99912835386912</v>
      </c>
      <c r="AV76" s="853">
        <f t="shared" si="17"/>
        <v>3.2510551355941262</v>
      </c>
      <c r="AW76" s="624">
        <f t="shared" si="29"/>
        <v>13.916635083143245</v>
      </c>
      <c r="AX76" s="719">
        <f t="shared" si="30"/>
        <v>9.8087363145920818</v>
      </c>
      <c r="AY76" s="900">
        <v>0.22</v>
      </c>
      <c r="AZ76" s="839">
        <v>54.22</v>
      </c>
      <c r="BA76" s="839">
        <v>-17.78</v>
      </c>
      <c r="BB76" s="839">
        <v>-9.2899999999999991</v>
      </c>
      <c r="BC76" s="839">
        <v>-2.75</v>
      </c>
      <c r="BE76" s="597">
        <v>2008</v>
      </c>
      <c r="BF76" s="865">
        <f t="shared" si="31"/>
        <v>1</v>
      </c>
      <c r="BG76" s="849">
        <v>2.8000000000000003</v>
      </c>
    </row>
    <row r="77" spans="1:59" ht="11.25" customHeight="1" x14ac:dyDescent="0.2">
      <c r="A77" s="831" t="s">
        <v>129</v>
      </c>
      <c r="B77" s="842" t="s">
        <v>130</v>
      </c>
      <c r="C77" s="898" t="s">
        <v>131</v>
      </c>
      <c r="D77" s="898" t="s">
        <v>4275</v>
      </c>
      <c r="E77" s="705">
        <v>66</v>
      </c>
      <c r="F77" s="1135">
        <v>1</v>
      </c>
      <c r="G77" s="1123" t="s">
        <v>37</v>
      </c>
      <c r="H77" s="1123" t="s">
        <v>37</v>
      </c>
      <c r="I77" s="833">
        <v>73.05</v>
      </c>
      <c r="J77" s="624">
        <f t="shared" si="18"/>
        <v>1.8343600273785079</v>
      </c>
      <c r="K77" s="844">
        <v>0.33500000000000002</v>
      </c>
      <c r="L77" s="854">
        <v>4</v>
      </c>
      <c r="M77" s="615">
        <f t="shared" si="19"/>
        <v>1.34</v>
      </c>
      <c r="N77" s="837" t="s">
        <v>119</v>
      </c>
      <c r="O77" s="706">
        <v>0.30499999999999999</v>
      </c>
      <c r="P77" s="606">
        <v>44057</v>
      </c>
      <c r="Q77" s="606">
        <v>44075</v>
      </c>
      <c r="R77" s="615">
        <f t="shared" si="20"/>
        <v>9.8360655737705009</v>
      </c>
      <c r="S77" s="673">
        <f>IF(INDEX(Historical!$D$7:$D$1257,MATCH(B77,Historical!$B$7:$B$1281,0))=0,"n/a",(INDEX(Historical!$C$7:$C$1259,MATCH(B77,Historical!$B$7:$B$1281,0))/INDEX(Historical!$D$7:$D$1257,MATCH(B77,Historical!$B$7:$B$1281,0))-1)*100)</f>
        <v>10.344827586206918</v>
      </c>
      <c r="T77" s="673">
        <f>IF(INDEX(Historical!$F$7:$F$1250,MATCH(B77,Historical!$B$7:$B$1281,0))=0,"n/a",((INDEX(Historical!$C$7:$C$1259,MATCH(B77,Historical!$B$7:$B$1281,0))/INDEX(Historical!$F$7:$F$1250,MATCH(B77,Historical!$B$7:$B$1281,0)))^(1/3)-1)*100)</f>
        <v>8.7947307606650824</v>
      </c>
      <c r="U77" s="673">
        <f>IF(INDEX(Historical!$H$7:$H$1250,MATCH(B77,Historical!$B$7:$B$1281,0))=0,"n/a",((INDEX(Historical!$C$7:$C$1259,MATCH(B77,Historical!$B$7:$B$1281,0))/INDEX(Historical!$H$7:$H$1250,MATCH(B77,Historical!$B$7:$B$1281,0)))^(1/5)-1)*100)</f>
        <v>7.9293862472727961</v>
      </c>
      <c r="V77" s="673">
        <f>IF(INDEX(Historical!$O$7:$O$1250,MATCH(B77,Historical!$B$7:$B$1281,0))=0,"n/a",((INDEX(Historical!$C$7:$C$1259,MATCH(B77,Historical!$B$7:$B$1281,0))/INDEX(Historical!$O$7:$O$1250,MATCH(B77,Historical!$B$7:$B$1281,0)))^(1/10)-1)*100)</f>
        <v>9.4260348858074892</v>
      </c>
      <c r="W77" s="674">
        <f t="shared" si="21"/>
        <v>0.84122182267878576</v>
      </c>
      <c r="X77" s="675">
        <f t="shared" si="22"/>
        <v>1.0297904217237397</v>
      </c>
      <c r="Y77" s="637"/>
      <c r="Z77" s="624">
        <f t="shared" si="23"/>
        <v>60.089686098654717</v>
      </c>
      <c r="AA77" s="853">
        <f t="shared" si="24"/>
        <v>32.757847533632287</v>
      </c>
      <c r="AB77" s="854">
        <v>12</v>
      </c>
      <c r="AC77" s="833">
        <v>2.23</v>
      </c>
      <c r="AD77" s="833">
        <v>6.84</v>
      </c>
      <c r="AE77" s="833">
        <v>5.76</v>
      </c>
      <c r="AF77" s="833">
        <v>4.3099999999999996</v>
      </c>
      <c r="AG77" s="833">
        <v>13</v>
      </c>
      <c r="AH77" s="833">
        <v>32.1</v>
      </c>
      <c r="AI77" s="833">
        <v>6.04</v>
      </c>
      <c r="AJ77" s="833">
        <v>7.7</v>
      </c>
      <c r="AK77" s="833">
        <v>4.8500000000000005</v>
      </c>
      <c r="AL77" s="845">
        <v>2750</v>
      </c>
      <c r="AM77" s="839">
        <v>0.6</v>
      </c>
      <c r="AN77" s="833">
        <v>0.84</v>
      </c>
      <c r="AO77" s="711">
        <f t="shared" si="25"/>
        <v>-22.994101258980983</v>
      </c>
      <c r="AP77" s="712">
        <f t="shared" si="26"/>
        <v>9.7637462746513037</v>
      </c>
      <c r="AQ77" s="855">
        <f t="shared" si="27"/>
        <v>150.49845674393117</v>
      </c>
      <c r="AR77" s="624">
        <f>INDEX(Historical!$C$7:$C$1259,MATCH(B77,Historical!$B$7:$B$1281,0))*IF(AH77="n/a",1.03,IF(AH77&lt;0,1.01,IF(AH77&gt;10,1.1,(1+AH77/100))))</f>
        <v>1.4080000000000001</v>
      </c>
      <c r="AS77" s="853">
        <f t="shared" si="28"/>
        <v>1.4930432000000002</v>
      </c>
      <c r="AT77" s="853">
        <f t="shared" si="17"/>
        <v>1.5654557952000003</v>
      </c>
      <c r="AU77" s="853">
        <f t="shared" si="17"/>
        <v>1.6413804012672004</v>
      </c>
      <c r="AV77" s="853">
        <f t="shared" si="17"/>
        <v>1.7209873507286597</v>
      </c>
      <c r="AW77" s="624">
        <f t="shared" si="29"/>
        <v>7.8288667471958604</v>
      </c>
      <c r="AX77" s="719">
        <f t="shared" si="30"/>
        <v>10.717134493081261</v>
      </c>
      <c r="AY77" s="900">
        <v>-0.04</v>
      </c>
      <c r="AZ77" s="839">
        <v>12.19</v>
      </c>
      <c r="BA77" s="839">
        <v>-24.41</v>
      </c>
      <c r="BB77" s="839">
        <v>-7.79</v>
      </c>
      <c r="BC77" s="839">
        <v>-5.76</v>
      </c>
      <c r="BE77" s="597">
        <v>1955</v>
      </c>
      <c r="BF77" s="865">
        <f t="shared" si="31"/>
        <v>8</v>
      </c>
      <c r="BG77" s="849">
        <v>4.8</v>
      </c>
    </row>
    <row r="78" spans="1:59" ht="11.25" customHeight="1" x14ac:dyDescent="0.2">
      <c r="A78" s="831" t="s">
        <v>904</v>
      </c>
      <c r="B78" s="842" t="s">
        <v>905</v>
      </c>
      <c r="C78" s="898" t="s">
        <v>108</v>
      </c>
      <c r="D78" s="898" t="s">
        <v>4278</v>
      </c>
      <c r="E78" s="705">
        <v>9</v>
      </c>
      <c r="F78" s="1135">
        <v>479</v>
      </c>
      <c r="G78" s="1057" t="s">
        <v>115</v>
      </c>
      <c r="H78" s="1057" t="s">
        <v>115</v>
      </c>
      <c r="I78" s="841">
        <v>135.26</v>
      </c>
      <c r="J78" s="624">
        <f t="shared" si="18"/>
        <v>1.2716250184829219</v>
      </c>
      <c r="K78" s="844">
        <v>0.43</v>
      </c>
      <c r="L78" s="854">
        <v>4</v>
      </c>
      <c r="M78" s="615">
        <f t="shared" si="19"/>
        <v>1.72</v>
      </c>
      <c r="N78" s="837" t="s">
        <v>689</v>
      </c>
      <c r="O78" s="706">
        <v>0.39</v>
      </c>
      <c r="P78" s="904">
        <v>43741</v>
      </c>
      <c r="Q78" s="904">
        <v>43777</v>
      </c>
      <c r="R78" s="615">
        <f t="shared" si="20"/>
        <v>10.25641025641025</v>
      </c>
      <c r="S78" s="673">
        <f>IF(INDEX(Historical!$D$7:$D$1257,MATCH(B78,Historical!$B$7:$B$1281,0))=0,"n/a",(INDEX(Historical!$C$7:$C$1259,MATCH(B78,Historical!$B$7:$B$1281,0))/INDEX(Historical!$D$7:$D$1257,MATCH(B78,Historical!$B$7:$B$1281,0))-1)*100)</f>
        <v>7.4999999999999956</v>
      </c>
      <c r="T78" s="673">
        <f>IF(INDEX(Historical!$F$7:$F$1250,MATCH(B78,Historical!$B$7:$B$1281,0))=0,"n/a",((INDEX(Historical!$C$7:$C$1259,MATCH(B78,Historical!$B$7:$B$1281,0))/INDEX(Historical!$F$7:$F$1250,MATCH(B78,Historical!$B$7:$B$1281,0)))^(1/3)-1)*100)</f>
        <v>9.5012433360109672</v>
      </c>
      <c r="U78" s="673">
        <f>IF(INDEX(Historical!$H$7:$H$1250,MATCH(B78,Historical!$B$7:$B$1281,0))=0,"n/a",((INDEX(Historical!$C$7:$C$1259,MATCH(B78,Historical!$B$7:$B$1281,0))/INDEX(Historical!$H$7:$H$1250,MATCH(B78,Historical!$B$7:$B$1281,0)))^(1/5)-1)*100)</f>
        <v>9.3521062182361661</v>
      </c>
      <c r="V78" s="673">
        <f>IF(INDEX(Historical!$O$7:$O$1250,MATCH(B78,Historical!$B$7:$B$1281,0))=0,"n/a",((INDEX(Historical!$C$7:$C$1259,MATCH(B78,Historical!$B$7:$B$1281,0))/INDEX(Historical!$O$7:$O$1250,MATCH(B78,Historical!$B$7:$B$1281,0)))^(1/10)-1)*100)</f>
        <v>9.0987048738200293</v>
      </c>
      <c r="W78" s="674">
        <f t="shared" si="21"/>
        <v>1.0278502652773425</v>
      </c>
      <c r="X78" s="675" t="str">
        <f t="shared" si="22"/>
        <v>n/a</v>
      </c>
      <c r="Y78" s="646" t="s">
        <v>4577</v>
      </c>
      <c r="Z78" s="624">
        <f t="shared" si="23"/>
        <v>45.623342175066313</v>
      </c>
      <c r="AA78" s="853">
        <f t="shared" si="24"/>
        <v>35.877984084880637</v>
      </c>
      <c r="AB78" s="854">
        <v>12</v>
      </c>
      <c r="AC78" s="833">
        <v>3.77</v>
      </c>
      <c r="AD78" s="833">
        <v>11.49</v>
      </c>
      <c r="AE78" s="833">
        <v>2.91</v>
      </c>
      <c r="AF78" s="833">
        <v>4.8</v>
      </c>
      <c r="AG78" s="833">
        <v>14.000000000000002</v>
      </c>
      <c r="AH78" s="833">
        <v>-52.900000000000006</v>
      </c>
      <c r="AI78" s="833">
        <v>37.950000000000003</v>
      </c>
      <c r="AJ78" s="833">
        <v>-5.7</v>
      </c>
      <c r="AK78" s="833">
        <v>3.17</v>
      </c>
      <c r="AL78" s="845">
        <v>107730</v>
      </c>
      <c r="AM78" s="839">
        <v>0.1</v>
      </c>
      <c r="AN78" s="833">
        <v>5.73</v>
      </c>
      <c r="AO78" s="711">
        <f t="shared" si="25"/>
        <v>-25.254252848161549</v>
      </c>
      <c r="AP78" s="712">
        <f t="shared" si="26"/>
        <v>10.623731236719088</v>
      </c>
      <c r="AQ78" s="855">
        <f t="shared" si="27"/>
        <v>176.65809111804171</v>
      </c>
      <c r="AR78" s="624">
        <f>INDEX(Historical!$C$7:$C$1259,MATCH(B78,Historical!$B$7:$B$1281,0))*IF(AH78="n/a",1.03,IF(AH78&lt;0,1.01,IF(AH78&gt;10,1.1,(1+AH78/100))))</f>
        <v>1.7372000000000001</v>
      </c>
      <c r="AS78" s="853">
        <f t="shared" si="28"/>
        <v>1.9109200000000002</v>
      </c>
      <c r="AT78" s="853">
        <f t="shared" si="17"/>
        <v>1.9714961640000004</v>
      </c>
      <c r="AU78" s="853">
        <f t="shared" si="17"/>
        <v>2.0339925923988007</v>
      </c>
      <c r="AV78" s="853">
        <f t="shared" si="17"/>
        <v>2.0984701575778426</v>
      </c>
      <c r="AW78" s="624">
        <f t="shared" si="29"/>
        <v>9.7520789139766446</v>
      </c>
      <c r="AX78" s="719">
        <f t="shared" si="30"/>
        <v>7.2098764704839908</v>
      </c>
      <c r="AY78" s="900">
        <v>1.29</v>
      </c>
      <c r="AZ78" s="839">
        <v>101.88</v>
      </c>
      <c r="BA78" s="839">
        <v>-4.04</v>
      </c>
      <c r="BB78" s="839">
        <v>9.7199999999999989</v>
      </c>
      <c r="BC78" s="839">
        <v>26.32</v>
      </c>
      <c r="BE78" s="597">
        <v>2012</v>
      </c>
      <c r="BF78" s="865">
        <f t="shared" si="31"/>
        <v>0</v>
      </c>
      <c r="BG78" s="849">
        <v>1.6</v>
      </c>
    </row>
    <row r="79" spans="1:59" ht="11.25" customHeight="1" x14ac:dyDescent="0.2">
      <c r="A79" s="838" t="s">
        <v>448</v>
      </c>
      <c r="B79" s="842" t="s">
        <v>449</v>
      </c>
      <c r="C79" s="898" t="s">
        <v>108</v>
      </c>
      <c r="D79" s="898" t="s">
        <v>118</v>
      </c>
      <c r="E79" s="705">
        <v>19</v>
      </c>
      <c r="F79" s="1135">
        <v>179</v>
      </c>
      <c r="G79" s="1102" t="s">
        <v>106</v>
      </c>
      <c r="H79" s="1102" t="s">
        <v>106</v>
      </c>
      <c r="I79" s="841">
        <v>50.53</v>
      </c>
      <c r="J79" s="624">
        <f t="shared" si="18"/>
        <v>3.3247575697605378</v>
      </c>
      <c r="K79" s="844">
        <v>0.42</v>
      </c>
      <c r="L79" s="854">
        <v>4</v>
      </c>
      <c r="M79" s="615">
        <f t="shared" si="19"/>
        <v>1.68</v>
      </c>
      <c r="N79" s="837" t="s">
        <v>218</v>
      </c>
      <c r="O79" s="706">
        <v>0.41</v>
      </c>
      <c r="P79" s="606">
        <v>44195</v>
      </c>
      <c r="Q79" s="606">
        <v>44211</v>
      </c>
      <c r="R79" s="615">
        <f t="shared" si="20"/>
        <v>2.4390243902439046</v>
      </c>
      <c r="S79" s="673">
        <f>IF(INDEX(Historical!$D$7:$D$1257,MATCH(B79,Historical!$B$7:$B$1281,0))=0,"n/a",(INDEX(Historical!$C$7:$C$1259,MATCH(B79,Historical!$B$7:$B$1281,0))/INDEX(Historical!$D$7:$D$1257,MATCH(B79,Historical!$B$7:$B$1281,0))-1)*100)</f>
        <v>2.4999999999999911</v>
      </c>
      <c r="T79" s="673">
        <f>IF(INDEX(Historical!$F$7:$F$1250,MATCH(B79,Historical!$B$7:$B$1281,0))=0,"n/a",((INDEX(Historical!$C$7:$C$1259,MATCH(B79,Historical!$B$7:$B$1281,0))/INDEX(Historical!$F$7:$F$1250,MATCH(B79,Historical!$B$7:$B$1281,0)))^(1/3)-1)*100)</f>
        <v>2.5652131008858436</v>
      </c>
      <c r="U79" s="673">
        <f>IF(INDEX(Historical!$H$7:$H$1250,MATCH(B79,Historical!$B$7:$B$1281,0))=0,"n/a",((INDEX(Historical!$C$7:$C$1259,MATCH(B79,Historical!$B$7:$B$1281,0))/INDEX(Historical!$H$7:$H$1250,MATCH(B79,Historical!$B$7:$B$1281,0)))^(1/5)-1)*100)</f>
        <v>7.1709725300183047</v>
      </c>
      <c r="V79" s="673">
        <f>IF(INDEX(Historical!$O$7:$O$1250,MATCH(B79,Historical!$B$7:$B$1281,0))=0,"n/a",((INDEX(Historical!$C$7:$C$1259,MATCH(B79,Historical!$B$7:$B$1281,0))/INDEX(Historical!$O$7:$O$1250,MATCH(B79,Historical!$B$7:$B$1281,0)))^(1/10)-1)*100)</f>
        <v>6.9193860260079898</v>
      </c>
      <c r="W79" s="674">
        <f t="shared" si="21"/>
        <v>1.0363596572101446</v>
      </c>
      <c r="X79" s="675" t="str">
        <f t="shared" si="22"/>
        <v>n/a</v>
      </c>
      <c r="Y79" s="632"/>
      <c r="Z79" s="624" t="str">
        <f t="shared" si="23"/>
        <v>n/a</v>
      </c>
      <c r="AA79" s="853" t="str">
        <f t="shared" si="24"/>
        <v>n/a</v>
      </c>
      <c r="AB79" s="854">
        <v>12</v>
      </c>
      <c r="AC79" s="833">
        <v>-1.79</v>
      </c>
      <c r="AD79" s="833" t="s">
        <v>136</v>
      </c>
      <c r="AE79" s="833">
        <v>0.89</v>
      </c>
      <c r="AF79" s="834">
        <v>0.9</v>
      </c>
      <c r="AG79" s="833">
        <v>-1.2</v>
      </c>
      <c r="AH79" s="834">
        <v>313.89999999999998</v>
      </c>
      <c r="AI79" s="834">
        <v>14.330000000000002</v>
      </c>
      <c r="AJ79" s="833">
        <v>-14.399999999999999</v>
      </c>
      <c r="AK79" s="833">
        <v>20</v>
      </c>
      <c r="AL79" s="845">
        <v>4310</v>
      </c>
      <c r="AM79" s="839">
        <v>1.4000000000000001</v>
      </c>
      <c r="AN79" s="833">
        <v>0.28000000000000003</v>
      </c>
      <c r="AO79" s="711" t="str">
        <f t="shared" si="25"/>
        <v>n/a</v>
      </c>
      <c r="AP79" s="712">
        <f t="shared" si="26"/>
        <v>10.495730099778843</v>
      </c>
      <c r="AQ79" s="855" t="str">
        <f t="shared" si="27"/>
        <v>n/a</v>
      </c>
      <c r="AR79" s="624">
        <f>INDEX(Historical!$C$7:$C$1259,MATCH(B79,Historical!$B$7:$B$1281,0))*IF(AH79="n/a",1.03,IF(AH79&lt;0,1.01,IF(AH79&gt;10,1.1,(1+AH79/100))))</f>
        <v>1.804</v>
      </c>
      <c r="AS79" s="853">
        <f t="shared" si="28"/>
        <v>1.9844000000000002</v>
      </c>
      <c r="AT79" s="853">
        <f t="shared" si="17"/>
        <v>2.1828400000000006</v>
      </c>
      <c r="AU79" s="853">
        <f t="shared" si="17"/>
        <v>2.4011240000000007</v>
      </c>
      <c r="AV79" s="853">
        <f t="shared" si="17"/>
        <v>2.6412364000000008</v>
      </c>
      <c r="AW79" s="624">
        <f t="shared" si="29"/>
        <v>11.013600400000001</v>
      </c>
      <c r="AX79" s="719">
        <f t="shared" si="30"/>
        <v>21.796161488224818</v>
      </c>
      <c r="AY79" s="900">
        <v>0.88</v>
      </c>
      <c r="AZ79" s="839">
        <v>58.8</v>
      </c>
      <c r="BA79" s="839">
        <v>-19.059999999999999</v>
      </c>
      <c r="BB79" s="839">
        <v>1.3299999999999998</v>
      </c>
      <c r="BC79" s="839">
        <v>10.979999999999999</v>
      </c>
      <c r="BE79" s="597">
        <v>2003</v>
      </c>
      <c r="BF79" s="865">
        <f t="shared" si="31"/>
        <v>1</v>
      </c>
      <c r="BG79" s="849">
        <v>-0.2</v>
      </c>
    </row>
    <row r="80" spans="1:59" ht="11.25" customHeight="1" x14ac:dyDescent="0.2">
      <c r="A80" s="847" t="s">
        <v>4124</v>
      </c>
      <c r="B80" s="842" t="s">
        <v>1950</v>
      </c>
      <c r="C80" s="898" t="s">
        <v>108</v>
      </c>
      <c r="D80" s="898" t="s">
        <v>4273</v>
      </c>
      <c r="E80" s="705">
        <v>7</v>
      </c>
      <c r="F80" s="1135">
        <v>615</v>
      </c>
      <c r="G80" s="1124" t="s">
        <v>106</v>
      </c>
      <c r="H80" s="1124" t="s">
        <v>106</v>
      </c>
      <c r="I80" s="846">
        <v>34.71</v>
      </c>
      <c r="J80" s="624">
        <f t="shared" si="18"/>
        <v>2.0743301642178045</v>
      </c>
      <c r="K80" s="851">
        <v>0.18</v>
      </c>
      <c r="L80" s="1139">
        <v>4</v>
      </c>
      <c r="M80" s="615">
        <f t="shared" si="19"/>
        <v>0.72</v>
      </c>
      <c r="N80" s="1139" t="s">
        <v>318</v>
      </c>
      <c r="O80" s="707">
        <v>0.15</v>
      </c>
      <c r="P80" s="904">
        <v>43713</v>
      </c>
      <c r="Q80" s="904">
        <v>43735</v>
      </c>
      <c r="R80" s="615">
        <f t="shared" si="20"/>
        <v>20</v>
      </c>
      <c r="S80" s="673">
        <f>IF(INDEX(Historical!$D$7:$D$1257,MATCH(B80,Historical!$B$7:$B$1281,0))=0,"n/a",(INDEX(Historical!$C$7:$C$1259,MATCH(B80,Historical!$B$7:$B$1281,0))/INDEX(Historical!$D$7:$D$1257,MATCH(B80,Historical!$B$7:$B$1281,0))-1)*100)</f>
        <v>9.0909090909090828</v>
      </c>
      <c r="T80" s="673">
        <f>IF(INDEX(Historical!$F$7:$F$1250,MATCH(B80,Historical!$B$7:$B$1281,0))=0,"n/a",((INDEX(Historical!$C$7:$C$1259,MATCH(B80,Historical!$B$7:$B$1281,0))/INDEX(Historical!$F$7:$F$1250,MATCH(B80,Historical!$B$7:$B$1281,0)))^(1/3)-1)*100)</f>
        <v>22.674970759304223</v>
      </c>
      <c r="U80" s="673">
        <f>IF(INDEX(Historical!$H$7:$H$1250,MATCH(B80,Historical!$B$7:$B$1281,0))=0,"n/a",((INDEX(Historical!$C$7:$C$1259,MATCH(B80,Historical!$B$7:$B$1281,0))/INDEX(Historical!$H$7:$H$1250,MATCH(B80,Historical!$B$7:$B$1281,0)))^(1/5)-1)*100)</f>
        <v>29.19940099556333</v>
      </c>
      <c r="V80" s="673">
        <f>IF(INDEX(Historical!$O$7:$O$1250,MATCH(B80,Historical!$B$7:$B$1281,0))=0,"n/a",((INDEX(Historical!$C$7:$C$1259,MATCH(B80,Historical!$B$7:$B$1281,0))/INDEX(Historical!$O$7:$O$1250,MATCH(B80,Historical!$B$7:$B$1281,0)))^(1/10)-1)*100)</f>
        <v>33.5141362540313</v>
      </c>
      <c r="W80" s="674">
        <f t="shared" si="21"/>
        <v>0.87125625957467534</v>
      </c>
      <c r="X80" s="675">
        <f t="shared" si="22"/>
        <v>0.6417450768255677</v>
      </c>
      <c r="Y80" s="644" t="s">
        <v>4583</v>
      </c>
      <c r="Z80" s="624">
        <f t="shared" si="23"/>
        <v>38.502673796791441</v>
      </c>
      <c r="AA80" s="853">
        <f t="shared" si="24"/>
        <v>18.561497326203209</v>
      </c>
      <c r="AB80" s="854">
        <v>12</v>
      </c>
      <c r="AC80" s="846">
        <v>1.87</v>
      </c>
      <c r="AD80" s="846">
        <v>17.27</v>
      </c>
      <c r="AE80" s="846">
        <v>5.96</v>
      </c>
      <c r="AF80" s="846">
        <v>1.28</v>
      </c>
      <c r="AG80" s="846">
        <v>7.8</v>
      </c>
      <c r="AH80" s="846">
        <v>5.6000000000000005</v>
      </c>
      <c r="AI80" s="846">
        <v>16.950000000000003</v>
      </c>
      <c r="AJ80" s="846">
        <v>45.5</v>
      </c>
      <c r="AK80" s="846">
        <v>1.1100000000000001</v>
      </c>
      <c r="AL80" s="846">
        <v>307670</v>
      </c>
      <c r="AM80" s="846">
        <v>0.1</v>
      </c>
      <c r="AN80" s="846">
        <v>0</v>
      </c>
      <c r="AO80" s="711">
        <f t="shared" si="25"/>
        <v>12.712233833577926</v>
      </c>
      <c r="AP80" s="712">
        <f t="shared" si="26"/>
        <v>31.273731159781136</v>
      </c>
      <c r="AQ80" s="855">
        <f t="shared" si="27"/>
        <v>2.7590851945356043</v>
      </c>
      <c r="AR80" s="624">
        <f>INDEX(Historical!$C$7:$C$1259,MATCH(B80,Historical!$B$7:$B$1281,0))*IF(AH80="n/a",1.03,IF(AH80&lt;0,1.01,IF(AH80&gt;10,1.1,(1+AH80/100))))</f>
        <v>0.76032</v>
      </c>
      <c r="AS80" s="853">
        <f t="shared" si="28"/>
        <v>0.8363520000000001</v>
      </c>
      <c r="AT80" s="853">
        <f t="shared" si="17"/>
        <v>0.84563550720000014</v>
      </c>
      <c r="AU80" s="853">
        <f t="shared" si="17"/>
        <v>0.8550220613299202</v>
      </c>
      <c r="AV80" s="853">
        <f t="shared" si="17"/>
        <v>0.86451280621068238</v>
      </c>
      <c r="AW80" s="624">
        <f t="shared" si="29"/>
        <v>4.161842374740603</v>
      </c>
      <c r="AX80" s="719">
        <f t="shared" si="30"/>
        <v>11.990326634228184</v>
      </c>
      <c r="AY80" s="701">
        <v>1.56</v>
      </c>
      <c r="AZ80" s="849">
        <v>93.37</v>
      </c>
      <c r="BA80" s="849">
        <v>-6.2700000000000005</v>
      </c>
      <c r="BB80" s="849">
        <v>9.09</v>
      </c>
      <c r="BC80" s="849">
        <v>29.2</v>
      </c>
      <c r="BE80" s="597">
        <v>2014</v>
      </c>
      <c r="BF80" s="865">
        <f t="shared" si="31"/>
        <v>0</v>
      </c>
      <c r="BG80" s="849">
        <v>0.70000000000000007</v>
      </c>
    </row>
    <row r="81" spans="1:59" ht="11.25" customHeight="1" x14ac:dyDescent="0.2">
      <c r="A81" s="838" t="s">
        <v>994</v>
      </c>
      <c r="B81" s="842" t="s">
        <v>995</v>
      </c>
      <c r="C81" s="898" t="s">
        <v>4127</v>
      </c>
      <c r="D81" s="898" t="s">
        <v>4260</v>
      </c>
      <c r="E81" s="705">
        <v>10</v>
      </c>
      <c r="F81" s="1135">
        <v>452</v>
      </c>
      <c r="G81" s="1122" t="s">
        <v>106</v>
      </c>
      <c r="H81" s="1122" t="s">
        <v>106</v>
      </c>
      <c r="I81" s="841">
        <v>77.14</v>
      </c>
      <c r="J81" s="624">
        <f t="shared" si="18"/>
        <v>1.9185895773917554</v>
      </c>
      <c r="K81" s="844">
        <v>0.37</v>
      </c>
      <c r="L81" s="854">
        <v>4</v>
      </c>
      <c r="M81" s="615">
        <f t="shared" si="19"/>
        <v>1.48</v>
      </c>
      <c r="N81" s="837" t="s">
        <v>512</v>
      </c>
      <c r="O81" s="706">
        <v>0.31</v>
      </c>
      <c r="P81" s="606">
        <v>44238</v>
      </c>
      <c r="Q81" s="606">
        <v>44257</v>
      </c>
      <c r="R81" s="615">
        <f t="shared" si="20"/>
        <v>19.35483870967742</v>
      </c>
      <c r="S81" s="673">
        <f>IF(INDEX(Historical!$D$7:$D$1257,MATCH(B81,Historical!$B$7:$B$1281,0))=0,"n/a",(INDEX(Historical!$C$7:$C$1259,MATCH(B81,Historical!$B$7:$B$1281,0))/INDEX(Historical!$D$7:$D$1257,MATCH(B81,Historical!$B$7:$B$1281,0))-1)*100)</f>
        <v>29.166666666666675</v>
      </c>
      <c r="T81" s="673">
        <f>IF(INDEX(Historical!$F$7:$F$1250,MATCH(B81,Historical!$B$7:$B$1281,0))=0,"n/a",((INDEX(Historical!$C$7:$C$1259,MATCH(B81,Historical!$B$7:$B$1281,0))/INDEX(Historical!$F$7:$F$1250,MATCH(B81,Historical!$B$7:$B$1281,0)))^(1/3)-1)*100)</f>
        <v>22.171786388717351</v>
      </c>
      <c r="U81" s="673">
        <f>IF(INDEX(Historical!$H$7:$H$1250,MATCH(B81,Historical!$B$7:$B$1281,0))=0,"n/a",((INDEX(Historical!$C$7:$C$1259,MATCH(B81,Historical!$B$7:$B$1281,0))/INDEX(Historical!$H$7:$H$1250,MATCH(B81,Historical!$B$7:$B$1281,0)))^(1/5)-1)*100)</f>
        <v>18.982658475160608</v>
      </c>
      <c r="V81" s="673" t="str">
        <f>IF(INDEX(Historical!$O$7:$O$1250,MATCH(B81,Historical!$B$7:$B$1281,0))=0,"n/a",((INDEX(Historical!$C$7:$C$1259,MATCH(B81,Historical!$B$7:$B$1281,0))/INDEX(Historical!$O$7:$O$1250,MATCH(B81,Historical!$B$7:$B$1281,0)))^(1/10)-1)*100)</f>
        <v>n/a</v>
      </c>
      <c r="W81" s="674" t="str">
        <f t="shared" si="21"/>
        <v>n/a</v>
      </c>
      <c r="X81" s="675">
        <f t="shared" si="22"/>
        <v>1.0847233414377491</v>
      </c>
      <c r="Y81" s="843"/>
      <c r="Z81" s="624">
        <f t="shared" si="23"/>
        <v>37.755102040816325</v>
      </c>
      <c r="AA81" s="853">
        <f t="shared" si="24"/>
        <v>19.678571428571431</v>
      </c>
      <c r="AB81" s="854">
        <v>3</v>
      </c>
      <c r="AC81" s="833">
        <v>3.92</v>
      </c>
      <c r="AD81" s="833">
        <v>1.81</v>
      </c>
      <c r="AE81" s="833">
        <v>1.39</v>
      </c>
      <c r="AF81" s="833">
        <v>10.039999999999999</v>
      </c>
      <c r="AG81" s="833">
        <v>56.699999999999996</v>
      </c>
      <c r="AH81" s="834">
        <v>25.4</v>
      </c>
      <c r="AI81" s="834">
        <v>6.17</v>
      </c>
      <c r="AJ81" s="833">
        <v>17.5</v>
      </c>
      <c r="AK81" s="833">
        <v>10.99</v>
      </c>
      <c r="AL81" s="845">
        <v>10890</v>
      </c>
      <c r="AM81" s="839">
        <v>0.6</v>
      </c>
      <c r="AN81" s="833">
        <v>2.21</v>
      </c>
      <c r="AO81" s="711">
        <f t="shared" si="25"/>
        <v>1.2226766239809344</v>
      </c>
      <c r="AP81" s="712">
        <f t="shared" si="26"/>
        <v>20.901248052552365</v>
      </c>
      <c r="AQ81" s="855">
        <f t="shared" si="27"/>
        <v>196.32778933160947</v>
      </c>
      <c r="AR81" s="624">
        <f>INDEX(Historical!$C$7:$C$1259,MATCH(B81,Historical!$B$7:$B$1281,0))*IF(AH81="n/a",1.03,IF(AH81&lt;0,1.01,IF(AH81&gt;10,1.1,(1+AH81/100))))</f>
        <v>1.3640000000000001</v>
      </c>
      <c r="AS81" s="853">
        <f t="shared" si="28"/>
        <v>1.4481588000000003</v>
      </c>
      <c r="AT81" s="853">
        <f t="shared" si="17"/>
        <v>1.5929746800000004</v>
      </c>
      <c r="AU81" s="853">
        <f t="shared" si="17"/>
        <v>1.7522721480000005</v>
      </c>
      <c r="AV81" s="853">
        <f t="shared" si="17"/>
        <v>1.9274993628000008</v>
      </c>
      <c r="AW81" s="624">
        <f t="shared" si="29"/>
        <v>8.0849049908000019</v>
      </c>
      <c r="AX81" s="719">
        <f t="shared" si="30"/>
        <v>10.480820574021262</v>
      </c>
      <c r="AY81" s="900">
        <v>0.73</v>
      </c>
      <c r="AZ81" s="839">
        <v>41.88</v>
      </c>
      <c r="BA81" s="839">
        <v>-23.06</v>
      </c>
      <c r="BB81" s="839">
        <v>-11.59</v>
      </c>
      <c r="BC81" s="839">
        <v>-7.0499999999999989</v>
      </c>
      <c r="BE81" s="597">
        <v>2012</v>
      </c>
      <c r="BF81" s="865">
        <f t="shared" si="31"/>
        <v>0</v>
      </c>
      <c r="BG81" s="849">
        <v>10.6</v>
      </c>
    </row>
    <row r="82" spans="1:59" s="744" customFormat="1" ht="11.25" customHeight="1" x14ac:dyDescent="0.2">
      <c r="A82" s="619" t="s">
        <v>1008</v>
      </c>
      <c r="B82" s="751" t="s">
        <v>1009</v>
      </c>
      <c r="C82" s="898" t="s">
        <v>108</v>
      </c>
      <c r="D82" s="898" t="s">
        <v>4269</v>
      </c>
      <c r="E82" s="727">
        <v>10</v>
      </c>
      <c r="F82" s="1135">
        <v>454</v>
      </c>
      <c r="G82" s="1138" t="s">
        <v>106</v>
      </c>
      <c r="H82" s="1138" t="s">
        <v>106</v>
      </c>
      <c r="I82" s="728">
        <v>40.35</v>
      </c>
      <c r="J82" s="729">
        <f t="shared" si="18"/>
        <v>1.288723667905824</v>
      </c>
      <c r="K82" s="730">
        <v>0.13</v>
      </c>
      <c r="L82" s="731">
        <v>4</v>
      </c>
      <c r="M82" s="732">
        <f t="shared" si="19"/>
        <v>0.52</v>
      </c>
      <c r="N82" s="733" t="s">
        <v>151</v>
      </c>
      <c r="O82" s="979">
        <v>0.12</v>
      </c>
      <c r="P82" s="1130">
        <v>44252</v>
      </c>
      <c r="Q82" s="1130">
        <v>44286</v>
      </c>
      <c r="R82" s="732">
        <f t="shared" si="20"/>
        <v>8.333333333333341</v>
      </c>
      <c r="S82" s="673">
        <f>IF(INDEX(Historical!$D$7:$D$1257,MATCH(B82,Historical!$B$7:$B$1281,0))=0,"n/a",(INDEX(Historical!$C$7:$C$1259,MATCH(B82,Historical!$B$7:$B$1281,0))/INDEX(Historical!$D$7:$D$1257,MATCH(B82,Historical!$B$7:$B$1281,0))-1)*100)</f>
        <v>12.499999999999979</v>
      </c>
      <c r="T82" s="673">
        <f>IF(INDEX(Historical!$F$7:$F$1250,MATCH(B82,Historical!$B$7:$B$1281,0))=0,"n/a",((INDEX(Historical!$C$7:$C$1259,MATCH(B82,Historical!$B$7:$B$1281,0))/INDEX(Historical!$F$7:$F$1250,MATCH(B82,Historical!$B$7:$B$1281,0)))^(1/3)-1)*100)</f>
        <v>8.7380373002892142</v>
      </c>
      <c r="U82" s="673">
        <f>IF(INDEX(Historical!$H$7:$H$1250,MATCH(B82,Historical!$B$7:$B$1281,0))=0,"n/a",((INDEX(Historical!$C$7:$C$1259,MATCH(B82,Historical!$B$7:$B$1281,0))/INDEX(Historical!$H$7:$H$1250,MATCH(B82,Historical!$B$7:$B$1281,0)))^(1/5)-1)*100)</f>
        <v>8.7511086566063092</v>
      </c>
      <c r="V82" s="673">
        <f>IF(INDEX(Historical!$O$7:$O$1250,MATCH(B82,Historical!$B$7:$B$1281,0))=0,"n/a",((INDEX(Historical!$C$7:$C$1259,MATCH(B82,Historical!$B$7:$B$1281,0))/INDEX(Historical!$O$7:$O$1250,MATCH(B82,Historical!$B$7:$B$1281,0)))^(1/10)-1)*100)</f>
        <v>9.1960225606037227</v>
      </c>
      <c r="W82" s="674">
        <f t="shared" si="21"/>
        <v>0.95161887641473941</v>
      </c>
      <c r="X82" s="675" t="str">
        <f t="shared" si="22"/>
        <v>n/a</v>
      </c>
      <c r="Y82" s="1013" t="s">
        <v>4114</v>
      </c>
      <c r="Z82" s="729" t="str">
        <f t="shared" si="23"/>
        <v>n/a</v>
      </c>
      <c r="AA82" s="736" t="str">
        <f t="shared" si="24"/>
        <v>n/a</v>
      </c>
      <c r="AB82" s="731">
        <v>12</v>
      </c>
      <c r="AC82" s="737">
        <v>-0.17</v>
      </c>
      <c r="AD82" s="737" t="s">
        <v>136</v>
      </c>
      <c r="AE82" s="737">
        <v>1.01</v>
      </c>
      <c r="AF82" s="737">
        <v>2.17</v>
      </c>
      <c r="AG82" s="737">
        <v>2.4</v>
      </c>
      <c r="AH82" s="737">
        <v>-49.2</v>
      </c>
      <c r="AI82" s="737">
        <v>14.97</v>
      </c>
      <c r="AJ82" s="737">
        <v>-10.5</v>
      </c>
      <c r="AK82" s="737">
        <v>9.43</v>
      </c>
      <c r="AL82" s="738">
        <v>63290</v>
      </c>
      <c r="AM82" s="739">
        <v>12.9</v>
      </c>
      <c r="AN82" s="737">
        <v>5.13</v>
      </c>
      <c r="AO82" s="740" t="str">
        <f t="shared" si="25"/>
        <v>n/a</v>
      </c>
      <c r="AP82" s="741">
        <f t="shared" si="26"/>
        <v>10.039832324512133</v>
      </c>
      <c r="AQ82" s="742" t="str">
        <f t="shared" si="27"/>
        <v>n/a</v>
      </c>
      <c r="AR82" s="624">
        <f>INDEX(Historical!$C$7:$C$1259,MATCH(B82,Historical!$B$7:$B$1281,0))*IF(AH82="n/a",1.03,IF(AH82&lt;0,1.01,IF(AH82&gt;10,1.1,(1+AH82/100))))</f>
        <v>0.48480000000000001</v>
      </c>
      <c r="AS82" s="736">
        <f t="shared" si="28"/>
        <v>0.53328000000000009</v>
      </c>
      <c r="AT82" s="736">
        <f t="shared" si="17"/>
        <v>0.58356830400000015</v>
      </c>
      <c r="AU82" s="736">
        <f t="shared" si="17"/>
        <v>0.63859879506720019</v>
      </c>
      <c r="AV82" s="736">
        <f t="shared" si="17"/>
        <v>0.69881866144203719</v>
      </c>
      <c r="AW82" s="729">
        <f t="shared" si="29"/>
        <v>2.9390657605092376</v>
      </c>
      <c r="AX82" s="743">
        <f t="shared" si="30"/>
        <v>7.2839300136536247</v>
      </c>
      <c r="AY82" s="901">
        <v>1.31</v>
      </c>
      <c r="AZ82" s="739">
        <v>87.039999999999992</v>
      </c>
      <c r="BA82" s="739">
        <v>-8.7900000000000009</v>
      </c>
      <c r="BB82" s="739">
        <v>-0.35000000000000003</v>
      </c>
      <c r="BC82" s="739">
        <v>12.36</v>
      </c>
      <c r="BD82" s="875"/>
      <c r="BE82" s="597">
        <v>2012</v>
      </c>
      <c r="BF82" s="865">
        <f t="shared" si="31"/>
        <v>0</v>
      </c>
      <c r="BG82" s="793">
        <v>0.2</v>
      </c>
    </row>
    <row r="83" spans="1:59" ht="11.25" customHeight="1" x14ac:dyDescent="0.2">
      <c r="A83" s="831" t="s">
        <v>450</v>
      </c>
      <c r="B83" s="842" t="s">
        <v>451</v>
      </c>
      <c r="C83" s="898" t="s">
        <v>108</v>
      </c>
      <c r="D83" s="898" t="s">
        <v>4273</v>
      </c>
      <c r="E83" s="705">
        <v>27</v>
      </c>
      <c r="F83" s="1135">
        <v>122</v>
      </c>
      <c r="G83" s="1085" t="s">
        <v>106</v>
      </c>
      <c r="H83" s="1085" t="s">
        <v>106</v>
      </c>
      <c r="I83" s="833">
        <v>63.88</v>
      </c>
      <c r="J83" s="624">
        <f t="shared" si="18"/>
        <v>2.128991859737007</v>
      </c>
      <c r="K83" s="851">
        <v>0.34</v>
      </c>
      <c r="L83" s="854">
        <v>4</v>
      </c>
      <c r="M83" s="615">
        <f t="shared" si="19"/>
        <v>1.36</v>
      </c>
      <c r="N83" s="837" t="s">
        <v>239</v>
      </c>
      <c r="O83" s="707">
        <v>0.32</v>
      </c>
      <c r="P83" s="606">
        <v>44103</v>
      </c>
      <c r="Q83" s="606">
        <v>44119</v>
      </c>
      <c r="R83" s="615">
        <f t="shared" si="20"/>
        <v>6.2500000000000053</v>
      </c>
      <c r="S83" s="673">
        <f>IF(INDEX(Historical!$D$7:$D$1257,MATCH(B83,Historical!$B$7:$B$1281,0))=0,"n/a",(INDEX(Historical!$C$7:$C$1259,MATCH(B83,Historical!$B$7:$B$1281,0))/INDEX(Historical!$D$7:$D$1257,MATCH(B83,Historical!$B$7:$B$1281,0))-1)*100)</f>
        <v>6.5573770491803351</v>
      </c>
      <c r="T83" s="673">
        <f>IF(INDEX(Historical!$F$7:$F$1250,MATCH(B83,Historical!$B$7:$B$1281,0))=0,"n/a",((INDEX(Historical!$C$7:$C$1259,MATCH(B83,Historical!$B$7:$B$1281,0))/INDEX(Historical!$F$7:$F$1250,MATCH(B83,Historical!$B$7:$B$1281,0)))^(1/3)-1)*100)</f>
        <v>18.563110149668759</v>
      </c>
      <c r="U83" s="673">
        <f>IF(INDEX(Historical!$H$7:$H$1250,MATCH(B83,Historical!$B$7:$B$1281,0))=0,"n/a",((INDEX(Historical!$C$7:$C$1259,MATCH(B83,Historical!$B$7:$B$1281,0))/INDEX(Historical!$H$7:$H$1250,MATCH(B83,Historical!$B$7:$B$1281,0)))^(1/5)-1)*100)</f>
        <v>13.506008649089129</v>
      </c>
      <c r="V83" s="673">
        <f>IF(INDEX(Historical!$O$7:$O$1250,MATCH(B83,Historical!$B$7:$B$1281,0))=0,"n/a",((INDEX(Historical!$C$7:$C$1259,MATCH(B83,Historical!$B$7:$B$1281,0))/INDEX(Historical!$O$7:$O$1250,MATCH(B83,Historical!$B$7:$B$1281,0)))^(1/10)-1)*100)</f>
        <v>10.709413348297648</v>
      </c>
      <c r="W83" s="674">
        <f t="shared" si="21"/>
        <v>1.2611343133222159</v>
      </c>
      <c r="X83" s="675">
        <f t="shared" si="22"/>
        <v>0.90644353349591478</v>
      </c>
      <c r="Y83" s="634"/>
      <c r="Z83" s="624">
        <f t="shared" si="23"/>
        <v>45.333333333333336</v>
      </c>
      <c r="AA83" s="853">
        <f t="shared" si="24"/>
        <v>21.293333333333333</v>
      </c>
      <c r="AB83" s="854">
        <v>12</v>
      </c>
      <c r="AC83" s="833">
        <v>3</v>
      </c>
      <c r="AD83" s="833">
        <v>3.08</v>
      </c>
      <c r="AE83" s="833">
        <v>6.34</v>
      </c>
      <c r="AF83" s="833">
        <v>2.02</v>
      </c>
      <c r="AG83" s="833">
        <v>10.9</v>
      </c>
      <c r="AH83" s="833">
        <v>7.5</v>
      </c>
      <c r="AI83" s="833">
        <v>0.33</v>
      </c>
      <c r="AJ83" s="833">
        <v>14.899999999999999</v>
      </c>
      <c r="AK83" s="833">
        <v>7.0000000000000009</v>
      </c>
      <c r="AL83" s="845">
        <v>2060</v>
      </c>
      <c r="AM83" s="839">
        <v>0.1</v>
      </c>
      <c r="AN83" s="833">
        <v>0.03</v>
      </c>
      <c r="AO83" s="711">
        <f t="shared" si="25"/>
        <v>-5.6583328245071982</v>
      </c>
      <c r="AP83" s="712">
        <f t="shared" si="26"/>
        <v>15.635000508826135</v>
      </c>
      <c r="AQ83" s="855">
        <f t="shared" si="27"/>
        <v>38.26308792111319</v>
      </c>
      <c r="AR83" s="624">
        <f>INDEX(Historical!$C$7:$C$1259,MATCH(B83,Historical!$B$7:$B$1281,0))*IF(AH83="n/a",1.03,IF(AH83&lt;0,1.01,IF(AH83&gt;10,1.1,(1+AH83/100))))</f>
        <v>1.3975</v>
      </c>
      <c r="AS83" s="853">
        <f t="shared" si="28"/>
        <v>1.40211175</v>
      </c>
      <c r="AT83" s="853">
        <f t="shared" si="17"/>
        <v>1.5002595725000001</v>
      </c>
      <c r="AU83" s="853">
        <f t="shared" si="17"/>
        <v>1.6052777425750002</v>
      </c>
      <c r="AV83" s="853">
        <f t="shared" si="17"/>
        <v>1.7176471845552503</v>
      </c>
      <c r="AW83" s="624">
        <f t="shared" si="29"/>
        <v>7.6227962496302499</v>
      </c>
      <c r="AX83" s="719">
        <f t="shared" si="30"/>
        <v>11.932993502865138</v>
      </c>
      <c r="AY83" s="900">
        <v>1.44</v>
      </c>
      <c r="AZ83" s="839">
        <v>145.69</v>
      </c>
      <c r="BA83" s="839">
        <v>-4.3</v>
      </c>
      <c r="BB83" s="839">
        <v>3.73</v>
      </c>
      <c r="BC83" s="839">
        <v>32.36</v>
      </c>
      <c r="BE83" s="597">
        <v>1994</v>
      </c>
      <c r="BF83" s="865">
        <f t="shared" si="31"/>
        <v>2</v>
      </c>
      <c r="BG83" s="849">
        <v>1.2</v>
      </c>
    </row>
    <row r="84" spans="1:59" ht="11.25" customHeight="1" x14ac:dyDescent="0.2">
      <c r="A84" s="847" t="s">
        <v>980</v>
      </c>
      <c r="B84" s="842" t="s">
        <v>981</v>
      </c>
      <c r="C84" s="898" t="s">
        <v>108</v>
      </c>
      <c r="D84" s="898" t="s">
        <v>4273</v>
      </c>
      <c r="E84" s="705">
        <v>8</v>
      </c>
      <c r="F84" s="1135">
        <v>540</v>
      </c>
      <c r="G84" s="1123" t="s">
        <v>106</v>
      </c>
      <c r="H84" s="1123" t="s">
        <v>106</v>
      </c>
      <c r="I84" s="841">
        <v>51.78</v>
      </c>
      <c r="J84" s="624">
        <f t="shared" si="18"/>
        <v>3.1672460409424485</v>
      </c>
      <c r="K84" s="844">
        <v>0.41</v>
      </c>
      <c r="L84" s="854">
        <v>4</v>
      </c>
      <c r="M84" s="615">
        <f t="shared" si="19"/>
        <v>1.64</v>
      </c>
      <c r="N84" s="837" t="s">
        <v>422</v>
      </c>
      <c r="O84" s="706">
        <v>0.38</v>
      </c>
      <c r="P84" s="904">
        <v>43563</v>
      </c>
      <c r="Q84" s="904">
        <v>43573</v>
      </c>
      <c r="R84" s="615">
        <f t="shared" si="20"/>
        <v>7.8947368421052557</v>
      </c>
      <c r="S84" s="673">
        <f>IF(INDEX(Historical!$D$7:$D$1257,MATCH(B84,Historical!$B$7:$B$1281,0))=0,"n/a",(INDEX(Historical!$C$7:$C$1259,MATCH(B84,Historical!$B$7:$B$1281,0))/INDEX(Historical!$D$7:$D$1257,MATCH(B84,Historical!$B$7:$B$1281,0))-1)*100)</f>
        <v>1.8633540372670732</v>
      </c>
      <c r="T84" s="673">
        <f>IF(INDEX(Historical!$F$7:$F$1250,MATCH(B84,Historical!$B$7:$B$1281,0))=0,"n/a",((INDEX(Historical!$C$7:$C$1259,MATCH(B84,Historical!$B$7:$B$1281,0))/INDEX(Historical!$F$7:$F$1250,MATCH(B84,Historical!$B$7:$B$1281,0)))^(1/3)-1)*100)</f>
        <v>18.724201530058536</v>
      </c>
      <c r="U84" s="673">
        <f>IF(INDEX(Historical!$H$7:$H$1250,MATCH(B84,Historical!$B$7:$B$1281,0))=0,"n/a",((INDEX(Historical!$C$7:$C$1259,MATCH(B84,Historical!$B$7:$B$1281,0))/INDEX(Historical!$H$7:$H$1250,MATCH(B84,Historical!$B$7:$B$1281,0)))^(1/5)-1)*100)</f>
        <v>17.896868641918239</v>
      </c>
      <c r="V84" s="673">
        <f>IF(INDEX(Historical!$O$7:$O$1250,MATCH(B84,Historical!$B$7:$B$1281,0))=0,"n/a",((INDEX(Historical!$C$7:$C$1259,MATCH(B84,Historical!$B$7:$B$1281,0))/INDEX(Historical!$O$7:$O$1250,MATCH(B84,Historical!$B$7:$B$1281,0)))^(1/10)-1)*100)</f>
        <v>44.970082371356355</v>
      </c>
      <c r="W84" s="674">
        <f t="shared" si="21"/>
        <v>0.39797277874940318</v>
      </c>
      <c r="X84" s="675">
        <f t="shared" si="22"/>
        <v>2.1055139578727342</v>
      </c>
      <c r="Y84" s="646" t="s">
        <v>4575</v>
      </c>
      <c r="Z84" s="624">
        <f t="shared" si="23"/>
        <v>50</v>
      </c>
      <c r="AA84" s="853">
        <f t="shared" si="24"/>
        <v>15.786585365853659</v>
      </c>
      <c r="AB84" s="854">
        <v>12</v>
      </c>
      <c r="AC84" s="833">
        <v>3.28</v>
      </c>
      <c r="AD84" s="833">
        <v>2.2999999999999998</v>
      </c>
      <c r="AE84" s="833">
        <v>3.51</v>
      </c>
      <c r="AF84" s="833">
        <v>1.1299999999999999</v>
      </c>
      <c r="AG84" s="833">
        <v>5.6000000000000005</v>
      </c>
      <c r="AH84" s="833">
        <v>4</v>
      </c>
      <c r="AI84" s="833">
        <v>-3.52</v>
      </c>
      <c r="AJ84" s="833">
        <v>8.5</v>
      </c>
      <c r="AK84" s="833">
        <v>7.0000000000000009</v>
      </c>
      <c r="AL84" s="845">
        <v>1820</v>
      </c>
      <c r="AM84" s="839">
        <v>0.70000000000000007</v>
      </c>
      <c r="AN84" s="833">
        <v>0.13</v>
      </c>
      <c r="AO84" s="711">
        <f t="shared" si="25"/>
        <v>5.2775293170070281</v>
      </c>
      <c r="AP84" s="712">
        <f t="shared" si="26"/>
        <v>21.064114682860687</v>
      </c>
      <c r="AQ84" s="855">
        <f t="shared" si="27"/>
        <v>-10.958582762066072</v>
      </c>
      <c r="AR84" s="624">
        <f>INDEX(Historical!$C$7:$C$1259,MATCH(B84,Historical!$B$7:$B$1281,0))*IF(AH84="n/a",1.03,IF(AH84&lt;0,1.01,IF(AH84&gt;10,1.1,(1+AH84/100))))</f>
        <v>1.7056</v>
      </c>
      <c r="AS84" s="853">
        <f t="shared" si="28"/>
        <v>1.722656</v>
      </c>
      <c r="AT84" s="853">
        <f t="shared" si="17"/>
        <v>1.8432419200000001</v>
      </c>
      <c r="AU84" s="853">
        <f t="shared" si="17"/>
        <v>1.9722688544000002</v>
      </c>
      <c r="AV84" s="853">
        <f t="shared" si="17"/>
        <v>2.1103276742080004</v>
      </c>
      <c r="AW84" s="624">
        <f t="shared" si="29"/>
        <v>9.3540944486080004</v>
      </c>
      <c r="AX84" s="719">
        <f t="shared" si="30"/>
        <v>18.065072322533798</v>
      </c>
      <c r="AY84" s="900">
        <v>1.1299999999999999</v>
      </c>
      <c r="AZ84" s="839">
        <v>90.93</v>
      </c>
      <c r="BA84" s="839">
        <v>-6.09</v>
      </c>
      <c r="BB84" s="839">
        <v>6.21</v>
      </c>
      <c r="BC84" s="839">
        <v>29.01</v>
      </c>
      <c r="BE84" s="597">
        <v>2013</v>
      </c>
      <c r="BF84" s="865">
        <f t="shared" si="31"/>
        <v>0</v>
      </c>
      <c r="BG84" s="849">
        <v>0.70000000000000007</v>
      </c>
    </row>
    <row r="85" spans="1:59" ht="11.25" customHeight="1" x14ac:dyDescent="0.2">
      <c r="A85" s="838" t="s">
        <v>460</v>
      </c>
      <c r="B85" s="842" t="s">
        <v>461</v>
      </c>
      <c r="C85" s="898" t="s">
        <v>245</v>
      </c>
      <c r="D85" s="898" t="s">
        <v>4252</v>
      </c>
      <c r="E85" s="705">
        <v>18</v>
      </c>
      <c r="F85" s="1135">
        <v>211</v>
      </c>
      <c r="G85" s="1102" t="s">
        <v>115</v>
      </c>
      <c r="H85" s="1102" t="s">
        <v>115</v>
      </c>
      <c r="I85" s="841">
        <v>100.35</v>
      </c>
      <c r="J85" s="624">
        <f t="shared" si="18"/>
        <v>2.7902341803687096</v>
      </c>
      <c r="K85" s="844">
        <v>0.7</v>
      </c>
      <c r="L85" s="854">
        <v>4</v>
      </c>
      <c r="M85" s="615">
        <f t="shared" si="19"/>
        <v>2.8</v>
      </c>
      <c r="N85" s="837" t="s">
        <v>462</v>
      </c>
      <c r="O85" s="706">
        <v>0.55000000000000004</v>
      </c>
      <c r="P85" s="606">
        <v>44272</v>
      </c>
      <c r="Q85" s="606">
        <v>44294</v>
      </c>
      <c r="R85" s="615">
        <f t="shared" si="20"/>
        <v>27.272727272727256</v>
      </c>
      <c r="S85" s="673">
        <f>IF(INDEX(Historical!$D$7:$D$1257,MATCH(B85,Historical!$B$7:$B$1281,0))=0,"n/a",(INDEX(Historical!$C$7:$C$1259,MATCH(B85,Historical!$B$7:$B$1281,0))/INDEX(Historical!$D$7:$D$1257,MATCH(B85,Historical!$B$7:$B$1281,0))-1)*100)</f>
        <v>10.256410256410264</v>
      </c>
      <c r="T85" s="673">
        <f>IF(INDEX(Historical!$F$7:$F$1250,MATCH(B85,Historical!$B$7:$B$1281,0))=0,"n/a",((INDEX(Historical!$C$7:$C$1259,MATCH(B85,Historical!$B$7:$B$1281,0))/INDEX(Historical!$F$7:$F$1250,MATCH(B85,Historical!$B$7:$B$1281,0)))^(1/3)-1)*100)</f>
        <v>16.493005601955414</v>
      </c>
      <c r="U85" s="673">
        <f>IF(INDEX(Historical!$H$7:$H$1250,MATCH(B85,Historical!$B$7:$B$1281,0))=0,"n/a",((INDEX(Historical!$C$7:$C$1259,MATCH(B85,Historical!$B$7:$B$1281,0))/INDEX(Historical!$H$7:$H$1250,MATCH(B85,Historical!$B$7:$B$1281,0)))^(1/5)-1)*100)</f>
        <v>18.503213245557038</v>
      </c>
      <c r="V85" s="673">
        <f>IF(INDEX(Historical!$O$7:$O$1250,MATCH(B85,Historical!$B$7:$B$1281,0))=0,"n/a",((INDEX(Historical!$C$7:$C$1259,MATCH(B85,Historical!$B$7:$B$1281,0))/INDEX(Historical!$O$7:$O$1250,MATCH(B85,Historical!$B$7:$B$1281,0)))^(1/10)-1)*100)</f>
        <v>14.197437928385682</v>
      </c>
      <c r="W85" s="674">
        <f t="shared" si="21"/>
        <v>1.3032783336606526</v>
      </c>
      <c r="X85" s="675">
        <f t="shared" si="22"/>
        <v>1.7964284704424311</v>
      </c>
      <c r="Y85" s="634"/>
      <c r="Z85" s="624">
        <f t="shared" si="23"/>
        <v>42.748091603053432</v>
      </c>
      <c r="AA85" s="853">
        <f t="shared" si="24"/>
        <v>15.320610687022901</v>
      </c>
      <c r="AB85" s="854">
        <v>2</v>
      </c>
      <c r="AC85" s="833">
        <v>6.55</v>
      </c>
      <c r="AD85" s="833">
        <v>1.63</v>
      </c>
      <c r="AE85" s="833">
        <v>0.57999999999999996</v>
      </c>
      <c r="AF85" s="833">
        <v>6.54</v>
      </c>
      <c r="AG85" s="833">
        <v>46.800000000000004</v>
      </c>
      <c r="AH85" s="834">
        <v>8.7999999999999989</v>
      </c>
      <c r="AI85" s="834">
        <v>-2.8400000000000003</v>
      </c>
      <c r="AJ85" s="833">
        <v>10.299999999999999</v>
      </c>
      <c r="AK85" s="833">
        <v>9.629999999999999</v>
      </c>
      <c r="AL85" s="845">
        <v>26380</v>
      </c>
      <c r="AM85" s="839">
        <v>0.2</v>
      </c>
      <c r="AN85" s="833">
        <v>0.47</v>
      </c>
      <c r="AO85" s="711">
        <f t="shared" si="25"/>
        <v>5.9728367389028474</v>
      </c>
      <c r="AP85" s="712">
        <f t="shared" si="26"/>
        <v>21.293447425925748</v>
      </c>
      <c r="AQ85" s="855">
        <f t="shared" si="27"/>
        <v>111.02584769868015</v>
      </c>
      <c r="AR85" s="624">
        <f>INDEX(Historical!$C$7:$C$1259,MATCH(B85,Historical!$B$7:$B$1281,0))*IF(AH85="n/a",1.03,IF(AH85&lt;0,1.01,IF(AH85&gt;10,1.1,(1+AH85/100))))</f>
        <v>2.3391999999999999</v>
      </c>
      <c r="AS85" s="853">
        <f t="shared" si="28"/>
        <v>2.3625919999999998</v>
      </c>
      <c r="AT85" s="853">
        <f t="shared" si="17"/>
        <v>2.5901096095999998</v>
      </c>
      <c r="AU85" s="853">
        <f t="shared" si="17"/>
        <v>2.8395371650044798</v>
      </c>
      <c r="AV85" s="853">
        <f t="shared" si="17"/>
        <v>3.1129845939944114</v>
      </c>
      <c r="AW85" s="624">
        <f t="shared" si="29"/>
        <v>13.244423368598891</v>
      </c>
      <c r="AX85" s="719">
        <f t="shared" si="30"/>
        <v>13.19822956512097</v>
      </c>
      <c r="AY85" s="900">
        <v>1.52</v>
      </c>
      <c r="AZ85" s="839">
        <v>108.61000000000001</v>
      </c>
      <c r="BA85" s="839">
        <v>-19.650000000000002</v>
      </c>
      <c r="BB85" s="839">
        <v>-8.9</v>
      </c>
      <c r="BC85" s="839">
        <v>-3.1399999999999997</v>
      </c>
      <c r="BE85" s="597">
        <v>2004</v>
      </c>
      <c r="BF85" s="865">
        <f t="shared" si="31"/>
        <v>1</v>
      </c>
      <c r="BG85" s="849">
        <v>9.9</v>
      </c>
    </row>
    <row r="86" spans="1:59" ht="11.25" customHeight="1" x14ac:dyDescent="0.2">
      <c r="A86" s="831" t="s">
        <v>1012</v>
      </c>
      <c r="B86" s="842" t="s">
        <v>1013</v>
      </c>
      <c r="C86" s="898" t="s">
        <v>245</v>
      </c>
      <c r="D86" s="898" t="s">
        <v>4280</v>
      </c>
      <c r="E86" s="705">
        <v>8</v>
      </c>
      <c r="F86" s="1135">
        <v>578</v>
      </c>
      <c r="G86" s="1102" t="s">
        <v>115</v>
      </c>
      <c r="H86" s="1102" t="s">
        <v>115</v>
      </c>
      <c r="I86" s="841">
        <v>88.37</v>
      </c>
      <c r="J86" s="624">
        <f t="shared" si="18"/>
        <v>1.2221342084417788</v>
      </c>
      <c r="K86" s="844">
        <v>0.27</v>
      </c>
      <c r="L86" s="854">
        <v>4</v>
      </c>
      <c r="M86" s="615">
        <f t="shared" si="19"/>
        <v>1.08</v>
      </c>
      <c r="N86" s="837" t="s">
        <v>148</v>
      </c>
      <c r="O86" s="706">
        <v>0.24</v>
      </c>
      <c r="P86" s="606">
        <v>44158</v>
      </c>
      <c r="Q86" s="606">
        <v>44183</v>
      </c>
      <c r="R86" s="615">
        <f t="shared" si="20"/>
        <v>12.500000000000011</v>
      </c>
      <c r="S86" s="673">
        <f>IF(INDEX(Historical!$D$7:$D$1257,MATCH(B86,Historical!$B$7:$B$1281,0))=0,"n/a",(INDEX(Historical!$C$7:$C$1259,MATCH(B86,Historical!$B$7:$B$1281,0))/INDEX(Historical!$D$7:$D$1257,MATCH(B86,Historical!$B$7:$B$1281,0))-1)*100)</f>
        <v>13.793103448275868</v>
      </c>
      <c r="T86" s="673">
        <f>IF(INDEX(Historical!$F$7:$F$1250,MATCH(B86,Historical!$B$7:$B$1281,0))=0,"n/a",((INDEX(Historical!$C$7:$C$1259,MATCH(B86,Historical!$B$7:$B$1281,0))/INDEX(Historical!$F$7:$F$1250,MATCH(B86,Historical!$B$7:$B$1281,0)))^(1/3)-1)*100)</f>
        <v>13.061534200286173</v>
      </c>
      <c r="U86" s="673">
        <f>IF(INDEX(Historical!$H$7:$H$1250,MATCH(B86,Historical!$B$7:$B$1281,0))=0,"n/a",((INDEX(Historical!$C$7:$C$1259,MATCH(B86,Historical!$B$7:$B$1281,0))/INDEX(Historical!$H$7:$H$1250,MATCH(B86,Historical!$B$7:$B$1281,0)))^(1/5)-1)*100)</f>
        <v>13.525958735328958</v>
      </c>
      <c r="V86" s="673">
        <f>IF(INDEX(Historical!$O$7:$O$1250,MATCH(B86,Historical!$B$7:$B$1281,0))=0,"n/a",((INDEX(Historical!$C$7:$C$1259,MATCH(B86,Historical!$B$7:$B$1281,0))/INDEX(Historical!$O$7:$O$1250,MATCH(B86,Historical!$B$7:$B$1281,0)))^(1/10)-1)*100)</f>
        <v>34.792745431752593</v>
      </c>
      <c r="W86" s="674">
        <f t="shared" si="21"/>
        <v>0.38875801743960348</v>
      </c>
      <c r="X86" s="675">
        <f t="shared" si="22"/>
        <v>0.97309055649848608</v>
      </c>
      <c r="Y86" s="627"/>
      <c r="Z86" s="624">
        <f t="shared" si="23"/>
        <v>22.978723404255319</v>
      </c>
      <c r="AA86" s="853">
        <f t="shared" si="24"/>
        <v>18.802127659574467</v>
      </c>
      <c r="AB86" s="854">
        <v>12</v>
      </c>
      <c r="AC86" s="833">
        <v>4.7</v>
      </c>
      <c r="AD86" s="833">
        <v>1.27</v>
      </c>
      <c r="AE86" s="833">
        <v>1.57</v>
      </c>
      <c r="AF86" s="833">
        <v>4.67</v>
      </c>
      <c r="AG86" s="833">
        <v>26.400000000000002</v>
      </c>
      <c r="AH86" s="833">
        <v>26</v>
      </c>
      <c r="AI86" s="833">
        <v>12.16</v>
      </c>
      <c r="AJ86" s="833">
        <v>13.900000000000002</v>
      </c>
      <c r="AK86" s="833">
        <v>15</v>
      </c>
      <c r="AL86" s="845">
        <v>6810</v>
      </c>
      <c r="AM86" s="839">
        <v>0.70000000000000007</v>
      </c>
      <c r="AN86" s="833">
        <v>0.63</v>
      </c>
      <c r="AO86" s="711">
        <f t="shared" si="25"/>
        <v>-4.0540347158037306</v>
      </c>
      <c r="AP86" s="712">
        <f t="shared" si="26"/>
        <v>14.748092943770736</v>
      </c>
      <c r="AQ86" s="855">
        <f t="shared" si="27"/>
        <v>97.547109622222948</v>
      </c>
      <c r="AR86" s="624">
        <f>INDEX(Historical!$C$7:$C$1259,MATCH(B86,Historical!$B$7:$B$1281,0))*IF(AH86="n/a",1.03,IF(AH86&lt;0,1.01,IF(AH86&gt;10,1.1,(1+AH86/100))))</f>
        <v>1.089</v>
      </c>
      <c r="AS86" s="853">
        <f t="shared" si="28"/>
        <v>1.1979</v>
      </c>
      <c r="AT86" s="853">
        <f t="shared" si="17"/>
        <v>1.31769</v>
      </c>
      <c r="AU86" s="853">
        <f t="shared" si="17"/>
        <v>1.4494590000000001</v>
      </c>
      <c r="AV86" s="853">
        <f t="shared" si="17"/>
        <v>1.5944049000000002</v>
      </c>
      <c r="AW86" s="624">
        <f t="shared" si="29"/>
        <v>6.6484538999999998</v>
      </c>
      <c r="AX86" s="719">
        <f t="shared" si="30"/>
        <v>7.523428652257552</v>
      </c>
      <c r="AY86" s="900">
        <v>1.85</v>
      </c>
      <c r="AZ86" s="839">
        <v>250.4</v>
      </c>
      <c r="BA86" s="839">
        <v>-7.2700000000000005</v>
      </c>
      <c r="BB86" s="839">
        <v>2.79</v>
      </c>
      <c r="BC86" s="839">
        <v>27.21</v>
      </c>
      <c r="BE86" s="597">
        <v>2014</v>
      </c>
      <c r="BF86" s="865">
        <f t="shared" si="31"/>
        <v>0</v>
      </c>
      <c r="BG86" s="849">
        <v>9.9</v>
      </c>
    </row>
    <row r="87" spans="1:59" ht="11.25" customHeight="1" x14ac:dyDescent="0.2">
      <c r="A87" s="831" t="s">
        <v>969</v>
      </c>
      <c r="B87" s="842" t="s">
        <v>970</v>
      </c>
      <c r="C87" s="898" t="s">
        <v>123</v>
      </c>
      <c r="D87" s="898" t="s">
        <v>4109</v>
      </c>
      <c r="E87" s="705">
        <v>12</v>
      </c>
      <c r="F87" s="1135">
        <v>292</v>
      </c>
      <c r="G87" s="1135" t="s">
        <v>106</v>
      </c>
      <c r="H87" s="1135" t="s">
        <v>106</v>
      </c>
      <c r="I87" s="841">
        <v>119.36</v>
      </c>
      <c r="J87" s="624">
        <f t="shared" si="18"/>
        <v>0.4859249329758713</v>
      </c>
      <c r="K87" s="844">
        <v>0.57999999999999996</v>
      </c>
      <c r="L87" s="854">
        <v>1</v>
      </c>
      <c r="M87" s="615">
        <f t="shared" si="19"/>
        <v>0.57999999999999996</v>
      </c>
      <c r="N87" s="837" t="s">
        <v>971</v>
      </c>
      <c r="O87" s="706">
        <v>0.52</v>
      </c>
      <c r="P87" s="606">
        <v>44189</v>
      </c>
      <c r="Q87" s="606">
        <v>44218</v>
      </c>
      <c r="R87" s="615">
        <f t="shared" si="20"/>
        <v>11.538461538461526</v>
      </c>
      <c r="S87" s="673">
        <f>IF(INDEX(Historical!$D$7:$D$1257,MATCH(B87,Historical!$B$7:$B$1281,0))=0,"n/a",(INDEX(Historical!$C$7:$C$1259,MATCH(B87,Historical!$B$7:$B$1281,0))/INDEX(Historical!$D$7:$D$1257,MATCH(B87,Historical!$B$7:$B$1281,0))-1)*100)</f>
        <v>10.638297872340431</v>
      </c>
      <c r="T87" s="673">
        <f>IF(INDEX(Historical!$F$7:$F$1250,MATCH(B87,Historical!$B$7:$B$1281,0))=0,"n/a",((INDEX(Historical!$C$7:$C$1259,MATCH(B87,Historical!$B$7:$B$1281,0))/INDEX(Historical!$F$7:$F$1250,MATCH(B87,Historical!$B$7:$B$1281,0)))^(1/3)-1)*100)</f>
        <v>11.021370033491195</v>
      </c>
      <c r="U87" s="673">
        <f>IF(INDEX(Historical!$H$7:$H$1250,MATCH(B87,Historical!$B$7:$B$1281,0))=0,"n/a",((INDEX(Historical!$C$7:$C$1259,MATCH(B87,Historical!$B$7:$B$1281,0))/INDEX(Historical!$H$7:$H$1250,MATCH(B87,Historical!$B$7:$B$1281,0)))^(1/5)-1)*100)</f>
        <v>11.628841548417412</v>
      </c>
      <c r="V87" s="673">
        <f>IF(INDEX(Historical!$O$7:$O$1250,MATCH(B87,Historical!$B$7:$B$1281,0))=0,"n/a",((INDEX(Historical!$C$7:$C$1259,MATCH(B87,Historical!$B$7:$B$1281,0))/INDEX(Historical!$O$7:$O$1250,MATCH(B87,Historical!$B$7:$B$1281,0)))^(1/10)-1)*100)</f>
        <v>16.804901050944942</v>
      </c>
      <c r="W87" s="674">
        <f t="shared" si="21"/>
        <v>0.69199107529190251</v>
      </c>
      <c r="X87" s="675">
        <f t="shared" si="22"/>
        <v>1.6756255833454483</v>
      </c>
      <c r="Y87" s="843"/>
      <c r="Z87" s="624">
        <f t="shared" si="23"/>
        <v>22.745098039215687</v>
      </c>
      <c r="AA87" s="853">
        <f t="shared" si="24"/>
        <v>46.807843137254906</v>
      </c>
      <c r="AB87" s="854">
        <v>12</v>
      </c>
      <c r="AC87" s="833">
        <v>2.5499999999999998</v>
      </c>
      <c r="AD87" s="833">
        <v>1.96</v>
      </c>
      <c r="AE87" s="833">
        <v>5.67</v>
      </c>
      <c r="AF87" s="833">
        <v>4.67</v>
      </c>
      <c r="AG87" s="833" t="s">
        <v>136</v>
      </c>
      <c r="AH87" s="833">
        <v>3.8</v>
      </c>
      <c r="AI87" s="833">
        <v>10.95</v>
      </c>
      <c r="AJ87" s="833">
        <v>6.94</v>
      </c>
      <c r="AK87" s="833">
        <v>24</v>
      </c>
      <c r="AL87" s="845">
        <v>3910</v>
      </c>
      <c r="AM87" s="839">
        <v>0.8</v>
      </c>
      <c r="AN87" s="833">
        <v>0</v>
      </c>
      <c r="AO87" s="711">
        <f t="shared" si="25"/>
        <v>-34.693076655861624</v>
      </c>
      <c r="AP87" s="712">
        <f t="shared" si="26"/>
        <v>12.114766481393284</v>
      </c>
      <c r="AQ87" s="855">
        <f t="shared" si="27"/>
        <v>211.6926031639224</v>
      </c>
      <c r="AR87" s="624">
        <f>INDEX(Historical!$C$7:$C$1259,MATCH(B87,Historical!$B$7:$B$1281,0))*IF(AH87="n/a",1.03,IF(AH87&lt;0,1.01,IF(AH87&gt;10,1.1,(1+AH87/100))))</f>
        <v>0.53976000000000002</v>
      </c>
      <c r="AS87" s="853">
        <f t="shared" si="28"/>
        <v>0.59373600000000004</v>
      </c>
      <c r="AT87" s="853">
        <f t="shared" ref="AT87:AV106" si="32">IF($AK87="n/a",1.03*AS87,IF($AK87&lt;0,1.01*AS87,IF($AK87&gt;10,1.1*AS87,(1+$AK87/100)*AS87)))</f>
        <v>0.65310960000000007</v>
      </c>
      <c r="AU87" s="853">
        <f t="shared" si="32"/>
        <v>0.7184205600000001</v>
      </c>
      <c r="AV87" s="853">
        <f t="shared" si="32"/>
        <v>0.79026261600000014</v>
      </c>
      <c r="AW87" s="624">
        <f t="shared" si="29"/>
        <v>3.2952887760000005</v>
      </c>
      <c r="AX87" s="719">
        <f t="shared" si="30"/>
        <v>2.7607982372654161</v>
      </c>
      <c r="AY87" s="900">
        <v>0.56000000000000005</v>
      </c>
      <c r="AZ87" s="839">
        <v>52.44</v>
      </c>
      <c r="BA87" s="839">
        <v>-9.92</v>
      </c>
      <c r="BB87" s="839">
        <v>1.78</v>
      </c>
      <c r="BC87" s="839">
        <v>15.260000000000002</v>
      </c>
      <c r="BE87" s="597">
        <v>2010</v>
      </c>
      <c r="BF87" s="865">
        <f t="shared" si="31"/>
        <v>0</v>
      </c>
      <c r="BG87" s="849" t="s">
        <v>136</v>
      </c>
    </row>
    <row r="88" spans="1:59" ht="11.25" customHeight="1" x14ac:dyDescent="0.2">
      <c r="A88" s="848" t="s">
        <v>4025</v>
      </c>
      <c r="B88" s="842" t="s">
        <v>4026</v>
      </c>
      <c r="C88" s="898" t="s">
        <v>245</v>
      </c>
      <c r="D88" s="898" t="s">
        <v>4287</v>
      </c>
      <c r="E88" s="705">
        <v>6</v>
      </c>
      <c r="F88" s="1135">
        <v>680</v>
      </c>
      <c r="G88" s="1123" t="s">
        <v>106</v>
      </c>
      <c r="H88" s="1123" t="s">
        <v>106</v>
      </c>
      <c r="I88" s="841">
        <v>24</v>
      </c>
      <c r="J88" s="624">
        <f t="shared" si="18"/>
        <v>1.25</v>
      </c>
      <c r="K88" s="844">
        <v>0.3</v>
      </c>
      <c r="L88" s="854">
        <v>1</v>
      </c>
      <c r="M88" s="615">
        <f t="shared" si="19"/>
        <v>0.3</v>
      </c>
      <c r="N88" s="837" t="s">
        <v>4355</v>
      </c>
      <c r="O88" s="706">
        <v>0.28000000000000003</v>
      </c>
      <c r="P88" s="1028">
        <v>43909</v>
      </c>
      <c r="Q88" s="1028">
        <v>43924</v>
      </c>
      <c r="R88" s="615">
        <f t="shared" si="20"/>
        <v>7.1428571428571281</v>
      </c>
      <c r="S88" s="673">
        <f>IF(INDEX(Historical!$D$7:$D$1257,MATCH(B88,Historical!$B$7:$B$1281,0))=0,"n/a",(INDEX(Historical!$C$7:$C$1259,MATCH(B88,Historical!$B$7:$B$1281,0))/INDEX(Historical!$D$7:$D$1257,MATCH(B88,Historical!$B$7:$B$1281,0))-1)*100)</f>
        <v>7.1428571428571397</v>
      </c>
      <c r="T88" s="673">
        <f>IF(INDEX(Historical!$F$7:$F$1250,MATCH(B88,Historical!$B$7:$B$1281,0))=0,"n/a",((INDEX(Historical!$C$7:$C$1259,MATCH(B88,Historical!$B$7:$B$1281,0))/INDEX(Historical!$F$7:$F$1250,MATCH(B88,Historical!$B$7:$B$1281,0)))^(1/3)-1)*100)</f>
        <v>14.471424255333186</v>
      </c>
      <c r="U88" s="673">
        <f>IF(INDEX(Historical!$H$7:$H$1250,MATCH(B88,Historical!$B$7:$B$1281,0))=0,"n/a",((INDEX(Historical!$C$7:$C$1259,MATCH(B88,Historical!$B$7:$B$1281,0))/INDEX(Historical!$H$7:$H$1250,MATCH(B88,Historical!$B$7:$B$1281,0)))^(1/5)-1)*100)</f>
        <v>14.869835499703509</v>
      </c>
      <c r="V88" s="673" t="str">
        <f>IF(INDEX(Historical!$O$7:$O$1250,MATCH(B88,Historical!$B$7:$B$1281,0))=0,"n/a",((INDEX(Historical!$C$7:$C$1259,MATCH(B88,Historical!$B$7:$B$1281,0))/INDEX(Historical!$O$7:$O$1250,MATCH(B88,Historical!$B$7:$B$1281,0)))^(1/10)-1)*100)</f>
        <v>n/a</v>
      </c>
      <c r="W88" s="674" t="str">
        <f t="shared" si="21"/>
        <v>n/a</v>
      </c>
      <c r="X88" s="675" t="str">
        <f t="shared" si="22"/>
        <v>n/a</v>
      </c>
      <c r="Y88" s="843"/>
      <c r="Z88" s="624">
        <f t="shared" si="23"/>
        <v>50</v>
      </c>
      <c r="AA88" s="853">
        <f t="shared" si="24"/>
        <v>40</v>
      </c>
      <c r="AB88" s="854">
        <v>12</v>
      </c>
      <c r="AC88" s="833">
        <v>0.6</v>
      </c>
      <c r="AD88" s="833" t="s">
        <v>136</v>
      </c>
      <c r="AE88" s="833">
        <v>0.42</v>
      </c>
      <c r="AF88" s="833">
        <v>1.22</v>
      </c>
      <c r="AG88" s="833">
        <v>2.8000000000000003</v>
      </c>
      <c r="AH88" s="833">
        <v>-69.599999999999994</v>
      </c>
      <c r="AI88" s="833" t="s">
        <v>136</v>
      </c>
      <c r="AJ88" s="833">
        <v>-20.200000000000003</v>
      </c>
      <c r="AK88" s="833" t="s">
        <v>136</v>
      </c>
      <c r="AL88" s="845">
        <v>47.82</v>
      </c>
      <c r="AM88" s="839">
        <v>79.91</v>
      </c>
      <c r="AN88" s="833">
        <v>0.79</v>
      </c>
      <c r="AO88" s="711">
        <f t="shared" si="25"/>
        <v>-23.880164500296491</v>
      </c>
      <c r="AP88" s="712">
        <f t="shared" si="26"/>
        <v>16.119835499703509</v>
      </c>
      <c r="AQ88" s="855">
        <f t="shared" si="27"/>
        <v>47.271480229163501</v>
      </c>
      <c r="AR88" s="624">
        <f>INDEX(Historical!$C$7:$C$1259,MATCH(B88,Historical!$B$7:$B$1281,0))*IF(AH88="n/a",1.03,IF(AH88&lt;0,1.01,IF(AH88&gt;10,1.1,(1+AH88/100))))</f>
        <v>0.30299999999999999</v>
      </c>
      <c r="AS88" s="853">
        <f t="shared" si="28"/>
        <v>0.31208999999999998</v>
      </c>
      <c r="AT88" s="853">
        <f t="shared" si="32"/>
        <v>0.32145269999999998</v>
      </c>
      <c r="AU88" s="853">
        <f t="shared" si="32"/>
        <v>0.33109628099999999</v>
      </c>
      <c r="AV88" s="853">
        <f t="shared" si="32"/>
        <v>0.34102916943</v>
      </c>
      <c r="AW88" s="624">
        <f t="shared" si="29"/>
        <v>1.60866815043</v>
      </c>
      <c r="AX88" s="719">
        <f t="shared" si="30"/>
        <v>6.7027839601250001</v>
      </c>
      <c r="AY88" s="900">
        <v>0.93</v>
      </c>
      <c r="AZ88" s="839">
        <v>182.35</v>
      </c>
      <c r="BA88" s="839">
        <v>-9.92</v>
      </c>
      <c r="BB88" s="839">
        <v>14.180000000000001</v>
      </c>
      <c r="BC88" s="839">
        <v>43.53</v>
      </c>
      <c r="BE88" s="597">
        <v>2015</v>
      </c>
      <c r="BF88" s="865">
        <f t="shared" si="31"/>
        <v>0</v>
      </c>
      <c r="BG88" s="849">
        <v>1</v>
      </c>
    </row>
    <row r="89" spans="1:59" s="744" customFormat="1" ht="11.25" customHeight="1" x14ac:dyDescent="0.2">
      <c r="A89" s="619" t="s">
        <v>149</v>
      </c>
      <c r="B89" s="751" t="s">
        <v>150</v>
      </c>
      <c r="C89" s="898" t="s">
        <v>153</v>
      </c>
      <c r="D89" s="898" t="s">
        <v>4259</v>
      </c>
      <c r="E89" s="727">
        <v>49</v>
      </c>
      <c r="F89" s="1135">
        <v>39</v>
      </c>
      <c r="G89" s="1138" t="s">
        <v>37</v>
      </c>
      <c r="H89" s="1138" t="s">
        <v>37</v>
      </c>
      <c r="I89" s="737">
        <v>241.15</v>
      </c>
      <c r="J89" s="729">
        <f t="shared" si="18"/>
        <v>1.3767364710760936</v>
      </c>
      <c r="K89" s="730">
        <v>0.83</v>
      </c>
      <c r="L89" s="731">
        <v>4</v>
      </c>
      <c r="M89" s="732">
        <f t="shared" si="19"/>
        <v>3.32</v>
      </c>
      <c r="N89" s="733" t="s">
        <v>151</v>
      </c>
      <c r="O89" s="734">
        <v>0.79</v>
      </c>
      <c r="P89" s="1130">
        <v>44174</v>
      </c>
      <c r="Q89" s="1130">
        <v>44196</v>
      </c>
      <c r="R89" s="732">
        <f t="shared" si="20"/>
        <v>5.0632911392404969</v>
      </c>
      <c r="S89" s="673">
        <f>IF(INDEX(Historical!$D$7:$D$1257,MATCH(B89,Historical!$B$7:$B$1281,0))=0,"n/a",(INDEX(Historical!$C$7:$C$1259,MATCH(B89,Historical!$B$7:$B$1281,0))/INDEX(Historical!$D$7:$D$1257,MATCH(B89,Historical!$B$7:$B$1281,0))-1)*100)</f>
        <v>3.2258064516129004</v>
      </c>
      <c r="T89" s="673">
        <f>IF(INDEX(Historical!$F$7:$F$1250,MATCH(B89,Historical!$B$7:$B$1281,0))=0,"n/a",((INDEX(Historical!$C$7:$C$1259,MATCH(B89,Historical!$B$7:$B$1281,0))/INDEX(Historical!$F$7:$F$1250,MATCH(B89,Historical!$B$7:$B$1281,0)))^(1/3)-1)*100)</f>
        <v>2.8649807862181742</v>
      </c>
      <c r="U89" s="673">
        <f>IF(INDEX(Historical!$H$7:$H$1250,MATCH(B89,Historical!$B$7:$B$1281,0))=0,"n/a",((INDEX(Historical!$C$7:$C$1259,MATCH(B89,Historical!$B$7:$B$1281,0))/INDEX(Historical!$H$7:$H$1250,MATCH(B89,Historical!$B$7:$B$1281,0)))^(1/5)-1)*100)</f>
        <v>5.4005735728785753</v>
      </c>
      <c r="V89" s="673">
        <f>IF(INDEX(Historical!$O$7:$O$1250,MATCH(B89,Historical!$B$7:$B$1281,0))=0,"n/a",((INDEX(Historical!$C$7:$C$1259,MATCH(B89,Historical!$B$7:$B$1281,0))/INDEX(Historical!$O$7:$O$1250,MATCH(B89,Historical!$B$7:$B$1281,0)))^(1/10)-1)*100)</f>
        <v>8.0161829675438057</v>
      </c>
      <c r="W89" s="674">
        <f t="shared" si="21"/>
        <v>0.67370887051163897</v>
      </c>
      <c r="X89" s="675" t="str">
        <f t="shared" si="22"/>
        <v>n/a</v>
      </c>
      <c r="Y89" s="745" t="s">
        <v>152</v>
      </c>
      <c r="Z89" s="729">
        <f t="shared" si="23"/>
        <v>63.84615384615384</v>
      </c>
      <c r="AA89" s="736">
        <f t="shared" si="24"/>
        <v>46.375</v>
      </c>
      <c r="AB89" s="731">
        <v>9</v>
      </c>
      <c r="AC89" s="737">
        <v>5.2</v>
      </c>
      <c r="AD89" s="737">
        <v>3.96</v>
      </c>
      <c r="AE89" s="737">
        <v>4.07</v>
      </c>
      <c r="AF89" s="737">
        <v>2.91</v>
      </c>
      <c r="AG89" s="737">
        <v>6.5</v>
      </c>
      <c r="AH89" s="737">
        <v>-27.700000000000003</v>
      </c>
      <c r="AI89" s="737">
        <v>4.5</v>
      </c>
      <c r="AJ89" s="737">
        <v>-4.1000000000000005</v>
      </c>
      <c r="AK89" s="737">
        <v>12</v>
      </c>
      <c r="AL89" s="738">
        <v>74100</v>
      </c>
      <c r="AM89" s="739">
        <v>0.2</v>
      </c>
      <c r="AN89" s="737">
        <v>0.72</v>
      </c>
      <c r="AO89" s="740">
        <f t="shared" si="25"/>
        <v>-39.597689956045329</v>
      </c>
      <c r="AP89" s="741">
        <f t="shared" si="26"/>
        <v>6.7773100439546692</v>
      </c>
      <c r="AQ89" s="742">
        <f t="shared" si="27"/>
        <v>144.90474338675705</v>
      </c>
      <c r="AR89" s="624">
        <f>INDEX(Historical!$C$7:$C$1259,MATCH(B89,Historical!$B$7:$B$1281,0))*IF(AH89="n/a",1.03,IF(AH89&lt;0,1.01,IF(AH89&gt;10,1.1,(1+AH89/100))))</f>
        <v>3.2320000000000002</v>
      </c>
      <c r="AS89" s="736">
        <f t="shared" si="28"/>
        <v>3.37744</v>
      </c>
      <c r="AT89" s="736">
        <f t="shared" si="32"/>
        <v>3.7151840000000003</v>
      </c>
      <c r="AU89" s="736">
        <f t="shared" si="32"/>
        <v>4.086702400000001</v>
      </c>
      <c r="AV89" s="736">
        <f t="shared" si="32"/>
        <v>4.4953726400000011</v>
      </c>
      <c r="AW89" s="729">
        <f t="shared" si="29"/>
        <v>18.906699039999999</v>
      </c>
      <c r="AX89" s="743">
        <f t="shared" si="30"/>
        <v>7.8402235289239064</v>
      </c>
      <c r="AY89" s="901">
        <v>0.75</v>
      </c>
      <c r="AZ89" s="739">
        <v>21.95</v>
      </c>
      <c r="BA89" s="739">
        <v>-15.379999999999999</v>
      </c>
      <c r="BB89" s="739">
        <v>-4.8899999999999997</v>
      </c>
      <c r="BC89" s="739">
        <v>-2.2800000000000002</v>
      </c>
      <c r="BD89" s="875"/>
      <c r="BE89" s="597">
        <v>1973</v>
      </c>
      <c r="BF89" s="865">
        <f t="shared" si="31"/>
        <v>5</v>
      </c>
      <c r="BG89" s="793">
        <v>2.8000000000000003</v>
      </c>
    </row>
    <row r="90" spans="1:59" ht="11.25" customHeight="1" x14ac:dyDescent="0.2">
      <c r="A90" s="831" t="s">
        <v>237</v>
      </c>
      <c r="B90" s="842" t="s">
        <v>238</v>
      </c>
      <c r="C90" s="898" t="s">
        <v>108</v>
      </c>
      <c r="D90" s="898" t="s">
        <v>4269</v>
      </c>
      <c r="E90" s="705">
        <v>41</v>
      </c>
      <c r="F90" s="1135">
        <v>64</v>
      </c>
      <c r="G90" s="1102" t="s">
        <v>37</v>
      </c>
      <c r="H90" s="1102" t="s">
        <v>115</v>
      </c>
      <c r="I90" s="833">
        <v>26.17</v>
      </c>
      <c r="J90" s="624">
        <f t="shared" si="18"/>
        <v>4.2797095911348872</v>
      </c>
      <c r="K90" s="844">
        <v>0.28000000000000003</v>
      </c>
      <c r="L90" s="854">
        <v>4</v>
      </c>
      <c r="M90" s="615">
        <f t="shared" si="19"/>
        <v>1.1200000000000001</v>
      </c>
      <c r="N90" s="837" t="s">
        <v>127</v>
      </c>
      <c r="O90" s="706">
        <v>0.27</v>
      </c>
      <c r="P90" s="606">
        <v>44195</v>
      </c>
      <c r="Q90" s="606">
        <v>44211</v>
      </c>
      <c r="R90" s="615">
        <f t="shared" si="20"/>
        <v>3.7037037037037068</v>
      </c>
      <c r="S90" s="673">
        <f>IF(INDEX(Historical!$D$7:$D$1257,MATCH(B90,Historical!$B$7:$B$1281,0))=0,"n/a",(INDEX(Historical!$C$7:$C$1259,MATCH(B90,Historical!$B$7:$B$1281,0))/INDEX(Historical!$D$7:$D$1257,MATCH(B90,Historical!$B$7:$B$1281,0))-1)*100)</f>
        <v>3.8461538461538547</v>
      </c>
      <c r="T90" s="673">
        <f>IF(INDEX(Historical!$F$7:$F$1250,MATCH(B90,Historical!$B$7:$B$1281,0))=0,"n/a",((INDEX(Historical!$C$7:$C$1259,MATCH(B90,Historical!$B$7:$B$1281,0))/INDEX(Historical!$F$7:$F$1250,MATCH(B90,Historical!$B$7:$B$1281,0)))^(1/3)-1)*100)</f>
        <v>10.520944959211608</v>
      </c>
      <c r="U90" s="673">
        <f>IF(INDEX(Historical!$H$7:$H$1250,MATCH(B90,Historical!$B$7:$B$1281,0))=0,"n/a",((INDEX(Historical!$C$7:$C$1259,MATCH(B90,Historical!$B$7:$B$1281,0))/INDEX(Historical!$H$7:$H$1250,MATCH(B90,Historical!$B$7:$B$1281,0)))^(1/5)-1)*100)</f>
        <v>12.474611314209483</v>
      </c>
      <c r="V90" s="673">
        <f>IF(INDEX(Historical!$O$7:$O$1250,MATCH(B90,Historical!$B$7:$B$1281,0))=0,"n/a",((INDEX(Historical!$C$7:$C$1259,MATCH(B90,Historical!$B$7:$B$1281,0))/INDEX(Historical!$O$7:$O$1250,MATCH(B90,Historical!$B$7:$B$1281,0)))^(1/10)-1)*100)</f>
        <v>13.921641423114227</v>
      </c>
      <c r="W90" s="674">
        <f t="shared" si="21"/>
        <v>0.89605894413411424</v>
      </c>
      <c r="X90" s="675" t="str">
        <f t="shared" si="22"/>
        <v>n/a</v>
      </c>
      <c r="Y90" s="634"/>
      <c r="Z90" s="624">
        <f t="shared" si="23"/>
        <v>71.794871794871796</v>
      </c>
      <c r="AA90" s="853">
        <f t="shared" si="24"/>
        <v>16.775641025641026</v>
      </c>
      <c r="AB90" s="854">
        <v>9</v>
      </c>
      <c r="AC90" s="833">
        <v>1.56</v>
      </c>
      <c r="AD90" s="833">
        <v>3.66</v>
      </c>
      <c r="AE90" s="833">
        <v>2.16</v>
      </c>
      <c r="AF90" s="833">
        <v>1.27</v>
      </c>
      <c r="AG90" s="833">
        <v>7.6</v>
      </c>
      <c r="AH90" s="833">
        <v>-32.300000000000004</v>
      </c>
      <c r="AI90" s="833">
        <v>5.28</v>
      </c>
      <c r="AJ90" s="833">
        <v>-13.5</v>
      </c>
      <c r="AK90" s="833">
        <v>4.6899999999999995</v>
      </c>
      <c r="AL90" s="845">
        <v>13290</v>
      </c>
      <c r="AM90" s="839">
        <v>18.7</v>
      </c>
      <c r="AN90" s="833">
        <v>0</v>
      </c>
      <c r="AO90" s="711">
        <f t="shared" si="25"/>
        <v>-2.1320120296653755E-2</v>
      </c>
      <c r="AP90" s="712">
        <f t="shared" si="26"/>
        <v>16.754320905344372</v>
      </c>
      <c r="AQ90" s="855">
        <f t="shared" si="27"/>
        <v>-2.6916376722052826</v>
      </c>
      <c r="AR90" s="624">
        <f>INDEX(Historical!$C$7:$C$1259,MATCH(B90,Historical!$B$7:$B$1281,0))*IF(AH90="n/a",1.03,IF(AH90&lt;0,1.01,IF(AH90&gt;10,1.1,(1+AH90/100))))</f>
        <v>1.0908</v>
      </c>
      <c r="AS90" s="853">
        <f t="shared" si="28"/>
        <v>1.14839424</v>
      </c>
      <c r="AT90" s="853">
        <f t="shared" si="32"/>
        <v>1.202253929856</v>
      </c>
      <c r="AU90" s="853">
        <f t="shared" si="32"/>
        <v>1.2586396391662462</v>
      </c>
      <c r="AV90" s="853">
        <f t="shared" si="32"/>
        <v>1.3176698382431431</v>
      </c>
      <c r="AW90" s="624">
        <f t="shared" si="29"/>
        <v>6.0177576472653893</v>
      </c>
      <c r="AX90" s="719">
        <f t="shared" si="30"/>
        <v>22.994870642970536</v>
      </c>
      <c r="AY90" s="900">
        <v>1.26</v>
      </c>
      <c r="AZ90" s="839">
        <v>75.52</v>
      </c>
      <c r="BA90" s="839">
        <v>-8.4599999999999991</v>
      </c>
      <c r="BB90" s="839">
        <v>0.19</v>
      </c>
      <c r="BC90" s="839">
        <v>17.07</v>
      </c>
      <c r="BE90" s="597">
        <v>1981</v>
      </c>
      <c r="BF90" s="865">
        <f t="shared" si="31"/>
        <v>3</v>
      </c>
      <c r="BG90" s="849">
        <v>4.3</v>
      </c>
    </row>
    <row r="91" spans="1:59" ht="11.25" customHeight="1" x14ac:dyDescent="0.2">
      <c r="A91" s="847" t="s">
        <v>4000</v>
      </c>
      <c r="B91" s="842" t="s">
        <v>4001</v>
      </c>
      <c r="C91" s="898" t="s">
        <v>131</v>
      </c>
      <c r="D91" s="898" t="s">
        <v>4265</v>
      </c>
      <c r="E91" s="705">
        <v>12</v>
      </c>
      <c r="F91" s="1135">
        <v>301</v>
      </c>
      <c r="G91" s="1126" t="s">
        <v>106</v>
      </c>
      <c r="H91" s="1126" t="s">
        <v>106</v>
      </c>
      <c r="I91" s="841">
        <v>42.21</v>
      </c>
      <c r="J91" s="624">
        <f t="shared" si="18"/>
        <v>2.8784648187633262</v>
      </c>
      <c r="K91" s="844">
        <v>0.30375000000000002</v>
      </c>
      <c r="L91" s="854">
        <v>4</v>
      </c>
      <c r="M91" s="615">
        <f t="shared" si="19"/>
        <v>1.2150000000000001</v>
      </c>
      <c r="N91" s="837" t="s">
        <v>151</v>
      </c>
      <c r="O91" s="706">
        <v>0.28933333333333333</v>
      </c>
      <c r="P91" s="606">
        <v>44252</v>
      </c>
      <c r="Q91" s="606">
        <v>44286</v>
      </c>
      <c r="R91" s="615">
        <f t="shared" si="20"/>
        <v>4.9827188940092242</v>
      </c>
      <c r="S91" s="673">
        <f>IF(INDEX(Historical!$D$7:$D$1257,MATCH(B91,Historical!$B$7:$B$1281,0))=0,"n/a",(INDEX(Historical!$C$7:$C$1259,MATCH(B91,Historical!$B$7:$B$1281,0))/INDEX(Historical!$D$7:$D$1257,MATCH(B91,Historical!$B$7:$B$1281,0))-1)*100)</f>
        <v>5.3398058252427161</v>
      </c>
      <c r="T91" s="673">
        <f>IF(INDEX(Historical!$F$7:$F$1250,MATCH(B91,Historical!$B$7:$B$1281,0))=0,"n/a",((INDEX(Historical!$C$7:$C$1259,MATCH(B91,Historical!$B$7:$B$1281,0))/INDEX(Historical!$F$7:$F$1250,MATCH(B91,Historical!$B$7:$B$1281,0)))^(1/3)-1)*100)</f>
        <v>5.0846726681615273</v>
      </c>
      <c r="U91" s="673">
        <f>IF(INDEX(Historical!$H$7:$H$1250,MATCH(B91,Historical!$B$7:$B$1281,0))=0,"n/a",((INDEX(Historical!$C$7:$C$1259,MATCH(B91,Historical!$B$7:$B$1281,0))/INDEX(Historical!$H$7:$H$1250,MATCH(B91,Historical!$B$7:$B$1281,0)))^(1/5)-1)*100)</f>
        <v>5.5043410037805884</v>
      </c>
      <c r="V91" s="673">
        <f>IF(INDEX(Historical!$O$7:$O$1250,MATCH(B91,Historical!$B$7:$B$1281,0))=0,"n/a",((INDEX(Historical!$C$7:$C$1259,MATCH(B91,Historical!$B$7:$B$1281,0))/INDEX(Historical!$O$7:$O$1250,MATCH(B91,Historical!$B$7:$B$1281,0)))^(1/10)-1)*100)</f>
        <v>5.3250865773929013</v>
      </c>
      <c r="W91" s="674">
        <f t="shared" si="21"/>
        <v>1.0336622557741488</v>
      </c>
      <c r="X91" s="675" t="str">
        <f t="shared" si="22"/>
        <v>n/a</v>
      </c>
      <c r="Y91" s="842" t="s">
        <v>4314</v>
      </c>
      <c r="Z91" s="624" t="str">
        <f t="shared" si="23"/>
        <v>n/a</v>
      </c>
      <c r="AA91" s="853" t="str">
        <f t="shared" si="24"/>
        <v>n/a</v>
      </c>
      <c r="AB91" s="854">
        <v>12</v>
      </c>
      <c r="AC91" s="833">
        <v>-0.64</v>
      </c>
      <c r="AD91" s="833" t="s">
        <v>136</v>
      </c>
      <c r="AE91" s="833">
        <v>2.88</v>
      </c>
      <c r="AF91" s="833">
        <v>2.15</v>
      </c>
      <c r="AG91" s="833" t="s">
        <v>136</v>
      </c>
      <c r="AH91" s="833" t="s">
        <v>136</v>
      </c>
      <c r="AI91" s="833" t="s">
        <v>136</v>
      </c>
      <c r="AJ91" s="833">
        <v>-86.13</v>
      </c>
      <c r="AK91" s="833" t="s">
        <v>136</v>
      </c>
      <c r="AL91" s="845">
        <v>11330</v>
      </c>
      <c r="AM91" s="839" t="s">
        <v>136</v>
      </c>
      <c r="AN91" s="833" t="s">
        <v>136</v>
      </c>
      <c r="AO91" s="711" t="str">
        <f t="shared" si="25"/>
        <v>n/a</v>
      </c>
      <c r="AP91" s="712">
        <f t="shared" si="26"/>
        <v>8.382805822543915</v>
      </c>
      <c r="AQ91" s="855" t="str">
        <f t="shared" si="27"/>
        <v>n/a</v>
      </c>
      <c r="AR91" s="624">
        <f>INDEX(Historical!$C$7:$C$1259,MATCH(B91,Historical!$B$7:$B$1281,0))*IF(AH91="n/a",1.03,IF(AH91&lt;0,1.01,IF(AH91&gt;10,1.1,(1+AH91/100))))</f>
        <v>1.7880800000000001</v>
      </c>
      <c r="AS91" s="853">
        <f t="shared" si="28"/>
        <v>1.8417224000000001</v>
      </c>
      <c r="AT91" s="853">
        <f t="shared" si="32"/>
        <v>1.8969740720000001</v>
      </c>
      <c r="AU91" s="853">
        <f t="shared" si="32"/>
        <v>1.9538832941600002</v>
      </c>
      <c r="AV91" s="853">
        <f t="shared" si="32"/>
        <v>2.0124997929848001</v>
      </c>
      <c r="AW91" s="624">
        <f t="shared" si="29"/>
        <v>9.4931595591448001</v>
      </c>
      <c r="AX91" s="719">
        <f t="shared" si="30"/>
        <v>22.490309308563848</v>
      </c>
      <c r="AY91" s="900" t="s">
        <v>136</v>
      </c>
      <c r="AZ91" s="839">
        <v>163.16999999999999</v>
      </c>
      <c r="BA91" s="839">
        <v>-15.36</v>
      </c>
      <c r="BB91" s="839">
        <v>-6.1</v>
      </c>
      <c r="BC91" s="839">
        <v>21.18</v>
      </c>
      <c r="BE91" s="597">
        <v>2010</v>
      </c>
      <c r="BF91" s="865">
        <f t="shared" si="31"/>
        <v>0</v>
      </c>
      <c r="BG91" s="849" t="s">
        <v>136</v>
      </c>
    </row>
    <row r="92" spans="1:59" ht="11.25" customHeight="1" x14ac:dyDescent="0.2">
      <c r="A92" s="838" t="s">
        <v>161</v>
      </c>
      <c r="B92" s="842" t="s">
        <v>162</v>
      </c>
      <c r="C92" s="898" t="s">
        <v>128</v>
      </c>
      <c r="D92" s="898" t="s">
        <v>4281</v>
      </c>
      <c r="E92" s="705">
        <v>37</v>
      </c>
      <c r="F92" s="1135">
        <v>75</v>
      </c>
      <c r="G92" s="1123" t="s">
        <v>115</v>
      </c>
      <c r="H92" s="1123" t="s">
        <v>115</v>
      </c>
      <c r="I92" s="833">
        <v>71.58</v>
      </c>
      <c r="J92" s="624">
        <f t="shared" si="18"/>
        <v>1.0030734842134674</v>
      </c>
      <c r="K92" s="844">
        <v>0.17949999999999999</v>
      </c>
      <c r="L92" s="854">
        <v>4</v>
      </c>
      <c r="M92" s="615">
        <f t="shared" si="19"/>
        <v>0.71799999999999997</v>
      </c>
      <c r="N92" s="837" t="s">
        <v>163</v>
      </c>
      <c r="O92" s="706">
        <v>0.17430000000000001</v>
      </c>
      <c r="P92" s="606">
        <v>44168</v>
      </c>
      <c r="Q92" s="606">
        <v>44200</v>
      </c>
      <c r="R92" s="615">
        <f t="shared" si="20"/>
        <v>2.9833620195065875</v>
      </c>
      <c r="S92" s="673">
        <f>IF(INDEX(Historical!$D$7:$D$1257,MATCH(B92,Historical!$B$7:$B$1281,0))=0,"n/a",(INDEX(Historical!$C$7:$C$1259,MATCH(B92,Historical!$B$7:$B$1281,0))/INDEX(Historical!$D$7:$D$1257,MATCH(B92,Historical!$B$7:$B$1281,0))-1)*100)</f>
        <v>5.0000000000000044</v>
      </c>
      <c r="T92" s="673">
        <f>IF(INDEX(Historical!$F$7:$F$1250,MATCH(B92,Historical!$B$7:$B$1281,0))=0,"n/a",((INDEX(Historical!$C$7:$C$1259,MATCH(B92,Historical!$B$7:$B$1281,0))/INDEX(Historical!$F$7:$F$1250,MATCH(B92,Historical!$B$7:$B$1281,0)))^(1/3)-1)*100)</f>
        <v>6.0835823633204278</v>
      </c>
      <c r="U92" s="673">
        <f>IF(INDEX(Historical!$H$7:$H$1250,MATCH(B92,Historical!$B$7:$B$1281,0))=0,"n/a",((INDEX(Historical!$C$7:$C$1259,MATCH(B92,Historical!$B$7:$B$1281,0))/INDEX(Historical!$H$7:$H$1250,MATCH(B92,Historical!$B$7:$B$1281,0)))^(1/5)-1)*100)</f>
        <v>6.286682536874455</v>
      </c>
      <c r="V92" s="673">
        <f>IF(INDEX(Historical!$O$7:$O$1250,MATCH(B92,Historical!$B$7:$B$1281,0))=0,"n/a",((INDEX(Historical!$C$7:$C$1259,MATCH(B92,Historical!$B$7:$B$1281,0))/INDEX(Historical!$O$7:$O$1250,MATCH(B92,Historical!$B$7:$B$1281,0)))^(1/10)-1)*100)</f>
        <v>8.0987669241845204</v>
      </c>
      <c r="W92" s="674">
        <f t="shared" si="21"/>
        <v>0.77625181656989994</v>
      </c>
      <c r="X92" s="675">
        <f t="shared" si="22"/>
        <v>1.0477804228124092</v>
      </c>
      <c r="Y92" s="868"/>
      <c r="Z92" s="624">
        <f t="shared" si="23"/>
        <v>37.395833333333336</v>
      </c>
      <c r="AA92" s="853">
        <f t="shared" si="24"/>
        <v>37.28125</v>
      </c>
      <c r="AB92" s="854">
        <v>4</v>
      </c>
      <c r="AC92" s="833">
        <v>1.92</v>
      </c>
      <c r="AD92" s="833">
        <v>4.3499999999999996</v>
      </c>
      <c r="AE92" s="833">
        <v>10.47</v>
      </c>
      <c r="AF92" s="833">
        <v>14.69</v>
      </c>
      <c r="AG92" s="833">
        <v>43.3</v>
      </c>
      <c r="AH92" s="833">
        <v>15.9</v>
      </c>
      <c r="AI92" s="833">
        <v>0.69</v>
      </c>
      <c r="AJ92" s="833">
        <v>6</v>
      </c>
      <c r="AK92" s="833">
        <v>8.82</v>
      </c>
      <c r="AL92" s="845">
        <v>35040</v>
      </c>
      <c r="AM92" s="839">
        <v>0.2</v>
      </c>
      <c r="AN92" s="833">
        <v>1.1100000000000001</v>
      </c>
      <c r="AO92" s="711">
        <f t="shared" si="25"/>
        <v>-29.991493978912079</v>
      </c>
      <c r="AP92" s="712">
        <f t="shared" si="26"/>
        <v>7.2897560210879222</v>
      </c>
      <c r="AQ92" s="855">
        <f t="shared" si="27"/>
        <v>393.36106340984077</v>
      </c>
      <c r="AR92" s="624">
        <f>INDEX(Historical!$C$7:$C$1259,MATCH(B92,Historical!$B$7:$B$1281,0))*IF(AH92="n/a",1.03,IF(AH92&lt;0,1.01,IF(AH92&gt;10,1.1,(1+AH92/100))))</f>
        <v>0.76692000000000016</v>
      </c>
      <c r="AS92" s="853">
        <f t="shared" si="28"/>
        <v>0.77221174800000003</v>
      </c>
      <c r="AT92" s="853">
        <f t="shared" si="32"/>
        <v>0.8403208241736001</v>
      </c>
      <c r="AU92" s="853">
        <f t="shared" si="32"/>
        <v>0.91443712086571172</v>
      </c>
      <c r="AV92" s="853">
        <f t="shared" si="32"/>
        <v>0.9950904749260675</v>
      </c>
      <c r="AW92" s="624">
        <f t="shared" si="29"/>
        <v>4.288980167965379</v>
      </c>
      <c r="AX92" s="719">
        <f t="shared" si="30"/>
        <v>5.9918694718711638</v>
      </c>
      <c r="AY92" s="900">
        <v>0.81</v>
      </c>
      <c r="AZ92" s="839">
        <v>60.209999999999994</v>
      </c>
      <c r="BA92" s="839">
        <v>-14.17</v>
      </c>
      <c r="BB92" s="839">
        <v>-5.6000000000000005</v>
      </c>
      <c r="BC92" s="839">
        <v>-1.95</v>
      </c>
      <c r="BE92" s="597">
        <v>1985</v>
      </c>
      <c r="BF92" s="865">
        <f t="shared" si="31"/>
        <v>3</v>
      </c>
      <c r="BG92" s="849">
        <v>15.5</v>
      </c>
    </row>
    <row r="93" spans="1:59" ht="11.25" customHeight="1" x14ac:dyDescent="0.2">
      <c r="A93" s="838" t="s">
        <v>458</v>
      </c>
      <c r="B93" s="842" t="s">
        <v>459</v>
      </c>
      <c r="C93" s="898" t="s">
        <v>108</v>
      </c>
      <c r="D93" s="898" t="s">
        <v>4273</v>
      </c>
      <c r="E93" s="705">
        <v>17</v>
      </c>
      <c r="F93" s="1135">
        <v>213</v>
      </c>
      <c r="G93" s="1077" t="s">
        <v>115</v>
      </c>
      <c r="H93" s="1077" t="s">
        <v>115</v>
      </c>
      <c r="I93" s="841">
        <v>27.99</v>
      </c>
      <c r="J93" s="624">
        <f t="shared" si="18"/>
        <v>3.1439799928545913</v>
      </c>
      <c r="K93" s="844">
        <v>0.22</v>
      </c>
      <c r="L93" s="854">
        <v>4</v>
      </c>
      <c r="M93" s="615">
        <f t="shared" si="19"/>
        <v>0.88</v>
      </c>
      <c r="N93" s="837" t="s">
        <v>135</v>
      </c>
      <c r="O93" s="706">
        <v>0.2</v>
      </c>
      <c r="P93" s="904">
        <v>43598</v>
      </c>
      <c r="Q93" s="904">
        <v>43630</v>
      </c>
      <c r="R93" s="615">
        <f t="shared" si="20"/>
        <v>9.9999999999999947</v>
      </c>
      <c r="S93" s="673">
        <f>IF(INDEX(Historical!$D$7:$D$1257,MATCH(B93,Historical!$B$7:$B$1281,0))=0,"n/a",(INDEX(Historical!$C$7:$C$1259,MATCH(B93,Historical!$B$7:$B$1281,0))/INDEX(Historical!$D$7:$D$1257,MATCH(B93,Historical!$B$7:$B$1281,0))-1)*100)</f>
        <v>2.3255813953488413</v>
      </c>
      <c r="T93" s="673">
        <f>IF(INDEX(Historical!$F$7:$F$1250,MATCH(B93,Historical!$B$7:$B$1281,0))=0,"n/a",((INDEX(Historical!$C$7:$C$1259,MATCH(B93,Historical!$B$7:$B$1281,0))/INDEX(Historical!$F$7:$F$1250,MATCH(B93,Historical!$B$7:$B$1281,0)))^(1/3)-1)*100)</f>
        <v>5.6295191645437948</v>
      </c>
      <c r="U93" s="673">
        <f>IF(INDEX(Historical!$H$7:$H$1250,MATCH(B93,Historical!$B$7:$B$1281,0))=0,"n/a",((INDEX(Historical!$C$7:$C$1259,MATCH(B93,Historical!$B$7:$B$1281,0))/INDEX(Historical!$H$7:$H$1250,MATCH(B93,Historical!$B$7:$B$1281,0)))^(1/5)-1)*100)</f>
        <v>5.4995267513761492</v>
      </c>
      <c r="V93" s="673">
        <f>IF(INDEX(Historical!$O$7:$O$1250,MATCH(B93,Historical!$B$7:$B$1281,0))=0,"n/a",((INDEX(Historical!$C$7:$C$1259,MATCH(B93,Historical!$B$7:$B$1281,0))/INDEX(Historical!$O$7:$O$1250,MATCH(B93,Historical!$B$7:$B$1281,0)))^(1/10)-1)*100)</f>
        <v>6.5994318432685661</v>
      </c>
      <c r="W93" s="674">
        <f t="shared" si="21"/>
        <v>0.83333336596023455</v>
      </c>
      <c r="X93" s="675" t="str">
        <f t="shared" si="22"/>
        <v>n/a</v>
      </c>
      <c r="Y93" s="646" t="s">
        <v>4579</v>
      </c>
      <c r="Z93" s="624">
        <f t="shared" si="23"/>
        <v>47.058823529411761</v>
      </c>
      <c r="AA93" s="853">
        <f t="shared" si="24"/>
        <v>14.967914438502673</v>
      </c>
      <c r="AB93" s="854">
        <v>12</v>
      </c>
      <c r="AC93" s="833">
        <v>1.87</v>
      </c>
      <c r="AD93" s="833" t="s">
        <v>136</v>
      </c>
      <c r="AE93" s="833">
        <v>3.2</v>
      </c>
      <c r="AF93" s="833">
        <v>1.04</v>
      </c>
      <c r="AG93" s="833">
        <v>6.3</v>
      </c>
      <c r="AH93" s="833">
        <v>-31.4</v>
      </c>
      <c r="AI93" s="833" t="s">
        <v>136</v>
      </c>
      <c r="AJ93" s="833">
        <v>-2.2999999999999998</v>
      </c>
      <c r="AK93" s="833" t="s">
        <v>136</v>
      </c>
      <c r="AL93" s="845">
        <v>414.12</v>
      </c>
      <c r="AM93" s="839">
        <v>1.5</v>
      </c>
      <c r="AN93" s="833">
        <v>0.47</v>
      </c>
      <c r="AO93" s="711">
        <f t="shared" si="25"/>
        <v>-6.3244076942719314</v>
      </c>
      <c r="AP93" s="712">
        <f t="shared" si="26"/>
        <v>8.6435067442307414</v>
      </c>
      <c r="AQ93" s="855">
        <f t="shared" si="27"/>
        <v>-16.822462925398007</v>
      </c>
      <c r="AR93" s="624">
        <f>INDEX(Historical!$C$7:$C$1259,MATCH(B93,Historical!$B$7:$B$1281,0))*IF(AH93="n/a",1.03,IF(AH93&lt;0,1.01,IF(AH93&gt;10,1.1,(1+AH93/100))))</f>
        <v>0.88880000000000003</v>
      </c>
      <c r="AS93" s="853">
        <f t="shared" si="28"/>
        <v>0.91546400000000006</v>
      </c>
      <c r="AT93" s="853">
        <f t="shared" si="32"/>
        <v>0.94292792000000003</v>
      </c>
      <c r="AU93" s="853">
        <f t="shared" si="32"/>
        <v>0.97121575760000001</v>
      </c>
      <c r="AV93" s="853">
        <f t="shared" si="32"/>
        <v>1.0003522303280001</v>
      </c>
      <c r="AW93" s="624">
        <f t="shared" si="29"/>
        <v>4.7187599079279998</v>
      </c>
      <c r="AX93" s="719">
        <f t="shared" si="30"/>
        <v>16.858734933647732</v>
      </c>
      <c r="AY93" s="900">
        <v>0.97</v>
      </c>
      <c r="AZ93" s="839">
        <v>114.48</v>
      </c>
      <c r="BA93" s="839">
        <v>-0.91999999999999993</v>
      </c>
      <c r="BB93" s="839">
        <v>18.87</v>
      </c>
      <c r="BC93" s="839">
        <v>28.51</v>
      </c>
      <c r="BE93" s="597">
        <v>2004</v>
      </c>
      <c r="BF93" s="865">
        <f t="shared" si="31"/>
        <v>1</v>
      </c>
      <c r="BG93" s="849">
        <v>0.70000000000000007</v>
      </c>
    </row>
    <row r="94" spans="1:59" ht="11.25" customHeight="1" x14ac:dyDescent="0.2">
      <c r="A94" s="838" t="s">
        <v>470</v>
      </c>
      <c r="B94" s="842" t="s">
        <v>471</v>
      </c>
      <c r="C94" s="898" t="s">
        <v>131</v>
      </c>
      <c r="D94" s="898" t="s">
        <v>4263</v>
      </c>
      <c r="E94" s="705">
        <v>14</v>
      </c>
      <c r="F94" s="1135">
        <v>269</v>
      </c>
      <c r="G94" s="1135" t="s">
        <v>106</v>
      </c>
      <c r="H94" s="1135" t="s">
        <v>106</v>
      </c>
      <c r="I94" s="841">
        <v>50.95</v>
      </c>
      <c r="J94" s="624">
        <f t="shared" si="18"/>
        <v>4.003925417075564</v>
      </c>
      <c r="K94" s="844">
        <v>0.51</v>
      </c>
      <c r="L94" s="854">
        <v>4</v>
      </c>
      <c r="M94" s="615">
        <f t="shared" si="19"/>
        <v>2.04</v>
      </c>
      <c r="N94" s="837" t="s">
        <v>151</v>
      </c>
      <c r="O94" s="709">
        <v>0.48499999999999999</v>
      </c>
      <c r="P94" s="606">
        <v>44252</v>
      </c>
      <c r="Q94" s="606">
        <v>44286</v>
      </c>
      <c r="R94" s="615">
        <f t="shared" si="20"/>
        <v>5.1546391752577367</v>
      </c>
      <c r="S94" s="673">
        <f>IF(INDEX(Historical!$D$7:$D$1257,MATCH(B94,Historical!$B$7:$B$1281,0))=0,"n/a",(INDEX(Historical!$C$7:$C$1259,MATCH(B94,Historical!$B$7:$B$1281,0))/INDEX(Historical!$D$7:$D$1257,MATCH(B94,Historical!$B$7:$B$1281,0))-1)*100)</f>
        <v>7.2415699281370927</v>
      </c>
      <c r="T94" s="673">
        <f>IF(INDEX(Historical!$F$7:$F$1250,MATCH(B94,Historical!$B$7:$B$1281,0))=0,"n/a",((INDEX(Historical!$C$7:$C$1259,MATCH(B94,Historical!$B$7:$B$1281,0))/INDEX(Historical!$F$7:$F$1250,MATCH(B94,Historical!$B$7:$B$1281,0)))^(1/3)-1)*100)</f>
        <v>7.3997632636894295</v>
      </c>
      <c r="U94" s="673">
        <f>IF(INDEX(Historical!$H$7:$H$1250,MATCH(B94,Historical!$B$7:$B$1281,0))=0,"n/a",((INDEX(Historical!$C$7:$C$1259,MATCH(B94,Historical!$B$7:$B$1281,0))/INDEX(Historical!$H$7:$H$1250,MATCH(B94,Historical!$B$7:$B$1281,0)))^(1/5)-1)*100)</f>
        <v>8.8085251618933889</v>
      </c>
      <c r="V94" s="673">
        <f>IF(INDEX(Historical!$O$7:$O$1250,MATCH(B94,Historical!$B$7:$B$1281,0))=0,"n/a",((INDEX(Historical!$C$7:$C$1259,MATCH(B94,Historical!$B$7:$B$1281,0))/INDEX(Historical!$O$7:$O$1250,MATCH(B94,Historical!$B$7:$B$1281,0)))^(1/10)-1)*100)</f>
        <v>11.384761544456424</v>
      </c>
      <c r="W94" s="674">
        <f t="shared" si="21"/>
        <v>0.7737118715659459</v>
      </c>
      <c r="X94" s="675" t="str">
        <f t="shared" si="22"/>
        <v>n/a</v>
      </c>
      <c r="Y94" s="1047" t="s">
        <v>4321</v>
      </c>
      <c r="Z94" s="624">
        <f t="shared" si="23"/>
        <v>425</v>
      </c>
      <c r="AA94" s="853">
        <f t="shared" si="24"/>
        <v>106.14583333333334</v>
      </c>
      <c r="AB94" s="854">
        <v>12</v>
      </c>
      <c r="AC94" s="833">
        <v>0.48</v>
      </c>
      <c r="AD94" s="833">
        <v>2.63</v>
      </c>
      <c r="AE94" s="833">
        <v>2.38</v>
      </c>
      <c r="AF94" s="833">
        <v>2.85</v>
      </c>
      <c r="AG94" s="833">
        <v>2.9000000000000004</v>
      </c>
      <c r="AH94" s="833">
        <v>177.1</v>
      </c>
      <c r="AI94" s="833">
        <v>3.51</v>
      </c>
      <c r="AJ94" s="833">
        <v>-2.2200000000000002</v>
      </c>
      <c r="AK94" s="833">
        <v>41.3</v>
      </c>
      <c r="AL94" s="845">
        <v>21110</v>
      </c>
      <c r="AM94" s="839">
        <v>42.3</v>
      </c>
      <c r="AN94" s="833">
        <v>0</v>
      </c>
      <c r="AO94" s="711">
        <f t="shared" si="25"/>
        <v>-93.333382754364393</v>
      </c>
      <c r="AP94" s="712">
        <f t="shared" si="26"/>
        <v>12.812450578968953</v>
      </c>
      <c r="AQ94" s="855">
        <f t="shared" si="27"/>
        <v>266.67613624135527</v>
      </c>
      <c r="AR94" s="624">
        <f>INDEX(Historical!$C$7:$C$1259,MATCH(B94,Historical!$B$7:$B$1281,0))*IF(AH94="n/a",1.03,IF(AH94&lt;0,1.01,IF(AH94&gt;10,1.1,(1+AH94/100))))</f>
        <v>2.1339999999999999</v>
      </c>
      <c r="AS94" s="853">
        <f t="shared" si="28"/>
        <v>2.2089033999999996</v>
      </c>
      <c r="AT94" s="853">
        <f t="shared" si="32"/>
        <v>2.4297937399999996</v>
      </c>
      <c r="AU94" s="853">
        <f t="shared" si="32"/>
        <v>2.6727731139999999</v>
      </c>
      <c r="AV94" s="853">
        <f t="shared" si="32"/>
        <v>2.9400504254000004</v>
      </c>
      <c r="AW94" s="624">
        <f t="shared" si="29"/>
        <v>12.385520679399999</v>
      </c>
      <c r="AX94" s="719">
        <f t="shared" si="30"/>
        <v>24.309167182335621</v>
      </c>
      <c r="AY94" s="900">
        <v>0.8</v>
      </c>
      <c r="AZ94" s="839">
        <v>121.66</v>
      </c>
      <c r="BA94" s="839">
        <v>-6.92</v>
      </c>
      <c r="BB94" s="839">
        <v>-1.41</v>
      </c>
      <c r="BC94" s="839">
        <v>9.3000000000000007</v>
      </c>
      <c r="BE94" s="597">
        <v>2008</v>
      </c>
      <c r="BF94" s="865">
        <f t="shared" si="31"/>
        <v>1</v>
      </c>
      <c r="BG94" s="849">
        <v>0.3</v>
      </c>
    </row>
    <row r="95" spans="1:59" ht="11.25" customHeight="1" x14ac:dyDescent="0.2">
      <c r="A95" s="831" t="s">
        <v>976</v>
      </c>
      <c r="B95" s="842" t="s">
        <v>977</v>
      </c>
      <c r="C95" s="898" t="s">
        <v>108</v>
      </c>
      <c r="D95" s="898" t="s">
        <v>4269</v>
      </c>
      <c r="E95" s="705">
        <v>10</v>
      </c>
      <c r="F95" s="1135">
        <v>389</v>
      </c>
      <c r="G95" s="1135" t="s">
        <v>37</v>
      </c>
      <c r="H95" s="1135" t="s">
        <v>37</v>
      </c>
      <c r="I95" s="841">
        <v>42.16</v>
      </c>
      <c r="J95" s="624">
        <f t="shared" si="18"/>
        <v>2.9411764705882355</v>
      </c>
      <c r="K95" s="844">
        <v>0.31</v>
      </c>
      <c r="L95" s="854">
        <v>4</v>
      </c>
      <c r="M95" s="615">
        <f t="shared" si="19"/>
        <v>1.24</v>
      </c>
      <c r="N95" s="837" t="s">
        <v>454</v>
      </c>
      <c r="O95" s="706">
        <v>0.28000000000000003</v>
      </c>
      <c r="P95" s="904">
        <v>43672</v>
      </c>
      <c r="Q95" s="904">
        <v>43686</v>
      </c>
      <c r="R95" s="615">
        <f t="shared" si="20"/>
        <v>10.714285714285703</v>
      </c>
      <c r="S95" s="673">
        <f>IF(INDEX(Historical!$D$7:$D$1257,MATCH(B95,Historical!$B$7:$B$1281,0))=0,"n/a",(INDEX(Historical!$C$7:$C$1259,MATCH(B95,Historical!$B$7:$B$1281,0))/INDEX(Historical!$D$7:$D$1257,MATCH(B95,Historical!$B$7:$B$1281,0))-1)*100)</f>
        <v>5.0847457627118731</v>
      </c>
      <c r="T95" s="673">
        <f>IF(INDEX(Historical!$F$7:$F$1250,MATCH(B95,Historical!$B$7:$B$1281,0))=0,"n/a",((INDEX(Historical!$C$7:$C$1259,MATCH(B95,Historical!$B$7:$B$1281,0))/INDEX(Historical!$F$7:$F$1250,MATCH(B95,Historical!$B$7:$B$1281,0)))^(1/3)-1)*100)</f>
        <v>12.972934889491604</v>
      </c>
      <c r="U95" s="673">
        <f>IF(INDEX(Historical!$H$7:$H$1250,MATCH(B95,Historical!$B$7:$B$1281,0))=0,"n/a",((INDEX(Historical!$C$7:$C$1259,MATCH(B95,Historical!$B$7:$B$1281,0))/INDEX(Historical!$H$7:$H$1250,MATCH(B95,Historical!$B$7:$B$1281,0)))^(1/5)-1)*100)</f>
        <v>12.767137012376306</v>
      </c>
      <c r="V95" s="673">
        <f>IF(INDEX(Historical!$O$7:$O$1250,MATCH(B95,Historical!$B$7:$B$1281,0))=0,"n/a",((INDEX(Historical!$C$7:$C$1259,MATCH(B95,Historical!$B$7:$B$1281,0))/INDEX(Historical!$O$7:$O$1250,MATCH(B95,Historical!$B$7:$B$1281,0)))^(1/10)-1)*100)</f>
        <v>13.164945456892996</v>
      </c>
      <c r="W95" s="674">
        <f t="shared" si="21"/>
        <v>0.96978275027274019</v>
      </c>
      <c r="X95" s="675">
        <f t="shared" si="22"/>
        <v>0.80296459197335257</v>
      </c>
      <c r="Y95" s="646" t="s">
        <v>4580</v>
      </c>
      <c r="Z95" s="624">
        <f t="shared" si="23"/>
        <v>26.724137931034488</v>
      </c>
      <c r="AA95" s="853">
        <f t="shared" si="24"/>
        <v>9.0862068965517242</v>
      </c>
      <c r="AB95" s="854">
        <v>12</v>
      </c>
      <c r="AC95" s="833">
        <v>4.6399999999999997</v>
      </c>
      <c r="AD95" s="833">
        <v>0.73</v>
      </c>
      <c r="AE95" s="833">
        <v>6.21</v>
      </c>
      <c r="AF95" s="833">
        <v>0.96</v>
      </c>
      <c r="AG95" s="833">
        <v>10.9</v>
      </c>
      <c r="AH95" s="833">
        <v>14.6</v>
      </c>
      <c r="AI95" s="833">
        <v>14.48</v>
      </c>
      <c r="AJ95" s="833">
        <v>15.9</v>
      </c>
      <c r="AK95" s="833">
        <v>12.85</v>
      </c>
      <c r="AL95" s="845">
        <v>38350</v>
      </c>
      <c r="AM95" s="839">
        <v>0.2</v>
      </c>
      <c r="AN95" s="833">
        <v>0.66</v>
      </c>
      <c r="AO95" s="711">
        <f t="shared" si="25"/>
        <v>6.6221065864128175</v>
      </c>
      <c r="AP95" s="712">
        <f t="shared" si="26"/>
        <v>15.708313482964542</v>
      </c>
      <c r="AQ95" s="855">
        <f t="shared" si="27"/>
        <v>-37.736193425109299</v>
      </c>
      <c r="AR95" s="624">
        <f>INDEX(Historical!$C$7:$C$1259,MATCH(B95,Historical!$B$7:$B$1281,0))*IF(AH95="n/a",1.03,IF(AH95&lt;0,1.01,IF(AH95&gt;10,1.1,(1+AH95/100))))</f>
        <v>1.3640000000000001</v>
      </c>
      <c r="AS95" s="853">
        <f t="shared" si="28"/>
        <v>1.5004000000000002</v>
      </c>
      <c r="AT95" s="853">
        <f t="shared" si="32"/>
        <v>1.6504400000000004</v>
      </c>
      <c r="AU95" s="853">
        <f t="shared" si="32"/>
        <v>1.8154840000000005</v>
      </c>
      <c r="AV95" s="853">
        <f t="shared" si="32"/>
        <v>1.9970324000000008</v>
      </c>
      <c r="AW95" s="624">
        <f t="shared" si="29"/>
        <v>8.3273564000000011</v>
      </c>
      <c r="AX95" s="719">
        <f t="shared" si="30"/>
        <v>19.751794117647062</v>
      </c>
      <c r="AY95" s="900">
        <v>1.04</v>
      </c>
      <c r="AZ95" s="839">
        <v>59.699999999999996</v>
      </c>
      <c r="BA95" s="839">
        <v>-9.98</v>
      </c>
      <c r="BB95" s="839">
        <v>-0.52</v>
      </c>
      <c r="BC95" s="839">
        <v>9.76</v>
      </c>
      <c r="BE95" s="597">
        <v>2011</v>
      </c>
      <c r="BF95" s="865">
        <f t="shared" si="31"/>
        <v>0</v>
      </c>
      <c r="BG95" s="849">
        <v>1</v>
      </c>
    </row>
    <row r="96" spans="1:59" ht="11.25" customHeight="1" x14ac:dyDescent="0.2">
      <c r="A96" s="831" t="s">
        <v>156</v>
      </c>
      <c r="B96" s="842" t="s">
        <v>157</v>
      </c>
      <c r="C96" s="898" t="s">
        <v>131</v>
      </c>
      <c r="D96" s="898" t="s">
        <v>4263</v>
      </c>
      <c r="E96" s="705">
        <v>50</v>
      </c>
      <c r="F96" s="1135">
        <v>32</v>
      </c>
      <c r="G96" s="1126" t="s">
        <v>37</v>
      </c>
      <c r="H96" s="1126" t="s">
        <v>37</v>
      </c>
      <c r="I96" s="833">
        <v>59.16</v>
      </c>
      <c r="J96" s="624">
        <f t="shared" si="18"/>
        <v>3.8201487491548343</v>
      </c>
      <c r="K96" s="844">
        <v>0.56499999999999995</v>
      </c>
      <c r="L96" s="854">
        <v>4</v>
      </c>
      <c r="M96" s="615">
        <f t="shared" si="19"/>
        <v>2.2599999999999998</v>
      </c>
      <c r="N96" s="837" t="s">
        <v>119</v>
      </c>
      <c r="O96" s="706">
        <v>0.53500000000000003</v>
      </c>
      <c r="P96" s="606">
        <v>44151</v>
      </c>
      <c r="Q96" s="606">
        <v>44166</v>
      </c>
      <c r="R96" s="615">
        <f t="shared" si="20"/>
        <v>5.6074766355140024</v>
      </c>
      <c r="S96" s="673">
        <f>IF(INDEX(Historical!$D$7:$D$1257,MATCH(B96,Historical!$B$7:$B$1281,0))=0,"n/a",(INDEX(Historical!$C$7:$C$1259,MATCH(B96,Historical!$B$7:$B$1281,0))/INDEX(Historical!$D$7:$D$1257,MATCH(B96,Historical!$B$7:$B$1281,0))-1)*100)</f>
        <v>5.8536585365853711</v>
      </c>
      <c r="T96" s="673">
        <f>IF(INDEX(Historical!$F$7:$F$1250,MATCH(B96,Historical!$B$7:$B$1281,0))=0,"n/a",((INDEX(Historical!$C$7:$C$1259,MATCH(B96,Historical!$B$7:$B$1281,0))/INDEX(Historical!$F$7:$F$1250,MATCH(B96,Historical!$B$7:$B$1281,0)))^(1/3)-1)*100)</f>
        <v>6.2332300028181908</v>
      </c>
      <c r="U96" s="673">
        <f>IF(INDEX(Historical!$H$7:$H$1250,MATCH(B96,Historical!$B$7:$B$1281,0))=0,"n/a",((INDEX(Historical!$C$7:$C$1259,MATCH(B96,Historical!$B$7:$B$1281,0))/INDEX(Historical!$H$7:$H$1250,MATCH(B96,Historical!$B$7:$B$1281,0)))^(1/5)-1)*100)</f>
        <v>6.0202792665945193</v>
      </c>
      <c r="V96" s="673">
        <f>IF(INDEX(Historical!$O$7:$O$1250,MATCH(B96,Historical!$B$7:$B$1281,0))=0,"n/a",((INDEX(Historical!$C$7:$C$1259,MATCH(B96,Historical!$B$7:$B$1281,0))/INDEX(Historical!$O$7:$O$1250,MATCH(B96,Historical!$B$7:$B$1281,0)))^(1/10)-1)*100)</f>
        <v>4.1860862762268525</v>
      </c>
      <c r="W96" s="674">
        <f t="shared" si="21"/>
        <v>1.4381641632147451</v>
      </c>
      <c r="X96" s="675">
        <f t="shared" si="22"/>
        <v>2.7364905757247819</v>
      </c>
      <c r="Y96" s="842"/>
      <c r="Z96" s="624">
        <f t="shared" si="23"/>
        <v>61.917808219178085</v>
      </c>
      <c r="AA96" s="853">
        <f t="shared" si="24"/>
        <v>16.208219178082192</v>
      </c>
      <c r="AB96" s="854">
        <v>12</v>
      </c>
      <c r="AC96" s="833">
        <v>3.65</v>
      </c>
      <c r="AD96" s="833">
        <v>3.53</v>
      </c>
      <c r="AE96" s="833">
        <v>2.2200000000000002</v>
      </c>
      <c r="AF96" s="833">
        <v>1.5</v>
      </c>
      <c r="AG96" s="833">
        <v>7.9</v>
      </c>
      <c r="AH96" s="833">
        <v>-31.4</v>
      </c>
      <c r="AI96" s="833">
        <v>4.01</v>
      </c>
      <c r="AJ96" s="833">
        <v>2.1999999999999997</v>
      </c>
      <c r="AK96" s="833">
        <v>4.68</v>
      </c>
      <c r="AL96" s="845">
        <v>3770</v>
      </c>
      <c r="AM96" s="839">
        <v>0.6</v>
      </c>
      <c r="AN96" s="833">
        <v>1.44</v>
      </c>
      <c r="AO96" s="711">
        <f t="shared" si="25"/>
        <v>-6.3677911623328391</v>
      </c>
      <c r="AP96" s="712">
        <f t="shared" si="26"/>
        <v>9.8404280157493531</v>
      </c>
      <c r="AQ96" s="855">
        <f t="shared" si="27"/>
        <v>3.9494081371067358</v>
      </c>
      <c r="AR96" s="624">
        <f>INDEX(Historical!$C$7:$C$1259,MATCH(B96,Historical!$B$7:$B$1281,0))*IF(AH96="n/a",1.03,IF(AH96&lt;0,1.01,IF(AH96&gt;10,1.1,(1+AH96/100))))</f>
        <v>2.1917</v>
      </c>
      <c r="AS96" s="853">
        <f t="shared" si="28"/>
        <v>2.2795871700000001</v>
      </c>
      <c r="AT96" s="853">
        <f t="shared" si="32"/>
        <v>2.386271849556</v>
      </c>
      <c r="AU96" s="853">
        <f t="shared" si="32"/>
        <v>2.4979493721152206</v>
      </c>
      <c r="AV96" s="853">
        <f t="shared" si="32"/>
        <v>2.6148534027302128</v>
      </c>
      <c r="AW96" s="624">
        <f t="shared" si="29"/>
        <v>11.970361794401434</v>
      </c>
      <c r="AX96" s="719">
        <f t="shared" si="30"/>
        <v>20.233877272483834</v>
      </c>
      <c r="AY96" s="900">
        <v>0.34</v>
      </c>
      <c r="AZ96" s="839">
        <v>23.07</v>
      </c>
      <c r="BA96" s="839">
        <v>-27.860000000000003</v>
      </c>
      <c r="BB96" s="839">
        <v>-2.3199999999999998</v>
      </c>
      <c r="BC96" s="839">
        <v>0.59</v>
      </c>
      <c r="BE96" s="597">
        <v>1972</v>
      </c>
      <c r="BF96" s="865">
        <f t="shared" si="31"/>
        <v>5</v>
      </c>
      <c r="BG96" s="849">
        <v>2.5</v>
      </c>
    </row>
    <row r="97" spans="1:59" s="744" customFormat="1" ht="11.25" customHeight="1" x14ac:dyDescent="0.2">
      <c r="A97" s="619" t="s">
        <v>978</v>
      </c>
      <c r="B97" s="751" t="s">
        <v>979</v>
      </c>
      <c r="C97" s="898" t="s">
        <v>108</v>
      </c>
      <c r="D97" s="898" t="s">
        <v>4273</v>
      </c>
      <c r="E97" s="727">
        <v>10</v>
      </c>
      <c r="F97" s="1135">
        <v>425</v>
      </c>
      <c r="G97" s="1138" t="s">
        <v>115</v>
      </c>
      <c r="H97" s="1138" t="s">
        <v>115</v>
      </c>
      <c r="I97" s="728">
        <v>17.64</v>
      </c>
      <c r="J97" s="729">
        <f t="shared" si="18"/>
        <v>3.8548752834467117</v>
      </c>
      <c r="K97" s="730">
        <v>0.17</v>
      </c>
      <c r="L97" s="731">
        <v>4</v>
      </c>
      <c r="M97" s="732">
        <f t="shared" si="19"/>
        <v>0.68</v>
      </c>
      <c r="N97" s="733" t="s">
        <v>160</v>
      </c>
      <c r="O97" s="979">
        <v>0.16</v>
      </c>
      <c r="P97" s="1130">
        <v>44106</v>
      </c>
      <c r="Q97" s="1130">
        <v>44134</v>
      </c>
      <c r="R97" s="732">
        <f t="shared" si="20"/>
        <v>6.2500000000000053</v>
      </c>
      <c r="S97" s="673">
        <f>IF(INDEX(Historical!$D$7:$D$1257,MATCH(B97,Historical!$B$7:$B$1281,0))=0,"n/a",(INDEX(Historical!$C$7:$C$1259,MATCH(B97,Historical!$B$7:$B$1281,0))/INDEX(Historical!$D$7:$D$1257,MATCH(B97,Historical!$B$7:$B$1281,0))-1)*100)</f>
        <v>3.1746031746031855</v>
      </c>
      <c r="T97" s="673">
        <f>IF(INDEX(Historical!$F$7:$F$1250,MATCH(B97,Historical!$B$7:$B$1281,0))=0,"n/a",((INDEX(Historical!$C$7:$C$1259,MATCH(B97,Historical!$B$7:$B$1281,0))/INDEX(Historical!$F$7:$F$1250,MATCH(B97,Historical!$B$7:$B$1281,0)))^(1/3)-1)*100)</f>
        <v>7.8475777638058908</v>
      </c>
      <c r="U97" s="673">
        <f>IF(INDEX(Historical!$H$7:$H$1250,MATCH(B97,Historical!$B$7:$B$1281,0))=0,"n/a",((INDEX(Historical!$C$7:$C$1259,MATCH(B97,Historical!$B$7:$B$1281,0))/INDEX(Historical!$H$7:$H$1250,MATCH(B97,Historical!$B$7:$B$1281,0)))^(1/5)-1)*100)</f>
        <v>8.0921869234830357</v>
      </c>
      <c r="V97" s="673">
        <f>IF(INDEX(Historical!$O$7:$O$1250,MATCH(B97,Historical!$B$7:$B$1281,0))=0,"n/a",((INDEX(Historical!$C$7:$C$1259,MATCH(B97,Historical!$B$7:$B$1281,0))/INDEX(Historical!$O$7:$O$1250,MATCH(B97,Historical!$B$7:$B$1281,0)))^(1/10)-1)*100)</f>
        <v>7.4939459138378739</v>
      </c>
      <c r="W97" s="674">
        <f t="shared" si="21"/>
        <v>1.0798299075711884</v>
      </c>
      <c r="X97" s="675">
        <f t="shared" si="22"/>
        <v>0.77068446890314624</v>
      </c>
      <c r="Y97" s="1013" t="s">
        <v>4323</v>
      </c>
      <c r="Z97" s="729">
        <f t="shared" si="23"/>
        <v>59.13043478260871</v>
      </c>
      <c r="AA97" s="736">
        <f t="shared" si="24"/>
        <v>15.339130434782611</v>
      </c>
      <c r="AB97" s="731">
        <v>12</v>
      </c>
      <c r="AC97" s="737">
        <v>1.1499999999999999</v>
      </c>
      <c r="AD97" s="737" t="s">
        <v>136</v>
      </c>
      <c r="AE97" s="737">
        <v>5.59</v>
      </c>
      <c r="AF97" s="737">
        <v>1.8</v>
      </c>
      <c r="AG97" s="737">
        <v>12.8</v>
      </c>
      <c r="AH97" s="737">
        <v>5.7</v>
      </c>
      <c r="AI97" s="737" t="s">
        <v>136</v>
      </c>
      <c r="AJ97" s="737">
        <v>10.5</v>
      </c>
      <c r="AK97" s="737" t="s">
        <v>136</v>
      </c>
      <c r="AL97" s="738">
        <v>97.33</v>
      </c>
      <c r="AM97" s="739">
        <v>7.0000000000000009</v>
      </c>
      <c r="AN97" s="737">
        <v>0</v>
      </c>
      <c r="AO97" s="740">
        <f t="shared" si="25"/>
        <v>-3.3920682278528638</v>
      </c>
      <c r="AP97" s="741">
        <f t="shared" si="26"/>
        <v>11.947062206929747</v>
      </c>
      <c r="AQ97" s="742">
        <f t="shared" si="27"/>
        <v>10.775919530492217</v>
      </c>
      <c r="AR97" s="624">
        <f>INDEX(Historical!$C$7:$C$1259,MATCH(B97,Historical!$B$7:$B$1281,0))*IF(AH97="n/a",1.03,IF(AH97&lt;0,1.01,IF(AH97&gt;10,1.1,(1+AH97/100))))</f>
        <v>0.68704999999999994</v>
      </c>
      <c r="AS97" s="736">
        <f t="shared" si="28"/>
        <v>0.70766149999999994</v>
      </c>
      <c r="AT97" s="736">
        <f t="shared" si="32"/>
        <v>0.72889134499999997</v>
      </c>
      <c r="AU97" s="736">
        <f t="shared" si="32"/>
        <v>0.75075808534999999</v>
      </c>
      <c r="AV97" s="736">
        <f t="shared" si="32"/>
        <v>0.77328082791050001</v>
      </c>
      <c r="AW97" s="729">
        <f t="shared" si="29"/>
        <v>3.6476417582604999</v>
      </c>
      <c r="AX97" s="743">
        <f t="shared" si="30"/>
        <v>20.678241259980158</v>
      </c>
      <c r="AY97" s="901">
        <v>0.46</v>
      </c>
      <c r="AZ97" s="739">
        <v>54.400000000000006</v>
      </c>
      <c r="BA97" s="739">
        <v>-7.870000000000001</v>
      </c>
      <c r="BB97" s="739">
        <v>5.5100000000000007</v>
      </c>
      <c r="BC97" s="739">
        <v>6.5500000000000007</v>
      </c>
      <c r="BD97" s="875"/>
      <c r="BE97" s="597">
        <v>2012</v>
      </c>
      <c r="BF97" s="865">
        <f t="shared" si="31"/>
        <v>0</v>
      </c>
      <c r="BG97" s="793">
        <v>1.4000000000000001</v>
      </c>
    </row>
    <row r="98" spans="1:59" ht="11.25" customHeight="1" x14ac:dyDescent="0.2">
      <c r="A98" s="831" t="s">
        <v>456</v>
      </c>
      <c r="B98" s="843" t="s">
        <v>457</v>
      </c>
      <c r="C98" s="898" t="s">
        <v>108</v>
      </c>
      <c r="D98" s="898" t="s">
        <v>4273</v>
      </c>
      <c r="E98" s="705">
        <v>21</v>
      </c>
      <c r="F98" s="1135">
        <v>163</v>
      </c>
      <c r="G98" s="1135" t="s">
        <v>106</v>
      </c>
      <c r="H98" s="1135" t="s">
        <v>106</v>
      </c>
      <c r="I98" s="841">
        <v>421</v>
      </c>
      <c r="J98" s="624">
        <f t="shared" si="18"/>
        <v>3.9192399049881232</v>
      </c>
      <c r="K98" s="851">
        <v>8.25</v>
      </c>
      <c r="L98" s="854">
        <v>2</v>
      </c>
      <c r="M98" s="615">
        <f t="shared" si="19"/>
        <v>16.5</v>
      </c>
      <c r="N98" s="837" t="s">
        <v>229</v>
      </c>
      <c r="O98" s="707">
        <v>7.75</v>
      </c>
      <c r="P98" s="606">
        <v>44195</v>
      </c>
      <c r="Q98" s="606">
        <v>44208</v>
      </c>
      <c r="R98" s="615">
        <f t="shared" si="20"/>
        <v>6.4516129032258061</v>
      </c>
      <c r="S98" s="673">
        <f>IF(INDEX(Historical!$D$7:$D$1257,MATCH(B98,Historical!$B$7:$B$1281,0))=0,"n/a",(INDEX(Historical!$C$7:$C$1259,MATCH(B98,Historical!$B$7:$B$1281,0))/INDEX(Historical!$D$7:$D$1257,MATCH(B98,Historical!$B$7:$B$1281,0))-1)*100)</f>
        <v>3.3333333333333437</v>
      </c>
      <c r="T98" s="673">
        <f>IF(INDEX(Historical!$F$7:$F$1250,MATCH(B98,Historical!$B$7:$B$1281,0))=0,"n/a",((INDEX(Historical!$C$7:$C$1259,MATCH(B98,Historical!$B$7:$B$1281,0))/INDEX(Historical!$F$7:$F$1250,MATCH(B98,Historical!$B$7:$B$1281,0)))^(1/3)-1)*100)</f>
        <v>4.2006377440747977</v>
      </c>
      <c r="U98" s="673">
        <f>IF(INDEX(Historical!$H$7:$H$1250,MATCH(B98,Historical!$B$7:$B$1281,0))=0,"n/a",((INDEX(Historical!$C$7:$C$1259,MATCH(B98,Historical!$B$7:$B$1281,0))/INDEX(Historical!$H$7:$H$1250,MATCH(B98,Historical!$B$7:$B$1281,0)))^(1/5)-1)*100)</f>
        <v>4.9045616780982959</v>
      </c>
      <c r="V98" s="673">
        <f>IF(INDEX(Historical!$O$7:$O$1250,MATCH(B98,Historical!$B$7:$B$1281,0))=0,"n/a",((INDEX(Historical!$C$7:$C$1259,MATCH(B98,Historical!$B$7:$B$1281,0))/INDEX(Historical!$O$7:$O$1250,MATCH(B98,Historical!$B$7:$B$1281,0)))^(1/10)-1)*100)</f>
        <v>6.9720849849201683</v>
      </c>
      <c r="W98" s="674">
        <f t="shared" si="21"/>
        <v>0.70345695566051025</v>
      </c>
      <c r="X98" s="675" t="str">
        <f t="shared" si="22"/>
        <v>n/a</v>
      </c>
      <c r="Y98" s="843"/>
      <c r="Z98" s="624" t="str">
        <f t="shared" si="23"/>
        <v>n/a</v>
      </c>
      <c r="AA98" s="853" t="str">
        <f t="shared" si="24"/>
        <v>n/a</v>
      </c>
      <c r="AB98" s="854">
        <v>12</v>
      </c>
      <c r="AC98" s="833" t="s">
        <v>136</v>
      </c>
      <c r="AD98" s="833" t="s">
        <v>136</v>
      </c>
      <c r="AE98" s="833" t="s">
        <v>136</v>
      </c>
      <c r="AF98" s="833" t="s">
        <v>136</v>
      </c>
      <c r="AG98" s="833" t="s">
        <v>136</v>
      </c>
      <c r="AH98" s="833" t="s">
        <v>136</v>
      </c>
      <c r="AI98" s="833" t="s">
        <v>136</v>
      </c>
      <c r="AJ98" s="833" t="s">
        <v>136</v>
      </c>
      <c r="AK98" s="833" t="s">
        <v>136</v>
      </c>
      <c r="AL98" s="845" t="s">
        <v>136</v>
      </c>
      <c r="AM98" s="839" t="s">
        <v>136</v>
      </c>
      <c r="AN98" s="833" t="s">
        <v>136</v>
      </c>
      <c r="AO98" s="711" t="str">
        <f t="shared" si="25"/>
        <v>n/a</v>
      </c>
      <c r="AP98" s="712">
        <f t="shared" si="26"/>
        <v>8.8238015830864196</v>
      </c>
      <c r="AQ98" s="855" t="str">
        <f t="shared" si="27"/>
        <v>n/a</v>
      </c>
      <c r="AR98" s="624">
        <f>INDEX(Historical!$C$7:$C$1259,MATCH(B98,Historical!$B$7:$B$1281,0))*IF(AH98="n/a",1.03,IF(AH98&lt;0,1.01,IF(AH98&gt;10,1.1,(1+AH98/100))))</f>
        <v>15.965</v>
      </c>
      <c r="AS98" s="853">
        <f t="shared" si="28"/>
        <v>16.443950000000001</v>
      </c>
      <c r="AT98" s="853">
        <f t="shared" si="32"/>
        <v>16.937268500000002</v>
      </c>
      <c r="AU98" s="853">
        <f t="shared" si="32"/>
        <v>17.445386555000002</v>
      </c>
      <c r="AV98" s="853">
        <f t="shared" si="32"/>
        <v>17.968748151650004</v>
      </c>
      <c r="AW98" s="624">
        <f t="shared" si="29"/>
        <v>84.760353206650009</v>
      </c>
      <c r="AX98" s="719">
        <f t="shared" si="30"/>
        <v>20.133100524144893</v>
      </c>
      <c r="AY98" s="900" t="s">
        <v>136</v>
      </c>
      <c r="AZ98" s="839" t="s">
        <v>136</v>
      </c>
      <c r="BA98" s="839" t="s">
        <v>136</v>
      </c>
      <c r="BB98" s="839" t="s">
        <v>136</v>
      </c>
      <c r="BC98" s="839" t="s">
        <v>136</v>
      </c>
      <c r="BD98" s="874" t="s">
        <v>4200</v>
      </c>
      <c r="BE98" s="597">
        <v>2001</v>
      </c>
      <c r="BF98" s="865">
        <f t="shared" si="31"/>
        <v>2</v>
      </c>
      <c r="BG98" s="849" t="s">
        <v>136</v>
      </c>
    </row>
    <row r="99" spans="1:59" ht="11.25" customHeight="1" x14ac:dyDescent="0.2">
      <c r="A99" s="831" t="s">
        <v>989</v>
      </c>
      <c r="B99" s="842" t="s">
        <v>990</v>
      </c>
      <c r="C99" s="898" t="s">
        <v>108</v>
      </c>
      <c r="D99" s="898" t="s">
        <v>4269</v>
      </c>
      <c r="E99" s="705">
        <v>12</v>
      </c>
      <c r="F99" s="1135">
        <v>302</v>
      </c>
      <c r="G99" s="1123" t="s">
        <v>106</v>
      </c>
      <c r="H99" s="1123" t="s">
        <v>106</v>
      </c>
      <c r="I99" s="841">
        <v>694.5</v>
      </c>
      <c r="J99" s="624">
        <f t="shared" si="18"/>
        <v>2.3786897048236142</v>
      </c>
      <c r="K99" s="844">
        <v>4.13</v>
      </c>
      <c r="L99" s="854">
        <v>4</v>
      </c>
      <c r="M99" s="615">
        <f t="shared" si="19"/>
        <v>16.52</v>
      </c>
      <c r="N99" s="837" t="s">
        <v>603</v>
      </c>
      <c r="O99" s="706">
        <v>3.63</v>
      </c>
      <c r="P99" s="606">
        <v>44259</v>
      </c>
      <c r="Q99" s="606">
        <v>44278</v>
      </c>
      <c r="R99" s="615">
        <f t="shared" si="20"/>
        <v>13.774104683195592</v>
      </c>
      <c r="S99" s="673">
        <f>IF(INDEX(Historical!$D$7:$D$1257,MATCH(B99,Historical!$B$7:$B$1281,0))=0,"n/a",(INDEX(Historical!$C$7:$C$1259,MATCH(B99,Historical!$B$7:$B$1281,0))/INDEX(Historical!$D$7:$D$1257,MATCH(B99,Historical!$B$7:$B$1281,0))-1)*100)</f>
        <v>10.000000000000009</v>
      </c>
      <c r="T99" s="673">
        <f>IF(INDEX(Historical!$F$7:$F$1250,MATCH(B99,Historical!$B$7:$B$1281,0))=0,"n/a",((INDEX(Historical!$C$7:$C$1259,MATCH(B99,Historical!$B$7:$B$1281,0))/INDEX(Historical!$F$7:$F$1250,MATCH(B99,Historical!$B$7:$B$1281,0)))^(1/3)-1)*100)</f>
        <v>13.237134824019648</v>
      </c>
      <c r="U99" s="673">
        <f>IF(INDEX(Historical!$H$7:$H$1250,MATCH(B99,Historical!$B$7:$B$1281,0))=0,"n/a",((INDEX(Historical!$C$7:$C$1259,MATCH(B99,Historical!$B$7:$B$1281,0))/INDEX(Historical!$H$7:$H$1250,MATCH(B99,Historical!$B$7:$B$1281,0)))^(1/5)-1)*100)</f>
        <v>10.736304544764996</v>
      </c>
      <c r="V99" s="673">
        <f>IF(INDEX(Historical!$O$7:$O$1250,MATCH(B99,Historical!$B$7:$B$1281,0))=0,"n/a",((INDEX(Historical!$C$7:$C$1259,MATCH(B99,Historical!$B$7:$B$1281,0))/INDEX(Historical!$O$7:$O$1250,MATCH(B99,Historical!$B$7:$B$1281,0)))^(1/10)-1)*100)</f>
        <v>13.76028266674394</v>
      </c>
      <c r="W99" s="674">
        <f t="shared" si="21"/>
        <v>0.78023866259031582</v>
      </c>
      <c r="X99" s="675">
        <f t="shared" si="22"/>
        <v>1.3254696968845674</v>
      </c>
      <c r="Y99" s="842"/>
      <c r="Z99" s="624">
        <f t="shared" si="23"/>
        <v>54.847277556440901</v>
      </c>
      <c r="AA99" s="853">
        <f t="shared" si="24"/>
        <v>23.057768924302788</v>
      </c>
      <c r="AB99" s="854">
        <v>12</v>
      </c>
      <c r="AC99" s="833">
        <v>30.12</v>
      </c>
      <c r="AD99" s="833">
        <v>1.82</v>
      </c>
      <c r="AE99" s="833">
        <v>6.69</v>
      </c>
      <c r="AF99" s="833">
        <v>3.13</v>
      </c>
      <c r="AG99" s="833">
        <v>14.099999999999998</v>
      </c>
      <c r="AH99" s="833">
        <v>6.9</v>
      </c>
      <c r="AI99" s="833">
        <v>11.26</v>
      </c>
      <c r="AJ99" s="833">
        <v>8.1</v>
      </c>
      <c r="AK99" s="833">
        <v>12.68</v>
      </c>
      <c r="AL99" s="845">
        <v>105000</v>
      </c>
      <c r="AM99" s="839">
        <v>1.2</v>
      </c>
      <c r="AN99" s="833">
        <v>0.21</v>
      </c>
      <c r="AO99" s="711">
        <f t="shared" si="25"/>
        <v>-9.9427746747141779</v>
      </c>
      <c r="AP99" s="712">
        <f t="shared" si="26"/>
        <v>13.11499424958861</v>
      </c>
      <c r="AQ99" s="855">
        <f t="shared" si="27"/>
        <v>79.097511283742023</v>
      </c>
      <c r="AR99" s="624">
        <f>INDEX(Historical!$C$7:$C$1259,MATCH(B99,Historical!$B$7:$B$1281,0))*IF(AH99="n/a",1.03,IF(AH99&lt;0,1.01,IF(AH99&gt;10,1.1,(1+AH99/100))))</f>
        <v>15.521879999999999</v>
      </c>
      <c r="AS99" s="853">
        <f t="shared" si="28"/>
        <v>17.074068</v>
      </c>
      <c r="AT99" s="853">
        <f t="shared" si="32"/>
        <v>18.781474800000002</v>
      </c>
      <c r="AU99" s="853">
        <f t="shared" si="32"/>
        <v>20.659622280000004</v>
      </c>
      <c r="AV99" s="853">
        <f t="shared" si="32"/>
        <v>22.725584508000008</v>
      </c>
      <c r="AW99" s="624">
        <f t="shared" si="29"/>
        <v>94.762629588000024</v>
      </c>
      <c r="AX99" s="719">
        <f t="shared" si="30"/>
        <v>13.644727082505403</v>
      </c>
      <c r="AY99" s="900">
        <v>1.1499999999999999</v>
      </c>
      <c r="AZ99" s="839">
        <v>114.36999999999999</v>
      </c>
      <c r="BA99" s="839">
        <v>-11.87</v>
      </c>
      <c r="BB99" s="839">
        <v>-3.65</v>
      </c>
      <c r="BC99" s="839">
        <v>11.559999999999999</v>
      </c>
      <c r="BE99" s="597">
        <v>2010</v>
      </c>
      <c r="BF99" s="865">
        <f t="shared" si="31"/>
        <v>0</v>
      </c>
      <c r="BG99" s="849">
        <v>2.9000000000000004</v>
      </c>
    </row>
    <row r="100" spans="1:59" ht="11.25" customHeight="1" x14ac:dyDescent="0.2">
      <c r="A100" s="831" t="s">
        <v>146</v>
      </c>
      <c r="B100" s="842" t="s">
        <v>147</v>
      </c>
      <c r="C100" s="898" t="s">
        <v>4127</v>
      </c>
      <c r="D100" s="898" t="s">
        <v>4272</v>
      </c>
      <c r="E100" s="705">
        <v>28</v>
      </c>
      <c r="F100" s="1135">
        <v>108</v>
      </c>
      <c r="G100" s="1126" t="s">
        <v>37</v>
      </c>
      <c r="H100" s="1126" t="s">
        <v>115</v>
      </c>
      <c r="I100" s="833">
        <v>108.59</v>
      </c>
      <c r="J100" s="624">
        <f t="shared" si="18"/>
        <v>0.66304447923381526</v>
      </c>
      <c r="K100" s="851">
        <v>0.18</v>
      </c>
      <c r="L100" s="854">
        <v>4</v>
      </c>
      <c r="M100" s="615">
        <f t="shared" si="19"/>
        <v>0.72</v>
      </c>
      <c r="N100" s="837" t="s">
        <v>148</v>
      </c>
      <c r="O100" s="707">
        <v>0.17</v>
      </c>
      <c r="P100" s="606">
        <v>44070</v>
      </c>
      <c r="Q100" s="606">
        <v>44085</v>
      </c>
      <c r="R100" s="615">
        <f t="shared" si="20"/>
        <v>5.8823529411764595</v>
      </c>
      <c r="S100" s="673">
        <f>IF(INDEX(Historical!$D$7:$D$1257,MATCH(B100,Historical!$B$7:$B$1281,0))=0,"n/a",(INDEX(Historical!$C$7:$C$1259,MATCH(B100,Historical!$B$7:$B$1281,0))/INDEX(Historical!$D$7:$D$1257,MATCH(B100,Historical!$B$7:$B$1281,0))-1)*100)</f>
        <v>9.375</v>
      </c>
      <c r="T100" s="673">
        <f>IF(INDEX(Historical!$F$7:$F$1250,MATCH(B100,Historical!$B$7:$B$1281,0))=0,"n/a",((INDEX(Historical!$C$7:$C$1259,MATCH(B100,Historical!$B$7:$B$1281,0))/INDEX(Historical!$F$7:$F$1250,MATCH(B100,Historical!$B$7:$B$1281,0)))^(1/3)-1)*100)</f>
        <v>12.624788044360603</v>
      </c>
      <c r="U100" s="673">
        <f>IF(INDEX(Historical!$H$7:$H$1250,MATCH(B100,Historical!$B$7:$B$1281,0))=0,"n/a",((INDEX(Historical!$C$7:$C$1259,MATCH(B100,Historical!$B$7:$B$1281,0))/INDEX(Historical!$H$7:$H$1250,MATCH(B100,Historical!$B$7:$B$1281,0)))^(1/5)-1)*100)</f>
        <v>12.410450056630019</v>
      </c>
      <c r="V100" s="673">
        <f>IF(INDEX(Historical!$O$7:$O$1250,MATCH(B100,Historical!$B$7:$B$1281,0))=0,"n/a",((INDEX(Historical!$C$7:$C$1259,MATCH(B100,Historical!$B$7:$B$1281,0))/INDEX(Historical!$O$7:$O$1250,MATCH(B100,Historical!$B$7:$B$1281,0)))^(1/10)-1)*100)</f>
        <v>10.411032000450016</v>
      </c>
      <c r="W100" s="674">
        <f t="shared" si="21"/>
        <v>1.1920480175350128</v>
      </c>
      <c r="X100" s="675">
        <f t="shared" si="22"/>
        <v>1.3202606443223424</v>
      </c>
      <c r="Y100" s="634"/>
      <c r="Z100" s="624">
        <f t="shared" si="23"/>
        <v>42.603550295857993</v>
      </c>
      <c r="AA100" s="853">
        <f t="shared" si="24"/>
        <v>64.254437869822496</v>
      </c>
      <c r="AB100" s="854">
        <v>12</v>
      </c>
      <c r="AC100" s="833">
        <v>1.69</v>
      </c>
      <c r="AD100" s="833">
        <v>4.2300000000000004</v>
      </c>
      <c r="AE100" s="833">
        <v>7.21</v>
      </c>
      <c r="AF100" s="833">
        <v>8.8000000000000007</v>
      </c>
      <c r="AG100" s="833">
        <v>13.600000000000001</v>
      </c>
      <c r="AH100" s="833">
        <v>69.599999999999994</v>
      </c>
      <c r="AI100" s="833">
        <v>11.360000000000001</v>
      </c>
      <c r="AJ100" s="833">
        <v>9.4</v>
      </c>
      <c r="AK100" s="833">
        <v>14.899999999999999</v>
      </c>
      <c r="AL100" s="845">
        <v>3070</v>
      </c>
      <c r="AM100" s="839">
        <v>0.3</v>
      </c>
      <c r="AN100" s="833">
        <v>0</v>
      </c>
      <c r="AO100" s="711">
        <f t="shared" si="25"/>
        <v>-51.180943333958666</v>
      </c>
      <c r="AP100" s="712">
        <f t="shared" si="26"/>
        <v>13.073494535863833</v>
      </c>
      <c r="AQ100" s="855">
        <f t="shared" si="27"/>
        <v>401.30454405566809</v>
      </c>
      <c r="AR100" s="624">
        <f>INDEX(Historical!$C$7:$C$1259,MATCH(B100,Historical!$B$7:$B$1281,0))*IF(AH100="n/a",1.03,IF(AH100&lt;0,1.01,IF(AH100&gt;10,1.1,(1+AH100/100))))</f>
        <v>0.77</v>
      </c>
      <c r="AS100" s="853">
        <f t="shared" si="28"/>
        <v>0.84700000000000009</v>
      </c>
      <c r="AT100" s="853">
        <f t="shared" si="32"/>
        <v>0.93170000000000019</v>
      </c>
      <c r="AU100" s="853">
        <f t="shared" si="32"/>
        <v>1.0248700000000004</v>
      </c>
      <c r="AV100" s="853">
        <f t="shared" si="32"/>
        <v>1.1273570000000006</v>
      </c>
      <c r="AW100" s="624">
        <f t="shared" si="29"/>
        <v>4.700927000000001</v>
      </c>
      <c r="AX100" s="719">
        <f t="shared" si="30"/>
        <v>4.329060686987753</v>
      </c>
      <c r="AY100" s="900">
        <v>0.81</v>
      </c>
      <c r="AZ100" s="839">
        <v>161.66</v>
      </c>
      <c r="BA100" s="839">
        <v>-1</v>
      </c>
      <c r="BB100" s="839">
        <v>9.66</v>
      </c>
      <c r="BC100" s="839">
        <v>43.62</v>
      </c>
      <c r="BE100" s="597">
        <v>1993</v>
      </c>
      <c r="BF100" s="865">
        <f t="shared" si="31"/>
        <v>2</v>
      </c>
      <c r="BG100" s="849">
        <v>10.7</v>
      </c>
    </row>
    <row r="101" spans="1:59" ht="11.25" customHeight="1" x14ac:dyDescent="0.2">
      <c r="A101" s="838" t="s">
        <v>452</v>
      </c>
      <c r="B101" s="842" t="s">
        <v>453</v>
      </c>
      <c r="C101" s="898" t="s">
        <v>108</v>
      </c>
      <c r="D101" s="898" t="s">
        <v>4273</v>
      </c>
      <c r="E101" s="705">
        <v>16</v>
      </c>
      <c r="F101" s="1135">
        <v>236</v>
      </c>
      <c r="G101" s="1126" t="s">
        <v>106</v>
      </c>
      <c r="H101" s="1126" t="s">
        <v>106</v>
      </c>
      <c r="I101" s="841">
        <v>37</v>
      </c>
      <c r="J101" s="624">
        <f t="shared" si="18"/>
        <v>2.4864864864864868</v>
      </c>
      <c r="K101" s="852">
        <v>0.23</v>
      </c>
      <c r="L101" s="854">
        <v>4</v>
      </c>
      <c r="M101" s="615">
        <f t="shared" si="19"/>
        <v>0.92</v>
      </c>
      <c r="N101" s="837" t="s">
        <v>236</v>
      </c>
      <c r="O101" s="709">
        <v>0.21</v>
      </c>
      <c r="P101" s="904">
        <v>43867</v>
      </c>
      <c r="Q101" s="904">
        <v>43875</v>
      </c>
      <c r="R101" s="615">
        <f t="shared" si="20"/>
        <v>9.5238095238095326</v>
      </c>
      <c r="S101" s="673">
        <f>IF(INDEX(Historical!$D$7:$D$1257,MATCH(B101,Historical!$B$7:$B$1281,0))=0,"n/a",(INDEX(Historical!$C$7:$C$1259,MATCH(B101,Historical!$B$7:$B$1281,0))/INDEX(Historical!$D$7:$D$1257,MATCH(B101,Historical!$B$7:$B$1281,0))-1)*100)</f>
        <v>14.999999999999991</v>
      </c>
      <c r="T101" s="673">
        <f>IF(INDEX(Historical!$F$7:$F$1250,MATCH(B101,Historical!$B$7:$B$1281,0))=0,"n/a",((INDEX(Historical!$C$7:$C$1259,MATCH(B101,Historical!$B$7:$B$1281,0))/INDEX(Historical!$F$7:$F$1250,MATCH(B101,Historical!$B$7:$B$1281,0)))^(1/3)-1)*100)</f>
        <v>17.995813862247644</v>
      </c>
      <c r="U101" s="673">
        <f>IF(INDEX(Historical!$H$7:$H$1250,MATCH(B101,Historical!$B$7:$B$1281,0))=0,"n/a",((INDEX(Historical!$C$7:$C$1259,MATCH(B101,Historical!$B$7:$B$1281,0))/INDEX(Historical!$H$7:$H$1250,MATCH(B101,Historical!$B$7:$B$1281,0)))^(1/5)-1)*100)</f>
        <v>15.375889616306759</v>
      </c>
      <c r="V101" s="673">
        <f>IF(INDEX(Historical!$O$7:$O$1250,MATCH(B101,Historical!$B$7:$B$1281,0))=0,"n/a",((INDEX(Historical!$C$7:$C$1259,MATCH(B101,Historical!$B$7:$B$1281,0))/INDEX(Historical!$O$7:$O$1250,MATCH(B101,Historical!$B$7:$B$1281,0)))^(1/10)-1)*100)</f>
        <v>11.673158281525753</v>
      </c>
      <c r="W101" s="674">
        <f t="shared" si="21"/>
        <v>1.3172004735548772</v>
      </c>
      <c r="X101" s="675">
        <f t="shared" si="22"/>
        <v>1.7878941414310185</v>
      </c>
      <c r="Y101" s="647" t="s">
        <v>4114</v>
      </c>
      <c r="Z101" s="624">
        <f t="shared" si="23"/>
        <v>41.441441441441441</v>
      </c>
      <c r="AA101" s="853">
        <f t="shared" si="24"/>
        <v>16.666666666666664</v>
      </c>
      <c r="AB101" s="854">
        <v>12</v>
      </c>
      <c r="AC101" s="833">
        <v>2.2200000000000002</v>
      </c>
      <c r="AD101" s="833">
        <v>1.7</v>
      </c>
      <c r="AE101" s="833">
        <v>5.01</v>
      </c>
      <c r="AF101" s="833">
        <v>1.43</v>
      </c>
      <c r="AG101" s="833">
        <v>9.5</v>
      </c>
      <c r="AH101" s="833">
        <v>6.8000000000000007</v>
      </c>
      <c r="AI101" s="833">
        <v>-0.25</v>
      </c>
      <c r="AJ101" s="833">
        <v>8.6</v>
      </c>
      <c r="AK101" s="833">
        <v>10</v>
      </c>
      <c r="AL101" s="845">
        <v>499.45</v>
      </c>
      <c r="AM101" s="839">
        <v>1</v>
      </c>
      <c r="AN101" s="833">
        <v>0.01</v>
      </c>
      <c r="AO101" s="711">
        <f t="shared" si="25"/>
        <v>1.195709436126581</v>
      </c>
      <c r="AP101" s="712">
        <f t="shared" si="26"/>
        <v>17.862376102793245</v>
      </c>
      <c r="AQ101" s="855">
        <f t="shared" si="27"/>
        <v>2.9203215725281062</v>
      </c>
      <c r="AR101" s="624">
        <f>INDEX(Historical!$C$7:$C$1259,MATCH(B101,Historical!$B$7:$B$1281,0))*IF(AH101="n/a",1.03,IF(AH101&lt;0,1.01,IF(AH101&gt;10,1.1,(1+AH101/100))))</f>
        <v>0.9825600000000001</v>
      </c>
      <c r="AS101" s="853">
        <f t="shared" si="28"/>
        <v>0.99238560000000009</v>
      </c>
      <c r="AT101" s="853">
        <f t="shared" si="32"/>
        <v>1.0916241600000003</v>
      </c>
      <c r="AU101" s="853">
        <f t="shared" si="32"/>
        <v>1.2007865760000005</v>
      </c>
      <c r="AV101" s="853">
        <f t="shared" si="32"/>
        <v>1.3208652336000006</v>
      </c>
      <c r="AW101" s="624">
        <f t="shared" si="29"/>
        <v>5.5882215696000017</v>
      </c>
      <c r="AX101" s="719">
        <f t="shared" si="30"/>
        <v>15.103301539459462</v>
      </c>
      <c r="AY101" s="900">
        <v>0.81</v>
      </c>
      <c r="AZ101" s="839">
        <v>55.46</v>
      </c>
      <c r="BA101" s="839">
        <v>-13.209999999999999</v>
      </c>
      <c r="BB101" s="839">
        <v>-1.32</v>
      </c>
      <c r="BC101" s="839">
        <v>10.23</v>
      </c>
      <c r="BE101" s="597">
        <v>2005</v>
      </c>
      <c r="BF101" s="865">
        <f t="shared" si="31"/>
        <v>1</v>
      </c>
      <c r="BG101" s="849">
        <v>1.0999999999999999</v>
      </c>
    </row>
    <row r="102" spans="1:59" ht="11.25" customHeight="1" x14ac:dyDescent="0.2">
      <c r="A102" s="831" t="s">
        <v>1014</v>
      </c>
      <c r="B102" s="842" t="s">
        <v>1015</v>
      </c>
      <c r="C102" s="898" t="s">
        <v>108</v>
      </c>
      <c r="D102" s="898" t="s">
        <v>4273</v>
      </c>
      <c r="E102" s="705">
        <v>10</v>
      </c>
      <c r="F102" s="1135">
        <v>420</v>
      </c>
      <c r="G102" s="1123" t="s">
        <v>115</v>
      </c>
      <c r="H102" s="1123" t="s">
        <v>115</v>
      </c>
      <c r="I102" s="841">
        <v>37.979999999999997</v>
      </c>
      <c r="J102" s="624">
        <f t="shared" si="18"/>
        <v>2.8436018957345977</v>
      </c>
      <c r="K102" s="844">
        <v>0.27</v>
      </c>
      <c r="L102" s="854">
        <v>4</v>
      </c>
      <c r="M102" s="615">
        <f t="shared" si="19"/>
        <v>1.08</v>
      </c>
      <c r="N102" s="837" t="s">
        <v>119</v>
      </c>
      <c r="O102" s="706">
        <v>0.26</v>
      </c>
      <c r="P102" s="606">
        <v>44043</v>
      </c>
      <c r="Q102" s="606">
        <v>44075</v>
      </c>
      <c r="R102" s="615">
        <f t="shared" si="20"/>
        <v>3.8461538461538494</v>
      </c>
      <c r="S102" s="673">
        <f>IF(INDEX(Historical!$D$7:$D$1257,MATCH(B102,Historical!$B$7:$B$1281,0))=0,"n/a",(INDEX(Historical!$C$7:$C$1259,MATCH(B102,Historical!$B$7:$B$1281,0))/INDEX(Historical!$D$7:$D$1257,MATCH(B102,Historical!$B$7:$B$1281,0))-1)*100)</f>
        <v>3.9215686274509887</v>
      </c>
      <c r="T102" s="673">
        <f>IF(INDEX(Historical!$F$7:$F$1250,MATCH(B102,Historical!$B$7:$B$1281,0))=0,"n/a",((INDEX(Historical!$C$7:$C$1259,MATCH(B102,Historical!$B$7:$B$1281,0))/INDEX(Historical!$F$7:$F$1250,MATCH(B102,Historical!$B$7:$B$1281,0)))^(1/3)-1)*100)</f>
        <v>7.2183545653511372</v>
      </c>
      <c r="U102" s="673">
        <f>IF(INDEX(Historical!$H$7:$H$1250,MATCH(B102,Historical!$B$7:$B$1281,0))=0,"n/a",((INDEX(Historical!$C$7:$C$1259,MATCH(B102,Historical!$B$7:$B$1281,0))/INDEX(Historical!$H$7:$H$1250,MATCH(B102,Historical!$B$7:$B$1281,0)))^(1/5)-1)*100)</f>
        <v>6.3266797710131994</v>
      </c>
      <c r="V102" s="673">
        <f>IF(INDEX(Historical!$O$7:$O$1250,MATCH(B102,Historical!$B$7:$B$1281,0))=0,"n/a",((INDEX(Historical!$C$7:$C$1259,MATCH(B102,Historical!$B$7:$B$1281,0))/INDEX(Historical!$O$7:$O$1250,MATCH(B102,Historical!$B$7:$B$1281,0)))^(1/10)-1)*100)</f>
        <v>6.5888517787053402</v>
      </c>
      <c r="W102" s="674">
        <f t="shared" si="21"/>
        <v>0.96020975786107976</v>
      </c>
      <c r="X102" s="675">
        <f t="shared" si="22"/>
        <v>0.81111279115553836</v>
      </c>
      <c r="Y102" s="638"/>
      <c r="Z102" s="624">
        <f t="shared" si="23"/>
        <v>66.25766871165645</v>
      </c>
      <c r="AA102" s="853">
        <f t="shared" si="24"/>
        <v>23.300613496932517</v>
      </c>
      <c r="AB102" s="854">
        <v>12</v>
      </c>
      <c r="AC102" s="833">
        <v>1.63</v>
      </c>
      <c r="AD102" s="833">
        <v>3.38</v>
      </c>
      <c r="AE102" s="833">
        <v>4.47</v>
      </c>
      <c r="AF102" s="833">
        <v>1.25</v>
      </c>
      <c r="AG102" s="833">
        <v>6</v>
      </c>
      <c r="AH102" s="833">
        <v>-3.5999999999999996</v>
      </c>
      <c r="AI102" s="833">
        <v>7.1</v>
      </c>
      <c r="AJ102" s="833">
        <v>7.8</v>
      </c>
      <c r="AK102" s="833">
        <v>7.0000000000000009</v>
      </c>
      <c r="AL102" s="845">
        <v>749.21</v>
      </c>
      <c r="AM102" s="839">
        <v>1.4000000000000001</v>
      </c>
      <c r="AN102" s="833">
        <v>0.2</v>
      </c>
      <c r="AO102" s="711">
        <f t="shared" si="25"/>
        <v>-14.130331830184719</v>
      </c>
      <c r="AP102" s="712">
        <f t="shared" si="26"/>
        <v>9.1702816667477975</v>
      </c>
      <c r="AQ102" s="855">
        <f t="shared" si="27"/>
        <v>13.775152278841695</v>
      </c>
      <c r="AR102" s="624">
        <f>INDEX(Historical!$C$7:$C$1259,MATCH(B102,Historical!$B$7:$B$1281,0))*IF(AH102="n/a",1.03,IF(AH102&lt;0,1.01,IF(AH102&gt;10,1.1,(1+AH102/100))))</f>
        <v>1.0706</v>
      </c>
      <c r="AS102" s="853">
        <f t="shared" si="28"/>
        <v>1.1466125999999999</v>
      </c>
      <c r="AT102" s="853">
        <f t="shared" si="32"/>
        <v>1.2268754819999999</v>
      </c>
      <c r="AU102" s="853">
        <f t="shared" si="32"/>
        <v>1.3127567657399999</v>
      </c>
      <c r="AV102" s="853">
        <f t="shared" si="32"/>
        <v>1.4046497393418</v>
      </c>
      <c r="AW102" s="624">
        <f t="shared" si="29"/>
        <v>6.1614945870817994</v>
      </c>
      <c r="AX102" s="719">
        <f t="shared" si="30"/>
        <v>16.222997859615059</v>
      </c>
      <c r="AY102" s="900">
        <v>0.91</v>
      </c>
      <c r="AZ102" s="839">
        <v>71.08</v>
      </c>
      <c r="BA102" s="839">
        <v>-5.0500000000000007</v>
      </c>
      <c r="BB102" s="839">
        <v>14.790000000000001</v>
      </c>
      <c r="BC102" s="839">
        <v>31.46</v>
      </c>
      <c r="BE102" s="597">
        <v>2011</v>
      </c>
      <c r="BF102" s="865">
        <f t="shared" si="31"/>
        <v>0</v>
      </c>
      <c r="BG102" s="849">
        <v>0.70000000000000007</v>
      </c>
    </row>
    <row r="103" spans="1:59" ht="11.25" customHeight="1" x14ac:dyDescent="0.2">
      <c r="A103" s="831" t="s">
        <v>1002</v>
      </c>
      <c r="B103" s="842" t="s">
        <v>1003</v>
      </c>
      <c r="C103" s="898" t="s">
        <v>153</v>
      </c>
      <c r="D103" s="898" t="s">
        <v>4283</v>
      </c>
      <c r="E103" s="705">
        <v>12</v>
      </c>
      <c r="F103" s="1135">
        <v>293</v>
      </c>
      <c r="G103" s="1123" t="s">
        <v>115</v>
      </c>
      <c r="H103" s="1123" t="s">
        <v>115</v>
      </c>
      <c r="I103" s="841">
        <v>61.33</v>
      </c>
      <c r="J103" s="624">
        <f t="shared" si="18"/>
        <v>3.1958258601010927</v>
      </c>
      <c r="K103" s="844">
        <v>0.49</v>
      </c>
      <c r="L103" s="854">
        <v>4</v>
      </c>
      <c r="M103" s="615">
        <f t="shared" si="19"/>
        <v>1.96</v>
      </c>
      <c r="N103" s="837" t="s">
        <v>139</v>
      </c>
      <c r="O103" s="706">
        <v>0.45</v>
      </c>
      <c r="P103" s="606">
        <v>44196</v>
      </c>
      <c r="Q103" s="606">
        <v>44228</v>
      </c>
      <c r="R103" s="615">
        <f t="shared" si="20"/>
        <v>8.888888888888884</v>
      </c>
      <c r="S103" s="673">
        <f>IF(INDEX(Historical!$D$7:$D$1257,MATCH(B103,Historical!$B$7:$B$1281,0))=0,"n/a",(INDEX(Historical!$C$7:$C$1259,MATCH(B103,Historical!$B$7:$B$1281,0))/INDEX(Historical!$D$7:$D$1257,MATCH(B103,Historical!$B$7:$B$1281,0))-1)*100)</f>
        <v>9.7560975609756184</v>
      </c>
      <c r="T103" s="673">
        <f>IF(INDEX(Historical!$F$7:$F$1250,MATCH(B103,Historical!$B$7:$B$1281,0))=0,"n/a",((INDEX(Historical!$C$7:$C$1259,MATCH(B103,Historical!$B$7:$B$1281,0))/INDEX(Historical!$F$7:$F$1250,MATCH(B103,Historical!$B$7:$B$1281,0)))^(1/3)-1)*100)</f>
        <v>4.8856246288386806</v>
      </c>
      <c r="U103" s="673">
        <f>IF(INDEX(Historical!$H$7:$H$1250,MATCH(B103,Historical!$B$7:$B$1281,0))=0,"n/a",((INDEX(Historical!$C$7:$C$1259,MATCH(B103,Historical!$B$7:$B$1281,0))/INDEX(Historical!$H$7:$H$1250,MATCH(B103,Historical!$B$7:$B$1281,0)))^(1/5)-1)*100)</f>
        <v>3.9925333043306255</v>
      </c>
      <c r="V103" s="673">
        <f>IF(INDEX(Historical!$O$7:$O$1250,MATCH(B103,Historical!$B$7:$B$1281,0))=0,"n/a",((INDEX(Historical!$C$7:$C$1259,MATCH(B103,Historical!$B$7:$B$1281,0))/INDEX(Historical!$O$7:$O$1250,MATCH(B103,Historical!$B$7:$B$1281,0)))^(1/10)-1)*100)</f>
        <v>3.4680474431194597</v>
      </c>
      <c r="W103" s="674">
        <f t="shared" si="21"/>
        <v>1.151233761882853</v>
      </c>
      <c r="X103" s="675" t="str">
        <f t="shared" si="22"/>
        <v>n/a</v>
      </c>
      <c r="Y103" s="634"/>
      <c r="Z103" s="624" t="str">
        <f t="shared" si="23"/>
        <v>n/a</v>
      </c>
      <c r="AA103" s="853" t="str">
        <f t="shared" si="24"/>
        <v>n/a</v>
      </c>
      <c r="AB103" s="854">
        <v>8</v>
      </c>
      <c r="AC103" s="833">
        <v>-4.0199999999999996</v>
      </c>
      <c r="AD103" s="833" t="s">
        <v>136</v>
      </c>
      <c r="AE103" s="833">
        <v>3.3</v>
      </c>
      <c r="AF103" s="833">
        <v>3.7</v>
      </c>
      <c r="AG103" s="833">
        <v>-19.3</v>
      </c>
      <c r="AH103" s="833">
        <v>-298.8</v>
      </c>
      <c r="AI103" s="833">
        <v>7.33</v>
      </c>
      <c r="AJ103" s="833">
        <v>-44.4</v>
      </c>
      <c r="AK103" s="833">
        <v>21.349999999999998</v>
      </c>
      <c r="AL103" s="845">
        <v>140100</v>
      </c>
      <c r="AM103" s="839">
        <v>0.1</v>
      </c>
      <c r="AN103" s="833">
        <v>1.34</v>
      </c>
      <c r="AO103" s="711" t="str">
        <f t="shared" si="25"/>
        <v>n/a</v>
      </c>
      <c r="AP103" s="712">
        <f t="shared" si="26"/>
        <v>7.1883591644317182</v>
      </c>
      <c r="AQ103" s="855" t="str">
        <f t="shared" si="27"/>
        <v>n/a</v>
      </c>
      <c r="AR103" s="624">
        <f>INDEX(Historical!$C$7:$C$1259,MATCH(B103,Historical!$B$7:$B$1281,0))*IF(AH103="n/a",1.03,IF(AH103&lt;0,1.01,IF(AH103&gt;10,1.1,(1+AH103/100))))</f>
        <v>1.8180000000000001</v>
      </c>
      <c r="AS103" s="853">
        <f t="shared" si="28"/>
        <v>1.9512593999999999</v>
      </c>
      <c r="AT103" s="853">
        <f t="shared" si="32"/>
        <v>2.1463853400000001</v>
      </c>
      <c r="AU103" s="853">
        <f t="shared" si="32"/>
        <v>2.3610238740000002</v>
      </c>
      <c r="AV103" s="853">
        <f t="shared" si="32"/>
        <v>2.5971262614000006</v>
      </c>
      <c r="AW103" s="624">
        <f t="shared" si="29"/>
        <v>10.873794875400002</v>
      </c>
      <c r="AX103" s="719">
        <f t="shared" si="30"/>
        <v>17.729976969509213</v>
      </c>
      <c r="AY103" s="900">
        <v>0.61</v>
      </c>
      <c r="AZ103" s="839">
        <v>34.03</v>
      </c>
      <c r="BA103" s="839">
        <v>-8.68</v>
      </c>
      <c r="BB103" s="839">
        <v>-1.53</v>
      </c>
      <c r="BC103" s="839">
        <v>0.63</v>
      </c>
      <c r="BE103" s="597">
        <v>2010</v>
      </c>
      <c r="BF103" s="865">
        <f t="shared" si="31"/>
        <v>0</v>
      </c>
      <c r="BG103" s="849">
        <v>-7.1999999999999993</v>
      </c>
    </row>
    <row r="104" spans="1:59" ht="11.25" customHeight="1" x14ac:dyDescent="0.2">
      <c r="A104" s="838" t="s">
        <v>463</v>
      </c>
      <c r="B104" s="842" t="s">
        <v>464</v>
      </c>
      <c r="C104" s="898" t="s">
        <v>108</v>
      </c>
      <c r="D104" s="898" t="s">
        <v>4273</v>
      </c>
      <c r="E104" s="705">
        <v>16</v>
      </c>
      <c r="F104" s="1135">
        <v>247</v>
      </c>
      <c r="G104" s="1123" t="s">
        <v>37</v>
      </c>
      <c r="H104" s="1123" t="s">
        <v>37</v>
      </c>
      <c r="I104" s="841">
        <v>86.06</v>
      </c>
      <c r="J104" s="624">
        <f t="shared" si="18"/>
        <v>2.416918429003021</v>
      </c>
      <c r="K104" s="844">
        <v>0.52</v>
      </c>
      <c r="L104" s="854">
        <v>4</v>
      </c>
      <c r="M104" s="615">
        <f t="shared" si="19"/>
        <v>2.08</v>
      </c>
      <c r="N104" s="837" t="s">
        <v>465</v>
      </c>
      <c r="O104" s="706">
        <v>0.51</v>
      </c>
      <c r="P104" s="606">
        <v>44148</v>
      </c>
      <c r="Q104" s="606">
        <v>44159</v>
      </c>
      <c r="R104" s="615">
        <f t="shared" si="20"/>
        <v>1.9607843137254919</v>
      </c>
      <c r="S104" s="673">
        <f>IF(INDEX(Historical!$D$7:$D$1257,MATCH(B104,Historical!$B$7:$B$1281,0))=0,"n/a",(INDEX(Historical!$C$7:$C$1259,MATCH(B104,Historical!$B$7:$B$1281,0))/INDEX(Historical!$D$7:$D$1257,MATCH(B104,Historical!$B$7:$B$1281,0))-1)*100)</f>
        <v>1.990049751243772</v>
      </c>
      <c r="T104" s="673">
        <f>IF(INDEX(Historical!$F$7:$F$1250,MATCH(B104,Historical!$B$7:$B$1281,0))=0,"n/a",((INDEX(Historical!$C$7:$C$1259,MATCH(B104,Historical!$B$7:$B$1281,0))/INDEX(Historical!$F$7:$F$1250,MATCH(B104,Historical!$B$7:$B$1281,0)))^(1/3)-1)*100)</f>
        <v>5.0171427912237609</v>
      </c>
      <c r="U104" s="673">
        <f>IF(INDEX(Historical!$H$7:$H$1250,MATCH(B104,Historical!$B$7:$B$1281,0))=0,"n/a",((INDEX(Historical!$C$7:$C$1259,MATCH(B104,Historical!$B$7:$B$1281,0))/INDEX(Historical!$H$7:$H$1250,MATCH(B104,Historical!$B$7:$B$1281,0)))^(1/5)-1)*100)</f>
        <v>3.9377787480696425</v>
      </c>
      <c r="V104" s="673">
        <f>IF(INDEX(Historical!$O$7:$O$1250,MATCH(B104,Historical!$B$7:$B$1281,0))=0,"n/a",((INDEX(Historical!$C$7:$C$1259,MATCH(B104,Historical!$B$7:$B$1281,0))/INDEX(Historical!$O$7:$O$1250,MATCH(B104,Historical!$B$7:$B$1281,0)))^(1/10)-1)*100)</f>
        <v>7.5503595590436845</v>
      </c>
      <c r="W104" s="674">
        <f t="shared" si="21"/>
        <v>0.52153526163572461</v>
      </c>
      <c r="X104" s="675">
        <f t="shared" si="22"/>
        <v>0.36801670542706943</v>
      </c>
      <c r="Y104" s="843"/>
      <c r="Z104" s="624">
        <f t="shared" si="23"/>
        <v>38.805970149253731</v>
      </c>
      <c r="AA104" s="853">
        <f t="shared" si="24"/>
        <v>16.055970149253731</v>
      </c>
      <c r="AB104" s="854">
        <v>12</v>
      </c>
      <c r="AC104" s="833">
        <v>5.36</v>
      </c>
      <c r="AD104" s="833">
        <v>2.35</v>
      </c>
      <c r="AE104" s="833">
        <v>4.2</v>
      </c>
      <c r="AF104" s="833">
        <v>1.18</v>
      </c>
      <c r="AG104" s="833">
        <v>7.5</v>
      </c>
      <c r="AH104" s="833">
        <v>6.4</v>
      </c>
      <c r="AI104" s="833">
        <v>-6.1</v>
      </c>
      <c r="AJ104" s="833">
        <v>10.7</v>
      </c>
      <c r="AK104" s="833">
        <v>7.0000000000000009</v>
      </c>
      <c r="AL104" s="845">
        <v>5970</v>
      </c>
      <c r="AM104" s="839">
        <v>0.70000000000000007</v>
      </c>
      <c r="AN104" s="833">
        <v>0.45</v>
      </c>
      <c r="AO104" s="711">
        <f t="shared" si="25"/>
        <v>-9.7012729721810675</v>
      </c>
      <c r="AP104" s="712">
        <f t="shared" si="26"/>
        <v>6.3546971770726639</v>
      </c>
      <c r="AQ104" s="855">
        <f t="shared" si="27"/>
        <v>-8.2369118602585658</v>
      </c>
      <c r="AR104" s="624">
        <f>INDEX(Historical!$C$7:$C$1259,MATCH(B104,Historical!$B$7:$B$1281,0))*IF(AH104="n/a",1.03,IF(AH104&lt;0,1.01,IF(AH104&gt;10,1.1,(1+AH104/100))))</f>
        <v>2.1812</v>
      </c>
      <c r="AS104" s="853">
        <f t="shared" si="28"/>
        <v>2.2030120000000002</v>
      </c>
      <c r="AT104" s="853">
        <f t="shared" si="32"/>
        <v>2.3572228400000004</v>
      </c>
      <c r="AU104" s="853">
        <f t="shared" si="32"/>
        <v>2.5222284388000005</v>
      </c>
      <c r="AV104" s="853">
        <f t="shared" si="32"/>
        <v>2.6987844295160008</v>
      </c>
      <c r="AW104" s="624">
        <f t="shared" si="29"/>
        <v>11.962447708316002</v>
      </c>
      <c r="AX104" s="719">
        <f t="shared" si="30"/>
        <v>13.900125154910532</v>
      </c>
      <c r="AY104" s="900">
        <v>1.52</v>
      </c>
      <c r="AZ104" s="839">
        <v>148.94</v>
      </c>
      <c r="BA104" s="839">
        <v>-5.56</v>
      </c>
      <c r="BB104" s="839">
        <v>11.690000000000001</v>
      </c>
      <c r="BC104" s="839">
        <v>37.71</v>
      </c>
      <c r="BE104" s="597">
        <v>2005</v>
      </c>
      <c r="BF104" s="865">
        <f t="shared" si="31"/>
        <v>1</v>
      </c>
      <c r="BG104" s="849">
        <v>0.8</v>
      </c>
    </row>
    <row r="105" spans="1:59" ht="11.25" customHeight="1" x14ac:dyDescent="0.2">
      <c r="A105" s="847" t="s">
        <v>974</v>
      </c>
      <c r="B105" s="842" t="s">
        <v>975</v>
      </c>
      <c r="C105" s="898" t="s">
        <v>108</v>
      </c>
      <c r="D105" s="898" t="s">
        <v>4273</v>
      </c>
      <c r="E105" s="705">
        <v>9</v>
      </c>
      <c r="F105" s="1135">
        <v>521</v>
      </c>
      <c r="G105" s="1123" t="s">
        <v>106</v>
      </c>
      <c r="H105" s="1123" t="s">
        <v>106</v>
      </c>
      <c r="I105" s="841">
        <v>25.3</v>
      </c>
      <c r="J105" s="624">
        <f t="shared" si="18"/>
        <v>2.8458498023715415</v>
      </c>
      <c r="K105" s="844">
        <v>0.18</v>
      </c>
      <c r="L105" s="854">
        <v>4</v>
      </c>
      <c r="M105" s="615">
        <f t="shared" si="19"/>
        <v>0.72</v>
      </c>
      <c r="N105" s="837" t="s">
        <v>964</v>
      </c>
      <c r="O105" s="706">
        <v>0.17499999999999999</v>
      </c>
      <c r="P105" s="606">
        <v>44237</v>
      </c>
      <c r="Q105" s="606">
        <v>44245</v>
      </c>
      <c r="R105" s="615">
        <f t="shared" si="20"/>
        <v>2.8571428571428599</v>
      </c>
      <c r="S105" s="673">
        <f>IF(INDEX(Historical!$D$7:$D$1257,MATCH(B105,Historical!$B$7:$B$1281,0))=0,"n/a",(INDEX(Historical!$C$7:$C$1259,MATCH(B105,Historical!$B$7:$B$1281,0))/INDEX(Historical!$D$7:$D$1257,MATCH(B105,Historical!$B$7:$B$1281,0))-1)*100)</f>
        <v>9.375</v>
      </c>
      <c r="T105" s="673">
        <f>IF(INDEX(Historical!$F$7:$F$1250,MATCH(B105,Historical!$B$7:$B$1281,0))=0,"n/a",((INDEX(Historical!$C$7:$C$1259,MATCH(B105,Historical!$B$7:$B$1281,0))/INDEX(Historical!$F$7:$F$1250,MATCH(B105,Historical!$B$7:$B$1281,0)))^(1/3)-1)*100)</f>
        <v>7.7217345015941685</v>
      </c>
      <c r="U105" s="673">
        <f>IF(INDEX(Historical!$H$7:$H$1250,MATCH(B105,Historical!$B$7:$B$1281,0))=0,"n/a",((INDEX(Historical!$C$7:$C$1259,MATCH(B105,Historical!$B$7:$B$1281,0))/INDEX(Historical!$H$7:$H$1250,MATCH(B105,Historical!$B$7:$B$1281,0)))^(1/5)-1)*100)</f>
        <v>11.842691472014465</v>
      </c>
      <c r="V105" s="673" t="str">
        <f>IF(INDEX(Historical!$O$7:$O$1250,MATCH(B105,Historical!$B$7:$B$1281,0))=0,"n/a",((INDEX(Historical!$C$7:$C$1259,MATCH(B105,Historical!$B$7:$B$1281,0))/INDEX(Historical!$O$7:$O$1250,MATCH(B105,Historical!$B$7:$B$1281,0)))^(1/10)-1)*100)</f>
        <v>n/a</v>
      </c>
      <c r="W105" s="674" t="str">
        <f t="shared" si="21"/>
        <v>n/a</v>
      </c>
      <c r="X105" s="675" t="str">
        <f t="shared" si="22"/>
        <v>n/a</v>
      </c>
      <c r="Y105" s="843"/>
      <c r="Z105" s="624" t="str">
        <f t="shared" si="23"/>
        <v>n/a</v>
      </c>
      <c r="AA105" s="853" t="str">
        <f t="shared" si="24"/>
        <v>n/a</v>
      </c>
      <c r="AB105" s="854">
        <v>12</v>
      </c>
      <c r="AC105" s="833" t="s">
        <v>136</v>
      </c>
      <c r="AD105" s="833" t="s">
        <v>136</v>
      </c>
      <c r="AE105" s="833" t="s">
        <v>136</v>
      </c>
      <c r="AF105" s="833" t="s">
        <v>136</v>
      </c>
      <c r="AG105" s="833" t="s">
        <v>136</v>
      </c>
      <c r="AH105" s="833" t="s">
        <v>136</v>
      </c>
      <c r="AI105" s="833" t="s">
        <v>136</v>
      </c>
      <c r="AJ105" s="833" t="s">
        <v>136</v>
      </c>
      <c r="AK105" s="833" t="s">
        <v>136</v>
      </c>
      <c r="AL105" s="845" t="s">
        <v>136</v>
      </c>
      <c r="AM105" s="839" t="s">
        <v>136</v>
      </c>
      <c r="AN105" s="833" t="s">
        <v>136</v>
      </c>
      <c r="AO105" s="711" t="str">
        <f t="shared" si="25"/>
        <v>n/a</v>
      </c>
      <c r="AP105" s="712">
        <f t="shared" si="26"/>
        <v>14.688541274386006</v>
      </c>
      <c r="AQ105" s="855" t="str">
        <f t="shared" si="27"/>
        <v>n/a</v>
      </c>
      <c r="AR105" s="624">
        <f>INDEX(Historical!$C$7:$C$1259,MATCH(B105,Historical!$B$7:$B$1281,0))*IF(AH105="n/a",1.03,IF(AH105&lt;0,1.01,IF(AH105&gt;10,1.1,(1+AH105/100))))</f>
        <v>0.72099999999999997</v>
      </c>
      <c r="AS105" s="853">
        <f t="shared" si="28"/>
        <v>0.74263000000000001</v>
      </c>
      <c r="AT105" s="853">
        <f t="shared" si="32"/>
        <v>0.7649089</v>
      </c>
      <c r="AU105" s="853">
        <f t="shared" si="32"/>
        <v>0.78785616700000005</v>
      </c>
      <c r="AV105" s="853">
        <f t="shared" si="32"/>
        <v>0.81149185201000007</v>
      </c>
      <c r="AW105" s="624">
        <f t="shared" si="29"/>
        <v>3.8278869190100004</v>
      </c>
      <c r="AX105" s="719">
        <f t="shared" si="30"/>
        <v>15.129987822173915</v>
      </c>
      <c r="AY105" s="900" t="s">
        <v>136</v>
      </c>
      <c r="AZ105" s="839" t="s">
        <v>136</v>
      </c>
      <c r="BA105" s="839" t="s">
        <v>136</v>
      </c>
      <c r="BB105" s="839" t="s">
        <v>136</v>
      </c>
      <c r="BC105" s="839" t="s">
        <v>136</v>
      </c>
      <c r="BD105" s="874" t="s">
        <v>4200</v>
      </c>
      <c r="BE105" s="597">
        <v>2013</v>
      </c>
      <c r="BF105" s="865">
        <f t="shared" si="31"/>
        <v>0</v>
      </c>
      <c r="BG105" s="849" t="s">
        <v>136</v>
      </c>
    </row>
    <row r="106" spans="1:59" s="744" customFormat="1" ht="11.25" customHeight="1" x14ac:dyDescent="0.2">
      <c r="A106" s="895" t="s">
        <v>4451</v>
      </c>
      <c r="B106" s="751" t="s">
        <v>4425</v>
      </c>
      <c r="C106" s="898" t="s">
        <v>108</v>
      </c>
      <c r="D106" s="898" t="s">
        <v>4273</v>
      </c>
      <c r="E106" s="727">
        <v>6</v>
      </c>
      <c r="F106" s="1135">
        <v>679</v>
      </c>
      <c r="G106" s="1138" t="s">
        <v>106</v>
      </c>
      <c r="H106" s="1138" t="s">
        <v>106</v>
      </c>
      <c r="I106" s="728">
        <v>66.819999999999993</v>
      </c>
      <c r="J106" s="729">
        <f t="shared" si="18"/>
        <v>2.3944926668662081</v>
      </c>
      <c r="K106" s="730">
        <v>0.4</v>
      </c>
      <c r="L106" s="731">
        <v>4</v>
      </c>
      <c r="M106" s="732">
        <f t="shared" si="19"/>
        <v>1.6</v>
      </c>
      <c r="N106" s="733" t="s">
        <v>4446</v>
      </c>
      <c r="O106" s="734">
        <v>0.3</v>
      </c>
      <c r="P106" s="1107">
        <v>43908</v>
      </c>
      <c r="Q106" s="1107">
        <v>43922</v>
      </c>
      <c r="R106" s="732">
        <f t="shared" si="20"/>
        <v>33.33333333333335</v>
      </c>
      <c r="S106" s="673">
        <f>IF(INDEX(Historical!$D$7:$D$1257,MATCH(B106,Historical!$B$7:$B$1281,0))=0,"n/a",(INDEX(Historical!$C$7:$C$1259,MATCH(B106,Historical!$B$7:$B$1281,0))/INDEX(Historical!$D$7:$D$1257,MATCH(B106,Historical!$B$7:$B$1281,0))-1)*100)</f>
        <v>25</v>
      </c>
      <c r="T106" s="673">
        <f>IF(INDEX(Historical!$F$7:$F$1250,MATCH(B106,Historical!$B$7:$B$1281,0))=0,"n/a",((INDEX(Historical!$C$7:$C$1259,MATCH(B106,Historical!$B$7:$B$1281,0))/INDEX(Historical!$F$7:$F$1250,MATCH(B106,Historical!$B$7:$B$1281,0)))^(1/3)-1)*100)</f>
        <v>14.471424255333186</v>
      </c>
      <c r="U106" s="673">
        <f>IF(INDEX(Historical!$H$7:$H$1250,MATCH(B106,Historical!$B$7:$B$1281,0))=0,"n/a",((INDEX(Historical!$C$7:$C$1259,MATCH(B106,Historical!$B$7:$B$1281,0))/INDEX(Historical!$H$7:$H$1250,MATCH(B106,Historical!$B$7:$B$1281,0)))^(1/5)-1)*100)</f>
        <v>37.972966146121493</v>
      </c>
      <c r="V106" s="673" t="str">
        <f>IF(INDEX(Historical!$O$7:$O$1250,MATCH(B106,Historical!$B$7:$B$1281,0))=0,"n/a",((INDEX(Historical!$C$7:$C$1259,MATCH(B106,Historical!$B$7:$B$1281,0))/INDEX(Historical!$O$7:$O$1250,MATCH(B106,Historical!$B$7:$B$1281,0)))^(1/10)-1)*100)</f>
        <v>n/a</v>
      </c>
      <c r="W106" s="674" t="str">
        <f t="shared" si="21"/>
        <v>n/a</v>
      </c>
      <c r="X106" s="675">
        <f t="shared" si="22"/>
        <v>0.91722140449568823</v>
      </c>
      <c r="Y106" s="745"/>
      <c r="Z106" s="729">
        <f t="shared" si="23"/>
        <v>26.755852842809364</v>
      </c>
      <c r="AA106" s="736">
        <f t="shared" si="24"/>
        <v>11.173913043478258</v>
      </c>
      <c r="AB106" s="731">
        <v>12</v>
      </c>
      <c r="AC106" s="737">
        <v>5.98</v>
      </c>
      <c r="AD106" s="737">
        <v>2.2599999999999998</v>
      </c>
      <c r="AE106" s="737">
        <v>2.67</v>
      </c>
      <c r="AF106" s="737">
        <v>0.96</v>
      </c>
      <c r="AG106" s="737">
        <v>8.4</v>
      </c>
      <c r="AH106" s="737">
        <v>8.6</v>
      </c>
      <c r="AI106" s="737">
        <v>1.35</v>
      </c>
      <c r="AJ106" s="737">
        <v>41.4</v>
      </c>
      <c r="AK106" s="737">
        <v>5</v>
      </c>
      <c r="AL106" s="738">
        <v>5580</v>
      </c>
      <c r="AM106" s="739">
        <v>1.4000000000000001</v>
      </c>
      <c r="AN106" s="737">
        <v>0.15</v>
      </c>
      <c r="AO106" s="740">
        <f t="shared" si="25"/>
        <v>29.193545769509441</v>
      </c>
      <c r="AP106" s="741">
        <f t="shared" si="26"/>
        <v>40.367458812987699</v>
      </c>
      <c r="AQ106" s="742">
        <f t="shared" si="27"/>
        <v>-30.952652245838884</v>
      </c>
      <c r="AR106" s="624">
        <f>INDEX(Historical!$C$7:$C$1259,MATCH(B106,Historical!$B$7:$B$1281,0))*IF(AH106="n/a",1.03,IF(AH106&lt;0,1.01,IF(AH106&gt;10,1.1,(1+AH106/100))))</f>
        <v>1.629</v>
      </c>
      <c r="AS106" s="736">
        <f t="shared" si="28"/>
        <v>1.6509915000000002</v>
      </c>
      <c r="AT106" s="736">
        <f t="shared" si="32"/>
        <v>1.7335410750000002</v>
      </c>
      <c r="AU106" s="736">
        <f t="shared" si="32"/>
        <v>1.8202181287500003</v>
      </c>
      <c r="AV106" s="736">
        <f t="shared" si="32"/>
        <v>1.9112290351875005</v>
      </c>
      <c r="AW106" s="729">
        <f t="shared" si="29"/>
        <v>8.7449797389375021</v>
      </c>
      <c r="AX106" s="743">
        <f t="shared" si="30"/>
        <v>13.087368660487133</v>
      </c>
      <c r="AY106" s="901">
        <v>1.25</v>
      </c>
      <c r="AZ106" s="739">
        <v>182.06</v>
      </c>
      <c r="BA106" s="739">
        <v>-5.46</v>
      </c>
      <c r="BB106" s="739">
        <v>12.18</v>
      </c>
      <c r="BC106" s="739">
        <v>48.32</v>
      </c>
      <c r="BD106" s="875"/>
      <c r="BE106" s="597">
        <v>2015</v>
      </c>
      <c r="BF106" s="865">
        <f t="shared" si="31"/>
        <v>0</v>
      </c>
      <c r="BG106" s="793">
        <v>0.8</v>
      </c>
    </row>
    <row r="107" spans="1:59" ht="11.25" customHeight="1" x14ac:dyDescent="0.2">
      <c r="A107" s="847" t="s">
        <v>1010</v>
      </c>
      <c r="B107" s="842" t="s">
        <v>1011</v>
      </c>
      <c r="C107" s="898" t="s">
        <v>4254</v>
      </c>
      <c r="D107" s="898" t="s">
        <v>4284</v>
      </c>
      <c r="E107" s="705">
        <v>8</v>
      </c>
      <c r="F107" s="1135">
        <v>562</v>
      </c>
      <c r="G107" s="1103" t="s">
        <v>106</v>
      </c>
      <c r="H107" s="1103" t="s">
        <v>106</v>
      </c>
      <c r="I107" s="841">
        <v>17.04</v>
      </c>
      <c r="J107" s="624">
        <f t="shared" si="18"/>
        <v>7.8051643192488269</v>
      </c>
      <c r="K107" s="844">
        <v>0.33250000000000002</v>
      </c>
      <c r="L107" s="854">
        <v>4</v>
      </c>
      <c r="M107" s="615">
        <f t="shared" si="19"/>
        <v>1.33</v>
      </c>
      <c r="N107" s="837" t="s">
        <v>151</v>
      </c>
      <c r="O107" s="706">
        <v>0.33</v>
      </c>
      <c r="P107" s="904">
        <v>43888</v>
      </c>
      <c r="Q107" s="904">
        <v>43921</v>
      </c>
      <c r="R107" s="615">
        <f t="shared" si="20"/>
        <v>0.75757575757575824</v>
      </c>
      <c r="S107" s="673">
        <f>IF(INDEX(Historical!$D$7:$D$1257,MATCH(B107,Historical!$B$7:$B$1281,0))=0,"n/a",(INDEX(Historical!$C$7:$C$1259,MATCH(B107,Historical!$B$7:$B$1281,0))/INDEX(Historical!$D$7:$D$1257,MATCH(B107,Historical!$B$7:$B$1281,0))-1)*100)</f>
        <v>0.7575757575757569</v>
      </c>
      <c r="T107" s="673">
        <f>IF(INDEX(Historical!$F$7:$F$1250,MATCH(B107,Historical!$B$7:$B$1281,0))=0,"n/a",((INDEX(Historical!$C$7:$C$1259,MATCH(B107,Historical!$B$7:$B$1281,0))/INDEX(Historical!$F$7:$F$1250,MATCH(B107,Historical!$B$7:$B$1281,0)))^(1/3)-1)*100)</f>
        <v>4.0694384665429961</v>
      </c>
      <c r="U107" s="673">
        <f>IF(INDEX(Historical!$H$7:$H$1250,MATCH(B107,Historical!$B$7:$B$1281,0))=0,"n/a",((INDEX(Historical!$C$7:$C$1259,MATCH(B107,Historical!$B$7:$B$1281,0))/INDEX(Historical!$H$7:$H$1250,MATCH(B107,Historical!$B$7:$B$1281,0)))^(1/5)-1)*100)</f>
        <v>4.642752601986877</v>
      </c>
      <c r="V107" s="673" t="str">
        <f>IF(INDEX(Historical!$O$7:$O$1250,MATCH(B107,Historical!$B$7:$B$1281,0))=0,"n/a",((INDEX(Historical!$C$7:$C$1259,MATCH(B107,Historical!$B$7:$B$1281,0))/INDEX(Historical!$O$7:$O$1250,MATCH(B107,Historical!$B$7:$B$1281,0)))^(1/10)-1)*100)</f>
        <v>n/a</v>
      </c>
      <c r="W107" s="674" t="str">
        <f t="shared" si="21"/>
        <v>n/a</v>
      </c>
      <c r="X107" s="675" t="str">
        <f t="shared" si="22"/>
        <v>n/a</v>
      </c>
      <c r="Y107" s="842" t="s">
        <v>472</v>
      </c>
      <c r="Z107" s="624" t="str">
        <f t="shared" si="23"/>
        <v>n/a</v>
      </c>
      <c r="AA107" s="853" t="str">
        <f t="shared" si="24"/>
        <v>n/a</v>
      </c>
      <c r="AB107" s="854">
        <v>12</v>
      </c>
      <c r="AC107" s="833">
        <v>-2.5299999999999998</v>
      </c>
      <c r="AD107" s="833" t="s">
        <v>136</v>
      </c>
      <c r="AE107" s="833">
        <v>2.44</v>
      </c>
      <c r="AF107" s="833">
        <v>0.64</v>
      </c>
      <c r="AG107" s="833" t="s">
        <v>136</v>
      </c>
      <c r="AH107" s="833">
        <v>79.100000000000009</v>
      </c>
      <c r="AI107" s="833">
        <v>472</v>
      </c>
      <c r="AJ107" s="833">
        <v>-28.28</v>
      </c>
      <c r="AK107" s="833" t="s">
        <v>136</v>
      </c>
      <c r="AL107" s="845">
        <v>16059.999999999998</v>
      </c>
      <c r="AM107" s="839">
        <v>0.84</v>
      </c>
      <c r="AN107" s="833">
        <v>0</v>
      </c>
      <c r="AO107" s="711" t="str">
        <f t="shared" si="25"/>
        <v>n/a</v>
      </c>
      <c r="AP107" s="712">
        <f t="shared" si="26"/>
        <v>12.447916921235704</v>
      </c>
      <c r="AQ107" s="855" t="str">
        <f t="shared" si="27"/>
        <v>n/a</v>
      </c>
      <c r="AR107" s="624">
        <f>INDEX(Historical!$C$7:$C$1259,MATCH(B107,Historical!$B$7:$B$1281,0))*IF(AH107="n/a",1.03,IF(AH107&lt;0,1.01,IF(AH107&gt;10,1.1,(1+AH107/100))))</f>
        <v>1.4630000000000003</v>
      </c>
      <c r="AS107" s="853">
        <f t="shared" si="28"/>
        <v>1.6093000000000004</v>
      </c>
      <c r="AT107" s="853">
        <f t="shared" ref="AT107:AV126" si="33">IF($AK107="n/a",1.03*AS107,IF($AK107&lt;0,1.01*AS107,IF($AK107&gt;10,1.1*AS107,(1+$AK107/100)*AS107)))</f>
        <v>1.6575790000000004</v>
      </c>
      <c r="AU107" s="853">
        <f t="shared" si="33"/>
        <v>1.7073063700000004</v>
      </c>
      <c r="AV107" s="853">
        <f t="shared" si="33"/>
        <v>1.7585255611000004</v>
      </c>
      <c r="AW107" s="624">
        <f t="shared" si="29"/>
        <v>8.1957109311000025</v>
      </c>
      <c r="AX107" s="719">
        <f t="shared" si="30"/>
        <v>48.0968951355634</v>
      </c>
      <c r="AY107" s="900">
        <v>1.43</v>
      </c>
      <c r="AZ107" s="839">
        <v>140</v>
      </c>
      <c r="BA107" s="839">
        <v>-5.7</v>
      </c>
      <c r="BB107" s="839">
        <v>2.02</v>
      </c>
      <c r="BC107" s="839">
        <v>27.22</v>
      </c>
      <c r="BE107" s="597">
        <v>2013</v>
      </c>
      <c r="BF107" s="865">
        <f t="shared" si="31"/>
        <v>0</v>
      </c>
      <c r="BG107" s="849" t="s">
        <v>136</v>
      </c>
    </row>
    <row r="108" spans="1:59" ht="11.25" customHeight="1" x14ac:dyDescent="0.2">
      <c r="A108" s="838" t="s">
        <v>468</v>
      </c>
      <c r="B108" s="842" t="s">
        <v>469</v>
      </c>
      <c r="C108" s="898" t="s">
        <v>4127</v>
      </c>
      <c r="D108" s="898" t="s">
        <v>4260</v>
      </c>
      <c r="E108" s="705">
        <v>14</v>
      </c>
      <c r="F108" s="1135">
        <v>263</v>
      </c>
      <c r="G108" s="1124" t="s">
        <v>106</v>
      </c>
      <c r="H108" s="1124" t="s">
        <v>106</v>
      </c>
      <c r="I108" s="841">
        <v>142.49</v>
      </c>
      <c r="J108" s="624">
        <f t="shared" si="18"/>
        <v>1.6141483612885112</v>
      </c>
      <c r="K108" s="844">
        <v>0.57499999999999996</v>
      </c>
      <c r="L108" s="854">
        <v>4</v>
      </c>
      <c r="M108" s="615">
        <f t="shared" si="19"/>
        <v>2.2999999999999998</v>
      </c>
      <c r="N108" s="837" t="s">
        <v>188</v>
      </c>
      <c r="O108" s="706">
        <v>0.54</v>
      </c>
      <c r="P108" s="606">
        <v>44088</v>
      </c>
      <c r="Q108" s="606">
        <v>44109</v>
      </c>
      <c r="R108" s="615">
        <f t="shared" si="20"/>
        <v>6.4814814814814659</v>
      </c>
      <c r="S108" s="673">
        <f>IF(INDEX(Historical!$D$7:$D$1257,MATCH(B108,Historical!$B$7:$B$1281,0))=0,"n/a",(INDEX(Historical!$C$7:$C$1259,MATCH(B108,Historical!$B$7:$B$1281,0))/INDEX(Historical!$D$7:$D$1257,MATCH(B108,Historical!$B$7:$B$1281,0))-1)*100)</f>
        <v>10.02506265664158</v>
      </c>
      <c r="T108" s="673">
        <f>IF(INDEX(Historical!$F$7:$F$1250,MATCH(B108,Historical!$B$7:$B$1281,0))=0,"n/a",((INDEX(Historical!$C$7:$C$1259,MATCH(B108,Historical!$B$7:$B$1281,0))/INDEX(Historical!$F$7:$F$1250,MATCH(B108,Historical!$B$7:$B$1281,0)))^(1/3)-1)*100)</f>
        <v>17.444245750445031</v>
      </c>
      <c r="U108" s="673">
        <f>IF(INDEX(Historical!$H$7:$H$1250,MATCH(B108,Historical!$B$7:$B$1281,0))=0,"n/a",((INDEX(Historical!$C$7:$C$1259,MATCH(B108,Historical!$B$7:$B$1281,0))/INDEX(Historical!$H$7:$H$1250,MATCH(B108,Historical!$B$7:$B$1281,0)))^(1/5)-1)*100)</f>
        <v>14.609946330448853</v>
      </c>
      <c r="V108" s="673">
        <f>IF(INDEX(Historical!$O$7:$O$1250,MATCH(B108,Historical!$B$7:$B$1281,0))=0,"n/a",((INDEX(Historical!$C$7:$C$1259,MATCH(B108,Historical!$B$7:$B$1281,0))/INDEX(Historical!$O$7:$O$1250,MATCH(B108,Historical!$B$7:$B$1281,0)))^(1/10)-1)*100)</f>
        <v>14.434234002808299</v>
      </c>
      <c r="W108" s="674">
        <f t="shared" si="21"/>
        <v>1.0121733046316395</v>
      </c>
      <c r="X108" s="675">
        <f t="shared" si="22"/>
        <v>1.2929156044645003</v>
      </c>
      <c r="Y108" s="842"/>
      <c r="Z108" s="624">
        <f t="shared" si="23"/>
        <v>51.918735891647863</v>
      </c>
      <c r="AA108" s="853">
        <f t="shared" si="24"/>
        <v>32.164785553047409</v>
      </c>
      <c r="AB108" s="854">
        <v>12</v>
      </c>
      <c r="AC108" s="833">
        <v>4.43</v>
      </c>
      <c r="AD108" s="833">
        <v>3.23</v>
      </c>
      <c r="AE108" s="833">
        <v>3.54</v>
      </c>
      <c r="AF108" s="833">
        <v>11.56</v>
      </c>
      <c r="AG108" s="833">
        <v>38.4</v>
      </c>
      <c r="AH108" s="833">
        <v>-2.7</v>
      </c>
      <c r="AI108" s="833">
        <v>8.8800000000000008</v>
      </c>
      <c r="AJ108" s="833">
        <v>11.3</v>
      </c>
      <c r="AK108" s="833">
        <v>10</v>
      </c>
      <c r="AL108" s="845">
        <v>16560</v>
      </c>
      <c r="AM108" s="839">
        <v>0.6</v>
      </c>
      <c r="AN108" s="833">
        <v>1.23</v>
      </c>
      <c r="AO108" s="711">
        <f t="shared" si="25"/>
        <v>-15.940690861310046</v>
      </c>
      <c r="AP108" s="712">
        <f t="shared" si="26"/>
        <v>16.224094691737363</v>
      </c>
      <c r="AQ108" s="855">
        <f t="shared" si="27"/>
        <v>306.51632247848875</v>
      </c>
      <c r="AR108" s="624">
        <f>INDEX(Historical!$C$7:$C$1259,MATCH(B108,Historical!$B$7:$B$1281,0))*IF(AH108="n/a",1.03,IF(AH108&lt;0,1.01,IF(AH108&gt;10,1.1,(1+AH108/100))))</f>
        <v>2.2169499999999998</v>
      </c>
      <c r="AS108" s="853">
        <f t="shared" si="28"/>
        <v>2.4138151599999995</v>
      </c>
      <c r="AT108" s="853">
        <f t="shared" si="33"/>
        <v>2.6551966759999996</v>
      </c>
      <c r="AU108" s="853">
        <f t="shared" si="33"/>
        <v>2.9207163435999997</v>
      </c>
      <c r="AV108" s="853">
        <f t="shared" si="33"/>
        <v>3.2127879779599997</v>
      </c>
      <c r="AW108" s="624">
        <f t="shared" si="29"/>
        <v>13.419466157559997</v>
      </c>
      <c r="AX108" s="719">
        <f t="shared" si="30"/>
        <v>9.4178301337356984</v>
      </c>
      <c r="AY108" s="900">
        <v>0.88</v>
      </c>
      <c r="AZ108" s="839">
        <v>73.98</v>
      </c>
      <c r="BA108" s="839">
        <v>-10.02</v>
      </c>
      <c r="BB108" s="839">
        <v>-4.3</v>
      </c>
      <c r="BC108" s="839">
        <v>3.27</v>
      </c>
      <c r="BE108" s="597">
        <v>2007</v>
      </c>
      <c r="BF108" s="865">
        <f t="shared" si="31"/>
        <v>1</v>
      </c>
      <c r="BG108" s="849">
        <v>10.7</v>
      </c>
    </row>
    <row r="109" spans="1:59" ht="11.25" customHeight="1" x14ac:dyDescent="0.2">
      <c r="A109" s="838" t="s">
        <v>158</v>
      </c>
      <c r="B109" s="842" t="s">
        <v>159</v>
      </c>
      <c r="C109" s="898" t="s">
        <v>112</v>
      </c>
      <c r="D109" s="898" t="s">
        <v>4257</v>
      </c>
      <c r="E109" s="705">
        <v>35</v>
      </c>
      <c r="F109" s="1135">
        <v>78</v>
      </c>
      <c r="G109" s="1102" t="s">
        <v>37</v>
      </c>
      <c r="H109" s="1102" t="s">
        <v>37</v>
      </c>
      <c r="I109" s="833">
        <v>52.41</v>
      </c>
      <c r="J109" s="624">
        <f t="shared" si="18"/>
        <v>1.679068879984736</v>
      </c>
      <c r="K109" s="851">
        <v>0.22</v>
      </c>
      <c r="L109" s="854">
        <v>4</v>
      </c>
      <c r="M109" s="615">
        <f t="shared" si="19"/>
        <v>0.88</v>
      </c>
      <c r="N109" s="837" t="s">
        <v>160</v>
      </c>
      <c r="O109" s="707">
        <v>0.2175</v>
      </c>
      <c r="P109" s="606">
        <v>44112</v>
      </c>
      <c r="Q109" s="606">
        <v>44134</v>
      </c>
      <c r="R109" s="615">
        <f t="shared" si="20"/>
        <v>1.1494252873563229</v>
      </c>
      <c r="S109" s="673">
        <f>IF(INDEX(Historical!$D$7:$D$1257,MATCH(B109,Historical!$B$7:$B$1281,0))=0,"n/a",(INDEX(Historical!$C$7:$C$1259,MATCH(B109,Historical!$B$7:$B$1281,0))/INDEX(Historical!$D$7:$D$1257,MATCH(B109,Historical!$B$7:$B$1281,0))-1)*100)</f>
        <v>2.0467836257310079</v>
      </c>
      <c r="T109" s="673">
        <f>IF(INDEX(Historical!$F$7:$F$1250,MATCH(B109,Historical!$B$7:$B$1281,0))=0,"n/a",((INDEX(Historical!$C$7:$C$1259,MATCH(B109,Historical!$B$7:$B$1281,0))/INDEX(Historical!$F$7:$F$1250,MATCH(B109,Historical!$B$7:$B$1281,0)))^(1/3)-1)*100)</f>
        <v>1.9866147229893327</v>
      </c>
      <c r="U109" s="673">
        <f>IF(INDEX(Historical!$H$7:$H$1250,MATCH(B109,Historical!$B$7:$B$1281,0))=0,"n/a",((INDEX(Historical!$C$7:$C$1259,MATCH(B109,Historical!$B$7:$B$1281,0))/INDEX(Historical!$H$7:$H$1250,MATCH(B109,Historical!$B$7:$B$1281,0)))^(1/5)-1)*100)</f>
        <v>1.6866825195069879</v>
      </c>
      <c r="V109" s="673">
        <f>IF(INDEX(Historical!$O$7:$O$1250,MATCH(B109,Historical!$B$7:$B$1281,0))=0,"n/a",((INDEX(Historical!$C$7:$C$1259,MATCH(B109,Historical!$B$7:$B$1281,0))/INDEX(Historical!$O$7:$O$1250,MATCH(B109,Historical!$B$7:$B$1281,0)))^(1/10)-1)*100)</f>
        <v>2.1545304377299512</v>
      </c>
      <c r="W109" s="674">
        <f t="shared" si="21"/>
        <v>0.78285388313386017</v>
      </c>
      <c r="X109" s="675">
        <f t="shared" si="22"/>
        <v>1.8293736654088805E-2</v>
      </c>
      <c r="Y109" s="842"/>
      <c r="Z109" s="624">
        <f t="shared" si="23"/>
        <v>44</v>
      </c>
      <c r="AA109" s="853">
        <f t="shared" si="24"/>
        <v>26.204999999999998</v>
      </c>
      <c r="AB109" s="854">
        <v>7</v>
      </c>
      <c r="AC109" s="833">
        <v>2</v>
      </c>
      <c r="AD109" s="833">
        <v>3.82</v>
      </c>
      <c r="AE109" s="833">
        <v>2.65</v>
      </c>
      <c r="AF109" s="833">
        <v>3.03</v>
      </c>
      <c r="AG109" s="833">
        <v>12</v>
      </c>
      <c r="AH109" s="833">
        <v>-14.299999999999999</v>
      </c>
      <c r="AI109" s="833">
        <v>11.67</v>
      </c>
      <c r="AJ109" s="833">
        <v>92.2</v>
      </c>
      <c r="AK109" s="833">
        <v>7.0000000000000009</v>
      </c>
      <c r="AL109" s="845">
        <v>2810</v>
      </c>
      <c r="AM109" s="839">
        <v>1.2</v>
      </c>
      <c r="AN109" s="833">
        <v>0</v>
      </c>
      <c r="AO109" s="711">
        <f t="shared" si="25"/>
        <v>-22.839248600508274</v>
      </c>
      <c r="AP109" s="712">
        <f t="shared" si="26"/>
        <v>3.3657513994917236</v>
      </c>
      <c r="AQ109" s="855">
        <f t="shared" si="27"/>
        <v>87.854731108907643</v>
      </c>
      <c r="AR109" s="624">
        <f>INDEX(Historical!$C$7:$C$1259,MATCH(B109,Historical!$B$7:$B$1281,0))*IF(AH109="n/a",1.03,IF(AH109&lt;0,1.01,IF(AH109&gt;10,1.1,(1+AH109/100))))</f>
        <v>0.88122500000000004</v>
      </c>
      <c r="AS109" s="853">
        <f t="shared" si="28"/>
        <v>0.96934750000000014</v>
      </c>
      <c r="AT109" s="853">
        <f t="shared" si="33"/>
        <v>1.0372018250000001</v>
      </c>
      <c r="AU109" s="853">
        <f t="shared" si="33"/>
        <v>1.1098059527500002</v>
      </c>
      <c r="AV109" s="853">
        <f t="shared" si="33"/>
        <v>1.1874923694425001</v>
      </c>
      <c r="AW109" s="624">
        <f t="shared" si="29"/>
        <v>5.1850726471925013</v>
      </c>
      <c r="AX109" s="719">
        <f t="shared" si="30"/>
        <v>9.8932887754102303</v>
      </c>
      <c r="AY109" s="900">
        <v>0.86</v>
      </c>
      <c r="AZ109" s="839">
        <v>58.819999999999993</v>
      </c>
      <c r="BA109" s="839">
        <v>-4.1900000000000004</v>
      </c>
      <c r="BB109" s="839">
        <v>4</v>
      </c>
      <c r="BC109" s="839">
        <v>12.42</v>
      </c>
      <c r="BE109" s="597">
        <v>1986</v>
      </c>
      <c r="BF109" s="865">
        <f t="shared" si="31"/>
        <v>3</v>
      </c>
      <c r="BG109" s="849">
        <v>9</v>
      </c>
    </row>
    <row r="110" spans="1:59" ht="11.25" customHeight="1" x14ac:dyDescent="0.2">
      <c r="A110" s="831" t="s">
        <v>473</v>
      </c>
      <c r="B110" s="842" t="s">
        <v>474</v>
      </c>
      <c r="C110" s="898" t="s">
        <v>108</v>
      </c>
      <c r="D110" s="898" t="s">
        <v>118</v>
      </c>
      <c r="E110" s="705">
        <v>27</v>
      </c>
      <c r="F110" s="1135">
        <v>124</v>
      </c>
      <c r="G110" s="1102" t="s">
        <v>106</v>
      </c>
      <c r="H110" s="1102" t="s">
        <v>106</v>
      </c>
      <c r="I110" s="833">
        <v>45.9</v>
      </c>
      <c r="J110" s="624">
        <f t="shared" si="18"/>
        <v>0.8061002178649237</v>
      </c>
      <c r="K110" s="851">
        <v>9.2499999999999999E-2</v>
      </c>
      <c r="L110" s="854">
        <v>4</v>
      </c>
      <c r="M110" s="615">
        <f t="shared" si="19"/>
        <v>0.37</v>
      </c>
      <c r="N110" s="837" t="s">
        <v>122</v>
      </c>
      <c r="O110" s="707">
        <v>8.5000000000000006E-2</v>
      </c>
      <c r="P110" s="606">
        <v>44138</v>
      </c>
      <c r="Q110" s="606">
        <v>44153</v>
      </c>
      <c r="R110" s="615">
        <f t="shared" si="20"/>
        <v>8.8235294117646959</v>
      </c>
      <c r="S110" s="673">
        <f>IF(INDEX(Historical!$D$7:$D$1257,MATCH(B110,Historical!$B$7:$B$1281,0))=0,"n/a",(INDEX(Historical!$C$7:$C$1259,MATCH(B110,Historical!$B$7:$B$1281,0))/INDEX(Historical!$D$7:$D$1257,MATCH(B110,Historical!$B$7:$B$1281,0))-1)*100)</f>
        <v>6.9230769230769207</v>
      </c>
      <c r="T110" s="673">
        <f>IF(INDEX(Historical!$F$7:$F$1250,MATCH(B110,Historical!$B$7:$B$1281,0))=0,"n/a",((INDEX(Historical!$C$7:$C$1259,MATCH(B110,Historical!$B$7:$B$1281,0))/INDEX(Historical!$F$7:$F$1250,MATCH(B110,Historical!$B$7:$B$1281,0)))^(1/3)-1)*100)</f>
        <v>7.7863934213827424</v>
      </c>
      <c r="U110" s="673">
        <f>IF(INDEX(Historical!$H$7:$H$1250,MATCH(B110,Historical!$B$7:$B$1281,0))=0,"n/a",((INDEX(Historical!$C$7:$C$1259,MATCH(B110,Historical!$B$7:$B$1281,0))/INDEX(Historical!$H$7:$H$1250,MATCH(B110,Historical!$B$7:$B$1281,0)))^(1/5)-1)*100)</f>
        <v>8.9615428923526252</v>
      </c>
      <c r="V110" s="673">
        <f>IF(INDEX(Historical!$O$7:$O$1250,MATCH(B110,Historical!$B$7:$B$1281,0))=0,"n/a",((INDEX(Historical!$C$7:$C$1259,MATCH(B110,Historical!$B$7:$B$1281,0))/INDEX(Historical!$O$7:$O$1250,MATCH(B110,Historical!$B$7:$B$1281,0)))^(1/10)-1)*100)</f>
        <v>8.3212039253183221</v>
      </c>
      <c r="W110" s="674">
        <f t="shared" si="21"/>
        <v>1.0769526829027696</v>
      </c>
      <c r="X110" s="675">
        <f t="shared" si="22"/>
        <v>0.60962876818725342</v>
      </c>
      <c r="Y110" s="635"/>
      <c r="Z110" s="624">
        <f t="shared" si="23"/>
        <v>22.023809523809522</v>
      </c>
      <c r="AA110" s="853">
        <f t="shared" si="24"/>
        <v>27.321428571428573</v>
      </c>
      <c r="AB110" s="854">
        <v>12</v>
      </c>
      <c r="AC110" s="833">
        <v>1.68</v>
      </c>
      <c r="AD110" s="833">
        <v>2.77</v>
      </c>
      <c r="AE110" s="833">
        <v>5.01</v>
      </c>
      <c r="AF110" s="833">
        <v>3.48</v>
      </c>
      <c r="AG110" s="833">
        <v>13.100000000000001</v>
      </c>
      <c r="AH110" s="833">
        <v>15.2</v>
      </c>
      <c r="AI110" s="833">
        <v>8.4500000000000011</v>
      </c>
      <c r="AJ110" s="833">
        <v>14.7</v>
      </c>
      <c r="AK110" s="833">
        <v>10.07</v>
      </c>
      <c r="AL110" s="845">
        <v>12910</v>
      </c>
      <c r="AM110" s="839">
        <v>2.1</v>
      </c>
      <c r="AN110" s="833">
        <v>0.56999999999999995</v>
      </c>
      <c r="AO110" s="711">
        <f t="shared" si="25"/>
        <v>-17.553785461211024</v>
      </c>
      <c r="AP110" s="712">
        <f t="shared" si="26"/>
        <v>9.7676431102175485</v>
      </c>
      <c r="AQ110" s="855">
        <f t="shared" si="27"/>
        <v>105.56542232861746</v>
      </c>
      <c r="AR110" s="624">
        <f>INDEX(Historical!$C$7:$C$1259,MATCH(B110,Historical!$B$7:$B$1281,0))*IF(AH110="n/a",1.03,IF(AH110&lt;0,1.01,IF(AH110&gt;10,1.1,(1+AH110/100))))</f>
        <v>0.38224999999999998</v>
      </c>
      <c r="AS110" s="853">
        <f t="shared" si="28"/>
        <v>0.41455012499999999</v>
      </c>
      <c r="AT110" s="853">
        <f t="shared" si="33"/>
        <v>0.45600513750000005</v>
      </c>
      <c r="AU110" s="853">
        <f t="shared" si="33"/>
        <v>0.50160565125000012</v>
      </c>
      <c r="AV110" s="853">
        <f t="shared" si="33"/>
        <v>0.55176621637500023</v>
      </c>
      <c r="AW110" s="624">
        <f t="shared" si="29"/>
        <v>2.3061771301250005</v>
      </c>
      <c r="AX110" s="719">
        <f t="shared" si="30"/>
        <v>5.0243510460239662</v>
      </c>
      <c r="AY110" s="900">
        <v>0.67</v>
      </c>
      <c r="AZ110" s="839">
        <v>49.51</v>
      </c>
      <c r="BA110" s="839">
        <v>-5.87</v>
      </c>
      <c r="BB110" s="839">
        <v>0.04</v>
      </c>
      <c r="BC110" s="839">
        <v>3.09</v>
      </c>
      <c r="BE110" s="597">
        <v>1995</v>
      </c>
      <c r="BF110" s="865">
        <f t="shared" si="31"/>
        <v>2</v>
      </c>
      <c r="BG110" s="849">
        <v>5.7</v>
      </c>
    </row>
    <row r="111" spans="1:59" ht="11.25" customHeight="1" x14ac:dyDescent="0.2">
      <c r="A111" s="838" t="s">
        <v>1637</v>
      </c>
      <c r="B111" s="842" t="s">
        <v>1638</v>
      </c>
      <c r="C111" s="898" t="s">
        <v>108</v>
      </c>
      <c r="D111" s="898" t="s">
        <v>4273</v>
      </c>
      <c r="E111" s="705">
        <v>9</v>
      </c>
      <c r="F111" s="1135">
        <v>515</v>
      </c>
      <c r="G111" s="1123" t="s">
        <v>106</v>
      </c>
      <c r="H111" s="1123" t="s">
        <v>106</v>
      </c>
      <c r="I111" s="841">
        <v>23.85</v>
      </c>
      <c r="J111" s="624">
        <f t="shared" si="18"/>
        <v>3.5220125786163523</v>
      </c>
      <c r="K111" s="844">
        <v>0.21</v>
      </c>
      <c r="L111" s="854">
        <v>4</v>
      </c>
      <c r="M111" s="615">
        <f t="shared" si="19"/>
        <v>0.84</v>
      </c>
      <c r="N111" s="837" t="s">
        <v>107</v>
      </c>
      <c r="O111" s="706">
        <v>0.2</v>
      </c>
      <c r="P111" s="606">
        <v>44224</v>
      </c>
      <c r="Q111" s="606">
        <v>44239</v>
      </c>
      <c r="R111" s="615">
        <f t="shared" si="20"/>
        <v>4.9999999999999902</v>
      </c>
      <c r="S111" s="673">
        <f>IF(INDEX(Historical!$D$7:$D$1257,MATCH(B111,Historical!$B$7:$B$1281,0))=0,"n/a",(INDEX(Historical!$C$7:$C$1259,MATCH(B111,Historical!$B$7:$B$1281,0))/INDEX(Historical!$D$7:$D$1257,MATCH(B111,Historical!$B$7:$B$1281,0))-1)*100)</f>
        <v>8.1081081081081141</v>
      </c>
      <c r="T111" s="673">
        <f>IF(INDEX(Historical!$F$7:$F$1250,MATCH(B111,Historical!$B$7:$B$1281,0))=0,"n/a",((INDEX(Historical!$C$7:$C$1259,MATCH(B111,Historical!$B$7:$B$1281,0))/INDEX(Historical!$F$7:$F$1250,MATCH(B111,Historical!$B$7:$B$1281,0)))^(1/3)-1)*100)</f>
        <v>12.624788044360603</v>
      </c>
      <c r="U111" s="673">
        <f>IF(INDEX(Historical!$H$7:$H$1250,MATCH(B111,Historical!$B$7:$B$1281,0))=0,"n/a",((INDEX(Historical!$C$7:$C$1259,MATCH(B111,Historical!$B$7:$B$1281,0))/INDEX(Historical!$H$7:$H$1250,MATCH(B111,Historical!$B$7:$B$1281,0)))^(1/5)-1)*100)</f>
        <v>13.754383035188301</v>
      </c>
      <c r="V111" s="673">
        <f>IF(INDEX(Historical!$O$7:$O$1250,MATCH(B111,Historical!$B$7:$B$1281,0))=0,"n/a",((INDEX(Historical!$C$7:$C$1259,MATCH(B111,Historical!$B$7:$B$1281,0))/INDEX(Historical!$O$7:$O$1250,MATCH(B111,Historical!$B$7:$B$1281,0)))^(1/10)-1)*100)</f>
        <v>12.79448730054995</v>
      </c>
      <c r="W111" s="674">
        <f t="shared" si="21"/>
        <v>1.0750241656496147</v>
      </c>
      <c r="X111" s="675">
        <f t="shared" si="22"/>
        <v>0.82361575061007797</v>
      </c>
      <c r="Y111" s="637"/>
      <c r="Z111" s="624">
        <f t="shared" si="23"/>
        <v>36.36363636363636</v>
      </c>
      <c r="AA111" s="853">
        <f t="shared" si="24"/>
        <v>10.324675324675326</v>
      </c>
      <c r="AB111" s="854">
        <v>12</v>
      </c>
      <c r="AC111" s="833">
        <v>2.31</v>
      </c>
      <c r="AD111" s="833">
        <v>1.31</v>
      </c>
      <c r="AE111" s="833">
        <v>3.28</v>
      </c>
      <c r="AF111" s="833">
        <v>1.0900000000000001</v>
      </c>
      <c r="AG111" s="833">
        <v>10.6</v>
      </c>
      <c r="AH111" s="833">
        <v>21.099999999999998</v>
      </c>
      <c r="AI111" s="833">
        <v>2.39</v>
      </c>
      <c r="AJ111" s="833">
        <v>16.7</v>
      </c>
      <c r="AK111" s="833">
        <v>8</v>
      </c>
      <c r="AL111" s="845">
        <v>361.55</v>
      </c>
      <c r="AM111" s="839">
        <v>8.5</v>
      </c>
      <c r="AN111" s="833">
        <v>0.1</v>
      </c>
      <c r="AO111" s="711">
        <f t="shared" si="25"/>
        <v>6.9517202891293266</v>
      </c>
      <c r="AP111" s="712">
        <f t="shared" si="26"/>
        <v>17.276395613804652</v>
      </c>
      <c r="AQ111" s="855">
        <f t="shared" si="27"/>
        <v>-29.277078668004652</v>
      </c>
      <c r="AR111" s="624">
        <f>INDEX(Historical!$C$7:$C$1259,MATCH(B111,Historical!$B$7:$B$1281,0))*IF(AH111="n/a",1.03,IF(AH111&lt;0,1.01,IF(AH111&gt;10,1.1,(1+AH111/100))))</f>
        <v>0.88000000000000012</v>
      </c>
      <c r="AS111" s="853">
        <f t="shared" si="28"/>
        <v>0.90103200000000017</v>
      </c>
      <c r="AT111" s="853">
        <f t="shared" si="33"/>
        <v>0.97311456000000029</v>
      </c>
      <c r="AU111" s="853">
        <f t="shared" si="33"/>
        <v>1.0509637248000003</v>
      </c>
      <c r="AV111" s="853">
        <f t="shared" si="33"/>
        <v>1.1350408227840005</v>
      </c>
      <c r="AW111" s="624">
        <f t="shared" si="29"/>
        <v>4.9401511075840014</v>
      </c>
      <c r="AX111" s="719">
        <f t="shared" si="30"/>
        <v>20.713421834733758</v>
      </c>
      <c r="AY111" s="900">
        <v>1.21</v>
      </c>
      <c r="AZ111" s="839">
        <v>82.76</v>
      </c>
      <c r="BA111" s="839">
        <v>-9.76</v>
      </c>
      <c r="BB111" s="839">
        <v>-0.64</v>
      </c>
      <c r="BC111" s="839">
        <v>17.96</v>
      </c>
      <c r="BE111" s="597">
        <v>2013</v>
      </c>
      <c r="BF111" s="865">
        <f t="shared" si="31"/>
        <v>0</v>
      </c>
      <c r="BG111" s="849">
        <v>1.2</v>
      </c>
    </row>
    <row r="112" spans="1:59" ht="11.25" customHeight="1" x14ac:dyDescent="0.2">
      <c r="A112" s="838" t="s">
        <v>3807</v>
      </c>
      <c r="B112" s="842" t="s">
        <v>3808</v>
      </c>
      <c r="C112" s="898" t="s">
        <v>108</v>
      </c>
      <c r="D112" s="898" t="s">
        <v>4273</v>
      </c>
      <c r="E112" s="705">
        <v>8</v>
      </c>
      <c r="F112" s="1135">
        <v>585</v>
      </c>
      <c r="G112" s="1123" t="s">
        <v>106</v>
      </c>
      <c r="H112" s="1123" t="s">
        <v>106</v>
      </c>
      <c r="I112" s="841">
        <v>22.89</v>
      </c>
      <c r="J112" s="624">
        <f t="shared" si="18"/>
        <v>4.0192223678462211</v>
      </c>
      <c r="K112" s="844">
        <v>0.23</v>
      </c>
      <c r="L112" s="854">
        <v>4</v>
      </c>
      <c r="M112" s="615">
        <f t="shared" si="19"/>
        <v>0.92</v>
      </c>
      <c r="N112" s="837" t="s">
        <v>534</v>
      </c>
      <c r="O112" s="706">
        <v>0.22</v>
      </c>
      <c r="P112" s="606">
        <v>44217</v>
      </c>
      <c r="Q112" s="606">
        <v>44225</v>
      </c>
      <c r="R112" s="615">
        <f t="shared" si="20"/>
        <v>4.5454545454545494</v>
      </c>
      <c r="S112" s="673">
        <f>IF(INDEX(Historical!$D$7:$D$1257,MATCH(B112,Historical!$B$7:$B$1281,0))=0,"n/a",(INDEX(Historical!$C$7:$C$1259,MATCH(B112,Historical!$B$7:$B$1281,0))/INDEX(Historical!$D$7:$D$1257,MATCH(B112,Historical!$B$7:$B$1281,0))-1)*100)</f>
        <v>4.7619047619047672</v>
      </c>
      <c r="T112" s="673">
        <f>IF(INDEX(Historical!$F$7:$F$1250,MATCH(B112,Historical!$B$7:$B$1281,0))=0,"n/a",((INDEX(Historical!$C$7:$C$1259,MATCH(B112,Historical!$B$7:$B$1281,0))/INDEX(Historical!$F$7:$F$1250,MATCH(B112,Historical!$B$7:$B$1281,0)))^(1/3)-1)*100)</f>
        <v>6.917810999860885</v>
      </c>
      <c r="U112" s="673">
        <f>IF(INDEX(Historical!$H$7:$H$1250,MATCH(B112,Historical!$B$7:$B$1281,0))=0,"n/a",((INDEX(Historical!$C$7:$C$1259,MATCH(B112,Historical!$B$7:$B$1281,0))/INDEX(Historical!$H$7:$H$1250,MATCH(B112,Historical!$B$7:$B$1281,0)))^(1/5)-1)*100)</f>
        <v>7.2551603577834634</v>
      </c>
      <c r="V112" s="673">
        <f>IF(INDEX(Historical!$O$7:$O$1250,MATCH(B112,Historical!$B$7:$B$1281,0))=0,"n/a",((INDEX(Historical!$C$7:$C$1259,MATCH(B112,Historical!$B$7:$B$1281,0))/INDEX(Historical!$O$7:$O$1250,MATCH(B112,Historical!$B$7:$B$1281,0)))^(1/10)-1)*100)</f>
        <v>6.2488268514150569</v>
      </c>
      <c r="W112" s="674">
        <f t="shared" si="21"/>
        <v>1.1610435895084084</v>
      </c>
      <c r="X112" s="675">
        <f t="shared" si="22"/>
        <v>0.65361805025076247</v>
      </c>
      <c r="Y112" s="637"/>
      <c r="Z112" s="624">
        <f t="shared" si="23"/>
        <v>50.27322404371585</v>
      </c>
      <c r="AA112" s="853">
        <f t="shared" si="24"/>
        <v>12.508196721311474</v>
      </c>
      <c r="AB112" s="854">
        <v>12</v>
      </c>
      <c r="AC112" s="833">
        <v>1.83</v>
      </c>
      <c r="AD112" s="833">
        <v>2.14</v>
      </c>
      <c r="AE112" s="833">
        <v>3.85</v>
      </c>
      <c r="AF112" s="833">
        <v>1.02</v>
      </c>
      <c r="AG112" s="833">
        <v>7.7</v>
      </c>
      <c r="AH112" s="833">
        <v>-7.1</v>
      </c>
      <c r="AI112" s="833">
        <v>4.05</v>
      </c>
      <c r="AJ112" s="833">
        <v>11.1</v>
      </c>
      <c r="AK112" s="833">
        <v>6</v>
      </c>
      <c r="AL112" s="845">
        <v>1260</v>
      </c>
      <c r="AM112" s="839">
        <v>2.8000000000000003</v>
      </c>
      <c r="AN112" s="833">
        <v>0.23</v>
      </c>
      <c r="AO112" s="711">
        <f t="shared" si="25"/>
        <v>-1.2338139956817891</v>
      </c>
      <c r="AP112" s="712">
        <f t="shared" si="26"/>
        <v>11.274382725629685</v>
      </c>
      <c r="AQ112" s="855">
        <f t="shared" si="27"/>
        <v>-24.698057703262378</v>
      </c>
      <c r="AR112" s="624">
        <f>INDEX(Historical!$C$7:$C$1259,MATCH(B112,Historical!$B$7:$B$1281,0))*IF(AH112="n/a",1.03,IF(AH112&lt;0,1.01,IF(AH112&gt;10,1.1,(1+AH112/100))))</f>
        <v>0.88880000000000003</v>
      </c>
      <c r="AS112" s="853">
        <f t="shared" si="28"/>
        <v>0.92479640000000007</v>
      </c>
      <c r="AT112" s="853">
        <f t="shared" si="33"/>
        <v>0.98028418400000017</v>
      </c>
      <c r="AU112" s="853">
        <f t="shared" si="33"/>
        <v>1.0391012350400002</v>
      </c>
      <c r="AV112" s="853">
        <f t="shared" si="33"/>
        <v>1.1014473091424002</v>
      </c>
      <c r="AW112" s="624">
        <f t="shared" si="29"/>
        <v>4.9344291281824004</v>
      </c>
      <c r="AX112" s="719">
        <f t="shared" si="30"/>
        <v>21.557139048415905</v>
      </c>
      <c r="AY112" s="900">
        <v>1.1100000000000001</v>
      </c>
      <c r="AZ112" s="839">
        <v>108.09</v>
      </c>
      <c r="BA112" s="839">
        <v>-6.4399999999999995</v>
      </c>
      <c r="BB112" s="839">
        <v>2.85</v>
      </c>
      <c r="BC112" s="839">
        <v>19.850000000000001</v>
      </c>
      <c r="BE112" s="597">
        <v>2014</v>
      </c>
      <c r="BF112" s="865">
        <f t="shared" si="31"/>
        <v>0</v>
      </c>
      <c r="BG112" s="849">
        <v>0.89999999999999991</v>
      </c>
    </row>
    <row r="113" spans="1:59" s="744" customFormat="1" ht="11.25" customHeight="1" x14ac:dyDescent="0.2">
      <c r="A113" s="923" t="s">
        <v>3988</v>
      </c>
      <c r="B113" s="1180" t="s">
        <v>3989</v>
      </c>
      <c r="C113" s="898" t="s">
        <v>108</v>
      </c>
      <c r="D113" s="898" t="s">
        <v>4273</v>
      </c>
      <c r="E113" s="727">
        <v>6</v>
      </c>
      <c r="F113" s="1135">
        <v>676</v>
      </c>
      <c r="G113" s="1138" t="s">
        <v>106</v>
      </c>
      <c r="H113" s="1138" t="s">
        <v>106</v>
      </c>
      <c r="I113" s="728">
        <v>24.8</v>
      </c>
      <c r="J113" s="729">
        <f t="shared" si="18"/>
        <v>2.2580645161290325</v>
      </c>
      <c r="K113" s="730">
        <v>0.14000000000000001</v>
      </c>
      <c r="L113" s="731">
        <v>4</v>
      </c>
      <c r="M113" s="732">
        <f t="shared" si="19"/>
        <v>0.56000000000000005</v>
      </c>
      <c r="N113" s="733" t="s">
        <v>986</v>
      </c>
      <c r="O113" s="734">
        <v>0.13</v>
      </c>
      <c r="P113" s="1105">
        <v>43874</v>
      </c>
      <c r="Q113" s="1105">
        <v>43885</v>
      </c>
      <c r="R113" s="732">
        <f t="shared" si="20"/>
        <v>7.6923076923076987</v>
      </c>
      <c r="S113" s="673">
        <f>IF(INDEX(Historical!$D$7:$D$1257,MATCH(B113,Historical!$B$7:$B$1281,0))=0,"n/a",(INDEX(Historical!$C$7:$C$1259,MATCH(B113,Historical!$B$7:$B$1281,0))/INDEX(Historical!$D$7:$D$1257,MATCH(B113,Historical!$B$7:$B$1281,0))-1)*100)</f>
        <v>7.6923076923077094</v>
      </c>
      <c r="T113" s="673">
        <f>IF(INDEX(Historical!$F$7:$F$1250,MATCH(B113,Historical!$B$7:$B$1281,0))=0,"n/a",((INDEX(Historical!$C$7:$C$1259,MATCH(B113,Historical!$B$7:$B$1281,0))/INDEX(Historical!$F$7:$F$1250,MATCH(B113,Historical!$B$7:$B$1281,0)))^(1/3)-1)*100)</f>
        <v>25.99210498948732</v>
      </c>
      <c r="U113" s="673">
        <f>IF(INDEX(Historical!$H$7:$H$1250,MATCH(B113,Historical!$B$7:$B$1281,0))=0,"n/a",((INDEX(Historical!$C$7:$C$1259,MATCH(B113,Historical!$B$7:$B$1281,0))/INDEX(Historical!$H$7:$H$1250,MATCH(B113,Historical!$B$7:$B$1281,0)))^(1/5)-1)*100)</f>
        <v>62.122616619789838</v>
      </c>
      <c r="V113" s="673" t="str">
        <f>IF(INDEX(Historical!$O$7:$O$1250,MATCH(B113,Historical!$B$7:$B$1281,0))=0,"n/a",((INDEX(Historical!$C$7:$C$1259,MATCH(B113,Historical!$B$7:$B$1281,0))/INDEX(Historical!$O$7:$O$1250,MATCH(B113,Historical!$B$7:$B$1281,0)))^(1/10)-1)*100)</f>
        <v>n/a</v>
      </c>
      <c r="W113" s="674" t="str">
        <f t="shared" si="21"/>
        <v>n/a</v>
      </c>
      <c r="X113" s="675">
        <f t="shared" si="22"/>
        <v>2.5564862806497874</v>
      </c>
      <c r="Y113" s="745"/>
      <c r="Z113" s="729">
        <f t="shared" si="23"/>
        <v>43.410852713178301</v>
      </c>
      <c r="AA113" s="736">
        <f t="shared" si="24"/>
        <v>19.224806201550386</v>
      </c>
      <c r="AB113" s="731">
        <v>12</v>
      </c>
      <c r="AC113" s="737">
        <v>1.29</v>
      </c>
      <c r="AD113" s="737" t="s">
        <v>136</v>
      </c>
      <c r="AE113" s="737">
        <v>2.33</v>
      </c>
      <c r="AF113" s="737">
        <v>1.1000000000000001</v>
      </c>
      <c r="AG113" s="737">
        <v>5.7</v>
      </c>
      <c r="AH113" s="737">
        <v>4.5</v>
      </c>
      <c r="AI113" s="737">
        <v>11.41</v>
      </c>
      <c r="AJ113" s="737">
        <v>24.3</v>
      </c>
      <c r="AK113" s="737" t="s">
        <v>136</v>
      </c>
      <c r="AL113" s="738">
        <v>185.7</v>
      </c>
      <c r="AM113" s="739">
        <v>14.499999999999998</v>
      </c>
      <c r="AN113" s="737">
        <v>0.14000000000000001</v>
      </c>
      <c r="AO113" s="740">
        <f t="shared" si="25"/>
        <v>45.155874934368491</v>
      </c>
      <c r="AP113" s="741">
        <f t="shared" si="26"/>
        <v>64.380681135918877</v>
      </c>
      <c r="AQ113" s="742">
        <f t="shared" si="27"/>
        <v>-3.0526217838760306</v>
      </c>
      <c r="AR113" s="624">
        <f>INDEX(Historical!$C$7:$C$1259,MATCH(B113,Historical!$B$7:$B$1281,0))*IF(AH113="n/a",1.03,IF(AH113&lt;0,1.01,IF(AH113&gt;10,1.1,(1+AH113/100))))</f>
        <v>0.58520000000000005</v>
      </c>
      <c r="AS113" s="736">
        <f t="shared" si="28"/>
        <v>0.64372000000000007</v>
      </c>
      <c r="AT113" s="736">
        <f t="shared" si="33"/>
        <v>0.66303160000000005</v>
      </c>
      <c r="AU113" s="736">
        <f t="shared" si="33"/>
        <v>0.68292254800000007</v>
      </c>
      <c r="AV113" s="736">
        <f t="shared" si="33"/>
        <v>0.70341022444000012</v>
      </c>
      <c r="AW113" s="729">
        <f t="shared" si="29"/>
        <v>3.2782843724400004</v>
      </c>
      <c r="AX113" s="743">
        <f t="shared" si="30"/>
        <v>13.218888598548389</v>
      </c>
      <c r="AY113" s="901">
        <v>0.84</v>
      </c>
      <c r="AZ113" s="739">
        <v>105.47</v>
      </c>
      <c r="BA113" s="739">
        <v>-13.98</v>
      </c>
      <c r="BB113" s="739">
        <v>22.56</v>
      </c>
      <c r="BC113" s="739">
        <v>46.31</v>
      </c>
      <c r="BD113" s="875"/>
      <c r="BE113" s="597">
        <v>2015</v>
      </c>
      <c r="BF113" s="865">
        <f t="shared" si="31"/>
        <v>0</v>
      </c>
      <c r="BG113" s="793">
        <v>0.5</v>
      </c>
    </row>
    <row r="114" spans="1:59" ht="11.25" customHeight="1" x14ac:dyDescent="0.2">
      <c r="A114" s="848" t="s">
        <v>4505</v>
      </c>
      <c r="B114" s="842" t="s">
        <v>4029</v>
      </c>
      <c r="C114" s="898" t="s">
        <v>112</v>
      </c>
      <c r="D114" s="898" t="s">
        <v>4279</v>
      </c>
      <c r="E114" s="705">
        <v>6</v>
      </c>
      <c r="F114" s="1135">
        <v>704</v>
      </c>
      <c r="G114" s="1102" t="s">
        <v>106</v>
      </c>
      <c r="H114" s="1102" t="s">
        <v>106</v>
      </c>
      <c r="I114" s="841">
        <v>58.01</v>
      </c>
      <c r="J114" s="624">
        <f t="shared" si="18"/>
        <v>1.4480262023789003</v>
      </c>
      <c r="K114" s="844">
        <v>0.21</v>
      </c>
      <c r="L114" s="854">
        <v>4</v>
      </c>
      <c r="M114" s="615">
        <f t="shared" si="19"/>
        <v>0.84</v>
      </c>
      <c r="N114" s="837" t="s">
        <v>294</v>
      </c>
      <c r="O114" s="706">
        <v>0.19</v>
      </c>
      <c r="P114" s="606">
        <v>44264</v>
      </c>
      <c r="Q114" s="606">
        <v>44281</v>
      </c>
      <c r="R114" s="615">
        <f t="shared" si="20"/>
        <v>10.52631578947368</v>
      </c>
      <c r="S114" s="673">
        <f>IF(INDEX(Historical!$D$7:$D$1257,MATCH(B114,Historical!$B$7:$B$1281,0))=0,"n/a",(INDEX(Historical!$C$7:$C$1259,MATCH(B114,Historical!$B$7:$B$1281,0))/INDEX(Historical!$D$7:$D$1257,MATCH(B114,Historical!$B$7:$B$1281,0))-1)*100)</f>
        <v>11.764705882352944</v>
      </c>
      <c r="T114" s="673">
        <f>IF(INDEX(Historical!$F$7:$F$1250,MATCH(B114,Historical!$B$7:$B$1281,0))=0,"n/a",((INDEX(Historical!$C$7:$C$1259,MATCH(B114,Historical!$B$7:$B$1281,0))/INDEX(Historical!$F$7:$F$1250,MATCH(B114,Historical!$B$7:$B$1281,0)))^(1/3)-1)*100)</f>
        <v>21.858202395720227</v>
      </c>
      <c r="U114" s="673">
        <f>IF(INDEX(Historical!$H$7:$H$1250,MATCH(B114,Historical!$B$7:$B$1281,0))=0,"n/a",((INDEX(Historical!$C$7:$C$1259,MATCH(B114,Historical!$B$7:$B$1281,0))/INDEX(Historical!$H$7:$H$1250,MATCH(B114,Historical!$B$7:$B$1281,0)))^(1/5)-1)*100)</f>
        <v>18.88654957871243</v>
      </c>
      <c r="V114" s="673" t="str">
        <f>IF(INDEX(Historical!$O$7:$O$1250,MATCH(B114,Historical!$B$7:$B$1281,0))=0,"n/a",((INDEX(Historical!$C$7:$C$1259,MATCH(B114,Historical!$B$7:$B$1281,0))/INDEX(Historical!$O$7:$O$1250,MATCH(B114,Historical!$B$7:$B$1281,0)))^(1/10)-1)*100)</f>
        <v>n/a</v>
      </c>
      <c r="W114" s="674" t="str">
        <f t="shared" si="21"/>
        <v>n/a</v>
      </c>
      <c r="X114" s="675">
        <f t="shared" si="22"/>
        <v>0.38941339337551401</v>
      </c>
      <c r="Y114" s="843"/>
      <c r="Z114" s="624">
        <f t="shared" si="23"/>
        <v>29.268292682926827</v>
      </c>
      <c r="AA114" s="853">
        <f t="shared" si="24"/>
        <v>20.212543554006967</v>
      </c>
      <c r="AB114" s="854">
        <v>12</v>
      </c>
      <c r="AC114" s="833">
        <v>2.87</v>
      </c>
      <c r="AD114" s="833">
        <v>2.38</v>
      </c>
      <c r="AE114" s="833">
        <v>2.75</v>
      </c>
      <c r="AF114" s="833">
        <v>10.3</v>
      </c>
      <c r="AG114" s="833">
        <v>58.8</v>
      </c>
      <c r="AH114" s="833">
        <v>19.400000000000002</v>
      </c>
      <c r="AI114" s="833">
        <v>4.1300000000000008</v>
      </c>
      <c r="AJ114" s="833">
        <v>48.5</v>
      </c>
      <c r="AK114" s="833">
        <v>8.7099999999999991</v>
      </c>
      <c r="AL114" s="845">
        <v>5690</v>
      </c>
      <c r="AM114" s="839">
        <v>0.3</v>
      </c>
      <c r="AN114" s="833">
        <v>1.64</v>
      </c>
      <c r="AO114" s="711">
        <f t="shared" si="25"/>
        <v>0.12203222708436456</v>
      </c>
      <c r="AP114" s="712">
        <f t="shared" si="26"/>
        <v>20.334575781091331</v>
      </c>
      <c r="AQ114" s="855">
        <f t="shared" si="27"/>
        <v>204.18503039087668</v>
      </c>
      <c r="AR114" s="624">
        <f>INDEX(Historical!$C$7:$C$1259,MATCH(B114,Historical!$B$7:$B$1281,0))*IF(AH114="n/a",1.03,IF(AH114&lt;0,1.01,IF(AH114&gt;10,1.1,(1+AH114/100))))</f>
        <v>0.83600000000000008</v>
      </c>
      <c r="AS114" s="853">
        <f t="shared" si="28"/>
        <v>0.87052680000000016</v>
      </c>
      <c r="AT114" s="853">
        <f t="shared" si="33"/>
        <v>0.9463496842800001</v>
      </c>
      <c r="AU114" s="853">
        <f t="shared" si="33"/>
        <v>1.028776741780788</v>
      </c>
      <c r="AV114" s="853">
        <f t="shared" si="33"/>
        <v>1.1183831959898947</v>
      </c>
      <c r="AW114" s="624">
        <f t="shared" si="29"/>
        <v>4.8000364220506828</v>
      </c>
      <c r="AX114" s="719">
        <f t="shared" si="30"/>
        <v>8.2744982279791124</v>
      </c>
      <c r="AY114" s="900">
        <v>1</v>
      </c>
      <c r="AZ114" s="839">
        <v>43.59</v>
      </c>
      <c r="BA114" s="839">
        <v>-11.57</v>
      </c>
      <c r="BB114" s="839">
        <v>-1.25</v>
      </c>
      <c r="BC114" s="839">
        <v>1</v>
      </c>
      <c r="BE114" s="597">
        <v>2016</v>
      </c>
      <c r="BF114" s="865">
        <f t="shared" si="31"/>
        <v>0</v>
      </c>
      <c r="BG114" s="849">
        <v>13.8</v>
      </c>
    </row>
    <row r="115" spans="1:59" ht="11.25" customHeight="1" x14ac:dyDescent="0.2">
      <c r="A115" s="831" t="s">
        <v>972</v>
      </c>
      <c r="B115" s="842" t="s">
        <v>973</v>
      </c>
      <c r="C115" s="898" t="s">
        <v>108</v>
      </c>
      <c r="D115" s="898" t="s">
        <v>4273</v>
      </c>
      <c r="E115" s="705">
        <v>8</v>
      </c>
      <c r="F115" s="1135">
        <v>581</v>
      </c>
      <c r="G115" s="1123" t="s">
        <v>115</v>
      </c>
      <c r="H115" s="1123" t="s">
        <v>115</v>
      </c>
      <c r="I115" s="841">
        <v>30.06</v>
      </c>
      <c r="J115" s="624">
        <f t="shared" si="18"/>
        <v>2.528276779773786</v>
      </c>
      <c r="K115" s="844">
        <v>0.19</v>
      </c>
      <c r="L115" s="854">
        <v>4</v>
      </c>
      <c r="M115" s="615">
        <f t="shared" si="19"/>
        <v>0.76</v>
      </c>
      <c r="N115" s="837" t="s">
        <v>163</v>
      </c>
      <c r="O115" s="706">
        <v>0.185</v>
      </c>
      <c r="P115" s="606">
        <v>44179</v>
      </c>
      <c r="Q115" s="606">
        <v>44200</v>
      </c>
      <c r="R115" s="615">
        <f t="shared" si="20"/>
        <v>2.7027027027027053</v>
      </c>
      <c r="S115" s="673">
        <f>IF(INDEX(Historical!$D$7:$D$1257,MATCH(B115,Historical!$B$7:$B$1281,0))=0,"n/a",(INDEX(Historical!$C$7:$C$1259,MATCH(B115,Historical!$B$7:$B$1281,0))/INDEX(Historical!$D$7:$D$1257,MATCH(B115,Historical!$B$7:$B$1281,0))-1)*100)</f>
        <v>6.4748201438848962</v>
      </c>
      <c r="T115" s="673">
        <f>IF(INDEX(Historical!$F$7:$F$1250,MATCH(B115,Historical!$B$7:$B$1281,0))=0,"n/a",((INDEX(Historical!$C$7:$C$1259,MATCH(B115,Historical!$B$7:$B$1281,0))/INDEX(Historical!$F$7:$F$1250,MATCH(B115,Historical!$B$7:$B$1281,0)))^(1/3)-1)*100)</f>
        <v>12.843053683447692</v>
      </c>
      <c r="U115" s="673">
        <f>IF(INDEX(Historical!$H$7:$H$1250,MATCH(B115,Historical!$B$7:$B$1281,0))=0,"n/a",((INDEX(Historical!$C$7:$C$1259,MATCH(B115,Historical!$B$7:$B$1281,0))/INDEX(Historical!$H$7:$H$1250,MATCH(B115,Historical!$B$7:$B$1281,0)))^(1/5)-1)*100)</f>
        <v>17.888019518599883</v>
      </c>
      <c r="V115" s="673">
        <f>IF(INDEX(Historical!$O$7:$O$1250,MATCH(B115,Historical!$B$7:$B$1281,0))=0,"n/a",((INDEX(Historical!$C$7:$C$1259,MATCH(B115,Historical!$B$7:$B$1281,0))/INDEX(Historical!$O$7:$O$1250,MATCH(B115,Historical!$B$7:$B$1281,0)))^(1/10)-1)*100)</f>
        <v>-1.7177919963036858</v>
      </c>
      <c r="W115" s="674" t="str">
        <f t="shared" si="21"/>
        <v>n/a</v>
      </c>
      <c r="X115" s="675">
        <f t="shared" si="22"/>
        <v>1.305694855372254</v>
      </c>
      <c r="Y115" s="637"/>
      <c r="Z115" s="624">
        <f t="shared" si="23"/>
        <v>35.849056603773583</v>
      </c>
      <c r="AA115" s="853">
        <f t="shared" si="24"/>
        <v>14.179245283018867</v>
      </c>
      <c r="AB115" s="854">
        <v>12</v>
      </c>
      <c r="AC115" s="833">
        <v>2.12</v>
      </c>
      <c r="AD115" s="833">
        <v>2.9</v>
      </c>
      <c r="AE115" s="833">
        <v>3.95</v>
      </c>
      <c r="AF115" s="833">
        <v>1.21</v>
      </c>
      <c r="AG115" s="833">
        <v>8.2000000000000011</v>
      </c>
      <c r="AH115" s="833">
        <v>8.9</v>
      </c>
      <c r="AI115" s="833">
        <v>0.96</v>
      </c>
      <c r="AJ115" s="833">
        <v>13.700000000000001</v>
      </c>
      <c r="AK115" s="833">
        <v>5</v>
      </c>
      <c r="AL115" s="845">
        <v>3160</v>
      </c>
      <c r="AM115" s="839">
        <v>18.14</v>
      </c>
      <c r="AN115" s="833">
        <v>0.11</v>
      </c>
      <c r="AO115" s="711">
        <f t="shared" si="25"/>
        <v>6.2370510153548029</v>
      </c>
      <c r="AP115" s="712">
        <f t="shared" si="26"/>
        <v>20.41629629837367</v>
      </c>
      <c r="AQ115" s="855">
        <f t="shared" si="27"/>
        <v>-12.677133470848979</v>
      </c>
      <c r="AR115" s="624">
        <f>INDEX(Historical!$C$7:$C$1259,MATCH(B115,Historical!$B$7:$B$1281,0))*IF(AH115="n/a",1.03,IF(AH115&lt;0,1.01,IF(AH115&gt;10,1.1,(1+AH115/100))))</f>
        <v>0.80586000000000002</v>
      </c>
      <c r="AS115" s="853">
        <f t="shared" si="28"/>
        <v>0.81359625600000007</v>
      </c>
      <c r="AT115" s="853">
        <f t="shared" si="33"/>
        <v>0.85427606880000007</v>
      </c>
      <c r="AU115" s="853">
        <f t="shared" si="33"/>
        <v>0.89698987224000015</v>
      </c>
      <c r="AV115" s="853">
        <f t="shared" si="33"/>
        <v>0.94183936585200023</v>
      </c>
      <c r="AW115" s="624">
        <f t="shared" si="29"/>
        <v>4.3125615628920011</v>
      </c>
      <c r="AX115" s="719">
        <f t="shared" si="30"/>
        <v>14.346512185269466</v>
      </c>
      <c r="AY115" s="900">
        <v>1.29</v>
      </c>
      <c r="AZ115" s="839">
        <v>74.67</v>
      </c>
      <c r="BA115" s="839">
        <v>-5.71</v>
      </c>
      <c r="BB115" s="839">
        <v>3.38</v>
      </c>
      <c r="BC115" s="839">
        <v>24.12</v>
      </c>
      <c r="BE115" s="597">
        <v>2013</v>
      </c>
      <c r="BF115" s="865">
        <f t="shared" si="31"/>
        <v>0</v>
      </c>
      <c r="BG115" s="849">
        <v>0.89999999999999991</v>
      </c>
    </row>
    <row r="116" spans="1:59" ht="11.25" customHeight="1" x14ac:dyDescent="0.2">
      <c r="A116" s="848" t="s">
        <v>4382</v>
      </c>
      <c r="B116" s="842" t="s">
        <v>4383</v>
      </c>
      <c r="C116" s="898" t="s">
        <v>108</v>
      </c>
      <c r="D116" s="898" t="s">
        <v>4273</v>
      </c>
      <c r="E116" s="705">
        <v>6</v>
      </c>
      <c r="F116" s="1135">
        <v>671</v>
      </c>
      <c r="G116" s="1085" t="s">
        <v>106</v>
      </c>
      <c r="H116" s="1085" t="s">
        <v>106</v>
      </c>
      <c r="I116" s="841">
        <v>65.88</v>
      </c>
      <c r="J116" s="624">
        <f t="shared" si="18"/>
        <v>3.0965391621129332</v>
      </c>
      <c r="K116" s="844">
        <v>0.51</v>
      </c>
      <c r="L116" s="854">
        <v>4</v>
      </c>
      <c r="M116" s="615">
        <f t="shared" si="19"/>
        <v>2.04</v>
      </c>
      <c r="N116" s="837" t="s">
        <v>986</v>
      </c>
      <c r="O116" s="706">
        <v>0.45</v>
      </c>
      <c r="P116" s="904">
        <v>43679</v>
      </c>
      <c r="Q116" s="904">
        <v>43700</v>
      </c>
      <c r="R116" s="615">
        <f t="shared" si="20"/>
        <v>13.333333333333334</v>
      </c>
      <c r="S116" s="673">
        <f>IF(INDEX(Historical!$D$7:$D$1257,MATCH(B116,Historical!$B$7:$B$1281,0))=0,"n/a",(INDEX(Historical!$C$7:$C$1259,MATCH(B116,Historical!$B$7:$B$1281,0))/INDEX(Historical!$D$7:$D$1257,MATCH(B116,Historical!$B$7:$B$1281,0))-1)*100)</f>
        <v>6.25</v>
      </c>
      <c r="T116" s="673">
        <f>IF(INDEX(Historical!$F$7:$F$1250,MATCH(B116,Historical!$B$7:$B$1281,0))=0,"n/a",((INDEX(Historical!$C$7:$C$1259,MATCH(B116,Historical!$B$7:$B$1281,0))/INDEX(Historical!$F$7:$F$1250,MATCH(B116,Historical!$B$7:$B$1281,0)))^(1/3)-1)*100)</f>
        <v>28.56407953291178</v>
      </c>
      <c r="U116" s="673">
        <f>IF(INDEX(Historical!$H$7:$H$1250,MATCH(B116,Historical!$B$7:$B$1281,0))=0,"n/a",((INDEX(Historical!$C$7:$C$1259,MATCH(B116,Historical!$B$7:$B$1281,0))/INDEX(Historical!$H$7:$H$1250,MATCH(B116,Historical!$B$7:$B$1281,0)))^(1/5)-1)*100)</f>
        <v>66.38035130396041</v>
      </c>
      <c r="V116" s="673" t="str">
        <f>IF(INDEX(Historical!$O$7:$O$1250,MATCH(B116,Historical!$B$7:$B$1281,0))=0,"n/a",((INDEX(Historical!$C$7:$C$1259,MATCH(B116,Historical!$B$7:$B$1281,0))/INDEX(Historical!$O$7:$O$1250,MATCH(B116,Historical!$B$7:$B$1281,0)))^(1/10)-1)*100)</f>
        <v>n/a</v>
      </c>
      <c r="W116" s="674" t="str">
        <f t="shared" si="21"/>
        <v>n/a</v>
      </c>
      <c r="X116" s="675">
        <f t="shared" si="22"/>
        <v>2.2501814001342511</v>
      </c>
      <c r="Y116" s="646" t="s">
        <v>4574</v>
      </c>
      <c r="Z116" s="624">
        <f t="shared" si="23"/>
        <v>41.803278688524593</v>
      </c>
      <c r="AA116" s="853">
        <f t="shared" si="24"/>
        <v>13.5</v>
      </c>
      <c r="AB116" s="854">
        <v>12</v>
      </c>
      <c r="AC116" s="833">
        <v>4.88</v>
      </c>
      <c r="AD116" s="833">
        <v>10.81</v>
      </c>
      <c r="AE116" s="833">
        <v>2.33</v>
      </c>
      <c r="AF116" s="833">
        <v>0.8</v>
      </c>
      <c r="AG116" s="833">
        <v>7.0000000000000009</v>
      </c>
      <c r="AH116" s="833">
        <v>20.9</v>
      </c>
      <c r="AI116" s="833">
        <v>23.34</v>
      </c>
      <c r="AJ116" s="833">
        <v>29.5</v>
      </c>
      <c r="AK116" s="833">
        <v>1.28</v>
      </c>
      <c r="AL116" s="845">
        <v>135440</v>
      </c>
      <c r="AM116" s="839">
        <v>0.2</v>
      </c>
      <c r="AN116" s="833">
        <v>1.47</v>
      </c>
      <c r="AO116" s="711">
        <f t="shared" si="25"/>
        <v>55.976890466073343</v>
      </c>
      <c r="AP116" s="712">
        <f t="shared" si="26"/>
        <v>69.476890466073343</v>
      </c>
      <c r="AQ116" s="855">
        <f t="shared" si="27"/>
        <v>-30.717967697244909</v>
      </c>
      <c r="AR116" s="624">
        <f>INDEX(Historical!$C$7:$C$1259,MATCH(B116,Historical!$B$7:$B$1281,0))*IF(AH116="n/a",1.03,IF(AH116&lt;0,1.01,IF(AH116&gt;10,1.1,(1+AH116/100))))</f>
        <v>2.2440000000000002</v>
      </c>
      <c r="AS116" s="853">
        <f t="shared" si="28"/>
        <v>2.4684000000000004</v>
      </c>
      <c r="AT116" s="853">
        <f t="shared" si="33"/>
        <v>2.4999955200000001</v>
      </c>
      <c r="AU116" s="853">
        <f t="shared" si="33"/>
        <v>2.531995462656</v>
      </c>
      <c r="AV116" s="853">
        <f t="shared" si="33"/>
        <v>2.5644050045779965</v>
      </c>
      <c r="AW116" s="624">
        <f t="shared" si="29"/>
        <v>12.308795987233996</v>
      </c>
      <c r="AX116" s="719">
        <f t="shared" si="30"/>
        <v>18.68366118280813</v>
      </c>
      <c r="AY116" s="900">
        <v>1.91</v>
      </c>
      <c r="AZ116" s="839">
        <v>105.87</v>
      </c>
      <c r="BA116" s="839">
        <v>-6.7</v>
      </c>
      <c r="BB116" s="839">
        <v>5.16</v>
      </c>
      <c r="BC116" s="839">
        <v>24.88</v>
      </c>
      <c r="BE116" s="597">
        <v>2015</v>
      </c>
      <c r="BF116" s="865">
        <f t="shared" si="31"/>
        <v>0</v>
      </c>
      <c r="BG116" s="849">
        <v>0.6</v>
      </c>
    </row>
    <row r="117" spans="1:59" ht="11.25" customHeight="1" x14ac:dyDescent="0.2">
      <c r="A117" s="848" t="s">
        <v>4449</v>
      </c>
      <c r="B117" s="842" t="s">
        <v>4423</v>
      </c>
      <c r="C117" s="898" t="s">
        <v>4277</v>
      </c>
      <c r="D117" s="898" t="s">
        <v>518</v>
      </c>
      <c r="E117" s="705">
        <v>6</v>
      </c>
      <c r="F117" s="1135">
        <v>684</v>
      </c>
      <c r="G117" s="1123" t="s">
        <v>106</v>
      </c>
      <c r="H117" s="1123" t="s">
        <v>106</v>
      </c>
      <c r="I117" s="841">
        <v>1914.85</v>
      </c>
      <c r="J117" s="624">
        <f t="shared" si="18"/>
        <v>0.5222341175548999</v>
      </c>
      <c r="K117" s="844">
        <v>2.5</v>
      </c>
      <c r="L117" s="854">
        <v>4</v>
      </c>
      <c r="M117" s="615">
        <f t="shared" si="19"/>
        <v>10</v>
      </c>
      <c r="N117" s="837" t="s">
        <v>4445</v>
      </c>
      <c r="O117" s="706">
        <v>2.25</v>
      </c>
      <c r="P117" s="606">
        <v>44060</v>
      </c>
      <c r="Q117" s="606">
        <v>44078</v>
      </c>
      <c r="R117" s="615">
        <f t="shared" si="20"/>
        <v>11.111111111111111</v>
      </c>
      <c r="S117" s="673">
        <f>IF(INDEX(Historical!$D$7:$D$1257,MATCH(B117,Historical!$B$7:$B$1281,0))=0,"n/a",(INDEX(Historical!$C$7:$C$1259,MATCH(B117,Historical!$B$7:$B$1281,0))/INDEX(Historical!$D$7:$D$1257,MATCH(B117,Historical!$B$7:$B$1281,0))-1)*100)</f>
        <v>11.764705882352944</v>
      </c>
      <c r="T117" s="673">
        <f>IF(INDEX(Historical!$F$7:$F$1250,MATCH(B117,Historical!$B$7:$B$1281,0))=0,"n/a",((INDEX(Historical!$C$7:$C$1259,MATCH(B117,Historical!$B$7:$B$1281,0))/INDEX(Historical!$F$7:$F$1250,MATCH(B117,Historical!$B$7:$B$1281,0)))^(1/3)-1)*100)</f>
        <v>13.484552524869731</v>
      </c>
      <c r="U117" s="673">
        <f>IF(INDEX(Historical!$H$7:$H$1250,MATCH(B117,Historical!$B$7:$B$1281,0))=0,"n/a",((INDEX(Historical!$C$7:$C$1259,MATCH(B117,Historical!$B$7:$B$1281,0))/INDEX(Historical!$H$7:$H$1250,MATCH(B117,Historical!$B$7:$B$1281,0)))^(1/5)-1)*100)</f>
        <v>44.652674988814752</v>
      </c>
      <c r="V117" s="673" t="str">
        <f>IF(INDEX(Historical!$O$7:$O$1250,MATCH(B117,Historical!$B$7:$B$1281,0))=0,"n/a",((INDEX(Historical!$C$7:$C$1259,MATCH(B117,Historical!$B$7:$B$1281,0))/INDEX(Historical!$O$7:$O$1250,MATCH(B117,Historical!$B$7:$B$1281,0)))^(1/10)-1)*100)</f>
        <v>n/a</v>
      </c>
      <c r="W117" s="674" t="str">
        <f t="shared" si="21"/>
        <v>n/a</v>
      </c>
      <c r="X117" s="675">
        <f t="shared" si="22"/>
        <v>10.384343020654594</v>
      </c>
      <c r="Y117" s="843"/>
      <c r="Z117" s="624">
        <f t="shared" si="23"/>
        <v>23.277467411545626</v>
      </c>
      <c r="AA117" s="853">
        <f t="shared" si="24"/>
        <v>44.572858472998135</v>
      </c>
      <c r="AB117" s="854">
        <v>12</v>
      </c>
      <c r="AC117" s="833">
        <v>42.96</v>
      </c>
      <c r="AD117" s="833">
        <v>2.71</v>
      </c>
      <c r="AE117" s="833">
        <v>9.15</v>
      </c>
      <c r="AF117" s="833">
        <v>8.49</v>
      </c>
      <c r="AG117" s="833">
        <v>23.1</v>
      </c>
      <c r="AH117" s="833">
        <v>8.2000000000000011</v>
      </c>
      <c r="AI117" s="833">
        <v>2.41</v>
      </c>
      <c r="AJ117" s="833">
        <v>4.3</v>
      </c>
      <c r="AK117" s="833">
        <v>16.8</v>
      </c>
      <c r="AL117" s="845">
        <v>11960</v>
      </c>
      <c r="AM117" s="839">
        <v>0.2</v>
      </c>
      <c r="AN117" s="833">
        <v>1.25</v>
      </c>
      <c r="AO117" s="711">
        <f t="shared" si="25"/>
        <v>0.60205063337151898</v>
      </c>
      <c r="AP117" s="712">
        <f t="shared" si="26"/>
        <v>45.174909106369654</v>
      </c>
      <c r="AQ117" s="855">
        <f t="shared" si="27"/>
        <v>310.10761104631177</v>
      </c>
      <c r="AR117" s="624">
        <f>INDEX(Historical!$C$7:$C$1259,MATCH(B117,Historical!$B$7:$B$1281,0))*IF(AH117="n/a",1.03,IF(AH117&lt;0,1.01,IF(AH117&gt;10,1.1,(1+AH117/100))))</f>
        <v>10.279</v>
      </c>
      <c r="AS117" s="853">
        <f t="shared" si="28"/>
        <v>10.5267239</v>
      </c>
      <c r="AT117" s="853">
        <f t="shared" si="33"/>
        <v>11.579396290000002</v>
      </c>
      <c r="AU117" s="853">
        <f t="shared" si="33"/>
        <v>12.737335919000003</v>
      </c>
      <c r="AV117" s="853">
        <f t="shared" si="33"/>
        <v>14.011069510900004</v>
      </c>
      <c r="AW117" s="624">
        <f t="shared" si="29"/>
        <v>59.133525619900013</v>
      </c>
      <c r="AX117" s="719">
        <f t="shared" si="30"/>
        <v>3.0881544570018549</v>
      </c>
      <c r="AY117" s="900">
        <v>0.54</v>
      </c>
      <c r="AZ117" s="839">
        <v>85.66</v>
      </c>
      <c r="BA117" s="839">
        <v>-17.7</v>
      </c>
      <c r="BB117" s="839">
        <v>-8.3800000000000008</v>
      </c>
      <c r="BC117" s="839">
        <v>0.38999999999999996</v>
      </c>
      <c r="BE117" s="597">
        <v>2015</v>
      </c>
      <c r="BF117" s="865">
        <f t="shared" si="31"/>
        <v>0</v>
      </c>
      <c r="BG117" s="849">
        <v>7.1999999999999993</v>
      </c>
    </row>
    <row r="118" spans="1:59" ht="11.25" customHeight="1" x14ac:dyDescent="0.2">
      <c r="A118" s="831" t="s">
        <v>486</v>
      </c>
      <c r="B118" s="842" t="s">
        <v>487</v>
      </c>
      <c r="C118" s="898" t="s">
        <v>153</v>
      </c>
      <c r="D118" s="898" t="s">
        <v>4256</v>
      </c>
      <c r="E118" s="705">
        <v>24</v>
      </c>
      <c r="F118" s="1135">
        <v>143</v>
      </c>
      <c r="G118" s="1123" t="s">
        <v>106</v>
      </c>
      <c r="H118" s="1123" t="s">
        <v>106</v>
      </c>
      <c r="I118" s="833">
        <v>51.52</v>
      </c>
      <c r="J118" s="624">
        <f t="shared" si="18"/>
        <v>3.7725155279503104</v>
      </c>
      <c r="K118" s="851">
        <v>0.4859</v>
      </c>
      <c r="L118" s="854">
        <v>4</v>
      </c>
      <c r="M118" s="615">
        <f t="shared" si="19"/>
        <v>1.9436</v>
      </c>
      <c r="N118" s="837" t="s">
        <v>488</v>
      </c>
      <c r="O118" s="707">
        <v>0.48110000000000003</v>
      </c>
      <c r="P118" s="606">
        <v>44012</v>
      </c>
      <c r="Q118" s="606">
        <v>44027</v>
      </c>
      <c r="R118" s="615">
        <f t="shared" si="20"/>
        <v>0.99771357306172748</v>
      </c>
      <c r="S118" s="673">
        <f>IF(INDEX(Historical!$D$7:$D$1257,MATCH(B118,Historical!$B$7:$B$1281,0))=0,"n/a",(INDEX(Historical!$C$7:$C$1259,MATCH(B118,Historical!$B$7:$B$1281,0))/INDEX(Historical!$D$7:$D$1257,MATCH(B118,Historical!$B$7:$B$1281,0))-1)*100)</f>
        <v>1.0027156883225308</v>
      </c>
      <c r="T118" s="673">
        <f>IF(INDEX(Historical!$F$7:$F$1250,MATCH(B118,Historical!$B$7:$B$1281,0))=0,"n/a",((INDEX(Historical!$C$7:$C$1259,MATCH(B118,Historical!$B$7:$B$1281,0))/INDEX(Historical!$F$7:$F$1250,MATCH(B118,Historical!$B$7:$B$1281,0)))^(1/3)-1)*100)</f>
        <v>1.9972277478050415</v>
      </c>
      <c r="U118" s="673">
        <f>IF(INDEX(Historical!$H$7:$H$1250,MATCH(B118,Historical!$B$7:$B$1281,0))=0,"n/a",((INDEX(Historical!$C$7:$C$1259,MATCH(B118,Historical!$B$7:$B$1281,0))/INDEX(Historical!$H$7:$H$1250,MATCH(B118,Historical!$B$7:$B$1281,0)))^(1/5)-1)*100)</f>
        <v>5.7986766684338997</v>
      </c>
      <c r="V118" s="673">
        <f>IF(INDEX(Historical!$O$7:$O$1250,MATCH(B118,Historical!$B$7:$B$1281,0))=0,"n/a",((INDEX(Historical!$C$7:$C$1259,MATCH(B118,Historical!$B$7:$B$1281,0))/INDEX(Historical!$O$7:$O$1250,MATCH(B118,Historical!$B$7:$B$1281,0)))^(1/10)-1)*100)</f>
        <v>10.08356233280403</v>
      </c>
      <c r="W118" s="674">
        <f t="shared" si="21"/>
        <v>0.57506231201343783</v>
      </c>
      <c r="X118" s="675" t="str">
        <f t="shared" si="22"/>
        <v>n/a</v>
      </c>
      <c r="Y118" s="843"/>
      <c r="Z118" s="624">
        <f t="shared" si="23"/>
        <v>41.353191489361699</v>
      </c>
      <c r="AA118" s="853">
        <f t="shared" si="24"/>
        <v>10.961702127659574</v>
      </c>
      <c r="AB118" s="854">
        <v>6</v>
      </c>
      <c r="AC118" s="833">
        <v>4.7</v>
      </c>
      <c r="AD118" s="833">
        <v>1.47</v>
      </c>
      <c r="AE118" s="833">
        <v>0.1</v>
      </c>
      <c r="AF118" s="833">
        <v>7.78</v>
      </c>
      <c r="AG118" s="833">
        <v>86.6</v>
      </c>
      <c r="AH118" s="833">
        <v>-378.6</v>
      </c>
      <c r="AI118" s="833">
        <v>3.53</v>
      </c>
      <c r="AJ118" s="833">
        <v>-40.6</v>
      </c>
      <c r="AK118" s="833">
        <v>7.57</v>
      </c>
      <c r="AL118" s="845">
        <v>15130</v>
      </c>
      <c r="AM118" s="839">
        <v>0.3</v>
      </c>
      <c r="AN118" s="833">
        <v>3.42</v>
      </c>
      <c r="AO118" s="711">
        <f t="shared" si="25"/>
        <v>-1.3905099312753642</v>
      </c>
      <c r="AP118" s="712">
        <f t="shared" si="26"/>
        <v>9.5711921963842101</v>
      </c>
      <c r="AQ118" s="855">
        <f t="shared" si="27"/>
        <v>94.687262099092322</v>
      </c>
      <c r="AR118" s="624">
        <f>INDEX(Historical!$C$7:$C$1259,MATCH(B118,Historical!$B$7:$B$1281,0))*IF(AH118="n/a",1.03,IF(AH118&lt;0,1.01,IF(AH118&gt;10,1.1,(1+AH118/100))))</f>
        <v>1.9533399999999999</v>
      </c>
      <c r="AS118" s="853">
        <f t="shared" si="28"/>
        <v>2.0222929019999998</v>
      </c>
      <c r="AT118" s="853">
        <f t="shared" si="33"/>
        <v>2.1753804746814001</v>
      </c>
      <c r="AU118" s="853">
        <f t="shared" si="33"/>
        <v>2.3400567766147824</v>
      </c>
      <c r="AV118" s="853">
        <f t="shared" si="33"/>
        <v>2.5171990746045219</v>
      </c>
      <c r="AW118" s="624">
        <f t="shared" si="29"/>
        <v>11.008269227900703</v>
      </c>
      <c r="AX118" s="719">
        <f t="shared" si="30"/>
        <v>21.366982197012234</v>
      </c>
      <c r="AY118" s="900">
        <v>1</v>
      </c>
      <c r="AZ118" s="839">
        <v>31.929999999999996</v>
      </c>
      <c r="BA118" s="839">
        <v>-13.350000000000001</v>
      </c>
      <c r="BB118" s="839">
        <v>-4.5999999999999996</v>
      </c>
      <c r="BC118" s="839">
        <v>-1.58</v>
      </c>
      <c r="BE118" s="597">
        <v>1997</v>
      </c>
      <c r="BF118" s="865">
        <f t="shared" si="31"/>
        <v>2</v>
      </c>
      <c r="BG118" s="849">
        <v>3.3000000000000003</v>
      </c>
    </row>
    <row r="119" spans="1:59" ht="11.25" customHeight="1" x14ac:dyDescent="0.2">
      <c r="A119" s="838" t="s">
        <v>491</v>
      </c>
      <c r="B119" s="842" t="s">
        <v>492</v>
      </c>
      <c r="C119" s="898" t="s">
        <v>4127</v>
      </c>
      <c r="D119" s="898" t="s">
        <v>4260</v>
      </c>
      <c r="E119" s="705">
        <v>19</v>
      </c>
      <c r="F119" s="1135">
        <v>173</v>
      </c>
      <c r="G119" s="1103" t="s">
        <v>115</v>
      </c>
      <c r="H119" s="1103" t="s">
        <v>115</v>
      </c>
      <c r="I119" s="841">
        <v>43.08</v>
      </c>
      <c r="J119" s="624">
        <f t="shared" si="18"/>
        <v>2.506963788300836</v>
      </c>
      <c r="K119" s="844">
        <v>0.27</v>
      </c>
      <c r="L119" s="854">
        <v>4</v>
      </c>
      <c r="M119" s="615">
        <f t="shared" si="19"/>
        <v>1.08</v>
      </c>
      <c r="N119" s="837" t="s">
        <v>148</v>
      </c>
      <c r="O119" s="708">
        <v>0.26</v>
      </c>
      <c r="P119" s="904">
        <v>43801</v>
      </c>
      <c r="Q119" s="904">
        <v>43812</v>
      </c>
      <c r="R119" s="615">
        <f t="shared" si="20"/>
        <v>3.8461538461538494</v>
      </c>
      <c r="S119" s="673">
        <f>IF(INDEX(Historical!$D$7:$D$1257,MATCH(B119,Historical!$B$7:$B$1281,0))=0,"n/a",(INDEX(Historical!$C$7:$C$1259,MATCH(B119,Historical!$B$7:$B$1281,0))/INDEX(Historical!$D$7:$D$1257,MATCH(B119,Historical!$B$7:$B$1281,0))-1)*100)</f>
        <v>2.8571428571428692</v>
      </c>
      <c r="T119" s="673">
        <f>IF(INDEX(Historical!$F$7:$F$1250,MATCH(B119,Historical!$B$7:$B$1281,0))=0,"n/a",((INDEX(Historical!$C$7:$C$1259,MATCH(B119,Historical!$B$7:$B$1281,0))/INDEX(Historical!$F$7:$F$1250,MATCH(B119,Historical!$B$7:$B$1281,0)))^(1/3)-1)*100)</f>
        <v>15.302373156251491</v>
      </c>
      <c r="U119" s="673">
        <f>IF(INDEX(Historical!$H$7:$H$1250,MATCH(B119,Historical!$B$7:$B$1281,0))=0,"n/a",((INDEX(Historical!$C$7:$C$1259,MATCH(B119,Historical!$B$7:$B$1281,0))/INDEX(Historical!$H$7:$H$1250,MATCH(B119,Historical!$B$7:$B$1281,0)))^(1/5)-1)*100)</f>
        <v>10.895966981707783</v>
      </c>
      <c r="V119" s="673">
        <f>IF(INDEX(Historical!$O$7:$O$1250,MATCH(B119,Historical!$B$7:$B$1281,0))=0,"n/a",((INDEX(Historical!$C$7:$C$1259,MATCH(B119,Historical!$B$7:$B$1281,0))/INDEX(Historical!$O$7:$O$1250,MATCH(B119,Historical!$B$7:$B$1281,0)))^(1/10)-1)*100)</f>
        <v>11.515569426778537</v>
      </c>
      <c r="W119" s="674">
        <f t="shared" si="21"/>
        <v>0.94619437197522183</v>
      </c>
      <c r="X119" s="675">
        <f t="shared" si="22"/>
        <v>1.8786149968461692</v>
      </c>
      <c r="Y119" s="646" t="s">
        <v>4595</v>
      </c>
      <c r="Z119" s="624">
        <f t="shared" si="23"/>
        <v>62.427745664739888</v>
      </c>
      <c r="AA119" s="853">
        <f t="shared" si="24"/>
        <v>24.901734104046241</v>
      </c>
      <c r="AB119" s="854">
        <v>12</v>
      </c>
      <c r="AC119" s="833">
        <v>1.73</v>
      </c>
      <c r="AD119" s="833" t="s">
        <v>136</v>
      </c>
      <c r="AE119" s="833">
        <v>4.21</v>
      </c>
      <c r="AF119" s="833">
        <v>2.4700000000000002</v>
      </c>
      <c r="AG119" s="833">
        <v>11.200000000000001</v>
      </c>
      <c r="AH119" s="833">
        <v>2.1999999999999997</v>
      </c>
      <c r="AI119" s="833" t="s">
        <v>136</v>
      </c>
      <c r="AJ119" s="833">
        <v>5.8000000000000007</v>
      </c>
      <c r="AK119" s="833" t="s">
        <v>136</v>
      </c>
      <c r="AL119" s="845">
        <v>621.05999999999995</v>
      </c>
      <c r="AM119" s="839">
        <v>2.2999999999999998</v>
      </c>
      <c r="AN119" s="833">
        <v>2.13</v>
      </c>
      <c r="AO119" s="711">
        <f t="shared" si="25"/>
        <v>-11.498803334037621</v>
      </c>
      <c r="AP119" s="712">
        <f t="shared" si="26"/>
        <v>13.40293077000862</v>
      </c>
      <c r="AQ119" s="855">
        <f t="shared" si="27"/>
        <v>65.337746227390525</v>
      </c>
      <c r="AR119" s="624">
        <f>INDEX(Historical!$C$7:$C$1259,MATCH(B119,Historical!$B$7:$B$1281,0))*IF(AH119="n/a",1.03,IF(AH119&lt;0,1.01,IF(AH119&gt;10,1.1,(1+AH119/100))))</f>
        <v>1.1037600000000001</v>
      </c>
      <c r="AS119" s="853">
        <f t="shared" si="28"/>
        <v>1.1368728000000001</v>
      </c>
      <c r="AT119" s="853">
        <f t="shared" si="33"/>
        <v>1.1709789840000002</v>
      </c>
      <c r="AU119" s="853">
        <f t="shared" si="33"/>
        <v>1.2061083535200003</v>
      </c>
      <c r="AV119" s="853">
        <f t="shared" si="33"/>
        <v>1.2422916041256005</v>
      </c>
      <c r="AW119" s="624">
        <f t="shared" si="29"/>
        <v>5.8600117416456019</v>
      </c>
      <c r="AX119" s="719">
        <f t="shared" si="30"/>
        <v>13.602627069743736</v>
      </c>
      <c r="AY119" s="900">
        <v>0.83</v>
      </c>
      <c r="AZ119" s="839">
        <v>49.32</v>
      </c>
      <c r="BA119" s="839">
        <v>-15.53</v>
      </c>
      <c r="BB119" s="839">
        <v>4.84</v>
      </c>
      <c r="BC119" s="839">
        <v>7.6</v>
      </c>
      <c r="BE119" s="597">
        <v>2002</v>
      </c>
      <c r="BF119" s="865">
        <f t="shared" si="31"/>
        <v>1</v>
      </c>
      <c r="BG119" s="849">
        <v>1.5</v>
      </c>
    </row>
    <row r="120" spans="1:59" ht="11.25" customHeight="1" x14ac:dyDescent="0.2">
      <c r="A120" s="831" t="s">
        <v>489</v>
      </c>
      <c r="B120" s="842" t="s">
        <v>490</v>
      </c>
      <c r="C120" s="898" t="s">
        <v>128</v>
      </c>
      <c r="D120" s="898" t="s">
        <v>4270</v>
      </c>
      <c r="E120" s="705">
        <v>21</v>
      </c>
      <c r="F120" s="1135">
        <v>164</v>
      </c>
      <c r="G120" s="1102" t="s">
        <v>37</v>
      </c>
      <c r="H120" s="1102" t="s">
        <v>37</v>
      </c>
      <c r="I120" s="841">
        <v>201.96</v>
      </c>
      <c r="J120" s="624">
        <f t="shared" si="18"/>
        <v>0.67340067340067344</v>
      </c>
      <c r="K120" s="851">
        <v>0.34</v>
      </c>
      <c r="L120" s="854">
        <v>4</v>
      </c>
      <c r="M120" s="615">
        <f t="shared" si="19"/>
        <v>1.36</v>
      </c>
      <c r="N120" s="837" t="s">
        <v>107</v>
      </c>
      <c r="O120" s="707">
        <v>0.32</v>
      </c>
      <c r="P120" s="606">
        <v>44225</v>
      </c>
      <c r="Q120" s="606">
        <v>44242</v>
      </c>
      <c r="R120" s="615">
        <f t="shared" si="20"/>
        <v>6.2500000000000053</v>
      </c>
      <c r="S120" s="673">
        <f>IF(INDEX(Historical!$D$7:$D$1257,MATCH(B120,Historical!$B$7:$B$1281,0))=0,"n/a",(INDEX(Historical!$C$7:$C$1259,MATCH(B120,Historical!$B$7:$B$1281,0))/INDEX(Historical!$D$7:$D$1257,MATCH(B120,Historical!$B$7:$B$1281,0))-1)*100)</f>
        <v>4.9180327868852514</v>
      </c>
      <c r="T120" s="673">
        <f>IF(INDEX(Historical!$F$7:$F$1250,MATCH(B120,Historical!$B$7:$B$1281,0))=0,"n/a",((INDEX(Historical!$C$7:$C$1259,MATCH(B120,Historical!$B$7:$B$1281,0))/INDEX(Historical!$F$7:$F$1250,MATCH(B120,Historical!$B$7:$B$1281,0)))^(1/3)-1)*100)</f>
        <v>8.576704663796253</v>
      </c>
      <c r="U120" s="673">
        <f>IF(INDEX(Historical!$H$7:$H$1250,MATCH(B120,Historical!$B$7:$B$1281,0))=0,"n/a",((INDEX(Historical!$C$7:$C$1259,MATCH(B120,Historical!$B$7:$B$1281,0))/INDEX(Historical!$H$7:$H$1250,MATCH(B120,Historical!$B$7:$B$1281,0)))^(1/5)-1)*100)</f>
        <v>8.7892885777757002</v>
      </c>
      <c r="V120" s="673">
        <f>IF(INDEX(Historical!$O$7:$O$1250,MATCH(B120,Historical!$B$7:$B$1281,0))=0,"n/a",((INDEX(Historical!$C$7:$C$1259,MATCH(B120,Historical!$B$7:$B$1281,0))/INDEX(Historical!$O$7:$O$1250,MATCH(B120,Historical!$B$7:$B$1281,0)))^(1/10)-1)*100)</f>
        <v>12.195514544619957</v>
      </c>
      <c r="W120" s="674">
        <f t="shared" si="21"/>
        <v>0.72069846217789058</v>
      </c>
      <c r="X120" s="675">
        <f t="shared" si="22"/>
        <v>0.97658761975285557</v>
      </c>
      <c r="Y120" s="644"/>
      <c r="Z120" s="624">
        <f t="shared" si="23"/>
        <v>15.419501133786847</v>
      </c>
      <c r="AA120" s="853">
        <f t="shared" si="24"/>
        <v>22.897959183673471</v>
      </c>
      <c r="AB120" s="854">
        <v>12</v>
      </c>
      <c r="AC120" s="833">
        <v>8.82</v>
      </c>
      <c r="AD120" s="833">
        <v>3.13</v>
      </c>
      <c r="AE120" s="833">
        <v>0.9</v>
      </c>
      <c r="AF120" s="833">
        <v>4.0599999999999996</v>
      </c>
      <c r="AG120" s="833">
        <v>19.2</v>
      </c>
      <c r="AH120" s="833">
        <v>28.7</v>
      </c>
      <c r="AI120" s="833">
        <v>-1.21</v>
      </c>
      <c r="AJ120" s="833">
        <v>9</v>
      </c>
      <c r="AK120" s="833">
        <v>7.3999999999999995</v>
      </c>
      <c r="AL120" s="845">
        <v>7510</v>
      </c>
      <c r="AM120" s="839">
        <v>0.3</v>
      </c>
      <c r="AN120" s="833">
        <v>0.73</v>
      </c>
      <c r="AO120" s="711">
        <f t="shared" si="25"/>
        <v>-13.435269932497098</v>
      </c>
      <c r="AP120" s="712">
        <f t="shared" si="26"/>
        <v>9.4626892511763732</v>
      </c>
      <c r="AQ120" s="855">
        <f t="shared" si="27"/>
        <v>103.26852987635648</v>
      </c>
      <c r="AR120" s="624">
        <f>INDEX(Historical!$C$7:$C$1259,MATCH(B120,Historical!$B$7:$B$1281,0))*IF(AH120="n/a",1.03,IF(AH120&lt;0,1.01,IF(AH120&gt;10,1.1,(1+AH120/100))))</f>
        <v>1.4080000000000001</v>
      </c>
      <c r="AS120" s="853">
        <f t="shared" si="28"/>
        <v>1.4220800000000002</v>
      </c>
      <c r="AT120" s="853">
        <f t="shared" si="33"/>
        <v>1.5273139200000003</v>
      </c>
      <c r="AU120" s="853">
        <f t="shared" si="33"/>
        <v>1.6403351500800005</v>
      </c>
      <c r="AV120" s="853">
        <f t="shared" si="33"/>
        <v>1.7617199511859207</v>
      </c>
      <c r="AW120" s="624">
        <f t="shared" si="29"/>
        <v>7.7594490212659215</v>
      </c>
      <c r="AX120" s="719">
        <f t="shared" si="30"/>
        <v>3.8420722030431378</v>
      </c>
      <c r="AY120" s="900">
        <v>0.9</v>
      </c>
      <c r="AZ120" s="839">
        <v>77.14</v>
      </c>
      <c r="BA120" s="839">
        <v>-5.46</v>
      </c>
      <c r="BB120" s="839">
        <v>5.62</v>
      </c>
      <c r="BC120" s="839">
        <v>15.24</v>
      </c>
      <c r="BE120" s="597">
        <v>2000</v>
      </c>
      <c r="BF120" s="865">
        <f t="shared" si="31"/>
        <v>2</v>
      </c>
      <c r="BG120" s="849">
        <v>8.1</v>
      </c>
    </row>
    <row r="121" spans="1:59" ht="11.25" customHeight="1" x14ac:dyDescent="0.2">
      <c r="A121" s="831" t="s">
        <v>493</v>
      </c>
      <c r="B121" s="842" t="s">
        <v>494</v>
      </c>
      <c r="C121" s="898" t="s">
        <v>112</v>
      </c>
      <c r="D121" s="898" t="s">
        <v>211</v>
      </c>
      <c r="E121" s="705">
        <v>27</v>
      </c>
      <c r="F121" s="1135">
        <v>118</v>
      </c>
      <c r="G121" s="1123" t="s">
        <v>37</v>
      </c>
      <c r="H121" s="1123" t="s">
        <v>115</v>
      </c>
      <c r="I121" s="833">
        <v>215.88</v>
      </c>
      <c r="J121" s="624">
        <f t="shared" si="18"/>
        <v>1.9084676672225311</v>
      </c>
      <c r="K121" s="851">
        <v>1.03</v>
      </c>
      <c r="L121" s="854">
        <v>4</v>
      </c>
      <c r="M121" s="615">
        <f t="shared" si="19"/>
        <v>4.12</v>
      </c>
      <c r="N121" s="837" t="s">
        <v>416</v>
      </c>
      <c r="O121" s="707">
        <v>0.86</v>
      </c>
      <c r="P121" s="904">
        <v>43665</v>
      </c>
      <c r="Q121" s="904">
        <v>43697</v>
      </c>
      <c r="R121" s="615">
        <f t="shared" si="20"/>
        <v>19.767441860465119</v>
      </c>
      <c r="S121" s="673">
        <f>IF(INDEX(Historical!$D$7:$D$1257,MATCH(B121,Historical!$B$7:$B$1281,0))=0,"n/a",(INDEX(Historical!$C$7:$C$1259,MATCH(B121,Historical!$B$7:$B$1281,0))/INDEX(Historical!$D$7:$D$1257,MATCH(B121,Historical!$B$7:$B$1281,0))-1)*100)</f>
        <v>8.9947089947090006</v>
      </c>
      <c r="T121" s="673">
        <f>IF(INDEX(Historical!$F$7:$F$1250,MATCH(B121,Historical!$B$7:$B$1281,0))=0,"n/a",((INDEX(Historical!$C$7:$C$1259,MATCH(B121,Historical!$B$7:$B$1281,0))/INDEX(Historical!$F$7:$F$1250,MATCH(B121,Historical!$B$7:$B$1281,0)))^(1/3)-1)*100)</f>
        <v>9.9457654977474608</v>
      </c>
      <c r="U121" s="673">
        <f>IF(INDEX(Historical!$H$7:$H$1250,MATCH(B121,Historical!$B$7:$B$1281,0))=0,"n/a",((INDEX(Historical!$C$7:$C$1259,MATCH(B121,Historical!$B$7:$B$1281,0))/INDEX(Historical!$H$7:$H$1250,MATCH(B121,Historical!$B$7:$B$1281,0)))^(1/5)-1)*100)</f>
        <v>6.9818188131610226</v>
      </c>
      <c r="V121" s="673">
        <f>IF(INDEX(Historical!$O$7:$O$1250,MATCH(B121,Historical!$B$7:$B$1281,0))=0,"n/a",((INDEX(Historical!$C$7:$C$1259,MATCH(B121,Historical!$B$7:$B$1281,0))/INDEX(Historical!$O$7:$O$1250,MATCH(B121,Historical!$B$7:$B$1281,0)))^(1/10)-1)*100)</f>
        <v>9.128171118390549</v>
      </c>
      <c r="W121" s="674">
        <f t="shared" si="21"/>
        <v>0.76486502308164828</v>
      </c>
      <c r="X121" s="675">
        <f t="shared" si="22"/>
        <v>1.4248609822777596</v>
      </c>
      <c r="Y121" s="646" t="s">
        <v>4582</v>
      </c>
      <c r="Z121" s="624">
        <f t="shared" si="23"/>
        <v>77.443609022556387</v>
      </c>
      <c r="AA121" s="853">
        <f t="shared" si="24"/>
        <v>40.578947368421048</v>
      </c>
      <c r="AB121" s="854">
        <v>12</v>
      </c>
      <c r="AC121" s="833">
        <v>5.32</v>
      </c>
      <c r="AD121" s="833" t="s">
        <v>136</v>
      </c>
      <c r="AE121" s="833">
        <v>2.76</v>
      </c>
      <c r="AF121" s="833">
        <v>7.88</v>
      </c>
      <c r="AG121" s="833">
        <v>20.599999999999998</v>
      </c>
      <c r="AH121" s="834">
        <v>-49</v>
      </c>
      <c r="AI121" s="834">
        <v>29.38</v>
      </c>
      <c r="AJ121" s="833">
        <v>4.9000000000000004</v>
      </c>
      <c r="AK121" s="833">
        <v>-1.1199999999999999</v>
      </c>
      <c r="AL121" s="845">
        <v>115200</v>
      </c>
      <c r="AM121" s="839">
        <v>0.1</v>
      </c>
      <c r="AN121" s="833">
        <v>2.42</v>
      </c>
      <c r="AO121" s="711">
        <f t="shared" si="25"/>
        <v>-31.688660888037496</v>
      </c>
      <c r="AP121" s="712">
        <f t="shared" si="26"/>
        <v>8.8902864803835531</v>
      </c>
      <c r="AQ121" s="855">
        <f t="shared" si="27"/>
        <v>276.98340975176899</v>
      </c>
      <c r="AR121" s="624">
        <f>INDEX(Historical!$C$7:$C$1259,MATCH(B121,Historical!$B$7:$B$1281,0))*IF(AH121="n/a",1.03,IF(AH121&lt;0,1.01,IF(AH121&gt;10,1.1,(1+AH121/100))))</f>
        <v>4.1612</v>
      </c>
      <c r="AS121" s="853">
        <f t="shared" si="28"/>
        <v>4.5773200000000003</v>
      </c>
      <c r="AT121" s="853">
        <f t="shared" si="33"/>
        <v>4.6230932000000005</v>
      </c>
      <c r="AU121" s="853">
        <f t="shared" si="33"/>
        <v>4.6693241320000007</v>
      </c>
      <c r="AV121" s="853">
        <f t="shared" si="33"/>
        <v>4.7160173733200006</v>
      </c>
      <c r="AW121" s="624">
        <f t="shared" si="29"/>
        <v>22.74695470532</v>
      </c>
      <c r="AX121" s="719">
        <f t="shared" si="30"/>
        <v>10.536851355067631</v>
      </c>
      <c r="AY121" s="900">
        <v>0.96</v>
      </c>
      <c r="AZ121" s="839">
        <v>146.72</v>
      </c>
      <c r="BA121" s="839">
        <v>-4.7600000000000007</v>
      </c>
      <c r="BB121" s="839">
        <v>12.55</v>
      </c>
      <c r="BC121" s="839">
        <v>37.630000000000003</v>
      </c>
      <c r="BE121" s="597">
        <v>1994</v>
      </c>
      <c r="BF121" s="865">
        <f t="shared" si="31"/>
        <v>2</v>
      </c>
      <c r="BG121" s="849">
        <v>3.9</v>
      </c>
    </row>
    <row r="122" spans="1:59" ht="11.25" customHeight="1" x14ac:dyDescent="0.2">
      <c r="A122" s="831" t="s">
        <v>481</v>
      </c>
      <c r="B122" s="842" t="s">
        <v>482</v>
      </c>
      <c r="C122" s="898" t="s">
        <v>108</v>
      </c>
      <c r="D122" s="898" t="s">
        <v>4273</v>
      </c>
      <c r="E122" s="705">
        <v>23</v>
      </c>
      <c r="F122" s="1135">
        <v>153</v>
      </c>
      <c r="G122" s="1103" t="s">
        <v>106</v>
      </c>
      <c r="H122" s="1103" t="s">
        <v>106</v>
      </c>
      <c r="I122" s="841">
        <v>76.22</v>
      </c>
      <c r="J122" s="624">
        <f t="shared" si="18"/>
        <v>2.8863815271582265</v>
      </c>
      <c r="K122" s="844">
        <v>0.55000000000000004</v>
      </c>
      <c r="L122" s="854">
        <v>4</v>
      </c>
      <c r="M122" s="615">
        <f t="shared" si="19"/>
        <v>2.2000000000000002</v>
      </c>
      <c r="N122" s="837" t="s">
        <v>439</v>
      </c>
      <c r="O122" s="706">
        <v>0.53</v>
      </c>
      <c r="P122" s="606">
        <v>44237</v>
      </c>
      <c r="Q122" s="606">
        <v>44252</v>
      </c>
      <c r="R122" s="615">
        <f t="shared" si="20"/>
        <v>3.7735849056603805</v>
      </c>
      <c r="S122" s="673">
        <f>IF(INDEX(Historical!$D$7:$D$1257,MATCH(B122,Historical!$B$7:$B$1281,0))=0,"n/a",(INDEX(Historical!$C$7:$C$1259,MATCH(B122,Historical!$B$7:$B$1281,0))/INDEX(Historical!$D$7:$D$1257,MATCH(B122,Historical!$B$7:$B$1281,0))-1)*100)</f>
        <v>3.9215686274509887</v>
      </c>
      <c r="T122" s="673">
        <f>IF(INDEX(Historical!$F$7:$F$1250,MATCH(B122,Historical!$B$7:$B$1281,0))=0,"n/a",((INDEX(Historical!$C$7:$C$1259,MATCH(B122,Historical!$B$7:$B$1281,0))/INDEX(Historical!$F$7:$F$1250,MATCH(B122,Historical!$B$7:$B$1281,0)))^(1/3)-1)*100)</f>
        <v>4.4578234209466494</v>
      </c>
      <c r="U122" s="673">
        <f>IF(INDEX(Historical!$H$7:$H$1250,MATCH(B122,Historical!$B$7:$B$1281,0))=0,"n/a",((INDEX(Historical!$C$7:$C$1259,MATCH(B122,Historical!$B$7:$B$1281,0))/INDEX(Historical!$H$7:$H$1250,MATCH(B122,Historical!$B$7:$B$1281,0)))^(1/5)-1)*100)</f>
        <v>3.3267266109942906</v>
      </c>
      <c r="V122" s="673">
        <f>IF(INDEX(Historical!$O$7:$O$1250,MATCH(B122,Historical!$B$7:$B$1281,0))=0,"n/a",((INDEX(Historical!$C$7:$C$1259,MATCH(B122,Historical!$B$7:$B$1281,0))/INDEX(Historical!$O$7:$O$1250,MATCH(B122,Historical!$B$7:$B$1281,0)))^(1/10)-1)*100)</f>
        <v>4.2367309157611777</v>
      </c>
      <c r="W122" s="674">
        <f t="shared" si="21"/>
        <v>0.78521073845366118</v>
      </c>
      <c r="X122" s="675">
        <f t="shared" si="22"/>
        <v>0.45571597410880693</v>
      </c>
      <c r="Y122" s="843"/>
      <c r="Z122" s="624">
        <f t="shared" si="23"/>
        <v>46.808510638297875</v>
      </c>
      <c r="AA122" s="853">
        <f t="shared" si="24"/>
        <v>16.217021276595744</v>
      </c>
      <c r="AB122" s="854">
        <v>12</v>
      </c>
      <c r="AC122" s="833">
        <v>4.7</v>
      </c>
      <c r="AD122" s="833" t="s">
        <v>136</v>
      </c>
      <c r="AE122" s="833">
        <v>4.1500000000000004</v>
      </c>
      <c r="AF122" s="833">
        <v>1.32</v>
      </c>
      <c r="AG122" s="833">
        <v>5.8999999999999995</v>
      </c>
      <c r="AH122" s="833">
        <v>-6.9</v>
      </c>
      <c r="AI122" s="833">
        <v>-1.39</v>
      </c>
      <c r="AJ122" s="833">
        <v>7.3</v>
      </c>
      <c r="AK122" s="833" t="s">
        <v>136</v>
      </c>
      <c r="AL122" s="845">
        <v>537.21</v>
      </c>
      <c r="AM122" s="839">
        <v>0.6</v>
      </c>
      <c r="AN122" s="833">
        <v>0.03</v>
      </c>
      <c r="AO122" s="711">
        <f t="shared" si="25"/>
        <v>-10.003913138443227</v>
      </c>
      <c r="AP122" s="712">
        <f t="shared" si="26"/>
        <v>6.2131081381525171</v>
      </c>
      <c r="AQ122" s="855">
        <f t="shared" si="27"/>
        <v>-2.4603372181201566</v>
      </c>
      <c r="AR122" s="624">
        <f>INDEX(Historical!$C$7:$C$1259,MATCH(B122,Historical!$B$7:$B$1281,0))*IF(AH122="n/a",1.03,IF(AH122&lt;0,1.01,IF(AH122&gt;10,1.1,(1+AH122/100))))</f>
        <v>2.1412</v>
      </c>
      <c r="AS122" s="853">
        <f t="shared" si="28"/>
        <v>2.1626120000000002</v>
      </c>
      <c r="AT122" s="853">
        <f t="shared" si="33"/>
        <v>2.2274903600000004</v>
      </c>
      <c r="AU122" s="853">
        <f t="shared" si="33"/>
        <v>2.2943150708000006</v>
      </c>
      <c r="AV122" s="853">
        <f t="shared" si="33"/>
        <v>2.3631445229240007</v>
      </c>
      <c r="AW122" s="624">
        <f t="shared" si="29"/>
        <v>11.188761953724002</v>
      </c>
      <c r="AX122" s="719">
        <f t="shared" si="30"/>
        <v>14.679561734090793</v>
      </c>
      <c r="AY122" s="900">
        <v>0.49</v>
      </c>
      <c r="AZ122" s="839">
        <v>72.44</v>
      </c>
      <c r="BA122" s="839">
        <v>-7.89</v>
      </c>
      <c r="BB122" s="839">
        <v>2.13</v>
      </c>
      <c r="BC122" s="839">
        <v>22.3</v>
      </c>
      <c r="BE122" s="597">
        <v>1999</v>
      </c>
      <c r="BF122" s="865">
        <f t="shared" si="31"/>
        <v>2</v>
      </c>
      <c r="BG122" s="849">
        <v>0.6</v>
      </c>
    </row>
    <row r="123" spans="1:59" ht="11.25" customHeight="1" x14ac:dyDescent="0.2">
      <c r="A123" s="838" t="s">
        <v>502</v>
      </c>
      <c r="B123" s="842" t="s">
        <v>503</v>
      </c>
      <c r="C123" s="898" t="s">
        <v>108</v>
      </c>
      <c r="D123" s="898" t="s">
        <v>118</v>
      </c>
      <c r="E123" s="705">
        <v>27</v>
      </c>
      <c r="F123" s="1135">
        <v>119</v>
      </c>
      <c r="G123" s="1103" t="s">
        <v>37</v>
      </c>
      <c r="H123" s="1103" t="s">
        <v>37</v>
      </c>
      <c r="I123" s="833">
        <v>162.58000000000001</v>
      </c>
      <c r="J123" s="624">
        <f t="shared" si="18"/>
        <v>1.919055234346168</v>
      </c>
      <c r="K123" s="851">
        <v>0.78</v>
      </c>
      <c r="L123" s="854">
        <v>4</v>
      </c>
      <c r="M123" s="615">
        <f t="shared" si="19"/>
        <v>3.12</v>
      </c>
      <c r="N123" s="837" t="s">
        <v>504</v>
      </c>
      <c r="O123" s="707">
        <v>0.75</v>
      </c>
      <c r="P123" s="606">
        <v>44000</v>
      </c>
      <c r="Q123" s="606">
        <v>44022</v>
      </c>
      <c r="R123" s="615">
        <f t="shared" si="20"/>
        <v>4.0000000000000036</v>
      </c>
      <c r="S123" s="673">
        <f>IF(INDEX(Historical!$D$7:$D$1257,MATCH(B123,Historical!$B$7:$B$1281,0))=0,"n/a",(INDEX(Historical!$C$7:$C$1259,MATCH(B123,Historical!$B$7:$B$1281,0))/INDEX(Historical!$D$7:$D$1257,MATCH(B123,Historical!$B$7:$B$1281,0))-1)*100)</f>
        <v>3.3783783783783772</v>
      </c>
      <c r="T123" s="673">
        <f>IF(INDEX(Historical!$F$7:$F$1250,MATCH(B123,Historical!$B$7:$B$1281,0))=0,"n/a",((INDEX(Historical!$C$7:$C$1259,MATCH(B123,Historical!$B$7:$B$1281,0))/INDEX(Historical!$F$7:$F$1250,MATCH(B123,Historical!$B$7:$B$1281,0)))^(1/3)-1)*100)</f>
        <v>3.0040889085006572</v>
      </c>
      <c r="U123" s="673">
        <f>IF(INDEX(Historical!$H$7:$H$1250,MATCH(B123,Historical!$B$7:$B$1281,0))=0,"n/a",((INDEX(Historical!$C$7:$C$1259,MATCH(B123,Historical!$B$7:$B$1281,0))/INDEX(Historical!$H$7:$H$1250,MATCH(B123,Historical!$B$7:$B$1281,0)))^(1/5)-1)*100)</f>
        <v>2.9967449959592329</v>
      </c>
      <c r="V123" s="673">
        <f>IF(INDEX(Historical!$O$7:$O$1250,MATCH(B123,Historical!$B$7:$B$1281,0))=0,"n/a",((INDEX(Historical!$C$7:$C$1259,MATCH(B123,Historical!$B$7:$B$1281,0))/INDEX(Historical!$O$7:$O$1250,MATCH(B123,Historical!$B$7:$B$1281,0)))^(1/10)-1)*100)</f>
        <v>9.1066309670035253</v>
      </c>
      <c r="W123" s="674">
        <f t="shared" si="21"/>
        <v>0.32907284887435068</v>
      </c>
      <c r="X123" s="675">
        <f t="shared" si="22"/>
        <v>1.0333603434342182</v>
      </c>
      <c r="Y123" s="843" t="s">
        <v>505</v>
      </c>
      <c r="Z123" s="624">
        <f t="shared" si="23"/>
        <v>40.051347881899872</v>
      </c>
      <c r="AA123" s="853">
        <f t="shared" si="24"/>
        <v>20.870346598202826</v>
      </c>
      <c r="AB123" s="854">
        <v>12</v>
      </c>
      <c r="AC123" s="833">
        <v>7.79</v>
      </c>
      <c r="AD123" s="833">
        <v>1.49</v>
      </c>
      <c r="AE123" s="833">
        <v>2.0699999999999998</v>
      </c>
      <c r="AF123" s="833">
        <v>1.32</v>
      </c>
      <c r="AG123" s="833">
        <v>4</v>
      </c>
      <c r="AH123" s="833">
        <v>15.1</v>
      </c>
      <c r="AI123" s="833">
        <v>7.3999999999999995</v>
      </c>
      <c r="AJ123" s="833">
        <v>2.9000000000000004</v>
      </c>
      <c r="AK123" s="833">
        <v>14.24</v>
      </c>
      <c r="AL123" s="845">
        <v>74490</v>
      </c>
      <c r="AM123" s="839">
        <v>0.4</v>
      </c>
      <c r="AN123" s="833">
        <v>0.28999999999999998</v>
      </c>
      <c r="AO123" s="711">
        <f t="shared" si="25"/>
        <v>-15.954546367897425</v>
      </c>
      <c r="AP123" s="712">
        <f t="shared" si="26"/>
        <v>4.9158002303054005</v>
      </c>
      <c r="AQ123" s="855">
        <f t="shared" si="27"/>
        <v>10.652323387020024</v>
      </c>
      <c r="AR123" s="624">
        <f>INDEX(Historical!$C$7:$C$1259,MATCH(B123,Historical!$B$7:$B$1281,0))*IF(AH123="n/a",1.03,IF(AH123&lt;0,1.01,IF(AH123&gt;10,1.1,(1+AH123/100))))</f>
        <v>3.3660000000000005</v>
      </c>
      <c r="AS123" s="853">
        <f t="shared" si="28"/>
        <v>3.6150840000000009</v>
      </c>
      <c r="AT123" s="853">
        <f t="shared" si="33"/>
        <v>3.9765924000000012</v>
      </c>
      <c r="AU123" s="853">
        <f t="shared" si="33"/>
        <v>4.3742516400000016</v>
      </c>
      <c r="AV123" s="853">
        <f t="shared" si="33"/>
        <v>4.811676804000002</v>
      </c>
      <c r="AW123" s="624">
        <f t="shared" si="29"/>
        <v>20.143604844000006</v>
      </c>
      <c r="AX123" s="719">
        <f t="shared" si="30"/>
        <v>12.389964844384306</v>
      </c>
      <c r="AY123" s="900">
        <v>0.73</v>
      </c>
      <c r="AZ123" s="839">
        <v>86.11999999999999</v>
      </c>
      <c r="BA123" s="839">
        <v>-5.29</v>
      </c>
      <c r="BB123" s="839">
        <v>3.9</v>
      </c>
      <c r="BC123" s="839">
        <v>19.91</v>
      </c>
      <c r="BE123" s="597">
        <v>1994</v>
      </c>
      <c r="BF123" s="865">
        <f t="shared" si="31"/>
        <v>2</v>
      </c>
      <c r="BG123" s="849">
        <v>1.2</v>
      </c>
    </row>
    <row r="124" spans="1:59" ht="11.25" customHeight="1" x14ac:dyDescent="0.2">
      <c r="A124" s="848" t="s">
        <v>4640</v>
      </c>
      <c r="B124" s="842" t="s">
        <v>4633</v>
      </c>
      <c r="C124" s="898" t="s">
        <v>108</v>
      </c>
      <c r="D124" s="898" t="s">
        <v>4273</v>
      </c>
      <c r="E124" s="705">
        <v>5</v>
      </c>
      <c r="F124" s="1135">
        <v>730</v>
      </c>
      <c r="G124" s="1103" t="s">
        <v>106</v>
      </c>
      <c r="H124" s="1103" t="s">
        <v>106</v>
      </c>
      <c r="I124" s="841">
        <v>14.35</v>
      </c>
      <c r="J124" s="624">
        <f t="shared" si="18"/>
        <v>2.8571428571428572</v>
      </c>
      <c r="K124" s="844">
        <v>0.10249999999999999</v>
      </c>
      <c r="L124" s="854">
        <v>4</v>
      </c>
      <c r="M124" s="615">
        <f t="shared" si="19"/>
        <v>0.41</v>
      </c>
      <c r="N124" s="837" t="s">
        <v>107</v>
      </c>
      <c r="O124" s="706">
        <v>0.1</v>
      </c>
      <c r="P124" s="606">
        <v>44224</v>
      </c>
      <c r="Q124" s="606">
        <v>44239</v>
      </c>
      <c r="R124" s="615">
        <f t="shared" si="20"/>
        <v>2.4999999999999885</v>
      </c>
      <c r="S124" s="673">
        <f>IF(INDEX(Historical!$D$7:$D$1257,MATCH(B124,Historical!$B$7:$B$1281,0))=0,"n/a",(INDEX(Historical!$C$7:$C$1259,MATCH(B124,Historical!$B$7:$B$1281,0))/INDEX(Historical!$D$7:$D$1257,MATCH(B124,Historical!$B$7:$B$1281,0))-1)*100)</f>
        <v>33.33333333333335</v>
      </c>
      <c r="T124" s="673">
        <f>IF(INDEX(Historical!$F$7:$F$1250,MATCH(B124,Historical!$B$7:$B$1281,0))=0,"n/a",((INDEX(Historical!$C$7:$C$1259,MATCH(B124,Historical!$B$7:$B$1281,0))/INDEX(Historical!$F$7:$F$1250,MATCH(B124,Historical!$B$7:$B$1281,0)))^(1/3)-1)*100)</f>
        <v>58.74010519681994</v>
      </c>
      <c r="U124" s="673" t="str">
        <f>IF(INDEX(Historical!$H$7:$H$1250,MATCH(B124,Historical!$B$7:$B$1281,0))=0,"n/a",((INDEX(Historical!$C$7:$C$1259,MATCH(B124,Historical!$B$7:$B$1281,0))/INDEX(Historical!$H$7:$H$1250,MATCH(B124,Historical!$B$7:$B$1281,0)))^(1/5)-1)*100)</f>
        <v>n/a</v>
      </c>
      <c r="V124" s="673" t="str">
        <f>IF(INDEX(Historical!$O$7:$O$1250,MATCH(B124,Historical!$B$7:$B$1281,0))=0,"n/a",((INDEX(Historical!$C$7:$C$1259,MATCH(B124,Historical!$B$7:$B$1281,0))/INDEX(Historical!$O$7:$O$1250,MATCH(B124,Historical!$B$7:$B$1281,0)))^(1/10)-1)*100)</f>
        <v>n/a</v>
      </c>
      <c r="W124" s="674" t="str">
        <f t="shared" si="21"/>
        <v>n/a</v>
      </c>
      <c r="X124" s="675" t="str">
        <f t="shared" si="22"/>
        <v>n/a</v>
      </c>
      <c r="Y124" s="646"/>
      <c r="Z124" s="624">
        <f t="shared" si="23"/>
        <v>33.064516129032256</v>
      </c>
      <c r="AA124" s="853">
        <f t="shared" si="24"/>
        <v>11.57258064516129</v>
      </c>
      <c r="AB124" s="854">
        <v>12</v>
      </c>
      <c r="AC124" s="833">
        <v>1.24</v>
      </c>
      <c r="AD124" s="833">
        <v>1.65</v>
      </c>
      <c r="AE124" s="833">
        <v>2.0699999999999998</v>
      </c>
      <c r="AF124" s="833">
        <v>0.97</v>
      </c>
      <c r="AG124" s="833">
        <v>5.8999999999999995</v>
      </c>
      <c r="AH124" s="833">
        <v>-19.900000000000002</v>
      </c>
      <c r="AI124" s="833">
        <v>23.44</v>
      </c>
      <c r="AJ124" s="833">
        <v>14.299999999999999</v>
      </c>
      <c r="AK124" s="833">
        <v>7.0000000000000009</v>
      </c>
      <c r="AL124" s="845">
        <v>130.9</v>
      </c>
      <c r="AM124" s="839">
        <v>7.3999999999999995</v>
      </c>
      <c r="AN124" s="833">
        <v>0.27</v>
      </c>
      <c r="AO124" s="711" t="str">
        <f t="shared" si="25"/>
        <v>n/a</v>
      </c>
      <c r="AP124" s="712" t="str">
        <f t="shared" si="26"/>
        <v>n/a</v>
      </c>
      <c r="AQ124" s="855">
        <f t="shared" si="27"/>
        <v>-29.366664383179376</v>
      </c>
      <c r="AR124" s="624">
        <f>INDEX(Historical!$C$7:$C$1259,MATCH(B124,Historical!$B$7:$B$1281,0))*IF(AH124="n/a",1.03,IF(AH124&lt;0,1.01,IF(AH124&gt;10,1.1,(1+AH124/100))))</f>
        <v>0.40400000000000003</v>
      </c>
      <c r="AS124" s="853">
        <f t="shared" si="28"/>
        <v>0.44440000000000007</v>
      </c>
      <c r="AT124" s="853">
        <f t="shared" si="33"/>
        <v>0.4755080000000001</v>
      </c>
      <c r="AU124" s="853">
        <f t="shared" si="33"/>
        <v>0.50879356000000009</v>
      </c>
      <c r="AV124" s="853">
        <f t="shared" si="33"/>
        <v>0.54440910920000007</v>
      </c>
      <c r="AW124" s="624">
        <f t="shared" si="29"/>
        <v>2.3771106692000004</v>
      </c>
      <c r="AX124" s="719">
        <f t="shared" si="30"/>
        <v>16.565231144250873</v>
      </c>
      <c r="AY124" s="900">
        <v>0.61</v>
      </c>
      <c r="AZ124" s="839">
        <v>64.94</v>
      </c>
      <c r="BA124" s="839">
        <v>-8.5400000000000009</v>
      </c>
      <c r="BB124" s="839">
        <v>0.57999999999999996</v>
      </c>
      <c r="BC124" s="839">
        <v>16.3</v>
      </c>
      <c r="BE124" s="597">
        <v>2017</v>
      </c>
      <c r="BF124" s="865">
        <f t="shared" si="31"/>
        <v>0</v>
      </c>
      <c r="BG124" s="849">
        <v>0.5</v>
      </c>
    </row>
    <row r="125" spans="1:59" ht="11.25" customHeight="1" x14ac:dyDescent="0.2">
      <c r="A125" s="831" t="s">
        <v>1032</v>
      </c>
      <c r="B125" s="842" t="s">
        <v>1033</v>
      </c>
      <c r="C125" s="898" t="s">
        <v>108</v>
      </c>
      <c r="D125" s="898" t="s">
        <v>4269</v>
      </c>
      <c r="E125" s="705">
        <v>11</v>
      </c>
      <c r="F125" s="1135">
        <v>332</v>
      </c>
      <c r="G125" s="1123" t="s">
        <v>106</v>
      </c>
      <c r="H125" s="1123" t="s">
        <v>106</v>
      </c>
      <c r="I125" s="841">
        <v>98.96</v>
      </c>
      <c r="J125" s="624">
        <f t="shared" si="18"/>
        <v>1.6976556184316896</v>
      </c>
      <c r="K125" s="844">
        <v>0.42</v>
      </c>
      <c r="L125" s="854">
        <v>4</v>
      </c>
      <c r="M125" s="615">
        <f t="shared" si="19"/>
        <v>1.68</v>
      </c>
      <c r="N125" s="837" t="s">
        <v>148</v>
      </c>
      <c r="O125" s="706">
        <v>0.36</v>
      </c>
      <c r="P125" s="606">
        <v>44070</v>
      </c>
      <c r="Q125" s="606">
        <v>44089</v>
      </c>
      <c r="R125" s="615">
        <f t="shared" si="20"/>
        <v>16.666666666666664</v>
      </c>
      <c r="S125" s="673">
        <f>IF(INDEX(Historical!$D$7:$D$1257,MATCH(B125,Historical!$B$7:$B$1281,0))=0,"n/a",(INDEX(Historical!$C$7:$C$1259,MATCH(B125,Historical!$B$7:$B$1281,0))/INDEX(Historical!$D$7:$D$1257,MATCH(B125,Historical!$B$7:$B$1281,0))-1)*100)</f>
        <v>16.417910447761198</v>
      </c>
      <c r="T125" s="673">
        <f>IF(INDEX(Historical!$F$7:$F$1250,MATCH(B125,Historical!$B$7:$B$1281,0))=0,"n/a",((INDEX(Historical!$C$7:$C$1259,MATCH(B125,Historical!$B$7:$B$1281,0))/INDEX(Historical!$F$7:$F$1250,MATCH(B125,Historical!$B$7:$B$1281,0)))^(1/3)-1)*100)</f>
        <v>14.471424255333186</v>
      </c>
      <c r="U125" s="673">
        <f>IF(INDEX(Historical!$H$7:$H$1250,MATCH(B125,Historical!$B$7:$B$1281,0))=0,"n/a",((INDEX(Historical!$C$7:$C$1259,MATCH(B125,Historical!$B$7:$B$1281,0))/INDEX(Historical!$H$7:$H$1250,MATCH(B125,Historical!$B$7:$B$1281,0)))^(1/5)-1)*100)</f>
        <v>12.131694529164561</v>
      </c>
      <c r="V125" s="673">
        <f>IF(INDEX(Historical!$O$7:$O$1250,MATCH(B125,Historical!$B$7:$B$1281,0))=0,"n/a",((INDEX(Historical!$C$7:$C$1259,MATCH(B125,Historical!$B$7:$B$1281,0))/INDEX(Historical!$O$7:$O$1250,MATCH(B125,Historical!$B$7:$B$1281,0)))^(1/10)-1)*100)</f>
        <v>22.80313679961985</v>
      </c>
      <c r="W125" s="674">
        <f t="shared" si="21"/>
        <v>0.5320186707544029</v>
      </c>
      <c r="X125" s="675">
        <f t="shared" si="22"/>
        <v>0.5650533082983028</v>
      </c>
      <c r="Y125" s="842"/>
      <c r="Z125" s="624">
        <f t="shared" si="23"/>
        <v>36.842105263157897</v>
      </c>
      <c r="AA125" s="853">
        <f t="shared" si="24"/>
        <v>21.701754385964914</v>
      </c>
      <c r="AB125" s="854">
        <v>12</v>
      </c>
      <c r="AC125" s="833">
        <v>4.5599999999999996</v>
      </c>
      <c r="AD125" s="833">
        <v>12.2</v>
      </c>
      <c r="AE125" s="833">
        <v>3.15</v>
      </c>
      <c r="AF125" s="833">
        <v>3.56</v>
      </c>
      <c r="AG125" s="834" t="s">
        <v>136</v>
      </c>
      <c r="AH125" s="833">
        <v>-3.8</v>
      </c>
      <c r="AI125" s="833">
        <v>5.7</v>
      </c>
      <c r="AJ125" s="833">
        <v>21.47</v>
      </c>
      <c r="AK125" s="833">
        <v>1.7999999999999998</v>
      </c>
      <c r="AL125" s="845">
        <v>10800</v>
      </c>
      <c r="AM125" s="839">
        <v>0.53</v>
      </c>
      <c r="AN125" s="833" t="s">
        <v>136</v>
      </c>
      <c r="AO125" s="711">
        <f t="shared" si="25"/>
        <v>-7.8724042383686648</v>
      </c>
      <c r="AP125" s="712">
        <f t="shared" si="26"/>
        <v>13.82935014759625</v>
      </c>
      <c r="AQ125" s="855">
        <f t="shared" si="27"/>
        <v>85.302450201507753</v>
      </c>
      <c r="AR125" s="624">
        <f>INDEX(Historical!$C$7:$C$1259,MATCH(B125,Historical!$B$7:$B$1281,0))*IF(AH125="n/a",1.03,IF(AH125&lt;0,1.01,IF(AH125&gt;10,1.1,(1+AH125/100))))</f>
        <v>1.5756000000000001</v>
      </c>
      <c r="AS125" s="853">
        <f t="shared" si="28"/>
        <v>1.6654092</v>
      </c>
      <c r="AT125" s="853">
        <f t="shared" si="33"/>
        <v>1.6953865656</v>
      </c>
      <c r="AU125" s="853">
        <f t="shared" si="33"/>
        <v>1.7259035237808</v>
      </c>
      <c r="AV125" s="853">
        <f t="shared" si="33"/>
        <v>1.7569697872088545</v>
      </c>
      <c r="AW125" s="624">
        <f t="shared" si="29"/>
        <v>8.4192690765896554</v>
      </c>
      <c r="AX125" s="719">
        <f t="shared" si="30"/>
        <v>8.5077496731908404</v>
      </c>
      <c r="AY125" s="900" t="s">
        <v>136</v>
      </c>
      <c r="AZ125" s="839">
        <v>37.43</v>
      </c>
      <c r="BA125" s="839">
        <v>-21.57</v>
      </c>
      <c r="BB125" s="839">
        <v>5.01</v>
      </c>
      <c r="BC125" s="839">
        <v>7.71</v>
      </c>
      <c r="BE125" s="597">
        <v>2010</v>
      </c>
      <c r="BF125" s="865">
        <f t="shared" si="31"/>
        <v>0</v>
      </c>
      <c r="BG125" s="849" t="s">
        <v>136</v>
      </c>
    </row>
    <row r="126" spans="1:59" s="744" customFormat="1" ht="11.25" customHeight="1" x14ac:dyDescent="0.2">
      <c r="A126" s="619" t="s">
        <v>192</v>
      </c>
      <c r="B126" s="751" t="s">
        <v>193</v>
      </c>
      <c r="C126" s="898" t="s">
        <v>108</v>
      </c>
      <c r="D126" s="898" t="s">
        <v>4273</v>
      </c>
      <c r="E126" s="727">
        <v>53</v>
      </c>
      <c r="F126" s="1135">
        <v>25</v>
      </c>
      <c r="G126" s="1138" t="s">
        <v>106</v>
      </c>
      <c r="H126" s="1138" t="s">
        <v>106</v>
      </c>
      <c r="I126" s="737">
        <v>74.03</v>
      </c>
      <c r="J126" s="729">
        <f t="shared" si="18"/>
        <v>1.4183439146292043</v>
      </c>
      <c r="K126" s="730">
        <v>0.26250000000000001</v>
      </c>
      <c r="L126" s="731">
        <v>4</v>
      </c>
      <c r="M126" s="732">
        <f t="shared" si="19"/>
        <v>1.05</v>
      </c>
      <c r="N126" s="733" t="s">
        <v>3918</v>
      </c>
      <c r="O126" s="1182">
        <v>0.2571</v>
      </c>
      <c r="P126" s="1130">
        <v>44263</v>
      </c>
      <c r="Q126" s="1130">
        <v>44279</v>
      </c>
      <c r="R126" s="732">
        <f t="shared" si="20"/>
        <v>2.1003500583430634</v>
      </c>
      <c r="S126" s="673">
        <f>IF(INDEX(Historical!$D$7:$D$1257,MATCH(B126,Historical!$B$7:$B$1281,0))=0,"n/a",(INDEX(Historical!$C$7:$C$1259,MATCH(B126,Historical!$B$7:$B$1281,0))/INDEX(Historical!$D$7:$D$1257,MATCH(B126,Historical!$B$7:$B$1281,0))-1)*100)</f>
        <v>3.8461538461538547</v>
      </c>
      <c r="T126" s="673">
        <f>IF(INDEX(Historical!$F$7:$F$1250,MATCH(B126,Historical!$B$7:$B$1281,0))=0,"n/a",((INDEX(Historical!$C$7:$C$1259,MATCH(B126,Historical!$B$7:$B$1281,0))/INDEX(Historical!$F$7:$F$1250,MATCH(B126,Historical!$B$7:$B$1281,0)))^(1/3)-1)*100)</f>
        <v>9.7791713006891499</v>
      </c>
      <c r="U126" s="673">
        <f>IF(INDEX(Historical!$H$7:$H$1250,MATCH(B126,Historical!$B$7:$B$1281,0))=0,"n/a",((INDEX(Historical!$C$7:$C$1259,MATCH(B126,Historical!$B$7:$B$1281,0))/INDEX(Historical!$H$7:$H$1250,MATCH(B126,Historical!$B$7:$B$1281,0)))^(1/5)-1)*100)</f>
        <v>7.8419391443819375</v>
      </c>
      <c r="V126" s="673">
        <f>IF(INDEX(Historical!$O$7:$O$1250,MATCH(B126,Historical!$B$7:$B$1281,0))=0,"n/a",((INDEX(Historical!$C$7:$C$1259,MATCH(B126,Historical!$B$7:$B$1281,0))/INDEX(Historical!$O$7:$O$1250,MATCH(B126,Historical!$B$7:$B$1281,0)))^(1/10)-1)*100)</f>
        <v>6.4655484405231389</v>
      </c>
      <c r="W126" s="674">
        <f t="shared" si="21"/>
        <v>1.2128807349477428</v>
      </c>
      <c r="X126" s="675">
        <f t="shared" si="22"/>
        <v>0.6645711139306727</v>
      </c>
      <c r="Y126" s="1185" t="s">
        <v>436</v>
      </c>
      <c r="Z126" s="729">
        <f t="shared" si="23"/>
        <v>41.832669322709172</v>
      </c>
      <c r="AA126" s="736">
        <f t="shared" si="24"/>
        <v>29.494023904382473</v>
      </c>
      <c r="AB126" s="731">
        <v>12</v>
      </c>
      <c r="AC126" s="737">
        <v>2.5099999999999998</v>
      </c>
      <c r="AD126" s="737" t="s">
        <v>136</v>
      </c>
      <c r="AE126" s="737">
        <v>9.85</v>
      </c>
      <c r="AF126" s="737">
        <v>2.67</v>
      </c>
      <c r="AG126" s="737">
        <v>9.4</v>
      </c>
      <c r="AH126" s="737">
        <v>-0.5</v>
      </c>
      <c r="AI126" s="737">
        <v>-2.59</v>
      </c>
      <c r="AJ126" s="737">
        <v>11.799999999999999</v>
      </c>
      <c r="AK126" s="737">
        <v>-8.6999999999999993</v>
      </c>
      <c r="AL126" s="738">
        <v>8800</v>
      </c>
      <c r="AM126" s="739">
        <v>2.4</v>
      </c>
      <c r="AN126" s="737">
        <v>0</v>
      </c>
      <c r="AO126" s="740">
        <f t="shared" si="25"/>
        <v>-20.233740845371329</v>
      </c>
      <c r="AP126" s="741">
        <f t="shared" si="26"/>
        <v>9.260283059011142</v>
      </c>
      <c r="AQ126" s="742">
        <f t="shared" si="27"/>
        <v>87.081733563703452</v>
      </c>
      <c r="AR126" s="624">
        <f>INDEX(Historical!$C$7:$C$1259,MATCH(B126,Historical!$B$7:$B$1281,0))*IF(AH126="n/a",1.03,IF(AH126&lt;0,1.01,IF(AH126&gt;10,1.1,(1+AH126/100))))</f>
        <v>1.0388571428571429</v>
      </c>
      <c r="AS126" s="736">
        <f t="shared" si="28"/>
        <v>1.0492457142857143</v>
      </c>
      <c r="AT126" s="736">
        <f t="shared" si="33"/>
        <v>1.0597381714285714</v>
      </c>
      <c r="AU126" s="736">
        <f t="shared" si="33"/>
        <v>1.0703355531428571</v>
      </c>
      <c r="AV126" s="736">
        <f t="shared" si="33"/>
        <v>1.0810389086742858</v>
      </c>
      <c r="AW126" s="729">
        <f t="shared" si="29"/>
        <v>5.2992154903885709</v>
      </c>
      <c r="AX126" s="743">
        <f t="shared" si="30"/>
        <v>7.1582000410489943</v>
      </c>
      <c r="AY126" s="901">
        <v>0.99</v>
      </c>
      <c r="AZ126" s="739">
        <v>70.8</v>
      </c>
      <c r="BA126" s="739">
        <v>-6.39</v>
      </c>
      <c r="BB126" s="739">
        <v>6.5299999999999994</v>
      </c>
      <c r="BC126" s="739">
        <v>21.98</v>
      </c>
      <c r="BD126" s="875"/>
      <c r="BE126" s="597">
        <v>1969</v>
      </c>
      <c r="BF126" s="865">
        <f t="shared" si="31"/>
        <v>6</v>
      </c>
      <c r="BG126" s="793">
        <v>1</v>
      </c>
    </row>
    <row r="127" spans="1:59" ht="11.25" customHeight="1" x14ac:dyDescent="0.2">
      <c r="A127" s="838" t="s">
        <v>1020</v>
      </c>
      <c r="B127" s="842" t="s">
        <v>1021</v>
      </c>
      <c r="C127" s="898" t="s">
        <v>123</v>
      </c>
      <c r="D127" s="898" t="s">
        <v>4109</v>
      </c>
      <c r="E127" s="705">
        <v>9</v>
      </c>
      <c r="F127" s="1135">
        <v>470</v>
      </c>
      <c r="G127" s="1135" t="s">
        <v>106</v>
      </c>
      <c r="H127" s="1135" t="s">
        <v>106</v>
      </c>
      <c r="I127" s="841">
        <v>49.23</v>
      </c>
      <c r="J127" s="624">
        <f t="shared" si="18"/>
        <v>2.8437944342880357</v>
      </c>
      <c r="K127" s="844">
        <v>0.35</v>
      </c>
      <c r="L127" s="854">
        <v>4</v>
      </c>
      <c r="M127" s="615">
        <f t="shared" si="19"/>
        <v>1.4</v>
      </c>
      <c r="N127" s="837" t="s">
        <v>226</v>
      </c>
      <c r="O127" s="706">
        <v>0.33</v>
      </c>
      <c r="P127" s="904">
        <v>43615</v>
      </c>
      <c r="Q127" s="904">
        <v>43630</v>
      </c>
      <c r="R127" s="615">
        <f t="shared" si="20"/>
        <v>6.060606060606049</v>
      </c>
      <c r="S127" s="673">
        <f>IF(INDEX(Historical!$D$7:$D$1257,MATCH(B127,Historical!$B$7:$B$1281,0))=0,"n/a",(INDEX(Historical!$C$7:$C$1259,MATCH(B127,Historical!$B$7:$B$1281,0))/INDEX(Historical!$D$7:$D$1257,MATCH(B127,Historical!$B$7:$B$1281,0))-1)*100)</f>
        <v>1.449275362318847</v>
      </c>
      <c r="T127" s="673">
        <f>IF(INDEX(Historical!$F$7:$F$1250,MATCH(B127,Historical!$B$7:$B$1281,0))=0,"n/a",((INDEX(Historical!$C$7:$C$1259,MATCH(B127,Historical!$B$7:$B$1281,0))/INDEX(Historical!$F$7:$F$1250,MATCH(B127,Historical!$B$7:$B$1281,0)))^(1/3)-1)*100)</f>
        <v>3.9887189430314995</v>
      </c>
      <c r="U127" s="673">
        <f>IF(INDEX(Historical!$H$7:$H$1250,MATCH(B127,Historical!$B$7:$B$1281,0))=0,"n/a",((INDEX(Historical!$C$7:$C$1259,MATCH(B127,Historical!$B$7:$B$1281,0))/INDEX(Historical!$H$7:$H$1250,MATCH(B127,Historical!$B$7:$B$1281,0)))^(1/5)-1)*100)</f>
        <v>9.7309332149995154</v>
      </c>
      <c r="V127" s="673">
        <f>IF(INDEX(Historical!$O$7:$O$1250,MATCH(B127,Historical!$B$7:$B$1281,0))=0,"n/a",((INDEX(Historical!$C$7:$C$1259,MATCH(B127,Historical!$B$7:$B$1281,0))/INDEX(Historical!$O$7:$O$1250,MATCH(B127,Historical!$B$7:$B$1281,0)))^(1/10)-1)*100)</f>
        <v>6.8758431498721739</v>
      </c>
      <c r="W127" s="674">
        <f t="shared" si="21"/>
        <v>1.4152349032540714</v>
      </c>
      <c r="X127" s="675">
        <f t="shared" si="22"/>
        <v>2.4327333037498788</v>
      </c>
      <c r="Y127" s="646" t="s">
        <v>4577</v>
      </c>
      <c r="Z127" s="624" t="str">
        <f t="shared" si="23"/>
        <v>n/a</v>
      </c>
      <c r="AA127" s="853" t="str">
        <f t="shared" si="24"/>
        <v>n/a</v>
      </c>
      <c r="AB127" s="854">
        <v>9</v>
      </c>
      <c r="AC127" s="833">
        <v>-3.95</v>
      </c>
      <c r="AD127" s="833" t="s">
        <v>136</v>
      </c>
      <c r="AE127" s="833">
        <v>1.04</v>
      </c>
      <c r="AF127" s="833">
        <v>3.42</v>
      </c>
      <c r="AG127" s="833">
        <v>-26</v>
      </c>
      <c r="AH127" s="833">
        <v>-264.2</v>
      </c>
      <c r="AI127" s="833">
        <v>8.01</v>
      </c>
      <c r="AJ127" s="833">
        <v>4</v>
      </c>
      <c r="AK127" s="833">
        <v>30.75</v>
      </c>
      <c r="AL127" s="845">
        <v>2750</v>
      </c>
      <c r="AM127" s="839">
        <v>1</v>
      </c>
      <c r="AN127" s="833">
        <v>1.34</v>
      </c>
      <c r="AO127" s="711" t="str">
        <f t="shared" si="25"/>
        <v>n/a</v>
      </c>
      <c r="AP127" s="712">
        <f t="shared" si="26"/>
        <v>12.574727649287551</v>
      </c>
      <c r="AQ127" s="855" t="str">
        <f t="shared" si="27"/>
        <v>n/a</v>
      </c>
      <c r="AR127" s="624">
        <f>INDEX(Historical!$C$7:$C$1259,MATCH(B127,Historical!$B$7:$B$1281,0))*IF(AH127="n/a",1.03,IF(AH127&lt;0,1.01,IF(AH127&gt;10,1.1,(1+AH127/100))))</f>
        <v>1.4139999999999999</v>
      </c>
      <c r="AS127" s="853">
        <f t="shared" si="28"/>
        <v>1.5272614</v>
      </c>
      <c r="AT127" s="853">
        <f t="shared" ref="AT127:AV146" si="34">IF($AK127="n/a",1.03*AS127,IF($AK127&lt;0,1.01*AS127,IF($AK127&gt;10,1.1*AS127,(1+$AK127/100)*AS127)))</f>
        <v>1.6799875400000002</v>
      </c>
      <c r="AU127" s="853">
        <f t="shared" si="34"/>
        <v>1.8479862940000003</v>
      </c>
      <c r="AV127" s="853">
        <f t="shared" si="34"/>
        <v>2.0327849234000004</v>
      </c>
      <c r="AW127" s="624">
        <f t="shared" si="29"/>
        <v>8.5020201574000005</v>
      </c>
      <c r="AX127" s="719">
        <f t="shared" si="30"/>
        <v>17.269998288442011</v>
      </c>
      <c r="AY127" s="900">
        <v>1.67</v>
      </c>
      <c r="AZ127" s="839">
        <v>146.15</v>
      </c>
      <c r="BA127" s="839">
        <v>-4.9799999999999995</v>
      </c>
      <c r="BB127" s="839">
        <v>5.43</v>
      </c>
      <c r="BC127" s="839">
        <v>21.26</v>
      </c>
      <c r="BE127" s="597">
        <v>2012</v>
      </c>
      <c r="BF127" s="865">
        <f t="shared" si="31"/>
        <v>0</v>
      </c>
      <c r="BG127" s="849">
        <v>-7.3999999999999995</v>
      </c>
    </row>
    <row r="128" spans="1:59" ht="11.25" customHeight="1" x14ac:dyDescent="0.2">
      <c r="A128" s="831" t="s">
        <v>195</v>
      </c>
      <c r="B128" s="842" t="s">
        <v>196</v>
      </c>
      <c r="C128" s="898" t="s">
        <v>108</v>
      </c>
      <c r="D128" s="898" t="s">
        <v>4273</v>
      </c>
      <c r="E128" s="705">
        <v>29</v>
      </c>
      <c r="F128" s="1135">
        <v>99</v>
      </c>
      <c r="G128" s="1135" t="s">
        <v>37</v>
      </c>
      <c r="H128" s="1135" t="s">
        <v>37</v>
      </c>
      <c r="I128" s="833">
        <v>71.19</v>
      </c>
      <c r="J128" s="624">
        <f t="shared" si="18"/>
        <v>2.359882005899705</v>
      </c>
      <c r="K128" s="851">
        <v>0.42</v>
      </c>
      <c r="L128" s="854">
        <v>4</v>
      </c>
      <c r="M128" s="615">
        <f t="shared" si="19"/>
        <v>1.68</v>
      </c>
      <c r="N128" s="837" t="s">
        <v>119</v>
      </c>
      <c r="O128" s="707">
        <v>0.41</v>
      </c>
      <c r="P128" s="606">
        <v>44088</v>
      </c>
      <c r="Q128" s="606">
        <v>44113</v>
      </c>
      <c r="R128" s="615">
        <f t="shared" si="20"/>
        <v>2.4390243902439046</v>
      </c>
      <c r="S128" s="673">
        <f>IF(INDEX(Historical!$D$7:$D$1257,MATCH(B128,Historical!$B$7:$B$1281,0))=0,"n/a",(INDEX(Historical!$C$7:$C$1259,MATCH(B128,Historical!$B$7:$B$1281,0))/INDEX(Historical!$D$7:$D$1257,MATCH(B128,Historical!$B$7:$B$1281,0))-1)*100)</f>
        <v>6.4516129032258007</v>
      </c>
      <c r="T128" s="673">
        <f>IF(INDEX(Historical!$F$7:$F$1250,MATCH(B128,Historical!$B$7:$B$1281,0))=0,"n/a",((INDEX(Historical!$C$7:$C$1259,MATCH(B128,Historical!$B$7:$B$1281,0))/INDEX(Historical!$F$7:$F$1250,MATCH(B128,Historical!$B$7:$B$1281,0)))^(1/3)-1)*100)</f>
        <v>8.2713447015707828</v>
      </c>
      <c r="U128" s="673">
        <f>IF(INDEX(Historical!$H$7:$H$1250,MATCH(B128,Historical!$B$7:$B$1281,0))=0,"n/a",((INDEX(Historical!$C$7:$C$1259,MATCH(B128,Historical!$B$7:$B$1281,0))/INDEX(Historical!$H$7:$H$1250,MATCH(B128,Historical!$B$7:$B$1281,0)))^(1/5)-1)*100)</f>
        <v>6.2245311048367169</v>
      </c>
      <c r="V128" s="673">
        <f>IF(INDEX(Historical!$O$7:$O$1250,MATCH(B128,Historical!$B$7:$B$1281,0))=0,"n/a",((INDEX(Historical!$C$7:$C$1259,MATCH(B128,Historical!$B$7:$B$1281,0))/INDEX(Historical!$O$7:$O$1250,MATCH(B128,Historical!$B$7:$B$1281,0)))^(1/10)-1)*100)</f>
        <v>6.0155599874165855</v>
      </c>
      <c r="W128" s="674">
        <f t="shared" si="21"/>
        <v>1.03473843131101</v>
      </c>
      <c r="X128" s="675">
        <f t="shared" si="22"/>
        <v>0.79801680831239963</v>
      </c>
      <c r="Y128" s="842"/>
      <c r="Z128" s="624">
        <f t="shared" si="23"/>
        <v>56.375838926174495</v>
      </c>
      <c r="AA128" s="853">
        <f t="shared" si="24"/>
        <v>23.889261744966444</v>
      </c>
      <c r="AB128" s="854">
        <v>12</v>
      </c>
      <c r="AC128" s="833">
        <v>2.98</v>
      </c>
      <c r="AD128" s="833">
        <v>3.05</v>
      </c>
      <c r="AE128" s="833">
        <v>9.89</v>
      </c>
      <c r="AF128" s="833">
        <v>1.85</v>
      </c>
      <c r="AG128" s="833">
        <v>7.9</v>
      </c>
      <c r="AH128" s="833">
        <v>-0.5</v>
      </c>
      <c r="AI128" s="833">
        <v>-1.72</v>
      </c>
      <c r="AJ128" s="833">
        <v>7.8</v>
      </c>
      <c r="AK128" s="833">
        <v>8</v>
      </c>
      <c r="AL128" s="845">
        <v>3870</v>
      </c>
      <c r="AM128" s="839">
        <v>0.70000000000000007</v>
      </c>
      <c r="AN128" s="833">
        <v>0.04</v>
      </c>
      <c r="AO128" s="711">
        <f t="shared" si="25"/>
        <v>-15.304848634230021</v>
      </c>
      <c r="AP128" s="712">
        <f t="shared" si="26"/>
        <v>8.5844131107364223</v>
      </c>
      <c r="AQ128" s="855">
        <f t="shared" si="27"/>
        <v>40.15092535975149</v>
      </c>
      <c r="AR128" s="624">
        <f>INDEX(Historical!$C$7:$C$1259,MATCH(B128,Historical!$B$7:$B$1281,0))*IF(AH128="n/a",1.03,IF(AH128&lt;0,1.01,IF(AH128&gt;10,1.1,(1+AH128/100))))</f>
        <v>1.6664999999999999</v>
      </c>
      <c r="AS128" s="853">
        <f t="shared" si="28"/>
        <v>1.6831649999999998</v>
      </c>
      <c r="AT128" s="853">
        <f t="shared" si="34"/>
        <v>1.8178181999999998</v>
      </c>
      <c r="AU128" s="853">
        <f t="shared" si="34"/>
        <v>1.9632436559999999</v>
      </c>
      <c r="AV128" s="853">
        <f t="shared" si="34"/>
        <v>2.1203031484800001</v>
      </c>
      <c r="AW128" s="624">
        <f t="shared" si="29"/>
        <v>9.2510300044799987</v>
      </c>
      <c r="AX128" s="719">
        <f t="shared" si="30"/>
        <v>12.994844787863464</v>
      </c>
      <c r="AY128" s="900">
        <v>0.72</v>
      </c>
      <c r="AZ128" s="839">
        <v>51.44</v>
      </c>
      <c r="BA128" s="839">
        <v>-4.5199999999999996</v>
      </c>
      <c r="BB128" s="839">
        <v>6.21</v>
      </c>
      <c r="BC128" s="839">
        <v>17.16</v>
      </c>
      <c r="BE128" s="597">
        <v>1993</v>
      </c>
      <c r="BF128" s="865">
        <f t="shared" si="31"/>
        <v>2</v>
      </c>
      <c r="BG128" s="849">
        <v>1.3</v>
      </c>
    </row>
    <row r="129" spans="1:59" ht="11.25" customHeight="1" x14ac:dyDescent="0.2">
      <c r="A129" s="847" t="s">
        <v>3791</v>
      </c>
      <c r="B129" s="842" t="s">
        <v>3792</v>
      </c>
      <c r="C129" s="898" t="s">
        <v>108</v>
      </c>
      <c r="D129" s="898" t="s">
        <v>4273</v>
      </c>
      <c r="E129" s="705">
        <v>7</v>
      </c>
      <c r="F129" s="1135">
        <v>649</v>
      </c>
      <c r="G129" s="1135" t="s">
        <v>106</v>
      </c>
      <c r="H129" s="1135" t="s">
        <v>106</v>
      </c>
      <c r="I129" s="841">
        <v>24.69</v>
      </c>
      <c r="J129" s="624">
        <f t="shared" si="18"/>
        <v>2.4301336573511541</v>
      </c>
      <c r="K129" s="844">
        <v>0.15</v>
      </c>
      <c r="L129" s="854">
        <v>4</v>
      </c>
      <c r="M129" s="615">
        <f t="shared" si="19"/>
        <v>0.6</v>
      </c>
      <c r="N129" s="837" t="s">
        <v>515</v>
      </c>
      <c r="O129" s="706">
        <v>0.14000000000000001</v>
      </c>
      <c r="P129" s="606">
        <v>44169</v>
      </c>
      <c r="Q129" s="606">
        <v>44186</v>
      </c>
      <c r="R129" s="615">
        <f t="shared" si="20"/>
        <v>7.1428571428571281</v>
      </c>
      <c r="S129" s="673">
        <f>IF(INDEX(Historical!$D$7:$D$1257,MATCH(B129,Historical!$B$7:$B$1281,0))=0,"n/a",(INDEX(Historical!$C$7:$C$1259,MATCH(B129,Historical!$B$7:$B$1281,0))/INDEX(Historical!$D$7:$D$1257,MATCH(B129,Historical!$B$7:$B$1281,0))-1)*100)</f>
        <v>18.75</v>
      </c>
      <c r="T129" s="673">
        <f>IF(INDEX(Historical!$F$7:$F$1250,MATCH(B129,Historical!$B$7:$B$1281,0))=0,"n/a",((INDEX(Historical!$C$7:$C$1259,MATCH(B129,Historical!$B$7:$B$1281,0))/INDEX(Historical!$F$7:$F$1250,MATCH(B129,Historical!$B$7:$B$1281,0)))^(1/3)-1)*100)</f>
        <v>33.420082436097246</v>
      </c>
      <c r="U129" s="673">
        <f>IF(INDEX(Historical!$H$7:$H$1250,MATCH(B129,Historical!$B$7:$B$1281,0))=0,"n/a",((INDEX(Historical!$C$7:$C$1259,MATCH(B129,Historical!$B$7:$B$1281,0))/INDEX(Historical!$H$7:$H$1250,MATCH(B129,Historical!$B$7:$B$1281,0)))^(1/5)-1)*100)</f>
        <v>34.395986872374216</v>
      </c>
      <c r="V129" s="673">
        <f>IF(INDEX(Historical!$O$7:$O$1250,MATCH(B129,Historical!$B$7:$B$1281,0))=0,"n/a",((INDEX(Historical!$C$7:$C$1259,MATCH(B129,Historical!$B$7:$B$1281,0))/INDEX(Historical!$O$7:$O$1250,MATCH(B129,Historical!$B$7:$B$1281,0)))^(1/10)-1)*100)</f>
        <v>1.5238029651860163</v>
      </c>
      <c r="W129" s="674">
        <f t="shared" si="21"/>
        <v>22.572463539060884</v>
      </c>
      <c r="X129" s="675">
        <f t="shared" si="22"/>
        <v>1.2197158465380931</v>
      </c>
      <c r="Y129" s="634"/>
      <c r="Z129" s="624">
        <f t="shared" si="23"/>
        <v>31.914893617021278</v>
      </c>
      <c r="AA129" s="853">
        <f t="shared" si="24"/>
        <v>13.132978723404257</v>
      </c>
      <c r="AB129" s="854">
        <v>12</v>
      </c>
      <c r="AC129" s="833">
        <v>1.88</v>
      </c>
      <c r="AD129" s="833">
        <v>2.2599999999999998</v>
      </c>
      <c r="AE129" s="833">
        <v>3.89</v>
      </c>
      <c r="AF129" s="833">
        <v>1.2</v>
      </c>
      <c r="AG129" s="833">
        <v>8.9</v>
      </c>
      <c r="AH129" s="833">
        <v>38.200000000000003</v>
      </c>
      <c r="AI129" s="833">
        <v>-2.4899999999999998</v>
      </c>
      <c r="AJ129" s="833">
        <v>28.199999999999996</v>
      </c>
      <c r="AK129" s="833">
        <v>6</v>
      </c>
      <c r="AL129" s="845">
        <v>412.96</v>
      </c>
      <c r="AM129" s="839">
        <v>15.2</v>
      </c>
      <c r="AN129" s="833">
        <v>0.15</v>
      </c>
      <c r="AO129" s="711">
        <f t="shared" si="25"/>
        <v>23.693141806321115</v>
      </c>
      <c r="AP129" s="712">
        <f t="shared" si="26"/>
        <v>36.826120529725372</v>
      </c>
      <c r="AQ129" s="855">
        <f t="shared" si="27"/>
        <v>-16.308570814276713</v>
      </c>
      <c r="AR129" s="624">
        <f>INDEX(Historical!$C$7:$C$1259,MATCH(B129,Historical!$B$7:$B$1281,0))*IF(AH129="n/a",1.03,IF(AH129&lt;0,1.01,IF(AH129&gt;10,1.1,(1+AH129/100))))</f>
        <v>0.627</v>
      </c>
      <c r="AS129" s="853">
        <f t="shared" si="28"/>
        <v>0.63327</v>
      </c>
      <c r="AT129" s="853">
        <f t="shared" si="34"/>
        <v>0.67126620000000004</v>
      </c>
      <c r="AU129" s="853">
        <f t="shared" si="34"/>
        <v>0.71154217200000003</v>
      </c>
      <c r="AV129" s="853">
        <f t="shared" si="34"/>
        <v>0.75423470232000012</v>
      </c>
      <c r="AW129" s="624">
        <f t="shared" si="29"/>
        <v>3.3973130743200004</v>
      </c>
      <c r="AX129" s="719">
        <f t="shared" si="30"/>
        <v>13.759874744106925</v>
      </c>
      <c r="AY129" s="900">
        <v>0.87</v>
      </c>
      <c r="AZ129" s="839">
        <v>58.17</v>
      </c>
      <c r="BA129" s="839">
        <v>-12.26</v>
      </c>
      <c r="BB129" s="839">
        <v>0.54</v>
      </c>
      <c r="BC129" s="839">
        <v>14.14</v>
      </c>
      <c r="BE129" s="597">
        <v>2014</v>
      </c>
      <c r="BF129" s="865">
        <f t="shared" si="31"/>
        <v>0</v>
      </c>
      <c r="BG129" s="849">
        <v>0.89999999999999991</v>
      </c>
    </row>
    <row r="130" spans="1:59" ht="11.25" customHeight="1" x14ac:dyDescent="0.2">
      <c r="A130" s="831" t="s">
        <v>495</v>
      </c>
      <c r="B130" s="842" t="s">
        <v>496</v>
      </c>
      <c r="C130" s="898" t="s">
        <v>108</v>
      </c>
      <c r="D130" s="898" t="s">
        <v>4273</v>
      </c>
      <c r="E130" s="705">
        <v>23</v>
      </c>
      <c r="F130" s="1135">
        <v>148</v>
      </c>
      <c r="G130" s="1126" t="s">
        <v>115</v>
      </c>
      <c r="H130" s="1126" t="s">
        <v>115</v>
      </c>
      <c r="I130" s="833">
        <v>42.5</v>
      </c>
      <c r="J130" s="624">
        <f t="shared" si="18"/>
        <v>3.7647058823529416</v>
      </c>
      <c r="K130" s="851">
        <v>0.4</v>
      </c>
      <c r="L130" s="854">
        <v>4</v>
      </c>
      <c r="M130" s="615">
        <f t="shared" si="19"/>
        <v>1.6</v>
      </c>
      <c r="N130" s="837" t="s">
        <v>148</v>
      </c>
      <c r="O130" s="707">
        <v>0.39</v>
      </c>
      <c r="P130" s="606">
        <v>43973</v>
      </c>
      <c r="Q130" s="606">
        <v>43993</v>
      </c>
      <c r="R130" s="615">
        <f t="shared" si="20"/>
        <v>2.5641025641025665</v>
      </c>
      <c r="S130" s="673">
        <f>IF(INDEX(Historical!$D$7:$D$1257,MATCH(B130,Historical!$B$7:$B$1281,0))=0,"n/a",(INDEX(Historical!$C$7:$C$1259,MATCH(B130,Historical!$B$7:$B$1281,0))/INDEX(Historical!$D$7:$D$1257,MATCH(B130,Historical!$B$7:$B$1281,0))-1)*100)</f>
        <v>2.5806451612903292</v>
      </c>
      <c r="T130" s="673">
        <f>IF(INDEX(Historical!$F$7:$F$1250,MATCH(B130,Historical!$B$7:$B$1281,0))=0,"n/a",((INDEX(Historical!$C$7:$C$1259,MATCH(B130,Historical!$B$7:$B$1281,0))/INDEX(Historical!$F$7:$F$1250,MATCH(B130,Historical!$B$7:$B$1281,0)))^(1/3)-1)*100)</f>
        <v>2.6502307236170308</v>
      </c>
      <c r="U130" s="673">
        <f>IF(INDEX(Historical!$H$7:$H$1250,MATCH(B130,Historical!$B$7:$B$1281,0))=0,"n/a",((INDEX(Historical!$C$7:$C$1259,MATCH(B130,Historical!$B$7:$B$1281,0))/INDEX(Historical!$H$7:$H$1250,MATCH(B130,Historical!$B$7:$B$1281,0)))^(1/5)-1)*100)</f>
        <v>2.4319881761777573</v>
      </c>
      <c r="V130" s="673">
        <f>IF(INDEX(Historical!$O$7:$O$1250,MATCH(B130,Historical!$B$7:$B$1281,0))=0,"n/a",((INDEX(Historical!$C$7:$C$1259,MATCH(B130,Historical!$B$7:$B$1281,0))/INDEX(Historical!$O$7:$O$1250,MATCH(B130,Historical!$B$7:$B$1281,0)))^(1/10)-1)*100)</f>
        <v>3.0271085867238368</v>
      </c>
      <c r="W130" s="674">
        <f t="shared" si="21"/>
        <v>0.80340301859136043</v>
      </c>
      <c r="X130" s="675" t="str">
        <f t="shared" si="22"/>
        <v>n/a</v>
      </c>
      <c r="Y130" s="842"/>
      <c r="Z130" s="624" t="str">
        <f t="shared" si="23"/>
        <v>n/a</v>
      </c>
      <c r="AA130" s="853" t="str">
        <f t="shared" si="24"/>
        <v>n/a</v>
      </c>
      <c r="AB130" s="854">
        <v>12</v>
      </c>
      <c r="AC130" s="833" t="s">
        <v>136</v>
      </c>
      <c r="AD130" s="833" t="s">
        <v>136</v>
      </c>
      <c r="AE130" s="833" t="s">
        <v>136</v>
      </c>
      <c r="AF130" s="833" t="s">
        <v>136</v>
      </c>
      <c r="AG130" s="833" t="s">
        <v>136</v>
      </c>
      <c r="AH130" s="833" t="s">
        <v>136</v>
      </c>
      <c r="AI130" s="833" t="s">
        <v>136</v>
      </c>
      <c r="AJ130" s="833" t="s">
        <v>136</v>
      </c>
      <c r="AK130" s="833" t="s">
        <v>136</v>
      </c>
      <c r="AL130" s="845" t="s">
        <v>136</v>
      </c>
      <c r="AM130" s="839" t="s">
        <v>136</v>
      </c>
      <c r="AN130" s="833" t="s">
        <v>136</v>
      </c>
      <c r="AO130" s="711" t="str">
        <f t="shared" si="25"/>
        <v>n/a</v>
      </c>
      <c r="AP130" s="712">
        <f t="shared" si="26"/>
        <v>6.1966940585306993</v>
      </c>
      <c r="AQ130" s="855" t="str">
        <f t="shared" si="27"/>
        <v>n/a</v>
      </c>
      <c r="AR130" s="624">
        <f>INDEX(Historical!$C$7:$C$1259,MATCH(B130,Historical!$B$7:$B$1281,0))*IF(AH130="n/a",1.03,IF(AH130&lt;0,1.01,IF(AH130&gt;10,1.1,(1+AH130/100))))</f>
        <v>1.6377000000000002</v>
      </c>
      <c r="AS130" s="853">
        <f t="shared" si="28"/>
        <v>1.6868310000000002</v>
      </c>
      <c r="AT130" s="853">
        <f t="shared" si="34"/>
        <v>1.7374359300000002</v>
      </c>
      <c r="AU130" s="853">
        <f t="shared" si="34"/>
        <v>1.7895590079000003</v>
      </c>
      <c r="AV130" s="853">
        <f t="shared" si="34"/>
        <v>1.8432457781370004</v>
      </c>
      <c r="AW130" s="624">
        <f t="shared" si="29"/>
        <v>8.6947717160370015</v>
      </c>
      <c r="AX130" s="719">
        <f t="shared" si="30"/>
        <v>20.458286390675298</v>
      </c>
      <c r="AY130" s="900" t="s">
        <v>136</v>
      </c>
      <c r="AZ130" s="839" t="s">
        <v>136</v>
      </c>
      <c r="BA130" s="839" t="s">
        <v>136</v>
      </c>
      <c r="BB130" s="839" t="s">
        <v>136</v>
      </c>
      <c r="BC130" s="839" t="s">
        <v>136</v>
      </c>
      <c r="BD130" s="874" t="s">
        <v>4200</v>
      </c>
      <c r="BE130" s="597">
        <v>1998</v>
      </c>
      <c r="BF130" s="865">
        <f t="shared" si="31"/>
        <v>2</v>
      </c>
      <c r="BG130" s="849" t="s">
        <v>136</v>
      </c>
    </row>
    <row r="131" spans="1:59" ht="11.25" customHeight="1" x14ac:dyDescent="0.2">
      <c r="A131" s="847" t="s">
        <v>4237</v>
      </c>
      <c r="B131" s="570" t="s">
        <v>3798</v>
      </c>
      <c r="C131" s="898" t="s">
        <v>4254</v>
      </c>
      <c r="D131" s="898" t="s">
        <v>4255</v>
      </c>
      <c r="E131" s="705">
        <v>7</v>
      </c>
      <c r="F131" s="1135">
        <v>650</v>
      </c>
      <c r="G131" s="1068" t="s">
        <v>106</v>
      </c>
      <c r="H131" s="1068" t="s">
        <v>106</v>
      </c>
      <c r="I131" s="841">
        <v>155.75</v>
      </c>
      <c r="J131" s="624">
        <f t="shared" si="18"/>
        <v>3.415730337078652</v>
      </c>
      <c r="K131" s="844">
        <v>1.33</v>
      </c>
      <c r="L131" s="854">
        <v>4</v>
      </c>
      <c r="M131" s="615">
        <f t="shared" si="19"/>
        <v>5.32</v>
      </c>
      <c r="N131" s="837" t="s">
        <v>318</v>
      </c>
      <c r="O131" s="706">
        <v>1.2</v>
      </c>
      <c r="P131" s="606">
        <v>44179</v>
      </c>
      <c r="Q131" s="606">
        <v>44196</v>
      </c>
      <c r="R131" s="615">
        <f t="shared" si="20"/>
        <v>10.833333333333343</v>
      </c>
      <c r="S131" s="673">
        <f>IF(INDEX(Historical!$D$7:$D$1257,MATCH(B131,Historical!$B$7:$B$1281,0))=0,"n/a",(INDEX(Historical!$C$7:$C$1259,MATCH(B131,Historical!$B$7:$B$1281,0))/INDEX(Historical!$D$7:$D$1257,MATCH(B131,Historical!$B$7:$B$1281,0))-1)*100)</f>
        <v>7.7595628415300544</v>
      </c>
      <c r="T131" s="673">
        <f>IF(INDEX(Historical!$F$7:$F$1250,MATCH(B131,Historical!$B$7:$B$1281,0))=0,"n/a",((INDEX(Historical!$C$7:$C$1259,MATCH(B131,Historical!$B$7:$B$1281,0))/INDEX(Historical!$F$7:$F$1250,MATCH(B131,Historical!$B$7:$B$1281,0)))^(1/3)-1)*100)</f>
        <v>8.1253278761211902</v>
      </c>
      <c r="U131" s="673">
        <f>IF(INDEX(Historical!$H$7:$H$1250,MATCH(B131,Historical!$B$7:$B$1281,0))=0,"n/a",((INDEX(Historical!$C$7:$C$1259,MATCH(B131,Historical!$B$7:$B$1281,0))/INDEX(Historical!$H$7:$H$1250,MATCH(B131,Historical!$B$7:$B$1281,0)))^(1/5)-1)*100)</f>
        <v>8.0662694412934055</v>
      </c>
      <c r="V131" s="673" t="str">
        <f>IF(INDEX(Historical!$O$7:$O$1250,MATCH(B131,Historical!$B$7:$B$1281,0))=0,"n/a",((INDEX(Historical!$C$7:$C$1259,MATCH(B131,Historical!$B$7:$B$1281,0))/INDEX(Historical!$O$7:$O$1250,MATCH(B131,Historical!$B$7:$B$1281,0)))^(1/10)-1)*100)</f>
        <v>n/a</v>
      </c>
      <c r="W131" s="674" t="str">
        <f t="shared" si="21"/>
        <v>n/a</v>
      </c>
      <c r="X131" s="675">
        <f t="shared" si="22"/>
        <v>0.55629444422713148</v>
      </c>
      <c r="Y131" s="634"/>
      <c r="Z131" s="624">
        <f t="shared" si="23"/>
        <v>227.3504273504274</v>
      </c>
      <c r="AA131" s="853">
        <f t="shared" si="24"/>
        <v>66.55982905982907</v>
      </c>
      <c r="AB131" s="854">
        <v>12</v>
      </c>
      <c r="AC131" s="833">
        <v>2.34</v>
      </c>
      <c r="AD131" s="833">
        <v>3.48</v>
      </c>
      <c r="AE131" s="833">
        <v>11.72</v>
      </c>
      <c r="AF131" s="833">
        <v>7.17</v>
      </c>
      <c r="AG131" s="833">
        <v>7.1999999999999993</v>
      </c>
      <c r="AH131" s="833">
        <v>45.7</v>
      </c>
      <c r="AI131" s="833">
        <v>17.98</v>
      </c>
      <c r="AJ131" s="833">
        <v>14.499999999999998</v>
      </c>
      <c r="AK131" s="833">
        <v>19.600000000000001</v>
      </c>
      <c r="AL131" s="833">
        <v>68470</v>
      </c>
      <c r="AM131" s="839">
        <v>0.1</v>
      </c>
      <c r="AN131" s="833">
        <v>2.0299999999999998</v>
      </c>
      <c r="AO131" s="711">
        <f t="shared" si="25"/>
        <v>-55.077829281457014</v>
      </c>
      <c r="AP131" s="712">
        <f t="shared" si="26"/>
        <v>11.481999778372057</v>
      </c>
      <c r="AQ131" s="855">
        <f t="shared" si="27"/>
        <v>360.54748789238727</v>
      </c>
      <c r="AR131" s="624">
        <f>INDEX(Historical!$C$7:$C$1259,MATCH(B131,Historical!$B$7:$B$1281,0))*IF(AH131="n/a",1.03,IF(AH131&lt;0,1.01,IF(AH131&gt;10,1.1,(1+AH131/100))))</f>
        <v>5.423</v>
      </c>
      <c r="AS131" s="853">
        <f t="shared" si="28"/>
        <v>5.9653000000000009</v>
      </c>
      <c r="AT131" s="853">
        <f t="shared" si="34"/>
        <v>6.5618300000000014</v>
      </c>
      <c r="AU131" s="853">
        <f t="shared" si="34"/>
        <v>7.2180130000000018</v>
      </c>
      <c r="AV131" s="853">
        <f t="shared" si="34"/>
        <v>7.9398143000000028</v>
      </c>
      <c r="AW131" s="624">
        <f t="shared" si="29"/>
        <v>33.10795730000001</v>
      </c>
      <c r="AX131" s="719">
        <f t="shared" si="30"/>
        <v>21.257115441412527</v>
      </c>
      <c r="AY131" s="900">
        <v>0.32</v>
      </c>
      <c r="AZ131" s="839">
        <v>36.409999999999997</v>
      </c>
      <c r="BA131" s="839">
        <v>-13.469999999999999</v>
      </c>
      <c r="BB131" s="839">
        <v>-1.76</v>
      </c>
      <c r="BC131" s="839">
        <v>-4.43</v>
      </c>
      <c r="BE131" s="597">
        <v>2014</v>
      </c>
      <c r="BF131" s="865">
        <f t="shared" si="31"/>
        <v>0</v>
      </c>
      <c r="BG131" s="849">
        <v>1.7999999999999998</v>
      </c>
    </row>
    <row r="132" spans="1:59" ht="11.25" customHeight="1" x14ac:dyDescent="0.2">
      <c r="A132" s="848" t="s">
        <v>4506</v>
      </c>
      <c r="B132" s="842" t="s">
        <v>4500</v>
      </c>
      <c r="C132" s="898" t="s">
        <v>4127</v>
      </c>
      <c r="D132" s="898" t="s">
        <v>4261</v>
      </c>
      <c r="E132" s="705">
        <v>5</v>
      </c>
      <c r="F132" s="1135">
        <v>714</v>
      </c>
      <c r="G132" s="1123" t="s">
        <v>106</v>
      </c>
      <c r="H132" s="1123" t="s">
        <v>106</v>
      </c>
      <c r="I132" s="841">
        <v>170.5</v>
      </c>
      <c r="J132" s="624">
        <f t="shared" si="18"/>
        <v>1.032258064516129</v>
      </c>
      <c r="K132" s="844">
        <v>0.44</v>
      </c>
      <c r="L132" s="854">
        <v>4</v>
      </c>
      <c r="M132" s="615">
        <f t="shared" si="19"/>
        <v>1.76</v>
      </c>
      <c r="N132" s="837" t="s">
        <v>716</v>
      </c>
      <c r="O132" s="706">
        <v>0.42</v>
      </c>
      <c r="P132" s="1028">
        <v>43913</v>
      </c>
      <c r="Q132" s="1028">
        <v>43945</v>
      </c>
      <c r="R132" s="615">
        <f t="shared" si="20"/>
        <v>4.7619047619047663</v>
      </c>
      <c r="S132" s="673">
        <f>IF(INDEX(Historical!$D$7:$D$1257,MATCH(B132,Historical!$B$7:$B$1281,0))=0,"n/a",(INDEX(Historical!$C$7:$C$1259,MATCH(B132,Historical!$B$7:$B$1281,0))/INDEX(Historical!$D$7:$D$1257,MATCH(B132,Historical!$B$7:$B$1281,0))-1)*100)</f>
        <v>3.5714285714285809</v>
      </c>
      <c r="T132" s="673">
        <f>IF(INDEX(Historical!$F$7:$F$1250,MATCH(B132,Historical!$B$7:$B$1281,0))=0,"n/a",((INDEX(Historical!$C$7:$C$1259,MATCH(B132,Historical!$B$7:$B$1281,0))/INDEX(Historical!$F$7:$F$1250,MATCH(B132,Historical!$B$7:$B$1281,0)))^(1/3)-1)*100)</f>
        <v>29.564618446981193</v>
      </c>
      <c r="U132" s="673" t="str">
        <f>IF(INDEX(Historical!$H$7:$H$1250,MATCH(B132,Historical!$B$7:$B$1281,0))=0,"n/a",((INDEX(Historical!$C$7:$C$1259,MATCH(B132,Historical!$B$7:$B$1281,0))/INDEX(Historical!$H$7:$H$1250,MATCH(B132,Historical!$B$7:$B$1281,0)))^(1/5)-1)*100)</f>
        <v>n/a</v>
      </c>
      <c r="V132" s="673" t="str">
        <f>IF(INDEX(Historical!$O$7:$O$1250,MATCH(B132,Historical!$B$7:$B$1281,0))=0,"n/a",((INDEX(Historical!$C$7:$C$1259,MATCH(B132,Historical!$B$7:$B$1281,0))/INDEX(Historical!$O$7:$O$1250,MATCH(B132,Historical!$B$7:$B$1281,0)))^(1/10)-1)*100)</f>
        <v>n/a</v>
      </c>
      <c r="W132" s="674" t="str">
        <f t="shared" si="21"/>
        <v>n/a</v>
      </c>
      <c r="X132" s="675" t="str">
        <f t="shared" si="22"/>
        <v>n/a</v>
      </c>
      <c r="Y132" s="843"/>
      <c r="Z132" s="624">
        <f t="shared" si="23"/>
        <v>38.344226579520694</v>
      </c>
      <c r="AA132" s="853">
        <f t="shared" si="24"/>
        <v>37.145969498910674</v>
      </c>
      <c r="AB132" s="854">
        <v>9</v>
      </c>
      <c r="AC132" s="833">
        <v>4.59</v>
      </c>
      <c r="AD132" s="833">
        <v>2.79</v>
      </c>
      <c r="AE132" s="833">
        <v>4.1900000000000004</v>
      </c>
      <c r="AF132" s="833">
        <v>4.38</v>
      </c>
      <c r="AG132" s="833">
        <v>12.9</v>
      </c>
      <c r="AH132" s="833">
        <v>191.9</v>
      </c>
      <c r="AI132" s="833">
        <v>0.57000000000000006</v>
      </c>
      <c r="AJ132" s="833">
        <v>16.400000000000002</v>
      </c>
      <c r="AK132" s="833">
        <v>13</v>
      </c>
      <c r="AL132" s="845">
        <v>4690</v>
      </c>
      <c r="AM132" s="839">
        <v>0.8</v>
      </c>
      <c r="AN132" s="833">
        <v>0.83</v>
      </c>
      <c r="AO132" s="711" t="str">
        <f t="shared" si="25"/>
        <v>n/a</v>
      </c>
      <c r="AP132" s="712" t="str">
        <f t="shared" si="26"/>
        <v>n/a</v>
      </c>
      <c r="AQ132" s="855">
        <f t="shared" si="27"/>
        <v>168.90671361002893</v>
      </c>
      <c r="AR132" s="624">
        <f>INDEX(Historical!$C$7:$C$1259,MATCH(B132,Historical!$B$7:$B$1281,0))*IF(AH132="n/a",1.03,IF(AH132&lt;0,1.01,IF(AH132&gt;10,1.1,(1+AH132/100))))</f>
        <v>1.9140000000000001</v>
      </c>
      <c r="AS132" s="853">
        <f t="shared" si="28"/>
        <v>1.9249098000000002</v>
      </c>
      <c r="AT132" s="853">
        <f t="shared" si="34"/>
        <v>2.1174007800000005</v>
      </c>
      <c r="AU132" s="853">
        <f t="shared" si="34"/>
        <v>2.3291408580000006</v>
      </c>
      <c r="AV132" s="853">
        <f t="shared" si="34"/>
        <v>2.5620549438000007</v>
      </c>
      <c r="AW132" s="624">
        <f t="shared" si="29"/>
        <v>10.847506381800002</v>
      </c>
      <c r="AX132" s="719">
        <f t="shared" si="30"/>
        <v>6.3621738309677429</v>
      </c>
      <c r="AY132" s="900">
        <v>1.17</v>
      </c>
      <c r="AZ132" s="839">
        <v>99.97</v>
      </c>
      <c r="BA132" s="839">
        <v>-4.8899999999999997</v>
      </c>
      <c r="BB132" s="839">
        <v>7.46</v>
      </c>
      <c r="BC132" s="839">
        <v>13.469999999999999</v>
      </c>
      <c r="BE132" s="597">
        <v>2016</v>
      </c>
      <c r="BF132" s="865">
        <f t="shared" si="31"/>
        <v>0</v>
      </c>
      <c r="BG132" s="849">
        <v>5.6000000000000005</v>
      </c>
    </row>
    <row r="133" spans="1:59" ht="11.25" customHeight="1" x14ac:dyDescent="0.2">
      <c r="A133" s="847" t="s">
        <v>1075</v>
      </c>
      <c r="B133" s="842" t="s">
        <v>1076</v>
      </c>
      <c r="C133" s="898" t="s">
        <v>4277</v>
      </c>
      <c r="D133" s="898" t="s">
        <v>4286</v>
      </c>
      <c r="E133" s="705">
        <v>10</v>
      </c>
      <c r="F133" s="1135">
        <v>459</v>
      </c>
      <c r="G133" s="1124" t="s">
        <v>106</v>
      </c>
      <c r="H133" s="1124" t="s">
        <v>106</v>
      </c>
      <c r="I133" s="841">
        <v>59.85</v>
      </c>
      <c r="J133" s="624">
        <f t="shared" si="18"/>
        <v>5.0459482038429408</v>
      </c>
      <c r="K133" s="844">
        <v>0.755</v>
      </c>
      <c r="L133" s="854">
        <v>4</v>
      </c>
      <c r="M133" s="615">
        <f t="shared" si="19"/>
        <v>3.02</v>
      </c>
      <c r="N133" s="837" t="s">
        <v>3918</v>
      </c>
      <c r="O133" s="706">
        <v>0.73</v>
      </c>
      <c r="P133" s="606">
        <v>44266</v>
      </c>
      <c r="Q133" s="606">
        <v>44281</v>
      </c>
      <c r="R133" s="615">
        <f t="shared" si="20"/>
        <v>3.4246575342465788</v>
      </c>
      <c r="S133" s="673">
        <f>IF(INDEX(Historical!$D$7:$D$1257,MATCH(B133,Historical!$B$7:$B$1281,0))=0,"n/a",(INDEX(Historical!$C$7:$C$1259,MATCH(B133,Historical!$B$7:$B$1281,0))/INDEX(Historical!$D$7:$D$1257,MATCH(B133,Historical!$B$7:$B$1281,0))-1)*100)</f>
        <v>13.729508196721319</v>
      </c>
      <c r="T133" s="673">
        <f>IF(INDEX(Historical!$F$7:$F$1250,MATCH(B133,Historical!$B$7:$B$1281,0))=0,"n/a",((INDEX(Historical!$C$7:$C$1259,MATCH(B133,Historical!$B$7:$B$1281,0))/INDEX(Historical!$F$7:$F$1250,MATCH(B133,Historical!$B$7:$B$1281,0)))^(1/3)-1)*100)</f>
        <v>15.521679473813489</v>
      </c>
      <c r="U133" s="673">
        <f>IF(INDEX(Historical!$H$7:$H$1250,MATCH(B133,Historical!$B$7:$B$1281,0))=0,"n/a",((INDEX(Historical!$C$7:$C$1259,MATCH(B133,Historical!$B$7:$B$1281,0))/INDEX(Historical!$H$7:$H$1250,MATCH(B133,Historical!$B$7:$B$1281,0)))^(1/5)-1)*100)</f>
        <v>13.705645063976801</v>
      </c>
      <c r="V133" s="673" t="str">
        <f>IF(INDEX(Historical!$O$7:$O$1250,MATCH(B133,Historical!$B$7:$B$1281,0))=0,"n/a",((INDEX(Historical!$C$7:$C$1259,MATCH(B133,Historical!$B$7:$B$1281,0))/INDEX(Historical!$O$7:$O$1250,MATCH(B133,Historical!$B$7:$B$1281,0)))^(1/10)-1)*100)</f>
        <v>n/a</v>
      </c>
      <c r="W133" s="674" t="str">
        <f t="shared" si="21"/>
        <v>n/a</v>
      </c>
      <c r="X133" s="675">
        <f t="shared" si="22"/>
        <v>0.11784733502989511</v>
      </c>
      <c r="Y133" s="843"/>
      <c r="Z133" s="624">
        <f t="shared" si="23"/>
        <v>702.32558139534888</v>
      </c>
      <c r="AA133" s="853">
        <f t="shared" si="24"/>
        <v>139.18604651162792</v>
      </c>
      <c r="AB133" s="854">
        <v>12</v>
      </c>
      <c r="AC133" s="833">
        <v>0.43</v>
      </c>
      <c r="AD133" s="833" t="s">
        <v>136</v>
      </c>
      <c r="AE133" s="833">
        <v>5.0199999999999996</v>
      </c>
      <c r="AF133" s="834" t="s">
        <v>136</v>
      </c>
      <c r="AG133" s="833">
        <v>-8.7999999999999989</v>
      </c>
      <c r="AH133" s="833">
        <v>29.5</v>
      </c>
      <c r="AI133" s="833">
        <v>96.45</v>
      </c>
      <c r="AJ133" s="833">
        <v>116.3</v>
      </c>
      <c r="AK133" s="833" t="s">
        <v>136</v>
      </c>
      <c r="AL133" s="845">
        <v>2830</v>
      </c>
      <c r="AM133" s="839">
        <v>10.299999999999999</v>
      </c>
      <c r="AN133" s="833" t="s">
        <v>136</v>
      </c>
      <c r="AO133" s="711">
        <f t="shared" si="25"/>
        <v>-120.43445324380818</v>
      </c>
      <c r="AP133" s="712">
        <f t="shared" si="26"/>
        <v>18.751593267819743</v>
      </c>
      <c r="AQ133" s="855" t="str">
        <f t="shared" si="27"/>
        <v>n/a</v>
      </c>
      <c r="AR133" s="624">
        <f>INDEX(Historical!$C$7:$C$1259,MATCH(B133,Historical!$B$7:$B$1281,0))*IF(AH133="n/a",1.03,IF(AH133&lt;0,1.01,IF(AH133&gt;10,1.1,(1+AH133/100))))</f>
        <v>3.0525000000000002</v>
      </c>
      <c r="AS133" s="853">
        <f t="shared" si="28"/>
        <v>3.3577500000000007</v>
      </c>
      <c r="AT133" s="853">
        <f t="shared" si="34"/>
        <v>3.4584825000000006</v>
      </c>
      <c r="AU133" s="853">
        <f t="shared" si="34"/>
        <v>3.5622369750000007</v>
      </c>
      <c r="AV133" s="853">
        <f t="shared" si="34"/>
        <v>3.6691040842500007</v>
      </c>
      <c r="AW133" s="624">
        <f t="shared" si="29"/>
        <v>17.100073559250003</v>
      </c>
      <c r="AX133" s="719">
        <f t="shared" si="30"/>
        <v>28.571551477443613</v>
      </c>
      <c r="AY133" s="900">
        <v>0.11</v>
      </c>
      <c r="AZ133" s="839">
        <v>12.5</v>
      </c>
      <c r="BA133" s="839">
        <v>-35.620000000000005</v>
      </c>
      <c r="BB133" s="839">
        <v>-0.36</v>
      </c>
      <c r="BC133" s="839">
        <v>-10.57</v>
      </c>
      <c r="BD133" s="1000"/>
      <c r="BE133" s="597">
        <v>2012</v>
      </c>
      <c r="BF133" s="865">
        <f t="shared" si="31"/>
        <v>0</v>
      </c>
      <c r="BG133" s="849">
        <v>2.1</v>
      </c>
    </row>
    <row r="134" spans="1:59" ht="11.25" customHeight="1" x14ac:dyDescent="0.2">
      <c r="A134" s="831" t="s">
        <v>1036</v>
      </c>
      <c r="B134" s="842" t="s">
        <v>1037</v>
      </c>
      <c r="C134" s="898" t="s">
        <v>4127</v>
      </c>
      <c r="D134" s="898" t="s">
        <v>4272</v>
      </c>
      <c r="E134" s="705">
        <v>8</v>
      </c>
      <c r="F134" s="1135">
        <v>579</v>
      </c>
      <c r="G134" s="1139" t="s">
        <v>106</v>
      </c>
      <c r="H134" s="1139" t="s">
        <v>106</v>
      </c>
      <c r="I134" s="841">
        <v>156.88999999999999</v>
      </c>
      <c r="J134" s="624">
        <f t="shared" si="18"/>
        <v>1.0198228057874947</v>
      </c>
      <c r="K134" s="844">
        <v>0.4</v>
      </c>
      <c r="L134" s="854">
        <v>4</v>
      </c>
      <c r="M134" s="615">
        <f t="shared" si="19"/>
        <v>1.6</v>
      </c>
      <c r="N134" s="837" t="s">
        <v>142</v>
      </c>
      <c r="O134" s="706">
        <v>0.38</v>
      </c>
      <c r="P134" s="606">
        <v>44159</v>
      </c>
      <c r="Q134" s="606">
        <v>44175</v>
      </c>
      <c r="R134" s="615">
        <f t="shared" si="20"/>
        <v>5.2631578947368469</v>
      </c>
      <c r="S134" s="673">
        <f>IF(INDEX(Historical!$D$7:$D$1257,MATCH(B134,Historical!$B$7:$B$1281,0))=0,"n/a",(INDEX(Historical!$C$7:$C$1259,MATCH(B134,Historical!$B$7:$B$1281,0))/INDEX(Historical!$D$7:$D$1257,MATCH(B134,Historical!$B$7:$B$1281,0))-1)*100)</f>
        <v>21.739130434782616</v>
      </c>
      <c r="T134" s="673">
        <f>IF(INDEX(Historical!$F$7:$F$1250,MATCH(B134,Historical!$B$7:$B$1281,0))=0,"n/a",((INDEX(Historical!$C$7:$C$1259,MATCH(B134,Historical!$B$7:$B$1281,0))/INDEX(Historical!$F$7:$F$1250,MATCH(B134,Historical!$B$7:$B$1281,0)))^(1/3)-1)*100)</f>
        <v>30.684438646932797</v>
      </c>
      <c r="U134" s="673">
        <f>IF(INDEX(Historical!$H$7:$H$1250,MATCH(B134,Historical!$B$7:$B$1281,0))=0,"n/a",((INDEX(Historical!$C$7:$C$1259,MATCH(B134,Historical!$B$7:$B$1281,0))/INDEX(Historical!$H$7:$H$1250,MATCH(B134,Historical!$B$7:$B$1281,0)))^(1/5)-1)*100)</f>
        <v>37.794475294556619</v>
      </c>
      <c r="V134" s="673" t="str">
        <f>IF(INDEX(Historical!$O$7:$O$1250,MATCH(B134,Historical!$B$7:$B$1281,0))=0,"n/a",((INDEX(Historical!$C$7:$C$1259,MATCH(B134,Historical!$B$7:$B$1281,0))/INDEX(Historical!$O$7:$O$1250,MATCH(B134,Historical!$B$7:$B$1281,0)))^(1/10)-1)*100)</f>
        <v>n/a</v>
      </c>
      <c r="W134" s="674" t="str">
        <f t="shared" si="21"/>
        <v>n/a</v>
      </c>
      <c r="X134" s="675">
        <f t="shared" si="22"/>
        <v>1.3214851501593226</v>
      </c>
      <c r="Y134" s="628"/>
      <c r="Z134" s="624">
        <f t="shared" si="23"/>
        <v>29.357798165137616</v>
      </c>
      <c r="AA134" s="853">
        <f t="shared" si="24"/>
        <v>28.787155963302748</v>
      </c>
      <c r="AB134" s="854">
        <v>12</v>
      </c>
      <c r="AC134" s="833">
        <v>5.45</v>
      </c>
      <c r="AD134" s="833">
        <v>2.4900000000000002</v>
      </c>
      <c r="AE134" s="833">
        <v>1.18</v>
      </c>
      <c r="AF134" s="833">
        <v>18.07</v>
      </c>
      <c r="AG134" s="833">
        <v>71.8</v>
      </c>
      <c r="AH134" s="833">
        <v>19.400000000000002</v>
      </c>
      <c r="AI134" s="833">
        <v>10.639999999999999</v>
      </c>
      <c r="AJ134" s="833">
        <v>28.599999999999998</v>
      </c>
      <c r="AK134" s="833">
        <v>11.59</v>
      </c>
      <c r="AL134" s="845">
        <v>21860</v>
      </c>
      <c r="AM134" s="839">
        <v>0.2</v>
      </c>
      <c r="AN134" s="833">
        <v>3.17</v>
      </c>
      <c r="AO134" s="711">
        <f t="shared" si="25"/>
        <v>10.027142137041363</v>
      </c>
      <c r="AP134" s="712">
        <f t="shared" si="26"/>
        <v>38.814298100344111</v>
      </c>
      <c r="AQ134" s="855">
        <f t="shared" si="27"/>
        <v>380.82517416850095</v>
      </c>
      <c r="AR134" s="624">
        <f>INDEX(Historical!$C$7:$C$1259,MATCH(B134,Historical!$B$7:$B$1281,0))*IF(AH134="n/a",1.03,IF(AH134&lt;0,1.01,IF(AH134&gt;10,1.1,(1+AH134/100))))</f>
        <v>1.6940000000000002</v>
      </c>
      <c r="AS134" s="853">
        <f t="shared" si="28"/>
        <v>1.8634000000000004</v>
      </c>
      <c r="AT134" s="853">
        <f t="shared" si="34"/>
        <v>2.0497400000000008</v>
      </c>
      <c r="AU134" s="853">
        <f t="shared" si="34"/>
        <v>2.2547140000000012</v>
      </c>
      <c r="AV134" s="853">
        <f t="shared" si="34"/>
        <v>2.4801854000000016</v>
      </c>
      <c r="AW134" s="624">
        <f t="shared" si="29"/>
        <v>10.342039400000004</v>
      </c>
      <c r="AX134" s="719">
        <f t="shared" si="30"/>
        <v>6.5919047740455134</v>
      </c>
      <c r="AY134" s="900">
        <v>1.1200000000000001</v>
      </c>
      <c r="AZ134" s="839">
        <v>113.77999999999999</v>
      </c>
      <c r="BA134" s="839">
        <v>-3.5900000000000003</v>
      </c>
      <c r="BB134" s="839">
        <v>12.030000000000001</v>
      </c>
      <c r="BC134" s="839">
        <v>25.89</v>
      </c>
      <c r="BE134" s="597">
        <v>2014</v>
      </c>
      <c r="BF134" s="865">
        <f t="shared" si="31"/>
        <v>0</v>
      </c>
      <c r="BG134" s="849">
        <v>8.6999999999999993</v>
      </c>
    </row>
    <row r="135" spans="1:59" ht="11.25" customHeight="1" x14ac:dyDescent="0.2">
      <c r="A135" s="831" t="s">
        <v>1040</v>
      </c>
      <c r="B135" s="842" t="s">
        <v>1041</v>
      </c>
      <c r="C135" s="898" t="s">
        <v>123</v>
      </c>
      <c r="D135" s="898" t="s">
        <v>4109</v>
      </c>
      <c r="E135" s="705">
        <v>12</v>
      </c>
      <c r="F135" s="1135">
        <v>294</v>
      </c>
      <c r="G135" s="1139" t="s">
        <v>106</v>
      </c>
      <c r="H135" s="1139" t="s">
        <v>106</v>
      </c>
      <c r="I135" s="841">
        <v>138.91</v>
      </c>
      <c r="J135" s="624">
        <f t="shared" ref="J135:J198" si="35">(M135/I135)*100</f>
        <v>1.9581023684399974</v>
      </c>
      <c r="K135" s="844">
        <v>0.68</v>
      </c>
      <c r="L135" s="854">
        <v>4</v>
      </c>
      <c r="M135" s="615">
        <f t="shared" ref="M135:M198" si="36">K135*L135</f>
        <v>2.72</v>
      </c>
      <c r="N135" s="837" t="s">
        <v>689</v>
      </c>
      <c r="O135" s="706">
        <v>0.62</v>
      </c>
      <c r="P135" s="606">
        <v>44235</v>
      </c>
      <c r="Q135" s="606">
        <v>44250</v>
      </c>
      <c r="R135" s="615">
        <f t="shared" ref="R135:R198" si="37">(K135-O135)/O135*100</f>
        <v>9.6774193548387171</v>
      </c>
      <c r="S135" s="673">
        <f>IF(INDEX(Historical!$D$7:$D$1257,MATCH(B135,Historical!$B$7:$B$1281,0))=0,"n/a",(INDEX(Historical!$C$7:$C$1259,MATCH(B135,Historical!$B$7:$B$1281,0))/INDEX(Historical!$D$7:$D$1257,MATCH(B135,Historical!$B$7:$B$1281,0))-1)*100)</f>
        <v>3.3333333333333437</v>
      </c>
      <c r="T135" s="673">
        <f>IF(INDEX(Historical!$F$7:$F$1250,MATCH(B135,Historical!$B$7:$B$1281,0))=0,"n/a",((INDEX(Historical!$C$7:$C$1259,MATCH(B135,Historical!$B$7:$B$1281,0))/INDEX(Historical!$F$7:$F$1250,MATCH(B135,Historical!$B$7:$B$1281,0)))^(1/3)-1)*100)</f>
        <v>12.538419307997795</v>
      </c>
      <c r="U135" s="673">
        <f>IF(INDEX(Historical!$H$7:$H$1250,MATCH(B135,Historical!$B$7:$B$1281,0))=0,"n/a",((INDEX(Historical!$C$7:$C$1259,MATCH(B135,Historical!$B$7:$B$1281,0))/INDEX(Historical!$H$7:$H$1250,MATCH(B135,Historical!$B$7:$B$1281,0)))^(1/5)-1)*100)</f>
        <v>16.614020317550526</v>
      </c>
      <c r="V135" s="673">
        <f>IF(INDEX(Historical!$O$7:$O$1250,MATCH(B135,Historical!$B$7:$B$1281,0))=0,"n/a",((INDEX(Historical!$C$7:$C$1259,MATCH(B135,Historical!$B$7:$B$1281,0))/INDEX(Historical!$O$7:$O$1250,MATCH(B135,Historical!$B$7:$B$1281,0)))^(1/10)-1)*100)</f>
        <v>29.992386689662176</v>
      </c>
      <c r="W135" s="674">
        <f t="shared" ref="W135:W198" si="38">IF(OR(U135&lt;=0,U135="n/a",V135&lt;=0,V135="n/a"),"n/a",U135/V135)</f>
        <v>0.55394125480774337</v>
      </c>
      <c r="X135" s="675">
        <f t="shared" ref="X135:X198" si="39">IF(OR(AJ135&lt;=0,AJ135="n/a",U135&lt;=0,U135="n/a"),"n/a",U135/AJ135)</f>
        <v>0.31347208146321748</v>
      </c>
      <c r="Y135" s="646" t="s">
        <v>4573</v>
      </c>
      <c r="Z135" s="624">
        <f t="shared" ref="Z135:Z198" si="40">IF(OR(AC135&lt;0.01,AC135="n/a"),"n/a",M135/AC135*100)</f>
        <v>15.962441314553994</v>
      </c>
      <c r="AA135" s="853">
        <f t="shared" ref="AA135:AA198" si="41">IF(OR(AC135&lt;0.01,AC135="n/a"),"n/a",I135/AC135)</f>
        <v>8.1519953051643199</v>
      </c>
      <c r="AB135" s="854">
        <v>12</v>
      </c>
      <c r="AC135" s="833">
        <v>17.04</v>
      </c>
      <c r="AD135" s="833">
        <v>0.77</v>
      </c>
      <c r="AE135" s="833">
        <v>2.72</v>
      </c>
      <c r="AF135" s="833">
        <v>4.55</v>
      </c>
      <c r="AG135" s="833">
        <v>72.399999999999991</v>
      </c>
      <c r="AH135" s="833">
        <v>144.9</v>
      </c>
      <c r="AI135" s="833">
        <v>9.66</v>
      </c>
      <c r="AJ135" s="833">
        <v>53</v>
      </c>
      <c r="AK135" s="833">
        <v>10.56</v>
      </c>
      <c r="AL135" s="845">
        <v>15400</v>
      </c>
      <c r="AM135" s="839">
        <v>0.2</v>
      </c>
      <c r="AN135" s="833">
        <v>1.06</v>
      </c>
      <c r="AO135" s="711">
        <f t="shared" ref="AO135:AO198" si="42">IF(U135="n/a","n/a",IF(AA135&lt;0,"n/a",IF(AA135="n/a","n/a",J135+U135-AA135)))</f>
        <v>10.420127380826205</v>
      </c>
      <c r="AP135" s="712">
        <f t="shared" ref="AP135:AP198" si="43">IF(U135="n/a","n/a",J135+U135)</f>
        <v>18.572122685990525</v>
      </c>
      <c r="AQ135" s="855">
        <f t="shared" ref="AQ135:AQ198" si="44">IF(OR(AC135&lt;0.01,AF135="n/a"),"n/a",(I135/SQRT(22.5*AC135*(I135/AF135))-1)*100)</f>
        <v>28.394493891110884</v>
      </c>
      <c r="AR135" s="624">
        <f>INDEX(Historical!$C$7:$C$1259,MATCH(B135,Historical!$B$7:$B$1281,0))*IF(AH135="n/a",1.03,IF(AH135&lt;0,1.01,IF(AH135&gt;10,1.1,(1+AH135/100))))</f>
        <v>2.7280000000000002</v>
      </c>
      <c r="AS135" s="853">
        <f t="shared" ref="AS135:AS198" si="45">IF($AI135="n/a",1.03*AR135,IF($AI135&lt;0,1.01*AR135,IF($AI135&gt;10,1.1*AR135,(1+$AI135/100)*AR135)))</f>
        <v>2.9915248000000001</v>
      </c>
      <c r="AT135" s="853">
        <f t="shared" si="34"/>
        <v>3.2906772800000001</v>
      </c>
      <c r="AU135" s="853">
        <f t="shared" si="34"/>
        <v>3.6197450080000007</v>
      </c>
      <c r="AV135" s="853">
        <f t="shared" si="34"/>
        <v>3.9817195088000013</v>
      </c>
      <c r="AW135" s="624">
        <f t="shared" ref="AW135:AW198" si="46">SUM(AR135:AV135)</f>
        <v>16.611666596800003</v>
      </c>
      <c r="AX135" s="719">
        <f t="shared" ref="AX135:AX198" si="47">AW135/I135*100</f>
        <v>11.958582245194732</v>
      </c>
      <c r="AY135" s="900">
        <v>1.22</v>
      </c>
      <c r="AZ135" s="839">
        <v>163.59</v>
      </c>
      <c r="BA135" s="839">
        <v>-2.6599999999999997</v>
      </c>
      <c r="BB135" s="839">
        <v>6.01</v>
      </c>
      <c r="BC135" s="839">
        <v>24.69</v>
      </c>
      <c r="BE135" s="597">
        <v>2010</v>
      </c>
      <c r="BF135" s="865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849">
        <v>20</v>
      </c>
    </row>
    <row r="136" spans="1:59" ht="11.25" customHeight="1" x14ac:dyDescent="0.2">
      <c r="A136" s="831" t="s">
        <v>1018</v>
      </c>
      <c r="B136" s="842" t="s">
        <v>1019</v>
      </c>
      <c r="C136" s="898" t="s">
        <v>108</v>
      </c>
      <c r="D136" s="898" t="s">
        <v>4273</v>
      </c>
      <c r="E136" s="705">
        <v>9</v>
      </c>
      <c r="F136" s="1135">
        <v>482</v>
      </c>
      <c r="G136" s="1139" t="s">
        <v>37</v>
      </c>
      <c r="H136" s="1139" t="s">
        <v>37</v>
      </c>
      <c r="I136" s="841">
        <v>43.5</v>
      </c>
      <c r="J136" s="624">
        <f t="shared" si="35"/>
        <v>3.4942528735632186</v>
      </c>
      <c r="K136" s="844">
        <v>0.38</v>
      </c>
      <c r="L136" s="854">
        <v>4</v>
      </c>
      <c r="M136" s="615">
        <f t="shared" si="36"/>
        <v>1.52</v>
      </c>
      <c r="N136" s="837" t="s">
        <v>145</v>
      </c>
      <c r="O136" s="706">
        <v>0.37</v>
      </c>
      <c r="P136" s="904">
        <v>43810</v>
      </c>
      <c r="Q136" s="904">
        <v>43830</v>
      </c>
      <c r="R136" s="615">
        <f t="shared" si="37"/>
        <v>2.7027027027027053</v>
      </c>
      <c r="S136" s="673">
        <f>IF(INDEX(Historical!$D$7:$D$1257,MATCH(B136,Historical!$B$7:$B$1281,0))=0,"n/a",(INDEX(Historical!$C$7:$C$1259,MATCH(B136,Historical!$B$7:$B$1281,0))/INDEX(Historical!$D$7:$D$1257,MATCH(B136,Historical!$B$7:$B$1281,0))-1)*100)</f>
        <v>2.7027027027026973</v>
      </c>
      <c r="T136" s="673">
        <f>IF(INDEX(Historical!$F$7:$F$1250,MATCH(B136,Historical!$B$7:$B$1281,0))=0,"n/a",((INDEX(Historical!$C$7:$C$1259,MATCH(B136,Historical!$B$7:$B$1281,0))/INDEX(Historical!$F$7:$F$1250,MATCH(B136,Historical!$B$7:$B$1281,0)))^(1/3)-1)*100)</f>
        <v>4.8149469628073316</v>
      </c>
      <c r="U136" s="673">
        <f>IF(INDEX(Historical!$H$7:$H$1250,MATCH(B136,Historical!$B$7:$B$1281,0))=0,"n/a",((INDEX(Historical!$C$7:$C$1259,MATCH(B136,Historical!$B$7:$B$1281,0))/INDEX(Historical!$H$7:$H$1250,MATCH(B136,Historical!$B$7:$B$1281,0)))^(1/5)-1)*100)</f>
        <v>4.8413171284721557</v>
      </c>
      <c r="V136" s="673">
        <f>IF(INDEX(Historical!$O$7:$O$1250,MATCH(B136,Historical!$B$7:$B$1281,0))=0,"n/a",((INDEX(Historical!$C$7:$C$1259,MATCH(B136,Historical!$B$7:$B$1281,0))/INDEX(Historical!$O$7:$O$1250,MATCH(B136,Historical!$B$7:$B$1281,0)))^(1/10)-1)*100)</f>
        <v>4.2759988957705941</v>
      </c>
      <c r="W136" s="674">
        <f t="shared" si="38"/>
        <v>1.1322072915548973</v>
      </c>
      <c r="X136" s="675">
        <f t="shared" si="39"/>
        <v>0.55014967369001777</v>
      </c>
      <c r="Y136" s="646" t="s">
        <v>4577</v>
      </c>
      <c r="Z136" s="624">
        <f t="shared" si="40"/>
        <v>25.082508250825086</v>
      </c>
      <c r="AA136" s="853">
        <f t="shared" si="41"/>
        <v>7.1782178217821784</v>
      </c>
      <c r="AB136" s="854">
        <v>12</v>
      </c>
      <c r="AC136" s="833">
        <v>6.06</v>
      </c>
      <c r="AD136" s="833" t="s">
        <v>136</v>
      </c>
      <c r="AE136" s="833">
        <v>1.64</v>
      </c>
      <c r="AF136" s="833">
        <v>0.86</v>
      </c>
      <c r="AG136" s="833">
        <v>9.3000000000000007</v>
      </c>
      <c r="AH136" s="833">
        <v>6.2</v>
      </c>
      <c r="AI136" s="833" t="s">
        <v>136</v>
      </c>
      <c r="AJ136" s="833">
        <v>8.7999999999999989</v>
      </c>
      <c r="AK136" s="833" t="s">
        <v>136</v>
      </c>
      <c r="AL136" s="845">
        <v>159.01</v>
      </c>
      <c r="AM136" s="839">
        <v>3.1</v>
      </c>
      <c r="AN136" s="833">
        <v>0.49</v>
      </c>
      <c r="AO136" s="711">
        <f t="shared" si="42"/>
        <v>1.1573521802531967</v>
      </c>
      <c r="AP136" s="712">
        <f t="shared" si="43"/>
        <v>8.3355700020353751</v>
      </c>
      <c r="AQ136" s="855">
        <f t="shared" si="44"/>
        <v>-47.619904854642122</v>
      </c>
      <c r="AR136" s="624">
        <f>INDEX(Historical!$C$7:$C$1259,MATCH(B136,Historical!$B$7:$B$1281,0))*IF(AH136="n/a",1.03,IF(AH136&lt;0,1.01,IF(AH136&gt;10,1.1,(1+AH136/100))))</f>
        <v>1.6142400000000001</v>
      </c>
      <c r="AS136" s="853">
        <f t="shared" si="45"/>
        <v>1.6626672000000002</v>
      </c>
      <c r="AT136" s="853">
        <f t="shared" si="34"/>
        <v>1.7125472160000004</v>
      </c>
      <c r="AU136" s="853">
        <f t="shared" si="34"/>
        <v>1.7639236324800005</v>
      </c>
      <c r="AV136" s="853">
        <f t="shared" si="34"/>
        <v>1.8168413414544005</v>
      </c>
      <c r="AW136" s="624">
        <f t="shared" si="46"/>
        <v>8.5702193899344028</v>
      </c>
      <c r="AX136" s="719">
        <f t="shared" si="47"/>
        <v>19.701653769964146</v>
      </c>
      <c r="AY136" s="900">
        <v>0.61</v>
      </c>
      <c r="AZ136" s="839">
        <v>55.36</v>
      </c>
      <c r="BA136" s="839">
        <v>-11.01</v>
      </c>
      <c r="BB136" s="839">
        <v>9.58</v>
      </c>
      <c r="BC136" s="839">
        <v>25.569999999999997</v>
      </c>
      <c r="BE136" s="597">
        <v>2012</v>
      </c>
      <c r="BF136" s="865">
        <f t="shared" si="48"/>
        <v>0</v>
      </c>
      <c r="BG136" s="849">
        <v>0.89999999999999991</v>
      </c>
    </row>
    <row r="137" spans="1:59" ht="11.25" customHeight="1" x14ac:dyDescent="0.2">
      <c r="A137" s="838" t="s">
        <v>3796</v>
      </c>
      <c r="B137" s="842" t="s">
        <v>3797</v>
      </c>
      <c r="C137" s="898" t="s">
        <v>108</v>
      </c>
      <c r="D137" s="898" t="s">
        <v>4273</v>
      </c>
      <c r="E137" s="705">
        <v>7</v>
      </c>
      <c r="F137" s="1135">
        <v>622</v>
      </c>
      <c r="G137" s="1135" t="s">
        <v>106</v>
      </c>
      <c r="H137" s="1135" t="s">
        <v>106</v>
      </c>
      <c r="I137" s="841">
        <v>43.44</v>
      </c>
      <c r="J137" s="624">
        <f t="shared" si="35"/>
        <v>3.5911602209944755</v>
      </c>
      <c r="K137" s="844">
        <v>0.39</v>
      </c>
      <c r="L137" s="854">
        <v>4</v>
      </c>
      <c r="M137" s="615">
        <f t="shared" si="36"/>
        <v>1.56</v>
      </c>
      <c r="N137" s="837" t="s">
        <v>107</v>
      </c>
      <c r="O137" s="706">
        <v>0.36</v>
      </c>
      <c r="P137" s="904">
        <v>43858</v>
      </c>
      <c r="Q137" s="904">
        <v>43872</v>
      </c>
      <c r="R137" s="615">
        <f t="shared" si="37"/>
        <v>8.333333333333341</v>
      </c>
      <c r="S137" s="673">
        <f>IF(INDEX(Historical!$D$7:$D$1257,MATCH(B137,Historical!$B$7:$B$1281,0))=0,"n/a",(INDEX(Historical!$C$7:$C$1259,MATCH(B137,Historical!$B$7:$B$1281,0))/INDEX(Historical!$D$7:$D$1257,MATCH(B137,Historical!$B$7:$B$1281,0))-1)*100)</f>
        <v>14.705882352941169</v>
      </c>
      <c r="T137" s="673">
        <f>IF(INDEX(Historical!$F$7:$F$1250,MATCH(B137,Historical!$B$7:$B$1281,0))=0,"n/a",((INDEX(Historical!$C$7:$C$1259,MATCH(B137,Historical!$B$7:$B$1281,0))/INDEX(Historical!$F$7:$F$1250,MATCH(B137,Historical!$B$7:$B$1281,0)))^(1/3)-1)*100)</f>
        <v>34.580315302182107</v>
      </c>
      <c r="U137" s="673">
        <f>IF(INDEX(Historical!$H$7:$H$1250,MATCH(B137,Historical!$B$7:$B$1281,0))=0,"n/a",((INDEX(Historical!$C$7:$C$1259,MATCH(B137,Historical!$B$7:$B$1281,0))/INDEX(Historical!$H$7:$H$1250,MATCH(B137,Historical!$B$7:$B$1281,0)))^(1/5)-1)*100)</f>
        <v>31.284338853824423</v>
      </c>
      <c r="V137" s="673" t="str">
        <f>IF(INDEX(Historical!$O$7:$O$1250,MATCH(B137,Historical!$B$7:$B$1281,0))=0,"n/a",((INDEX(Historical!$C$7:$C$1259,MATCH(B137,Historical!$B$7:$B$1281,0))/INDEX(Historical!$O$7:$O$1250,MATCH(B137,Historical!$B$7:$B$1281,0)))^(1/10)-1)*100)</f>
        <v>n/a</v>
      </c>
      <c r="W137" s="674" t="str">
        <f t="shared" si="38"/>
        <v>n/a</v>
      </c>
      <c r="X137" s="675">
        <f t="shared" si="39"/>
        <v>1.5880375052702753</v>
      </c>
      <c r="Y137" s="843"/>
      <c r="Z137" s="624">
        <f t="shared" si="40"/>
        <v>70.27027027027026</v>
      </c>
      <c r="AA137" s="853">
        <f t="shared" si="41"/>
        <v>19.567567567567565</v>
      </c>
      <c r="AB137" s="854">
        <v>12</v>
      </c>
      <c r="AC137" s="833">
        <v>2.2200000000000002</v>
      </c>
      <c r="AD137" s="833" t="s">
        <v>136</v>
      </c>
      <c r="AE137" s="833">
        <v>3.39</v>
      </c>
      <c r="AF137" s="833">
        <v>0.92</v>
      </c>
      <c r="AG137" s="833">
        <v>5.3</v>
      </c>
      <c r="AH137" s="833">
        <v>10</v>
      </c>
      <c r="AI137" s="833">
        <v>3.44</v>
      </c>
      <c r="AJ137" s="833">
        <v>19.7</v>
      </c>
      <c r="AK137" s="833">
        <v>-2.76</v>
      </c>
      <c r="AL137" s="845">
        <v>18160</v>
      </c>
      <c r="AM137" s="839">
        <v>0.4</v>
      </c>
      <c r="AN137" s="833">
        <v>0.46</v>
      </c>
      <c r="AO137" s="711">
        <f t="shared" si="42"/>
        <v>15.307931507251332</v>
      </c>
      <c r="AP137" s="712">
        <f t="shared" si="43"/>
        <v>34.875499074818897</v>
      </c>
      <c r="AQ137" s="855">
        <f t="shared" si="44"/>
        <v>-10.551909126237014</v>
      </c>
      <c r="AR137" s="624">
        <f>INDEX(Historical!$C$7:$C$1259,MATCH(B137,Historical!$B$7:$B$1281,0))*IF(AH137="n/a",1.03,IF(AH137&lt;0,1.01,IF(AH137&gt;10,1.1,(1+AH137/100))))</f>
        <v>1.7160000000000002</v>
      </c>
      <c r="AS137" s="853">
        <f t="shared" si="45"/>
        <v>1.7750304000000001</v>
      </c>
      <c r="AT137" s="853">
        <f t="shared" si="34"/>
        <v>1.7927807040000001</v>
      </c>
      <c r="AU137" s="853">
        <f t="shared" si="34"/>
        <v>1.8107085110400001</v>
      </c>
      <c r="AV137" s="853">
        <f t="shared" si="34"/>
        <v>1.8288155961504</v>
      </c>
      <c r="AW137" s="624">
        <f t="shared" si="46"/>
        <v>8.9233352111904018</v>
      </c>
      <c r="AX137" s="719">
        <f t="shared" si="47"/>
        <v>20.541747723734812</v>
      </c>
      <c r="AY137" s="900">
        <v>1.78</v>
      </c>
      <c r="AZ137" s="839">
        <v>207.64999999999998</v>
      </c>
      <c r="BA137" s="839">
        <v>-7.5200000000000005</v>
      </c>
      <c r="BB137" s="839">
        <v>12.47</v>
      </c>
      <c r="BC137" s="839">
        <v>45.56</v>
      </c>
      <c r="BE137" s="597">
        <v>2014</v>
      </c>
      <c r="BF137" s="865">
        <f t="shared" si="48"/>
        <v>0</v>
      </c>
      <c r="BG137" s="849">
        <v>0.6</v>
      </c>
    </row>
    <row r="138" spans="1:59" ht="11.25" customHeight="1" x14ac:dyDescent="0.2">
      <c r="A138" s="831" t="s">
        <v>528</v>
      </c>
      <c r="B138" s="842" t="s">
        <v>529</v>
      </c>
      <c r="C138" s="898" t="s">
        <v>108</v>
      </c>
      <c r="D138" s="898" t="s">
        <v>4273</v>
      </c>
      <c r="E138" s="705">
        <v>27</v>
      </c>
      <c r="F138" s="1135">
        <v>125</v>
      </c>
      <c r="G138" s="1135" t="s">
        <v>106</v>
      </c>
      <c r="H138" s="1135" t="s">
        <v>106</v>
      </c>
      <c r="I138" s="833">
        <v>104.4</v>
      </c>
      <c r="J138" s="624">
        <f t="shared" si="35"/>
        <v>2.7586206896551722</v>
      </c>
      <c r="K138" s="851">
        <v>0.72</v>
      </c>
      <c r="L138" s="854">
        <v>4</v>
      </c>
      <c r="M138" s="615">
        <f t="shared" si="36"/>
        <v>2.88</v>
      </c>
      <c r="N138" s="837" t="s">
        <v>148</v>
      </c>
      <c r="O138" s="707">
        <v>0.71</v>
      </c>
      <c r="P138" s="606">
        <v>44162</v>
      </c>
      <c r="Q138" s="606">
        <v>44180</v>
      </c>
      <c r="R138" s="615">
        <f t="shared" si="37"/>
        <v>1.4084507042253533</v>
      </c>
      <c r="S138" s="673">
        <f>IF(INDEX(Historical!$D$7:$D$1257,MATCH(B138,Historical!$B$7:$B$1281,0))=0,"n/a",(INDEX(Historical!$C$7:$C$1259,MATCH(B138,Historical!$B$7:$B$1281,0))/INDEX(Historical!$D$7:$D$1257,MATCH(B138,Historical!$B$7:$B$1281,0))-1)*100)</f>
        <v>1.7857142857143016</v>
      </c>
      <c r="T138" s="673">
        <f>IF(INDEX(Historical!$F$7:$F$1250,MATCH(B138,Historical!$B$7:$B$1281,0))=0,"n/a",((INDEX(Historical!$C$7:$C$1259,MATCH(B138,Historical!$B$7:$B$1281,0))/INDEX(Historical!$F$7:$F$1250,MATCH(B138,Historical!$B$7:$B$1281,0)))^(1/3)-1)*100)</f>
        <v>8.1983855523197526</v>
      </c>
      <c r="U138" s="673">
        <f>IF(INDEX(Historical!$H$7:$H$1250,MATCH(B138,Historical!$B$7:$B$1281,0))=0,"n/a",((INDEX(Historical!$C$7:$C$1259,MATCH(B138,Historical!$B$7:$B$1281,0))/INDEX(Historical!$H$7:$H$1250,MATCH(B138,Historical!$B$7:$B$1281,0)))^(1/5)-1)*100)</f>
        <v>6.2980048262344379</v>
      </c>
      <c r="V138" s="673">
        <f>IF(INDEX(Historical!$O$7:$O$1250,MATCH(B138,Historical!$B$7:$B$1281,0))=0,"n/a",((INDEX(Historical!$C$7:$C$1259,MATCH(B138,Historical!$B$7:$B$1281,0))/INDEX(Historical!$O$7:$O$1250,MATCH(B138,Historical!$B$7:$B$1281,0)))^(1/10)-1)*100)</f>
        <v>4.8195970319958814</v>
      </c>
      <c r="W138" s="674">
        <f t="shared" si="38"/>
        <v>1.3067492540193388</v>
      </c>
      <c r="X138" s="675">
        <f t="shared" si="39"/>
        <v>1.7494457850651217</v>
      </c>
      <c r="Y138" s="842"/>
      <c r="Z138" s="624">
        <f t="shared" si="40"/>
        <v>56.581532416502945</v>
      </c>
      <c r="AA138" s="853">
        <f t="shared" si="41"/>
        <v>20.510805500982318</v>
      </c>
      <c r="AB138" s="854">
        <v>12</v>
      </c>
      <c r="AC138" s="833">
        <v>5.09</v>
      </c>
      <c r="AD138" s="833">
        <v>2.09</v>
      </c>
      <c r="AE138" s="833">
        <v>6.4</v>
      </c>
      <c r="AF138" s="833">
        <v>1.62</v>
      </c>
      <c r="AG138" s="833">
        <v>8</v>
      </c>
      <c r="AH138" s="833">
        <v>-25.3</v>
      </c>
      <c r="AI138" s="833">
        <v>-7.32</v>
      </c>
      <c r="AJ138" s="833">
        <v>3.5999999999999996</v>
      </c>
      <c r="AK138" s="833">
        <v>10.02</v>
      </c>
      <c r="AL138" s="845">
        <v>6540</v>
      </c>
      <c r="AM138" s="839">
        <v>1.6</v>
      </c>
      <c r="AN138" s="833">
        <v>0.06</v>
      </c>
      <c r="AO138" s="711">
        <f t="shared" si="42"/>
        <v>-11.454179985092708</v>
      </c>
      <c r="AP138" s="712">
        <f t="shared" si="43"/>
        <v>9.0566255158896105</v>
      </c>
      <c r="AQ138" s="855">
        <f t="shared" si="44"/>
        <v>21.522754909141504</v>
      </c>
      <c r="AR138" s="624">
        <f>INDEX(Historical!$C$7:$C$1259,MATCH(B138,Historical!$B$7:$B$1281,0))*IF(AH138="n/a",1.03,IF(AH138&lt;0,1.01,IF(AH138&gt;10,1.1,(1+AH138/100))))</f>
        <v>2.8785000000000003</v>
      </c>
      <c r="AS138" s="853">
        <f t="shared" si="45"/>
        <v>2.9072850000000003</v>
      </c>
      <c r="AT138" s="853">
        <f t="shared" si="34"/>
        <v>3.1980135000000005</v>
      </c>
      <c r="AU138" s="853">
        <f t="shared" si="34"/>
        <v>3.517814850000001</v>
      </c>
      <c r="AV138" s="853">
        <f t="shared" si="34"/>
        <v>3.8695963350000016</v>
      </c>
      <c r="AW138" s="624">
        <f t="shared" si="46"/>
        <v>16.371209685000004</v>
      </c>
      <c r="AX138" s="719">
        <f t="shared" si="47"/>
        <v>15.681235330459772</v>
      </c>
      <c r="AY138" s="900">
        <v>1.47</v>
      </c>
      <c r="AZ138" s="839">
        <v>118.91000000000001</v>
      </c>
      <c r="BA138" s="839">
        <v>-4.8099999999999996</v>
      </c>
      <c r="BB138" s="839">
        <v>10.01</v>
      </c>
      <c r="BC138" s="839">
        <v>32.67</v>
      </c>
      <c r="BE138" s="597">
        <v>1994</v>
      </c>
      <c r="BF138" s="865">
        <f t="shared" si="48"/>
        <v>2</v>
      </c>
      <c r="BG138" s="849">
        <v>0.8</v>
      </c>
    </row>
    <row r="139" spans="1:59" ht="11.25" customHeight="1" x14ac:dyDescent="0.2">
      <c r="A139" s="848" t="s">
        <v>4448</v>
      </c>
      <c r="B139" s="842" t="s">
        <v>4422</v>
      </c>
      <c r="C139" s="898" t="s">
        <v>4127</v>
      </c>
      <c r="D139" s="898" t="s">
        <v>4272</v>
      </c>
      <c r="E139" s="705">
        <v>6</v>
      </c>
      <c r="F139" s="1135">
        <v>691</v>
      </c>
      <c r="G139" s="1103" t="s">
        <v>106</v>
      </c>
      <c r="H139" s="1103" t="s">
        <v>106</v>
      </c>
      <c r="I139" s="841">
        <v>82.59</v>
      </c>
      <c r="J139" s="624">
        <f t="shared" si="35"/>
        <v>0.29059208136578274</v>
      </c>
      <c r="K139" s="844">
        <v>0.06</v>
      </c>
      <c r="L139" s="854">
        <v>4</v>
      </c>
      <c r="M139" s="615">
        <f t="shared" si="36"/>
        <v>0.24</v>
      </c>
      <c r="N139" s="837" t="s">
        <v>515</v>
      </c>
      <c r="O139" s="706">
        <v>5.5E-2</v>
      </c>
      <c r="P139" s="606">
        <v>44147</v>
      </c>
      <c r="Q139" s="606">
        <v>44162</v>
      </c>
      <c r="R139" s="615">
        <f t="shared" si="37"/>
        <v>9.0909090909090864</v>
      </c>
      <c r="S139" s="673">
        <f>IF(INDEX(Historical!$D$7:$D$1257,MATCH(B139,Historical!$B$7:$B$1281,0))=0,"n/a",(INDEX(Historical!$C$7:$C$1259,MATCH(B139,Historical!$B$7:$B$1281,0))/INDEX(Historical!$D$7:$D$1257,MATCH(B139,Historical!$B$7:$B$1281,0))-1)*100)</f>
        <v>9.7560975609755971</v>
      </c>
      <c r="T139" s="673">
        <f>IF(INDEX(Historical!$F$7:$F$1250,MATCH(B139,Historical!$B$7:$B$1281,0))=0,"n/a",((INDEX(Historical!$C$7:$C$1259,MATCH(B139,Historical!$B$7:$B$1281,0))/INDEX(Historical!$F$7:$F$1250,MATCH(B139,Historical!$B$7:$B$1281,0)))^(1/3)-1)*100)</f>
        <v>10.337355011637396</v>
      </c>
      <c r="U139" s="673">
        <f>IF(INDEX(Historical!$H$7:$H$1250,MATCH(B139,Historical!$B$7:$B$1281,0))=0,"n/a",((INDEX(Historical!$C$7:$C$1259,MATCH(B139,Historical!$B$7:$B$1281,0))/INDEX(Historical!$H$7:$H$1250,MATCH(B139,Historical!$B$7:$B$1281,0)))^(1/5)-1)*100)</f>
        <v>16.465861577965679</v>
      </c>
      <c r="V139" s="673">
        <f>IF(INDEX(Historical!$O$7:$O$1250,MATCH(B139,Historical!$B$7:$B$1281,0))=0,"n/a",((INDEX(Historical!$C$7:$C$1259,MATCH(B139,Historical!$B$7:$B$1281,0))/INDEX(Historical!$O$7:$O$1250,MATCH(B139,Historical!$B$7:$B$1281,0)))^(1/10)-1)*100)</f>
        <v>13.665914413936475</v>
      </c>
      <c r="W139" s="674">
        <f t="shared" si="38"/>
        <v>1.2048854602201975</v>
      </c>
      <c r="X139" s="675">
        <f t="shared" si="39"/>
        <v>1.5986273376665709</v>
      </c>
      <c r="Y139" s="843"/>
      <c r="Z139" s="624">
        <f t="shared" si="40"/>
        <v>24.242424242424242</v>
      </c>
      <c r="AA139" s="853">
        <f t="shared" si="41"/>
        <v>83.424242424242422</v>
      </c>
      <c r="AB139" s="854">
        <v>12</v>
      </c>
      <c r="AC139" s="833">
        <v>0.99</v>
      </c>
      <c r="AD139" s="833">
        <v>5.47</v>
      </c>
      <c r="AE139" s="833">
        <v>17.329999999999998</v>
      </c>
      <c r="AF139" s="833">
        <v>11.31</v>
      </c>
      <c r="AG139" s="833">
        <v>12.9</v>
      </c>
      <c r="AH139" s="833">
        <v>-14.2</v>
      </c>
      <c r="AI139" s="833">
        <v>18.279999999999998</v>
      </c>
      <c r="AJ139" s="833">
        <v>10.299999999999999</v>
      </c>
      <c r="AK139" s="833">
        <v>15</v>
      </c>
      <c r="AL139" s="845">
        <v>14060</v>
      </c>
      <c r="AM139" s="839">
        <v>0.2</v>
      </c>
      <c r="AN139" s="833">
        <v>0</v>
      </c>
      <c r="AO139" s="711">
        <f t="shared" si="42"/>
        <v>-66.667788764910966</v>
      </c>
      <c r="AP139" s="712">
        <f t="shared" si="43"/>
        <v>16.756453659331463</v>
      </c>
      <c r="AQ139" s="855">
        <f t="shared" si="44"/>
        <v>547.56919212224625</v>
      </c>
      <c r="AR139" s="624">
        <f>INDEX(Historical!$C$7:$C$1259,MATCH(B139,Historical!$B$7:$B$1281,0))*IF(AH139="n/a",1.03,IF(AH139&lt;0,1.01,IF(AH139&gt;10,1.1,(1+AH139/100))))</f>
        <v>0.22725000000000001</v>
      </c>
      <c r="AS139" s="853">
        <f t="shared" si="45"/>
        <v>0.24997500000000003</v>
      </c>
      <c r="AT139" s="853">
        <f t="shared" si="34"/>
        <v>0.27497250000000006</v>
      </c>
      <c r="AU139" s="853">
        <f t="shared" si="34"/>
        <v>0.30246975000000009</v>
      </c>
      <c r="AV139" s="853">
        <f t="shared" si="34"/>
        <v>0.3327167250000001</v>
      </c>
      <c r="AW139" s="624">
        <f t="shared" si="46"/>
        <v>1.3873839750000001</v>
      </c>
      <c r="AX139" s="719">
        <f t="shared" si="47"/>
        <v>1.6798449872865964</v>
      </c>
      <c r="AY139" s="900">
        <v>1.64</v>
      </c>
      <c r="AZ139" s="839">
        <v>140.94999999999999</v>
      </c>
      <c r="BA139" s="839">
        <v>-18.89</v>
      </c>
      <c r="BB139" s="839">
        <v>-1.58</v>
      </c>
      <c r="BC139" s="839">
        <v>20.3</v>
      </c>
      <c r="BE139" s="597">
        <v>2015</v>
      </c>
      <c r="BF139" s="865">
        <f t="shared" si="48"/>
        <v>0</v>
      </c>
      <c r="BG139" s="849">
        <v>9.1999999999999993</v>
      </c>
    </row>
    <row r="140" spans="1:59" ht="11.25" customHeight="1" x14ac:dyDescent="0.2">
      <c r="A140" s="838" t="s">
        <v>1063</v>
      </c>
      <c r="B140" s="842" t="s">
        <v>1064</v>
      </c>
      <c r="C140" s="898" t="s">
        <v>108</v>
      </c>
      <c r="D140" s="898" t="s">
        <v>4273</v>
      </c>
      <c r="E140" s="705">
        <v>9</v>
      </c>
      <c r="F140" s="1135">
        <v>513</v>
      </c>
      <c r="G140" s="1102" t="s">
        <v>37</v>
      </c>
      <c r="H140" s="1102" t="s">
        <v>37</v>
      </c>
      <c r="I140" s="841">
        <v>75.209999999999994</v>
      </c>
      <c r="J140" s="624">
        <f t="shared" si="35"/>
        <v>3.0846961840180827</v>
      </c>
      <c r="K140" s="844">
        <v>0.57999999999999996</v>
      </c>
      <c r="L140" s="854">
        <v>4</v>
      </c>
      <c r="M140" s="615">
        <f t="shared" si="36"/>
        <v>2.3199999999999998</v>
      </c>
      <c r="N140" s="837" t="s">
        <v>160</v>
      </c>
      <c r="O140" s="706">
        <v>0.56999999999999995</v>
      </c>
      <c r="P140" s="606">
        <v>44210</v>
      </c>
      <c r="Q140" s="606">
        <v>44225</v>
      </c>
      <c r="R140" s="615">
        <f t="shared" si="37"/>
        <v>1.7543859649122824</v>
      </c>
      <c r="S140" s="673">
        <f>IF(INDEX(Historical!$D$7:$D$1257,MATCH(B140,Historical!$B$7:$B$1281,0))=0,"n/a",(INDEX(Historical!$C$7:$C$1259,MATCH(B140,Historical!$B$7:$B$1281,0))/INDEX(Historical!$D$7:$D$1257,MATCH(B140,Historical!$B$7:$B$1281,0))-1)*100)</f>
        <v>5.5555555555555358</v>
      </c>
      <c r="T140" s="673">
        <f>IF(INDEX(Historical!$F$7:$F$1250,MATCH(B140,Historical!$B$7:$B$1281,0))=0,"n/a",((INDEX(Historical!$C$7:$C$1259,MATCH(B140,Historical!$B$7:$B$1281,0))/INDEX(Historical!$F$7:$F$1250,MATCH(B140,Historical!$B$7:$B$1281,0)))^(1/3)-1)*100)</f>
        <v>9.2191853246208488</v>
      </c>
      <c r="U140" s="673">
        <f>IF(INDEX(Historical!$H$7:$H$1250,MATCH(B140,Historical!$B$7:$B$1281,0))=0,"n/a",((INDEX(Historical!$C$7:$C$1259,MATCH(B140,Historical!$B$7:$B$1281,0))/INDEX(Historical!$H$7:$H$1250,MATCH(B140,Historical!$B$7:$B$1281,0)))^(1/5)-1)*100)</f>
        <v>6.5529190372265678</v>
      </c>
      <c r="V140" s="673">
        <f>IF(INDEX(Historical!$O$7:$O$1250,MATCH(B140,Historical!$B$7:$B$1281,0))=0,"n/a",((INDEX(Historical!$C$7:$C$1259,MATCH(B140,Historical!$B$7:$B$1281,0))/INDEX(Historical!$O$7:$O$1250,MATCH(B140,Historical!$B$7:$B$1281,0)))^(1/10)-1)*100)</f>
        <v>5.302721110359232</v>
      </c>
      <c r="W140" s="674">
        <f t="shared" si="38"/>
        <v>1.2357653553427481</v>
      </c>
      <c r="X140" s="675">
        <f t="shared" si="39"/>
        <v>0.66191101386126949</v>
      </c>
      <c r="Y140" s="646"/>
      <c r="Z140" s="624">
        <f t="shared" si="40"/>
        <v>41.428571428571423</v>
      </c>
      <c r="AA140" s="853">
        <f t="shared" si="41"/>
        <v>13.430357142857142</v>
      </c>
      <c r="AB140" s="854">
        <v>12</v>
      </c>
      <c r="AC140" s="833">
        <v>5.6</v>
      </c>
      <c r="AD140" s="833">
        <v>1.71</v>
      </c>
      <c r="AE140" s="833">
        <v>6.71</v>
      </c>
      <c r="AF140" s="833">
        <v>1.76</v>
      </c>
      <c r="AG140" s="833">
        <v>13.4</v>
      </c>
      <c r="AH140" s="833">
        <v>20.7</v>
      </c>
      <c r="AI140" s="833">
        <v>3.26</v>
      </c>
      <c r="AJ140" s="833">
        <v>9.9</v>
      </c>
      <c r="AK140" s="833">
        <v>8</v>
      </c>
      <c r="AL140" s="845">
        <v>1200</v>
      </c>
      <c r="AM140" s="839">
        <v>2</v>
      </c>
      <c r="AN140" s="833">
        <v>0</v>
      </c>
      <c r="AO140" s="711">
        <f t="shared" si="42"/>
        <v>-3.7927419216124907</v>
      </c>
      <c r="AP140" s="712">
        <f t="shared" si="43"/>
        <v>9.6376152212446513</v>
      </c>
      <c r="AQ140" s="855">
        <f t="shared" si="44"/>
        <v>2.4964575462187</v>
      </c>
      <c r="AR140" s="624">
        <f>INDEX(Historical!$C$7:$C$1259,MATCH(B140,Historical!$B$7:$B$1281,0))*IF(AH140="n/a",1.03,IF(AH140&lt;0,1.01,IF(AH140&gt;10,1.1,(1+AH140/100))))</f>
        <v>2.508</v>
      </c>
      <c r="AS140" s="853">
        <f t="shared" si="45"/>
        <v>2.5897608000000001</v>
      </c>
      <c r="AT140" s="853">
        <f t="shared" si="34"/>
        <v>2.7969416640000002</v>
      </c>
      <c r="AU140" s="853">
        <f t="shared" si="34"/>
        <v>3.0206969971200004</v>
      </c>
      <c r="AV140" s="853">
        <f t="shared" si="34"/>
        <v>3.2623527568896007</v>
      </c>
      <c r="AW140" s="624">
        <f t="shared" si="46"/>
        <v>14.177752218009601</v>
      </c>
      <c r="AX140" s="719">
        <f t="shared" si="47"/>
        <v>18.850887140020745</v>
      </c>
      <c r="AY140" s="900">
        <v>0.67</v>
      </c>
      <c r="AZ140" s="839">
        <v>41.75</v>
      </c>
      <c r="BA140" s="839">
        <v>-4.7</v>
      </c>
      <c r="BB140" s="839">
        <v>5.0299999999999994</v>
      </c>
      <c r="BC140" s="839">
        <v>15.67</v>
      </c>
      <c r="BE140" s="597">
        <v>2012</v>
      </c>
      <c r="BF140" s="865">
        <f t="shared" si="48"/>
        <v>0</v>
      </c>
      <c r="BG140" s="849">
        <v>1.7000000000000002</v>
      </c>
    </row>
    <row r="141" spans="1:59" ht="11.25" customHeight="1" x14ac:dyDescent="0.2">
      <c r="A141" s="148" t="s">
        <v>3992</v>
      </c>
      <c r="B141" s="570" t="s">
        <v>3993</v>
      </c>
      <c r="C141" s="898" t="s">
        <v>4254</v>
      </c>
      <c r="D141" s="898" t="s">
        <v>4255</v>
      </c>
      <c r="E141" s="705">
        <v>7</v>
      </c>
      <c r="F141" s="1135">
        <v>659</v>
      </c>
      <c r="G141" s="1135" t="s">
        <v>106</v>
      </c>
      <c r="H141" s="1135" t="s">
        <v>106</v>
      </c>
      <c r="I141" s="841">
        <v>43.83</v>
      </c>
      <c r="J141" s="624">
        <f t="shared" si="35"/>
        <v>3.9014373716632447</v>
      </c>
      <c r="K141" s="844">
        <v>0.42749999999999999</v>
      </c>
      <c r="L141" s="854">
        <v>4</v>
      </c>
      <c r="M141" s="615">
        <f t="shared" si="36"/>
        <v>1.71</v>
      </c>
      <c r="N141" s="837" t="s">
        <v>4240</v>
      </c>
      <c r="O141" s="706">
        <v>0.42499999999999999</v>
      </c>
      <c r="P141" s="606">
        <v>44251</v>
      </c>
      <c r="Q141" s="606">
        <v>44260</v>
      </c>
      <c r="R141" s="615">
        <f t="shared" si="37"/>
        <v>0.58823529411764752</v>
      </c>
      <c r="S141" s="673">
        <f>IF(INDEX(Historical!$D$7:$D$1257,MATCH(B141,Historical!$B$7:$B$1281,0))=0,"n/a",(INDEX(Historical!$C$7:$C$1259,MATCH(B141,Historical!$B$7:$B$1281,0))/INDEX(Historical!$D$7:$D$1257,MATCH(B141,Historical!$B$7:$B$1281,0))-1)*100)</f>
        <v>2.4316109422492405</v>
      </c>
      <c r="T141" s="673">
        <f>IF(INDEX(Historical!$F$7:$F$1250,MATCH(B141,Historical!$B$7:$B$1281,0))=0,"n/a",((INDEX(Historical!$C$7:$C$1259,MATCH(B141,Historical!$B$7:$B$1281,0))/INDEX(Historical!$F$7:$F$1250,MATCH(B141,Historical!$B$7:$B$1281,0)))^(1/3)-1)*100)</f>
        <v>2.4932318765317429</v>
      </c>
      <c r="U141" s="673">
        <f>IF(INDEX(Historical!$H$7:$H$1250,MATCH(B141,Historical!$B$7:$B$1281,0))=0,"n/a",((INDEX(Historical!$C$7:$C$1259,MATCH(B141,Historical!$B$7:$B$1281,0))/INDEX(Historical!$H$7:$H$1250,MATCH(B141,Historical!$B$7:$B$1281,0)))^(1/5)-1)*100)</f>
        <v>26.654863858168397</v>
      </c>
      <c r="V141" s="673" t="str">
        <f>IF(INDEX(Historical!$O$7:$O$1250,MATCH(B141,Historical!$B$7:$B$1281,0))=0,"n/a",((INDEX(Historical!$C$7:$C$1259,MATCH(B141,Historical!$B$7:$B$1281,0))/INDEX(Historical!$O$7:$O$1250,MATCH(B141,Historical!$B$7:$B$1281,0)))^(1/10)-1)*100)</f>
        <v>n/a</v>
      </c>
      <c r="W141" s="674" t="str">
        <f t="shared" si="38"/>
        <v>n/a</v>
      </c>
      <c r="X141" s="675">
        <f t="shared" si="39"/>
        <v>0.74663484196550145</v>
      </c>
      <c r="Y141" s="843"/>
      <c r="Z141" s="624">
        <f t="shared" si="40"/>
        <v>213.74999999999997</v>
      </c>
      <c r="AA141" s="853">
        <f t="shared" si="41"/>
        <v>54.787499999999994</v>
      </c>
      <c r="AB141" s="854">
        <v>12</v>
      </c>
      <c r="AC141" s="833">
        <v>0.8</v>
      </c>
      <c r="AD141" s="833" t="s">
        <v>136</v>
      </c>
      <c r="AE141" s="833">
        <v>14.29</v>
      </c>
      <c r="AF141" s="833">
        <v>2.33</v>
      </c>
      <c r="AG141" s="833">
        <v>4.3</v>
      </c>
      <c r="AH141" s="833">
        <v>114.3</v>
      </c>
      <c r="AI141" s="833">
        <v>10.95</v>
      </c>
      <c r="AJ141" s="833">
        <v>35.699999999999996</v>
      </c>
      <c r="AK141" s="833" t="s">
        <v>136</v>
      </c>
      <c r="AL141" s="845">
        <v>1080</v>
      </c>
      <c r="AM141" s="839">
        <v>4.9000000000000004</v>
      </c>
      <c r="AN141" s="833">
        <v>0.49</v>
      </c>
      <c r="AO141" s="711">
        <f t="shared" si="42"/>
        <v>-24.231198770168351</v>
      </c>
      <c r="AP141" s="712">
        <f t="shared" si="43"/>
        <v>30.556301229831643</v>
      </c>
      <c r="AQ141" s="855">
        <f t="shared" si="44"/>
        <v>138.19214932486753</v>
      </c>
      <c r="AR141" s="624">
        <f>INDEX(Historical!$C$7:$C$1259,MATCH(B141,Historical!$B$7:$B$1281,0))*IF(AH141="n/a",1.03,IF(AH141&lt;0,1.01,IF(AH141&gt;10,1.1,(1+AH141/100))))</f>
        <v>1.8535000000000001</v>
      </c>
      <c r="AS141" s="853">
        <f t="shared" si="45"/>
        <v>2.0388500000000005</v>
      </c>
      <c r="AT141" s="853">
        <f t="shared" si="34"/>
        <v>2.1000155000000005</v>
      </c>
      <c r="AU141" s="853">
        <f t="shared" si="34"/>
        <v>2.1630159650000005</v>
      </c>
      <c r="AV141" s="853">
        <f t="shared" si="34"/>
        <v>2.2279064439500007</v>
      </c>
      <c r="AW141" s="624">
        <f t="shared" si="46"/>
        <v>10.383287908950003</v>
      </c>
      <c r="AX141" s="719">
        <f t="shared" si="47"/>
        <v>23.689910812114999</v>
      </c>
      <c r="AY141" s="900">
        <v>0.45</v>
      </c>
      <c r="AZ141" s="839">
        <v>117.86000000000001</v>
      </c>
      <c r="BA141" s="839">
        <v>-15.52</v>
      </c>
      <c r="BB141" s="839">
        <v>-6.5</v>
      </c>
      <c r="BC141" s="839">
        <v>-3.4000000000000004</v>
      </c>
      <c r="BE141" s="597">
        <v>2015</v>
      </c>
      <c r="BF141" s="865">
        <f t="shared" si="48"/>
        <v>0</v>
      </c>
      <c r="BG141" s="849">
        <v>2.8000000000000003</v>
      </c>
    </row>
    <row r="142" spans="1:59" ht="11.25" customHeight="1" x14ac:dyDescent="0.2">
      <c r="A142" s="831" t="s">
        <v>506</v>
      </c>
      <c r="B142" s="842" t="s">
        <v>507</v>
      </c>
      <c r="C142" s="898" t="s">
        <v>128</v>
      </c>
      <c r="D142" s="898" t="s">
        <v>4288</v>
      </c>
      <c r="E142" s="705">
        <v>25</v>
      </c>
      <c r="F142" s="1135">
        <v>142</v>
      </c>
      <c r="G142" s="1135" t="s">
        <v>115</v>
      </c>
      <c r="H142" s="1135" t="s">
        <v>115</v>
      </c>
      <c r="I142" s="841">
        <v>78.75</v>
      </c>
      <c r="J142" s="624">
        <f t="shared" si="35"/>
        <v>1.2825396825396824</v>
      </c>
      <c r="K142" s="851">
        <v>0.2525</v>
      </c>
      <c r="L142" s="854">
        <v>4</v>
      </c>
      <c r="M142" s="615">
        <f t="shared" si="36"/>
        <v>1.01</v>
      </c>
      <c r="N142" s="837" t="s">
        <v>119</v>
      </c>
      <c r="O142" s="707">
        <v>0.24</v>
      </c>
      <c r="P142" s="606">
        <v>44239</v>
      </c>
      <c r="Q142" s="606">
        <v>44256</v>
      </c>
      <c r="R142" s="615">
        <f t="shared" si="37"/>
        <v>5.2083333333333384</v>
      </c>
      <c r="S142" s="673">
        <f>IF(INDEX(Historical!$D$7:$D$1257,MATCH(B142,Historical!$B$7:$B$1281,0))=0,"n/a",(INDEX(Historical!$C$7:$C$1259,MATCH(B142,Historical!$B$7:$B$1281,0))/INDEX(Historical!$D$7:$D$1257,MATCH(B142,Historical!$B$7:$B$1281,0))-1)*100)</f>
        <v>5.4945054945054972</v>
      </c>
      <c r="T142" s="673">
        <f>IF(INDEX(Historical!$F$7:$F$1250,MATCH(B142,Historical!$B$7:$B$1281,0))=0,"n/a",((INDEX(Historical!$C$7:$C$1259,MATCH(B142,Historical!$B$7:$B$1281,0))/INDEX(Historical!$F$7:$F$1250,MATCH(B142,Historical!$B$7:$B$1281,0)))^(1/3)-1)*100)</f>
        <v>8.0983869874452274</v>
      </c>
      <c r="U142" s="673">
        <f>IF(INDEX(Historical!$H$7:$H$1250,MATCH(B142,Historical!$B$7:$B$1281,0))=0,"n/a",((INDEX(Historical!$C$7:$C$1259,MATCH(B142,Historical!$B$7:$B$1281,0))/INDEX(Historical!$H$7:$H$1250,MATCH(B142,Historical!$B$7:$B$1281,0)))^(1/5)-1)*100)</f>
        <v>7.4581318351847781</v>
      </c>
      <c r="V142" s="673">
        <f>IF(INDEX(Historical!$O$7:$O$1250,MATCH(B142,Historical!$B$7:$B$1281,0))=0,"n/a",((INDEX(Historical!$C$7:$C$1259,MATCH(B142,Historical!$B$7:$B$1281,0))/INDEX(Historical!$O$7:$O$1250,MATCH(B142,Historical!$B$7:$B$1281,0)))^(1/10)-1)*100)</f>
        <v>20.003511246606287</v>
      </c>
      <c r="W142" s="674">
        <f t="shared" si="38"/>
        <v>0.37284113490075865</v>
      </c>
      <c r="X142" s="675">
        <f t="shared" si="39"/>
        <v>0.49066656810426174</v>
      </c>
      <c r="Y142" s="634"/>
      <c r="Z142" s="624">
        <f t="shared" si="40"/>
        <v>32.371794871794876</v>
      </c>
      <c r="AA142" s="853">
        <f t="shared" si="41"/>
        <v>25.240384615384613</v>
      </c>
      <c r="AB142" s="854">
        <v>12</v>
      </c>
      <c r="AC142" s="833">
        <v>3.12</v>
      </c>
      <c r="AD142" s="833">
        <v>3.01</v>
      </c>
      <c r="AE142" s="833">
        <v>4.13</v>
      </c>
      <c r="AF142" s="833">
        <v>6.51</v>
      </c>
      <c r="AG142" s="833">
        <v>26.1</v>
      </c>
      <c r="AH142" s="833">
        <v>27.6</v>
      </c>
      <c r="AI142" s="833">
        <v>7.8</v>
      </c>
      <c r="AJ142" s="833">
        <v>15.2</v>
      </c>
      <c r="AK142" s="833">
        <v>8.4699999999999989</v>
      </c>
      <c r="AL142" s="845">
        <v>20230</v>
      </c>
      <c r="AM142" s="839">
        <v>0.1</v>
      </c>
      <c r="AN142" s="833">
        <v>0.72</v>
      </c>
      <c r="AO142" s="711">
        <f t="shared" si="42"/>
        <v>-16.499713097660152</v>
      </c>
      <c r="AP142" s="712">
        <f t="shared" si="43"/>
        <v>8.7406715177244614</v>
      </c>
      <c r="AQ142" s="855">
        <f t="shared" si="44"/>
        <v>170.23849865229445</v>
      </c>
      <c r="AR142" s="624">
        <f>INDEX(Historical!$C$7:$C$1259,MATCH(B142,Historical!$B$7:$B$1281,0))*IF(AH142="n/a",1.03,IF(AH142&lt;0,1.01,IF(AH142&gt;10,1.1,(1+AH142/100))))</f>
        <v>1.056</v>
      </c>
      <c r="AS142" s="853">
        <f t="shared" si="45"/>
        <v>1.138368</v>
      </c>
      <c r="AT142" s="853">
        <f t="shared" si="34"/>
        <v>1.2347877696</v>
      </c>
      <c r="AU142" s="853">
        <f t="shared" si="34"/>
        <v>1.3393742936851201</v>
      </c>
      <c r="AV142" s="853">
        <f t="shared" si="34"/>
        <v>1.4528192963602498</v>
      </c>
      <c r="AW142" s="624">
        <f t="shared" si="46"/>
        <v>6.2213493596453695</v>
      </c>
      <c r="AX142" s="719">
        <f t="shared" si="47"/>
        <v>7.9001261709782469</v>
      </c>
      <c r="AY142" s="900">
        <v>0.36</v>
      </c>
      <c r="AZ142" s="839">
        <v>64.13</v>
      </c>
      <c r="BA142" s="839">
        <v>-20.419999999999998</v>
      </c>
      <c r="BB142" s="839">
        <v>-7.01</v>
      </c>
      <c r="BC142" s="839">
        <v>-8.39</v>
      </c>
      <c r="BE142" s="597">
        <v>1997</v>
      </c>
      <c r="BF142" s="865">
        <f t="shared" si="48"/>
        <v>2</v>
      </c>
      <c r="BG142" s="849">
        <v>10.9</v>
      </c>
    </row>
    <row r="143" spans="1:59" s="744" customFormat="1" ht="11.25" customHeight="1" x14ac:dyDescent="0.2">
      <c r="A143" s="726" t="s">
        <v>1057</v>
      </c>
      <c r="B143" s="751" t="s">
        <v>1058</v>
      </c>
      <c r="C143" s="898" t="s">
        <v>245</v>
      </c>
      <c r="D143" s="898" t="s">
        <v>4287</v>
      </c>
      <c r="E143" s="727">
        <v>10</v>
      </c>
      <c r="F143" s="1135">
        <v>435</v>
      </c>
      <c r="G143" s="1138" t="s">
        <v>106</v>
      </c>
      <c r="H143" s="1138" t="s">
        <v>106</v>
      </c>
      <c r="I143" s="728">
        <v>230.63</v>
      </c>
      <c r="J143" s="729">
        <f t="shared" si="35"/>
        <v>0.26969604995013663</v>
      </c>
      <c r="K143" s="1181">
        <v>0.622</v>
      </c>
      <c r="L143" s="731">
        <v>1</v>
      </c>
      <c r="M143" s="732">
        <f t="shared" si="36"/>
        <v>0.622</v>
      </c>
      <c r="N143" s="733" t="s">
        <v>971</v>
      </c>
      <c r="O143" s="979">
        <v>0.58099999999999996</v>
      </c>
      <c r="P143" s="1130">
        <v>44168</v>
      </c>
      <c r="Q143" s="1130">
        <v>44202</v>
      </c>
      <c r="R143" s="732">
        <f t="shared" si="37"/>
        <v>7.0567986230636901</v>
      </c>
      <c r="S143" s="673">
        <f>IF(INDEX(Historical!$D$7:$D$1257,MATCH(B143,Historical!$B$7:$B$1281,0))=0,"n/a",(INDEX(Historical!$C$7:$C$1259,MATCH(B143,Historical!$B$7:$B$1281,0))/INDEX(Historical!$D$7:$D$1257,MATCH(B143,Historical!$B$7:$B$1281,0))-1)*100)</f>
        <v>7.0567986230636981</v>
      </c>
      <c r="T143" s="673">
        <f>IF(INDEX(Historical!$F$7:$F$1250,MATCH(B143,Historical!$B$7:$B$1281,0))=0,"n/a",((INDEX(Historical!$C$7:$C$1259,MATCH(B143,Historical!$B$7:$B$1281,0))/INDEX(Historical!$F$7:$F$1250,MATCH(B143,Historical!$B$7:$B$1281,0)))^(1/3)-1)*100)</f>
        <v>7.0753124819590729</v>
      </c>
      <c r="U143" s="673">
        <f>IF(INDEX(Historical!$H$7:$H$1250,MATCH(B143,Historical!$B$7:$B$1281,0))=0,"n/a",((INDEX(Historical!$C$7:$C$1259,MATCH(B143,Historical!$B$7:$B$1281,0))/INDEX(Historical!$H$7:$H$1250,MATCH(B143,Historical!$B$7:$B$1281,0)))^(1/5)-1)*100)</f>
        <v>10.164777035292328</v>
      </c>
      <c r="V143" s="673">
        <f>IF(INDEX(Historical!$O$7:$O$1250,MATCH(B143,Historical!$B$7:$B$1281,0))=0,"n/a",((INDEX(Historical!$C$7:$C$1259,MATCH(B143,Historical!$B$7:$B$1281,0))/INDEX(Historical!$O$7:$O$1250,MATCH(B143,Historical!$B$7:$B$1281,0)))^(1/10)-1)*100)</f>
        <v>14.075968212606703</v>
      </c>
      <c r="W143" s="674">
        <f t="shared" si="38"/>
        <v>0.72213697003013699</v>
      </c>
      <c r="X143" s="675">
        <f t="shared" si="39"/>
        <v>0.30709296179130902</v>
      </c>
      <c r="Y143" s="1013" t="s">
        <v>4321</v>
      </c>
      <c r="Z143" s="729">
        <f t="shared" si="40"/>
        <v>270.43478260869563</v>
      </c>
      <c r="AA143" s="736">
        <f t="shared" si="41"/>
        <v>1002.7391304347825</v>
      </c>
      <c r="AB143" s="731">
        <v>12</v>
      </c>
      <c r="AC143" s="737">
        <v>0.23</v>
      </c>
      <c r="AD143" s="737">
        <v>29.05</v>
      </c>
      <c r="AE143" s="737">
        <v>8.42</v>
      </c>
      <c r="AF143" s="737">
        <v>24.36</v>
      </c>
      <c r="AG143" s="737">
        <v>-23.3</v>
      </c>
      <c r="AH143" s="737">
        <v>-16.8</v>
      </c>
      <c r="AI143" s="737">
        <v>412.78</v>
      </c>
      <c r="AJ143" s="737">
        <v>33.1</v>
      </c>
      <c r="AK143" s="737">
        <v>34.200000000000003</v>
      </c>
      <c r="AL143" s="738">
        <v>8890</v>
      </c>
      <c r="AM143" s="739">
        <v>2.7</v>
      </c>
      <c r="AN143" s="737">
        <v>5.82</v>
      </c>
      <c r="AO143" s="740">
        <f t="shared" si="42"/>
        <v>-992.30465734954009</v>
      </c>
      <c r="AP143" s="741">
        <f t="shared" si="43"/>
        <v>10.434473085242464</v>
      </c>
      <c r="AQ143" s="742">
        <f t="shared" si="44"/>
        <v>3194.8933698741421</v>
      </c>
      <c r="AR143" s="624">
        <f>INDEX(Historical!$C$7:$C$1259,MATCH(B143,Historical!$B$7:$B$1281,0))*IF(AH143="n/a",1.03,IF(AH143&lt;0,1.01,IF(AH143&gt;10,1.1,(1+AH143/100))))</f>
        <v>0.62822</v>
      </c>
      <c r="AS143" s="736">
        <f t="shared" si="45"/>
        <v>0.69104200000000005</v>
      </c>
      <c r="AT143" s="736">
        <f t="shared" si="34"/>
        <v>0.76014620000000011</v>
      </c>
      <c r="AU143" s="736">
        <f t="shared" si="34"/>
        <v>0.83616082000000014</v>
      </c>
      <c r="AV143" s="736">
        <f t="shared" si="34"/>
        <v>0.91977690200000017</v>
      </c>
      <c r="AW143" s="729">
        <f t="shared" si="46"/>
        <v>3.8353459220000006</v>
      </c>
      <c r="AX143" s="743">
        <f t="shared" si="47"/>
        <v>1.6629865680960851</v>
      </c>
      <c r="AY143" s="901">
        <v>1.41</v>
      </c>
      <c r="AZ143" s="739">
        <v>335.97</v>
      </c>
      <c r="BA143" s="739">
        <v>-2.9899999999999998</v>
      </c>
      <c r="BB143" s="739">
        <v>10.91</v>
      </c>
      <c r="BC143" s="739">
        <v>36.28</v>
      </c>
      <c r="BD143" s="875"/>
      <c r="BE143" s="597">
        <v>2012</v>
      </c>
      <c r="BF143" s="865">
        <f t="shared" si="48"/>
        <v>0</v>
      </c>
      <c r="BG143" s="793">
        <v>-3.1</v>
      </c>
    </row>
    <row r="144" spans="1:59" ht="11.25" customHeight="1" x14ac:dyDescent="0.2">
      <c r="A144" s="831" t="s">
        <v>1051</v>
      </c>
      <c r="B144" s="842" t="s">
        <v>1052</v>
      </c>
      <c r="C144" s="898" t="s">
        <v>153</v>
      </c>
      <c r="D144" s="898" t="s">
        <v>4256</v>
      </c>
      <c r="E144" s="705">
        <v>12</v>
      </c>
      <c r="F144" s="1135">
        <v>289</v>
      </c>
      <c r="G144" s="1126" t="s">
        <v>37</v>
      </c>
      <c r="H144" s="1126" t="s">
        <v>37</v>
      </c>
      <c r="I144" s="841">
        <v>445.21</v>
      </c>
      <c r="J144" s="624">
        <f t="shared" si="35"/>
        <v>0.30547382134273715</v>
      </c>
      <c r="K144" s="844">
        <v>0.34</v>
      </c>
      <c r="L144" s="854">
        <v>4</v>
      </c>
      <c r="M144" s="615">
        <f t="shared" si="36"/>
        <v>1.36</v>
      </c>
      <c r="N144" s="837" t="s">
        <v>119</v>
      </c>
      <c r="O144" s="706">
        <v>0.32</v>
      </c>
      <c r="P144" s="606">
        <v>44057</v>
      </c>
      <c r="Q144" s="606">
        <v>44078</v>
      </c>
      <c r="R144" s="615">
        <f t="shared" si="37"/>
        <v>6.2500000000000053</v>
      </c>
      <c r="S144" s="673">
        <f>IF(INDEX(Historical!$D$7:$D$1257,MATCH(B144,Historical!$B$7:$B$1281,0))=0,"n/a",(INDEX(Historical!$C$7:$C$1259,MATCH(B144,Historical!$B$7:$B$1281,0))/INDEX(Historical!$D$7:$D$1257,MATCH(B144,Historical!$B$7:$B$1281,0))-1)*100)</f>
        <v>6.4516129032258229</v>
      </c>
      <c r="T144" s="673">
        <f>IF(INDEX(Historical!$F$7:$F$1250,MATCH(B144,Historical!$B$7:$B$1281,0))=0,"n/a",((INDEX(Historical!$C$7:$C$1259,MATCH(B144,Historical!$B$7:$B$1281,0))/INDEX(Historical!$F$7:$F$1250,MATCH(B144,Historical!$B$7:$B$1281,0)))^(1/3)-1)*100)</f>
        <v>6.917810999860885</v>
      </c>
      <c r="U144" s="673">
        <f>IF(INDEX(Historical!$H$7:$H$1250,MATCH(B144,Historical!$B$7:$B$1281,0))=0,"n/a",((INDEX(Historical!$C$7:$C$1259,MATCH(B144,Historical!$B$7:$B$1281,0))/INDEX(Historical!$H$7:$H$1250,MATCH(B144,Historical!$B$7:$B$1281,0)))^(1/5)-1)*100)</f>
        <v>7.4873165575328748</v>
      </c>
      <c r="V144" s="673">
        <f>IF(INDEX(Historical!$O$7:$O$1250,MATCH(B144,Historical!$B$7:$B$1281,0))=0,"n/a",((INDEX(Historical!$C$7:$C$1259,MATCH(B144,Historical!$B$7:$B$1281,0))/INDEX(Historical!$O$7:$O$1250,MATCH(B144,Historical!$B$7:$B$1281,0)))^(1/10)-1)*100)</f>
        <v>9.7632755519074585</v>
      </c>
      <c r="W144" s="674">
        <f t="shared" si="38"/>
        <v>0.76688571552915685</v>
      </c>
      <c r="X144" s="675">
        <f t="shared" si="39"/>
        <v>0.39406929250173023</v>
      </c>
      <c r="Y144" s="641"/>
      <c r="Z144" s="624">
        <f t="shared" si="40"/>
        <v>8.247422680412372</v>
      </c>
      <c r="AA144" s="853">
        <f t="shared" si="41"/>
        <v>26.998787143723469</v>
      </c>
      <c r="AB144" s="854">
        <v>12</v>
      </c>
      <c r="AC144" s="833">
        <v>16.489999999999998</v>
      </c>
      <c r="AD144" s="833">
        <v>2.68</v>
      </c>
      <c r="AE144" s="833">
        <v>3.52</v>
      </c>
      <c r="AF144" s="833">
        <v>8.8800000000000008</v>
      </c>
      <c r="AG144" s="833">
        <v>36.6</v>
      </c>
      <c r="AH144" s="833">
        <v>8.7999999999999989</v>
      </c>
      <c r="AI144" s="833">
        <v>-4.37</v>
      </c>
      <c r="AJ144" s="833">
        <v>19</v>
      </c>
      <c r="AK144" s="833">
        <v>10.100000000000001</v>
      </c>
      <c r="AL144" s="845">
        <v>7290</v>
      </c>
      <c r="AM144" s="839">
        <v>1.0999999999999999</v>
      </c>
      <c r="AN144" s="833">
        <v>0</v>
      </c>
      <c r="AO144" s="711">
        <f t="shared" si="42"/>
        <v>-19.205996764847857</v>
      </c>
      <c r="AP144" s="712">
        <f t="shared" si="43"/>
        <v>7.7927903788756119</v>
      </c>
      <c r="AQ144" s="855">
        <f t="shared" si="44"/>
        <v>226.42796029225494</v>
      </c>
      <c r="AR144" s="624">
        <f>INDEX(Historical!$C$7:$C$1259,MATCH(B144,Historical!$B$7:$B$1281,0))*IF(AH144="n/a",1.03,IF(AH144&lt;0,1.01,IF(AH144&gt;10,1.1,(1+AH144/100))))</f>
        <v>1.4361600000000001</v>
      </c>
      <c r="AS144" s="853">
        <f t="shared" si="45"/>
        <v>1.4505216000000001</v>
      </c>
      <c r="AT144" s="853">
        <f t="shared" si="34"/>
        <v>1.5955737600000002</v>
      </c>
      <c r="AU144" s="853">
        <f t="shared" si="34"/>
        <v>1.7551311360000004</v>
      </c>
      <c r="AV144" s="853">
        <f t="shared" si="34"/>
        <v>1.9306442496000005</v>
      </c>
      <c r="AW144" s="624">
        <f t="shared" si="46"/>
        <v>8.1680307456000012</v>
      </c>
      <c r="AX144" s="719">
        <f t="shared" si="47"/>
        <v>1.8346467387524994</v>
      </c>
      <c r="AY144" s="900">
        <v>0.48</v>
      </c>
      <c r="AZ144" s="839">
        <v>34.910000000000004</v>
      </c>
      <c r="BA144" s="839">
        <v>-20.5</v>
      </c>
      <c r="BB144" s="839">
        <v>-14.219999999999999</v>
      </c>
      <c r="BC144" s="839">
        <v>-9.07</v>
      </c>
      <c r="BE144" s="597">
        <v>2009</v>
      </c>
      <c r="BF144" s="865">
        <f t="shared" si="48"/>
        <v>0</v>
      </c>
      <c r="BG144" s="849">
        <v>20.9</v>
      </c>
    </row>
    <row r="145" spans="1:59" ht="11.25" customHeight="1" x14ac:dyDescent="0.2">
      <c r="A145" s="831" t="s">
        <v>479</v>
      </c>
      <c r="B145" s="842" t="s">
        <v>480</v>
      </c>
      <c r="C145" s="898" t="s">
        <v>112</v>
      </c>
      <c r="D145" s="898" t="s">
        <v>4289</v>
      </c>
      <c r="E145" s="705">
        <v>23</v>
      </c>
      <c r="F145" s="1135">
        <v>147</v>
      </c>
      <c r="G145" s="1121" t="s">
        <v>106</v>
      </c>
      <c r="H145" s="1121" t="s">
        <v>106</v>
      </c>
      <c r="I145" s="841">
        <v>90.85</v>
      </c>
      <c r="J145" s="624">
        <f t="shared" si="35"/>
        <v>2.2454595487066595</v>
      </c>
      <c r="K145" s="851">
        <v>0.51</v>
      </c>
      <c r="L145" s="854">
        <v>4</v>
      </c>
      <c r="M145" s="615">
        <f t="shared" si="36"/>
        <v>2.04</v>
      </c>
      <c r="N145" s="837" t="s">
        <v>151</v>
      </c>
      <c r="O145" s="707">
        <v>0.5</v>
      </c>
      <c r="P145" s="904">
        <v>43811</v>
      </c>
      <c r="Q145" s="904">
        <v>43829</v>
      </c>
      <c r="R145" s="615">
        <f t="shared" si="37"/>
        <v>2.0000000000000018</v>
      </c>
      <c r="S145" s="673">
        <f>IF(INDEX(Historical!$D$7:$D$1257,MATCH(B145,Historical!$B$7:$B$1281,0))=0,"n/a",(INDEX(Historical!$C$7:$C$1259,MATCH(B145,Historical!$B$7:$B$1281,0))/INDEX(Historical!$D$7:$D$1257,MATCH(B145,Historical!$B$7:$B$1281,0))-1)*100)</f>
        <v>1.4925373134328401</v>
      </c>
      <c r="T145" s="673">
        <f>IF(INDEX(Historical!$F$7:$F$1250,MATCH(B145,Historical!$B$7:$B$1281,0))=0,"n/a",((INDEX(Historical!$C$7:$C$1259,MATCH(B145,Historical!$B$7:$B$1281,0))/INDEX(Historical!$F$7:$F$1250,MATCH(B145,Historical!$B$7:$B$1281,0)))^(1/3)-1)*100)</f>
        <v>4.0679974208413627</v>
      </c>
      <c r="U145" s="673">
        <f>IF(INDEX(Historical!$H$7:$H$1250,MATCH(B145,Historical!$B$7:$B$1281,0))=0,"n/a",((INDEX(Historical!$C$7:$C$1259,MATCH(B145,Historical!$B$7:$B$1281,0))/INDEX(Historical!$H$7:$H$1250,MATCH(B145,Historical!$B$7:$B$1281,0)))^(1/5)-1)*100)</f>
        <v>5.3770661463693692</v>
      </c>
      <c r="V145" s="673">
        <f>IF(INDEX(Historical!$O$7:$O$1250,MATCH(B145,Historical!$B$7:$B$1281,0))=0,"n/a",((INDEX(Historical!$C$7:$C$1259,MATCH(B145,Historical!$B$7:$B$1281,0))/INDEX(Historical!$O$7:$O$1250,MATCH(B145,Historical!$B$7:$B$1281,0)))^(1/10)-1)*100)</f>
        <v>6.9694302943088537</v>
      </c>
      <c r="W145" s="674">
        <f t="shared" si="38"/>
        <v>0.77152161931517005</v>
      </c>
      <c r="X145" s="675">
        <f t="shared" si="39"/>
        <v>4.4808884553078077</v>
      </c>
      <c r="Y145" s="646" t="s">
        <v>4596</v>
      </c>
      <c r="Z145" s="624">
        <f t="shared" si="40"/>
        <v>54.986522911051217</v>
      </c>
      <c r="AA145" s="853">
        <f t="shared" si="41"/>
        <v>24.48787061994609</v>
      </c>
      <c r="AB145" s="854">
        <v>12</v>
      </c>
      <c r="AC145" s="833">
        <v>3.71</v>
      </c>
      <c r="AD145" s="833">
        <v>2.44</v>
      </c>
      <c r="AE145" s="833">
        <v>0.76</v>
      </c>
      <c r="AF145" s="833">
        <v>6.51</v>
      </c>
      <c r="AG145" s="833">
        <v>28.799999999999997</v>
      </c>
      <c r="AH145" s="833">
        <v>-11.200000000000001</v>
      </c>
      <c r="AI145" s="833">
        <v>8.17</v>
      </c>
      <c r="AJ145" s="833">
        <v>1.2</v>
      </c>
      <c r="AK145" s="833">
        <v>9.94</v>
      </c>
      <c r="AL145" s="845">
        <v>12300</v>
      </c>
      <c r="AM145" s="839">
        <v>0.3</v>
      </c>
      <c r="AN145" s="833">
        <v>0.63</v>
      </c>
      <c r="AO145" s="711">
        <f t="shared" si="42"/>
        <v>-16.865344924870062</v>
      </c>
      <c r="AP145" s="712">
        <f t="shared" si="43"/>
        <v>7.6225256950760283</v>
      </c>
      <c r="AQ145" s="855">
        <f t="shared" si="44"/>
        <v>166.17958660844758</v>
      </c>
      <c r="AR145" s="624">
        <f>INDEX(Historical!$C$7:$C$1259,MATCH(B145,Historical!$B$7:$B$1281,0))*IF(AH145="n/a",1.03,IF(AH145&lt;0,1.01,IF(AH145&gt;10,1.1,(1+AH145/100))))</f>
        <v>2.0604</v>
      </c>
      <c r="AS145" s="853">
        <f t="shared" si="45"/>
        <v>2.2287346800000001</v>
      </c>
      <c r="AT145" s="853">
        <f t="shared" si="34"/>
        <v>2.4502709071919999</v>
      </c>
      <c r="AU145" s="853">
        <f t="shared" si="34"/>
        <v>2.6938278353668847</v>
      </c>
      <c r="AV145" s="853">
        <f t="shared" si="34"/>
        <v>2.9615943222023531</v>
      </c>
      <c r="AW145" s="624">
        <f t="shared" si="46"/>
        <v>12.394827744761239</v>
      </c>
      <c r="AX145" s="719">
        <f t="shared" si="47"/>
        <v>13.64317858531782</v>
      </c>
      <c r="AY145" s="900">
        <v>0.73</v>
      </c>
      <c r="AZ145" s="839">
        <v>59.56</v>
      </c>
      <c r="BA145" s="839">
        <v>-14.89</v>
      </c>
      <c r="BB145" s="839">
        <v>-1.8900000000000001</v>
      </c>
      <c r="BC145" s="839">
        <v>-0.62</v>
      </c>
      <c r="BE145" s="597">
        <v>1999</v>
      </c>
      <c r="BF145" s="865">
        <f t="shared" si="48"/>
        <v>2</v>
      </c>
      <c r="BG145" s="849">
        <v>10.199999999999999</v>
      </c>
    </row>
    <row r="146" spans="1:59" ht="11.25" customHeight="1" x14ac:dyDescent="0.2">
      <c r="A146" s="831" t="s">
        <v>179</v>
      </c>
      <c r="B146" s="842" t="s">
        <v>180</v>
      </c>
      <c r="C146" s="898" t="s">
        <v>108</v>
      </c>
      <c r="D146" s="898" t="s">
        <v>118</v>
      </c>
      <c r="E146" s="705">
        <v>61</v>
      </c>
      <c r="F146" s="1135">
        <v>9</v>
      </c>
      <c r="G146" s="1123" t="s">
        <v>37</v>
      </c>
      <c r="H146" s="1123" t="s">
        <v>37</v>
      </c>
      <c r="I146" s="833">
        <v>97.87</v>
      </c>
      <c r="J146" s="624">
        <f t="shared" si="35"/>
        <v>2.5748441810565037</v>
      </c>
      <c r="K146" s="844">
        <v>0.63</v>
      </c>
      <c r="L146" s="854">
        <v>4</v>
      </c>
      <c r="M146" s="615">
        <f t="shared" si="36"/>
        <v>2.52</v>
      </c>
      <c r="N146" s="837" t="s">
        <v>218</v>
      </c>
      <c r="O146" s="706">
        <v>0.6</v>
      </c>
      <c r="P146" s="606">
        <v>44271</v>
      </c>
      <c r="Q146" s="606">
        <v>44301</v>
      </c>
      <c r="R146" s="615">
        <f t="shared" si="37"/>
        <v>5.0000000000000044</v>
      </c>
      <c r="S146" s="673">
        <f>IF(INDEX(Historical!$D$7:$D$1257,MATCH(B146,Historical!$B$7:$B$1281,0))=0,"n/a",(INDEX(Historical!$C$7:$C$1259,MATCH(B146,Historical!$B$7:$B$1281,0))/INDEX(Historical!$D$7:$D$1257,MATCH(B146,Historical!$B$7:$B$1281,0))-1)*100)</f>
        <v>6.7873303167420795</v>
      </c>
      <c r="T146" s="673">
        <f>IF(INDEX(Historical!$F$7:$F$1250,MATCH(B146,Historical!$B$7:$B$1281,0))=0,"n/a",((INDEX(Historical!$C$7:$C$1259,MATCH(B146,Historical!$B$7:$B$1281,0))/INDEX(Historical!$F$7:$F$1250,MATCH(B146,Historical!$B$7:$B$1281,0)))^(1/3)-1)*100)</f>
        <v>6.0267878161645028</v>
      </c>
      <c r="U146" s="673">
        <f>IF(INDEX(Historical!$H$7:$H$1250,MATCH(B146,Historical!$B$7:$B$1281,0))=0,"n/a",((INDEX(Historical!$C$7:$C$1259,MATCH(B146,Historical!$B$7:$B$1281,0))/INDEX(Historical!$H$7:$H$1250,MATCH(B146,Historical!$B$7:$B$1281,0)))^(1/5)-1)*100)</f>
        <v>5.3338899855576605</v>
      </c>
      <c r="V146" s="673">
        <f>IF(INDEX(Historical!$O$7:$O$1250,MATCH(B146,Historical!$B$7:$B$1281,0))=0,"n/a",((INDEX(Historical!$C$7:$C$1259,MATCH(B146,Historical!$B$7:$B$1281,0))/INDEX(Historical!$O$7:$O$1250,MATCH(B146,Historical!$B$7:$B$1281,0)))^(1/10)-1)*100)</f>
        <v>4.0610667554088042</v>
      </c>
      <c r="W146" s="674">
        <f t="shared" si="38"/>
        <v>1.3134209080541766</v>
      </c>
      <c r="X146" s="675">
        <f t="shared" si="39"/>
        <v>0.17317824628433962</v>
      </c>
      <c r="Y146" s="638"/>
      <c r="Z146" s="624">
        <f t="shared" si="40"/>
        <v>33.466135458167329</v>
      </c>
      <c r="AA146" s="853">
        <f t="shared" si="41"/>
        <v>12.99734395750332</v>
      </c>
      <c r="AB146" s="854">
        <v>12</v>
      </c>
      <c r="AC146" s="833">
        <v>7.53</v>
      </c>
      <c r="AD146" s="833">
        <v>2.0499999999999998</v>
      </c>
      <c r="AE146" s="833">
        <v>2.0699999999999998</v>
      </c>
      <c r="AF146" s="833">
        <v>1.63</v>
      </c>
      <c r="AG146" s="833">
        <v>6</v>
      </c>
      <c r="AH146" s="833">
        <v>593.29999999999995</v>
      </c>
      <c r="AI146" s="833">
        <v>3.94</v>
      </c>
      <c r="AJ146" s="833">
        <v>30.8</v>
      </c>
      <c r="AK146" s="833">
        <v>6.39</v>
      </c>
      <c r="AL146" s="845">
        <v>15630</v>
      </c>
      <c r="AM146" s="839">
        <v>1.7999999999999998</v>
      </c>
      <c r="AN146" s="833">
        <v>0.1</v>
      </c>
      <c r="AO146" s="711">
        <f t="shared" si="42"/>
        <v>-5.0886097908891559</v>
      </c>
      <c r="AP146" s="712">
        <f t="shared" si="43"/>
        <v>7.9087341666141642</v>
      </c>
      <c r="AQ146" s="855">
        <f t="shared" si="44"/>
        <v>-2.9646784797059067</v>
      </c>
      <c r="AR146" s="624">
        <f>INDEX(Historical!$C$7:$C$1259,MATCH(B146,Historical!$B$7:$B$1281,0))*IF(AH146="n/a",1.03,IF(AH146&lt;0,1.01,IF(AH146&gt;10,1.1,(1+AH146/100))))</f>
        <v>2.5960000000000001</v>
      </c>
      <c r="AS146" s="853">
        <f t="shared" si="45"/>
        <v>2.6982824000000005</v>
      </c>
      <c r="AT146" s="853">
        <f t="shared" si="34"/>
        <v>2.8707026453600006</v>
      </c>
      <c r="AU146" s="853">
        <f t="shared" si="34"/>
        <v>3.0541405443985048</v>
      </c>
      <c r="AV146" s="853">
        <f t="shared" si="34"/>
        <v>3.2493001251855693</v>
      </c>
      <c r="AW146" s="624">
        <f t="shared" si="46"/>
        <v>14.468425714944075</v>
      </c>
      <c r="AX146" s="719">
        <f t="shared" si="47"/>
        <v>14.783310222687316</v>
      </c>
      <c r="AY146" s="900">
        <v>0.65</v>
      </c>
      <c r="AZ146" s="839">
        <v>112.44000000000001</v>
      </c>
      <c r="BA146" s="839">
        <v>-7.84</v>
      </c>
      <c r="BB146" s="839">
        <v>10.42</v>
      </c>
      <c r="BC146" s="839">
        <v>26.179999999999996</v>
      </c>
      <c r="BE146" s="597">
        <v>1961</v>
      </c>
      <c r="BF146" s="865">
        <f t="shared" si="48"/>
        <v>6</v>
      </c>
      <c r="BG146" s="849">
        <v>2.1999999999999997</v>
      </c>
    </row>
    <row r="147" spans="1:59" ht="11.25" customHeight="1" x14ac:dyDescent="0.2">
      <c r="A147" s="848" t="s">
        <v>1065</v>
      </c>
      <c r="B147" s="842" t="s">
        <v>1066</v>
      </c>
      <c r="C147" s="898" t="s">
        <v>108</v>
      </c>
      <c r="D147" s="898" t="s">
        <v>4273</v>
      </c>
      <c r="E147" s="705">
        <v>11</v>
      </c>
      <c r="F147" s="1135">
        <v>353</v>
      </c>
      <c r="G147" s="1102" t="s">
        <v>106</v>
      </c>
      <c r="H147" s="1102" t="s">
        <v>106</v>
      </c>
      <c r="I147" s="841">
        <v>19.23</v>
      </c>
      <c r="J147" s="624">
        <f t="shared" si="35"/>
        <v>2.4960998439937594</v>
      </c>
      <c r="K147" s="844">
        <v>0.12</v>
      </c>
      <c r="L147" s="854">
        <v>4</v>
      </c>
      <c r="M147" s="615">
        <f t="shared" si="36"/>
        <v>0.48</v>
      </c>
      <c r="N147" s="837" t="s">
        <v>139</v>
      </c>
      <c r="O147" s="706">
        <v>0.11</v>
      </c>
      <c r="P147" s="606">
        <v>44211</v>
      </c>
      <c r="Q147" s="606">
        <v>44228</v>
      </c>
      <c r="R147" s="615">
        <f t="shared" si="37"/>
        <v>9.0909090909090864</v>
      </c>
      <c r="S147" s="673">
        <f>IF(INDEX(Historical!$D$7:$D$1257,MATCH(B147,Historical!$B$7:$B$1281,0))=0,"n/a",(INDEX(Historical!$C$7:$C$1259,MATCH(B147,Historical!$B$7:$B$1281,0))/INDEX(Historical!$D$7:$D$1257,MATCH(B147,Historical!$B$7:$B$1281,0))-1)*100)</f>
        <v>4.7619047619047672</v>
      </c>
      <c r="T147" s="673">
        <f>IF(INDEX(Historical!$F$7:$F$1250,MATCH(B147,Historical!$B$7:$B$1281,0))=0,"n/a",((INDEX(Historical!$C$7:$C$1259,MATCH(B147,Historical!$B$7:$B$1281,0))/INDEX(Historical!$F$7:$F$1250,MATCH(B147,Historical!$B$7:$B$1281,0)))^(1/3)-1)*100)</f>
        <v>20.73621473595373</v>
      </c>
      <c r="U147" s="673">
        <f>IF(INDEX(Historical!$H$7:$H$1250,MATCH(B147,Historical!$B$7:$B$1281,0))=0,"n/a",((INDEX(Historical!$C$7:$C$1259,MATCH(B147,Historical!$B$7:$B$1281,0))/INDEX(Historical!$H$7:$H$1250,MATCH(B147,Historical!$B$7:$B$1281,0)))^(1/5)-1)*100)</f>
        <v>17.080491296489232</v>
      </c>
      <c r="V147" s="673" t="str">
        <f>IF(INDEX(Historical!$O$7:$O$1250,MATCH(B147,Historical!$B$7:$B$1281,0))=0,"n/a",((INDEX(Historical!$C$7:$C$1259,MATCH(B147,Historical!$B$7:$B$1281,0))/INDEX(Historical!$O$7:$O$1250,MATCH(B147,Historical!$B$7:$B$1281,0)))^(1/10)-1)*100)</f>
        <v>n/a</v>
      </c>
      <c r="W147" s="674" t="str">
        <f t="shared" si="38"/>
        <v>n/a</v>
      </c>
      <c r="X147" s="675">
        <f t="shared" si="39"/>
        <v>0.90853677108985276</v>
      </c>
      <c r="Y147" s="646" t="s">
        <v>4580</v>
      </c>
      <c r="Z147" s="624">
        <f t="shared" si="40"/>
        <v>24</v>
      </c>
      <c r="AA147" s="853">
        <f t="shared" si="41"/>
        <v>9.6150000000000002</v>
      </c>
      <c r="AB147" s="854">
        <v>12</v>
      </c>
      <c r="AC147" s="833">
        <v>2</v>
      </c>
      <c r="AD147" s="833">
        <v>1.24</v>
      </c>
      <c r="AE147" s="833">
        <v>3.11</v>
      </c>
      <c r="AF147" s="833">
        <v>0.93</v>
      </c>
      <c r="AG147" s="833">
        <v>8.7999999999999989</v>
      </c>
      <c r="AH147" s="833">
        <v>97</v>
      </c>
      <c r="AI147" s="833">
        <v>-8.43</v>
      </c>
      <c r="AJ147" s="833">
        <v>18.8</v>
      </c>
      <c r="AK147" s="833">
        <v>8</v>
      </c>
      <c r="AL147" s="845">
        <v>310.77</v>
      </c>
      <c r="AM147" s="839">
        <v>0.89999999999999991</v>
      </c>
      <c r="AN147" s="833">
        <v>0.62</v>
      </c>
      <c r="AO147" s="711">
        <f t="shared" si="42"/>
        <v>9.9615911404829891</v>
      </c>
      <c r="AP147" s="712">
        <f t="shared" si="43"/>
        <v>19.576591140482989</v>
      </c>
      <c r="AQ147" s="855">
        <f t="shared" si="44"/>
        <v>-36.958743667341146</v>
      </c>
      <c r="AR147" s="624">
        <f>INDEX(Historical!$C$7:$C$1259,MATCH(B147,Historical!$B$7:$B$1281,0))*IF(AH147="n/a",1.03,IF(AH147&lt;0,1.01,IF(AH147&gt;10,1.1,(1+AH147/100))))</f>
        <v>0.48400000000000004</v>
      </c>
      <c r="AS147" s="853">
        <f t="shared" si="45"/>
        <v>0.48884000000000005</v>
      </c>
      <c r="AT147" s="853">
        <f t="shared" ref="AT147:AV166" si="49">IF($AK147="n/a",1.03*AS147,IF($AK147&lt;0,1.01*AS147,IF($AK147&gt;10,1.1*AS147,(1+$AK147/100)*AS147)))</f>
        <v>0.52794720000000006</v>
      </c>
      <c r="AU147" s="853">
        <f t="shared" si="49"/>
        <v>0.57018297600000012</v>
      </c>
      <c r="AV147" s="853">
        <f t="shared" si="49"/>
        <v>0.61579761408000022</v>
      </c>
      <c r="AW147" s="624">
        <f t="shared" si="46"/>
        <v>2.6867677900800007</v>
      </c>
      <c r="AX147" s="719">
        <f t="shared" si="47"/>
        <v>13.971751378471142</v>
      </c>
      <c r="AY147" s="900">
        <v>0.95</v>
      </c>
      <c r="AZ147" s="839">
        <v>70.930000000000007</v>
      </c>
      <c r="BA147" s="839">
        <v>-11.85</v>
      </c>
      <c r="BB147" s="839">
        <v>4.83</v>
      </c>
      <c r="BC147" s="839">
        <v>23.95</v>
      </c>
      <c r="BE147" s="597">
        <v>2011</v>
      </c>
      <c r="BF147" s="865">
        <f t="shared" si="48"/>
        <v>0</v>
      </c>
      <c r="BG147" s="849">
        <v>1.0999999999999999</v>
      </c>
    </row>
    <row r="148" spans="1:59" ht="11.25" customHeight="1" x14ac:dyDescent="0.2">
      <c r="A148" s="831" t="s">
        <v>189</v>
      </c>
      <c r="B148" s="842" t="s">
        <v>190</v>
      </c>
      <c r="C148" s="898" t="s">
        <v>128</v>
      </c>
      <c r="D148" s="898" t="s">
        <v>4288</v>
      </c>
      <c r="E148" s="705">
        <v>57</v>
      </c>
      <c r="F148" s="1135">
        <v>15</v>
      </c>
      <c r="G148" s="1122" t="s">
        <v>115</v>
      </c>
      <c r="H148" s="1122" t="s">
        <v>115</v>
      </c>
      <c r="I148" s="833">
        <v>75.2</v>
      </c>
      <c r="J148" s="624">
        <f t="shared" si="35"/>
        <v>2.3404255319148937</v>
      </c>
      <c r="K148" s="844">
        <v>0.44</v>
      </c>
      <c r="L148" s="854">
        <v>4</v>
      </c>
      <c r="M148" s="615">
        <f t="shared" si="36"/>
        <v>1.76</v>
      </c>
      <c r="N148" s="837" t="s">
        <v>107</v>
      </c>
      <c r="O148" s="706">
        <v>0.43</v>
      </c>
      <c r="P148" s="1028">
        <v>43938</v>
      </c>
      <c r="Q148" s="1028">
        <v>43966</v>
      </c>
      <c r="R148" s="615">
        <f t="shared" si="37"/>
        <v>2.3255813953488391</v>
      </c>
      <c r="S148" s="673">
        <f>IF(INDEX(Historical!$D$7:$D$1257,MATCH(B148,Historical!$B$7:$B$1281,0))=0,"n/a",(INDEX(Historical!$C$7:$C$1259,MATCH(B148,Historical!$B$7:$B$1281,0))/INDEX(Historical!$D$7:$D$1257,MATCH(B148,Historical!$B$7:$B$1281,0))-1)*100)</f>
        <v>2.3391812865497075</v>
      </c>
      <c r="T148" s="673">
        <f>IF(INDEX(Historical!$F$7:$F$1250,MATCH(B148,Historical!$B$7:$B$1281,0))=0,"n/a",((INDEX(Historical!$C$7:$C$1259,MATCH(B148,Historical!$B$7:$B$1281,0))/INDEX(Historical!$F$7:$F$1250,MATCH(B148,Historical!$B$7:$B$1281,0)))^(1/3)-1)*100)</f>
        <v>3.2476815178249963</v>
      </c>
      <c r="U148" s="673">
        <f>IF(INDEX(Historical!$H$7:$H$1250,MATCH(B148,Historical!$B$7:$B$1281,0))=0,"n/a",((INDEX(Historical!$C$7:$C$1259,MATCH(B148,Historical!$B$7:$B$1281,0))/INDEX(Historical!$H$7:$H$1250,MATCH(B148,Historical!$B$7:$B$1281,0)))^(1/5)-1)*100)</f>
        <v>3.1310306477545069</v>
      </c>
      <c r="V148" s="673">
        <f>IF(INDEX(Historical!$O$7:$O$1250,MATCH(B148,Historical!$B$7:$B$1281,0))=0,"n/a",((INDEX(Historical!$C$7:$C$1259,MATCH(B148,Historical!$B$7:$B$1281,0))/INDEX(Historical!$O$7:$O$1250,MATCH(B148,Historical!$B$7:$B$1281,0)))^(1/10)-1)*100)</f>
        <v>5.5983666192986892</v>
      </c>
      <c r="W148" s="674">
        <f t="shared" si="38"/>
        <v>0.55927574249267964</v>
      </c>
      <c r="X148" s="675">
        <f t="shared" si="39"/>
        <v>0.20070709280477608</v>
      </c>
      <c r="Y148" s="637"/>
      <c r="Z148" s="624">
        <f t="shared" si="40"/>
        <v>56.050955414012741</v>
      </c>
      <c r="AA148" s="853">
        <f t="shared" si="41"/>
        <v>23.949044585987259</v>
      </c>
      <c r="AB148" s="854">
        <v>12</v>
      </c>
      <c r="AC148" s="833">
        <v>3.14</v>
      </c>
      <c r="AD148" s="833">
        <v>3.36</v>
      </c>
      <c r="AE148" s="833">
        <v>4.07</v>
      </c>
      <c r="AF148" s="834">
        <v>88.15</v>
      </c>
      <c r="AG148" s="835">
        <v>695</v>
      </c>
      <c r="AH148" s="833">
        <v>14.099999999999998</v>
      </c>
      <c r="AI148" s="833">
        <v>6.69</v>
      </c>
      <c r="AJ148" s="833">
        <v>15.6</v>
      </c>
      <c r="AK148" s="833">
        <v>7.2700000000000005</v>
      </c>
      <c r="AL148" s="845">
        <v>67030</v>
      </c>
      <c r="AM148" s="839">
        <v>0.1</v>
      </c>
      <c r="AN148" s="834">
        <v>10.23</v>
      </c>
      <c r="AO148" s="711">
        <f t="shared" si="42"/>
        <v>-18.477588406317857</v>
      </c>
      <c r="AP148" s="712">
        <f t="shared" si="43"/>
        <v>5.471456179669401</v>
      </c>
      <c r="AQ148" s="855">
        <f t="shared" si="44"/>
        <v>868.64356023250423</v>
      </c>
      <c r="AR148" s="624">
        <f>INDEX(Historical!$C$7:$C$1259,MATCH(B148,Historical!$B$7:$B$1281,0))*IF(AH148="n/a",1.03,IF(AH148&lt;0,1.01,IF(AH148&gt;10,1.1,(1+AH148/100))))</f>
        <v>1.9250000000000003</v>
      </c>
      <c r="AS148" s="853">
        <f t="shared" si="45"/>
        <v>2.0537825000000001</v>
      </c>
      <c r="AT148" s="853">
        <f t="shared" si="49"/>
        <v>2.2030924877500002</v>
      </c>
      <c r="AU148" s="853">
        <f t="shared" si="49"/>
        <v>2.3632573116094253</v>
      </c>
      <c r="AV148" s="853">
        <f t="shared" si="49"/>
        <v>2.5350661181634306</v>
      </c>
      <c r="AW148" s="624">
        <f t="shared" si="46"/>
        <v>11.080198417522858</v>
      </c>
      <c r="AX148" s="719">
        <f t="shared" si="47"/>
        <v>14.734306406280396</v>
      </c>
      <c r="AY148" s="900">
        <v>0.61</v>
      </c>
      <c r="AZ148" s="839">
        <v>28.57</v>
      </c>
      <c r="BA148" s="839">
        <v>-12.97</v>
      </c>
      <c r="BB148" s="839">
        <v>-7.22</v>
      </c>
      <c r="BC148" s="839">
        <v>-3.7699999999999996</v>
      </c>
      <c r="BE148" s="597">
        <v>1964</v>
      </c>
      <c r="BF148" s="865">
        <f t="shared" si="48"/>
        <v>6</v>
      </c>
      <c r="BG148" s="849">
        <v>17.5</v>
      </c>
    </row>
    <row r="149" spans="1:59" ht="11.25" customHeight="1" x14ac:dyDescent="0.2">
      <c r="A149" s="831" t="s">
        <v>1093</v>
      </c>
      <c r="B149" s="842" t="s">
        <v>1094</v>
      </c>
      <c r="C149" s="898" t="s">
        <v>108</v>
      </c>
      <c r="D149" s="898" t="s">
        <v>4273</v>
      </c>
      <c r="E149" s="705">
        <v>9</v>
      </c>
      <c r="F149" s="1135">
        <v>484</v>
      </c>
      <c r="G149" s="1124" t="s">
        <v>106</v>
      </c>
      <c r="H149" s="1124" t="s">
        <v>106</v>
      </c>
      <c r="I149" s="841">
        <v>19.3</v>
      </c>
      <c r="J149" s="624">
        <f t="shared" si="35"/>
        <v>2.9015544041450778</v>
      </c>
      <c r="K149" s="844">
        <v>0.14000000000000001</v>
      </c>
      <c r="L149" s="854">
        <v>4</v>
      </c>
      <c r="M149" s="615">
        <f t="shared" si="36"/>
        <v>0.56000000000000005</v>
      </c>
      <c r="N149" s="837" t="s">
        <v>119</v>
      </c>
      <c r="O149" s="706">
        <v>0.12</v>
      </c>
      <c r="P149" s="904">
        <v>43868</v>
      </c>
      <c r="Q149" s="904">
        <v>43891</v>
      </c>
      <c r="R149" s="615">
        <f t="shared" si="37"/>
        <v>16.666666666666682</v>
      </c>
      <c r="S149" s="673">
        <f>IF(INDEX(Historical!$D$7:$D$1257,MATCH(B149,Historical!$B$7:$B$1281,0))=0,"n/a",(INDEX(Historical!$C$7:$C$1259,MATCH(B149,Historical!$B$7:$B$1281,0))/INDEX(Historical!$D$7:$D$1257,MATCH(B149,Historical!$B$7:$B$1281,0))-1)*100)</f>
        <v>24.444444444444446</v>
      </c>
      <c r="T149" s="673">
        <f>IF(INDEX(Historical!$F$7:$F$1250,MATCH(B149,Historical!$B$7:$B$1281,0))=0,"n/a",((INDEX(Historical!$C$7:$C$1259,MATCH(B149,Historical!$B$7:$B$1281,0))/INDEX(Historical!$F$7:$F$1250,MATCH(B149,Historical!$B$7:$B$1281,0)))^(1/3)-1)*100)</f>
        <v>20.507113208761506</v>
      </c>
      <c r="U149" s="673">
        <f>IF(INDEX(Historical!$H$7:$H$1250,MATCH(B149,Historical!$B$7:$B$1281,0))=0,"n/a",((INDEX(Historical!$C$7:$C$1259,MATCH(B149,Historical!$B$7:$B$1281,0))/INDEX(Historical!$H$7:$H$1250,MATCH(B149,Historical!$B$7:$B$1281,0)))^(1/5)-1)*100)</f>
        <v>18.466445254224407</v>
      </c>
      <c r="V149" s="673" t="str">
        <f>IF(INDEX(Historical!$O$7:$O$1250,MATCH(B149,Historical!$B$7:$B$1281,0))=0,"n/a",((INDEX(Historical!$C$7:$C$1259,MATCH(B149,Historical!$B$7:$B$1281,0))/INDEX(Historical!$O$7:$O$1250,MATCH(B149,Historical!$B$7:$B$1281,0)))^(1/10)-1)*100)</f>
        <v>n/a</v>
      </c>
      <c r="W149" s="674" t="str">
        <f t="shared" si="38"/>
        <v>n/a</v>
      </c>
      <c r="X149" s="675" t="str">
        <f t="shared" si="39"/>
        <v>n/a</v>
      </c>
      <c r="Y149" s="843"/>
      <c r="Z149" s="624" t="str">
        <f t="shared" si="40"/>
        <v>n/a</v>
      </c>
      <c r="AA149" s="853" t="str">
        <f t="shared" si="41"/>
        <v>n/a</v>
      </c>
      <c r="AB149" s="854">
        <v>12</v>
      </c>
      <c r="AC149" s="833" t="s">
        <v>136</v>
      </c>
      <c r="AD149" s="833" t="s">
        <v>136</v>
      </c>
      <c r="AE149" s="833" t="s">
        <v>136</v>
      </c>
      <c r="AF149" s="833" t="s">
        <v>136</v>
      </c>
      <c r="AG149" s="833" t="s">
        <v>136</v>
      </c>
      <c r="AH149" s="833" t="s">
        <v>136</v>
      </c>
      <c r="AI149" s="833" t="s">
        <v>136</v>
      </c>
      <c r="AJ149" s="833" t="s">
        <v>136</v>
      </c>
      <c r="AK149" s="833" t="s">
        <v>136</v>
      </c>
      <c r="AL149" s="845" t="s">
        <v>136</v>
      </c>
      <c r="AM149" s="839" t="s">
        <v>136</v>
      </c>
      <c r="AN149" s="833" t="s">
        <v>136</v>
      </c>
      <c r="AO149" s="711" t="str">
        <f t="shared" si="42"/>
        <v>n/a</v>
      </c>
      <c r="AP149" s="712">
        <f t="shared" si="43"/>
        <v>21.367999658369484</v>
      </c>
      <c r="AQ149" s="855" t="str">
        <f t="shared" si="44"/>
        <v>n/a</v>
      </c>
      <c r="AR149" s="624">
        <f>INDEX(Historical!$C$7:$C$1259,MATCH(B149,Historical!$B$7:$B$1281,0))*IF(AH149="n/a",1.03,IF(AH149&lt;0,1.01,IF(AH149&gt;10,1.1,(1+AH149/100))))</f>
        <v>0.57680000000000009</v>
      </c>
      <c r="AS149" s="853">
        <f t="shared" si="45"/>
        <v>0.59410400000000008</v>
      </c>
      <c r="AT149" s="853">
        <f t="shared" si="49"/>
        <v>0.61192712000000005</v>
      </c>
      <c r="AU149" s="853">
        <f t="shared" si="49"/>
        <v>0.63028493360000004</v>
      </c>
      <c r="AV149" s="853">
        <f t="shared" si="49"/>
        <v>0.64919348160800006</v>
      </c>
      <c r="AW149" s="624">
        <f t="shared" si="46"/>
        <v>3.0623095352080005</v>
      </c>
      <c r="AX149" s="719">
        <f t="shared" si="47"/>
        <v>15.866888783461143</v>
      </c>
      <c r="AY149" s="900" t="s">
        <v>136</v>
      </c>
      <c r="AZ149" s="839" t="s">
        <v>136</v>
      </c>
      <c r="BA149" s="839" t="s">
        <v>136</v>
      </c>
      <c r="BB149" s="839" t="s">
        <v>136</v>
      </c>
      <c r="BC149" s="839" t="s">
        <v>136</v>
      </c>
      <c r="BD149" s="874" t="s">
        <v>4200</v>
      </c>
      <c r="BE149" s="597">
        <v>2012</v>
      </c>
      <c r="BF149" s="865">
        <f t="shared" si="48"/>
        <v>0</v>
      </c>
      <c r="BG149" s="849" t="s">
        <v>136</v>
      </c>
    </row>
    <row r="150" spans="1:59" ht="11.25" customHeight="1" x14ac:dyDescent="0.2">
      <c r="A150" s="831" t="s">
        <v>184</v>
      </c>
      <c r="B150" s="842" t="s">
        <v>185</v>
      </c>
      <c r="C150" s="898" t="s">
        <v>128</v>
      </c>
      <c r="D150" s="898" t="s">
        <v>4288</v>
      </c>
      <c r="E150" s="705">
        <v>43</v>
      </c>
      <c r="F150" s="1135">
        <v>62</v>
      </c>
      <c r="G150" s="1071" t="s">
        <v>37</v>
      </c>
      <c r="H150" s="1071" t="s">
        <v>115</v>
      </c>
      <c r="I150" s="833">
        <v>181.05</v>
      </c>
      <c r="J150" s="624">
        <f t="shared" si="35"/>
        <v>2.4523612261806131</v>
      </c>
      <c r="K150" s="844">
        <v>1.1100000000000001</v>
      </c>
      <c r="L150" s="854">
        <v>4</v>
      </c>
      <c r="M150" s="615">
        <f t="shared" si="36"/>
        <v>4.4400000000000004</v>
      </c>
      <c r="N150" s="837" t="s">
        <v>454</v>
      </c>
      <c r="O150" s="706">
        <v>1.06</v>
      </c>
      <c r="P150" s="606">
        <v>44040</v>
      </c>
      <c r="Q150" s="606">
        <v>44057</v>
      </c>
      <c r="R150" s="615">
        <f t="shared" si="37"/>
        <v>4.7169811320754755</v>
      </c>
      <c r="S150" s="673">
        <f>IF(INDEX(Historical!$D$7:$D$1257,MATCH(B150,Historical!$B$7:$B$1281,0))=0,"n/a",(INDEX(Historical!$C$7:$C$1259,MATCH(B150,Historical!$B$7:$B$1281,0))/INDEX(Historical!$D$7:$D$1257,MATCH(B150,Historical!$B$7:$B$1281,0))-1)*100)</f>
        <v>7.4257425742574323</v>
      </c>
      <c r="T150" s="673">
        <f>IF(INDEX(Historical!$F$7:$F$1250,MATCH(B150,Historical!$B$7:$B$1281,0))=0,"n/a",((INDEX(Historical!$C$7:$C$1259,MATCH(B150,Historical!$B$7:$B$1281,0))/INDEX(Historical!$F$7:$F$1250,MATCH(B150,Historical!$B$7:$B$1281,0)))^(1/3)-1)*100)</f>
        <v>9.7838933916834634</v>
      </c>
      <c r="U150" s="673">
        <f>IF(INDEX(Historical!$H$7:$H$1250,MATCH(B150,Historical!$B$7:$B$1281,0))=0,"n/a",((INDEX(Historical!$C$7:$C$1259,MATCH(B150,Historical!$B$7:$B$1281,0))/INDEX(Historical!$H$7:$H$1250,MATCH(B150,Historical!$B$7:$B$1281,0)))^(1/5)-1)*100)</f>
        <v>7.5218077014707507</v>
      </c>
      <c r="V150" s="673">
        <f>IF(INDEX(Historical!$O$7:$O$1250,MATCH(B150,Historical!$B$7:$B$1281,0))=0,"n/a",((INDEX(Historical!$C$7:$C$1259,MATCH(B150,Historical!$B$7:$B$1281,0))/INDEX(Historical!$O$7:$O$1250,MATCH(B150,Historical!$B$7:$B$1281,0)))^(1/10)-1)*100)</f>
        <v>7.5293556739927769</v>
      </c>
      <c r="W150" s="674">
        <f t="shared" si="38"/>
        <v>0.99899752743145109</v>
      </c>
      <c r="X150" s="675">
        <f t="shared" si="39"/>
        <v>0.75218077014707507</v>
      </c>
      <c r="Y150" s="637"/>
      <c r="Z150" s="624">
        <f t="shared" si="40"/>
        <v>46.540880503144663</v>
      </c>
      <c r="AA150" s="853">
        <f t="shared" si="41"/>
        <v>18.977987421383652</v>
      </c>
      <c r="AB150" s="854">
        <v>6</v>
      </c>
      <c r="AC150" s="833">
        <v>9.5399999999999991</v>
      </c>
      <c r="AD150" s="833">
        <v>3.72</v>
      </c>
      <c r="AE150" s="833">
        <v>3.07</v>
      </c>
      <c r="AF150" s="834">
        <v>19.32</v>
      </c>
      <c r="AG150" s="834">
        <v>125.6</v>
      </c>
      <c r="AH150" s="833">
        <v>16.400000000000002</v>
      </c>
      <c r="AI150" s="833">
        <v>-2.81</v>
      </c>
      <c r="AJ150" s="833">
        <v>10</v>
      </c>
      <c r="AK150" s="833">
        <v>5.0999999999999996</v>
      </c>
      <c r="AL150" s="845">
        <v>23120</v>
      </c>
      <c r="AM150" s="839">
        <v>0.4</v>
      </c>
      <c r="AN150" s="834">
        <v>2.35</v>
      </c>
      <c r="AO150" s="711">
        <f t="shared" si="42"/>
        <v>-9.0038184937322878</v>
      </c>
      <c r="AP150" s="712">
        <f t="shared" si="43"/>
        <v>9.9741689276513643</v>
      </c>
      <c r="AQ150" s="855">
        <f t="shared" si="44"/>
        <v>303.68013574068061</v>
      </c>
      <c r="AR150" s="624">
        <f>INDEX(Historical!$C$7:$C$1259,MATCH(B150,Historical!$B$7:$B$1281,0))*IF(AH150="n/a",1.03,IF(AH150&lt;0,1.01,IF(AH150&gt;10,1.1,(1+AH150/100))))</f>
        <v>4.774</v>
      </c>
      <c r="AS150" s="853">
        <f t="shared" si="45"/>
        <v>4.8217400000000001</v>
      </c>
      <c r="AT150" s="853">
        <f t="shared" si="49"/>
        <v>5.0676487400000001</v>
      </c>
      <c r="AU150" s="853">
        <f t="shared" si="49"/>
        <v>5.3260988257399999</v>
      </c>
      <c r="AV150" s="853">
        <f t="shared" si="49"/>
        <v>5.5977298658527399</v>
      </c>
      <c r="AW150" s="624">
        <f t="shared" si="46"/>
        <v>25.587217431592741</v>
      </c>
      <c r="AX150" s="719">
        <f t="shared" si="47"/>
        <v>14.132680161056472</v>
      </c>
      <c r="AY150" s="900">
        <v>0.16</v>
      </c>
      <c r="AZ150" s="839">
        <v>16.18</v>
      </c>
      <c r="BA150" s="839">
        <v>-24.52</v>
      </c>
      <c r="BB150" s="839">
        <v>-8.3800000000000008</v>
      </c>
      <c r="BC150" s="839">
        <v>-13.780000000000001</v>
      </c>
      <c r="BE150" s="597">
        <v>1978</v>
      </c>
      <c r="BF150" s="865">
        <f t="shared" si="48"/>
        <v>4</v>
      </c>
      <c r="BG150" s="849">
        <v>19.100000000000001</v>
      </c>
    </row>
    <row r="151" spans="1:59" ht="11.25" customHeight="1" x14ac:dyDescent="0.2">
      <c r="A151" s="831" t="s">
        <v>1081</v>
      </c>
      <c r="B151" s="842" t="s">
        <v>1082</v>
      </c>
      <c r="C151" s="898" t="s">
        <v>108</v>
      </c>
      <c r="D151" s="898" t="s">
        <v>4273</v>
      </c>
      <c r="E151" s="705">
        <v>11</v>
      </c>
      <c r="F151" s="1135">
        <v>324</v>
      </c>
      <c r="G151" s="1126" t="s">
        <v>37</v>
      </c>
      <c r="H151" s="1126" t="s">
        <v>37</v>
      </c>
      <c r="I151" s="841">
        <v>68.099999999999994</v>
      </c>
      <c r="J151" s="624">
        <f t="shared" si="35"/>
        <v>3.9941262848751844</v>
      </c>
      <c r="K151" s="844">
        <v>0.68</v>
      </c>
      <c r="L151" s="854">
        <v>4</v>
      </c>
      <c r="M151" s="615">
        <f t="shared" si="36"/>
        <v>2.72</v>
      </c>
      <c r="N151" s="837" t="s">
        <v>145</v>
      </c>
      <c r="O151" s="706">
        <v>0.67</v>
      </c>
      <c r="P151" s="1028">
        <v>43902</v>
      </c>
      <c r="Q151" s="1028">
        <v>43921</v>
      </c>
      <c r="R151" s="615">
        <f t="shared" si="37"/>
        <v>1.492537313432837</v>
      </c>
      <c r="S151" s="673">
        <f>IF(INDEX(Historical!$D$7:$D$1257,MATCH(B151,Historical!$B$7:$B$1281,0))=0,"n/a",(INDEX(Historical!$C$7:$C$1259,MATCH(B151,Historical!$B$7:$B$1281,0))/INDEX(Historical!$D$7:$D$1257,MATCH(B151,Historical!$B$7:$B$1281,0))-1)*100)</f>
        <v>3.8314176245210829</v>
      </c>
      <c r="T151" s="673">
        <f>IF(INDEX(Historical!$F$7:$F$1250,MATCH(B151,Historical!$B$7:$B$1281,0))=0,"n/a",((INDEX(Historical!$C$7:$C$1259,MATCH(B151,Historical!$B$7:$B$1281,0))/INDEX(Historical!$F$7:$F$1250,MATCH(B151,Historical!$B$7:$B$1281,0)))^(1/3)-1)*100)</f>
        <v>35.888231037281784</v>
      </c>
      <c r="U151" s="673">
        <f>IF(INDEX(Historical!$H$7:$H$1250,MATCH(B151,Historical!$B$7:$B$1281,0))=0,"n/a",((INDEX(Historical!$C$7:$C$1259,MATCH(B151,Historical!$B$7:$B$1281,0))/INDEX(Historical!$H$7:$H$1250,MATCH(B151,Historical!$B$7:$B$1281,0)))^(1/5)-1)*100)</f>
        <v>27.008003062229726</v>
      </c>
      <c r="V151" s="673">
        <f>IF(INDEX(Historical!$O$7:$O$1250,MATCH(B151,Historical!$B$7:$B$1281,0))=0,"n/a",((INDEX(Historical!$C$7:$C$1259,MATCH(B151,Historical!$B$7:$B$1281,0))/INDEX(Historical!$O$7:$O$1250,MATCH(B151,Historical!$B$7:$B$1281,0)))^(1/10)-1)*100)</f>
        <v>29.775864175558663</v>
      </c>
      <c r="W151" s="674">
        <f t="shared" si="38"/>
        <v>0.90704346658052937</v>
      </c>
      <c r="X151" s="675">
        <f t="shared" si="39"/>
        <v>9.3131045042171454</v>
      </c>
      <c r="Y151" s="843"/>
      <c r="Z151" s="624">
        <f t="shared" si="40"/>
        <v>82.674772036474167</v>
      </c>
      <c r="AA151" s="853">
        <f t="shared" si="41"/>
        <v>20.699088145896656</v>
      </c>
      <c r="AB151" s="854">
        <v>12</v>
      </c>
      <c r="AC151" s="833">
        <v>3.29</v>
      </c>
      <c r="AD151" s="833" t="s">
        <v>136</v>
      </c>
      <c r="AE151" s="833">
        <v>4.46</v>
      </c>
      <c r="AF151" s="833">
        <v>1.26</v>
      </c>
      <c r="AG151" s="833">
        <v>6.1</v>
      </c>
      <c r="AH151" s="833">
        <v>-58.4</v>
      </c>
      <c r="AI151" s="833">
        <v>-4.66</v>
      </c>
      <c r="AJ151" s="833">
        <v>2.9000000000000004</v>
      </c>
      <c r="AK151" s="833">
        <v>-10.7</v>
      </c>
      <c r="AL151" s="845">
        <v>9340</v>
      </c>
      <c r="AM151" s="839">
        <v>0.3</v>
      </c>
      <c r="AN151" s="833">
        <v>0.38</v>
      </c>
      <c r="AO151" s="711">
        <f t="shared" si="42"/>
        <v>10.303041201208256</v>
      </c>
      <c r="AP151" s="712">
        <f t="shared" si="43"/>
        <v>31.002129347104912</v>
      </c>
      <c r="AQ151" s="855">
        <f t="shared" si="44"/>
        <v>7.6637792467927568</v>
      </c>
      <c r="AR151" s="624">
        <f>INDEX(Historical!$C$7:$C$1259,MATCH(B151,Historical!$B$7:$B$1281,0))*IF(AH151="n/a",1.03,IF(AH151&lt;0,1.01,IF(AH151&gt;10,1.1,(1+AH151/100))))</f>
        <v>2.7370999999999999</v>
      </c>
      <c r="AS151" s="853">
        <f t="shared" si="45"/>
        <v>2.7644709999999999</v>
      </c>
      <c r="AT151" s="853">
        <f t="shared" si="49"/>
        <v>2.79211571</v>
      </c>
      <c r="AU151" s="853">
        <f t="shared" si="49"/>
        <v>2.8200368671000002</v>
      </c>
      <c r="AV151" s="853">
        <f t="shared" si="49"/>
        <v>2.8482372357710002</v>
      </c>
      <c r="AW151" s="624">
        <f t="shared" si="46"/>
        <v>13.961960812871</v>
      </c>
      <c r="AX151" s="719">
        <f t="shared" si="47"/>
        <v>20.502145099663732</v>
      </c>
      <c r="AY151" s="900">
        <v>1.65</v>
      </c>
      <c r="AZ151" s="839">
        <v>180.48</v>
      </c>
      <c r="BA151" s="839">
        <v>-7.64</v>
      </c>
      <c r="BB151" s="839">
        <v>12.44</v>
      </c>
      <c r="BC151" s="839">
        <v>47.699999999999996</v>
      </c>
      <c r="BE151" s="597">
        <v>2010</v>
      </c>
      <c r="BF151" s="865">
        <f t="shared" si="48"/>
        <v>0</v>
      </c>
      <c r="BG151" s="849">
        <v>0.6</v>
      </c>
    </row>
    <row r="152" spans="1:59" s="517" customFormat="1" ht="11.25" customHeight="1" x14ac:dyDescent="0.2">
      <c r="A152" s="838" t="s">
        <v>516</v>
      </c>
      <c r="B152" s="842" t="s">
        <v>517</v>
      </c>
      <c r="C152" s="898" t="s">
        <v>4277</v>
      </c>
      <c r="D152" s="898" t="s">
        <v>518</v>
      </c>
      <c r="E152" s="705">
        <v>14</v>
      </c>
      <c r="F152" s="1135">
        <v>270</v>
      </c>
      <c r="G152" s="1103" t="s">
        <v>106</v>
      </c>
      <c r="H152" s="1103" t="s">
        <v>106</v>
      </c>
      <c r="I152" s="841">
        <v>52.72</v>
      </c>
      <c r="J152" s="624">
        <f t="shared" si="35"/>
        <v>1.896813353566009</v>
      </c>
      <c r="K152" s="844">
        <v>0.25</v>
      </c>
      <c r="L152" s="854">
        <v>4</v>
      </c>
      <c r="M152" s="615">
        <f t="shared" si="36"/>
        <v>1</v>
      </c>
      <c r="N152" s="837" t="s">
        <v>409</v>
      </c>
      <c r="O152" s="706">
        <v>0.23</v>
      </c>
      <c r="P152" s="606">
        <v>44292</v>
      </c>
      <c r="Q152" s="606">
        <v>44314</v>
      </c>
      <c r="R152" s="615">
        <f t="shared" si="37"/>
        <v>8.6956521739130395</v>
      </c>
      <c r="S152" s="673">
        <f>IF(INDEX(Historical!$D$7:$D$1257,MATCH(B152,Historical!$B$7:$B$1281,0))=0,"n/a",(INDEX(Historical!$C$7:$C$1259,MATCH(B152,Historical!$B$7:$B$1281,0))/INDEX(Historical!$D$7:$D$1257,MATCH(B152,Historical!$B$7:$B$1281,0))-1)*100)</f>
        <v>9.7560975609756184</v>
      </c>
      <c r="T152" s="673">
        <f>IF(INDEX(Historical!$F$7:$F$1250,MATCH(B152,Historical!$B$7:$B$1281,0))=0,"n/a",((INDEX(Historical!$C$7:$C$1259,MATCH(B152,Historical!$B$7:$B$1281,0))/INDEX(Historical!$F$7:$F$1250,MATCH(B152,Historical!$B$7:$B$1281,0)))^(1/3)-1)*100)</f>
        <v>13.842447691670245</v>
      </c>
      <c r="U152" s="673">
        <f>IF(INDEX(Historical!$H$7:$H$1250,MATCH(B152,Historical!$B$7:$B$1281,0))=0,"n/a",((INDEX(Historical!$C$7:$C$1259,MATCH(B152,Historical!$B$7:$B$1281,0))/INDEX(Historical!$H$7:$H$1250,MATCH(B152,Historical!$B$7:$B$1281,0)))^(1/5)-1)*100)</f>
        <v>13.045577778664775</v>
      </c>
      <c r="V152" s="673">
        <f>IF(INDEX(Historical!$O$7:$O$1250,MATCH(B152,Historical!$B$7:$B$1281,0))=0,"n/a",((INDEX(Historical!$C$7:$C$1259,MATCH(B152,Historical!$B$7:$B$1281,0))/INDEX(Historical!$O$7:$O$1250,MATCH(B152,Historical!$B$7:$B$1281,0)))^(1/10)-1)*100)</f>
        <v>16.82852425662049</v>
      </c>
      <c r="W152" s="674">
        <f t="shared" si="38"/>
        <v>0.775206285455038</v>
      </c>
      <c r="X152" s="675">
        <f t="shared" si="39"/>
        <v>1.8636539683806819</v>
      </c>
      <c r="Y152" s="634"/>
      <c r="Z152" s="624">
        <f t="shared" si="40"/>
        <v>43.859649122807021</v>
      </c>
      <c r="AA152" s="853">
        <f t="shared" si="41"/>
        <v>23.12280701754386</v>
      </c>
      <c r="AB152" s="854">
        <v>12</v>
      </c>
      <c r="AC152" s="833">
        <v>2.2799999999999998</v>
      </c>
      <c r="AD152" s="833">
        <v>1.6</v>
      </c>
      <c r="AE152" s="833">
        <v>2.33</v>
      </c>
      <c r="AF152" s="833">
        <v>2.65</v>
      </c>
      <c r="AG152" s="833">
        <v>12.3</v>
      </c>
      <c r="AH152" s="833">
        <v>-19.600000000000001</v>
      </c>
      <c r="AI152" s="833">
        <v>27.1</v>
      </c>
      <c r="AJ152" s="833">
        <v>7.0000000000000009</v>
      </c>
      <c r="AK152" s="833">
        <v>14.35</v>
      </c>
      <c r="AL152" s="845">
        <v>241410</v>
      </c>
      <c r="AM152" s="839">
        <v>0.1</v>
      </c>
      <c r="AN152" s="833">
        <v>1.21</v>
      </c>
      <c r="AO152" s="711">
        <f t="shared" si="42"/>
        <v>-8.1804158853130762</v>
      </c>
      <c r="AP152" s="712">
        <f t="shared" si="43"/>
        <v>14.942391132230783</v>
      </c>
      <c r="AQ152" s="855">
        <f t="shared" si="44"/>
        <v>65.025841204058736</v>
      </c>
      <c r="AR152" s="624">
        <f>INDEX(Historical!$C$7:$C$1259,MATCH(B152,Historical!$B$7:$B$1281,0))*IF(AH152="n/a",1.03,IF(AH152&lt;0,1.01,IF(AH152&gt;10,1.1,(1+AH152/100))))</f>
        <v>0.90900000000000003</v>
      </c>
      <c r="AS152" s="853">
        <f t="shared" si="45"/>
        <v>0.99990000000000012</v>
      </c>
      <c r="AT152" s="853">
        <f t="shared" si="49"/>
        <v>1.0998900000000003</v>
      </c>
      <c r="AU152" s="853">
        <f t="shared" si="49"/>
        <v>1.2098790000000004</v>
      </c>
      <c r="AV152" s="853">
        <f t="shared" si="49"/>
        <v>1.3308669000000004</v>
      </c>
      <c r="AW152" s="624">
        <f t="shared" si="46"/>
        <v>5.5495359000000004</v>
      </c>
      <c r="AX152" s="719">
        <f t="shared" si="47"/>
        <v>10.526433801213962</v>
      </c>
      <c r="AY152" s="900">
        <v>1.04</v>
      </c>
      <c r="AZ152" s="839">
        <v>66.28</v>
      </c>
      <c r="BA152" s="839">
        <v>-1.6400000000000001</v>
      </c>
      <c r="BB152" s="839">
        <v>3.34</v>
      </c>
      <c r="BC152" s="839">
        <v>15.740000000000002</v>
      </c>
      <c r="BD152" s="874"/>
      <c r="BE152" s="597">
        <v>2008</v>
      </c>
      <c r="BF152" s="865">
        <f t="shared" si="48"/>
        <v>1</v>
      </c>
      <c r="BG152" s="849">
        <v>3.9</v>
      </c>
    </row>
    <row r="153" spans="1:59" ht="11.25" customHeight="1" x14ac:dyDescent="0.2">
      <c r="A153" s="831" t="s">
        <v>1067</v>
      </c>
      <c r="B153" s="842" t="s">
        <v>1068</v>
      </c>
      <c r="C153" s="898" t="s">
        <v>108</v>
      </c>
      <c r="D153" s="898" t="s">
        <v>4269</v>
      </c>
      <c r="E153" s="705">
        <v>11</v>
      </c>
      <c r="F153" s="1135">
        <v>372</v>
      </c>
      <c r="G153" s="1062" t="s">
        <v>106</v>
      </c>
      <c r="H153" s="1062" t="s">
        <v>106</v>
      </c>
      <c r="I153" s="841">
        <v>199.7</v>
      </c>
      <c r="J153" s="624">
        <f t="shared" si="35"/>
        <v>1.8027040560841263</v>
      </c>
      <c r="K153" s="844">
        <v>0.9</v>
      </c>
      <c r="L153" s="854">
        <v>4</v>
      </c>
      <c r="M153" s="615">
        <f t="shared" si="36"/>
        <v>3.6</v>
      </c>
      <c r="N153" s="837" t="s">
        <v>3918</v>
      </c>
      <c r="O153" s="706">
        <v>0.85</v>
      </c>
      <c r="P153" s="606">
        <v>44264</v>
      </c>
      <c r="Q153" s="606">
        <v>44280</v>
      </c>
      <c r="R153" s="615">
        <f t="shared" si="37"/>
        <v>5.8823529411764763</v>
      </c>
      <c r="S153" s="673">
        <f>IF(INDEX(Historical!$D$7:$D$1257,MATCH(B153,Historical!$B$7:$B$1281,0))=0,"n/a",(INDEX(Historical!$C$7:$C$1259,MATCH(B153,Historical!$B$7:$B$1281,0))/INDEX(Historical!$D$7:$D$1257,MATCH(B153,Historical!$B$7:$B$1281,0))-1)*100)</f>
        <v>13.33333333333333</v>
      </c>
      <c r="T153" s="673">
        <f>IF(INDEX(Historical!$F$7:$F$1250,MATCH(B153,Historical!$B$7:$B$1281,0))=0,"n/a",((INDEX(Historical!$C$7:$C$1259,MATCH(B153,Historical!$B$7:$B$1281,0))/INDEX(Historical!$F$7:$F$1250,MATCH(B153,Historical!$B$7:$B$1281,0)))^(1/3)-1)*100)</f>
        <v>8.799023312682186</v>
      </c>
      <c r="U153" s="673">
        <f>IF(INDEX(Historical!$H$7:$H$1250,MATCH(B153,Historical!$B$7:$B$1281,0))=0,"n/a",((INDEX(Historical!$C$7:$C$1259,MATCH(B153,Historical!$B$7:$B$1281,0))/INDEX(Historical!$H$7:$H$1250,MATCH(B153,Historical!$B$7:$B$1281,0)))^(1/5)-1)*100)</f>
        <v>11.196158593857874</v>
      </c>
      <c r="V153" s="673">
        <f>IF(INDEX(Historical!$O$7:$O$1250,MATCH(B153,Historical!$B$7:$B$1281,0))=0,"n/a",((INDEX(Historical!$C$7:$C$1259,MATCH(B153,Historical!$B$7:$B$1281,0))/INDEX(Historical!$O$7:$O$1250,MATCH(B153,Historical!$B$7:$B$1281,0)))^(1/10)-1)*100)</f>
        <v>13.964373915972295</v>
      </c>
      <c r="W153" s="674">
        <f t="shared" si="38"/>
        <v>0.80176588375736857</v>
      </c>
      <c r="X153" s="675">
        <f t="shared" si="39"/>
        <v>0.9330132161548228</v>
      </c>
      <c r="Y153" s="638"/>
      <c r="Z153" s="624">
        <f t="shared" si="40"/>
        <v>61.32879045996593</v>
      </c>
      <c r="AA153" s="853">
        <f t="shared" si="41"/>
        <v>34.020442930153322</v>
      </c>
      <c r="AB153" s="854">
        <v>12</v>
      </c>
      <c r="AC153" s="833">
        <v>5.87</v>
      </c>
      <c r="AD153" s="833">
        <v>7.59</v>
      </c>
      <c r="AE153" s="833">
        <v>14.97</v>
      </c>
      <c r="AF153" s="833">
        <v>2.72</v>
      </c>
      <c r="AG153" s="833">
        <v>8.9</v>
      </c>
      <c r="AH153" s="833">
        <v>3.5000000000000004</v>
      </c>
      <c r="AI153" s="833">
        <v>8.2100000000000009</v>
      </c>
      <c r="AJ153" s="833">
        <v>12</v>
      </c>
      <c r="AK153" s="833">
        <v>4.5999999999999996</v>
      </c>
      <c r="AL153" s="845">
        <v>73110</v>
      </c>
      <c r="AM153" s="839">
        <v>0.1</v>
      </c>
      <c r="AN153" s="833">
        <v>0.13</v>
      </c>
      <c r="AO153" s="711">
        <f t="shared" si="42"/>
        <v>-21.021580280211325</v>
      </c>
      <c r="AP153" s="712">
        <f t="shared" si="43"/>
        <v>12.998862649942</v>
      </c>
      <c r="AQ153" s="855">
        <f t="shared" si="44"/>
        <v>102.79776984311466</v>
      </c>
      <c r="AR153" s="624">
        <f>INDEX(Historical!$C$7:$C$1259,MATCH(B153,Historical!$B$7:$B$1281,0))*IF(AH153="n/a",1.03,IF(AH153&lt;0,1.01,IF(AH153&gt;10,1.1,(1+AH153/100))))</f>
        <v>3.5189999999999997</v>
      </c>
      <c r="AS153" s="853">
        <f t="shared" si="45"/>
        <v>3.8079098999999998</v>
      </c>
      <c r="AT153" s="853">
        <f t="shared" si="49"/>
        <v>3.9830737554</v>
      </c>
      <c r="AU153" s="853">
        <f t="shared" si="49"/>
        <v>4.1662951481484001</v>
      </c>
      <c r="AV153" s="853">
        <f t="shared" si="49"/>
        <v>4.357944724963227</v>
      </c>
      <c r="AW153" s="624">
        <f t="shared" si="46"/>
        <v>19.834223528511629</v>
      </c>
      <c r="AX153" s="719">
        <f t="shared" si="47"/>
        <v>9.9320097789242023</v>
      </c>
      <c r="AY153" s="900">
        <v>0.48</v>
      </c>
      <c r="AZ153" s="839">
        <v>53.65</v>
      </c>
      <c r="BA153" s="839">
        <v>-10.14</v>
      </c>
      <c r="BB153" s="839">
        <v>6.34</v>
      </c>
      <c r="BC153" s="839">
        <v>15.459999999999999</v>
      </c>
      <c r="BE153" s="597">
        <v>2011</v>
      </c>
      <c r="BF153" s="865">
        <f t="shared" si="48"/>
        <v>0</v>
      </c>
      <c r="BG153" s="849">
        <v>2.1</v>
      </c>
    </row>
    <row r="154" spans="1:59" ht="11.25" customHeight="1" x14ac:dyDescent="0.2">
      <c r="A154" s="838" t="s">
        <v>530</v>
      </c>
      <c r="B154" s="842" t="s">
        <v>531</v>
      </c>
      <c r="C154" s="898" t="s">
        <v>112</v>
      </c>
      <c r="D154" s="898" t="s">
        <v>211</v>
      </c>
      <c r="E154" s="705">
        <v>15</v>
      </c>
      <c r="F154" s="1135">
        <v>259</v>
      </c>
      <c r="G154" s="1135" t="s">
        <v>37</v>
      </c>
      <c r="H154" s="1135" t="s">
        <v>37</v>
      </c>
      <c r="I154" s="841">
        <v>253.2</v>
      </c>
      <c r="J154" s="624">
        <f t="shared" si="35"/>
        <v>2.1327014218009479</v>
      </c>
      <c r="K154" s="844">
        <v>1.35</v>
      </c>
      <c r="L154" s="854">
        <v>4</v>
      </c>
      <c r="M154" s="615">
        <f t="shared" si="36"/>
        <v>5.4</v>
      </c>
      <c r="N154" s="837" t="s">
        <v>119</v>
      </c>
      <c r="O154" s="706">
        <v>1.3109999999999999</v>
      </c>
      <c r="P154" s="606">
        <v>44154</v>
      </c>
      <c r="Q154" s="606">
        <v>44168</v>
      </c>
      <c r="R154" s="615">
        <f t="shared" si="37"/>
        <v>2.9748283752860525</v>
      </c>
      <c r="S154" s="673">
        <f>IF(INDEX(Historical!$D$7:$D$1257,MATCH(B154,Historical!$B$7:$B$1281,0))=0,"n/a",(INDEX(Historical!$C$7:$C$1259,MATCH(B154,Historical!$B$7:$B$1281,0))/INDEX(Historical!$D$7:$D$1257,MATCH(B154,Historical!$B$7:$B$1281,0))-1)*100)</f>
        <v>7.7723378212974259</v>
      </c>
      <c r="T154" s="673">
        <f>IF(INDEX(Historical!$F$7:$F$1250,MATCH(B154,Historical!$B$7:$B$1281,0))=0,"n/a",((INDEX(Historical!$C$7:$C$1259,MATCH(B154,Historical!$B$7:$B$1281,0))/INDEX(Historical!$F$7:$F$1250,MATCH(B154,Historical!$B$7:$B$1281,0)))^(1/3)-1)*100)</f>
        <v>7.8614294681622399</v>
      </c>
      <c r="U154" s="673">
        <f>IF(INDEX(Historical!$H$7:$H$1250,MATCH(B154,Historical!$B$7:$B$1281,0))=0,"n/a",((INDEX(Historical!$C$7:$C$1259,MATCH(B154,Historical!$B$7:$B$1281,0))/INDEX(Historical!$H$7:$H$1250,MATCH(B154,Historical!$B$7:$B$1281,0)))^(1/5)-1)*100)</f>
        <v>8.5212278389320328</v>
      </c>
      <c r="V154" s="673">
        <f>IF(INDEX(Historical!$O$7:$O$1250,MATCH(B154,Historical!$B$7:$B$1281,0))=0,"n/a",((INDEX(Historical!$C$7:$C$1259,MATCH(B154,Historical!$B$7:$B$1281,0))/INDEX(Historical!$O$7:$O$1250,MATCH(B154,Historical!$B$7:$B$1281,0)))^(1/10)-1)*100)</f>
        <v>19.698099718312644</v>
      </c>
      <c r="W154" s="674">
        <f t="shared" si="38"/>
        <v>0.43259136468936349</v>
      </c>
      <c r="X154" s="675">
        <f t="shared" si="39"/>
        <v>0.95744133021708233</v>
      </c>
      <c r="Y154" s="842"/>
      <c r="Z154" s="624">
        <f t="shared" si="40"/>
        <v>45</v>
      </c>
      <c r="AA154" s="853">
        <f t="shared" si="41"/>
        <v>21.099999999999998</v>
      </c>
      <c r="AB154" s="854">
        <v>12</v>
      </c>
      <c r="AC154" s="833">
        <v>12</v>
      </c>
      <c r="AD154" s="833">
        <v>1.42</v>
      </c>
      <c r="AE154" s="833">
        <v>1.87</v>
      </c>
      <c r="AF154" s="833">
        <v>4.6900000000000004</v>
      </c>
      <c r="AG154" s="833">
        <v>23.799999999999997</v>
      </c>
      <c r="AH154" s="833">
        <v>-17.100000000000001</v>
      </c>
      <c r="AI154" s="833">
        <v>16.5</v>
      </c>
      <c r="AJ154" s="833">
        <v>8.9</v>
      </c>
      <c r="AK154" s="833">
        <v>14.979999999999999</v>
      </c>
      <c r="AL154" s="845">
        <v>36950</v>
      </c>
      <c r="AM154" s="839">
        <v>0.1</v>
      </c>
      <c r="AN154" s="833">
        <v>0.52</v>
      </c>
      <c r="AO154" s="711">
        <f t="shared" si="42"/>
        <v>-10.446070739267018</v>
      </c>
      <c r="AP154" s="712">
        <f t="shared" si="43"/>
        <v>10.65392926073298</v>
      </c>
      <c r="AQ154" s="855">
        <f t="shared" si="44"/>
        <v>109.71832961803263</v>
      </c>
      <c r="AR154" s="624">
        <f>INDEX(Historical!$C$7:$C$1259,MATCH(B154,Historical!$B$7:$B$1281,0))*IF(AH154="n/a",1.03,IF(AH154&lt;0,1.01,IF(AH154&gt;10,1.1,(1+AH154/100))))</f>
        <v>5.3358300000000005</v>
      </c>
      <c r="AS154" s="853">
        <f t="shared" si="45"/>
        <v>5.8694130000000007</v>
      </c>
      <c r="AT154" s="853">
        <f t="shared" si="49"/>
        <v>6.456354300000001</v>
      </c>
      <c r="AU154" s="853">
        <f t="shared" si="49"/>
        <v>7.1019897300000014</v>
      </c>
      <c r="AV154" s="853">
        <f t="shared" si="49"/>
        <v>7.8121887030000021</v>
      </c>
      <c r="AW154" s="624">
        <f t="shared" si="46"/>
        <v>32.575775733000008</v>
      </c>
      <c r="AX154" s="719">
        <f t="shared" si="47"/>
        <v>12.86563022630332</v>
      </c>
      <c r="AY154" s="900">
        <v>1.1200000000000001</v>
      </c>
      <c r="AZ154" s="839">
        <v>150.63</v>
      </c>
      <c r="BA154" s="839">
        <v>-2.71</v>
      </c>
      <c r="BB154" s="839">
        <v>7.24</v>
      </c>
      <c r="BC154" s="839">
        <v>20.849999999999998</v>
      </c>
      <c r="BE154" s="597">
        <v>2006</v>
      </c>
      <c r="BF154" s="865">
        <f t="shared" si="48"/>
        <v>1</v>
      </c>
      <c r="BG154" s="849">
        <v>8.5</v>
      </c>
    </row>
    <row r="155" spans="1:59" ht="11.25" customHeight="1" x14ac:dyDescent="0.2">
      <c r="A155" s="838" t="s">
        <v>510</v>
      </c>
      <c r="B155" s="842" t="s">
        <v>511</v>
      </c>
      <c r="C155" s="898" t="s">
        <v>131</v>
      </c>
      <c r="D155" s="898" t="s">
        <v>4263</v>
      </c>
      <c r="E155" s="705">
        <v>15</v>
      </c>
      <c r="F155" s="1135">
        <v>260</v>
      </c>
      <c r="G155" s="1139" t="s">
        <v>37</v>
      </c>
      <c r="H155" s="1139" t="s">
        <v>37</v>
      </c>
      <c r="I155" s="841">
        <v>54.11</v>
      </c>
      <c r="J155" s="624">
        <f t="shared" si="35"/>
        <v>3.2156717797080021</v>
      </c>
      <c r="K155" s="844">
        <v>0.435</v>
      </c>
      <c r="L155" s="854">
        <v>4</v>
      </c>
      <c r="M155" s="615">
        <f t="shared" si="36"/>
        <v>1.74</v>
      </c>
      <c r="N155" s="837" t="s">
        <v>512</v>
      </c>
      <c r="O155" s="706">
        <v>0.40749999999999997</v>
      </c>
      <c r="P155" s="606">
        <v>44231</v>
      </c>
      <c r="Q155" s="606">
        <v>44253</v>
      </c>
      <c r="R155" s="615">
        <f t="shared" si="37"/>
        <v>6.7484662576687189</v>
      </c>
      <c r="S155" s="673">
        <f>IF(INDEX(Historical!$D$7:$D$1257,MATCH(B155,Historical!$B$7:$B$1281,0))=0,"n/a",(INDEX(Historical!$C$7:$C$1259,MATCH(B155,Historical!$B$7:$B$1281,0))/INDEX(Historical!$D$7:$D$1257,MATCH(B155,Historical!$B$7:$B$1281,0))-1)*100)</f>
        <v>6.5359477124182996</v>
      </c>
      <c r="T155" s="673">
        <f>IF(INDEX(Historical!$F$7:$F$1250,MATCH(B155,Historical!$B$7:$B$1281,0))=0,"n/a",((INDEX(Historical!$C$7:$C$1259,MATCH(B155,Historical!$B$7:$B$1281,0))/INDEX(Historical!$F$7:$F$1250,MATCH(B155,Historical!$B$7:$B$1281,0)))^(1/3)-1)*100)</f>
        <v>7.0151639432424417</v>
      </c>
      <c r="U155" s="673">
        <f>IF(INDEX(Historical!$H$7:$H$1250,MATCH(B155,Historical!$B$7:$B$1281,0))=0,"n/a",((INDEX(Historical!$C$7:$C$1259,MATCH(B155,Historical!$B$7:$B$1281,0))/INDEX(Historical!$H$7:$H$1250,MATCH(B155,Historical!$B$7:$B$1281,0)))^(1/5)-1)*100)</f>
        <v>7.0399562793338921</v>
      </c>
      <c r="V155" s="673">
        <f>IF(INDEX(Historical!$O$7:$O$1250,MATCH(B155,Historical!$B$7:$B$1281,0))=0,"n/a",((INDEX(Historical!$C$7:$C$1259,MATCH(B155,Historical!$B$7:$B$1281,0))/INDEX(Historical!$O$7:$O$1250,MATCH(B155,Historical!$B$7:$B$1281,0)))^(1/10)-1)*100)</f>
        <v>9.4622490047217447</v>
      </c>
      <c r="W155" s="674">
        <f t="shared" si="38"/>
        <v>0.74400454646890957</v>
      </c>
      <c r="X155" s="675">
        <f t="shared" si="39"/>
        <v>1.1932129287006599</v>
      </c>
      <c r="Y155" s="842"/>
      <c r="Z155" s="624">
        <f t="shared" si="40"/>
        <v>69.047619047619051</v>
      </c>
      <c r="AA155" s="853">
        <f t="shared" si="41"/>
        <v>21.472222222222221</v>
      </c>
      <c r="AB155" s="854">
        <v>12</v>
      </c>
      <c r="AC155" s="833">
        <v>2.52</v>
      </c>
      <c r="AD155" s="833">
        <v>3.01</v>
      </c>
      <c r="AE155" s="833">
        <v>2.41</v>
      </c>
      <c r="AF155" s="833">
        <v>2.86</v>
      </c>
      <c r="AG155" s="833">
        <v>14.2</v>
      </c>
      <c r="AH155" s="833">
        <v>10.199999999999999</v>
      </c>
      <c r="AI155" s="833">
        <v>7.37</v>
      </c>
      <c r="AJ155" s="833">
        <v>5.8999999999999995</v>
      </c>
      <c r="AK155" s="833">
        <v>7.26</v>
      </c>
      <c r="AL155" s="845">
        <v>16090</v>
      </c>
      <c r="AM155" s="839">
        <v>0.2</v>
      </c>
      <c r="AN155" s="833">
        <v>2.76</v>
      </c>
      <c r="AO155" s="711">
        <f t="shared" si="42"/>
        <v>-11.216594163180327</v>
      </c>
      <c r="AP155" s="712">
        <f t="shared" si="43"/>
        <v>10.255628059041895</v>
      </c>
      <c r="AQ155" s="855">
        <f t="shared" si="44"/>
        <v>65.207688219748363</v>
      </c>
      <c r="AR155" s="624">
        <f>INDEX(Historical!$C$7:$C$1259,MATCH(B155,Historical!$B$7:$B$1281,0))*IF(AH155="n/a",1.03,IF(AH155&lt;0,1.01,IF(AH155&gt;10,1.1,(1+AH155/100))))</f>
        <v>1.7929999999999999</v>
      </c>
      <c r="AS155" s="853">
        <f t="shared" si="45"/>
        <v>1.9251441</v>
      </c>
      <c r="AT155" s="853">
        <f t="shared" si="49"/>
        <v>2.0649095616599999</v>
      </c>
      <c r="AU155" s="853">
        <f t="shared" si="49"/>
        <v>2.2148219958365161</v>
      </c>
      <c r="AV155" s="853">
        <f t="shared" si="49"/>
        <v>2.3756180727342473</v>
      </c>
      <c r="AW155" s="624">
        <f t="shared" si="46"/>
        <v>10.373493730230763</v>
      </c>
      <c r="AX155" s="719">
        <f t="shared" si="47"/>
        <v>19.171121290391358</v>
      </c>
      <c r="AY155" s="900">
        <v>0.16</v>
      </c>
      <c r="AZ155" s="839">
        <v>17.549999999999997</v>
      </c>
      <c r="BA155" s="839">
        <v>-21.57</v>
      </c>
      <c r="BB155" s="839">
        <v>-6.22</v>
      </c>
      <c r="BC155" s="839">
        <v>-10.199999999999999</v>
      </c>
      <c r="BE155" s="597">
        <v>2007</v>
      </c>
      <c r="BF155" s="865">
        <f t="shared" si="48"/>
        <v>1</v>
      </c>
      <c r="BG155" s="849">
        <v>2.6</v>
      </c>
    </row>
    <row r="156" spans="1:59" s="744" customFormat="1" ht="11.25" customHeight="1" x14ac:dyDescent="0.2">
      <c r="A156" s="895" t="s">
        <v>4659</v>
      </c>
      <c r="B156" s="751" t="s">
        <v>4649</v>
      </c>
      <c r="C156" s="898" t="s">
        <v>108</v>
      </c>
      <c r="D156" s="898" t="s">
        <v>118</v>
      </c>
      <c r="E156" s="727">
        <v>5</v>
      </c>
      <c r="F156" s="1135">
        <v>738</v>
      </c>
      <c r="G156" s="1138" t="s">
        <v>106</v>
      </c>
      <c r="H156" s="1138" t="s">
        <v>106</v>
      </c>
      <c r="I156" s="728">
        <v>42.54</v>
      </c>
      <c r="J156" s="729">
        <f t="shared" si="35"/>
        <v>3.5731076633756462</v>
      </c>
      <c r="K156" s="730">
        <v>0.38</v>
      </c>
      <c r="L156" s="731">
        <v>4</v>
      </c>
      <c r="M156" s="732">
        <f t="shared" si="36"/>
        <v>1.52</v>
      </c>
      <c r="N156" s="733" t="s">
        <v>294</v>
      </c>
      <c r="O156" s="734">
        <v>0.37</v>
      </c>
      <c r="P156" s="1130">
        <v>44246</v>
      </c>
      <c r="Q156" s="1130">
        <v>44266</v>
      </c>
      <c r="R156" s="732">
        <f t="shared" si="37"/>
        <v>2.7027027027027053</v>
      </c>
      <c r="S156" s="673">
        <f>IF(INDEX(Historical!$D$7:$D$1257,MATCH(B156,Historical!$B$7:$B$1281,0))=0,"n/a",(INDEX(Historical!$C$7:$C$1259,MATCH(B156,Historical!$B$7:$B$1281,0))/INDEX(Historical!$D$7:$D$1257,MATCH(B156,Historical!$B$7:$B$1281,0))-1)*100)</f>
        <v>5.7142857142857162</v>
      </c>
      <c r="T156" s="673">
        <f>IF(INDEX(Historical!$F$7:$F$1250,MATCH(B156,Historical!$B$7:$B$1281,0))=0,"n/a",((INDEX(Historical!$C$7:$C$1259,MATCH(B156,Historical!$B$7:$B$1281,0))/INDEX(Historical!$F$7:$F$1250,MATCH(B156,Historical!$B$7:$B$1281,0)))^(1/3)-1)*100)</f>
        <v>10.396764017603722</v>
      </c>
      <c r="U156" s="673">
        <f>IF(INDEX(Historical!$H$7:$H$1250,MATCH(B156,Historical!$B$7:$B$1281,0))=0,"n/a",((INDEX(Historical!$C$7:$C$1259,MATCH(B156,Historical!$B$7:$B$1281,0))/INDEX(Historical!$H$7:$H$1250,MATCH(B156,Historical!$B$7:$B$1281,0)))^(1/5)-1)*100)</f>
        <v>8.1564298323768547</v>
      </c>
      <c r="V156" s="673" t="str">
        <f>IF(INDEX(Historical!$O$7:$O$1250,MATCH(B156,Historical!$B$7:$B$1281,0))=0,"n/a",((INDEX(Historical!$C$7:$C$1259,MATCH(B156,Historical!$B$7:$B$1281,0))/INDEX(Historical!$O$7:$O$1250,MATCH(B156,Historical!$B$7:$B$1281,0)))^(1/10)-1)*100)</f>
        <v>n/a</v>
      </c>
      <c r="W156" s="674" t="str">
        <f t="shared" si="38"/>
        <v>n/a</v>
      </c>
      <c r="X156" s="675">
        <f t="shared" si="39"/>
        <v>1.1022202476184939</v>
      </c>
      <c r="Y156" s="899"/>
      <c r="Z156" s="729">
        <f t="shared" si="40"/>
        <v>60.079051383399218</v>
      </c>
      <c r="AA156" s="736">
        <f t="shared" si="41"/>
        <v>16.814229249011859</v>
      </c>
      <c r="AB156" s="731">
        <v>12</v>
      </c>
      <c r="AC156" s="737">
        <v>2.5299999999999998</v>
      </c>
      <c r="AD156" s="737">
        <v>3.41</v>
      </c>
      <c r="AE156" s="737">
        <v>1.0900000000000001</v>
      </c>
      <c r="AF156" s="737">
        <v>0.92</v>
      </c>
      <c r="AG156" s="737">
        <v>5.8999999999999995</v>
      </c>
      <c r="AH156" s="737">
        <v>-31</v>
      </c>
      <c r="AI156" s="737">
        <v>5.9799999999999995</v>
      </c>
      <c r="AJ156" s="737">
        <v>7.3999999999999995</v>
      </c>
      <c r="AK156" s="737">
        <v>5</v>
      </c>
      <c r="AL156" s="738">
        <v>11800</v>
      </c>
      <c r="AM156" s="739">
        <v>0.2</v>
      </c>
      <c r="AN156" s="737">
        <v>0.22</v>
      </c>
      <c r="AO156" s="740">
        <f t="shared" si="42"/>
        <v>-5.0846917532593583</v>
      </c>
      <c r="AP156" s="741">
        <f t="shared" si="43"/>
        <v>11.729537495752501</v>
      </c>
      <c r="AQ156" s="742">
        <f t="shared" si="44"/>
        <v>-17.083466575407801</v>
      </c>
      <c r="AR156" s="624">
        <f>INDEX(Historical!$C$7:$C$1259,MATCH(B156,Historical!$B$7:$B$1281,0))*IF(AH156="n/a",1.03,IF(AH156&lt;0,1.01,IF(AH156&gt;10,1.1,(1+AH156/100))))</f>
        <v>1.4947999999999999</v>
      </c>
      <c r="AS156" s="736">
        <f t="shared" si="45"/>
        <v>1.58418904</v>
      </c>
      <c r="AT156" s="736">
        <f t="shared" si="49"/>
        <v>1.6633984920000002</v>
      </c>
      <c r="AU156" s="736">
        <f t="shared" si="49"/>
        <v>1.7465684166000004</v>
      </c>
      <c r="AV156" s="736">
        <f t="shared" si="49"/>
        <v>1.8338968374300004</v>
      </c>
      <c r="AW156" s="729">
        <f t="shared" si="46"/>
        <v>8.3228527860300012</v>
      </c>
      <c r="AX156" s="743">
        <f t="shared" si="47"/>
        <v>19.56476912559944</v>
      </c>
      <c r="AY156" s="901">
        <v>0.86</v>
      </c>
      <c r="AZ156" s="739">
        <v>71.88</v>
      </c>
      <c r="BA156" s="739">
        <v>-6.38</v>
      </c>
      <c r="BB156" s="739">
        <v>6.93</v>
      </c>
      <c r="BC156" s="739">
        <v>26.36</v>
      </c>
      <c r="BD156" s="875"/>
      <c r="BE156" s="597">
        <v>2017</v>
      </c>
      <c r="BF156" s="865">
        <f t="shared" si="48"/>
        <v>0</v>
      </c>
      <c r="BG156" s="793">
        <v>1.0999999999999999</v>
      </c>
    </row>
    <row r="157" spans="1:59" ht="11.25" customHeight="1" x14ac:dyDescent="0.2">
      <c r="A157" s="831" t="s">
        <v>483</v>
      </c>
      <c r="B157" s="842" t="s">
        <v>484</v>
      </c>
      <c r="C157" s="898" t="s">
        <v>112</v>
      </c>
      <c r="D157" s="898" t="s">
        <v>4291</v>
      </c>
      <c r="E157" s="705">
        <v>26</v>
      </c>
      <c r="F157" s="1135">
        <v>135</v>
      </c>
      <c r="G157" s="1133" t="s">
        <v>106</v>
      </c>
      <c r="H157" s="1133" t="s">
        <v>106</v>
      </c>
      <c r="I157" s="841">
        <v>109.32</v>
      </c>
      <c r="J157" s="624">
        <f t="shared" si="35"/>
        <v>1.7563117453347969</v>
      </c>
      <c r="K157" s="851">
        <v>0.48</v>
      </c>
      <c r="L157" s="854">
        <v>4</v>
      </c>
      <c r="M157" s="615">
        <f t="shared" si="36"/>
        <v>1.92</v>
      </c>
      <c r="N157" s="837" t="s">
        <v>151</v>
      </c>
      <c r="O157" s="707">
        <v>0.435</v>
      </c>
      <c r="P157" s="606">
        <v>44264</v>
      </c>
      <c r="Q157" s="606">
        <v>44286</v>
      </c>
      <c r="R157" s="615">
        <f t="shared" si="37"/>
        <v>10.344827586206893</v>
      </c>
      <c r="S157" s="673">
        <f>IF(INDEX(Historical!$D$7:$D$1257,MATCH(B157,Historical!$B$7:$B$1281,0))=0,"n/a",(INDEX(Historical!$C$7:$C$1259,MATCH(B157,Historical!$B$7:$B$1281,0))/INDEX(Historical!$D$7:$D$1257,MATCH(B157,Historical!$B$7:$B$1281,0))-1)*100)</f>
        <v>6.0785767234988963</v>
      </c>
      <c r="T157" s="673">
        <f>IF(INDEX(Historical!$F$7:$F$1250,MATCH(B157,Historical!$B$7:$B$1281,0))=0,"n/a",((INDEX(Historical!$C$7:$C$1259,MATCH(B157,Historical!$B$7:$B$1281,0))/INDEX(Historical!$F$7:$F$1250,MATCH(B157,Historical!$B$7:$B$1281,0)))^(1/3)-1)*100)</f>
        <v>10.393514701190675</v>
      </c>
      <c r="U157" s="673">
        <f>IF(INDEX(Historical!$H$7:$H$1250,MATCH(B157,Historical!$B$7:$B$1281,0))=0,"n/a",((INDEX(Historical!$C$7:$C$1259,MATCH(B157,Historical!$B$7:$B$1281,0))/INDEX(Historical!$H$7:$H$1250,MATCH(B157,Historical!$B$7:$B$1281,0)))^(1/5)-1)*100)</f>
        <v>11.742594154355146</v>
      </c>
      <c r="V157" s="673">
        <f>IF(INDEX(Historical!$O$7:$O$1250,MATCH(B157,Historical!$B$7:$B$1281,0))=0,"n/a",((INDEX(Historical!$C$7:$C$1259,MATCH(B157,Historical!$B$7:$B$1281,0))/INDEX(Historical!$O$7:$O$1250,MATCH(B157,Historical!$B$7:$B$1281,0)))^(1/10)-1)*100)</f>
        <v>12.613490387882042</v>
      </c>
      <c r="W157" s="674">
        <f t="shared" si="38"/>
        <v>0.93095517523336935</v>
      </c>
      <c r="X157" s="675">
        <f t="shared" si="39"/>
        <v>6.5236634190861933</v>
      </c>
      <c r="Y157" s="843" t="s">
        <v>485</v>
      </c>
      <c r="Z157" s="624">
        <f t="shared" si="40"/>
        <v>50.659630606860148</v>
      </c>
      <c r="AA157" s="853">
        <f t="shared" si="41"/>
        <v>28.844327176781</v>
      </c>
      <c r="AB157" s="854">
        <v>12</v>
      </c>
      <c r="AC157" s="833">
        <v>3.79</v>
      </c>
      <c r="AD157" s="833">
        <v>4.12</v>
      </c>
      <c r="AE157" s="833">
        <v>7.15</v>
      </c>
      <c r="AF157" s="833">
        <v>5.08</v>
      </c>
      <c r="AG157" s="833">
        <v>18.600000000000001</v>
      </c>
      <c r="AH157" s="833">
        <v>-17.8</v>
      </c>
      <c r="AI157" s="833">
        <v>12.85</v>
      </c>
      <c r="AJ157" s="833">
        <v>1.7999999999999998</v>
      </c>
      <c r="AK157" s="833">
        <v>7.1</v>
      </c>
      <c r="AL157" s="845">
        <v>77950</v>
      </c>
      <c r="AM157" s="839">
        <v>0.2</v>
      </c>
      <c r="AN157" s="833">
        <v>0.66</v>
      </c>
      <c r="AO157" s="711">
        <f t="shared" si="42"/>
        <v>-15.345421277091058</v>
      </c>
      <c r="AP157" s="712">
        <f t="shared" si="43"/>
        <v>13.498905899689943</v>
      </c>
      <c r="AQ157" s="855">
        <f t="shared" si="44"/>
        <v>155.19420235320348</v>
      </c>
      <c r="AR157" s="624">
        <f>INDEX(Historical!$C$7:$C$1259,MATCH(B157,Historical!$B$7:$B$1281,0))*IF(AH157="n/a",1.03,IF(AH157&lt;0,1.01,IF(AH157&gt;10,1.1,(1+AH157/100))))</f>
        <v>1.734372</v>
      </c>
      <c r="AS157" s="853">
        <f t="shared" si="45"/>
        <v>1.9078092000000002</v>
      </c>
      <c r="AT157" s="853">
        <f t="shared" si="49"/>
        <v>2.0432636531999999</v>
      </c>
      <c r="AU157" s="853">
        <f t="shared" si="49"/>
        <v>2.1883353725771997</v>
      </c>
      <c r="AV157" s="853">
        <f t="shared" si="49"/>
        <v>2.3437071840301806</v>
      </c>
      <c r="AW157" s="624">
        <f t="shared" si="46"/>
        <v>10.217487409807379</v>
      </c>
      <c r="AX157" s="719">
        <f t="shared" si="47"/>
        <v>9.3464026800287048</v>
      </c>
      <c r="AY157" s="900">
        <v>0.87</v>
      </c>
      <c r="AZ157" s="839">
        <v>67.849999999999994</v>
      </c>
      <c r="BA157" s="839">
        <v>-5.89</v>
      </c>
      <c r="BB157" s="839">
        <v>0.28999999999999998</v>
      </c>
      <c r="BC157" s="839">
        <v>7.28</v>
      </c>
      <c r="BE157" s="597">
        <v>1998</v>
      </c>
      <c r="BF157" s="865">
        <f t="shared" si="48"/>
        <v>2</v>
      </c>
      <c r="BG157" s="849">
        <v>7.8</v>
      </c>
    </row>
    <row r="158" spans="1:59" ht="11.25" customHeight="1" x14ac:dyDescent="0.2">
      <c r="A158" s="838" t="s">
        <v>1069</v>
      </c>
      <c r="B158" s="842" t="s">
        <v>1070</v>
      </c>
      <c r="C158" s="898" t="s">
        <v>108</v>
      </c>
      <c r="D158" s="898" t="s">
        <v>118</v>
      </c>
      <c r="E158" s="705">
        <v>9</v>
      </c>
      <c r="F158" s="1135">
        <v>490</v>
      </c>
      <c r="G158" s="1123" t="s">
        <v>106</v>
      </c>
      <c r="H158" s="1123" t="s">
        <v>106</v>
      </c>
      <c r="I158" s="841">
        <v>24.06</v>
      </c>
      <c r="J158" s="624">
        <f t="shared" si="35"/>
        <v>1.99501246882793</v>
      </c>
      <c r="K158" s="844">
        <v>0.12</v>
      </c>
      <c r="L158" s="854">
        <v>4</v>
      </c>
      <c r="M158" s="615">
        <f t="shared" si="36"/>
        <v>0.48</v>
      </c>
      <c r="N158" s="837" t="s">
        <v>593</v>
      </c>
      <c r="O158" s="706">
        <v>0.11</v>
      </c>
      <c r="P158" s="606">
        <v>43991</v>
      </c>
      <c r="Q158" s="606">
        <v>44006</v>
      </c>
      <c r="R158" s="615">
        <f t="shared" si="37"/>
        <v>9.0909090909090864</v>
      </c>
      <c r="S158" s="673">
        <f>IF(INDEX(Historical!$D$7:$D$1257,MATCH(B158,Historical!$B$7:$B$1281,0))=0,"n/a",(INDEX(Historical!$C$7:$C$1259,MATCH(B158,Historical!$B$7:$B$1281,0))/INDEX(Historical!$D$7:$D$1257,MATCH(B158,Historical!$B$7:$B$1281,0))-1)*100)</f>
        <v>9.302325581395344</v>
      </c>
      <c r="T158" s="673">
        <f>IF(INDEX(Historical!$F$7:$F$1250,MATCH(B158,Historical!$B$7:$B$1281,0))=0,"n/a",((INDEX(Historical!$C$7:$C$1259,MATCH(B158,Historical!$B$7:$B$1281,0))/INDEX(Historical!$F$7:$F$1250,MATCH(B158,Historical!$B$7:$B$1281,0)))^(1/3)-1)*100)</f>
        <v>10.325677865290107</v>
      </c>
      <c r="U158" s="673">
        <f>IF(INDEX(Historical!$H$7:$H$1250,MATCH(B158,Historical!$B$7:$B$1281,0))=0,"n/a",((INDEX(Historical!$C$7:$C$1259,MATCH(B158,Historical!$B$7:$B$1281,0))/INDEX(Historical!$H$7:$H$1250,MATCH(B158,Historical!$B$7:$B$1281,0)))^(1/5)-1)*100)</f>
        <v>11.724088138874865</v>
      </c>
      <c r="V158" s="673" t="str">
        <f>IF(INDEX(Historical!$O$7:$O$1250,MATCH(B158,Historical!$B$7:$B$1281,0))=0,"n/a",((INDEX(Historical!$C$7:$C$1259,MATCH(B158,Historical!$B$7:$B$1281,0))/INDEX(Historical!$O$7:$O$1250,MATCH(B158,Historical!$B$7:$B$1281,0)))^(1/10)-1)*100)</f>
        <v>n/a</v>
      </c>
      <c r="W158" s="674" t="str">
        <f t="shared" si="38"/>
        <v>n/a</v>
      </c>
      <c r="X158" s="675">
        <f t="shared" si="39"/>
        <v>0.190326106150566</v>
      </c>
      <c r="Y158" s="637"/>
      <c r="Z158" s="624">
        <f t="shared" si="40"/>
        <v>22.535211267605636</v>
      </c>
      <c r="AA158" s="853">
        <f t="shared" si="41"/>
        <v>11.295774647887324</v>
      </c>
      <c r="AB158" s="854">
        <v>12</v>
      </c>
      <c r="AC158" s="833">
        <v>2.13</v>
      </c>
      <c r="AD158" s="833">
        <v>1.1399999999999999</v>
      </c>
      <c r="AE158" s="833">
        <v>0.85</v>
      </c>
      <c r="AF158" s="833">
        <v>0.67</v>
      </c>
      <c r="AG158" s="833">
        <v>8.3000000000000007</v>
      </c>
      <c r="AH158" s="833">
        <v>236.79999999999998</v>
      </c>
      <c r="AI158" s="833">
        <v>5.6000000000000005</v>
      </c>
      <c r="AJ158" s="833">
        <v>61.6</v>
      </c>
      <c r="AK158" s="833">
        <v>10</v>
      </c>
      <c r="AL158" s="845">
        <v>3280</v>
      </c>
      <c r="AM158" s="839">
        <v>0.70000000000000007</v>
      </c>
      <c r="AN158" s="833">
        <v>0.74</v>
      </c>
      <c r="AO158" s="711">
        <f t="shared" si="42"/>
        <v>2.4233259598154717</v>
      </c>
      <c r="AP158" s="712">
        <f t="shared" si="43"/>
        <v>13.719100607702796</v>
      </c>
      <c r="AQ158" s="855">
        <f t="shared" si="44"/>
        <v>-42.00318394147444</v>
      </c>
      <c r="AR158" s="624">
        <f>INDEX(Historical!$C$7:$C$1259,MATCH(B158,Historical!$B$7:$B$1281,0))*IF(AH158="n/a",1.03,IF(AH158&lt;0,1.01,IF(AH158&gt;10,1.1,(1+AH158/100))))</f>
        <v>0.51700000000000002</v>
      </c>
      <c r="AS158" s="853">
        <f t="shared" si="45"/>
        <v>0.54595199999999999</v>
      </c>
      <c r="AT158" s="853">
        <f t="shared" si="49"/>
        <v>0.60054720000000006</v>
      </c>
      <c r="AU158" s="853">
        <f t="shared" si="49"/>
        <v>0.66060192000000006</v>
      </c>
      <c r="AV158" s="853">
        <f t="shared" si="49"/>
        <v>0.72666211200000008</v>
      </c>
      <c r="AW158" s="624">
        <f t="shared" si="46"/>
        <v>3.0507632320000004</v>
      </c>
      <c r="AX158" s="719">
        <f t="shared" si="47"/>
        <v>12.679813931837078</v>
      </c>
      <c r="AY158" s="900">
        <v>1.43</v>
      </c>
      <c r="AZ158" s="839">
        <v>173.72</v>
      </c>
      <c r="BA158" s="839">
        <v>-6.64</v>
      </c>
      <c r="BB158" s="839">
        <v>4.99</v>
      </c>
      <c r="BC158" s="839">
        <v>30.23</v>
      </c>
      <c r="BE158" s="597">
        <v>2012</v>
      </c>
      <c r="BF158" s="865">
        <f t="shared" si="48"/>
        <v>0</v>
      </c>
      <c r="BG158" s="849">
        <v>1.0999999999999999</v>
      </c>
    </row>
    <row r="159" spans="1:59" ht="11.25" customHeight="1" x14ac:dyDescent="0.2">
      <c r="A159" s="831" t="s">
        <v>1077</v>
      </c>
      <c r="B159" s="842" t="s">
        <v>1078</v>
      </c>
      <c r="C159" s="898" t="s">
        <v>108</v>
      </c>
      <c r="D159" s="898" t="s">
        <v>4269</v>
      </c>
      <c r="E159" s="705">
        <v>12</v>
      </c>
      <c r="F159" s="1135">
        <v>304</v>
      </c>
      <c r="G159" s="1126" t="s">
        <v>106</v>
      </c>
      <c r="H159" s="1126" t="s">
        <v>106</v>
      </c>
      <c r="I159" s="841">
        <v>64.38</v>
      </c>
      <c r="J159" s="624">
        <f t="shared" si="35"/>
        <v>2.7958993476234859</v>
      </c>
      <c r="K159" s="844">
        <v>0.45</v>
      </c>
      <c r="L159" s="854">
        <v>4</v>
      </c>
      <c r="M159" s="615">
        <f t="shared" si="36"/>
        <v>1.8</v>
      </c>
      <c r="N159" s="837" t="s">
        <v>603</v>
      </c>
      <c r="O159" s="706">
        <v>0.39</v>
      </c>
      <c r="P159" s="606">
        <v>44260</v>
      </c>
      <c r="Q159" s="606">
        <v>44273</v>
      </c>
      <c r="R159" s="615">
        <f t="shared" si="37"/>
        <v>15.384615384615383</v>
      </c>
      <c r="S159" s="673">
        <f>IF(INDEX(Historical!$D$7:$D$1257,MATCH(B159,Historical!$B$7:$B$1281,0))=0,"n/a",(INDEX(Historical!$C$7:$C$1259,MATCH(B159,Historical!$B$7:$B$1281,0))/INDEX(Historical!$D$7:$D$1257,MATCH(B159,Historical!$B$7:$B$1281,0))-1)*100)</f>
        <v>8.3333333333333481</v>
      </c>
      <c r="T159" s="673">
        <f>IF(INDEX(Historical!$F$7:$F$1250,MATCH(B159,Historical!$B$7:$B$1281,0))=0,"n/a",((INDEX(Historical!$C$7:$C$1259,MATCH(B159,Historical!$B$7:$B$1281,0))/INDEX(Historical!$F$7:$F$1250,MATCH(B159,Historical!$B$7:$B$1281,0)))^(1/3)-1)*100)</f>
        <v>11.678316506545784</v>
      </c>
      <c r="U159" s="673">
        <f>IF(INDEX(Historical!$H$7:$H$1250,MATCH(B159,Historical!$B$7:$B$1281,0))=0,"n/a",((INDEX(Historical!$C$7:$C$1259,MATCH(B159,Historical!$B$7:$B$1281,0))/INDEX(Historical!$H$7:$H$1250,MATCH(B159,Historical!$B$7:$B$1281,0)))^(1/5)-1)*100)</f>
        <v>9.3011973943858628</v>
      </c>
      <c r="V159" s="673">
        <f>IF(INDEX(Historical!$O$7:$O$1250,MATCH(B159,Historical!$B$7:$B$1281,0))=0,"n/a",((INDEX(Historical!$C$7:$C$1259,MATCH(B159,Historical!$B$7:$B$1281,0))/INDEX(Historical!$O$7:$O$1250,MATCH(B159,Historical!$B$7:$B$1281,0)))^(1/10)-1)*100)</f>
        <v>14.579378098253093</v>
      </c>
      <c r="W159" s="674">
        <f t="shared" si="38"/>
        <v>0.63796942034861803</v>
      </c>
      <c r="X159" s="675">
        <f t="shared" si="39"/>
        <v>0.84556339948962389</v>
      </c>
      <c r="Y159" s="637"/>
      <c r="Z159" s="624">
        <f t="shared" si="40"/>
        <v>114.64968152866241</v>
      </c>
      <c r="AA159" s="853">
        <f t="shared" si="41"/>
        <v>41.00636942675159</v>
      </c>
      <c r="AB159" s="854">
        <v>12</v>
      </c>
      <c r="AC159" s="833">
        <v>1.57</v>
      </c>
      <c r="AD159" s="833">
        <v>4.18</v>
      </c>
      <c r="AE159" s="833">
        <v>7.17</v>
      </c>
      <c r="AF159" s="833">
        <v>12.94</v>
      </c>
      <c r="AG159" s="833">
        <v>55.800000000000004</v>
      </c>
      <c r="AH159" s="833">
        <v>16.100000000000001</v>
      </c>
      <c r="AI159" s="833">
        <v>11.14</v>
      </c>
      <c r="AJ159" s="833">
        <v>11</v>
      </c>
      <c r="AK159" s="833">
        <v>9.7000000000000011</v>
      </c>
      <c r="AL159" s="845">
        <v>3070</v>
      </c>
      <c r="AM159" s="839">
        <v>8.1</v>
      </c>
      <c r="AN159" s="833">
        <v>0</v>
      </c>
      <c r="AO159" s="711">
        <f t="shared" si="42"/>
        <v>-28.909272684742241</v>
      </c>
      <c r="AP159" s="712">
        <f t="shared" si="43"/>
        <v>12.097096742009349</v>
      </c>
      <c r="AQ159" s="855">
        <f t="shared" si="44"/>
        <v>385.6255623796157</v>
      </c>
      <c r="AR159" s="624">
        <f>INDEX(Historical!$C$7:$C$1259,MATCH(B159,Historical!$B$7:$B$1281,0))*IF(AH159="n/a",1.03,IF(AH159&lt;0,1.01,IF(AH159&gt;10,1.1,(1+AH159/100))))</f>
        <v>1.7160000000000002</v>
      </c>
      <c r="AS159" s="853">
        <f t="shared" si="45"/>
        <v>1.8876000000000004</v>
      </c>
      <c r="AT159" s="853">
        <f t="shared" si="49"/>
        <v>2.0706972000000006</v>
      </c>
      <c r="AU159" s="853">
        <f t="shared" si="49"/>
        <v>2.2715548284000007</v>
      </c>
      <c r="AV159" s="853">
        <f t="shared" si="49"/>
        <v>2.4918956467548008</v>
      </c>
      <c r="AW159" s="624">
        <f t="shared" si="46"/>
        <v>10.437747675154803</v>
      </c>
      <c r="AX159" s="719">
        <f t="shared" si="47"/>
        <v>16.212717730902149</v>
      </c>
      <c r="AY159" s="900">
        <v>1.37</v>
      </c>
      <c r="AZ159" s="839">
        <v>95.28</v>
      </c>
      <c r="BA159" s="839">
        <v>-18.32</v>
      </c>
      <c r="BB159" s="839">
        <v>-9.2799999999999994</v>
      </c>
      <c r="BC159" s="839">
        <v>-0.8</v>
      </c>
      <c r="BE159" s="597">
        <v>2010</v>
      </c>
      <c r="BF159" s="865">
        <f t="shared" si="48"/>
        <v>0</v>
      </c>
      <c r="BG159" s="849">
        <v>31.900000000000002</v>
      </c>
    </row>
    <row r="160" spans="1:59" ht="11.25" customHeight="1" x14ac:dyDescent="0.2">
      <c r="A160" s="838" t="s">
        <v>1101</v>
      </c>
      <c r="B160" s="842" t="s">
        <v>1102</v>
      </c>
      <c r="C160" s="898" t="s">
        <v>4254</v>
      </c>
      <c r="D160" s="898" t="s">
        <v>4255</v>
      </c>
      <c r="E160" s="705">
        <v>8</v>
      </c>
      <c r="F160" s="1135">
        <v>572</v>
      </c>
      <c r="G160" s="1122" t="s">
        <v>106</v>
      </c>
      <c r="H160" s="1122" t="s">
        <v>106</v>
      </c>
      <c r="I160" s="841">
        <v>65.63</v>
      </c>
      <c r="J160" s="624">
        <f t="shared" si="35"/>
        <v>3.1083346030778611</v>
      </c>
      <c r="K160" s="844">
        <v>0.51</v>
      </c>
      <c r="L160" s="854">
        <v>4</v>
      </c>
      <c r="M160" s="615">
        <f t="shared" si="36"/>
        <v>2.04</v>
      </c>
      <c r="N160" s="837" t="s">
        <v>239</v>
      </c>
      <c r="O160" s="706">
        <v>0.5</v>
      </c>
      <c r="P160" s="606">
        <v>44098</v>
      </c>
      <c r="Q160" s="606">
        <v>44113</v>
      </c>
      <c r="R160" s="615">
        <f t="shared" si="37"/>
        <v>2.0000000000000018</v>
      </c>
      <c r="S160" s="673">
        <f>IF(INDEX(Historical!$D$7:$D$1257,MATCH(B160,Historical!$B$7:$B$1281,0))=0,"n/a",(INDEX(Historical!$C$7:$C$1259,MATCH(B160,Historical!$B$7:$B$1281,0))/INDEX(Historical!$D$7:$D$1257,MATCH(B160,Historical!$B$7:$B$1281,0))-1)*100)</f>
        <v>4.6875</v>
      </c>
      <c r="T160" s="673">
        <f>IF(INDEX(Historical!$F$7:$F$1250,MATCH(B160,Historical!$B$7:$B$1281,0))=0,"n/a",((INDEX(Historical!$C$7:$C$1259,MATCH(B160,Historical!$B$7:$B$1281,0))/INDEX(Historical!$F$7:$F$1250,MATCH(B160,Historical!$B$7:$B$1281,0)))^(1/3)-1)*100)</f>
        <v>7.0164983468230524</v>
      </c>
      <c r="U160" s="673">
        <f>IF(INDEX(Historical!$H$7:$H$1250,MATCH(B160,Historical!$B$7:$B$1281,0))=0,"n/a",((INDEX(Historical!$C$7:$C$1259,MATCH(B160,Historical!$B$7:$B$1281,0))/INDEX(Historical!$H$7:$H$1250,MATCH(B160,Historical!$B$7:$B$1281,0)))^(1/5)-1)*100)</f>
        <v>11.71791314916495</v>
      </c>
      <c r="V160" s="673" t="str">
        <f>IF(INDEX(Historical!$O$7:$O$1250,MATCH(B160,Historical!$B$7:$B$1281,0))=0,"n/a",((INDEX(Historical!$C$7:$C$1259,MATCH(B160,Historical!$B$7:$B$1281,0))/INDEX(Historical!$O$7:$O$1250,MATCH(B160,Historical!$B$7:$B$1281,0)))^(1/10)-1)*100)</f>
        <v>n/a</v>
      </c>
      <c r="W160" s="674" t="str">
        <f t="shared" si="38"/>
        <v>n/a</v>
      </c>
      <c r="X160" s="675">
        <f t="shared" si="39"/>
        <v>0.44386034655927836</v>
      </c>
      <c r="Y160" s="634"/>
      <c r="Z160" s="624">
        <f t="shared" si="40"/>
        <v>566.66666666666674</v>
      </c>
      <c r="AA160" s="853">
        <f t="shared" si="41"/>
        <v>182.30555555555554</v>
      </c>
      <c r="AB160" s="854">
        <v>12</v>
      </c>
      <c r="AC160" s="833">
        <v>0.36</v>
      </c>
      <c r="AD160" s="833" t="s">
        <v>136</v>
      </c>
      <c r="AE160" s="833">
        <v>7.84</v>
      </c>
      <c r="AF160" s="833">
        <v>3.01</v>
      </c>
      <c r="AG160" s="833">
        <v>0.8</v>
      </c>
      <c r="AH160" s="834">
        <v>-51.4</v>
      </c>
      <c r="AI160" s="834">
        <v>104.71999999999998</v>
      </c>
      <c r="AJ160" s="833">
        <v>26.400000000000002</v>
      </c>
      <c r="AK160" s="833" t="s">
        <v>136</v>
      </c>
      <c r="AL160" s="845">
        <v>8100</v>
      </c>
      <c r="AM160" s="839">
        <v>0.1</v>
      </c>
      <c r="AN160" s="833">
        <v>0</v>
      </c>
      <c r="AO160" s="711">
        <f t="shared" si="42"/>
        <v>-167.47930780331274</v>
      </c>
      <c r="AP160" s="712">
        <f t="shared" si="43"/>
        <v>14.826247752242811</v>
      </c>
      <c r="AQ160" s="855">
        <f t="shared" si="44"/>
        <v>393.84645486998721</v>
      </c>
      <c r="AR160" s="624">
        <f>INDEX(Historical!$C$7:$C$1259,MATCH(B160,Historical!$B$7:$B$1281,0))*IF(AH160="n/a",1.03,IF(AH160&lt;0,1.01,IF(AH160&gt;10,1.1,(1+AH160/100))))</f>
        <v>2.0301</v>
      </c>
      <c r="AS160" s="853">
        <f t="shared" si="45"/>
        <v>2.2331100000000004</v>
      </c>
      <c r="AT160" s="853">
        <f t="shared" si="49"/>
        <v>2.3001033000000004</v>
      </c>
      <c r="AU160" s="853">
        <f t="shared" si="49"/>
        <v>2.3691063990000005</v>
      </c>
      <c r="AV160" s="853">
        <f t="shared" si="49"/>
        <v>2.4401795909700006</v>
      </c>
      <c r="AW160" s="624">
        <f t="shared" si="46"/>
        <v>11.372599289970001</v>
      </c>
      <c r="AX160" s="719">
        <f t="shared" si="47"/>
        <v>17.328354852917876</v>
      </c>
      <c r="AY160" s="900">
        <v>0.46</v>
      </c>
      <c r="AZ160" s="839">
        <v>50.11</v>
      </c>
      <c r="BA160" s="839">
        <v>-24.36</v>
      </c>
      <c r="BB160" s="839">
        <v>-8.0399999999999991</v>
      </c>
      <c r="BC160" s="839">
        <v>-11.74</v>
      </c>
      <c r="BE160" s="597">
        <v>2013</v>
      </c>
      <c r="BF160" s="865">
        <f t="shared" si="48"/>
        <v>0</v>
      </c>
      <c r="BG160" s="849">
        <v>0.3</v>
      </c>
    </row>
    <row r="161" spans="1:59" ht="11.25" customHeight="1" x14ac:dyDescent="0.2">
      <c r="A161" s="838" t="s">
        <v>1089</v>
      </c>
      <c r="B161" s="842" t="s">
        <v>1090</v>
      </c>
      <c r="C161" s="898" t="s">
        <v>4254</v>
      </c>
      <c r="D161" s="898" t="s">
        <v>4255</v>
      </c>
      <c r="E161" s="705">
        <v>11</v>
      </c>
      <c r="F161" s="1135">
        <v>347</v>
      </c>
      <c r="G161" s="1135" t="s">
        <v>106</v>
      </c>
      <c r="H161" s="1135" t="s">
        <v>106</v>
      </c>
      <c r="I161" s="841">
        <v>121.71</v>
      </c>
      <c r="J161" s="624">
        <f t="shared" si="35"/>
        <v>4.0423958590091198</v>
      </c>
      <c r="K161" s="844">
        <v>1.23</v>
      </c>
      <c r="L161" s="854">
        <v>4</v>
      </c>
      <c r="M161" s="615">
        <f t="shared" si="36"/>
        <v>4.92</v>
      </c>
      <c r="N161" s="837" t="s">
        <v>218</v>
      </c>
      <c r="O161" s="706">
        <v>1.22</v>
      </c>
      <c r="P161" s="606">
        <v>44195</v>
      </c>
      <c r="Q161" s="606">
        <v>44211</v>
      </c>
      <c r="R161" s="615">
        <f t="shared" si="37"/>
        <v>0.81967213114754167</v>
      </c>
      <c r="S161" s="673">
        <f>IF(INDEX(Historical!$D$7:$D$1257,MATCH(B161,Historical!$B$7:$B$1281,0))=0,"n/a",(INDEX(Historical!$C$7:$C$1259,MATCH(B161,Historical!$B$7:$B$1281,0))/INDEX(Historical!$D$7:$D$1257,MATCH(B161,Historical!$B$7:$B$1281,0))-1)*100)</f>
        <v>5.1724137931034475</v>
      </c>
      <c r="T161" s="673">
        <f>IF(INDEX(Historical!$F$7:$F$1250,MATCH(B161,Historical!$B$7:$B$1281,0))=0,"n/a",((INDEX(Historical!$C$7:$C$1259,MATCH(B161,Historical!$B$7:$B$1281,0))/INDEX(Historical!$F$7:$F$1250,MATCH(B161,Historical!$B$7:$B$1281,0)))^(1/3)-1)*100)</f>
        <v>10.67234370322312</v>
      </c>
      <c r="U161" s="673">
        <f>IF(INDEX(Historical!$H$7:$H$1250,MATCH(B161,Historical!$B$7:$B$1281,0))=0,"n/a",((INDEX(Historical!$C$7:$C$1259,MATCH(B161,Historical!$B$7:$B$1281,0))/INDEX(Historical!$H$7:$H$1250,MATCH(B161,Historical!$B$7:$B$1281,0)))^(1/5)-1)*100)</f>
        <v>23.77191433149828</v>
      </c>
      <c r="V161" s="673" t="str">
        <f>IF(INDEX(Historical!$O$7:$O$1250,MATCH(B161,Historical!$B$7:$B$1281,0))=0,"n/a",((INDEX(Historical!$C$7:$C$1259,MATCH(B161,Historical!$B$7:$B$1281,0))/INDEX(Historical!$O$7:$O$1250,MATCH(B161,Historical!$B$7:$B$1281,0)))^(1/10)-1)*100)</f>
        <v>n/a</v>
      </c>
      <c r="W161" s="674" t="str">
        <f t="shared" si="38"/>
        <v>n/a</v>
      </c>
      <c r="X161" s="675">
        <f t="shared" si="39"/>
        <v>1.7351762285765167</v>
      </c>
      <c r="Y161" s="646"/>
      <c r="Z161" s="624">
        <f t="shared" si="40"/>
        <v>252.30769230769229</v>
      </c>
      <c r="AA161" s="853">
        <f t="shared" si="41"/>
        <v>62.41538461538461</v>
      </c>
      <c r="AB161" s="854">
        <v>12</v>
      </c>
      <c r="AC161" s="833">
        <v>1.95</v>
      </c>
      <c r="AD161" s="833">
        <v>125.02</v>
      </c>
      <c r="AE161" s="833">
        <v>8.56</v>
      </c>
      <c r="AF161" s="833">
        <v>81.39</v>
      </c>
      <c r="AG161" s="833">
        <v>81.599999999999994</v>
      </c>
      <c r="AH161" s="833">
        <v>-4.9000000000000004</v>
      </c>
      <c r="AI161" s="833">
        <v>8.2900000000000009</v>
      </c>
      <c r="AJ161" s="833">
        <v>13.700000000000001</v>
      </c>
      <c r="AK161" s="833">
        <v>0.5</v>
      </c>
      <c r="AL161" s="845">
        <v>5200</v>
      </c>
      <c r="AM161" s="839">
        <v>0.89999999999999991</v>
      </c>
      <c r="AN161" s="833">
        <v>26.98</v>
      </c>
      <c r="AO161" s="711">
        <f t="shared" si="42"/>
        <v>-34.601074424877211</v>
      </c>
      <c r="AP161" s="712">
        <f t="shared" si="43"/>
        <v>27.814310190507399</v>
      </c>
      <c r="AQ161" s="855">
        <f t="shared" si="44"/>
        <v>1402.5886039833101</v>
      </c>
      <c r="AR161" s="624">
        <f>INDEX(Historical!$C$7:$C$1259,MATCH(B161,Historical!$B$7:$B$1281,0))*IF(AH161="n/a",1.03,IF(AH161&lt;0,1.01,IF(AH161&gt;10,1.1,(1+AH161/100))))</f>
        <v>4.9287999999999998</v>
      </c>
      <c r="AS161" s="853">
        <f t="shared" si="45"/>
        <v>5.3373975199999997</v>
      </c>
      <c r="AT161" s="853">
        <f t="shared" si="49"/>
        <v>5.3640845075999994</v>
      </c>
      <c r="AU161" s="853">
        <f t="shared" si="49"/>
        <v>5.3909049301379985</v>
      </c>
      <c r="AV161" s="853">
        <f t="shared" si="49"/>
        <v>5.4178594547886876</v>
      </c>
      <c r="AW161" s="624">
        <f t="shared" si="46"/>
        <v>26.439046412526682</v>
      </c>
      <c r="AX161" s="719">
        <f t="shared" si="47"/>
        <v>21.722986124826786</v>
      </c>
      <c r="AY161" s="900">
        <v>0.26</v>
      </c>
      <c r="AZ161" s="839">
        <v>35.130000000000003</v>
      </c>
      <c r="BA161" s="839">
        <v>-13.99</v>
      </c>
      <c r="BB161" s="839">
        <v>-2.29</v>
      </c>
      <c r="BC161" s="839">
        <v>-1.08</v>
      </c>
      <c r="BE161" s="597">
        <v>2010</v>
      </c>
      <c r="BF161" s="865">
        <f t="shared" si="48"/>
        <v>0</v>
      </c>
      <c r="BG161" s="849">
        <v>3.6999999999999997</v>
      </c>
    </row>
    <row r="162" spans="1:59" ht="11.25" customHeight="1" x14ac:dyDescent="0.2">
      <c r="A162" s="838" t="s">
        <v>1087</v>
      </c>
      <c r="B162" s="842" t="s">
        <v>1088</v>
      </c>
      <c r="C162" s="898" t="s">
        <v>245</v>
      </c>
      <c r="D162" s="898" t="s">
        <v>4293</v>
      </c>
      <c r="E162" s="705">
        <v>10</v>
      </c>
      <c r="F162" s="1135">
        <v>429</v>
      </c>
      <c r="G162" s="1126" t="s">
        <v>106</v>
      </c>
      <c r="H162" s="1126" t="s">
        <v>106</v>
      </c>
      <c r="I162" s="841">
        <v>32.58</v>
      </c>
      <c r="J162" s="624">
        <f t="shared" si="35"/>
        <v>1.596071209330878</v>
      </c>
      <c r="K162" s="844">
        <v>0.13</v>
      </c>
      <c r="L162" s="854">
        <v>4</v>
      </c>
      <c r="M162" s="615">
        <f t="shared" si="36"/>
        <v>0.52</v>
      </c>
      <c r="N162" s="837" t="s">
        <v>603</v>
      </c>
      <c r="O162" s="706">
        <v>0.12</v>
      </c>
      <c r="P162" s="606">
        <v>44154</v>
      </c>
      <c r="Q162" s="606">
        <v>44183</v>
      </c>
      <c r="R162" s="615">
        <f t="shared" si="37"/>
        <v>8.333333333333341</v>
      </c>
      <c r="S162" s="673">
        <f>IF(INDEX(Historical!$D$7:$D$1257,MATCH(B162,Historical!$B$7:$B$1281,0))=0,"n/a",(INDEX(Historical!$C$7:$C$1259,MATCH(B162,Historical!$B$7:$B$1281,0))/INDEX(Historical!$D$7:$D$1257,MATCH(B162,Historical!$B$7:$B$1281,0))-1)*100)</f>
        <v>8.8888888888888786</v>
      </c>
      <c r="T162" s="673">
        <f>IF(INDEX(Historical!$F$7:$F$1250,MATCH(B162,Historical!$B$7:$B$1281,0))=0,"n/a",((INDEX(Historical!$C$7:$C$1259,MATCH(B162,Historical!$B$7:$B$1281,0))/INDEX(Historical!$F$7:$F$1250,MATCH(B162,Historical!$B$7:$B$1281,0)))^(1/3)-1)*100)</f>
        <v>9.8157887721507677</v>
      </c>
      <c r="U162" s="673">
        <f>IF(INDEX(Historical!$H$7:$H$1250,MATCH(B162,Historical!$B$7:$B$1281,0))=0,"n/a",((INDEX(Historical!$C$7:$C$1259,MATCH(B162,Historical!$B$7:$B$1281,0))/INDEX(Historical!$H$7:$H$1250,MATCH(B162,Historical!$B$7:$B$1281,0)))^(1/5)-1)*100)</f>
        <v>12.246466207113937</v>
      </c>
      <c r="V162" s="673" t="str">
        <f>IF(INDEX(Historical!$O$7:$O$1250,MATCH(B162,Historical!$B$7:$B$1281,0))=0,"n/a",((INDEX(Historical!$C$7:$C$1259,MATCH(B162,Historical!$B$7:$B$1281,0))/INDEX(Historical!$O$7:$O$1250,MATCH(B162,Historical!$B$7:$B$1281,0)))^(1/10)-1)*100)</f>
        <v>n/a</v>
      </c>
      <c r="W162" s="674" t="str">
        <f t="shared" si="38"/>
        <v>n/a</v>
      </c>
      <c r="X162" s="675">
        <f t="shared" si="39"/>
        <v>1.8840717241713749</v>
      </c>
      <c r="Y162" s="842"/>
      <c r="Z162" s="624">
        <f t="shared" si="40"/>
        <v>39.097744360902254</v>
      </c>
      <c r="AA162" s="853">
        <f t="shared" si="41"/>
        <v>24.496240601503757</v>
      </c>
      <c r="AB162" s="854">
        <v>12</v>
      </c>
      <c r="AC162" s="833">
        <v>1.33</v>
      </c>
      <c r="AD162" s="833">
        <v>6.78</v>
      </c>
      <c r="AE162" s="833">
        <v>0.09</v>
      </c>
      <c r="AF162" s="833">
        <v>2.37</v>
      </c>
      <c r="AG162" s="833">
        <v>10.100000000000001</v>
      </c>
      <c r="AH162" s="833">
        <v>27.1</v>
      </c>
      <c r="AI162" s="833">
        <v>14.42</v>
      </c>
      <c r="AJ162" s="833">
        <v>6.5</v>
      </c>
      <c r="AK162" s="833">
        <v>3.5999999999999996</v>
      </c>
      <c r="AL162" s="845">
        <v>1480</v>
      </c>
      <c r="AM162" s="839">
        <v>2.1999999999999997</v>
      </c>
      <c r="AN162" s="833">
        <v>0.79</v>
      </c>
      <c r="AO162" s="711">
        <f t="shared" si="42"/>
        <v>-10.653703185058943</v>
      </c>
      <c r="AP162" s="712">
        <f t="shared" si="43"/>
        <v>13.842537416444815</v>
      </c>
      <c r="AQ162" s="855">
        <f t="shared" si="44"/>
        <v>60.632209618486208</v>
      </c>
      <c r="AR162" s="624">
        <f>INDEX(Historical!$C$7:$C$1259,MATCH(B162,Historical!$B$7:$B$1281,0))*IF(AH162="n/a",1.03,IF(AH162&lt;0,1.01,IF(AH162&gt;10,1.1,(1+AH162/100))))</f>
        <v>0.53900000000000003</v>
      </c>
      <c r="AS162" s="853">
        <f t="shared" si="45"/>
        <v>0.59290000000000009</v>
      </c>
      <c r="AT162" s="853">
        <f t="shared" si="49"/>
        <v>0.61424440000000013</v>
      </c>
      <c r="AU162" s="853">
        <f t="shared" si="49"/>
        <v>0.63635719840000016</v>
      </c>
      <c r="AV162" s="853">
        <f t="shared" si="49"/>
        <v>0.6592660575424002</v>
      </c>
      <c r="AW162" s="624">
        <f t="shared" si="46"/>
        <v>3.0417676559424009</v>
      </c>
      <c r="AX162" s="719">
        <f t="shared" si="47"/>
        <v>9.3363034252375723</v>
      </c>
      <c r="AY162" s="900">
        <v>0.37</v>
      </c>
      <c r="AZ162" s="839">
        <v>55.620000000000005</v>
      </c>
      <c r="BA162" s="839">
        <v>-10.32</v>
      </c>
      <c r="BB162" s="839">
        <v>2.81</v>
      </c>
      <c r="BC162" s="839">
        <v>9.8699999999999992</v>
      </c>
      <c r="BE162" s="597">
        <v>2012</v>
      </c>
      <c r="BF162" s="865">
        <f t="shared" si="48"/>
        <v>0</v>
      </c>
      <c r="BG162" s="849">
        <v>3.1</v>
      </c>
    </row>
    <row r="163" spans="1:59" ht="11.25" customHeight="1" x14ac:dyDescent="0.2">
      <c r="A163" s="838" t="s">
        <v>521</v>
      </c>
      <c r="B163" s="842" t="s">
        <v>522</v>
      </c>
      <c r="C163" s="898" t="s">
        <v>128</v>
      </c>
      <c r="D163" s="898" t="s">
        <v>4270</v>
      </c>
      <c r="E163" s="705">
        <v>17</v>
      </c>
      <c r="F163" s="1135">
        <v>219</v>
      </c>
      <c r="G163" s="1139" t="s">
        <v>115</v>
      </c>
      <c r="H163" s="1139" t="s">
        <v>115</v>
      </c>
      <c r="I163" s="841">
        <v>331</v>
      </c>
      <c r="J163" s="624">
        <f t="shared" si="35"/>
        <v>0.84592145015105735</v>
      </c>
      <c r="K163" s="844">
        <v>0.7</v>
      </c>
      <c r="L163" s="854">
        <v>4</v>
      </c>
      <c r="M163" s="615">
        <f t="shared" si="36"/>
        <v>2.8</v>
      </c>
      <c r="N163" s="837" t="s">
        <v>523</v>
      </c>
      <c r="O163" s="706">
        <v>0.65</v>
      </c>
      <c r="P163" s="1028">
        <v>43951</v>
      </c>
      <c r="Q163" s="1028">
        <v>43966</v>
      </c>
      <c r="R163" s="615">
        <f t="shared" si="37"/>
        <v>7.6923076923076819</v>
      </c>
      <c r="S163" s="673">
        <f>IF(INDEX(Historical!$D$7:$D$1257,MATCH(B163,Historical!$B$7:$B$1281,0))=0,"n/a",(INDEX(Historical!$C$7:$C$1259,MATCH(B163,Historical!$B$7:$B$1281,0))/INDEX(Historical!$D$7:$D$1257,MATCH(B163,Historical!$B$7:$B$1281,0))-1)*100)</f>
        <v>9.1269841269841159</v>
      </c>
      <c r="T163" s="673">
        <f>IF(INDEX(Historical!$F$7:$F$1250,MATCH(B163,Historical!$B$7:$B$1281,0))=0,"n/a",((INDEX(Historical!$C$7:$C$1259,MATCH(B163,Historical!$B$7:$B$1281,0))/INDEX(Historical!$F$7:$F$1250,MATCH(B163,Historical!$B$7:$B$1281,0)))^(1/3)-1)*100)</f>
        <v>12.141413906685283</v>
      </c>
      <c r="U163" s="673">
        <f>IF(INDEX(Historical!$H$7:$H$1250,MATCH(B163,Historical!$B$7:$B$1281,0))=0,"n/a",((INDEX(Historical!$C$7:$C$1259,MATCH(B163,Historical!$B$7:$B$1281,0))/INDEX(Historical!$H$7:$H$1250,MATCH(B163,Historical!$B$7:$B$1281,0)))^(1/5)-1)*100)</f>
        <v>12.078022608922122</v>
      </c>
      <c r="V163" s="673">
        <f>IF(INDEX(Historical!$O$7:$O$1250,MATCH(B163,Historical!$B$7:$B$1281,0))=0,"n/a",((INDEX(Historical!$C$7:$C$1259,MATCH(B163,Historical!$B$7:$B$1281,0))/INDEX(Historical!$O$7:$O$1250,MATCH(B163,Historical!$B$7:$B$1281,0)))^(1/10)-1)*100)</f>
        <v>13.213067183326665</v>
      </c>
      <c r="W163" s="674">
        <f t="shared" si="38"/>
        <v>0.91409681350619065</v>
      </c>
      <c r="X163" s="675">
        <f t="shared" si="39"/>
        <v>1.1080754687084515</v>
      </c>
      <c r="Y163" s="634"/>
      <c r="Z163" s="624">
        <f t="shared" si="40"/>
        <v>28.747433264887061</v>
      </c>
      <c r="AA163" s="853">
        <f t="shared" si="41"/>
        <v>33.983572895277206</v>
      </c>
      <c r="AB163" s="854">
        <v>8</v>
      </c>
      <c r="AC163" s="833">
        <v>9.74</v>
      </c>
      <c r="AD163" s="833">
        <v>3.99</v>
      </c>
      <c r="AE163" s="833">
        <v>0.86</v>
      </c>
      <c r="AF163" s="833">
        <v>9.9499999999999993</v>
      </c>
      <c r="AG163" s="833">
        <v>26</v>
      </c>
      <c r="AH163" s="833">
        <v>12.9</v>
      </c>
      <c r="AI163" s="833">
        <v>8.83</v>
      </c>
      <c r="AJ163" s="833">
        <v>10.9</v>
      </c>
      <c r="AK163" s="833">
        <v>8.6</v>
      </c>
      <c r="AL163" s="845">
        <v>148800</v>
      </c>
      <c r="AM163" s="839">
        <v>0.2</v>
      </c>
      <c r="AN163" s="833">
        <v>0.51</v>
      </c>
      <c r="AO163" s="711">
        <f t="shared" si="42"/>
        <v>-21.059628836204027</v>
      </c>
      <c r="AP163" s="712">
        <f t="shared" si="43"/>
        <v>12.923944059073179</v>
      </c>
      <c r="AQ163" s="855">
        <f t="shared" si="44"/>
        <v>287.66339941759219</v>
      </c>
      <c r="AR163" s="624">
        <f>INDEX(Historical!$C$7:$C$1259,MATCH(B163,Historical!$B$7:$B$1281,0))*IF(AH163="n/a",1.03,IF(AH163&lt;0,1.01,IF(AH163&gt;10,1.1,(1+AH163/100))))</f>
        <v>3.0250000000000004</v>
      </c>
      <c r="AS163" s="853">
        <f t="shared" si="45"/>
        <v>3.2921075000000006</v>
      </c>
      <c r="AT163" s="853">
        <f t="shared" si="49"/>
        <v>3.5752287450000009</v>
      </c>
      <c r="AU163" s="853">
        <f t="shared" si="49"/>
        <v>3.8826984170700012</v>
      </c>
      <c r="AV163" s="853">
        <f t="shared" si="49"/>
        <v>4.2166104809380212</v>
      </c>
      <c r="AW163" s="624">
        <f t="shared" si="46"/>
        <v>17.991645143008022</v>
      </c>
      <c r="AX163" s="719">
        <f t="shared" si="47"/>
        <v>5.4355423392773483</v>
      </c>
      <c r="AY163" s="900">
        <v>0.64</v>
      </c>
      <c r="AZ163" s="839">
        <v>25.21</v>
      </c>
      <c r="BA163" s="839">
        <v>-14.71</v>
      </c>
      <c r="BB163" s="839">
        <v>-8.3699999999999992</v>
      </c>
      <c r="BC163" s="839">
        <v>-2.75</v>
      </c>
      <c r="BE163" s="597">
        <v>2004</v>
      </c>
      <c r="BF163" s="865">
        <f t="shared" si="48"/>
        <v>1</v>
      </c>
      <c r="BG163" s="849">
        <v>8</v>
      </c>
    </row>
    <row r="164" spans="1:59" s="744" customFormat="1" ht="11.25" customHeight="1" x14ac:dyDescent="0.2">
      <c r="A164" s="619" t="s">
        <v>1042</v>
      </c>
      <c r="B164" s="751" t="s">
        <v>1043</v>
      </c>
      <c r="C164" s="898" t="s">
        <v>108</v>
      </c>
      <c r="D164" s="898" t="s">
        <v>4273</v>
      </c>
      <c r="E164" s="727">
        <v>8</v>
      </c>
      <c r="F164" s="1135">
        <v>544</v>
      </c>
      <c r="G164" s="1138" t="s">
        <v>106</v>
      </c>
      <c r="H164" s="1138" t="s">
        <v>106</v>
      </c>
      <c r="I164" s="728">
        <v>22.63</v>
      </c>
      <c r="J164" s="729">
        <f t="shared" si="35"/>
        <v>4.065399911621741</v>
      </c>
      <c r="K164" s="730">
        <v>0.23</v>
      </c>
      <c r="L164" s="731">
        <v>4</v>
      </c>
      <c r="M164" s="732">
        <f t="shared" si="36"/>
        <v>0.92</v>
      </c>
      <c r="N164" s="733" t="s">
        <v>148</v>
      </c>
      <c r="O164" s="734">
        <v>0.21</v>
      </c>
      <c r="P164" s="1105">
        <v>43615</v>
      </c>
      <c r="Q164" s="1105">
        <v>43633</v>
      </c>
      <c r="R164" s="732">
        <f t="shared" si="37"/>
        <v>9.5238095238095326</v>
      </c>
      <c r="S164" s="673">
        <f>IF(INDEX(Historical!$D$7:$D$1257,MATCH(B164,Historical!$B$7:$B$1281,0))=0,"n/a",(INDEX(Historical!$C$7:$C$1259,MATCH(B164,Historical!$B$7:$B$1281,0))/INDEX(Historical!$D$7:$D$1257,MATCH(B164,Historical!$B$7:$B$1281,0))-1)*100)</f>
        <v>2.2222222222222143</v>
      </c>
      <c r="T164" s="673">
        <f>IF(INDEX(Historical!$F$7:$F$1250,MATCH(B164,Historical!$B$7:$B$1281,0))=0,"n/a",((INDEX(Historical!$C$7:$C$1259,MATCH(B164,Historical!$B$7:$B$1281,0))/INDEX(Historical!$F$7:$F$1250,MATCH(B164,Historical!$B$7:$B$1281,0)))^(1/3)-1)*100)</f>
        <v>9.5376104072121279</v>
      </c>
      <c r="U164" s="673">
        <f>IF(INDEX(Historical!$H$7:$H$1250,MATCH(B164,Historical!$B$7:$B$1281,0))=0,"n/a",((INDEX(Historical!$C$7:$C$1259,MATCH(B164,Historical!$B$7:$B$1281,0))/INDEX(Historical!$H$7:$H$1250,MATCH(B164,Historical!$B$7:$B$1281,0)))^(1/5)-1)*100)</f>
        <v>12.970113373747605</v>
      </c>
      <c r="V164" s="673" t="str">
        <f>IF(INDEX(Historical!$O$7:$O$1250,MATCH(B164,Historical!$B$7:$B$1281,0))=0,"n/a",((INDEX(Historical!$C$7:$C$1259,MATCH(B164,Historical!$B$7:$B$1281,0))/INDEX(Historical!$O$7:$O$1250,MATCH(B164,Historical!$B$7:$B$1281,0)))^(1/10)-1)*100)</f>
        <v>n/a</v>
      </c>
      <c r="W164" s="674" t="str">
        <f t="shared" si="38"/>
        <v>n/a</v>
      </c>
      <c r="X164" s="675">
        <f t="shared" si="39"/>
        <v>0.93986328795272489</v>
      </c>
      <c r="Y164" s="899" t="s">
        <v>4575</v>
      </c>
      <c r="Z164" s="729">
        <f t="shared" si="40"/>
        <v>69.696969696969703</v>
      </c>
      <c r="AA164" s="736">
        <f t="shared" si="41"/>
        <v>17.143939393939391</v>
      </c>
      <c r="AB164" s="731">
        <v>12</v>
      </c>
      <c r="AC164" s="737">
        <v>1.32</v>
      </c>
      <c r="AD164" s="737">
        <v>2.1800000000000002</v>
      </c>
      <c r="AE164" s="737">
        <v>2.97</v>
      </c>
      <c r="AF164" s="737">
        <v>1.19</v>
      </c>
      <c r="AG164" s="737">
        <v>8.6999999999999993</v>
      </c>
      <c r="AH164" s="737">
        <v>3.6999999999999997</v>
      </c>
      <c r="AI164" s="737">
        <v>-2.42</v>
      </c>
      <c r="AJ164" s="737">
        <v>13.8</v>
      </c>
      <c r="AK164" s="737">
        <v>8</v>
      </c>
      <c r="AL164" s="738">
        <v>631.07000000000005</v>
      </c>
      <c r="AM164" s="739">
        <v>0.2</v>
      </c>
      <c r="AN164" s="737">
        <v>0.19</v>
      </c>
      <c r="AO164" s="740">
        <f t="shared" si="42"/>
        <v>-0.10842610857004331</v>
      </c>
      <c r="AP164" s="741">
        <f t="shared" si="43"/>
        <v>17.035513285369348</v>
      </c>
      <c r="AQ164" s="742">
        <f t="shared" si="44"/>
        <v>-4.7779486818360191</v>
      </c>
      <c r="AR164" s="624">
        <f>INDEX(Historical!$C$7:$C$1259,MATCH(B164,Historical!$B$7:$B$1281,0))*IF(AH164="n/a",1.03,IF(AH164&lt;0,1.01,IF(AH164&gt;10,1.1,(1+AH164/100))))</f>
        <v>0.95404</v>
      </c>
      <c r="AS164" s="736">
        <f t="shared" si="45"/>
        <v>0.9635804</v>
      </c>
      <c r="AT164" s="736">
        <f t="shared" si="49"/>
        <v>1.0406668320000001</v>
      </c>
      <c r="AU164" s="736">
        <f t="shared" si="49"/>
        <v>1.1239201785600001</v>
      </c>
      <c r="AV164" s="736">
        <f t="shared" si="49"/>
        <v>1.2138337928448002</v>
      </c>
      <c r="AW164" s="729">
        <f t="shared" si="46"/>
        <v>5.2960412034048012</v>
      </c>
      <c r="AX164" s="743">
        <f t="shared" si="47"/>
        <v>23.402745043768455</v>
      </c>
      <c r="AY164" s="901">
        <v>1.3</v>
      </c>
      <c r="AZ164" s="739">
        <v>82.5</v>
      </c>
      <c r="BA164" s="739">
        <v>-15.049999999999999</v>
      </c>
      <c r="BB164" s="739">
        <v>10.66</v>
      </c>
      <c r="BC164" s="739">
        <v>34.89</v>
      </c>
      <c r="BD164" s="875"/>
      <c r="BE164" s="597">
        <v>2013</v>
      </c>
      <c r="BF164" s="865">
        <f t="shared" si="48"/>
        <v>0</v>
      </c>
      <c r="BG164" s="793">
        <v>0.70000000000000007</v>
      </c>
    </row>
    <row r="165" spans="1:59" ht="11.25" customHeight="1" x14ac:dyDescent="0.2">
      <c r="A165" s="838" t="s">
        <v>499</v>
      </c>
      <c r="B165" s="842" t="s">
        <v>500</v>
      </c>
      <c r="C165" s="898" t="s">
        <v>131</v>
      </c>
      <c r="D165" s="898" t="s">
        <v>4274</v>
      </c>
      <c r="E165" s="705">
        <v>17</v>
      </c>
      <c r="F165" s="1135">
        <v>221</v>
      </c>
      <c r="G165" s="1133" t="s">
        <v>37</v>
      </c>
      <c r="H165" s="1133" t="s">
        <v>37</v>
      </c>
      <c r="I165" s="841">
        <v>105.73</v>
      </c>
      <c r="J165" s="624">
        <f t="shared" si="35"/>
        <v>1.6646174217346068</v>
      </c>
      <c r="K165" s="844">
        <v>0.44</v>
      </c>
      <c r="L165" s="854">
        <v>4</v>
      </c>
      <c r="M165" s="615">
        <f t="shared" si="36"/>
        <v>1.76</v>
      </c>
      <c r="N165" s="837" t="s">
        <v>501</v>
      </c>
      <c r="O165" s="706">
        <v>0.40500000000000003</v>
      </c>
      <c r="P165" s="606">
        <v>43994</v>
      </c>
      <c r="Q165" s="606">
        <v>44018</v>
      </c>
      <c r="R165" s="615">
        <f t="shared" si="37"/>
        <v>8.6419753086419693</v>
      </c>
      <c r="S165" s="673">
        <f>IF(INDEX(Historical!$D$7:$D$1257,MATCH(B165,Historical!$B$7:$B$1281,0))=0,"n/a",(INDEX(Historical!$C$7:$C$1259,MATCH(B165,Historical!$B$7:$B$1281,0))/INDEX(Historical!$D$7:$D$1257,MATCH(B165,Historical!$B$7:$B$1281,0))-1)*100)</f>
        <v>9.0322580645161299</v>
      </c>
      <c r="T165" s="673">
        <f>IF(INDEX(Historical!$F$7:$F$1250,MATCH(B165,Historical!$B$7:$B$1281,0))=0,"n/a",((INDEX(Historical!$C$7:$C$1259,MATCH(B165,Historical!$B$7:$B$1281,0))/INDEX(Historical!$F$7:$F$1250,MATCH(B165,Historical!$B$7:$B$1281,0)))^(1/3)-1)*100)</f>
        <v>10.282191192331936</v>
      </c>
      <c r="U165" s="673">
        <f>IF(INDEX(Historical!$H$7:$H$1250,MATCH(B165,Historical!$B$7:$B$1281,0))=0,"n/a",((INDEX(Historical!$C$7:$C$1259,MATCH(B165,Historical!$B$7:$B$1281,0))/INDEX(Historical!$H$7:$H$1250,MATCH(B165,Historical!$B$7:$B$1281,0)))^(1/5)-1)*100)</f>
        <v>8.6731779612928772</v>
      </c>
      <c r="V165" s="673">
        <f>IF(INDEX(Historical!$O$7:$O$1250,MATCH(B165,Historical!$B$7:$B$1281,0))=0,"n/a",((INDEX(Historical!$C$7:$C$1259,MATCH(B165,Historical!$B$7:$B$1281,0))/INDEX(Historical!$O$7:$O$1250,MATCH(B165,Historical!$B$7:$B$1281,0)))^(1/10)-1)*100)</f>
        <v>6.9889253662249295</v>
      </c>
      <c r="W165" s="674">
        <f t="shared" si="38"/>
        <v>1.2409887796494954</v>
      </c>
      <c r="X165" s="675">
        <f t="shared" si="39"/>
        <v>1.020373877799162</v>
      </c>
      <c r="Y165" s="637"/>
      <c r="Z165" s="624">
        <f t="shared" si="40"/>
        <v>43.890274314214466</v>
      </c>
      <c r="AA165" s="853">
        <f t="shared" si="41"/>
        <v>26.366583541147136</v>
      </c>
      <c r="AB165" s="854">
        <v>12</v>
      </c>
      <c r="AC165" s="833">
        <v>4.01</v>
      </c>
      <c r="AD165" s="833">
        <v>5.61</v>
      </c>
      <c r="AE165" s="833">
        <v>3.88</v>
      </c>
      <c r="AF165" s="833">
        <v>2.86</v>
      </c>
      <c r="AG165" s="833">
        <v>12.2</v>
      </c>
      <c r="AH165" s="833">
        <v>7.3</v>
      </c>
      <c r="AI165" s="833">
        <v>9.59</v>
      </c>
      <c r="AJ165" s="833">
        <v>8.5</v>
      </c>
      <c r="AK165" s="833">
        <v>4.74</v>
      </c>
      <c r="AL165" s="845">
        <v>1870</v>
      </c>
      <c r="AM165" s="839">
        <v>1.7000000000000002</v>
      </c>
      <c r="AN165" s="833">
        <v>1.22</v>
      </c>
      <c r="AO165" s="711">
        <f t="shared" si="42"/>
        <v>-16.028788158119653</v>
      </c>
      <c r="AP165" s="712">
        <f t="shared" si="43"/>
        <v>10.337795383027483</v>
      </c>
      <c r="AQ165" s="855">
        <f t="shared" si="44"/>
        <v>83.070634732038513</v>
      </c>
      <c r="AR165" s="624">
        <f>INDEX(Historical!$C$7:$C$1259,MATCH(B165,Historical!$B$7:$B$1281,0))*IF(AH165="n/a",1.03,IF(AH165&lt;0,1.01,IF(AH165&gt;10,1.1,(1+AH165/100))))</f>
        <v>1.8133699999999999</v>
      </c>
      <c r="AS165" s="853">
        <f t="shared" si="45"/>
        <v>1.9872721830000002</v>
      </c>
      <c r="AT165" s="853">
        <f t="shared" si="49"/>
        <v>2.0814688844742002</v>
      </c>
      <c r="AU165" s="853">
        <f t="shared" si="49"/>
        <v>2.1801305095982775</v>
      </c>
      <c r="AV165" s="853">
        <f t="shared" si="49"/>
        <v>2.283468695753236</v>
      </c>
      <c r="AW165" s="624">
        <f t="shared" si="46"/>
        <v>10.345710272825713</v>
      </c>
      <c r="AX165" s="719">
        <f t="shared" si="47"/>
        <v>9.7850281592979407</v>
      </c>
      <c r="AY165" s="900">
        <v>0.34</v>
      </c>
      <c r="AZ165" s="839">
        <v>52.2</v>
      </c>
      <c r="BA165" s="839">
        <v>-5.09</v>
      </c>
      <c r="BB165" s="839">
        <v>1.27</v>
      </c>
      <c r="BC165" s="839">
        <v>13.969999999999999</v>
      </c>
      <c r="BE165" s="597">
        <v>2004</v>
      </c>
      <c r="BF165" s="865">
        <f t="shared" si="48"/>
        <v>1</v>
      </c>
      <c r="BG165" s="849">
        <v>3.9</v>
      </c>
    </row>
    <row r="166" spans="1:59" ht="11.25" customHeight="1" x14ac:dyDescent="0.2">
      <c r="A166" s="838" t="s">
        <v>174</v>
      </c>
      <c r="B166" s="842" t="s">
        <v>175</v>
      </c>
      <c r="C166" s="898" t="s">
        <v>108</v>
      </c>
      <c r="D166" s="898" t="s">
        <v>4273</v>
      </c>
      <c r="E166" s="705">
        <v>30</v>
      </c>
      <c r="F166" s="1135">
        <v>96</v>
      </c>
      <c r="G166" s="1121" t="s">
        <v>106</v>
      </c>
      <c r="H166" s="1121" t="s">
        <v>106</v>
      </c>
      <c r="I166" s="841">
        <v>23.5</v>
      </c>
      <c r="J166" s="624">
        <f t="shared" si="35"/>
        <v>2.2127659574468086</v>
      </c>
      <c r="K166" s="844">
        <v>0.13</v>
      </c>
      <c r="L166" s="854">
        <v>4</v>
      </c>
      <c r="M166" s="615">
        <f t="shared" si="36"/>
        <v>0.52</v>
      </c>
      <c r="N166" s="837" t="s">
        <v>148</v>
      </c>
      <c r="O166" s="709">
        <v>0.125</v>
      </c>
      <c r="P166" s="606">
        <v>44253</v>
      </c>
      <c r="Q166" s="606">
        <v>44270</v>
      </c>
      <c r="R166" s="615">
        <f t="shared" si="37"/>
        <v>4.0000000000000036</v>
      </c>
      <c r="S166" s="673">
        <f>IF(INDEX(Historical!$D$7:$D$1257,MATCH(B166,Historical!$B$7:$B$1281,0))=0,"n/a",(INDEX(Historical!$C$7:$C$1259,MATCH(B166,Historical!$B$7:$B$1281,0))/INDEX(Historical!$D$7:$D$1257,MATCH(B166,Historical!$B$7:$B$1281,0))-1)*100)</f>
        <v>2.5641025641025772</v>
      </c>
      <c r="T166" s="673">
        <f>IF(INDEX(Historical!$F$7:$F$1250,MATCH(B166,Historical!$B$7:$B$1281,0))=0,"n/a",((INDEX(Historical!$C$7:$C$1259,MATCH(B166,Historical!$B$7:$B$1281,0))/INDEX(Historical!$F$7:$F$1250,MATCH(B166,Historical!$B$7:$B$1281,0)))^(1/3)-1)*100)</f>
        <v>5.5667191978000741</v>
      </c>
      <c r="U166" s="673">
        <f>IF(INDEX(Historical!$H$7:$H$1250,MATCH(B166,Historical!$B$7:$B$1281,0))=0,"n/a",((INDEX(Historical!$C$7:$C$1259,MATCH(B166,Historical!$B$7:$B$1281,0))/INDEX(Historical!$H$7:$H$1250,MATCH(B166,Historical!$B$7:$B$1281,0)))^(1/5)-1)*100)</f>
        <v>5.2300215891077695</v>
      </c>
      <c r="V166" s="673">
        <f>IF(INDEX(Historical!$O$7:$O$1250,MATCH(B166,Historical!$B$7:$B$1281,0))=0,"n/a",((INDEX(Historical!$C$7:$C$1259,MATCH(B166,Historical!$B$7:$B$1281,0))/INDEX(Historical!$O$7:$O$1250,MATCH(B166,Historical!$B$7:$B$1281,0)))^(1/10)-1)*100)</f>
        <v>7.2250974328369244</v>
      </c>
      <c r="W166" s="674">
        <f t="shared" si="38"/>
        <v>0.7238686588969927</v>
      </c>
      <c r="X166" s="675" t="str">
        <f t="shared" si="39"/>
        <v>n/a</v>
      </c>
      <c r="Y166" s="646" t="s">
        <v>4581</v>
      </c>
      <c r="Z166" s="624" t="str">
        <f t="shared" si="40"/>
        <v>n/a</v>
      </c>
      <c r="AA166" s="853" t="str">
        <f t="shared" si="41"/>
        <v>n/a</v>
      </c>
      <c r="AB166" s="854">
        <v>12</v>
      </c>
      <c r="AC166" s="833" t="s">
        <v>136</v>
      </c>
      <c r="AD166" s="833" t="s">
        <v>136</v>
      </c>
      <c r="AE166" s="833" t="s">
        <v>136</v>
      </c>
      <c r="AF166" s="833" t="s">
        <v>136</v>
      </c>
      <c r="AG166" s="833" t="s">
        <v>136</v>
      </c>
      <c r="AH166" s="833" t="s">
        <v>136</v>
      </c>
      <c r="AI166" s="833" t="s">
        <v>136</v>
      </c>
      <c r="AJ166" s="833" t="s">
        <v>136</v>
      </c>
      <c r="AK166" s="833" t="s">
        <v>136</v>
      </c>
      <c r="AL166" s="845" t="s">
        <v>136</v>
      </c>
      <c r="AM166" s="839" t="s">
        <v>136</v>
      </c>
      <c r="AN166" s="833" t="s">
        <v>136</v>
      </c>
      <c r="AO166" s="711" t="str">
        <f t="shared" si="42"/>
        <v>n/a</v>
      </c>
      <c r="AP166" s="712">
        <f t="shared" si="43"/>
        <v>7.4427875465545785</v>
      </c>
      <c r="AQ166" s="855" t="str">
        <f t="shared" si="44"/>
        <v>n/a</v>
      </c>
      <c r="AR166" s="624">
        <f>INDEX(Historical!$C$7:$C$1259,MATCH(B166,Historical!$B$7:$B$1281,0))*IF(AH166="n/a",1.03,IF(AH166&lt;0,1.01,IF(AH166&gt;10,1.1,(1+AH166/100))))</f>
        <v>0.51500000000000001</v>
      </c>
      <c r="AS166" s="853">
        <f t="shared" si="45"/>
        <v>0.53044999999999998</v>
      </c>
      <c r="AT166" s="853">
        <f t="shared" si="49"/>
        <v>0.5463635</v>
      </c>
      <c r="AU166" s="853">
        <f t="shared" si="49"/>
        <v>0.56275440500000007</v>
      </c>
      <c r="AV166" s="853">
        <f t="shared" si="49"/>
        <v>0.57963703715000003</v>
      </c>
      <c r="AW166" s="624">
        <f t="shared" si="46"/>
        <v>2.7342049421499999</v>
      </c>
      <c r="AX166" s="719">
        <f t="shared" si="47"/>
        <v>11.634914647446807</v>
      </c>
      <c r="AY166" s="900" t="s">
        <v>136</v>
      </c>
      <c r="AZ166" s="839" t="s">
        <v>136</v>
      </c>
      <c r="BA166" s="839" t="s">
        <v>136</v>
      </c>
      <c r="BB166" s="839" t="s">
        <v>136</v>
      </c>
      <c r="BC166" s="839" t="s">
        <v>136</v>
      </c>
      <c r="BD166" s="874" t="s">
        <v>4200</v>
      </c>
      <c r="BE166" s="597">
        <v>1992</v>
      </c>
      <c r="BF166" s="865">
        <f t="shared" si="48"/>
        <v>2</v>
      </c>
      <c r="BG166" s="849" t="s">
        <v>136</v>
      </c>
    </row>
    <row r="167" spans="1:59" ht="11.25" customHeight="1" x14ac:dyDescent="0.2">
      <c r="A167" s="831" t="s">
        <v>1024</v>
      </c>
      <c r="B167" s="842" t="s">
        <v>1025</v>
      </c>
      <c r="C167" s="898" t="s">
        <v>4254</v>
      </c>
      <c r="D167" s="898" t="s">
        <v>4255</v>
      </c>
      <c r="E167" s="705">
        <v>10</v>
      </c>
      <c r="F167" s="1135">
        <v>412</v>
      </c>
      <c r="G167" s="1124" t="s">
        <v>37</v>
      </c>
      <c r="H167" s="1124" t="s">
        <v>37</v>
      </c>
      <c r="I167" s="841">
        <v>104.15</v>
      </c>
      <c r="J167" s="624">
        <f t="shared" si="35"/>
        <v>3.1877100336053767</v>
      </c>
      <c r="K167" s="844">
        <v>0.83</v>
      </c>
      <c r="L167" s="854">
        <v>4</v>
      </c>
      <c r="M167" s="615">
        <f t="shared" si="36"/>
        <v>3.32</v>
      </c>
      <c r="N167" s="837" t="s">
        <v>567</v>
      </c>
      <c r="O167" s="706">
        <v>0.8</v>
      </c>
      <c r="P167" s="1028">
        <v>43920</v>
      </c>
      <c r="Q167" s="1028">
        <v>43938</v>
      </c>
      <c r="R167" s="615">
        <f t="shared" si="37"/>
        <v>3.7499999999999893</v>
      </c>
      <c r="S167" s="673">
        <f>IF(INDEX(Historical!$D$7:$D$1257,MATCH(B167,Historical!$B$7:$B$1281,0))=0,"n/a",(INDEX(Historical!$C$7:$C$1259,MATCH(B167,Historical!$B$7:$B$1281,0))/INDEX(Historical!$D$7:$D$1257,MATCH(B167,Historical!$B$7:$B$1281,0))-1)*100)</f>
        <v>3.7854889589905349</v>
      </c>
      <c r="T167" s="673">
        <f>IF(INDEX(Historical!$F$7:$F$1250,MATCH(B167,Historical!$B$7:$B$1281,0))=0,"n/a",((INDEX(Historical!$C$7:$C$1259,MATCH(B167,Historical!$B$7:$B$1281,0))/INDEX(Historical!$F$7:$F$1250,MATCH(B167,Historical!$B$7:$B$1281,0)))^(1/3)-1)*100)</f>
        <v>3.1236353252733773</v>
      </c>
      <c r="U167" s="673">
        <f>IF(INDEX(Historical!$H$7:$H$1250,MATCH(B167,Historical!$B$7:$B$1281,0))=0,"n/a",((INDEX(Historical!$C$7:$C$1259,MATCH(B167,Historical!$B$7:$B$1281,0))/INDEX(Historical!$H$7:$H$1250,MATCH(B167,Historical!$B$7:$B$1281,0)))^(1/5)-1)*100)</f>
        <v>3.4261171052045736</v>
      </c>
      <c r="V167" s="673">
        <f>IF(INDEX(Historical!$O$7:$O$1250,MATCH(B167,Historical!$B$7:$B$1281,0))=0,"n/a",((INDEX(Historical!$C$7:$C$1259,MATCH(B167,Historical!$B$7:$B$1281,0))/INDEX(Historical!$O$7:$O$1250,MATCH(B167,Historical!$B$7:$B$1281,0)))^(1/10)-1)*100)</f>
        <v>6.2165862482970846</v>
      </c>
      <c r="W167" s="674">
        <f t="shared" si="38"/>
        <v>0.55112516232572062</v>
      </c>
      <c r="X167" s="675" t="str">
        <f t="shared" si="39"/>
        <v>n/a</v>
      </c>
      <c r="Y167" s="637"/>
      <c r="Z167" s="624">
        <f t="shared" si="40"/>
        <v>267.74193548387098</v>
      </c>
      <c r="AA167" s="853">
        <f t="shared" si="41"/>
        <v>83.991935483870975</v>
      </c>
      <c r="AB167" s="854">
        <v>12</v>
      </c>
      <c r="AC167" s="833">
        <v>1.24</v>
      </c>
      <c r="AD167" s="833">
        <v>23.57</v>
      </c>
      <c r="AE167" s="833">
        <v>9.7200000000000006</v>
      </c>
      <c r="AF167" s="833">
        <v>3.04</v>
      </c>
      <c r="AG167" s="833">
        <v>3.5000000000000004</v>
      </c>
      <c r="AH167" s="833">
        <v>-44</v>
      </c>
      <c r="AI167" s="833">
        <v>5.6099999999999994</v>
      </c>
      <c r="AJ167" s="833">
        <v>-13.3</v>
      </c>
      <c r="AK167" s="833">
        <v>3.5999999999999996</v>
      </c>
      <c r="AL167" s="833">
        <v>10140</v>
      </c>
      <c r="AM167" s="839">
        <v>0.5</v>
      </c>
      <c r="AN167" s="833">
        <v>0.92</v>
      </c>
      <c r="AO167" s="711">
        <f t="shared" si="42"/>
        <v>-77.378108345061023</v>
      </c>
      <c r="AP167" s="712">
        <f t="shared" si="43"/>
        <v>6.6138271388099508</v>
      </c>
      <c r="AQ167" s="855">
        <f t="shared" si="44"/>
        <v>236.87154417668719</v>
      </c>
      <c r="AR167" s="624">
        <f>INDEX(Historical!$C$7:$C$1259,MATCH(B167,Historical!$B$7:$B$1281,0))*IF(AH167="n/a",1.03,IF(AH167&lt;0,1.01,IF(AH167&gt;10,1.1,(1+AH167/100))))</f>
        <v>3.3229000000000002</v>
      </c>
      <c r="AS167" s="853">
        <f t="shared" si="45"/>
        <v>3.5093146900000005</v>
      </c>
      <c r="AT167" s="853">
        <f t="shared" ref="AT167:AV186" si="50">IF($AK167="n/a",1.03*AS167,IF($AK167&lt;0,1.01*AS167,IF($AK167&gt;10,1.1*AS167,(1+$AK167/100)*AS167)))</f>
        <v>3.6356500188400007</v>
      </c>
      <c r="AU167" s="853">
        <f t="shared" si="50"/>
        <v>3.7665334195182409</v>
      </c>
      <c r="AV167" s="853">
        <f t="shared" si="50"/>
        <v>3.9021286226208978</v>
      </c>
      <c r="AW167" s="624">
        <f t="shared" si="46"/>
        <v>18.13652675097914</v>
      </c>
      <c r="AX167" s="719">
        <f t="shared" si="47"/>
        <v>17.413851897243532</v>
      </c>
      <c r="AY167" s="900">
        <v>0.74</v>
      </c>
      <c r="AZ167" s="839">
        <v>66.69</v>
      </c>
      <c r="BA167" s="839">
        <v>-11.700000000000001</v>
      </c>
      <c r="BB167" s="839">
        <v>3.06</v>
      </c>
      <c r="BC167" s="839">
        <v>9.94</v>
      </c>
      <c r="BE167" s="597">
        <v>2011</v>
      </c>
      <c r="BF167" s="865">
        <f t="shared" si="48"/>
        <v>0</v>
      </c>
      <c r="BG167" s="849">
        <v>1.7000000000000002</v>
      </c>
    </row>
    <row r="168" spans="1:59" ht="12" customHeight="1" x14ac:dyDescent="0.2">
      <c r="A168" s="848" t="s">
        <v>4657</v>
      </c>
      <c r="B168" s="842" t="s">
        <v>4647</v>
      </c>
      <c r="C168" s="898" t="s">
        <v>178</v>
      </c>
      <c r="D168" s="898" t="s">
        <v>4271</v>
      </c>
      <c r="E168" s="705">
        <v>5</v>
      </c>
      <c r="F168" s="1135">
        <v>735</v>
      </c>
      <c r="G168" s="1123" t="s">
        <v>106</v>
      </c>
      <c r="H168" s="1123" t="s">
        <v>106</v>
      </c>
      <c r="I168" s="841">
        <v>39.75</v>
      </c>
      <c r="J168" s="624">
        <f t="shared" si="35"/>
        <v>6.5911949685534594</v>
      </c>
      <c r="K168" s="844">
        <v>0.65500000000000003</v>
      </c>
      <c r="L168" s="854">
        <v>4</v>
      </c>
      <c r="M168" s="615">
        <f t="shared" si="36"/>
        <v>2.62</v>
      </c>
      <c r="N168" s="837" t="s">
        <v>107</v>
      </c>
      <c r="O168" s="706">
        <v>0.65</v>
      </c>
      <c r="P168" s="606">
        <v>44232</v>
      </c>
      <c r="Q168" s="606">
        <v>44239</v>
      </c>
      <c r="R168" s="615">
        <f t="shared" si="37"/>
        <v>0.76923076923076983</v>
      </c>
      <c r="S168" s="673">
        <f>IF(INDEX(Historical!$D$7:$D$1257,MATCH(B168,Historical!$B$7:$B$1281,0))=0,"n/a",(INDEX(Historical!$C$7:$C$1259,MATCH(B168,Historical!$B$7:$B$1281,0))/INDEX(Historical!$D$7:$D$1257,MATCH(B168,Historical!$B$7:$B$1281,0))-1)*100)</f>
        <v>5.9917355371900793</v>
      </c>
      <c r="T168" s="673">
        <f>IF(INDEX(Historical!$F$7:$F$1250,MATCH(B168,Historical!$B$7:$B$1281,0))=0,"n/a",((INDEX(Historical!$C$7:$C$1259,MATCH(B168,Historical!$B$7:$B$1281,0))/INDEX(Historical!$F$7:$F$1250,MATCH(B168,Historical!$B$7:$B$1281,0)))^(1/3)-1)*100)</f>
        <v>14.360070659511926</v>
      </c>
      <c r="U168" s="673">
        <f>IF(INDEX(Historical!$H$7:$H$1250,MATCH(B168,Historical!$B$7:$B$1281,0))=0,"n/a",((INDEX(Historical!$C$7:$C$1259,MATCH(B168,Historical!$B$7:$B$1281,0))/INDEX(Historical!$H$7:$H$1250,MATCH(B168,Historical!$B$7:$B$1281,0)))^(1/5)-1)*100)</f>
        <v>8.5744628894155017</v>
      </c>
      <c r="V168" s="673">
        <f>IF(INDEX(Historical!$O$7:$O$1250,MATCH(B168,Historical!$B$7:$B$1281,0))=0,"n/a",((INDEX(Historical!$C$7:$C$1259,MATCH(B168,Historical!$B$7:$B$1281,0))/INDEX(Historical!$O$7:$O$1250,MATCH(B168,Historical!$B$7:$B$1281,0)))^(1/10)-1)*100)</f>
        <v>4.1990704802185475</v>
      </c>
      <c r="W168" s="674">
        <f t="shared" si="38"/>
        <v>2.0419907048021804</v>
      </c>
      <c r="X168" s="675">
        <f t="shared" si="39"/>
        <v>0.27482252850690714</v>
      </c>
      <c r="Y168" s="646"/>
      <c r="Z168" s="624">
        <f t="shared" si="40"/>
        <v>113.91304347826087</v>
      </c>
      <c r="AA168" s="853">
        <f t="shared" si="41"/>
        <v>17.282608695652176</v>
      </c>
      <c r="AB168" s="854">
        <v>12</v>
      </c>
      <c r="AC168" s="833">
        <v>2.2999999999999998</v>
      </c>
      <c r="AD168" s="833" t="s">
        <v>136</v>
      </c>
      <c r="AE168" s="833">
        <v>3.14</v>
      </c>
      <c r="AF168" s="833">
        <v>30.79</v>
      </c>
      <c r="AG168" s="833">
        <v>133.20000000000002</v>
      </c>
      <c r="AH168" s="833">
        <v>-10.199999999999999</v>
      </c>
      <c r="AI168" s="833">
        <v>18.05</v>
      </c>
      <c r="AJ168" s="833">
        <v>31.2</v>
      </c>
      <c r="AK168" s="833">
        <v>-4.7</v>
      </c>
      <c r="AL168" s="845">
        <v>19080</v>
      </c>
      <c r="AM168" s="839">
        <v>49.57</v>
      </c>
      <c r="AN168" s="833">
        <v>0</v>
      </c>
      <c r="AO168" s="711">
        <f t="shared" si="42"/>
        <v>-2.1169508376832145</v>
      </c>
      <c r="AP168" s="712">
        <f t="shared" si="43"/>
        <v>15.165657857968961</v>
      </c>
      <c r="AQ168" s="855">
        <f t="shared" si="44"/>
        <v>386.31563675325583</v>
      </c>
      <c r="AR168" s="624">
        <f>INDEX(Historical!$C$7:$C$1259,MATCH(B168,Historical!$B$7:$B$1281,0))*IF(AH168="n/a",1.03,IF(AH168&lt;0,1.01,IF(AH168&gt;10,1.1,(1+AH168/100))))</f>
        <v>2.5906500000000001</v>
      </c>
      <c r="AS168" s="853">
        <f t="shared" si="45"/>
        <v>2.8497150000000002</v>
      </c>
      <c r="AT168" s="853">
        <f t="shared" si="50"/>
        <v>2.8782121500000004</v>
      </c>
      <c r="AU168" s="853">
        <f t="shared" si="50"/>
        <v>2.9069942715000003</v>
      </c>
      <c r="AV168" s="853">
        <f t="shared" si="50"/>
        <v>2.9360642142150004</v>
      </c>
      <c r="AW168" s="624">
        <f t="shared" si="46"/>
        <v>14.161635635715001</v>
      </c>
      <c r="AX168" s="719">
        <f t="shared" si="47"/>
        <v>35.626756316264149</v>
      </c>
      <c r="AY168" s="900">
        <v>1.07</v>
      </c>
      <c r="AZ168" s="839">
        <v>123.94000000000001</v>
      </c>
      <c r="BA168" s="839">
        <v>-4.7699999999999996</v>
      </c>
      <c r="BB168" s="839">
        <v>5.53</v>
      </c>
      <c r="BC168" s="839">
        <v>9.58</v>
      </c>
      <c r="BE168" s="597">
        <v>2017</v>
      </c>
      <c r="BF168" s="865">
        <f t="shared" si="48"/>
        <v>0</v>
      </c>
      <c r="BG168" s="849">
        <v>5.8000000000000007</v>
      </c>
    </row>
    <row r="169" spans="1:59" ht="11.25" customHeight="1" x14ac:dyDescent="0.2">
      <c r="A169" s="848" t="s">
        <v>4556</v>
      </c>
      <c r="B169" s="842" t="s">
        <v>4554</v>
      </c>
      <c r="C169" s="898" t="s">
        <v>112</v>
      </c>
      <c r="D169" s="898" t="s">
        <v>4296</v>
      </c>
      <c r="E169" s="705">
        <v>5</v>
      </c>
      <c r="F169" s="1135">
        <v>723</v>
      </c>
      <c r="G169" s="1071" t="s">
        <v>106</v>
      </c>
      <c r="H169" s="1071" t="s">
        <v>106</v>
      </c>
      <c r="I169" s="841">
        <v>55.17</v>
      </c>
      <c r="J169" s="624">
        <f t="shared" si="35"/>
        <v>1.8850824723581656</v>
      </c>
      <c r="K169" s="844">
        <v>0.26</v>
      </c>
      <c r="L169" s="854">
        <v>4</v>
      </c>
      <c r="M169" s="615">
        <f t="shared" si="36"/>
        <v>1.04</v>
      </c>
      <c r="N169" s="837" t="s">
        <v>148</v>
      </c>
      <c r="O169" s="706">
        <v>0.23</v>
      </c>
      <c r="P169" s="606">
        <v>44158</v>
      </c>
      <c r="Q169" s="606">
        <v>44176</v>
      </c>
      <c r="R169" s="615">
        <f t="shared" si="37"/>
        <v>13.043478260869565</v>
      </c>
      <c r="S169" s="673">
        <f>IF(INDEX(Historical!$D$7:$D$1257,MATCH(B169,Historical!$B$7:$B$1281,0))=0,"n/a",(INDEX(Historical!$C$7:$C$1259,MATCH(B169,Historical!$B$7:$B$1281,0))/INDEX(Historical!$D$7:$D$1257,MATCH(B169,Historical!$B$7:$B$1281,0))-1)*100)</f>
        <v>14.457831325301207</v>
      </c>
      <c r="T169" s="673">
        <f>IF(INDEX(Historical!$F$7:$F$1250,MATCH(B169,Historical!$B$7:$B$1281,0))=0,"n/a",((INDEX(Historical!$C$7:$C$1259,MATCH(B169,Historical!$B$7:$B$1281,0))/INDEX(Historical!$F$7:$F$1250,MATCH(B169,Historical!$B$7:$B$1281,0)))^(1/3)-1)*100)</f>
        <v>17.20798449190033</v>
      </c>
      <c r="U169" s="673" t="str">
        <f>IF(INDEX(Historical!$H$7:$H$1250,MATCH(B169,Historical!$B$7:$B$1281,0))=0,"n/a",((INDEX(Historical!$C$7:$C$1259,MATCH(B169,Historical!$B$7:$B$1281,0))/INDEX(Historical!$H$7:$H$1250,MATCH(B169,Historical!$B$7:$B$1281,0)))^(1/5)-1)*100)</f>
        <v>n/a</v>
      </c>
      <c r="V169" s="673" t="str">
        <f>IF(INDEX(Historical!$O$7:$O$1250,MATCH(B169,Historical!$B$7:$B$1281,0))=0,"n/a",((INDEX(Historical!$C$7:$C$1259,MATCH(B169,Historical!$B$7:$B$1281,0))/INDEX(Historical!$O$7:$O$1250,MATCH(B169,Historical!$B$7:$B$1281,0)))^(1/10)-1)*100)</f>
        <v>n/a</v>
      </c>
      <c r="W169" s="674" t="str">
        <f t="shared" si="38"/>
        <v>n/a</v>
      </c>
      <c r="X169" s="675" t="str">
        <f t="shared" si="39"/>
        <v>n/a</v>
      </c>
      <c r="Y169" s="843"/>
      <c r="Z169" s="624">
        <f t="shared" si="40"/>
        <v>36.74911660777385</v>
      </c>
      <c r="AA169" s="853">
        <f t="shared" si="41"/>
        <v>19.49469964664311</v>
      </c>
      <c r="AB169" s="854">
        <v>12</v>
      </c>
      <c r="AC169" s="833">
        <v>2.83</v>
      </c>
      <c r="AD169" s="833">
        <v>1.97</v>
      </c>
      <c r="AE169" s="833">
        <v>0.88</v>
      </c>
      <c r="AF169" s="833">
        <v>2.12</v>
      </c>
      <c r="AG169" s="833">
        <v>12.1</v>
      </c>
      <c r="AH169" s="833">
        <v>-4.3</v>
      </c>
      <c r="AI169" s="833">
        <v>3.32</v>
      </c>
      <c r="AJ169" s="833">
        <v>13</v>
      </c>
      <c r="AK169" s="833">
        <v>10</v>
      </c>
      <c r="AL169" s="845">
        <v>430.54</v>
      </c>
      <c r="AM169" s="839">
        <v>2.2999999999999998</v>
      </c>
      <c r="AN169" s="833">
        <v>0.19</v>
      </c>
      <c r="AO169" s="711" t="str">
        <f t="shared" si="42"/>
        <v>n/a</v>
      </c>
      <c r="AP169" s="712" t="str">
        <f t="shared" si="43"/>
        <v>n/a</v>
      </c>
      <c r="AQ169" s="855">
        <f t="shared" si="44"/>
        <v>35.529846242865773</v>
      </c>
      <c r="AR169" s="624">
        <f>INDEX(Historical!$C$7:$C$1259,MATCH(B169,Historical!$B$7:$B$1281,0))*IF(AH169="n/a",1.03,IF(AH169&lt;0,1.01,IF(AH169&gt;10,1.1,(1+AH169/100))))</f>
        <v>0.95949999999999991</v>
      </c>
      <c r="AS169" s="853">
        <f t="shared" si="45"/>
        <v>0.99135539999999978</v>
      </c>
      <c r="AT169" s="853">
        <f t="shared" si="50"/>
        <v>1.0904909399999998</v>
      </c>
      <c r="AU169" s="853">
        <f t="shared" si="50"/>
        <v>1.199540034</v>
      </c>
      <c r="AV169" s="853">
        <f t="shared" si="50"/>
        <v>1.3194940374000002</v>
      </c>
      <c r="AW169" s="624">
        <f t="shared" si="46"/>
        <v>5.5603804113999997</v>
      </c>
      <c r="AX169" s="719">
        <f t="shared" si="47"/>
        <v>10.078630435744063</v>
      </c>
      <c r="AY169" s="900">
        <v>1.43</v>
      </c>
      <c r="AZ169" s="839">
        <v>151.22999999999999</v>
      </c>
      <c r="BA169" s="839">
        <v>-10.130000000000001</v>
      </c>
      <c r="BB169" s="839">
        <v>0.38</v>
      </c>
      <c r="BC169" s="839">
        <v>22.82</v>
      </c>
      <c r="BE169" s="597">
        <v>2016</v>
      </c>
      <c r="BF169" s="865">
        <f t="shared" si="48"/>
        <v>0</v>
      </c>
      <c r="BG169" s="849">
        <v>4.3999999999999995</v>
      </c>
    </row>
    <row r="170" spans="1:59" ht="11.25" customHeight="1" x14ac:dyDescent="0.2">
      <c r="A170" s="831" t="s">
        <v>1059</v>
      </c>
      <c r="B170" s="842" t="s">
        <v>1060</v>
      </c>
      <c r="C170" s="898" t="s">
        <v>4127</v>
      </c>
      <c r="D170" s="898" t="s">
        <v>4294</v>
      </c>
      <c r="E170" s="705">
        <v>11</v>
      </c>
      <c r="F170" s="1135">
        <v>380</v>
      </c>
      <c r="G170" s="1071" t="s">
        <v>115</v>
      </c>
      <c r="H170" s="1071" t="s">
        <v>115</v>
      </c>
      <c r="I170" s="841">
        <v>44.87</v>
      </c>
      <c r="J170" s="624">
        <f t="shared" si="35"/>
        <v>3.2984176509917544</v>
      </c>
      <c r="K170" s="844">
        <v>0.37</v>
      </c>
      <c r="L170" s="854">
        <v>4</v>
      </c>
      <c r="M170" s="615">
        <f t="shared" si="36"/>
        <v>1.48</v>
      </c>
      <c r="N170" s="837" t="s">
        <v>409</v>
      </c>
      <c r="O170" s="706">
        <v>0.36</v>
      </c>
      <c r="P170" s="606">
        <v>44291</v>
      </c>
      <c r="Q170" s="606">
        <v>44314</v>
      </c>
      <c r="R170" s="615">
        <f t="shared" si="37"/>
        <v>2.7777777777777803</v>
      </c>
      <c r="S170" s="673">
        <f>IF(INDEX(Historical!$D$7:$D$1257,MATCH(B170,Historical!$B$7:$B$1281,0))=0,"n/a",(INDEX(Historical!$C$7:$C$1259,MATCH(B170,Historical!$B$7:$B$1281,0))/INDEX(Historical!$D$7:$D$1257,MATCH(B170,Historical!$B$7:$B$1281,0))-1)*100)</f>
        <v>3.6231884057970953</v>
      </c>
      <c r="T170" s="673">
        <f>IF(INDEX(Historical!$F$7:$F$1250,MATCH(B170,Historical!$B$7:$B$1281,0))=0,"n/a",((INDEX(Historical!$C$7:$C$1259,MATCH(B170,Historical!$B$7:$B$1281,0))/INDEX(Historical!$F$7:$F$1250,MATCH(B170,Historical!$B$7:$B$1281,0)))^(1/3)-1)*100)</f>
        <v>8.1647783485575331</v>
      </c>
      <c r="U170" s="673">
        <f>IF(INDEX(Historical!$H$7:$H$1250,MATCH(B170,Historical!$B$7:$B$1281,0))=0,"n/a",((INDEX(Historical!$C$7:$C$1259,MATCH(B170,Historical!$B$7:$B$1281,0))/INDEX(Historical!$H$7:$H$1250,MATCH(B170,Historical!$B$7:$B$1281,0)))^(1/5)-1)*100)</f>
        <v>11.764643460542267</v>
      </c>
      <c r="V170" s="673" t="str">
        <f>IF(INDEX(Historical!$O$7:$O$1250,MATCH(B170,Historical!$B$7:$B$1281,0))=0,"n/a",((INDEX(Historical!$C$7:$C$1259,MATCH(B170,Historical!$B$7:$B$1281,0))/INDEX(Historical!$O$7:$O$1250,MATCH(B170,Historical!$B$7:$B$1281,0)))^(1/10)-1)*100)</f>
        <v>n/a</v>
      </c>
      <c r="W170" s="674" t="str">
        <f t="shared" si="38"/>
        <v>n/a</v>
      </c>
      <c r="X170" s="675">
        <f t="shared" si="39"/>
        <v>1.3679817977374729</v>
      </c>
      <c r="Y170" s="634"/>
      <c r="Z170" s="624">
        <f t="shared" si="40"/>
        <v>61.924686192468613</v>
      </c>
      <c r="AA170" s="853">
        <f t="shared" si="41"/>
        <v>18.774058577405857</v>
      </c>
      <c r="AB170" s="854">
        <v>7</v>
      </c>
      <c r="AC170" s="833">
        <v>2.39</v>
      </c>
      <c r="AD170" s="833">
        <v>2.89</v>
      </c>
      <c r="AE170" s="833">
        <v>4.0599999999999996</v>
      </c>
      <c r="AF170" s="833">
        <v>4.92</v>
      </c>
      <c r="AG170" s="833">
        <v>26.8</v>
      </c>
      <c r="AH170" s="833">
        <v>-6</v>
      </c>
      <c r="AI170" s="833">
        <v>5.91</v>
      </c>
      <c r="AJ170" s="833">
        <v>8.6</v>
      </c>
      <c r="AK170" s="833">
        <v>6.6000000000000005</v>
      </c>
      <c r="AL170" s="845">
        <v>195120</v>
      </c>
      <c r="AM170" s="839">
        <v>0.1</v>
      </c>
      <c r="AN170" s="833">
        <v>0.37</v>
      </c>
      <c r="AO170" s="711">
        <f t="shared" si="42"/>
        <v>-3.7109974658718343</v>
      </c>
      <c r="AP170" s="712">
        <f t="shared" si="43"/>
        <v>15.063061111534022</v>
      </c>
      <c r="AQ170" s="855">
        <f t="shared" si="44"/>
        <v>102.61443208532998</v>
      </c>
      <c r="AR170" s="624">
        <f>INDEX(Historical!$C$7:$C$1259,MATCH(B170,Historical!$B$7:$B$1281,0))*IF(AH170="n/a",1.03,IF(AH170&lt;0,1.01,IF(AH170&gt;10,1.1,(1+AH170/100))))</f>
        <v>1.4442999999999999</v>
      </c>
      <c r="AS170" s="853">
        <f t="shared" si="45"/>
        <v>1.5296581299999998</v>
      </c>
      <c r="AT170" s="853">
        <f t="shared" si="50"/>
        <v>1.63061556658</v>
      </c>
      <c r="AU170" s="853">
        <f t="shared" si="50"/>
        <v>1.7382361939742801</v>
      </c>
      <c r="AV170" s="853">
        <f t="shared" si="50"/>
        <v>1.8529597827765827</v>
      </c>
      <c r="AW170" s="624">
        <f t="shared" si="46"/>
        <v>8.1957696733308616</v>
      </c>
      <c r="AX170" s="719">
        <f t="shared" si="47"/>
        <v>18.265588752687457</v>
      </c>
      <c r="AY170" s="900">
        <v>0.91</v>
      </c>
      <c r="AZ170" s="839">
        <v>38.49</v>
      </c>
      <c r="BA170" s="839">
        <v>-9.06</v>
      </c>
      <c r="BB170" s="839">
        <v>-1.4200000000000002</v>
      </c>
      <c r="BC170" s="839">
        <v>3</v>
      </c>
      <c r="BE170" s="597">
        <v>2011</v>
      </c>
      <c r="BF170" s="865">
        <f t="shared" si="48"/>
        <v>0</v>
      </c>
      <c r="BG170" s="849">
        <v>10.8</v>
      </c>
    </row>
    <row r="171" spans="1:59" ht="11.25" customHeight="1" x14ac:dyDescent="0.2">
      <c r="A171" s="838" t="s">
        <v>1095</v>
      </c>
      <c r="B171" s="842" t="s">
        <v>1096</v>
      </c>
      <c r="C171" s="898" t="s">
        <v>4127</v>
      </c>
      <c r="D171" s="898" t="s">
        <v>4260</v>
      </c>
      <c r="E171" s="705">
        <v>8</v>
      </c>
      <c r="F171" s="1135">
        <v>563</v>
      </c>
      <c r="G171" s="1135" t="s">
        <v>106</v>
      </c>
      <c r="H171" s="1135" t="s">
        <v>106</v>
      </c>
      <c r="I171" s="841">
        <v>46.15</v>
      </c>
      <c r="J171" s="624">
        <f t="shared" si="35"/>
        <v>2.0368364030335862</v>
      </c>
      <c r="K171" s="844">
        <v>0.23499999999999999</v>
      </c>
      <c r="L171" s="854">
        <v>4</v>
      </c>
      <c r="M171" s="615">
        <f t="shared" si="36"/>
        <v>0.94</v>
      </c>
      <c r="N171" s="837" t="s">
        <v>151</v>
      </c>
      <c r="O171" s="706">
        <v>0.2225</v>
      </c>
      <c r="P171" s="1028">
        <v>43895</v>
      </c>
      <c r="Q171" s="1028">
        <v>43915</v>
      </c>
      <c r="R171" s="615">
        <f t="shared" si="37"/>
        <v>5.61797752808988</v>
      </c>
      <c r="S171" s="673">
        <f>IF(INDEX(Historical!$D$7:$D$1257,MATCH(B171,Historical!$B$7:$B$1281,0))=0,"n/a",(INDEX(Historical!$C$7:$C$1259,MATCH(B171,Historical!$B$7:$B$1281,0))/INDEX(Historical!$D$7:$D$1257,MATCH(B171,Historical!$B$7:$B$1281,0))-1)*100)</f>
        <v>5.6179775280898792</v>
      </c>
      <c r="T171" s="673">
        <f>IF(INDEX(Historical!$F$7:$F$1250,MATCH(B171,Historical!$B$7:$B$1281,0))=0,"n/a",((INDEX(Historical!$C$7:$C$1259,MATCH(B171,Historical!$B$7:$B$1281,0))/INDEX(Historical!$F$7:$F$1250,MATCH(B171,Historical!$B$7:$B$1281,0)))^(1/3)-1)*100)</f>
        <v>5.9660926828629668</v>
      </c>
      <c r="U171" s="673">
        <f>IF(INDEX(Historical!$H$7:$H$1250,MATCH(B171,Historical!$B$7:$B$1281,0))=0,"n/a",((INDEX(Historical!$C$7:$C$1259,MATCH(B171,Historical!$B$7:$B$1281,0))/INDEX(Historical!$H$7:$H$1250,MATCH(B171,Historical!$B$7:$B$1281,0)))^(1/5)-1)*100)</f>
        <v>6.0732713038533337</v>
      </c>
      <c r="V171" s="673" t="str">
        <f>IF(INDEX(Historical!$O$7:$O$1250,MATCH(B171,Historical!$B$7:$B$1281,0))=0,"n/a",((INDEX(Historical!$C$7:$C$1259,MATCH(B171,Historical!$B$7:$B$1281,0))/INDEX(Historical!$O$7:$O$1250,MATCH(B171,Historical!$B$7:$B$1281,0)))^(1/10)-1)*100)</f>
        <v>n/a</v>
      </c>
      <c r="W171" s="674" t="str">
        <f t="shared" si="38"/>
        <v>n/a</v>
      </c>
      <c r="X171" s="675">
        <f t="shared" si="39"/>
        <v>0.31631621374236113</v>
      </c>
      <c r="Y171" s="637"/>
      <c r="Z171" s="624">
        <f t="shared" si="40"/>
        <v>51.648351648351642</v>
      </c>
      <c r="AA171" s="853">
        <f t="shared" si="41"/>
        <v>25.357142857142854</v>
      </c>
      <c r="AB171" s="854">
        <v>12</v>
      </c>
      <c r="AC171" s="833">
        <v>1.82</v>
      </c>
      <c r="AD171" s="833" t="s">
        <v>136</v>
      </c>
      <c r="AE171" s="833">
        <v>1.62</v>
      </c>
      <c r="AF171" s="833">
        <v>3.68</v>
      </c>
      <c r="AG171" s="833">
        <v>19.100000000000001</v>
      </c>
      <c r="AH171" s="833">
        <v>26.700000000000003</v>
      </c>
      <c r="AI171" s="833">
        <v>3.1</v>
      </c>
      <c r="AJ171" s="833">
        <v>19.2</v>
      </c>
      <c r="AK171" s="833">
        <v>-5</v>
      </c>
      <c r="AL171" s="845">
        <v>1610</v>
      </c>
      <c r="AM171" s="839">
        <v>2.6</v>
      </c>
      <c r="AN171" s="833">
        <v>0.86</v>
      </c>
      <c r="AO171" s="711">
        <f t="shared" si="42"/>
        <v>-17.247035150255932</v>
      </c>
      <c r="AP171" s="712">
        <f t="shared" si="43"/>
        <v>8.1101077068869198</v>
      </c>
      <c r="AQ171" s="855">
        <f t="shared" si="44"/>
        <v>103.64924717026547</v>
      </c>
      <c r="AR171" s="624">
        <f>INDEX(Historical!$C$7:$C$1259,MATCH(B171,Historical!$B$7:$B$1281,0))*IF(AH171="n/a",1.03,IF(AH171&lt;0,1.01,IF(AH171&gt;10,1.1,(1+AH171/100))))</f>
        <v>1.034</v>
      </c>
      <c r="AS171" s="853">
        <f t="shared" si="45"/>
        <v>1.0660539999999998</v>
      </c>
      <c r="AT171" s="853">
        <f t="shared" si="50"/>
        <v>1.0767145399999998</v>
      </c>
      <c r="AU171" s="853">
        <f t="shared" si="50"/>
        <v>1.0874816853999998</v>
      </c>
      <c r="AV171" s="853">
        <f t="shared" si="50"/>
        <v>1.0983565022539998</v>
      </c>
      <c r="AW171" s="624">
        <f t="shared" si="46"/>
        <v>5.3626067276539997</v>
      </c>
      <c r="AX171" s="719">
        <f t="shared" si="47"/>
        <v>11.619949572381365</v>
      </c>
      <c r="AY171" s="900">
        <v>1</v>
      </c>
      <c r="AZ171" s="839">
        <v>27.029999999999998</v>
      </c>
      <c r="BA171" s="839">
        <v>-9.58</v>
      </c>
      <c r="BB171" s="839">
        <v>1.78</v>
      </c>
      <c r="BC171" s="839">
        <v>6.68</v>
      </c>
      <c r="BE171" s="597">
        <v>2013</v>
      </c>
      <c r="BF171" s="865">
        <f t="shared" si="48"/>
        <v>0</v>
      </c>
      <c r="BG171" s="849">
        <v>6</v>
      </c>
    </row>
    <row r="172" spans="1:59" ht="11.25" customHeight="1" x14ac:dyDescent="0.2">
      <c r="A172" s="831" t="s">
        <v>172</v>
      </c>
      <c r="B172" s="842" t="s">
        <v>173</v>
      </c>
      <c r="C172" s="898" t="s">
        <v>112</v>
      </c>
      <c r="D172" s="898" t="s">
        <v>4295</v>
      </c>
      <c r="E172" s="705">
        <v>44</v>
      </c>
      <c r="F172" s="1135">
        <v>60</v>
      </c>
      <c r="G172" s="1102" t="s">
        <v>37</v>
      </c>
      <c r="H172" s="1102" t="s">
        <v>37</v>
      </c>
      <c r="I172" s="833">
        <v>145.25</v>
      </c>
      <c r="J172" s="624">
        <f t="shared" si="35"/>
        <v>1.4457831325301205</v>
      </c>
      <c r="K172" s="844">
        <v>0.52500000000000002</v>
      </c>
      <c r="L172" s="854">
        <v>4</v>
      </c>
      <c r="M172" s="615">
        <f t="shared" si="36"/>
        <v>2.1</v>
      </c>
      <c r="N172" s="837" t="s">
        <v>119</v>
      </c>
      <c r="O172" s="706">
        <v>0.5</v>
      </c>
      <c r="P172" s="606">
        <v>44060</v>
      </c>
      <c r="Q172" s="606">
        <v>44075</v>
      </c>
      <c r="R172" s="615">
        <f t="shared" si="37"/>
        <v>5.0000000000000044</v>
      </c>
      <c r="S172" s="673">
        <f>IF(INDEX(Historical!$D$7:$D$1257,MATCH(B172,Historical!$B$7:$B$1281,0))=0,"n/a",(INDEX(Historical!$C$7:$C$1259,MATCH(B172,Historical!$B$7:$B$1281,0))/INDEX(Historical!$D$7:$D$1257,MATCH(B172,Historical!$B$7:$B$1281,0))-1)*100)</f>
        <v>13.888888888888884</v>
      </c>
      <c r="T172" s="673">
        <f>IF(INDEX(Historical!$F$7:$F$1250,MATCH(B172,Historical!$B$7:$B$1281,0))=0,"n/a",((INDEX(Historical!$C$7:$C$1259,MATCH(B172,Historical!$B$7:$B$1281,0))/INDEX(Historical!$F$7:$F$1250,MATCH(B172,Historical!$B$7:$B$1281,0)))^(1/3)-1)*100)</f>
        <v>12.494284117457898</v>
      </c>
      <c r="U172" s="673">
        <f>IF(INDEX(Historical!$H$7:$H$1250,MATCH(B172,Historical!$B$7:$B$1281,0))=0,"n/a",((INDEX(Historical!$C$7:$C$1259,MATCH(B172,Historical!$B$7:$B$1281,0))/INDEX(Historical!$H$7:$H$1250,MATCH(B172,Historical!$B$7:$B$1281,0)))^(1/5)-1)*100)</f>
        <v>13.258872838875678</v>
      </c>
      <c r="V172" s="673">
        <f>IF(INDEX(Historical!$O$7:$O$1250,MATCH(B172,Historical!$B$7:$B$1281,0))=0,"n/a",((INDEX(Historical!$C$7:$C$1259,MATCH(B172,Historical!$B$7:$B$1281,0))/INDEX(Historical!$O$7:$O$1250,MATCH(B172,Historical!$B$7:$B$1281,0)))^(1/10)-1)*100)</f>
        <v>12.000765903888633</v>
      </c>
      <c r="W172" s="674">
        <f t="shared" si="38"/>
        <v>1.1048355534190846</v>
      </c>
      <c r="X172" s="675">
        <f t="shared" si="39"/>
        <v>3.399710984327097</v>
      </c>
      <c r="Y172" s="842"/>
      <c r="Z172" s="624">
        <f t="shared" si="40"/>
        <v>35.653650254668932</v>
      </c>
      <c r="AA172" s="853">
        <f t="shared" si="41"/>
        <v>24.660441426146011</v>
      </c>
      <c r="AB172" s="854">
        <v>12</v>
      </c>
      <c r="AC172" s="833">
        <v>5.89</v>
      </c>
      <c r="AD172" s="833">
        <v>1.65</v>
      </c>
      <c r="AE172" s="833">
        <v>1.82</v>
      </c>
      <c r="AF172" s="833">
        <v>3.06</v>
      </c>
      <c r="AG172" s="833">
        <v>12.7</v>
      </c>
      <c r="AH172" s="833">
        <v>-28.4</v>
      </c>
      <c r="AI172" s="833">
        <v>22.78</v>
      </c>
      <c r="AJ172" s="833">
        <v>3.9</v>
      </c>
      <c r="AK172" s="833">
        <v>15</v>
      </c>
      <c r="AL172" s="845">
        <v>7710</v>
      </c>
      <c r="AM172" s="839">
        <v>0.8</v>
      </c>
      <c r="AN172" s="833">
        <v>0.82</v>
      </c>
      <c r="AO172" s="711">
        <f t="shared" si="42"/>
        <v>-9.9557854547402123</v>
      </c>
      <c r="AP172" s="712">
        <f t="shared" si="43"/>
        <v>14.704655971405799</v>
      </c>
      <c r="AQ172" s="855">
        <f t="shared" si="44"/>
        <v>83.134377820109393</v>
      </c>
      <c r="AR172" s="624">
        <f>INDEX(Historical!$C$7:$C$1259,MATCH(B172,Historical!$B$7:$B$1281,0))*IF(AH172="n/a",1.03,IF(AH172&lt;0,1.01,IF(AH172&gt;10,1.1,(1+AH172/100))))</f>
        <v>2.0705</v>
      </c>
      <c r="AS172" s="853">
        <f t="shared" si="45"/>
        <v>2.2775500000000002</v>
      </c>
      <c r="AT172" s="853">
        <f t="shared" si="50"/>
        <v>2.5053050000000003</v>
      </c>
      <c r="AU172" s="853">
        <f t="shared" si="50"/>
        <v>2.7558355000000008</v>
      </c>
      <c r="AV172" s="853">
        <f t="shared" si="50"/>
        <v>3.0314190500000011</v>
      </c>
      <c r="AW172" s="624">
        <f t="shared" si="46"/>
        <v>12.640609550000001</v>
      </c>
      <c r="AX172" s="719">
        <f t="shared" si="47"/>
        <v>8.7026571772805514</v>
      </c>
      <c r="AY172" s="900">
        <v>0.97</v>
      </c>
      <c r="AZ172" s="839">
        <v>48.9</v>
      </c>
      <c r="BA172" s="839">
        <v>-8.91</v>
      </c>
      <c r="BB172" s="839">
        <v>-4.7</v>
      </c>
      <c r="BC172" s="839">
        <v>8.98</v>
      </c>
      <c r="BE172" s="597">
        <v>1977</v>
      </c>
      <c r="BF172" s="865">
        <f t="shared" si="48"/>
        <v>4</v>
      </c>
      <c r="BG172" s="849">
        <v>5.4</v>
      </c>
    </row>
    <row r="173" spans="1:59" s="744" customFormat="1" ht="11.25" customHeight="1" x14ac:dyDescent="0.2">
      <c r="A173" s="726" t="s">
        <v>199</v>
      </c>
      <c r="B173" s="751" t="s">
        <v>200</v>
      </c>
      <c r="C173" s="898" t="s">
        <v>4127</v>
      </c>
      <c r="D173" s="898" t="s">
        <v>4260</v>
      </c>
      <c r="E173" s="727">
        <v>49</v>
      </c>
      <c r="F173" s="1135">
        <v>37</v>
      </c>
      <c r="G173" s="1138" t="s">
        <v>106</v>
      </c>
      <c r="H173" s="1138" t="s">
        <v>106</v>
      </c>
      <c r="I173" s="728">
        <v>60</v>
      </c>
      <c r="J173" s="729">
        <f t="shared" si="35"/>
        <v>1.6666666666666667</v>
      </c>
      <c r="K173" s="730">
        <v>0.25</v>
      </c>
      <c r="L173" s="731">
        <v>4</v>
      </c>
      <c r="M173" s="732">
        <f t="shared" si="36"/>
        <v>1</v>
      </c>
      <c r="N173" s="733" t="s">
        <v>201</v>
      </c>
      <c r="O173" s="734">
        <v>0.21</v>
      </c>
      <c r="P173" s="1130">
        <v>44074</v>
      </c>
      <c r="Q173" s="1130">
        <v>44099</v>
      </c>
      <c r="R173" s="732">
        <f t="shared" si="37"/>
        <v>19.047619047619051</v>
      </c>
      <c r="S173" s="673">
        <f>IF(INDEX(Historical!$D$7:$D$1257,MATCH(B173,Historical!$B$7:$B$1281,0))=0,"n/a",(INDEX(Historical!$C$7:$C$1259,MATCH(B173,Historical!$B$7:$B$1281,0))/INDEX(Historical!$D$7:$D$1257,MATCH(B173,Historical!$B$7:$B$1281,0))-1)*100)</f>
        <v>17.948717948717952</v>
      </c>
      <c r="T173" s="673">
        <f>IF(INDEX(Historical!$F$7:$F$1250,MATCH(B173,Historical!$B$7:$B$1281,0))=0,"n/a",((INDEX(Historical!$C$7:$C$1259,MATCH(B173,Historical!$B$7:$B$1281,0))/INDEX(Historical!$F$7:$F$1250,MATCH(B173,Historical!$B$7:$B$1281,0)))^(1/3)-1)*100)</f>
        <v>15.960996446521513</v>
      </c>
      <c r="U173" s="673">
        <f>IF(INDEX(Historical!$H$7:$H$1250,MATCH(B173,Historical!$B$7:$B$1281,0))=0,"n/a",((INDEX(Historical!$C$7:$C$1259,MATCH(B173,Historical!$B$7:$B$1281,0))/INDEX(Historical!$H$7:$H$1250,MATCH(B173,Historical!$B$7:$B$1281,0)))^(1/5)-1)*100)</f>
        <v>14.376813711391033</v>
      </c>
      <c r="V173" s="673">
        <f>IF(INDEX(Historical!$O$7:$O$1250,MATCH(B173,Historical!$B$7:$B$1281,0))=0,"n/a",((INDEX(Historical!$C$7:$C$1259,MATCH(B173,Historical!$B$7:$B$1281,0))/INDEX(Historical!$O$7:$O$1250,MATCH(B173,Historical!$B$7:$B$1281,0)))^(1/10)-1)*100)</f>
        <v>16.199269181077149</v>
      </c>
      <c r="W173" s="674">
        <f t="shared" si="38"/>
        <v>0.88749767354844744</v>
      </c>
      <c r="X173" s="675" t="str">
        <f t="shared" si="39"/>
        <v>n/a</v>
      </c>
      <c r="Y173" s="1172" t="s">
        <v>4321</v>
      </c>
      <c r="Z173" s="729">
        <f t="shared" si="40"/>
        <v>48.309178743961354</v>
      </c>
      <c r="AA173" s="736">
        <f t="shared" si="41"/>
        <v>28.985507246376812</v>
      </c>
      <c r="AB173" s="731">
        <v>2</v>
      </c>
      <c r="AC173" s="737">
        <v>2.0699999999999998</v>
      </c>
      <c r="AD173" s="737" t="s">
        <v>136</v>
      </c>
      <c r="AE173" s="737">
        <v>5.75</v>
      </c>
      <c r="AF173" s="737">
        <v>6.36</v>
      </c>
      <c r="AG173" s="737">
        <v>23.200000000000003</v>
      </c>
      <c r="AH173" s="737" t="s">
        <v>136</v>
      </c>
      <c r="AI173" s="737" t="s">
        <v>136</v>
      </c>
      <c r="AJ173" s="737" t="s">
        <v>136</v>
      </c>
      <c r="AK173" s="737" t="s">
        <v>136</v>
      </c>
      <c r="AL173" s="793">
        <v>1650</v>
      </c>
      <c r="AM173" s="739" t="s">
        <v>136</v>
      </c>
      <c r="AN173" s="737">
        <v>2.8500000000000001E-2</v>
      </c>
      <c r="AO173" s="740">
        <f t="shared" si="42"/>
        <v>-12.942026868319111</v>
      </c>
      <c r="AP173" s="741">
        <f t="shared" si="43"/>
        <v>16.043480378057701</v>
      </c>
      <c r="AQ173" s="742">
        <f t="shared" si="44"/>
        <v>186.23830482616839</v>
      </c>
      <c r="AR173" s="624">
        <f>INDEX(Historical!$C$7:$C$1259,MATCH(B173,Historical!$B$7:$B$1281,0))*IF(AH173="n/a",1.03,IF(AH173&lt;0,1.01,IF(AH173&gt;10,1.1,(1+AH173/100))))</f>
        <v>0.94760000000000011</v>
      </c>
      <c r="AS173" s="736">
        <f t="shared" si="45"/>
        <v>0.97602800000000012</v>
      </c>
      <c r="AT173" s="736">
        <f t="shared" si="50"/>
        <v>1.0053088400000001</v>
      </c>
      <c r="AU173" s="736">
        <f t="shared" si="50"/>
        <v>1.0354681052000001</v>
      </c>
      <c r="AV173" s="736">
        <f t="shared" si="50"/>
        <v>1.0665321483560002</v>
      </c>
      <c r="AW173" s="729">
        <f t="shared" si="46"/>
        <v>5.0309370935560009</v>
      </c>
      <c r="AX173" s="743">
        <f t="shared" si="47"/>
        <v>8.3848951559266673</v>
      </c>
      <c r="AY173" s="901">
        <v>0.52</v>
      </c>
      <c r="AZ173" s="739">
        <v>62.118346392866798</v>
      </c>
      <c r="BA173" s="739">
        <v>-5.5118110236220481</v>
      </c>
      <c r="BB173" s="739">
        <v>-1.6232169208066916</v>
      </c>
      <c r="BC173" s="739">
        <v>-0.36532713384257454</v>
      </c>
      <c r="BD173" s="875" t="s">
        <v>4200</v>
      </c>
      <c r="BE173" s="597">
        <v>1972</v>
      </c>
      <c r="BF173" s="865">
        <f t="shared" si="48"/>
        <v>5</v>
      </c>
      <c r="BG173" s="793">
        <v>12.479999999999999</v>
      </c>
    </row>
    <row r="174" spans="1:59" ht="11.25" customHeight="1" x14ac:dyDescent="0.2">
      <c r="A174" s="848" t="s">
        <v>4609</v>
      </c>
      <c r="B174" s="842" t="s">
        <v>4602</v>
      </c>
      <c r="C174" s="898" t="s">
        <v>108</v>
      </c>
      <c r="D174" s="898" t="s">
        <v>4269</v>
      </c>
      <c r="E174" s="705">
        <v>6</v>
      </c>
      <c r="F174" s="1135">
        <v>705</v>
      </c>
      <c r="G174" s="1126" t="s">
        <v>106</v>
      </c>
      <c r="H174" s="1126" t="s">
        <v>106</v>
      </c>
      <c r="I174" s="841">
        <v>21.9</v>
      </c>
      <c r="J174" s="624">
        <f t="shared" si="35"/>
        <v>7.6712328767123292</v>
      </c>
      <c r="K174" s="844">
        <v>0.42</v>
      </c>
      <c r="L174" s="854">
        <v>4</v>
      </c>
      <c r="M174" s="615">
        <f t="shared" si="36"/>
        <v>1.68</v>
      </c>
      <c r="N174" s="837" t="s">
        <v>318</v>
      </c>
      <c r="O174" s="706">
        <v>0.41</v>
      </c>
      <c r="P174" s="606">
        <v>44267</v>
      </c>
      <c r="Q174" s="606">
        <v>44286</v>
      </c>
      <c r="R174" s="615">
        <f t="shared" si="37"/>
        <v>2.4390243902439046</v>
      </c>
      <c r="S174" s="673">
        <f>IF(INDEX(Historical!$D$7:$D$1257,MATCH(B174,Historical!$B$7:$B$1281,0))=0,"n/a",(INDEX(Historical!$C$7:$C$1259,MATCH(B174,Historical!$B$7:$B$1281,0))/INDEX(Historical!$D$7:$D$1257,MATCH(B174,Historical!$B$7:$B$1281,0))-1)*100)</f>
        <v>4.4585987261146487</v>
      </c>
      <c r="T174" s="673">
        <f>IF(INDEX(Historical!$F$7:$F$1250,MATCH(B174,Historical!$B$7:$B$1281,0))=0,"n/a",((INDEX(Historical!$C$7:$C$1259,MATCH(B174,Historical!$B$7:$B$1281,0))/INDEX(Historical!$F$7:$F$1250,MATCH(B174,Historical!$B$7:$B$1281,0)))^(1/3)-1)*100)</f>
        <v>22.142586629864127</v>
      </c>
      <c r="U174" s="673">
        <f>IF(INDEX(Historical!$H$7:$H$1250,MATCH(B174,Historical!$B$7:$B$1281,0))=0,"n/a",((INDEX(Historical!$C$7:$C$1259,MATCH(B174,Historical!$B$7:$B$1281,0))/INDEX(Historical!$H$7:$H$1250,MATCH(B174,Historical!$B$7:$B$1281,0)))^(1/5)-1)*100)</f>
        <v>74.9720860568452</v>
      </c>
      <c r="V174" s="673">
        <f>IF(INDEX(Historical!$O$7:$O$1250,MATCH(B174,Historical!$B$7:$B$1281,0))=0,"n/a",((INDEX(Historical!$C$7:$C$1259,MATCH(B174,Historical!$B$7:$B$1281,0))/INDEX(Historical!$O$7:$O$1250,MATCH(B174,Historical!$B$7:$B$1281,0)))^(1/10)-1)*100)</f>
        <v>23.418818693862285</v>
      </c>
      <c r="W174" s="674">
        <f t="shared" si="38"/>
        <v>3.2013607106704423</v>
      </c>
      <c r="X174" s="675" t="str">
        <f t="shared" si="39"/>
        <v>n/a</v>
      </c>
      <c r="Y174" s="646"/>
      <c r="Z174" s="624">
        <f t="shared" si="40"/>
        <v>195.3488372093023</v>
      </c>
      <c r="AA174" s="853">
        <f t="shared" si="41"/>
        <v>25.465116279069765</v>
      </c>
      <c r="AB174" s="854">
        <v>3</v>
      </c>
      <c r="AC174" s="833">
        <v>0.86</v>
      </c>
      <c r="AD174" s="833" t="s">
        <v>136</v>
      </c>
      <c r="AE174" s="833">
        <v>6.46</v>
      </c>
      <c r="AF174" s="833">
        <v>1.31</v>
      </c>
      <c r="AG174" s="833">
        <v>5.5</v>
      </c>
      <c r="AH174" s="833">
        <v>-162.9</v>
      </c>
      <c r="AI174" s="833">
        <v>6.12</v>
      </c>
      <c r="AJ174" s="833">
        <v>-18.8</v>
      </c>
      <c r="AK174" s="833" t="s">
        <v>136</v>
      </c>
      <c r="AL174" s="845">
        <v>425.52</v>
      </c>
      <c r="AM174" s="839">
        <v>0.2</v>
      </c>
      <c r="AN174" s="833">
        <v>1.22</v>
      </c>
      <c r="AO174" s="711">
        <f t="shared" si="42"/>
        <v>57.178202654487762</v>
      </c>
      <c r="AP174" s="712">
        <f t="shared" si="43"/>
        <v>82.643318933557524</v>
      </c>
      <c r="AQ174" s="855">
        <f t="shared" si="44"/>
        <v>21.763527335353118</v>
      </c>
      <c r="AR174" s="624">
        <f>INDEX(Historical!$C$7:$C$1259,MATCH(B174,Historical!$B$7:$B$1281,0))*IF(AH174="n/a",1.03,IF(AH174&lt;0,1.01,IF(AH174&gt;10,1.1,(1+AH174/100))))</f>
        <v>1.6563999999999999</v>
      </c>
      <c r="AS174" s="853">
        <f t="shared" si="45"/>
        <v>1.7577716799999998</v>
      </c>
      <c r="AT174" s="853">
        <f t="shared" si="50"/>
        <v>1.8105048304</v>
      </c>
      <c r="AU174" s="853">
        <f t="shared" si="50"/>
        <v>1.8648199753120001</v>
      </c>
      <c r="AV174" s="853">
        <f t="shared" si="50"/>
        <v>1.9207645745713602</v>
      </c>
      <c r="AW174" s="624">
        <f t="shared" si="46"/>
        <v>9.0102610602833604</v>
      </c>
      <c r="AX174" s="719">
        <f t="shared" si="47"/>
        <v>41.142744567503932</v>
      </c>
      <c r="AY174" s="900">
        <v>1.25</v>
      </c>
      <c r="AZ174" s="839">
        <v>202.24</v>
      </c>
      <c r="BA174" s="839">
        <v>-3.6900000000000004</v>
      </c>
      <c r="BB174" s="839">
        <v>16.689999999999998</v>
      </c>
      <c r="BC174" s="839">
        <v>41.8</v>
      </c>
      <c r="BE174" s="597">
        <v>2016</v>
      </c>
      <c r="BF174" s="865">
        <f t="shared" si="48"/>
        <v>0</v>
      </c>
      <c r="BG174" s="849">
        <v>2.4</v>
      </c>
    </row>
    <row r="175" spans="1:59" ht="11.25" customHeight="1" x14ac:dyDescent="0.2">
      <c r="A175" s="838" t="s">
        <v>526</v>
      </c>
      <c r="B175" s="842" t="s">
        <v>527</v>
      </c>
      <c r="C175" s="898" t="s">
        <v>112</v>
      </c>
      <c r="D175" s="898" t="s">
        <v>4291</v>
      </c>
      <c r="E175" s="705">
        <v>17</v>
      </c>
      <c r="F175" s="1135">
        <v>228</v>
      </c>
      <c r="G175" s="1139" t="s">
        <v>37</v>
      </c>
      <c r="H175" s="1139" t="s">
        <v>37</v>
      </c>
      <c r="I175" s="841">
        <v>91.55</v>
      </c>
      <c r="J175" s="624">
        <f t="shared" si="35"/>
        <v>1.2233752048061171</v>
      </c>
      <c r="K175" s="844">
        <v>0.28000000000000003</v>
      </c>
      <c r="L175" s="854">
        <v>4</v>
      </c>
      <c r="M175" s="615">
        <f t="shared" si="36"/>
        <v>1.1200000000000001</v>
      </c>
      <c r="N175" s="837" t="s">
        <v>148</v>
      </c>
      <c r="O175" s="706">
        <v>0.26</v>
      </c>
      <c r="P175" s="606">
        <v>44252</v>
      </c>
      <c r="Q175" s="606">
        <v>44270</v>
      </c>
      <c r="R175" s="615">
        <f t="shared" si="37"/>
        <v>7.6923076923076987</v>
      </c>
      <c r="S175" s="673">
        <f>IF(INDEX(Historical!$D$7:$D$1257,MATCH(B175,Historical!$B$7:$B$1281,0))=0,"n/a",(INDEX(Historical!$C$7:$C$1259,MATCH(B175,Historical!$B$7:$B$1281,0))/INDEX(Historical!$D$7:$D$1257,MATCH(B175,Historical!$B$7:$B$1281,0))-1)*100)</f>
        <v>8.3333333333333481</v>
      </c>
      <c r="T175" s="673">
        <f>IF(INDEX(Historical!$F$7:$F$1250,MATCH(B175,Historical!$B$7:$B$1281,0))=0,"n/a",((INDEX(Historical!$C$7:$C$1259,MATCH(B175,Historical!$B$7:$B$1281,0))/INDEX(Historical!$F$7:$F$1250,MATCH(B175,Historical!$B$7:$B$1281,0)))^(1/3)-1)*100)</f>
        <v>10.064241629820891</v>
      </c>
      <c r="U175" s="673">
        <f>IF(INDEX(Historical!$H$7:$H$1250,MATCH(B175,Historical!$B$7:$B$1281,0))=0,"n/a",((INDEX(Historical!$C$7:$C$1259,MATCH(B175,Historical!$B$7:$B$1281,0))/INDEX(Historical!$H$7:$H$1250,MATCH(B175,Historical!$B$7:$B$1281,0)))^(1/5)-1)*100)</f>
        <v>8.2398196229486853</v>
      </c>
      <c r="V175" s="673">
        <f>IF(INDEX(Historical!$O$7:$O$1250,MATCH(B175,Historical!$B$7:$B$1281,0))=0,"n/a",((INDEX(Historical!$C$7:$C$1259,MATCH(B175,Historical!$B$7:$B$1281,0))/INDEX(Historical!$O$7:$O$1250,MATCH(B175,Historical!$B$7:$B$1281,0)))^(1/10)-1)*100)</f>
        <v>12.277530474402209</v>
      </c>
      <c r="W175" s="674">
        <f t="shared" si="38"/>
        <v>0.67113004851652636</v>
      </c>
      <c r="X175" s="675">
        <f t="shared" si="39"/>
        <v>0.65918556983589482</v>
      </c>
      <c r="Y175" s="637"/>
      <c r="Z175" s="624">
        <f t="shared" si="40"/>
        <v>31.111111111111111</v>
      </c>
      <c r="AA175" s="853">
        <f t="shared" si="41"/>
        <v>25.430555555555554</v>
      </c>
      <c r="AB175" s="854">
        <v>12</v>
      </c>
      <c r="AC175" s="833">
        <v>3.6</v>
      </c>
      <c r="AD175" s="833">
        <v>1.66</v>
      </c>
      <c r="AE175" s="833">
        <v>6.49</v>
      </c>
      <c r="AF175" s="833">
        <v>5.37</v>
      </c>
      <c r="AG175" s="833">
        <v>22.2</v>
      </c>
      <c r="AH175" s="833">
        <v>-13.700000000000001</v>
      </c>
      <c r="AI175" s="833">
        <v>12.23</v>
      </c>
      <c r="AJ175" s="833">
        <v>12.5</v>
      </c>
      <c r="AK175" s="833">
        <v>15.42</v>
      </c>
      <c r="AL175" s="845">
        <v>68720</v>
      </c>
      <c r="AM175" s="839">
        <v>0.1</v>
      </c>
      <c r="AN175" s="833">
        <v>1.28</v>
      </c>
      <c r="AO175" s="711">
        <f t="shared" si="42"/>
        <v>-15.967360727800751</v>
      </c>
      <c r="AP175" s="712">
        <f t="shared" si="43"/>
        <v>9.463194827754803</v>
      </c>
      <c r="AQ175" s="855">
        <f t="shared" si="44"/>
        <v>146.36204914568168</v>
      </c>
      <c r="AR175" s="624">
        <f>INDEX(Historical!$C$7:$C$1259,MATCH(B175,Historical!$B$7:$B$1281,0))*IF(AH175="n/a",1.03,IF(AH175&lt;0,1.01,IF(AH175&gt;10,1.1,(1+AH175/100))))</f>
        <v>1.0504</v>
      </c>
      <c r="AS175" s="853">
        <f t="shared" si="45"/>
        <v>1.15544</v>
      </c>
      <c r="AT175" s="853">
        <f t="shared" si="50"/>
        <v>1.2709840000000001</v>
      </c>
      <c r="AU175" s="853">
        <f t="shared" si="50"/>
        <v>1.3980824000000003</v>
      </c>
      <c r="AV175" s="853">
        <f t="shared" si="50"/>
        <v>1.5378906400000005</v>
      </c>
      <c r="AW175" s="624">
        <f t="shared" si="46"/>
        <v>6.4127970400000009</v>
      </c>
      <c r="AX175" s="719">
        <f t="shared" si="47"/>
        <v>7.0046936537411257</v>
      </c>
      <c r="AY175" s="900">
        <v>1.1499999999999999</v>
      </c>
      <c r="AZ175" s="839">
        <v>95.58</v>
      </c>
      <c r="BA175" s="839">
        <v>-6.1400000000000006</v>
      </c>
      <c r="BB175" s="839">
        <v>1.35</v>
      </c>
      <c r="BC175" s="839">
        <v>14.24</v>
      </c>
      <c r="BE175" s="597">
        <v>2005</v>
      </c>
      <c r="BF175" s="865">
        <f t="shared" si="48"/>
        <v>1</v>
      </c>
      <c r="BG175" s="849">
        <v>7.0000000000000009</v>
      </c>
    </row>
    <row r="176" spans="1:59" ht="11.25" customHeight="1" x14ac:dyDescent="0.2">
      <c r="A176" s="831" t="s">
        <v>182</v>
      </c>
      <c r="B176" s="842" t="s">
        <v>183</v>
      </c>
      <c r="C176" s="898" t="s">
        <v>112</v>
      </c>
      <c r="D176" s="898" t="s">
        <v>4257</v>
      </c>
      <c r="E176" s="705">
        <v>39</v>
      </c>
      <c r="F176" s="1135">
        <v>69</v>
      </c>
      <c r="G176" s="1122" t="s">
        <v>106</v>
      </c>
      <c r="H176" s="1122" t="s">
        <v>106</v>
      </c>
      <c r="I176" s="833">
        <v>324.33999999999997</v>
      </c>
      <c r="J176" s="624">
        <f t="shared" si="35"/>
        <v>0.924955293827465</v>
      </c>
      <c r="K176" s="844">
        <v>0.75</v>
      </c>
      <c r="L176" s="854">
        <v>4</v>
      </c>
      <c r="M176" s="615">
        <f t="shared" si="36"/>
        <v>3</v>
      </c>
      <c r="N176" s="837" t="s">
        <v>171</v>
      </c>
      <c r="O176" s="706">
        <v>0.7</v>
      </c>
      <c r="P176" s="606">
        <v>44238</v>
      </c>
      <c r="Q176" s="606">
        <v>44270</v>
      </c>
      <c r="R176" s="615">
        <f t="shared" si="37"/>
        <v>7.1428571428571495</v>
      </c>
      <c r="S176" s="673">
        <f>IF(INDEX(Historical!$D$7:$D$1257,MATCH(B176,Historical!$B$7:$B$1281,0))=0,"n/a",(INDEX(Historical!$C$7:$C$1259,MATCH(B176,Historical!$B$7:$B$1281,0))/INDEX(Historical!$D$7:$D$1257,MATCH(B176,Historical!$B$7:$B$1281,0))-1)*100)</f>
        <v>10.196078431372557</v>
      </c>
      <c r="T176" s="673">
        <f>IF(INDEX(Historical!$F$7:$F$1250,MATCH(B176,Historical!$B$7:$B$1281,0))=0,"n/a",((INDEX(Historical!$C$7:$C$1259,MATCH(B176,Historical!$B$7:$B$1281,0))/INDEX(Historical!$F$7:$F$1250,MATCH(B176,Historical!$B$7:$B$1281,0)))^(1/3)-1)*100)</f>
        <v>20.15184253513176</v>
      </c>
      <c r="U176" s="673">
        <f>IF(INDEX(Historical!$H$7:$H$1250,MATCH(B176,Historical!$B$7:$B$1281,0))=0,"n/a",((INDEX(Historical!$C$7:$C$1259,MATCH(B176,Historical!$B$7:$B$1281,0))/INDEX(Historical!$H$7:$H$1250,MATCH(B176,Historical!$B$7:$B$1281,0)))^(1/5)-1)*100)</f>
        <v>21.759653679737269</v>
      </c>
      <c r="V176" s="673">
        <f>IF(INDEX(Historical!$O$7:$O$1250,MATCH(B176,Historical!$B$7:$B$1281,0))=0,"n/a",((INDEX(Historical!$C$7:$C$1259,MATCH(B176,Historical!$B$7:$B$1281,0))/INDEX(Historical!$O$7:$O$1250,MATCH(B176,Historical!$B$7:$B$1281,0)))^(1/10)-1)*100)</f>
        <v>19.329139329406409</v>
      </c>
      <c r="W176" s="674">
        <f t="shared" si="38"/>
        <v>1.1257435372010172</v>
      </c>
      <c r="X176" s="675">
        <f t="shared" si="39"/>
        <v>1.1392488837558779</v>
      </c>
      <c r="Y176" s="843"/>
      <c r="Z176" s="624">
        <f t="shared" si="40"/>
        <v>33.745781777277841</v>
      </c>
      <c r="AA176" s="853">
        <f t="shared" si="41"/>
        <v>36.483689538807646</v>
      </c>
      <c r="AB176" s="854">
        <v>5</v>
      </c>
      <c r="AC176" s="833">
        <v>8.89</v>
      </c>
      <c r="AD176" s="833">
        <v>2.95</v>
      </c>
      <c r="AE176" s="833">
        <v>4.93</v>
      </c>
      <c r="AF176" s="833">
        <v>9.57</v>
      </c>
      <c r="AG176" s="833">
        <v>27.800000000000004</v>
      </c>
      <c r="AH176" s="833">
        <v>1.6</v>
      </c>
      <c r="AI176" s="833">
        <v>2.1999999999999997</v>
      </c>
      <c r="AJ176" s="833">
        <v>19.100000000000001</v>
      </c>
      <c r="AK176" s="833">
        <v>12.5</v>
      </c>
      <c r="AL176" s="845">
        <v>34150</v>
      </c>
      <c r="AM176" s="839">
        <v>0.70000000000000007</v>
      </c>
      <c r="AN176" s="833">
        <v>0.71</v>
      </c>
      <c r="AO176" s="711">
        <f t="shared" si="42"/>
        <v>-13.79908056524291</v>
      </c>
      <c r="AP176" s="712">
        <f t="shared" si="43"/>
        <v>22.684608973564735</v>
      </c>
      <c r="AQ176" s="855">
        <f t="shared" si="44"/>
        <v>293.92549148080673</v>
      </c>
      <c r="AR176" s="624">
        <f>INDEX(Historical!$C$7:$C$1259,MATCH(B176,Historical!$B$7:$B$1281,0))*IF(AH176="n/a",1.03,IF(AH176&lt;0,1.01,IF(AH176&gt;10,1.1,(1+AH176/100))))</f>
        <v>2.8549600000000002</v>
      </c>
      <c r="AS176" s="853">
        <f t="shared" si="45"/>
        <v>2.9177691200000004</v>
      </c>
      <c r="AT176" s="853">
        <f t="shared" si="50"/>
        <v>3.2095460320000009</v>
      </c>
      <c r="AU176" s="853">
        <f t="shared" si="50"/>
        <v>3.5305006352000015</v>
      </c>
      <c r="AV176" s="853">
        <f t="shared" si="50"/>
        <v>3.8835506987200019</v>
      </c>
      <c r="AW176" s="624">
        <f t="shared" si="46"/>
        <v>16.396326485920003</v>
      </c>
      <c r="AX176" s="719">
        <f t="shared" si="47"/>
        <v>5.0552896608250615</v>
      </c>
      <c r="AY176" s="900">
        <v>1.49</v>
      </c>
      <c r="AZ176" s="839">
        <v>110.16</v>
      </c>
      <c r="BA176" s="839">
        <v>-12.15</v>
      </c>
      <c r="BB176" s="839">
        <v>-4.5600000000000005</v>
      </c>
      <c r="BC176" s="839">
        <v>2.29</v>
      </c>
      <c r="BE176" s="597">
        <v>1984</v>
      </c>
      <c r="BF176" s="865">
        <f t="shared" si="48"/>
        <v>3</v>
      </c>
      <c r="BG176" s="849">
        <v>11.899999999999999</v>
      </c>
    </row>
    <row r="177" spans="1:59" ht="11.25" customHeight="1" x14ac:dyDescent="0.2">
      <c r="A177" s="831" t="s">
        <v>197</v>
      </c>
      <c r="B177" s="842" t="s">
        <v>198</v>
      </c>
      <c r="C177" s="898" t="s">
        <v>108</v>
      </c>
      <c r="D177" s="898" t="s">
        <v>4273</v>
      </c>
      <c r="E177" s="705">
        <v>40</v>
      </c>
      <c r="F177" s="1135">
        <v>66</v>
      </c>
      <c r="G177" s="1102" t="s">
        <v>37</v>
      </c>
      <c r="H177" s="1102" t="s">
        <v>106</v>
      </c>
      <c r="I177" s="833">
        <v>40.86</v>
      </c>
      <c r="J177" s="624">
        <f t="shared" si="35"/>
        <v>3.7689672050905529</v>
      </c>
      <c r="K177" s="844">
        <v>0.38500000000000001</v>
      </c>
      <c r="L177" s="854">
        <v>4</v>
      </c>
      <c r="M177" s="615">
        <f t="shared" si="36"/>
        <v>1.54</v>
      </c>
      <c r="N177" s="837" t="s">
        <v>145</v>
      </c>
      <c r="O177" s="706">
        <v>0.38</v>
      </c>
      <c r="P177" s="606">
        <v>44088</v>
      </c>
      <c r="Q177" s="606">
        <v>44105</v>
      </c>
      <c r="R177" s="615">
        <f t="shared" si="37"/>
        <v>1.3157894736842117</v>
      </c>
      <c r="S177" s="673">
        <f>IF(INDEX(Historical!$D$7:$D$1257,MATCH(B177,Historical!$B$7:$B$1281,0))=0,"n/a",(INDEX(Historical!$C$7:$C$1259,MATCH(B177,Historical!$B$7:$B$1281,0))/INDEX(Historical!$D$7:$D$1257,MATCH(B177,Historical!$B$7:$B$1281,0))-1)*100)</f>
        <v>3.0405405405405261</v>
      </c>
      <c r="T177" s="673">
        <f>IF(INDEX(Historical!$F$7:$F$1250,MATCH(B177,Historical!$B$7:$B$1281,0))=0,"n/a",((INDEX(Historical!$C$7:$C$1259,MATCH(B177,Historical!$B$7:$B$1281,0))/INDEX(Historical!$F$7:$F$1250,MATCH(B177,Historical!$B$7:$B$1281,0)))^(1/3)-1)*100)</f>
        <v>5.7369334867678035</v>
      </c>
      <c r="U177" s="673">
        <f>IF(INDEX(Historical!$H$7:$H$1250,MATCH(B177,Historical!$B$7:$B$1281,0))=0,"n/a",((INDEX(Historical!$C$7:$C$1259,MATCH(B177,Historical!$B$7:$B$1281,0))/INDEX(Historical!$H$7:$H$1250,MATCH(B177,Historical!$B$7:$B$1281,0)))^(1/5)-1)*100)</f>
        <v>4.7362197111659121</v>
      </c>
      <c r="V177" s="673">
        <f>IF(INDEX(Historical!$O$7:$O$1250,MATCH(B177,Historical!$B$7:$B$1281,0))=0,"n/a",((INDEX(Historical!$C$7:$C$1259,MATCH(B177,Historical!$B$7:$B$1281,0))/INDEX(Historical!$O$7:$O$1250,MATCH(B177,Historical!$B$7:$B$1281,0)))^(1/10)-1)*100)</f>
        <v>3.3207894490210332</v>
      </c>
      <c r="W177" s="674">
        <f t="shared" si="38"/>
        <v>1.4262330641173733</v>
      </c>
      <c r="X177" s="675">
        <f t="shared" si="39"/>
        <v>0.59952148242606484</v>
      </c>
      <c r="Y177" s="633"/>
      <c r="Z177" s="624">
        <f t="shared" si="40"/>
        <v>45.970149253731343</v>
      </c>
      <c r="AA177" s="853">
        <f t="shared" si="41"/>
        <v>12.197014925373134</v>
      </c>
      <c r="AB177" s="854">
        <v>12</v>
      </c>
      <c r="AC177" s="833">
        <v>3.35</v>
      </c>
      <c r="AD177" s="833">
        <v>2.4700000000000002</v>
      </c>
      <c r="AE177" s="833">
        <v>4.09</v>
      </c>
      <c r="AF177" s="833">
        <v>1.1399999999999999</v>
      </c>
      <c r="AG177" s="833">
        <v>9.1999999999999993</v>
      </c>
      <c r="AH177" s="833">
        <v>8.6999999999999993</v>
      </c>
      <c r="AI177" s="833">
        <v>-7.33</v>
      </c>
      <c r="AJ177" s="833">
        <v>7.9</v>
      </c>
      <c r="AK177" s="833">
        <v>5</v>
      </c>
      <c r="AL177" s="849">
        <v>722.23</v>
      </c>
      <c r="AM177" s="839">
        <v>1</v>
      </c>
      <c r="AN177" s="833">
        <v>0.09</v>
      </c>
      <c r="AO177" s="711">
        <f t="shared" si="42"/>
        <v>-3.6918280091166693</v>
      </c>
      <c r="AP177" s="712">
        <f t="shared" si="43"/>
        <v>8.5051869162564646</v>
      </c>
      <c r="AQ177" s="855">
        <f t="shared" si="44"/>
        <v>-21.388163133517946</v>
      </c>
      <c r="AR177" s="624">
        <f>INDEX(Historical!$C$7:$C$1259,MATCH(B177,Historical!$B$7:$B$1281,0))*IF(AH177="n/a",1.03,IF(AH177&lt;0,1.01,IF(AH177&gt;10,1.1,(1+AH177/100))))</f>
        <v>1.6576749999999998</v>
      </c>
      <c r="AS177" s="853">
        <f t="shared" si="45"/>
        <v>1.6742517499999998</v>
      </c>
      <c r="AT177" s="853">
        <f t="shared" si="50"/>
        <v>1.7579643374999998</v>
      </c>
      <c r="AU177" s="853">
        <f t="shared" si="50"/>
        <v>1.8458625543749998</v>
      </c>
      <c r="AV177" s="853">
        <f t="shared" si="50"/>
        <v>1.9381556820937498</v>
      </c>
      <c r="AW177" s="624">
        <f t="shared" si="46"/>
        <v>8.8739093239687499</v>
      </c>
      <c r="AX177" s="719">
        <f t="shared" si="47"/>
        <v>21.717839755185388</v>
      </c>
      <c r="AY177" s="900">
        <v>0.88</v>
      </c>
      <c r="AZ177" s="839">
        <v>54.48</v>
      </c>
      <c r="BA177" s="839">
        <v>-2.2800000000000002</v>
      </c>
      <c r="BB177" s="839">
        <v>6.39</v>
      </c>
      <c r="BC177" s="839">
        <v>21.2</v>
      </c>
      <c r="BE177" s="597">
        <v>1981</v>
      </c>
      <c r="BF177" s="865">
        <f t="shared" si="48"/>
        <v>3</v>
      </c>
      <c r="BG177" s="849">
        <v>1.2</v>
      </c>
    </row>
    <row r="178" spans="1:59" ht="11.25" customHeight="1" x14ac:dyDescent="0.2">
      <c r="A178" s="676" t="s">
        <v>4102</v>
      </c>
      <c r="B178" s="754" t="s">
        <v>4099</v>
      </c>
      <c r="C178" s="898" t="s">
        <v>4254</v>
      </c>
      <c r="D178" s="898" t="s">
        <v>4284</v>
      </c>
      <c r="E178" s="705">
        <v>8</v>
      </c>
      <c r="F178" s="1135">
        <v>576</v>
      </c>
      <c r="G178" s="1123" t="s">
        <v>106</v>
      </c>
      <c r="H178" s="1123" t="s">
        <v>106</v>
      </c>
      <c r="I178" s="850">
        <v>51.75</v>
      </c>
      <c r="J178" s="624">
        <f t="shared" si="35"/>
        <v>7.7294685990338161</v>
      </c>
      <c r="K178" s="831">
        <v>1</v>
      </c>
      <c r="L178" s="1139">
        <v>4</v>
      </c>
      <c r="M178" s="615">
        <f t="shared" si="36"/>
        <v>4</v>
      </c>
      <c r="N178" s="1139" t="s">
        <v>512</v>
      </c>
      <c r="O178" s="578">
        <v>0.4</v>
      </c>
      <c r="P178" s="606">
        <v>44148</v>
      </c>
      <c r="Q178" s="606">
        <v>44165</v>
      </c>
      <c r="R178" s="615">
        <f t="shared" si="37"/>
        <v>149.99999999999997</v>
      </c>
      <c r="S178" s="673">
        <f>IF(INDEX(Historical!$D$7:$D$1257,MATCH(B178,Historical!$B$7:$B$1281,0))=0,"n/a",(INDEX(Historical!$C$7:$C$1259,MATCH(B178,Historical!$B$7:$B$1281,0))/INDEX(Historical!$D$7:$D$1257,MATCH(B178,Historical!$B$7:$B$1281,0))-1)*100)</f>
        <v>331.81818181818181</v>
      </c>
      <c r="T178" s="673">
        <f>IF(INDEX(Historical!$F$7:$F$1250,MATCH(B178,Historical!$B$7:$B$1281,0))=0,"n/a",((INDEX(Historical!$C$7:$C$1259,MATCH(B178,Historical!$B$7:$B$1281,0))/INDEX(Historical!$F$7:$F$1250,MATCH(B178,Historical!$B$7:$B$1281,0)))^(1/3)-1)*100)</f>
        <v>119.36147884137979</v>
      </c>
      <c r="U178" s="673">
        <f>IF(INDEX(Historical!$H$7:$H$1250,MATCH(B178,Historical!$B$7:$B$1281,0))=0,"n/a",((INDEX(Historical!$C$7:$C$1259,MATCH(B178,Historical!$B$7:$B$1281,0))/INDEX(Historical!$H$7:$H$1250,MATCH(B178,Historical!$B$7:$B$1281,0)))^(1/5)-1)*100)</f>
        <v>88.422483102492009</v>
      </c>
      <c r="V178" s="673">
        <f>IF(INDEX(Historical!$O$7:$O$1250,MATCH(B178,Historical!$B$7:$B$1281,0))=0,"n/a",((INDEX(Historical!$C$7:$C$1259,MATCH(B178,Historical!$B$7:$B$1281,0))/INDEX(Historical!$O$7:$O$1250,MATCH(B178,Historical!$B$7:$B$1281,0)))^(1/10)-1)*100)</f>
        <v>47.119202140403551</v>
      </c>
      <c r="W178" s="674">
        <f t="shared" si="38"/>
        <v>1.8765700412119652</v>
      </c>
      <c r="X178" s="675">
        <f t="shared" si="39"/>
        <v>3.5798576154855066</v>
      </c>
      <c r="Y178" s="625"/>
      <c r="Z178" s="624" t="str">
        <f t="shared" si="40"/>
        <v>n/a</v>
      </c>
      <c r="AA178" s="853" t="str">
        <f t="shared" si="41"/>
        <v>n/a</v>
      </c>
      <c r="AB178" s="854">
        <v>12</v>
      </c>
      <c r="AC178" s="849">
        <v>-0.61</v>
      </c>
      <c r="AD178" s="849" t="s">
        <v>136</v>
      </c>
      <c r="AE178" s="833">
        <v>6.93</v>
      </c>
      <c r="AF178" s="833">
        <v>1.03</v>
      </c>
      <c r="AG178" s="833">
        <v>35</v>
      </c>
      <c r="AH178" s="833">
        <v>22.6</v>
      </c>
      <c r="AI178" s="833">
        <v>-65.180000000000007</v>
      </c>
      <c r="AJ178" s="653">
        <v>24.7</v>
      </c>
      <c r="AK178" s="653" t="s">
        <v>136</v>
      </c>
      <c r="AL178" s="849">
        <v>286.73</v>
      </c>
      <c r="AM178" s="849">
        <v>4.2</v>
      </c>
      <c r="AN178" s="849">
        <v>0.99</v>
      </c>
      <c r="AO178" s="711" t="str">
        <f t="shared" si="42"/>
        <v>n/a</v>
      </c>
      <c r="AP178" s="712">
        <f t="shared" si="43"/>
        <v>96.151951701525832</v>
      </c>
      <c r="AQ178" s="855" t="str">
        <f t="shared" si="44"/>
        <v>n/a</v>
      </c>
      <c r="AR178" s="624">
        <f>INDEX(Historical!$C$7:$C$1259,MATCH(B178,Historical!$B$7:$B$1281,0))*IF(AH178="n/a",1.03,IF(AH178&lt;0,1.01,IF(AH178&gt;10,1.1,(1+AH178/100))))</f>
        <v>2.09</v>
      </c>
      <c r="AS178" s="853">
        <f t="shared" si="45"/>
        <v>2.1109</v>
      </c>
      <c r="AT178" s="853">
        <f t="shared" si="50"/>
        <v>2.1742270000000001</v>
      </c>
      <c r="AU178" s="853">
        <f t="shared" si="50"/>
        <v>2.2394538100000001</v>
      </c>
      <c r="AV178" s="853">
        <f t="shared" si="50"/>
        <v>2.3066374243000003</v>
      </c>
      <c r="AW178" s="624">
        <f t="shared" si="46"/>
        <v>10.921218234299999</v>
      </c>
      <c r="AX178" s="719">
        <f t="shared" si="47"/>
        <v>21.103803351304347</v>
      </c>
      <c r="AY178" s="701">
        <v>0.73</v>
      </c>
      <c r="AZ178" s="833">
        <v>58.48</v>
      </c>
      <c r="BA178" s="833">
        <v>-14.39</v>
      </c>
      <c r="BB178" s="833">
        <v>16.79</v>
      </c>
      <c r="BC178" s="833">
        <v>22.43</v>
      </c>
      <c r="BE178" s="597">
        <v>2013</v>
      </c>
      <c r="BF178" s="865">
        <f t="shared" si="48"/>
        <v>0</v>
      </c>
      <c r="BG178" s="849">
        <v>14.099999999999998</v>
      </c>
    </row>
    <row r="179" spans="1:59" ht="11.25" customHeight="1" x14ac:dyDescent="0.2">
      <c r="A179" s="676" t="s">
        <v>4048</v>
      </c>
      <c r="B179" s="754" t="s">
        <v>4049</v>
      </c>
      <c r="C179" s="898" t="s">
        <v>4254</v>
      </c>
      <c r="D179" s="898" t="s">
        <v>4255</v>
      </c>
      <c r="E179" s="705">
        <v>7</v>
      </c>
      <c r="F179" s="1135">
        <v>631</v>
      </c>
      <c r="G179" s="1126" t="s">
        <v>106</v>
      </c>
      <c r="H179" s="1126" t="s">
        <v>106</v>
      </c>
      <c r="I179" s="850">
        <v>22.18</v>
      </c>
      <c r="J179" s="624">
        <f t="shared" si="35"/>
        <v>4.508566275924256</v>
      </c>
      <c r="K179" s="831">
        <v>0.25</v>
      </c>
      <c r="L179" s="1139">
        <v>4</v>
      </c>
      <c r="M179" s="615">
        <f t="shared" si="36"/>
        <v>1</v>
      </c>
      <c r="N179" s="1139" t="s">
        <v>318</v>
      </c>
      <c r="O179" s="578">
        <v>0.22500000000000001</v>
      </c>
      <c r="P179" s="1028">
        <v>43920</v>
      </c>
      <c r="Q179" s="1028">
        <v>43936</v>
      </c>
      <c r="R179" s="615">
        <f t="shared" si="37"/>
        <v>11.111111111111107</v>
      </c>
      <c r="S179" s="673">
        <f>IF(INDEX(Historical!$D$7:$D$1257,MATCH(B179,Historical!$B$7:$B$1281,0))=0,"n/a",(INDEX(Historical!$C$7:$C$1259,MATCH(B179,Historical!$B$7:$B$1281,0))/INDEX(Historical!$D$7:$D$1257,MATCH(B179,Historical!$B$7:$B$1281,0))-1)*100)</f>
        <v>10.795454545454541</v>
      </c>
      <c r="T179" s="673">
        <f>IF(INDEX(Historical!$F$7:$F$1250,MATCH(B179,Historical!$B$7:$B$1281,0))=0,"n/a",((INDEX(Historical!$C$7:$C$1259,MATCH(B179,Historical!$B$7:$B$1281,0))/INDEX(Historical!$F$7:$F$1250,MATCH(B179,Historical!$B$7:$B$1281,0)))^(1/3)-1)*100)</f>
        <v>9.6287087015819228</v>
      </c>
      <c r="U179" s="673">
        <f>IF(INDEX(Historical!$H$7:$H$1250,MATCH(B179,Historical!$B$7:$B$1281,0))=0,"n/a",((INDEX(Historical!$C$7:$C$1259,MATCH(B179,Historical!$B$7:$B$1281,0))/INDEX(Historical!$H$7:$H$1250,MATCH(B179,Historical!$B$7:$B$1281,0)))^(1/5)-1)*100)</f>
        <v>8.7839760819706125</v>
      </c>
      <c r="V179" s="673" t="str">
        <f>IF(INDEX(Historical!$O$7:$O$1250,MATCH(B179,Historical!$B$7:$B$1281,0))=0,"n/a",((INDEX(Historical!$C$7:$C$1259,MATCH(B179,Historical!$B$7:$B$1281,0))/INDEX(Historical!$O$7:$O$1250,MATCH(B179,Historical!$B$7:$B$1281,0)))^(1/10)-1)*100)</f>
        <v>n/a</v>
      </c>
      <c r="W179" s="674" t="str">
        <f t="shared" si="38"/>
        <v>n/a</v>
      </c>
      <c r="X179" s="675">
        <f t="shared" si="39"/>
        <v>0.33147079554606085</v>
      </c>
      <c r="Y179" s="625"/>
      <c r="Z179" s="624">
        <f t="shared" si="40"/>
        <v>117.64705882352942</v>
      </c>
      <c r="AA179" s="853">
        <f t="shared" si="41"/>
        <v>26.094117647058823</v>
      </c>
      <c r="AB179" s="854">
        <v>12</v>
      </c>
      <c r="AC179" s="849">
        <v>0.85</v>
      </c>
      <c r="AD179" s="849">
        <v>4.3499999999999996</v>
      </c>
      <c r="AE179" s="833">
        <v>12</v>
      </c>
      <c r="AF179" s="833">
        <v>2.2999999999999998</v>
      </c>
      <c r="AG179" s="833">
        <v>8.7999999999999989</v>
      </c>
      <c r="AH179" s="833">
        <v>71</v>
      </c>
      <c r="AI179" s="833">
        <v>10.41</v>
      </c>
      <c r="AJ179" s="653">
        <v>26.5</v>
      </c>
      <c r="AK179" s="653">
        <v>6</v>
      </c>
      <c r="AL179" s="849">
        <v>2140</v>
      </c>
      <c r="AM179" s="849">
        <v>1.0999999999999999</v>
      </c>
      <c r="AN179" s="849">
        <v>0.6</v>
      </c>
      <c r="AO179" s="711">
        <f t="shared" si="42"/>
        <v>-12.801575289163955</v>
      </c>
      <c r="AP179" s="712">
        <f t="shared" si="43"/>
        <v>13.292542357894868</v>
      </c>
      <c r="AQ179" s="855">
        <f t="shared" si="44"/>
        <v>63.321728279199199</v>
      </c>
      <c r="AR179" s="624">
        <f>INDEX(Historical!$C$7:$C$1259,MATCH(B179,Historical!$B$7:$B$1281,0))*IF(AH179="n/a",1.03,IF(AH179&lt;0,1.01,IF(AH179&gt;10,1.1,(1+AH179/100))))</f>
        <v>1.0725</v>
      </c>
      <c r="AS179" s="853">
        <f t="shared" si="45"/>
        <v>1.1797500000000001</v>
      </c>
      <c r="AT179" s="853">
        <f t="shared" si="50"/>
        <v>1.2505350000000002</v>
      </c>
      <c r="AU179" s="853">
        <f t="shared" si="50"/>
        <v>1.3255671000000002</v>
      </c>
      <c r="AV179" s="853">
        <f t="shared" si="50"/>
        <v>1.4051011260000004</v>
      </c>
      <c r="AW179" s="624">
        <f t="shared" si="46"/>
        <v>6.233453226</v>
      </c>
      <c r="AX179" s="719">
        <f t="shared" si="47"/>
        <v>28.103936997294859</v>
      </c>
      <c r="AY179" s="701">
        <v>1.1200000000000001</v>
      </c>
      <c r="AZ179" s="833">
        <v>209.78</v>
      </c>
      <c r="BA179" s="833">
        <v>-7.12</v>
      </c>
      <c r="BB179" s="833">
        <v>-2.2800000000000002</v>
      </c>
      <c r="BC179" s="833">
        <v>13.38</v>
      </c>
      <c r="BE179" s="597">
        <v>2014</v>
      </c>
      <c r="BF179" s="865">
        <f t="shared" si="48"/>
        <v>0</v>
      </c>
      <c r="BG179" s="849">
        <v>5.4</v>
      </c>
    </row>
    <row r="180" spans="1:59" ht="11.25" customHeight="1" x14ac:dyDescent="0.2">
      <c r="A180" s="831" t="s">
        <v>1097</v>
      </c>
      <c r="B180" s="842" t="s">
        <v>1098</v>
      </c>
      <c r="C180" s="898" t="s">
        <v>4254</v>
      </c>
      <c r="D180" s="898" t="s">
        <v>4255</v>
      </c>
      <c r="E180" s="705">
        <v>11</v>
      </c>
      <c r="F180" s="1135">
        <v>348</v>
      </c>
      <c r="G180" s="1123" t="s">
        <v>106</v>
      </c>
      <c r="H180" s="1123" t="s">
        <v>106</v>
      </c>
      <c r="I180" s="841">
        <v>36.96</v>
      </c>
      <c r="J180" s="624">
        <f t="shared" si="35"/>
        <v>3.6796536796536801</v>
      </c>
      <c r="K180" s="844">
        <v>0.34</v>
      </c>
      <c r="L180" s="854">
        <v>4</v>
      </c>
      <c r="M180" s="615">
        <f t="shared" si="36"/>
        <v>1.36</v>
      </c>
      <c r="N180" s="837" t="s">
        <v>218</v>
      </c>
      <c r="O180" s="706">
        <v>0.33</v>
      </c>
      <c r="P180" s="606">
        <v>44196</v>
      </c>
      <c r="Q180" s="606">
        <v>44211</v>
      </c>
      <c r="R180" s="615">
        <f t="shared" si="37"/>
        <v>3.0303030303030329</v>
      </c>
      <c r="S180" s="673">
        <f>IF(INDEX(Historical!$D$7:$D$1257,MATCH(B180,Historical!$B$7:$B$1281,0))=0,"n/a",(INDEX(Historical!$C$7:$C$1259,MATCH(B180,Historical!$B$7:$B$1281,0))/INDEX(Historical!$D$7:$D$1257,MATCH(B180,Historical!$B$7:$B$1281,0))-1)*100)</f>
        <v>3.125</v>
      </c>
      <c r="T180" s="673">
        <f>IF(INDEX(Historical!$F$7:$F$1250,MATCH(B180,Historical!$B$7:$B$1281,0))=0,"n/a",((INDEX(Historical!$C$7:$C$1259,MATCH(B180,Historical!$B$7:$B$1281,0))/INDEX(Historical!$F$7:$F$1250,MATCH(B180,Historical!$B$7:$B$1281,0)))^(1/3)-1)*100)</f>
        <v>6.917810999860885</v>
      </c>
      <c r="U180" s="673">
        <f>IF(INDEX(Historical!$H$7:$H$1250,MATCH(B180,Historical!$B$7:$B$1281,0))=0,"n/a",((INDEX(Historical!$C$7:$C$1259,MATCH(B180,Historical!$B$7:$B$1281,0))/INDEX(Historical!$H$7:$H$1250,MATCH(B180,Historical!$B$7:$B$1281,0)))^(1/5)-1)*100)</f>
        <v>15.578962436501453</v>
      </c>
      <c r="V180" s="673">
        <f>IF(INDEX(Historical!$O$7:$O$1250,MATCH(B180,Historical!$B$7:$B$1281,0))=0,"n/a",((INDEX(Historical!$C$7:$C$1259,MATCH(B180,Historical!$B$7:$B$1281,0))/INDEX(Historical!$O$7:$O$1250,MATCH(B180,Historical!$B$7:$B$1281,0)))^(1/10)-1)*100)</f>
        <v>29.436688402434431</v>
      </c>
      <c r="W180" s="674">
        <f t="shared" si="38"/>
        <v>0.52923624503947475</v>
      </c>
      <c r="X180" s="675">
        <f t="shared" si="39"/>
        <v>0.33793844764645231</v>
      </c>
      <c r="Y180" s="634"/>
      <c r="Z180" s="624">
        <f t="shared" si="40"/>
        <v>160</v>
      </c>
      <c r="AA180" s="853">
        <f t="shared" si="41"/>
        <v>43.482352941176472</v>
      </c>
      <c r="AB180" s="854">
        <v>12</v>
      </c>
      <c r="AC180" s="833">
        <v>0.85</v>
      </c>
      <c r="AD180" s="833">
        <v>7.55</v>
      </c>
      <c r="AE180" s="833">
        <v>11.16</v>
      </c>
      <c r="AF180" s="833">
        <v>4.3</v>
      </c>
      <c r="AG180" s="833">
        <v>9.3000000000000007</v>
      </c>
      <c r="AH180" s="833">
        <v>-0.1</v>
      </c>
      <c r="AI180" s="833">
        <v>8.43</v>
      </c>
      <c r="AJ180" s="833">
        <v>46.1</v>
      </c>
      <c r="AK180" s="833">
        <v>6</v>
      </c>
      <c r="AL180" s="845">
        <v>7430</v>
      </c>
      <c r="AM180" s="839">
        <v>0.5</v>
      </c>
      <c r="AN180" s="833">
        <v>1.1299999999999999</v>
      </c>
      <c r="AO180" s="711">
        <f t="shared" si="42"/>
        <v>-24.223736825021341</v>
      </c>
      <c r="AP180" s="712">
        <f t="shared" si="43"/>
        <v>19.258616116155132</v>
      </c>
      <c r="AQ180" s="855">
        <f t="shared" si="44"/>
        <v>188.27002591864672</v>
      </c>
      <c r="AR180" s="624">
        <f>INDEX(Historical!$C$7:$C$1259,MATCH(B180,Historical!$B$7:$B$1281,0))*IF(AH180="n/a",1.03,IF(AH180&lt;0,1.01,IF(AH180&gt;10,1.1,(1+AH180/100))))</f>
        <v>1.3332000000000002</v>
      </c>
      <c r="AS180" s="853">
        <f t="shared" si="45"/>
        <v>1.4455887600000001</v>
      </c>
      <c r="AT180" s="853">
        <f t="shared" si="50"/>
        <v>1.5323240856000002</v>
      </c>
      <c r="AU180" s="853">
        <f t="shared" si="50"/>
        <v>1.6242635307360003</v>
      </c>
      <c r="AV180" s="853">
        <f t="shared" si="50"/>
        <v>1.7217193425801605</v>
      </c>
      <c r="AW180" s="624">
        <f t="shared" si="46"/>
        <v>7.6570957189161604</v>
      </c>
      <c r="AX180" s="719">
        <f t="shared" si="47"/>
        <v>20.71725032174286</v>
      </c>
      <c r="AY180" s="900">
        <v>0.3</v>
      </c>
      <c r="AZ180" s="839">
        <v>88.48</v>
      </c>
      <c r="BA180" s="839">
        <v>-5.3</v>
      </c>
      <c r="BB180" s="839">
        <v>6.5299999999999994</v>
      </c>
      <c r="BC180" s="839">
        <v>16.89</v>
      </c>
      <c r="BE180" s="597">
        <v>2011</v>
      </c>
      <c r="BF180" s="865">
        <f t="shared" si="48"/>
        <v>0</v>
      </c>
      <c r="BG180" s="849">
        <v>4.1000000000000005</v>
      </c>
    </row>
    <row r="181" spans="1:59" s="744" customFormat="1" ht="11.25" customHeight="1" x14ac:dyDescent="0.2">
      <c r="A181" s="619" t="s">
        <v>1099</v>
      </c>
      <c r="B181" s="751" t="s">
        <v>1100</v>
      </c>
      <c r="C181" s="898" t="s">
        <v>245</v>
      </c>
      <c r="D181" s="898" t="s">
        <v>4292</v>
      </c>
      <c r="E181" s="727">
        <v>10</v>
      </c>
      <c r="F181" s="1135">
        <v>443</v>
      </c>
      <c r="G181" s="1138" t="s">
        <v>106</v>
      </c>
      <c r="H181" s="1138" t="s">
        <v>106</v>
      </c>
      <c r="I181" s="728">
        <v>17.25</v>
      </c>
      <c r="J181" s="729">
        <f t="shared" si="35"/>
        <v>2.5507246376811592</v>
      </c>
      <c r="K181" s="730">
        <v>0.11</v>
      </c>
      <c r="L181" s="731">
        <v>4</v>
      </c>
      <c r="M181" s="732">
        <f t="shared" si="36"/>
        <v>0.44</v>
      </c>
      <c r="N181" s="733" t="s">
        <v>218</v>
      </c>
      <c r="O181" s="734">
        <v>0.105</v>
      </c>
      <c r="P181" s="1130">
        <v>44203</v>
      </c>
      <c r="Q181" s="1130">
        <v>44214</v>
      </c>
      <c r="R181" s="732">
        <f t="shared" si="37"/>
        <v>4.7619047619047663</v>
      </c>
      <c r="S181" s="673">
        <f>IF(INDEX(Historical!$D$7:$D$1257,MATCH(B181,Historical!$B$7:$B$1281,0))=0,"n/a",(INDEX(Historical!$C$7:$C$1259,MATCH(B181,Historical!$B$7:$B$1281,0))/INDEX(Historical!$D$7:$D$1257,MATCH(B181,Historical!$B$7:$B$1281,0))-1)*100)</f>
        <v>4.9999999999999822</v>
      </c>
      <c r="T181" s="673">
        <f>IF(INDEX(Historical!$F$7:$F$1250,MATCH(B181,Historical!$B$7:$B$1281,0))=0,"n/a",((INDEX(Historical!$C$7:$C$1259,MATCH(B181,Historical!$B$7:$B$1281,0))/INDEX(Historical!$F$7:$F$1250,MATCH(B181,Historical!$B$7:$B$1281,0)))^(1/3)-1)*100)</f>
        <v>9.4879784971972256</v>
      </c>
      <c r="U181" s="673">
        <f>IF(INDEX(Historical!$H$7:$H$1250,MATCH(B181,Historical!$B$7:$B$1281,0))=0,"n/a",((INDEX(Historical!$C$7:$C$1259,MATCH(B181,Historical!$B$7:$B$1281,0))/INDEX(Historical!$H$7:$H$1250,MATCH(B181,Historical!$B$7:$B$1281,0)))^(1/5)-1)*100)</f>
        <v>11.842691472014465</v>
      </c>
      <c r="V181" s="673" t="str">
        <f>IF(INDEX(Historical!$O$7:$O$1250,MATCH(B181,Historical!$B$7:$B$1281,0))=0,"n/a",((INDEX(Historical!$C$7:$C$1259,MATCH(B181,Historical!$B$7:$B$1281,0))/INDEX(Historical!$O$7:$O$1250,MATCH(B181,Historical!$B$7:$B$1281,0)))^(1/10)-1)*100)</f>
        <v>n/a</v>
      </c>
      <c r="W181" s="674" t="str">
        <f t="shared" si="38"/>
        <v>n/a</v>
      </c>
      <c r="X181" s="675" t="str">
        <f t="shared" si="39"/>
        <v>n/a</v>
      </c>
      <c r="Y181" s="735"/>
      <c r="Z181" s="729" t="str">
        <f t="shared" si="40"/>
        <v>n/a</v>
      </c>
      <c r="AA181" s="736" t="str">
        <f t="shared" si="41"/>
        <v>n/a</v>
      </c>
      <c r="AB181" s="731">
        <v>4</v>
      </c>
      <c r="AC181" s="737">
        <v>-1.23</v>
      </c>
      <c r="AD181" s="737" t="s">
        <v>136</v>
      </c>
      <c r="AE181" s="737">
        <v>0.8</v>
      </c>
      <c r="AF181" s="737">
        <v>1.63</v>
      </c>
      <c r="AG181" s="737">
        <v>-24.099999999999998</v>
      </c>
      <c r="AH181" s="737">
        <v>-304.89999999999998</v>
      </c>
      <c r="AI181" s="737">
        <v>189.47</v>
      </c>
      <c r="AJ181" s="737">
        <v>-22.400000000000002</v>
      </c>
      <c r="AK181" s="737">
        <v>9</v>
      </c>
      <c r="AL181" s="738">
        <v>201.02</v>
      </c>
      <c r="AM181" s="739">
        <v>3.5999999999999996</v>
      </c>
      <c r="AN181" s="737">
        <v>0</v>
      </c>
      <c r="AO181" s="740" t="str">
        <f t="shared" si="42"/>
        <v>n/a</v>
      </c>
      <c r="AP181" s="741">
        <f t="shared" si="43"/>
        <v>14.393416109695625</v>
      </c>
      <c r="AQ181" s="742" t="str">
        <f t="shared" si="44"/>
        <v>n/a</v>
      </c>
      <c r="AR181" s="624">
        <f>INDEX(Historical!$C$7:$C$1259,MATCH(B181,Historical!$B$7:$B$1281,0))*IF(AH181="n/a",1.03,IF(AH181&lt;0,1.01,IF(AH181&gt;10,1.1,(1+AH181/100))))</f>
        <v>0.42419999999999997</v>
      </c>
      <c r="AS181" s="736">
        <f t="shared" si="45"/>
        <v>0.46661999999999998</v>
      </c>
      <c r="AT181" s="736">
        <f t="shared" si="50"/>
        <v>0.50861580000000006</v>
      </c>
      <c r="AU181" s="736">
        <f t="shared" si="50"/>
        <v>0.55439122200000013</v>
      </c>
      <c r="AV181" s="736">
        <f t="shared" si="50"/>
        <v>0.6042864319800002</v>
      </c>
      <c r="AW181" s="729">
        <f t="shared" si="46"/>
        <v>2.5581134539800003</v>
      </c>
      <c r="AX181" s="743">
        <f t="shared" si="47"/>
        <v>14.829643211478263</v>
      </c>
      <c r="AY181" s="901">
        <v>1.26</v>
      </c>
      <c r="AZ181" s="739">
        <v>226.7</v>
      </c>
      <c r="BA181" s="739">
        <v>-3.52</v>
      </c>
      <c r="BB181" s="739">
        <v>7.7399999999999993</v>
      </c>
      <c r="BC181" s="739">
        <v>38.89</v>
      </c>
      <c r="BD181" s="875"/>
      <c r="BE181" s="597">
        <v>2012</v>
      </c>
      <c r="BF181" s="865">
        <f t="shared" si="48"/>
        <v>0</v>
      </c>
      <c r="BG181" s="793">
        <v>-16.100000000000001</v>
      </c>
    </row>
    <row r="182" spans="1:59" ht="11.25" customHeight="1" x14ac:dyDescent="0.2">
      <c r="A182" s="848" t="s">
        <v>4373</v>
      </c>
      <c r="B182" s="842" t="s">
        <v>4368</v>
      </c>
      <c r="C182" s="898" t="s">
        <v>108</v>
      </c>
      <c r="D182" s="898" t="s">
        <v>4273</v>
      </c>
      <c r="E182" s="705">
        <v>8</v>
      </c>
      <c r="F182" s="1135">
        <v>539</v>
      </c>
      <c r="G182" s="1126" t="s">
        <v>106</v>
      </c>
      <c r="H182" s="1126" t="s">
        <v>106</v>
      </c>
      <c r="I182" s="841">
        <v>21.41</v>
      </c>
      <c r="J182" s="624">
        <f t="shared" si="35"/>
        <v>3.362914525922466</v>
      </c>
      <c r="K182" s="844">
        <v>0.18</v>
      </c>
      <c r="L182" s="854">
        <v>4</v>
      </c>
      <c r="M182" s="615">
        <f t="shared" si="36"/>
        <v>0.72</v>
      </c>
      <c r="N182" s="837" t="s">
        <v>455</v>
      </c>
      <c r="O182" s="706">
        <v>0.14000000000000001</v>
      </c>
      <c r="P182" s="904">
        <v>43557</v>
      </c>
      <c r="Q182" s="904">
        <v>43572</v>
      </c>
      <c r="R182" s="615">
        <f t="shared" si="37"/>
        <v>28.571428571428552</v>
      </c>
      <c r="S182" s="673">
        <f>IF(INDEX(Historical!$D$7:$D$1257,MATCH(B182,Historical!$B$7:$B$1281,0))=0,"n/a",(INDEX(Historical!$C$7:$C$1259,MATCH(B182,Historical!$B$7:$B$1281,0))/INDEX(Historical!$D$7:$D$1257,MATCH(B182,Historical!$B$7:$B$1281,0))-1)*100)</f>
        <v>5.8823529411764497</v>
      </c>
      <c r="T182" s="673">
        <f>IF(INDEX(Historical!$F$7:$F$1250,MATCH(B182,Historical!$B$7:$B$1281,0))=0,"n/a",((INDEX(Historical!$C$7:$C$1259,MATCH(B182,Historical!$B$7:$B$1281,0))/INDEX(Historical!$F$7:$F$1250,MATCH(B182,Historical!$B$7:$B$1281,0)))^(1/3)-1)*100)</f>
        <v>11.457607795906144</v>
      </c>
      <c r="U182" s="673">
        <f>IF(INDEX(Historical!$H$7:$H$1250,MATCH(B182,Historical!$B$7:$B$1281,0))=0,"n/a",((INDEX(Historical!$C$7:$C$1259,MATCH(B182,Historical!$B$7:$B$1281,0))/INDEX(Historical!$H$7:$H$1250,MATCH(B182,Historical!$B$7:$B$1281,0)))^(1/5)-1)*100)</f>
        <v>9.3742109514389114</v>
      </c>
      <c r="V182" s="673">
        <f>IF(INDEX(Historical!$O$7:$O$1250,MATCH(B182,Historical!$B$7:$B$1281,0))=0,"n/a",((INDEX(Historical!$C$7:$C$1259,MATCH(B182,Historical!$B$7:$B$1281,0))/INDEX(Historical!$O$7:$O$1250,MATCH(B182,Historical!$B$7:$B$1281,0)))^(1/10)-1)*100)</f>
        <v>7.7917090923967924</v>
      </c>
      <c r="W182" s="674">
        <f t="shared" si="38"/>
        <v>1.2031007369854627</v>
      </c>
      <c r="X182" s="675">
        <f t="shared" si="39"/>
        <v>1.077495511659645</v>
      </c>
      <c r="Y182" s="646" t="s">
        <v>4575</v>
      </c>
      <c r="Z182" s="624">
        <f t="shared" si="40"/>
        <v>54.961832061068691</v>
      </c>
      <c r="AA182" s="853">
        <f t="shared" si="41"/>
        <v>16.34351145038168</v>
      </c>
      <c r="AB182" s="854">
        <v>12</v>
      </c>
      <c r="AC182" s="833">
        <v>1.31</v>
      </c>
      <c r="AD182" s="833">
        <v>1.67</v>
      </c>
      <c r="AE182" s="833">
        <v>6.61</v>
      </c>
      <c r="AF182" s="833">
        <v>1.49</v>
      </c>
      <c r="AG182" s="833">
        <v>9.1999999999999993</v>
      </c>
      <c r="AH182" s="833">
        <v>19.2</v>
      </c>
      <c r="AI182" s="833">
        <v>-0.91999999999999993</v>
      </c>
      <c r="AJ182" s="833">
        <v>8.6999999999999993</v>
      </c>
      <c r="AK182" s="833">
        <v>10</v>
      </c>
      <c r="AL182" s="845">
        <v>2910</v>
      </c>
      <c r="AM182" s="839">
        <v>0.3</v>
      </c>
      <c r="AN182" s="833">
        <v>0.01</v>
      </c>
      <c r="AO182" s="711">
        <f t="shared" si="42"/>
        <v>-3.6063859730203021</v>
      </c>
      <c r="AP182" s="712">
        <f t="shared" si="43"/>
        <v>12.737125477361378</v>
      </c>
      <c r="AQ182" s="855">
        <f t="shared" si="44"/>
        <v>4.0338236901157565</v>
      </c>
      <c r="AR182" s="624">
        <f>INDEX(Historical!$C$7:$C$1259,MATCH(B182,Historical!$B$7:$B$1281,0))*IF(AH182="n/a",1.03,IF(AH182&lt;0,1.01,IF(AH182&gt;10,1.1,(1+AH182/100))))</f>
        <v>0.79200000000000004</v>
      </c>
      <c r="AS182" s="853">
        <f t="shared" si="45"/>
        <v>0.79992000000000008</v>
      </c>
      <c r="AT182" s="853">
        <f t="shared" si="50"/>
        <v>0.87991200000000014</v>
      </c>
      <c r="AU182" s="853">
        <f t="shared" si="50"/>
        <v>0.96790320000000019</v>
      </c>
      <c r="AV182" s="853">
        <f t="shared" si="50"/>
        <v>1.0646935200000003</v>
      </c>
      <c r="AW182" s="624">
        <f t="shared" si="46"/>
        <v>4.5044287200000008</v>
      </c>
      <c r="AX182" s="719">
        <f t="shared" si="47"/>
        <v>21.038901074264366</v>
      </c>
      <c r="AY182" s="900">
        <v>0.59</v>
      </c>
      <c r="AZ182" s="839">
        <v>43.55</v>
      </c>
      <c r="BA182" s="839">
        <v>-5.2200000000000006</v>
      </c>
      <c r="BB182" s="839">
        <v>4.1000000000000005</v>
      </c>
      <c r="BC182" s="839">
        <v>13.200000000000001</v>
      </c>
      <c r="BE182" s="597">
        <v>2015</v>
      </c>
      <c r="BF182" s="865">
        <f t="shared" si="48"/>
        <v>0</v>
      </c>
      <c r="BG182" s="849">
        <v>1.4000000000000001</v>
      </c>
    </row>
    <row r="183" spans="1:59" ht="11.25" customHeight="1" x14ac:dyDescent="0.2">
      <c r="A183" s="831" t="s">
        <v>1022</v>
      </c>
      <c r="B183" s="842" t="s">
        <v>1023</v>
      </c>
      <c r="C183" s="898" t="s">
        <v>128</v>
      </c>
      <c r="D183" s="898" t="s">
        <v>4262</v>
      </c>
      <c r="E183" s="705">
        <v>9</v>
      </c>
      <c r="F183" s="1135">
        <v>502</v>
      </c>
      <c r="G183" s="1135" t="s">
        <v>106</v>
      </c>
      <c r="H183" s="1135" t="s">
        <v>106</v>
      </c>
      <c r="I183" s="841">
        <v>75.25</v>
      </c>
      <c r="J183" s="624">
        <f t="shared" si="35"/>
        <v>1.5282392026578071</v>
      </c>
      <c r="K183" s="844">
        <v>1.1499999999999999</v>
      </c>
      <c r="L183" s="854">
        <v>1</v>
      </c>
      <c r="M183" s="615">
        <f t="shared" si="36"/>
        <v>1.1499999999999999</v>
      </c>
      <c r="N183" s="837" t="s">
        <v>171</v>
      </c>
      <c r="O183" s="706">
        <v>1.1000000000000001</v>
      </c>
      <c r="P183" s="606">
        <v>44147</v>
      </c>
      <c r="Q183" s="606">
        <v>44169</v>
      </c>
      <c r="R183" s="615">
        <f t="shared" si="37"/>
        <v>4.545454545454529</v>
      </c>
      <c r="S183" s="673">
        <f>IF(INDEX(Historical!$D$7:$D$1257,MATCH(B183,Historical!$B$7:$B$1281,0))=0,"n/a",(INDEX(Historical!$C$7:$C$1259,MATCH(B183,Historical!$B$7:$B$1281,0))/INDEX(Historical!$D$7:$D$1257,MATCH(B183,Historical!$B$7:$B$1281,0))-1)*100)</f>
        <v>4.5454545454545192</v>
      </c>
      <c r="T183" s="673">
        <f>IF(INDEX(Historical!$F$7:$F$1250,MATCH(B183,Historical!$B$7:$B$1281,0))=0,"n/a",((INDEX(Historical!$C$7:$C$1259,MATCH(B183,Historical!$B$7:$B$1281,0))/INDEX(Historical!$F$7:$F$1250,MATCH(B183,Historical!$B$7:$B$1281,0)))^(1/3)-1)*100)</f>
        <v>6.5756716652330516</v>
      </c>
      <c r="U183" s="673">
        <f>IF(INDEX(Historical!$H$7:$H$1250,MATCH(B183,Historical!$B$7:$B$1281,0))=0,"n/a",((INDEX(Historical!$C$7:$C$1259,MATCH(B183,Historical!$B$7:$B$1281,0))/INDEX(Historical!$H$7:$H$1250,MATCH(B183,Historical!$B$7:$B$1281,0)))^(1/5)-1)*100)</f>
        <v>7.5280006405569644</v>
      </c>
      <c r="V183" s="673">
        <f>IF(INDEX(Historical!$O$7:$O$1250,MATCH(B183,Historical!$B$7:$B$1281,0))=0,"n/a",((INDEX(Historical!$C$7:$C$1259,MATCH(B183,Historical!$B$7:$B$1281,0))/INDEX(Historical!$O$7:$O$1250,MATCH(B183,Historical!$B$7:$B$1281,0)))^(1/10)-1)*100)</f>
        <v>7.6548289095374811</v>
      </c>
      <c r="W183" s="674">
        <f t="shared" si="38"/>
        <v>0.98343159978108774</v>
      </c>
      <c r="X183" s="675" t="str">
        <f t="shared" si="39"/>
        <v>n/a</v>
      </c>
      <c r="Y183" s="843"/>
      <c r="Z183" s="624" t="str">
        <f t="shared" si="40"/>
        <v>n/a</v>
      </c>
      <c r="AA183" s="853" t="str">
        <f t="shared" si="41"/>
        <v>n/a</v>
      </c>
      <c r="AB183" s="854">
        <v>10</v>
      </c>
      <c r="AC183" s="833">
        <v>-0.78</v>
      </c>
      <c r="AD183" s="833" t="s">
        <v>136</v>
      </c>
      <c r="AE183" s="833">
        <v>1.26</v>
      </c>
      <c r="AF183" s="833">
        <v>5.24</v>
      </c>
      <c r="AG183" s="833">
        <v>-5</v>
      </c>
      <c r="AH183" s="833">
        <v>-137.20000000000002</v>
      </c>
      <c r="AI183" s="833">
        <v>41.28</v>
      </c>
      <c r="AJ183" s="833">
        <v>-20.100000000000001</v>
      </c>
      <c r="AK183" s="833">
        <v>14.299999999999999</v>
      </c>
      <c r="AL183" s="845">
        <v>1340</v>
      </c>
      <c r="AM183" s="839">
        <v>3.3000000000000003</v>
      </c>
      <c r="AN183" s="833">
        <v>0.11</v>
      </c>
      <c r="AO183" s="711" t="str">
        <f t="shared" si="42"/>
        <v>n/a</v>
      </c>
      <c r="AP183" s="712">
        <f t="shared" si="43"/>
        <v>9.0562398432147724</v>
      </c>
      <c r="AQ183" s="855" t="str">
        <f t="shared" si="44"/>
        <v>n/a</v>
      </c>
      <c r="AR183" s="624">
        <f>INDEX(Historical!$C$7:$C$1259,MATCH(B183,Historical!$B$7:$B$1281,0))*IF(AH183="n/a",1.03,IF(AH183&lt;0,1.01,IF(AH183&gt;10,1.1,(1+AH183/100))))</f>
        <v>1.1615</v>
      </c>
      <c r="AS183" s="853">
        <f t="shared" si="45"/>
        <v>1.2776500000000002</v>
      </c>
      <c r="AT183" s="853">
        <f t="shared" si="50"/>
        <v>1.4054150000000003</v>
      </c>
      <c r="AU183" s="853">
        <f t="shared" si="50"/>
        <v>1.5459565000000004</v>
      </c>
      <c r="AV183" s="853">
        <f t="shared" si="50"/>
        <v>1.7005521500000005</v>
      </c>
      <c r="AW183" s="624">
        <f t="shared" si="46"/>
        <v>7.0910736500000002</v>
      </c>
      <c r="AX183" s="719">
        <f t="shared" si="47"/>
        <v>9.4233536877076425</v>
      </c>
      <c r="AY183" s="900">
        <v>0.84</v>
      </c>
      <c r="AZ183" s="839">
        <v>55.76</v>
      </c>
      <c r="BA183" s="839">
        <v>-5.7</v>
      </c>
      <c r="BB183" s="839">
        <v>1.69</v>
      </c>
      <c r="BC183" s="839">
        <v>12.31</v>
      </c>
      <c r="BE183" s="597">
        <v>2013</v>
      </c>
      <c r="BF183" s="865">
        <f t="shared" si="48"/>
        <v>0</v>
      </c>
      <c r="BG183" s="849">
        <v>-3</v>
      </c>
    </row>
    <row r="184" spans="1:59" ht="11.25" customHeight="1" x14ac:dyDescent="0.2">
      <c r="A184" s="838" t="s">
        <v>176</v>
      </c>
      <c r="B184" s="842" t="s">
        <v>177</v>
      </c>
      <c r="C184" s="898" t="s">
        <v>178</v>
      </c>
      <c r="D184" s="898" t="s">
        <v>4271</v>
      </c>
      <c r="E184" s="705">
        <v>33</v>
      </c>
      <c r="F184" s="1135">
        <v>87</v>
      </c>
      <c r="G184" s="1123" t="s">
        <v>115</v>
      </c>
      <c r="H184" s="1123" t="s">
        <v>115</v>
      </c>
      <c r="I184" s="833">
        <v>100</v>
      </c>
      <c r="J184" s="624">
        <f t="shared" si="35"/>
        <v>5.16</v>
      </c>
      <c r="K184" s="851">
        <v>1.29</v>
      </c>
      <c r="L184" s="854">
        <v>4</v>
      </c>
      <c r="M184" s="615">
        <f t="shared" si="36"/>
        <v>5.16</v>
      </c>
      <c r="N184" s="837" t="s">
        <v>111</v>
      </c>
      <c r="O184" s="707">
        <v>1.19</v>
      </c>
      <c r="P184" s="904">
        <v>43875</v>
      </c>
      <c r="Q184" s="904">
        <v>43900</v>
      </c>
      <c r="R184" s="615">
        <f t="shared" si="37"/>
        <v>8.4033613445378226</v>
      </c>
      <c r="S184" s="673">
        <f>IF(INDEX(Historical!$D$7:$D$1257,MATCH(B184,Historical!$B$7:$B$1281,0))=0,"n/a",(INDEX(Historical!$C$7:$C$1259,MATCH(B184,Historical!$B$7:$B$1281,0))/INDEX(Historical!$D$7:$D$1257,MATCH(B184,Historical!$B$7:$B$1281,0))-1)*100)</f>
        <v>9.0336134453781636</v>
      </c>
      <c r="T184" s="673">
        <f>IF(INDEX(Historical!$F$7:$F$1250,MATCH(B184,Historical!$B$7:$B$1281,0))=0,"n/a",((INDEX(Historical!$C$7:$C$1259,MATCH(B184,Historical!$B$7:$B$1281,0))/INDEX(Historical!$F$7:$F$1250,MATCH(B184,Historical!$B$7:$B$1281,0)))^(1/3)-1)*100)</f>
        <v>6.3068387414206617</v>
      </c>
      <c r="U184" s="673">
        <f>IF(INDEX(Historical!$H$7:$H$1250,MATCH(B184,Historical!$B$7:$B$1281,0))=0,"n/a",((INDEX(Historical!$C$7:$C$1259,MATCH(B184,Historical!$B$7:$B$1281,0))/INDEX(Historical!$H$7:$H$1250,MATCH(B184,Historical!$B$7:$B$1281,0)))^(1/5)-1)*100)</f>
        <v>3.9309070950814595</v>
      </c>
      <c r="V184" s="673">
        <f>IF(INDEX(Historical!$O$7:$O$1250,MATCH(B184,Historical!$B$7:$B$1281,0))=0,"n/a",((INDEX(Historical!$C$7:$C$1259,MATCH(B184,Historical!$B$7:$B$1281,0))/INDEX(Historical!$O$7:$O$1250,MATCH(B184,Historical!$B$7:$B$1281,0)))^(1/10)-1)*100)</f>
        <v>6.2147672531006393</v>
      </c>
      <c r="W184" s="674">
        <f t="shared" si="38"/>
        <v>0.63251074979843724</v>
      </c>
      <c r="X184" s="675" t="str">
        <f t="shared" si="39"/>
        <v>n/a</v>
      </c>
      <c r="Y184" s="637"/>
      <c r="Z184" s="624" t="str">
        <f t="shared" si="40"/>
        <v>n/a</v>
      </c>
      <c r="AA184" s="853" t="str">
        <f t="shared" si="41"/>
        <v>n/a</v>
      </c>
      <c r="AB184" s="854">
        <v>12</v>
      </c>
      <c r="AC184" s="833">
        <v>-2.99</v>
      </c>
      <c r="AD184" s="833" t="s">
        <v>136</v>
      </c>
      <c r="AE184" s="833">
        <v>2.0699999999999998</v>
      </c>
      <c r="AF184" s="833">
        <v>1.44</v>
      </c>
      <c r="AG184" s="833">
        <v>-6.3</v>
      </c>
      <c r="AH184" s="834">
        <v>-80</v>
      </c>
      <c r="AI184" s="834">
        <v>40.1</v>
      </c>
      <c r="AJ184" s="833">
        <v>-31.4</v>
      </c>
      <c r="AK184" s="833">
        <v>-4.18</v>
      </c>
      <c r="AL184" s="845">
        <v>195380</v>
      </c>
      <c r="AM184" s="839">
        <v>0.04</v>
      </c>
      <c r="AN184" s="833">
        <v>0.26</v>
      </c>
      <c r="AO184" s="711" t="str">
        <f t="shared" si="42"/>
        <v>n/a</v>
      </c>
      <c r="AP184" s="712">
        <f t="shared" si="43"/>
        <v>9.0909070950814588</v>
      </c>
      <c r="AQ184" s="855" t="str">
        <f t="shared" si="44"/>
        <v>n/a</v>
      </c>
      <c r="AR184" s="624">
        <f>INDEX(Historical!$C$7:$C$1259,MATCH(B184,Historical!$B$7:$B$1281,0))*IF(AH184="n/a",1.03,IF(AH184&lt;0,1.01,IF(AH184&gt;10,1.1,(1+AH184/100))))</f>
        <v>5.2419000000000002</v>
      </c>
      <c r="AS184" s="853">
        <f t="shared" si="45"/>
        <v>5.766090000000001</v>
      </c>
      <c r="AT184" s="853">
        <f t="shared" si="50"/>
        <v>5.8237509000000012</v>
      </c>
      <c r="AU184" s="853">
        <f t="shared" si="50"/>
        <v>5.8819884090000016</v>
      </c>
      <c r="AV184" s="853">
        <f t="shared" si="50"/>
        <v>5.9408082930900017</v>
      </c>
      <c r="AW184" s="624">
        <f t="shared" si="46"/>
        <v>28.654537602090006</v>
      </c>
      <c r="AX184" s="719">
        <f t="shared" si="47"/>
        <v>28.654537602090009</v>
      </c>
      <c r="AY184" s="900">
        <v>1.35</v>
      </c>
      <c r="AZ184" s="839">
        <v>93.8</v>
      </c>
      <c r="BA184" s="839">
        <v>-4.7300000000000004</v>
      </c>
      <c r="BB184" s="839">
        <v>10.31</v>
      </c>
      <c r="BC184" s="839">
        <v>16.23</v>
      </c>
      <c r="BE184" s="597">
        <v>1988</v>
      </c>
      <c r="BF184" s="865">
        <f t="shared" si="48"/>
        <v>3</v>
      </c>
      <c r="BG184" s="849">
        <v>-3.8</v>
      </c>
    </row>
    <row r="185" spans="1:59" ht="11.25" customHeight="1" x14ac:dyDescent="0.2">
      <c r="A185" s="831" t="s">
        <v>166</v>
      </c>
      <c r="B185" s="842" t="s">
        <v>167</v>
      </c>
      <c r="C185" s="898" t="s">
        <v>131</v>
      </c>
      <c r="D185" s="898" t="s">
        <v>4275</v>
      </c>
      <c r="E185" s="705">
        <v>54</v>
      </c>
      <c r="F185" s="1135">
        <v>19</v>
      </c>
      <c r="G185" s="1123" t="s">
        <v>37</v>
      </c>
      <c r="H185" s="1123" t="s">
        <v>37</v>
      </c>
      <c r="I185" s="833">
        <v>54.95</v>
      </c>
      <c r="J185" s="624">
        <f t="shared" si="35"/>
        <v>1.6742493175614195</v>
      </c>
      <c r="K185" s="844">
        <v>0.23</v>
      </c>
      <c r="L185" s="854">
        <v>4</v>
      </c>
      <c r="M185" s="615">
        <f t="shared" si="36"/>
        <v>0.92</v>
      </c>
      <c r="N185" s="837" t="s">
        <v>431</v>
      </c>
      <c r="O185" s="706">
        <v>0.21249999999999999</v>
      </c>
      <c r="P185" s="606">
        <v>44232</v>
      </c>
      <c r="Q185" s="606">
        <v>44246</v>
      </c>
      <c r="R185" s="615">
        <f t="shared" si="37"/>
        <v>8.2352941176470669</v>
      </c>
      <c r="S185" s="673">
        <f>IF(INDEX(Historical!$D$7:$D$1257,MATCH(B185,Historical!$B$7:$B$1281,0))=0,"n/a",(INDEX(Historical!$C$7:$C$1259,MATCH(B185,Historical!$B$7:$B$1281,0))/INDEX(Historical!$D$7:$D$1257,MATCH(B185,Historical!$B$7:$B$1281,0))-1)*100)</f>
        <v>7.5949367088607556</v>
      </c>
      <c r="T185" s="673">
        <f>IF(INDEX(Historical!$F$7:$F$1250,MATCH(B185,Historical!$B$7:$B$1281,0))=0,"n/a",((INDEX(Historical!$C$7:$C$1259,MATCH(B185,Historical!$B$7:$B$1281,0))/INDEX(Historical!$F$7:$F$1250,MATCH(B185,Historical!$B$7:$B$1281,0)))^(1/3)-1)*100)</f>
        <v>5.688761756416616</v>
      </c>
      <c r="U185" s="673">
        <f>IF(INDEX(Historical!$H$7:$H$1250,MATCH(B185,Historical!$B$7:$B$1281,0))=0,"n/a",((INDEX(Historical!$C$7:$C$1259,MATCH(B185,Historical!$B$7:$B$1281,0))/INDEX(Historical!$H$7:$H$1250,MATCH(B185,Historical!$B$7:$B$1281,0)))^(1/5)-1)*100)</f>
        <v>4.8742395143417827</v>
      </c>
      <c r="V185" s="673">
        <f>IF(INDEX(Historical!$O$7:$O$1250,MATCH(B185,Historical!$B$7:$B$1281,0))=0,"n/a",((INDEX(Historical!$C$7:$C$1259,MATCH(B185,Historical!$B$7:$B$1281,0))/INDEX(Historical!$O$7:$O$1250,MATCH(B185,Historical!$B$7:$B$1281,0)))^(1/10)-1)*100)</f>
        <v>3.6311209910314224</v>
      </c>
      <c r="W185" s="674">
        <f t="shared" si="38"/>
        <v>1.3423511709967151</v>
      </c>
      <c r="X185" s="675" t="str">
        <f t="shared" si="39"/>
        <v>n/a</v>
      </c>
      <c r="Y185" s="637"/>
      <c r="Z185" s="624" t="str">
        <f t="shared" si="40"/>
        <v>n/a</v>
      </c>
      <c r="AA185" s="853" t="str">
        <f t="shared" si="41"/>
        <v>n/a</v>
      </c>
      <c r="AB185" s="854">
        <v>12</v>
      </c>
      <c r="AC185" s="833">
        <v>-0.64</v>
      </c>
      <c r="AD185" s="833" t="s">
        <v>136</v>
      </c>
      <c r="AE185" s="833">
        <v>3.52</v>
      </c>
      <c r="AF185" s="833">
        <v>3.07</v>
      </c>
      <c r="AG185" s="833">
        <v>11.600000000000001</v>
      </c>
      <c r="AH185" s="833">
        <v>-153.69999999999999</v>
      </c>
      <c r="AI185" s="833">
        <v>1.18</v>
      </c>
      <c r="AJ185" s="833">
        <v>-24.7</v>
      </c>
      <c r="AK185" s="833">
        <v>10.75</v>
      </c>
      <c r="AL185" s="845">
        <v>2750</v>
      </c>
      <c r="AM185" s="839">
        <v>0.89999999999999991</v>
      </c>
      <c r="AN185" s="833">
        <v>1.33</v>
      </c>
      <c r="AO185" s="711" t="str">
        <f t="shared" si="42"/>
        <v>n/a</v>
      </c>
      <c r="AP185" s="712">
        <f t="shared" si="43"/>
        <v>6.5484888319032022</v>
      </c>
      <c r="AQ185" s="855" t="str">
        <f t="shared" si="44"/>
        <v>n/a</v>
      </c>
      <c r="AR185" s="624">
        <f>INDEX(Historical!$C$7:$C$1259,MATCH(B185,Historical!$B$7:$B$1281,0))*IF(AH185="n/a",1.03,IF(AH185&lt;0,1.01,IF(AH185&gt;10,1.1,(1+AH185/100))))</f>
        <v>0.85849999999999993</v>
      </c>
      <c r="AS185" s="853">
        <f t="shared" si="45"/>
        <v>0.86863029999999997</v>
      </c>
      <c r="AT185" s="853">
        <f t="shared" si="50"/>
        <v>0.95549333000000003</v>
      </c>
      <c r="AU185" s="853">
        <f t="shared" si="50"/>
        <v>1.051042663</v>
      </c>
      <c r="AV185" s="853">
        <f t="shared" si="50"/>
        <v>1.1561469293000002</v>
      </c>
      <c r="AW185" s="624">
        <f t="shared" si="46"/>
        <v>4.8898132222999999</v>
      </c>
      <c r="AX185" s="719">
        <f t="shared" si="47"/>
        <v>8.8986591852593264</v>
      </c>
      <c r="AY185" s="900">
        <v>0.13</v>
      </c>
      <c r="AZ185" s="839">
        <v>38.269999999999996</v>
      </c>
      <c r="BA185" s="839">
        <v>-9.17</v>
      </c>
      <c r="BB185" s="839">
        <v>-0.91999999999999993</v>
      </c>
      <c r="BC185" s="839">
        <v>11.92</v>
      </c>
      <c r="BE185" s="597">
        <v>1968</v>
      </c>
      <c r="BF185" s="865">
        <f t="shared" si="48"/>
        <v>6</v>
      </c>
      <c r="BG185" s="849">
        <v>2.8000000000000003</v>
      </c>
    </row>
    <row r="186" spans="1:59" ht="11.25" customHeight="1" x14ac:dyDescent="0.2">
      <c r="A186" s="831" t="s">
        <v>508</v>
      </c>
      <c r="B186" s="842" t="s">
        <v>509</v>
      </c>
      <c r="C186" s="898" t="s">
        <v>108</v>
      </c>
      <c r="D186" s="898" t="s">
        <v>4273</v>
      </c>
      <c r="E186" s="705">
        <v>22</v>
      </c>
      <c r="F186" s="1135">
        <v>158</v>
      </c>
      <c r="G186" s="1139" t="s">
        <v>106</v>
      </c>
      <c r="H186" s="1139" t="s">
        <v>106</v>
      </c>
      <c r="I186" s="841">
        <v>57</v>
      </c>
      <c r="J186" s="624">
        <f t="shared" si="35"/>
        <v>3.2280701754385968</v>
      </c>
      <c r="K186" s="851">
        <v>0.46</v>
      </c>
      <c r="L186" s="854">
        <v>4</v>
      </c>
      <c r="M186" s="615">
        <f t="shared" si="36"/>
        <v>1.84</v>
      </c>
      <c r="N186" s="837" t="s">
        <v>318</v>
      </c>
      <c r="O186" s="707">
        <v>0.45500000000000002</v>
      </c>
      <c r="P186" s="606">
        <v>44084</v>
      </c>
      <c r="Q186" s="606">
        <v>44099</v>
      </c>
      <c r="R186" s="615">
        <f t="shared" si="37"/>
        <v>1.0989010989010999</v>
      </c>
      <c r="S186" s="673">
        <f>IF(INDEX(Historical!$D$7:$D$1257,MATCH(B186,Historical!$B$7:$B$1281,0))=0,"n/a",(INDEX(Historical!$C$7:$C$1259,MATCH(B186,Historical!$B$7:$B$1281,0))/INDEX(Historical!$D$7:$D$1257,MATCH(B186,Historical!$B$7:$B$1281,0))-1)*100)</f>
        <v>2.2346368715083775</v>
      </c>
      <c r="T186" s="673">
        <f>IF(INDEX(Historical!$F$7:$F$1250,MATCH(B186,Historical!$B$7:$B$1281,0))=0,"n/a",((INDEX(Historical!$C$7:$C$1259,MATCH(B186,Historical!$B$7:$B$1281,0))/INDEX(Historical!$F$7:$F$1250,MATCH(B186,Historical!$B$7:$B$1281,0)))^(1/3)-1)*100)</f>
        <v>2.4866716989808468</v>
      </c>
      <c r="U186" s="673">
        <f>IF(INDEX(Historical!$H$7:$H$1250,MATCH(B186,Historical!$B$7:$B$1281,0))=0,"n/a",((INDEX(Historical!$C$7:$C$1259,MATCH(B186,Historical!$B$7:$B$1281,0))/INDEX(Historical!$H$7:$H$1250,MATCH(B186,Historical!$B$7:$B$1281,0)))^(1/5)-1)*100)</f>
        <v>2.3417165650659877</v>
      </c>
      <c r="V186" s="673">
        <f>IF(INDEX(Historical!$O$7:$O$1250,MATCH(B186,Historical!$B$7:$B$1281,0))=0,"n/a",((INDEX(Historical!$C$7:$C$1259,MATCH(B186,Historical!$B$7:$B$1281,0))/INDEX(Historical!$O$7:$O$1250,MATCH(B186,Historical!$B$7:$B$1281,0)))^(1/10)-1)*100)</f>
        <v>6.6963522687583321</v>
      </c>
      <c r="W186" s="674">
        <f t="shared" si="38"/>
        <v>0.34970032505476289</v>
      </c>
      <c r="X186" s="675" t="str">
        <f t="shared" si="39"/>
        <v>n/a</v>
      </c>
      <c r="Y186" s="843"/>
      <c r="Z186" s="624" t="str">
        <f t="shared" si="40"/>
        <v>n/a</v>
      </c>
      <c r="AA186" s="853" t="str">
        <f t="shared" si="41"/>
        <v>n/a</v>
      </c>
      <c r="AB186" s="854">
        <v>12</v>
      </c>
      <c r="AC186" s="833" t="s">
        <v>136</v>
      </c>
      <c r="AD186" s="833" t="s">
        <v>136</v>
      </c>
      <c r="AE186" s="833" t="s">
        <v>136</v>
      </c>
      <c r="AF186" s="833" t="s">
        <v>136</v>
      </c>
      <c r="AG186" s="833" t="s">
        <v>136</v>
      </c>
      <c r="AH186" s="833" t="s">
        <v>136</v>
      </c>
      <c r="AI186" s="833" t="s">
        <v>136</v>
      </c>
      <c r="AJ186" s="833" t="s">
        <v>136</v>
      </c>
      <c r="AK186" s="833" t="s">
        <v>136</v>
      </c>
      <c r="AL186" s="845" t="s">
        <v>136</v>
      </c>
      <c r="AM186" s="839" t="s">
        <v>136</v>
      </c>
      <c r="AN186" s="833" t="s">
        <v>136</v>
      </c>
      <c r="AO186" s="711" t="str">
        <f t="shared" si="42"/>
        <v>n/a</v>
      </c>
      <c r="AP186" s="712">
        <f t="shared" si="43"/>
        <v>5.5697867405045844</v>
      </c>
      <c r="AQ186" s="855" t="str">
        <f t="shared" si="44"/>
        <v>n/a</v>
      </c>
      <c r="AR186" s="624">
        <f>INDEX(Historical!$C$7:$C$1259,MATCH(B186,Historical!$B$7:$B$1281,0))*IF(AH186="n/a",1.03,IF(AH186&lt;0,1.01,IF(AH186&gt;10,1.1,(1+AH186/100))))</f>
        <v>1.8849</v>
      </c>
      <c r="AS186" s="853">
        <f t="shared" si="45"/>
        <v>1.9414470000000001</v>
      </c>
      <c r="AT186" s="853">
        <f t="shared" si="50"/>
        <v>1.9996904100000001</v>
      </c>
      <c r="AU186" s="853">
        <f t="shared" si="50"/>
        <v>2.0596811223000002</v>
      </c>
      <c r="AV186" s="853">
        <f t="shared" si="50"/>
        <v>2.1214715559690003</v>
      </c>
      <c r="AW186" s="624">
        <f t="shared" si="46"/>
        <v>10.007190088269001</v>
      </c>
      <c r="AX186" s="719">
        <f t="shared" si="47"/>
        <v>17.556473839068424</v>
      </c>
      <c r="AY186" s="900" t="s">
        <v>136</v>
      </c>
      <c r="AZ186" s="839" t="s">
        <v>136</v>
      </c>
      <c r="BA186" s="839" t="s">
        <v>136</v>
      </c>
      <c r="BB186" s="839" t="s">
        <v>136</v>
      </c>
      <c r="BC186" s="839" t="s">
        <v>136</v>
      </c>
      <c r="BD186" s="874" t="s">
        <v>4200</v>
      </c>
      <c r="BE186" s="597">
        <v>1999</v>
      </c>
      <c r="BF186" s="865">
        <f t="shared" si="48"/>
        <v>2</v>
      </c>
      <c r="BG186" s="849" t="s">
        <v>136</v>
      </c>
    </row>
    <row r="187" spans="1:59" ht="11.25" customHeight="1" x14ac:dyDescent="0.2">
      <c r="A187" s="831" t="s">
        <v>206</v>
      </c>
      <c r="B187" s="842" t="s">
        <v>207</v>
      </c>
      <c r="C187" s="898" t="s">
        <v>112</v>
      </c>
      <c r="D187" s="898" t="s">
        <v>211</v>
      </c>
      <c r="E187" s="705">
        <v>34</v>
      </c>
      <c r="F187" s="1135">
        <v>82</v>
      </c>
      <c r="G187" s="1126" t="s">
        <v>37</v>
      </c>
      <c r="H187" s="1126" t="s">
        <v>37</v>
      </c>
      <c r="I187" s="833">
        <v>58.91</v>
      </c>
      <c r="J187" s="624">
        <f t="shared" si="35"/>
        <v>1.4259039212357834</v>
      </c>
      <c r="K187" s="851">
        <v>0.21</v>
      </c>
      <c r="L187" s="854">
        <v>4</v>
      </c>
      <c r="M187" s="615">
        <f t="shared" si="36"/>
        <v>0.84</v>
      </c>
      <c r="N187" s="837" t="s">
        <v>208</v>
      </c>
      <c r="O187" s="707">
        <v>0.19</v>
      </c>
      <c r="P187" s="1106">
        <v>43628</v>
      </c>
      <c r="Q187" s="1106">
        <v>43644</v>
      </c>
      <c r="R187" s="615">
        <f t="shared" si="37"/>
        <v>10.52631578947368</v>
      </c>
      <c r="S187" s="673">
        <f>IF(INDEX(Historical!$D$7:$D$1257,MATCH(B187,Historical!$B$7:$B$1281,0))=0,"n/a",(INDEX(Historical!$C$7:$C$1259,MATCH(B187,Historical!$B$7:$B$1281,0))/INDEX(Historical!$D$7:$D$1257,MATCH(B187,Historical!$B$7:$B$1281,0))-1)*100)</f>
        <v>2.4390243902439046</v>
      </c>
      <c r="T187" s="673">
        <f>IF(INDEX(Historical!$F$7:$F$1250,MATCH(B187,Historical!$B$7:$B$1281,0))=0,"n/a",((INDEX(Historical!$C$7:$C$1259,MATCH(B187,Historical!$B$7:$B$1281,0))/INDEX(Historical!$F$7:$F$1250,MATCH(B187,Historical!$B$7:$B$1281,0)))^(1/3)-1)*100)</f>
        <v>5.7645954231698937</v>
      </c>
      <c r="U187" s="673">
        <f>IF(INDEX(Historical!$H$7:$H$1250,MATCH(B187,Historical!$B$7:$B$1281,0))=0,"n/a",((INDEX(Historical!$C$7:$C$1259,MATCH(B187,Historical!$B$7:$B$1281,0))/INDEX(Historical!$H$7:$H$1250,MATCH(B187,Historical!$B$7:$B$1281,0)))^(1/5)-1)*100)</f>
        <v>4.6263070955007146</v>
      </c>
      <c r="V187" s="673">
        <f>IF(INDEX(Historical!$O$7:$O$1250,MATCH(B187,Historical!$B$7:$B$1281,0))=0,"n/a",((INDEX(Historical!$C$7:$C$1259,MATCH(B187,Historical!$B$7:$B$1281,0))/INDEX(Historical!$O$7:$O$1250,MATCH(B187,Historical!$B$7:$B$1281,0)))^(1/10)-1)*100)</f>
        <v>12.997909322563839</v>
      </c>
      <c r="W187" s="674">
        <f t="shared" si="38"/>
        <v>0.35592701723727482</v>
      </c>
      <c r="X187" s="675">
        <f t="shared" si="39"/>
        <v>0.75841099926241229</v>
      </c>
      <c r="Y187" s="646" t="s">
        <v>4586</v>
      </c>
      <c r="Z187" s="624">
        <f t="shared" si="40"/>
        <v>42.424242424242422</v>
      </c>
      <c r="AA187" s="853">
        <f t="shared" si="41"/>
        <v>29.752525252525253</v>
      </c>
      <c r="AB187" s="854">
        <v>7</v>
      </c>
      <c r="AC187" s="833">
        <v>1.98</v>
      </c>
      <c r="AD187" s="833">
        <v>3.03</v>
      </c>
      <c r="AE187" s="833">
        <v>2.88</v>
      </c>
      <c r="AF187" s="833">
        <v>7.27</v>
      </c>
      <c r="AG187" s="833">
        <v>26</v>
      </c>
      <c r="AH187" s="833">
        <v>-8.6999999999999993</v>
      </c>
      <c r="AI187" s="833">
        <v>18.360000000000003</v>
      </c>
      <c r="AJ187" s="833">
        <v>6.1</v>
      </c>
      <c r="AK187" s="833">
        <v>10</v>
      </c>
      <c r="AL187" s="845">
        <v>7330</v>
      </c>
      <c r="AM187" s="839">
        <v>0.4</v>
      </c>
      <c r="AN187" s="833">
        <v>0.56000000000000005</v>
      </c>
      <c r="AO187" s="711">
        <f t="shared" si="42"/>
        <v>-23.700314235788753</v>
      </c>
      <c r="AP187" s="712">
        <f t="shared" si="43"/>
        <v>6.0522110167364982</v>
      </c>
      <c r="AQ187" s="855">
        <f t="shared" si="44"/>
        <v>210.05437414596858</v>
      </c>
      <c r="AR187" s="624">
        <f>INDEX(Historical!$C$7:$C$1259,MATCH(B187,Historical!$B$7:$B$1281,0))*IF(AH187="n/a",1.03,IF(AH187&lt;0,1.01,IF(AH187&gt;10,1.1,(1+AH187/100))))</f>
        <v>0.84839999999999993</v>
      </c>
      <c r="AS187" s="853">
        <f t="shared" si="45"/>
        <v>0.93323999999999996</v>
      </c>
      <c r="AT187" s="853">
        <f t="shared" ref="AT187:AV206" si="51">IF($AK187="n/a",1.03*AS187,IF($AK187&lt;0,1.01*AS187,IF($AK187&gt;10,1.1*AS187,(1+$AK187/100)*AS187)))</f>
        <v>1.026564</v>
      </c>
      <c r="AU187" s="853">
        <f t="shared" si="51"/>
        <v>1.1292204000000001</v>
      </c>
      <c r="AV187" s="853">
        <f t="shared" si="51"/>
        <v>1.2421424400000003</v>
      </c>
      <c r="AW187" s="624">
        <f t="shared" si="46"/>
        <v>5.1795668400000006</v>
      </c>
      <c r="AX187" s="719">
        <f t="shared" si="47"/>
        <v>8.7923388898319477</v>
      </c>
      <c r="AY187" s="900">
        <v>1.33</v>
      </c>
      <c r="AZ187" s="839">
        <v>89.539999999999992</v>
      </c>
      <c r="BA187" s="839">
        <v>-6.04</v>
      </c>
      <c r="BB187" s="839">
        <v>-0.27999999999999997</v>
      </c>
      <c r="BC187" s="839">
        <v>14.05</v>
      </c>
      <c r="BE187" s="597">
        <v>1987</v>
      </c>
      <c r="BF187" s="865">
        <f t="shared" si="48"/>
        <v>3</v>
      </c>
      <c r="BG187" s="849">
        <v>11.1</v>
      </c>
    </row>
    <row r="188" spans="1:59" ht="11.25" customHeight="1" x14ac:dyDescent="0.2">
      <c r="A188" s="831" t="s">
        <v>1109</v>
      </c>
      <c r="B188" s="842" t="s">
        <v>1110</v>
      </c>
      <c r="C188" s="898" t="s">
        <v>245</v>
      </c>
      <c r="D188" s="898" t="s">
        <v>4282</v>
      </c>
      <c r="E188" s="705">
        <v>10</v>
      </c>
      <c r="F188" s="1135">
        <v>396</v>
      </c>
      <c r="G188" s="1126" t="s">
        <v>106</v>
      </c>
      <c r="H188" s="1126" t="s">
        <v>106</v>
      </c>
      <c r="I188" s="841">
        <v>79.7</v>
      </c>
      <c r="J188" s="624">
        <f t="shared" si="35"/>
        <v>0.75282308657465491</v>
      </c>
      <c r="K188" s="844">
        <v>0.15</v>
      </c>
      <c r="L188" s="854">
        <v>4</v>
      </c>
      <c r="M188" s="615">
        <f t="shared" si="36"/>
        <v>0.6</v>
      </c>
      <c r="N188" s="837" t="s">
        <v>716</v>
      </c>
      <c r="O188" s="706">
        <v>0.1</v>
      </c>
      <c r="P188" s="904">
        <v>43735</v>
      </c>
      <c r="Q188" s="904">
        <v>43773</v>
      </c>
      <c r="R188" s="615">
        <f t="shared" si="37"/>
        <v>49.999999999999986</v>
      </c>
      <c r="S188" s="673">
        <f>IF(INDEX(Historical!$D$7:$D$1257,MATCH(B188,Historical!$B$7:$B$1281,0))=0,"n/a",(INDEX(Historical!$C$7:$C$1259,MATCH(B188,Historical!$B$7:$B$1281,0))/INDEX(Historical!$D$7:$D$1257,MATCH(B188,Historical!$B$7:$B$1281,0))-1)*100)</f>
        <v>33.333333333333329</v>
      </c>
      <c r="T188" s="673">
        <f>IF(INDEX(Historical!$F$7:$F$1250,MATCH(B188,Historical!$B$7:$B$1281,0))=0,"n/a",((INDEX(Historical!$C$7:$C$1259,MATCH(B188,Historical!$B$7:$B$1281,0))/INDEX(Historical!$F$7:$F$1250,MATCH(B188,Historical!$B$7:$B$1281,0)))^(1/3)-1)*100)</f>
        <v>24.622517114844044</v>
      </c>
      <c r="U188" s="673">
        <f>IF(INDEX(Historical!$H$7:$H$1250,MATCH(B188,Historical!$B$7:$B$1281,0))=0,"n/a",((INDEX(Historical!$C$7:$C$1259,MATCH(B188,Historical!$B$7:$B$1281,0))/INDEX(Historical!$H$7:$H$1250,MATCH(B188,Historical!$B$7:$B$1281,0)))^(1/5)-1)*100)</f>
        <v>19.13578981670916</v>
      </c>
      <c r="V188" s="673">
        <f>IF(INDEX(Historical!$O$7:$O$1250,MATCH(B188,Historical!$B$7:$B$1281,0))=0,"n/a",((INDEX(Historical!$C$7:$C$1259,MATCH(B188,Historical!$B$7:$B$1281,0))/INDEX(Historical!$O$7:$O$1250,MATCH(B188,Historical!$B$7:$B$1281,0)))^(1/10)-1)*100)</f>
        <v>14.130869721941398</v>
      </c>
      <c r="W188" s="674">
        <f t="shared" si="38"/>
        <v>1.3541834432877462</v>
      </c>
      <c r="X188" s="675" t="str">
        <f t="shared" si="39"/>
        <v>n/a</v>
      </c>
      <c r="Y188" s="646" t="s">
        <v>4580</v>
      </c>
      <c r="Z188" s="624" t="str">
        <f t="shared" si="40"/>
        <v>n/a</v>
      </c>
      <c r="AA188" s="853" t="str">
        <f t="shared" si="41"/>
        <v>n/a</v>
      </c>
      <c r="AB188" s="854">
        <v>1</v>
      </c>
      <c r="AC188" s="833">
        <v>-3.13</v>
      </c>
      <c r="AD188" s="833" t="s">
        <v>136</v>
      </c>
      <c r="AE188" s="833">
        <v>0.39</v>
      </c>
      <c r="AF188" s="833">
        <v>1.38</v>
      </c>
      <c r="AG188" s="833">
        <v>-4.9000000000000004</v>
      </c>
      <c r="AH188" s="833">
        <v>-28.499999999999996</v>
      </c>
      <c r="AI188" s="833">
        <v>160</v>
      </c>
      <c r="AJ188" s="833">
        <v>-10.9</v>
      </c>
      <c r="AK188" s="833" t="s">
        <v>136</v>
      </c>
      <c r="AL188" s="845">
        <v>1880</v>
      </c>
      <c r="AM188" s="839">
        <v>19</v>
      </c>
      <c r="AN188" s="833">
        <v>0.42</v>
      </c>
      <c r="AO188" s="711" t="str">
        <f t="shared" si="42"/>
        <v>n/a</v>
      </c>
      <c r="AP188" s="712">
        <f t="shared" si="43"/>
        <v>19.888612903283814</v>
      </c>
      <c r="AQ188" s="855" t="str">
        <f t="shared" si="44"/>
        <v>n/a</v>
      </c>
      <c r="AR188" s="624">
        <f>INDEX(Historical!$C$7:$C$1259,MATCH(B188,Historical!$B$7:$B$1281,0))*IF(AH188="n/a",1.03,IF(AH188&lt;0,1.01,IF(AH188&gt;10,1.1,(1+AH188/100))))</f>
        <v>0.60599999999999998</v>
      </c>
      <c r="AS188" s="853">
        <f t="shared" si="45"/>
        <v>0.66660000000000008</v>
      </c>
      <c r="AT188" s="853">
        <f t="shared" si="51"/>
        <v>0.68659800000000015</v>
      </c>
      <c r="AU188" s="853">
        <f t="shared" si="51"/>
        <v>0.70719594000000019</v>
      </c>
      <c r="AV188" s="853">
        <f t="shared" si="51"/>
        <v>0.72841181820000023</v>
      </c>
      <c r="AW188" s="624">
        <f t="shared" si="46"/>
        <v>3.3948057582000004</v>
      </c>
      <c r="AX188" s="719">
        <f t="shared" si="47"/>
        <v>4.2594802486825598</v>
      </c>
      <c r="AY188" s="900">
        <v>0.76</v>
      </c>
      <c r="AZ188" s="839">
        <v>270.68</v>
      </c>
      <c r="BA188" s="839">
        <v>-37.730000000000004</v>
      </c>
      <c r="BB188" s="839">
        <v>12.950000000000001</v>
      </c>
      <c r="BC188" s="839">
        <v>82.699999999999989</v>
      </c>
      <c r="BE188" s="597">
        <v>2012</v>
      </c>
      <c r="BF188" s="865">
        <f t="shared" si="48"/>
        <v>0</v>
      </c>
      <c r="BG188" s="849">
        <v>-2.1999999999999997</v>
      </c>
    </row>
    <row r="189" spans="1:59" s="744" customFormat="1" ht="11.25" customHeight="1" x14ac:dyDescent="0.2">
      <c r="A189" s="619" t="s">
        <v>1119</v>
      </c>
      <c r="B189" s="751" t="s">
        <v>1120</v>
      </c>
      <c r="C189" s="898" t="s">
        <v>4254</v>
      </c>
      <c r="D189" s="898" t="s">
        <v>4255</v>
      </c>
      <c r="E189" s="727">
        <v>10</v>
      </c>
      <c r="F189" s="1135">
        <v>402</v>
      </c>
      <c r="G189" s="1138" t="s">
        <v>106</v>
      </c>
      <c r="H189" s="1138" t="s">
        <v>106</v>
      </c>
      <c r="I189" s="728">
        <v>32.75</v>
      </c>
      <c r="J189" s="729">
        <f t="shared" si="35"/>
        <v>3.4198473282442752</v>
      </c>
      <c r="K189" s="730">
        <v>0.28000000000000003</v>
      </c>
      <c r="L189" s="731">
        <v>4</v>
      </c>
      <c r="M189" s="732">
        <f t="shared" si="36"/>
        <v>1.1200000000000001</v>
      </c>
      <c r="N189" s="733" t="s">
        <v>488</v>
      </c>
      <c r="O189" s="734">
        <v>0.26</v>
      </c>
      <c r="P189" s="1105">
        <v>43828</v>
      </c>
      <c r="Q189" s="1105">
        <v>43844</v>
      </c>
      <c r="R189" s="732">
        <f t="shared" si="37"/>
        <v>7.6923076923076987</v>
      </c>
      <c r="S189" s="673">
        <f>IF(INDEX(Historical!$D$7:$D$1257,MATCH(B189,Historical!$B$7:$B$1281,0))=0,"n/a",(INDEX(Historical!$C$7:$C$1259,MATCH(B189,Historical!$B$7:$B$1281,0))/INDEX(Historical!$D$7:$D$1257,MATCH(B189,Historical!$B$7:$B$1281,0))-1)*100)</f>
        <v>5.6603773584905648</v>
      </c>
      <c r="T189" s="673">
        <f>IF(INDEX(Historical!$F$7:$F$1250,MATCH(B189,Historical!$B$7:$B$1281,0))=0,"n/a",((INDEX(Historical!$C$7:$C$1259,MATCH(B189,Historical!$B$7:$B$1281,0))/INDEX(Historical!$F$7:$F$1250,MATCH(B189,Historical!$B$7:$B$1281,0)))^(1/3)-1)*100)</f>
        <v>6.7767583149812571</v>
      </c>
      <c r="U189" s="673">
        <f>IF(INDEX(Historical!$H$7:$H$1250,MATCH(B189,Historical!$B$7:$B$1281,0))=0,"n/a",((INDEX(Historical!$C$7:$C$1259,MATCH(B189,Historical!$B$7:$B$1281,0))/INDEX(Historical!$H$7:$H$1250,MATCH(B189,Historical!$B$7:$B$1281,0)))^(1/5)-1)*100)</f>
        <v>5.9223841048812176</v>
      </c>
      <c r="V189" s="673">
        <f>IF(INDEX(Historical!$O$7:$O$1250,MATCH(B189,Historical!$B$7:$B$1281,0))=0,"n/a",((INDEX(Historical!$C$7:$C$1259,MATCH(B189,Historical!$B$7:$B$1281,0))/INDEX(Historical!$O$7:$O$1250,MATCH(B189,Historical!$B$7:$B$1281,0)))^(1/10)-1)*100)</f>
        <v>10.8449222600272</v>
      </c>
      <c r="W189" s="674">
        <f t="shared" si="38"/>
        <v>0.54609742355740631</v>
      </c>
      <c r="X189" s="675">
        <f t="shared" si="39"/>
        <v>0.12520896627655853</v>
      </c>
      <c r="Y189" s="735"/>
      <c r="Z189" s="729">
        <f t="shared" si="40"/>
        <v>59.893048128342251</v>
      </c>
      <c r="AA189" s="736">
        <f t="shared" si="41"/>
        <v>17.513368983957218</v>
      </c>
      <c r="AB189" s="731">
        <v>12</v>
      </c>
      <c r="AC189" s="737">
        <v>1.87</v>
      </c>
      <c r="AD189" s="737">
        <v>2.25</v>
      </c>
      <c r="AE189" s="737">
        <v>6.25</v>
      </c>
      <c r="AF189" s="737">
        <v>2.41</v>
      </c>
      <c r="AG189" s="737">
        <v>12.9</v>
      </c>
      <c r="AH189" s="737">
        <v>207.20000000000002</v>
      </c>
      <c r="AI189" s="737">
        <v>124.55000000000001</v>
      </c>
      <c r="AJ189" s="737">
        <v>47.3</v>
      </c>
      <c r="AK189" s="737">
        <v>8</v>
      </c>
      <c r="AL189" s="738">
        <v>5890</v>
      </c>
      <c r="AM189" s="739">
        <v>1.6</v>
      </c>
      <c r="AN189" s="737">
        <v>1.92</v>
      </c>
      <c r="AO189" s="740">
        <f t="shared" si="42"/>
        <v>-8.171137550831725</v>
      </c>
      <c r="AP189" s="741">
        <f t="shared" si="43"/>
        <v>9.3422314331254928</v>
      </c>
      <c r="AQ189" s="742">
        <f t="shared" si="44"/>
        <v>36.962637648759113</v>
      </c>
      <c r="AR189" s="624">
        <f>INDEX(Historical!$C$7:$C$1259,MATCH(B189,Historical!$B$7:$B$1281,0))*IF(AH189="n/a",1.03,IF(AH189&lt;0,1.01,IF(AH189&gt;10,1.1,(1+AH189/100))))</f>
        <v>1.2320000000000002</v>
      </c>
      <c r="AS189" s="736">
        <f t="shared" si="45"/>
        <v>1.3552000000000004</v>
      </c>
      <c r="AT189" s="736">
        <f t="shared" si="51"/>
        <v>1.4636160000000005</v>
      </c>
      <c r="AU189" s="736">
        <f t="shared" si="51"/>
        <v>1.5807052800000005</v>
      </c>
      <c r="AV189" s="736">
        <f t="shared" si="51"/>
        <v>1.7071617024000008</v>
      </c>
      <c r="AW189" s="729">
        <f t="shared" si="46"/>
        <v>7.3386829824000017</v>
      </c>
      <c r="AX189" s="743">
        <f t="shared" si="47"/>
        <v>22.408192312671758</v>
      </c>
      <c r="AY189" s="901">
        <v>0.87</v>
      </c>
      <c r="AZ189" s="739">
        <v>43.14</v>
      </c>
      <c r="BA189" s="739">
        <v>-23.369999999999997</v>
      </c>
      <c r="BB189" s="739">
        <v>12.45</v>
      </c>
      <c r="BC189" s="739">
        <v>13.969999999999999</v>
      </c>
      <c r="BD189" s="875"/>
      <c r="BE189" s="597">
        <v>2011</v>
      </c>
      <c r="BF189" s="865">
        <f t="shared" si="48"/>
        <v>0</v>
      </c>
      <c r="BG189" s="793">
        <v>3.5000000000000004</v>
      </c>
    </row>
    <row r="190" spans="1:59" ht="11.25" customHeight="1" x14ac:dyDescent="0.2">
      <c r="A190" s="831" t="s">
        <v>1111</v>
      </c>
      <c r="B190" s="842" t="s">
        <v>1112</v>
      </c>
      <c r="C190" s="898" t="s">
        <v>108</v>
      </c>
      <c r="D190" s="898" t="s">
        <v>4278</v>
      </c>
      <c r="E190" s="705">
        <v>10</v>
      </c>
      <c r="F190" s="1135">
        <v>392</v>
      </c>
      <c r="G190" s="1126" t="s">
        <v>37</v>
      </c>
      <c r="H190" s="1126" t="s">
        <v>115</v>
      </c>
      <c r="I190" s="841">
        <v>94.07</v>
      </c>
      <c r="J190" s="624">
        <f t="shared" si="35"/>
        <v>1.8709471670032956</v>
      </c>
      <c r="K190" s="844">
        <v>0.44</v>
      </c>
      <c r="L190" s="854">
        <v>4</v>
      </c>
      <c r="M190" s="615">
        <f t="shared" si="36"/>
        <v>1.76</v>
      </c>
      <c r="N190" s="837" t="s">
        <v>425</v>
      </c>
      <c r="O190" s="706">
        <v>0.4</v>
      </c>
      <c r="P190" s="904">
        <v>43698</v>
      </c>
      <c r="Q190" s="904">
        <v>43713</v>
      </c>
      <c r="R190" s="615">
        <f t="shared" si="37"/>
        <v>9.9999999999999947</v>
      </c>
      <c r="S190" s="673">
        <f>IF(INDEX(Historical!$D$7:$D$1257,MATCH(B190,Historical!$B$7:$B$1281,0))=0,"n/a",(INDEX(Historical!$C$7:$C$1259,MATCH(B190,Historical!$B$7:$B$1281,0))/INDEX(Historical!$D$7:$D$1257,MATCH(B190,Historical!$B$7:$B$1281,0))-1)*100)</f>
        <v>4.7619047619047672</v>
      </c>
      <c r="T190" s="673">
        <f>IF(INDEX(Historical!$F$7:$F$1250,MATCH(B190,Historical!$B$7:$B$1281,0))=0,"n/a",((INDEX(Historical!$C$7:$C$1259,MATCH(B190,Historical!$B$7:$B$1281,0))/INDEX(Historical!$F$7:$F$1250,MATCH(B190,Historical!$B$7:$B$1281,0)))^(1/3)-1)*100)</f>
        <v>10.625803603663275</v>
      </c>
      <c r="U190" s="673">
        <f>IF(INDEX(Historical!$H$7:$H$1250,MATCH(B190,Historical!$B$7:$B$1281,0))=0,"n/a",((INDEX(Historical!$C$7:$C$1259,MATCH(B190,Historical!$B$7:$B$1281,0))/INDEX(Historical!$H$7:$H$1250,MATCH(B190,Historical!$B$7:$B$1281,0)))^(1/5)-1)*100)</f>
        <v>10.25994778190622</v>
      </c>
      <c r="V190" s="673">
        <f>IF(INDEX(Historical!$O$7:$O$1250,MATCH(B190,Historical!$B$7:$B$1281,0))=0,"n/a",((INDEX(Historical!$C$7:$C$1259,MATCH(B190,Historical!$B$7:$B$1281,0))/INDEX(Historical!$O$7:$O$1250,MATCH(B190,Historical!$B$7:$B$1281,0)))^(1/10)-1)*100)</f>
        <v>36.220436655374314</v>
      </c>
      <c r="W190" s="674">
        <f t="shared" si="38"/>
        <v>0.28326405558072892</v>
      </c>
      <c r="X190" s="675" t="str">
        <f t="shared" si="39"/>
        <v>n/a</v>
      </c>
      <c r="Y190" s="646" t="s">
        <v>4580</v>
      </c>
      <c r="Z190" s="624">
        <f t="shared" si="40"/>
        <v>49.025069637883014</v>
      </c>
      <c r="AA190" s="853">
        <f t="shared" si="41"/>
        <v>26.203342618384401</v>
      </c>
      <c r="AB190" s="854">
        <v>12</v>
      </c>
      <c r="AC190" s="833">
        <v>3.59</v>
      </c>
      <c r="AD190" s="833">
        <v>4.2300000000000004</v>
      </c>
      <c r="AE190" s="833">
        <v>2.52</v>
      </c>
      <c r="AF190" s="833">
        <v>2.97</v>
      </c>
      <c r="AG190" s="833">
        <v>12</v>
      </c>
      <c r="AH190" s="833">
        <v>-60.4</v>
      </c>
      <c r="AI190" s="833">
        <v>15.879999999999999</v>
      </c>
      <c r="AJ190" s="833">
        <v>-6.9</v>
      </c>
      <c r="AK190" s="833">
        <v>6.2700000000000005</v>
      </c>
      <c r="AL190" s="845">
        <v>28000</v>
      </c>
      <c r="AM190" s="839">
        <v>0.4</v>
      </c>
      <c r="AN190" s="833">
        <v>2.16</v>
      </c>
      <c r="AO190" s="711">
        <f t="shared" si="42"/>
        <v>-14.072447669474885</v>
      </c>
      <c r="AP190" s="712">
        <f t="shared" si="43"/>
        <v>12.130894948909516</v>
      </c>
      <c r="AQ190" s="855">
        <f t="shared" si="44"/>
        <v>85.979601720907596</v>
      </c>
      <c r="AR190" s="624">
        <f>INDEX(Historical!$C$7:$C$1259,MATCH(B190,Historical!$B$7:$B$1281,0))*IF(AH190="n/a",1.03,IF(AH190&lt;0,1.01,IF(AH190&gt;10,1.1,(1+AH190/100))))</f>
        <v>1.7776000000000001</v>
      </c>
      <c r="AS190" s="853">
        <f t="shared" si="45"/>
        <v>1.9553600000000002</v>
      </c>
      <c r="AT190" s="853">
        <f t="shared" si="51"/>
        <v>2.0779610720000004</v>
      </c>
      <c r="AU190" s="853">
        <f t="shared" si="51"/>
        <v>2.2082492312144004</v>
      </c>
      <c r="AV190" s="853">
        <f t="shared" si="51"/>
        <v>2.3467064580115431</v>
      </c>
      <c r="AW190" s="624">
        <f t="shared" si="46"/>
        <v>10.365876761225945</v>
      </c>
      <c r="AX190" s="719">
        <f t="shared" si="47"/>
        <v>11.019322590864192</v>
      </c>
      <c r="AY190" s="900">
        <v>1.78</v>
      </c>
      <c r="AZ190" s="839">
        <v>304.59999999999997</v>
      </c>
      <c r="BA190" s="839">
        <v>-6.8199999999999994</v>
      </c>
      <c r="BB190" s="839">
        <v>3.08</v>
      </c>
      <c r="BC190" s="839">
        <v>41.56</v>
      </c>
      <c r="BE190" s="597">
        <v>2011</v>
      </c>
      <c r="BF190" s="865">
        <f t="shared" si="48"/>
        <v>0</v>
      </c>
      <c r="BG190" s="849">
        <v>0.89999999999999991</v>
      </c>
    </row>
    <row r="191" spans="1:59" ht="11.25" customHeight="1" x14ac:dyDescent="0.2">
      <c r="A191" s="148" t="s">
        <v>4044</v>
      </c>
      <c r="B191" s="570" t="s">
        <v>4045</v>
      </c>
      <c r="C191" s="898" t="s">
        <v>245</v>
      </c>
      <c r="D191" s="898" t="s">
        <v>4282</v>
      </c>
      <c r="E191" s="705">
        <v>6</v>
      </c>
      <c r="F191" s="1135">
        <v>682</v>
      </c>
      <c r="G191" s="1135" t="s">
        <v>106</v>
      </c>
      <c r="H191" s="1135" t="s">
        <v>106</v>
      </c>
      <c r="I191" s="841">
        <v>188.99</v>
      </c>
      <c r="J191" s="624">
        <f t="shared" si="35"/>
        <v>0.76194507645907184</v>
      </c>
      <c r="K191" s="844">
        <v>0.36</v>
      </c>
      <c r="L191" s="854">
        <v>4</v>
      </c>
      <c r="M191" s="615">
        <f t="shared" si="36"/>
        <v>1.44</v>
      </c>
      <c r="N191" s="837" t="s">
        <v>223</v>
      </c>
      <c r="O191" s="706">
        <v>0.32</v>
      </c>
      <c r="P191" s="1028">
        <v>43927</v>
      </c>
      <c r="Q191" s="1028">
        <v>43942</v>
      </c>
      <c r="R191" s="615">
        <f t="shared" si="37"/>
        <v>12.499999999999993</v>
      </c>
      <c r="S191" s="673">
        <f>IF(INDEX(Historical!$D$7:$D$1257,MATCH(B191,Historical!$B$7:$B$1281,0))=0,"n/a",(INDEX(Historical!$C$7:$C$1259,MATCH(B191,Historical!$B$7:$B$1281,0))/INDEX(Historical!$D$7:$D$1257,MATCH(B191,Historical!$B$7:$B$1281,0))-1)*100)</f>
        <v>11.999999999999989</v>
      </c>
      <c r="T191" s="673">
        <f>IF(INDEX(Historical!$F$7:$F$1250,MATCH(B191,Historical!$B$7:$B$1281,0))=0,"n/a",((INDEX(Historical!$C$7:$C$1259,MATCH(B191,Historical!$B$7:$B$1281,0))/INDEX(Historical!$F$7:$F$1250,MATCH(B191,Historical!$B$7:$B$1281,0)))^(1/3)-1)*100)</f>
        <v>10.772069710905519</v>
      </c>
      <c r="U191" s="673">
        <f>IF(INDEX(Historical!$H$7:$H$1250,MATCH(B191,Historical!$B$7:$B$1281,0))=0,"n/a",((INDEX(Historical!$C$7:$C$1259,MATCH(B191,Historical!$B$7:$B$1281,0))/INDEX(Historical!$H$7:$H$1250,MATCH(B191,Historical!$B$7:$B$1281,0)))^(1/5)-1)*100)</f>
        <v>16.2296205618625</v>
      </c>
      <c r="V191" s="673" t="str">
        <f>IF(INDEX(Historical!$O$7:$O$1250,MATCH(B191,Historical!$B$7:$B$1281,0))=0,"n/a",((INDEX(Historical!$C$7:$C$1259,MATCH(B191,Historical!$B$7:$B$1281,0))/INDEX(Historical!$O$7:$O$1250,MATCH(B191,Historical!$B$7:$B$1281,0)))^(1/10)-1)*100)</f>
        <v>n/a</v>
      </c>
      <c r="W191" s="674" t="str">
        <f t="shared" si="38"/>
        <v>n/a</v>
      </c>
      <c r="X191" s="675">
        <f t="shared" si="39"/>
        <v>1.1846438366322991</v>
      </c>
      <c r="Y191" s="843"/>
      <c r="Z191" s="624">
        <f t="shared" si="40"/>
        <v>14.271555996035678</v>
      </c>
      <c r="AA191" s="853">
        <f t="shared" si="41"/>
        <v>18.730426164519326</v>
      </c>
      <c r="AB191" s="854">
        <v>1</v>
      </c>
      <c r="AC191" s="833">
        <v>10.09</v>
      </c>
      <c r="AD191" s="833">
        <v>1.08</v>
      </c>
      <c r="AE191" s="833">
        <v>1.43</v>
      </c>
      <c r="AF191" s="833">
        <v>6.67</v>
      </c>
      <c r="AG191" s="833">
        <v>36.1</v>
      </c>
      <c r="AH191" s="833">
        <v>12</v>
      </c>
      <c r="AI191" s="833">
        <v>-6.03</v>
      </c>
      <c r="AJ191" s="833">
        <v>13.700000000000001</v>
      </c>
      <c r="AK191" s="833">
        <v>17.309999999999999</v>
      </c>
      <c r="AL191" s="845">
        <v>46610</v>
      </c>
      <c r="AM191" s="839">
        <v>0.1</v>
      </c>
      <c r="AN191" s="833">
        <v>0</v>
      </c>
      <c r="AO191" s="711">
        <f t="shared" si="42"/>
        <v>-1.7388605261977546</v>
      </c>
      <c r="AP191" s="712">
        <f t="shared" si="43"/>
        <v>16.991565638321571</v>
      </c>
      <c r="AQ191" s="855">
        <f t="shared" si="44"/>
        <v>135.63808644929657</v>
      </c>
      <c r="AR191" s="624">
        <f>INDEX(Historical!$C$7:$C$1259,MATCH(B191,Historical!$B$7:$B$1281,0))*IF(AH191="n/a",1.03,IF(AH191&lt;0,1.01,IF(AH191&gt;10,1.1,(1+AH191/100))))</f>
        <v>1.54</v>
      </c>
      <c r="AS191" s="853">
        <f t="shared" si="45"/>
        <v>1.5554000000000001</v>
      </c>
      <c r="AT191" s="853">
        <f t="shared" si="51"/>
        <v>1.7109400000000003</v>
      </c>
      <c r="AU191" s="853">
        <f t="shared" si="51"/>
        <v>1.8820340000000004</v>
      </c>
      <c r="AV191" s="853">
        <f t="shared" si="51"/>
        <v>2.0702374000000008</v>
      </c>
      <c r="AW191" s="624">
        <f t="shared" si="46"/>
        <v>8.758611400000003</v>
      </c>
      <c r="AX191" s="719">
        <f t="shared" si="47"/>
        <v>4.6344311339224316</v>
      </c>
      <c r="AY191" s="900">
        <v>0.56000000000000005</v>
      </c>
      <c r="AZ191" s="839">
        <v>51.190000000000005</v>
      </c>
      <c r="BA191" s="839">
        <v>-16.100000000000001</v>
      </c>
      <c r="BB191" s="839">
        <v>-7.95</v>
      </c>
      <c r="BC191" s="839">
        <v>-6.25</v>
      </c>
      <c r="BE191" s="597">
        <v>2015</v>
      </c>
      <c r="BF191" s="865">
        <f t="shared" si="48"/>
        <v>0</v>
      </c>
      <c r="BG191" s="849">
        <v>10.199999999999999</v>
      </c>
    </row>
    <row r="192" spans="1:59" ht="11.25" customHeight="1" x14ac:dyDescent="0.2">
      <c r="A192" s="838" t="s">
        <v>539</v>
      </c>
      <c r="B192" s="842" t="s">
        <v>540</v>
      </c>
      <c r="C192" s="898" t="s">
        <v>108</v>
      </c>
      <c r="D192" s="898" t="s">
        <v>118</v>
      </c>
      <c r="E192" s="705">
        <v>18</v>
      </c>
      <c r="F192" s="1135">
        <v>189</v>
      </c>
      <c r="G192" s="1126" t="s">
        <v>37</v>
      </c>
      <c r="H192" s="1126" t="s">
        <v>37</v>
      </c>
      <c r="I192" s="841">
        <v>13.7</v>
      </c>
      <c r="J192" s="624">
        <f t="shared" si="35"/>
        <v>4.3795620437956204</v>
      </c>
      <c r="K192" s="844">
        <v>0.15</v>
      </c>
      <c r="L192" s="854">
        <v>4</v>
      </c>
      <c r="M192" s="615">
        <f t="shared" si="36"/>
        <v>0.6</v>
      </c>
      <c r="N192" s="837" t="s">
        <v>107</v>
      </c>
      <c r="O192" s="706">
        <v>0.14499999999999999</v>
      </c>
      <c r="P192" s="1028">
        <v>43951</v>
      </c>
      <c r="Q192" s="1028">
        <v>43966</v>
      </c>
      <c r="R192" s="615">
        <f t="shared" si="37"/>
        <v>3.4482758620689689</v>
      </c>
      <c r="S192" s="673">
        <f>IF(INDEX(Historical!$D$7:$D$1257,MATCH(B192,Historical!$B$7:$B$1281,0))=0,"n/a",(INDEX(Historical!$C$7:$C$1259,MATCH(B192,Historical!$B$7:$B$1281,0))/INDEX(Historical!$D$7:$D$1257,MATCH(B192,Historical!$B$7:$B$1281,0))-1)*100)</f>
        <v>3.0303030303030276</v>
      </c>
      <c r="T192" s="673">
        <f>IF(INDEX(Historical!$F$7:$F$1250,MATCH(B192,Historical!$B$7:$B$1281,0))=0,"n/a",((INDEX(Historical!$C$7:$C$1259,MATCH(B192,Historical!$B$7:$B$1281,0))/INDEX(Historical!$F$7:$F$1250,MATCH(B192,Historical!$B$7:$B$1281,0)))^(1/3)-1)*100)</f>
        <v>2.1936783374533864</v>
      </c>
      <c r="U192" s="673">
        <f>IF(INDEX(Historical!$H$7:$H$1250,MATCH(B192,Historical!$B$7:$B$1281,0))=0,"n/a",((INDEX(Historical!$C$7:$C$1259,MATCH(B192,Historical!$B$7:$B$1281,0))/INDEX(Historical!$H$7:$H$1250,MATCH(B192,Historical!$B$7:$B$1281,0)))^(1/5)-1)*100)</f>
        <v>2.0914678097454287</v>
      </c>
      <c r="V192" s="673">
        <f>IF(INDEX(Historical!$O$7:$O$1250,MATCH(B192,Historical!$B$7:$B$1281,0))=0,"n/a",((INDEX(Historical!$C$7:$C$1259,MATCH(B192,Historical!$B$7:$B$1281,0))/INDEX(Historical!$O$7:$O$1250,MATCH(B192,Historical!$B$7:$B$1281,0)))^(1/10)-1)*100)</f>
        <v>2.6626775041072914</v>
      </c>
      <c r="W192" s="674">
        <f t="shared" si="38"/>
        <v>0.78547544962514315</v>
      </c>
      <c r="X192" s="675">
        <f t="shared" si="39"/>
        <v>8.3325410746829823E-2</v>
      </c>
      <c r="Y192" s="842"/>
      <c r="Z192" s="624">
        <f t="shared" si="40"/>
        <v>33.519553072625698</v>
      </c>
      <c r="AA192" s="853">
        <f t="shared" si="41"/>
        <v>7.6536312849162007</v>
      </c>
      <c r="AB192" s="854">
        <v>12</v>
      </c>
      <c r="AC192" s="833">
        <v>1.79</v>
      </c>
      <c r="AD192" s="833">
        <v>0.78</v>
      </c>
      <c r="AE192" s="833">
        <v>0.53</v>
      </c>
      <c r="AF192" s="833">
        <v>0.82</v>
      </c>
      <c r="AG192" s="833">
        <v>11</v>
      </c>
      <c r="AH192" s="833">
        <v>241.5</v>
      </c>
      <c r="AI192" s="833">
        <v>-23.77</v>
      </c>
      <c r="AJ192" s="833">
        <v>25.1</v>
      </c>
      <c r="AK192" s="833">
        <v>10</v>
      </c>
      <c r="AL192" s="845">
        <v>410.23</v>
      </c>
      <c r="AM192" s="839">
        <v>43.2</v>
      </c>
      <c r="AN192" s="833">
        <v>0.18</v>
      </c>
      <c r="AO192" s="711">
        <f t="shared" si="42"/>
        <v>-1.1826014313751516</v>
      </c>
      <c r="AP192" s="712">
        <f t="shared" si="43"/>
        <v>6.4710298535410491</v>
      </c>
      <c r="AQ192" s="855">
        <f t="shared" si="44"/>
        <v>-47.185954504375403</v>
      </c>
      <c r="AR192" s="624">
        <f>INDEX(Historical!$C$7:$C$1259,MATCH(B192,Historical!$B$7:$B$1281,0))*IF(AH192="n/a",1.03,IF(AH192&lt;0,1.01,IF(AH192&gt;10,1.1,(1+AH192/100))))</f>
        <v>0.65449999999999997</v>
      </c>
      <c r="AS192" s="853">
        <f t="shared" si="45"/>
        <v>0.66104499999999999</v>
      </c>
      <c r="AT192" s="853">
        <f t="shared" si="51"/>
        <v>0.7271495</v>
      </c>
      <c r="AU192" s="853">
        <f t="shared" si="51"/>
        <v>0.79986445000000006</v>
      </c>
      <c r="AV192" s="853">
        <f t="shared" si="51"/>
        <v>0.87985089500000013</v>
      </c>
      <c r="AW192" s="624">
        <f t="shared" si="46"/>
        <v>3.7224098450000001</v>
      </c>
      <c r="AX192" s="719">
        <f t="shared" si="47"/>
        <v>27.170874781021897</v>
      </c>
      <c r="AY192" s="900">
        <v>0</v>
      </c>
      <c r="AZ192" s="839">
        <v>22.09</v>
      </c>
      <c r="BA192" s="839">
        <v>-15.379999999999999</v>
      </c>
      <c r="BB192" s="839">
        <v>-2.79</v>
      </c>
      <c r="BC192" s="839">
        <v>-3.56</v>
      </c>
      <c r="BE192" s="597">
        <v>2003</v>
      </c>
      <c r="BF192" s="865">
        <f t="shared" si="48"/>
        <v>1</v>
      </c>
      <c r="BG192" s="849">
        <v>2.6</v>
      </c>
    </row>
    <row r="193" spans="1:59" ht="11.25" customHeight="1" x14ac:dyDescent="0.2">
      <c r="A193" s="838" t="s">
        <v>541</v>
      </c>
      <c r="B193" s="843" t="s">
        <v>542</v>
      </c>
      <c r="C193" s="898" t="s">
        <v>108</v>
      </c>
      <c r="D193" s="898" t="s">
        <v>118</v>
      </c>
      <c r="E193" s="705">
        <v>18</v>
      </c>
      <c r="F193" s="1135">
        <v>190</v>
      </c>
      <c r="G193" s="1126" t="s">
        <v>106</v>
      </c>
      <c r="H193" s="1126" t="s">
        <v>106</v>
      </c>
      <c r="I193" s="841">
        <v>12.3</v>
      </c>
      <c r="J193" s="624">
        <f t="shared" si="35"/>
        <v>4.308943089430894</v>
      </c>
      <c r="K193" s="844">
        <v>0.13250000000000001</v>
      </c>
      <c r="L193" s="854">
        <v>4</v>
      </c>
      <c r="M193" s="615">
        <f t="shared" si="36"/>
        <v>0.53</v>
      </c>
      <c r="N193" s="837" t="s">
        <v>107</v>
      </c>
      <c r="O193" s="706">
        <v>0.1275</v>
      </c>
      <c r="P193" s="1028">
        <v>43951</v>
      </c>
      <c r="Q193" s="1028">
        <v>43966</v>
      </c>
      <c r="R193" s="615">
        <f t="shared" si="37"/>
        <v>3.9215686274509838</v>
      </c>
      <c r="S193" s="673">
        <f>IF(INDEX(Historical!$D$7:$D$1257,MATCH(B193,Historical!$B$7:$B$1281,0))=0,"n/a",(INDEX(Historical!$C$7:$C$1259,MATCH(B193,Historical!$B$7:$B$1281,0))/INDEX(Historical!$D$7:$D$1257,MATCH(B193,Historical!$B$7:$B$1281,0))-1)*100)</f>
        <v>3.4482758620689724</v>
      </c>
      <c r="T193" s="673">
        <f>IF(INDEX(Historical!$F$7:$F$1250,MATCH(B193,Historical!$B$7:$B$1281,0))=0,"n/a",((INDEX(Historical!$C$7:$C$1259,MATCH(B193,Historical!$B$7:$B$1281,0))/INDEX(Historical!$F$7:$F$1250,MATCH(B193,Historical!$B$7:$B$1281,0)))^(1/3)-1)*100)</f>
        <v>2.501029596576787</v>
      </c>
      <c r="U193" s="673">
        <f>IF(INDEX(Historical!$H$7:$H$1250,MATCH(B193,Historical!$B$7:$B$1281,0))=0,"n/a",((INDEX(Historical!$C$7:$C$1259,MATCH(B193,Historical!$B$7:$B$1281,0))/INDEX(Historical!$H$7:$H$1250,MATCH(B193,Historical!$B$7:$B$1281,0)))^(1/5)-1)*100)</f>
        <v>2.3033703508223757</v>
      </c>
      <c r="V193" s="673">
        <f>IF(INDEX(Historical!$O$7:$O$1250,MATCH(B193,Historical!$B$7:$B$1281,0))=0,"n/a",((INDEX(Historical!$C$7:$C$1259,MATCH(B193,Historical!$B$7:$B$1281,0))/INDEX(Historical!$O$7:$O$1250,MATCH(B193,Historical!$B$7:$B$1281,0)))^(1/10)-1)*100)</f>
        <v>2.5659410428138019</v>
      </c>
      <c r="W193" s="674">
        <f t="shared" si="38"/>
        <v>0.89767080084447615</v>
      </c>
      <c r="X193" s="675" t="str">
        <f t="shared" si="39"/>
        <v>n/a</v>
      </c>
      <c r="Y193" s="842"/>
      <c r="Z193" s="624" t="str">
        <f t="shared" si="40"/>
        <v>n/a</v>
      </c>
      <c r="AA193" s="853" t="str">
        <f t="shared" si="41"/>
        <v>n/a</v>
      </c>
      <c r="AB193" s="854">
        <v>12</v>
      </c>
      <c r="AC193" s="833" t="s">
        <v>136</v>
      </c>
      <c r="AD193" s="833" t="s">
        <v>136</v>
      </c>
      <c r="AE193" s="833" t="s">
        <v>136</v>
      </c>
      <c r="AF193" s="833" t="s">
        <v>136</v>
      </c>
      <c r="AG193" s="833" t="s">
        <v>136</v>
      </c>
      <c r="AH193" s="833" t="s">
        <v>136</v>
      </c>
      <c r="AI193" s="833" t="s">
        <v>136</v>
      </c>
      <c r="AJ193" s="833" t="s">
        <v>136</v>
      </c>
      <c r="AK193" s="833" t="s">
        <v>136</v>
      </c>
      <c r="AL193" s="845" t="s">
        <v>136</v>
      </c>
      <c r="AM193" s="839" t="s">
        <v>136</v>
      </c>
      <c r="AN193" s="833" t="s">
        <v>136</v>
      </c>
      <c r="AO193" s="711" t="str">
        <f t="shared" si="42"/>
        <v>n/a</v>
      </c>
      <c r="AP193" s="712">
        <f t="shared" si="43"/>
        <v>6.6123134402532697</v>
      </c>
      <c r="AQ193" s="855" t="str">
        <f t="shared" si="44"/>
        <v>n/a</v>
      </c>
      <c r="AR193" s="624">
        <f>INDEX(Historical!$C$7:$C$1259,MATCH(B193,Historical!$B$7:$B$1281,0))*IF(AH193="n/a",1.03,IF(AH193&lt;0,1.01,IF(AH193&gt;10,1.1,(1+AH193/100))))</f>
        <v>0.54075000000000006</v>
      </c>
      <c r="AS193" s="853">
        <f t="shared" si="45"/>
        <v>0.55697250000000009</v>
      </c>
      <c r="AT193" s="853">
        <f t="shared" si="51"/>
        <v>0.57368167500000011</v>
      </c>
      <c r="AU193" s="853">
        <f t="shared" si="51"/>
        <v>0.59089212525000012</v>
      </c>
      <c r="AV193" s="853">
        <f t="shared" si="51"/>
        <v>0.60861888900750016</v>
      </c>
      <c r="AW193" s="624">
        <f t="shared" si="46"/>
        <v>2.8709151892575004</v>
      </c>
      <c r="AX193" s="719">
        <f t="shared" si="47"/>
        <v>23.340773896402442</v>
      </c>
      <c r="AY193" s="900" t="s">
        <v>136</v>
      </c>
      <c r="AZ193" s="839" t="s">
        <v>136</v>
      </c>
      <c r="BA193" s="839" t="s">
        <v>136</v>
      </c>
      <c r="BB193" s="839" t="s">
        <v>136</v>
      </c>
      <c r="BC193" s="839" t="s">
        <v>136</v>
      </c>
      <c r="BE193" s="597">
        <v>2003</v>
      </c>
      <c r="BF193" s="865">
        <f t="shared" si="48"/>
        <v>1</v>
      </c>
      <c r="BG193" s="849" t="s">
        <v>136</v>
      </c>
    </row>
    <row r="194" spans="1:59" ht="11.25" customHeight="1" x14ac:dyDescent="0.2">
      <c r="A194" s="838" t="s">
        <v>1587</v>
      </c>
      <c r="B194" s="842" t="s">
        <v>1588</v>
      </c>
      <c r="C194" s="898" t="s">
        <v>153</v>
      </c>
      <c r="D194" s="898" t="s">
        <v>4256</v>
      </c>
      <c r="E194" s="705">
        <v>10</v>
      </c>
      <c r="F194" s="1135">
        <v>465</v>
      </c>
      <c r="G194" s="1135" t="s">
        <v>106</v>
      </c>
      <c r="H194" s="1135" t="s">
        <v>106</v>
      </c>
      <c r="I194" s="841">
        <v>115.59</v>
      </c>
      <c r="J194" s="624">
        <f t="shared" si="35"/>
        <v>2.1455143178475646</v>
      </c>
      <c r="K194" s="844">
        <v>0.62</v>
      </c>
      <c r="L194" s="854">
        <v>4</v>
      </c>
      <c r="M194" s="615">
        <f t="shared" si="36"/>
        <v>2.48</v>
      </c>
      <c r="N194" s="837" t="s">
        <v>617</v>
      </c>
      <c r="O194" s="706">
        <v>0.56000000000000005</v>
      </c>
      <c r="P194" s="606">
        <v>44292</v>
      </c>
      <c r="Q194" s="606">
        <v>44307</v>
      </c>
      <c r="R194" s="615">
        <f t="shared" si="37"/>
        <v>10.714285714285703</v>
      </c>
      <c r="S194" s="673">
        <f>IF(INDEX(Historical!$D$7:$D$1257,MATCH(B194,Historical!$B$7:$B$1281,0))=0,"n/a",(INDEX(Historical!$C$7:$C$1259,MATCH(B194,Historical!$B$7:$B$1281,0))/INDEX(Historical!$D$7:$D$1257,MATCH(B194,Historical!$B$7:$B$1281,0))-1)*100)</f>
        <v>4.2452830188679069</v>
      </c>
      <c r="T194" s="673">
        <f>IF(INDEX(Historical!$F$7:$F$1250,MATCH(B194,Historical!$B$7:$B$1281,0))=0,"n/a",((INDEX(Historical!$C$7:$C$1259,MATCH(B194,Historical!$B$7:$B$1281,0))/INDEX(Historical!$F$7:$F$1250,MATCH(B194,Historical!$B$7:$B$1281,0)))^(1/3)-1)*100)</f>
        <v>7.0795628516238107</v>
      </c>
      <c r="U194" s="673">
        <f>IF(INDEX(Historical!$H$7:$H$1250,MATCH(B194,Historical!$B$7:$B$1281,0))=0,"n/a",((INDEX(Historical!$C$7:$C$1259,MATCH(B194,Historical!$B$7:$B$1281,0))/INDEX(Historical!$H$7:$H$1250,MATCH(B194,Historical!$B$7:$B$1281,0)))^(1/5)-1)*100)</f>
        <v>8.4963149637385058</v>
      </c>
      <c r="V194" s="673">
        <f>IF(INDEX(Historical!$O$7:$O$1250,MATCH(B194,Historical!$B$7:$B$1281,0))=0,"n/a",((INDEX(Historical!$C$7:$C$1259,MATCH(B194,Historical!$B$7:$B$1281,0))/INDEX(Historical!$O$7:$O$1250,MATCH(B194,Historical!$B$7:$B$1281,0)))^(1/10)-1)*100)</f>
        <v>18.640571003687299</v>
      </c>
      <c r="W194" s="674">
        <f t="shared" si="38"/>
        <v>0.4557969260736619</v>
      </c>
      <c r="X194" s="675">
        <f t="shared" si="39"/>
        <v>0.83297205526848106</v>
      </c>
      <c r="Y194" s="634"/>
      <c r="Z194" s="624">
        <f t="shared" si="40"/>
        <v>23.754789272030653</v>
      </c>
      <c r="AA194" s="853">
        <f t="shared" si="41"/>
        <v>11.071839080459771</v>
      </c>
      <c r="AB194" s="854">
        <v>12</v>
      </c>
      <c r="AC194" s="833">
        <v>10.44</v>
      </c>
      <c r="AD194" s="833">
        <v>3.23</v>
      </c>
      <c r="AE194" s="833">
        <v>1.67</v>
      </c>
      <c r="AF194" s="833">
        <v>2.42</v>
      </c>
      <c r="AG194" s="833">
        <v>12.7</v>
      </c>
      <c r="AH194" s="833">
        <v>18.7</v>
      </c>
      <c r="AI194" s="833">
        <v>-29.28</v>
      </c>
      <c r="AJ194" s="833">
        <v>10.199999999999999</v>
      </c>
      <c r="AK194" s="833">
        <v>3.4000000000000004</v>
      </c>
      <c r="AL194" s="845">
        <v>15790</v>
      </c>
      <c r="AM194" s="839">
        <v>0.4</v>
      </c>
      <c r="AN194" s="833">
        <v>0.71</v>
      </c>
      <c r="AO194" s="711">
        <f t="shared" si="42"/>
        <v>-0.4300097988737015</v>
      </c>
      <c r="AP194" s="712">
        <f t="shared" si="43"/>
        <v>10.64182928158607</v>
      </c>
      <c r="AQ194" s="855">
        <f t="shared" si="44"/>
        <v>9.1255150421092779</v>
      </c>
      <c r="AR194" s="624">
        <f>INDEX(Historical!$C$7:$C$1259,MATCH(B194,Historical!$B$7:$B$1281,0))*IF(AH194="n/a",1.03,IF(AH194&lt;0,1.01,IF(AH194&gt;10,1.1,(1+AH194/100))))</f>
        <v>2.431</v>
      </c>
      <c r="AS194" s="853">
        <f t="shared" si="45"/>
        <v>2.4553099999999999</v>
      </c>
      <c r="AT194" s="853">
        <f t="shared" si="51"/>
        <v>2.5387905399999999</v>
      </c>
      <c r="AU194" s="853">
        <f t="shared" si="51"/>
        <v>2.6251094183600001</v>
      </c>
      <c r="AV194" s="853">
        <f t="shared" si="51"/>
        <v>2.7143631385842402</v>
      </c>
      <c r="AW194" s="624">
        <f t="shared" si="46"/>
        <v>12.76457309694424</v>
      </c>
      <c r="AX194" s="719">
        <f t="shared" si="47"/>
        <v>11.042973524478104</v>
      </c>
      <c r="AY194" s="900">
        <v>0.99</v>
      </c>
      <c r="AZ194" s="839">
        <v>58.3</v>
      </c>
      <c r="BA194" s="839">
        <v>-14.19</v>
      </c>
      <c r="BB194" s="839">
        <v>-5.89</v>
      </c>
      <c r="BC194" s="839">
        <v>-3.2300000000000004</v>
      </c>
      <c r="BE194" s="597">
        <v>2012</v>
      </c>
      <c r="BF194" s="865">
        <f t="shared" si="48"/>
        <v>0</v>
      </c>
      <c r="BG194" s="849">
        <v>5.8000000000000007</v>
      </c>
    </row>
    <row r="195" spans="1:59" ht="11.25" customHeight="1" x14ac:dyDescent="0.2">
      <c r="A195" s="848" t="s">
        <v>4318</v>
      </c>
      <c r="B195" s="842" t="s">
        <v>3799</v>
      </c>
      <c r="C195" s="898" t="s">
        <v>245</v>
      </c>
      <c r="D195" s="898" t="s">
        <v>4285</v>
      </c>
      <c r="E195" s="705">
        <v>7</v>
      </c>
      <c r="F195" s="1135">
        <v>648</v>
      </c>
      <c r="G195" s="1123" t="s">
        <v>106</v>
      </c>
      <c r="H195" s="1123" t="s">
        <v>106</v>
      </c>
      <c r="I195" s="841">
        <v>76.87</v>
      </c>
      <c r="J195" s="624">
        <f t="shared" si="35"/>
        <v>1.0407180954858852</v>
      </c>
      <c r="K195" s="844">
        <v>0.2</v>
      </c>
      <c r="L195" s="854">
        <v>4</v>
      </c>
      <c r="M195" s="615">
        <f t="shared" si="36"/>
        <v>0.8</v>
      </c>
      <c r="N195" s="837" t="s">
        <v>148</v>
      </c>
      <c r="O195" s="706">
        <v>0.17499999999999999</v>
      </c>
      <c r="P195" s="606">
        <v>44168</v>
      </c>
      <c r="Q195" s="606">
        <v>44179</v>
      </c>
      <c r="R195" s="615">
        <f t="shared" si="37"/>
        <v>14.285714285714299</v>
      </c>
      <c r="S195" s="673">
        <f>IF(INDEX(Historical!$D$7:$D$1257,MATCH(B195,Historical!$B$7:$B$1281,0))=0,"n/a",(INDEX(Historical!$C$7:$C$1259,MATCH(B195,Historical!$B$7:$B$1281,0))/INDEX(Historical!$D$7:$D$1257,MATCH(B195,Historical!$B$7:$B$1281,0))-1)*100)</f>
        <v>15.999999999999993</v>
      </c>
      <c r="T195" s="673">
        <f>IF(INDEX(Historical!$F$7:$F$1250,MATCH(B195,Historical!$B$7:$B$1281,0))=0,"n/a",((INDEX(Historical!$C$7:$C$1259,MATCH(B195,Historical!$B$7:$B$1281,0))/INDEX(Historical!$F$7:$F$1250,MATCH(B195,Historical!$B$7:$B$1281,0)))^(1/3)-1)*100)</f>
        <v>19.485817377915016</v>
      </c>
      <c r="U195" s="673">
        <f>IF(INDEX(Historical!$H$7:$H$1250,MATCH(B195,Historical!$B$7:$B$1281,0))=0,"n/a",((INDEX(Historical!$C$7:$C$1259,MATCH(B195,Historical!$B$7:$B$1281,0))/INDEX(Historical!$H$7:$H$1250,MATCH(B195,Historical!$B$7:$B$1281,0)))^(1/5)-1)*100)</f>
        <v>22.068285295986854</v>
      </c>
      <c r="V195" s="673">
        <f>IF(INDEX(Historical!$O$7:$O$1250,MATCH(B195,Historical!$B$7:$B$1281,0))=0,"n/a",((INDEX(Historical!$C$7:$C$1259,MATCH(B195,Historical!$B$7:$B$1281,0))/INDEX(Historical!$O$7:$O$1250,MATCH(B195,Historical!$B$7:$B$1281,0)))^(1/10)-1)*100)</f>
        <v>17.064354502381818</v>
      </c>
      <c r="W195" s="674">
        <f t="shared" si="38"/>
        <v>1.2932387974538735</v>
      </c>
      <c r="X195" s="675">
        <f t="shared" si="39"/>
        <v>0.85205734733539973</v>
      </c>
      <c r="Y195" s="843"/>
      <c r="Z195" s="624">
        <f t="shared" si="40"/>
        <v>10.810810810810811</v>
      </c>
      <c r="AA195" s="853">
        <f t="shared" si="41"/>
        <v>10.387837837837838</v>
      </c>
      <c r="AB195" s="854">
        <v>9</v>
      </c>
      <c r="AC195" s="833">
        <v>7.4</v>
      </c>
      <c r="AD195" s="833">
        <v>0.56000000000000005</v>
      </c>
      <c r="AE195" s="833">
        <v>1.2</v>
      </c>
      <c r="AF195" s="833">
        <v>2.1800000000000002</v>
      </c>
      <c r="AG195" s="833">
        <v>23.9</v>
      </c>
      <c r="AH195" s="833">
        <v>49.5</v>
      </c>
      <c r="AI195" s="833">
        <v>11.17</v>
      </c>
      <c r="AJ195" s="833">
        <v>25.900000000000002</v>
      </c>
      <c r="AK195" s="833">
        <v>17.899999999999999</v>
      </c>
      <c r="AL195" s="845">
        <v>26770</v>
      </c>
      <c r="AM195" s="839">
        <v>0.2</v>
      </c>
      <c r="AN195" s="833">
        <v>0.34</v>
      </c>
      <c r="AO195" s="711">
        <f t="shared" si="42"/>
        <v>12.721165553634902</v>
      </c>
      <c r="AP195" s="712">
        <f t="shared" si="43"/>
        <v>23.10900339147274</v>
      </c>
      <c r="AQ195" s="855">
        <f t="shared" si="44"/>
        <v>0.3227823610403302</v>
      </c>
      <c r="AR195" s="624">
        <f>INDEX(Historical!$C$7:$C$1259,MATCH(B195,Historical!$B$7:$B$1281,0))*IF(AH195="n/a",1.03,IF(AH195&lt;0,1.01,IF(AH195&gt;10,1.1,(1+AH195/100))))</f>
        <v>0.79749999999999999</v>
      </c>
      <c r="AS195" s="853">
        <f t="shared" si="45"/>
        <v>0.87725000000000009</v>
      </c>
      <c r="AT195" s="853">
        <f t="shared" si="51"/>
        <v>0.96497500000000014</v>
      </c>
      <c r="AU195" s="853">
        <f t="shared" si="51"/>
        <v>1.0614725000000003</v>
      </c>
      <c r="AV195" s="853">
        <f t="shared" si="51"/>
        <v>1.1676197500000003</v>
      </c>
      <c r="AW195" s="624">
        <f t="shared" si="46"/>
        <v>4.8688172500000011</v>
      </c>
      <c r="AX195" s="719">
        <f t="shared" si="47"/>
        <v>6.3338327696110319</v>
      </c>
      <c r="AY195" s="900">
        <v>1.61</v>
      </c>
      <c r="AZ195" s="839">
        <v>201.33</v>
      </c>
      <c r="BA195" s="839">
        <v>-8.93</v>
      </c>
      <c r="BB195" s="839">
        <v>3.42</v>
      </c>
      <c r="BC195" s="839">
        <v>12.049999999999999</v>
      </c>
      <c r="BE195" s="597">
        <v>2014</v>
      </c>
      <c r="BF195" s="865">
        <f t="shared" si="48"/>
        <v>0</v>
      </c>
      <c r="BG195" s="849">
        <v>14.799999999999999</v>
      </c>
    </row>
    <row r="196" spans="1:59" ht="11.25" customHeight="1" x14ac:dyDescent="0.2">
      <c r="A196" s="848" t="s">
        <v>3800</v>
      </c>
      <c r="B196" s="842" t="s">
        <v>3801</v>
      </c>
      <c r="C196" s="898" t="s">
        <v>108</v>
      </c>
      <c r="D196" s="898" t="s">
        <v>4269</v>
      </c>
      <c r="E196" s="705">
        <v>7</v>
      </c>
      <c r="F196" s="1135">
        <v>647</v>
      </c>
      <c r="G196" s="1102" t="s">
        <v>106</v>
      </c>
      <c r="H196" s="1102" t="s">
        <v>106</v>
      </c>
      <c r="I196" s="841">
        <v>141.85</v>
      </c>
      <c r="J196" s="624">
        <f t="shared" si="35"/>
        <v>8.4596404652802253</v>
      </c>
      <c r="K196" s="844">
        <v>12</v>
      </c>
      <c r="L196" s="854">
        <v>1</v>
      </c>
      <c r="M196" s="615">
        <f t="shared" si="36"/>
        <v>12</v>
      </c>
      <c r="N196" s="837" t="s">
        <v>171</v>
      </c>
      <c r="O196" s="706">
        <v>9</v>
      </c>
      <c r="P196" s="606">
        <v>44159</v>
      </c>
      <c r="Q196" s="606">
        <v>44169</v>
      </c>
      <c r="R196" s="615">
        <f t="shared" si="37"/>
        <v>33.333333333333329</v>
      </c>
      <c r="S196" s="673">
        <f>IF(INDEX(Historical!$D$7:$D$1257,MATCH(B196,Historical!$B$7:$B$1281,0))=0,"n/a",(INDEX(Historical!$C$7:$C$1259,MATCH(B196,Historical!$B$7:$B$1281,0))/INDEX(Historical!$D$7:$D$1257,MATCH(B196,Historical!$B$7:$B$1281,0))-1)*100)</f>
        <v>33.333333333333329</v>
      </c>
      <c r="T196" s="673">
        <f>IF(INDEX(Historical!$F$7:$F$1250,MATCH(B196,Historical!$B$7:$B$1281,0))=0,"n/a",((INDEX(Historical!$C$7:$C$1259,MATCH(B196,Historical!$B$7:$B$1281,0))/INDEX(Historical!$F$7:$F$1250,MATCH(B196,Historical!$B$7:$B$1281,0)))^(1/3)-1)*100)</f>
        <v>19.681696117715084</v>
      </c>
      <c r="U196" s="673">
        <f>IF(INDEX(Historical!$H$7:$H$1250,MATCH(B196,Historical!$B$7:$B$1281,0))=0,"n/a",((INDEX(Historical!$C$7:$C$1259,MATCH(B196,Historical!$B$7:$B$1281,0))/INDEX(Historical!$H$7:$H$1250,MATCH(B196,Historical!$B$7:$B$1281,0)))^(1/5)-1)*100)</f>
        <v>19.13578981670916</v>
      </c>
      <c r="V196" s="673">
        <f>IF(INDEX(Historical!$O$7:$O$1250,MATCH(B196,Historical!$B$7:$B$1281,0))=0,"n/a",((INDEX(Historical!$C$7:$C$1259,MATCH(B196,Historical!$B$7:$B$1281,0))/INDEX(Historical!$O$7:$O$1250,MATCH(B196,Historical!$B$7:$B$1281,0)))^(1/10)-1)*100)</f>
        <v>-0.79723218914079519</v>
      </c>
      <c r="W196" s="674" t="str">
        <f t="shared" si="38"/>
        <v>n/a</v>
      </c>
      <c r="X196" s="675">
        <f t="shared" si="39"/>
        <v>1.8052631902555811</v>
      </c>
      <c r="Y196" s="843"/>
      <c r="Z196" s="624">
        <f t="shared" si="40"/>
        <v>103.98613518197575</v>
      </c>
      <c r="AA196" s="853">
        <f t="shared" si="41"/>
        <v>12.292027729636049</v>
      </c>
      <c r="AB196" s="854">
        <v>12</v>
      </c>
      <c r="AC196" s="833">
        <v>11.54</v>
      </c>
      <c r="AD196" s="833" t="s">
        <v>136</v>
      </c>
      <c r="AE196" s="833">
        <v>3.6</v>
      </c>
      <c r="AF196" s="833">
        <v>2.27</v>
      </c>
      <c r="AG196" s="833">
        <v>19.100000000000001</v>
      </c>
      <c r="AH196" s="833">
        <v>21</v>
      </c>
      <c r="AI196" s="833" t="s">
        <v>136</v>
      </c>
      <c r="AJ196" s="833">
        <v>10.6</v>
      </c>
      <c r="AK196" s="833" t="s">
        <v>136</v>
      </c>
      <c r="AL196" s="845">
        <v>458.47</v>
      </c>
      <c r="AM196" s="839">
        <v>1.2</v>
      </c>
      <c r="AN196" s="833">
        <v>0</v>
      </c>
      <c r="AO196" s="711">
        <f t="shared" si="42"/>
        <v>15.303402552353338</v>
      </c>
      <c r="AP196" s="712">
        <f t="shared" si="43"/>
        <v>27.595430281989387</v>
      </c>
      <c r="AQ196" s="855">
        <f t="shared" si="44"/>
        <v>11.361080267497069</v>
      </c>
      <c r="AR196" s="624">
        <f>INDEX(Historical!$C$7:$C$1259,MATCH(B196,Historical!$B$7:$B$1281,0))*IF(AH196="n/a",1.03,IF(AH196&lt;0,1.01,IF(AH196&gt;10,1.1,(1+AH196/100))))</f>
        <v>13.200000000000001</v>
      </c>
      <c r="AS196" s="853">
        <f t="shared" si="45"/>
        <v>13.596000000000002</v>
      </c>
      <c r="AT196" s="853">
        <f t="shared" si="51"/>
        <v>14.003880000000002</v>
      </c>
      <c r="AU196" s="853">
        <f t="shared" si="51"/>
        <v>14.423996400000004</v>
      </c>
      <c r="AV196" s="853">
        <f t="shared" si="51"/>
        <v>14.856716292000003</v>
      </c>
      <c r="AW196" s="624">
        <f t="shared" si="46"/>
        <v>70.08059269200001</v>
      </c>
      <c r="AX196" s="719">
        <f t="shared" si="47"/>
        <v>49.404718147338748</v>
      </c>
      <c r="AY196" s="900">
        <v>0.94</v>
      </c>
      <c r="AZ196" s="839">
        <v>104.47</v>
      </c>
      <c r="BA196" s="839">
        <v>-10.220000000000001</v>
      </c>
      <c r="BB196" s="839">
        <v>-4.8500000000000005</v>
      </c>
      <c r="BC196" s="839">
        <v>12.8</v>
      </c>
      <c r="BE196" s="597">
        <v>2014</v>
      </c>
      <c r="BF196" s="865">
        <f t="shared" si="48"/>
        <v>0</v>
      </c>
      <c r="BG196" s="849">
        <v>14.499999999999998</v>
      </c>
    </row>
    <row r="197" spans="1:59" ht="11.25" customHeight="1" x14ac:dyDescent="0.2">
      <c r="A197" s="838" t="s">
        <v>2152</v>
      </c>
      <c r="B197" s="842" t="s">
        <v>2153</v>
      </c>
      <c r="C197" s="898" t="s">
        <v>153</v>
      </c>
      <c r="D197" s="898" t="s">
        <v>4259</v>
      </c>
      <c r="E197" s="705">
        <v>8</v>
      </c>
      <c r="F197" s="1135">
        <v>605</v>
      </c>
      <c r="G197" s="1139" t="s">
        <v>106</v>
      </c>
      <c r="H197" s="1139" t="s">
        <v>106</v>
      </c>
      <c r="I197" s="841">
        <v>219.67</v>
      </c>
      <c r="J197" s="624">
        <f t="shared" si="35"/>
        <v>0.38239176947239045</v>
      </c>
      <c r="K197" s="844">
        <v>0.21</v>
      </c>
      <c r="L197" s="854">
        <v>4</v>
      </c>
      <c r="M197" s="615">
        <f t="shared" si="36"/>
        <v>0.84</v>
      </c>
      <c r="N197" s="837" t="s">
        <v>4005</v>
      </c>
      <c r="O197" s="706">
        <v>0.18</v>
      </c>
      <c r="P197" s="606">
        <v>44280</v>
      </c>
      <c r="Q197" s="606">
        <v>44316</v>
      </c>
      <c r="R197" s="615">
        <f t="shared" si="37"/>
        <v>16.666666666666664</v>
      </c>
      <c r="S197" s="673">
        <f>IF(INDEX(Historical!$D$7:$D$1257,MATCH(B197,Historical!$B$7:$B$1281,0))=0,"n/a",(INDEX(Historical!$C$7:$C$1259,MATCH(B197,Historical!$B$7:$B$1281,0))/INDEX(Historical!$D$7:$D$1257,MATCH(B197,Historical!$B$7:$B$1281,0))-1)*100)</f>
        <v>5.9701492537313383</v>
      </c>
      <c r="T197" s="673">
        <f>IF(INDEX(Historical!$F$7:$F$1250,MATCH(B197,Historical!$B$7:$B$1281,0))=0,"n/a",((INDEX(Historical!$C$7:$C$1259,MATCH(B197,Historical!$B$7:$B$1281,0))/INDEX(Historical!$F$7:$F$1250,MATCH(B197,Historical!$B$7:$B$1281,0)))^(1/3)-1)*100)</f>
        <v>9.2162553896642621</v>
      </c>
      <c r="U197" s="673">
        <f>IF(INDEX(Historical!$H$7:$H$1250,MATCH(B197,Historical!$B$7:$B$1281,0))=0,"n/a",((INDEX(Historical!$C$7:$C$1259,MATCH(B197,Historical!$B$7:$B$1281,0))/INDEX(Historical!$H$7:$H$1250,MATCH(B197,Historical!$B$7:$B$1281,0)))^(1/5)-1)*100)</f>
        <v>14.262605786960902</v>
      </c>
      <c r="V197" s="673">
        <f>IF(INDEX(Historical!$O$7:$O$1250,MATCH(B197,Historical!$B$7:$B$1281,0))=0,"n/a",((INDEX(Historical!$C$7:$C$1259,MATCH(B197,Historical!$B$7:$B$1281,0))/INDEX(Historical!$O$7:$O$1250,MATCH(B197,Historical!$B$7:$B$1281,0)))^(1/10)-1)*100)</f>
        <v>31.484450336163604</v>
      </c>
      <c r="W197" s="674">
        <f t="shared" si="38"/>
        <v>0.45300475741762014</v>
      </c>
      <c r="X197" s="675">
        <f t="shared" si="39"/>
        <v>1.8766586561790661</v>
      </c>
      <c r="Y197" s="645"/>
      <c r="Z197" s="624">
        <f t="shared" si="40"/>
        <v>17.21311475409836</v>
      </c>
      <c r="AA197" s="853">
        <f t="shared" si="41"/>
        <v>45.014344262295083</v>
      </c>
      <c r="AB197" s="854">
        <v>12</v>
      </c>
      <c r="AC197" s="833">
        <v>4.88</v>
      </c>
      <c r="AD197" s="833">
        <v>3.69</v>
      </c>
      <c r="AE197" s="833">
        <v>7.18</v>
      </c>
      <c r="AF197" s="833">
        <v>4.49</v>
      </c>
      <c r="AG197" s="833">
        <v>10.7</v>
      </c>
      <c r="AH197" s="833">
        <v>-2.1999999999999997</v>
      </c>
      <c r="AI197" s="833">
        <v>6.4</v>
      </c>
      <c r="AJ197" s="833">
        <v>7.6</v>
      </c>
      <c r="AK197" s="833">
        <v>12.19</v>
      </c>
      <c r="AL197" s="845">
        <v>159910</v>
      </c>
      <c r="AM197" s="839">
        <v>0.4</v>
      </c>
      <c r="AN197" s="833">
        <v>0.63</v>
      </c>
      <c r="AO197" s="711">
        <f t="shared" si="42"/>
        <v>-30.369346705861791</v>
      </c>
      <c r="AP197" s="712">
        <f t="shared" si="43"/>
        <v>14.644997556433292</v>
      </c>
      <c r="AQ197" s="855">
        <f t="shared" si="44"/>
        <v>199.71423852115083</v>
      </c>
      <c r="AR197" s="624">
        <f>INDEX(Historical!$C$7:$C$1259,MATCH(B197,Historical!$B$7:$B$1281,0))*IF(AH197="n/a",1.03,IF(AH197&lt;0,1.01,IF(AH197&gt;10,1.1,(1+AH197/100))))</f>
        <v>0.71709999999999996</v>
      </c>
      <c r="AS197" s="853">
        <f t="shared" si="45"/>
        <v>0.76299439999999996</v>
      </c>
      <c r="AT197" s="853">
        <f t="shared" si="51"/>
        <v>0.83929384000000007</v>
      </c>
      <c r="AU197" s="853">
        <f t="shared" si="51"/>
        <v>0.92322322400000012</v>
      </c>
      <c r="AV197" s="853">
        <f t="shared" si="51"/>
        <v>1.0155455464000003</v>
      </c>
      <c r="AW197" s="624">
        <f t="shared" si="46"/>
        <v>4.2581570104000006</v>
      </c>
      <c r="AX197" s="719">
        <f t="shared" si="47"/>
        <v>1.9384335641644288</v>
      </c>
      <c r="AY197" s="900">
        <v>0.67</v>
      </c>
      <c r="AZ197" s="839">
        <v>83.67</v>
      </c>
      <c r="BA197" s="839">
        <v>-11.73</v>
      </c>
      <c r="BB197" s="839">
        <v>-5.37</v>
      </c>
      <c r="BC197" s="839">
        <v>4.87</v>
      </c>
      <c r="BE197" s="597">
        <v>2014</v>
      </c>
      <c r="BF197" s="865">
        <f t="shared" si="48"/>
        <v>0</v>
      </c>
      <c r="BG197" s="849">
        <v>4.9000000000000004</v>
      </c>
    </row>
    <row r="198" spans="1:59" ht="11.25" customHeight="1" x14ac:dyDescent="0.2">
      <c r="A198" s="838" t="s">
        <v>1103</v>
      </c>
      <c r="B198" s="842" t="s">
        <v>1104</v>
      </c>
      <c r="C198" s="898" t="s">
        <v>178</v>
      </c>
      <c r="D198" s="898" t="s">
        <v>4271</v>
      </c>
      <c r="E198" s="705">
        <v>9</v>
      </c>
      <c r="F198" s="1135">
        <v>517</v>
      </c>
      <c r="G198" s="1123" t="s">
        <v>106</v>
      </c>
      <c r="H198" s="1123" t="s">
        <v>106</v>
      </c>
      <c r="I198" s="841">
        <v>36.880000000000003</v>
      </c>
      <c r="J198" s="624">
        <f t="shared" si="35"/>
        <v>9.8698481561822113</v>
      </c>
      <c r="K198" s="844">
        <v>0.91</v>
      </c>
      <c r="L198" s="854">
        <v>4</v>
      </c>
      <c r="M198" s="615">
        <f t="shared" si="36"/>
        <v>3.64</v>
      </c>
      <c r="N198" s="837" t="s">
        <v>107</v>
      </c>
      <c r="O198" s="706">
        <v>0.90500000000000003</v>
      </c>
      <c r="P198" s="606">
        <v>44228</v>
      </c>
      <c r="Q198" s="606">
        <v>44236</v>
      </c>
      <c r="R198" s="615">
        <f t="shared" si="37"/>
        <v>0.55248618784530434</v>
      </c>
      <c r="S198" s="673">
        <f>IF(INDEX(Historical!$D$7:$D$1257,MATCH(B198,Historical!$B$7:$B$1281,0))=0,"n/a",(INDEX(Historical!$C$7:$C$1259,MATCH(B198,Historical!$B$7:$B$1281,0))/INDEX(Historical!$D$7:$D$1257,MATCH(B198,Historical!$B$7:$B$1281,0))-1)*100)</f>
        <v>6.5476190476190466</v>
      </c>
      <c r="T198" s="673">
        <f>IF(INDEX(Historical!$F$7:$F$1250,MATCH(B198,Historical!$B$7:$B$1281,0))=0,"n/a",((INDEX(Historical!$C$7:$C$1259,MATCH(B198,Historical!$B$7:$B$1281,0))/INDEX(Historical!$F$7:$F$1250,MATCH(B198,Historical!$B$7:$B$1281,0)))^(1/3)-1)*100)</f>
        <v>8.6658148844481087</v>
      </c>
      <c r="U198" s="673">
        <f>IF(INDEX(Historical!$H$7:$H$1250,MATCH(B198,Historical!$B$7:$B$1281,0))=0,"n/a",((INDEX(Historical!$C$7:$C$1259,MATCH(B198,Historical!$B$7:$B$1281,0))/INDEX(Historical!$H$7:$H$1250,MATCH(B198,Historical!$B$7:$B$1281,0)))^(1/5)-1)*100)</f>
        <v>10.633297009492937</v>
      </c>
      <c r="V198" s="673" t="str">
        <f>IF(INDEX(Historical!$O$7:$O$1250,MATCH(B198,Historical!$B$7:$B$1281,0))=0,"n/a",((INDEX(Historical!$C$7:$C$1259,MATCH(B198,Historical!$B$7:$B$1281,0))/INDEX(Historical!$O$7:$O$1250,MATCH(B198,Historical!$B$7:$B$1281,0)))^(1/10)-1)*100)</f>
        <v>n/a</v>
      </c>
      <c r="W198" s="674" t="str">
        <f t="shared" si="38"/>
        <v>n/a</v>
      </c>
      <c r="X198" s="675" t="str">
        <f t="shared" si="39"/>
        <v>n/a</v>
      </c>
      <c r="Y198" s="843"/>
      <c r="Z198" s="624">
        <f t="shared" si="40"/>
        <v>97.58713136729223</v>
      </c>
      <c r="AA198" s="853">
        <f t="shared" si="41"/>
        <v>9.8873994638069718</v>
      </c>
      <c r="AB198" s="854">
        <v>12</v>
      </c>
      <c r="AC198" s="833">
        <v>3.73</v>
      </c>
      <c r="AD198" s="833" t="s">
        <v>136</v>
      </c>
      <c r="AE198" s="833">
        <v>2.84</v>
      </c>
      <c r="AF198" s="833" t="s">
        <v>136</v>
      </c>
      <c r="AG198" s="833">
        <v>-120.39999999999999</v>
      </c>
      <c r="AH198" s="833">
        <v>-1.6</v>
      </c>
      <c r="AI198" s="833">
        <v>14.05</v>
      </c>
      <c r="AJ198" s="833">
        <v>-1.3</v>
      </c>
      <c r="AK198" s="833">
        <v>-2.6100000000000003</v>
      </c>
      <c r="AL198" s="845">
        <v>1600</v>
      </c>
      <c r="AM198" s="839">
        <v>0.1</v>
      </c>
      <c r="AN198" s="833" t="s">
        <v>136</v>
      </c>
      <c r="AO198" s="711">
        <f t="shared" si="42"/>
        <v>10.615745701868178</v>
      </c>
      <c r="AP198" s="712">
        <f t="shared" si="43"/>
        <v>20.50314516567515</v>
      </c>
      <c r="AQ198" s="855" t="str">
        <f t="shared" si="44"/>
        <v>n/a</v>
      </c>
      <c r="AR198" s="624">
        <f>INDEX(Historical!$C$7:$C$1259,MATCH(B198,Historical!$B$7:$B$1281,0))*IF(AH198="n/a",1.03,IF(AH198&lt;0,1.01,IF(AH198&gt;10,1.1,(1+AH198/100))))</f>
        <v>3.6158000000000001</v>
      </c>
      <c r="AS198" s="853">
        <f t="shared" si="45"/>
        <v>3.9773800000000006</v>
      </c>
      <c r="AT198" s="853">
        <f t="shared" si="51"/>
        <v>4.0171538000000009</v>
      </c>
      <c r="AU198" s="853">
        <f t="shared" si="51"/>
        <v>4.0573253380000009</v>
      </c>
      <c r="AV198" s="853">
        <f t="shared" si="51"/>
        <v>4.0978985913800008</v>
      </c>
      <c r="AW198" s="624">
        <f t="shared" si="46"/>
        <v>19.765557729380003</v>
      </c>
      <c r="AX198" s="719">
        <f t="shared" si="47"/>
        <v>53.594245470119304</v>
      </c>
      <c r="AY198" s="900">
        <v>2.87</v>
      </c>
      <c r="AZ198" s="839">
        <v>569.32999999999993</v>
      </c>
      <c r="BA198" s="839">
        <v>-14.530000000000001</v>
      </c>
      <c r="BB198" s="839">
        <v>2.97</v>
      </c>
      <c r="BC198" s="839">
        <v>23.27</v>
      </c>
      <c r="BE198" s="597">
        <v>2013</v>
      </c>
      <c r="BF198" s="865">
        <f t="shared" si="48"/>
        <v>0</v>
      </c>
      <c r="BG198" s="849">
        <v>12.4</v>
      </c>
    </row>
    <row r="199" spans="1:59" ht="11.25" customHeight="1" x14ac:dyDescent="0.2">
      <c r="A199" s="848" t="s">
        <v>4011</v>
      </c>
      <c r="B199" s="842" t="s">
        <v>4012</v>
      </c>
      <c r="C199" s="898" t="s">
        <v>245</v>
      </c>
      <c r="D199" s="898" t="s">
        <v>4252</v>
      </c>
      <c r="E199" s="705">
        <v>6</v>
      </c>
      <c r="F199" s="1135">
        <v>681</v>
      </c>
      <c r="G199" s="1124" t="s">
        <v>106</v>
      </c>
      <c r="H199" s="1124" t="s">
        <v>106</v>
      </c>
      <c r="I199" s="841">
        <v>71.37</v>
      </c>
      <c r="J199" s="624">
        <f t="shared" ref="J199:J262" si="52">(M199/I199)*100</f>
        <v>1.7514361776656857</v>
      </c>
      <c r="K199" s="844">
        <v>0.3125</v>
      </c>
      <c r="L199" s="854">
        <v>4</v>
      </c>
      <c r="M199" s="615">
        <f t="shared" ref="M199:M262" si="53">K199*L199</f>
        <v>1.25</v>
      </c>
      <c r="N199" s="837" t="s">
        <v>318</v>
      </c>
      <c r="O199" s="706">
        <v>0.27500000000000002</v>
      </c>
      <c r="P199" s="1028">
        <v>43909</v>
      </c>
      <c r="Q199" s="1028">
        <v>43917</v>
      </c>
      <c r="R199" s="615">
        <f t="shared" ref="R199:R262" si="54">(K199-O199)/O199*100</f>
        <v>13.636363636363628</v>
      </c>
      <c r="S199" s="673">
        <f>IF(INDEX(Historical!$D$7:$D$1257,MATCH(B199,Historical!$B$7:$B$1281,0))=0,"n/a",(INDEX(Historical!$C$7:$C$1259,MATCH(B199,Historical!$B$7:$B$1281,0))/INDEX(Historical!$D$7:$D$1257,MATCH(B199,Historical!$B$7:$B$1281,0))-1)*100)</f>
        <v>13.636363636363624</v>
      </c>
      <c r="T199" s="673">
        <f>IF(INDEX(Historical!$F$7:$F$1250,MATCH(B199,Historical!$B$7:$B$1281,0))=0,"n/a",((INDEX(Historical!$C$7:$C$1259,MATCH(B199,Historical!$B$7:$B$1281,0))/INDEX(Historical!$F$7:$F$1250,MATCH(B199,Historical!$B$7:$B$1281,0)))^(1/3)-1)*100)</f>
        <v>22.499326257411155</v>
      </c>
      <c r="U199" s="673">
        <f>IF(INDEX(Historical!$H$7:$H$1250,MATCH(B199,Historical!$B$7:$B$1281,0))=0,"n/a",((INDEX(Historical!$C$7:$C$1259,MATCH(B199,Historical!$B$7:$B$1281,0))/INDEX(Historical!$H$7:$H$1250,MATCH(B199,Historical!$B$7:$B$1281,0)))^(1/5)-1)*100)</f>
        <v>17.844539784792257</v>
      </c>
      <c r="V199" s="673" t="str">
        <f>IF(INDEX(Historical!$O$7:$O$1250,MATCH(B199,Historical!$B$7:$B$1281,0))=0,"n/a",((INDEX(Historical!$C$7:$C$1259,MATCH(B199,Historical!$B$7:$B$1281,0))/INDEX(Historical!$O$7:$O$1250,MATCH(B199,Historical!$B$7:$B$1281,0)))^(1/10)-1)*100)</f>
        <v>n/a</v>
      </c>
      <c r="W199" s="674" t="str">
        <f t="shared" ref="W199:W262" si="55">IF(OR(U199&lt;=0,U199="n/a",V199&lt;=0,V199="n/a"),"n/a",U199/V199)</f>
        <v>n/a</v>
      </c>
      <c r="X199" s="675">
        <f t="shared" ref="X199:X262" si="56">IF(OR(AJ199&lt;=0,AJ199="n/a",U199&lt;=0,U199="n/a"),"n/a",U199/AJ199)</f>
        <v>5.4074362984218958</v>
      </c>
      <c r="Y199" s="843"/>
      <c r="Z199" s="624">
        <f t="shared" ref="Z199:Z262" si="57">IF(OR(AC199&lt;0.01,AC199="n/a"),"n/a",M199/AC199*100)</f>
        <v>30.864197530864203</v>
      </c>
      <c r="AA199" s="853">
        <f t="shared" ref="AA199:AA262" si="58">IF(OR(AC199&lt;0.01,AC199="n/a"),"n/a",I199/AC199)</f>
        <v>17.622222222222224</v>
      </c>
      <c r="AB199" s="854">
        <v>1</v>
      </c>
      <c r="AC199" s="833">
        <v>4.05</v>
      </c>
      <c r="AD199" s="833">
        <v>1.38</v>
      </c>
      <c r="AE199" s="833">
        <v>0.71</v>
      </c>
      <c r="AF199" s="833">
        <v>2.91</v>
      </c>
      <c r="AG199" s="833">
        <v>20.399999999999999</v>
      </c>
      <c r="AH199" s="833">
        <v>3.1</v>
      </c>
      <c r="AI199" s="833">
        <v>-13.87</v>
      </c>
      <c r="AJ199" s="833">
        <v>3.3000000000000003</v>
      </c>
      <c r="AK199" s="833">
        <v>13.04</v>
      </c>
      <c r="AL199" s="845">
        <v>6420</v>
      </c>
      <c r="AM199" s="839">
        <v>31.8</v>
      </c>
      <c r="AN199" s="833">
        <v>0</v>
      </c>
      <c r="AO199" s="711">
        <f t="shared" ref="AO199:AO262" si="59">IF(U199="n/a","n/a",IF(AA199&lt;0,"n/a",IF(AA199="n/a","n/a",J199+U199-AA199)))</f>
        <v>1.9737537402357184</v>
      </c>
      <c r="AP199" s="712">
        <f t="shared" ref="AP199:AP262" si="60">IF(U199="n/a","n/a",J199+U199)</f>
        <v>19.595975962457942</v>
      </c>
      <c r="AQ199" s="855">
        <f t="shared" ref="AQ199:AQ262" si="61">IF(OR(AC199&lt;0.01,AF199="n/a"),"n/a",(I199/SQRT(22.5*AC199*(I199/AF199))-1)*100)</f>
        <v>50.96823310686063</v>
      </c>
      <c r="AR199" s="624">
        <f>INDEX(Historical!$C$7:$C$1259,MATCH(B199,Historical!$B$7:$B$1281,0))*IF(AH199="n/a",1.03,IF(AH199&lt;0,1.01,IF(AH199&gt;10,1.1,(1+AH199/100))))</f>
        <v>1.2887499999999998</v>
      </c>
      <c r="AS199" s="853">
        <f t="shared" ref="AS199:AS262" si="62">IF($AI199="n/a",1.03*AR199,IF($AI199&lt;0,1.01*AR199,IF($AI199&gt;10,1.1*AR199,(1+$AI199/100)*AR199)))</f>
        <v>1.3016374999999998</v>
      </c>
      <c r="AT199" s="853">
        <f t="shared" si="51"/>
        <v>1.4318012499999999</v>
      </c>
      <c r="AU199" s="853">
        <f t="shared" si="51"/>
        <v>1.5749813750000001</v>
      </c>
      <c r="AV199" s="853">
        <f t="shared" si="51"/>
        <v>1.7324795125000003</v>
      </c>
      <c r="AW199" s="624">
        <f t="shared" ref="AW199:AW262" si="63">SUM(AR199:AV199)</f>
        <v>7.3296496375000002</v>
      </c>
      <c r="AX199" s="719">
        <f t="shared" ref="AX199:AX262" si="64">AW199/I199*100</f>
        <v>10.269930835785344</v>
      </c>
      <c r="AY199" s="900">
        <v>1.71</v>
      </c>
      <c r="AZ199" s="839">
        <v>430.23999999999995</v>
      </c>
      <c r="BA199" s="839">
        <v>-11.14</v>
      </c>
      <c r="BB199" s="839">
        <v>8.4500000000000011</v>
      </c>
      <c r="BC199" s="839">
        <v>34.489999999999995</v>
      </c>
      <c r="BE199" s="597">
        <v>2015</v>
      </c>
      <c r="BF199" s="865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849">
        <v>5.2</v>
      </c>
    </row>
    <row r="200" spans="1:59" ht="11.25" customHeight="1" x14ac:dyDescent="0.2">
      <c r="A200" s="847" t="s">
        <v>4238</v>
      </c>
      <c r="B200" s="570" t="s">
        <v>3802</v>
      </c>
      <c r="C200" s="898" t="s">
        <v>4127</v>
      </c>
      <c r="D200" s="898" t="s">
        <v>4272</v>
      </c>
      <c r="E200" s="705">
        <v>7</v>
      </c>
      <c r="F200" s="1135">
        <v>619</v>
      </c>
      <c r="G200" s="1123" t="s">
        <v>106</v>
      </c>
      <c r="H200" s="1123" t="s">
        <v>106</v>
      </c>
      <c r="I200" s="841">
        <v>97.63</v>
      </c>
      <c r="J200" s="624">
        <f t="shared" si="52"/>
        <v>0.9013622861825259</v>
      </c>
      <c r="K200" s="844">
        <v>0.22</v>
      </c>
      <c r="L200" s="854">
        <v>4</v>
      </c>
      <c r="M200" s="615">
        <f t="shared" si="53"/>
        <v>0.88</v>
      </c>
      <c r="N200" s="837" t="s">
        <v>107</v>
      </c>
      <c r="O200" s="706">
        <v>0.19</v>
      </c>
      <c r="P200" s="904">
        <v>43793</v>
      </c>
      <c r="Q200" s="904">
        <v>43802</v>
      </c>
      <c r="R200" s="615">
        <f t="shared" si="54"/>
        <v>15.789473684210526</v>
      </c>
      <c r="S200" s="673">
        <f>IF(INDEX(Historical!$D$7:$D$1257,MATCH(B200,Historical!$B$7:$B$1281,0))=0,"n/a",(INDEX(Historical!$C$7:$C$1259,MATCH(B200,Historical!$B$7:$B$1281,0))/INDEX(Historical!$D$7:$D$1257,MATCH(B200,Historical!$B$7:$B$1281,0))-1)*100)</f>
        <v>11.392405063291132</v>
      </c>
      <c r="T200" s="673">
        <f>IF(INDEX(Historical!$F$7:$F$1250,MATCH(B200,Historical!$B$7:$B$1281,0))=0,"n/a",((INDEX(Historical!$C$7:$C$1259,MATCH(B200,Historical!$B$7:$B$1281,0))/INDEX(Historical!$F$7:$F$1250,MATCH(B200,Historical!$B$7:$B$1281,0)))^(1/3)-1)*100)</f>
        <v>14.90834232364584</v>
      </c>
      <c r="U200" s="673">
        <f>IF(INDEX(Historical!$H$7:$H$1250,MATCH(B200,Historical!$B$7:$B$1281,0))=0,"n/a",((INDEX(Historical!$C$7:$C$1259,MATCH(B200,Historical!$B$7:$B$1281,0))/INDEX(Historical!$H$7:$H$1250,MATCH(B200,Historical!$B$7:$B$1281,0)))^(1/5)-1)*100)</f>
        <v>15.943572087062341</v>
      </c>
      <c r="V200" s="673" t="str">
        <f>IF(INDEX(Historical!$O$7:$O$1250,MATCH(B200,Historical!$B$7:$B$1281,0))=0,"n/a",((INDEX(Historical!$C$7:$C$1259,MATCH(B200,Historical!$B$7:$B$1281,0))/INDEX(Historical!$O$7:$O$1250,MATCH(B200,Historical!$B$7:$B$1281,0)))^(1/10)-1)*100)</f>
        <v>n/a</v>
      </c>
      <c r="W200" s="674" t="str">
        <f t="shared" si="55"/>
        <v>n/a</v>
      </c>
      <c r="X200" s="675">
        <f t="shared" si="56"/>
        <v>3.0660715552042963</v>
      </c>
      <c r="Y200" s="646" t="s">
        <v>4583</v>
      </c>
      <c r="Z200" s="624">
        <f t="shared" si="57"/>
        <v>28.571428571428569</v>
      </c>
      <c r="AA200" s="853">
        <f t="shared" si="58"/>
        <v>31.698051948051948</v>
      </c>
      <c r="AB200" s="854">
        <v>12</v>
      </c>
      <c r="AC200" s="833">
        <v>3.08</v>
      </c>
      <c r="AD200" s="833">
        <v>1.96</v>
      </c>
      <c r="AE200" s="833">
        <v>7.8</v>
      </c>
      <c r="AF200" s="833">
        <v>3.8</v>
      </c>
      <c r="AG200" s="833">
        <v>13</v>
      </c>
      <c r="AH200" s="833">
        <v>-34.200000000000003</v>
      </c>
      <c r="AI200" s="833">
        <v>12.65</v>
      </c>
      <c r="AJ200" s="833">
        <v>5.2</v>
      </c>
      <c r="AK200" s="833">
        <v>16</v>
      </c>
      <c r="AL200" s="845">
        <v>9830</v>
      </c>
      <c r="AM200" s="839">
        <v>1</v>
      </c>
      <c r="AN200" s="833">
        <v>0</v>
      </c>
      <c r="AO200" s="711">
        <f t="shared" si="59"/>
        <v>-14.853117574807079</v>
      </c>
      <c r="AP200" s="712">
        <f t="shared" si="60"/>
        <v>16.844934373244868</v>
      </c>
      <c r="AQ200" s="855">
        <f t="shared" si="61"/>
        <v>131.37520985293071</v>
      </c>
      <c r="AR200" s="624">
        <f>INDEX(Historical!$C$7:$C$1259,MATCH(B200,Historical!$B$7:$B$1281,0))*IF(AH200="n/a",1.03,IF(AH200&lt;0,1.01,IF(AH200&gt;10,1.1,(1+AH200/100))))</f>
        <v>0.88880000000000003</v>
      </c>
      <c r="AS200" s="853">
        <f t="shared" si="62"/>
        <v>0.9776800000000001</v>
      </c>
      <c r="AT200" s="853">
        <f t="shared" si="51"/>
        <v>1.0754480000000002</v>
      </c>
      <c r="AU200" s="853">
        <f t="shared" si="51"/>
        <v>1.1829928000000003</v>
      </c>
      <c r="AV200" s="853">
        <f t="shared" si="51"/>
        <v>1.3012920800000005</v>
      </c>
      <c r="AW200" s="624">
        <f t="shared" si="63"/>
        <v>5.4262128800000013</v>
      </c>
      <c r="AX200" s="719">
        <f t="shared" si="64"/>
        <v>5.5579359623066695</v>
      </c>
      <c r="AY200" s="900">
        <v>0.99</v>
      </c>
      <c r="AZ200" s="839">
        <v>118.51</v>
      </c>
      <c r="BA200" s="839">
        <v>-0.44999999999999996</v>
      </c>
      <c r="BB200" s="839">
        <v>4.2</v>
      </c>
      <c r="BC200" s="839">
        <v>27.96</v>
      </c>
      <c r="BE200" s="597">
        <v>2014</v>
      </c>
      <c r="BF200" s="865">
        <f t="shared" si="65"/>
        <v>0</v>
      </c>
      <c r="BG200" s="849">
        <v>10.7</v>
      </c>
    </row>
    <row r="201" spans="1:59" ht="11.25" customHeight="1" x14ac:dyDescent="0.2">
      <c r="A201" s="838" t="s">
        <v>535</v>
      </c>
      <c r="B201" s="842" t="s">
        <v>536</v>
      </c>
      <c r="C201" s="898" t="s">
        <v>4254</v>
      </c>
      <c r="D201" s="898" t="s">
        <v>4255</v>
      </c>
      <c r="E201" s="705">
        <v>17</v>
      </c>
      <c r="F201" s="1135">
        <v>229</v>
      </c>
      <c r="G201" s="1124" t="s">
        <v>106</v>
      </c>
      <c r="H201" s="1124" t="s">
        <v>106</v>
      </c>
      <c r="I201" s="841">
        <v>134.72999999999999</v>
      </c>
      <c r="J201" s="624">
        <f t="shared" si="52"/>
        <v>3.4439248868106587</v>
      </c>
      <c r="K201" s="844">
        <v>1.1599999999999999</v>
      </c>
      <c r="L201" s="854">
        <v>4</v>
      </c>
      <c r="M201" s="615">
        <f t="shared" si="53"/>
        <v>4.6399999999999997</v>
      </c>
      <c r="N201" s="837" t="s">
        <v>318</v>
      </c>
      <c r="O201" s="706">
        <v>1.1200000000000001</v>
      </c>
      <c r="P201" s="606">
        <v>44267</v>
      </c>
      <c r="Q201" s="606">
        <v>44286</v>
      </c>
      <c r="R201" s="615">
        <f t="shared" si="54"/>
        <v>3.5714285714285547</v>
      </c>
      <c r="S201" s="673">
        <f>IF(INDEX(Historical!$D$7:$D$1257,MATCH(B201,Historical!$B$7:$B$1281,0))=0,"n/a",(INDEX(Historical!$C$7:$C$1259,MATCH(B201,Historical!$B$7:$B$1281,0))/INDEX(Historical!$D$7:$D$1257,MATCH(B201,Historical!$B$7:$B$1281,0))-1)*100)</f>
        <v>4.4705882352941373</v>
      </c>
      <c r="T201" s="673">
        <f>IF(INDEX(Historical!$F$7:$F$1250,MATCH(B201,Historical!$B$7:$B$1281,0))=0,"n/a",((INDEX(Historical!$C$7:$C$1259,MATCH(B201,Historical!$B$7:$B$1281,0))/INDEX(Historical!$F$7:$F$1250,MATCH(B201,Historical!$B$7:$B$1281,0)))^(1/3)-1)*100)</f>
        <v>6.0750740000032</v>
      </c>
      <c r="U201" s="673">
        <f>IF(INDEX(Historical!$H$7:$H$1250,MATCH(B201,Historical!$B$7:$B$1281,0))=0,"n/a",((INDEX(Historical!$C$7:$C$1259,MATCH(B201,Historical!$B$7:$B$1281,0))/INDEX(Historical!$H$7:$H$1250,MATCH(B201,Historical!$B$7:$B$1281,0)))^(1/5)-1)*100)</f>
        <v>5.4825962604936551</v>
      </c>
      <c r="V201" s="673">
        <f>IF(INDEX(Historical!$O$7:$O$1250,MATCH(B201,Historical!$B$7:$B$1281,0))=0,"n/a",((INDEX(Historical!$C$7:$C$1259,MATCH(B201,Historical!$B$7:$B$1281,0))/INDEX(Historical!$O$7:$O$1250,MATCH(B201,Historical!$B$7:$B$1281,0)))^(1/10)-1)*100)</f>
        <v>8.6320872237624755</v>
      </c>
      <c r="W201" s="674">
        <f t="shared" si="55"/>
        <v>0.63514143432206316</v>
      </c>
      <c r="X201" s="675">
        <f t="shared" si="56"/>
        <v>0.29162746066455614</v>
      </c>
      <c r="Y201" s="842"/>
      <c r="Z201" s="624">
        <f t="shared" si="57"/>
        <v>414.28571428571422</v>
      </c>
      <c r="AA201" s="853">
        <f t="shared" si="58"/>
        <v>120.29464285714283</v>
      </c>
      <c r="AB201" s="854">
        <v>12</v>
      </c>
      <c r="AC201" s="833">
        <v>1.1200000000000001</v>
      </c>
      <c r="AD201" s="833">
        <v>3.87</v>
      </c>
      <c r="AE201" s="833">
        <v>9.75</v>
      </c>
      <c r="AF201" s="833">
        <v>2.17</v>
      </c>
      <c r="AG201" s="833">
        <v>4.5</v>
      </c>
      <c r="AH201" s="833">
        <v>94.6</v>
      </c>
      <c r="AI201" s="833">
        <v>31.34</v>
      </c>
      <c r="AJ201" s="833">
        <v>18.8</v>
      </c>
      <c r="AK201" s="833">
        <v>30.98</v>
      </c>
      <c r="AL201" s="845">
        <v>38060</v>
      </c>
      <c r="AM201" s="839">
        <v>0.3</v>
      </c>
      <c r="AN201" s="833">
        <v>0.77</v>
      </c>
      <c r="AO201" s="711">
        <f t="shared" si="59"/>
        <v>-111.36812170983852</v>
      </c>
      <c r="AP201" s="712">
        <f t="shared" si="60"/>
        <v>8.9265211473043138</v>
      </c>
      <c r="AQ201" s="855">
        <f t="shared" si="61"/>
        <v>240.61341723425986</v>
      </c>
      <c r="AR201" s="624">
        <f>INDEX(Historical!$C$7:$C$1259,MATCH(B201,Historical!$B$7:$B$1281,0))*IF(AH201="n/a",1.03,IF(AH201&lt;0,1.01,IF(AH201&gt;10,1.1,(1+AH201/100))))</f>
        <v>4.8840000000000012</v>
      </c>
      <c r="AS201" s="853">
        <f t="shared" si="62"/>
        <v>5.3724000000000016</v>
      </c>
      <c r="AT201" s="853">
        <f t="shared" si="51"/>
        <v>5.9096400000000022</v>
      </c>
      <c r="AU201" s="853">
        <f t="shared" si="51"/>
        <v>6.5006040000000027</v>
      </c>
      <c r="AV201" s="853">
        <f t="shared" si="51"/>
        <v>7.1506644000000037</v>
      </c>
      <c r="AW201" s="624">
        <f t="shared" si="63"/>
        <v>29.817308400000012</v>
      </c>
      <c r="AX201" s="719">
        <f t="shared" si="64"/>
        <v>22.131157425963046</v>
      </c>
      <c r="AY201" s="900">
        <v>0.11</v>
      </c>
      <c r="AZ201" s="839">
        <v>28.310000000000002</v>
      </c>
      <c r="BA201" s="839">
        <v>-18.59</v>
      </c>
      <c r="BB201" s="839">
        <v>-2.83</v>
      </c>
      <c r="BC201" s="839">
        <v>-6.34</v>
      </c>
      <c r="BE201" s="597">
        <v>2005</v>
      </c>
      <c r="BF201" s="865">
        <f t="shared" si="65"/>
        <v>1</v>
      </c>
      <c r="BG201" s="849">
        <v>2</v>
      </c>
    </row>
    <row r="202" spans="1:59" ht="11.25" customHeight="1" x14ac:dyDescent="0.2">
      <c r="A202" s="831" t="s">
        <v>209</v>
      </c>
      <c r="B202" s="842" t="s">
        <v>210</v>
      </c>
      <c r="C202" s="898" t="s">
        <v>112</v>
      </c>
      <c r="D202" s="898" t="s">
        <v>211</v>
      </c>
      <c r="E202" s="705">
        <v>65</v>
      </c>
      <c r="F202" s="1135">
        <v>2</v>
      </c>
      <c r="G202" s="1139" t="s">
        <v>115</v>
      </c>
      <c r="H202" s="1139" t="s">
        <v>37</v>
      </c>
      <c r="I202" s="833">
        <v>123.26</v>
      </c>
      <c r="J202" s="624">
        <f t="shared" si="52"/>
        <v>1.6063605386986857</v>
      </c>
      <c r="K202" s="844">
        <v>0.495</v>
      </c>
      <c r="L202" s="854">
        <v>4</v>
      </c>
      <c r="M202" s="615">
        <f t="shared" si="53"/>
        <v>1.98</v>
      </c>
      <c r="N202" s="837" t="s">
        <v>148</v>
      </c>
      <c r="O202" s="706">
        <v>0.49</v>
      </c>
      <c r="P202" s="606">
        <v>44071</v>
      </c>
      <c r="Q202" s="606">
        <v>44089</v>
      </c>
      <c r="R202" s="615">
        <f t="shared" si="54"/>
        <v>1.020408163265307</v>
      </c>
      <c r="S202" s="673">
        <f>IF(INDEX(Historical!$D$7:$D$1257,MATCH(B202,Historical!$B$7:$B$1281,0))=0,"n/a",(INDEX(Historical!$C$7:$C$1259,MATCH(B202,Historical!$B$7:$B$1281,0))/INDEX(Historical!$D$7:$D$1257,MATCH(B202,Historical!$B$7:$B$1281,0))-1)*100)</f>
        <v>1.5463917525773141</v>
      </c>
      <c r="T202" s="673">
        <f>IF(INDEX(Historical!$F$7:$F$1250,MATCH(B202,Historical!$B$7:$B$1281,0))=0,"n/a",((INDEX(Historical!$C$7:$C$1259,MATCH(B202,Historical!$B$7:$B$1281,0))/INDEX(Historical!$F$7:$F$1250,MATCH(B202,Historical!$B$7:$B$1281,0)))^(1/3)-1)*100)</f>
        <v>2.6750554478553568</v>
      </c>
      <c r="U202" s="673">
        <f>IF(INDEX(Historical!$H$7:$H$1250,MATCH(B202,Historical!$B$7:$B$1281,0))=0,"n/a",((INDEX(Historical!$C$7:$C$1259,MATCH(B202,Historical!$B$7:$B$1281,0))/INDEX(Historical!$H$7:$H$1250,MATCH(B202,Historical!$B$7:$B$1281,0)))^(1/5)-1)*100)</f>
        <v>3.7348003959758458</v>
      </c>
      <c r="V202" s="673">
        <f>IF(INDEX(Historical!$O$7:$O$1250,MATCH(B202,Historical!$B$7:$B$1281,0))=0,"n/a",((INDEX(Historical!$C$7:$C$1259,MATCH(B202,Historical!$B$7:$B$1281,0))/INDEX(Historical!$O$7:$O$1250,MATCH(B202,Historical!$B$7:$B$1281,0)))^(1/10)-1)*100)</f>
        <v>8.2241034472165566</v>
      </c>
      <c r="W202" s="674">
        <f t="shared" si="55"/>
        <v>0.4541285770474941</v>
      </c>
      <c r="X202" s="675">
        <f t="shared" si="56"/>
        <v>0.79463838212252036</v>
      </c>
      <c r="Y202" s="843"/>
      <c r="Z202" s="624">
        <f t="shared" si="57"/>
        <v>42.127659574468083</v>
      </c>
      <c r="AA202" s="853">
        <f t="shared" si="58"/>
        <v>26.225531914893619</v>
      </c>
      <c r="AB202" s="854">
        <v>12</v>
      </c>
      <c r="AC202" s="833">
        <v>4.7</v>
      </c>
      <c r="AD202" s="833">
        <v>2.78</v>
      </c>
      <c r="AE202" s="833">
        <v>2.64</v>
      </c>
      <c r="AF202" s="833">
        <v>5.28</v>
      </c>
      <c r="AG202" s="833">
        <v>21.5</v>
      </c>
      <c r="AH202" s="833">
        <v>1.9</v>
      </c>
      <c r="AI202" s="833">
        <v>8.81</v>
      </c>
      <c r="AJ202" s="833">
        <v>4.7</v>
      </c>
      <c r="AK202" s="833">
        <v>9.5</v>
      </c>
      <c r="AL202" s="845">
        <v>17660</v>
      </c>
      <c r="AM202" s="839">
        <v>0.4</v>
      </c>
      <c r="AN202" s="833">
        <v>0.92</v>
      </c>
      <c r="AO202" s="711">
        <f t="shared" si="59"/>
        <v>-20.884370980219089</v>
      </c>
      <c r="AP202" s="712">
        <f t="shared" si="60"/>
        <v>5.3411609346745319</v>
      </c>
      <c r="AQ202" s="855">
        <f t="shared" si="61"/>
        <v>148.07777320889448</v>
      </c>
      <c r="AR202" s="624">
        <f>INDEX(Historical!$C$7:$C$1259,MATCH(B202,Historical!$B$7:$B$1281,0))*IF(AH202="n/a",1.03,IF(AH202&lt;0,1.01,IF(AH202&gt;10,1.1,(1+AH202/100))))</f>
        <v>2.0074299999999998</v>
      </c>
      <c r="AS202" s="853">
        <f t="shared" si="62"/>
        <v>2.1842845829999997</v>
      </c>
      <c r="AT202" s="853">
        <f t="shared" si="51"/>
        <v>2.3917916183849997</v>
      </c>
      <c r="AU202" s="853">
        <f t="shared" si="51"/>
        <v>2.6190118221315744</v>
      </c>
      <c r="AV202" s="853">
        <f t="shared" si="51"/>
        <v>2.8678179452340737</v>
      </c>
      <c r="AW202" s="624">
        <f t="shared" si="63"/>
        <v>12.070335968750648</v>
      </c>
      <c r="AX202" s="719">
        <f t="shared" si="64"/>
        <v>9.7925815096143491</v>
      </c>
      <c r="AY202" s="900">
        <v>1.32</v>
      </c>
      <c r="AZ202" s="839">
        <v>95.81</v>
      </c>
      <c r="BA202" s="839">
        <v>-5.48</v>
      </c>
      <c r="BB202" s="839">
        <v>-6.9999999999999993E-2</v>
      </c>
      <c r="BC202" s="839">
        <v>10.24</v>
      </c>
      <c r="BE202" s="597">
        <v>1956</v>
      </c>
      <c r="BF202" s="865">
        <f t="shared" si="65"/>
        <v>8</v>
      </c>
      <c r="BG202" s="849">
        <v>7.6</v>
      </c>
    </row>
    <row r="203" spans="1:59" ht="11.25" customHeight="1" x14ac:dyDescent="0.2">
      <c r="A203" s="847" t="s">
        <v>895</v>
      </c>
      <c r="B203" s="842" t="s">
        <v>896</v>
      </c>
      <c r="C203" s="898" t="s">
        <v>4127</v>
      </c>
      <c r="D203" s="898" t="s">
        <v>4260</v>
      </c>
      <c r="E203" s="705">
        <v>10</v>
      </c>
      <c r="F203" s="1135">
        <v>464</v>
      </c>
      <c r="G203" s="1103" t="s">
        <v>106</v>
      </c>
      <c r="H203" s="1103" t="s">
        <v>106</v>
      </c>
      <c r="I203" s="841">
        <v>75.81</v>
      </c>
      <c r="J203" s="624">
        <f t="shared" si="52"/>
        <v>1.8994855559952513</v>
      </c>
      <c r="K203" s="844">
        <v>0.36</v>
      </c>
      <c r="L203" s="854">
        <v>4</v>
      </c>
      <c r="M203" s="615">
        <f t="shared" si="53"/>
        <v>1.44</v>
      </c>
      <c r="N203" s="837" t="s">
        <v>455</v>
      </c>
      <c r="O203" s="706">
        <v>0.32750000000000001</v>
      </c>
      <c r="P203" s="606">
        <v>44285</v>
      </c>
      <c r="Q203" s="606">
        <v>44309</v>
      </c>
      <c r="R203" s="615">
        <f t="shared" si="54"/>
        <v>9.9236641221373958</v>
      </c>
      <c r="S203" s="673">
        <f>IF(INDEX(Historical!$D$7:$D$1257,MATCH(B203,Historical!$B$7:$B$1281,0))=0,"n/a",(INDEX(Historical!$C$7:$C$1259,MATCH(B203,Historical!$B$7:$B$1281,0))/INDEX(Historical!$D$7:$D$1257,MATCH(B203,Historical!$B$7:$B$1281,0))-1)*100)</f>
        <v>18.552036199095024</v>
      </c>
      <c r="T203" s="673">
        <f>IF(INDEX(Historical!$F$7:$F$1250,MATCH(B203,Historical!$B$7:$B$1281,0))=0,"n/a",((INDEX(Historical!$C$7:$C$1259,MATCH(B203,Historical!$B$7:$B$1281,0))/INDEX(Historical!$F$7:$F$1250,MATCH(B203,Historical!$B$7:$B$1281,0)))^(1/3)-1)*100)</f>
        <v>15.283829286653305</v>
      </c>
      <c r="U203" s="673">
        <f>IF(INDEX(Historical!$H$7:$H$1250,MATCH(B203,Historical!$B$7:$B$1281,0))=0,"n/a",((INDEX(Historical!$C$7:$C$1259,MATCH(B203,Historical!$B$7:$B$1281,0))/INDEX(Historical!$H$7:$H$1250,MATCH(B203,Historical!$B$7:$B$1281,0)))^(1/5)-1)*100)</f>
        <v>14.522265327184547</v>
      </c>
      <c r="V203" s="673" t="str">
        <f>IF(INDEX(Historical!$O$7:$O$1250,MATCH(B203,Historical!$B$7:$B$1281,0))=0,"n/a",((INDEX(Historical!$C$7:$C$1259,MATCH(B203,Historical!$B$7:$B$1281,0))/INDEX(Historical!$O$7:$O$1250,MATCH(B203,Historical!$B$7:$B$1281,0)))^(1/10)-1)*100)</f>
        <v>n/a</v>
      </c>
      <c r="W203" s="674" t="str">
        <f t="shared" si="55"/>
        <v>n/a</v>
      </c>
      <c r="X203" s="675">
        <f t="shared" si="56"/>
        <v>2.689308393923064</v>
      </c>
      <c r="Y203" s="636" t="s">
        <v>897</v>
      </c>
      <c r="Z203" s="624">
        <f t="shared" si="57"/>
        <v>28.125</v>
      </c>
      <c r="AA203" s="853">
        <f t="shared" si="58"/>
        <v>14.806640625</v>
      </c>
      <c r="AB203" s="854">
        <v>9</v>
      </c>
      <c r="AC203" s="833">
        <v>5.12</v>
      </c>
      <c r="AD203" s="833">
        <v>2.4900000000000002</v>
      </c>
      <c r="AE203" s="833">
        <v>2.4</v>
      </c>
      <c r="AF203" s="833">
        <v>2.63</v>
      </c>
      <c r="AG203" s="833" t="s">
        <v>136</v>
      </c>
      <c r="AH203" s="833">
        <v>6.8000000000000007</v>
      </c>
      <c r="AI203" s="833">
        <v>7.84</v>
      </c>
      <c r="AJ203" s="833">
        <v>5.4</v>
      </c>
      <c r="AK203" s="833">
        <v>6</v>
      </c>
      <c r="AL203" s="845">
        <v>10120</v>
      </c>
      <c r="AM203" s="839">
        <v>4.8</v>
      </c>
      <c r="AN203" s="833">
        <v>0.19</v>
      </c>
      <c r="AO203" s="711">
        <f t="shared" si="59"/>
        <v>1.6151102581797971</v>
      </c>
      <c r="AP203" s="712">
        <f t="shared" si="60"/>
        <v>16.421750883179797</v>
      </c>
      <c r="AQ203" s="855">
        <f t="shared" si="61"/>
        <v>31.557279191739653</v>
      </c>
      <c r="AR203" s="624">
        <f>INDEX(Historical!$C$7:$C$1259,MATCH(B203,Historical!$B$7:$B$1281,0))*IF(AH203="n/a",1.03,IF(AH203&lt;0,1.01,IF(AH203&gt;10,1.1,(1+AH203/100))))</f>
        <v>1.3990800000000001</v>
      </c>
      <c r="AS203" s="853">
        <f t="shared" si="62"/>
        <v>1.5087678720000002</v>
      </c>
      <c r="AT203" s="853">
        <f t="shared" si="51"/>
        <v>1.5992939443200003</v>
      </c>
      <c r="AU203" s="853">
        <f t="shared" si="51"/>
        <v>1.6952515809792004</v>
      </c>
      <c r="AV203" s="853">
        <f t="shared" si="51"/>
        <v>1.7969666758379526</v>
      </c>
      <c r="AW203" s="624">
        <f t="shared" si="63"/>
        <v>7.9993600731371544</v>
      </c>
      <c r="AX203" s="719">
        <f t="shared" si="64"/>
        <v>10.55185341397857</v>
      </c>
      <c r="AY203" s="900">
        <v>0.82</v>
      </c>
      <c r="AZ203" s="839">
        <v>72.099999999999994</v>
      </c>
      <c r="BA203" s="839">
        <v>-3.4299999999999997</v>
      </c>
      <c r="BB203" s="839">
        <v>4.84</v>
      </c>
      <c r="BC203" s="839">
        <v>19</v>
      </c>
      <c r="BE203" s="597">
        <v>2012</v>
      </c>
      <c r="BF203" s="865">
        <f t="shared" si="65"/>
        <v>0</v>
      </c>
      <c r="BG203" s="849" t="s">
        <v>136</v>
      </c>
    </row>
    <row r="204" spans="1:59" ht="11.25" customHeight="1" x14ac:dyDescent="0.2">
      <c r="A204" s="838" t="s">
        <v>1113</v>
      </c>
      <c r="B204" s="842" t="s">
        <v>1114</v>
      </c>
      <c r="C204" s="898" t="s">
        <v>245</v>
      </c>
      <c r="D204" s="898" t="s">
        <v>4287</v>
      </c>
      <c r="E204" s="705">
        <v>9</v>
      </c>
      <c r="F204" s="1135">
        <v>534</v>
      </c>
      <c r="G204" s="1135" t="s">
        <v>115</v>
      </c>
      <c r="H204" s="1135" t="s">
        <v>115</v>
      </c>
      <c r="I204" s="841">
        <v>346.51</v>
      </c>
      <c r="J204" s="624">
        <f t="shared" si="52"/>
        <v>1.0851057689532768</v>
      </c>
      <c r="K204" s="844">
        <v>0.94</v>
      </c>
      <c r="L204" s="854">
        <v>4</v>
      </c>
      <c r="M204" s="615">
        <f t="shared" si="53"/>
        <v>3.76</v>
      </c>
      <c r="N204" s="837" t="s">
        <v>318</v>
      </c>
      <c r="O204" s="706">
        <v>0.78</v>
      </c>
      <c r="P204" s="606">
        <v>44267</v>
      </c>
      <c r="Q204" s="606">
        <v>44285</v>
      </c>
      <c r="R204" s="615">
        <f t="shared" si="54"/>
        <v>20.5128205128205</v>
      </c>
      <c r="S204" s="673">
        <f>IF(INDEX(Historical!$D$7:$D$1257,MATCH(B204,Historical!$B$7:$B$1281,0))=0,"n/a",(INDEX(Historical!$C$7:$C$1259,MATCH(B204,Historical!$B$7:$B$1281,0))/INDEX(Historical!$D$7:$D$1257,MATCH(B204,Historical!$B$7:$B$1281,0))-1)*100)</f>
        <v>19.999999999999996</v>
      </c>
      <c r="T204" s="673">
        <f>IF(INDEX(Historical!$F$7:$F$1250,MATCH(B204,Historical!$B$7:$B$1281,0))=0,"n/a",((INDEX(Historical!$C$7:$C$1259,MATCH(B204,Historical!$B$7:$B$1281,0))/INDEX(Historical!$F$7:$F$1250,MATCH(B204,Historical!$B$7:$B$1281,0)))^(1/3)-1)*100)</f>
        <v>19.246486106434201</v>
      </c>
      <c r="U204" s="673">
        <f>IF(INDEX(Historical!$H$7:$H$1250,MATCH(B204,Historical!$B$7:$B$1281,0))=0,"n/a",((INDEX(Historical!$C$7:$C$1259,MATCH(B204,Historical!$B$7:$B$1281,0))/INDEX(Historical!$H$7:$H$1250,MATCH(B204,Historical!$B$7:$B$1281,0)))^(1/5)-1)*100)</f>
        <v>20.26702877915536</v>
      </c>
      <c r="V204" s="673" t="str">
        <f>IF(INDEX(Historical!$O$7:$O$1250,MATCH(B204,Historical!$B$7:$B$1281,0))=0,"n/a",((INDEX(Historical!$C$7:$C$1259,MATCH(B204,Historical!$B$7:$B$1281,0))/INDEX(Historical!$O$7:$O$1250,MATCH(B204,Historical!$B$7:$B$1281,0)))^(1/10)-1)*100)</f>
        <v>n/a</v>
      </c>
      <c r="W204" s="674" t="str">
        <f t="shared" si="55"/>
        <v>n/a</v>
      </c>
      <c r="X204" s="675">
        <f t="shared" si="56"/>
        <v>0.74238200656246744</v>
      </c>
      <c r="Y204" s="634"/>
      <c r="Z204" s="624">
        <f t="shared" si="57"/>
        <v>32.19178082191781</v>
      </c>
      <c r="AA204" s="853">
        <f t="shared" si="58"/>
        <v>29.666952054794521</v>
      </c>
      <c r="AB204" s="854">
        <v>12</v>
      </c>
      <c r="AC204" s="833">
        <v>11.68</v>
      </c>
      <c r="AD204" s="833">
        <v>1.94</v>
      </c>
      <c r="AE204" s="833">
        <v>3.47</v>
      </c>
      <c r="AF204" s="833" t="s">
        <v>136</v>
      </c>
      <c r="AG204" s="833">
        <v>-14.099999999999998</v>
      </c>
      <c r="AH204" s="833">
        <v>14.399999999999999</v>
      </c>
      <c r="AI204" s="833">
        <v>3.8</v>
      </c>
      <c r="AJ204" s="833">
        <v>27.3</v>
      </c>
      <c r="AK204" s="833">
        <v>14.93</v>
      </c>
      <c r="AL204" s="845">
        <v>13560</v>
      </c>
      <c r="AM204" s="839">
        <v>0.3</v>
      </c>
      <c r="AN204" s="833" t="s">
        <v>136</v>
      </c>
      <c r="AO204" s="711">
        <f t="shared" si="59"/>
        <v>-8.314817506685884</v>
      </c>
      <c r="AP204" s="712">
        <f t="shared" si="60"/>
        <v>21.352134548108637</v>
      </c>
      <c r="AQ204" s="855" t="str">
        <f t="shared" si="61"/>
        <v>n/a</v>
      </c>
      <c r="AR204" s="624">
        <f>INDEX(Historical!$C$7:$C$1259,MATCH(B204,Historical!$B$7:$B$1281,0))*IF(AH204="n/a",1.03,IF(AH204&lt;0,1.01,IF(AH204&gt;10,1.1,(1+AH204/100))))</f>
        <v>3.4320000000000004</v>
      </c>
      <c r="AS204" s="853">
        <f t="shared" si="62"/>
        <v>3.5624160000000007</v>
      </c>
      <c r="AT204" s="853">
        <f t="shared" si="51"/>
        <v>3.9186576000000013</v>
      </c>
      <c r="AU204" s="853">
        <f t="shared" si="51"/>
        <v>4.3105233600000021</v>
      </c>
      <c r="AV204" s="853">
        <f t="shared" si="51"/>
        <v>4.7415756960000026</v>
      </c>
      <c r="AW204" s="624">
        <f t="shared" si="63"/>
        <v>19.965172656000007</v>
      </c>
      <c r="AX204" s="719">
        <f t="shared" si="64"/>
        <v>5.7617883050994223</v>
      </c>
      <c r="AY204" s="900">
        <v>0.42</v>
      </c>
      <c r="AZ204" s="839">
        <v>25.900000000000002</v>
      </c>
      <c r="BA204" s="839">
        <v>-20.45</v>
      </c>
      <c r="BB204" s="839">
        <v>-8.9700000000000006</v>
      </c>
      <c r="BC204" s="839">
        <v>-10.89</v>
      </c>
      <c r="BE204" s="597">
        <v>2013</v>
      </c>
      <c r="BF204" s="865">
        <f t="shared" si="65"/>
        <v>0</v>
      </c>
      <c r="BG204" s="849">
        <v>31.4</v>
      </c>
    </row>
    <row r="205" spans="1:59" s="744" customFormat="1" ht="11.25" customHeight="1" x14ac:dyDescent="0.2">
      <c r="A205" s="895" t="s">
        <v>4442</v>
      </c>
      <c r="B205" s="751" t="s">
        <v>4421</v>
      </c>
      <c r="C205" s="898" t="s">
        <v>4254</v>
      </c>
      <c r="D205" s="898" t="s">
        <v>4255</v>
      </c>
      <c r="E205" s="727">
        <v>6</v>
      </c>
      <c r="F205" s="1135">
        <v>692</v>
      </c>
      <c r="G205" s="1138" t="s">
        <v>106</v>
      </c>
      <c r="H205" s="1138" t="s">
        <v>106</v>
      </c>
      <c r="I205" s="728">
        <v>39.25</v>
      </c>
      <c r="J205" s="729">
        <f t="shared" si="52"/>
        <v>2.5987261146496814</v>
      </c>
      <c r="K205" s="730">
        <v>0.255</v>
      </c>
      <c r="L205" s="731">
        <v>4</v>
      </c>
      <c r="M205" s="732">
        <f t="shared" si="53"/>
        <v>1.02</v>
      </c>
      <c r="N205" s="733" t="s">
        <v>515</v>
      </c>
      <c r="O205" s="734">
        <v>0.23499999999999999</v>
      </c>
      <c r="P205" s="1130">
        <v>44148</v>
      </c>
      <c r="Q205" s="1130">
        <v>44165</v>
      </c>
      <c r="R205" s="732">
        <f t="shared" si="54"/>
        <v>8.5106382978723492</v>
      </c>
      <c r="S205" s="673">
        <f>IF(INDEX(Historical!$D$7:$D$1257,MATCH(B205,Historical!$B$7:$B$1281,0))=0,"n/a",(INDEX(Historical!$C$7:$C$1259,MATCH(B205,Historical!$B$7:$B$1281,0))/INDEX(Historical!$D$7:$D$1257,MATCH(B205,Historical!$B$7:$B$1281,0))-1)*100)</f>
        <v>9.0909090909090828</v>
      </c>
      <c r="T205" s="673">
        <f>IF(INDEX(Historical!$F$7:$F$1250,MATCH(B205,Historical!$B$7:$B$1281,0))=0,"n/a",((INDEX(Historical!$C$7:$C$1259,MATCH(B205,Historical!$B$7:$B$1281,0))/INDEX(Historical!$F$7:$F$1250,MATCH(B205,Historical!$B$7:$B$1281,0)))^(1/3)-1)*100)</f>
        <v>7.6283880644613333</v>
      </c>
      <c r="U205" s="673">
        <f>IF(INDEX(Historical!$H$7:$H$1250,MATCH(B205,Historical!$B$7:$B$1281,0))=0,"n/a",((INDEX(Historical!$C$7:$C$1259,MATCH(B205,Historical!$B$7:$B$1281,0))/INDEX(Historical!$H$7:$H$1250,MATCH(B205,Historical!$B$7:$B$1281,0)))^(1/5)-1)*100)</f>
        <v>6.8278353688437932</v>
      </c>
      <c r="V205" s="673">
        <f>IF(INDEX(Historical!$O$7:$O$1250,MATCH(B205,Historical!$B$7:$B$1281,0))=0,"n/a",((INDEX(Historical!$C$7:$C$1259,MATCH(B205,Historical!$B$7:$B$1281,0))/INDEX(Historical!$O$7:$O$1250,MATCH(B205,Historical!$B$7:$B$1281,0)))^(1/10)-1)*100)</f>
        <v>3.5085517211504103</v>
      </c>
      <c r="W205" s="674">
        <f t="shared" si="55"/>
        <v>1.9460552135184233</v>
      </c>
      <c r="X205" s="675">
        <f t="shared" si="56"/>
        <v>0.80327474927574039</v>
      </c>
      <c r="Y205" s="745"/>
      <c r="Z205" s="729">
        <f t="shared" si="57"/>
        <v>127.49999999999999</v>
      </c>
      <c r="AA205" s="736">
        <f t="shared" si="58"/>
        <v>49.0625</v>
      </c>
      <c r="AB205" s="731">
        <v>12</v>
      </c>
      <c r="AC205" s="737">
        <v>0.8</v>
      </c>
      <c r="AD205" s="737">
        <v>8.33</v>
      </c>
      <c r="AE205" s="737">
        <v>15</v>
      </c>
      <c r="AF205" s="737">
        <v>2.88</v>
      </c>
      <c r="AG205" s="737">
        <v>5.8999999999999995</v>
      </c>
      <c r="AH205" s="737">
        <v>-31.6</v>
      </c>
      <c r="AI205" s="737">
        <v>12.32</v>
      </c>
      <c r="AJ205" s="737">
        <v>8.5</v>
      </c>
      <c r="AK205" s="737">
        <v>6</v>
      </c>
      <c r="AL205" s="738">
        <v>14900</v>
      </c>
      <c r="AM205" s="739">
        <v>0.1</v>
      </c>
      <c r="AN205" s="737">
        <v>0.66</v>
      </c>
      <c r="AO205" s="740">
        <f t="shared" si="59"/>
        <v>-39.635938516506528</v>
      </c>
      <c r="AP205" s="741">
        <f t="shared" si="60"/>
        <v>9.4265614834934741</v>
      </c>
      <c r="AQ205" s="742">
        <f t="shared" si="61"/>
        <v>150.59928172283335</v>
      </c>
      <c r="AR205" s="624">
        <f>INDEX(Historical!$C$7:$C$1259,MATCH(B205,Historical!$B$7:$B$1281,0))*IF(AH205="n/a",1.03,IF(AH205&lt;0,1.01,IF(AH205&gt;10,1.1,(1+AH205/100))))</f>
        <v>0.96960000000000002</v>
      </c>
      <c r="AS205" s="736">
        <f t="shared" si="62"/>
        <v>1.0665600000000002</v>
      </c>
      <c r="AT205" s="736">
        <f t="shared" si="51"/>
        <v>1.1305536000000003</v>
      </c>
      <c r="AU205" s="736">
        <f t="shared" si="51"/>
        <v>1.1983868160000004</v>
      </c>
      <c r="AV205" s="736">
        <f t="shared" si="51"/>
        <v>1.2702900249600004</v>
      </c>
      <c r="AW205" s="729">
        <f t="shared" si="63"/>
        <v>5.6353904409600011</v>
      </c>
      <c r="AX205" s="743">
        <f t="shared" si="64"/>
        <v>14.357682652127391</v>
      </c>
      <c r="AY205" s="901">
        <v>0.52</v>
      </c>
      <c r="AZ205" s="739">
        <v>55.82</v>
      </c>
      <c r="BA205" s="739">
        <v>-9.67</v>
      </c>
      <c r="BB205" s="739">
        <v>-1.76</v>
      </c>
      <c r="BC205" s="739">
        <v>3.25</v>
      </c>
      <c r="BD205" s="875"/>
      <c r="BE205" s="597">
        <v>2015</v>
      </c>
      <c r="BF205" s="865">
        <f t="shared" si="65"/>
        <v>0</v>
      </c>
      <c r="BG205" s="793">
        <v>3.4000000000000004</v>
      </c>
    </row>
    <row r="206" spans="1:59" ht="11.25" customHeight="1" x14ac:dyDescent="0.2">
      <c r="A206" s="831" t="s">
        <v>1121</v>
      </c>
      <c r="B206" s="842" t="s">
        <v>1122</v>
      </c>
      <c r="C206" s="898" t="s">
        <v>131</v>
      </c>
      <c r="D206" s="898" t="s">
        <v>4263</v>
      </c>
      <c r="E206" s="705">
        <v>12</v>
      </c>
      <c r="F206" s="1135">
        <v>290</v>
      </c>
      <c r="G206" s="1126" t="s">
        <v>115</v>
      </c>
      <c r="H206" s="1126" t="s">
        <v>115</v>
      </c>
      <c r="I206" s="841">
        <v>117.72</v>
      </c>
      <c r="J206" s="624">
        <f t="shared" si="52"/>
        <v>3.6867142371729527</v>
      </c>
      <c r="K206" s="844">
        <v>1.085</v>
      </c>
      <c r="L206" s="854">
        <v>4</v>
      </c>
      <c r="M206" s="615">
        <f t="shared" si="53"/>
        <v>4.34</v>
      </c>
      <c r="N206" s="837" t="s">
        <v>488</v>
      </c>
      <c r="O206" s="706">
        <v>1.0125</v>
      </c>
      <c r="P206" s="606">
        <v>44183</v>
      </c>
      <c r="Q206" s="606">
        <v>44211</v>
      </c>
      <c r="R206" s="615">
        <f t="shared" si="54"/>
        <v>7.1604938271604954</v>
      </c>
      <c r="S206" s="673">
        <f>IF(INDEX(Historical!$D$7:$D$1257,MATCH(B206,Historical!$B$7:$B$1281,0))=0,"n/a",(INDEX(Historical!$C$7:$C$1259,MATCH(B206,Historical!$B$7:$B$1281,0))/INDEX(Historical!$D$7:$D$1257,MATCH(B206,Historical!$B$7:$B$1281,0))-1)*100)</f>
        <v>7.1428571428571397</v>
      </c>
      <c r="T206" s="673">
        <f>IF(INDEX(Historical!$F$7:$F$1250,MATCH(B206,Historical!$B$7:$B$1281,0))=0,"n/a",((INDEX(Historical!$C$7:$C$1259,MATCH(B206,Historical!$B$7:$B$1281,0))/INDEX(Historical!$F$7:$F$1250,MATCH(B206,Historical!$B$7:$B$1281,0)))^(1/3)-1)*100)</f>
        <v>7.0648783255412351</v>
      </c>
      <c r="U206" s="673">
        <f>IF(INDEX(Historical!$H$7:$H$1250,MATCH(B206,Historical!$B$7:$B$1281,0))=0,"n/a",((INDEX(Historical!$C$7:$C$1259,MATCH(B206,Historical!$B$7:$B$1281,0))/INDEX(Historical!$H$7:$H$1250,MATCH(B206,Historical!$B$7:$B$1281,0)))^(1/5)-1)*100)</f>
        <v>7.6612451642977364</v>
      </c>
      <c r="V206" s="673">
        <f>IF(INDEX(Historical!$O$7:$O$1250,MATCH(B206,Historical!$B$7:$B$1281,0))=0,"n/a",((INDEX(Historical!$C$7:$C$1259,MATCH(B206,Historical!$B$7:$B$1281,0))/INDEX(Historical!$O$7:$O$1250,MATCH(B206,Historical!$B$7:$B$1281,0)))^(1/10)-1)*100)</f>
        <v>6.5372926822285793</v>
      </c>
      <c r="W206" s="674">
        <f t="shared" si="55"/>
        <v>1.1719293500694234</v>
      </c>
      <c r="X206" s="675">
        <f t="shared" si="56"/>
        <v>1.7816849219297062</v>
      </c>
      <c r="Y206" s="634"/>
      <c r="Z206" s="624">
        <f t="shared" si="57"/>
        <v>61.473087818696882</v>
      </c>
      <c r="AA206" s="853">
        <f t="shared" si="58"/>
        <v>16.674220963172804</v>
      </c>
      <c r="AB206" s="854">
        <v>12</v>
      </c>
      <c r="AC206" s="833">
        <v>7.06</v>
      </c>
      <c r="AD206" s="833">
        <v>2.84</v>
      </c>
      <c r="AE206" s="833">
        <v>1.95</v>
      </c>
      <c r="AF206" s="833">
        <v>1.9</v>
      </c>
      <c r="AG206" s="833">
        <v>11.4</v>
      </c>
      <c r="AH206" s="833">
        <v>0.2</v>
      </c>
      <c r="AI206" s="833">
        <v>1.54</v>
      </c>
      <c r="AJ206" s="833">
        <v>4.3</v>
      </c>
      <c r="AK206" s="833">
        <v>6.05</v>
      </c>
      <c r="AL206" s="845">
        <v>23430</v>
      </c>
      <c r="AM206" s="839">
        <v>0.3</v>
      </c>
      <c r="AN206" s="833">
        <v>1.6</v>
      </c>
      <c r="AO206" s="711">
        <f t="shared" si="59"/>
        <v>-5.3262615617021147</v>
      </c>
      <c r="AP206" s="712">
        <f t="shared" si="60"/>
        <v>11.347959401470689</v>
      </c>
      <c r="AQ206" s="855">
        <f t="shared" si="61"/>
        <v>18.661085692784596</v>
      </c>
      <c r="AR206" s="624">
        <f>INDEX(Historical!$C$7:$C$1259,MATCH(B206,Historical!$B$7:$B$1281,0))*IF(AH206="n/a",1.03,IF(AH206&lt;0,1.01,IF(AH206&gt;10,1.1,(1+AH206/100))))</f>
        <v>4.0580999999999996</v>
      </c>
      <c r="AS206" s="853">
        <f t="shared" si="62"/>
        <v>4.1205947399999996</v>
      </c>
      <c r="AT206" s="853">
        <f t="shared" si="51"/>
        <v>4.3698907217699992</v>
      </c>
      <c r="AU206" s="853">
        <f t="shared" si="51"/>
        <v>4.6342691104370841</v>
      </c>
      <c r="AV206" s="853">
        <f t="shared" si="51"/>
        <v>4.9146423916185276</v>
      </c>
      <c r="AW206" s="624">
        <f t="shared" si="63"/>
        <v>22.097496963825613</v>
      </c>
      <c r="AX206" s="719">
        <f t="shared" si="64"/>
        <v>18.771234254014281</v>
      </c>
      <c r="AY206" s="900">
        <v>0.61</v>
      </c>
      <c r="AZ206" s="839">
        <v>65.31</v>
      </c>
      <c r="BA206" s="839">
        <v>-13.19</v>
      </c>
      <c r="BB206" s="839">
        <v>-2.69</v>
      </c>
      <c r="BC206" s="839">
        <v>0.32</v>
      </c>
      <c r="BE206" s="597">
        <v>2010</v>
      </c>
      <c r="BF206" s="865">
        <f t="shared" si="65"/>
        <v>0</v>
      </c>
      <c r="BG206" s="849">
        <v>3.1</v>
      </c>
    </row>
    <row r="207" spans="1:59" ht="11.25" customHeight="1" x14ac:dyDescent="0.2">
      <c r="A207" s="838" t="s">
        <v>543</v>
      </c>
      <c r="B207" s="842" t="s">
        <v>544</v>
      </c>
      <c r="C207" s="898" t="s">
        <v>131</v>
      </c>
      <c r="D207" s="898" t="s">
        <v>4264</v>
      </c>
      <c r="E207" s="705">
        <v>16</v>
      </c>
      <c r="F207" s="1135">
        <v>241</v>
      </c>
      <c r="G207" s="1133" t="s">
        <v>37</v>
      </c>
      <c r="H207" s="1133" t="s">
        <v>37</v>
      </c>
      <c r="I207" s="841">
        <v>85.59</v>
      </c>
      <c r="J207" s="624">
        <f t="shared" si="52"/>
        <v>4.5098726486739098</v>
      </c>
      <c r="K207" s="844">
        <v>0.96499999999999997</v>
      </c>
      <c r="L207" s="854">
        <v>4</v>
      </c>
      <c r="M207" s="615">
        <f t="shared" si="53"/>
        <v>3.86</v>
      </c>
      <c r="N207" s="837" t="s">
        <v>377</v>
      </c>
      <c r="O207" s="706">
        <v>0.94499999999999995</v>
      </c>
      <c r="P207" s="606">
        <v>44056</v>
      </c>
      <c r="Q207" s="606">
        <v>44090</v>
      </c>
      <c r="R207" s="615">
        <f t="shared" si="54"/>
        <v>2.1164021164021185</v>
      </c>
      <c r="S207" s="673">
        <f>IF(INDEX(Historical!$D$7:$D$1257,MATCH(B207,Historical!$B$7:$B$1281,0))=0,"n/a",(INDEX(Historical!$C$7:$C$1259,MATCH(B207,Historical!$B$7:$B$1281,0))/INDEX(Historical!$D$7:$D$1257,MATCH(B207,Historical!$B$7:$B$1281,0))-1)*100)</f>
        <v>2.0026702269692942</v>
      </c>
      <c r="T207" s="673">
        <f>IF(INDEX(Historical!$F$7:$F$1250,MATCH(B207,Historical!$B$7:$B$1281,0))=0,"n/a",((INDEX(Historical!$C$7:$C$1259,MATCH(B207,Historical!$B$7:$B$1281,0))/INDEX(Historical!$F$7:$F$1250,MATCH(B207,Historical!$B$7:$B$1281,0)))^(1/3)-1)*100)</f>
        <v>3.0574309409421518</v>
      </c>
      <c r="U207" s="673">
        <f>IF(INDEX(Historical!$H$7:$H$1250,MATCH(B207,Historical!$B$7:$B$1281,0))=0,"n/a",((INDEX(Historical!$C$7:$C$1259,MATCH(B207,Historical!$B$7:$B$1281,0))/INDEX(Historical!$H$7:$H$1250,MATCH(B207,Historical!$B$7:$B$1281,0)))^(1/5)-1)*100)</f>
        <v>3.348379321741346</v>
      </c>
      <c r="V207" s="673">
        <f>IF(INDEX(Historical!$O$7:$O$1250,MATCH(B207,Historical!$B$7:$B$1281,0))=0,"n/a",((INDEX(Historical!$C$7:$C$1259,MATCH(B207,Historical!$B$7:$B$1281,0))/INDEX(Historical!$O$7:$O$1250,MATCH(B207,Historical!$B$7:$B$1281,0)))^(1/10)-1)*100)</f>
        <v>2.7583299467388356</v>
      </c>
      <c r="W207" s="674">
        <f t="shared" si="55"/>
        <v>1.2139154439084141</v>
      </c>
      <c r="X207" s="675">
        <f t="shared" si="56"/>
        <v>0.45868209886867756</v>
      </c>
      <c r="Y207" s="641"/>
      <c r="Z207" s="624">
        <f t="shared" si="57"/>
        <v>224.41860465116278</v>
      </c>
      <c r="AA207" s="853">
        <f t="shared" si="58"/>
        <v>49.761627906976749</v>
      </c>
      <c r="AB207" s="854">
        <v>12</v>
      </c>
      <c r="AC207" s="833">
        <v>1.72</v>
      </c>
      <c r="AD207" s="833">
        <v>10.16</v>
      </c>
      <c r="AE207" s="833">
        <v>2.72</v>
      </c>
      <c r="AF207" s="833">
        <v>1.45</v>
      </c>
      <c r="AG207" s="833">
        <v>4.7</v>
      </c>
      <c r="AH207" s="833">
        <v>35.199999999999996</v>
      </c>
      <c r="AI207" s="833">
        <v>4.96</v>
      </c>
      <c r="AJ207" s="833">
        <v>7.3</v>
      </c>
      <c r="AK207" s="833">
        <v>4.99</v>
      </c>
      <c r="AL207" s="845">
        <v>64910</v>
      </c>
      <c r="AM207" s="839">
        <v>0.1</v>
      </c>
      <c r="AN207" s="833">
        <v>1.46</v>
      </c>
      <c r="AO207" s="711">
        <f t="shared" si="59"/>
        <v>-41.903375936561496</v>
      </c>
      <c r="AP207" s="712">
        <f t="shared" si="60"/>
        <v>7.8582519704152558</v>
      </c>
      <c r="AQ207" s="855">
        <f t="shared" si="61"/>
        <v>79.077091363364445</v>
      </c>
      <c r="AR207" s="624">
        <f>INDEX(Historical!$C$7:$C$1259,MATCH(B207,Historical!$B$7:$B$1281,0))*IF(AH207="n/a",1.03,IF(AH207&lt;0,1.01,IF(AH207&gt;10,1.1,(1+AH207/100))))</f>
        <v>4.202</v>
      </c>
      <c r="AS207" s="853">
        <f t="shared" si="62"/>
        <v>4.4104192000000007</v>
      </c>
      <c r="AT207" s="853">
        <f t="shared" ref="AT207:AV226" si="66">IF($AK207="n/a",1.03*AS207,IF($AK207&lt;0,1.01*AS207,IF($AK207&gt;10,1.1*AS207,(1+$AK207/100)*AS207)))</f>
        <v>4.6304991180800013</v>
      </c>
      <c r="AU207" s="853">
        <f t="shared" si="66"/>
        <v>4.8615610240721931</v>
      </c>
      <c r="AV207" s="853">
        <f t="shared" si="66"/>
        <v>5.1041529191733961</v>
      </c>
      <c r="AW207" s="624">
        <f t="shared" si="63"/>
        <v>23.20863226132559</v>
      </c>
      <c r="AX207" s="719">
        <f t="shared" si="64"/>
        <v>27.116055919296166</v>
      </c>
      <c r="AY207" s="900">
        <v>0.23</v>
      </c>
      <c r="AZ207" s="839">
        <v>37.76</v>
      </c>
      <c r="BA207" s="839">
        <v>-15.83</v>
      </c>
      <c r="BB207" s="839">
        <v>-5.75</v>
      </c>
      <c r="BC207" s="839">
        <v>-2.31</v>
      </c>
      <c r="BE207" s="597">
        <v>2005</v>
      </c>
      <c r="BF207" s="865">
        <f t="shared" si="65"/>
        <v>1</v>
      </c>
      <c r="BG207" s="849">
        <v>1.3</v>
      </c>
    </row>
    <row r="208" spans="1:59" ht="11.25" customHeight="1" x14ac:dyDescent="0.2">
      <c r="A208" s="831" t="s">
        <v>547</v>
      </c>
      <c r="B208" s="842" t="s">
        <v>548</v>
      </c>
      <c r="C208" s="898" t="s">
        <v>108</v>
      </c>
      <c r="D208" s="898" t="s">
        <v>4273</v>
      </c>
      <c r="E208" s="705">
        <v>21</v>
      </c>
      <c r="F208" s="1135">
        <v>162</v>
      </c>
      <c r="G208" s="1135" t="s">
        <v>106</v>
      </c>
      <c r="H208" s="1135" t="s">
        <v>106</v>
      </c>
      <c r="I208" s="833">
        <v>21.77</v>
      </c>
      <c r="J208" s="624">
        <f t="shared" si="52"/>
        <v>1.7914561322921452</v>
      </c>
      <c r="K208" s="851">
        <v>9.7500000000000003E-2</v>
      </c>
      <c r="L208" s="854">
        <v>4</v>
      </c>
      <c r="M208" s="615">
        <f t="shared" si="53"/>
        <v>0.39</v>
      </c>
      <c r="N208" s="837" t="s">
        <v>119</v>
      </c>
      <c r="O208" s="707">
        <v>9.5000000000000001E-2</v>
      </c>
      <c r="P208" s="606">
        <v>44056</v>
      </c>
      <c r="Q208" s="606">
        <v>44078</v>
      </c>
      <c r="R208" s="615">
        <f t="shared" si="54"/>
        <v>2.6315789473684235</v>
      </c>
      <c r="S208" s="673">
        <f>IF(INDEX(Historical!$D$7:$D$1257,MATCH(B208,Historical!$B$7:$B$1281,0))=0,"n/a",(INDEX(Historical!$C$7:$C$1259,MATCH(B208,Historical!$B$7:$B$1281,0))/INDEX(Historical!$D$7:$D$1257,MATCH(B208,Historical!$B$7:$B$1281,0))-1)*100)</f>
        <v>2.6666666666666616</v>
      </c>
      <c r="T208" s="673">
        <f>IF(INDEX(Historical!$F$7:$F$1250,MATCH(B208,Historical!$B$7:$B$1281,0))=0,"n/a",((INDEX(Historical!$C$7:$C$1259,MATCH(B208,Historical!$B$7:$B$1281,0))/INDEX(Historical!$F$7:$F$1250,MATCH(B208,Historical!$B$7:$B$1281,0)))^(1/3)-1)*100)</f>
        <v>4.2302879318869557</v>
      </c>
      <c r="U208" s="673">
        <f>IF(INDEX(Historical!$H$7:$H$1250,MATCH(B208,Historical!$B$7:$B$1281,0))=0,"n/a",((INDEX(Historical!$C$7:$C$1259,MATCH(B208,Historical!$B$7:$B$1281,0))/INDEX(Historical!$H$7:$H$1250,MATCH(B208,Historical!$B$7:$B$1281,0)))^(1/5)-1)*100)</f>
        <v>4.7688502770175001</v>
      </c>
      <c r="V208" s="673">
        <f>IF(INDEX(Historical!$O$7:$O$1250,MATCH(B208,Historical!$B$7:$B$1281,0))=0,"n/a",((INDEX(Historical!$C$7:$C$1259,MATCH(B208,Historical!$B$7:$B$1281,0))/INDEX(Historical!$O$7:$O$1250,MATCH(B208,Historical!$B$7:$B$1281,0)))^(1/10)-1)*100)</f>
        <v>3.354517621772457</v>
      </c>
      <c r="W208" s="674">
        <f t="shared" si="55"/>
        <v>1.4216202788935535</v>
      </c>
      <c r="X208" s="675">
        <f t="shared" si="56"/>
        <v>0.10211670828731263</v>
      </c>
      <c r="Y208" s="637"/>
      <c r="Z208" s="624">
        <f t="shared" si="57"/>
        <v>12.540192926045016</v>
      </c>
      <c r="AA208" s="853">
        <f t="shared" si="58"/>
        <v>7</v>
      </c>
      <c r="AB208" s="854">
        <v>6</v>
      </c>
      <c r="AC208" s="833">
        <v>3.11</v>
      </c>
      <c r="AD208" s="833">
        <v>0.7</v>
      </c>
      <c r="AE208" s="833">
        <v>2.9</v>
      </c>
      <c r="AF208" s="834">
        <v>0.99</v>
      </c>
      <c r="AG208" s="833">
        <v>11.799999999999999</v>
      </c>
      <c r="AH208" s="833">
        <v>86.1</v>
      </c>
      <c r="AI208" s="833">
        <v>-0.04</v>
      </c>
      <c r="AJ208" s="833">
        <v>46.7</v>
      </c>
      <c r="AK208" s="833">
        <v>10</v>
      </c>
      <c r="AL208" s="845">
        <v>144.07</v>
      </c>
      <c r="AM208" s="839">
        <v>4.5999999999999996</v>
      </c>
      <c r="AN208" s="833">
        <v>0.2</v>
      </c>
      <c r="AO208" s="711">
        <f t="shared" si="59"/>
        <v>-0.43969359069035452</v>
      </c>
      <c r="AP208" s="712">
        <f t="shared" si="60"/>
        <v>6.5603064093096455</v>
      </c>
      <c r="AQ208" s="855">
        <f t="shared" si="61"/>
        <v>-44.502252297953561</v>
      </c>
      <c r="AR208" s="624">
        <f>INDEX(Historical!$C$7:$C$1259,MATCH(B208,Historical!$B$7:$B$1281,0))*IF(AH208="n/a",1.03,IF(AH208&lt;0,1.01,IF(AH208&gt;10,1.1,(1+AH208/100))))</f>
        <v>0.42350000000000004</v>
      </c>
      <c r="AS208" s="853">
        <f t="shared" si="62"/>
        <v>0.42773500000000003</v>
      </c>
      <c r="AT208" s="853">
        <f t="shared" si="66"/>
        <v>0.47050850000000005</v>
      </c>
      <c r="AU208" s="853">
        <f t="shared" si="66"/>
        <v>0.51755935000000008</v>
      </c>
      <c r="AV208" s="853">
        <f t="shared" si="66"/>
        <v>0.56931528500000017</v>
      </c>
      <c r="AW208" s="624">
        <f t="shared" si="63"/>
        <v>2.4086181350000002</v>
      </c>
      <c r="AX208" s="719">
        <f t="shared" si="64"/>
        <v>11.063932636655951</v>
      </c>
      <c r="AY208" s="900">
        <v>0.69</v>
      </c>
      <c r="AZ208" s="839">
        <v>85.429999999999993</v>
      </c>
      <c r="BA208" s="839">
        <v>-4.9799999999999995</v>
      </c>
      <c r="BB208" s="839">
        <v>1.91</v>
      </c>
      <c r="BC208" s="839">
        <v>15.21</v>
      </c>
      <c r="BE208" s="597">
        <v>2000</v>
      </c>
      <c r="BF208" s="865">
        <f t="shared" si="65"/>
        <v>2</v>
      </c>
      <c r="BG208" s="849">
        <v>1.4000000000000001</v>
      </c>
    </row>
    <row r="209" spans="1:59" ht="11.25" customHeight="1" x14ac:dyDescent="0.2">
      <c r="A209" s="848" t="s">
        <v>4460</v>
      </c>
      <c r="B209" s="842" t="s">
        <v>3848</v>
      </c>
      <c r="C209" s="898" t="s">
        <v>108</v>
      </c>
      <c r="D209" s="898" t="s">
        <v>4266</v>
      </c>
      <c r="E209" s="705">
        <v>7</v>
      </c>
      <c r="F209" s="1135">
        <v>664</v>
      </c>
      <c r="G209" s="1102" t="s">
        <v>106</v>
      </c>
      <c r="H209" s="1102" t="s">
        <v>106</v>
      </c>
      <c r="I209" s="841">
        <v>16.75</v>
      </c>
      <c r="J209" s="624">
        <f t="shared" si="52"/>
        <v>2.3880597014925375</v>
      </c>
      <c r="K209" s="844">
        <v>0.1</v>
      </c>
      <c r="L209" s="854">
        <v>4</v>
      </c>
      <c r="M209" s="615">
        <f t="shared" si="53"/>
        <v>0.4</v>
      </c>
      <c r="N209" s="837" t="s">
        <v>4106</v>
      </c>
      <c r="O209" s="706">
        <v>0.08</v>
      </c>
      <c r="P209" s="606">
        <v>44272</v>
      </c>
      <c r="Q209" s="606">
        <v>44287</v>
      </c>
      <c r="R209" s="615">
        <f t="shared" si="54"/>
        <v>25.000000000000007</v>
      </c>
      <c r="S209" s="673">
        <f>IF(INDEX(Historical!$D$7:$D$1257,MATCH(B209,Historical!$B$7:$B$1281,0))=0,"n/a",(INDEX(Historical!$C$7:$C$1259,MATCH(B209,Historical!$B$7:$B$1281,0))/INDEX(Historical!$D$7:$D$1257,MATCH(B209,Historical!$B$7:$B$1281,0))-1)*100)</f>
        <v>10.344827586206918</v>
      </c>
      <c r="T209" s="673">
        <f>IF(INDEX(Historical!$F$7:$F$1250,MATCH(B209,Historical!$B$7:$B$1281,0))=0,"n/a",((INDEX(Historical!$C$7:$C$1259,MATCH(B209,Historical!$B$7:$B$1281,0))/INDEX(Historical!$F$7:$F$1250,MATCH(B209,Historical!$B$7:$B$1281,0)))^(1/3)-1)*100)</f>
        <v>23.47158379972165</v>
      </c>
      <c r="U209" s="673">
        <f>IF(INDEX(Historical!$H$7:$H$1250,MATCH(B209,Historical!$B$7:$B$1281,0))=0,"n/a",((INDEX(Historical!$C$7:$C$1259,MATCH(B209,Historical!$B$7:$B$1281,0))/INDEX(Historical!$H$7:$H$1250,MATCH(B209,Historical!$B$7:$B$1281,0)))^(1/5)-1)*100)</f>
        <v>39.76542375431584</v>
      </c>
      <c r="V209" s="673" t="str">
        <f>IF(INDEX(Historical!$O$7:$O$1250,MATCH(B209,Historical!$B$7:$B$1281,0))=0,"n/a",((INDEX(Historical!$C$7:$C$1259,MATCH(B209,Historical!$B$7:$B$1281,0))/INDEX(Historical!$O$7:$O$1250,MATCH(B209,Historical!$B$7:$B$1281,0)))^(1/10)-1)*100)</f>
        <v>n/a</v>
      </c>
      <c r="W209" s="674" t="str">
        <f t="shared" si="55"/>
        <v>n/a</v>
      </c>
      <c r="X209" s="675">
        <f t="shared" si="56"/>
        <v>1.5533368654029625</v>
      </c>
      <c r="Y209" s="843"/>
      <c r="Z209" s="624">
        <f t="shared" si="57"/>
        <v>31.007751937984494</v>
      </c>
      <c r="AA209" s="853">
        <f t="shared" si="58"/>
        <v>12.984496124031008</v>
      </c>
      <c r="AB209" s="854">
        <v>12</v>
      </c>
      <c r="AC209" s="833">
        <v>1.29</v>
      </c>
      <c r="AD209" s="833">
        <v>1.1000000000000001</v>
      </c>
      <c r="AE209" s="833">
        <v>3.45</v>
      </c>
      <c r="AF209" s="833">
        <v>1.1399999999999999</v>
      </c>
      <c r="AG209" s="833">
        <v>9.1999999999999993</v>
      </c>
      <c r="AH209" s="833">
        <v>22.900000000000002</v>
      </c>
      <c r="AI209" s="833">
        <v>1.34</v>
      </c>
      <c r="AJ209" s="833">
        <v>25.6</v>
      </c>
      <c r="AK209" s="833">
        <v>12</v>
      </c>
      <c r="AL209" s="845">
        <v>868.7</v>
      </c>
      <c r="AM209" s="839">
        <v>10.299999999999999</v>
      </c>
      <c r="AN209" s="833">
        <v>0</v>
      </c>
      <c r="AO209" s="711">
        <f t="shared" si="59"/>
        <v>29.16898733177737</v>
      </c>
      <c r="AP209" s="712">
        <f t="shared" si="60"/>
        <v>42.153483455808377</v>
      </c>
      <c r="AQ209" s="855">
        <f t="shared" si="61"/>
        <v>-18.890127792548927</v>
      </c>
      <c r="AR209" s="624">
        <f>INDEX(Historical!$C$7:$C$1259,MATCH(B209,Historical!$B$7:$B$1281,0))*IF(AH209="n/a",1.03,IF(AH209&lt;0,1.01,IF(AH209&gt;10,1.1,(1+AH209/100))))</f>
        <v>0.35200000000000004</v>
      </c>
      <c r="AS209" s="853">
        <f t="shared" si="62"/>
        <v>0.35671680000000006</v>
      </c>
      <c r="AT209" s="853">
        <f t="shared" si="66"/>
        <v>0.39238848000000009</v>
      </c>
      <c r="AU209" s="853">
        <f t="shared" si="66"/>
        <v>0.43162732800000014</v>
      </c>
      <c r="AV209" s="853">
        <f t="shared" si="66"/>
        <v>0.47479006080000019</v>
      </c>
      <c r="AW209" s="624">
        <f t="shared" si="63"/>
        <v>2.0075226688000005</v>
      </c>
      <c r="AX209" s="719">
        <f t="shared" si="64"/>
        <v>11.985209962985078</v>
      </c>
      <c r="AY209" s="900">
        <v>0.96</v>
      </c>
      <c r="AZ209" s="839">
        <v>88.63</v>
      </c>
      <c r="BA209" s="839">
        <v>-4.83</v>
      </c>
      <c r="BB209" s="839">
        <v>6.99</v>
      </c>
      <c r="BC209" s="839">
        <v>30.78</v>
      </c>
      <c r="BE209" s="597">
        <v>2014</v>
      </c>
      <c r="BF209" s="865">
        <f t="shared" si="65"/>
        <v>0</v>
      </c>
      <c r="BG209" s="849">
        <v>1</v>
      </c>
    </row>
    <row r="210" spans="1:59" ht="11.25" customHeight="1" x14ac:dyDescent="0.2">
      <c r="A210" s="838" t="s">
        <v>558</v>
      </c>
      <c r="B210" s="842" t="s">
        <v>559</v>
      </c>
      <c r="C210" s="898" t="s">
        <v>108</v>
      </c>
      <c r="D210" s="898" t="s">
        <v>4273</v>
      </c>
      <c r="E210" s="705">
        <v>29</v>
      </c>
      <c r="F210" s="1135">
        <v>104</v>
      </c>
      <c r="G210" s="1135" t="s">
        <v>37</v>
      </c>
      <c r="H210" s="1135" t="s">
        <v>106</v>
      </c>
      <c r="I210" s="841">
        <v>29</v>
      </c>
      <c r="J210" s="624">
        <f t="shared" si="52"/>
        <v>2.5517241379310343</v>
      </c>
      <c r="K210" s="844">
        <v>0.185</v>
      </c>
      <c r="L210" s="854">
        <v>4</v>
      </c>
      <c r="M210" s="615">
        <f t="shared" si="53"/>
        <v>0.74</v>
      </c>
      <c r="N210" s="837" t="s">
        <v>119</v>
      </c>
      <c r="O210" s="706">
        <v>0.17499999999999999</v>
      </c>
      <c r="P210" s="606">
        <v>44232</v>
      </c>
      <c r="Q210" s="606">
        <v>44256</v>
      </c>
      <c r="R210" s="615">
        <f t="shared" si="54"/>
        <v>5.7142857142857197</v>
      </c>
      <c r="S210" s="673">
        <f>IF(INDEX(Historical!$D$7:$D$1257,MATCH(B210,Historical!$B$7:$B$1281,0))=0,"n/a",(INDEX(Historical!$C$7:$C$1259,MATCH(B210,Historical!$B$7:$B$1281,0))/INDEX(Historical!$D$7:$D$1257,MATCH(B210,Historical!$B$7:$B$1281,0))-1)*100)</f>
        <v>9.375</v>
      </c>
      <c r="T210" s="673">
        <f>IF(INDEX(Historical!$F$7:$F$1250,MATCH(B210,Historical!$B$7:$B$1281,0))=0,"n/a",((INDEX(Historical!$C$7:$C$1259,MATCH(B210,Historical!$B$7:$B$1281,0))/INDEX(Historical!$F$7:$F$1250,MATCH(B210,Historical!$B$7:$B$1281,0)))^(1/3)-1)*100)</f>
        <v>9.0355436729529828</v>
      </c>
      <c r="U210" s="673">
        <f>IF(INDEX(Historical!$H$7:$H$1250,MATCH(B210,Historical!$B$7:$B$1281,0))=0,"n/a",((INDEX(Historical!$C$7:$C$1259,MATCH(B210,Historical!$B$7:$B$1281,0))/INDEX(Historical!$H$7:$H$1250,MATCH(B210,Historical!$B$7:$B$1281,0)))^(1/5)-1)*100)</f>
        <v>6.9610375725068785</v>
      </c>
      <c r="V210" s="673">
        <f>IF(INDEX(Historical!$O$7:$O$1250,MATCH(B210,Historical!$B$7:$B$1281,0))=0,"n/a",((INDEX(Historical!$C$7:$C$1259,MATCH(B210,Historical!$B$7:$B$1281,0))/INDEX(Historical!$O$7:$O$1250,MATCH(B210,Historical!$B$7:$B$1281,0)))^(1/10)-1)*100)</f>
        <v>5.7557050338252314</v>
      </c>
      <c r="W210" s="674">
        <f t="shared" si="55"/>
        <v>1.2094152726031175</v>
      </c>
      <c r="X210" s="675">
        <f t="shared" si="56"/>
        <v>0.46406917150045857</v>
      </c>
      <c r="Y210" s="842"/>
      <c r="Z210" s="624">
        <f t="shared" si="57"/>
        <v>28.030303030303028</v>
      </c>
      <c r="AA210" s="853">
        <f t="shared" si="58"/>
        <v>10.984848484848484</v>
      </c>
      <c r="AB210" s="854">
        <v>12</v>
      </c>
      <c r="AC210" s="833">
        <v>2.64</v>
      </c>
      <c r="AD210" s="833" t="s">
        <v>136</v>
      </c>
      <c r="AE210" s="833">
        <v>2.31</v>
      </c>
      <c r="AF210" s="833">
        <v>1.06</v>
      </c>
      <c r="AG210" s="833">
        <v>9.3000000000000007</v>
      </c>
      <c r="AH210" s="833">
        <v>17.599999999999998</v>
      </c>
      <c r="AI210" s="833" t="s">
        <v>136</v>
      </c>
      <c r="AJ210" s="833">
        <v>15</v>
      </c>
      <c r="AK210" s="833" t="s">
        <v>136</v>
      </c>
      <c r="AL210" s="845">
        <v>334.95</v>
      </c>
      <c r="AM210" s="839">
        <v>11.600000000000001</v>
      </c>
      <c r="AN210" s="833">
        <v>0.23</v>
      </c>
      <c r="AO210" s="711">
        <f t="shared" si="59"/>
        <v>-1.4720867744105721</v>
      </c>
      <c r="AP210" s="712">
        <f t="shared" si="60"/>
        <v>9.5127617104379123</v>
      </c>
      <c r="AQ210" s="855">
        <f t="shared" si="61"/>
        <v>-28.061942095409787</v>
      </c>
      <c r="AR210" s="624">
        <f>INDEX(Historical!$C$7:$C$1259,MATCH(B210,Historical!$B$7:$B$1281,0))*IF(AH210="n/a",1.03,IF(AH210&lt;0,1.01,IF(AH210&gt;10,1.1,(1+AH210/100))))</f>
        <v>0.77</v>
      </c>
      <c r="AS210" s="853">
        <f t="shared" si="62"/>
        <v>0.79310000000000003</v>
      </c>
      <c r="AT210" s="853">
        <f t="shared" si="66"/>
        <v>0.81689300000000009</v>
      </c>
      <c r="AU210" s="853">
        <f t="shared" si="66"/>
        <v>0.84139979000000009</v>
      </c>
      <c r="AV210" s="853">
        <f t="shared" si="66"/>
        <v>0.86664178370000011</v>
      </c>
      <c r="AW210" s="624">
        <f t="shared" si="63"/>
        <v>4.0880345736999999</v>
      </c>
      <c r="AX210" s="719">
        <f t="shared" si="64"/>
        <v>14.096670943793102</v>
      </c>
      <c r="AY210" s="900">
        <v>0.51</v>
      </c>
      <c r="AZ210" s="839">
        <v>50.449999999999996</v>
      </c>
      <c r="BA210" s="839">
        <v>-9.35</v>
      </c>
      <c r="BB210" s="839">
        <v>7.1800000000000006</v>
      </c>
      <c r="BC210" s="839">
        <v>21.39</v>
      </c>
      <c r="BE210" s="597">
        <v>1995</v>
      </c>
      <c r="BF210" s="865">
        <f t="shared" si="65"/>
        <v>2</v>
      </c>
      <c r="BG210" s="849">
        <v>0.8</v>
      </c>
    </row>
    <row r="211" spans="1:59" ht="11.25" customHeight="1" x14ac:dyDescent="0.2">
      <c r="A211" s="838" t="s">
        <v>216</v>
      </c>
      <c r="B211" s="842" t="s">
        <v>217</v>
      </c>
      <c r="C211" s="898" t="s">
        <v>123</v>
      </c>
      <c r="D211" s="898" t="s">
        <v>4109</v>
      </c>
      <c r="E211" s="705">
        <v>29</v>
      </c>
      <c r="F211" s="1135">
        <v>102</v>
      </c>
      <c r="G211" s="1126" t="s">
        <v>37</v>
      </c>
      <c r="H211" s="1126" t="s">
        <v>37</v>
      </c>
      <c r="I211" s="833">
        <v>209.36</v>
      </c>
      <c r="J211" s="624">
        <f t="shared" si="52"/>
        <v>0.91708062667176149</v>
      </c>
      <c r="K211" s="851">
        <v>0.48</v>
      </c>
      <c r="L211" s="854">
        <v>4</v>
      </c>
      <c r="M211" s="615">
        <f t="shared" si="53"/>
        <v>1.92</v>
      </c>
      <c r="N211" s="837" t="s">
        <v>218</v>
      </c>
      <c r="O211" s="707">
        <v>0.47</v>
      </c>
      <c r="P211" s="606">
        <v>44179</v>
      </c>
      <c r="Q211" s="606">
        <v>44211</v>
      </c>
      <c r="R211" s="615">
        <f t="shared" si="54"/>
        <v>2.1276595744680873</v>
      </c>
      <c r="S211" s="673">
        <f>IF(INDEX(Historical!$D$7:$D$1257,MATCH(B211,Historical!$B$7:$B$1281,0))=0,"n/a",(INDEX(Historical!$C$7:$C$1259,MATCH(B211,Historical!$B$7:$B$1281,0))/INDEX(Historical!$D$7:$D$1257,MATCH(B211,Historical!$B$7:$B$1281,0))-1)*100)</f>
        <v>2.1739130434782483</v>
      </c>
      <c r="T211" s="673">
        <f>IF(INDEX(Historical!$F$7:$F$1250,MATCH(B211,Historical!$B$7:$B$1281,0))=0,"n/a",((INDEX(Historical!$C$7:$C$1259,MATCH(B211,Historical!$B$7:$B$1281,0))/INDEX(Historical!$F$7:$F$1250,MATCH(B211,Historical!$B$7:$B$1281,0)))^(1/3)-1)*100)</f>
        <v>8.3008947425307955</v>
      </c>
      <c r="U211" s="673">
        <f>IF(INDEX(Historical!$H$7:$H$1250,MATCH(B211,Historical!$B$7:$B$1281,0))=0,"n/a",((INDEX(Historical!$C$7:$C$1259,MATCH(B211,Historical!$B$7:$B$1281,0))/INDEX(Historical!$H$7:$H$1250,MATCH(B211,Historical!$B$7:$B$1281,0)))^(1/5)-1)*100)</f>
        <v>7.3289260123837519</v>
      </c>
      <c r="V211" s="673">
        <f>IF(INDEX(Historical!$O$7:$O$1250,MATCH(B211,Historical!$B$7:$B$1281,0))=0,"n/a",((INDEX(Historical!$C$7:$C$1259,MATCH(B211,Historical!$B$7:$B$1281,0))/INDEX(Historical!$O$7:$O$1250,MATCH(B211,Historical!$B$7:$B$1281,0)))^(1/10)-1)*100)</f>
        <v>11.731753862740391</v>
      </c>
      <c r="W211" s="674">
        <f t="shared" si="55"/>
        <v>0.62470847054336398</v>
      </c>
      <c r="X211" s="675">
        <f t="shared" si="56"/>
        <v>1.1820848407070568</v>
      </c>
      <c r="Y211" s="632"/>
      <c r="Z211" s="624">
        <f t="shared" si="57"/>
        <v>57.31343283582089</v>
      </c>
      <c r="AA211" s="853">
        <f t="shared" si="58"/>
        <v>62.495522388059705</v>
      </c>
      <c r="AB211" s="854">
        <v>12</v>
      </c>
      <c r="AC211" s="833">
        <v>3.35</v>
      </c>
      <c r="AD211" s="833">
        <v>4.09</v>
      </c>
      <c r="AE211" s="833">
        <v>5.17</v>
      </c>
      <c r="AF211" s="833">
        <v>10.06</v>
      </c>
      <c r="AG211" s="833">
        <v>-11.799999999999999</v>
      </c>
      <c r="AH211" s="833">
        <v>1.7999999999999998</v>
      </c>
      <c r="AI211" s="833">
        <v>17.899999999999999</v>
      </c>
      <c r="AJ211" s="833">
        <v>6.2</v>
      </c>
      <c r="AK211" s="833">
        <v>15.440000000000001</v>
      </c>
      <c r="AL211" s="845">
        <v>61000</v>
      </c>
      <c r="AM211" s="839">
        <v>0.4</v>
      </c>
      <c r="AN211" s="833">
        <v>1.1499999999999999</v>
      </c>
      <c r="AO211" s="711">
        <f t="shared" si="59"/>
        <v>-54.249515749004189</v>
      </c>
      <c r="AP211" s="712">
        <f t="shared" si="60"/>
        <v>8.2460066390555138</v>
      </c>
      <c r="AQ211" s="855">
        <f t="shared" si="61"/>
        <v>428.60611474324332</v>
      </c>
      <c r="AR211" s="624">
        <f>INDEX(Historical!$C$7:$C$1259,MATCH(B211,Historical!$B$7:$B$1281,0))*IF(AH211="n/a",1.03,IF(AH211&lt;0,1.01,IF(AH211&gt;10,1.1,(1+AH211/100))))</f>
        <v>1.91384</v>
      </c>
      <c r="AS211" s="853">
        <f t="shared" si="62"/>
        <v>2.1052240000000002</v>
      </c>
      <c r="AT211" s="853">
        <f t="shared" si="66"/>
        <v>2.3157464000000005</v>
      </c>
      <c r="AU211" s="853">
        <f t="shared" si="66"/>
        <v>2.5473210400000008</v>
      </c>
      <c r="AV211" s="853">
        <f t="shared" si="66"/>
        <v>2.8020531440000012</v>
      </c>
      <c r="AW211" s="624">
        <f t="shared" si="63"/>
        <v>11.684184584000004</v>
      </c>
      <c r="AX211" s="719">
        <f t="shared" si="64"/>
        <v>5.5809058960641966</v>
      </c>
      <c r="AY211" s="900">
        <v>1</v>
      </c>
      <c r="AZ211" s="839">
        <v>68.03</v>
      </c>
      <c r="BA211" s="839">
        <v>-9.51</v>
      </c>
      <c r="BB211" s="839">
        <v>-2.44</v>
      </c>
      <c r="BC211" s="839">
        <v>1.47</v>
      </c>
      <c r="BE211" s="597">
        <v>1993</v>
      </c>
      <c r="BF211" s="865">
        <f t="shared" si="65"/>
        <v>2</v>
      </c>
      <c r="BG211" s="849">
        <v>-4.3999999999999995</v>
      </c>
    </row>
    <row r="212" spans="1:59" ht="11.25" customHeight="1" x14ac:dyDescent="0.2">
      <c r="A212" s="831" t="s">
        <v>204</v>
      </c>
      <c r="B212" s="842" t="s">
        <v>205</v>
      </c>
      <c r="C212" s="898" t="s">
        <v>131</v>
      </c>
      <c r="D212" s="898" t="s">
        <v>4263</v>
      </c>
      <c r="E212" s="705">
        <v>47</v>
      </c>
      <c r="F212" s="1135">
        <v>49</v>
      </c>
      <c r="G212" s="1126" t="s">
        <v>37</v>
      </c>
      <c r="H212" s="1126" t="s">
        <v>115</v>
      </c>
      <c r="I212" s="833">
        <v>65.650000000000006</v>
      </c>
      <c r="J212" s="624">
        <f t="shared" si="52"/>
        <v>4.7220106626047222</v>
      </c>
      <c r="K212" s="844">
        <v>0.77500000000000002</v>
      </c>
      <c r="L212" s="854">
        <v>4</v>
      </c>
      <c r="M212" s="615">
        <f t="shared" si="53"/>
        <v>3.1</v>
      </c>
      <c r="N212" s="837" t="s">
        <v>148</v>
      </c>
      <c r="O212" s="706">
        <v>0.76500000000000001</v>
      </c>
      <c r="P212" s="606">
        <v>44243</v>
      </c>
      <c r="Q212" s="606">
        <v>44270</v>
      </c>
      <c r="R212" s="615">
        <f t="shared" si="54"/>
        <v>1.3071895424836613</v>
      </c>
      <c r="S212" s="673">
        <f>IF(INDEX(Historical!$D$7:$D$1257,MATCH(B212,Historical!$B$7:$B$1281,0))=0,"n/a",(INDEX(Historical!$C$7:$C$1259,MATCH(B212,Historical!$B$7:$B$1281,0))/INDEX(Historical!$D$7:$D$1257,MATCH(B212,Historical!$B$7:$B$1281,0))-1)*100)</f>
        <v>3.3783783783783772</v>
      </c>
      <c r="T212" s="673">
        <f>IF(INDEX(Historical!$F$7:$F$1250,MATCH(B212,Historical!$B$7:$B$1281,0))=0,"n/a",((INDEX(Historical!$C$7:$C$1259,MATCH(B212,Historical!$B$7:$B$1281,0))/INDEX(Historical!$F$7:$F$1250,MATCH(B212,Historical!$B$7:$B$1281,0)))^(1/3)-1)*100)</f>
        <v>3.4993084871816738</v>
      </c>
      <c r="U212" s="673">
        <f>IF(INDEX(Historical!$H$7:$H$1250,MATCH(B212,Historical!$B$7:$B$1281,0))=0,"n/a",((INDEX(Historical!$C$7:$C$1259,MATCH(B212,Historical!$B$7:$B$1281,0))/INDEX(Historical!$H$7:$H$1250,MATCH(B212,Historical!$B$7:$B$1281,0)))^(1/5)-1)*100)</f>
        <v>3.3117256337923617</v>
      </c>
      <c r="V212" s="673">
        <f>IF(INDEX(Historical!$O$7:$O$1250,MATCH(B212,Historical!$B$7:$B$1281,0))=0,"n/a",((INDEX(Historical!$C$7:$C$1259,MATCH(B212,Historical!$B$7:$B$1281,0))/INDEX(Historical!$O$7:$O$1250,MATCH(B212,Historical!$B$7:$B$1281,0)))^(1/10)-1)*100)</f>
        <v>2.5449899701238676</v>
      </c>
      <c r="W212" s="674">
        <f t="shared" si="55"/>
        <v>1.3012725679351798</v>
      </c>
      <c r="X212" s="675" t="str">
        <f t="shared" si="56"/>
        <v>n/a</v>
      </c>
      <c r="Y212" s="842"/>
      <c r="Z212" s="624">
        <f t="shared" si="57"/>
        <v>76.732673267326732</v>
      </c>
      <c r="AA212" s="853">
        <f t="shared" si="58"/>
        <v>16.25</v>
      </c>
      <c r="AB212" s="854">
        <v>12</v>
      </c>
      <c r="AC212" s="833">
        <v>4.04</v>
      </c>
      <c r="AD212" s="833">
        <v>9.3699999999999992</v>
      </c>
      <c r="AE212" s="833">
        <v>1.93</v>
      </c>
      <c r="AF212" s="833">
        <v>1.2</v>
      </c>
      <c r="AG212" s="833">
        <v>6</v>
      </c>
      <c r="AH212" s="833">
        <v>-19.5</v>
      </c>
      <c r="AI212" s="833">
        <v>6.9099999999999993</v>
      </c>
      <c r="AJ212" s="833">
        <v>-4.1000000000000005</v>
      </c>
      <c r="AK212" s="833">
        <v>1.77</v>
      </c>
      <c r="AL212" s="845">
        <v>23590</v>
      </c>
      <c r="AM212" s="839">
        <v>0.1</v>
      </c>
      <c r="AN212" s="833">
        <v>1.29</v>
      </c>
      <c r="AO212" s="711">
        <f t="shared" si="59"/>
        <v>-8.216263703602916</v>
      </c>
      <c r="AP212" s="712">
        <f t="shared" si="60"/>
        <v>8.033736296397084</v>
      </c>
      <c r="AQ212" s="855">
        <f t="shared" si="61"/>
        <v>-6.9050663748737362</v>
      </c>
      <c r="AR212" s="624">
        <f>INDEX(Historical!$C$7:$C$1259,MATCH(B212,Historical!$B$7:$B$1281,0))*IF(AH212="n/a",1.03,IF(AH212&lt;0,1.01,IF(AH212&gt;10,1.1,(1+AH212/100))))</f>
        <v>3.0906000000000002</v>
      </c>
      <c r="AS212" s="853">
        <f t="shared" si="62"/>
        <v>3.3041604599999999</v>
      </c>
      <c r="AT212" s="853">
        <f t="shared" si="66"/>
        <v>3.362644100142</v>
      </c>
      <c r="AU212" s="853">
        <f t="shared" si="66"/>
        <v>3.4221629007145133</v>
      </c>
      <c r="AV212" s="853">
        <f t="shared" si="66"/>
        <v>3.4827351840571605</v>
      </c>
      <c r="AW212" s="624">
        <f t="shared" si="63"/>
        <v>16.662302644913673</v>
      </c>
      <c r="AX212" s="719">
        <f t="shared" si="64"/>
        <v>25.380506694461037</v>
      </c>
      <c r="AY212" s="900">
        <v>0.15</v>
      </c>
      <c r="AZ212" s="839">
        <v>5.84</v>
      </c>
      <c r="BA212" s="839">
        <v>-30.620000000000005</v>
      </c>
      <c r="BB212" s="839">
        <v>-6.52</v>
      </c>
      <c r="BC212" s="839">
        <v>-11.540000000000001</v>
      </c>
      <c r="BE212" s="597">
        <v>1975</v>
      </c>
      <c r="BF212" s="865">
        <f t="shared" si="65"/>
        <v>4</v>
      </c>
      <c r="BG212" s="849">
        <v>1.7999999999999998</v>
      </c>
    </row>
    <row r="213" spans="1:59" ht="11.25" customHeight="1" x14ac:dyDescent="0.2">
      <c r="A213" s="848" t="s">
        <v>4372</v>
      </c>
      <c r="B213" s="842" t="s">
        <v>4369</v>
      </c>
      <c r="C213" s="898" t="s">
        <v>108</v>
      </c>
      <c r="D213" s="898" t="s">
        <v>4273</v>
      </c>
      <c r="E213" s="705">
        <v>6</v>
      </c>
      <c r="F213" s="1135">
        <v>677</v>
      </c>
      <c r="G213" s="1071" t="s">
        <v>106</v>
      </c>
      <c r="H213" s="1071" t="s">
        <v>106</v>
      </c>
      <c r="I213" s="841">
        <v>43</v>
      </c>
      <c r="J213" s="624">
        <f t="shared" si="52"/>
        <v>1.6744186046511627</v>
      </c>
      <c r="K213" s="844">
        <v>0.18</v>
      </c>
      <c r="L213" s="854">
        <v>4</v>
      </c>
      <c r="M213" s="615">
        <f t="shared" si="53"/>
        <v>0.72</v>
      </c>
      <c r="N213" s="837" t="s">
        <v>318</v>
      </c>
      <c r="O213" s="706">
        <v>0.17</v>
      </c>
      <c r="P213" s="1028">
        <v>43903</v>
      </c>
      <c r="Q213" s="1028">
        <v>43920</v>
      </c>
      <c r="R213" s="615">
        <f t="shared" si="54"/>
        <v>5.8823529411764595</v>
      </c>
      <c r="S213" s="673">
        <f>IF(INDEX(Historical!$D$7:$D$1257,MATCH(B213,Historical!$B$7:$B$1281,0))=0,"n/a",(INDEX(Historical!$C$7:$C$1259,MATCH(B213,Historical!$B$7:$B$1281,0))/INDEX(Historical!$D$7:$D$1257,MATCH(B213,Historical!$B$7:$B$1281,0))-1)*100)</f>
        <v>16.129032258064502</v>
      </c>
      <c r="T213" s="673">
        <f>IF(INDEX(Historical!$F$7:$F$1250,MATCH(B213,Historical!$B$7:$B$1281,0))=0,"n/a",((INDEX(Historical!$C$7:$C$1259,MATCH(B213,Historical!$B$7:$B$1281,0))/INDEX(Historical!$F$7:$F$1250,MATCH(B213,Historical!$B$7:$B$1281,0)))^(1/3)-1)*100)</f>
        <v>17.840146380897416</v>
      </c>
      <c r="U213" s="673">
        <f>IF(INDEX(Historical!$H$7:$H$1250,MATCH(B213,Historical!$B$7:$B$1281,0))=0,"n/a",((INDEX(Historical!$C$7:$C$1259,MATCH(B213,Historical!$B$7:$B$1281,0))/INDEX(Historical!$H$7:$H$1250,MATCH(B213,Historical!$B$7:$B$1281,0)))^(1/5)-1)*100)</f>
        <v>22.360329479346895</v>
      </c>
      <c r="V213" s="673">
        <f>IF(INDEX(Historical!$O$7:$O$1250,MATCH(B213,Historical!$B$7:$B$1281,0))=0,"n/a",((INDEX(Historical!$C$7:$C$1259,MATCH(B213,Historical!$B$7:$B$1281,0))/INDEX(Historical!$O$7:$O$1250,MATCH(B213,Historical!$B$7:$B$1281,0)))^(1/10)-1)*100)</f>
        <v>13.112687251123646</v>
      </c>
      <c r="W213" s="674">
        <f t="shared" si="55"/>
        <v>1.7052438642911127</v>
      </c>
      <c r="X213" s="675">
        <f t="shared" si="56"/>
        <v>1.0547325226107027</v>
      </c>
      <c r="Y213" s="843"/>
      <c r="Z213" s="624">
        <f t="shared" si="57"/>
        <v>26.373626373626376</v>
      </c>
      <c r="AA213" s="853">
        <f t="shared" si="58"/>
        <v>15.750915750915752</v>
      </c>
      <c r="AB213" s="854">
        <v>12</v>
      </c>
      <c r="AC213" s="833">
        <v>2.73</v>
      </c>
      <c r="AD213" s="833">
        <v>1.78</v>
      </c>
      <c r="AE213" s="833">
        <v>4.37</v>
      </c>
      <c r="AF213" s="833">
        <v>1.3</v>
      </c>
      <c r="AG213" s="833">
        <v>9.9</v>
      </c>
      <c r="AH213" s="833">
        <v>-7.5</v>
      </c>
      <c r="AI213" s="833">
        <v>5.43</v>
      </c>
      <c r="AJ213" s="833">
        <v>21.2</v>
      </c>
      <c r="AK213" s="833">
        <v>9</v>
      </c>
      <c r="AL213" s="845">
        <v>1330</v>
      </c>
      <c r="AM213" s="839">
        <v>1.4000000000000001</v>
      </c>
      <c r="AN213" s="833">
        <v>0.23</v>
      </c>
      <c r="AO213" s="711">
        <f t="shared" si="59"/>
        <v>8.2838323330823052</v>
      </c>
      <c r="AP213" s="712">
        <f t="shared" si="60"/>
        <v>24.034748083998057</v>
      </c>
      <c r="AQ213" s="855">
        <f t="shared" si="61"/>
        <v>-4.6033066583065381</v>
      </c>
      <c r="AR213" s="624">
        <f>INDEX(Historical!$C$7:$C$1259,MATCH(B213,Historical!$B$7:$B$1281,0))*IF(AH213="n/a",1.03,IF(AH213&lt;0,1.01,IF(AH213&gt;10,1.1,(1+AH213/100))))</f>
        <v>0.72719999999999996</v>
      </c>
      <c r="AS213" s="853">
        <f t="shared" si="62"/>
        <v>0.76668695999999992</v>
      </c>
      <c r="AT213" s="853">
        <f t="shared" si="66"/>
        <v>0.83568878639999999</v>
      </c>
      <c r="AU213" s="853">
        <f t="shared" si="66"/>
        <v>0.91090077717600004</v>
      </c>
      <c r="AV213" s="853">
        <f t="shared" si="66"/>
        <v>0.99288184712184013</v>
      </c>
      <c r="AW213" s="624">
        <f t="shared" si="63"/>
        <v>4.2333583706978395</v>
      </c>
      <c r="AX213" s="719">
        <f t="shared" si="64"/>
        <v>9.8450194667391617</v>
      </c>
      <c r="AY213" s="900">
        <v>1.35</v>
      </c>
      <c r="AZ213" s="839">
        <v>98.15</v>
      </c>
      <c r="BA213" s="839">
        <v>-3.54</v>
      </c>
      <c r="BB213" s="839">
        <v>14.67</v>
      </c>
      <c r="BC213" s="839">
        <v>33.47</v>
      </c>
      <c r="BE213" s="597">
        <v>2015</v>
      </c>
      <c r="BF213" s="865">
        <f t="shared" si="65"/>
        <v>0</v>
      </c>
      <c r="BG213" s="849">
        <v>1.0999999999999999</v>
      </c>
    </row>
    <row r="214" spans="1:59" ht="11.25" customHeight="1" x14ac:dyDescent="0.2">
      <c r="A214" s="838" t="s">
        <v>212</v>
      </c>
      <c r="B214" s="842" t="s">
        <v>213</v>
      </c>
      <c r="C214" s="898" t="s">
        <v>108</v>
      </c>
      <c r="D214" s="898" t="s">
        <v>4273</v>
      </c>
      <c r="E214" s="705">
        <v>35</v>
      </c>
      <c r="F214" s="1135">
        <v>80</v>
      </c>
      <c r="G214" s="1103" t="s">
        <v>106</v>
      </c>
      <c r="H214" s="1103" t="s">
        <v>106</v>
      </c>
      <c r="I214" s="841">
        <v>30.15</v>
      </c>
      <c r="J214" s="624">
        <f t="shared" si="52"/>
        <v>3.5820895522388061</v>
      </c>
      <c r="K214" s="844">
        <v>0.27</v>
      </c>
      <c r="L214" s="854">
        <v>4</v>
      </c>
      <c r="M214" s="615">
        <f t="shared" si="53"/>
        <v>1.08</v>
      </c>
      <c r="N214" s="837" t="s">
        <v>964</v>
      </c>
      <c r="O214" s="706">
        <v>0.26</v>
      </c>
      <c r="P214" s="606">
        <v>44232</v>
      </c>
      <c r="Q214" s="606">
        <v>44246</v>
      </c>
      <c r="R214" s="615">
        <f t="shared" si="54"/>
        <v>3.8461538461538494</v>
      </c>
      <c r="S214" s="673">
        <f>IF(INDEX(Historical!$D$7:$D$1257,MATCH(B214,Historical!$B$7:$B$1281,0))=0,"n/a",(INDEX(Historical!$C$7:$C$1259,MATCH(B214,Historical!$B$7:$B$1281,0))/INDEX(Historical!$D$7:$D$1257,MATCH(B214,Historical!$B$7:$B$1281,0))-1)*100)</f>
        <v>4.0000000000000036</v>
      </c>
      <c r="T214" s="673">
        <f>IF(INDEX(Historical!$F$7:$F$1250,MATCH(B214,Historical!$B$7:$B$1281,0))=0,"n/a",((INDEX(Historical!$C$7:$C$1259,MATCH(B214,Historical!$B$7:$B$1281,0))/INDEX(Historical!$F$7:$F$1250,MATCH(B214,Historical!$B$7:$B$1281,0)))^(1/3)-1)*100)</f>
        <v>5.7264270346431223</v>
      </c>
      <c r="U214" s="673">
        <f>IF(INDEX(Historical!$H$7:$H$1250,MATCH(B214,Historical!$B$7:$B$1281,0))=0,"n/a",((INDEX(Historical!$C$7:$C$1259,MATCH(B214,Historical!$B$7:$B$1281,0))/INDEX(Historical!$H$7:$H$1250,MATCH(B214,Historical!$B$7:$B$1281,0)))^(1/5)-1)*100)</f>
        <v>5.387395206178347</v>
      </c>
      <c r="V214" s="673">
        <f>IF(INDEX(Historical!$O$7:$O$1250,MATCH(B214,Historical!$B$7:$B$1281,0))=0,"n/a",((INDEX(Historical!$C$7:$C$1259,MATCH(B214,Historical!$B$7:$B$1281,0))/INDEX(Historical!$O$7:$O$1250,MATCH(B214,Historical!$B$7:$B$1281,0)))^(1/10)-1)*100)</f>
        <v>4.1881735672268938</v>
      </c>
      <c r="W214" s="674">
        <f t="shared" si="55"/>
        <v>1.2863352293552368</v>
      </c>
      <c r="X214" s="675" t="str">
        <f t="shared" si="56"/>
        <v>n/a</v>
      </c>
      <c r="Y214" s="646" t="s">
        <v>4586</v>
      </c>
      <c r="Z214" s="624" t="str">
        <f t="shared" si="57"/>
        <v>n/a</v>
      </c>
      <c r="AA214" s="853" t="str">
        <f t="shared" si="58"/>
        <v>n/a</v>
      </c>
      <c r="AB214" s="854">
        <v>12</v>
      </c>
      <c r="AC214" s="833" t="s">
        <v>136</v>
      </c>
      <c r="AD214" s="833" t="s">
        <v>136</v>
      </c>
      <c r="AE214" s="833" t="s">
        <v>136</v>
      </c>
      <c r="AF214" s="833" t="s">
        <v>136</v>
      </c>
      <c r="AG214" s="833" t="s">
        <v>136</v>
      </c>
      <c r="AH214" s="833" t="s">
        <v>136</v>
      </c>
      <c r="AI214" s="833" t="s">
        <v>136</v>
      </c>
      <c r="AJ214" s="833" t="s">
        <v>136</v>
      </c>
      <c r="AK214" s="833" t="s">
        <v>136</v>
      </c>
      <c r="AL214" s="845" t="s">
        <v>136</v>
      </c>
      <c r="AM214" s="839" t="s">
        <v>136</v>
      </c>
      <c r="AN214" s="833" t="s">
        <v>136</v>
      </c>
      <c r="AO214" s="711" t="str">
        <f t="shared" si="59"/>
        <v>n/a</v>
      </c>
      <c r="AP214" s="712">
        <f t="shared" si="60"/>
        <v>8.9694847584171526</v>
      </c>
      <c r="AQ214" s="855" t="str">
        <f t="shared" si="61"/>
        <v>n/a</v>
      </c>
      <c r="AR214" s="624">
        <f>INDEX(Historical!$C$7:$C$1259,MATCH(B214,Historical!$B$7:$B$1281,0))*IF(AH214="n/a",1.03,IF(AH214&lt;0,1.01,IF(AH214&gt;10,1.1,(1+AH214/100))))</f>
        <v>1.0712000000000002</v>
      </c>
      <c r="AS214" s="853">
        <f t="shared" si="62"/>
        <v>1.1033360000000001</v>
      </c>
      <c r="AT214" s="853">
        <f t="shared" si="66"/>
        <v>1.1364360800000002</v>
      </c>
      <c r="AU214" s="853">
        <f t="shared" si="66"/>
        <v>1.1705291624000003</v>
      </c>
      <c r="AV214" s="853">
        <f t="shared" si="66"/>
        <v>1.2056450372720002</v>
      </c>
      <c r="AW214" s="624">
        <f t="shared" si="63"/>
        <v>5.6871462796720005</v>
      </c>
      <c r="AX214" s="719">
        <f t="shared" si="64"/>
        <v>18.862840065247099</v>
      </c>
      <c r="AY214" s="900" t="s">
        <v>136</v>
      </c>
      <c r="AZ214" s="839" t="s">
        <v>136</v>
      </c>
      <c r="BA214" s="839" t="s">
        <v>136</v>
      </c>
      <c r="BB214" s="839" t="s">
        <v>136</v>
      </c>
      <c r="BC214" s="839" t="s">
        <v>136</v>
      </c>
      <c r="BD214" s="874" t="s">
        <v>4200</v>
      </c>
      <c r="BE214" s="597">
        <v>1987</v>
      </c>
      <c r="BF214" s="865">
        <f t="shared" si="65"/>
        <v>3</v>
      </c>
      <c r="BG214" s="849" t="s">
        <v>136</v>
      </c>
    </row>
    <row r="215" spans="1:59" s="744" customFormat="1" ht="11.25" customHeight="1" x14ac:dyDescent="0.2">
      <c r="A215" s="830" t="s">
        <v>1125</v>
      </c>
      <c r="B215" s="829" t="s">
        <v>1126</v>
      </c>
      <c r="C215" s="898" t="s">
        <v>4254</v>
      </c>
      <c r="D215" s="898" t="s">
        <v>4255</v>
      </c>
      <c r="E215" s="727">
        <v>9</v>
      </c>
      <c r="F215" s="1135">
        <v>495</v>
      </c>
      <c r="G215" s="1138" t="s">
        <v>106</v>
      </c>
      <c r="H215" s="1138" t="s">
        <v>106</v>
      </c>
      <c r="I215" s="728">
        <v>136.11000000000001</v>
      </c>
      <c r="J215" s="729">
        <f t="shared" si="52"/>
        <v>2.3216516053192269</v>
      </c>
      <c r="K215" s="730">
        <v>0.79</v>
      </c>
      <c r="L215" s="731">
        <v>4</v>
      </c>
      <c r="M215" s="732">
        <f t="shared" si="53"/>
        <v>3.16</v>
      </c>
      <c r="N215" s="733" t="s">
        <v>151</v>
      </c>
      <c r="O215" s="734">
        <v>0.75</v>
      </c>
      <c r="P215" s="1130">
        <v>44103</v>
      </c>
      <c r="Q215" s="1130">
        <v>44119</v>
      </c>
      <c r="R215" s="732">
        <f t="shared" si="54"/>
        <v>5.3333333333333375</v>
      </c>
      <c r="S215" s="673">
        <f>IF(INDEX(Historical!$D$7:$D$1257,MATCH(B215,Historical!$B$7:$B$1281,0))=0,"n/a",(INDEX(Historical!$C$7:$C$1259,MATCH(B215,Historical!$B$7:$B$1281,0))/INDEX(Historical!$D$7:$D$1257,MATCH(B215,Historical!$B$7:$B$1281,0))-1)*100)</f>
        <v>4.4673539518900407</v>
      </c>
      <c r="T215" s="673">
        <f>IF(INDEX(Historical!$F$7:$F$1250,MATCH(B215,Historical!$B$7:$B$1281,0))=0,"n/a",((INDEX(Historical!$C$7:$C$1259,MATCH(B215,Historical!$B$7:$B$1281,0))/INDEX(Historical!$F$7:$F$1250,MATCH(B215,Historical!$B$7:$B$1281,0)))^(1/3)-1)*100)</f>
        <v>6.4529450807832456</v>
      </c>
      <c r="U215" s="673">
        <f>IF(INDEX(Historical!$H$7:$H$1250,MATCH(B215,Historical!$B$7:$B$1281,0))=0,"n/a",((INDEX(Historical!$C$7:$C$1259,MATCH(B215,Historical!$B$7:$B$1281,0))/INDEX(Historical!$H$7:$H$1250,MATCH(B215,Historical!$B$7:$B$1281,0)))^(1/5)-1)*100)</f>
        <v>5.3735339147338301</v>
      </c>
      <c r="V215" s="673">
        <f>IF(INDEX(Historical!$O$7:$O$1250,MATCH(B215,Historical!$B$7:$B$1281,0))=0,"n/a",((INDEX(Historical!$C$7:$C$1259,MATCH(B215,Historical!$B$7:$B$1281,0))/INDEX(Historical!$O$7:$O$1250,MATCH(B215,Historical!$B$7:$B$1281,0)))^(1/10)-1)*100)</f>
        <v>3.8678219643779377</v>
      </c>
      <c r="W215" s="674">
        <f t="shared" si="55"/>
        <v>1.3892919488599202</v>
      </c>
      <c r="X215" s="675">
        <f t="shared" si="56"/>
        <v>0.40708590263135075</v>
      </c>
      <c r="Y215" s="752"/>
      <c r="Z215" s="729">
        <f t="shared" si="57"/>
        <v>114.49275362318842</v>
      </c>
      <c r="AA215" s="736">
        <f t="shared" si="58"/>
        <v>49.315217391304358</v>
      </c>
      <c r="AB215" s="731">
        <v>12</v>
      </c>
      <c r="AC215" s="737">
        <v>2.76</v>
      </c>
      <c r="AD215" s="737">
        <v>6.55</v>
      </c>
      <c r="AE215" s="737">
        <v>15.19</v>
      </c>
      <c r="AF215" s="737">
        <v>4.32</v>
      </c>
      <c r="AG215" s="737">
        <v>8.7999999999999989</v>
      </c>
      <c r="AH215" s="737">
        <v>-14.899999999999999</v>
      </c>
      <c r="AI215" s="737">
        <v>9.91</v>
      </c>
      <c r="AJ215" s="737">
        <v>13.200000000000001</v>
      </c>
      <c r="AK215" s="737">
        <v>7.7</v>
      </c>
      <c r="AL215" s="738">
        <v>5520</v>
      </c>
      <c r="AM215" s="739">
        <v>1.0999999999999999</v>
      </c>
      <c r="AN215" s="737">
        <v>1.04</v>
      </c>
      <c r="AO215" s="740">
        <f t="shared" si="59"/>
        <v>-41.6200318712513</v>
      </c>
      <c r="AP215" s="741">
        <f t="shared" si="60"/>
        <v>7.695185520053057</v>
      </c>
      <c r="AQ215" s="742">
        <f t="shared" si="61"/>
        <v>207.70963161933099</v>
      </c>
      <c r="AR215" s="624">
        <f>INDEX(Historical!$C$7:$C$1259,MATCH(B215,Historical!$B$7:$B$1281,0))*IF(AH215="n/a",1.03,IF(AH215&lt;0,1.01,IF(AH215&gt;10,1.1,(1+AH215/100))))</f>
        <v>3.0704000000000002</v>
      </c>
      <c r="AS215" s="736">
        <f t="shared" si="62"/>
        <v>3.3746766400000001</v>
      </c>
      <c r="AT215" s="736">
        <f t="shared" si="66"/>
        <v>3.6345267412800002</v>
      </c>
      <c r="AU215" s="736">
        <f t="shared" si="66"/>
        <v>3.91438530035856</v>
      </c>
      <c r="AV215" s="736">
        <f t="shared" si="66"/>
        <v>4.215792968486169</v>
      </c>
      <c r="AW215" s="729">
        <f t="shared" si="63"/>
        <v>18.209781650124729</v>
      </c>
      <c r="AX215" s="743">
        <f t="shared" si="64"/>
        <v>13.378724303963505</v>
      </c>
      <c r="AY215" s="901">
        <v>0.73</v>
      </c>
      <c r="AZ215" s="739">
        <v>63.2</v>
      </c>
      <c r="BA215" s="739">
        <v>-11.19</v>
      </c>
      <c r="BB215" s="739">
        <v>-2.0500000000000003</v>
      </c>
      <c r="BC215" s="739">
        <v>3.5000000000000004</v>
      </c>
      <c r="BD215" s="875"/>
      <c r="BE215" s="597">
        <v>2012</v>
      </c>
      <c r="BF215" s="865">
        <f t="shared" si="65"/>
        <v>0</v>
      </c>
      <c r="BG215" s="793">
        <v>4.1000000000000005</v>
      </c>
    </row>
    <row r="216" spans="1:59" ht="11.25" customHeight="1" x14ac:dyDescent="0.2">
      <c r="A216" s="838" t="s">
        <v>3953</v>
      </c>
      <c r="B216" s="842" t="s">
        <v>3952</v>
      </c>
      <c r="C216" s="898" t="s">
        <v>153</v>
      </c>
      <c r="D216" s="898" t="s">
        <v>4256</v>
      </c>
      <c r="E216" s="705">
        <v>8</v>
      </c>
      <c r="F216" s="1135">
        <v>554</v>
      </c>
      <c r="G216" s="1126" t="s">
        <v>106</v>
      </c>
      <c r="H216" s="1126" t="s">
        <v>106</v>
      </c>
      <c r="I216" s="841">
        <v>80.44</v>
      </c>
      <c r="J216" s="624">
        <f t="shared" si="52"/>
        <v>1.3923421183490803</v>
      </c>
      <c r="K216" s="844">
        <v>0.28000000000000003</v>
      </c>
      <c r="L216" s="854">
        <v>4</v>
      </c>
      <c r="M216" s="615">
        <f t="shared" si="53"/>
        <v>1.1200000000000001</v>
      </c>
      <c r="N216" s="837" t="s">
        <v>218</v>
      </c>
      <c r="O216" s="706">
        <v>0.27</v>
      </c>
      <c r="P216" s="904">
        <v>43738</v>
      </c>
      <c r="Q216" s="904">
        <v>43753</v>
      </c>
      <c r="R216" s="615">
        <f t="shared" si="54"/>
        <v>3.7037037037037068</v>
      </c>
      <c r="S216" s="673">
        <f>IF(INDEX(Historical!$D$7:$D$1257,MATCH(B216,Historical!$B$7:$B$1281,0))=0,"n/a",(INDEX(Historical!$C$7:$C$1259,MATCH(B216,Historical!$B$7:$B$1281,0))/INDEX(Historical!$D$7:$D$1257,MATCH(B216,Historical!$B$7:$B$1281,0))-1)*100)</f>
        <v>2.7522935779816571</v>
      </c>
      <c r="T216" s="673">
        <f>IF(INDEX(Historical!$F$7:$F$1250,MATCH(B216,Historical!$B$7:$B$1281,0))=0,"n/a",((INDEX(Historical!$C$7:$C$1259,MATCH(B216,Historical!$B$7:$B$1281,0))/INDEX(Historical!$F$7:$F$1250,MATCH(B216,Historical!$B$7:$B$1281,0)))^(1/3)-1)*100)</f>
        <v>4.9096479060481979</v>
      </c>
      <c r="U216" s="673">
        <f>IF(INDEX(Historical!$H$7:$H$1250,MATCH(B216,Historical!$B$7:$B$1281,0))=0,"n/a",((INDEX(Historical!$C$7:$C$1259,MATCH(B216,Historical!$B$7:$B$1281,0))/INDEX(Historical!$H$7:$H$1250,MATCH(B216,Historical!$B$7:$B$1281,0)))^(1/5)-1)*100)</f>
        <v>5.6719737751172117</v>
      </c>
      <c r="V216" s="673" t="str">
        <f>IF(INDEX(Historical!$O$7:$O$1250,MATCH(B216,Historical!$B$7:$B$1281,0))=0,"n/a",((INDEX(Historical!$C$7:$C$1259,MATCH(B216,Historical!$B$7:$B$1281,0))/INDEX(Historical!$O$7:$O$1250,MATCH(B216,Historical!$B$7:$B$1281,0)))^(1/10)-1)*100)</f>
        <v>n/a</v>
      </c>
      <c r="W216" s="674" t="str">
        <f t="shared" si="55"/>
        <v>n/a</v>
      </c>
      <c r="X216" s="675">
        <f t="shared" si="56"/>
        <v>0.56158156189279318</v>
      </c>
      <c r="Y216" s="644" t="s">
        <v>4575</v>
      </c>
      <c r="Z216" s="624">
        <f t="shared" si="57"/>
        <v>39.024390243902438</v>
      </c>
      <c r="AA216" s="853">
        <f t="shared" si="58"/>
        <v>28.027874564459928</v>
      </c>
      <c r="AB216" s="854">
        <v>12</v>
      </c>
      <c r="AC216" s="833">
        <v>2.87</v>
      </c>
      <c r="AD216" s="833">
        <v>3.77</v>
      </c>
      <c r="AE216" s="833">
        <v>1.74</v>
      </c>
      <c r="AF216" s="833">
        <v>5.22</v>
      </c>
      <c r="AG216" s="833">
        <v>19.7</v>
      </c>
      <c r="AH216" s="833">
        <v>23.9</v>
      </c>
      <c r="AI216" s="833">
        <v>17.080000000000002</v>
      </c>
      <c r="AJ216" s="833">
        <v>10.100000000000001</v>
      </c>
      <c r="AK216" s="833">
        <v>7.4300000000000006</v>
      </c>
      <c r="AL216" s="845">
        <v>7990</v>
      </c>
      <c r="AM216" s="839">
        <v>1.7000000000000002</v>
      </c>
      <c r="AN216" s="833">
        <v>2.35</v>
      </c>
      <c r="AO216" s="711">
        <f t="shared" si="59"/>
        <v>-20.963558670993635</v>
      </c>
      <c r="AP216" s="712">
        <f t="shared" si="60"/>
        <v>7.0643158934662917</v>
      </c>
      <c r="AQ216" s="855">
        <f t="shared" si="61"/>
        <v>154.99935095907017</v>
      </c>
      <c r="AR216" s="624">
        <f>INDEX(Historical!$C$7:$C$1259,MATCH(B216,Historical!$B$7:$B$1281,0))*IF(AH216="n/a",1.03,IF(AH216&lt;0,1.01,IF(AH216&gt;10,1.1,(1+AH216/100))))</f>
        <v>1.2320000000000002</v>
      </c>
      <c r="AS216" s="853">
        <f t="shared" si="62"/>
        <v>1.3552000000000004</v>
      </c>
      <c r="AT216" s="853">
        <f t="shared" si="66"/>
        <v>1.4558913600000005</v>
      </c>
      <c r="AU216" s="853">
        <f t="shared" si="66"/>
        <v>1.5640640880480006</v>
      </c>
      <c r="AV216" s="853">
        <f t="shared" si="66"/>
        <v>1.6802740497899671</v>
      </c>
      <c r="AW216" s="624">
        <f t="shared" si="63"/>
        <v>7.2874294978379677</v>
      </c>
      <c r="AX216" s="719">
        <f t="shared" si="64"/>
        <v>9.059459843160079</v>
      </c>
      <c r="AY216" s="900">
        <v>1.1299999999999999</v>
      </c>
      <c r="AZ216" s="839">
        <v>67.55</v>
      </c>
      <c r="BA216" s="839">
        <v>-9.0300000000000011</v>
      </c>
      <c r="BB216" s="839">
        <v>-2.87</v>
      </c>
      <c r="BC216" s="839">
        <v>12.35</v>
      </c>
      <c r="BE216" s="597">
        <v>2013</v>
      </c>
      <c r="BF216" s="865">
        <f t="shared" si="65"/>
        <v>0</v>
      </c>
      <c r="BG216" s="849">
        <v>4.5</v>
      </c>
    </row>
    <row r="217" spans="1:59" ht="11.25" customHeight="1" x14ac:dyDescent="0.2">
      <c r="A217" s="848" t="s">
        <v>4508</v>
      </c>
      <c r="B217" s="842" t="s">
        <v>4502</v>
      </c>
      <c r="C217" s="898" t="s">
        <v>108</v>
      </c>
      <c r="D217" s="898" t="s">
        <v>118</v>
      </c>
      <c r="E217" s="705">
        <v>5</v>
      </c>
      <c r="F217" s="1135">
        <v>712</v>
      </c>
      <c r="G217" s="1133" t="s">
        <v>106</v>
      </c>
      <c r="H217" s="1133" t="s">
        <v>106</v>
      </c>
      <c r="I217" s="841">
        <v>33.29</v>
      </c>
      <c r="J217" s="624">
        <f t="shared" si="52"/>
        <v>3.0039050765995796</v>
      </c>
      <c r="K217" s="844">
        <v>0.25</v>
      </c>
      <c r="L217" s="854">
        <v>4</v>
      </c>
      <c r="M217" s="615">
        <f t="shared" si="53"/>
        <v>1</v>
      </c>
      <c r="N217" s="837" t="s">
        <v>1236</v>
      </c>
      <c r="O217" s="706">
        <v>0.22</v>
      </c>
      <c r="P217" s="1028">
        <v>43893</v>
      </c>
      <c r="Q217" s="1028">
        <v>43908</v>
      </c>
      <c r="R217" s="615">
        <f t="shared" si="54"/>
        <v>13.636363636363635</v>
      </c>
      <c r="S217" s="673">
        <f>IF(INDEX(Historical!$D$7:$D$1257,MATCH(B217,Historical!$B$7:$B$1281,0))=0,"n/a",(INDEX(Historical!$C$7:$C$1259,MATCH(B217,Historical!$B$7:$B$1281,0))/INDEX(Historical!$D$7:$D$1257,MATCH(B217,Historical!$B$7:$B$1281,0))-1)*100)</f>
        <v>13.636363636363647</v>
      </c>
      <c r="T217" s="673">
        <f>IF(INDEX(Historical!$F$7:$F$1250,MATCH(B217,Historical!$B$7:$B$1281,0))=0,"n/a",((INDEX(Historical!$C$7:$C$1259,MATCH(B217,Historical!$B$7:$B$1281,0))/INDEX(Historical!$F$7:$F$1250,MATCH(B217,Historical!$B$7:$B$1281,0)))^(1/3)-1)*100)</f>
        <v>18.563110149668759</v>
      </c>
      <c r="U217" s="673">
        <f>IF(INDEX(Historical!$H$7:$H$1250,MATCH(B217,Historical!$B$7:$B$1281,0))=0,"n/a",((INDEX(Historical!$C$7:$C$1259,MATCH(B217,Historical!$B$7:$B$1281,0))/INDEX(Historical!$H$7:$H$1250,MATCH(B217,Historical!$B$7:$B$1281,0)))^(1/5)-1)*100)</f>
        <v>33.032499713098588</v>
      </c>
      <c r="V217" s="673">
        <f>IF(INDEX(Historical!$O$7:$O$1250,MATCH(B217,Historical!$B$7:$B$1281,0))=0,"n/a",((INDEX(Historical!$C$7:$C$1259,MATCH(B217,Historical!$B$7:$B$1281,0))/INDEX(Historical!$O$7:$O$1250,MATCH(B217,Historical!$B$7:$B$1281,0)))^(1/10)-1)*100)</f>
        <v>15.339715498651451</v>
      </c>
      <c r="W217" s="674">
        <f t="shared" si="55"/>
        <v>2.1533971549865152</v>
      </c>
      <c r="X217" s="675">
        <f t="shared" si="56"/>
        <v>3.6702777458998432</v>
      </c>
      <c r="Y217" s="843"/>
      <c r="Z217" s="624">
        <f t="shared" si="57"/>
        <v>24.509803921568626</v>
      </c>
      <c r="AA217" s="853">
        <f t="shared" si="58"/>
        <v>8.1593137254901951</v>
      </c>
      <c r="AB217" s="854">
        <v>12</v>
      </c>
      <c r="AC217" s="833">
        <v>4.08</v>
      </c>
      <c r="AD217" s="833">
        <v>0.83</v>
      </c>
      <c r="AE217" s="833">
        <v>1.42</v>
      </c>
      <c r="AF217" s="833">
        <v>0.85</v>
      </c>
      <c r="AG217" s="833">
        <v>7.9</v>
      </c>
      <c r="AH217" s="833">
        <v>14.099999999999998</v>
      </c>
      <c r="AI217" s="833">
        <v>18.920000000000002</v>
      </c>
      <c r="AJ217" s="833">
        <v>9</v>
      </c>
      <c r="AK217" s="833">
        <v>10</v>
      </c>
      <c r="AL217" s="845">
        <v>1010</v>
      </c>
      <c r="AM217" s="839">
        <v>2.4</v>
      </c>
      <c r="AN217" s="833">
        <v>0.02</v>
      </c>
      <c r="AO217" s="711">
        <f t="shared" si="59"/>
        <v>27.877091064207974</v>
      </c>
      <c r="AP217" s="712">
        <f t="shared" si="60"/>
        <v>36.036404789698167</v>
      </c>
      <c r="AQ217" s="855">
        <f t="shared" si="61"/>
        <v>-44.480567299301342</v>
      </c>
      <c r="AR217" s="624">
        <f>INDEX(Historical!$C$7:$C$1259,MATCH(B217,Historical!$B$7:$B$1281,0))*IF(AH217="n/a",1.03,IF(AH217&lt;0,1.01,IF(AH217&gt;10,1.1,(1+AH217/100))))</f>
        <v>1.1000000000000001</v>
      </c>
      <c r="AS217" s="853">
        <f t="shared" si="62"/>
        <v>1.2100000000000002</v>
      </c>
      <c r="AT217" s="853">
        <f t="shared" si="66"/>
        <v>1.3310000000000004</v>
      </c>
      <c r="AU217" s="853">
        <f t="shared" si="66"/>
        <v>1.4641000000000006</v>
      </c>
      <c r="AV217" s="853">
        <f t="shared" si="66"/>
        <v>1.6105100000000008</v>
      </c>
      <c r="AW217" s="624">
        <f t="shared" si="63"/>
        <v>6.7156100000000025</v>
      </c>
      <c r="AX217" s="719">
        <f t="shared" si="64"/>
        <v>20.173054971462907</v>
      </c>
      <c r="AY217" s="900">
        <v>-0.01</v>
      </c>
      <c r="AZ217" s="839">
        <v>30.4</v>
      </c>
      <c r="BA217" s="839">
        <v>-21.63</v>
      </c>
      <c r="BB217" s="839">
        <v>2.8899999999999997</v>
      </c>
      <c r="BC217" s="839">
        <v>5.08</v>
      </c>
      <c r="BE217" s="597">
        <v>2016</v>
      </c>
      <c r="BF217" s="865">
        <f t="shared" si="65"/>
        <v>0</v>
      </c>
      <c r="BG217" s="849">
        <v>2.1999999999999997</v>
      </c>
    </row>
    <row r="218" spans="1:59" ht="11.25" customHeight="1" x14ac:dyDescent="0.2">
      <c r="A218" s="838" t="s">
        <v>549</v>
      </c>
      <c r="B218" s="842" t="s">
        <v>550</v>
      </c>
      <c r="C218" s="898" t="s">
        <v>131</v>
      </c>
      <c r="D218" s="898" t="s">
        <v>4264</v>
      </c>
      <c r="E218" s="705">
        <v>18</v>
      </c>
      <c r="F218" s="1135">
        <v>203</v>
      </c>
      <c r="G218" s="1126" t="s">
        <v>37</v>
      </c>
      <c r="H218" s="1126" t="s">
        <v>37</v>
      </c>
      <c r="I218" s="841">
        <v>53.99</v>
      </c>
      <c r="J218" s="624">
        <f t="shared" si="52"/>
        <v>4.9083163548805331</v>
      </c>
      <c r="K218" s="844">
        <v>0.66249999999999998</v>
      </c>
      <c r="L218" s="854">
        <v>4</v>
      </c>
      <c r="M218" s="615">
        <f t="shared" si="53"/>
        <v>2.65</v>
      </c>
      <c r="N218" s="837" t="s">
        <v>160</v>
      </c>
      <c r="O218" s="706">
        <v>0.63749999999999996</v>
      </c>
      <c r="P218" s="606">
        <v>44195</v>
      </c>
      <c r="Q218" s="606">
        <v>44227</v>
      </c>
      <c r="R218" s="615">
        <f t="shared" si="54"/>
        <v>3.9215686274509838</v>
      </c>
      <c r="S218" s="673">
        <f>IF(INDEX(Historical!$D$7:$D$1257,MATCH(B218,Historical!$B$7:$B$1281,0))=0,"n/a",(INDEX(Historical!$C$7:$C$1259,MATCH(B218,Historical!$B$7:$B$1281,0))/INDEX(Historical!$D$7:$D$1257,MATCH(B218,Historical!$B$7:$B$1281,0))-1)*100)</f>
        <v>4.0816326530612068</v>
      </c>
      <c r="T218" s="673">
        <f>IF(INDEX(Historical!$F$7:$F$1250,MATCH(B218,Historical!$B$7:$B$1281,0))=0,"n/a",((INDEX(Historical!$C$7:$C$1259,MATCH(B218,Historical!$B$7:$B$1281,0))/INDEX(Historical!$F$7:$F$1250,MATCH(B218,Historical!$B$7:$B$1281,0)))^(1/3)-1)*100)</f>
        <v>5.5261634046434249</v>
      </c>
      <c r="U218" s="673">
        <f>IF(INDEX(Historical!$H$7:$H$1250,MATCH(B218,Historical!$B$7:$B$1281,0))=0,"n/a",((INDEX(Historical!$C$7:$C$1259,MATCH(B218,Historical!$B$7:$B$1281,0))/INDEX(Historical!$H$7:$H$1250,MATCH(B218,Historical!$B$7:$B$1281,0)))^(1/5)-1)*100)</f>
        <v>8.8340377580624185</v>
      </c>
      <c r="V218" s="673">
        <f>IF(INDEX(Historical!$O$7:$O$1250,MATCH(B218,Historical!$B$7:$B$1281,0))=0,"n/a",((INDEX(Historical!$C$7:$C$1259,MATCH(B218,Historical!$B$7:$B$1281,0))/INDEX(Historical!$O$7:$O$1250,MATCH(B218,Historical!$B$7:$B$1281,0)))^(1/10)-1)*100)</f>
        <v>7.3042599130289876</v>
      </c>
      <c r="W218" s="674">
        <f t="shared" si="55"/>
        <v>1.2094363923584766</v>
      </c>
      <c r="X218" s="675" t="str">
        <f t="shared" si="56"/>
        <v>n/a</v>
      </c>
      <c r="Y218" s="632"/>
      <c r="Z218" s="624">
        <f t="shared" si="57"/>
        <v>270.40816326530609</v>
      </c>
      <c r="AA218" s="853">
        <f t="shared" si="58"/>
        <v>55.091836734693878</v>
      </c>
      <c r="AB218" s="854">
        <v>12</v>
      </c>
      <c r="AC218" s="833">
        <v>0.98</v>
      </c>
      <c r="AD218" s="833" t="s">
        <v>136</v>
      </c>
      <c r="AE218" s="833">
        <v>1.59</v>
      </c>
      <c r="AF218" s="833">
        <v>1.53</v>
      </c>
      <c r="AG218" s="833">
        <v>2.6</v>
      </c>
      <c r="AH218" s="834">
        <v>368.6</v>
      </c>
      <c r="AI218" s="834">
        <v>0.73</v>
      </c>
      <c r="AJ218" s="833">
        <v>-2.8000000000000003</v>
      </c>
      <c r="AK218" s="833">
        <v>-0.5</v>
      </c>
      <c r="AL218" s="845">
        <v>21250</v>
      </c>
      <c r="AM218" s="839">
        <v>0.06</v>
      </c>
      <c r="AN218" s="833">
        <v>1.58</v>
      </c>
      <c r="AO218" s="711">
        <f t="shared" si="59"/>
        <v>-41.349482621750923</v>
      </c>
      <c r="AP218" s="712">
        <f t="shared" si="60"/>
        <v>13.742354112942952</v>
      </c>
      <c r="AQ218" s="855">
        <f t="shared" si="61"/>
        <v>93.552186708370314</v>
      </c>
      <c r="AR218" s="624">
        <f>INDEX(Historical!$C$7:$C$1259,MATCH(B218,Historical!$B$7:$B$1281,0))*IF(AH218="n/a",1.03,IF(AH218&lt;0,1.01,IF(AH218&gt;10,1.1,(1+AH218/100))))</f>
        <v>2.8050000000000002</v>
      </c>
      <c r="AS218" s="853">
        <f t="shared" si="62"/>
        <v>2.8254765000000006</v>
      </c>
      <c r="AT218" s="853">
        <f t="shared" si="66"/>
        <v>2.8537312650000008</v>
      </c>
      <c r="AU218" s="853">
        <f t="shared" si="66"/>
        <v>2.882268577650001</v>
      </c>
      <c r="AV218" s="853">
        <f t="shared" si="66"/>
        <v>2.9110912634265009</v>
      </c>
      <c r="AW218" s="624">
        <f t="shared" si="63"/>
        <v>14.277567606076502</v>
      </c>
      <c r="AX218" s="719">
        <f t="shared" si="64"/>
        <v>26.44483720332747</v>
      </c>
      <c r="AY218" s="900">
        <v>0.59</v>
      </c>
      <c r="AZ218" s="839">
        <v>23.75</v>
      </c>
      <c r="BA218" s="839">
        <v>-28.82</v>
      </c>
      <c r="BB218" s="839">
        <v>-9.81</v>
      </c>
      <c r="BC218" s="839">
        <v>-5.83</v>
      </c>
      <c r="BE218" s="597">
        <v>2004</v>
      </c>
      <c r="BF218" s="865">
        <f t="shared" si="65"/>
        <v>1</v>
      </c>
      <c r="BG218" s="849">
        <v>0.5</v>
      </c>
    </row>
    <row r="219" spans="1:59" ht="11.25" customHeight="1" x14ac:dyDescent="0.2">
      <c r="A219" s="838" t="s">
        <v>563</v>
      </c>
      <c r="B219" s="842" t="s">
        <v>564</v>
      </c>
      <c r="C219" s="898" t="s">
        <v>4254</v>
      </c>
      <c r="D219" s="898" t="s">
        <v>4255</v>
      </c>
      <c r="E219" s="705">
        <v>16</v>
      </c>
      <c r="F219" s="1135">
        <v>237</v>
      </c>
      <c r="G219" s="1135" t="s">
        <v>37</v>
      </c>
      <c r="H219" s="1135" t="s">
        <v>37</v>
      </c>
      <c r="I219" s="841">
        <v>61.65</v>
      </c>
      <c r="J219" s="624">
        <f t="shared" si="52"/>
        <v>2.2222222222222223</v>
      </c>
      <c r="K219" s="844">
        <v>0.34250000000000003</v>
      </c>
      <c r="L219" s="854">
        <v>4</v>
      </c>
      <c r="M219" s="615">
        <f t="shared" si="53"/>
        <v>1.37</v>
      </c>
      <c r="N219" s="837" t="s">
        <v>239</v>
      </c>
      <c r="O219" s="709">
        <v>0.30625000000000002</v>
      </c>
      <c r="P219" s="1028">
        <v>43916</v>
      </c>
      <c r="Q219" s="1028">
        <v>43931</v>
      </c>
      <c r="R219" s="615">
        <f t="shared" si="54"/>
        <v>11.836734693877551</v>
      </c>
      <c r="S219" s="673">
        <f>IF(INDEX(Historical!$D$7:$D$1257,MATCH(B219,Historical!$B$7:$B$1281,0))=0,"n/a",(INDEX(Historical!$C$7:$C$1259,MATCH(B219,Historical!$B$7:$B$1281,0))/INDEX(Historical!$D$7:$D$1257,MATCH(B219,Historical!$B$7:$B$1281,0))-1)*100)</f>
        <v>11.727748691099471</v>
      </c>
      <c r="T219" s="673">
        <f>IF(INDEX(Historical!$F$7:$F$1250,MATCH(B219,Historical!$B$7:$B$1281,0))=0,"n/a",((INDEX(Historical!$C$7:$C$1259,MATCH(B219,Historical!$B$7:$B$1281,0))/INDEX(Historical!$F$7:$F$1250,MATCH(B219,Historical!$B$7:$B$1281,0)))^(1/3)-1)*100)</f>
        <v>12.220574906347782</v>
      </c>
      <c r="U219" s="673">
        <f>IF(INDEX(Historical!$H$7:$H$1250,MATCH(B219,Historical!$B$7:$B$1281,0))=0,"n/a",((INDEX(Historical!$C$7:$C$1259,MATCH(B219,Historical!$B$7:$B$1281,0))/INDEX(Historical!$H$7:$H$1250,MATCH(B219,Historical!$B$7:$B$1281,0)))^(1/5)-1)*100)</f>
        <v>12.965878794180497</v>
      </c>
      <c r="V219" s="673">
        <f>IF(INDEX(Historical!$O$7:$O$1250,MATCH(B219,Historical!$B$7:$B$1281,0))=0,"n/a",((INDEX(Historical!$C$7:$C$1259,MATCH(B219,Historical!$B$7:$B$1281,0))/INDEX(Historical!$O$7:$O$1250,MATCH(B219,Historical!$B$7:$B$1281,0)))^(1/10)-1)*100)</f>
        <v>16.090135411416327</v>
      </c>
      <c r="W219" s="674">
        <f t="shared" si="55"/>
        <v>0.80582782323764057</v>
      </c>
      <c r="X219" s="675">
        <f t="shared" si="56"/>
        <v>0.83650830930196762</v>
      </c>
      <c r="Y219" s="647" t="s">
        <v>4321</v>
      </c>
      <c r="Z219" s="624">
        <f t="shared" si="57"/>
        <v>115.12605042016808</v>
      </c>
      <c r="AA219" s="853">
        <f t="shared" si="58"/>
        <v>51.806722689075634</v>
      </c>
      <c r="AB219" s="854">
        <v>12</v>
      </c>
      <c r="AC219" s="833">
        <v>1.19</v>
      </c>
      <c r="AD219" s="833">
        <v>4.55</v>
      </c>
      <c r="AE219" s="833">
        <v>10.51</v>
      </c>
      <c r="AF219" s="833">
        <v>9.26</v>
      </c>
      <c r="AG219" s="833">
        <v>18.7</v>
      </c>
      <c r="AH219" s="833">
        <v>30</v>
      </c>
      <c r="AI219" s="833">
        <v>7.89</v>
      </c>
      <c r="AJ219" s="833">
        <v>15.5</v>
      </c>
      <c r="AK219" s="833">
        <v>11.600000000000001</v>
      </c>
      <c r="AL219" s="845">
        <v>11430</v>
      </c>
      <c r="AM219" s="839">
        <v>1</v>
      </c>
      <c r="AN219" s="833">
        <v>2.04</v>
      </c>
      <c r="AO219" s="711">
        <f t="shared" si="59"/>
        <v>-36.618621672672916</v>
      </c>
      <c r="AP219" s="712">
        <f t="shared" si="60"/>
        <v>15.188101016402719</v>
      </c>
      <c r="AQ219" s="855">
        <f t="shared" si="61"/>
        <v>361.75041459445521</v>
      </c>
      <c r="AR219" s="624">
        <f>INDEX(Historical!$C$7:$C$1259,MATCH(B219,Historical!$B$7:$B$1281,0))*IF(AH219="n/a",1.03,IF(AH219&lt;0,1.01,IF(AH219&gt;10,1.1,(1+AH219/100))))</f>
        <v>1.467125</v>
      </c>
      <c r="AS219" s="853">
        <f t="shared" si="62"/>
        <v>1.5828811624999999</v>
      </c>
      <c r="AT219" s="853">
        <f t="shared" si="66"/>
        <v>1.7411692787499999</v>
      </c>
      <c r="AU219" s="853">
        <f t="shared" si="66"/>
        <v>1.915286206625</v>
      </c>
      <c r="AV219" s="853">
        <f t="shared" si="66"/>
        <v>2.1068148272875002</v>
      </c>
      <c r="AW219" s="624">
        <f t="shared" si="63"/>
        <v>8.8132764751624997</v>
      </c>
      <c r="AX219" s="719">
        <f t="shared" si="64"/>
        <v>14.29566338225872</v>
      </c>
      <c r="AY219" s="900">
        <v>0.48</v>
      </c>
      <c r="AZ219" s="839">
        <v>46.910000000000004</v>
      </c>
      <c r="BA219" s="839">
        <v>-18.95</v>
      </c>
      <c r="BB219" s="839">
        <v>-0.47000000000000003</v>
      </c>
      <c r="BC219" s="839">
        <v>-1.9</v>
      </c>
      <c r="BE219" s="597">
        <v>2005</v>
      </c>
      <c r="BF219" s="865">
        <f t="shared" si="65"/>
        <v>1</v>
      </c>
      <c r="BG219" s="849">
        <v>5.5</v>
      </c>
    </row>
    <row r="220" spans="1:59" ht="11.25" customHeight="1" x14ac:dyDescent="0.2">
      <c r="A220" s="831" t="s">
        <v>1137</v>
      </c>
      <c r="B220" s="842" t="s">
        <v>1138</v>
      </c>
      <c r="C220" s="898" t="s">
        <v>108</v>
      </c>
      <c r="D220" s="898" t="s">
        <v>4273</v>
      </c>
      <c r="E220" s="705">
        <v>10</v>
      </c>
      <c r="F220" s="1135">
        <v>407</v>
      </c>
      <c r="G220" s="1139" t="s">
        <v>37</v>
      </c>
      <c r="H220" s="1139" t="s">
        <v>37</v>
      </c>
      <c r="I220" s="841">
        <v>26.4</v>
      </c>
      <c r="J220" s="624">
        <f t="shared" si="52"/>
        <v>4.5454545454545459</v>
      </c>
      <c r="K220" s="844">
        <v>0.3</v>
      </c>
      <c r="L220" s="854">
        <v>4</v>
      </c>
      <c r="M220" s="615">
        <f t="shared" si="53"/>
        <v>1.2</v>
      </c>
      <c r="N220" s="837" t="s">
        <v>593</v>
      </c>
      <c r="O220" s="706">
        <v>0.28999999999999998</v>
      </c>
      <c r="P220" s="904">
        <v>43889</v>
      </c>
      <c r="Q220" s="904">
        <v>43910</v>
      </c>
      <c r="R220" s="615">
        <f t="shared" si="54"/>
        <v>3.4482758620689689</v>
      </c>
      <c r="S220" s="673">
        <f>IF(INDEX(Historical!$D$7:$D$1257,MATCH(B220,Historical!$B$7:$B$1281,0))=0,"n/a",(INDEX(Historical!$C$7:$C$1259,MATCH(B220,Historical!$B$7:$B$1281,0))/INDEX(Historical!$D$7:$D$1257,MATCH(B220,Historical!$B$7:$B$1281,0))-1)*100)</f>
        <v>3.4482758620689724</v>
      </c>
      <c r="T220" s="673">
        <f>IF(INDEX(Historical!$F$7:$F$1250,MATCH(B220,Historical!$B$7:$B$1281,0))=0,"n/a",((INDEX(Historical!$C$7:$C$1259,MATCH(B220,Historical!$B$7:$B$1281,0))/INDEX(Historical!$F$7:$F$1250,MATCH(B220,Historical!$B$7:$B$1281,0)))^(1/3)-1)*100)</f>
        <v>3.5744168651286268</v>
      </c>
      <c r="U220" s="673">
        <f>IF(INDEX(Historical!$H$7:$H$1250,MATCH(B220,Historical!$B$7:$B$1281,0))=0,"n/a",((INDEX(Historical!$C$7:$C$1259,MATCH(B220,Historical!$B$7:$B$1281,0))/INDEX(Historical!$H$7:$H$1250,MATCH(B220,Historical!$B$7:$B$1281,0)))^(1/5)-1)*100)</f>
        <v>4.5639552591273169</v>
      </c>
      <c r="V220" s="673">
        <f>IF(INDEX(Historical!$O$7:$O$1250,MATCH(B220,Historical!$B$7:$B$1281,0))=0,"n/a",((INDEX(Historical!$C$7:$C$1259,MATCH(B220,Historical!$B$7:$B$1281,0))/INDEX(Historical!$O$7:$O$1250,MATCH(B220,Historical!$B$7:$B$1281,0)))^(1/10)-1)*100)</f>
        <v>7.9193502472868271</v>
      </c>
      <c r="W220" s="674">
        <f t="shared" si="55"/>
        <v>0.57630425686639253</v>
      </c>
      <c r="X220" s="675">
        <f t="shared" si="56"/>
        <v>0.84517689983839195</v>
      </c>
      <c r="Y220" s="843"/>
      <c r="Z220" s="624">
        <f t="shared" si="57"/>
        <v>49.792531120331944</v>
      </c>
      <c r="AA220" s="853">
        <f t="shared" si="58"/>
        <v>10.954356846473027</v>
      </c>
      <c r="AB220" s="854">
        <v>12</v>
      </c>
      <c r="AC220" s="833">
        <v>2.41</v>
      </c>
      <c r="AD220" s="833" t="s">
        <v>136</v>
      </c>
      <c r="AE220" s="833">
        <v>1.95</v>
      </c>
      <c r="AF220" s="833">
        <v>0.86</v>
      </c>
      <c r="AG220" s="833">
        <v>7.1999999999999993</v>
      </c>
      <c r="AH220" s="833">
        <v>161.4</v>
      </c>
      <c r="AI220" s="833" t="s">
        <v>136</v>
      </c>
      <c r="AJ220" s="833">
        <v>5.4</v>
      </c>
      <c r="AK220" s="833" t="s">
        <v>136</v>
      </c>
      <c r="AL220" s="845">
        <v>72.38</v>
      </c>
      <c r="AM220" s="839">
        <v>18.600000000000001</v>
      </c>
      <c r="AN220" s="833">
        <v>0</v>
      </c>
      <c r="AO220" s="711">
        <f t="shared" si="59"/>
        <v>-1.8449470418911655</v>
      </c>
      <c r="AP220" s="712">
        <f t="shared" si="60"/>
        <v>9.1094098045818619</v>
      </c>
      <c r="AQ220" s="855">
        <f t="shared" si="61"/>
        <v>-35.292978612254643</v>
      </c>
      <c r="AR220" s="624">
        <f>INDEX(Historical!$C$7:$C$1259,MATCH(B220,Historical!$B$7:$B$1281,0))*IF(AH220="n/a",1.03,IF(AH220&lt;0,1.01,IF(AH220&gt;10,1.1,(1+AH220/100))))</f>
        <v>1.32</v>
      </c>
      <c r="AS220" s="853">
        <f t="shared" si="62"/>
        <v>1.3596000000000001</v>
      </c>
      <c r="AT220" s="853">
        <f t="shared" si="66"/>
        <v>1.4003880000000002</v>
      </c>
      <c r="AU220" s="853">
        <f t="shared" si="66"/>
        <v>1.4423996400000003</v>
      </c>
      <c r="AV220" s="853">
        <f t="shared" si="66"/>
        <v>1.4856716292000003</v>
      </c>
      <c r="AW220" s="624">
        <f t="shared" si="63"/>
        <v>7.0080592692000012</v>
      </c>
      <c r="AX220" s="719">
        <f t="shared" si="64"/>
        <v>26.545679050000004</v>
      </c>
      <c r="AY220" s="900">
        <v>0.48</v>
      </c>
      <c r="AZ220" s="839">
        <v>53.04</v>
      </c>
      <c r="BA220" s="839">
        <v>-19.39</v>
      </c>
      <c r="BB220" s="839">
        <v>-4.8899999999999997</v>
      </c>
      <c r="BC220" s="839">
        <v>8.91</v>
      </c>
      <c r="BE220" s="597">
        <v>2011</v>
      </c>
      <c r="BF220" s="865">
        <f t="shared" si="65"/>
        <v>0</v>
      </c>
      <c r="BG220" s="849">
        <v>0.6</v>
      </c>
    </row>
    <row r="221" spans="1:59" ht="11.25" customHeight="1" x14ac:dyDescent="0.2">
      <c r="A221" s="831" t="s">
        <v>1127</v>
      </c>
      <c r="B221" s="842" t="s">
        <v>1128</v>
      </c>
      <c r="C221" s="898" t="s">
        <v>123</v>
      </c>
      <c r="D221" s="898" t="s">
        <v>4109</v>
      </c>
      <c r="E221" s="705">
        <v>11</v>
      </c>
      <c r="F221" s="1135">
        <v>341</v>
      </c>
      <c r="G221" s="1123" t="s">
        <v>115</v>
      </c>
      <c r="H221" s="1123" t="s">
        <v>115</v>
      </c>
      <c r="I221" s="841">
        <v>109.26</v>
      </c>
      <c r="J221" s="624">
        <f t="shared" si="52"/>
        <v>2.5260845689181766</v>
      </c>
      <c r="K221" s="844">
        <v>0.69</v>
      </c>
      <c r="L221" s="854">
        <v>4</v>
      </c>
      <c r="M221" s="615">
        <f t="shared" si="53"/>
        <v>2.76</v>
      </c>
      <c r="N221" s="837" t="s">
        <v>501</v>
      </c>
      <c r="O221" s="706">
        <v>0.66</v>
      </c>
      <c r="P221" s="606">
        <v>44179</v>
      </c>
      <c r="Q221" s="606">
        <v>44204</v>
      </c>
      <c r="R221" s="615">
        <f t="shared" si="54"/>
        <v>4.5454545454545325</v>
      </c>
      <c r="S221" s="673">
        <f>IF(INDEX(Historical!$D$7:$D$1257,MATCH(B221,Historical!$B$7:$B$1281,0))=0,"n/a",(INDEX(Historical!$C$7:$C$1259,MATCH(B221,Historical!$B$7:$B$1281,0))/INDEX(Historical!$D$7:$D$1257,MATCH(B221,Historical!$B$7:$B$1281,0))-1)*100)</f>
        <v>4.7619047619047672</v>
      </c>
      <c r="T221" s="673">
        <f>IF(INDEX(Historical!$F$7:$F$1250,MATCH(B221,Historical!$B$7:$B$1281,0))=0,"n/a",((INDEX(Historical!$C$7:$C$1259,MATCH(B221,Historical!$B$7:$B$1281,0))/INDEX(Historical!$F$7:$F$1250,MATCH(B221,Historical!$B$7:$B$1281,0)))^(1/3)-1)*100)</f>
        <v>8.9744250818549531</v>
      </c>
      <c r="U221" s="673">
        <f>IF(INDEX(Historical!$H$7:$H$1250,MATCH(B221,Historical!$B$7:$B$1281,0))=0,"n/a",((INDEX(Historical!$C$7:$C$1259,MATCH(B221,Historical!$B$7:$B$1281,0))/INDEX(Historical!$H$7:$H$1250,MATCH(B221,Historical!$B$7:$B$1281,0)))^(1/5)-1)*100)</f>
        <v>10.534229649286942</v>
      </c>
      <c r="V221" s="673">
        <f>IF(INDEX(Historical!$O$7:$O$1250,MATCH(B221,Historical!$B$7:$B$1281,0))=0,"n/a",((INDEX(Historical!$C$7:$C$1259,MATCH(B221,Historical!$B$7:$B$1281,0))/INDEX(Historical!$O$7:$O$1250,MATCH(B221,Historical!$B$7:$B$1281,0)))^(1/10)-1)*100)</f>
        <v>11.612317403390438</v>
      </c>
      <c r="W221" s="674">
        <f t="shared" si="55"/>
        <v>0.90715998222811856</v>
      </c>
      <c r="X221" s="675">
        <f t="shared" si="56"/>
        <v>5.2671148246434711</v>
      </c>
      <c r="Y221" s="634"/>
      <c r="Z221" s="624">
        <f t="shared" si="57"/>
        <v>78.857142857142847</v>
      </c>
      <c r="AA221" s="853">
        <f t="shared" si="58"/>
        <v>31.217142857142857</v>
      </c>
      <c r="AB221" s="854">
        <v>12</v>
      </c>
      <c r="AC221" s="833">
        <v>3.5</v>
      </c>
      <c r="AD221" s="833">
        <v>8.2100000000000009</v>
      </c>
      <c r="AE221" s="833">
        <v>1.71</v>
      </c>
      <c r="AF221" s="833">
        <v>2.4500000000000002</v>
      </c>
      <c r="AG221" s="833">
        <v>9.5</v>
      </c>
      <c r="AH221" s="834">
        <v>-26.1</v>
      </c>
      <c r="AI221" s="834">
        <v>7.82</v>
      </c>
      <c r="AJ221" s="833">
        <v>2</v>
      </c>
      <c r="AK221" s="833">
        <v>3.83</v>
      </c>
      <c r="AL221" s="845">
        <v>14510</v>
      </c>
      <c r="AM221" s="839">
        <v>0.3</v>
      </c>
      <c r="AN221" s="833">
        <v>0.97</v>
      </c>
      <c r="AO221" s="711">
        <f t="shared" si="59"/>
        <v>-18.156828638937739</v>
      </c>
      <c r="AP221" s="712">
        <f t="shared" si="60"/>
        <v>13.060314218205118</v>
      </c>
      <c r="AQ221" s="855">
        <f t="shared" si="61"/>
        <v>84.36919482386422</v>
      </c>
      <c r="AR221" s="624">
        <f>INDEX(Historical!$C$7:$C$1259,MATCH(B221,Historical!$B$7:$B$1281,0))*IF(AH221="n/a",1.03,IF(AH221&lt;0,1.01,IF(AH221&gt;10,1.1,(1+AH221/100))))</f>
        <v>2.6664000000000003</v>
      </c>
      <c r="AS221" s="853">
        <f t="shared" si="62"/>
        <v>2.8749124800000003</v>
      </c>
      <c r="AT221" s="853">
        <f t="shared" si="66"/>
        <v>2.9850216279840005</v>
      </c>
      <c r="AU221" s="853">
        <f t="shared" si="66"/>
        <v>3.0993479563357877</v>
      </c>
      <c r="AV221" s="853">
        <f t="shared" si="66"/>
        <v>3.2180529830634486</v>
      </c>
      <c r="AW221" s="624">
        <f t="shared" si="63"/>
        <v>14.843735047383237</v>
      </c>
      <c r="AX221" s="719">
        <f t="shared" si="64"/>
        <v>13.585699292864028</v>
      </c>
      <c r="AY221" s="900">
        <v>1.56</v>
      </c>
      <c r="AZ221" s="839">
        <v>217.25</v>
      </c>
      <c r="BA221" s="839">
        <v>-4.5</v>
      </c>
      <c r="BB221" s="839">
        <v>4.3499999999999996</v>
      </c>
      <c r="BC221" s="839">
        <v>27.96</v>
      </c>
      <c r="BE221" s="597">
        <v>2011</v>
      </c>
      <c r="BF221" s="865">
        <f t="shared" si="65"/>
        <v>0</v>
      </c>
      <c r="BG221" s="849">
        <v>3.5999999999999996</v>
      </c>
    </row>
    <row r="222" spans="1:59" ht="11.25" customHeight="1" x14ac:dyDescent="0.2">
      <c r="A222" s="831" t="s">
        <v>219</v>
      </c>
      <c r="B222" s="842" t="s">
        <v>220</v>
      </c>
      <c r="C222" s="898" t="s">
        <v>112</v>
      </c>
      <c r="D222" s="898" t="s">
        <v>4297</v>
      </c>
      <c r="E222" s="705">
        <v>64</v>
      </c>
      <c r="F222" s="1135">
        <v>7</v>
      </c>
      <c r="G222" s="1123" t="s">
        <v>37</v>
      </c>
      <c r="H222" s="1123" t="s">
        <v>37</v>
      </c>
      <c r="I222" s="833">
        <v>85.9</v>
      </c>
      <c r="J222" s="624">
        <f t="shared" si="52"/>
        <v>2.3515715948777647</v>
      </c>
      <c r="K222" s="844">
        <v>0.505</v>
      </c>
      <c r="L222" s="854">
        <v>4</v>
      </c>
      <c r="M222" s="615">
        <f t="shared" si="53"/>
        <v>2.02</v>
      </c>
      <c r="N222" s="837" t="s">
        <v>142</v>
      </c>
      <c r="O222" s="706">
        <v>0.5</v>
      </c>
      <c r="P222" s="606">
        <v>44147</v>
      </c>
      <c r="Q222" s="606">
        <v>44175</v>
      </c>
      <c r="R222" s="615">
        <f t="shared" si="54"/>
        <v>1.0000000000000009</v>
      </c>
      <c r="S222" s="673">
        <f>IF(INDEX(Historical!$D$7:$D$1257,MATCH(B222,Historical!$B$7:$B$1281,0))=0,"n/a",(INDEX(Historical!$C$7:$C$1259,MATCH(B222,Historical!$B$7:$B$1281,0))/INDEX(Historical!$D$7:$D$1257,MATCH(B222,Historical!$B$7:$B$1281,0))-1)*100)</f>
        <v>1.7766497461928932</v>
      </c>
      <c r="T222" s="673">
        <f>IF(INDEX(Historical!$F$7:$F$1250,MATCH(B222,Historical!$B$7:$B$1281,0))=0,"n/a",((INDEX(Historical!$C$7:$C$1259,MATCH(B222,Historical!$B$7:$B$1281,0))/INDEX(Historical!$F$7:$F$1250,MATCH(B222,Historical!$B$7:$B$1281,0)))^(1/3)-1)*100)</f>
        <v>1.3665224874661819</v>
      </c>
      <c r="U222" s="673">
        <f>IF(INDEX(Historical!$H$7:$H$1250,MATCH(B222,Historical!$B$7:$B$1281,0))=0,"n/a",((INDEX(Historical!$C$7:$C$1259,MATCH(B222,Historical!$B$7:$B$1281,0))/INDEX(Historical!$H$7:$H$1250,MATCH(B222,Historical!$B$7:$B$1281,0)))^(1/5)-1)*100)</f>
        <v>1.2419740254037359</v>
      </c>
      <c r="V222" s="673">
        <f>IF(INDEX(Historical!$O$7:$O$1250,MATCH(B222,Historical!$B$7:$B$1281,0))=0,"n/a",((INDEX(Historical!$C$7:$C$1259,MATCH(B222,Historical!$B$7:$B$1281,0))/INDEX(Historical!$O$7:$O$1250,MATCH(B222,Historical!$B$7:$B$1281,0)))^(1/10)-1)*100)</f>
        <v>4.0346620774289743</v>
      </c>
      <c r="W222" s="674">
        <f t="shared" si="55"/>
        <v>0.30782603389554858</v>
      </c>
      <c r="X222" s="675" t="str">
        <f t="shared" si="56"/>
        <v>n/a</v>
      </c>
      <c r="Y222" s="641"/>
      <c r="Z222" s="624">
        <f t="shared" si="57"/>
        <v>58.550724637681164</v>
      </c>
      <c r="AA222" s="853">
        <f t="shared" si="58"/>
        <v>24.89855072463768</v>
      </c>
      <c r="AB222" s="854">
        <v>9</v>
      </c>
      <c r="AC222" s="833">
        <v>3.45</v>
      </c>
      <c r="AD222" s="833">
        <v>2.64</v>
      </c>
      <c r="AE222" s="833">
        <v>3.08</v>
      </c>
      <c r="AF222" s="833">
        <v>5.88</v>
      </c>
      <c r="AG222" s="833">
        <v>25.5</v>
      </c>
      <c r="AH222" s="833">
        <v>-12.8</v>
      </c>
      <c r="AI222" s="833">
        <v>10.45</v>
      </c>
      <c r="AJ222" s="833">
        <v>-2.7</v>
      </c>
      <c r="AK222" s="833">
        <v>9.5699999999999985</v>
      </c>
      <c r="AL222" s="845">
        <v>51740</v>
      </c>
      <c r="AM222" s="839">
        <v>0.6</v>
      </c>
      <c r="AN222" s="833">
        <v>0.86</v>
      </c>
      <c r="AO222" s="711">
        <f t="shared" si="59"/>
        <v>-21.30500510435618</v>
      </c>
      <c r="AP222" s="712">
        <f t="shared" si="60"/>
        <v>3.5935456202815006</v>
      </c>
      <c r="AQ222" s="855">
        <f t="shared" si="61"/>
        <v>155.08471643825797</v>
      </c>
      <c r="AR222" s="624">
        <f>INDEX(Historical!$C$7:$C$1259,MATCH(B222,Historical!$B$7:$B$1281,0))*IF(AH222="n/a",1.03,IF(AH222&lt;0,1.01,IF(AH222&gt;10,1.1,(1+AH222/100))))</f>
        <v>2.0250499999999998</v>
      </c>
      <c r="AS222" s="853">
        <f t="shared" si="62"/>
        <v>2.2275550000000002</v>
      </c>
      <c r="AT222" s="853">
        <f t="shared" si="66"/>
        <v>2.4407320134999999</v>
      </c>
      <c r="AU222" s="853">
        <f t="shared" si="66"/>
        <v>2.6743100671919495</v>
      </c>
      <c r="AV222" s="853">
        <f t="shared" si="66"/>
        <v>2.9302415406222186</v>
      </c>
      <c r="AW222" s="624">
        <f t="shared" si="63"/>
        <v>12.297888621314168</v>
      </c>
      <c r="AX222" s="719">
        <f t="shared" si="64"/>
        <v>14.316517603392512</v>
      </c>
      <c r="AY222" s="900">
        <v>1.57</v>
      </c>
      <c r="AZ222" s="839">
        <v>127.55000000000001</v>
      </c>
      <c r="BA222" s="839">
        <v>-3.5900000000000003</v>
      </c>
      <c r="BB222" s="839">
        <v>3.75</v>
      </c>
      <c r="BC222" s="839">
        <v>21.14</v>
      </c>
      <c r="BE222" s="597">
        <v>1958</v>
      </c>
      <c r="BF222" s="865">
        <f t="shared" si="65"/>
        <v>8</v>
      </c>
      <c r="BG222" s="849">
        <v>9.3000000000000007</v>
      </c>
    </row>
    <row r="223" spans="1:59" ht="11.25" customHeight="1" x14ac:dyDescent="0.2">
      <c r="A223" s="838" t="s">
        <v>551</v>
      </c>
      <c r="B223" s="842" t="s">
        <v>552</v>
      </c>
      <c r="C223" s="898" t="s">
        <v>178</v>
      </c>
      <c r="D223" s="898" t="s">
        <v>4271</v>
      </c>
      <c r="E223" s="705">
        <v>25</v>
      </c>
      <c r="F223" s="1135">
        <v>141</v>
      </c>
      <c r="G223" s="1102" t="s">
        <v>37</v>
      </c>
      <c r="H223" s="1102" t="s">
        <v>37</v>
      </c>
      <c r="I223" s="833">
        <v>33.81</v>
      </c>
      <c r="J223" s="624">
        <f t="shared" si="52"/>
        <v>7.7077787636793831</v>
      </c>
      <c r="K223" s="851">
        <v>0.65149999999999997</v>
      </c>
      <c r="L223" s="854">
        <v>4</v>
      </c>
      <c r="M223" s="615">
        <f t="shared" si="53"/>
        <v>2.6059999999999999</v>
      </c>
      <c r="N223" s="837" t="s">
        <v>119</v>
      </c>
      <c r="O223" s="707">
        <v>0.61</v>
      </c>
      <c r="P223" s="606">
        <v>44238</v>
      </c>
      <c r="Q223" s="606">
        <v>44256</v>
      </c>
      <c r="R223" s="615">
        <f t="shared" si="54"/>
        <v>6.8032786885245873</v>
      </c>
      <c r="S223" s="673">
        <f>IF(INDEX(Historical!$D$7:$D$1257,MATCH(B223,Historical!$B$7:$B$1281,0))=0,"n/a",(INDEX(Historical!$C$7:$C$1259,MATCH(B223,Historical!$B$7:$B$1281,0))/INDEX(Historical!$D$7:$D$1257,MATCH(B223,Historical!$B$7:$B$1281,0))-1)*100)</f>
        <v>8.9140639104531516</v>
      </c>
      <c r="T223" s="673">
        <f>IF(INDEX(Historical!$F$7:$F$1250,MATCH(B223,Historical!$B$7:$B$1281,0))=0,"n/a",((INDEX(Historical!$C$7:$C$1259,MATCH(B223,Historical!$B$7:$B$1281,0))/INDEX(Historical!$F$7:$F$1250,MATCH(B223,Historical!$B$7:$B$1281,0)))^(1/3)-1)*100)</f>
        <v>9.0209879996372866</v>
      </c>
      <c r="U223" s="673">
        <f>IF(INDEX(Historical!$H$7:$H$1250,MATCH(B223,Historical!$B$7:$B$1281,0))=0,"n/a",((INDEX(Historical!$C$7:$C$1259,MATCH(B223,Historical!$B$7:$B$1281,0))/INDEX(Historical!$H$7:$H$1250,MATCH(B223,Historical!$B$7:$B$1281,0)))^(1/5)-1)*100)</f>
        <v>10.426990220542764</v>
      </c>
      <c r="V223" s="673">
        <f>IF(INDEX(Historical!$O$7:$O$1250,MATCH(B223,Historical!$B$7:$B$1281,0))=0,"n/a",((INDEX(Historical!$C$7:$C$1259,MATCH(B223,Historical!$B$7:$B$1281,0))/INDEX(Historical!$O$7:$O$1250,MATCH(B223,Historical!$B$7:$B$1281,0)))^(1/10)-1)*100)</f>
        <v>11.34348510089438</v>
      </c>
      <c r="W223" s="674">
        <f t="shared" si="55"/>
        <v>0.91920517616941599</v>
      </c>
      <c r="X223" s="675">
        <f t="shared" si="56"/>
        <v>0.30048963171592985</v>
      </c>
      <c r="Y223" s="843" t="s">
        <v>485</v>
      </c>
      <c r="Z223" s="624">
        <f t="shared" si="57"/>
        <v>224.65517241379311</v>
      </c>
      <c r="AA223" s="853">
        <f t="shared" si="58"/>
        <v>29.146551724137936</v>
      </c>
      <c r="AB223" s="854">
        <v>12</v>
      </c>
      <c r="AC223" s="833">
        <v>1.1599999999999999</v>
      </c>
      <c r="AD223" s="833">
        <v>3.99</v>
      </c>
      <c r="AE223" s="833">
        <v>2.2799999999999998</v>
      </c>
      <c r="AF223" s="833">
        <v>1.67</v>
      </c>
      <c r="AG223" s="833">
        <v>5.2</v>
      </c>
      <c r="AH223" s="834">
        <v>-44</v>
      </c>
      <c r="AI223" s="834">
        <v>15.07</v>
      </c>
      <c r="AJ223" s="833">
        <v>34.699999999999996</v>
      </c>
      <c r="AK223" s="833">
        <v>7.53</v>
      </c>
      <c r="AL223" s="845">
        <v>70360</v>
      </c>
      <c r="AM223" s="839">
        <v>9.1999999999999993</v>
      </c>
      <c r="AN223" s="833">
        <v>1.25</v>
      </c>
      <c r="AO223" s="711">
        <f t="shared" si="59"/>
        <v>-11.011782739915787</v>
      </c>
      <c r="AP223" s="712">
        <f t="shared" si="60"/>
        <v>18.134768984222148</v>
      </c>
      <c r="AQ223" s="855">
        <f t="shared" si="61"/>
        <v>47.082352411173375</v>
      </c>
      <c r="AR223" s="624">
        <f>INDEX(Historical!$C$7:$C$1259,MATCH(B223,Historical!$B$7:$B$1281,0))*IF(AH223="n/a",1.03,IF(AH223&lt;0,1.01,IF(AH223&gt;10,1.1,(1+AH223/100))))</f>
        <v>2.4372310000000001</v>
      </c>
      <c r="AS223" s="853">
        <f t="shared" si="62"/>
        <v>2.6809541000000006</v>
      </c>
      <c r="AT223" s="853">
        <f t="shared" si="66"/>
        <v>2.8828299437300005</v>
      </c>
      <c r="AU223" s="853">
        <f t="shared" si="66"/>
        <v>3.0999070384928693</v>
      </c>
      <c r="AV223" s="853">
        <f t="shared" si="66"/>
        <v>3.3333300384913822</v>
      </c>
      <c r="AW223" s="624">
        <f t="shared" si="63"/>
        <v>14.434252120714254</v>
      </c>
      <c r="AX223" s="719">
        <f t="shared" si="64"/>
        <v>42.692257085815591</v>
      </c>
      <c r="AY223" s="900">
        <v>0.85</v>
      </c>
      <c r="AZ223" s="839">
        <v>49.8</v>
      </c>
      <c r="BA223" s="839">
        <v>-15.39</v>
      </c>
      <c r="BB223" s="839">
        <v>-0.67999999999999994</v>
      </c>
      <c r="BC223" s="839">
        <v>6.4799999999999995</v>
      </c>
      <c r="BE223" s="597">
        <v>1997</v>
      </c>
      <c r="BF223" s="865">
        <f t="shared" si="65"/>
        <v>2</v>
      </c>
      <c r="BG223" s="849">
        <v>1.7999999999999998</v>
      </c>
    </row>
    <row r="224" spans="1:59" ht="11.25" customHeight="1" x14ac:dyDescent="0.2">
      <c r="A224" s="838" t="s">
        <v>556</v>
      </c>
      <c r="B224" s="842" t="s">
        <v>557</v>
      </c>
      <c r="C224" s="898" t="s">
        <v>153</v>
      </c>
      <c r="D224" s="898" t="s">
        <v>4256</v>
      </c>
      <c r="E224" s="705">
        <v>14</v>
      </c>
      <c r="F224" s="1135">
        <v>267</v>
      </c>
      <c r="G224" s="1123" t="s">
        <v>106</v>
      </c>
      <c r="H224" s="1123" t="s">
        <v>106</v>
      </c>
      <c r="I224" s="841">
        <v>82.02</v>
      </c>
      <c r="J224" s="624">
        <f t="shared" si="52"/>
        <v>0.25603511338697876</v>
      </c>
      <c r="K224" s="844">
        <v>5.2499999999999998E-2</v>
      </c>
      <c r="L224" s="854">
        <v>4</v>
      </c>
      <c r="M224" s="615">
        <f t="shared" si="53"/>
        <v>0.21</v>
      </c>
      <c r="N224" s="837" t="s">
        <v>160</v>
      </c>
      <c r="O224" s="706">
        <v>0.05</v>
      </c>
      <c r="P224" s="606">
        <v>44195</v>
      </c>
      <c r="Q224" s="606">
        <v>44227</v>
      </c>
      <c r="R224" s="615">
        <f t="shared" si="54"/>
        <v>4.9999999999999902</v>
      </c>
      <c r="S224" s="673">
        <f>IF(INDEX(Historical!$D$7:$D$1257,MATCH(B224,Historical!$B$7:$B$1281,0))=0,"n/a",(INDEX(Historical!$C$7:$C$1259,MATCH(B224,Historical!$B$7:$B$1281,0))/INDEX(Historical!$D$7:$D$1257,MATCH(B224,Historical!$B$7:$B$1281,0))-1)*100)</f>
        <v>5.2631578947368363</v>
      </c>
      <c r="T224" s="673">
        <f>IF(INDEX(Historical!$F$7:$F$1250,MATCH(B224,Historical!$B$7:$B$1281,0))=0,"n/a",((INDEX(Historical!$C$7:$C$1259,MATCH(B224,Historical!$B$7:$B$1281,0))/INDEX(Historical!$F$7:$F$1250,MATCH(B224,Historical!$B$7:$B$1281,0)))^(1/3)-1)*100)</f>
        <v>5.5667191978000741</v>
      </c>
      <c r="U224" s="673">
        <f>IF(INDEX(Historical!$H$7:$H$1250,MATCH(B224,Historical!$B$7:$B$1281,0))=0,"n/a",((INDEX(Historical!$C$7:$C$1259,MATCH(B224,Historical!$B$7:$B$1281,0))/INDEX(Historical!$H$7:$H$1250,MATCH(B224,Historical!$B$7:$B$1281,0)))^(1/5)-1)*100)</f>
        <v>5.9223841048812176</v>
      </c>
      <c r="V224" s="673">
        <f>IF(INDEX(Historical!$O$7:$O$1250,MATCH(B224,Historical!$B$7:$B$1281,0))=0,"n/a",((INDEX(Historical!$C$7:$C$1259,MATCH(B224,Historical!$B$7:$B$1281,0))/INDEX(Historical!$O$7:$O$1250,MATCH(B224,Historical!$B$7:$B$1281,0)))^(1/10)-1)*100)</f>
        <v>13.45139710456078</v>
      </c>
      <c r="W224" s="674">
        <f t="shared" si="55"/>
        <v>0.44028022210965706</v>
      </c>
      <c r="X224" s="675">
        <f t="shared" si="56"/>
        <v>0.25201634488856245</v>
      </c>
      <c r="Y224" s="632"/>
      <c r="Z224" s="624">
        <f t="shared" si="57"/>
        <v>6.8627450980392153</v>
      </c>
      <c r="AA224" s="853">
        <f t="shared" si="58"/>
        <v>26.803921568627448</v>
      </c>
      <c r="AB224" s="854">
        <v>12</v>
      </c>
      <c r="AC224" s="833">
        <v>3.06</v>
      </c>
      <c r="AD224" s="833">
        <v>1.77</v>
      </c>
      <c r="AE224" s="833">
        <v>1.83</v>
      </c>
      <c r="AF224" s="833">
        <v>5.33</v>
      </c>
      <c r="AG224" s="833">
        <v>22.900000000000002</v>
      </c>
      <c r="AH224" s="833">
        <v>86.6</v>
      </c>
      <c r="AI224" s="833">
        <v>10.040000000000001</v>
      </c>
      <c r="AJ224" s="833">
        <v>23.5</v>
      </c>
      <c r="AK224" s="833">
        <v>15</v>
      </c>
      <c r="AL224" s="845">
        <v>4400</v>
      </c>
      <c r="AM224" s="839">
        <v>1.3</v>
      </c>
      <c r="AN224" s="833">
        <v>0.14000000000000001</v>
      </c>
      <c r="AO224" s="711">
        <f t="shared" si="59"/>
        <v>-20.625502350359252</v>
      </c>
      <c r="AP224" s="712">
        <f t="shared" si="60"/>
        <v>6.1784192182681963</v>
      </c>
      <c r="AQ224" s="855">
        <f t="shared" si="61"/>
        <v>151.98315813278239</v>
      </c>
      <c r="AR224" s="624">
        <f>INDEX(Historical!$C$7:$C$1259,MATCH(B224,Historical!$B$7:$B$1281,0))*IF(AH224="n/a",1.03,IF(AH224&lt;0,1.01,IF(AH224&gt;10,1.1,(1+AH224/100))))</f>
        <v>0.22000000000000003</v>
      </c>
      <c r="AS224" s="853">
        <f t="shared" si="62"/>
        <v>0.24200000000000005</v>
      </c>
      <c r="AT224" s="853">
        <f t="shared" si="66"/>
        <v>0.26620000000000005</v>
      </c>
      <c r="AU224" s="853">
        <f t="shared" si="66"/>
        <v>0.29282000000000008</v>
      </c>
      <c r="AV224" s="853">
        <f t="shared" si="66"/>
        <v>0.32210200000000011</v>
      </c>
      <c r="AW224" s="624">
        <f t="shared" si="63"/>
        <v>1.3431220000000004</v>
      </c>
      <c r="AX224" s="719">
        <f t="shared" si="64"/>
        <v>1.6375542550597422</v>
      </c>
      <c r="AY224" s="900">
        <v>1.03</v>
      </c>
      <c r="AZ224" s="839">
        <v>240.89999999999998</v>
      </c>
      <c r="BA224" s="839">
        <v>-11.219999999999999</v>
      </c>
      <c r="BB224" s="839">
        <v>0.80999999999999994</v>
      </c>
      <c r="BC224" s="839">
        <v>35.049999999999997</v>
      </c>
      <c r="BE224" s="597">
        <v>2008</v>
      </c>
      <c r="BF224" s="865">
        <f t="shared" si="65"/>
        <v>1</v>
      </c>
      <c r="BG224" s="849">
        <v>6.9</v>
      </c>
    </row>
    <row r="225" spans="1:59" s="744" customFormat="1" ht="11.25" customHeight="1" x14ac:dyDescent="0.2">
      <c r="A225" s="619" t="s">
        <v>560</v>
      </c>
      <c r="B225" s="751" t="s">
        <v>561</v>
      </c>
      <c r="C225" s="898" t="s">
        <v>178</v>
      </c>
      <c r="D225" s="898" t="s">
        <v>4271</v>
      </c>
      <c r="E225" s="727">
        <v>24</v>
      </c>
      <c r="F225" s="1135">
        <v>146</v>
      </c>
      <c r="G225" s="1138" t="s">
        <v>37</v>
      </c>
      <c r="H225" s="1138" t="s">
        <v>106</v>
      </c>
      <c r="I225" s="728">
        <v>21.32</v>
      </c>
      <c r="J225" s="729">
        <f t="shared" si="52"/>
        <v>8.4427767354596632</v>
      </c>
      <c r="K225" s="749">
        <v>0.45</v>
      </c>
      <c r="L225" s="731">
        <v>4</v>
      </c>
      <c r="M225" s="732">
        <f t="shared" si="53"/>
        <v>1.8</v>
      </c>
      <c r="N225" s="733" t="s">
        <v>122</v>
      </c>
      <c r="O225" s="750">
        <v>0.44500000000000001</v>
      </c>
      <c r="P225" s="1130">
        <v>44224</v>
      </c>
      <c r="Q225" s="1130">
        <v>44238</v>
      </c>
      <c r="R225" s="732">
        <f t="shared" si="54"/>
        <v>1.1235955056179785</v>
      </c>
      <c r="S225" s="673">
        <f>IF(INDEX(Historical!$D$7:$D$1257,MATCH(B225,Historical!$B$7:$B$1281,0))=0,"n/a",(INDEX(Historical!$C$7:$C$1259,MATCH(B225,Historical!$B$7:$B$1281,0))/INDEX(Historical!$D$7:$D$1257,MATCH(B225,Historical!$B$7:$B$1281,0))-1)*100)</f>
        <v>1.4245014245014342</v>
      </c>
      <c r="T225" s="673">
        <f>IF(INDEX(Historical!$F$7:$F$1250,MATCH(B225,Historical!$B$7:$B$1281,0))=0,"n/a",((INDEX(Historical!$C$7:$C$1259,MATCH(B225,Historical!$B$7:$B$1281,0))/INDEX(Historical!$F$7:$F$1250,MATCH(B225,Historical!$B$7:$B$1281,0)))^(1/3)-1)*100)</f>
        <v>2.2001154912370424</v>
      </c>
      <c r="U225" s="673">
        <f>IF(INDEX(Historical!$H$7:$H$1250,MATCH(B225,Historical!$B$7:$B$1281,0))=0,"n/a",((INDEX(Historical!$C$7:$C$1259,MATCH(B225,Historical!$B$7:$B$1281,0))/INDEX(Historical!$H$7:$H$1250,MATCH(B225,Historical!$B$7:$B$1281,0)))^(1/5)-1)*100)</f>
        <v>3.3447956891753616</v>
      </c>
      <c r="V225" s="673">
        <f>IF(INDEX(Historical!$O$7:$O$1250,MATCH(B225,Historical!$B$7:$B$1281,0))=0,"n/a",((INDEX(Historical!$C$7:$C$1259,MATCH(B225,Historical!$B$7:$B$1281,0))/INDEX(Historical!$O$7:$O$1250,MATCH(B225,Historical!$B$7:$B$1281,0)))^(1/10)-1)*100)</f>
        <v>4.5337136505148701</v>
      </c>
      <c r="W225" s="674">
        <f t="shared" si="55"/>
        <v>0.73776068517152837</v>
      </c>
      <c r="X225" s="675">
        <f t="shared" si="56"/>
        <v>0.47109798439089601</v>
      </c>
      <c r="Y225" s="745"/>
      <c r="Z225" s="729">
        <f t="shared" si="57"/>
        <v>87.804878048780495</v>
      </c>
      <c r="AA225" s="736">
        <f t="shared" si="58"/>
        <v>10.4</v>
      </c>
      <c r="AB225" s="731">
        <v>12</v>
      </c>
      <c r="AC225" s="737">
        <v>2.0499999999999998</v>
      </c>
      <c r="AD225" s="737" t="s">
        <v>136</v>
      </c>
      <c r="AE225" s="737">
        <v>1.68</v>
      </c>
      <c r="AF225" s="737">
        <v>1.9</v>
      </c>
      <c r="AG225" s="737">
        <v>17.899999999999999</v>
      </c>
      <c r="AH225" s="737">
        <v>9.1999999999999993</v>
      </c>
      <c r="AI225" s="737">
        <v>2.98</v>
      </c>
      <c r="AJ225" s="737">
        <v>7.1</v>
      </c>
      <c r="AK225" s="737">
        <v>-0.5</v>
      </c>
      <c r="AL225" s="738">
        <v>47430</v>
      </c>
      <c r="AM225" s="739">
        <v>0.3</v>
      </c>
      <c r="AN225" s="737">
        <v>1.19</v>
      </c>
      <c r="AO225" s="740">
        <f t="shared" si="59"/>
        <v>1.3875724246350245</v>
      </c>
      <c r="AP225" s="741">
        <f t="shared" si="60"/>
        <v>11.787572424635025</v>
      </c>
      <c r="AQ225" s="742">
        <f t="shared" si="61"/>
        <v>-6.2864885823702306</v>
      </c>
      <c r="AR225" s="624">
        <f>INDEX(Historical!$C$7:$C$1259,MATCH(B225,Historical!$B$7:$B$1281,0))*IF(AH225="n/a",1.03,IF(AH225&lt;0,1.01,IF(AH225&gt;10,1.1,(1+AH225/100))))</f>
        <v>1.9437600000000002</v>
      </c>
      <c r="AS225" s="736">
        <f t="shared" si="62"/>
        <v>2.0016840480000004</v>
      </c>
      <c r="AT225" s="736">
        <f t="shared" si="66"/>
        <v>2.0217008884800003</v>
      </c>
      <c r="AU225" s="736">
        <f t="shared" si="66"/>
        <v>2.0419178973648004</v>
      </c>
      <c r="AV225" s="736">
        <f t="shared" si="66"/>
        <v>2.0623370763384483</v>
      </c>
      <c r="AW225" s="729">
        <f t="shared" si="63"/>
        <v>10.071399910183249</v>
      </c>
      <c r="AX225" s="743">
        <f t="shared" si="64"/>
        <v>47.239211586225373</v>
      </c>
      <c r="AY225" s="901">
        <v>1.35</v>
      </c>
      <c r="AZ225" s="739">
        <v>107.59</v>
      </c>
      <c r="BA225" s="739">
        <v>-15.06</v>
      </c>
      <c r="BB225" s="739">
        <v>0.57000000000000006</v>
      </c>
      <c r="BC225" s="739">
        <v>12.879999999999999</v>
      </c>
      <c r="BD225" s="875"/>
      <c r="BE225" s="597">
        <v>1998</v>
      </c>
      <c r="BF225" s="865">
        <f t="shared" si="65"/>
        <v>2</v>
      </c>
      <c r="BG225" s="793">
        <v>7.1999999999999993</v>
      </c>
    </row>
    <row r="226" spans="1:59" ht="11.25" customHeight="1" x14ac:dyDescent="0.2">
      <c r="A226" s="10" t="s">
        <v>4009</v>
      </c>
      <c r="B226" s="570" t="s">
        <v>4010</v>
      </c>
      <c r="C226" s="898" t="s">
        <v>4254</v>
      </c>
      <c r="D226" s="898" t="s">
        <v>4255</v>
      </c>
      <c r="E226" s="705">
        <v>7</v>
      </c>
      <c r="F226" s="1135">
        <v>658</v>
      </c>
      <c r="G226" s="1126" t="s">
        <v>106</v>
      </c>
      <c r="H226" s="1126" t="s">
        <v>106</v>
      </c>
      <c r="I226" s="841">
        <v>648.34</v>
      </c>
      <c r="J226" s="624">
        <f t="shared" si="52"/>
        <v>1.7706758799395379</v>
      </c>
      <c r="K226" s="844">
        <v>2.87</v>
      </c>
      <c r="L226" s="854">
        <v>4</v>
      </c>
      <c r="M226" s="615">
        <f t="shared" si="53"/>
        <v>11.48</v>
      </c>
      <c r="N226" s="837" t="s">
        <v>325</v>
      </c>
      <c r="O226" s="706">
        <v>2.66</v>
      </c>
      <c r="P226" s="606">
        <v>44250</v>
      </c>
      <c r="Q226" s="606">
        <v>44272</v>
      </c>
      <c r="R226" s="615">
        <f t="shared" si="54"/>
        <v>7.8947368421052611</v>
      </c>
      <c r="S226" s="673">
        <f>IF(INDEX(Historical!$D$7:$D$1257,MATCH(B226,Historical!$B$7:$B$1281,0))=0,"n/a",(INDEX(Historical!$C$7:$C$1259,MATCH(B226,Historical!$B$7:$B$1281,0))/INDEX(Historical!$D$7:$D$1257,MATCH(B226,Historical!$B$7:$B$1281,0))-1)*100)</f>
        <v>8.1300813008130071</v>
      </c>
      <c r="T226" s="673">
        <f>IF(INDEX(Historical!$F$7:$F$1250,MATCH(B226,Historical!$B$7:$B$1281,0))=0,"n/a",((INDEX(Historical!$C$7:$C$1259,MATCH(B226,Historical!$B$7:$B$1281,0))/INDEX(Historical!$F$7:$F$1250,MATCH(B226,Historical!$B$7:$B$1281,0)))^(1/3)-1)*100)</f>
        <v>9.9724448886266757</v>
      </c>
      <c r="U226" s="673">
        <f>IF(INDEX(Historical!$H$7:$H$1250,MATCH(B226,Historical!$B$7:$B$1281,0))=0,"n/a",((INDEX(Historical!$C$7:$C$1259,MATCH(B226,Historical!$B$7:$B$1281,0))/INDEX(Historical!$H$7:$H$1250,MATCH(B226,Historical!$B$7:$B$1281,0)))^(1/5)-1)*100)</f>
        <v>9.4961845940804146</v>
      </c>
      <c r="V226" s="673" t="str">
        <f>IF(INDEX(Historical!$O$7:$O$1250,MATCH(B226,Historical!$B$7:$B$1281,0))=0,"n/a",((INDEX(Historical!$C$7:$C$1259,MATCH(B226,Historical!$B$7:$B$1281,0))/INDEX(Historical!$O$7:$O$1250,MATCH(B226,Historical!$B$7:$B$1281,0)))^(1/10)-1)*100)</f>
        <v>n/a</v>
      </c>
      <c r="W226" s="674" t="str">
        <f t="shared" si="55"/>
        <v>n/a</v>
      </c>
      <c r="X226" s="675">
        <f t="shared" si="56"/>
        <v>0.3583465884558647</v>
      </c>
      <c r="Y226" s="843"/>
      <c r="Z226" s="624">
        <f t="shared" si="57"/>
        <v>272.68408551068887</v>
      </c>
      <c r="AA226" s="853">
        <f t="shared" si="58"/>
        <v>154</v>
      </c>
      <c r="AB226" s="854">
        <v>12</v>
      </c>
      <c r="AC226" s="833">
        <v>4.21</v>
      </c>
      <c r="AD226" s="833">
        <v>6.59</v>
      </c>
      <c r="AE226" s="833">
        <v>9.56</v>
      </c>
      <c r="AF226" s="833">
        <v>5.37</v>
      </c>
      <c r="AG226" s="833">
        <v>5.2</v>
      </c>
      <c r="AH226" s="833">
        <v>33.900000000000006</v>
      </c>
      <c r="AI226" s="833">
        <v>24.32</v>
      </c>
      <c r="AJ226" s="833">
        <v>26.5</v>
      </c>
      <c r="AK226" s="833">
        <v>23</v>
      </c>
      <c r="AL226" s="845">
        <v>57330</v>
      </c>
      <c r="AM226" s="839">
        <v>0.3</v>
      </c>
      <c r="AN226" s="833">
        <v>1.17</v>
      </c>
      <c r="AO226" s="711">
        <f t="shared" si="59"/>
        <v>-142.73313952598005</v>
      </c>
      <c r="AP226" s="712">
        <f t="shared" si="60"/>
        <v>11.266860474019953</v>
      </c>
      <c r="AQ226" s="855">
        <f t="shared" si="61"/>
        <v>506.25627144522537</v>
      </c>
      <c r="AR226" s="624">
        <f>INDEX(Historical!$C$7:$C$1259,MATCH(B226,Historical!$B$7:$B$1281,0))*IF(AH226="n/a",1.03,IF(AH226&lt;0,1.01,IF(AH226&gt;10,1.1,(1+AH226/100))))</f>
        <v>11.704000000000002</v>
      </c>
      <c r="AS226" s="853">
        <f t="shared" si="62"/>
        <v>12.874400000000003</v>
      </c>
      <c r="AT226" s="853">
        <f t="shared" si="66"/>
        <v>14.161840000000005</v>
      </c>
      <c r="AU226" s="853">
        <f t="shared" si="66"/>
        <v>15.578024000000006</v>
      </c>
      <c r="AV226" s="853">
        <f t="shared" si="66"/>
        <v>17.13582640000001</v>
      </c>
      <c r="AW226" s="624">
        <f t="shared" si="63"/>
        <v>71.454090400000027</v>
      </c>
      <c r="AX226" s="719">
        <f t="shared" si="64"/>
        <v>11.021083135391928</v>
      </c>
      <c r="AY226" s="900">
        <v>0.27</v>
      </c>
      <c r="AZ226" s="839">
        <v>35.67</v>
      </c>
      <c r="BA226" s="839">
        <v>-22.8</v>
      </c>
      <c r="BB226" s="839">
        <v>-8.41</v>
      </c>
      <c r="BC226" s="839">
        <v>-11.28</v>
      </c>
      <c r="BE226" s="597">
        <v>2015</v>
      </c>
      <c r="BF226" s="865">
        <f t="shared" si="65"/>
        <v>0</v>
      </c>
      <c r="BG226" s="849">
        <v>2</v>
      </c>
    </row>
    <row r="227" spans="1:59" ht="11.25" customHeight="1" x14ac:dyDescent="0.2">
      <c r="A227" s="838" t="s">
        <v>221</v>
      </c>
      <c r="B227" s="842" t="s">
        <v>222</v>
      </c>
      <c r="C227" s="898" t="s">
        <v>108</v>
      </c>
      <c r="D227" s="898" t="s">
        <v>118</v>
      </c>
      <c r="E227" s="705">
        <v>31</v>
      </c>
      <c r="F227" s="1135">
        <v>93</v>
      </c>
      <c r="G227" s="1133" t="s">
        <v>106</v>
      </c>
      <c r="H227" s="1133" t="s">
        <v>106</v>
      </c>
      <c r="I227" s="833">
        <v>242.1</v>
      </c>
      <c r="J227" s="624">
        <f t="shared" si="52"/>
        <v>1.7100371747211895</v>
      </c>
      <c r="K227" s="851">
        <v>1.0349999999999999</v>
      </c>
      <c r="L227" s="854">
        <v>4</v>
      </c>
      <c r="M227" s="615">
        <f t="shared" si="53"/>
        <v>4.1399999999999997</v>
      </c>
      <c r="N227" s="837" t="s">
        <v>223</v>
      </c>
      <c r="O227" s="707">
        <v>0.96499999999999997</v>
      </c>
      <c r="P227" s="606">
        <v>44200</v>
      </c>
      <c r="Q227" s="606">
        <v>44216</v>
      </c>
      <c r="R227" s="615">
        <f t="shared" si="54"/>
        <v>7.2538860103626899</v>
      </c>
      <c r="S227" s="673">
        <f>IF(INDEX(Historical!$D$7:$D$1257,MATCH(B227,Historical!$B$7:$B$1281,0))=0,"n/a",(INDEX(Historical!$C$7:$C$1259,MATCH(B227,Historical!$B$7:$B$1281,0))/INDEX(Historical!$D$7:$D$1257,MATCH(B227,Historical!$B$7:$B$1281,0))-1)*100)</f>
        <v>7.2222222222222188</v>
      </c>
      <c r="T227" s="673">
        <f>IF(INDEX(Historical!$F$7:$F$1250,MATCH(B227,Historical!$B$7:$B$1281,0))=0,"n/a",((INDEX(Historical!$C$7:$C$1259,MATCH(B227,Historical!$B$7:$B$1281,0))/INDEX(Historical!$F$7:$F$1250,MATCH(B227,Historical!$B$7:$B$1281,0)))^(1/3)-1)*100)</f>
        <v>7.2377407195643562</v>
      </c>
      <c r="U227" s="673">
        <f>IF(INDEX(Historical!$H$7:$H$1250,MATCH(B227,Historical!$B$7:$B$1281,0))=0,"n/a",((INDEX(Historical!$C$7:$C$1259,MATCH(B227,Historical!$B$7:$B$1281,0))/INDEX(Historical!$H$7:$H$1250,MATCH(B227,Historical!$B$7:$B$1281,0)))^(1/5)-1)*100)</f>
        <v>7.2200586093194685</v>
      </c>
      <c r="V227" s="673">
        <f>IF(INDEX(Historical!$O$7:$O$1250,MATCH(B227,Historical!$B$7:$B$1281,0))=0,"n/a",((INDEX(Historical!$C$7:$C$1259,MATCH(B227,Historical!$B$7:$B$1281,0))/INDEX(Historical!$O$7:$O$1250,MATCH(B227,Historical!$B$7:$B$1281,0)))^(1/10)-1)*100)</f>
        <v>7.2330373863548791</v>
      </c>
      <c r="W227" s="674">
        <f t="shared" si="55"/>
        <v>0.99820562561173887</v>
      </c>
      <c r="X227" s="675">
        <f t="shared" si="56"/>
        <v>0.52701157732258885</v>
      </c>
      <c r="Y227" s="634"/>
      <c r="Z227" s="624">
        <f t="shared" si="57"/>
        <v>83.299798792756548</v>
      </c>
      <c r="AA227" s="853">
        <f t="shared" si="58"/>
        <v>48.712273641851105</v>
      </c>
      <c r="AB227" s="854">
        <v>12</v>
      </c>
      <c r="AC227" s="833">
        <v>4.97</v>
      </c>
      <c r="AD227" s="833">
        <v>4.95</v>
      </c>
      <c r="AE227" s="833">
        <v>4.49</v>
      </c>
      <c r="AF227" s="833">
        <v>10.31</v>
      </c>
      <c r="AG227" s="833">
        <v>24.7</v>
      </c>
      <c r="AH227" s="833">
        <v>9.9</v>
      </c>
      <c r="AI227" s="833">
        <v>4.49</v>
      </c>
      <c r="AJ227" s="833">
        <v>13.700000000000001</v>
      </c>
      <c r="AK227" s="833">
        <v>10</v>
      </c>
      <c r="AL227" s="845">
        <v>11340</v>
      </c>
      <c r="AM227" s="839">
        <v>0.8</v>
      </c>
      <c r="AN227" s="833">
        <v>0.08</v>
      </c>
      <c r="AO227" s="711">
        <f t="shared" si="59"/>
        <v>-39.782177857810446</v>
      </c>
      <c r="AP227" s="712">
        <f t="shared" si="60"/>
        <v>8.9300957840406578</v>
      </c>
      <c r="AQ227" s="855">
        <f t="shared" si="61"/>
        <v>372.45154542731677</v>
      </c>
      <c r="AR227" s="624">
        <f>INDEX(Historical!$C$7:$C$1259,MATCH(B227,Historical!$B$7:$B$1281,0))*IF(AH227="n/a",1.03,IF(AH227&lt;0,1.01,IF(AH227&gt;10,1.1,(1+AH227/100))))</f>
        <v>4.24214</v>
      </c>
      <c r="AS227" s="853">
        <f t="shared" si="62"/>
        <v>4.4326120859999998</v>
      </c>
      <c r="AT227" s="853">
        <f t="shared" ref="AT227:AV246" si="67">IF($AK227="n/a",1.03*AS227,IF($AK227&lt;0,1.01*AS227,IF($AK227&gt;10,1.1*AS227,(1+$AK227/100)*AS227)))</f>
        <v>4.8758732945999999</v>
      </c>
      <c r="AU227" s="853">
        <f t="shared" si="67"/>
        <v>5.36346062406</v>
      </c>
      <c r="AV227" s="853">
        <f t="shared" si="67"/>
        <v>5.8998066864660004</v>
      </c>
      <c r="AW227" s="624">
        <f t="shared" si="63"/>
        <v>24.813892691126</v>
      </c>
      <c r="AX227" s="719">
        <f t="shared" si="64"/>
        <v>10.249439360233788</v>
      </c>
      <c r="AY227" s="900">
        <v>0.43</v>
      </c>
      <c r="AZ227" s="839">
        <v>87.460000000000008</v>
      </c>
      <c r="BA227" s="839">
        <v>-9.25</v>
      </c>
      <c r="BB227" s="839">
        <v>-2.67</v>
      </c>
      <c r="BC227" s="839">
        <v>11.01</v>
      </c>
      <c r="BE227" s="597">
        <v>1991</v>
      </c>
      <c r="BF227" s="865">
        <f t="shared" si="65"/>
        <v>2</v>
      </c>
      <c r="BG227" s="849">
        <v>14.099999999999998</v>
      </c>
    </row>
    <row r="228" spans="1:59" ht="11.25" customHeight="1" x14ac:dyDescent="0.2">
      <c r="A228" s="831" t="s">
        <v>570</v>
      </c>
      <c r="B228" s="842" t="s">
        <v>571</v>
      </c>
      <c r="C228" s="898" t="s">
        <v>131</v>
      </c>
      <c r="D228" s="898" t="s">
        <v>4264</v>
      </c>
      <c r="E228" s="705">
        <v>23</v>
      </c>
      <c r="F228" s="1135">
        <v>154</v>
      </c>
      <c r="G228" s="1135" t="s">
        <v>37</v>
      </c>
      <c r="H228" s="1135" t="s">
        <v>115</v>
      </c>
      <c r="I228" s="841">
        <v>79.48</v>
      </c>
      <c r="J228" s="624">
        <f t="shared" si="52"/>
        <v>3.0322093608454956</v>
      </c>
      <c r="K228" s="851">
        <v>0.60250000000000004</v>
      </c>
      <c r="L228" s="854">
        <v>4</v>
      </c>
      <c r="M228" s="615">
        <f t="shared" si="53"/>
        <v>2.41</v>
      </c>
      <c r="N228" s="837" t="s">
        <v>354</v>
      </c>
      <c r="O228" s="707">
        <v>0.5675</v>
      </c>
      <c r="P228" s="606">
        <v>44258</v>
      </c>
      <c r="Q228" s="606">
        <v>44286</v>
      </c>
      <c r="R228" s="615">
        <f t="shared" si="54"/>
        <v>6.167400881057274</v>
      </c>
      <c r="S228" s="673">
        <f>IF(INDEX(Historical!$D$7:$D$1257,MATCH(B228,Historical!$B$7:$B$1281,0))=0,"n/a",(INDEX(Historical!$C$7:$C$1259,MATCH(B228,Historical!$B$7:$B$1281,0))/INDEX(Historical!$D$7:$D$1257,MATCH(B228,Historical!$B$7:$B$1281,0))-1)*100)</f>
        <v>6.0747663551401709</v>
      </c>
      <c r="T228" s="673">
        <f>IF(INDEX(Historical!$F$7:$F$1250,MATCH(B228,Historical!$B$7:$B$1281,0))=0,"n/a",((INDEX(Historical!$C$7:$C$1259,MATCH(B228,Historical!$B$7:$B$1281,0))/INDEX(Historical!$F$7:$F$1250,MATCH(B228,Historical!$B$7:$B$1281,0)))^(1/3)-1)*100)</f>
        <v>6.1102697895698777</v>
      </c>
      <c r="U228" s="673">
        <f>IF(INDEX(Historical!$H$7:$H$1250,MATCH(B228,Historical!$B$7:$B$1281,0))=0,"n/a",((INDEX(Historical!$C$7:$C$1259,MATCH(B228,Historical!$B$7:$B$1281,0))/INDEX(Historical!$H$7:$H$1250,MATCH(B228,Historical!$B$7:$B$1281,0)))^(1/5)-1)*100)</f>
        <v>6.3314845194352376</v>
      </c>
      <c r="V228" s="673">
        <f>IF(INDEX(Historical!$O$7:$O$1250,MATCH(B228,Historical!$B$7:$B$1281,0))=0,"n/a",((INDEX(Historical!$C$7:$C$1259,MATCH(B228,Historical!$B$7:$B$1281,0))/INDEX(Historical!$O$7:$O$1250,MATCH(B228,Historical!$B$7:$B$1281,0)))^(1/10)-1)*100)</f>
        <v>8.2755003158608389</v>
      </c>
      <c r="W228" s="674">
        <f t="shared" si="55"/>
        <v>0.76508782282326826</v>
      </c>
      <c r="X228" s="675">
        <f t="shared" si="56"/>
        <v>1.2414675528304389</v>
      </c>
      <c r="Y228" s="631"/>
      <c r="Z228" s="624">
        <f t="shared" si="57"/>
        <v>67.887323943661983</v>
      </c>
      <c r="AA228" s="853">
        <f t="shared" si="58"/>
        <v>22.388732394366201</v>
      </c>
      <c r="AB228" s="854">
        <v>12</v>
      </c>
      <c r="AC228" s="833">
        <v>3.55</v>
      </c>
      <c r="AD228" s="833">
        <v>3.22</v>
      </c>
      <c r="AE228" s="833">
        <v>3.15</v>
      </c>
      <c r="AF228" s="833">
        <v>1.97</v>
      </c>
      <c r="AG228" s="833">
        <v>8.7999999999999989</v>
      </c>
      <c r="AH228" s="834">
        <v>26</v>
      </c>
      <c r="AI228" s="834">
        <v>6.4</v>
      </c>
      <c r="AJ228" s="833">
        <v>5.0999999999999996</v>
      </c>
      <c r="AK228" s="833">
        <v>7.0499999999999989</v>
      </c>
      <c r="AL228" s="845">
        <v>28000</v>
      </c>
      <c r="AM228" s="839">
        <v>0.3</v>
      </c>
      <c r="AN228" s="833">
        <v>1.28</v>
      </c>
      <c r="AO228" s="711">
        <f t="shared" si="59"/>
        <v>-13.025038514085468</v>
      </c>
      <c r="AP228" s="712">
        <f t="shared" si="60"/>
        <v>9.3636938802807332</v>
      </c>
      <c r="AQ228" s="855">
        <f t="shared" si="61"/>
        <v>40.009210517501195</v>
      </c>
      <c r="AR228" s="624">
        <f>INDEX(Historical!$C$7:$C$1259,MATCH(B228,Historical!$B$7:$B$1281,0))*IF(AH228="n/a",1.03,IF(AH228&lt;0,1.01,IF(AH228&gt;10,1.1,(1+AH228/100))))</f>
        <v>2.4970000000000003</v>
      </c>
      <c r="AS228" s="853">
        <f t="shared" si="62"/>
        <v>2.6568080000000003</v>
      </c>
      <c r="AT228" s="853">
        <f t="shared" si="67"/>
        <v>2.8441129640000002</v>
      </c>
      <c r="AU228" s="853">
        <f t="shared" si="67"/>
        <v>3.0446229279620001</v>
      </c>
      <c r="AV228" s="853">
        <f t="shared" si="67"/>
        <v>3.2592688443833211</v>
      </c>
      <c r="AW228" s="624">
        <f t="shared" si="63"/>
        <v>14.301812736345322</v>
      </c>
      <c r="AX228" s="719">
        <f t="shared" si="64"/>
        <v>17.994228405064572</v>
      </c>
      <c r="AY228" s="900">
        <v>0.31</v>
      </c>
      <c r="AZ228" s="839">
        <v>30.959999999999997</v>
      </c>
      <c r="BA228" s="839">
        <v>-19.650000000000002</v>
      </c>
      <c r="BB228" s="839">
        <v>-7.66</v>
      </c>
      <c r="BC228" s="839">
        <v>-7.89</v>
      </c>
      <c r="BE228" s="597">
        <v>1999</v>
      </c>
      <c r="BF228" s="865">
        <f t="shared" si="65"/>
        <v>2</v>
      </c>
      <c r="BG228" s="849">
        <v>2.8000000000000003</v>
      </c>
    </row>
    <row r="229" spans="1:59" ht="11.25" customHeight="1" x14ac:dyDescent="0.2">
      <c r="A229" s="831" t="s">
        <v>565</v>
      </c>
      <c r="B229" s="842" t="s">
        <v>566</v>
      </c>
      <c r="C229" s="898" t="s">
        <v>4254</v>
      </c>
      <c r="D229" s="898" t="s">
        <v>4255</v>
      </c>
      <c r="E229" s="705">
        <v>27</v>
      </c>
      <c r="F229" s="1135">
        <v>128</v>
      </c>
      <c r="G229" s="1123" t="s">
        <v>37</v>
      </c>
      <c r="H229" s="1123" t="s">
        <v>115</v>
      </c>
      <c r="I229" s="833">
        <v>254.79</v>
      </c>
      <c r="J229" s="624">
        <f t="shared" si="52"/>
        <v>3.2811334824757643</v>
      </c>
      <c r="K229" s="851">
        <v>2.09</v>
      </c>
      <c r="L229" s="854">
        <v>4</v>
      </c>
      <c r="M229" s="615">
        <f t="shared" si="53"/>
        <v>8.36</v>
      </c>
      <c r="N229" s="837" t="s">
        <v>218</v>
      </c>
      <c r="O229" s="707">
        <v>2.0775000000000001</v>
      </c>
      <c r="P229" s="606">
        <v>44285</v>
      </c>
      <c r="Q229" s="606">
        <v>44301</v>
      </c>
      <c r="R229" s="615">
        <f t="shared" si="54"/>
        <v>0.60168471720816996</v>
      </c>
      <c r="S229" s="673">
        <f>IF(INDEX(Historical!$D$7:$D$1257,MATCH(B229,Historical!$B$7:$B$1281,0))=0,"n/a",(INDEX(Historical!$C$7:$C$1259,MATCH(B229,Historical!$B$7:$B$1281,0))/INDEX(Historical!$D$7:$D$1257,MATCH(B229,Historical!$B$7:$B$1281,0))-1)*100)</f>
        <v>6.1284046692607008</v>
      </c>
      <c r="T229" s="673">
        <f>IF(INDEX(Historical!$F$7:$F$1250,MATCH(B229,Historical!$B$7:$B$1281,0))=0,"n/a",((INDEX(Historical!$C$7:$C$1259,MATCH(B229,Historical!$B$7:$B$1281,0))/INDEX(Historical!$F$7:$F$1250,MATCH(B229,Historical!$B$7:$B$1281,0)))^(1/3)-1)*100)</f>
        <v>6.1040140590350012</v>
      </c>
      <c r="U229" s="673">
        <f>IF(INDEX(Historical!$H$7:$H$1250,MATCH(B229,Historical!$B$7:$B$1281,0))=0,"n/a",((INDEX(Historical!$C$7:$C$1259,MATCH(B229,Historical!$B$7:$B$1281,0))/INDEX(Historical!$H$7:$H$1250,MATCH(B229,Historical!$B$7:$B$1281,0)))^(1/5)-1)*100)</f>
        <v>7.8027748304272171</v>
      </c>
      <c r="V229" s="673">
        <f>IF(INDEX(Historical!$O$7:$O$1250,MATCH(B229,Historical!$B$7:$B$1281,0))=0,"n/a",((INDEX(Historical!$C$7:$C$1259,MATCH(B229,Historical!$B$7:$B$1281,0))/INDEX(Historical!$O$7:$O$1250,MATCH(B229,Historical!$B$7:$B$1281,0)))^(1/10)-1)*100)</f>
        <v>7.0828430539362497</v>
      </c>
      <c r="W229" s="674">
        <f t="shared" si="55"/>
        <v>1.1016444626837905</v>
      </c>
      <c r="X229" s="675">
        <f t="shared" si="56"/>
        <v>0.29555965266769757</v>
      </c>
      <c r="Y229" s="842"/>
      <c r="Z229" s="624">
        <f t="shared" si="57"/>
        <v>96.647398843930617</v>
      </c>
      <c r="AA229" s="853">
        <f t="shared" si="58"/>
        <v>29.455491329479766</v>
      </c>
      <c r="AB229" s="854">
        <v>12</v>
      </c>
      <c r="AC229" s="833">
        <v>8.65</v>
      </c>
      <c r="AD229" s="833">
        <v>3.82</v>
      </c>
      <c r="AE229" s="833">
        <v>11.42</v>
      </c>
      <c r="AF229" s="833">
        <v>2.8</v>
      </c>
      <c r="AG229" s="833">
        <v>10.199999999999999</v>
      </c>
      <c r="AH229" s="833">
        <v>12.8</v>
      </c>
      <c r="AI229" s="833">
        <v>10.96</v>
      </c>
      <c r="AJ229" s="833">
        <v>26.400000000000002</v>
      </c>
      <c r="AK229" s="833">
        <v>7.9</v>
      </c>
      <c r="AL229" s="845">
        <v>17080</v>
      </c>
      <c r="AM229" s="839">
        <v>0.1</v>
      </c>
      <c r="AN229" s="833">
        <v>1.0900000000000001</v>
      </c>
      <c r="AO229" s="711">
        <f t="shared" si="59"/>
        <v>-18.371583016576785</v>
      </c>
      <c r="AP229" s="712">
        <f t="shared" si="60"/>
        <v>11.083908312902981</v>
      </c>
      <c r="AQ229" s="855">
        <f t="shared" si="61"/>
        <v>91.456842508573175</v>
      </c>
      <c r="AR229" s="624">
        <f>INDEX(Historical!$C$7:$C$1259,MATCH(B229,Historical!$B$7:$B$1281,0))*IF(AH229="n/a",1.03,IF(AH229&lt;0,1.01,IF(AH229&gt;10,1.1,(1+AH229/100))))</f>
        <v>9.00075</v>
      </c>
      <c r="AS229" s="853">
        <f t="shared" si="62"/>
        <v>9.9008250000000011</v>
      </c>
      <c r="AT229" s="853">
        <f t="shared" si="67"/>
        <v>10.682990175</v>
      </c>
      <c r="AU229" s="853">
        <f t="shared" si="67"/>
        <v>11.526946398825</v>
      </c>
      <c r="AV229" s="853">
        <f t="shared" si="67"/>
        <v>12.437575164332175</v>
      </c>
      <c r="AW229" s="624">
        <f t="shared" si="63"/>
        <v>53.549086738157172</v>
      </c>
      <c r="AX229" s="719">
        <f t="shared" si="64"/>
        <v>21.016949934517516</v>
      </c>
      <c r="AY229" s="900">
        <v>0.78</v>
      </c>
      <c r="AZ229" s="839">
        <v>44.92</v>
      </c>
      <c r="BA229" s="839">
        <v>-20.9</v>
      </c>
      <c r="BB229" s="839">
        <v>3.5900000000000003</v>
      </c>
      <c r="BC229" s="839">
        <v>9.8699999999999992</v>
      </c>
      <c r="BE229" s="597">
        <v>1995</v>
      </c>
      <c r="BF229" s="865">
        <f t="shared" si="65"/>
        <v>2</v>
      </c>
      <c r="BG229" s="849">
        <v>4.8</v>
      </c>
    </row>
    <row r="230" spans="1:59" ht="11.25" customHeight="1" x14ac:dyDescent="0.2">
      <c r="A230" s="831" t="s">
        <v>1129</v>
      </c>
      <c r="B230" s="842" t="s">
        <v>1130</v>
      </c>
      <c r="C230" s="898" t="s">
        <v>112</v>
      </c>
      <c r="D230" s="898" t="s">
        <v>4297</v>
      </c>
      <c r="E230" s="705">
        <v>12</v>
      </c>
      <c r="F230" s="1135">
        <v>309</v>
      </c>
      <c r="G230" s="1102" t="s">
        <v>115</v>
      </c>
      <c r="H230" s="1102" t="s">
        <v>115</v>
      </c>
      <c r="I230" s="841">
        <v>130.19</v>
      </c>
      <c r="J230" s="624">
        <f t="shared" si="52"/>
        <v>2.3350487748675013</v>
      </c>
      <c r="K230" s="844">
        <v>0.76</v>
      </c>
      <c r="L230" s="854">
        <v>4</v>
      </c>
      <c r="M230" s="615">
        <f t="shared" si="53"/>
        <v>3.04</v>
      </c>
      <c r="N230" s="837" t="s">
        <v>593</v>
      </c>
      <c r="O230" s="706">
        <v>0.73</v>
      </c>
      <c r="P230" s="606">
        <v>44270</v>
      </c>
      <c r="Q230" s="606">
        <v>44285</v>
      </c>
      <c r="R230" s="615">
        <f t="shared" si="54"/>
        <v>4.1095890410958944</v>
      </c>
      <c r="S230" s="673">
        <f>IF(INDEX(Historical!$D$7:$D$1257,MATCH(B230,Historical!$B$7:$B$1281,0))=0,"n/a",(INDEX(Historical!$C$7:$C$1259,MATCH(B230,Historical!$B$7:$B$1281,0))/INDEX(Historical!$D$7:$D$1257,MATCH(B230,Historical!$B$7:$B$1281,0))-1)*100)</f>
        <v>2.8169014084507005</v>
      </c>
      <c r="T230" s="673">
        <f>IF(INDEX(Historical!$F$7:$F$1250,MATCH(B230,Historical!$B$7:$B$1281,0))=0,"n/a",((INDEX(Historical!$C$7:$C$1259,MATCH(B230,Historical!$B$7:$B$1281,0))/INDEX(Historical!$F$7:$F$1250,MATCH(B230,Historical!$B$7:$B$1281,0)))^(1/3)-1)*100)</f>
        <v>6.7555682453010135</v>
      </c>
      <c r="U230" s="673">
        <f>IF(INDEX(Historical!$H$7:$H$1250,MATCH(B230,Historical!$B$7:$B$1281,0))=0,"n/a",((INDEX(Historical!$C$7:$C$1259,MATCH(B230,Historical!$B$7:$B$1281,0))/INDEX(Historical!$H$7:$H$1250,MATCH(B230,Historical!$B$7:$B$1281,0)))^(1/5)-1)*100)</f>
        <v>5.8259154710905259</v>
      </c>
      <c r="V230" s="673">
        <f>IF(INDEX(Historical!$O$7:$O$1250,MATCH(B230,Historical!$B$7:$B$1281,0))=0,"n/a",((INDEX(Historical!$C$7:$C$1259,MATCH(B230,Historical!$B$7:$B$1281,0))/INDEX(Historical!$O$7:$O$1250,MATCH(B230,Historical!$B$7:$B$1281,0)))^(1/10)-1)*100)</f>
        <v>10.457678047998641</v>
      </c>
      <c r="W230" s="674">
        <f t="shared" si="55"/>
        <v>0.55709455238062833</v>
      </c>
      <c r="X230" s="675">
        <f t="shared" si="56"/>
        <v>0.84433557552036598</v>
      </c>
      <c r="Y230" s="636" t="s">
        <v>284</v>
      </c>
      <c r="Z230" s="624">
        <f t="shared" si="57"/>
        <v>87.106017191977074</v>
      </c>
      <c r="AA230" s="853">
        <f t="shared" si="58"/>
        <v>37.303724928366762</v>
      </c>
      <c r="AB230" s="854">
        <v>12</v>
      </c>
      <c r="AC230" s="833">
        <v>3.49</v>
      </c>
      <c r="AD230" s="833">
        <v>2.4</v>
      </c>
      <c r="AE230" s="833">
        <v>2.85</v>
      </c>
      <c r="AF230" s="833">
        <v>3.6</v>
      </c>
      <c r="AG230" s="833">
        <v>10.5</v>
      </c>
      <c r="AH230" s="833">
        <v>7.0000000000000009</v>
      </c>
      <c r="AI230" s="833">
        <v>15.840000000000002</v>
      </c>
      <c r="AJ230" s="833">
        <v>6.9</v>
      </c>
      <c r="AK230" s="833">
        <v>15.559999999999999</v>
      </c>
      <c r="AL230" s="845">
        <v>50820</v>
      </c>
      <c r="AM230" s="839">
        <v>0.2</v>
      </c>
      <c r="AN230" s="833">
        <v>0.56999999999999995</v>
      </c>
      <c r="AO230" s="711">
        <f t="shared" si="59"/>
        <v>-29.142760682408735</v>
      </c>
      <c r="AP230" s="712">
        <f t="shared" si="60"/>
        <v>8.1609642459580272</v>
      </c>
      <c r="AQ230" s="855">
        <f t="shared" si="61"/>
        <v>144.30710158607098</v>
      </c>
      <c r="AR230" s="624">
        <f>INDEX(Historical!$C$7:$C$1259,MATCH(B230,Historical!$B$7:$B$1281,0))*IF(AH230="n/a",1.03,IF(AH230&lt;0,1.01,IF(AH230&gt;10,1.1,(1+AH230/100))))</f>
        <v>3.1244000000000001</v>
      </c>
      <c r="AS230" s="853">
        <f t="shared" si="62"/>
        <v>3.4368400000000006</v>
      </c>
      <c r="AT230" s="853">
        <f t="shared" si="67"/>
        <v>3.7805240000000011</v>
      </c>
      <c r="AU230" s="853">
        <f t="shared" si="67"/>
        <v>4.1585764000000012</v>
      </c>
      <c r="AV230" s="853">
        <f t="shared" si="67"/>
        <v>4.5744340400000016</v>
      </c>
      <c r="AW230" s="624">
        <f t="shared" si="63"/>
        <v>19.074774440000006</v>
      </c>
      <c r="AX230" s="719">
        <f t="shared" si="64"/>
        <v>14.651489699669717</v>
      </c>
      <c r="AY230" s="900">
        <v>1.1499999999999999</v>
      </c>
      <c r="AZ230" s="839">
        <v>130.77000000000001</v>
      </c>
      <c r="BA230" s="839">
        <v>-2.78</v>
      </c>
      <c r="BB230" s="839">
        <v>6.6199999999999992</v>
      </c>
      <c r="BC230" s="839">
        <v>23.71</v>
      </c>
      <c r="BE230" s="597">
        <v>2010</v>
      </c>
      <c r="BF230" s="865">
        <f t="shared" si="65"/>
        <v>0</v>
      </c>
      <c r="BG230" s="849">
        <v>4.9000000000000004</v>
      </c>
    </row>
    <row r="231" spans="1:59" ht="11.25" customHeight="1" x14ac:dyDescent="0.2">
      <c r="A231" s="848" t="s">
        <v>4406</v>
      </c>
      <c r="B231" s="842" t="s">
        <v>4404</v>
      </c>
      <c r="C231" s="898" t="s">
        <v>131</v>
      </c>
      <c r="D231" s="898" t="s">
        <v>4264</v>
      </c>
      <c r="E231" s="705">
        <v>6</v>
      </c>
      <c r="F231" s="1135">
        <v>690</v>
      </c>
      <c r="G231" s="1071" t="s">
        <v>106</v>
      </c>
      <c r="H231" s="1071" t="s">
        <v>106</v>
      </c>
      <c r="I231" s="841">
        <v>86.81</v>
      </c>
      <c r="J231" s="624">
        <f t="shared" si="52"/>
        <v>4.3773758783550276</v>
      </c>
      <c r="K231" s="844">
        <v>0.95</v>
      </c>
      <c r="L231" s="854">
        <v>4</v>
      </c>
      <c r="M231" s="615">
        <f t="shared" si="53"/>
        <v>3.8</v>
      </c>
      <c r="N231" s="837" t="s">
        <v>4240</v>
      </c>
      <c r="O231" s="706">
        <v>0.93</v>
      </c>
      <c r="P231" s="606">
        <v>44145</v>
      </c>
      <c r="Q231" s="606">
        <v>44166</v>
      </c>
      <c r="R231" s="615">
        <f t="shared" si="54"/>
        <v>2.1505376344085918</v>
      </c>
      <c r="S231" s="673">
        <f>IF(INDEX(Historical!$D$7:$D$1257,MATCH(B231,Historical!$B$7:$B$1281,0))=0,"n/a",(INDEX(Historical!$C$7:$C$1259,MATCH(B231,Historical!$B$7:$B$1281,0))/INDEX(Historical!$D$7:$D$1257,MATCH(B231,Historical!$B$7:$B$1281,0))-1)*100)</f>
        <v>2.1857923497267784</v>
      </c>
      <c r="T231" s="673">
        <f>IF(INDEX(Historical!$F$7:$F$1250,MATCH(B231,Historical!$B$7:$B$1281,0))=0,"n/a",((INDEX(Historical!$C$7:$C$1259,MATCH(B231,Historical!$B$7:$B$1281,0))/INDEX(Historical!$F$7:$F$1250,MATCH(B231,Historical!$B$7:$B$1281,0)))^(1/3)-1)*100)</f>
        <v>2.2353730292836715</v>
      </c>
      <c r="U231" s="673">
        <f>IF(INDEX(Historical!$H$7:$H$1250,MATCH(B231,Historical!$B$7:$B$1281,0))=0,"n/a",((INDEX(Historical!$C$7:$C$1259,MATCH(B231,Historical!$B$7:$B$1281,0))/INDEX(Historical!$H$7:$H$1250,MATCH(B231,Historical!$B$7:$B$1281,0)))^(1/5)-1)*100)</f>
        <v>2.2880800763237508</v>
      </c>
      <c r="V231" s="673">
        <f>IF(INDEX(Historical!$O$7:$O$1250,MATCH(B231,Historical!$B$7:$B$1281,0))=0,"n/a",((INDEX(Historical!$C$7:$C$1259,MATCH(B231,Historical!$B$7:$B$1281,0))/INDEX(Historical!$O$7:$O$1250,MATCH(B231,Historical!$B$7:$B$1281,0)))^(1/10)-1)*100)</f>
        <v>1.4454701434072126</v>
      </c>
      <c r="W231" s="674">
        <f t="shared" si="55"/>
        <v>1.5829313990051479</v>
      </c>
      <c r="X231" s="675">
        <f t="shared" si="56"/>
        <v>0.60212633587467124</v>
      </c>
      <c r="Y231" s="843"/>
      <c r="Z231" s="624">
        <f t="shared" si="57"/>
        <v>55.072463768115931</v>
      </c>
      <c r="AA231" s="853">
        <f t="shared" si="58"/>
        <v>12.581159420289854</v>
      </c>
      <c r="AB231" s="854">
        <v>12</v>
      </c>
      <c r="AC231" s="833">
        <v>6.9</v>
      </c>
      <c r="AD231" s="833">
        <v>2.46</v>
      </c>
      <c r="AE231" s="833">
        <v>1.74</v>
      </c>
      <c r="AF231" s="833">
        <v>1.64</v>
      </c>
      <c r="AG231" s="833">
        <v>13.3</v>
      </c>
      <c r="AH231" s="833">
        <v>36.1</v>
      </c>
      <c r="AI231" s="833">
        <v>4.63</v>
      </c>
      <c r="AJ231" s="833">
        <v>3.8</v>
      </c>
      <c r="AK231" s="833">
        <v>5.2</v>
      </c>
      <c r="AL231" s="845">
        <v>17770</v>
      </c>
      <c r="AM231" s="839">
        <v>0.3</v>
      </c>
      <c r="AN231" s="833">
        <v>2.0499999999999998</v>
      </c>
      <c r="AO231" s="711">
        <f t="shared" si="59"/>
        <v>-5.9157034656110756</v>
      </c>
      <c r="AP231" s="712">
        <f t="shared" si="60"/>
        <v>6.6654559546787784</v>
      </c>
      <c r="AQ231" s="855">
        <f t="shared" si="61"/>
        <v>-4.2384873198577306</v>
      </c>
      <c r="AR231" s="624">
        <f>INDEX(Historical!$C$7:$C$1259,MATCH(B231,Historical!$B$7:$B$1281,0))*IF(AH231="n/a",1.03,IF(AH231&lt;0,1.01,IF(AH231&gt;10,1.1,(1+AH231/100))))</f>
        <v>4.1140000000000008</v>
      </c>
      <c r="AS231" s="853">
        <f t="shared" si="62"/>
        <v>4.304478200000001</v>
      </c>
      <c r="AT231" s="853">
        <f t="shared" si="67"/>
        <v>4.5283110664000015</v>
      </c>
      <c r="AU231" s="853">
        <f t="shared" si="67"/>
        <v>4.7637832418528019</v>
      </c>
      <c r="AV231" s="853">
        <f t="shared" si="67"/>
        <v>5.0114999704291474</v>
      </c>
      <c r="AW231" s="624">
        <f t="shared" si="63"/>
        <v>22.722072478681952</v>
      </c>
      <c r="AX231" s="719">
        <f t="shared" si="64"/>
        <v>26.174487361688691</v>
      </c>
      <c r="AY231" s="900">
        <v>0.52</v>
      </c>
      <c r="AZ231" s="839">
        <v>15.45</v>
      </c>
      <c r="BA231" s="839">
        <v>-32.57</v>
      </c>
      <c r="BB231" s="839">
        <v>-9.02</v>
      </c>
      <c r="BC231" s="839">
        <v>-13.19</v>
      </c>
      <c r="BE231" s="597">
        <v>2015</v>
      </c>
      <c r="BF231" s="865">
        <f t="shared" si="65"/>
        <v>0</v>
      </c>
      <c r="BG231" s="849">
        <v>2.6</v>
      </c>
    </row>
    <row r="232" spans="1:59" ht="11.25" customHeight="1" x14ac:dyDescent="0.2">
      <c r="A232" s="831" t="s">
        <v>214</v>
      </c>
      <c r="B232" s="842" t="s">
        <v>215</v>
      </c>
      <c r="C232" s="898" t="s">
        <v>108</v>
      </c>
      <c r="D232" s="898" t="s">
        <v>4269</v>
      </c>
      <c r="E232" s="705">
        <v>40</v>
      </c>
      <c r="F232" s="1135">
        <v>65</v>
      </c>
      <c r="G232" s="1123" t="s">
        <v>106</v>
      </c>
      <c r="H232" s="1123" t="s">
        <v>106</v>
      </c>
      <c r="I232" s="833">
        <v>73.069999999999993</v>
      </c>
      <c r="J232" s="624">
        <f t="shared" si="52"/>
        <v>2.0528260572054196</v>
      </c>
      <c r="K232" s="844">
        <v>0.375</v>
      </c>
      <c r="L232" s="854">
        <v>4</v>
      </c>
      <c r="M232" s="615">
        <f t="shared" si="53"/>
        <v>1.5</v>
      </c>
      <c r="N232" s="837" t="s">
        <v>107</v>
      </c>
      <c r="O232" s="706">
        <v>0.35</v>
      </c>
      <c r="P232" s="904">
        <v>43768</v>
      </c>
      <c r="Q232" s="904">
        <v>43784</v>
      </c>
      <c r="R232" s="615">
        <f t="shared" si="54"/>
        <v>7.1428571428571495</v>
      </c>
      <c r="S232" s="673">
        <f>IF(INDEX(Historical!$D$7:$D$1257,MATCH(B232,Historical!$B$7:$B$1281,0))=0,"n/a",(INDEX(Historical!$C$7:$C$1259,MATCH(B232,Historical!$B$7:$B$1281,0))/INDEX(Historical!$D$7:$D$1257,MATCH(B232,Historical!$B$7:$B$1281,0))-1)*100)</f>
        <v>5.2631578947368363</v>
      </c>
      <c r="T232" s="673">
        <f>IF(INDEX(Historical!$F$7:$F$1250,MATCH(B232,Historical!$B$7:$B$1281,0))=0,"n/a",((INDEX(Historical!$C$7:$C$1259,MATCH(B232,Historical!$B$7:$B$1281,0))/INDEX(Historical!$F$7:$F$1250,MATCH(B232,Historical!$B$7:$B$1281,0)))^(1/3)-1)*100)</f>
        <v>9.2608243623279343</v>
      </c>
      <c r="U232" s="673">
        <f>IF(INDEX(Historical!$H$7:$H$1250,MATCH(B232,Historical!$B$7:$B$1281,0))=0,"n/a",((INDEX(Historical!$C$7:$C$1259,MATCH(B232,Historical!$B$7:$B$1281,0))/INDEX(Historical!$H$7:$H$1250,MATCH(B232,Historical!$B$7:$B$1281,0)))^(1/5)-1)*100)</f>
        <v>8.1247318350794231</v>
      </c>
      <c r="V232" s="673">
        <f>IF(INDEX(Historical!$O$7:$O$1250,MATCH(B232,Historical!$B$7:$B$1281,0))=0,"n/a",((INDEX(Historical!$C$7:$C$1259,MATCH(B232,Historical!$B$7:$B$1281,0))/INDEX(Historical!$O$7:$O$1250,MATCH(B232,Historical!$B$7:$B$1281,0)))^(1/10)-1)*100)</f>
        <v>8.5562249642056507</v>
      </c>
      <c r="W232" s="674">
        <f t="shared" si="55"/>
        <v>0.94956968395158514</v>
      </c>
      <c r="X232" s="675" t="str">
        <f t="shared" si="56"/>
        <v>n/a</v>
      </c>
      <c r="Y232" s="646" t="s">
        <v>4593</v>
      </c>
      <c r="Z232" s="624">
        <f t="shared" si="57"/>
        <v>123.96694214876034</v>
      </c>
      <c r="AA232" s="853">
        <f t="shared" si="58"/>
        <v>60.388429752066109</v>
      </c>
      <c r="AB232" s="854">
        <v>10</v>
      </c>
      <c r="AC232" s="833">
        <v>1.21</v>
      </c>
      <c r="AD232" s="833">
        <v>10.95</v>
      </c>
      <c r="AE232" s="833">
        <v>4.84</v>
      </c>
      <c r="AF232" s="833">
        <v>6.17</v>
      </c>
      <c r="AG232" s="833">
        <v>10.8</v>
      </c>
      <c r="AH232" s="833">
        <v>-65.8</v>
      </c>
      <c r="AI232" s="833">
        <v>11.93</v>
      </c>
      <c r="AJ232" s="833">
        <v>-9</v>
      </c>
      <c r="AK232" s="833">
        <v>5.56</v>
      </c>
      <c r="AL232" s="845">
        <v>8380</v>
      </c>
      <c r="AM232" s="839">
        <v>3.6999999999999997</v>
      </c>
      <c r="AN232" s="833">
        <v>1.72</v>
      </c>
      <c r="AO232" s="711">
        <f t="shared" si="59"/>
        <v>-50.210871859781264</v>
      </c>
      <c r="AP232" s="712">
        <f t="shared" si="60"/>
        <v>10.177557892284842</v>
      </c>
      <c r="AQ232" s="855">
        <f t="shared" si="61"/>
        <v>306.93794862512061</v>
      </c>
      <c r="AR232" s="624">
        <f>INDEX(Historical!$C$7:$C$1259,MATCH(B232,Historical!$B$7:$B$1281,0))*IF(AH232="n/a",1.03,IF(AH232&lt;0,1.01,IF(AH232&gt;10,1.1,(1+AH232/100))))</f>
        <v>1.5150000000000001</v>
      </c>
      <c r="AS232" s="853">
        <f t="shared" si="62"/>
        <v>1.6665000000000003</v>
      </c>
      <c r="AT232" s="853">
        <f t="shared" si="67"/>
        <v>1.7591574000000005</v>
      </c>
      <c r="AU232" s="853">
        <f t="shared" si="67"/>
        <v>1.8569665514400007</v>
      </c>
      <c r="AV232" s="853">
        <f t="shared" si="67"/>
        <v>1.9602138917000649</v>
      </c>
      <c r="AW232" s="624">
        <f t="shared" si="63"/>
        <v>8.7578378431400665</v>
      </c>
      <c r="AX232" s="719">
        <f t="shared" si="64"/>
        <v>11.985545152785093</v>
      </c>
      <c r="AY232" s="900">
        <v>1.18</v>
      </c>
      <c r="AZ232" s="839">
        <v>230.03999999999996</v>
      </c>
      <c r="BA232" s="839">
        <v>-3.36</v>
      </c>
      <c r="BB232" s="839">
        <v>4.5699999999999994</v>
      </c>
      <c r="BC232" s="839">
        <v>45.94</v>
      </c>
      <c r="BE232" s="597">
        <v>1982</v>
      </c>
      <c r="BF232" s="865">
        <f t="shared" si="65"/>
        <v>3</v>
      </c>
      <c r="BG232" s="849">
        <v>3.3000000000000003</v>
      </c>
    </row>
    <row r="233" spans="1:59" ht="11.25" customHeight="1" x14ac:dyDescent="0.2">
      <c r="A233" s="10" t="s">
        <v>3983</v>
      </c>
      <c r="B233" s="570" t="s">
        <v>3984</v>
      </c>
      <c r="C233" s="898" t="s">
        <v>178</v>
      </c>
      <c r="D233" s="898" t="s">
        <v>4271</v>
      </c>
      <c r="E233" s="705">
        <v>7</v>
      </c>
      <c r="F233" s="1135">
        <v>654</v>
      </c>
      <c r="G233" s="1135" t="s">
        <v>106</v>
      </c>
      <c r="H233" s="1135" t="s">
        <v>106</v>
      </c>
      <c r="I233" s="841">
        <v>53.03</v>
      </c>
      <c r="J233" s="624">
        <f t="shared" si="52"/>
        <v>5.8834621912125211</v>
      </c>
      <c r="K233" s="844">
        <v>0.78</v>
      </c>
      <c r="L233" s="854">
        <v>4</v>
      </c>
      <c r="M233" s="615">
        <f t="shared" si="53"/>
        <v>3.12</v>
      </c>
      <c r="N233" s="837" t="s">
        <v>512</v>
      </c>
      <c r="O233" s="706">
        <v>0.77500000000000002</v>
      </c>
      <c r="P233" s="606">
        <v>44238</v>
      </c>
      <c r="Q233" s="606">
        <v>44253</v>
      </c>
      <c r="R233" s="615">
        <f t="shared" si="54"/>
        <v>0.64516129032258118</v>
      </c>
      <c r="S233" s="673">
        <f>IF(INDEX(Historical!$D$7:$D$1257,MATCH(B233,Historical!$B$7:$B$1281,0))=0,"n/a",(INDEX(Historical!$C$7:$C$1259,MATCH(B233,Historical!$B$7:$B$1281,0))/INDEX(Historical!$D$7:$D$1257,MATCH(B233,Historical!$B$7:$B$1281,0))-1)*100)</f>
        <v>10.707456978967489</v>
      </c>
      <c r="T233" s="673">
        <f>IF(INDEX(Historical!$F$7:$F$1250,MATCH(B233,Historical!$B$7:$B$1281,0))=0,"n/a",((INDEX(Historical!$C$7:$C$1259,MATCH(B233,Historical!$B$7:$B$1281,0))/INDEX(Historical!$F$7:$F$1250,MATCH(B233,Historical!$B$7:$B$1281,0)))^(1/3)-1)*100)</f>
        <v>8.3650050810623924</v>
      </c>
      <c r="U233" s="673">
        <f>IF(INDEX(Historical!$H$7:$H$1250,MATCH(B233,Historical!$B$7:$B$1281,0))=0,"n/a",((INDEX(Historical!$C$7:$C$1259,MATCH(B233,Historical!$B$7:$B$1281,0))/INDEX(Historical!$H$7:$H$1250,MATCH(B233,Historical!$B$7:$B$1281,0)))^(1/5)-1)*100)</f>
        <v>32.720695420803338</v>
      </c>
      <c r="V233" s="673" t="str">
        <f>IF(INDEX(Historical!$O$7:$O$1250,MATCH(B233,Historical!$B$7:$B$1281,0))=0,"n/a",((INDEX(Historical!$C$7:$C$1259,MATCH(B233,Historical!$B$7:$B$1281,0))/INDEX(Historical!$O$7:$O$1250,MATCH(B233,Historical!$B$7:$B$1281,0)))^(1/10)-1)*100)</f>
        <v>n/a</v>
      </c>
      <c r="W233" s="674" t="str">
        <f t="shared" si="55"/>
        <v>n/a</v>
      </c>
      <c r="X233" s="675" t="str">
        <f t="shared" si="56"/>
        <v>n/a</v>
      </c>
      <c r="Y233" s="843"/>
      <c r="Z233" s="624">
        <f t="shared" si="57"/>
        <v>588.67924528301887</v>
      </c>
      <c r="AA233" s="853">
        <f t="shared" si="58"/>
        <v>100.0566037735849</v>
      </c>
      <c r="AB233" s="854">
        <v>12</v>
      </c>
      <c r="AC233" s="833">
        <v>0.53</v>
      </c>
      <c r="AD233" s="833" t="s">
        <v>136</v>
      </c>
      <c r="AE233" s="833">
        <v>2.54</v>
      </c>
      <c r="AF233" s="833">
        <v>4.12</v>
      </c>
      <c r="AG233" s="833">
        <v>4.1000000000000005</v>
      </c>
      <c r="AH233" s="833">
        <v>-136.5</v>
      </c>
      <c r="AI233" s="833">
        <v>40.400000000000006</v>
      </c>
      <c r="AJ233" s="833">
        <v>-59.599999999999994</v>
      </c>
      <c r="AK233" s="833" t="s">
        <v>136</v>
      </c>
      <c r="AL233" s="845">
        <v>2029.9999999999998</v>
      </c>
      <c r="AM233" s="839">
        <v>20.599999999999998</v>
      </c>
      <c r="AN233" s="833">
        <v>1.8</v>
      </c>
      <c r="AO233" s="711">
        <f t="shared" si="59"/>
        <v>-61.452446161569036</v>
      </c>
      <c r="AP233" s="712">
        <f t="shared" si="60"/>
        <v>38.604157612015861</v>
      </c>
      <c r="AQ233" s="855">
        <f t="shared" si="61"/>
        <v>328.03593179761589</v>
      </c>
      <c r="AR233" s="624">
        <f>INDEX(Historical!$C$7:$C$1259,MATCH(B233,Historical!$B$7:$B$1281,0))*IF(AH233="n/a",1.03,IF(AH233&lt;0,1.01,IF(AH233&gt;10,1.1,(1+AH233/100))))</f>
        <v>2.92395</v>
      </c>
      <c r="AS233" s="853">
        <f t="shared" si="62"/>
        <v>3.2163450000000005</v>
      </c>
      <c r="AT233" s="853">
        <f t="shared" si="67"/>
        <v>3.3128353500000007</v>
      </c>
      <c r="AU233" s="853">
        <f t="shared" si="67"/>
        <v>3.4122204105000007</v>
      </c>
      <c r="AV233" s="853">
        <f t="shared" si="67"/>
        <v>3.5145870228150007</v>
      </c>
      <c r="AW233" s="624">
        <f t="shared" si="63"/>
        <v>16.379937783315</v>
      </c>
      <c r="AX233" s="719">
        <f t="shared" si="64"/>
        <v>30.8880591803036</v>
      </c>
      <c r="AY233" s="900">
        <v>1.05</v>
      </c>
      <c r="AZ233" s="839">
        <v>157.05000000000001</v>
      </c>
      <c r="BA233" s="839">
        <v>-1.72</v>
      </c>
      <c r="BB233" s="839">
        <v>9.31</v>
      </c>
      <c r="BC233" s="839">
        <v>27</v>
      </c>
      <c r="BE233" s="597">
        <v>2015</v>
      </c>
      <c r="BF233" s="865">
        <f t="shared" si="65"/>
        <v>0</v>
      </c>
      <c r="BG233" s="849">
        <v>1.6</v>
      </c>
    </row>
    <row r="234" spans="1:59" s="744" customFormat="1" ht="11.25" customHeight="1" x14ac:dyDescent="0.2">
      <c r="A234" s="747" t="s">
        <v>1153</v>
      </c>
      <c r="B234" s="751" t="s">
        <v>1154</v>
      </c>
      <c r="C234" s="898" t="s">
        <v>108</v>
      </c>
      <c r="D234" s="898" t="s">
        <v>4273</v>
      </c>
      <c r="E234" s="727">
        <v>10</v>
      </c>
      <c r="F234" s="1135">
        <v>463</v>
      </c>
      <c r="G234" s="1138" t="s">
        <v>106</v>
      </c>
      <c r="H234" s="1138" t="s">
        <v>106</v>
      </c>
      <c r="I234" s="728">
        <v>32.4</v>
      </c>
      <c r="J234" s="729">
        <f t="shared" si="52"/>
        <v>3.7037037037037033</v>
      </c>
      <c r="K234" s="730">
        <v>0.6</v>
      </c>
      <c r="L234" s="731">
        <v>2</v>
      </c>
      <c r="M234" s="732">
        <f t="shared" si="53"/>
        <v>1.2</v>
      </c>
      <c r="N234" s="733" t="s">
        <v>608</v>
      </c>
      <c r="O234" s="734">
        <v>0.57999999999999996</v>
      </c>
      <c r="P234" s="1130">
        <v>44270</v>
      </c>
      <c r="Q234" s="1130">
        <v>44292</v>
      </c>
      <c r="R234" s="732">
        <f t="shared" si="54"/>
        <v>3.4482758620689689</v>
      </c>
      <c r="S234" s="673">
        <f>IF(INDEX(Historical!$D$7:$D$1257,MATCH(B234,Historical!$B$7:$B$1281,0))=0,"n/a",(INDEX(Historical!$C$7:$C$1259,MATCH(B234,Historical!$B$7:$B$1281,0))/INDEX(Historical!$D$7:$D$1257,MATCH(B234,Historical!$B$7:$B$1281,0))-1)*100)</f>
        <v>11.538461538461519</v>
      </c>
      <c r="T234" s="673">
        <f>IF(INDEX(Historical!$F$7:$F$1250,MATCH(B234,Historical!$B$7:$B$1281,0))=0,"n/a",((INDEX(Historical!$C$7:$C$1259,MATCH(B234,Historical!$B$7:$B$1281,0))/INDEX(Historical!$F$7:$F$1250,MATCH(B234,Historical!$B$7:$B$1281,0)))^(1/3)-1)*100)</f>
        <v>13.18511959629507</v>
      </c>
      <c r="U234" s="673">
        <f>IF(INDEX(Historical!$H$7:$H$1250,MATCH(B234,Historical!$B$7:$B$1281,0))=0,"n/a",((INDEX(Historical!$C$7:$C$1259,MATCH(B234,Historical!$B$7:$B$1281,0))/INDEX(Historical!$H$7:$H$1250,MATCH(B234,Historical!$B$7:$B$1281,0)))^(1/5)-1)*100)</f>
        <v>10.008210113886594</v>
      </c>
      <c r="V234" s="673">
        <f>IF(INDEX(Historical!$O$7:$O$1250,MATCH(B234,Historical!$B$7:$B$1281,0))=0,"n/a",((INDEX(Historical!$C$7:$C$1259,MATCH(B234,Historical!$B$7:$B$1281,0))/INDEX(Historical!$O$7:$O$1250,MATCH(B234,Historical!$B$7:$B$1281,0)))^(1/10)-1)*100)</f>
        <v>11.234574993260459</v>
      </c>
      <c r="W234" s="674">
        <f t="shared" si="55"/>
        <v>0.89084011810775643</v>
      </c>
      <c r="X234" s="675">
        <f t="shared" si="56"/>
        <v>0.81367561901517027</v>
      </c>
      <c r="Y234" s="745"/>
      <c r="Z234" s="729">
        <f t="shared" si="57"/>
        <v>57.41626794258373</v>
      </c>
      <c r="AA234" s="736">
        <f t="shared" si="58"/>
        <v>15.502392344497608</v>
      </c>
      <c r="AB234" s="731">
        <v>12</v>
      </c>
      <c r="AC234" s="737">
        <v>2.09</v>
      </c>
      <c r="AD234" s="737" t="s">
        <v>136</v>
      </c>
      <c r="AE234" s="737">
        <v>2.37</v>
      </c>
      <c r="AF234" s="737">
        <v>1.03</v>
      </c>
      <c r="AG234" s="737">
        <v>6.2</v>
      </c>
      <c r="AH234" s="737">
        <v>3.3000000000000003</v>
      </c>
      <c r="AI234" s="737">
        <v>-7.5200000000000005</v>
      </c>
      <c r="AJ234" s="737">
        <v>12.3</v>
      </c>
      <c r="AK234" s="737" t="s">
        <v>136</v>
      </c>
      <c r="AL234" s="738">
        <v>163.07</v>
      </c>
      <c r="AM234" s="739">
        <v>4.7</v>
      </c>
      <c r="AN234" s="737">
        <v>0.19</v>
      </c>
      <c r="AO234" s="740">
        <f t="shared" si="59"/>
        <v>-1.7904785269073109</v>
      </c>
      <c r="AP234" s="741">
        <f t="shared" si="60"/>
        <v>13.711913817590297</v>
      </c>
      <c r="AQ234" s="742">
        <f t="shared" si="61"/>
        <v>-15.758378946607687</v>
      </c>
      <c r="AR234" s="624">
        <f>INDEX(Historical!$C$7:$C$1259,MATCH(B234,Historical!$B$7:$B$1281,0))*IF(AH234="n/a",1.03,IF(AH234&lt;0,1.01,IF(AH234&gt;10,1.1,(1+AH234/100))))</f>
        <v>1.1982799999999998</v>
      </c>
      <c r="AS234" s="736">
        <f t="shared" si="62"/>
        <v>1.2102627999999997</v>
      </c>
      <c r="AT234" s="736">
        <f t="shared" si="67"/>
        <v>1.2465706839999997</v>
      </c>
      <c r="AU234" s="736">
        <f t="shared" si="67"/>
        <v>1.2839678045199998</v>
      </c>
      <c r="AV234" s="736">
        <f t="shared" si="67"/>
        <v>1.3224868386555999</v>
      </c>
      <c r="AW234" s="729">
        <f t="shared" si="63"/>
        <v>6.2615681271755985</v>
      </c>
      <c r="AX234" s="743">
        <f t="shared" si="64"/>
        <v>19.325827553011106</v>
      </c>
      <c r="AY234" s="901">
        <v>1.1499999999999999</v>
      </c>
      <c r="AZ234" s="739">
        <v>58.050000000000004</v>
      </c>
      <c r="BA234" s="739">
        <v>-19.46</v>
      </c>
      <c r="BB234" s="739">
        <v>10.63</v>
      </c>
      <c r="BC234" s="739">
        <v>28.389999999999997</v>
      </c>
      <c r="BD234" s="875"/>
      <c r="BE234" s="597">
        <v>2012</v>
      </c>
      <c r="BF234" s="865">
        <f t="shared" si="65"/>
        <v>0</v>
      </c>
      <c r="BG234" s="793">
        <v>0.5</v>
      </c>
    </row>
    <row r="235" spans="1:59" ht="11.25" customHeight="1" x14ac:dyDescent="0.2">
      <c r="A235" s="838" t="s">
        <v>568</v>
      </c>
      <c r="B235" s="842" t="s">
        <v>569</v>
      </c>
      <c r="C235" s="898" t="s">
        <v>108</v>
      </c>
      <c r="D235" s="898" t="s">
        <v>4269</v>
      </c>
      <c r="E235" s="705">
        <v>14</v>
      </c>
      <c r="F235" s="1135">
        <v>265</v>
      </c>
      <c r="G235" s="1126" t="s">
        <v>106</v>
      </c>
      <c r="H235" s="1126" t="s">
        <v>106</v>
      </c>
      <c r="I235" s="841">
        <v>119.77</v>
      </c>
      <c r="J235" s="624">
        <f t="shared" si="52"/>
        <v>2.0372380395758536</v>
      </c>
      <c r="K235" s="844">
        <v>0.61</v>
      </c>
      <c r="L235" s="854">
        <v>4</v>
      </c>
      <c r="M235" s="615">
        <f t="shared" si="53"/>
        <v>2.44</v>
      </c>
      <c r="N235" s="837" t="s">
        <v>248</v>
      </c>
      <c r="O235" s="706">
        <v>0.57999999999999996</v>
      </c>
      <c r="P235" s="606">
        <v>44160</v>
      </c>
      <c r="Q235" s="606">
        <v>44176</v>
      </c>
      <c r="R235" s="615">
        <f t="shared" si="54"/>
        <v>5.1724137931034528</v>
      </c>
      <c r="S235" s="673">
        <f>IF(INDEX(Historical!$D$7:$D$1257,MATCH(B235,Historical!$B$7:$B$1281,0))=0,"n/a",(INDEX(Historical!$C$7:$C$1259,MATCH(B235,Historical!$B$7:$B$1281,0))/INDEX(Historical!$D$7:$D$1257,MATCH(B235,Historical!$B$7:$B$1281,0))-1)*100)</f>
        <v>4.9107142857142794</v>
      </c>
      <c r="T235" s="673">
        <f>IF(INDEX(Historical!$F$7:$F$1250,MATCH(B235,Historical!$B$7:$B$1281,0))=0,"n/a",((INDEX(Historical!$C$7:$C$1259,MATCH(B235,Historical!$B$7:$B$1281,0))/INDEX(Historical!$F$7:$F$1250,MATCH(B235,Historical!$B$7:$B$1281,0)))^(1/3)-1)*100)</f>
        <v>18.284137094912744</v>
      </c>
      <c r="U235" s="673">
        <f>IF(INDEX(Historical!$H$7:$H$1250,MATCH(B235,Historical!$B$7:$B$1281,0))=0,"n/a",((INDEX(Historical!$C$7:$C$1259,MATCH(B235,Historical!$B$7:$B$1281,0))/INDEX(Historical!$H$7:$H$1250,MATCH(B235,Historical!$B$7:$B$1281,0)))^(1/5)-1)*100)</f>
        <v>15.36498246073117</v>
      </c>
      <c r="V235" s="673">
        <f>IF(INDEX(Historical!$O$7:$O$1250,MATCH(B235,Historical!$B$7:$B$1281,0))=0,"n/a",((INDEX(Historical!$C$7:$C$1259,MATCH(B235,Historical!$B$7:$B$1281,0))/INDEX(Historical!$O$7:$O$1250,MATCH(B235,Historical!$B$7:$B$1281,0)))^(1/10)-1)*100)</f>
        <v>14.070338756868072</v>
      </c>
      <c r="W235" s="674">
        <f t="shared" si="55"/>
        <v>1.0920122625499085</v>
      </c>
      <c r="X235" s="675">
        <f t="shared" si="56"/>
        <v>0.56697352253620548</v>
      </c>
      <c r="Y235" s="842"/>
      <c r="Z235" s="624">
        <f t="shared" si="57"/>
        <v>30.086313193588165</v>
      </c>
      <c r="AA235" s="853">
        <f t="shared" si="58"/>
        <v>14.768187422934648</v>
      </c>
      <c r="AB235" s="854">
        <v>12</v>
      </c>
      <c r="AC235" s="833">
        <v>8.11</v>
      </c>
      <c r="AD235" s="833" t="s">
        <v>136</v>
      </c>
      <c r="AE235" s="833">
        <v>2.42</v>
      </c>
      <c r="AF235" s="833">
        <v>5.01</v>
      </c>
      <c r="AG235" s="833">
        <v>26.5</v>
      </c>
      <c r="AH235" s="833">
        <v>-17.399999999999999</v>
      </c>
      <c r="AI235" s="833">
        <v>9.4499999999999993</v>
      </c>
      <c r="AJ235" s="833">
        <v>27.1</v>
      </c>
      <c r="AK235" s="833">
        <v>-4</v>
      </c>
      <c r="AL235" s="845">
        <v>5530</v>
      </c>
      <c r="AM235" s="839">
        <v>3.8</v>
      </c>
      <c r="AN235" s="833">
        <v>0.41</v>
      </c>
      <c r="AO235" s="711">
        <f t="shared" si="59"/>
        <v>2.6340330773723757</v>
      </c>
      <c r="AP235" s="712">
        <f t="shared" si="60"/>
        <v>17.402220500307024</v>
      </c>
      <c r="AQ235" s="855">
        <f t="shared" si="61"/>
        <v>81.338993770602144</v>
      </c>
      <c r="AR235" s="624">
        <f>INDEX(Historical!$C$7:$C$1259,MATCH(B235,Historical!$B$7:$B$1281,0))*IF(AH235="n/a",1.03,IF(AH235&lt;0,1.01,IF(AH235&gt;10,1.1,(1+AH235/100))))</f>
        <v>2.3734999999999999</v>
      </c>
      <c r="AS235" s="853">
        <f t="shared" si="62"/>
        <v>2.59779575</v>
      </c>
      <c r="AT235" s="853">
        <f t="shared" si="67"/>
        <v>2.6237737074999998</v>
      </c>
      <c r="AU235" s="853">
        <f t="shared" si="67"/>
        <v>2.650011444575</v>
      </c>
      <c r="AV235" s="853">
        <f t="shared" si="67"/>
        <v>2.6765115590207502</v>
      </c>
      <c r="AW235" s="624">
        <f t="shared" si="63"/>
        <v>12.921592461095749</v>
      </c>
      <c r="AX235" s="719">
        <f t="shared" si="64"/>
        <v>10.788672005590506</v>
      </c>
      <c r="AY235" s="900">
        <v>1.7</v>
      </c>
      <c r="AZ235" s="839">
        <v>260.21000000000004</v>
      </c>
      <c r="BA235" s="839">
        <v>-5.38</v>
      </c>
      <c r="BB235" s="839">
        <v>5.0299999999999994</v>
      </c>
      <c r="BC235" s="839">
        <v>50.860000000000007</v>
      </c>
      <c r="BE235" s="597">
        <v>2007</v>
      </c>
      <c r="BF235" s="865">
        <f t="shared" si="65"/>
        <v>1</v>
      </c>
      <c r="BG235" s="849">
        <v>9.5</v>
      </c>
    </row>
    <row r="236" spans="1:59" ht="11.25" customHeight="1" x14ac:dyDescent="0.2">
      <c r="A236" s="847" t="s">
        <v>4198</v>
      </c>
      <c r="B236" s="842" t="s">
        <v>4197</v>
      </c>
      <c r="C236" s="898" t="s">
        <v>131</v>
      </c>
      <c r="D236" s="898" t="s">
        <v>4264</v>
      </c>
      <c r="E236" s="867">
        <v>16</v>
      </c>
      <c r="F236" s="1135">
        <v>249</v>
      </c>
      <c r="G236" s="1135" t="s">
        <v>106</v>
      </c>
      <c r="H236" s="1135" t="s">
        <v>106</v>
      </c>
      <c r="I236" s="841">
        <v>53.63</v>
      </c>
      <c r="J236" s="624">
        <f t="shared" si="52"/>
        <v>3.9903039343650941</v>
      </c>
      <c r="K236" s="844">
        <v>0.53500000000000003</v>
      </c>
      <c r="L236" s="854">
        <v>4</v>
      </c>
      <c r="M236" s="615">
        <f t="shared" si="53"/>
        <v>2.14</v>
      </c>
      <c r="N236" s="607" t="s">
        <v>111</v>
      </c>
      <c r="O236" s="706">
        <v>0.505</v>
      </c>
      <c r="P236" s="606">
        <v>44154</v>
      </c>
      <c r="Q236" s="606">
        <v>44186</v>
      </c>
      <c r="R236" s="615">
        <f t="shared" si="54"/>
        <v>5.9405940594059459</v>
      </c>
      <c r="S236" s="673">
        <f>IF(INDEX(Historical!$D$7:$D$1257,MATCH(B236,Historical!$B$7:$B$1281,0))=0,"n/a",(INDEX(Historical!$C$7:$C$1259,MATCH(B236,Historical!$B$7:$B$1281,0))/INDEX(Historical!$D$7:$D$1257,MATCH(B236,Historical!$B$7:$B$1281,0))-1)*100)</f>
        <v>6.2176165803108807</v>
      </c>
      <c r="T236" s="673">
        <f>IF(INDEX(Historical!$F$7:$F$1250,MATCH(B236,Historical!$B$7:$B$1281,0))=0,"n/a",((INDEX(Historical!$C$7:$C$1259,MATCH(B236,Historical!$B$7:$B$1281,0))/INDEX(Historical!$F$7:$F$1250,MATCH(B236,Historical!$B$7:$B$1281,0)))^(1/3)-1)*100)</f>
        <v>9.0683956013261948</v>
      </c>
      <c r="U236" s="673">
        <f>IF(INDEX(Historical!$H$7:$H$1250,MATCH(B236,Historical!$B$7:$B$1281,0))=0,"n/a",((INDEX(Historical!$C$7:$C$1259,MATCH(B236,Historical!$B$7:$B$1281,0))/INDEX(Historical!$H$7:$H$1250,MATCH(B236,Historical!$B$7:$B$1281,0)))^(1/5)-1)*100)</f>
        <v>7.4690883262630292</v>
      </c>
      <c r="V236" s="673">
        <f>IF(INDEX(Historical!$O$7:$O$1250,MATCH(B236,Historical!$B$7:$B$1281,0))=0,"n/a",((INDEX(Historical!$C$7:$C$1259,MATCH(B236,Historical!$B$7:$B$1281,0))/INDEX(Historical!$O$7:$O$1250,MATCH(B236,Historical!$B$7:$B$1281,0)))^(1/10)-1)*100)</f>
        <v>5.2409779148925306</v>
      </c>
      <c r="W236" s="674">
        <f t="shared" si="55"/>
        <v>1.4251325702096929</v>
      </c>
      <c r="X236" s="675">
        <f t="shared" si="56"/>
        <v>2.4896961087543432</v>
      </c>
      <c r="Y236" s="843" t="s">
        <v>4199</v>
      </c>
      <c r="Z236" s="624">
        <f t="shared" si="57"/>
        <v>77.25631768953069</v>
      </c>
      <c r="AA236" s="853">
        <f t="shared" si="58"/>
        <v>19.361010830324911</v>
      </c>
      <c r="AB236" s="854">
        <v>12</v>
      </c>
      <c r="AC236" s="833">
        <v>2.77</v>
      </c>
      <c r="AD236" s="833">
        <v>3.28</v>
      </c>
      <c r="AE236" s="833">
        <v>2.5</v>
      </c>
      <c r="AF236" s="833">
        <v>1.39</v>
      </c>
      <c r="AG236" s="833">
        <v>7.3</v>
      </c>
      <c r="AH236" s="833">
        <v>11.600000000000001</v>
      </c>
      <c r="AI236" s="833">
        <v>6.58</v>
      </c>
      <c r="AJ236" s="833">
        <v>3</v>
      </c>
      <c r="AK236" s="833">
        <v>5.8999999999999995</v>
      </c>
      <c r="AL236" s="845">
        <v>12400</v>
      </c>
      <c r="AM236" s="839">
        <v>0.1</v>
      </c>
      <c r="AN236" s="833">
        <v>1.1599999999999999</v>
      </c>
      <c r="AO236" s="711">
        <f t="shared" si="59"/>
        <v>-7.9016185696967884</v>
      </c>
      <c r="AP236" s="712">
        <f t="shared" si="60"/>
        <v>11.459392260628123</v>
      </c>
      <c r="AQ236" s="855">
        <f t="shared" si="61"/>
        <v>9.365452709206167</v>
      </c>
      <c r="AR236" s="624">
        <f>INDEX(Historical!$C$7:$C$1259,MATCH(B236,Historical!$B$7:$B$1281,0))*IF(AH236="n/a",1.03,IF(AH236&lt;0,1.01,IF(AH236&gt;10,1.1,(1+AH236/100))))</f>
        <v>2.2549999999999999</v>
      </c>
      <c r="AS236" s="853">
        <f t="shared" si="62"/>
        <v>2.4033790000000002</v>
      </c>
      <c r="AT236" s="853">
        <f t="shared" si="67"/>
        <v>2.5451783610000001</v>
      </c>
      <c r="AU236" s="853">
        <f t="shared" si="67"/>
        <v>2.6953438842990001</v>
      </c>
      <c r="AV236" s="853">
        <f t="shared" si="67"/>
        <v>2.8543691734726409</v>
      </c>
      <c r="AW236" s="624">
        <f t="shared" si="63"/>
        <v>12.75327041877164</v>
      </c>
      <c r="AX236" s="719">
        <f t="shared" si="64"/>
        <v>23.780105200021705</v>
      </c>
      <c r="AY236" s="900">
        <v>0.38</v>
      </c>
      <c r="AZ236" s="839">
        <v>27.66</v>
      </c>
      <c r="BA236" s="839">
        <v>-26.69</v>
      </c>
      <c r="BB236" s="839">
        <v>-0.52</v>
      </c>
      <c r="BC236" s="839">
        <v>-4.17</v>
      </c>
      <c r="BE236" s="597">
        <v>2005</v>
      </c>
      <c r="BF236" s="865">
        <f t="shared" si="65"/>
        <v>1</v>
      </c>
      <c r="BG236" s="849">
        <v>2.4</v>
      </c>
    </row>
    <row r="237" spans="1:59" ht="11.25" customHeight="1" x14ac:dyDescent="0.2">
      <c r="A237" s="848" t="s">
        <v>4478</v>
      </c>
      <c r="B237" s="842" t="s">
        <v>4473</v>
      </c>
      <c r="C237" s="898" t="s">
        <v>131</v>
      </c>
      <c r="D237" s="898" t="s">
        <v>4264</v>
      </c>
      <c r="E237" s="705">
        <v>5</v>
      </c>
      <c r="F237" s="1135">
        <v>711</v>
      </c>
      <c r="G237" s="1135" t="s">
        <v>106</v>
      </c>
      <c r="H237" s="1135" t="s">
        <v>106</v>
      </c>
      <c r="I237" s="841">
        <v>38.6</v>
      </c>
      <c r="J237" s="624">
        <f t="shared" si="52"/>
        <v>3.9637305699481864</v>
      </c>
      <c r="K237" s="844">
        <v>0.38250000000000001</v>
      </c>
      <c r="L237" s="854">
        <v>4</v>
      </c>
      <c r="M237" s="615">
        <f t="shared" si="53"/>
        <v>1.53</v>
      </c>
      <c r="N237" s="837" t="s">
        <v>294</v>
      </c>
      <c r="O237" s="706">
        <v>0.36249999999999999</v>
      </c>
      <c r="P237" s="904">
        <v>43880</v>
      </c>
      <c r="Q237" s="904">
        <v>43900</v>
      </c>
      <c r="R237" s="615">
        <f t="shared" si="54"/>
        <v>5.5172413793103496</v>
      </c>
      <c r="S237" s="673">
        <f>IF(INDEX(Historical!$D$7:$D$1257,MATCH(B237,Historical!$B$7:$B$1281,0))=0,"n/a",(INDEX(Historical!$C$7:$C$1259,MATCH(B237,Historical!$B$7:$B$1281,0))/INDEX(Historical!$D$7:$D$1257,MATCH(B237,Historical!$B$7:$B$1281,0))-1)*100)</f>
        <v>5.5172413793103559</v>
      </c>
      <c r="T237" s="673">
        <f>IF(INDEX(Historical!$F$7:$F$1250,MATCH(B237,Historical!$B$7:$B$1281,0))=0,"n/a",((INDEX(Historical!$C$7:$C$1259,MATCH(B237,Historical!$B$7:$B$1281,0))/INDEX(Historical!$F$7:$F$1250,MATCH(B237,Historical!$B$7:$B$1281,0)))^(1/3)-1)*100)</f>
        <v>5.3109131110944618</v>
      </c>
      <c r="U237" s="673">
        <f>IF(INDEX(Historical!$H$7:$H$1250,MATCH(B237,Historical!$B$7:$B$1281,0))=0,"n/a",((INDEX(Historical!$C$7:$C$1259,MATCH(B237,Historical!$B$7:$B$1281,0))/INDEX(Historical!$H$7:$H$1250,MATCH(B237,Historical!$B$7:$B$1281,0)))^(1/5)-1)*100)</f>
        <v>4.2927091778163895</v>
      </c>
      <c r="V237" s="673">
        <f>IF(INDEX(Historical!$O$7:$O$1250,MATCH(B237,Historical!$B$7:$B$1281,0))=0,"n/a",((INDEX(Historical!$C$7:$C$1259,MATCH(B237,Historical!$B$7:$B$1281,0))/INDEX(Historical!$O$7:$O$1250,MATCH(B237,Historical!$B$7:$B$1281,0)))^(1/10)-1)*100)</f>
        <v>-3.1170813674915587</v>
      </c>
      <c r="W237" s="674" t="str">
        <f t="shared" si="55"/>
        <v>n/a</v>
      </c>
      <c r="X237" s="675">
        <f t="shared" si="56"/>
        <v>0.43360698765822114</v>
      </c>
      <c r="Y237" s="843"/>
      <c r="Z237" s="624">
        <f t="shared" si="57"/>
        <v>62.962962962962962</v>
      </c>
      <c r="AA237" s="853">
        <f t="shared" si="58"/>
        <v>15.88477366255144</v>
      </c>
      <c r="AB237" s="854">
        <v>12</v>
      </c>
      <c r="AC237" s="833">
        <v>2.4300000000000002</v>
      </c>
      <c r="AD237" s="833" t="s">
        <v>136</v>
      </c>
      <c r="AE237" s="833">
        <v>1.18</v>
      </c>
      <c r="AF237" s="833">
        <v>1.1599999999999999</v>
      </c>
      <c r="AG237" s="833">
        <v>7.3</v>
      </c>
      <c r="AH237" s="833">
        <v>45.7</v>
      </c>
      <c r="AI237" s="833">
        <v>-5.3199999999999994</v>
      </c>
      <c r="AJ237" s="833">
        <v>9.9</v>
      </c>
      <c r="AK237" s="833">
        <v>-2.4</v>
      </c>
      <c r="AL237" s="845">
        <v>39180</v>
      </c>
      <c r="AM237" s="839">
        <v>0.2</v>
      </c>
      <c r="AN237" s="833">
        <v>1.19</v>
      </c>
      <c r="AO237" s="711">
        <f t="shared" si="59"/>
        <v>-7.6283339147868645</v>
      </c>
      <c r="AP237" s="712">
        <f t="shared" si="60"/>
        <v>8.2564397477645759</v>
      </c>
      <c r="AQ237" s="855">
        <f t="shared" si="61"/>
        <v>-9.5042359528858196</v>
      </c>
      <c r="AR237" s="624">
        <f>INDEX(Historical!$C$7:$C$1259,MATCH(B237,Historical!$B$7:$B$1281,0))*IF(AH237="n/a",1.03,IF(AH237&lt;0,1.01,IF(AH237&gt;10,1.1,(1+AH237/100))))</f>
        <v>1.6830000000000003</v>
      </c>
      <c r="AS237" s="853">
        <f t="shared" si="62"/>
        <v>1.6998300000000004</v>
      </c>
      <c r="AT237" s="853">
        <f t="shared" si="67"/>
        <v>1.7168283000000004</v>
      </c>
      <c r="AU237" s="853">
        <f t="shared" si="67"/>
        <v>1.7339965830000004</v>
      </c>
      <c r="AV237" s="853">
        <f t="shared" si="67"/>
        <v>1.7513365488300003</v>
      </c>
      <c r="AW237" s="624">
        <f t="shared" si="63"/>
        <v>8.5849914318300016</v>
      </c>
      <c r="AX237" s="719">
        <f t="shared" si="64"/>
        <v>22.240910445155443</v>
      </c>
      <c r="AY237" s="900">
        <v>0.47</v>
      </c>
      <c r="AZ237" s="839">
        <v>31.830000000000002</v>
      </c>
      <c r="BA237" s="839">
        <v>-20.080000000000002</v>
      </c>
      <c r="BB237" s="839">
        <v>-8.51</v>
      </c>
      <c r="BC237" s="839">
        <v>-2.41</v>
      </c>
      <c r="BE237" s="597">
        <v>2016</v>
      </c>
      <c r="BF237" s="865">
        <f t="shared" si="65"/>
        <v>0</v>
      </c>
      <c r="BG237" s="849">
        <v>1.9</v>
      </c>
    </row>
    <row r="238" spans="1:59" ht="11.25" customHeight="1" x14ac:dyDescent="0.2">
      <c r="A238" s="831" t="s">
        <v>572</v>
      </c>
      <c r="B238" s="842" t="s">
        <v>573</v>
      </c>
      <c r="C238" s="898" t="s">
        <v>112</v>
      </c>
      <c r="D238" s="898" t="s">
        <v>4289</v>
      </c>
      <c r="E238" s="705">
        <v>26</v>
      </c>
      <c r="F238" s="1135">
        <v>129</v>
      </c>
      <c r="G238" s="1123" t="s">
        <v>106</v>
      </c>
      <c r="H238" s="1123" t="s">
        <v>106</v>
      </c>
      <c r="I238" s="833">
        <v>91.84</v>
      </c>
      <c r="J238" s="624">
        <f t="shared" si="52"/>
        <v>1.132404181184669</v>
      </c>
      <c r="K238" s="851">
        <v>0.52</v>
      </c>
      <c r="L238" s="854">
        <v>2</v>
      </c>
      <c r="M238" s="615">
        <f t="shared" si="53"/>
        <v>1.04</v>
      </c>
      <c r="N238" s="837" t="s">
        <v>574</v>
      </c>
      <c r="O238" s="707">
        <v>0.5</v>
      </c>
      <c r="P238" s="606">
        <v>43980</v>
      </c>
      <c r="Q238" s="606">
        <v>43997</v>
      </c>
      <c r="R238" s="615">
        <f t="shared" si="54"/>
        <v>4.0000000000000036</v>
      </c>
      <c r="S238" s="673">
        <f>IF(INDEX(Historical!$D$7:$D$1257,MATCH(B238,Historical!$B$7:$B$1281,0))=0,"n/a",(INDEX(Historical!$C$7:$C$1259,MATCH(B238,Historical!$B$7:$B$1281,0))/INDEX(Historical!$D$7:$D$1257,MATCH(B238,Historical!$B$7:$B$1281,0))-1)*100)</f>
        <v>4.0000000000000036</v>
      </c>
      <c r="T238" s="673">
        <f>IF(INDEX(Historical!$F$7:$F$1250,MATCH(B238,Historical!$B$7:$B$1281,0))=0,"n/a",((INDEX(Historical!$C$7:$C$1259,MATCH(B238,Historical!$B$7:$B$1281,0))/INDEX(Historical!$F$7:$F$1250,MATCH(B238,Historical!$B$7:$B$1281,0)))^(1/3)-1)*100)</f>
        <v>7.3786693294802586</v>
      </c>
      <c r="U238" s="673">
        <f>IF(INDEX(Historical!$H$7:$H$1250,MATCH(B238,Historical!$B$7:$B$1281,0))=0,"n/a",((INDEX(Historical!$C$7:$C$1259,MATCH(B238,Historical!$B$7:$B$1281,0))/INDEX(Historical!$H$7:$H$1250,MATCH(B238,Historical!$B$7:$B$1281,0)))^(1/5)-1)*100)</f>
        <v>7.6316922514810814</v>
      </c>
      <c r="V238" s="673">
        <f>IF(INDEX(Historical!$O$7:$O$1250,MATCH(B238,Historical!$B$7:$B$1281,0))=0,"n/a",((INDEX(Historical!$C$7:$C$1259,MATCH(B238,Historical!$B$7:$B$1281,0))/INDEX(Historical!$O$7:$O$1250,MATCH(B238,Historical!$B$7:$B$1281,0)))^(1/10)-1)*100)</f>
        <v>10.026509310601806</v>
      </c>
      <c r="W238" s="674">
        <f t="shared" si="55"/>
        <v>0.76115146508780485</v>
      </c>
      <c r="X238" s="675">
        <f t="shared" si="56"/>
        <v>0.63071836789099844</v>
      </c>
      <c r="Y238" s="843"/>
      <c r="Z238" s="624">
        <f t="shared" si="57"/>
        <v>25.490196078431371</v>
      </c>
      <c r="AA238" s="853">
        <f t="shared" si="58"/>
        <v>22.509803921568629</v>
      </c>
      <c r="AB238" s="854">
        <v>12</v>
      </c>
      <c r="AC238" s="833">
        <v>4.08</v>
      </c>
      <c r="AD238" s="833">
        <v>3.61</v>
      </c>
      <c r="AE238" s="833">
        <v>1.55</v>
      </c>
      <c r="AF238" s="833">
        <v>6.18</v>
      </c>
      <c r="AG238" s="833">
        <v>27.200000000000003</v>
      </c>
      <c r="AH238" s="833">
        <v>-5.4</v>
      </c>
      <c r="AI238" s="833">
        <v>2.81</v>
      </c>
      <c r="AJ238" s="833">
        <v>12.1</v>
      </c>
      <c r="AK238" s="833">
        <v>6.25</v>
      </c>
      <c r="AL238" s="845">
        <v>15700</v>
      </c>
      <c r="AM238" s="839">
        <v>0.2</v>
      </c>
      <c r="AN238" s="833">
        <v>0</v>
      </c>
      <c r="AO238" s="711">
        <f t="shared" si="59"/>
        <v>-13.745707488902879</v>
      </c>
      <c r="AP238" s="712">
        <f t="shared" si="60"/>
        <v>8.7640964326657507</v>
      </c>
      <c r="AQ238" s="855">
        <f t="shared" si="61"/>
        <v>148.65021235578135</v>
      </c>
      <c r="AR238" s="624">
        <f>INDEX(Historical!$C$7:$C$1259,MATCH(B238,Historical!$B$7:$B$1281,0))*IF(AH238="n/a",1.03,IF(AH238&lt;0,1.01,IF(AH238&gt;10,1.1,(1+AH238/100))))</f>
        <v>1.0504</v>
      </c>
      <c r="AS238" s="853">
        <f t="shared" si="62"/>
        <v>1.07991624</v>
      </c>
      <c r="AT238" s="853">
        <f t="shared" si="67"/>
        <v>1.1474110049999999</v>
      </c>
      <c r="AU238" s="853">
        <f t="shared" si="67"/>
        <v>1.2191241928124998</v>
      </c>
      <c r="AV238" s="853">
        <f t="shared" si="67"/>
        <v>1.2953194548632812</v>
      </c>
      <c r="AW238" s="624">
        <f t="shared" si="63"/>
        <v>5.7921708926757809</v>
      </c>
      <c r="AX238" s="719">
        <f t="shared" si="64"/>
        <v>6.3068062855790297</v>
      </c>
      <c r="AY238" s="900">
        <v>0.77</v>
      </c>
      <c r="AZ238" s="839">
        <v>74.77000000000001</v>
      </c>
      <c r="BA238" s="839">
        <v>-6.64</v>
      </c>
      <c r="BB238" s="839">
        <v>-1.91</v>
      </c>
      <c r="BC238" s="839">
        <v>5.83</v>
      </c>
      <c r="BE238" s="597">
        <v>1995</v>
      </c>
      <c r="BF238" s="865">
        <f t="shared" si="65"/>
        <v>2</v>
      </c>
      <c r="BG238" s="849">
        <v>15.7</v>
      </c>
    </row>
    <row r="239" spans="1:59" ht="11.25" customHeight="1" x14ac:dyDescent="0.2">
      <c r="A239" s="838" t="s">
        <v>1161</v>
      </c>
      <c r="B239" s="842" t="s">
        <v>1162</v>
      </c>
      <c r="C239" s="898" t="s">
        <v>112</v>
      </c>
      <c r="D239" s="898" t="s">
        <v>4296</v>
      </c>
      <c r="E239" s="705">
        <v>9</v>
      </c>
      <c r="F239" s="1135">
        <v>532</v>
      </c>
      <c r="G239" s="1124" t="s">
        <v>106</v>
      </c>
      <c r="H239" s="1124" t="s">
        <v>106</v>
      </c>
      <c r="I239" s="841">
        <v>96.47</v>
      </c>
      <c r="J239" s="624">
        <f t="shared" si="52"/>
        <v>0.82927334922773921</v>
      </c>
      <c r="K239" s="852">
        <v>0.2</v>
      </c>
      <c r="L239" s="854">
        <v>4</v>
      </c>
      <c r="M239" s="615">
        <f t="shared" si="53"/>
        <v>0.8</v>
      </c>
      <c r="N239" s="837" t="s">
        <v>593</v>
      </c>
      <c r="O239" s="709">
        <v>0.19</v>
      </c>
      <c r="P239" s="606">
        <v>44266</v>
      </c>
      <c r="Q239" s="606">
        <v>44281</v>
      </c>
      <c r="R239" s="615">
        <f t="shared" si="54"/>
        <v>5.2631578947368469</v>
      </c>
      <c r="S239" s="673">
        <f>IF(INDEX(Historical!$D$7:$D$1257,MATCH(B239,Historical!$B$7:$B$1281,0))=0,"n/a",(INDEX(Historical!$C$7:$C$1259,MATCH(B239,Historical!$B$7:$B$1281,0))/INDEX(Historical!$D$7:$D$1257,MATCH(B239,Historical!$B$7:$B$1281,0))-1)*100)</f>
        <v>18.75</v>
      </c>
      <c r="T239" s="673">
        <f>IF(INDEX(Historical!$F$7:$F$1250,MATCH(B239,Historical!$B$7:$B$1281,0))=0,"n/a",((INDEX(Historical!$C$7:$C$1259,MATCH(B239,Historical!$B$7:$B$1281,0))/INDEX(Historical!$F$7:$F$1250,MATCH(B239,Historical!$B$7:$B$1281,0)))^(1/3)-1)*100)</f>
        <v>21.858202395720227</v>
      </c>
      <c r="U239" s="673">
        <f>IF(INDEX(Historical!$H$7:$H$1250,MATCH(B239,Historical!$B$7:$B$1281,0))=0,"n/a",((INDEX(Historical!$C$7:$C$1259,MATCH(B239,Historical!$B$7:$B$1281,0))/INDEX(Historical!$H$7:$H$1250,MATCH(B239,Historical!$B$7:$B$1281,0)))^(1/5)-1)*100)</f>
        <v>20.431048521198434</v>
      </c>
      <c r="V239" s="673" t="str">
        <f>IF(INDEX(Historical!$O$7:$O$1250,MATCH(B239,Historical!$B$7:$B$1281,0))=0,"n/a",((INDEX(Historical!$C$7:$C$1259,MATCH(B239,Historical!$B$7:$B$1281,0))/INDEX(Historical!$O$7:$O$1250,MATCH(B239,Historical!$B$7:$B$1281,0)))^(1/10)-1)*100)</f>
        <v>n/a</v>
      </c>
      <c r="W239" s="674" t="str">
        <f t="shared" si="55"/>
        <v>n/a</v>
      </c>
      <c r="X239" s="675">
        <f t="shared" si="56"/>
        <v>1.293104336784711</v>
      </c>
      <c r="Y239" s="647" t="s">
        <v>4114</v>
      </c>
      <c r="Z239" s="624">
        <f t="shared" si="57"/>
        <v>51.612903225806448</v>
      </c>
      <c r="AA239" s="853">
        <f t="shared" si="58"/>
        <v>62.238709677419351</v>
      </c>
      <c r="AB239" s="854">
        <v>12</v>
      </c>
      <c r="AC239" s="833">
        <v>1.55</v>
      </c>
      <c r="AD239" s="833">
        <v>4.21</v>
      </c>
      <c r="AE239" s="833">
        <v>12.57</v>
      </c>
      <c r="AF239" s="833">
        <v>14.88</v>
      </c>
      <c r="AG239" s="833">
        <v>24.099999999999998</v>
      </c>
      <c r="AH239" s="833">
        <v>14.7</v>
      </c>
      <c r="AI239" s="833">
        <v>11.72</v>
      </c>
      <c r="AJ239" s="833">
        <v>15.8</v>
      </c>
      <c r="AK239" s="833">
        <v>15</v>
      </c>
      <c r="AL239" s="845">
        <v>5030</v>
      </c>
      <c r="AM239" s="839">
        <v>0.89999999999999991</v>
      </c>
      <c r="AN239" s="833">
        <v>0</v>
      </c>
      <c r="AO239" s="711">
        <f t="shared" si="59"/>
        <v>-40.978387806993176</v>
      </c>
      <c r="AP239" s="712">
        <f t="shared" si="60"/>
        <v>21.260321870426175</v>
      </c>
      <c r="AQ239" s="855">
        <f t="shared" si="61"/>
        <v>541.56475381159566</v>
      </c>
      <c r="AR239" s="624">
        <f>INDEX(Historical!$C$7:$C$1259,MATCH(B239,Historical!$B$7:$B$1281,0))*IF(AH239="n/a",1.03,IF(AH239&lt;0,1.01,IF(AH239&gt;10,1.1,(1+AH239/100))))</f>
        <v>0.83600000000000008</v>
      </c>
      <c r="AS239" s="853">
        <f t="shared" si="62"/>
        <v>0.9196000000000002</v>
      </c>
      <c r="AT239" s="853">
        <f t="shared" si="67"/>
        <v>1.0115600000000002</v>
      </c>
      <c r="AU239" s="853">
        <f t="shared" si="67"/>
        <v>1.1127160000000003</v>
      </c>
      <c r="AV239" s="853">
        <f t="shared" si="67"/>
        <v>1.2239876000000003</v>
      </c>
      <c r="AW239" s="624">
        <f t="shared" si="63"/>
        <v>5.1038636000000013</v>
      </c>
      <c r="AX239" s="719">
        <f t="shared" si="64"/>
        <v>5.2906225769669346</v>
      </c>
      <c r="AY239" s="900">
        <v>0.39</v>
      </c>
      <c r="AZ239" s="839">
        <v>66.239999999999995</v>
      </c>
      <c r="BA239" s="839">
        <v>-4.43</v>
      </c>
      <c r="BB239" s="839">
        <v>5.82</v>
      </c>
      <c r="BC239" s="839">
        <v>19.12</v>
      </c>
      <c r="BE239" s="597">
        <v>2013</v>
      </c>
      <c r="BF239" s="865">
        <f t="shared" si="65"/>
        <v>0</v>
      </c>
      <c r="BG239" s="849">
        <v>15.5</v>
      </c>
    </row>
    <row r="240" spans="1:59" ht="11.25" customHeight="1" x14ac:dyDescent="0.2">
      <c r="A240" s="831" t="s">
        <v>1163</v>
      </c>
      <c r="B240" s="842" t="s">
        <v>1164</v>
      </c>
      <c r="C240" s="898" t="s">
        <v>4254</v>
      </c>
      <c r="D240" s="898" t="s">
        <v>4255</v>
      </c>
      <c r="E240" s="705">
        <v>12</v>
      </c>
      <c r="F240" s="1135">
        <v>308</v>
      </c>
      <c r="G240" s="1102" t="s">
        <v>106</v>
      </c>
      <c r="H240" s="1102" t="s">
        <v>106</v>
      </c>
      <c r="I240" s="841">
        <v>125.7</v>
      </c>
      <c r="J240" s="624">
        <f t="shared" si="52"/>
        <v>3.1821797931583138</v>
      </c>
      <c r="K240" s="844">
        <v>1</v>
      </c>
      <c r="L240" s="854">
        <v>4</v>
      </c>
      <c r="M240" s="615">
        <f t="shared" si="53"/>
        <v>4</v>
      </c>
      <c r="N240" s="837" t="s">
        <v>318</v>
      </c>
      <c r="O240" s="706">
        <v>0.9</v>
      </c>
      <c r="P240" s="606">
        <v>44267</v>
      </c>
      <c r="Q240" s="606">
        <v>44286</v>
      </c>
      <c r="R240" s="615">
        <f t="shared" si="54"/>
        <v>11.111111111111107</v>
      </c>
      <c r="S240" s="673">
        <f>IF(INDEX(Historical!$D$7:$D$1257,MATCH(B240,Historical!$B$7:$B$1281,0))=0,"n/a",(INDEX(Historical!$C$7:$C$1259,MATCH(B240,Historical!$B$7:$B$1281,0))/INDEX(Historical!$D$7:$D$1257,MATCH(B240,Historical!$B$7:$B$1281,0))-1)*100)</f>
        <v>1.1235955056179803</v>
      </c>
      <c r="T240" s="673">
        <f>IF(INDEX(Historical!$F$7:$F$1250,MATCH(B240,Historical!$B$7:$B$1281,0))=0,"n/a",((INDEX(Historical!$C$7:$C$1259,MATCH(B240,Historical!$B$7:$B$1281,0))/INDEX(Historical!$F$7:$F$1250,MATCH(B240,Historical!$B$7:$B$1281,0)))^(1/3)-1)*100)</f>
        <v>4.8856246288386806</v>
      </c>
      <c r="U240" s="673">
        <f>IF(INDEX(Historical!$H$7:$H$1250,MATCH(B240,Historical!$B$7:$B$1281,0))=0,"n/a",((INDEX(Historical!$C$7:$C$1259,MATCH(B240,Historical!$B$7:$B$1281,0))/INDEX(Historical!$H$7:$H$1250,MATCH(B240,Historical!$B$7:$B$1281,0)))^(1/5)-1)*100)</f>
        <v>9.9539654079581652</v>
      </c>
      <c r="V240" s="673">
        <f>IF(INDEX(Historical!$O$7:$O$1250,MATCH(B240,Historical!$B$7:$B$1281,0))=0,"n/a",((INDEX(Historical!$C$7:$C$1259,MATCH(B240,Historical!$B$7:$B$1281,0))/INDEX(Historical!$O$7:$O$1250,MATCH(B240,Historical!$B$7:$B$1281,0)))^(1/10)-1)*100)</f>
        <v>24.573093961551741</v>
      </c>
      <c r="W240" s="674">
        <f t="shared" si="55"/>
        <v>0.40507578832086116</v>
      </c>
      <c r="X240" s="675">
        <f t="shared" si="56"/>
        <v>0.61825872099119028</v>
      </c>
      <c r="Y240" s="646" t="s">
        <v>4573</v>
      </c>
      <c r="Z240" s="624">
        <f t="shared" si="57"/>
        <v>118.69436201780414</v>
      </c>
      <c r="AA240" s="853">
        <f t="shared" si="58"/>
        <v>37.299703264094958</v>
      </c>
      <c r="AB240" s="854">
        <v>12</v>
      </c>
      <c r="AC240" s="833">
        <v>3.37</v>
      </c>
      <c r="AD240" s="833">
        <v>6.41</v>
      </c>
      <c r="AE240" s="833">
        <v>12.57</v>
      </c>
      <c r="AF240" s="833">
        <v>6.99</v>
      </c>
      <c r="AG240" s="833">
        <v>18</v>
      </c>
      <c r="AH240" s="833">
        <v>3.9</v>
      </c>
      <c r="AI240" s="833">
        <v>10.280000000000001</v>
      </c>
      <c r="AJ240" s="833">
        <v>16.100000000000001</v>
      </c>
      <c r="AK240" s="833">
        <v>6</v>
      </c>
      <c r="AL240" s="845">
        <v>16830</v>
      </c>
      <c r="AM240" s="839">
        <v>0.4</v>
      </c>
      <c r="AN240" s="833">
        <v>2.21</v>
      </c>
      <c r="AO240" s="711">
        <f t="shared" si="59"/>
        <v>-24.163558062978481</v>
      </c>
      <c r="AP240" s="712">
        <f t="shared" si="60"/>
        <v>13.136145201116479</v>
      </c>
      <c r="AQ240" s="855">
        <f t="shared" si="61"/>
        <v>240.40820320186421</v>
      </c>
      <c r="AR240" s="624">
        <f>INDEX(Historical!$C$7:$C$1259,MATCH(B240,Historical!$B$7:$B$1281,0))*IF(AH240="n/a",1.03,IF(AH240&lt;0,1.01,IF(AH240&gt;10,1.1,(1+AH240/100))))</f>
        <v>3.7403999999999997</v>
      </c>
      <c r="AS240" s="853">
        <f t="shared" si="62"/>
        <v>4.1144400000000001</v>
      </c>
      <c r="AT240" s="853">
        <f t="shared" si="67"/>
        <v>4.3613064000000001</v>
      </c>
      <c r="AU240" s="853">
        <f t="shared" si="67"/>
        <v>4.6229847840000007</v>
      </c>
      <c r="AV240" s="853">
        <f t="shared" si="67"/>
        <v>4.9003638710400006</v>
      </c>
      <c r="AW240" s="624">
        <f t="shared" si="63"/>
        <v>21.739495055039999</v>
      </c>
      <c r="AX240" s="719">
        <f t="shared" si="64"/>
        <v>17.294745469403342</v>
      </c>
      <c r="AY240" s="900">
        <v>0.21</v>
      </c>
      <c r="AZ240" s="839">
        <v>72.899999999999991</v>
      </c>
      <c r="BA240" s="839">
        <v>-4.4799999999999995</v>
      </c>
      <c r="BB240" s="839">
        <v>9.08</v>
      </c>
      <c r="BC240" s="839">
        <v>17.09</v>
      </c>
      <c r="BE240" s="597">
        <v>2010</v>
      </c>
      <c r="BF240" s="865">
        <f t="shared" si="65"/>
        <v>0</v>
      </c>
      <c r="BG240" s="849">
        <v>5.0999999999999996</v>
      </c>
    </row>
    <row r="241" spans="1:59" ht="11.25" customHeight="1" x14ac:dyDescent="0.2">
      <c r="A241" s="838" t="s">
        <v>1157</v>
      </c>
      <c r="B241" s="842" t="s">
        <v>1158</v>
      </c>
      <c r="C241" s="898" t="s">
        <v>108</v>
      </c>
      <c r="D241" s="898" t="s">
        <v>4273</v>
      </c>
      <c r="E241" s="705">
        <v>8</v>
      </c>
      <c r="F241" s="1135">
        <v>564</v>
      </c>
      <c r="G241" s="1135" t="s">
        <v>106</v>
      </c>
      <c r="H241" s="1135" t="s">
        <v>106</v>
      </c>
      <c r="I241" s="841">
        <v>153.5</v>
      </c>
      <c r="J241" s="624">
        <f t="shared" si="52"/>
        <v>3.1270358306188926</v>
      </c>
      <c r="K241" s="844">
        <v>1.2</v>
      </c>
      <c r="L241" s="854">
        <v>4</v>
      </c>
      <c r="M241" s="615">
        <f t="shared" si="53"/>
        <v>4.8</v>
      </c>
      <c r="N241" s="837" t="s">
        <v>135</v>
      </c>
      <c r="O241" s="706">
        <v>1.1499999999999999</v>
      </c>
      <c r="P241" s="1028">
        <v>43895</v>
      </c>
      <c r="Q241" s="1028">
        <v>43910</v>
      </c>
      <c r="R241" s="615">
        <f t="shared" si="54"/>
        <v>4.3478260869565259</v>
      </c>
      <c r="S241" s="673">
        <f>IF(INDEX(Historical!$D$7:$D$1257,MATCH(B241,Historical!$B$7:$B$1281,0))=0,"n/a",(INDEX(Historical!$C$7:$C$1259,MATCH(B241,Historical!$B$7:$B$1281,0))/INDEX(Historical!$D$7:$D$1257,MATCH(B241,Historical!$B$7:$B$1281,0))-1)*100)</f>
        <v>9.0909090909090828</v>
      </c>
      <c r="T241" s="673">
        <f>IF(INDEX(Historical!$F$7:$F$1250,MATCH(B241,Historical!$B$7:$B$1281,0))=0,"n/a",((INDEX(Historical!$C$7:$C$1259,MATCH(B241,Historical!$B$7:$B$1281,0))/INDEX(Historical!$F$7:$F$1250,MATCH(B241,Historical!$B$7:$B$1281,0)))^(1/3)-1)*100)</f>
        <v>12.181378776036711</v>
      </c>
      <c r="U241" s="673">
        <f>IF(INDEX(Historical!$H$7:$H$1250,MATCH(B241,Historical!$B$7:$B$1281,0))=0,"n/a",((INDEX(Historical!$C$7:$C$1259,MATCH(B241,Historical!$B$7:$B$1281,0))/INDEX(Historical!$H$7:$H$1250,MATCH(B241,Historical!$B$7:$B$1281,0)))^(1/5)-1)*100)</f>
        <v>16.8863268921301</v>
      </c>
      <c r="V241" s="673" t="str">
        <f>IF(INDEX(Historical!$O$7:$O$1250,MATCH(B241,Historical!$B$7:$B$1281,0))=0,"n/a",((INDEX(Historical!$C$7:$C$1259,MATCH(B241,Historical!$B$7:$B$1281,0))/INDEX(Historical!$O$7:$O$1250,MATCH(B241,Historical!$B$7:$B$1281,0)))^(1/10)-1)*100)</f>
        <v>n/a</v>
      </c>
      <c r="W241" s="674" t="str">
        <f t="shared" si="55"/>
        <v>n/a</v>
      </c>
      <c r="X241" s="675" t="str">
        <f t="shared" si="56"/>
        <v>n/a</v>
      </c>
      <c r="Y241" s="843"/>
      <c r="Z241" s="624" t="str">
        <f t="shared" si="57"/>
        <v>n/a</v>
      </c>
      <c r="AA241" s="853" t="str">
        <f t="shared" si="58"/>
        <v>n/a</v>
      </c>
      <c r="AB241" s="854">
        <v>12</v>
      </c>
      <c r="AC241" s="833" t="s">
        <v>136</v>
      </c>
      <c r="AD241" s="833" t="s">
        <v>136</v>
      </c>
      <c r="AE241" s="833" t="s">
        <v>136</v>
      </c>
      <c r="AF241" s="833" t="s">
        <v>136</v>
      </c>
      <c r="AG241" s="833" t="s">
        <v>136</v>
      </c>
      <c r="AH241" s="833" t="s">
        <v>136</v>
      </c>
      <c r="AI241" s="833" t="s">
        <v>136</v>
      </c>
      <c r="AJ241" s="833" t="s">
        <v>136</v>
      </c>
      <c r="AK241" s="833" t="s">
        <v>136</v>
      </c>
      <c r="AL241" s="845" t="s">
        <v>136</v>
      </c>
      <c r="AM241" s="839" t="s">
        <v>136</v>
      </c>
      <c r="AN241" s="833" t="s">
        <v>136</v>
      </c>
      <c r="AO241" s="711" t="str">
        <f t="shared" si="59"/>
        <v>n/a</v>
      </c>
      <c r="AP241" s="712">
        <f t="shared" si="60"/>
        <v>20.013362722748994</v>
      </c>
      <c r="AQ241" s="855" t="str">
        <f t="shared" si="61"/>
        <v>n/a</v>
      </c>
      <c r="AR241" s="624">
        <f>INDEX(Historical!$C$7:$C$1259,MATCH(B241,Historical!$B$7:$B$1281,0))*IF(AH241="n/a",1.03,IF(AH241&lt;0,1.01,IF(AH241&gt;10,1.1,(1+AH241/100))))</f>
        <v>4.944</v>
      </c>
      <c r="AS241" s="853">
        <f t="shared" si="62"/>
        <v>5.09232</v>
      </c>
      <c r="AT241" s="853">
        <f t="shared" si="67"/>
        <v>5.2450896</v>
      </c>
      <c r="AU241" s="853">
        <f t="shared" si="67"/>
        <v>5.4024422880000005</v>
      </c>
      <c r="AV241" s="853">
        <f t="shared" si="67"/>
        <v>5.5645155566400009</v>
      </c>
      <c r="AW241" s="624">
        <f t="shared" si="63"/>
        <v>26.248367444639999</v>
      </c>
      <c r="AX241" s="719">
        <f t="shared" si="64"/>
        <v>17.099913644716615</v>
      </c>
      <c r="AY241" s="900" t="s">
        <v>136</v>
      </c>
      <c r="AZ241" s="839" t="s">
        <v>136</v>
      </c>
      <c r="BA241" s="839" t="s">
        <v>136</v>
      </c>
      <c r="BB241" s="839" t="s">
        <v>136</v>
      </c>
      <c r="BC241" s="839" t="s">
        <v>136</v>
      </c>
      <c r="BD241" s="874" t="s">
        <v>4200</v>
      </c>
      <c r="BE241" s="597">
        <v>2013</v>
      </c>
      <c r="BF241" s="865">
        <f t="shared" si="65"/>
        <v>0</v>
      </c>
      <c r="BG241" s="849" t="s">
        <v>136</v>
      </c>
    </row>
    <row r="242" spans="1:59" ht="11.25" customHeight="1" x14ac:dyDescent="0.2">
      <c r="A242" s="831" t="s">
        <v>1178</v>
      </c>
      <c r="B242" s="842" t="s">
        <v>1179</v>
      </c>
      <c r="C242" s="898" t="s">
        <v>108</v>
      </c>
      <c r="D242" s="898" t="s">
        <v>118</v>
      </c>
      <c r="E242" s="705">
        <v>11</v>
      </c>
      <c r="F242" s="1135">
        <v>339</v>
      </c>
      <c r="G242" s="1139" t="s">
        <v>37</v>
      </c>
      <c r="H242" s="1139" t="s">
        <v>37</v>
      </c>
      <c r="I242" s="841">
        <v>52.54</v>
      </c>
      <c r="J242" s="624">
        <f t="shared" si="52"/>
        <v>3.5020936429387133</v>
      </c>
      <c r="K242" s="844">
        <v>0.46</v>
      </c>
      <c r="L242" s="854">
        <v>4</v>
      </c>
      <c r="M242" s="615">
        <f t="shared" si="53"/>
        <v>1.84</v>
      </c>
      <c r="N242" s="837" t="s">
        <v>148</v>
      </c>
      <c r="O242" s="706">
        <v>0.44</v>
      </c>
      <c r="P242" s="606">
        <v>44172</v>
      </c>
      <c r="Q242" s="606">
        <v>44180</v>
      </c>
      <c r="R242" s="615">
        <f t="shared" si="54"/>
        <v>4.5454545454545494</v>
      </c>
      <c r="S242" s="673">
        <f>IF(INDEX(Historical!$D$7:$D$1257,MATCH(B242,Historical!$B$7:$B$1281,0))=0,"n/a",(INDEX(Historical!$C$7:$C$1259,MATCH(B242,Historical!$B$7:$B$1281,0))/INDEX(Historical!$D$7:$D$1257,MATCH(B242,Historical!$B$7:$B$1281,0))-1)*100)</f>
        <v>5.9523809523809534</v>
      </c>
      <c r="T242" s="673">
        <f>IF(INDEX(Historical!$F$7:$F$1250,MATCH(B242,Historical!$B$7:$B$1281,0))=0,"n/a",((INDEX(Historical!$C$7:$C$1259,MATCH(B242,Historical!$B$7:$B$1281,0))/INDEX(Historical!$F$7:$F$1250,MATCH(B242,Historical!$B$7:$B$1281,0)))^(1/3)-1)*100)</f>
        <v>7.3212782606484783</v>
      </c>
      <c r="U242" s="673">
        <f>IF(INDEX(Historical!$H$7:$H$1250,MATCH(B242,Historical!$B$7:$B$1281,0))=0,"n/a",((INDEX(Historical!$C$7:$C$1259,MATCH(B242,Historical!$B$7:$B$1281,0))/INDEX(Historical!$H$7:$H$1250,MATCH(B242,Historical!$B$7:$B$1281,0)))^(1/5)-1)*100)</f>
        <v>12.22354940932593</v>
      </c>
      <c r="V242" s="673">
        <f>IF(INDEX(Historical!$O$7:$O$1250,MATCH(B242,Historical!$B$7:$B$1281,0))=0,"n/a",((INDEX(Historical!$C$7:$C$1259,MATCH(B242,Historical!$B$7:$B$1281,0))/INDEX(Historical!$O$7:$O$1250,MATCH(B242,Historical!$B$7:$B$1281,0)))^(1/10)-1)*100)</f>
        <v>30.955539968035396</v>
      </c>
      <c r="W242" s="674">
        <f t="shared" si="55"/>
        <v>0.39487437214624371</v>
      </c>
      <c r="X242" s="675">
        <f t="shared" si="56"/>
        <v>0.65366574381422082</v>
      </c>
      <c r="Y242" s="646"/>
      <c r="Z242" s="624">
        <f t="shared" si="57"/>
        <v>29.773462783171524</v>
      </c>
      <c r="AA242" s="853">
        <f t="shared" si="58"/>
        <v>8.5016181229773462</v>
      </c>
      <c r="AB242" s="854">
        <v>12</v>
      </c>
      <c r="AC242" s="833">
        <v>6.18</v>
      </c>
      <c r="AD242" s="833" t="s">
        <v>136</v>
      </c>
      <c r="AE242" s="833">
        <v>0.82</v>
      </c>
      <c r="AF242" s="833">
        <v>1.21</v>
      </c>
      <c r="AG242" s="833">
        <v>15</v>
      </c>
      <c r="AH242" s="833">
        <v>-1</v>
      </c>
      <c r="AI242" s="833">
        <v>-2.7</v>
      </c>
      <c r="AJ242" s="833">
        <v>18.7</v>
      </c>
      <c r="AK242" s="833">
        <v>-3.1</v>
      </c>
      <c r="AL242" s="845">
        <v>5780</v>
      </c>
      <c r="AM242" s="839">
        <v>3.04</v>
      </c>
      <c r="AN242" s="833">
        <v>0.31</v>
      </c>
      <c r="AO242" s="711">
        <f t="shared" si="59"/>
        <v>7.2240249292872978</v>
      </c>
      <c r="AP242" s="712">
        <f t="shared" si="60"/>
        <v>15.725643052264644</v>
      </c>
      <c r="AQ242" s="855">
        <f t="shared" si="61"/>
        <v>-32.383572249858986</v>
      </c>
      <c r="AR242" s="624">
        <f>INDEX(Historical!$C$7:$C$1259,MATCH(B242,Historical!$B$7:$B$1281,0))*IF(AH242="n/a",1.03,IF(AH242&lt;0,1.01,IF(AH242&gt;10,1.1,(1+AH242/100))))</f>
        <v>1.7978000000000001</v>
      </c>
      <c r="AS242" s="853">
        <f t="shared" si="62"/>
        <v>1.8157780000000001</v>
      </c>
      <c r="AT242" s="853">
        <f t="shared" si="67"/>
        <v>1.8339357800000002</v>
      </c>
      <c r="AU242" s="853">
        <f t="shared" si="67"/>
        <v>1.8522751378000002</v>
      </c>
      <c r="AV242" s="853">
        <f t="shared" si="67"/>
        <v>1.8707978891780002</v>
      </c>
      <c r="AW242" s="624">
        <f t="shared" si="63"/>
        <v>9.170586806978001</v>
      </c>
      <c r="AX242" s="719">
        <f t="shared" si="64"/>
        <v>17.454485738443093</v>
      </c>
      <c r="AY242" s="900">
        <v>1.17</v>
      </c>
      <c r="AZ242" s="839">
        <v>78.95</v>
      </c>
      <c r="BA242" s="839">
        <v>-21.32</v>
      </c>
      <c r="BB242" s="839">
        <v>-2.5</v>
      </c>
      <c r="BC242" s="839">
        <v>2.1800000000000002</v>
      </c>
      <c r="BE242" s="597">
        <v>2010</v>
      </c>
      <c r="BF242" s="865">
        <f t="shared" si="65"/>
        <v>0</v>
      </c>
      <c r="BG242" s="849">
        <v>5.6000000000000005</v>
      </c>
    </row>
    <row r="243" spans="1:59" ht="11.25" customHeight="1" x14ac:dyDescent="0.2">
      <c r="A243" s="831" t="s">
        <v>579</v>
      </c>
      <c r="B243" s="842" t="s">
        <v>580</v>
      </c>
      <c r="C243" s="898" t="s">
        <v>112</v>
      </c>
      <c r="D243" s="898" t="s">
        <v>4267</v>
      </c>
      <c r="E243" s="705">
        <v>22</v>
      </c>
      <c r="F243" s="1135">
        <v>160</v>
      </c>
      <c r="G243" s="1124" t="s">
        <v>106</v>
      </c>
      <c r="H243" s="1124" t="s">
        <v>106</v>
      </c>
      <c r="I243" s="841">
        <v>46.37</v>
      </c>
      <c r="J243" s="624">
        <f t="shared" si="52"/>
        <v>2.4153547552296746</v>
      </c>
      <c r="K243" s="844">
        <v>0.28000000000000003</v>
      </c>
      <c r="L243" s="854">
        <v>4</v>
      </c>
      <c r="M243" s="615">
        <f t="shared" si="53"/>
        <v>1.1200000000000001</v>
      </c>
      <c r="N243" s="837" t="s">
        <v>465</v>
      </c>
      <c r="O243" s="706">
        <v>0.25</v>
      </c>
      <c r="P243" s="606">
        <v>44229</v>
      </c>
      <c r="Q243" s="606">
        <v>44258</v>
      </c>
      <c r="R243" s="615">
        <f t="shared" si="54"/>
        <v>12.000000000000011</v>
      </c>
      <c r="S243" s="673">
        <f>IF(INDEX(Historical!$D$7:$D$1257,MATCH(B243,Historical!$B$7:$B$1281,0))=0,"n/a",(INDEX(Historical!$C$7:$C$1259,MATCH(B243,Historical!$B$7:$B$1281,0))/INDEX(Historical!$D$7:$D$1257,MATCH(B243,Historical!$B$7:$B$1281,0))-1)*100)</f>
        <v>14.942528735632177</v>
      </c>
      <c r="T243" s="673">
        <f>IF(INDEX(Historical!$F$7:$F$1250,MATCH(B243,Historical!$B$7:$B$1281,0))=0,"n/a",((INDEX(Historical!$C$7:$C$1259,MATCH(B243,Historical!$B$7:$B$1281,0))/INDEX(Historical!$F$7:$F$1250,MATCH(B243,Historical!$B$7:$B$1281,0)))^(1/3)-1)*100)</f>
        <v>16.039720840319482</v>
      </c>
      <c r="U243" s="673">
        <f>IF(INDEX(Historical!$H$7:$H$1250,MATCH(B243,Historical!$B$7:$B$1281,0))=0,"n/a",((INDEX(Historical!$C$7:$C$1259,MATCH(B243,Historical!$B$7:$B$1281,0))/INDEX(Historical!$H$7:$H$1250,MATCH(B243,Historical!$B$7:$B$1281,0)))^(1/5)-1)*100)</f>
        <v>12.295510705682089</v>
      </c>
      <c r="V243" s="673">
        <f>IF(INDEX(Historical!$O$7:$O$1250,MATCH(B243,Historical!$B$7:$B$1281,0))=0,"n/a",((INDEX(Historical!$C$7:$C$1259,MATCH(B243,Historical!$B$7:$B$1281,0))/INDEX(Historical!$O$7:$O$1250,MATCH(B243,Historical!$B$7:$B$1281,0)))^(1/10)-1)*100)</f>
        <v>16.890191605646486</v>
      </c>
      <c r="W243" s="674">
        <f t="shared" si="55"/>
        <v>0.72796750876240091</v>
      </c>
      <c r="X243" s="675">
        <f t="shared" si="56"/>
        <v>1.1177737005165536</v>
      </c>
      <c r="Y243" s="637"/>
      <c r="Z243" s="624">
        <f t="shared" si="57"/>
        <v>75.167785234899327</v>
      </c>
      <c r="AA243" s="853">
        <f t="shared" si="58"/>
        <v>31.120805369127517</v>
      </c>
      <c r="AB243" s="854">
        <v>12</v>
      </c>
      <c r="AC243" s="833">
        <v>1.49</v>
      </c>
      <c r="AD243" s="833">
        <v>3.86</v>
      </c>
      <c r="AE243" s="833">
        <v>4.71</v>
      </c>
      <c r="AF243" s="833">
        <v>9.7200000000000006</v>
      </c>
      <c r="AG243" s="833">
        <v>31.1</v>
      </c>
      <c r="AH243" s="833">
        <v>8.4</v>
      </c>
      <c r="AI243" s="833">
        <v>9.94</v>
      </c>
      <c r="AJ243" s="833">
        <v>11</v>
      </c>
      <c r="AK243" s="833">
        <v>8.0399999999999991</v>
      </c>
      <c r="AL243" s="845">
        <v>26610</v>
      </c>
      <c r="AM243" s="839">
        <v>0.1</v>
      </c>
      <c r="AN243" s="833">
        <v>0.15</v>
      </c>
      <c r="AO243" s="711">
        <f t="shared" si="59"/>
        <v>-16.409939908215755</v>
      </c>
      <c r="AP243" s="712">
        <f t="shared" si="60"/>
        <v>14.710865460911764</v>
      </c>
      <c r="AQ243" s="855">
        <f t="shared" si="61"/>
        <v>266.66316858205278</v>
      </c>
      <c r="AR243" s="624">
        <f>INDEX(Historical!$C$7:$C$1259,MATCH(B243,Historical!$B$7:$B$1281,0))*IF(AH243="n/a",1.03,IF(AH243&lt;0,1.01,IF(AH243&gt;10,1.1,(1+AH243/100))))</f>
        <v>1.0840000000000001</v>
      </c>
      <c r="AS243" s="853">
        <f t="shared" si="62"/>
        <v>1.1917496000000001</v>
      </c>
      <c r="AT243" s="853">
        <f t="shared" si="67"/>
        <v>1.2875662678400002</v>
      </c>
      <c r="AU243" s="853">
        <f t="shared" si="67"/>
        <v>1.3910865957743361</v>
      </c>
      <c r="AV243" s="853">
        <f t="shared" si="67"/>
        <v>1.5029299580745927</v>
      </c>
      <c r="AW243" s="624">
        <f t="shared" si="63"/>
        <v>6.4573324216889292</v>
      </c>
      <c r="AX243" s="719">
        <f t="shared" si="64"/>
        <v>13.92566836680813</v>
      </c>
      <c r="AY243" s="900">
        <v>1.24</v>
      </c>
      <c r="AZ243" s="839">
        <v>74.989999999999995</v>
      </c>
      <c r="BA243" s="839">
        <v>-10.639999999999999</v>
      </c>
      <c r="BB243" s="839">
        <v>-4.1300000000000008</v>
      </c>
      <c r="BC243" s="839">
        <v>1.82</v>
      </c>
      <c r="BE243" s="597">
        <v>2000</v>
      </c>
      <c r="BF243" s="865">
        <f t="shared" si="65"/>
        <v>2</v>
      </c>
      <c r="BG243" s="849">
        <v>21.4</v>
      </c>
    </row>
    <row r="244" spans="1:59" s="744" customFormat="1" ht="11.25" customHeight="1" x14ac:dyDescent="0.2">
      <c r="A244" s="726" t="s">
        <v>1216</v>
      </c>
      <c r="B244" s="751" t="s">
        <v>1217</v>
      </c>
      <c r="C244" s="898" t="s">
        <v>112</v>
      </c>
      <c r="D244" s="898" t="s">
        <v>1218</v>
      </c>
      <c r="E244" s="727">
        <v>9</v>
      </c>
      <c r="F244" s="1135">
        <v>525</v>
      </c>
      <c r="G244" s="1138" t="s">
        <v>106</v>
      </c>
      <c r="H244" s="1138" t="s">
        <v>106</v>
      </c>
      <c r="I244" s="728">
        <v>83.14</v>
      </c>
      <c r="J244" s="729">
        <f t="shared" si="52"/>
        <v>1.2509020928554246</v>
      </c>
      <c r="K244" s="730">
        <v>0.26</v>
      </c>
      <c r="L244" s="731">
        <v>4</v>
      </c>
      <c r="M244" s="732">
        <f t="shared" si="53"/>
        <v>1.04</v>
      </c>
      <c r="N244" s="733" t="s">
        <v>135</v>
      </c>
      <c r="O244" s="734">
        <v>0.24</v>
      </c>
      <c r="P244" s="1130">
        <v>44252</v>
      </c>
      <c r="Q244" s="1130">
        <v>44272</v>
      </c>
      <c r="R244" s="732">
        <f t="shared" si="54"/>
        <v>8.333333333333341</v>
      </c>
      <c r="S244" s="673">
        <f>IF(INDEX(Historical!$D$7:$D$1257,MATCH(B244,Historical!$B$7:$B$1281,0))=0,"n/a",(INDEX(Historical!$C$7:$C$1259,MATCH(B244,Historical!$B$7:$B$1281,0))/INDEX(Historical!$D$7:$D$1257,MATCH(B244,Historical!$B$7:$B$1281,0))-1)*100)</f>
        <v>9.0909090909090828</v>
      </c>
      <c r="T244" s="673">
        <f>IF(INDEX(Historical!$F$7:$F$1250,MATCH(B244,Historical!$B$7:$B$1281,0))=0,"n/a",((INDEX(Historical!$C$7:$C$1259,MATCH(B244,Historical!$B$7:$B$1281,0))/INDEX(Historical!$F$7:$F$1250,MATCH(B244,Historical!$B$7:$B$1281,0)))^(1/3)-1)*100)</f>
        <v>10.064241629820891</v>
      </c>
      <c r="U244" s="673">
        <f>IF(INDEX(Historical!$H$7:$H$1250,MATCH(B244,Historical!$B$7:$B$1281,0))=0,"n/a",((INDEX(Historical!$C$7:$C$1259,MATCH(B244,Historical!$B$7:$B$1281,0))/INDEX(Historical!$H$7:$H$1250,MATCH(B244,Historical!$B$7:$B$1281,0)))^(1/5)-1)*100)</f>
        <v>11.382417860287886</v>
      </c>
      <c r="V244" s="673" t="str">
        <f>IF(INDEX(Historical!$O$7:$O$1250,MATCH(B244,Historical!$B$7:$B$1281,0))=0,"n/a",((INDEX(Historical!$C$7:$C$1259,MATCH(B244,Historical!$B$7:$B$1281,0))/INDEX(Historical!$O$7:$O$1250,MATCH(B244,Historical!$B$7:$B$1281,0)))^(1/10)-1)*100)</f>
        <v>n/a</v>
      </c>
      <c r="W244" s="674" t="str">
        <f t="shared" si="55"/>
        <v>n/a</v>
      </c>
      <c r="X244" s="675">
        <f t="shared" si="56"/>
        <v>0.85582089175096876</v>
      </c>
      <c r="Y244" s="735"/>
      <c r="Z244" s="729">
        <f t="shared" si="57"/>
        <v>26.395939086294419</v>
      </c>
      <c r="AA244" s="736">
        <f t="shared" si="58"/>
        <v>21.101522842639593</v>
      </c>
      <c r="AB244" s="731">
        <v>12</v>
      </c>
      <c r="AC244" s="737">
        <v>3.94</v>
      </c>
      <c r="AD244" s="737">
        <v>2.29</v>
      </c>
      <c r="AE244" s="737">
        <v>1.87</v>
      </c>
      <c r="AF244" s="737">
        <v>4.4000000000000004</v>
      </c>
      <c r="AG244" s="737">
        <v>17.599999999999998</v>
      </c>
      <c r="AH244" s="737">
        <v>13.200000000000001</v>
      </c>
      <c r="AI244" s="737">
        <v>9.76</v>
      </c>
      <c r="AJ244" s="737">
        <v>13.3</v>
      </c>
      <c r="AK244" s="737">
        <v>9.25</v>
      </c>
      <c r="AL244" s="738">
        <v>11370</v>
      </c>
      <c r="AM244" s="739">
        <v>0.4</v>
      </c>
      <c r="AN244" s="737">
        <v>0.79</v>
      </c>
      <c r="AO244" s="740">
        <f t="shared" si="59"/>
        <v>-8.4682028894962826</v>
      </c>
      <c r="AP244" s="741">
        <f t="shared" si="60"/>
        <v>12.63331995314331</v>
      </c>
      <c r="AQ244" s="742">
        <f t="shared" si="61"/>
        <v>103.13837703793519</v>
      </c>
      <c r="AR244" s="624">
        <f>INDEX(Historical!$C$7:$C$1259,MATCH(B244,Historical!$B$7:$B$1281,0))*IF(AH244="n/a",1.03,IF(AH244&lt;0,1.01,IF(AH244&gt;10,1.1,(1+AH244/100))))</f>
        <v>1.056</v>
      </c>
      <c r="AS244" s="736">
        <f t="shared" si="62"/>
        <v>1.1590655999999999</v>
      </c>
      <c r="AT244" s="736">
        <f t="shared" si="67"/>
        <v>1.2662791679999998</v>
      </c>
      <c r="AU244" s="736">
        <f t="shared" si="67"/>
        <v>1.38340999104</v>
      </c>
      <c r="AV244" s="736">
        <f t="shared" si="67"/>
        <v>1.5113754152112</v>
      </c>
      <c r="AW244" s="729">
        <f t="shared" si="63"/>
        <v>6.3761301742511991</v>
      </c>
      <c r="AX244" s="743">
        <f t="shared" si="64"/>
        <v>7.6691486339321617</v>
      </c>
      <c r="AY244" s="901">
        <v>1.61</v>
      </c>
      <c r="AZ244" s="739">
        <v>145.25</v>
      </c>
      <c r="BA244" s="739">
        <v>-10.99</v>
      </c>
      <c r="BB244" s="739">
        <v>-5.33</v>
      </c>
      <c r="BC244" s="739">
        <v>4.88</v>
      </c>
      <c r="BD244" s="875"/>
      <c r="BE244" s="597">
        <v>2013</v>
      </c>
      <c r="BF244" s="865">
        <f t="shared" si="65"/>
        <v>0</v>
      </c>
      <c r="BG244" s="793">
        <v>6.8000000000000007</v>
      </c>
    </row>
    <row r="245" spans="1:59" ht="11.25" customHeight="1" x14ac:dyDescent="0.2">
      <c r="A245" s="838" t="s">
        <v>1182</v>
      </c>
      <c r="B245" s="842" t="s">
        <v>1183</v>
      </c>
      <c r="C245" s="898" t="s">
        <v>108</v>
      </c>
      <c r="D245" s="898" t="s">
        <v>4273</v>
      </c>
      <c r="E245" s="705">
        <v>9</v>
      </c>
      <c r="F245" s="1135">
        <v>518</v>
      </c>
      <c r="G245" s="1139" t="s">
        <v>106</v>
      </c>
      <c r="H245" s="1139" t="s">
        <v>106</v>
      </c>
      <c r="I245" s="841">
        <v>22.2</v>
      </c>
      <c r="J245" s="624">
        <f t="shared" si="52"/>
        <v>3.2432432432432434</v>
      </c>
      <c r="K245" s="844">
        <v>0.18</v>
      </c>
      <c r="L245" s="854">
        <v>4</v>
      </c>
      <c r="M245" s="615">
        <f t="shared" si="53"/>
        <v>0.72</v>
      </c>
      <c r="N245" s="837" t="s">
        <v>107</v>
      </c>
      <c r="O245" s="706">
        <v>0.16500000000000001</v>
      </c>
      <c r="P245" s="606">
        <v>44232</v>
      </c>
      <c r="Q245" s="606">
        <v>44245</v>
      </c>
      <c r="R245" s="615">
        <f t="shared" si="54"/>
        <v>9.0909090909090811</v>
      </c>
      <c r="S245" s="673">
        <f>IF(INDEX(Historical!$D$7:$D$1257,MATCH(B245,Historical!$B$7:$B$1281,0))=0,"n/a",(INDEX(Historical!$C$7:$C$1259,MATCH(B245,Historical!$B$7:$B$1281,0))/INDEX(Historical!$D$7:$D$1257,MATCH(B245,Historical!$B$7:$B$1281,0))-1)*100)</f>
        <v>10.000000000000009</v>
      </c>
      <c r="T245" s="673">
        <f>IF(INDEX(Historical!$F$7:$F$1250,MATCH(B245,Historical!$B$7:$B$1281,0))=0,"n/a",((INDEX(Historical!$C$7:$C$1259,MATCH(B245,Historical!$B$7:$B$1281,0))/INDEX(Historical!$F$7:$F$1250,MATCH(B245,Historical!$B$7:$B$1281,0)))^(1/3)-1)*100)</f>
        <v>8.2713447015707828</v>
      </c>
      <c r="U245" s="673">
        <f>IF(INDEX(Historical!$H$7:$H$1250,MATCH(B245,Historical!$B$7:$B$1281,0))=0,"n/a",((INDEX(Historical!$C$7:$C$1259,MATCH(B245,Historical!$B$7:$B$1281,0))/INDEX(Historical!$H$7:$H$1250,MATCH(B245,Historical!$B$7:$B$1281,0)))^(1/5)-1)*100)</f>
        <v>8.4471771197698544</v>
      </c>
      <c r="V245" s="673">
        <f>IF(INDEX(Historical!$O$7:$O$1250,MATCH(B245,Historical!$B$7:$B$1281,0))=0,"n/a",((INDEX(Historical!$C$7:$C$1259,MATCH(B245,Historical!$B$7:$B$1281,0))/INDEX(Historical!$O$7:$O$1250,MATCH(B245,Historical!$B$7:$B$1281,0)))^(1/10)-1)*100)</f>
        <v>16.772772052465768</v>
      </c>
      <c r="W245" s="674">
        <f t="shared" si="55"/>
        <v>0.50362439156430516</v>
      </c>
      <c r="X245" s="675">
        <f t="shared" si="56"/>
        <v>0.949121024693242</v>
      </c>
      <c r="Y245" s="637"/>
      <c r="Z245" s="624">
        <f t="shared" si="57"/>
        <v>35.64356435643564</v>
      </c>
      <c r="AA245" s="853">
        <f t="shared" si="58"/>
        <v>10.990099009900989</v>
      </c>
      <c r="AB245" s="854">
        <v>12</v>
      </c>
      <c r="AC245" s="833">
        <v>2.02</v>
      </c>
      <c r="AD245" s="833">
        <v>1.37</v>
      </c>
      <c r="AE245" s="833">
        <v>1.92</v>
      </c>
      <c r="AF245" s="833">
        <v>0.93</v>
      </c>
      <c r="AG245" s="833">
        <v>8.6</v>
      </c>
      <c r="AH245" s="833">
        <v>44.2</v>
      </c>
      <c r="AI245" s="833">
        <v>10.639999999999999</v>
      </c>
      <c r="AJ245" s="833">
        <v>8.9</v>
      </c>
      <c r="AK245" s="833">
        <v>8</v>
      </c>
      <c r="AL245" s="845">
        <v>186.75</v>
      </c>
      <c r="AM245" s="839">
        <v>0.6</v>
      </c>
      <c r="AN245" s="833">
        <v>0.17</v>
      </c>
      <c r="AO245" s="711">
        <f t="shared" si="59"/>
        <v>0.70032135311210908</v>
      </c>
      <c r="AP245" s="712">
        <f t="shared" si="60"/>
        <v>11.690420363013098</v>
      </c>
      <c r="AQ245" s="855">
        <f t="shared" si="61"/>
        <v>-32.60137792635711</v>
      </c>
      <c r="AR245" s="624">
        <f>INDEX(Historical!$C$7:$C$1259,MATCH(B245,Historical!$B$7:$B$1281,0))*IF(AH245="n/a",1.03,IF(AH245&lt;0,1.01,IF(AH245&gt;10,1.1,(1+AH245/100))))</f>
        <v>0.72600000000000009</v>
      </c>
      <c r="AS245" s="853">
        <f t="shared" si="62"/>
        <v>0.7986000000000002</v>
      </c>
      <c r="AT245" s="853">
        <f t="shared" si="67"/>
        <v>0.86248800000000025</v>
      </c>
      <c r="AU245" s="853">
        <f t="shared" si="67"/>
        <v>0.93148704000000038</v>
      </c>
      <c r="AV245" s="853">
        <f t="shared" si="67"/>
        <v>1.0060060032000004</v>
      </c>
      <c r="AW245" s="624">
        <f t="shared" si="63"/>
        <v>4.324581043200002</v>
      </c>
      <c r="AX245" s="719">
        <f t="shared" si="64"/>
        <v>19.480094789189199</v>
      </c>
      <c r="AY245" s="900">
        <v>1.06</v>
      </c>
      <c r="AZ245" s="839">
        <v>72.63</v>
      </c>
      <c r="BA245" s="839">
        <v>-11.52</v>
      </c>
      <c r="BB245" s="839">
        <v>10.72</v>
      </c>
      <c r="BC245" s="839">
        <v>28.02</v>
      </c>
      <c r="BE245" s="597">
        <v>2013</v>
      </c>
      <c r="BF245" s="865">
        <f t="shared" si="65"/>
        <v>0</v>
      </c>
      <c r="BG245" s="849">
        <v>0.70000000000000007</v>
      </c>
    </row>
    <row r="246" spans="1:59" ht="11.25" customHeight="1" x14ac:dyDescent="0.2">
      <c r="A246" s="847" t="s">
        <v>1167</v>
      </c>
      <c r="B246" s="842" t="s">
        <v>1168</v>
      </c>
      <c r="C246" s="898" t="s">
        <v>108</v>
      </c>
      <c r="D246" s="898" t="s">
        <v>4273</v>
      </c>
      <c r="E246" s="705">
        <v>9</v>
      </c>
      <c r="F246" s="1135">
        <v>478</v>
      </c>
      <c r="G246" s="1133" t="s">
        <v>106</v>
      </c>
      <c r="H246" s="1133" t="s">
        <v>106</v>
      </c>
      <c r="I246" s="841">
        <v>15.25</v>
      </c>
      <c r="J246" s="624">
        <f t="shared" si="52"/>
        <v>3.1475409836065573</v>
      </c>
      <c r="K246" s="844">
        <v>0.12</v>
      </c>
      <c r="L246" s="854">
        <v>4</v>
      </c>
      <c r="M246" s="615">
        <f t="shared" si="53"/>
        <v>0.48</v>
      </c>
      <c r="N246" s="837" t="s">
        <v>218</v>
      </c>
      <c r="O246" s="706">
        <v>0.11</v>
      </c>
      <c r="P246" s="904">
        <v>43738</v>
      </c>
      <c r="Q246" s="904">
        <v>43753</v>
      </c>
      <c r="R246" s="615">
        <f t="shared" si="54"/>
        <v>9.0909090909090864</v>
      </c>
      <c r="S246" s="673">
        <f>IF(INDEX(Historical!$D$7:$D$1257,MATCH(B246,Historical!$B$7:$B$1281,0))=0,"n/a",(INDEX(Historical!$C$7:$C$1259,MATCH(B246,Historical!$B$7:$B$1281,0))/INDEX(Historical!$D$7:$D$1257,MATCH(B246,Historical!$B$7:$B$1281,0))-1)*100)</f>
        <v>6.6666666666666652</v>
      </c>
      <c r="T246" s="673">
        <f>IF(INDEX(Historical!$F$7:$F$1250,MATCH(B246,Historical!$B$7:$B$1281,0))=0,"n/a",((INDEX(Historical!$C$7:$C$1259,MATCH(B246,Historical!$B$7:$B$1281,0))/INDEX(Historical!$F$7:$F$1250,MATCH(B246,Historical!$B$7:$B$1281,0)))^(1/3)-1)*100)</f>
        <v>6.2658569182611146</v>
      </c>
      <c r="U246" s="673">
        <f>IF(INDEX(Historical!$H$7:$H$1250,MATCH(B246,Historical!$B$7:$B$1281,0))=0,"n/a",((INDEX(Historical!$C$7:$C$1259,MATCH(B246,Historical!$B$7:$B$1281,0))/INDEX(Historical!$H$7:$H$1250,MATCH(B246,Historical!$B$7:$B$1281,0)))^(1/5)-1)*100)</f>
        <v>21.404272229516419</v>
      </c>
      <c r="V246" s="673" t="str">
        <f>IF(INDEX(Historical!$O$7:$O$1250,MATCH(B246,Historical!$B$7:$B$1281,0))=0,"n/a",((INDEX(Historical!$C$7:$C$1259,MATCH(B246,Historical!$B$7:$B$1281,0))/INDEX(Historical!$O$7:$O$1250,MATCH(B246,Historical!$B$7:$B$1281,0)))^(1/10)-1)*100)</f>
        <v>n/a</v>
      </c>
      <c r="W246" s="674" t="str">
        <f t="shared" si="55"/>
        <v>n/a</v>
      </c>
      <c r="X246" s="675" t="str">
        <f t="shared" si="56"/>
        <v>n/a</v>
      </c>
      <c r="Y246" s="646" t="s">
        <v>4577</v>
      </c>
      <c r="Z246" s="624" t="str">
        <f t="shared" si="57"/>
        <v>n/a</v>
      </c>
      <c r="AA246" s="853" t="str">
        <f t="shared" si="58"/>
        <v>n/a</v>
      </c>
      <c r="AB246" s="854">
        <v>12</v>
      </c>
      <c r="AC246" s="833" t="s">
        <v>136</v>
      </c>
      <c r="AD246" s="833" t="s">
        <v>136</v>
      </c>
      <c r="AE246" s="833" t="s">
        <v>136</v>
      </c>
      <c r="AF246" s="833" t="s">
        <v>136</v>
      </c>
      <c r="AG246" s="833" t="s">
        <v>136</v>
      </c>
      <c r="AH246" s="833" t="s">
        <v>136</v>
      </c>
      <c r="AI246" s="833" t="s">
        <v>136</v>
      </c>
      <c r="AJ246" s="833" t="s">
        <v>136</v>
      </c>
      <c r="AK246" s="833" t="s">
        <v>136</v>
      </c>
      <c r="AL246" s="845" t="s">
        <v>136</v>
      </c>
      <c r="AM246" s="839" t="s">
        <v>136</v>
      </c>
      <c r="AN246" s="833" t="s">
        <v>136</v>
      </c>
      <c r="AO246" s="711" t="str">
        <f t="shared" si="59"/>
        <v>n/a</v>
      </c>
      <c r="AP246" s="712">
        <f t="shared" si="60"/>
        <v>24.551813213122976</v>
      </c>
      <c r="AQ246" s="855" t="str">
        <f t="shared" si="61"/>
        <v>n/a</v>
      </c>
      <c r="AR246" s="624">
        <f>INDEX(Historical!$C$7:$C$1259,MATCH(B246,Historical!$B$7:$B$1281,0))*IF(AH246="n/a",1.03,IF(AH246&lt;0,1.01,IF(AH246&gt;10,1.1,(1+AH246/100))))</f>
        <v>0.49440000000000001</v>
      </c>
      <c r="AS246" s="853">
        <f t="shared" si="62"/>
        <v>0.50923200000000002</v>
      </c>
      <c r="AT246" s="853">
        <f t="shared" si="67"/>
        <v>0.52450896000000002</v>
      </c>
      <c r="AU246" s="853">
        <f t="shared" si="67"/>
        <v>0.5402442288</v>
      </c>
      <c r="AV246" s="853">
        <f t="shared" si="67"/>
        <v>0.55645155566400006</v>
      </c>
      <c r="AW246" s="624">
        <f t="shared" si="63"/>
        <v>2.6248367444639999</v>
      </c>
      <c r="AX246" s="719">
        <f t="shared" si="64"/>
        <v>17.212044225993441</v>
      </c>
      <c r="AY246" s="900" t="s">
        <v>136</v>
      </c>
      <c r="AZ246" s="839" t="s">
        <v>136</v>
      </c>
      <c r="BA246" s="839" t="s">
        <v>136</v>
      </c>
      <c r="BB246" s="839" t="s">
        <v>136</v>
      </c>
      <c r="BC246" s="839" t="s">
        <v>136</v>
      </c>
      <c r="BD246" s="874" t="s">
        <v>4200</v>
      </c>
      <c r="BE246" s="597">
        <v>2013</v>
      </c>
      <c r="BF246" s="865">
        <f t="shared" si="65"/>
        <v>0</v>
      </c>
      <c r="BG246" s="849" t="s">
        <v>136</v>
      </c>
    </row>
    <row r="247" spans="1:59" ht="11.25" customHeight="1" x14ac:dyDescent="0.2">
      <c r="A247" s="838" t="s">
        <v>1184</v>
      </c>
      <c r="B247" s="842" t="s">
        <v>1185</v>
      </c>
      <c r="C247" s="898" t="s">
        <v>108</v>
      </c>
      <c r="D247" s="898" t="s">
        <v>4273</v>
      </c>
      <c r="E247" s="705">
        <v>9</v>
      </c>
      <c r="F247" s="1135">
        <v>466</v>
      </c>
      <c r="G247" s="1103" t="s">
        <v>37</v>
      </c>
      <c r="H247" s="1103" t="s">
        <v>37</v>
      </c>
      <c r="I247" s="841">
        <v>25.66</v>
      </c>
      <c r="J247" s="624">
        <f t="shared" si="52"/>
        <v>3.8971161340607949</v>
      </c>
      <c r="K247" s="844">
        <v>0.25</v>
      </c>
      <c r="L247" s="854">
        <v>4</v>
      </c>
      <c r="M247" s="615">
        <f t="shared" si="53"/>
        <v>1</v>
      </c>
      <c r="N247" s="837" t="s">
        <v>236</v>
      </c>
      <c r="O247" s="706">
        <v>0.21</v>
      </c>
      <c r="P247" s="904">
        <v>43587</v>
      </c>
      <c r="Q247" s="904">
        <v>43602</v>
      </c>
      <c r="R247" s="615">
        <f t="shared" si="54"/>
        <v>19.047619047619051</v>
      </c>
      <c r="S247" s="673">
        <f>IF(INDEX(Historical!$D$7:$D$1257,MATCH(B247,Historical!$B$7:$B$1281,0))=0,"n/a",(INDEX(Historical!$C$7:$C$1259,MATCH(B247,Historical!$B$7:$B$1281,0))/INDEX(Historical!$D$7:$D$1257,MATCH(B247,Historical!$B$7:$B$1281,0))-1)*100)</f>
        <v>4.1666666666666741</v>
      </c>
      <c r="T247" s="673">
        <f>IF(INDEX(Historical!$F$7:$F$1250,MATCH(B247,Historical!$B$7:$B$1281,0))=0,"n/a",((INDEX(Historical!$C$7:$C$1259,MATCH(B247,Historical!$B$7:$B$1281,0))/INDEX(Historical!$F$7:$F$1250,MATCH(B247,Historical!$B$7:$B$1281,0)))^(1/3)-1)*100)</f>
        <v>13.71830097629767</v>
      </c>
      <c r="U247" s="673">
        <f>IF(INDEX(Historical!$H$7:$H$1250,MATCH(B247,Historical!$B$7:$B$1281,0))=0,"n/a",((INDEX(Historical!$C$7:$C$1259,MATCH(B247,Historical!$B$7:$B$1281,0))/INDEX(Historical!$H$7:$H$1250,MATCH(B247,Historical!$B$7:$B$1281,0)))^(1/5)-1)*100)</f>
        <v>13.115273009052952</v>
      </c>
      <c r="V247" s="673">
        <f>IF(INDEX(Historical!$O$7:$O$1250,MATCH(B247,Historical!$B$7:$B$1281,0))=0,"n/a",((INDEX(Historical!$C$7:$C$1259,MATCH(B247,Historical!$B$7:$B$1281,0))/INDEX(Historical!$O$7:$O$1250,MATCH(B247,Historical!$B$7:$B$1281,0)))^(1/10)-1)*100)</f>
        <v>9.5958226385217227</v>
      </c>
      <c r="W247" s="674">
        <f t="shared" si="55"/>
        <v>1.3667690101318313</v>
      </c>
      <c r="X247" s="675">
        <f t="shared" si="56"/>
        <v>0.91715195867503174</v>
      </c>
      <c r="Y247" s="646" t="s">
        <v>4577</v>
      </c>
      <c r="Z247" s="624">
        <f t="shared" si="57"/>
        <v>49.504950495049506</v>
      </c>
      <c r="AA247" s="853">
        <f t="shared" si="58"/>
        <v>12.702970297029703</v>
      </c>
      <c r="AB247" s="854">
        <v>12</v>
      </c>
      <c r="AC247" s="833">
        <v>2.02</v>
      </c>
      <c r="AD247" s="833">
        <v>2.59</v>
      </c>
      <c r="AE247" s="833">
        <v>3.95</v>
      </c>
      <c r="AF247" s="833">
        <v>1.1000000000000001</v>
      </c>
      <c r="AG247" s="833">
        <v>8.3000000000000007</v>
      </c>
      <c r="AH247" s="833">
        <v>18.399999999999999</v>
      </c>
      <c r="AI247" s="833">
        <v>-4.17</v>
      </c>
      <c r="AJ247" s="833">
        <v>14.299999999999999</v>
      </c>
      <c r="AK247" s="833">
        <v>5</v>
      </c>
      <c r="AL247" s="845">
        <v>450.4</v>
      </c>
      <c r="AM247" s="839">
        <v>1.2</v>
      </c>
      <c r="AN247" s="833">
        <v>0</v>
      </c>
      <c r="AO247" s="711">
        <f t="shared" si="59"/>
        <v>4.3094188460840446</v>
      </c>
      <c r="AP247" s="712">
        <f t="shared" si="60"/>
        <v>17.012389143113747</v>
      </c>
      <c r="AQ247" s="855">
        <f t="shared" si="61"/>
        <v>-21.19428298591902</v>
      </c>
      <c r="AR247" s="624">
        <f>INDEX(Historical!$C$7:$C$1259,MATCH(B247,Historical!$B$7:$B$1281,0))*IF(AH247="n/a",1.03,IF(AH247&lt;0,1.01,IF(AH247&gt;10,1.1,(1+AH247/100))))</f>
        <v>1.1000000000000001</v>
      </c>
      <c r="AS247" s="853">
        <f t="shared" si="62"/>
        <v>1.1110000000000002</v>
      </c>
      <c r="AT247" s="853">
        <f t="shared" ref="AT247:AV266" si="68">IF($AK247="n/a",1.03*AS247,IF($AK247&lt;0,1.01*AS247,IF($AK247&gt;10,1.1*AS247,(1+$AK247/100)*AS247)))</f>
        <v>1.1665500000000002</v>
      </c>
      <c r="AU247" s="853">
        <f t="shared" si="68"/>
        <v>1.2248775000000003</v>
      </c>
      <c r="AV247" s="853">
        <f t="shared" si="68"/>
        <v>1.2861213750000005</v>
      </c>
      <c r="AW247" s="624">
        <f t="shared" si="63"/>
        <v>5.8885488750000015</v>
      </c>
      <c r="AX247" s="719">
        <f t="shared" si="64"/>
        <v>22.94835882696805</v>
      </c>
      <c r="AY247" s="900">
        <v>0.61</v>
      </c>
      <c r="AZ247" s="839">
        <v>49.1</v>
      </c>
      <c r="BA247" s="839">
        <v>-12.45</v>
      </c>
      <c r="BB247" s="839">
        <v>11.68</v>
      </c>
      <c r="BC247" s="839">
        <v>21.88</v>
      </c>
      <c r="BE247" s="597">
        <v>2012</v>
      </c>
      <c r="BF247" s="865">
        <f t="shared" si="65"/>
        <v>0</v>
      </c>
      <c r="BG247" s="849">
        <v>1.2</v>
      </c>
    </row>
    <row r="248" spans="1:59" ht="11.25" customHeight="1" x14ac:dyDescent="0.2">
      <c r="A248" s="838" t="s">
        <v>1186</v>
      </c>
      <c r="B248" s="842" t="s">
        <v>1187</v>
      </c>
      <c r="C248" s="898" t="s">
        <v>108</v>
      </c>
      <c r="D248" s="898" t="s">
        <v>4273</v>
      </c>
      <c r="E248" s="705">
        <v>8</v>
      </c>
      <c r="F248" s="1135">
        <v>558</v>
      </c>
      <c r="G248" s="1139" t="s">
        <v>37</v>
      </c>
      <c r="H248" s="1139" t="s">
        <v>37</v>
      </c>
      <c r="I248" s="841">
        <v>17.82</v>
      </c>
      <c r="J248" s="624">
        <f t="shared" si="52"/>
        <v>2.6936026936026933</v>
      </c>
      <c r="K248" s="844">
        <v>0.12</v>
      </c>
      <c r="L248" s="854">
        <v>4</v>
      </c>
      <c r="M248" s="615">
        <f t="shared" si="53"/>
        <v>0.48</v>
      </c>
      <c r="N248" s="837" t="s">
        <v>107</v>
      </c>
      <c r="O248" s="706">
        <v>0.11</v>
      </c>
      <c r="P248" s="904">
        <v>43860</v>
      </c>
      <c r="Q248" s="904">
        <v>43874</v>
      </c>
      <c r="R248" s="615">
        <f t="shared" si="54"/>
        <v>9.0909090909090864</v>
      </c>
      <c r="S248" s="673">
        <f>IF(INDEX(Historical!$D$7:$D$1257,MATCH(B248,Historical!$B$7:$B$1281,0))=0,"n/a",(INDEX(Historical!$C$7:$C$1259,MATCH(B248,Historical!$B$7:$B$1281,0))/INDEX(Historical!$D$7:$D$1257,MATCH(B248,Historical!$B$7:$B$1281,0))-1)*100)</f>
        <v>9.0909090909090828</v>
      </c>
      <c r="T248" s="673">
        <f>IF(INDEX(Historical!$F$7:$F$1250,MATCH(B248,Historical!$B$7:$B$1281,0))=0,"n/a",((INDEX(Historical!$C$7:$C$1259,MATCH(B248,Historical!$B$7:$B$1281,0))/INDEX(Historical!$F$7:$F$1250,MATCH(B248,Historical!$B$7:$B$1281,0)))^(1/3)-1)*100)</f>
        <v>10.064241629820891</v>
      </c>
      <c r="U248" s="673">
        <f>IF(INDEX(Historical!$H$7:$H$1250,MATCH(B248,Historical!$B$7:$B$1281,0))=0,"n/a",((INDEX(Historical!$C$7:$C$1259,MATCH(B248,Historical!$B$7:$B$1281,0))/INDEX(Historical!$H$7:$H$1250,MATCH(B248,Historical!$B$7:$B$1281,0)))^(1/5)-1)*100)</f>
        <v>11.382417860287886</v>
      </c>
      <c r="V248" s="673">
        <f>IF(INDEX(Historical!$O$7:$O$1250,MATCH(B248,Historical!$B$7:$B$1281,0))=0,"n/a",((INDEX(Historical!$C$7:$C$1259,MATCH(B248,Historical!$B$7:$B$1281,0))/INDEX(Historical!$O$7:$O$1250,MATCH(B248,Historical!$B$7:$B$1281,0)))^(1/10)-1)*100)</f>
        <v>11.612317403390438</v>
      </c>
      <c r="W248" s="674">
        <f t="shared" si="55"/>
        <v>0.98020209617802656</v>
      </c>
      <c r="X248" s="675">
        <f t="shared" si="56"/>
        <v>0.85582089175096876</v>
      </c>
      <c r="Y248" s="638"/>
      <c r="Z248" s="624">
        <f t="shared" si="57"/>
        <v>35.55555555555555</v>
      </c>
      <c r="AA248" s="853">
        <f t="shared" si="58"/>
        <v>13.2</v>
      </c>
      <c r="AB248" s="854">
        <v>12</v>
      </c>
      <c r="AC248" s="833">
        <v>1.35</v>
      </c>
      <c r="AD248" s="833" t="s">
        <v>136</v>
      </c>
      <c r="AE248" s="833">
        <v>3.01</v>
      </c>
      <c r="AF248" s="833">
        <v>1</v>
      </c>
      <c r="AG248" s="833">
        <v>7.6</v>
      </c>
      <c r="AH248" s="833">
        <v>-0.5</v>
      </c>
      <c r="AI248" s="833">
        <v>-0.13</v>
      </c>
      <c r="AJ248" s="833">
        <v>13.3</v>
      </c>
      <c r="AK248" s="833" t="s">
        <v>136</v>
      </c>
      <c r="AL248" s="845">
        <v>131.72</v>
      </c>
      <c r="AM248" s="839">
        <v>1.5</v>
      </c>
      <c r="AN248" s="833">
        <v>0.11</v>
      </c>
      <c r="AO248" s="711">
        <f t="shared" si="59"/>
        <v>0.87602055389058009</v>
      </c>
      <c r="AP248" s="712">
        <f t="shared" si="60"/>
        <v>14.076020553890579</v>
      </c>
      <c r="AQ248" s="855">
        <f t="shared" si="61"/>
        <v>-23.405831379492948</v>
      </c>
      <c r="AR248" s="624">
        <f>INDEX(Historical!$C$7:$C$1259,MATCH(B248,Historical!$B$7:$B$1281,0))*IF(AH248="n/a",1.03,IF(AH248&lt;0,1.01,IF(AH248&gt;10,1.1,(1+AH248/100))))</f>
        <v>0.48480000000000001</v>
      </c>
      <c r="AS248" s="853">
        <f t="shared" si="62"/>
        <v>0.48964800000000003</v>
      </c>
      <c r="AT248" s="853">
        <f t="shared" si="68"/>
        <v>0.50433744000000003</v>
      </c>
      <c r="AU248" s="853">
        <f t="shared" si="68"/>
        <v>0.51946756320000009</v>
      </c>
      <c r="AV248" s="853">
        <f t="shared" si="68"/>
        <v>0.53505159009600012</v>
      </c>
      <c r="AW248" s="624">
        <f t="shared" si="63"/>
        <v>2.5333045932960001</v>
      </c>
      <c r="AX248" s="719">
        <f t="shared" si="64"/>
        <v>14.216075158787881</v>
      </c>
      <c r="AY248" s="900">
        <v>0.74</v>
      </c>
      <c r="AZ248" s="839">
        <v>45.71</v>
      </c>
      <c r="BA248" s="839">
        <v>-16.259999999999998</v>
      </c>
      <c r="BB248" s="839">
        <v>2.04</v>
      </c>
      <c r="BC248" s="839">
        <v>15.989999999999998</v>
      </c>
      <c r="BE248" s="597">
        <v>2013</v>
      </c>
      <c r="BF248" s="865">
        <f t="shared" si="65"/>
        <v>0</v>
      </c>
      <c r="BG248" s="849">
        <v>0.8</v>
      </c>
    </row>
    <row r="249" spans="1:59" ht="11.25" customHeight="1" x14ac:dyDescent="0.2">
      <c r="A249" s="848" t="s">
        <v>4495</v>
      </c>
      <c r="B249" s="842" t="s">
        <v>4490</v>
      </c>
      <c r="C249" s="898" t="s">
        <v>108</v>
      </c>
      <c r="D249" s="898" t="s">
        <v>4273</v>
      </c>
      <c r="E249" s="705">
        <v>5</v>
      </c>
      <c r="F249" s="1135">
        <v>709</v>
      </c>
      <c r="G249" s="1055" t="s">
        <v>106</v>
      </c>
      <c r="H249" s="1055" t="s">
        <v>106</v>
      </c>
      <c r="I249" s="841">
        <v>17.55</v>
      </c>
      <c r="J249" s="624">
        <f t="shared" si="52"/>
        <v>2.0512820512820511</v>
      </c>
      <c r="K249" s="844">
        <v>0.09</v>
      </c>
      <c r="L249" s="854">
        <v>4</v>
      </c>
      <c r="M249" s="615">
        <f t="shared" si="53"/>
        <v>0.36</v>
      </c>
      <c r="N249" s="837" t="s">
        <v>986</v>
      </c>
      <c r="O249" s="706">
        <v>7.4999999999999997E-2</v>
      </c>
      <c r="P249" s="904">
        <v>43874</v>
      </c>
      <c r="Q249" s="904">
        <v>43888</v>
      </c>
      <c r="R249" s="615">
        <f t="shared" si="54"/>
        <v>20</v>
      </c>
      <c r="S249" s="673">
        <f>IF(INDEX(Historical!$D$7:$D$1257,MATCH(B249,Historical!$B$7:$B$1281,0))=0,"n/a",(INDEX(Historical!$C$7:$C$1259,MATCH(B249,Historical!$B$7:$B$1281,0))/INDEX(Historical!$D$7:$D$1257,MATCH(B249,Historical!$B$7:$B$1281,0))-1)*100)</f>
        <v>19.999999999999996</v>
      </c>
      <c r="T249" s="673">
        <f>IF(INDEX(Historical!$F$7:$F$1250,MATCH(B249,Historical!$B$7:$B$1281,0))=0,"n/a",((INDEX(Historical!$C$7:$C$1259,MATCH(B249,Historical!$B$7:$B$1281,0))/INDEX(Historical!$F$7:$F$1250,MATCH(B249,Historical!$B$7:$B$1281,0)))^(1/3)-1)*100)</f>
        <v>19.681696117715084</v>
      </c>
      <c r="U249" s="673" t="str">
        <f>IF(INDEX(Historical!$H$7:$H$1250,MATCH(B249,Historical!$B$7:$B$1281,0))=0,"n/a",((INDEX(Historical!$C$7:$C$1259,MATCH(B249,Historical!$B$7:$B$1281,0))/INDEX(Historical!$H$7:$H$1250,MATCH(B249,Historical!$B$7:$B$1281,0)))^(1/5)-1)*100)</f>
        <v>n/a</v>
      </c>
      <c r="V249" s="673" t="str">
        <f>IF(INDEX(Historical!$O$7:$O$1250,MATCH(B249,Historical!$B$7:$B$1281,0))=0,"n/a",((INDEX(Historical!$C$7:$C$1259,MATCH(B249,Historical!$B$7:$B$1281,0))/INDEX(Historical!$O$7:$O$1250,MATCH(B249,Historical!$B$7:$B$1281,0)))^(1/10)-1)*100)</f>
        <v>n/a</v>
      </c>
      <c r="W249" s="674" t="str">
        <f t="shared" si="55"/>
        <v>n/a</v>
      </c>
      <c r="X249" s="675" t="str">
        <f t="shared" si="56"/>
        <v>n/a</v>
      </c>
      <c r="Y249" s="843"/>
      <c r="Z249" s="624">
        <f t="shared" si="57"/>
        <v>20.454545454545453</v>
      </c>
      <c r="AA249" s="853">
        <f t="shared" si="58"/>
        <v>9.9715909090909101</v>
      </c>
      <c r="AB249" s="854">
        <v>12</v>
      </c>
      <c r="AC249" s="833">
        <v>1.76</v>
      </c>
      <c r="AD249" s="833">
        <v>1.22</v>
      </c>
      <c r="AE249" s="833">
        <v>2.56</v>
      </c>
      <c r="AF249" s="833">
        <v>0.97</v>
      </c>
      <c r="AG249" s="833">
        <v>8</v>
      </c>
      <c r="AH249" s="833">
        <v>9.1</v>
      </c>
      <c r="AI249" s="833">
        <v>1.55</v>
      </c>
      <c r="AJ249" s="833">
        <v>22.5</v>
      </c>
      <c r="AK249" s="833">
        <v>8</v>
      </c>
      <c r="AL249" s="845">
        <v>176.81</v>
      </c>
      <c r="AM249" s="839">
        <v>6.2</v>
      </c>
      <c r="AN249" s="833">
        <v>0.1</v>
      </c>
      <c r="AO249" s="711" t="str">
        <f t="shared" si="59"/>
        <v>n/a</v>
      </c>
      <c r="AP249" s="712" t="str">
        <f t="shared" si="60"/>
        <v>n/a</v>
      </c>
      <c r="AQ249" s="855">
        <f t="shared" si="61"/>
        <v>-34.434280021007645</v>
      </c>
      <c r="AR249" s="624">
        <f>INDEX(Historical!$C$7:$C$1259,MATCH(B249,Historical!$B$7:$B$1281,0))*IF(AH249="n/a",1.03,IF(AH249&lt;0,1.01,IF(AH249&gt;10,1.1,(1+AH249/100))))</f>
        <v>0.39276</v>
      </c>
      <c r="AS249" s="853">
        <f t="shared" si="62"/>
        <v>0.39884778000000004</v>
      </c>
      <c r="AT249" s="853">
        <f t="shared" si="68"/>
        <v>0.43075560240000005</v>
      </c>
      <c r="AU249" s="853">
        <f t="shared" si="68"/>
        <v>0.46521605059200011</v>
      </c>
      <c r="AV249" s="853">
        <f t="shared" si="68"/>
        <v>0.50243333463936013</v>
      </c>
      <c r="AW249" s="624">
        <f t="shared" si="63"/>
        <v>2.1900127676313605</v>
      </c>
      <c r="AX249" s="719">
        <f t="shared" si="64"/>
        <v>12.478705228668721</v>
      </c>
      <c r="AY249" s="900">
        <v>0.75</v>
      </c>
      <c r="AZ249" s="839">
        <v>94.78</v>
      </c>
      <c r="BA249" s="839">
        <v>-16.309999999999999</v>
      </c>
      <c r="BB249" s="839">
        <v>4.5699999999999994</v>
      </c>
      <c r="BC249" s="839">
        <v>25.540000000000003</v>
      </c>
      <c r="BE249" s="597">
        <v>2016</v>
      </c>
      <c r="BF249" s="865">
        <f t="shared" si="65"/>
        <v>0</v>
      </c>
      <c r="BG249" s="849">
        <v>0.8</v>
      </c>
    </row>
    <row r="250" spans="1:59" ht="11.25" customHeight="1" x14ac:dyDescent="0.2">
      <c r="A250" s="848" t="s">
        <v>4613</v>
      </c>
      <c r="B250" s="842" t="s">
        <v>4603</v>
      </c>
      <c r="C250" s="898" t="s">
        <v>4254</v>
      </c>
      <c r="D250" s="898" t="s">
        <v>4255</v>
      </c>
      <c r="E250" s="705">
        <v>6</v>
      </c>
      <c r="F250" s="1135">
        <v>697</v>
      </c>
      <c r="G250" s="1102" t="s">
        <v>106</v>
      </c>
      <c r="H250" s="1102" t="s">
        <v>106</v>
      </c>
      <c r="I250" s="841">
        <v>27.09</v>
      </c>
      <c r="J250" s="624">
        <f t="shared" si="52"/>
        <v>4.6880767811000368</v>
      </c>
      <c r="K250" s="844">
        <v>0.3175</v>
      </c>
      <c r="L250" s="854">
        <v>4</v>
      </c>
      <c r="M250" s="615">
        <f t="shared" si="53"/>
        <v>1.27</v>
      </c>
      <c r="N250" s="837" t="s">
        <v>318</v>
      </c>
      <c r="O250" s="706">
        <v>0.30499999999999999</v>
      </c>
      <c r="P250" s="606">
        <v>44196</v>
      </c>
      <c r="Q250" s="606">
        <v>44211</v>
      </c>
      <c r="R250" s="615">
        <f t="shared" si="54"/>
        <v>4.098360655737709</v>
      </c>
      <c r="S250" s="673">
        <f>IF(INDEX(Historical!$D$7:$D$1257,MATCH(B250,Historical!$B$7:$B$1281,0))=0,"n/a",(INDEX(Historical!$C$7:$C$1259,MATCH(B250,Historical!$B$7:$B$1281,0))/INDEX(Historical!$D$7:$D$1257,MATCH(B250,Historical!$B$7:$B$1281,0))-1)*100)</f>
        <v>6.0869565217391397</v>
      </c>
      <c r="T250" s="673">
        <f>IF(INDEX(Historical!$F$7:$F$1250,MATCH(B250,Historical!$B$7:$B$1281,0))=0,"n/a",((INDEX(Historical!$C$7:$C$1259,MATCH(B250,Historical!$B$7:$B$1281,0))/INDEX(Historical!$F$7:$F$1250,MATCH(B250,Historical!$B$7:$B$1281,0)))^(1/3)-1)*100)</f>
        <v>7.943384786032226</v>
      </c>
      <c r="U250" s="673" t="str">
        <f>IF(INDEX(Historical!$H$7:$H$1250,MATCH(B250,Historical!$B$7:$B$1281,0))=0,"n/a",((INDEX(Historical!$C$7:$C$1259,MATCH(B250,Historical!$B$7:$B$1281,0))/INDEX(Historical!$H$7:$H$1250,MATCH(B250,Historical!$B$7:$B$1281,0)))^(1/5)-1)*100)</f>
        <v>n/a</v>
      </c>
      <c r="V250" s="673" t="str">
        <f>IF(INDEX(Historical!$O$7:$O$1250,MATCH(B250,Historical!$B$7:$B$1281,0))=0,"n/a",((INDEX(Historical!$C$7:$C$1259,MATCH(B250,Historical!$B$7:$B$1281,0))/INDEX(Historical!$O$7:$O$1250,MATCH(B250,Historical!$B$7:$B$1281,0)))^(1/10)-1)*100)</f>
        <v>n/a</v>
      </c>
      <c r="W250" s="674" t="str">
        <f t="shared" si="55"/>
        <v>n/a</v>
      </c>
      <c r="X250" s="675" t="str">
        <f t="shared" si="56"/>
        <v>n/a</v>
      </c>
      <c r="Y250" s="646"/>
      <c r="Z250" s="624">
        <f t="shared" si="57"/>
        <v>117.59259259259258</v>
      </c>
      <c r="AA250" s="853">
        <f t="shared" si="58"/>
        <v>25.083333333333332</v>
      </c>
      <c r="AB250" s="854">
        <v>12</v>
      </c>
      <c r="AC250" s="833">
        <v>1.08</v>
      </c>
      <c r="AD250" s="833" t="s">
        <v>136</v>
      </c>
      <c r="AE250" s="833">
        <v>11.58</v>
      </c>
      <c r="AF250" s="833">
        <v>2.6</v>
      </c>
      <c r="AG250" s="833">
        <v>10.5</v>
      </c>
      <c r="AH250" s="833">
        <v>-17.299999999999997</v>
      </c>
      <c r="AI250" s="833">
        <v>3.81</v>
      </c>
      <c r="AJ250" s="833">
        <v>-22.33</v>
      </c>
      <c r="AK250" s="833" t="s">
        <v>136</v>
      </c>
      <c r="AL250" s="845">
        <v>1980</v>
      </c>
      <c r="AM250" s="839">
        <v>1.0999999999999999</v>
      </c>
      <c r="AN250" s="833">
        <v>0.99</v>
      </c>
      <c r="AO250" s="711" t="str">
        <f t="shared" si="59"/>
        <v>n/a</v>
      </c>
      <c r="AP250" s="712" t="str">
        <f t="shared" si="60"/>
        <v>n/a</v>
      </c>
      <c r="AQ250" s="855">
        <f t="shared" si="61"/>
        <v>70.25036030853262</v>
      </c>
      <c r="AR250" s="624">
        <f>INDEX(Historical!$C$7:$C$1259,MATCH(B250,Historical!$B$7:$B$1281,0))*IF(AH250="n/a",1.03,IF(AH250&lt;0,1.01,IF(AH250&gt;10,1.1,(1+AH250/100))))</f>
        <v>1.2322</v>
      </c>
      <c r="AS250" s="853">
        <f t="shared" si="62"/>
        <v>1.27914682</v>
      </c>
      <c r="AT250" s="853">
        <f t="shared" si="68"/>
        <v>1.3175212246000001</v>
      </c>
      <c r="AU250" s="853">
        <f t="shared" si="68"/>
        <v>1.3570468613380002</v>
      </c>
      <c r="AV250" s="853">
        <f t="shared" si="68"/>
        <v>1.3977582671781403</v>
      </c>
      <c r="AW250" s="624">
        <f t="shared" si="63"/>
        <v>6.5836731731161411</v>
      </c>
      <c r="AX250" s="719">
        <f t="shared" si="64"/>
        <v>24.302964832470067</v>
      </c>
      <c r="AY250" s="900">
        <v>0.9</v>
      </c>
      <c r="AZ250" s="839">
        <v>111.64</v>
      </c>
      <c r="BA250" s="839">
        <v>-14.249999999999998</v>
      </c>
      <c r="BB250" s="839">
        <v>-3.45</v>
      </c>
      <c r="BC250" s="839">
        <v>4.38</v>
      </c>
      <c r="BE250" s="597">
        <v>2016</v>
      </c>
      <c r="BF250" s="865">
        <f t="shared" si="65"/>
        <v>0</v>
      </c>
      <c r="BG250" s="849">
        <v>4.9000000000000004</v>
      </c>
    </row>
    <row r="251" spans="1:59" ht="11.25" customHeight="1" x14ac:dyDescent="0.2">
      <c r="A251" s="848" t="s">
        <v>4465</v>
      </c>
      <c r="B251" s="842" t="s">
        <v>4435</v>
      </c>
      <c r="C251" s="898" t="s">
        <v>108</v>
      </c>
      <c r="D251" s="898" t="s">
        <v>4273</v>
      </c>
      <c r="E251" s="705">
        <v>6</v>
      </c>
      <c r="F251" s="1135">
        <v>693</v>
      </c>
      <c r="G251" s="1135" t="s">
        <v>106</v>
      </c>
      <c r="H251" s="1135" t="s">
        <v>106</v>
      </c>
      <c r="I251" s="841">
        <v>50.7</v>
      </c>
      <c r="J251" s="624">
        <f t="shared" si="52"/>
        <v>2.3668639053254439</v>
      </c>
      <c r="K251" s="844">
        <v>0.3</v>
      </c>
      <c r="L251" s="854">
        <v>4</v>
      </c>
      <c r="M251" s="615">
        <f t="shared" si="53"/>
        <v>1.2</v>
      </c>
      <c r="N251" s="837" t="s">
        <v>294</v>
      </c>
      <c r="O251" s="706">
        <v>0.28000000000000003</v>
      </c>
      <c r="P251" s="606">
        <v>44154</v>
      </c>
      <c r="Q251" s="606">
        <v>44175</v>
      </c>
      <c r="R251" s="615">
        <f t="shared" si="54"/>
        <v>7.1428571428571281</v>
      </c>
      <c r="S251" s="673">
        <f>IF(INDEX(Historical!$D$7:$D$1257,MATCH(B251,Historical!$B$7:$B$1281,0))=0,"n/a",(INDEX(Historical!$C$7:$C$1259,MATCH(B251,Historical!$B$7:$B$1281,0))/INDEX(Historical!$D$7:$D$1257,MATCH(B251,Historical!$B$7:$B$1281,0))-1)*100)</f>
        <v>7.5471698113207308</v>
      </c>
      <c r="T251" s="673">
        <f>IF(INDEX(Historical!$F$7:$F$1250,MATCH(B251,Historical!$B$7:$B$1281,0))=0,"n/a",((INDEX(Historical!$C$7:$C$1259,MATCH(B251,Historical!$B$7:$B$1281,0))/INDEX(Historical!$F$7:$F$1250,MATCH(B251,Historical!$B$7:$B$1281,0)))^(1/3)-1)*100)</f>
        <v>9.8505241180611556</v>
      </c>
      <c r="U251" s="673">
        <f>IF(INDEX(Historical!$H$7:$H$1250,MATCH(B251,Historical!$B$7:$B$1281,0))=0,"n/a",((INDEX(Historical!$C$7:$C$1259,MATCH(B251,Historical!$B$7:$B$1281,0))/INDEX(Historical!$H$7:$H$1250,MATCH(B251,Historical!$B$7:$B$1281,0)))^(1/5)-1)*100)</f>
        <v>10.036824556596402</v>
      </c>
      <c r="V251" s="673">
        <f>IF(INDEX(Historical!$O$7:$O$1250,MATCH(B251,Historical!$B$7:$B$1281,0))=0,"n/a",((INDEX(Historical!$C$7:$C$1259,MATCH(B251,Historical!$B$7:$B$1281,0))/INDEX(Historical!$O$7:$O$1250,MATCH(B251,Historical!$B$7:$B$1281,0)))^(1/10)-1)*100)</f>
        <v>5.5114547698331906</v>
      </c>
      <c r="W251" s="674">
        <f t="shared" si="55"/>
        <v>1.8210844460763262</v>
      </c>
      <c r="X251" s="675" t="str">
        <f t="shared" si="56"/>
        <v>n/a</v>
      </c>
      <c r="Y251" s="843"/>
      <c r="Z251" s="624">
        <f t="shared" si="57"/>
        <v>42.553191489361701</v>
      </c>
      <c r="AA251" s="853">
        <f t="shared" si="58"/>
        <v>17.978723404255319</v>
      </c>
      <c r="AB251" s="854">
        <v>12</v>
      </c>
      <c r="AC251" s="833">
        <v>2.82</v>
      </c>
      <c r="AD251" s="833" t="s">
        <v>136</v>
      </c>
      <c r="AE251" s="833">
        <v>4.3600000000000003</v>
      </c>
      <c r="AF251" s="833">
        <v>1.66</v>
      </c>
      <c r="AG251" s="833">
        <v>9.5299999999999994</v>
      </c>
      <c r="AH251" s="833" t="s">
        <v>136</v>
      </c>
      <c r="AI251" s="833" t="s">
        <v>136</v>
      </c>
      <c r="AJ251" s="833" t="s">
        <v>136</v>
      </c>
      <c r="AK251" s="833" t="s">
        <v>136</v>
      </c>
      <c r="AL251" s="845">
        <v>276.02</v>
      </c>
      <c r="AM251" s="839">
        <v>23.29</v>
      </c>
      <c r="AN251" s="833" t="s">
        <v>136</v>
      </c>
      <c r="AO251" s="711">
        <f t="shared" si="59"/>
        <v>-5.575034942333474</v>
      </c>
      <c r="AP251" s="712">
        <f t="shared" si="60"/>
        <v>12.403688461921845</v>
      </c>
      <c r="AQ251" s="855">
        <f t="shared" si="61"/>
        <v>15.170754102214733</v>
      </c>
      <c r="AR251" s="624">
        <f>INDEX(Historical!$C$7:$C$1259,MATCH(B251,Historical!$B$7:$B$1281,0))*IF(AH251="n/a",1.03,IF(AH251&lt;0,1.01,IF(AH251&gt;10,1.1,(1+AH251/100))))</f>
        <v>1.1741999999999999</v>
      </c>
      <c r="AS251" s="853">
        <f t="shared" si="62"/>
        <v>1.2094259999999999</v>
      </c>
      <c r="AT251" s="853">
        <f t="shared" si="68"/>
        <v>1.24570878</v>
      </c>
      <c r="AU251" s="853">
        <f t="shared" si="68"/>
        <v>1.2830800434</v>
      </c>
      <c r="AV251" s="853">
        <f t="shared" si="68"/>
        <v>1.3215724447020001</v>
      </c>
      <c r="AW251" s="624">
        <f t="shared" si="63"/>
        <v>6.2339872681020001</v>
      </c>
      <c r="AX251" s="719">
        <f t="shared" si="64"/>
        <v>12.295832875940828</v>
      </c>
      <c r="AY251" s="900">
        <v>0.21</v>
      </c>
      <c r="AZ251" s="839">
        <v>66.229508196721326</v>
      </c>
      <c r="BA251" s="839">
        <v>-28.561363956601372</v>
      </c>
      <c r="BB251" s="839">
        <v>-9.6417750846551353</v>
      </c>
      <c r="BC251" s="839">
        <v>-5.7795948708418532</v>
      </c>
      <c r="BE251" s="597">
        <v>2015</v>
      </c>
      <c r="BF251" s="865">
        <f t="shared" si="65"/>
        <v>0</v>
      </c>
      <c r="BG251" s="849">
        <v>0.96</v>
      </c>
    </row>
    <row r="252" spans="1:59" s="744" customFormat="1" ht="11.25" customHeight="1" x14ac:dyDescent="0.2">
      <c r="A252" s="619" t="s">
        <v>575</v>
      </c>
      <c r="B252" s="751" t="s">
        <v>576</v>
      </c>
      <c r="C252" s="898" t="s">
        <v>108</v>
      </c>
      <c r="D252" s="898" t="s">
        <v>4269</v>
      </c>
      <c r="E252" s="727">
        <v>22</v>
      </c>
      <c r="F252" s="1135">
        <v>157</v>
      </c>
      <c r="G252" s="1138" t="s">
        <v>106</v>
      </c>
      <c r="H252" s="1138" t="s">
        <v>106</v>
      </c>
      <c r="I252" s="728">
        <v>303.91000000000003</v>
      </c>
      <c r="J252" s="729">
        <f t="shared" si="52"/>
        <v>1.013457931624494</v>
      </c>
      <c r="K252" s="749">
        <v>0.77</v>
      </c>
      <c r="L252" s="731">
        <v>4</v>
      </c>
      <c r="M252" s="732">
        <f t="shared" si="53"/>
        <v>3.08</v>
      </c>
      <c r="N252" s="733" t="s">
        <v>325</v>
      </c>
      <c r="O252" s="750">
        <v>0.72</v>
      </c>
      <c r="P252" s="1130">
        <v>43979</v>
      </c>
      <c r="Q252" s="1130">
        <v>44000</v>
      </c>
      <c r="R252" s="732">
        <f t="shared" si="54"/>
        <v>6.94444444444445</v>
      </c>
      <c r="S252" s="673">
        <f>IF(INDEX(Historical!$D$7:$D$1257,MATCH(B252,Historical!$B$7:$B$1281,0))=0,"n/a",(INDEX(Historical!$C$7:$C$1259,MATCH(B252,Historical!$B$7:$B$1281,0))/INDEX(Historical!$D$7:$D$1257,MATCH(B252,Historical!$B$7:$B$1281,0))-1)*100)</f>
        <v>8.2142857142857082</v>
      </c>
      <c r="T252" s="673">
        <f>IF(INDEX(Historical!$F$7:$F$1250,MATCH(B252,Historical!$B$7:$B$1281,0))=0,"n/a",((INDEX(Historical!$C$7:$C$1259,MATCH(B252,Historical!$B$7:$B$1281,0))/INDEX(Historical!$F$7:$F$1250,MATCH(B252,Historical!$B$7:$B$1281,0)))^(1/3)-1)*100)</f>
        <v>11.5994476127238</v>
      </c>
      <c r="U252" s="673">
        <f>IF(INDEX(Historical!$H$7:$H$1250,MATCH(B252,Historical!$B$7:$B$1281,0))=0,"n/a",((INDEX(Historical!$C$7:$C$1259,MATCH(B252,Historical!$B$7:$B$1281,0))/INDEX(Historical!$H$7:$H$1250,MATCH(B252,Historical!$B$7:$B$1281,0)))^(1/5)-1)*100)</f>
        <v>12.121604391816842</v>
      </c>
      <c r="V252" s="673">
        <f>IF(INDEX(Historical!$O$7:$O$1250,MATCH(B252,Historical!$B$7:$B$1281,0))=0,"n/a",((INDEX(Historical!$C$7:$C$1259,MATCH(B252,Historical!$B$7:$B$1281,0))/INDEX(Historical!$O$7:$O$1250,MATCH(B252,Historical!$B$7:$B$1281,0)))^(1/10)-1)*100)</f>
        <v>13.033002044685649</v>
      </c>
      <c r="W252" s="674">
        <f t="shared" si="55"/>
        <v>0.93007001381999788</v>
      </c>
      <c r="X252" s="675">
        <f t="shared" si="56"/>
        <v>1.0920364316952109</v>
      </c>
      <c r="Y252" s="751"/>
      <c r="Z252" s="729">
        <f t="shared" si="57"/>
        <v>31.33265513733469</v>
      </c>
      <c r="AA252" s="736">
        <f t="shared" si="58"/>
        <v>30.916581892166839</v>
      </c>
      <c r="AB252" s="731">
        <v>8</v>
      </c>
      <c r="AC252" s="737">
        <v>9.83</v>
      </c>
      <c r="AD252" s="737">
        <v>4.99</v>
      </c>
      <c r="AE252" s="737">
        <v>7.49</v>
      </c>
      <c r="AF252" s="737">
        <v>11.75</v>
      </c>
      <c r="AG252" s="737">
        <v>45.300000000000004</v>
      </c>
      <c r="AH252" s="737">
        <v>7.3999999999999995</v>
      </c>
      <c r="AI252" s="737">
        <v>5.89</v>
      </c>
      <c r="AJ252" s="737">
        <v>11.1</v>
      </c>
      <c r="AK252" s="737">
        <v>6</v>
      </c>
      <c r="AL252" s="738">
        <v>11350</v>
      </c>
      <c r="AM252" s="739">
        <v>0.1</v>
      </c>
      <c r="AN252" s="737">
        <v>0.6</v>
      </c>
      <c r="AO252" s="740">
        <f t="shared" si="59"/>
        <v>-17.781519568725503</v>
      </c>
      <c r="AP252" s="741">
        <f t="shared" si="60"/>
        <v>13.135062323441336</v>
      </c>
      <c r="AQ252" s="742">
        <f t="shared" si="61"/>
        <v>301.81246993146794</v>
      </c>
      <c r="AR252" s="624">
        <f>INDEX(Historical!$C$7:$C$1259,MATCH(B252,Historical!$B$7:$B$1281,0))*IF(AH252="n/a",1.03,IF(AH252&lt;0,1.01,IF(AH252&gt;10,1.1,(1+AH252/100))))</f>
        <v>3.2542200000000001</v>
      </c>
      <c r="AS252" s="736">
        <f t="shared" si="62"/>
        <v>3.4458935579999999</v>
      </c>
      <c r="AT252" s="736">
        <f t="shared" si="68"/>
        <v>3.65264717148</v>
      </c>
      <c r="AU252" s="736">
        <f t="shared" si="68"/>
        <v>3.8718060017688001</v>
      </c>
      <c r="AV252" s="736">
        <f t="shared" si="68"/>
        <v>4.1041143618749283</v>
      </c>
      <c r="AW252" s="729">
        <f t="shared" si="63"/>
        <v>18.328681093123727</v>
      </c>
      <c r="AX252" s="743">
        <f t="shared" si="64"/>
        <v>6.0309568928708259</v>
      </c>
      <c r="AY252" s="901">
        <v>0.76</v>
      </c>
      <c r="AZ252" s="739">
        <v>55.679999999999993</v>
      </c>
      <c r="BA252" s="739">
        <v>-16.43</v>
      </c>
      <c r="BB252" s="739">
        <v>-5.7700000000000005</v>
      </c>
      <c r="BC252" s="739">
        <v>-7.3400000000000007</v>
      </c>
      <c r="BD252" s="875"/>
      <c r="BE252" s="597">
        <v>1999</v>
      </c>
      <c r="BF252" s="865">
        <f t="shared" si="65"/>
        <v>2</v>
      </c>
      <c r="BG252" s="793">
        <v>19.100000000000001</v>
      </c>
    </row>
    <row r="253" spans="1:59" ht="11.25" customHeight="1" x14ac:dyDescent="0.2">
      <c r="A253" s="838" t="s">
        <v>234</v>
      </c>
      <c r="B253" s="842" t="s">
        <v>235</v>
      </c>
      <c r="C253" s="898" t="s">
        <v>112</v>
      </c>
      <c r="D253" s="898" t="s">
        <v>211</v>
      </c>
      <c r="E253" s="705">
        <v>29</v>
      </c>
      <c r="F253" s="1135">
        <v>103</v>
      </c>
      <c r="G253" s="1135" t="s">
        <v>106</v>
      </c>
      <c r="H253" s="1135" t="s">
        <v>106</v>
      </c>
      <c r="I253" s="833">
        <v>75.06</v>
      </c>
      <c r="J253" s="624">
        <f t="shared" si="52"/>
        <v>0.93258726352251531</v>
      </c>
      <c r="K253" s="851">
        <v>0.17499999999999999</v>
      </c>
      <c r="L253" s="854">
        <v>4</v>
      </c>
      <c r="M253" s="615">
        <f t="shared" si="53"/>
        <v>0.7</v>
      </c>
      <c r="N253" s="837" t="s">
        <v>168</v>
      </c>
      <c r="O253" s="707">
        <v>0.155</v>
      </c>
      <c r="P253" s="606">
        <v>44230</v>
      </c>
      <c r="Q253" s="606">
        <v>44245</v>
      </c>
      <c r="R253" s="615">
        <f t="shared" si="54"/>
        <v>12.903225806451607</v>
      </c>
      <c r="S253" s="673">
        <f>IF(INDEX(Historical!$D$7:$D$1257,MATCH(B253,Historical!$B$7:$B$1281,0))=0,"n/a",(INDEX(Historical!$C$7:$C$1259,MATCH(B253,Historical!$B$7:$B$1281,0))/INDEX(Historical!$D$7:$D$1257,MATCH(B253,Historical!$B$7:$B$1281,0))-1)*100)</f>
        <v>6.8965517241379448</v>
      </c>
      <c r="T253" s="673">
        <f>IF(INDEX(Historical!$F$7:$F$1250,MATCH(B253,Historical!$B$7:$B$1281,0))=0,"n/a",((INDEX(Historical!$C$7:$C$1259,MATCH(B253,Historical!$B$7:$B$1281,0))/INDEX(Historical!$F$7:$F$1250,MATCH(B253,Historical!$B$7:$B$1281,0)))^(1/3)-1)*100)</f>
        <v>13.637496850811459</v>
      </c>
      <c r="U253" s="673">
        <f>IF(INDEX(Historical!$H$7:$H$1250,MATCH(B253,Historical!$B$7:$B$1281,0))=0,"n/a",((INDEX(Historical!$C$7:$C$1259,MATCH(B253,Historical!$B$7:$B$1281,0))/INDEX(Historical!$H$7:$H$1250,MATCH(B253,Historical!$B$7:$B$1281,0)))^(1/5)-1)*100)</f>
        <v>10.141769645520849</v>
      </c>
      <c r="V253" s="673">
        <f>IF(INDEX(Historical!$O$7:$O$1250,MATCH(B253,Historical!$B$7:$B$1281,0))=0,"n/a",((INDEX(Historical!$C$7:$C$1259,MATCH(B253,Historical!$B$7:$B$1281,0))/INDEX(Historical!$O$7:$O$1250,MATCH(B253,Historical!$B$7:$B$1281,0)))^(1/10)-1)*100)</f>
        <v>9.1846146369497284</v>
      </c>
      <c r="W253" s="674">
        <f t="shared" si="55"/>
        <v>1.1042128653629608</v>
      </c>
      <c r="X253" s="675">
        <f t="shared" si="56"/>
        <v>1.3705094115568717</v>
      </c>
      <c r="Y253" s="634"/>
      <c r="Z253" s="624">
        <f t="shared" si="57"/>
        <v>32.710280373831772</v>
      </c>
      <c r="AA253" s="853">
        <f t="shared" si="58"/>
        <v>35.074766355140184</v>
      </c>
      <c r="AB253" s="854">
        <v>12</v>
      </c>
      <c r="AC253" s="833">
        <v>2.14</v>
      </c>
      <c r="AD253" s="833">
        <v>2.63</v>
      </c>
      <c r="AE253" s="833">
        <v>2.77</v>
      </c>
      <c r="AF253" s="833">
        <v>4.3</v>
      </c>
      <c r="AG253" s="833">
        <v>11.3</v>
      </c>
      <c r="AH253" s="833">
        <v>-9.6</v>
      </c>
      <c r="AI253" s="833">
        <v>9.43</v>
      </c>
      <c r="AJ253" s="833">
        <v>7.3999999999999995</v>
      </c>
      <c r="AK253" s="833">
        <v>13.4</v>
      </c>
      <c r="AL253" s="845">
        <v>3460</v>
      </c>
      <c r="AM253" s="839">
        <v>0.6</v>
      </c>
      <c r="AN253" s="833">
        <v>0.12</v>
      </c>
      <c r="AO253" s="711">
        <f t="shared" si="59"/>
        <v>-24.000409446096818</v>
      </c>
      <c r="AP253" s="712">
        <f t="shared" si="60"/>
        <v>11.074356909043365</v>
      </c>
      <c r="AQ253" s="855">
        <f t="shared" si="61"/>
        <v>158.90495495632092</v>
      </c>
      <c r="AR253" s="624">
        <f>INDEX(Historical!$C$7:$C$1259,MATCH(B253,Historical!$B$7:$B$1281,0))*IF(AH253="n/a",1.03,IF(AH253&lt;0,1.01,IF(AH253&gt;10,1.1,(1+AH253/100))))</f>
        <v>0.62619999999999998</v>
      </c>
      <c r="AS253" s="853">
        <f t="shared" si="62"/>
        <v>0.68525066000000001</v>
      </c>
      <c r="AT253" s="853">
        <f t="shared" si="68"/>
        <v>0.75377572600000009</v>
      </c>
      <c r="AU253" s="853">
        <f t="shared" si="68"/>
        <v>0.8291532986000002</v>
      </c>
      <c r="AV253" s="853">
        <f t="shared" si="68"/>
        <v>0.91206862846000025</v>
      </c>
      <c r="AW253" s="624">
        <f t="shared" si="63"/>
        <v>3.8064483130600002</v>
      </c>
      <c r="AX253" s="719">
        <f t="shared" si="64"/>
        <v>5.0712074514521719</v>
      </c>
      <c r="AY253" s="900">
        <v>1.02</v>
      </c>
      <c r="AZ253" s="839">
        <v>81.96</v>
      </c>
      <c r="BA253" s="839">
        <v>-4.04</v>
      </c>
      <c r="BB253" s="839">
        <v>3.91</v>
      </c>
      <c r="BC253" s="839">
        <v>21.69</v>
      </c>
      <c r="BE253" s="597">
        <v>1993</v>
      </c>
      <c r="BF253" s="865">
        <f t="shared" si="65"/>
        <v>2</v>
      </c>
      <c r="BG253" s="849">
        <v>7.5</v>
      </c>
    </row>
    <row r="254" spans="1:59" ht="11.25" customHeight="1" x14ac:dyDescent="0.2">
      <c r="A254" s="838" t="s">
        <v>1169</v>
      </c>
      <c r="B254" s="842" t="s">
        <v>1170</v>
      </c>
      <c r="C254" s="898" t="s">
        <v>108</v>
      </c>
      <c r="D254" s="898" t="s">
        <v>118</v>
      </c>
      <c r="E254" s="705">
        <v>11</v>
      </c>
      <c r="F254" s="1135">
        <v>376</v>
      </c>
      <c r="G254" s="1133" t="s">
        <v>37</v>
      </c>
      <c r="H254" s="1133" t="s">
        <v>115</v>
      </c>
      <c r="I254" s="841">
        <v>57.04</v>
      </c>
      <c r="J254" s="624">
        <f t="shared" si="52"/>
        <v>3.6465638148667603</v>
      </c>
      <c r="K254" s="844">
        <v>0.52</v>
      </c>
      <c r="L254" s="854">
        <v>4</v>
      </c>
      <c r="M254" s="615">
        <f t="shared" si="53"/>
        <v>2.08</v>
      </c>
      <c r="N254" s="837" t="s">
        <v>151</v>
      </c>
      <c r="O254" s="706">
        <v>0.5</v>
      </c>
      <c r="P254" s="606">
        <v>44267</v>
      </c>
      <c r="Q254" s="606">
        <v>44286</v>
      </c>
      <c r="R254" s="615">
        <f t="shared" si="54"/>
        <v>4.0000000000000036</v>
      </c>
      <c r="S254" s="673">
        <f>IF(INDEX(Historical!$D$7:$D$1257,MATCH(B254,Historical!$B$7:$B$1281,0))=0,"n/a",(INDEX(Historical!$C$7:$C$1259,MATCH(B254,Historical!$B$7:$B$1281,0))/INDEX(Historical!$D$7:$D$1257,MATCH(B254,Historical!$B$7:$B$1281,0))-1)*100)</f>
        <v>4.1666666666666741</v>
      </c>
      <c r="T254" s="673">
        <f>IF(INDEX(Historical!$F$7:$F$1250,MATCH(B254,Historical!$B$7:$B$1281,0))=0,"n/a",((INDEX(Historical!$C$7:$C$1259,MATCH(B254,Historical!$B$7:$B$1281,0))/INDEX(Historical!$F$7:$F$1250,MATCH(B254,Historical!$B$7:$B$1281,0)))^(1/3)-1)*100)</f>
        <v>4.3532011211615984</v>
      </c>
      <c r="U254" s="673">
        <f>IF(INDEX(Historical!$H$7:$H$1250,MATCH(B254,Historical!$B$7:$B$1281,0))=0,"n/a",((INDEX(Historical!$C$7:$C$1259,MATCH(B254,Historical!$B$7:$B$1281,0))/INDEX(Historical!$H$7:$H$1250,MATCH(B254,Historical!$B$7:$B$1281,0)))^(1/5)-1)*100)</f>
        <v>4.5639552591273169</v>
      </c>
      <c r="V254" s="673">
        <f>IF(INDEX(Historical!$O$7:$O$1250,MATCH(B254,Historical!$B$7:$B$1281,0))=0,"n/a",((INDEX(Historical!$C$7:$C$1259,MATCH(B254,Historical!$B$7:$B$1281,0))/INDEX(Historical!$O$7:$O$1250,MATCH(B254,Historical!$B$7:$B$1281,0)))^(1/10)-1)*100)</f>
        <v>23.11444133449163</v>
      </c>
      <c r="W254" s="674">
        <f t="shared" si="55"/>
        <v>0.19745038147718202</v>
      </c>
      <c r="X254" s="675">
        <f t="shared" si="56"/>
        <v>1.5213184197091056</v>
      </c>
      <c r="Y254" s="638"/>
      <c r="Z254" s="624">
        <f t="shared" si="57"/>
        <v>61.72106824925816</v>
      </c>
      <c r="AA254" s="853">
        <f t="shared" si="58"/>
        <v>16.925816023738872</v>
      </c>
      <c r="AB254" s="854">
        <v>12</v>
      </c>
      <c r="AC254" s="833">
        <v>3.37</v>
      </c>
      <c r="AD254" s="833">
        <v>1.2</v>
      </c>
      <c r="AE254" s="833">
        <v>1.91</v>
      </c>
      <c r="AF254" s="833">
        <v>0.87</v>
      </c>
      <c r="AG254" s="833">
        <v>5.6000000000000005</v>
      </c>
      <c r="AH254" s="833">
        <v>35.6</v>
      </c>
      <c r="AI254" s="833">
        <v>6.4799999999999995</v>
      </c>
      <c r="AJ254" s="833">
        <v>3</v>
      </c>
      <c r="AK254" s="833">
        <v>14.2</v>
      </c>
      <c r="AL254" s="845">
        <v>1390</v>
      </c>
      <c r="AM254" s="839">
        <v>0.1</v>
      </c>
      <c r="AN254" s="833">
        <v>0</v>
      </c>
      <c r="AO254" s="711">
        <f t="shared" si="59"/>
        <v>-8.7152969497447934</v>
      </c>
      <c r="AP254" s="712">
        <f t="shared" si="60"/>
        <v>8.2105190739940781</v>
      </c>
      <c r="AQ254" s="855">
        <f t="shared" si="61"/>
        <v>-19.100995911492436</v>
      </c>
      <c r="AR254" s="624">
        <f>INDEX(Historical!$C$7:$C$1259,MATCH(B254,Historical!$B$7:$B$1281,0))*IF(AH254="n/a",1.03,IF(AH254&lt;0,1.01,IF(AH254&gt;10,1.1,(1+AH254/100))))</f>
        <v>2.2000000000000002</v>
      </c>
      <c r="AS254" s="853">
        <f t="shared" si="62"/>
        <v>2.3425600000000002</v>
      </c>
      <c r="AT254" s="853">
        <f t="shared" si="68"/>
        <v>2.5768160000000004</v>
      </c>
      <c r="AU254" s="853">
        <f t="shared" si="68"/>
        <v>2.8344976000000006</v>
      </c>
      <c r="AV254" s="853">
        <f t="shared" si="68"/>
        <v>3.1179473600000009</v>
      </c>
      <c r="AW254" s="624">
        <f t="shared" si="63"/>
        <v>13.071820960000002</v>
      </c>
      <c r="AX254" s="719">
        <f t="shared" si="64"/>
        <v>22.916937166900425</v>
      </c>
      <c r="AY254" s="900">
        <v>0.13</v>
      </c>
      <c r="AZ254" s="839">
        <v>96.61999999999999</v>
      </c>
      <c r="BA254" s="839">
        <v>-2.2800000000000002</v>
      </c>
      <c r="BB254" s="839">
        <v>3.1399999999999997</v>
      </c>
      <c r="BC254" s="839">
        <v>24.33</v>
      </c>
      <c r="BE254" s="597">
        <v>2011</v>
      </c>
      <c r="BF254" s="865">
        <f t="shared" si="65"/>
        <v>0</v>
      </c>
      <c r="BG254" s="849">
        <v>0.8</v>
      </c>
    </row>
    <row r="255" spans="1:59" ht="11.25" customHeight="1" x14ac:dyDescent="0.2">
      <c r="A255" s="831" t="s">
        <v>1192</v>
      </c>
      <c r="B255" s="842" t="s">
        <v>1193</v>
      </c>
      <c r="C255" s="898" t="s">
        <v>108</v>
      </c>
      <c r="D255" s="898" t="s">
        <v>4273</v>
      </c>
      <c r="E255" s="705">
        <v>10</v>
      </c>
      <c r="F255" s="1135">
        <v>418</v>
      </c>
      <c r="G255" s="1103" t="s">
        <v>106</v>
      </c>
      <c r="H255" s="1103" t="s">
        <v>106</v>
      </c>
      <c r="I255" s="841">
        <v>44.66</v>
      </c>
      <c r="J255" s="624">
        <f t="shared" si="52"/>
        <v>1.1643528884908196</v>
      </c>
      <c r="K255" s="844">
        <v>0.13</v>
      </c>
      <c r="L255" s="854">
        <v>4</v>
      </c>
      <c r="M255" s="615">
        <f t="shared" si="53"/>
        <v>0.52</v>
      </c>
      <c r="N255" s="837" t="s">
        <v>163</v>
      </c>
      <c r="O255" s="709">
        <v>0.12</v>
      </c>
      <c r="P255" s="606">
        <v>43997</v>
      </c>
      <c r="Q255" s="606">
        <v>44013</v>
      </c>
      <c r="R255" s="615">
        <f t="shared" si="54"/>
        <v>8.333333333333341</v>
      </c>
      <c r="S255" s="673">
        <f>IF(INDEX(Historical!$D$7:$D$1257,MATCH(B255,Historical!$B$7:$B$1281,0))=0,"n/a",(INDEX(Historical!$C$7:$C$1259,MATCH(B255,Historical!$B$7:$B$1281,0))/INDEX(Historical!$D$7:$D$1257,MATCH(B255,Historical!$B$7:$B$1281,0))-1)*100)</f>
        <v>11.111111111111116</v>
      </c>
      <c r="T255" s="673">
        <f>IF(INDEX(Historical!$F$7:$F$1250,MATCH(B255,Historical!$B$7:$B$1281,0))=0,"n/a",((INDEX(Historical!$C$7:$C$1259,MATCH(B255,Historical!$B$7:$B$1281,0))/INDEX(Historical!$F$7:$F$1250,MATCH(B255,Historical!$B$7:$B$1281,0)))^(1/3)-1)*100)</f>
        <v>10.557809853526301</v>
      </c>
      <c r="U255" s="673">
        <f>IF(INDEX(Historical!$H$7:$H$1250,MATCH(B255,Historical!$B$7:$B$1281,0))=0,"n/a",((INDEX(Historical!$C$7:$C$1259,MATCH(B255,Historical!$B$7:$B$1281,0))/INDEX(Historical!$H$7:$H$1250,MATCH(B255,Historical!$B$7:$B$1281,0)))^(1/5)-1)*100)</f>
        <v>10.756634324829006</v>
      </c>
      <c r="V255" s="673">
        <f>IF(INDEX(Historical!$O$7:$O$1250,MATCH(B255,Historical!$B$7:$B$1281,0))=0,"n/a",((INDEX(Historical!$C$7:$C$1259,MATCH(B255,Historical!$B$7:$B$1281,0))/INDEX(Historical!$O$7:$O$1250,MATCH(B255,Historical!$B$7:$B$1281,0)))^(1/10)-1)*100)</f>
        <v>8.2327152942166073</v>
      </c>
      <c r="W255" s="674">
        <f t="shared" si="55"/>
        <v>1.3065718830803519</v>
      </c>
      <c r="X255" s="675">
        <f t="shared" si="56"/>
        <v>0.91937045511359017</v>
      </c>
      <c r="Y255" s="903" t="s">
        <v>3939</v>
      </c>
      <c r="Z255" s="624">
        <f t="shared" si="57"/>
        <v>36.619718309859159</v>
      </c>
      <c r="AA255" s="853">
        <f t="shared" si="58"/>
        <v>31.450704225352112</v>
      </c>
      <c r="AB255" s="854">
        <v>12</v>
      </c>
      <c r="AC255" s="833">
        <v>1.42</v>
      </c>
      <c r="AD255" s="833">
        <v>3.24</v>
      </c>
      <c r="AE255" s="833">
        <v>17.47</v>
      </c>
      <c r="AF255" s="833">
        <v>4.03</v>
      </c>
      <c r="AG255" s="833">
        <v>11.799999999999999</v>
      </c>
      <c r="AH255" s="833">
        <v>9.6</v>
      </c>
      <c r="AI255" s="833">
        <v>-3.62</v>
      </c>
      <c r="AJ255" s="833">
        <v>11.700000000000001</v>
      </c>
      <c r="AK255" s="833">
        <v>10</v>
      </c>
      <c r="AL255" s="845">
        <v>6360</v>
      </c>
      <c r="AM255" s="839">
        <v>1.0999999999999999</v>
      </c>
      <c r="AN255" s="833">
        <v>0</v>
      </c>
      <c r="AO255" s="711">
        <f t="shared" si="59"/>
        <v>-19.529717012032286</v>
      </c>
      <c r="AP255" s="712">
        <f t="shared" si="60"/>
        <v>11.920987213319826</v>
      </c>
      <c r="AQ255" s="855">
        <f t="shared" si="61"/>
        <v>137.34301293759913</v>
      </c>
      <c r="AR255" s="624">
        <f>INDEX(Historical!$C$7:$C$1259,MATCH(B255,Historical!$B$7:$B$1281,0))*IF(AH255="n/a",1.03,IF(AH255&lt;0,1.01,IF(AH255&gt;10,1.1,(1+AH255/100))))</f>
        <v>0.54800000000000004</v>
      </c>
      <c r="AS255" s="853">
        <f t="shared" si="62"/>
        <v>0.55348000000000008</v>
      </c>
      <c r="AT255" s="853">
        <f t="shared" si="68"/>
        <v>0.60882800000000015</v>
      </c>
      <c r="AU255" s="853">
        <f t="shared" si="68"/>
        <v>0.66971080000000016</v>
      </c>
      <c r="AV255" s="853">
        <f t="shared" si="68"/>
        <v>0.73668188000000023</v>
      </c>
      <c r="AW255" s="624">
        <f t="shared" si="63"/>
        <v>3.1167006800000006</v>
      </c>
      <c r="AX255" s="719">
        <f t="shared" si="64"/>
        <v>6.9787296909986587</v>
      </c>
      <c r="AY255" s="900">
        <v>0.93</v>
      </c>
      <c r="AZ255" s="839">
        <v>115.75</v>
      </c>
      <c r="BA255" s="839">
        <v>-5.88</v>
      </c>
      <c r="BB255" s="839">
        <v>12.93</v>
      </c>
      <c r="BC255" s="839">
        <v>36.61</v>
      </c>
      <c r="BE255" s="597">
        <v>2011</v>
      </c>
      <c r="BF255" s="865">
        <f t="shared" si="65"/>
        <v>0</v>
      </c>
      <c r="BG255" s="849">
        <v>1.7999999999999998</v>
      </c>
    </row>
    <row r="256" spans="1:59" ht="11.25" customHeight="1" x14ac:dyDescent="0.2">
      <c r="A256" s="848" t="s">
        <v>584</v>
      </c>
      <c r="B256" s="842" t="s">
        <v>585</v>
      </c>
      <c r="C256" s="898" t="s">
        <v>108</v>
      </c>
      <c r="D256" s="898" t="s">
        <v>4273</v>
      </c>
      <c r="E256" s="705">
        <v>31</v>
      </c>
      <c r="F256" s="1135">
        <v>92</v>
      </c>
      <c r="G256" s="1123" t="s">
        <v>106</v>
      </c>
      <c r="H256" s="1123" t="s">
        <v>106</v>
      </c>
      <c r="I256" s="841">
        <v>42.5</v>
      </c>
      <c r="J256" s="624">
        <f t="shared" si="52"/>
        <v>3.1058823529411765</v>
      </c>
      <c r="K256" s="844">
        <v>0.33</v>
      </c>
      <c r="L256" s="854">
        <v>4</v>
      </c>
      <c r="M256" s="615">
        <f t="shared" si="53"/>
        <v>1.32</v>
      </c>
      <c r="N256" s="837" t="s">
        <v>239</v>
      </c>
      <c r="O256" s="706">
        <v>0.32</v>
      </c>
      <c r="P256" s="606">
        <v>44195</v>
      </c>
      <c r="Q256" s="606">
        <v>44211</v>
      </c>
      <c r="R256" s="615">
        <f t="shared" si="54"/>
        <v>3.1250000000000027</v>
      </c>
      <c r="S256" s="673">
        <f>IF(INDEX(Historical!$D$7:$D$1257,MATCH(B256,Historical!$B$7:$B$1281,0))=0,"n/a",(INDEX(Historical!$C$7:$C$1259,MATCH(B256,Historical!$B$7:$B$1281,0))/INDEX(Historical!$D$7:$D$1257,MATCH(B256,Historical!$B$7:$B$1281,0))-1)*100)</f>
        <v>8.4745762711864394</v>
      </c>
      <c r="T256" s="673">
        <f>IF(INDEX(Historical!$F$7:$F$1250,MATCH(B256,Historical!$B$7:$B$1281,0))=0,"n/a",((INDEX(Historical!$C$7:$C$1259,MATCH(B256,Historical!$B$7:$B$1281,0))/INDEX(Historical!$F$7:$F$1250,MATCH(B256,Historical!$B$7:$B$1281,0)))^(1/3)-1)*100)</f>
        <v>24.082839226414187</v>
      </c>
      <c r="U256" s="673">
        <f>IF(INDEX(Historical!$H$7:$H$1250,MATCH(B256,Historical!$B$7:$B$1281,0))=0,"n/a",((INDEX(Historical!$C$7:$C$1259,MATCH(B256,Historical!$B$7:$B$1281,0))/INDEX(Historical!$H$7:$H$1250,MATCH(B256,Historical!$B$7:$B$1281,0)))^(1/5)-1)*100)</f>
        <v>16.952853017683633</v>
      </c>
      <c r="V256" s="673">
        <f>IF(INDEX(Historical!$O$7:$O$1250,MATCH(B256,Historical!$B$7:$B$1281,0))=0,"n/a",((INDEX(Historical!$C$7:$C$1259,MATCH(B256,Historical!$B$7:$B$1281,0))/INDEX(Historical!$O$7:$O$1250,MATCH(B256,Historical!$B$7:$B$1281,0)))^(1/10)-1)*100)</f>
        <v>15.613585876251502</v>
      </c>
      <c r="W256" s="674">
        <f t="shared" si="55"/>
        <v>1.0857757565780695</v>
      </c>
      <c r="X256" s="675" t="str">
        <f t="shared" si="56"/>
        <v>n/a</v>
      </c>
      <c r="Y256" s="647"/>
      <c r="Z256" s="624" t="str">
        <f t="shared" si="57"/>
        <v>n/a</v>
      </c>
      <c r="AA256" s="853" t="str">
        <f t="shared" si="58"/>
        <v>n/a</v>
      </c>
      <c r="AB256" s="854">
        <v>12</v>
      </c>
      <c r="AC256" s="833" t="s">
        <v>136</v>
      </c>
      <c r="AD256" s="833" t="s">
        <v>136</v>
      </c>
      <c r="AE256" s="833" t="s">
        <v>136</v>
      </c>
      <c r="AF256" s="833" t="s">
        <v>136</v>
      </c>
      <c r="AG256" s="833" t="s">
        <v>136</v>
      </c>
      <c r="AH256" s="833" t="s">
        <v>136</v>
      </c>
      <c r="AI256" s="833" t="s">
        <v>136</v>
      </c>
      <c r="AJ256" s="833" t="s">
        <v>136</v>
      </c>
      <c r="AK256" s="833" t="s">
        <v>136</v>
      </c>
      <c r="AL256" s="845" t="s">
        <v>136</v>
      </c>
      <c r="AM256" s="839" t="s">
        <v>136</v>
      </c>
      <c r="AN256" s="833" t="s">
        <v>136</v>
      </c>
      <c r="AO256" s="711" t="str">
        <f t="shared" si="59"/>
        <v>n/a</v>
      </c>
      <c r="AP256" s="712">
        <f t="shared" si="60"/>
        <v>20.058735370624809</v>
      </c>
      <c r="AQ256" s="855" t="str">
        <f t="shared" si="61"/>
        <v>n/a</v>
      </c>
      <c r="AR256" s="624">
        <f>INDEX(Historical!$C$7:$C$1259,MATCH(B256,Historical!$B$7:$B$1281,0))*IF(AH256="n/a",1.03,IF(AH256&lt;0,1.01,IF(AH256&gt;10,1.1,(1+AH256/100))))</f>
        <v>1.3184</v>
      </c>
      <c r="AS256" s="853">
        <f t="shared" si="62"/>
        <v>1.357952</v>
      </c>
      <c r="AT256" s="853">
        <f t="shared" si="68"/>
        <v>1.3986905600000001</v>
      </c>
      <c r="AU256" s="853">
        <f t="shared" si="68"/>
        <v>1.4406512768000002</v>
      </c>
      <c r="AV256" s="853">
        <f t="shared" si="68"/>
        <v>1.4838708151040001</v>
      </c>
      <c r="AW256" s="624">
        <f t="shared" si="63"/>
        <v>6.9995646519040005</v>
      </c>
      <c r="AX256" s="719">
        <f t="shared" si="64"/>
        <v>16.46956388683294</v>
      </c>
      <c r="AY256" s="900" t="s">
        <v>136</v>
      </c>
      <c r="AZ256" s="839" t="s">
        <v>136</v>
      </c>
      <c r="BA256" s="839" t="s">
        <v>136</v>
      </c>
      <c r="BB256" s="839" t="s">
        <v>136</v>
      </c>
      <c r="BC256" s="839" t="s">
        <v>136</v>
      </c>
      <c r="BD256" s="874" t="s">
        <v>4200</v>
      </c>
      <c r="BE256" s="597">
        <v>2008</v>
      </c>
      <c r="BF256" s="865">
        <f t="shared" si="65"/>
        <v>1</v>
      </c>
      <c r="BG256" s="849" t="s">
        <v>136</v>
      </c>
    </row>
    <row r="257" spans="1:59" ht="11.25" customHeight="1" x14ac:dyDescent="0.2">
      <c r="A257" s="848" t="s">
        <v>4665</v>
      </c>
      <c r="B257" s="842" t="s">
        <v>4655</v>
      </c>
      <c r="C257" s="898" t="s">
        <v>108</v>
      </c>
      <c r="D257" s="898" t="s">
        <v>4273</v>
      </c>
      <c r="E257" s="705">
        <v>5</v>
      </c>
      <c r="F257" s="1135">
        <v>744</v>
      </c>
      <c r="G257" s="1124" t="s">
        <v>106</v>
      </c>
      <c r="H257" s="1124" t="s">
        <v>106</v>
      </c>
      <c r="I257" s="841">
        <v>13.28</v>
      </c>
      <c r="J257" s="624">
        <f t="shared" si="52"/>
        <v>3.3132530120481931</v>
      </c>
      <c r="K257" s="844">
        <v>0.11</v>
      </c>
      <c r="L257" s="854">
        <v>4</v>
      </c>
      <c r="M257" s="615">
        <f t="shared" si="53"/>
        <v>0.44</v>
      </c>
      <c r="N257" s="837" t="s">
        <v>325</v>
      </c>
      <c r="O257" s="706">
        <v>0.1</v>
      </c>
      <c r="P257" s="606">
        <v>44266</v>
      </c>
      <c r="Q257" s="606">
        <v>44281</v>
      </c>
      <c r="R257" s="615">
        <f t="shared" si="54"/>
        <v>9.9999999999999947</v>
      </c>
      <c r="S257" s="673">
        <f>IF(INDEX(Historical!$D$7:$D$1257,MATCH(B257,Historical!$B$7:$B$1281,0))=0,"n/a",(INDEX(Historical!$C$7:$C$1259,MATCH(B257,Historical!$B$7:$B$1281,0))/INDEX(Historical!$D$7:$D$1257,MATCH(B257,Historical!$B$7:$B$1281,0))-1)*100)</f>
        <v>14.285714285714279</v>
      </c>
      <c r="T257" s="673">
        <f>IF(INDEX(Historical!$F$7:$F$1250,MATCH(B257,Historical!$B$7:$B$1281,0))=0,"n/a",((INDEX(Historical!$C$7:$C$1259,MATCH(B257,Historical!$B$7:$B$1281,0))/INDEX(Historical!$F$7:$F$1250,MATCH(B257,Historical!$B$7:$B$1281,0)))^(1/3)-1)*100)</f>
        <v>13.998396445113137</v>
      </c>
      <c r="U257" s="673">
        <f>IF(INDEX(Historical!$H$7:$H$1250,MATCH(B257,Historical!$B$7:$B$1281,0))=0,"n/a",((INDEX(Historical!$C$7:$C$1259,MATCH(B257,Historical!$B$7:$B$1281,0))/INDEX(Historical!$H$7:$H$1250,MATCH(B257,Historical!$B$7:$B$1281,0)))^(1/5)-1)*100)</f>
        <v>10.756634324829006</v>
      </c>
      <c r="V257" s="673">
        <f>IF(INDEX(Historical!$O$7:$O$1250,MATCH(B257,Historical!$B$7:$B$1281,0))=0,"n/a",((INDEX(Historical!$C$7:$C$1259,MATCH(B257,Historical!$B$7:$B$1281,0))/INDEX(Historical!$O$7:$O$1250,MATCH(B257,Historical!$B$7:$B$1281,0)))^(1/10)-1)*100)</f>
        <v>16.751940226096163</v>
      </c>
      <c r="W257" s="674">
        <f t="shared" si="55"/>
        <v>0.64211274512980454</v>
      </c>
      <c r="X257" s="675">
        <f t="shared" si="56"/>
        <v>1.4342179099772008</v>
      </c>
      <c r="Y257" s="646"/>
      <c r="Z257" s="624">
        <f t="shared" si="57"/>
        <v>48.888888888888886</v>
      </c>
      <c r="AA257" s="853">
        <f t="shared" si="58"/>
        <v>14.755555555555555</v>
      </c>
      <c r="AB257" s="854">
        <v>12</v>
      </c>
      <c r="AC257" s="833">
        <v>0.9</v>
      </c>
      <c r="AD257" s="833">
        <v>2.1</v>
      </c>
      <c r="AE257" s="833">
        <v>2.19</v>
      </c>
      <c r="AF257" s="833">
        <v>0.82</v>
      </c>
      <c r="AG257" s="833">
        <v>5.8000000000000007</v>
      </c>
      <c r="AH257" s="833">
        <v>-28.000000000000004</v>
      </c>
      <c r="AI257" s="833">
        <v>12.950000000000001</v>
      </c>
      <c r="AJ257" s="833">
        <v>7.5</v>
      </c>
      <c r="AK257" s="833">
        <v>7.0000000000000009</v>
      </c>
      <c r="AL257" s="845">
        <v>128.85</v>
      </c>
      <c r="AM257" s="839">
        <v>1.7999999999999998</v>
      </c>
      <c r="AN257" s="833">
        <v>0</v>
      </c>
      <c r="AO257" s="711">
        <f t="shared" si="59"/>
        <v>-0.68566821867835515</v>
      </c>
      <c r="AP257" s="712">
        <f t="shared" si="60"/>
        <v>14.0698873368772</v>
      </c>
      <c r="AQ257" s="855">
        <f t="shared" si="61"/>
        <v>-26.668013480381013</v>
      </c>
      <c r="AR257" s="624">
        <f>INDEX(Historical!$C$7:$C$1259,MATCH(B257,Historical!$B$7:$B$1281,0))*IF(AH257="n/a",1.03,IF(AH257&lt;0,1.01,IF(AH257&gt;10,1.1,(1+AH257/100))))</f>
        <v>0.40400000000000003</v>
      </c>
      <c r="AS257" s="853">
        <f t="shared" si="62"/>
        <v>0.44440000000000007</v>
      </c>
      <c r="AT257" s="853">
        <f t="shared" si="68"/>
        <v>0.4755080000000001</v>
      </c>
      <c r="AU257" s="853">
        <f t="shared" si="68"/>
        <v>0.50879356000000009</v>
      </c>
      <c r="AV257" s="853">
        <f t="shared" si="68"/>
        <v>0.54440910920000007</v>
      </c>
      <c r="AW257" s="624">
        <f t="shared" si="63"/>
        <v>2.3771106692000004</v>
      </c>
      <c r="AX257" s="719">
        <f t="shared" si="64"/>
        <v>17.899929737951812</v>
      </c>
      <c r="AY257" s="900">
        <v>0.54</v>
      </c>
      <c r="AZ257" s="839">
        <v>68.100000000000009</v>
      </c>
      <c r="BA257" s="839">
        <v>-10.41</v>
      </c>
      <c r="BB257" s="839">
        <v>8.2900000000000009</v>
      </c>
      <c r="BC257" s="839">
        <v>28.87</v>
      </c>
      <c r="BE257" s="597">
        <v>2017</v>
      </c>
      <c r="BF257" s="865">
        <f t="shared" si="65"/>
        <v>0</v>
      </c>
      <c r="BG257" s="849">
        <v>0.70000000000000007</v>
      </c>
    </row>
    <row r="258" spans="1:59" ht="11.25" customHeight="1" x14ac:dyDescent="0.2">
      <c r="A258" s="838" t="s">
        <v>1194</v>
      </c>
      <c r="B258" s="842" t="s">
        <v>1195</v>
      </c>
      <c r="C258" s="898" t="s">
        <v>108</v>
      </c>
      <c r="D258" s="898" t="s">
        <v>4273</v>
      </c>
      <c r="E258" s="705">
        <v>9</v>
      </c>
      <c r="F258" s="1135">
        <v>486</v>
      </c>
      <c r="G258" s="1126" t="s">
        <v>106</v>
      </c>
      <c r="H258" s="1126" t="s">
        <v>106</v>
      </c>
      <c r="I258" s="841">
        <v>16.2</v>
      </c>
      <c r="J258" s="624">
        <f t="shared" si="52"/>
        <v>3.7037037037037033</v>
      </c>
      <c r="K258" s="844">
        <v>0.15</v>
      </c>
      <c r="L258" s="854">
        <v>4</v>
      </c>
      <c r="M258" s="615">
        <f t="shared" si="53"/>
        <v>0.6</v>
      </c>
      <c r="N258" s="837" t="s">
        <v>163</v>
      </c>
      <c r="O258" s="706">
        <v>0.14000000000000001</v>
      </c>
      <c r="P258" s="1028">
        <v>43902</v>
      </c>
      <c r="Q258" s="1028">
        <v>43921</v>
      </c>
      <c r="R258" s="615">
        <f t="shared" si="54"/>
        <v>7.1428571428571281</v>
      </c>
      <c r="S258" s="673">
        <f>IF(INDEX(Historical!$D$7:$D$1257,MATCH(B258,Historical!$B$7:$B$1281,0))=0,"n/a",(INDEX(Historical!$C$7:$C$1259,MATCH(B258,Historical!$B$7:$B$1281,0))/INDEX(Historical!$D$7:$D$1257,MATCH(B258,Historical!$B$7:$B$1281,0))-1)*100)</f>
        <v>9.259259259259256</v>
      </c>
      <c r="T258" s="673">
        <f>IF(INDEX(Historical!$F$7:$F$1250,MATCH(B258,Historical!$B$7:$B$1281,0))=0,"n/a",((INDEX(Historical!$C$7:$C$1259,MATCH(B258,Historical!$B$7:$B$1281,0))/INDEX(Historical!$F$7:$F$1250,MATCH(B258,Historical!$B$7:$B$1281,0)))^(1/3)-1)*100)</f>
        <v>20.168608298627831</v>
      </c>
      <c r="U258" s="673">
        <f>IF(INDEX(Historical!$H$7:$H$1250,MATCH(B258,Historical!$B$7:$B$1281,0))=0,"n/a",((INDEX(Historical!$C$7:$C$1259,MATCH(B258,Historical!$B$7:$B$1281,0))/INDEX(Historical!$H$7:$H$1250,MATCH(B258,Historical!$B$7:$B$1281,0)))^(1/5)-1)*100)</f>
        <v>20.732678332895937</v>
      </c>
      <c r="V258" s="673" t="str">
        <f>IF(INDEX(Historical!$O$7:$O$1250,MATCH(B258,Historical!$B$7:$B$1281,0))=0,"n/a",((INDEX(Historical!$C$7:$C$1259,MATCH(B258,Historical!$B$7:$B$1281,0))/INDEX(Historical!$O$7:$O$1250,MATCH(B258,Historical!$B$7:$B$1281,0)))^(1/10)-1)*100)</f>
        <v>n/a</v>
      </c>
      <c r="W258" s="674" t="str">
        <f t="shared" si="55"/>
        <v>n/a</v>
      </c>
      <c r="X258" s="675">
        <f t="shared" si="56"/>
        <v>2.3295144194265096</v>
      </c>
      <c r="Y258" s="637"/>
      <c r="Z258" s="624">
        <f t="shared" si="57"/>
        <v>37.974683544303794</v>
      </c>
      <c r="AA258" s="853">
        <f t="shared" si="58"/>
        <v>10.253164556962025</v>
      </c>
      <c r="AB258" s="854">
        <v>12</v>
      </c>
      <c r="AC258" s="833">
        <v>1.58</v>
      </c>
      <c r="AD258" s="833">
        <v>1.0900000000000001</v>
      </c>
      <c r="AE258" s="833">
        <v>4.58</v>
      </c>
      <c r="AF258" s="833">
        <v>1.22</v>
      </c>
      <c r="AG258" s="833">
        <v>5.4</v>
      </c>
      <c r="AH258" s="833">
        <v>-16.3</v>
      </c>
      <c r="AI258" s="833">
        <v>0.73</v>
      </c>
      <c r="AJ258" s="833">
        <v>8.9</v>
      </c>
      <c r="AK258" s="833">
        <v>9.5</v>
      </c>
      <c r="AL258" s="845">
        <v>8700</v>
      </c>
      <c r="AM258" s="839">
        <v>1.4000000000000001</v>
      </c>
      <c r="AN258" s="833">
        <v>0.28999999999999998</v>
      </c>
      <c r="AO258" s="711">
        <f t="shared" si="59"/>
        <v>14.183217479637614</v>
      </c>
      <c r="AP258" s="712">
        <f t="shared" si="60"/>
        <v>24.436382036599639</v>
      </c>
      <c r="AQ258" s="855">
        <f t="shared" si="61"/>
        <v>-25.437987749215917</v>
      </c>
      <c r="AR258" s="624">
        <f>INDEX(Historical!$C$7:$C$1259,MATCH(B258,Historical!$B$7:$B$1281,0))*IF(AH258="n/a",1.03,IF(AH258&lt;0,1.01,IF(AH258&gt;10,1.1,(1+AH258/100))))</f>
        <v>0.59589999999999999</v>
      </c>
      <c r="AS258" s="853">
        <f t="shared" si="62"/>
        <v>0.60025007000000008</v>
      </c>
      <c r="AT258" s="853">
        <f t="shared" si="68"/>
        <v>0.65727382665000011</v>
      </c>
      <c r="AU258" s="853">
        <f t="shared" si="68"/>
        <v>0.71971484018175014</v>
      </c>
      <c r="AV258" s="853">
        <f t="shared" si="68"/>
        <v>0.78808774999901643</v>
      </c>
      <c r="AW258" s="624">
        <f t="shared" si="63"/>
        <v>3.3612264868307671</v>
      </c>
      <c r="AX258" s="719">
        <f t="shared" si="64"/>
        <v>20.748311647103503</v>
      </c>
      <c r="AY258" s="900">
        <v>1.54</v>
      </c>
      <c r="AZ258" s="839">
        <v>158.37</v>
      </c>
      <c r="BA258" s="839">
        <v>-6.1400000000000006</v>
      </c>
      <c r="BB258" s="839">
        <v>12.29</v>
      </c>
      <c r="BC258" s="839">
        <v>44.080000000000005</v>
      </c>
      <c r="BE258" s="597">
        <v>2012</v>
      </c>
      <c r="BF258" s="865">
        <f t="shared" si="65"/>
        <v>0</v>
      </c>
      <c r="BG258" s="849">
        <v>0.5</v>
      </c>
    </row>
    <row r="259" spans="1:59" ht="11.25" customHeight="1" x14ac:dyDescent="0.2">
      <c r="A259" s="831" t="s">
        <v>1198</v>
      </c>
      <c r="B259" s="842" t="s">
        <v>1199</v>
      </c>
      <c r="C259" s="898" t="s">
        <v>108</v>
      </c>
      <c r="D259" s="898" t="s">
        <v>4273</v>
      </c>
      <c r="E259" s="705">
        <v>12</v>
      </c>
      <c r="F259" s="1135">
        <v>295</v>
      </c>
      <c r="G259" s="1123" t="s">
        <v>106</v>
      </c>
      <c r="H259" s="1123" t="s">
        <v>106</v>
      </c>
      <c r="I259" s="841">
        <v>45.42</v>
      </c>
      <c r="J259" s="624">
        <f t="shared" si="52"/>
        <v>3.6107441655658294</v>
      </c>
      <c r="K259" s="844">
        <v>0.41</v>
      </c>
      <c r="L259" s="854">
        <v>4</v>
      </c>
      <c r="M259" s="615">
        <f t="shared" si="53"/>
        <v>1.64</v>
      </c>
      <c r="N259" s="837" t="s">
        <v>439</v>
      </c>
      <c r="O259" s="706">
        <v>0.38</v>
      </c>
      <c r="P259" s="606">
        <v>44235</v>
      </c>
      <c r="Q259" s="606">
        <v>44246</v>
      </c>
      <c r="R259" s="615">
        <f t="shared" si="54"/>
        <v>7.8947368421052557</v>
      </c>
      <c r="S259" s="673">
        <f>IF(INDEX(Historical!$D$7:$D$1257,MATCH(B259,Historical!$B$7:$B$1281,0))=0,"n/a",(INDEX(Historical!$C$7:$C$1259,MATCH(B259,Historical!$B$7:$B$1281,0))/INDEX(Historical!$D$7:$D$1257,MATCH(B259,Historical!$B$7:$B$1281,0))-1)*100)</f>
        <v>12.903225806451601</v>
      </c>
      <c r="T259" s="673">
        <f>IF(INDEX(Historical!$F$7:$F$1250,MATCH(B259,Historical!$B$7:$B$1281,0))=0,"n/a",((INDEX(Historical!$C$7:$C$1259,MATCH(B259,Historical!$B$7:$B$1281,0))/INDEX(Historical!$F$7:$F$1250,MATCH(B259,Historical!$B$7:$B$1281,0)))^(1/3)-1)*100)</f>
        <v>13.401535265889454</v>
      </c>
      <c r="U259" s="673">
        <f>IF(INDEX(Historical!$H$7:$H$1250,MATCH(B259,Historical!$B$7:$B$1281,0))=0,"n/a",((INDEX(Historical!$C$7:$C$1259,MATCH(B259,Historical!$B$7:$B$1281,0))/INDEX(Historical!$H$7:$H$1250,MATCH(B259,Historical!$B$7:$B$1281,0)))^(1/5)-1)*100)</f>
        <v>11.842691472014465</v>
      </c>
      <c r="V259" s="673">
        <f>IF(INDEX(Historical!$O$7:$O$1250,MATCH(B259,Historical!$B$7:$B$1281,0))=0,"n/a",((INDEX(Historical!$C$7:$C$1259,MATCH(B259,Historical!$B$7:$B$1281,0))/INDEX(Historical!$O$7:$O$1250,MATCH(B259,Historical!$B$7:$B$1281,0)))^(1/10)-1)*100)</f>
        <v>15.288350589162981</v>
      </c>
      <c r="W259" s="674">
        <f t="shared" si="55"/>
        <v>0.77462191901911626</v>
      </c>
      <c r="X259" s="675">
        <f t="shared" si="56"/>
        <v>1.361228904829249</v>
      </c>
      <c r="Y259" s="637"/>
      <c r="Z259" s="624">
        <f t="shared" si="57"/>
        <v>64.566929133858267</v>
      </c>
      <c r="AA259" s="853">
        <f t="shared" si="58"/>
        <v>17.88188976377953</v>
      </c>
      <c r="AB259" s="854">
        <v>12</v>
      </c>
      <c r="AC259" s="833">
        <v>2.54</v>
      </c>
      <c r="AD259" s="833">
        <v>2.29</v>
      </c>
      <c r="AE259" s="833">
        <v>5.63</v>
      </c>
      <c r="AF259" s="833">
        <v>1.5</v>
      </c>
      <c r="AG259" s="833">
        <v>8.4</v>
      </c>
      <c r="AH259" s="833">
        <v>3</v>
      </c>
      <c r="AI259" s="833">
        <v>1.8900000000000001</v>
      </c>
      <c r="AJ259" s="833">
        <v>8.6999999999999993</v>
      </c>
      <c r="AK259" s="833">
        <v>8</v>
      </c>
      <c r="AL259" s="845">
        <v>2920</v>
      </c>
      <c r="AM259" s="839">
        <v>0.5</v>
      </c>
      <c r="AN259" s="833">
        <v>0.1</v>
      </c>
      <c r="AO259" s="711">
        <f t="shared" si="59"/>
        <v>-2.4284541261992345</v>
      </c>
      <c r="AP259" s="712">
        <f t="shared" si="60"/>
        <v>15.453435637580295</v>
      </c>
      <c r="AQ259" s="855">
        <f t="shared" si="61"/>
        <v>9.1845219915336109</v>
      </c>
      <c r="AR259" s="624">
        <f>INDEX(Historical!$C$7:$C$1259,MATCH(B259,Historical!$B$7:$B$1281,0))*IF(AH259="n/a",1.03,IF(AH259&lt;0,1.01,IF(AH259&gt;10,1.1,(1+AH259/100))))</f>
        <v>1.4419999999999999</v>
      </c>
      <c r="AS259" s="853">
        <f t="shared" si="62"/>
        <v>1.4692537999999997</v>
      </c>
      <c r="AT259" s="853">
        <f t="shared" si="68"/>
        <v>1.5867941039999998</v>
      </c>
      <c r="AU259" s="853">
        <f t="shared" si="68"/>
        <v>1.7137376323199998</v>
      </c>
      <c r="AV259" s="853">
        <f t="shared" si="68"/>
        <v>1.8508366429055998</v>
      </c>
      <c r="AW259" s="624">
        <f t="shared" si="63"/>
        <v>8.062622179225599</v>
      </c>
      <c r="AX259" s="719">
        <f t="shared" si="64"/>
        <v>17.751259751707614</v>
      </c>
      <c r="AY259" s="900">
        <v>1.1599999999999999</v>
      </c>
      <c r="AZ259" s="839">
        <v>85.39</v>
      </c>
      <c r="BA259" s="839">
        <v>-4.32</v>
      </c>
      <c r="BB259" s="839">
        <v>8.36</v>
      </c>
      <c r="BC259" s="839">
        <v>28.53</v>
      </c>
      <c r="BE259" s="597">
        <v>2010</v>
      </c>
      <c r="BF259" s="865">
        <f t="shared" si="65"/>
        <v>0</v>
      </c>
      <c r="BG259" s="849">
        <v>1.0999999999999999</v>
      </c>
    </row>
    <row r="260" spans="1:59" s="744" customFormat="1" ht="11.25" customHeight="1" x14ac:dyDescent="0.2">
      <c r="A260" s="1173" t="s">
        <v>2258</v>
      </c>
      <c r="B260" s="1174" t="s">
        <v>2259</v>
      </c>
      <c r="C260" s="898" t="s">
        <v>108</v>
      </c>
      <c r="D260" s="898" t="s">
        <v>4273</v>
      </c>
      <c r="E260" s="727">
        <v>11</v>
      </c>
      <c r="F260" s="1135">
        <v>377</v>
      </c>
      <c r="G260" s="1138" t="s">
        <v>106</v>
      </c>
      <c r="H260" s="1138" t="s">
        <v>106</v>
      </c>
      <c r="I260" s="1175">
        <v>27.38</v>
      </c>
      <c r="J260" s="729">
        <f t="shared" si="52"/>
        <v>3.9444850255661073</v>
      </c>
      <c r="K260" s="619">
        <v>0.27</v>
      </c>
      <c r="L260" s="1138">
        <v>4</v>
      </c>
      <c r="M260" s="732">
        <f t="shared" si="53"/>
        <v>1.08</v>
      </c>
      <c r="N260" s="1138" t="s">
        <v>4106</v>
      </c>
      <c r="O260" s="1176">
        <v>0.26</v>
      </c>
      <c r="P260" s="1130">
        <v>44273</v>
      </c>
      <c r="Q260" s="1130">
        <v>44288</v>
      </c>
      <c r="R260" s="732">
        <f t="shared" si="54"/>
        <v>3.8461538461538494</v>
      </c>
      <c r="S260" s="673">
        <f>IF(INDEX(Historical!$D$7:$D$1257,MATCH(B260,Historical!$B$7:$B$1281,0))=0,"n/a",(INDEX(Historical!$C$7:$C$1259,MATCH(B260,Historical!$B$7:$B$1281,0))/INDEX(Historical!$D$7:$D$1257,MATCH(B260,Historical!$B$7:$B$1281,0))-1)*100)</f>
        <v>4.0404040404040442</v>
      </c>
      <c r="T260" s="673">
        <f>IF(INDEX(Historical!$F$7:$F$1250,MATCH(B260,Historical!$B$7:$B$1281,0))=0,"n/a",((INDEX(Historical!$C$7:$C$1259,MATCH(B260,Historical!$B$7:$B$1281,0))/INDEX(Historical!$F$7:$F$1250,MATCH(B260,Historical!$B$7:$B$1281,0)))^(1/3)-1)*100)</f>
        <v>6.6120022191516803</v>
      </c>
      <c r="U260" s="673">
        <f>IF(INDEX(Historical!$H$7:$H$1250,MATCH(B260,Historical!$B$7:$B$1281,0))=0,"n/a",((INDEX(Historical!$C$7:$C$1259,MATCH(B260,Historical!$B$7:$B$1281,0))/INDEX(Historical!$H$7:$H$1250,MATCH(B260,Historical!$B$7:$B$1281,0)))^(1/5)-1)*100)</f>
        <v>5.1839431183418716</v>
      </c>
      <c r="V260" s="673">
        <f>IF(INDEX(Historical!$O$7:$O$1250,MATCH(B260,Historical!$B$7:$B$1281,0))=0,"n/a",((INDEX(Historical!$C$7:$C$1259,MATCH(B260,Historical!$B$7:$B$1281,0))/INDEX(Historical!$O$7:$O$1250,MATCH(B260,Historical!$B$7:$B$1281,0)))^(1/10)-1)*100)</f>
        <v>9.9202540172378839</v>
      </c>
      <c r="W260" s="674">
        <f t="shared" si="55"/>
        <v>0.52256153011142825</v>
      </c>
      <c r="X260" s="675">
        <f t="shared" si="56"/>
        <v>0.63999297757307061</v>
      </c>
      <c r="Y260" s="1177"/>
      <c r="Z260" s="729">
        <f t="shared" si="57"/>
        <v>46.956521739130444</v>
      </c>
      <c r="AA260" s="736">
        <f t="shared" si="58"/>
        <v>11.904347826086957</v>
      </c>
      <c r="AB260" s="731">
        <v>12</v>
      </c>
      <c r="AC260" s="793">
        <v>2.2999999999999998</v>
      </c>
      <c r="AD260" s="793">
        <v>1.51</v>
      </c>
      <c r="AE260" s="737">
        <v>2.72</v>
      </c>
      <c r="AF260" s="737">
        <v>1.01</v>
      </c>
      <c r="AG260" s="737">
        <v>8.6</v>
      </c>
      <c r="AH260" s="737">
        <v>23.9</v>
      </c>
      <c r="AI260" s="737">
        <v>-6.9999999999999993E-2</v>
      </c>
      <c r="AJ260" s="1178">
        <v>8.1</v>
      </c>
      <c r="AK260" s="1178">
        <v>8</v>
      </c>
      <c r="AL260" s="793">
        <v>437.98</v>
      </c>
      <c r="AM260" s="793">
        <v>0.3</v>
      </c>
      <c r="AN260" s="793">
        <v>0.09</v>
      </c>
      <c r="AO260" s="740">
        <f t="shared" si="59"/>
        <v>-2.7759196821789782</v>
      </c>
      <c r="AP260" s="741">
        <f t="shared" si="60"/>
        <v>9.1284281439079784</v>
      </c>
      <c r="AQ260" s="742">
        <f t="shared" si="61"/>
        <v>-26.899182845887172</v>
      </c>
      <c r="AR260" s="624">
        <f>INDEX(Historical!$C$7:$C$1259,MATCH(B260,Historical!$B$7:$B$1281,0))*IF(AH260="n/a",1.03,IF(AH260&lt;0,1.01,IF(AH260&gt;10,1.1,(1+AH260/100))))</f>
        <v>1.1330000000000002</v>
      </c>
      <c r="AS260" s="736">
        <f t="shared" si="62"/>
        <v>1.1443300000000003</v>
      </c>
      <c r="AT260" s="736">
        <f t="shared" si="68"/>
        <v>1.2358764000000004</v>
      </c>
      <c r="AU260" s="736">
        <f t="shared" si="68"/>
        <v>1.3347465120000006</v>
      </c>
      <c r="AV260" s="736">
        <f t="shared" si="68"/>
        <v>1.4415262329600007</v>
      </c>
      <c r="AW260" s="729">
        <f t="shared" si="63"/>
        <v>6.2894791449600032</v>
      </c>
      <c r="AX260" s="743">
        <f t="shared" si="64"/>
        <v>22.97107065361579</v>
      </c>
      <c r="AY260" s="1136">
        <v>1.22</v>
      </c>
      <c r="AZ260" s="737">
        <v>114.24000000000001</v>
      </c>
      <c r="BA260" s="737">
        <v>-6.6199999999999992</v>
      </c>
      <c r="BB260" s="737">
        <v>12.139999999999999</v>
      </c>
      <c r="BC260" s="737">
        <v>42.67</v>
      </c>
      <c r="BD260" s="875"/>
      <c r="BE260" s="597">
        <v>2011</v>
      </c>
      <c r="BF260" s="865">
        <f t="shared" si="65"/>
        <v>0</v>
      </c>
      <c r="BG260" s="793">
        <v>0.8</v>
      </c>
    </row>
    <row r="261" spans="1:59" ht="11.25" customHeight="1" x14ac:dyDescent="0.2">
      <c r="A261" s="676" t="s">
        <v>2255</v>
      </c>
      <c r="B261" s="754" t="s">
        <v>2256</v>
      </c>
      <c r="C261" s="898" t="s">
        <v>108</v>
      </c>
      <c r="D261" s="898" t="s">
        <v>4273</v>
      </c>
      <c r="E261" s="705">
        <v>10</v>
      </c>
      <c r="F261" s="1135">
        <v>413</v>
      </c>
      <c r="G261" s="1126" t="s">
        <v>106</v>
      </c>
      <c r="H261" s="1126" t="s">
        <v>106</v>
      </c>
      <c r="I261" s="850">
        <v>34.69</v>
      </c>
      <c r="J261" s="624">
        <f t="shared" si="52"/>
        <v>3.1132891323147884</v>
      </c>
      <c r="K261" s="831">
        <v>0.27</v>
      </c>
      <c r="L261" s="1139">
        <v>4</v>
      </c>
      <c r="M261" s="615">
        <f t="shared" si="53"/>
        <v>1.08</v>
      </c>
      <c r="N261" s="1139" t="s">
        <v>488</v>
      </c>
      <c r="O261" s="578">
        <v>0.24</v>
      </c>
      <c r="P261" s="1028">
        <v>43920</v>
      </c>
      <c r="Q261" s="1028">
        <v>43935</v>
      </c>
      <c r="R261" s="615">
        <f t="shared" si="54"/>
        <v>12.500000000000011</v>
      </c>
      <c r="S261" s="673">
        <f>IF(INDEX(Historical!$D$7:$D$1257,MATCH(B261,Historical!$B$7:$B$1281,0))=0,"n/a",(INDEX(Historical!$C$7:$C$1259,MATCH(B261,Historical!$B$7:$B$1281,0))/INDEX(Historical!$D$7:$D$1257,MATCH(B261,Historical!$B$7:$B$1281,0))-1)*100)</f>
        <v>14.130434782608692</v>
      </c>
      <c r="T261" s="673">
        <f>IF(INDEX(Historical!$F$7:$F$1250,MATCH(B261,Historical!$B$7:$B$1281,0))=0,"n/a",((INDEX(Historical!$C$7:$C$1259,MATCH(B261,Historical!$B$7:$B$1281,0))/INDEX(Historical!$F$7:$F$1250,MATCH(B261,Historical!$B$7:$B$1281,0)))^(1/3)-1)*100)</f>
        <v>20.507113208761506</v>
      </c>
      <c r="U261" s="673">
        <f>IF(INDEX(Historical!$H$7:$H$1250,MATCH(B261,Historical!$B$7:$B$1281,0))=0,"n/a",((INDEX(Historical!$C$7:$C$1259,MATCH(B261,Historical!$B$7:$B$1281,0))/INDEX(Historical!$H$7:$H$1250,MATCH(B261,Historical!$B$7:$B$1281,0)))^(1/5)-1)*100)</f>
        <v>15.089894269502381</v>
      </c>
      <c r="V261" s="673">
        <f>IF(INDEX(Historical!$O$7:$O$1250,MATCH(B261,Historical!$B$7:$B$1281,0))=0,"n/a",((INDEX(Historical!$C$7:$C$1259,MATCH(B261,Historical!$B$7:$B$1281,0))/INDEX(Historical!$O$7:$O$1250,MATCH(B261,Historical!$B$7:$B$1281,0)))^(1/10)-1)*100)</f>
        <v>38.647783396607529</v>
      </c>
      <c r="W261" s="674">
        <f t="shared" si="55"/>
        <v>0.39044656493357804</v>
      </c>
      <c r="X261" s="675">
        <f t="shared" si="56"/>
        <v>1.0127445818457974</v>
      </c>
      <c r="Y261" s="625"/>
      <c r="Z261" s="624">
        <f t="shared" si="57"/>
        <v>59.016393442622949</v>
      </c>
      <c r="AA261" s="853">
        <f t="shared" si="58"/>
        <v>18.956284153005463</v>
      </c>
      <c r="AB261" s="854">
        <v>12</v>
      </c>
      <c r="AC261" s="849">
        <v>1.83</v>
      </c>
      <c r="AD261" s="849" t="s">
        <v>136</v>
      </c>
      <c r="AE261" s="833">
        <v>4.34</v>
      </c>
      <c r="AF261" s="833">
        <v>1.21</v>
      </c>
      <c r="AG261" s="833">
        <v>7.0000000000000009</v>
      </c>
      <c r="AH261" s="833">
        <v>9</v>
      </c>
      <c r="AI261" s="833">
        <v>6.39</v>
      </c>
      <c r="AJ261" s="653">
        <v>14.899999999999999</v>
      </c>
      <c r="AK261" s="653">
        <v>-2.98</v>
      </c>
      <c r="AL261" s="849">
        <v>24190</v>
      </c>
      <c r="AM261" s="849">
        <v>0.2</v>
      </c>
      <c r="AN261" s="849">
        <v>0.73</v>
      </c>
      <c r="AO261" s="711">
        <f t="shared" si="59"/>
        <v>-0.75310075118829189</v>
      </c>
      <c r="AP261" s="712">
        <f t="shared" si="60"/>
        <v>18.203183401817171</v>
      </c>
      <c r="AQ261" s="855">
        <f t="shared" si="61"/>
        <v>0.96666958322126906</v>
      </c>
      <c r="AR261" s="624">
        <f>INDEX(Historical!$C$7:$C$1259,MATCH(B261,Historical!$B$7:$B$1281,0))*IF(AH261="n/a",1.03,IF(AH261&lt;0,1.01,IF(AH261&gt;10,1.1,(1+AH261/100))))</f>
        <v>1.1445000000000001</v>
      </c>
      <c r="AS261" s="853">
        <f t="shared" si="62"/>
        <v>1.2176335500000002</v>
      </c>
      <c r="AT261" s="853">
        <f t="shared" si="68"/>
        <v>1.2298098855000001</v>
      </c>
      <c r="AU261" s="853">
        <f t="shared" si="68"/>
        <v>1.2421079843550002</v>
      </c>
      <c r="AV261" s="853">
        <f t="shared" si="68"/>
        <v>1.2545290641985503</v>
      </c>
      <c r="AW261" s="624">
        <f t="shared" si="63"/>
        <v>6.0885804840535505</v>
      </c>
      <c r="AX261" s="719">
        <f t="shared" si="64"/>
        <v>17.551399492803547</v>
      </c>
      <c r="AY261" s="701">
        <v>1.58</v>
      </c>
      <c r="AZ261" s="833">
        <v>212.52</v>
      </c>
      <c r="BA261" s="833">
        <v>-5.86</v>
      </c>
      <c r="BB261" s="833">
        <v>13.61</v>
      </c>
      <c r="BC261" s="833">
        <v>45.33</v>
      </c>
      <c r="BE261" s="597">
        <v>2011</v>
      </c>
      <c r="BF261" s="865">
        <f t="shared" si="65"/>
        <v>0</v>
      </c>
      <c r="BG261" s="849">
        <v>0.70000000000000007</v>
      </c>
    </row>
    <row r="262" spans="1:59" ht="11.25" customHeight="1" x14ac:dyDescent="0.2">
      <c r="A262" s="838" t="s">
        <v>1083</v>
      </c>
      <c r="B262" s="842" t="s">
        <v>1084</v>
      </c>
      <c r="C262" s="898" t="s">
        <v>112</v>
      </c>
      <c r="D262" s="898" t="s">
        <v>4299</v>
      </c>
      <c r="E262" s="705">
        <v>9</v>
      </c>
      <c r="F262" s="1135">
        <v>533</v>
      </c>
      <c r="G262" s="1123" t="s">
        <v>106</v>
      </c>
      <c r="H262" s="1123" t="s">
        <v>106</v>
      </c>
      <c r="I262" s="841">
        <v>61.94</v>
      </c>
      <c r="J262" s="624">
        <f t="shared" si="52"/>
        <v>0.74265418146593487</v>
      </c>
      <c r="K262" s="844">
        <v>0.115</v>
      </c>
      <c r="L262" s="854">
        <v>4</v>
      </c>
      <c r="M262" s="615">
        <f t="shared" si="53"/>
        <v>0.46</v>
      </c>
      <c r="N262" s="837" t="s">
        <v>986</v>
      </c>
      <c r="O262" s="706">
        <v>0.11</v>
      </c>
      <c r="P262" s="606">
        <v>44266</v>
      </c>
      <c r="Q262" s="606">
        <v>44278</v>
      </c>
      <c r="R262" s="615">
        <f t="shared" si="54"/>
        <v>4.5454545454545494</v>
      </c>
      <c r="S262" s="673">
        <f>IF(INDEX(Historical!$D$7:$D$1257,MATCH(B262,Historical!$B$7:$B$1281,0))=0,"n/a",(INDEX(Historical!$C$7:$C$1259,MATCH(B262,Historical!$B$7:$B$1281,0))/INDEX(Historical!$D$7:$D$1257,MATCH(B262,Historical!$B$7:$B$1281,0))-1)*100)</f>
        <v>7.5949367088607556</v>
      </c>
      <c r="T262" s="673">
        <f>IF(INDEX(Historical!$F$7:$F$1250,MATCH(B262,Historical!$B$7:$B$1281,0))=0,"n/a",((INDEX(Historical!$C$7:$C$1259,MATCH(B262,Historical!$B$7:$B$1281,0))/INDEX(Historical!$F$7:$F$1250,MATCH(B262,Historical!$B$7:$B$1281,0)))^(1/3)-1)*100)</f>
        <v>12.942042644339313</v>
      </c>
      <c r="U262" s="673">
        <f>IF(INDEX(Historical!$H$7:$H$1250,MATCH(B262,Historical!$B$7:$B$1281,0))=0,"n/a",((INDEX(Historical!$C$7:$C$1259,MATCH(B262,Historical!$B$7:$B$1281,0))/INDEX(Historical!$H$7:$H$1250,MATCH(B262,Historical!$B$7:$B$1281,0)))^(1/5)-1)*100)</f>
        <v>11.196158593857874</v>
      </c>
      <c r="V262" s="673">
        <f>IF(INDEX(Historical!$O$7:$O$1250,MATCH(B262,Historical!$B$7:$B$1281,0))=0,"n/a",((INDEX(Historical!$C$7:$C$1259,MATCH(B262,Historical!$B$7:$B$1281,0))/INDEX(Historical!$O$7:$O$1250,MATCH(B262,Historical!$B$7:$B$1281,0)))^(1/10)-1)*100)</f>
        <v>7.8290784167006633</v>
      </c>
      <c r="W262" s="674">
        <f t="shared" si="55"/>
        <v>1.4300736303745145</v>
      </c>
      <c r="X262" s="675">
        <f t="shared" si="56"/>
        <v>0.29309315690727417</v>
      </c>
      <c r="Y262" s="843"/>
      <c r="Z262" s="624">
        <f t="shared" si="57"/>
        <v>11.979166666666668</v>
      </c>
      <c r="AA262" s="853">
        <f t="shared" si="58"/>
        <v>16.130208333333332</v>
      </c>
      <c r="AB262" s="854">
        <v>12</v>
      </c>
      <c r="AC262" s="833">
        <v>3.84</v>
      </c>
      <c r="AD262" s="833">
        <v>1.63</v>
      </c>
      <c r="AE262" s="833">
        <v>0.78</v>
      </c>
      <c r="AF262" s="833">
        <v>3.43</v>
      </c>
      <c r="AG262" s="833">
        <v>22.8</v>
      </c>
      <c r="AH262" s="833">
        <v>2.5</v>
      </c>
      <c r="AI262" s="833">
        <v>-18.459999999999997</v>
      </c>
      <c r="AJ262" s="833">
        <v>38.200000000000003</v>
      </c>
      <c r="AK262" s="833">
        <v>10</v>
      </c>
      <c r="AL262" s="845">
        <v>2240</v>
      </c>
      <c r="AM262" s="839">
        <v>1.5</v>
      </c>
      <c r="AN262" s="833">
        <v>0.33</v>
      </c>
      <c r="AO262" s="711">
        <f t="shared" si="59"/>
        <v>-4.191395558009523</v>
      </c>
      <c r="AP262" s="712">
        <f t="shared" si="60"/>
        <v>11.938812775323809</v>
      </c>
      <c r="AQ262" s="855">
        <f t="shared" si="61"/>
        <v>56.810734586256828</v>
      </c>
      <c r="AR262" s="624">
        <f>INDEX(Historical!$C$7:$C$1259,MATCH(B262,Historical!$B$7:$B$1281,0))*IF(AH262="n/a",1.03,IF(AH262&lt;0,1.01,IF(AH262&gt;10,1.1,(1+AH262/100))))</f>
        <v>0.43562499999999993</v>
      </c>
      <c r="AS262" s="853">
        <f t="shared" si="62"/>
        <v>0.43998124999999993</v>
      </c>
      <c r="AT262" s="853">
        <f t="shared" si="68"/>
        <v>0.48397937499999999</v>
      </c>
      <c r="AU262" s="853">
        <f t="shared" si="68"/>
        <v>0.53237731249999998</v>
      </c>
      <c r="AV262" s="853">
        <f t="shared" si="68"/>
        <v>0.58561504375000006</v>
      </c>
      <c r="AW262" s="624">
        <f t="shared" si="63"/>
        <v>2.4775779812499996</v>
      </c>
      <c r="AX262" s="719">
        <f t="shared" si="64"/>
        <v>3.9999644514853077</v>
      </c>
      <c r="AY262" s="900">
        <v>1.07</v>
      </c>
      <c r="AZ262" s="839">
        <v>124.91000000000001</v>
      </c>
      <c r="BA262" s="839">
        <v>-6.5299999999999994</v>
      </c>
      <c r="BB262" s="839">
        <v>8.2000000000000011</v>
      </c>
      <c r="BC262" s="839">
        <v>25.05</v>
      </c>
      <c r="BE262" s="597">
        <v>2013</v>
      </c>
      <c r="BF262" s="865">
        <f t="shared" si="65"/>
        <v>0</v>
      </c>
      <c r="BG262" s="849">
        <v>8.6999999999999993</v>
      </c>
    </row>
    <row r="263" spans="1:59" ht="11.25" customHeight="1" x14ac:dyDescent="0.2">
      <c r="A263" s="831" t="s">
        <v>586</v>
      </c>
      <c r="B263" s="842" t="s">
        <v>587</v>
      </c>
      <c r="C263" s="898" t="s">
        <v>108</v>
      </c>
      <c r="D263" s="898" t="s">
        <v>4273</v>
      </c>
      <c r="E263" s="705">
        <v>25</v>
      </c>
      <c r="F263" s="1135">
        <v>139</v>
      </c>
      <c r="G263" s="1133" t="s">
        <v>37</v>
      </c>
      <c r="H263" s="1133" t="s">
        <v>37</v>
      </c>
      <c r="I263" s="833">
        <v>18.579999999999998</v>
      </c>
      <c r="J263" s="624">
        <f t="shared" ref="J263:J326" si="69">(M263/I263)*100</f>
        <v>4.0904198062432728</v>
      </c>
      <c r="K263" s="851">
        <v>0.19</v>
      </c>
      <c r="L263" s="854">
        <v>4</v>
      </c>
      <c r="M263" s="615">
        <f t="shared" ref="M263:M326" si="70">K263*L263</f>
        <v>0.76</v>
      </c>
      <c r="N263" s="837" t="s">
        <v>455</v>
      </c>
      <c r="O263" s="707">
        <v>0.18</v>
      </c>
      <c r="P263" s="606">
        <v>44113</v>
      </c>
      <c r="Q263" s="606">
        <v>44126</v>
      </c>
      <c r="R263" s="615">
        <f t="shared" ref="R263:R326" si="71">(K263-O263)/O263*100</f>
        <v>5.5555555555555607</v>
      </c>
      <c r="S263" s="673">
        <f>IF(INDEX(Historical!$D$7:$D$1257,MATCH(B263,Historical!$B$7:$B$1281,0))=0,"n/a",(INDEX(Historical!$C$7:$C$1259,MATCH(B263,Historical!$B$7:$B$1281,0))/INDEX(Historical!$D$7:$D$1257,MATCH(B263,Historical!$B$7:$B$1281,0))-1)*100)</f>
        <v>5.7971014492753659</v>
      </c>
      <c r="T263" s="673">
        <f>IF(INDEX(Historical!$F$7:$F$1250,MATCH(B263,Historical!$B$7:$B$1281,0))=0,"n/a",((INDEX(Historical!$C$7:$C$1259,MATCH(B263,Historical!$B$7:$B$1281,0))/INDEX(Historical!$F$7:$F$1250,MATCH(B263,Historical!$B$7:$B$1281,0)))^(1/3)-1)*100)</f>
        <v>8.5965432728004831</v>
      </c>
      <c r="U263" s="673">
        <f>IF(INDEX(Historical!$H$7:$H$1250,MATCH(B263,Historical!$B$7:$B$1281,0))=0,"n/a",((INDEX(Historical!$C$7:$C$1259,MATCH(B263,Historical!$B$7:$B$1281,0))/INDEX(Historical!$H$7:$H$1250,MATCH(B263,Historical!$B$7:$B$1281,0)))^(1/5)-1)*100)</f>
        <v>7.2962833889436585</v>
      </c>
      <c r="V263" s="673">
        <f>IF(INDEX(Historical!$O$7:$O$1250,MATCH(B263,Historical!$B$7:$B$1281,0))=0,"n/a",((INDEX(Historical!$C$7:$C$1259,MATCH(B263,Historical!$B$7:$B$1281,0))/INDEX(Historical!$O$7:$O$1250,MATCH(B263,Historical!$B$7:$B$1281,0)))^(1/10)-1)*100)</f>
        <v>7.1936730670608018</v>
      </c>
      <c r="W263" s="674">
        <f t="shared" ref="W263:W326" si="72">IF(OR(U263&lt;=0,U263="n/a",V263&lt;=0,V263="n/a"),"n/a",U263/V263)</f>
        <v>1.0142639679237997</v>
      </c>
      <c r="X263" s="675">
        <f t="shared" ref="X263:X326" si="73">IF(OR(AJ263&lt;=0,AJ263="n/a",U263&lt;=0,U263="n/a"),"n/a",U263/AJ263)</f>
        <v>0.8386532630969723</v>
      </c>
      <c r="Y263" s="634"/>
      <c r="Z263" s="624">
        <f t="shared" ref="Z263:Z326" si="74">IF(OR(AC263&lt;0.01,AC263="n/a"),"n/a",M263/AC263*100)</f>
        <v>44.186046511627907</v>
      </c>
      <c r="AA263" s="853">
        <f t="shared" ref="AA263:AA326" si="75">IF(OR(AC263&lt;0.01,AC263="n/a"),"n/a",I263/AC263)</f>
        <v>10.802325581395348</v>
      </c>
      <c r="AB263" s="854">
        <v>12</v>
      </c>
      <c r="AC263" s="833">
        <v>1.72</v>
      </c>
      <c r="AD263" s="833">
        <v>1.56</v>
      </c>
      <c r="AE263" s="833">
        <v>3.41</v>
      </c>
      <c r="AF263" s="833">
        <v>1.1299999999999999</v>
      </c>
      <c r="AG263" s="833">
        <v>10.299999999999999</v>
      </c>
      <c r="AH263" s="833">
        <v>2.7</v>
      </c>
      <c r="AI263" s="833">
        <v>3.9800000000000004</v>
      </c>
      <c r="AJ263" s="833">
        <v>8.6999999999999993</v>
      </c>
      <c r="AK263" s="833">
        <v>7.0000000000000009</v>
      </c>
      <c r="AL263" s="845">
        <v>447.64</v>
      </c>
      <c r="AM263" s="839">
        <v>4.3</v>
      </c>
      <c r="AN263" s="833">
        <v>0.69</v>
      </c>
      <c r="AO263" s="711">
        <f t="shared" ref="AO263:AO326" si="76">IF(U263="n/a","n/a",IF(AA263&lt;0,"n/a",IF(AA263="n/a","n/a",J263+U263-AA263)))</f>
        <v>0.58437761379158459</v>
      </c>
      <c r="AP263" s="712">
        <f t="shared" ref="AP263:AP326" si="77">IF(U263="n/a","n/a",J263+U263)</f>
        <v>11.386703195186932</v>
      </c>
      <c r="AQ263" s="855">
        <f t="shared" ref="AQ263:AQ326" si="78">IF(OR(AC263&lt;0.01,AF263="n/a"),"n/a",(I263/SQRT(22.5*AC263*(I263/AF263))-1)*100)</f>
        <v>-26.344260517890874</v>
      </c>
      <c r="AR263" s="624">
        <f>INDEX(Historical!$C$7:$C$1259,MATCH(B263,Historical!$B$7:$B$1281,0))*IF(AH263="n/a",1.03,IF(AH263&lt;0,1.01,IF(AH263&gt;10,1.1,(1+AH263/100))))</f>
        <v>0.74970999999999988</v>
      </c>
      <c r="AS263" s="853">
        <f t="shared" ref="AS263:AS326" si="79">IF($AI263="n/a",1.03*AR263,IF($AI263&lt;0,1.01*AR263,IF($AI263&gt;10,1.1*AR263,(1+$AI263/100)*AR263)))</f>
        <v>0.77954845799999994</v>
      </c>
      <c r="AT263" s="853">
        <f t="shared" si="68"/>
        <v>0.83411685006000003</v>
      </c>
      <c r="AU263" s="853">
        <f t="shared" si="68"/>
        <v>0.89250502956420008</v>
      </c>
      <c r="AV263" s="853">
        <f t="shared" si="68"/>
        <v>0.95498038163369414</v>
      </c>
      <c r="AW263" s="624">
        <f t="shared" ref="AW263:AW326" si="80">SUM(AR263:AV263)</f>
        <v>4.2108607192578944</v>
      </c>
      <c r="AX263" s="719">
        <f t="shared" ref="AX263:AX326" si="81">AW263/I263*100</f>
        <v>22.663405378137217</v>
      </c>
      <c r="AY263" s="900">
        <v>0.57999999999999996</v>
      </c>
      <c r="AZ263" s="839">
        <v>52.86</v>
      </c>
      <c r="BA263" s="839">
        <v>-18.010000000000002</v>
      </c>
      <c r="BB263" s="839">
        <v>2.7</v>
      </c>
      <c r="BC263" s="839">
        <v>13.8</v>
      </c>
      <c r="BE263" s="597">
        <v>1997</v>
      </c>
      <c r="BF263" s="865">
        <f t="shared" ref="BF263:BF326" si="82">IF(BE263&gt;2008,0,IF(BE263&gt;2001,1,IF(BE263&gt;1990,2,IF(BE263&gt;1980,3,IF(BE263&gt;1973,4,IF(BE263&gt;1970,5,IF(BE263&gt;1960,6,IF(BE263&gt;1958,7,IF(BE263&gt;1953,8,9)))))))))</f>
        <v>2</v>
      </c>
      <c r="BG263" s="849">
        <v>1</v>
      </c>
    </row>
    <row r="264" spans="1:59" ht="11.25" customHeight="1" x14ac:dyDescent="0.2">
      <c r="A264" s="838" t="s">
        <v>591</v>
      </c>
      <c r="B264" s="842" t="s">
        <v>592</v>
      </c>
      <c r="C264" s="898" t="s">
        <v>128</v>
      </c>
      <c r="D264" s="898" t="s">
        <v>4262</v>
      </c>
      <c r="E264" s="705">
        <v>19</v>
      </c>
      <c r="F264" s="1135">
        <v>175</v>
      </c>
      <c r="G264" s="1139" t="s">
        <v>37</v>
      </c>
      <c r="H264" s="1139" t="s">
        <v>115</v>
      </c>
      <c r="I264" s="841">
        <v>21.75</v>
      </c>
      <c r="J264" s="624">
        <f t="shared" si="69"/>
        <v>3.6781609195402298</v>
      </c>
      <c r="K264" s="844">
        <v>0.2</v>
      </c>
      <c r="L264" s="854">
        <v>4</v>
      </c>
      <c r="M264" s="615">
        <f t="shared" si="70"/>
        <v>0.8</v>
      </c>
      <c r="N264" s="837" t="s">
        <v>593</v>
      </c>
      <c r="O264" s="706">
        <v>0.19</v>
      </c>
      <c r="P264" s="606">
        <v>43986</v>
      </c>
      <c r="Q264" s="606">
        <v>44001</v>
      </c>
      <c r="R264" s="615">
        <f t="shared" si="71"/>
        <v>5.2631578947368469</v>
      </c>
      <c r="S264" s="673">
        <f>IF(INDEX(Historical!$D$7:$D$1257,MATCH(B264,Historical!$B$7:$B$1281,0))=0,"n/a",(INDEX(Historical!$C$7:$C$1259,MATCH(B264,Historical!$B$7:$B$1281,0))/INDEX(Historical!$D$7:$D$1257,MATCH(B264,Historical!$B$7:$B$1281,0))-1)*100)</f>
        <v>5.3333333333333455</v>
      </c>
      <c r="T264" s="673">
        <f>IF(INDEX(Historical!$F$7:$F$1250,MATCH(B264,Historical!$B$7:$B$1281,0))=0,"n/a",((INDEX(Historical!$C$7:$C$1259,MATCH(B264,Historical!$B$7:$B$1281,0))/INDEX(Historical!$F$7:$F$1250,MATCH(B264,Historical!$B$7:$B$1281,0)))^(1/3)-1)*100)</f>
        <v>5.6454416126542117</v>
      </c>
      <c r="U264" s="673">
        <f>IF(INDEX(Historical!$H$7:$H$1250,MATCH(B264,Historical!$B$7:$B$1281,0))=0,"n/a",((INDEX(Historical!$C$7:$C$1259,MATCH(B264,Historical!$B$7:$B$1281,0))/INDEX(Historical!$H$7:$H$1250,MATCH(B264,Historical!$B$7:$B$1281,0)))^(1/5)-1)*100)</f>
        <v>6.8395979583570021</v>
      </c>
      <c r="V264" s="673">
        <f>IF(INDEX(Historical!$O$7:$O$1250,MATCH(B264,Historical!$B$7:$B$1281,0))=0,"n/a",((INDEX(Historical!$C$7:$C$1259,MATCH(B264,Historical!$B$7:$B$1281,0))/INDEX(Historical!$O$7:$O$1250,MATCH(B264,Historical!$B$7:$B$1281,0)))^(1/10)-1)*100)</f>
        <v>8.6552688398355837</v>
      </c>
      <c r="W264" s="674">
        <f t="shared" si="72"/>
        <v>0.79022362966682014</v>
      </c>
      <c r="X264" s="675" t="str">
        <f t="shared" si="73"/>
        <v>n/a</v>
      </c>
      <c r="Y264" s="843"/>
      <c r="Z264" s="624">
        <f t="shared" si="74"/>
        <v>111.11111111111111</v>
      </c>
      <c r="AA264" s="853">
        <f t="shared" si="75"/>
        <v>30.208333333333336</v>
      </c>
      <c r="AB264" s="854">
        <v>12</v>
      </c>
      <c r="AC264" s="833">
        <v>0.72</v>
      </c>
      <c r="AD264" s="833">
        <v>5.09</v>
      </c>
      <c r="AE264" s="833">
        <v>1.07</v>
      </c>
      <c r="AF264" s="833">
        <v>3.47</v>
      </c>
      <c r="AG264" s="834">
        <v>7.3999999999999995</v>
      </c>
      <c r="AH264" s="833">
        <v>8.4</v>
      </c>
      <c r="AI264" s="833">
        <v>5.64</v>
      </c>
      <c r="AJ264" s="833">
        <v>-1.2</v>
      </c>
      <c r="AK264" s="833">
        <v>6.0699999999999994</v>
      </c>
      <c r="AL264" s="845">
        <v>4690</v>
      </c>
      <c r="AM264" s="839">
        <v>1.7999999999999998</v>
      </c>
      <c r="AN264" s="833">
        <v>0.77</v>
      </c>
      <c r="AO264" s="711">
        <f t="shared" si="76"/>
        <v>-19.690574455436103</v>
      </c>
      <c r="AP264" s="712">
        <f t="shared" si="77"/>
        <v>10.517758877897233</v>
      </c>
      <c r="AQ264" s="855">
        <f t="shared" si="78"/>
        <v>115.84244939993376</v>
      </c>
      <c r="AR264" s="624">
        <f>INDEX(Historical!$C$7:$C$1259,MATCH(B264,Historical!$B$7:$B$1281,0))*IF(AH264="n/a",1.03,IF(AH264&lt;0,1.01,IF(AH264&gt;10,1.1,(1+AH264/100))))</f>
        <v>0.85636000000000012</v>
      </c>
      <c r="AS264" s="853">
        <f t="shared" si="79"/>
        <v>0.90465870400000015</v>
      </c>
      <c r="AT264" s="853">
        <f t="shared" si="68"/>
        <v>0.95957148733280018</v>
      </c>
      <c r="AU264" s="853">
        <f t="shared" si="68"/>
        <v>1.0178174766139012</v>
      </c>
      <c r="AV264" s="853">
        <f t="shared" si="68"/>
        <v>1.0795989974443649</v>
      </c>
      <c r="AW264" s="624">
        <f t="shared" si="80"/>
        <v>4.8180066653910663</v>
      </c>
      <c r="AX264" s="719">
        <f t="shared" si="81"/>
        <v>22.151754783407203</v>
      </c>
      <c r="AY264" s="900">
        <v>0.27</v>
      </c>
      <c r="AZ264" s="839">
        <v>24.86</v>
      </c>
      <c r="BA264" s="839">
        <v>-13.62</v>
      </c>
      <c r="BB264" s="839">
        <v>-3.51</v>
      </c>
      <c r="BC264" s="839">
        <v>-5.8000000000000007</v>
      </c>
      <c r="BE264" s="597">
        <v>2002</v>
      </c>
      <c r="BF264" s="865">
        <f t="shared" si="82"/>
        <v>1</v>
      </c>
      <c r="BG264" s="849">
        <v>2.9000000000000004</v>
      </c>
    </row>
    <row r="265" spans="1:59" ht="11.25" customHeight="1" x14ac:dyDescent="0.2">
      <c r="A265" s="838" t="s">
        <v>577</v>
      </c>
      <c r="B265" s="842" t="s">
        <v>578</v>
      </c>
      <c r="C265" s="898" t="s">
        <v>108</v>
      </c>
      <c r="D265" s="898" t="s">
        <v>4273</v>
      </c>
      <c r="E265" s="705">
        <v>16</v>
      </c>
      <c r="F265" s="1135">
        <v>243</v>
      </c>
      <c r="G265" s="1102" t="s">
        <v>106</v>
      </c>
      <c r="H265" s="1102" t="s">
        <v>106</v>
      </c>
      <c r="I265" s="841">
        <v>23.05</v>
      </c>
      <c r="J265" s="624">
        <f t="shared" si="69"/>
        <v>2.9501084598698482</v>
      </c>
      <c r="K265" s="844">
        <v>0.17</v>
      </c>
      <c r="L265" s="854">
        <v>4</v>
      </c>
      <c r="M265" s="615">
        <f t="shared" si="70"/>
        <v>0.68</v>
      </c>
      <c r="N265" s="837" t="s">
        <v>455</v>
      </c>
      <c r="O265" s="706">
        <v>0.16</v>
      </c>
      <c r="P265" s="606">
        <v>44102</v>
      </c>
      <c r="Q265" s="606">
        <v>44124</v>
      </c>
      <c r="R265" s="615">
        <f t="shared" si="71"/>
        <v>6.2500000000000053</v>
      </c>
      <c r="S265" s="673">
        <f>IF(INDEX(Historical!$D$7:$D$1257,MATCH(B265,Historical!$B$7:$B$1281,0))=0,"n/a",(INDEX(Historical!$C$7:$C$1259,MATCH(B265,Historical!$B$7:$B$1281,0))/INDEX(Historical!$D$7:$D$1257,MATCH(B265,Historical!$B$7:$B$1281,0))-1)*100)</f>
        <v>8.3333333333333481</v>
      </c>
      <c r="T265" s="673">
        <f>IF(INDEX(Historical!$F$7:$F$1250,MATCH(B265,Historical!$B$7:$B$1281,0))=0,"n/a",((INDEX(Historical!$C$7:$C$1259,MATCH(B265,Historical!$B$7:$B$1281,0))/INDEX(Historical!$F$7:$F$1250,MATCH(B265,Historical!$B$7:$B$1281,0)))^(1/3)-1)*100)</f>
        <v>10.253031436559045</v>
      </c>
      <c r="U265" s="673">
        <f>IF(INDEX(Historical!$H$7:$H$1250,MATCH(B265,Historical!$B$7:$B$1281,0))=0,"n/a",((INDEX(Historical!$C$7:$C$1259,MATCH(B265,Historical!$B$7:$B$1281,0))/INDEX(Historical!$H$7:$H$1250,MATCH(B265,Historical!$B$7:$B$1281,0)))^(1/5)-1)*100)</f>
        <v>8.6147933405663188</v>
      </c>
      <c r="V265" s="673">
        <f>IF(INDEX(Historical!$O$7:$O$1250,MATCH(B265,Historical!$B$7:$B$1281,0))=0,"n/a",((INDEX(Historical!$C$7:$C$1259,MATCH(B265,Historical!$B$7:$B$1281,0))/INDEX(Historical!$O$7:$O$1250,MATCH(B265,Historical!$B$7:$B$1281,0)))^(1/10)-1)*100)</f>
        <v>6.0867355188575445</v>
      </c>
      <c r="W265" s="674">
        <f t="shared" si="72"/>
        <v>1.4153388649591399</v>
      </c>
      <c r="X265" s="675">
        <f t="shared" si="73"/>
        <v>0.8701811455117493</v>
      </c>
      <c r="Y265" s="843"/>
      <c r="Z265" s="624">
        <f t="shared" si="74"/>
        <v>40.476190476190482</v>
      </c>
      <c r="AA265" s="853">
        <f t="shared" si="75"/>
        <v>13.720238095238097</v>
      </c>
      <c r="AB265" s="854">
        <v>12</v>
      </c>
      <c r="AC265" s="833">
        <v>1.68</v>
      </c>
      <c r="AD265" s="833" t="s">
        <v>136</v>
      </c>
      <c r="AE265" s="833">
        <v>3.63</v>
      </c>
      <c r="AF265" s="833">
        <v>1.05</v>
      </c>
      <c r="AG265" s="833">
        <v>7.5</v>
      </c>
      <c r="AH265" s="833">
        <v>2.7</v>
      </c>
      <c r="AI265" s="833">
        <v>8.4</v>
      </c>
      <c r="AJ265" s="833">
        <v>9.9</v>
      </c>
      <c r="AK265" s="833" t="s">
        <v>136</v>
      </c>
      <c r="AL265" s="845">
        <v>255.12</v>
      </c>
      <c r="AM265" s="839">
        <v>1.2</v>
      </c>
      <c r="AN265" s="833">
        <v>0</v>
      </c>
      <c r="AO265" s="711">
        <f t="shared" si="76"/>
        <v>-2.1553362948019288</v>
      </c>
      <c r="AP265" s="712">
        <f t="shared" si="77"/>
        <v>11.564901800436168</v>
      </c>
      <c r="AQ265" s="855">
        <f t="shared" si="78"/>
        <v>-19.9826407722813</v>
      </c>
      <c r="AR265" s="624">
        <f>INDEX(Historical!$C$7:$C$1259,MATCH(B265,Historical!$B$7:$B$1281,0))*IF(AH265="n/a",1.03,IF(AH265&lt;0,1.01,IF(AH265&gt;10,1.1,(1+AH265/100))))</f>
        <v>0.66754999999999998</v>
      </c>
      <c r="AS265" s="853">
        <f t="shared" si="79"/>
        <v>0.72362420000000005</v>
      </c>
      <c r="AT265" s="853">
        <f t="shared" si="68"/>
        <v>0.74533292600000012</v>
      </c>
      <c r="AU265" s="853">
        <f t="shared" si="68"/>
        <v>0.76769291378000015</v>
      </c>
      <c r="AV265" s="853">
        <f t="shared" si="68"/>
        <v>0.79072370119340019</v>
      </c>
      <c r="AW265" s="624">
        <f t="shared" si="80"/>
        <v>3.6949237409734002</v>
      </c>
      <c r="AX265" s="719">
        <f t="shared" si="81"/>
        <v>16.03003792179349</v>
      </c>
      <c r="AY265" s="900">
        <v>0.3</v>
      </c>
      <c r="AZ265" s="839">
        <v>32.47</v>
      </c>
      <c r="BA265" s="839">
        <v>-21.52</v>
      </c>
      <c r="BB265" s="839">
        <v>-2.94</v>
      </c>
      <c r="BC265" s="839">
        <v>4.5</v>
      </c>
      <c r="BE265" s="597">
        <v>2005</v>
      </c>
      <c r="BF265" s="865">
        <f t="shared" si="82"/>
        <v>1</v>
      </c>
      <c r="BG265" s="849">
        <v>1</v>
      </c>
    </row>
    <row r="266" spans="1:59" s="744" customFormat="1" ht="11.25" customHeight="1" x14ac:dyDescent="0.2">
      <c r="A266" s="726" t="s">
        <v>1202</v>
      </c>
      <c r="B266" s="751" t="s">
        <v>1203</v>
      </c>
      <c r="C266" s="898" t="s">
        <v>108</v>
      </c>
      <c r="D266" s="898" t="s">
        <v>4273</v>
      </c>
      <c r="E266" s="727">
        <v>10</v>
      </c>
      <c r="F266" s="1135">
        <v>432</v>
      </c>
      <c r="G266" s="1134" t="s">
        <v>106</v>
      </c>
      <c r="H266" s="1134" t="s">
        <v>106</v>
      </c>
      <c r="I266" s="728">
        <v>36.39</v>
      </c>
      <c r="J266" s="729">
        <f t="shared" si="69"/>
        <v>2.2533663094256662</v>
      </c>
      <c r="K266" s="730">
        <v>0.41</v>
      </c>
      <c r="L266" s="731">
        <v>2</v>
      </c>
      <c r="M266" s="732">
        <f t="shared" si="70"/>
        <v>0.82</v>
      </c>
      <c r="N266" s="733" t="s">
        <v>248</v>
      </c>
      <c r="O266" s="734">
        <v>0.4</v>
      </c>
      <c r="P266" s="1130">
        <v>44165</v>
      </c>
      <c r="Q266" s="1130">
        <v>44180</v>
      </c>
      <c r="R266" s="732">
        <f t="shared" si="71"/>
        <v>2.4999999999999885</v>
      </c>
      <c r="S266" s="673">
        <f>IF(INDEX(Historical!$D$7:$D$1257,MATCH(B266,Historical!$B$7:$B$1281,0))=0,"n/a",(INDEX(Historical!$C$7:$C$1259,MATCH(B266,Historical!$B$7:$B$1281,0))/INDEX(Historical!$D$7:$D$1257,MATCH(B266,Historical!$B$7:$B$1281,0))-1)*100)</f>
        <v>6.578947368421062</v>
      </c>
      <c r="T266" s="673">
        <f>IF(INDEX(Historical!$F$7:$F$1250,MATCH(B266,Historical!$B$7:$B$1281,0))=0,"n/a",((INDEX(Historical!$C$7:$C$1259,MATCH(B266,Historical!$B$7:$B$1281,0))/INDEX(Historical!$F$7:$F$1250,MATCH(B266,Historical!$B$7:$B$1281,0)))^(1/3)-1)*100)</f>
        <v>7.0648783255412351</v>
      </c>
      <c r="U266" s="673">
        <f>IF(INDEX(Historical!$H$7:$H$1250,MATCH(B266,Historical!$B$7:$B$1281,0))=0,"n/a",((INDEX(Historical!$C$7:$C$1259,MATCH(B266,Historical!$B$7:$B$1281,0))/INDEX(Historical!$H$7:$H$1250,MATCH(B266,Historical!$B$7:$B$1281,0)))^(1/5)-1)*100)</f>
        <v>6.5434121742060647</v>
      </c>
      <c r="V266" s="673">
        <f>IF(INDEX(Historical!$O$7:$O$1250,MATCH(B266,Historical!$B$7:$B$1281,0))=0,"n/a",((INDEX(Historical!$C$7:$C$1259,MATCH(B266,Historical!$B$7:$B$1281,0))/INDEX(Historical!$O$7:$O$1250,MATCH(B266,Historical!$B$7:$B$1281,0)))^(1/10)-1)*100)</f>
        <v>7.8624156136196222</v>
      </c>
      <c r="W266" s="674">
        <f t="shared" si="72"/>
        <v>0.83223941543757596</v>
      </c>
      <c r="X266" s="675">
        <f t="shared" si="73"/>
        <v>0.71124045371805056</v>
      </c>
      <c r="Y266" s="745"/>
      <c r="Z266" s="729">
        <f t="shared" si="74"/>
        <v>30.370370370370363</v>
      </c>
      <c r="AA266" s="736">
        <f t="shared" si="75"/>
        <v>13.477777777777778</v>
      </c>
      <c r="AB266" s="731">
        <v>12</v>
      </c>
      <c r="AC266" s="737">
        <v>2.7</v>
      </c>
      <c r="AD266" s="737">
        <v>1.5</v>
      </c>
      <c r="AE266" s="737">
        <v>4.12</v>
      </c>
      <c r="AF266" s="737">
        <v>1.0900000000000001</v>
      </c>
      <c r="AG266" s="737">
        <v>8.1</v>
      </c>
      <c r="AH266" s="737">
        <v>13.700000000000001</v>
      </c>
      <c r="AI266" s="737">
        <v>26.25</v>
      </c>
      <c r="AJ266" s="737">
        <v>9.1999999999999993</v>
      </c>
      <c r="AK266" s="737">
        <v>9</v>
      </c>
      <c r="AL266" s="738">
        <v>593.67999999999995</v>
      </c>
      <c r="AM266" s="739">
        <v>2.7</v>
      </c>
      <c r="AN266" s="737">
        <v>0.03</v>
      </c>
      <c r="AO266" s="740">
        <f t="shared" si="76"/>
        <v>-4.6809992941460479</v>
      </c>
      <c r="AP266" s="741">
        <f t="shared" si="77"/>
        <v>8.79677848363173</v>
      </c>
      <c r="AQ266" s="742">
        <f t="shared" si="78"/>
        <v>-19.196320826949751</v>
      </c>
      <c r="AR266" s="624">
        <f>INDEX(Historical!$C$7:$C$1259,MATCH(B266,Historical!$B$7:$B$1281,0))*IF(AH266="n/a",1.03,IF(AH266&lt;0,1.01,IF(AH266&gt;10,1.1,(1+AH266/100))))</f>
        <v>0.89100000000000013</v>
      </c>
      <c r="AS266" s="736">
        <f t="shared" si="79"/>
        <v>0.98010000000000019</v>
      </c>
      <c r="AT266" s="736">
        <f t="shared" si="68"/>
        <v>1.0683090000000004</v>
      </c>
      <c r="AU266" s="736">
        <f t="shared" si="68"/>
        <v>1.1644568100000006</v>
      </c>
      <c r="AV266" s="736">
        <f t="shared" si="68"/>
        <v>1.2692579229000007</v>
      </c>
      <c r="AW266" s="729">
        <f t="shared" si="80"/>
        <v>5.3731237329000017</v>
      </c>
      <c r="AX266" s="743">
        <f t="shared" si="81"/>
        <v>14.765385361088216</v>
      </c>
      <c r="AY266" s="901">
        <v>0.89</v>
      </c>
      <c r="AZ266" s="739">
        <v>95.65</v>
      </c>
      <c r="BA266" s="739">
        <v>-3.7600000000000002</v>
      </c>
      <c r="BB266" s="739">
        <v>4.6899999999999995</v>
      </c>
      <c r="BC266" s="739">
        <v>26.82</v>
      </c>
      <c r="BD266" s="875"/>
      <c r="BE266" s="597">
        <v>2012</v>
      </c>
      <c r="BF266" s="865">
        <f t="shared" si="82"/>
        <v>0</v>
      </c>
      <c r="BG266" s="793">
        <v>1.0999999999999999</v>
      </c>
    </row>
    <row r="267" spans="1:59" ht="11.25" customHeight="1" x14ac:dyDescent="0.2">
      <c r="A267" s="847" t="s">
        <v>1204</v>
      </c>
      <c r="B267" s="842" t="s">
        <v>1205</v>
      </c>
      <c r="C267" s="898" t="s">
        <v>108</v>
      </c>
      <c r="D267" s="898" t="s">
        <v>4273</v>
      </c>
      <c r="E267" s="705">
        <v>8</v>
      </c>
      <c r="F267" s="1135">
        <v>547</v>
      </c>
      <c r="G267" s="1126" t="s">
        <v>106</v>
      </c>
      <c r="H267" s="1126" t="s">
        <v>106</v>
      </c>
      <c r="I267" s="841">
        <v>19.78</v>
      </c>
      <c r="J267" s="624">
        <f t="shared" si="69"/>
        <v>2.8311425682507583</v>
      </c>
      <c r="K267" s="844">
        <v>0.14000000000000001</v>
      </c>
      <c r="L267" s="854">
        <v>4</v>
      </c>
      <c r="M267" s="615">
        <f t="shared" si="70"/>
        <v>0.56000000000000005</v>
      </c>
      <c r="N267" s="837" t="s">
        <v>127</v>
      </c>
      <c r="O267" s="706">
        <v>0.12</v>
      </c>
      <c r="P267" s="1106">
        <v>43643</v>
      </c>
      <c r="Q267" s="1106">
        <v>43655</v>
      </c>
      <c r="R267" s="615">
        <f t="shared" si="71"/>
        <v>16.666666666666682</v>
      </c>
      <c r="S267" s="673">
        <f>IF(INDEX(Historical!$D$7:$D$1257,MATCH(B267,Historical!$B$7:$B$1281,0))=0,"n/a",(INDEX(Historical!$C$7:$C$1259,MATCH(B267,Historical!$B$7:$B$1281,0))/INDEX(Historical!$D$7:$D$1257,MATCH(B267,Historical!$B$7:$B$1281,0))-1)*100)</f>
        <v>7.6923076923077094</v>
      </c>
      <c r="T267" s="673">
        <f>IF(INDEX(Historical!$F$7:$F$1250,MATCH(B267,Historical!$B$7:$B$1281,0))=0,"n/a",((INDEX(Historical!$C$7:$C$1259,MATCH(B267,Historical!$B$7:$B$1281,0))/INDEX(Historical!$F$7:$F$1250,MATCH(B267,Historical!$B$7:$B$1281,0)))^(1/3)-1)*100)</f>
        <v>13.798047356553855</v>
      </c>
      <c r="U267" s="673">
        <f>IF(INDEX(Historical!$H$7:$H$1250,MATCH(B267,Historical!$B$7:$B$1281,0))=0,"n/a",((INDEX(Historical!$C$7:$C$1259,MATCH(B267,Historical!$B$7:$B$1281,0))/INDEX(Historical!$H$7:$H$1250,MATCH(B267,Historical!$B$7:$B$1281,0)))^(1/5)-1)*100)</f>
        <v>9.8560543306117854</v>
      </c>
      <c r="V267" s="673">
        <f>IF(INDEX(Historical!$O$7:$O$1250,MATCH(B267,Historical!$B$7:$B$1281,0))=0,"n/a",((INDEX(Historical!$C$7:$C$1259,MATCH(B267,Historical!$B$7:$B$1281,0))/INDEX(Historical!$O$7:$O$1250,MATCH(B267,Historical!$B$7:$B$1281,0)))^(1/10)-1)*100)</f>
        <v>30.200545431746772</v>
      </c>
      <c r="W267" s="674">
        <f t="shared" si="72"/>
        <v>0.32635352076294338</v>
      </c>
      <c r="X267" s="675">
        <f t="shared" si="73"/>
        <v>0.67047988643617595</v>
      </c>
      <c r="Y267" s="646" t="s">
        <v>4575</v>
      </c>
      <c r="Z267" s="624">
        <f t="shared" si="74"/>
        <v>64.36781609195404</v>
      </c>
      <c r="AA267" s="853">
        <f t="shared" si="75"/>
        <v>22.735632183908049</v>
      </c>
      <c r="AB267" s="854">
        <v>12</v>
      </c>
      <c r="AC267" s="833">
        <v>0.87</v>
      </c>
      <c r="AD267" s="833">
        <v>3.31</v>
      </c>
      <c r="AE267" s="833">
        <v>3.45</v>
      </c>
      <c r="AF267" s="833">
        <v>0.93</v>
      </c>
      <c r="AG267" s="833">
        <v>5.8999999999999995</v>
      </c>
      <c r="AH267" s="833">
        <v>26.900000000000002</v>
      </c>
      <c r="AI267" s="833">
        <v>-4.62</v>
      </c>
      <c r="AJ267" s="833">
        <v>14.7</v>
      </c>
      <c r="AK267" s="833">
        <v>7.0000000000000009</v>
      </c>
      <c r="AL267" s="845">
        <v>2250</v>
      </c>
      <c r="AM267" s="839">
        <v>0.2</v>
      </c>
      <c r="AN267" s="833">
        <v>0.1</v>
      </c>
      <c r="AO267" s="711">
        <f t="shared" si="76"/>
        <v>-10.048435285045505</v>
      </c>
      <c r="AP267" s="712">
        <f t="shared" si="77"/>
        <v>12.687196898862544</v>
      </c>
      <c r="AQ267" s="855">
        <f t="shared" si="78"/>
        <v>-3.059839921654095</v>
      </c>
      <c r="AR267" s="624">
        <f>INDEX(Historical!$C$7:$C$1259,MATCH(B267,Historical!$B$7:$B$1281,0))*IF(AH267="n/a",1.03,IF(AH267&lt;0,1.01,IF(AH267&gt;10,1.1,(1+AH267/100))))</f>
        <v>0.6160000000000001</v>
      </c>
      <c r="AS267" s="853">
        <f t="shared" si="79"/>
        <v>0.62216000000000016</v>
      </c>
      <c r="AT267" s="853">
        <f t="shared" ref="AT267:AV286" si="83">IF($AK267="n/a",1.03*AS267,IF($AK267&lt;0,1.01*AS267,IF($AK267&gt;10,1.1*AS267,(1+$AK267/100)*AS267)))</f>
        <v>0.66571120000000017</v>
      </c>
      <c r="AU267" s="853">
        <f t="shared" si="83"/>
        <v>0.71231098400000026</v>
      </c>
      <c r="AV267" s="853">
        <f t="shared" si="83"/>
        <v>0.7621727528800003</v>
      </c>
      <c r="AW267" s="624">
        <f t="shared" si="80"/>
        <v>3.3783549368800005</v>
      </c>
      <c r="AX267" s="719">
        <f t="shared" si="81"/>
        <v>17.07965084368049</v>
      </c>
      <c r="AY267" s="900">
        <v>1.29</v>
      </c>
      <c r="AZ267" s="839">
        <v>91.85</v>
      </c>
      <c r="BA267" s="839">
        <v>-4.3099999999999996</v>
      </c>
      <c r="BB267" s="839">
        <v>14.280000000000001</v>
      </c>
      <c r="BC267" s="839">
        <v>41.71</v>
      </c>
      <c r="BE267" s="597">
        <v>2013</v>
      </c>
      <c r="BF267" s="865">
        <f t="shared" si="82"/>
        <v>0</v>
      </c>
      <c r="BG267" s="849">
        <v>0.70000000000000007</v>
      </c>
    </row>
    <row r="268" spans="1:59" ht="11.25" customHeight="1" x14ac:dyDescent="0.2">
      <c r="A268" s="847" t="s">
        <v>1165</v>
      </c>
      <c r="B268" s="842" t="s">
        <v>1166</v>
      </c>
      <c r="C268" s="898" t="s">
        <v>108</v>
      </c>
      <c r="D268" s="898" t="s">
        <v>4273</v>
      </c>
      <c r="E268" s="705">
        <v>9</v>
      </c>
      <c r="F268" s="1135">
        <v>480</v>
      </c>
      <c r="G268" s="1123" t="s">
        <v>106</v>
      </c>
      <c r="H268" s="1123" t="s">
        <v>106</v>
      </c>
      <c r="I268" s="841">
        <v>26.5</v>
      </c>
      <c r="J268" s="624">
        <f t="shared" si="69"/>
        <v>3.9245283018867925</v>
      </c>
      <c r="K268" s="844">
        <v>0.26</v>
      </c>
      <c r="L268" s="854">
        <v>4</v>
      </c>
      <c r="M268" s="615">
        <f t="shared" si="70"/>
        <v>1.04</v>
      </c>
      <c r="N268" s="837" t="s">
        <v>964</v>
      </c>
      <c r="O268" s="706">
        <v>0.25</v>
      </c>
      <c r="P268" s="904">
        <v>43769</v>
      </c>
      <c r="Q268" s="904">
        <v>43784</v>
      </c>
      <c r="R268" s="615">
        <f t="shared" si="71"/>
        <v>4.0000000000000036</v>
      </c>
      <c r="S268" s="673">
        <f>IF(INDEX(Historical!$D$7:$D$1257,MATCH(B268,Historical!$B$7:$B$1281,0))=0,"n/a",(INDEX(Historical!$C$7:$C$1259,MATCH(B268,Historical!$B$7:$B$1281,0))/INDEX(Historical!$D$7:$D$1257,MATCH(B268,Historical!$B$7:$B$1281,0))-1)*100)</f>
        <v>2.9702970297029729</v>
      </c>
      <c r="T268" s="673">
        <f>IF(INDEX(Historical!$F$7:$F$1250,MATCH(B268,Historical!$B$7:$B$1281,0))=0,"n/a",((INDEX(Historical!$C$7:$C$1259,MATCH(B268,Historical!$B$7:$B$1281,0))/INDEX(Historical!$F$7:$F$1250,MATCH(B268,Historical!$B$7:$B$1281,0)))^(1/3)-1)*100)</f>
        <v>4.5515917149420382</v>
      </c>
      <c r="U268" s="673">
        <f>IF(INDEX(Historical!$H$7:$H$1250,MATCH(B268,Historical!$B$7:$B$1281,0))=0,"n/a",((INDEX(Historical!$C$7:$C$1259,MATCH(B268,Historical!$B$7:$B$1281,0))/INDEX(Historical!$H$7:$H$1250,MATCH(B268,Historical!$B$7:$B$1281,0)))^(1/5)-1)*100)</f>
        <v>7.0435057025694414</v>
      </c>
      <c r="V268" s="673">
        <f>IF(INDEX(Historical!$O$7:$O$1250,MATCH(B268,Historical!$B$7:$B$1281,0))=0,"n/a",((INDEX(Historical!$C$7:$C$1259,MATCH(B268,Historical!$B$7:$B$1281,0))/INDEX(Historical!$O$7:$O$1250,MATCH(B268,Historical!$B$7:$B$1281,0)))^(1/10)-1)*100)</f>
        <v>5.6545510370553886</v>
      </c>
      <c r="W268" s="674">
        <f t="shared" si="72"/>
        <v>1.2456348269583135</v>
      </c>
      <c r="X268" s="675" t="str">
        <f t="shared" si="73"/>
        <v>n/a</v>
      </c>
      <c r="Y268" s="646" t="s">
        <v>4577</v>
      </c>
      <c r="Z268" s="624" t="str">
        <f t="shared" si="74"/>
        <v>n/a</v>
      </c>
      <c r="AA268" s="853" t="str">
        <f t="shared" si="75"/>
        <v>n/a</v>
      </c>
      <c r="AB268" s="854">
        <v>12</v>
      </c>
      <c r="AC268" s="833" t="s">
        <v>136</v>
      </c>
      <c r="AD268" s="833" t="s">
        <v>136</v>
      </c>
      <c r="AE268" s="833" t="s">
        <v>136</v>
      </c>
      <c r="AF268" s="833" t="s">
        <v>136</v>
      </c>
      <c r="AG268" s="833" t="s">
        <v>136</v>
      </c>
      <c r="AH268" s="833" t="s">
        <v>136</v>
      </c>
      <c r="AI268" s="833" t="s">
        <v>136</v>
      </c>
      <c r="AJ268" s="833" t="s">
        <v>136</v>
      </c>
      <c r="AK268" s="833" t="s">
        <v>136</v>
      </c>
      <c r="AL268" s="845" t="s">
        <v>136</v>
      </c>
      <c r="AM268" s="839" t="s">
        <v>136</v>
      </c>
      <c r="AN268" s="833" t="s">
        <v>136</v>
      </c>
      <c r="AO268" s="711" t="str">
        <f t="shared" si="76"/>
        <v>n/a</v>
      </c>
      <c r="AP268" s="712">
        <f t="shared" si="77"/>
        <v>10.968034004456234</v>
      </c>
      <c r="AQ268" s="855" t="str">
        <f t="shared" si="78"/>
        <v>n/a</v>
      </c>
      <c r="AR268" s="624">
        <f>INDEX(Historical!$C$7:$C$1259,MATCH(B268,Historical!$B$7:$B$1281,0))*IF(AH268="n/a",1.03,IF(AH268&lt;0,1.01,IF(AH268&gt;10,1.1,(1+AH268/100))))</f>
        <v>1.0712000000000002</v>
      </c>
      <c r="AS268" s="853">
        <f t="shared" si="79"/>
        <v>1.1033360000000001</v>
      </c>
      <c r="AT268" s="853">
        <f t="shared" si="83"/>
        <v>1.1364360800000002</v>
      </c>
      <c r="AU268" s="853">
        <f t="shared" si="83"/>
        <v>1.1705291624000003</v>
      </c>
      <c r="AV268" s="853">
        <f t="shared" si="83"/>
        <v>1.2056450372720002</v>
      </c>
      <c r="AW268" s="624">
        <f t="shared" si="80"/>
        <v>5.6871462796720005</v>
      </c>
      <c r="AX268" s="719">
        <f t="shared" si="81"/>
        <v>21.46092935725283</v>
      </c>
      <c r="AY268" s="900" t="s">
        <v>136</v>
      </c>
      <c r="AZ268" s="839" t="s">
        <v>136</v>
      </c>
      <c r="BA268" s="839" t="s">
        <v>136</v>
      </c>
      <c r="BB268" s="839" t="s">
        <v>136</v>
      </c>
      <c r="BC268" s="839" t="s">
        <v>136</v>
      </c>
      <c r="BD268" s="874" t="s">
        <v>4200</v>
      </c>
      <c r="BE268" s="597">
        <v>2012</v>
      </c>
      <c r="BF268" s="865">
        <f t="shared" si="82"/>
        <v>0</v>
      </c>
      <c r="BG268" s="849" t="s">
        <v>136</v>
      </c>
    </row>
    <row r="269" spans="1:59" ht="11.25" customHeight="1" x14ac:dyDescent="0.2">
      <c r="A269" s="838" t="s">
        <v>227</v>
      </c>
      <c r="B269" s="842" t="s">
        <v>228</v>
      </c>
      <c r="C269" s="898" t="s">
        <v>108</v>
      </c>
      <c r="D269" s="898" t="s">
        <v>4273</v>
      </c>
      <c r="E269" s="705">
        <v>58</v>
      </c>
      <c r="F269" s="1135">
        <v>14</v>
      </c>
      <c r="G269" s="1133" t="s">
        <v>106</v>
      </c>
      <c r="H269" s="1133" t="s">
        <v>106</v>
      </c>
      <c r="I269" s="833">
        <v>763</v>
      </c>
      <c r="J269" s="624">
        <f t="shared" si="69"/>
        <v>1.9659239842726082</v>
      </c>
      <c r="K269" s="851">
        <v>7.5</v>
      </c>
      <c r="L269" s="854">
        <v>2</v>
      </c>
      <c r="M269" s="615">
        <f t="shared" si="70"/>
        <v>15</v>
      </c>
      <c r="N269" s="837" t="s">
        <v>229</v>
      </c>
      <c r="O269" s="707">
        <v>7.25</v>
      </c>
      <c r="P269" s="606">
        <v>44173</v>
      </c>
      <c r="Q269" s="606">
        <v>44198</v>
      </c>
      <c r="R269" s="615">
        <f t="shared" si="71"/>
        <v>3.4482758620689653</v>
      </c>
      <c r="S269" s="673">
        <f>IF(INDEX(Historical!$D$7:$D$1257,MATCH(B269,Historical!$B$7:$B$1281,0))=0,"n/a",(INDEX(Historical!$C$7:$C$1259,MATCH(B269,Historical!$B$7:$B$1281,0))/INDEX(Historical!$D$7:$D$1257,MATCH(B269,Historical!$B$7:$B$1281,0))-1)*100)</f>
        <v>1.4084507042253502</v>
      </c>
      <c r="T269" s="673">
        <f>IF(INDEX(Historical!$F$7:$F$1250,MATCH(B269,Historical!$B$7:$B$1281,0))=0,"n/a",((INDEX(Historical!$C$7:$C$1259,MATCH(B269,Historical!$B$7:$B$1281,0))/INDEX(Historical!$F$7:$F$1250,MATCH(B269,Historical!$B$7:$B$1281,0)))^(1/3)-1)*100)</f>
        <v>2.0487600814240725</v>
      </c>
      <c r="U269" s="673">
        <f>IF(INDEX(Historical!$H$7:$H$1250,MATCH(B269,Historical!$B$7:$B$1281,0))=0,"n/a",((INDEX(Historical!$C$7:$C$1259,MATCH(B269,Historical!$B$7:$B$1281,0))/INDEX(Historical!$H$7:$H$1250,MATCH(B269,Historical!$B$7:$B$1281,0)))^(1/5)-1)*100)</f>
        <v>2.3836255539609663</v>
      </c>
      <c r="V269" s="673">
        <f>IF(INDEX(Historical!$O$7:$O$1250,MATCH(B269,Historical!$B$7:$B$1281,0))=0,"n/a",((INDEX(Historical!$C$7:$C$1259,MATCH(B269,Historical!$B$7:$B$1281,0))/INDEX(Historical!$O$7:$O$1250,MATCH(B269,Historical!$B$7:$B$1281,0)))^(1/10)-1)*100)</f>
        <v>2.4993230105207598</v>
      </c>
      <c r="W269" s="674">
        <f t="shared" si="72"/>
        <v>0.95370848182777035</v>
      </c>
      <c r="X269" s="675" t="str">
        <f t="shared" si="73"/>
        <v>n/a</v>
      </c>
      <c r="Y269" s="843"/>
      <c r="Z269" s="624" t="str">
        <f t="shared" si="74"/>
        <v>n/a</v>
      </c>
      <c r="AA269" s="853" t="str">
        <f t="shared" si="75"/>
        <v>n/a</v>
      </c>
      <c r="AB269" s="854">
        <v>12</v>
      </c>
      <c r="AC269" s="833" t="s">
        <v>136</v>
      </c>
      <c r="AD269" s="833" t="s">
        <v>136</v>
      </c>
      <c r="AE269" s="833" t="s">
        <v>136</v>
      </c>
      <c r="AF269" s="833" t="s">
        <v>136</v>
      </c>
      <c r="AG269" s="833" t="s">
        <v>136</v>
      </c>
      <c r="AH269" s="833" t="s">
        <v>136</v>
      </c>
      <c r="AI269" s="833" t="s">
        <v>136</v>
      </c>
      <c r="AJ269" s="833" t="s">
        <v>136</v>
      </c>
      <c r="AK269" s="833" t="s">
        <v>136</v>
      </c>
      <c r="AL269" s="845" t="s">
        <v>136</v>
      </c>
      <c r="AM269" s="839" t="s">
        <v>136</v>
      </c>
      <c r="AN269" s="833" t="s">
        <v>136</v>
      </c>
      <c r="AO269" s="711" t="str">
        <f t="shared" si="76"/>
        <v>n/a</v>
      </c>
      <c r="AP269" s="712">
        <f t="shared" si="77"/>
        <v>4.3495495382335747</v>
      </c>
      <c r="AQ269" s="855" t="str">
        <f t="shared" si="78"/>
        <v>n/a</v>
      </c>
      <c r="AR269" s="624">
        <f>INDEX(Historical!$C$7:$C$1259,MATCH(B269,Historical!$B$7:$B$1281,0))*IF(AH269="n/a",1.03,IF(AH269&lt;0,1.01,IF(AH269&gt;10,1.1,(1+AH269/100))))</f>
        <v>14.832000000000001</v>
      </c>
      <c r="AS269" s="853">
        <f t="shared" si="79"/>
        <v>15.276960000000001</v>
      </c>
      <c r="AT269" s="853">
        <f t="shared" si="83"/>
        <v>15.735268800000002</v>
      </c>
      <c r="AU269" s="853">
        <f t="shared" si="83"/>
        <v>16.207326864000002</v>
      </c>
      <c r="AV269" s="853">
        <f t="shared" si="83"/>
        <v>16.693546669920003</v>
      </c>
      <c r="AW269" s="624">
        <f t="shared" si="80"/>
        <v>78.745102333920016</v>
      </c>
      <c r="AX269" s="719">
        <f t="shared" si="81"/>
        <v>10.320459021483618</v>
      </c>
      <c r="AY269" s="900" t="s">
        <v>136</v>
      </c>
      <c r="AZ269" s="839" t="s">
        <v>136</v>
      </c>
      <c r="BA269" s="839" t="s">
        <v>136</v>
      </c>
      <c r="BB269" s="839" t="s">
        <v>136</v>
      </c>
      <c r="BC269" s="839" t="s">
        <v>136</v>
      </c>
      <c r="BD269" s="874" t="s">
        <v>4200</v>
      </c>
      <c r="BE269" s="597">
        <v>1964</v>
      </c>
      <c r="BF269" s="865">
        <f t="shared" si="82"/>
        <v>6</v>
      </c>
      <c r="BG269" s="849" t="s">
        <v>136</v>
      </c>
    </row>
    <row r="270" spans="1:59" ht="11.25" customHeight="1" x14ac:dyDescent="0.2">
      <c r="A270" s="848" t="s">
        <v>4551</v>
      </c>
      <c r="B270" s="842" t="s">
        <v>4549</v>
      </c>
      <c r="C270" s="898" t="s">
        <v>108</v>
      </c>
      <c r="D270" s="898" t="s">
        <v>4273</v>
      </c>
      <c r="E270" s="705">
        <v>5</v>
      </c>
      <c r="F270" s="1135">
        <v>713</v>
      </c>
      <c r="G270" s="1122" t="s">
        <v>106</v>
      </c>
      <c r="H270" s="1122" t="s">
        <v>106</v>
      </c>
      <c r="I270" s="841">
        <v>13.84</v>
      </c>
      <c r="J270" s="624">
        <f t="shared" si="69"/>
        <v>3.1791907514450863</v>
      </c>
      <c r="K270" s="844">
        <v>0.11</v>
      </c>
      <c r="L270" s="854">
        <v>4</v>
      </c>
      <c r="M270" s="615">
        <f t="shared" si="70"/>
        <v>0.44</v>
      </c>
      <c r="N270" s="837" t="s">
        <v>318</v>
      </c>
      <c r="O270" s="706">
        <v>0.1</v>
      </c>
      <c r="P270" s="1028">
        <v>43902</v>
      </c>
      <c r="Q270" s="1028">
        <v>43921</v>
      </c>
      <c r="R270" s="615">
        <f t="shared" si="71"/>
        <v>9.9999999999999947</v>
      </c>
      <c r="S270" s="673">
        <f>IF(INDEX(Historical!$D$7:$D$1257,MATCH(B270,Historical!$B$7:$B$1281,0))=0,"n/a",(INDEX(Historical!$C$7:$C$1259,MATCH(B270,Historical!$B$7:$B$1281,0))/INDEX(Historical!$D$7:$D$1257,MATCH(B270,Historical!$B$7:$B$1281,0))-1)*100)</f>
        <v>15.789473684210531</v>
      </c>
      <c r="T270" s="673">
        <f>IF(INDEX(Historical!$F$7:$F$1250,MATCH(B270,Historical!$B$7:$B$1281,0))=0,"n/a",((INDEX(Historical!$C$7:$C$1259,MATCH(B270,Historical!$B$7:$B$1281,0))/INDEX(Historical!$F$7:$F$1250,MATCH(B270,Historical!$B$7:$B$1281,0)))^(1/3)-1)*100)</f>
        <v>25.99210498948732</v>
      </c>
      <c r="U270" s="673">
        <f>IF(INDEX(Historical!$H$7:$H$1250,MATCH(B270,Historical!$B$7:$B$1281,0))=0,"n/a",((INDEX(Historical!$C$7:$C$1259,MATCH(B270,Historical!$B$7:$B$1281,0))/INDEX(Historical!$H$7:$H$1250,MATCH(B270,Historical!$B$7:$B$1281,0)))^(1/5)-1)*100)</f>
        <v>29.674411610965823</v>
      </c>
      <c r="V270" s="673">
        <f>IF(INDEX(Historical!$O$7:$O$1250,MATCH(B270,Historical!$B$7:$B$1281,0))=0,"n/a",((INDEX(Historical!$C$7:$C$1259,MATCH(B270,Historical!$B$7:$B$1281,0))/INDEX(Historical!$O$7:$O$1250,MATCH(B270,Historical!$B$7:$B$1281,0)))^(1/10)-1)*100)</f>
        <v>13.874673044960195</v>
      </c>
      <c r="W270" s="674">
        <f t="shared" si="72"/>
        <v>2.1387467304496006</v>
      </c>
      <c r="X270" s="675">
        <f t="shared" si="73"/>
        <v>1.3612115417874231</v>
      </c>
      <c r="Y270" s="843"/>
      <c r="Z270" s="624">
        <f t="shared" si="74"/>
        <v>29.72972972972973</v>
      </c>
      <c r="AA270" s="853">
        <f t="shared" si="75"/>
        <v>9.3513513513513509</v>
      </c>
      <c r="AB270" s="854">
        <v>12</v>
      </c>
      <c r="AC270" s="833">
        <v>1.48</v>
      </c>
      <c r="AD270" s="833">
        <v>0.52</v>
      </c>
      <c r="AE270" s="833">
        <v>3.43</v>
      </c>
      <c r="AF270" s="833">
        <v>1.1599999999999999</v>
      </c>
      <c r="AG270" s="833">
        <v>12.1</v>
      </c>
      <c r="AH270" s="833">
        <v>10.7</v>
      </c>
      <c r="AI270" s="833">
        <v>0.57999999999999996</v>
      </c>
      <c r="AJ270" s="833">
        <v>21.8</v>
      </c>
      <c r="AK270" s="833">
        <v>18</v>
      </c>
      <c r="AL270" s="845">
        <v>385.16</v>
      </c>
      <c r="AM270" s="839">
        <v>1.0999999999999999</v>
      </c>
      <c r="AN270" s="833">
        <v>0.23</v>
      </c>
      <c r="AO270" s="711">
        <f t="shared" si="76"/>
        <v>23.50225101105956</v>
      </c>
      <c r="AP270" s="712">
        <f t="shared" si="77"/>
        <v>32.853602362410911</v>
      </c>
      <c r="AQ270" s="855">
        <f t="shared" si="78"/>
        <v>-30.565562282530568</v>
      </c>
      <c r="AR270" s="624">
        <f>INDEX(Historical!$C$7:$C$1259,MATCH(B270,Historical!$B$7:$B$1281,0))*IF(AH270="n/a",1.03,IF(AH270&lt;0,1.01,IF(AH270&gt;10,1.1,(1+AH270/100))))</f>
        <v>0.48400000000000004</v>
      </c>
      <c r="AS270" s="853">
        <f t="shared" si="79"/>
        <v>0.48680720000000005</v>
      </c>
      <c r="AT270" s="853">
        <f t="shared" si="83"/>
        <v>0.53548792000000012</v>
      </c>
      <c r="AU270" s="853">
        <f t="shared" si="83"/>
        <v>0.58903671200000018</v>
      </c>
      <c r="AV270" s="853">
        <f t="shared" si="83"/>
        <v>0.64794038320000025</v>
      </c>
      <c r="AW270" s="624">
        <f t="shared" si="80"/>
        <v>2.7432722152000006</v>
      </c>
      <c r="AX270" s="719">
        <f t="shared" si="81"/>
        <v>19.821331034682085</v>
      </c>
      <c r="AY270" s="900">
        <v>0.94</v>
      </c>
      <c r="AZ270" s="839">
        <v>40.94</v>
      </c>
      <c r="BA270" s="839">
        <v>-13.450000000000001</v>
      </c>
      <c r="BB270" s="839">
        <v>0.83</v>
      </c>
      <c r="BC270" s="839">
        <v>13.25</v>
      </c>
      <c r="BE270" s="597">
        <v>2016</v>
      </c>
      <c r="BF270" s="865">
        <f t="shared" si="82"/>
        <v>0</v>
      </c>
      <c r="BG270" s="849">
        <v>1.4000000000000001</v>
      </c>
    </row>
    <row r="271" spans="1:59" ht="11.25" customHeight="1" x14ac:dyDescent="0.2">
      <c r="A271" s="848" t="s">
        <v>4614</v>
      </c>
      <c r="B271" s="842" t="s">
        <v>4604</v>
      </c>
      <c r="C271" s="898" t="s">
        <v>108</v>
      </c>
      <c r="D271" s="898" t="s">
        <v>4273</v>
      </c>
      <c r="E271" s="705">
        <v>6</v>
      </c>
      <c r="F271" s="1135">
        <v>701</v>
      </c>
      <c r="G271" s="1123" t="s">
        <v>106</v>
      </c>
      <c r="H271" s="1123" t="s">
        <v>106</v>
      </c>
      <c r="I271" s="841">
        <v>7.04</v>
      </c>
      <c r="J271" s="624">
        <f t="shared" si="69"/>
        <v>3.4090909090909087</v>
      </c>
      <c r="K271" s="844">
        <v>0.06</v>
      </c>
      <c r="L271" s="854">
        <v>4</v>
      </c>
      <c r="M271" s="615">
        <f t="shared" si="70"/>
        <v>0.24</v>
      </c>
      <c r="N271" s="837" t="s">
        <v>148</v>
      </c>
      <c r="O271" s="706">
        <v>5.5E-2</v>
      </c>
      <c r="P271" s="606">
        <v>44253</v>
      </c>
      <c r="Q271" s="606">
        <v>44270</v>
      </c>
      <c r="R271" s="615">
        <f t="shared" si="71"/>
        <v>9.0909090909090864</v>
      </c>
      <c r="S271" s="673">
        <f>IF(INDEX(Historical!$D$7:$D$1257,MATCH(B271,Historical!$B$7:$B$1281,0))=0,"n/a",(INDEX(Historical!$C$7:$C$1259,MATCH(B271,Historical!$B$7:$B$1281,0))/INDEX(Historical!$D$7:$D$1257,MATCH(B271,Historical!$B$7:$B$1281,0))-1)*100)</f>
        <v>9.9999999999999858</v>
      </c>
      <c r="T271" s="673">
        <f>IF(INDEX(Historical!$F$7:$F$1250,MATCH(B271,Historical!$B$7:$B$1281,0))=0,"n/a",((INDEX(Historical!$C$7:$C$1259,MATCH(B271,Historical!$B$7:$B$1281,0))/INDEX(Historical!$F$7:$F$1250,MATCH(B271,Historical!$B$7:$B$1281,0)))^(1/3)-1)*100)</f>
        <v>19.168034448193151</v>
      </c>
      <c r="U271" s="673" t="str">
        <f>IF(INDEX(Historical!$H$7:$H$1250,MATCH(B271,Historical!$B$7:$B$1281,0))=0,"n/a",((INDEX(Historical!$C$7:$C$1259,MATCH(B271,Historical!$B$7:$B$1281,0))/INDEX(Historical!$H$7:$H$1250,MATCH(B271,Historical!$B$7:$B$1281,0)))^(1/5)-1)*100)</f>
        <v>n/a</v>
      </c>
      <c r="V271" s="673" t="str">
        <f>IF(INDEX(Historical!$O$7:$O$1250,MATCH(B271,Historical!$B$7:$B$1281,0))=0,"n/a",((INDEX(Historical!$C$7:$C$1259,MATCH(B271,Historical!$B$7:$B$1281,0))/INDEX(Historical!$O$7:$O$1250,MATCH(B271,Historical!$B$7:$B$1281,0)))^(1/10)-1)*100)</f>
        <v>n/a</v>
      </c>
      <c r="W271" s="674" t="str">
        <f t="shared" si="72"/>
        <v>n/a</v>
      </c>
      <c r="X271" s="675" t="str">
        <f t="shared" si="73"/>
        <v>n/a</v>
      </c>
      <c r="Y271" s="646"/>
      <c r="Z271" s="624">
        <f t="shared" si="74"/>
        <v>31.578947368421051</v>
      </c>
      <c r="AA271" s="853">
        <f t="shared" si="75"/>
        <v>9.2631578947368425</v>
      </c>
      <c r="AB271" s="854">
        <v>12</v>
      </c>
      <c r="AC271" s="833">
        <v>0.76</v>
      </c>
      <c r="AD271" s="833" t="s">
        <v>136</v>
      </c>
      <c r="AE271" s="833">
        <v>3.2</v>
      </c>
      <c r="AF271" s="833">
        <v>1.01</v>
      </c>
      <c r="AG271" s="833">
        <v>8.4</v>
      </c>
      <c r="AH271" s="833">
        <v>-29.5</v>
      </c>
      <c r="AI271" s="833" t="s">
        <v>136</v>
      </c>
      <c r="AJ271" s="833">
        <v>-7.3</v>
      </c>
      <c r="AK271" s="833" t="s">
        <v>136</v>
      </c>
      <c r="AL271" s="845">
        <v>147.97999999999999</v>
      </c>
      <c r="AM271" s="839">
        <v>14.299999999999999</v>
      </c>
      <c r="AN271" s="833">
        <v>7.0000000000000007E-2</v>
      </c>
      <c r="AO271" s="711" t="str">
        <f t="shared" si="76"/>
        <v>n/a</v>
      </c>
      <c r="AP271" s="712" t="str">
        <f t="shared" si="77"/>
        <v>n/a</v>
      </c>
      <c r="AQ271" s="855">
        <f t="shared" si="78"/>
        <v>-35.5164466319453</v>
      </c>
      <c r="AR271" s="624">
        <f>INDEX(Historical!$C$7:$C$1259,MATCH(B271,Historical!$B$7:$B$1281,0))*IF(AH271="n/a",1.03,IF(AH271&lt;0,1.01,IF(AH271&gt;10,1.1,(1+AH271/100))))</f>
        <v>0.22220000000000001</v>
      </c>
      <c r="AS271" s="853">
        <f t="shared" si="79"/>
        <v>0.22886600000000001</v>
      </c>
      <c r="AT271" s="853">
        <f t="shared" si="83"/>
        <v>0.23573198000000001</v>
      </c>
      <c r="AU271" s="853">
        <f t="shared" si="83"/>
        <v>0.2428039394</v>
      </c>
      <c r="AV271" s="853">
        <f t="shared" si="83"/>
        <v>0.25008805758200003</v>
      </c>
      <c r="AW271" s="624">
        <f t="shared" si="80"/>
        <v>1.179689976982</v>
      </c>
      <c r="AX271" s="719">
        <f t="shared" si="81"/>
        <v>16.756959900312498</v>
      </c>
      <c r="AY271" s="900">
        <v>0.51</v>
      </c>
      <c r="AZ271" s="839">
        <v>38.58</v>
      </c>
      <c r="BA271" s="839">
        <v>-11.78</v>
      </c>
      <c r="BB271" s="839">
        <v>3.05</v>
      </c>
      <c r="BC271" s="839">
        <v>13.850000000000001</v>
      </c>
      <c r="BE271" s="597">
        <v>2016</v>
      </c>
      <c r="BF271" s="865">
        <f t="shared" si="82"/>
        <v>0</v>
      </c>
      <c r="BG271" s="849">
        <v>0.89999999999999991</v>
      </c>
    </row>
    <row r="272" spans="1:59" ht="11.25" customHeight="1" x14ac:dyDescent="0.2">
      <c r="A272" s="838" t="s">
        <v>1176</v>
      </c>
      <c r="B272" s="842" t="s">
        <v>1177</v>
      </c>
      <c r="C272" s="898" t="s">
        <v>108</v>
      </c>
      <c r="D272" s="898" t="s">
        <v>118</v>
      </c>
      <c r="E272" s="705">
        <v>9</v>
      </c>
      <c r="F272" s="1135">
        <v>507</v>
      </c>
      <c r="G272" s="1123" t="s">
        <v>106</v>
      </c>
      <c r="H272" s="1123" t="s">
        <v>106</v>
      </c>
      <c r="I272" s="841">
        <v>38.28</v>
      </c>
      <c r="J272" s="624">
        <f t="shared" si="69"/>
        <v>3.7617554858934166</v>
      </c>
      <c r="K272" s="844">
        <v>0.36</v>
      </c>
      <c r="L272" s="854">
        <v>4</v>
      </c>
      <c r="M272" s="615">
        <f t="shared" si="70"/>
        <v>1.44</v>
      </c>
      <c r="N272" s="837" t="s">
        <v>318</v>
      </c>
      <c r="O272" s="710">
        <v>0.33</v>
      </c>
      <c r="P272" s="606">
        <v>44181</v>
      </c>
      <c r="Q272" s="606">
        <v>44196</v>
      </c>
      <c r="R272" s="615">
        <f t="shared" si="71"/>
        <v>9.0909090909090811</v>
      </c>
      <c r="S272" s="673">
        <f>IF(INDEX(Historical!$D$7:$D$1257,MATCH(B272,Historical!$B$7:$B$1281,0))=0,"n/a",(INDEX(Historical!$C$7:$C$1259,MATCH(B272,Historical!$B$7:$B$1281,0))/INDEX(Historical!$D$7:$D$1257,MATCH(B272,Historical!$B$7:$B$1281,0))-1)*100)</f>
        <v>7.1428571428571397</v>
      </c>
      <c r="T272" s="673">
        <f>IF(INDEX(Historical!$F$7:$F$1250,MATCH(B272,Historical!$B$7:$B$1281,0))=0,"n/a",((INDEX(Historical!$C$7:$C$1259,MATCH(B272,Historical!$B$7:$B$1281,0))/INDEX(Historical!$F$7:$F$1250,MATCH(B272,Historical!$B$7:$B$1281,0)))^(1/3)-1)*100)</f>
        <v>18.939621345895596</v>
      </c>
      <c r="U272" s="673">
        <f>IF(INDEX(Historical!$H$7:$H$1250,MATCH(B272,Historical!$B$7:$B$1281,0))=0,"n/a",((INDEX(Historical!$C$7:$C$1259,MATCH(B272,Historical!$B$7:$B$1281,0))/INDEX(Historical!$H$7:$H$1250,MATCH(B272,Historical!$B$7:$B$1281,0)))^(1/5)-1)*100)</f>
        <v>16.492500615880324</v>
      </c>
      <c r="V272" s="673">
        <f>IF(INDEX(Historical!$O$7:$O$1250,MATCH(B272,Historical!$B$7:$B$1281,0))=0,"n/a",((INDEX(Historical!$C$7:$C$1259,MATCH(B272,Historical!$B$7:$B$1281,0))/INDEX(Historical!$O$7:$O$1250,MATCH(B272,Historical!$B$7:$B$1281,0)))^(1/10)-1)*100)</f>
        <v>11.722803360429435</v>
      </c>
      <c r="W272" s="674">
        <f t="shared" si="72"/>
        <v>1.4068734336661401</v>
      </c>
      <c r="X272" s="675">
        <f t="shared" si="73"/>
        <v>0.96447372022691946</v>
      </c>
      <c r="Y272" s="633" t="s">
        <v>947</v>
      </c>
      <c r="Z272" s="624">
        <f t="shared" si="74"/>
        <v>41.379310344827587</v>
      </c>
      <c r="AA272" s="853">
        <f t="shared" si="75"/>
        <v>11</v>
      </c>
      <c r="AB272" s="854">
        <v>12</v>
      </c>
      <c r="AC272" s="833">
        <v>3.48</v>
      </c>
      <c r="AD272" s="833">
        <v>1.37</v>
      </c>
      <c r="AE272" s="833">
        <v>1.19</v>
      </c>
      <c r="AF272" s="833">
        <v>1.57</v>
      </c>
      <c r="AG272" s="833">
        <v>16.100000000000001</v>
      </c>
      <c r="AH272" s="833">
        <v>69.699999999999989</v>
      </c>
      <c r="AI272" s="833">
        <v>-1.95</v>
      </c>
      <c r="AJ272" s="833">
        <v>17.100000000000001</v>
      </c>
      <c r="AK272" s="833">
        <v>8.1</v>
      </c>
      <c r="AL272" s="845">
        <v>11100</v>
      </c>
      <c r="AM272" s="839">
        <v>2.7</v>
      </c>
      <c r="AN272" s="833">
        <v>0.37</v>
      </c>
      <c r="AO272" s="711">
        <f t="shared" si="76"/>
        <v>9.2542561017737412</v>
      </c>
      <c r="AP272" s="712">
        <f t="shared" si="77"/>
        <v>20.254256101773741</v>
      </c>
      <c r="AQ272" s="855">
        <f t="shared" si="78"/>
        <v>-12.389751994669274</v>
      </c>
      <c r="AR272" s="624">
        <f>INDEX(Historical!$C$7:$C$1259,MATCH(B272,Historical!$B$7:$B$1281,0))*IF(AH272="n/a",1.03,IF(AH272&lt;0,1.01,IF(AH272&gt;10,1.1,(1+AH272/100))))</f>
        <v>1.4850000000000003</v>
      </c>
      <c r="AS272" s="853">
        <f t="shared" si="79"/>
        <v>1.4998500000000003</v>
      </c>
      <c r="AT272" s="853">
        <f t="shared" si="83"/>
        <v>1.6213378500000004</v>
      </c>
      <c r="AU272" s="853">
        <f t="shared" si="83"/>
        <v>1.7526662158500004</v>
      </c>
      <c r="AV272" s="853">
        <f t="shared" si="83"/>
        <v>1.8946321793338503</v>
      </c>
      <c r="AW272" s="624">
        <f t="shared" si="80"/>
        <v>8.2534862451838524</v>
      </c>
      <c r="AX272" s="719">
        <f t="shared" si="81"/>
        <v>21.560831361504317</v>
      </c>
      <c r="AY272" s="900">
        <v>1.36</v>
      </c>
      <c r="AZ272" s="839">
        <v>101.47</v>
      </c>
      <c r="BA272" s="839">
        <v>-12.04</v>
      </c>
      <c r="BB272" s="839">
        <v>-1.9300000000000002</v>
      </c>
      <c r="BC272" s="839">
        <v>11.709999999999999</v>
      </c>
      <c r="BE272" s="597">
        <v>2012</v>
      </c>
      <c r="BF272" s="865">
        <f t="shared" si="82"/>
        <v>0</v>
      </c>
      <c r="BG272" s="849">
        <v>3.3000000000000003</v>
      </c>
    </row>
    <row r="273" spans="1:59" ht="11.25" customHeight="1" x14ac:dyDescent="0.2">
      <c r="A273" s="831" t="s">
        <v>3805</v>
      </c>
      <c r="B273" s="842" t="s">
        <v>3806</v>
      </c>
      <c r="C273" s="898" t="s">
        <v>108</v>
      </c>
      <c r="D273" s="898" t="s">
        <v>4273</v>
      </c>
      <c r="E273" s="705">
        <v>7</v>
      </c>
      <c r="F273" s="1135">
        <v>632</v>
      </c>
      <c r="G273" s="1122" t="s">
        <v>106</v>
      </c>
      <c r="H273" s="1122" t="s">
        <v>106</v>
      </c>
      <c r="I273" s="846">
        <v>25.56</v>
      </c>
      <c r="J273" s="624">
        <f t="shared" si="69"/>
        <v>4.8513302034428794</v>
      </c>
      <c r="K273" s="851">
        <v>0.31</v>
      </c>
      <c r="L273" s="597">
        <v>4</v>
      </c>
      <c r="M273" s="615">
        <f t="shared" si="70"/>
        <v>1.24</v>
      </c>
      <c r="N273" s="597" t="s">
        <v>716</v>
      </c>
      <c r="O273" s="707">
        <v>0.3</v>
      </c>
      <c r="P273" s="1028">
        <v>43929</v>
      </c>
      <c r="Q273" s="1028">
        <v>44032</v>
      </c>
      <c r="R273" s="615">
        <f t="shared" si="71"/>
        <v>3.3333333333333366</v>
      </c>
      <c r="S273" s="673">
        <f>IF(INDEX(Historical!$D$7:$D$1257,MATCH(B273,Historical!$B$7:$B$1281,0))=0,"n/a",(INDEX(Historical!$C$7:$C$1259,MATCH(B273,Historical!$B$7:$B$1281,0))/INDEX(Historical!$D$7:$D$1257,MATCH(B273,Historical!$B$7:$B$1281,0))-1)*100)</f>
        <v>3.3898305084745894</v>
      </c>
      <c r="T273" s="673">
        <f>IF(INDEX(Historical!$F$7:$F$1250,MATCH(B273,Historical!$B$7:$B$1281,0))=0,"n/a",((INDEX(Historical!$C$7:$C$1259,MATCH(B273,Historical!$B$7:$B$1281,0))/INDEX(Historical!$F$7:$F$1250,MATCH(B273,Historical!$B$7:$B$1281,0)))^(1/3)-1)*100)</f>
        <v>9.0797144469451752</v>
      </c>
      <c r="U273" s="673">
        <f>IF(INDEX(Historical!$H$7:$H$1250,MATCH(B273,Historical!$B$7:$B$1281,0))=0,"n/a",((INDEX(Historical!$C$7:$C$1259,MATCH(B273,Historical!$B$7:$B$1281,0))/INDEX(Historical!$H$7:$H$1250,MATCH(B273,Historical!$B$7:$B$1281,0)))^(1/5)-1)*100)</f>
        <v>7.3238082264812654</v>
      </c>
      <c r="V273" s="673">
        <f>IF(INDEX(Historical!$O$7:$O$1250,MATCH(B273,Historical!$B$7:$B$1281,0))=0,"n/a",((INDEX(Historical!$C$7:$C$1259,MATCH(B273,Historical!$B$7:$B$1281,0))/INDEX(Historical!$O$7:$O$1250,MATCH(B273,Historical!$B$7:$B$1281,0)))^(1/10)-1)*100)</f>
        <v>4.6122887511184096</v>
      </c>
      <c r="W273" s="674">
        <f t="shared" si="72"/>
        <v>1.5878902258028302</v>
      </c>
      <c r="X273" s="675">
        <f t="shared" si="73"/>
        <v>0.6481246218125013</v>
      </c>
      <c r="Y273" s="842"/>
      <c r="Z273" s="624">
        <f t="shared" si="74"/>
        <v>49.799196787148588</v>
      </c>
      <c r="AA273" s="853">
        <f t="shared" si="75"/>
        <v>10.265060240963853</v>
      </c>
      <c r="AB273" s="1139">
        <v>12</v>
      </c>
      <c r="AC273" s="846">
        <v>2.4900000000000002</v>
      </c>
      <c r="AD273" s="846" t="s">
        <v>136</v>
      </c>
      <c r="AE273" s="846">
        <v>3.72</v>
      </c>
      <c r="AF273" s="846">
        <v>1.3</v>
      </c>
      <c r="AG273" s="846">
        <v>12.1</v>
      </c>
      <c r="AH273" s="846">
        <v>8.1</v>
      </c>
      <c r="AI273" s="846" t="s">
        <v>136</v>
      </c>
      <c r="AJ273" s="846">
        <v>11.3</v>
      </c>
      <c r="AK273" s="846" t="s">
        <v>136</v>
      </c>
      <c r="AL273" s="846">
        <v>286.67</v>
      </c>
      <c r="AM273" s="846">
        <v>5.8000000000000007</v>
      </c>
      <c r="AN273" s="846">
        <v>0</v>
      </c>
      <c r="AO273" s="711">
        <f t="shared" si="76"/>
        <v>1.9100781889602914</v>
      </c>
      <c r="AP273" s="712">
        <f t="shared" si="77"/>
        <v>12.175138429924145</v>
      </c>
      <c r="AQ273" s="855">
        <f t="shared" si="78"/>
        <v>-22.987509488530922</v>
      </c>
      <c r="AR273" s="624">
        <f>INDEX(Historical!$C$7:$C$1259,MATCH(B273,Historical!$B$7:$B$1281,0))*IF(AH273="n/a",1.03,IF(AH273&lt;0,1.01,IF(AH273&gt;10,1.1,(1+AH273/100))))</f>
        <v>1.3188199999999999</v>
      </c>
      <c r="AS273" s="853">
        <f t="shared" si="79"/>
        <v>1.3583845999999999</v>
      </c>
      <c r="AT273" s="853">
        <f t="shared" si="83"/>
        <v>1.399136138</v>
      </c>
      <c r="AU273" s="853">
        <f t="shared" si="83"/>
        <v>1.4411102221400001</v>
      </c>
      <c r="AV273" s="853">
        <f t="shared" si="83"/>
        <v>1.4843435288042002</v>
      </c>
      <c r="AW273" s="624">
        <f t="shared" si="80"/>
        <v>7.0017944889442001</v>
      </c>
      <c r="AX273" s="719">
        <f t="shared" si="81"/>
        <v>27.393562163318467</v>
      </c>
      <c r="AY273" s="701">
        <v>0.56000000000000005</v>
      </c>
      <c r="AZ273" s="849">
        <v>45.1</v>
      </c>
      <c r="BA273" s="849">
        <v>-7.89</v>
      </c>
      <c r="BB273" s="849">
        <v>0.2</v>
      </c>
      <c r="BC273" s="849">
        <v>12.58</v>
      </c>
      <c r="BE273" s="597">
        <v>2014</v>
      </c>
      <c r="BF273" s="865">
        <f t="shared" si="82"/>
        <v>0</v>
      </c>
      <c r="BG273" s="849">
        <v>1.2</v>
      </c>
    </row>
    <row r="274" spans="1:59" s="744" customFormat="1" ht="11.25" customHeight="1" x14ac:dyDescent="0.2">
      <c r="A274" s="726" t="s">
        <v>1219</v>
      </c>
      <c r="B274" s="751" t="s">
        <v>1220</v>
      </c>
      <c r="C274" s="898" t="s">
        <v>123</v>
      </c>
      <c r="D274" s="898" t="s">
        <v>4290</v>
      </c>
      <c r="E274" s="727">
        <v>13</v>
      </c>
      <c r="F274" s="1135">
        <v>275</v>
      </c>
      <c r="G274" s="1138" t="s">
        <v>106</v>
      </c>
      <c r="H274" s="1138" t="s">
        <v>106</v>
      </c>
      <c r="I274" s="728">
        <v>107.02</v>
      </c>
      <c r="J274" s="729">
        <f t="shared" si="69"/>
        <v>0.97178097551859477</v>
      </c>
      <c r="K274" s="730">
        <v>0.26</v>
      </c>
      <c r="L274" s="731">
        <v>4</v>
      </c>
      <c r="M274" s="732">
        <f t="shared" si="70"/>
        <v>1.04</v>
      </c>
      <c r="N274" s="733" t="s">
        <v>151</v>
      </c>
      <c r="O274" s="734">
        <v>0.25</v>
      </c>
      <c r="P274" s="1130">
        <v>43992</v>
      </c>
      <c r="Q274" s="1130">
        <v>44007</v>
      </c>
      <c r="R274" s="732">
        <f t="shared" si="71"/>
        <v>4.0000000000000036</v>
      </c>
      <c r="S274" s="673">
        <f>IF(INDEX(Historical!$D$7:$D$1257,MATCH(B274,Historical!$B$7:$B$1281,0))=0,"n/a",(INDEX(Historical!$C$7:$C$1259,MATCH(B274,Historical!$B$7:$B$1281,0))/INDEX(Historical!$D$7:$D$1257,MATCH(B274,Historical!$B$7:$B$1281,0))-1)*100)</f>
        <v>4.0404040404040442</v>
      </c>
      <c r="T274" s="673">
        <f>IF(INDEX(Historical!$F$7:$F$1250,MATCH(B274,Historical!$B$7:$B$1281,0))=0,"n/a",((INDEX(Historical!$C$7:$C$1259,MATCH(B274,Historical!$B$7:$B$1281,0))/INDEX(Historical!$F$7:$F$1250,MATCH(B274,Historical!$B$7:$B$1281,0)))^(1/3)-1)*100)</f>
        <v>4.2154106425138949</v>
      </c>
      <c r="U274" s="673">
        <f>IF(INDEX(Historical!$H$7:$H$1250,MATCH(B274,Historical!$B$7:$B$1281,0))=0,"n/a",((INDEX(Historical!$C$7:$C$1259,MATCH(B274,Historical!$B$7:$B$1281,0))/INDEX(Historical!$H$7:$H$1250,MATCH(B274,Historical!$B$7:$B$1281,0)))^(1/5)-1)*100)</f>
        <v>4.4123394129335969</v>
      </c>
      <c r="V274" s="673">
        <f>IF(INDEX(Historical!$O$7:$O$1250,MATCH(B274,Historical!$B$7:$B$1281,0))=0,"n/a",((INDEX(Historical!$C$7:$C$1259,MATCH(B274,Historical!$B$7:$B$1281,0))/INDEX(Historical!$O$7:$O$1250,MATCH(B274,Historical!$B$7:$B$1281,0)))^(1/10)-1)*100)</f>
        <v>13.361024936099053</v>
      </c>
      <c r="W274" s="674">
        <f t="shared" si="72"/>
        <v>0.33023959120173935</v>
      </c>
      <c r="X274" s="675" t="str">
        <f t="shared" si="73"/>
        <v>n/a</v>
      </c>
      <c r="Y274" s="751" t="s">
        <v>1221</v>
      </c>
      <c r="Z274" s="729">
        <f t="shared" si="74"/>
        <v>74.820143884892104</v>
      </c>
      <c r="AA274" s="736">
        <f t="shared" si="75"/>
        <v>76.992805755395679</v>
      </c>
      <c r="AB274" s="731">
        <v>12</v>
      </c>
      <c r="AC274" s="737">
        <v>1.39</v>
      </c>
      <c r="AD274" s="737">
        <v>10.46</v>
      </c>
      <c r="AE274" s="737">
        <v>21.83</v>
      </c>
      <c r="AF274" s="737">
        <v>4.0599999999999996</v>
      </c>
      <c r="AG274" s="737" t="s">
        <v>136</v>
      </c>
      <c r="AH274" s="737">
        <v>14.899999999999999</v>
      </c>
      <c r="AI274" s="737">
        <v>6.5</v>
      </c>
      <c r="AJ274" s="737">
        <v>-2.8899999999999997</v>
      </c>
      <c r="AK274" s="737">
        <v>7.6700000000000008</v>
      </c>
      <c r="AL274" s="738">
        <v>21200</v>
      </c>
      <c r="AM274" s="739">
        <v>0.75</v>
      </c>
      <c r="AN274" s="737" t="s">
        <v>136</v>
      </c>
      <c r="AO274" s="740">
        <f t="shared" si="76"/>
        <v>-71.60868536694349</v>
      </c>
      <c r="AP274" s="741">
        <f t="shared" si="77"/>
        <v>5.3841203884521915</v>
      </c>
      <c r="AQ274" s="742">
        <f t="shared" si="78"/>
        <v>272.73212982987394</v>
      </c>
      <c r="AR274" s="624">
        <f>INDEX(Historical!$C$7:$C$1259,MATCH(B274,Historical!$B$7:$B$1281,0))*IF(AH274="n/a",1.03,IF(AH274&lt;0,1.01,IF(AH274&gt;10,1.1,(1+AH274/100))))</f>
        <v>1.1330000000000002</v>
      </c>
      <c r="AS274" s="736">
        <f t="shared" si="79"/>
        <v>1.2066450000000002</v>
      </c>
      <c r="AT274" s="736">
        <f t="shared" si="83"/>
        <v>1.2991946715000002</v>
      </c>
      <c r="AU274" s="736">
        <f t="shared" si="83"/>
        <v>1.3988429028040503</v>
      </c>
      <c r="AV274" s="736">
        <f t="shared" si="83"/>
        <v>1.506134153449121</v>
      </c>
      <c r="AW274" s="729">
        <f t="shared" si="80"/>
        <v>6.543816727753172</v>
      </c>
      <c r="AX274" s="743">
        <f t="shared" si="81"/>
        <v>6.1145736570296876</v>
      </c>
      <c r="AY274" s="901" t="s">
        <v>136</v>
      </c>
      <c r="AZ274" s="739">
        <v>38.659999999999997</v>
      </c>
      <c r="BA274" s="739">
        <v>-35.57</v>
      </c>
      <c r="BB274" s="739">
        <v>-13.65</v>
      </c>
      <c r="BC274" s="739">
        <v>-22.08</v>
      </c>
      <c r="BD274" s="875"/>
      <c r="BE274" s="597">
        <v>2008</v>
      </c>
      <c r="BF274" s="865">
        <f t="shared" si="82"/>
        <v>1</v>
      </c>
      <c r="BG274" s="793" t="s">
        <v>136</v>
      </c>
    </row>
    <row r="275" spans="1:59" ht="11.25" customHeight="1" x14ac:dyDescent="0.2">
      <c r="A275" s="838" t="s">
        <v>1196</v>
      </c>
      <c r="B275" s="842" t="s">
        <v>1197</v>
      </c>
      <c r="C275" s="898" t="s">
        <v>4254</v>
      </c>
      <c r="D275" s="898" t="s">
        <v>4255</v>
      </c>
      <c r="E275" s="705">
        <v>9</v>
      </c>
      <c r="F275" s="1135">
        <v>538</v>
      </c>
      <c r="G275" s="1126" t="s">
        <v>37</v>
      </c>
      <c r="H275" s="1126" t="s">
        <v>37</v>
      </c>
      <c r="I275" s="841">
        <v>42.71</v>
      </c>
      <c r="J275" s="624">
        <f t="shared" si="69"/>
        <v>2.5286818075392183</v>
      </c>
      <c r="K275" s="844">
        <v>0.27</v>
      </c>
      <c r="L275" s="854">
        <v>4</v>
      </c>
      <c r="M275" s="615">
        <f t="shared" si="70"/>
        <v>1.08</v>
      </c>
      <c r="N275" s="837" t="s">
        <v>218</v>
      </c>
      <c r="O275" s="706">
        <v>0.25</v>
      </c>
      <c r="P275" s="606">
        <v>44285</v>
      </c>
      <c r="Q275" s="606">
        <v>44305</v>
      </c>
      <c r="R275" s="615">
        <f t="shared" si="71"/>
        <v>8.0000000000000071</v>
      </c>
      <c r="S275" s="673">
        <f>IF(INDEX(Historical!$D$7:$D$1257,MATCH(B275,Historical!$B$7:$B$1281,0))=0,"n/a",(INDEX(Historical!$C$7:$C$1259,MATCH(B275,Historical!$B$7:$B$1281,0))/INDEX(Historical!$D$7:$D$1257,MATCH(B275,Historical!$B$7:$B$1281,0))-1)*100)</f>
        <v>7.9889807162534465</v>
      </c>
      <c r="T275" s="673">
        <f>IF(INDEX(Historical!$F$7:$F$1250,MATCH(B275,Historical!$B$7:$B$1281,0))=0,"n/a",((INDEX(Historical!$C$7:$C$1259,MATCH(B275,Historical!$B$7:$B$1281,0))/INDEX(Historical!$F$7:$F$1250,MATCH(B275,Historical!$B$7:$B$1281,0)))^(1/3)-1)*100)</f>
        <v>6.1216696897209211</v>
      </c>
      <c r="U275" s="673">
        <f>IF(INDEX(Historical!$H$7:$H$1250,MATCH(B275,Historical!$B$7:$B$1281,0))=0,"n/a",((INDEX(Historical!$C$7:$C$1259,MATCH(B275,Historical!$B$7:$B$1281,0))/INDEX(Historical!$H$7:$H$1250,MATCH(B275,Historical!$B$7:$B$1281,0)))^(1/5)-1)*100)</f>
        <v>15.200877980413008</v>
      </c>
      <c r="V275" s="673" t="str">
        <f>IF(INDEX(Historical!$O$7:$O$1250,MATCH(B275,Historical!$B$7:$B$1281,0))=0,"n/a",((INDEX(Historical!$C$7:$C$1259,MATCH(B275,Historical!$B$7:$B$1281,0))/INDEX(Historical!$O$7:$O$1250,MATCH(B275,Historical!$B$7:$B$1281,0)))^(1/10)-1)*100)</f>
        <v>n/a</v>
      </c>
      <c r="W275" s="674" t="str">
        <f t="shared" si="72"/>
        <v>n/a</v>
      </c>
      <c r="X275" s="675">
        <f t="shared" si="73"/>
        <v>0.83521307584686855</v>
      </c>
      <c r="Y275" s="843"/>
      <c r="Z275" s="624">
        <f t="shared" si="74"/>
        <v>70.588235294117652</v>
      </c>
      <c r="AA275" s="853">
        <f t="shared" si="75"/>
        <v>27.915032679738562</v>
      </c>
      <c r="AB275" s="854">
        <v>12</v>
      </c>
      <c r="AC275" s="833">
        <v>1.53</v>
      </c>
      <c r="AD275" s="833">
        <v>2.82</v>
      </c>
      <c r="AE275" s="833">
        <v>12.44</v>
      </c>
      <c r="AF275" s="833">
        <v>2.92</v>
      </c>
      <c r="AG275" s="833">
        <v>10.8</v>
      </c>
      <c r="AH275" s="833">
        <v>-18.7</v>
      </c>
      <c r="AI275" s="833">
        <v>5.0500000000000007</v>
      </c>
      <c r="AJ275" s="833">
        <v>18.2</v>
      </c>
      <c r="AK275" s="833">
        <v>10</v>
      </c>
      <c r="AL275" s="845">
        <v>5570</v>
      </c>
      <c r="AM275" s="839">
        <v>0.5</v>
      </c>
      <c r="AN275" s="833">
        <v>0.84</v>
      </c>
      <c r="AO275" s="711">
        <f t="shared" si="76"/>
        <v>-10.185472891786336</v>
      </c>
      <c r="AP275" s="712">
        <f t="shared" si="77"/>
        <v>17.729559787952226</v>
      </c>
      <c r="AQ275" s="855">
        <f t="shared" si="78"/>
        <v>90.335254426774952</v>
      </c>
      <c r="AR275" s="624">
        <f>INDEX(Historical!$C$7:$C$1259,MATCH(B275,Historical!$B$7:$B$1281,0))*IF(AH275="n/a",1.03,IF(AH275&lt;0,1.01,IF(AH275&gt;10,1.1,(1+AH275/100))))</f>
        <v>0.98980000000000001</v>
      </c>
      <c r="AS275" s="853">
        <f t="shared" si="79"/>
        <v>1.0397848999999999</v>
      </c>
      <c r="AT275" s="853">
        <f t="shared" si="83"/>
        <v>1.1437633899999999</v>
      </c>
      <c r="AU275" s="853">
        <f t="shared" si="83"/>
        <v>1.258139729</v>
      </c>
      <c r="AV275" s="853">
        <f t="shared" si="83"/>
        <v>1.3839537019000001</v>
      </c>
      <c r="AW275" s="624">
        <f t="shared" si="80"/>
        <v>5.8154417209</v>
      </c>
      <c r="AX275" s="719">
        <f t="shared" si="81"/>
        <v>13.616112668929992</v>
      </c>
      <c r="AY275" s="900">
        <v>0.85</v>
      </c>
      <c r="AZ275" s="839">
        <v>64.97</v>
      </c>
      <c r="BA275" s="839">
        <v>-4.6399999999999997</v>
      </c>
      <c r="BB275" s="839">
        <v>1.73</v>
      </c>
      <c r="BC275" s="839">
        <v>4.1500000000000004</v>
      </c>
      <c r="BE275" s="597">
        <v>2013</v>
      </c>
      <c r="BF275" s="865">
        <f t="shared" si="82"/>
        <v>0</v>
      </c>
      <c r="BG275" s="849">
        <v>5.3</v>
      </c>
    </row>
    <row r="276" spans="1:59" ht="11.25" customHeight="1" x14ac:dyDescent="0.2">
      <c r="A276" s="848" t="s">
        <v>4078</v>
      </c>
      <c r="B276" s="570" t="s">
        <v>4079</v>
      </c>
      <c r="C276" s="898" t="s">
        <v>108</v>
      </c>
      <c r="D276" s="898" t="s">
        <v>4273</v>
      </c>
      <c r="E276" s="705">
        <v>6</v>
      </c>
      <c r="F276" s="1135">
        <v>668</v>
      </c>
      <c r="G276" s="1123" t="s">
        <v>106</v>
      </c>
      <c r="H276" s="1123" t="s">
        <v>106</v>
      </c>
      <c r="I276" s="841">
        <v>27.46</v>
      </c>
      <c r="J276" s="624">
        <f t="shared" si="69"/>
        <v>4.3699927166788051</v>
      </c>
      <c r="K276" s="844">
        <v>0.3</v>
      </c>
      <c r="L276" s="854">
        <v>4</v>
      </c>
      <c r="M276" s="615">
        <f t="shared" si="70"/>
        <v>1.2</v>
      </c>
      <c r="N276" s="837" t="s">
        <v>439</v>
      </c>
      <c r="O276" s="706">
        <v>0.27</v>
      </c>
      <c r="P276" s="904">
        <v>43587</v>
      </c>
      <c r="Q276" s="904">
        <v>43607</v>
      </c>
      <c r="R276" s="615">
        <f t="shared" si="71"/>
        <v>11.1111111111111</v>
      </c>
      <c r="S276" s="673">
        <f>IF(INDEX(Historical!$D$7:$D$1257,MATCH(B276,Historical!$B$7:$B$1281,0))=0,"n/a",(INDEX(Historical!$C$7:$C$1259,MATCH(B276,Historical!$B$7:$B$1281,0))/INDEX(Historical!$D$7:$D$1257,MATCH(B276,Historical!$B$7:$B$1281,0))-1)*100)</f>
        <v>2.5641025641025772</v>
      </c>
      <c r="T276" s="673">
        <f>IF(INDEX(Historical!$F$7:$F$1250,MATCH(B276,Historical!$B$7:$B$1281,0))=0,"n/a",((INDEX(Historical!$C$7:$C$1259,MATCH(B276,Historical!$B$7:$B$1281,0))/INDEX(Historical!$F$7:$F$1250,MATCH(B276,Historical!$B$7:$B$1281,0)))^(1/3)-1)*100)</f>
        <v>8.8677964177928281</v>
      </c>
      <c r="U276" s="673">
        <f>IF(INDEX(Historical!$H$7:$H$1250,MATCH(B276,Historical!$B$7:$B$1281,0))=0,"n/a",((INDEX(Historical!$C$7:$C$1259,MATCH(B276,Historical!$B$7:$B$1281,0))/INDEX(Historical!$H$7:$H$1250,MATCH(B276,Historical!$B$7:$B$1281,0)))^(1/5)-1)*100)</f>
        <v>10.151370567009611</v>
      </c>
      <c r="V276" s="673">
        <f>IF(INDEX(Historical!$O$7:$O$1250,MATCH(B276,Historical!$B$7:$B$1281,0))=0,"n/a",((INDEX(Historical!$C$7:$C$1259,MATCH(B276,Historical!$B$7:$B$1281,0))/INDEX(Historical!$O$7:$O$1250,MATCH(B276,Historical!$B$7:$B$1281,0)))^(1/10)-1)*100)</f>
        <v>1.0591751203291366</v>
      </c>
      <c r="W276" s="674">
        <f t="shared" si="72"/>
        <v>9.5842230167331461</v>
      </c>
      <c r="X276" s="675" t="str">
        <f t="shared" si="73"/>
        <v>n/a</v>
      </c>
      <c r="Y276" s="646" t="s">
        <v>4574</v>
      </c>
      <c r="Z276" s="624">
        <f t="shared" si="74"/>
        <v>40.955631399317404</v>
      </c>
      <c r="AA276" s="853">
        <f t="shared" si="75"/>
        <v>9.3720136518771326</v>
      </c>
      <c r="AB276" s="854">
        <v>12</v>
      </c>
      <c r="AC276" s="833">
        <v>2.93</v>
      </c>
      <c r="AD276" s="833" t="s">
        <v>136</v>
      </c>
      <c r="AE276" s="833">
        <v>2.0499999999999998</v>
      </c>
      <c r="AF276" s="833">
        <v>0.83</v>
      </c>
      <c r="AG276" s="833">
        <v>9.58</v>
      </c>
      <c r="AH276" s="833" t="s">
        <v>136</v>
      </c>
      <c r="AI276" s="833" t="s">
        <v>136</v>
      </c>
      <c r="AJ276" s="833" t="s">
        <v>136</v>
      </c>
      <c r="AK276" s="833" t="s">
        <v>136</v>
      </c>
      <c r="AL276" s="845">
        <v>115.57</v>
      </c>
      <c r="AM276" s="839">
        <v>4.1399999999999997</v>
      </c>
      <c r="AN276" s="833" t="s">
        <v>136</v>
      </c>
      <c r="AO276" s="711">
        <f t="shared" si="76"/>
        <v>5.1493496318112832</v>
      </c>
      <c r="AP276" s="712">
        <f t="shared" si="77"/>
        <v>14.521363283688416</v>
      </c>
      <c r="AQ276" s="855">
        <f t="shared" si="78"/>
        <v>-41.201771262286712</v>
      </c>
      <c r="AR276" s="624">
        <f>INDEX(Historical!$C$7:$C$1259,MATCH(B276,Historical!$B$7:$B$1281,0))*IF(AH276="n/a",1.03,IF(AH276&lt;0,1.01,IF(AH276&gt;10,1.1,(1+AH276/100))))</f>
        <v>1.236</v>
      </c>
      <c r="AS276" s="853">
        <f t="shared" si="79"/>
        <v>1.27308</v>
      </c>
      <c r="AT276" s="853">
        <f t="shared" si="83"/>
        <v>1.3112724</v>
      </c>
      <c r="AU276" s="853">
        <f t="shared" si="83"/>
        <v>1.3506105720000001</v>
      </c>
      <c r="AV276" s="853">
        <f t="shared" si="83"/>
        <v>1.3911288891600002</v>
      </c>
      <c r="AW276" s="624">
        <f t="shared" si="80"/>
        <v>6.5620918611599999</v>
      </c>
      <c r="AX276" s="719">
        <f t="shared" si="81"/>
        <v>23.896911366205391</v>
      </c>
      <c r="AY276" s="900">
        <v>0.82</v>
      </c>
      <c r="AZ276" s="839">
        <v>40.102040816326536</v>
      </c>
      <c r="BA276" s="839">
        <v>-19.044811320754718</v>
      </c>
      <c r="BB276" s="839">
        <v>-0.79479768786127059</v>
      </c>
      <c r="BC276" s="839">
        <v>7.1818891491022718</v>
      </c>
      <c r="BE276" s="597">
        <v>2015</v>
      </c>
      <c r="BF276" s="865">
        <f t="shared" si="82"/>
        <v>0</v>
      </c>
      <c r="BG276" s="849" t="s">
        <v>136</v>
      </c>
    </row>
    <row r="277" spans="1:59" ht="11.25" customHeight="1" x14ac:dyDescent="0.2">
      <c r="A277" s="838" t="s">
        <v>1206</v>
      </c>
      <c r="B277" s="842" t="s">
        <v>1207</v>
      </c>
      <c r="C277" s="898" t="s">
        <v>108</v>
      </c>
      <c r="D277" s="898" t="s">
        <v>4273</v>
      </c>
      <c r="E277" s="705">
        <v>9</v>
      </c>
      <c r="F277" s="1135">
        <v>488</v>
      </c>
      <c r="G277" s="1133" t="s">
        <v>106</v>
      </c>
      <c r="H277" s="1133" t="s">
        <v>106</v>
      </c>
      <c r="I277" s="841">
        <v>164.75</v>
      </c>
      <c r="J277" s="624">
        <f t="shared" si="69"/>
        <v>0.48558421851289835</v>
      </c>
      <c r="K277" s="844">
        <v>0.2</v>
      </c>
      <c r="L277" s="854">
        <v>4</v>
      </c>
      <c r="M277" s="615">
        <f t="shared" si="70"/>
        <v>0.8</v>
      </c>
      <c r="N277" s="837" t="s">
        <v>689</v>
      </c>
      <c r="O277" s="706">
        <v>0.19</v>
      </c>
      <c r="P277" s="1028">
        <v>43950</v>
      </c>
      <c r="Q277" s="1028">
        <v>43965</v>
      </c>
      <c r="R277" s="615">
        <f t="shared" si="71"/>
        <v>5.2631578947368469</v>
      </c>
      <c r="S277" s="673">
        <f>IF(INDEX(Historical!$D$7:$D$1257,MATCH(B277,Historical!$B$7:$B$1281,0))=0,"n/a",(INDEX(Historical!$C$7:$C$1259,MATCH(B277,Historical!$B$7:$B$1281,0))/INDEX(Historical!$D$7:$D$1257,MATCH(B277,Historical!$B$7:$B$1281,0))-1)*100)</f>
        <v>5.3333333333333455</v>
      </c>
      <c r="T277" s="673">
        <f>IF(INDEX(Historical!$F$7:$F$1250,MATCH(B277,Historical!$B$7:$B$1281,0))=0,"n/a",((INDEX(Historical!$C$7:$C$1259,MATCH(B277,Historical!$B$7:$B$1281,0))/INDEX(Historical!$F$7:$F$1250,MATCH(B277,Historical!$B$7:$B$1281,0)))^(1/3)-1)*100)</f>
        <v>5.6454416126542117</v>
      </c>
      <c r="U277" s="673">
        <f>IF(INDEX(Historical!$H$7:$H$1250,MATCH(B277,Historical!$B$7:$B$1281,0))=0,"n/a",((INDEX(Historical!$C$7:$C$1259,MATCH(B277,Historical!$B$7:$B$1281,0))/INDEX(Historical!$H$7:$H$1250,MATCH(B277,Historical!$B$7:$B$1281,0)))^(1/5)-1)*100)</f>
        <v>6.0119970792216204</v>
      </c>
      <c r="V277" s="673" t="str">
        <f>IF(INDEX(Historical!$O$7:$O$1250,MATCH(B277,Historical!$B$7:$B$1281,0))=0,"n/a",((INDEX(Historical!$C$7:$C$1259,MATCH(B277,Historical!$B$7:$B$1281,0))/INDEX(Historical!$O$7:$O$1250,MATCH(B277,Historical!$B$7:$B$1281,0)))^(1/10)-1)*100)</f>
        <v>n/a</v>
      </c>
      <c r="W277" s="674" t="str">
        <f t="shared" si="72"/>
        <v>n/a</v>
      </c>
      <c r="X277" s="675">
        <f t="shared" si="73"/>
        <v>0.54162135848843429</v>
      </c>
      <c r="Y277" s="637"/>
      <c r="Z277" s="624">
        <f t="shared" si="74"/>
        <v>13.76936316695353</v>
      </c>
      <c r="AA277" s="853">
        <f t="shared" si="75"/>
        <v>28.356282271944924</v>
      </c>
      <c r="AB277" s="854">
        <v>12</v>
      </c>
      <c r="AC277" s="833">
        <v>5.81</v>
      </c>
      <c r="AD277" s="833">
        <v>2.71</v>
      </c>
      <c r="AE277" s="833">
        <v>7.56</v>
      </c>
      <c r="AF277" s="833">
        <v>3.07</v>
      </c>
      <c r="AG277" s="833">
        <v>9.8000000000000007</v>
      </c>
      <c r="AH277" s="833">
        <v>8.1</v>
      </c>
      <c r="AI277" s="833">
        <v>10.879999999999999</v>
      </c>
      <c r="AJ277" s="833">
        <v>11.1</v>
      </c>
      <c r="AK277" s="833">
        <v>10.99</v>
      </c>
      <c r="AL277" s="845">
        <v>29130</v>
      </c>
      <c r="AM277" s="839">
        <v>0.3</v>
      </c>
      <c r="AN277" s="833">
        <v>0.18</v>
      </c>
      <c r="AO277" s="711">
        <f t="shared" si="76"/>
        <v>-21.858700974210404</v>
      </c>
      <c r="AP277" s="712">
        <f t="shared" si="77"/>
        <v>6.4975812977345191</v>
      </c>
      <c r="AQ277" s="855">
        <f t="shared" si="78"/>
        <v>96.699191180476745</v>
      </c>
      <c r="AR277" s="624">
        <f>INDEX(Historical!$C$7:$C$1259,MATCH(B277,Historical!$B$7:$B$1281,0))*IF(AH277="n/a",1.03,IF(AH277&lt;0,1.01,IF(AH277&gt;10,1.1,(1+AH277/100))))</f>
        <v>0.85399000000000003</v>
      </c>
      <c r="AS277" s="853">
        <f t="shared" si="79"/>
        <v>0.93938900000000014</v>
      </c>
      <c r="AT277" s="853">
        <f t="shared" si="83"/>
        <v>1.0333279000000002</v>
      </c>
      <c r="AU277" s="853">
        <f t="shared" si="83"/>
        <v>1.1366606900000003</v>
      </c>
      <c r="AV277" s="853">
        <f t="shared" si="83"/>
        <v>1.2503267590000005</v>
      </c>
      <c r="AW277" s="624">
        <f t="shared" si="80"/>
        <v>5.2136943490000007</v>
      </c>
      <c r="AX277" s="719">
        <f t="shared" si="81"/>
        <v>3.1646096200303493</v>
      </c>
      <c r="AY277" s="900">
        <v>1.1200000000000001</v>
      </c>
      <c r="AZ277" s="839">
        <v>135.16</v>
      </c>
      <c r="BA277" s="839">
        <v>-8.6499999999999986</v>
      </c>
      <c r="BB277" s="839">
        <v>7.870000000000001</v>
      </c>
      <c r="BC277" s="839">
        <v>31.740000000000002</v>
      </c>
      <c r="BE277" s="597">
        <v>2012</v>
      </c>
      <c r="BF277" s="865">
        <f t="shared" si="82"/>
        <v>0</v>
      </c>
      <c r="BG277" s="849">
        <v>0.70000000000000007</v>
      </c>
    </row>
    <row r="278" spans="1:59" ht="11.25" customHeight="1" x14ac:dyDescent="0.2">
      <c r="A278" s="838" t="s">
        <v>1200</v>
      </c>
      <c r="B278" s="842" t="s">
        <v>1201</v>
      </c>
      <c r="C278" s="898" t="s">
        <v>108</v>
      </c>
      <c r="D278" s="898" t="s">
        <v>4273</v>
      </c>
      <c r="E278" s="705">
        <v>9</v>
      </c>
      <c r="F278" s="1135">
        <v>467</v>
      </c>
      <c r="G278" s="1126" t="s">
        <v>106</v>
      </c>
      <c r="H278" s="1126" t="s">
        <v>106</v>
      </c>
      <c r="I278" s="841">
        <v>42.05</v>
      </c>
      <c r="J278" s="624">
        <f t="shared" si="69"/>
        <v>2.4732461355529134</v>
      </c>
      <c r="K278" s="844">
        <v>0.26</v>
      </c>
      <c r="L278" s="854">
        <v>4</v>
      </c>
      <c r="M278" s="615">
        <f t="shared" si="70"/>
        <v>1.04</v>
      </c>
      <c r="N278" s="837" t="s">
        <v>590</v>
      </c>
      <c r="O278" s="706">
        <v>0.22</v>
      </c>
      <c r="P278" s="904">
        <v>43602</v>
      </c>
      <c r="Q278" s="904">
        <v>43637</v>
      </c>
      <c r="R278" s="615">
        <f t="shared" si="71"/>
        <v>18.181818181818183</v>
      </c>
      <c r="S278" s="673">
        <f>IF(INDEX(Historical!$D$7:$D$1257,MATCH(B278,Historical!$B$7:$B$1281,0))=0,"n/a",(INDEX(Historical!$C$7:$C$1259,MATCH(B278,Historical!$B$7:$B$1281,0))/INDEX(Historical!$D$7:$D$1257,MATCH(B278,Historical!$B$7:$B$1281,0))-1)*100)</f>
        <v>4.0000000000000036</v>
      </c>
      <c r="T278" s="673">
        <f>IF(INDEX(Historical!$F$7:$F$1250,MATCH(B278,Historical!$B$7:$B$1281,0))=0,"n/a",((INDEX(Historical!$C$7:$C$1259,MATCH(B278,Historical!$B$7:$B$1281,0))/INDEX(Historical!$F$7:$F$1250,MATCH(B278,Historical!$B$7:$B$1281,0)))^(1/3)-1)*100)</f>
        <v>14.655462231782046</v>
      </c>
      <c r="U278" s="673">
        <f>IF(INDEX(Historical!$H$7:$H$1250,MATCH(B278,Historical!$B$7:$B$1281,0))=0,"n/a",((INDEX(Historical!$C$7:$C$1259,MATCH(B278,Historical!$B$7:$B$1281,0))/INDEX(Historical!$H$7:$H$1250,MATCH(B278,Historical!$B$7:$B$1281,0)))^(1/5)-1)*100)</f>
        <v>20.461952053243415</v>
      </c>
      <c r="V278" s="673">
        <f>IF(INDEX(Historical!$O$7:$O$1250,MATCH(B278,Historical!$B$7:$B$1281,0))=0,"n/a",((INDEX(Historical!$C$7:$C$1259,MATCH(B278,Historical!$B$7:$B$1281,0))/INDEX(Historical!$O$7:$O$1250,MATCH(B278,Historical!$B$7:$B$1281,0)))^(1/10)-1)*100)</f>
        <v>38.515168542124158</v>
      </c>
      <c r="W278" s="674">
        <f t="shared" si="72"/>
        <v>0.53126996006428262</v>
      </c>
      <c r="X278" s="675">
        <f t="shared" si="73"/>
        <v>1.451202273279675</v>
      </c>
      <c r="Y278" s="646" t="s">
        <v>4577</v>
      </c>
      <c r="Z278" s="624">
        <f t="shared" si="74"/>
        <v>38.235294117647058</v>
      </c>
      <c r="AA278" s="853">
        <f t="shared" si="75"/>
        <v>15.459558823529409</v>
      </c>
      <c r="AB278" s="854">
        <v>12</v>
      </c>
      <c r="AC278" s="833">
        <v>2.72</v>
      </c>
      <c r="AD278" s="833">
        <v>2.2599999999999998</v>
      </c>
      <c r="AE278" s="833">
        <v>5.0999999999999996</v>
      </c>
      <c r="AF278" s="833">
        <v>1.26</v>
      </c>
      <c r="AG278" s="833">
        <v>8.4</v>
      </c>
      <c r="AH278" s="833">
        <v>-0.8</v>
      </c>
      <c r="AI278" s="833">
        <v>5.99</v>
      </c>
      <c r="AJ278" s="833">
        <v>14.099999999999998</v>
      </c>
      <c r="AK278" s="833">
        <v>7.0000000000000009</v>
      </c>
      <c r="AL278" s="845">
        <v>2290</v>
      </c>
      <c r="AM278" s="839">
        <v>1.0999999999999999</v>
      </c>
      <c r="AN278" s="833">
        <v>0.06</v>
      </c>
      <c r="AO278" s="711">
        <f t="shared" si="76"/>
        <v>7.4756393652669182</v>
      </c>
      <c r="AP278" s="712">
        <f t="shared" si="77"/>
        <v>22.935198188796328</v>
      </c>
      <c r="AQ278" s="855">
        <f t="shared" si="78"/>
        <v>-6.9551025516365605</v>
      </c>
      <c r="AR278" s="624">
        <f>INDEX(Historical!$C$7:$C$1259,MATCH(B278,Historical!$B$7:$B$1281,0))*IF(AH278="n/a",1.03,IF(AH278&lt;0,1.01,IF(AH278&gt;10,1.1,(1+AH278/100))))</f>
        <v>1.0504</v>
      </c>
      <c r="AS278" s="853">
        <f t="shared" si="79"/>
        <v>1.11331896</v>
      </c>
      <c r="AT278" s="853">
        <f t="shared" si="83"/>
        <v>1.1912512872000001</v>
      </c>
      <c r="AU278" s="853">
        <f t="shared" si="83"/>
        <v>1.2746388773040001</v>
      </c>
      <c r="AV278" s="853">
        <f t="shared" si="83"/>
        <v>1.3638635987152801</v>
      </c>
      <c r="AW278" s="624">
        <f t="shared" si="80"/>
        <v>5.9934727232192806</v>
      </c>
      <c r="AX278" s="719">
        <f t="shared" si="81"/>
        <v>14.253205049272962</v>
      </c>
      <c r="AY278" s="900">
        <v>1.33</v>
      </c>
      <c r="AZ278" s="839">
        <v>98.54</v>
      </c>
      <c r="BA278" s="839">
        <v>-7.1499999999999995</v>
      </c>
      <c r="BB278" s="839">
        <v>5.96</v>
      </c>
      <c r="BC278" s="839">
        <v>39.369999999999997</v>
      </c>
      <c r="BE278" s="597">
        <v>2012</v>
      </c>
      <c r="BF278" s="865">
        <f t="shared" si="82"/>
        <v>0</v>
      </c>
      <c r="BG278" s="849">
        <v>1.2</v>
      </c>
    </row>
    <row r="279" spans="1:59" ht="11.25" customHeight="1" x14ac:dyDescent="0.2">
      <c r="A279" s="831" t="s">
        <v>230</v>
      </c>
      <c r="B279" s="842" t="s">
        <v>231</v>
      </c>
      <c r="C279" s="898" t="s">
        <v>4254</v>
      </c>
      <c r="D279" s="898" t="s">
        <v>4255</v>
      </c>
      <c r="E279" s="705">
        <v>53</v>
      </c>
      <c r="F279" s="1135">
        <v>23</v>
      </c>
      <c r="G279" s="1123" t="s">
        <v>37</v>
      </c>
      <c r="H279" s="1123" t="s">
        <v>37</v>
      </c>
      <c r="I279" s="833">
        <v>101.17</v>
      </c>
      <c r="J279" s="624">
        <f t="shared" si="69"/>
        <v>4.1909657012948509</v>
      </c>
      <c r="K279" s="844">
        <v>1.06</v>
      </c>
      <c r="L279" s="854">
        <v>4</v>
      </c>
      <c r="M279" s="615">
        <f t="shared" si="70"/>
        <v>4.24</v>
      </c>
      <c r="N279" s="837" t="s">
        <v>218</v>
      </c>
      <c r="O279" s="706">
        <v>1.05</v>
      </c>
      <c r="P279" s="606">
        <v>44095</v>
      </c>
      <c r="Q279" s="606">
        <v>44119</v>
      </c>
      <c r="R279" s="615">
        <f t="shared" si="71"/>
        <v>0.95238095238095322</v>
      </c>
      <c r="S279" s="673">
        <f>IF(INDEX(Historical!$D$7:$D$1257,MATCH(B279,Historical!$B$7:$B$1281,0))=0,"n/a",(INDEX(Historical!$C$7:$C$1259,MATCH(B279,Historical!$B$7:$B$1281,0))/INDEX(Historical!$D$7:$D$1257,MATCH(B279,Historical!$B$7:$B$1281,0))-1)*100)</f>
        <v>2.4330900243308973</v>
      </c>
      <c r="T279" s="673">
        <f>IF(INDEX(Historical!$F$7:$F$1250,MATCH(B279,Historical!$B$7:$B$1281,0))=0,"n/a",((INDEX(Historical!$C$7:$C$1259,MATCH(B279,Historical!$B$7:$B$1281,0))/INDEX(Historical!$F$7:$F$1250,MATCH(B279,Historical!$B$7:$B$1281,0)))^(1/3)-1)*100)</f>
        <v>2.2339854134328485</v>
      </c>
      <c r="U279" s="673">
        <f>IF(INDEX(Historical!$H$7:$H$1250,MATCH(B279,Historical!$B$7:$B$1281,0))=0,"n/a",((INDEX(Historical!$C$7:$C$1259,MATCH(B279,Historical!$B$7:$B$1281,0))/INDEX(Historical!$H$7:$H$1250,MATCH(B279,Historical!$B$7:$B$1281,0)))^(1/5)-1)*100)</f>
        <v>3.4691183578864804</v>
      </c>
      <c r="V279" s="673">
        <f>IF(INDEX(Historical!$O$7:$O$1250,MATCH(B279,Historical!$B$7:$B$1281,0))=0,"n/a",((INDEX(Historical!$C$7:$C$1259,MATCH(B279,Historical!$B$7:$B$1281,0))/INDEX(Historical!$O$7:$O$1250,MATCH(B279,Historical!$B$7:$B$1281,0)))^(1/10)-1)*100)</f>
        <v>4.7378421589408415</v>
      </c>
      <c r="W279" s="674">
        <f t="shared" si="72"/>
        <v>0.73221484412262727</v>
      </c>
      <c r="X279" s="675" t="str">
        <f t="shared" si="73"/>
        <v>n/a</v>
      </c>
      <c r="Y279" s="842"/>
      <c r="Z279" s="624">
        <f t="shared" si="74"/>
        <v>261.72839506172841</v>
      </c>
      <c r="AA279" s="853">
        <f t="shared" si="75"/>
        <v>62.450617283950614</v>
      </c>
      <c r="AB279" s="854">
        <v>12</v>
      </c>
      <c r="AC279" s="833">
        <v>1.62</v>
      </c>
      <c r="AD279" s="833">
        <v>9.5</v>
      </c>
      <c r="AE279" s="833">
        <v>9.57</v>
      </c>
      <c r="AF279" s="833">
        <v>3.39</v>
      </c>
      <c r="AG279" s="833">
        <v>5.4</v>
      </c>
      <c r="AH279" s="833">
        <v>-64.8</v>
      </c>
      <c r="AI279" s="833">
        <v>9.86</v>
      </c>
      <c r="AJ279" s="833">
        <v>-9.1</v>
      </c>
      <c r="AK279" s="833">
        <v>6.7</v>
      </c>
      <c r="AL279" s="845">
        <v>7990</v>
      </c>
      <c r="AM279" s="839">
        <v>0.8</v>
      </c>
      <c r="AN279" s="833">
        <v>1.89</v>
      </c>
      <c r="AO279" s="711">
        <f t="shared" si="76"/>
        <v>-54.790533224769284</v>
      </c>
      <c r="AP279" s="712">
        <f t="shared" si="77"/>
        <v>7.6600840591813313</v>
      </c>
      <c r="AQ279" s="855">
        <f t="shared" si="78"/>
        <v>206.74462240516226</v>
      </c>
      <c r="AR279" s="624">
        <f>INDEX(Historical!$C$7:$C$1259,MATCH(B279,Historical!$B$7:$B$1281,0))*IF(AH279="n/a",1.03,IF(AH279&lt;0,1.01,IF(AH279&gt;10,1.1,(1+AH279/100))))</f>
        <v>4.2521000000000004</v>
      </c>
      <c r="AS279" s="853">
        <f t="shared" si="79"/>
        <v>4.6713570600000009</v>
      </c>
      <c r="AT279" s="853">
        <f t="shared" si="83"/>
        <v>4.9843379830200005</v>
      </c>
      <c r="AU279" s="853">
        <f t="shared" si="83"/>
        <v>5.3182886278823407</v>
      </c>
      <c r="AV279" s="853">
        <f t="shared" si="83"/>
        <v>5.6746139659504573</v>
      </c>
      <c r="AW279" s="624">
        <f t="shared" si="80"/>
        <v>24.900697636852797</v>
      </c>
      <c r="AX279" s="719">
        <f t="shared" si="81"/>
        <v>24.61272871093486</v>
      </c>
      <c r="AY279" s="900">
        <v>1.17</v>
      </c>
      <c r="AZ279" s="839">
        <v>57.809999999999995</v>
      </c>
      <c r="BA279" s="839">
        <v>-19.13</v>
      </c>
      <c r="BB279" s="839">
        <v>11.89</v>
      </c>
      <c r="BC279" s="839">
        <v>20.97</v>
      </c>
      <c r="BE279" s="597">
        <v>1968</v>
      </c>
      <c r="BF279" s="865">
        <f t="shared" si="82"/>
        <v>6</v>
      </c>
      <c r="BG279" s="849">
        <v>1.6</v>
      </c>
    </row>
    <row r="280" spans="1:59" ht="11.25" customHeight="1" x14ac:dyDescent="0.2">
      <c r="A280" s="838" t="s">
        <v>1222</v>
      </c>
      <c r="B280" s="842" t="s">
        <v>1223</v>
      </c>
      <c r="C280" s="898" t="s">
        <v>108</v>
      </c>
      <c r="D280" s="898" t="s">
        <v>4266</v>
      </c>
      <c r="E280" s="705">
        <v>9</v>
      </c>
      <c r="F280" s="1135">
        <v>522</v>
      </c>
      <c r="G280" s="1123" t="s">
        <v>106</v>
      </c>
      <c r="H280" s="1123" t="s">
        <v>106</v>
      </c>
      <c r="I280" s="841">
        <v>60.63</v>
      </c>
      <c r="J280" s="624">
        <f t="shared" si="69"/>
        <v>1.7153224476331848</v>
      </c>
      <c r="K280" s="844">
        <v>0.26</v>
      </c>
      <c r="L280" s="854">
        <v>4</v>
      </c>
      <c r="M280" s="615">
        <f t="shared" si="70"/>
        <v>1.04</v>
      </c>
      <c r="N280" s="837" t="s">
        <v>555</v>
      </c>
      <c r="O280" s="706">
        <v>0.21</v>
      </c>
      <c r="P280" s="606">
        <v>44237</v>
      </c>
      <c r="Q280" s="606">
        <v>44252</v>
      </c>
      <c r="R280" s="615">
        <f t="shared" si="71"/>
        <v>23.809523809523821</v>
      </c>
      <c r="S280" s="673">
        <f>IF(INDEX(Historical!$D$7:$D$1257,MATCH(B280,Historical!$B$7:$B$1281,0))=0,"n/a",(INDEX(Historical!$C$7:$C$1259,MATCH(B280,Historical!$B$7:$B$1281,0))/INDEX(Historical!$D$7:$D$1257,MATCH(B280,Historical!$B$7:$B$1281,0))-1)*100)</f>
        <v>29.230769230769216</v>
      </c>
      <c r="T280" s="673">
        <f>IF(INDEX(Historical!$F$7:$F$1250,MATCH(B280,Historical!$B$7:$B$1281,0))=0,"n/a",((INDEX(Historical!$C$7:$C$1259,MATCH(B280,Historical!$B$7:$B$1281,0))/INDEX(Historical!$F$7:$F$1250,MATCH(B280,Historical!$B$7:$B$1281,0)))^(1/3)-1)*100)</f>
        <v>25.007751457293836</v>
      </c>
      <c r="U280" s="673">
        <f>IF(INDEX(Historical!$H$7:$H$1250,MATCH(B280,Historical!$B$7:$B$1281,0))=0,"n/a",((INDEX(Historical!$C$7:$C$1259,MATCH(B280,Historical!$B$7:$B$1281,0))/INDEX(Historical!$H$7:$H$1250,MATCH(B280,Historical!$B$7:$B$1281,0)))^(1/5)-1)*100)</f>
        <v>25.482483177578395</v>
      </c>
      <c r="V280" s="673" t="str">
        <f>IF(INDEX(Historical!$O$7:$O$1250,MATCH(B280,Historical!$B$7:$B$1281,0))=0,"n/a",((INDEX(Historical!$C$7:$C$1259,MATCH(B280,Historical!$B$7:$B$1281,0))/INDEX(Historical!$O$7:$O$1250,MATCH(B280,Historical!$B$7:$B$1281,0)))^(1/10)-1)*100)</f>
        <v>n/a</v>
      </c>
      <c r="W280" s="674" t="str">
        <f t="shared" si="72"/>
        <v>n/a</v>
      </c>
      <c r="X280" s="675">
        <f t="shared" si="73"/>
        <v>0.94730420734492171</v>
      </c>
      <c r="Y280" s="843"/>
      <c r="Z280" s="624">
        <f t="shared" si="74"/>
        <v>13.384813384813384</v>
      </c>
      <c r="AA280" s="853">
        <f t="shared" si="75"/>
        <v>7.8030888030888041</v>
      </c>
      <c r="AB280" s="854">
        <v>12</v>
      </c>
      <c r="AC280" s="833">
        <v>7.77</v>
      </c>
      <c r="AD280" s="833">
        <v>1.1000000000000001</v>
      </c>
      <c r="AE280" s="833">
        <v>2.88</v>
      </c>
      <c r="AF280" s="833">
        <v>1.1499999999999999</v>
      </c>
      <c r="AG280" s="833">
        <v>15.9</v>
      </c>
      <c r="AH280" s="833">
        <v>-20.399999999999999</v>
      </c>
      <c r="AI280" s="833">
        <v>-8.0299999999999994</v>
      </c>
      <c r="AJ280" s="833">
        <v>26.900000000000002</v>
      </c>
      <c r="AK280" s="833">
        <v>7.0000000000000009</v>
      </c>
      <c r="AL280" s="845">
        <v>253.93</v>
      </c>
      <c r="AM280" s="839">
        <v>0.5</v>
      </c>
      <c r="AN280" s="833">
        <v>0.04</v>
      </c>
      <c r="AO280" s="711">
        <f t="shared" si="76"/>
        <v>19.394716822122774</v>
      </c>
      <c r="AP280" s="712">
        <f t="shared" si="77"/>
        <v>27.197805625211579</v>
      </c>
      <c r="AQ280" s="855">
        <f t="shared" si="78"/>
        <v>-36.847443533571912</v>
      </c>
      <c r="AR280" s="624">
        <f>INDEX(Historical!$C$7:$C$1259,MATCH(B280,Historical!$B$7:$B$1281,0))*IF(AH280="n/a",1.03,IF(AH280&lt;0,1.01,IF(AH280&gt;10,1.1,(1+AH280/100))))</f>
        <v>0.84839999999999993</v>
      </c>
      <c r="AS280" s="853">
        <f t="shared" si="79"/>
        <v>0.85688399999999998</v>
      </c>
      <c r="AT280" s="853">
        <f t="shared" si="83"/>
        <v>0.91686588000000002</v>
      </c>
      <c r="AU280" s="853">
        <f t="shared" si="83"/>
        <v>0.98104649160000013</v>
      </c>
      <c r="AV280" s="853">
        <f t="shared" si="83"/>
        <v>1.0497197460120002</v>
      </c>
      <c r="AW280" s="624">
        <f t="shared" si="80"/>
        <v>4.6529161176120004</v>
      </c>
      <c r="AX280" s="719">
        <f t="shared" si="81"/>
        <v>7.6742802533597239</v>
      </c>
      <c r="AY280" s="900">
        <v>1.28</v>
      </c>
      <c r="AZ280" s="839">
        <v>120.47000000000001</v>
      </c>
      <c r="BA280" s="839">
        <v>-1.7500000000000002</v>
      </c>
      <c r="BB280" s="839">
        <v>5.19</v>
      </c>
      <c r="BC280" s="839">
        <v>31.009999999999998</v>
      </c>
      <c r="BE280" s="597">
        <v>2013</v>
      </c>
      <c r="BF280" s="865">
        <f t="shared" si="82"/>
        <v>0</v>
      </c>
      <c r="BG280" s="849">
        <v>1.7000000000000002</v>
      </c>
    </row>
    <row r="281" spans="1:59" ht="11.25" customHeight="1" x14ac:dyDescent="0.2">
      <c r="A281" s="838" t="s">
        <v>3813</v>
      </c>
      <c r="B281" s="842" t="s">
        <v>3814</v>
      </c>
      <c r="C281" s="898" t="s">
        <v>108</v>
      </c>
      <c r="D281" s="898" t="s">
        <v>4273</v>
      </c>
      <c r="E281" s="705">
        <v>8</v>
      </c>
      <c r="F281" s="1135">
        <v>600</v>
      </c>
      <c r="G281" s="1126" t="s">
        <v>106</v>
      </c>
      <c r="H281" s="1126" t="s">
        <v>106</v>
      </c>
      <c r="I281" s="841">
        <v>62.51</v>
      </c>
      <c r="J281" s="624">
        <f t="shared" si="69"/>
        <v>1.1518157094864823</v>
      </c>
      <c r="K281" s="844">
        <v>0.18</v>
      </c>
      <c r="L281" s="854">
        <v>4</v>
      </c>
      <c r="M281" s="615">
        <f t="shared" si="70"/>
        <v>0.72</v>
      </c>
      <c r="N281" s="837" t="s">
        <v>318</v>
      </c>
      <c r="O281" s="706">
        <v>0.17</v>
      </c>
      <c r="P281" s="606">
        <v>44271</v>
      </c>
      <c r="Q281" s="606">
        <v>44286</v>
      </c>
      <c r="R281" s="615">
        <f t="shared" si="71"/>
        <v>5.8823529411764595</v>
      </c>
      <c r="S281" s="673">
        <f>IF(INDEX(Historical!$D$7:$D$1257,MATCH(B281,Historical!$B$7:$B$1281,0))=0,"n/a",(INDEX(Historical!$C$7:$C$1259,MATCH(B281,Historical!$B$7:$B$1281,0))/INDEX(Historical!$D$7:$D$1257,MATCH(B281,Historical!$B$7:$B$1281,0))-1)*100)</f>
        <v>6.25</v>
      </c>
      <c r="T281" s="673">
        <f>IF(INDEX(Historical!$F$7:$F$1250,MATCH(B281,Historical!$B$7:$B$1281,0))=0,"n/a",((INDEX(Historical!$C$7:$C$1259,MATCH(B281,Historical!$B$7:$B$1281,0))/INDEX(Historical!$F$7:$F$1250,MATCH(B281,Historical!$B$7:$B$1281,0)))^(1/3)-1)*100)</f>
        <v>6.6858844342181811</v>
      </c>
      <c r="U281" s="673">
        <f>IF(INDEX(Historical!$H$7:$H$1250,MATCH(B281,Historical!$B$7:$B$1281,0))=0,"n/a",((INDEX(Historical!$C$7:$C$1259,MATCH(B281,Historical!$B$7:$B$1281,0))/INDEX(Historical!$H$7:$H$1250,MATCH(B281,Historical!$B$7:$B$1281,0)))^(1/5)-1)*100)</f>
        <v>7.2145025900850923</v>
      </c>
      <c r="V281" s="673" t="str">
        <f>IF(INDEX(Historical!$O$7:$O$1250,MATCH(B281,Historical!$B$7:$B$1281,0))=0,"n/a",((INDEX(Historical!$C$7:$C$1259,MATCH(B281,Historical!$B$7:$B$1281,0))/INDEX(Historical!$O$7:$O$1250,MATCH(B281,Historical!$B$7:$B$1281,0)))^(1/10)-1)*100)</f>
        <v>n/a</v>
      </c>
      <c r="W281" s="674" t="str">
        <f t="shared" si="72"/>
        <v>n/a</v>
      </c>
      <c r="X281" s="675">
        <f t="shared" si="73"/>
        <v>0.19604626603492101</v>
      </c>
      <c r="Y281" s="637"/>
      <c r="Z281" s="624">
        <f t="shared" si="74"/>
        <v>4.2882668254913634</v>
      </c>
      <c r="AA281" s="853">
        <f t="shared" si="75"/>
        <v>3.7230494341870162</v>
      </c>
      <c r="AB281" s="854">
        <v>12</v>
      </c>
      <c r="AC281" s="833">
        <v>16.79</v>
      </c>
      <c r="AD281" s="833" t="s">
        <v>136</v>
      </c>
      <c r="AE281" s="833">
        <v>2.38</v>
      </c>
      <c r="AF281" s="833">
        <v>0.9</v>
      </c>
      <c r="AG281" s="833">
        <v>27.400000000000002</v>
      </c>
      <c r="AH281" s="833">
        <v>105.80000000000001</v>
      </c>
      <c r="AI281" s="833">
        <v>-38.700000000000003</v>
      </c>
      <c r="AJ281" s="833">
        <v>36.799999999999997</v>
      </c>
      <c r="AK281" s="833" t="s">
        <v>136</v>
      </c>
      <c r="AL281" s="845">
        <v>148</v>
      </c>
      <c r="AM281" s="839">
        <v>6.9</v>
      </c>
      <c r="AN281" s="833">
        <v>0.12</v>
      </c>
      <c r="AO281" s="711">
        <f t="shared" si="76"/>
        <v>4.6432688653845577</v>
      </c>
      <c r="AP281" s="712">
        <f t="shared" si="77"/>
        <v>8.3663182995715744</v>
      </c>
      <c r="AQ281" s="855">
        <f t="shared" si="78"/>
        <v>-61.409589615102476</v>
      </c>
      <c r="AR281" s="624">
        <f>INDEX(Historical!$C$7:$C$1259,MATCH(B281,Historical!$B$7:$B$1281,0))*IF(AH281="n/a",1.03,IF(AH281&lt;0,1.01,IF(AH281&gt;10,1.1,(1+AH281/100))))</f>
        <v>0.74800000000000011</v>
      </c>
      <c r="AS281" s="853">
        <f t="shared" si="79"/>
        <v>0.75548000000000015</v>
      </c>
      <c r="AT281" s="853">
        <f t="shared" si="83"/>
        <v>0.77814440000000018</v>
      </c>
      <c r="AU281" s="853">
        <f t="shared" si="83"/>
        <v>0.80148873200000026</v>
      </c>
      <c r="AV281" s="853">
        <f t="shared" si="83"/>
        <v>0.82553339396000025</v>
      </c>
      <c r="AW281" s="624">
        <f t="shared" si="80"/>
        <v>3.9086465259600005</v>
      </c>
      <c r="AX281" s="719">
        <f t="shared" si="81"/>
        <v>6.2528339880979056</v>
      </c>
      <c r="AY281" s="900">
        <v>0.85</v>
      </c>
      <c r="AZ281" s="839">
        <v>111.9</v>
      </c>
      <c r="BA281" s="839">
        <v>-8.0500000000000007</v>
      </c>
      <c r="BB281" s="839">
        <v>-0.25</v>
      </c>
      <c r="BC281" s="839">
        <v>18.66</v>
      </c>
      <c r="BE281" s="597">
        <v>2014</v>
      </c>
      <c r="BF281" s="865">
        <f t="shared" si="82"/>
        <v>0</v>
      </c>
      <c r="BG281" s="849">
        <v>2.4</v>
      </c>
    </row>
    <row r="282" spans="1:59" ht="11.25" customHeight="1" x14ac:dyDescent="0.2">
      <c r="A282" s="848" t="s">
        <v>3996</v>
      </c>
      <c r="B282" s="842" t="s">
        <v>3997</v>
      </c>
      <c r="C282" s="898" t="s">
        <v>4254</v>
      </c>
      <c r="D282" s="898" t="s">
        <v>4284</v>
      </c>
      <c r="E282" s="705">
        <v>7</v>
      </c>
      <c r="F282" s="1135">
        <v>666</v>
      </c>
      <c r="G282" s="1122" t="s">
        <v>106</v>
      </c>
      <c r="H282" s="1122" t="s">
        <v>106</v>
      </c>
      <c r="I282" s="841">
        <v>151.27000000000001</v>
      </c>
      <c r="J282" s="624">
        <f t="shared" si="69"/>
        <v>0.48258081575989947</v>
      </c>
      <c r="K282" s="844">
        <v>0.1825</v>
      </c>
      <c r="L282" s="854">
        <v>4</v>
      </c>
      <c r="M282" s="615">
        <f t="shared" si="70"/>
        <v>0.73</v>
      </c>
      <c r="N282" s="837" t="s">
        <v>4353</v>
      </c>
      <c r="O282" s="706">
        <v>0.16500000000000001</v>
      </c>
      <c r="P282" s="606">
        <v>44285</v>
      </c>
      <c r="Q282" s="606">
        <v>44293</v>
      </c>
      <c r="R282" s="615">
        <f t="shared" si="71"/>
        <v>10.606060606060598</v>
      </c>
      <c r="S282" s="673">
        <f>IF(INDEX(Historical!$D$7:$D$1257,MATCH(B282,Historical!$B$7:$B$1281,0))=0,"n/a",(INDEX(Historical!$C$7:$C$1259,MATCH(B282,Historical!$B$7:$B$1281,0))/INDEX(Historical!$D$7:$D$1257,MATCH(B282,Historical!$B$7:$B$1281,0))-1)*100)</f>
        <v>10.256410256410264</v>
      </c>
      <c r="T282" s="673">
        <f>IF(INDEX(Historical!$F$7:$F$1250,MATCH(B282,Historical!$B$7:$B$1281,0))=0,"n/a",((INDEX(Historical!$C$7:$C$1259,MATCH(B282,Historical!$B$7:$B$1281,0))/INDEX(Historical!$F$7:$F$1250,MATCH(B282,Historical!$B$7:$B$1281,0)))^(1/3)-1)*100)</f>
        <v>10.542372052606019</v>
      </c>
      <c r="U282" s="673">
        <f>IF(INDEX(Historical!$H$7:$H$1250,MATCH(B282,Historical!$B$7:$B$1281,0))=0,"n/a",((INDEX(Historical!$C$7:$C$1259,MATCH(B282,Historical!$B$7:$B$1281,0))/INDEX(Historical!$H$7:$H$1250,MATCH(B282,Historical!$B$7:$B$1281,0)))^(1/5)-1)*100)</f>
        <v>26.388029769498345</v>
      </c>
      <c r="V282" s="673" t="str">
        <f>IF(INDEX(Historical!$O$7:$O$1250,MATCH(B282,Historical!$B$7:$B$1281,0))=0,"n/a",((INDEX(Historical!$C$7:$C$1259,MATCH(B282,Historical!$B$7:$B$1281,0))/INDEX(Historical!$O$7:$O$1250,MATCH(B282,Historical!$B$7:$B$1281,0)))^(1/10)-1)*100)</f>
        <v>n/a</v>
      </c>
      <c r="W282" s="674" t="str">
        <f t="shared" si="72"/>
        <v>n/a</v>
      </c>
      <c r="X282" s="675">
        <f t="shared" si="73"/>
        <v>1.0091024768450609</v>
      </c>
      <c r="Y282" s="843"/>
      <c r="Z282" s="624">
        <f t="shared" si="74"/>
        <v>36.138613861386141</v>
      </c>
      <c r="AA282" s="853">
        <f t="shared" si="75"/>
        <v>74.886138613861391</v>
      </c>
      <c r="AB282" s="854">
        <v>12</v>
      </c>
      <c r="AC282" s="833">
        <v>2.02</v>
      </c>
      <c r="AD282" s="833">
        <v>4.93</v>
      </c>
      <c r="AE282" s="833">
        <v>2.35</v>
      </c>
      <c r="AF282" s="833">
        <v>9.85</v>
      </c>
      <c r="AG282" s="833" t="s">
        <v>136</v>
      </c>
      <c r="AH282" s="833">
        <v>28.1</v>
      </c>
      <c r="AI282" s="833">
        <v>9.6</v>
      </c>
      <c r="AJ282" s="833">
        <v>26.150000000000002</v>
      </c>
      <c r="AK282" s="833">
        <v>15</v>
      </c>
      <c r="AL282" s="845">
        <v>6510</v>
      </c>
      <c r="AM282" s="839">
        <v>15.76</v>
      </c>
      <c r="AN282" s="833" t="s">
        <v>136</v>
      </c>
      <c r="AO282" s="711">
        <f t="shared" si="76"/>
        <v>-48.015528028603143</v>
      </c>
      <c r="AP282" s="712">
        <f t="shared" si="77"/>
        <v>26.870610585258245</v>
      </c>
      <c r="AQ282" s="855">
        <f t="shared" si="78"/>
        <v>472.56866268365457</v>
      </c>
      <c r="AR282" s="624">
        <f>INDEX(Historical!$C$7:$C$1259,MATCH(B282,Historical!$B$7:$B$1281,0))*IF(AH282="n/a",1.03,IF(AH282&lt;0,1.01,IF(AH282&gt;10,1.1,(1+AH282/100))))</f>
        <v>0.70950000000000013</v>
      </c>
      <c r="AS282" s="853">
        <f t="shared" si="79"/>
        <v>0.77761200000000019</v>
      </c>
      <c r="AT282" s="853">
        <f t="shared" si="83"/>
        <v>0.85537320000000028</v>
      </c>
      <c r="AU282" s="853">
        <f t="shared" si="83"/>
        <v>0.94091052000000042</v>
      </c>
      <c r="AV282" s="853">
        <f t="shared" si="83"/>
        <v>1.0350015720000005</v>
      </c>
      <c r="AW282" s="624">
        <f t="shared" si="80"/>
        <v>4.318397292000002</v>
      </c>
      <c r="AX282" s="719">
        <f t="shared" si="81"/>
        <v>2.8547612163680847</v>
      </c>
      <c r="AY282" s="900" t="s">
        <v>136</v>
      </c>
      <c r="AZ282" s="839">
        <v>163.63</v>
      </c>
      <c r="BA282" s="839">
        <v>-3.34</v>
      </c>
      <c r="BB282" s="839">
        <v>7.91</v>
      </c>
      <c r="BC282" s="839">
        <v>22.220000000000002</v>
      </c>
      <c r="BE282" s="597">
        <v>2015</v>
      </c>
      <c r="BF282" s="865">
        <f t="shared" si="82"/>
        <v>0</v>
      </c>
      <c r="BG282" s="849" t="s">
        <v>136</v>
      </c>
    </row>
    <row r="283" spans="1:59" s="744" customFormat="1" ht="11.25" customHeight="1" x14ac:dyDescent="0.2">
      <c r="A283" s="619" t="s">
        <v>249</v>
      </c>
      <c r="B283" s="751" t="s">
        <v>250</v>
      </c>
      <c r="C283" s="898" t="s">
        <v>123</v>
      </c>
      <c r="D283" s="898" t="s">
        <v>4109</v>
      </c>
      <c r="E283" s="727">
        <v>51</v>
      </c>
      <c r="F283" s="1135">
        <v>27</v>
      </c>
      <c r="G283" s="1138" t="s">
        <v>115</v>
      </c>
      <c r="H283" s="1138" t="s">
        <v>115</v>
      </c>
      <c r="I283" s="737">
        <v>56.07</v>
      </c>
      <c r="J283" s="729">
        <f t="shared" si="69"/>
        <v>1.1592652042090246</v>
      </c>
      <c r="K283" s="730">
        <v>0.16250000000000001</v>
      </c>
      <c r="L283" s="731">
        <v>4</v>
      </c>
      <c r="M283" s="732">
        <f t="shared" si="70"/>
        <v>0.65</v>
      </c>
      <c r="N283" s="733" t="s">
        <v>689</v>
      </c>
      <c r="O283" s="734">
        <v>0.16</v>
      </c>
      <c r="P283" s="1107">
        <v>43936</v>
      </c>
      <c r="Q283" s="1107">
        <v>43951</v>
      </c>
      <c r="R283" s="732">
        <f t="shared" si="71"/>
        <v>1.5625000000000013</v>
      </c>
      <c r="S283" s="673">
        <f>IF(INDEX(Historical!$D$7:$D$1257,MATCH(B283,Historical!$B$7:$B$1281,0))=0,"n/a",(INDEX(Historical!$C$7:$C$1259,MATCH(B283,Historical!$B$7:$B$1281,0))/INDEX(Historical!$D$7:$D$1257,MATCH(B283,Historical!$B$7:$B$1281,0))-1)*100)</f>
        <v>1.9685039370078705</v>
      </c>
      <c r="T283" s="673">
        <f>IF(INDEX(Historical!$F$7:$F$1250,MATCH(B283,Historical!$B$7:$B$1281,0))=0,"n/a",((INDEX(Historical!$C$7:$C$1259,MATCH(B283,Historical!$B$7:$B$1281,0))/INDEX(Historical!$F$7:$F$1250,MATCH(B283,Historical!$B$7:$B$1281,0)))^(1/3)-1)*100)</f>
        <v>3.1484216825132361</v>
      </c>
      <c r="U283" s="673">
        <f>IF(INDEX(Historical!$H$7:$H$1250,MATCH(B283,Historical!$B$7:$B$1281,0))=0,"n/a",((INDEX(Historical!$C$7:$C$1259,MATCH(B283,Historical!$B$7:$B$1281,0))/INDEX(Historical!$H$7:$H$1250,MATCH(B283,Historical!$B$7:$B$1281,0)))^(1/5)-1)*100)</f>
        <v>4.8899598885657758</v>
      </c>
      <c r="V283" s="673">
        <f>IF(INDEX(Historical!$O$7:$O$1250,MATCH(B283,Historical!$B$7:$B$1281,0))=0,"n/a",((INDEX(Historical!$C$7:$C$1259,MATCH(B283,Historical!$B$7:$B$1281,0))/INDEX(Historical!$O$7:$O$1250,MATCH(B283,Historical!$B$7:$B$1281,0)))^(1/10)-1)*100)</f>
        <v>8.842291989017026</v>
      </c>
      <c r="W283" s="674">
        <f t="shared" si="72"/>
        <v>0.55301949931528782</v>
      </c>
      <c r="X283" s="675">
        <f t="shared" si="73"/>
        <v>0.74090301341905684</v>
      </c>
      <c r="Y283" s="751"/>
      <c r="Z283" s="729">
        <f t="shared" si="74"/>
        <v>27.542372881355938</v>
      </c>
      <c r="AA283" s="736">
        <f t="shared" si="75"/>
        <v>23.758474576271187</v>
      </c>
      <c r="AB283" s="731">
        <v>11</v>
      </c>
      <c r="AC283" s="737">
        <v>2.36</v>
      </c>
      <c r="AD283" s="737">
        <v>1.96</v>
      </c>
      <c r="AE283" s="737">
        <v>1.03</v>
      </c>
      <c r="AF283" s="737">
        <v>2.15</v>
      </c>
      <c r="AG283" s="737">
        <v>9.6</v>
      </c>
      <c r="AH283" s="737">
        <v>-6.4</v>
      </c>
      <c r="AI283" s="737">
        <v>15.09</v>
      </c>
      <c r="AJ283" s="737">
        <v>6.6000000000000005</v>
      </c>
      <c r="AK283" s="737">
        <v>12.31</v>
      </c>
      <c r="AL283" s="738">
        <v>2890</v>
      </c>
      <c r="AM283" s="739">
        <v>0.70000000000000007</v>
      </c>
      <c r="AN283" s="737">
        <v>1.28</v>
      </c>
      <c r="AO283" s="740">
        <f t="shared" si="76"/>
        <v>-17.709249483496386</v>
      </c>
      <c r="AP283" s="741">
        <f t="shared" si="77"/>
        <v>6.0492250927748001</v>
      </c>
      <c r="AQ283" s="742">
        <f t="shared" si="78"/>
        <v>50.673628657709571</v>
      </c>
      <c r="AR283" s="624">
        <f>INDEX(Historical!$C$7:$C$1259,MATCH(B283,Historical!$B$7:$B$1281,0))*IF(AH283="n/a",1.03,IF(AH283&lt;0,1.01,IF(AH283&gt;10,1.1,(1+AH283/100))))</f>
        <v>0.65397499999999997</v>
      </c>
      <c r="AS283" s="736">
        <f t="shared" si="79"/>
        <v>0.71937250000000008</v>
      </c>
      <c r="AT283" s="736">
        <f t="shared" si="83"/>
        <v>0.79130975000000014</v>
      </c>
      <c r="AU283" s="736">
        <f t="shared" si="83"/>
        <v>0.87044072500000025</v>
      </c>
      <c r="AV283" s="736">
        <f t="shared" si="83"/>
        <v>0.95748479750000037</v>
      </c>
      <c r="AW283" s="729">
        <f t="shared" si="80"/>
        <v>3.9925827725000009</v>
      </c>
      <c r="AX283" s="743">
        <f t="shared" si="81"/>
        <v>7.1207112047440724</v>
      </c>
      <c r="AY283" s="901">
        <v>1.79</v>
      </c>
      <c r="AZ283" s="739">
        <v>136.78</v>
      </c>
      <c r="BA283" s="739">
        <v>-5.34</v>
      </c>
      <c r="BB283" s="739">
        <v>3.34</v>
      </c>
      <c r="BC283" s="739">
        <v>15.83</v>
      </c>
      <c r="BD283" s="875"/>
      <c r="BE283" s="597">
        <v>1970</v>
      </c>
      <c r="BF283" s="865">
        <f t="shared" si="82"/>
        <v>6</v>
      </c>
      <c r="BG283" s="793">
        <v>3.1</v>
      </c>
    </row>
    <row r="284" spans="1:59" ht="11.25" customHeight="1" x14ac:dyDescent="0.2">
      <c r="A284" s="848" t="s">
        <v>4051</v>
      </c>
      <c r="B284" s="842" t="s">
        <v>2282</v>
      </c>
      <c r="C284" s="898" t="s">
        <v>108</v>
      </c>
      <c r="D284" s="898" t="s">
        <v>4273</v>
      </c>
      <c r="E284" s="705">
        <v>6</v>
      </c>
      <c r="F284" s="1135">
        <v>667</v>
      </c>
      <c r="G284" s="1135" t="s">
        <v>106</v>
      </c>
      <c r="H284" s="1135" t="s">
        <v>106</v>
      </c>
      <c r="I284" s="841">
        <v>15.45</v>
      </c>
      <c r="J284" s="624">
        <f t="shared" si="69"/>
        <v>3.3656957928802593</v>
      </c>
      <c r="K284" s="844">
        <v>0.13</v>
      </c>
      <c r="L284" s="854">
        <v>4</v>
      </c>
      <c r="M284" s="615">
        <f t="shared" si="70"/>
        <v>0.52</v>
      </c>
      <c r="N284" s="837" t="s">
        <v>488</v>
      </c>
      <c r="O284" s="706">
        <v>0.12</v>
      </c>
      <c r="P284" s="904">
        <v>43553</v>
      </c>
      <c r="Q284" s="904">
        <v>43570</v>
      </c>
      <c r="R284" s="615">
        <f t="shared" si="71"/>
        <v>8.333333333333341</v>
      </c>
      <c r="S284" s="673">
        <f>IF(INDEX(Historical!$D$7:$D$1257,MATCH(B284,Historical!$B$7:$B$1281,0))=0,"n/a",(INDEX(Historical!$C$7:$C$1259,MATCH(B284,Historical!$B$7:$B$1281,0))/INDEX(Historical!$D$7:$D$1257,MATCH(B284,Historical!$B$7:$B$1281,0))-1)*100)</f>
        <v>1.9607843137254832</v>
      </c>
      <c r="T284" s="673">
        <f>IF(INDEX(Historical!$F$7:$F$1250,MATCH(B284,Historical!$B$7:$B$1281,0))=0,"n/a",((INDEX(Historical!$C$7:$C$1259,MATCH(B284,Historical!$B$7:$B$1281,0))/INDEX(Historical!$F$7:$F$1250,MATCH(B284,Historical!$B$7:$B$1281,0)))^(1/3)-1)*100)</f>
        <v>6.5397392040924318</v>
      </c>
      <c r="U284" s="673">
        <f>IF(INDEX(Historical!$H$7:$H$1250,MATCH(B284,Historical!$B$7:$B$1281,0))=0,"n/a",((INDEX(Historical!$C$7:$C$1259,MATCH(B284,Historical!$B$7:$B$1281,0))/INDEX(Historical!$H$7:$H$1250,MATCH(B284,Historical!$B$7:$B$1281,0)))^(1/5)-1)*100)</f>
        <v>8.2398196229486853</v>
      </c>
      <c r="V284" s="673">
        <f>IF(INDEX(Historical!$O$7:$O$1250,MATCH(B284,Historical!$B$7:$B$1281,0))=0,"n/a",((INDEX(Historical!$C$7:$C$1259,MATCH(B284,Historical!$B$7:$B$1281,0))/INDEX(Historical!$O$7:$O$1250,MATCH(B284,Historical!$B$7:$B$1281,0)))^(1/10)-1)*100)</f>
        <v>15.792974364097635</v>
      </c>
      <c r="W284" s="674">
        <f t="shared" si="72"/>
        <v>0.52173956804997856</v>
      </c>
      <c r="X284" s="675">
        <f t="shared" si="73"/>
        <v>0.84079792070904946</v>
      </c>
      <c r="Y284" s="646" t="s">
        <v>4574</v>
      </c>
      <c r="Z284" s="624">
        <f t="shared" si="74"/>
        <v>48.148148148148145</v>
      </c>
      <c r="AA284" s="853">
        <f t="shared" si="75"/>
        <v>14.305555555555554</v>
      </c>
      <c r="AB284" s="854">
        <v>12</v>
      </c>
      <c r="AC284" s="833">
        <v>1.08</v>
      </c>
      <c r="AD284" s="833">
        <v>1.83</v>
      </c>
      <c r="AE284" s="833">
        <v>3.39</v>
      </c>
      <c r="AF284" s="833">
        <v>1.07</v>
      </c>
      <c r="AG284" s="833">
        <v>7.5</v>
      </c>
      <c r="AH284" s="833">
        <v>14.299999999999999</v>
      </c>
      <c r="AI284" s="833">
        <v>-6.01</v>
      </c>
      <c r="AJ284" s="833">
        <v>9.8000000000000007</v>
      </c>
      <c r="AK284" s="833">
        <v>8</v>
      </c>
      <c r="AL284" s="845">
        <v>2520</v>
      </c>
      <c r="AM284" s="839">
        <v>0.70000000000000007</v>
      </c>
      <c r="AN284" s="833">
        <v>0.32</v>
      </c>
      <c r="AO284" s="711">
        <f t="shared" si="76"/>
        <v>-2.7000401397266085</v>
      </c>
      <c r="AP284" s="712">
        <f t="shared" si="77"/>
        <v>11.605515415828945</v>
      </c>
      <c r="AQ284" s="855">
        <f t="shared" si="78"/>
        <v>-17.519175442087842</v>
      </c>
      <c r="AR284" s="624">
        <f>INDEX(Historical!$C$7:$C$1259,MATCH(B284,Historical!$B$7:$B$1281,0))*IF(AH284="n/a",1.03,IF(AH284&lt;0,1.01,IF(AH284&gt;10,1.1,(1+AH284/100))))</f>
        <v>0.57200000000000006</v>
      </c>
      <c r="AS284" s="853">
        <f t="shared" si="79"/>
        <v>0.57772000000000012</v>
      </c>
      <c r="AT284" s="853">
        <f t="shared" si="83"/>
        <v>0.6239376000000002</v>
      </c>
      <c r="AU284" s="853">
        <f t="shared" si="83"/>
        <v>0.67385260800000024</v>
      </c>
      <c r="AV284" s="853">
        <f t="shared" si="83"/>
        <v>0.72776081664000036</v>
      </c>
      <c r="AW284" s="624">
        <f t="shared" si="80"/>
        <v>3.1752710246400011</v>
      </c>
      <c r="AX284" s="719">
        <f t="shared" si="81"/>
        <v>20.551916017087386</v>
      </c>
      <c r="AY284" s="900">
        <v>0.87</v>
      </c>
      <c r="AZ284" s="839">
        <v>74.339999999999989</v>
      </c>
      <c r="BA284" s="839">
        <v>-5.96</v>
      </c>
      <c r="BB284" s="839">
        <v>9.93</v>
      </c>
      <c r="BC284" s="839">
        <v>34.410000000000004</v>
      </c>
      <c r="BE284" s="597">
        <v>2015</v>
      </c>
      <c r="BF284" s="865">
        <f t="shared" si="82"/>
        <v>0</v>
      </c>
      <c r="BG284" s="849">
        <v>0.70000000000000007</v>
      </c>
    </row>
    <row r="285" spans="1:59" ht="11.25" customHeight="1" x14ac:dyDescent="0.2">
      <c r="A285" s="848" t="s">
        <v>4615</v>
      </c>
      <c r="B285" s="842" t="s">
        <v>4605</v>
      </c>
      <c r="C285" s="898" t="s">
        <v>112</v>
      </c>
      <c r="D285" s="898" t="s">
        <v>4289</v>
      </c>
      <c r="E285" s="705">
        <v>5</v>
      </c>
      <c r="F285" s="1135">
        <v>725</v>
      </c>
      <c r="G285" s="1123" t="s">
        <v>106</v>
      </c>
      <c r="H285" s="1123" t="s">
        <v>106</v>
      </c>
      <c r="I285" s="841">
        <v>85.77</v>
      </c>
      <c r="J285" s="624">
        <f t="shared" si="69"/>
        <v>0.9793634137810423</v>
      </c>
      <c r="K285" s="844">
        <v>0.21</v>
      </c>
      <c r="L285" s="854">
        <v>4</v>
      </c>
      <c r="M285" s="615">
        <f t="shared" si="70"/>
        <v>0.84</v>
      </c>
      <c r="N285" s="837" t="s">
        <v>294</v>
      </c>
      <c r="O285" s="706">
        <v>0.18</v>
      </c>
      <c r="P285" s="606">
        <v>44159</v>
      </c>
      <c r="Q285" s="606">
        <v>44175</v>
      </c>
      <c r="R285" s="615">
        <f t="shared" si="71"/>
        <v>16.666666666666664</v>
      </c>
      <c r="S285" s="673">
        <f>IF(INDEX(Historical!$D$7:$D$1257,MATCH(B285,Historical!$B$7:$B$1281,0))=0,"n/a",(INDEX(Historical!$C$7:$C$1259,MATCH(B285,Historical!$B$7:$B$1281,0))/INDEX(Historical!$D$7:$D$1257,MATCH(B285,Historical!$B$7:$B$1281,0))-1)*100)</f>
        <v>4.1666666666666741</v>
      </c>
      <c r="T285" s="673">
        <f>IF(INDEX(Historical!$F$7:$F$1250,MATCH(B285,Historical!$B$7:$B$1281,0))=0,"n/a",((INDEX(Historical!$C$7:$C$1259,MATCH(B285,Historical!$B$7:$B$1281,0))/INDEX(Historical!$F$7:$F$1250,MATCH(B285,Historical!$B$7:$B$1281,0)))^(1/3)-1)*100)</f>
        <v>7.7217345015941907</v>
      </c>
      <c r="U285" s="673">
        <f>IF(INDEX(Historical!$H$7:$H$1250,MATCH(B285,Historical!$B$7:$B$1281,0))=0,"n/a",((INDEX(Historical!$C$7:$C$1259,MATCH(B285,Historical!$B$7:$B$1281,0))/INDEX(Historical!$H$7:$H$1250,MATCH(B285,Historical!$B$7:$B$1281,0)))^(1/5)-1)*100)</f>
        <v>9.3362073943278112</v>
      </c>
      <c r="V285" s="673">
        <f>IF(INDEX(Historical!$O$7:$O$1250,MATCH(B285,Historical!$B$7:$B$1281,0))=0,"n/a",((INDEX(Historical!$C$7:$C$1259,MATCH(B285,Historical!$B$7:$B$1281,0))/INDEX(Historical!$O$7:$O$1250,MATCH(B285,Historical!$B$7:$B$1281,0)))^(1/10)-1)*100)</f>
        <v>10.354570087759019</v>
      </c>
      <c r="W285" s="674">
        <f t="shared" si="72"/>
        <v>0.90165089571076473</v>
      </c>
      <c r="X285" s="675">
        <f t="shared" si="73"/>
        <v>1.0259568565195398</v>
      </c>
      <c r="Y285" s="646"/>
      <c r="Z285" s="624">
        <f t="shared" si="74"/>
        <v>43.75</v>
      </c>
      <c r="AA285" s="853">
        <f t="shared" si="75"/>
        <v>44.671875</v>
      </c>
      <c r="AB285" s="854">
        <v>12</v>
      </c>
      <c r="AC285" s="833">
        <v>1.92</v>
      </c>
      <c r="AD285" s="833">
        <v>3.4</v>
      </c>
      <c r="AE285" s="833">
        <v>1.83</v>
      </c>
      <c r="AF285" s="833">
        <v>4.2699999999999996</v>
      </c>
      <c r="AG285" s="833">
        <v>7.7</v>
      </c>
      <c r="AH285" s="833">
        <v>-2.6</v>
      </c>
      <c r="AI285" s="833">
        <v>23.48</v>
      </c>
      <c r="AJ285" s="833">
        <v>9.1</v>
      </c>
      <c r="AK285" s="833">
        <v>13.16</v>
      </c>
      <c r="AL285" s="845">
        <v>2320</v>
      </c>
      <c r="AM285" s="839">
        <v>0.8</v>
      </c>
      <c r="AN285" s="833">
        <v>0.21</v>
      </c>
      <c r="AO285" s="711">
        <f t="shared" si="76"/>
        <v>-34.356304191891148</v>
      </c>
      <c r="AP285" s="712">
        <f t="shared" si="77"/>
        <v>10.315570808108854</v>
      </c>
      <c r="AQ285" s="855">
        <f t="shared" si="78"/>
        <v>191.1654025921807</v>
      </c>
      <c r="AR285" s="624">
        <f>INDEX(Historical!$C$7:$C$1259,MATCH(B285,Historical!$B$7:$B$1281,0))*IF(AH285="n/a",1.03,IF(AH285&lt;0,1.01,IF(AH285&gt;10,1.1,(1+AH285/100))))</f>
        <v>0.75750000000000006</v>
      </c>
      <c r="AS285" s="853">
        <f t="shared" si="79"/>
        <v>0.83325000000000016</v>
      </c>
      <c r="AT285" s="853">
        <f t="shared" si="83"/>
        <v>0.91657500000000025</v>
      </c>
      <c r="AU285" s="853">
        <f t="shared" si="83"/>
        <v>1.0082325000000003</v>
      </c>
      <c r="AV285" s="853">
        <f t="shared" si="83"/>
        <v>1.1090557500000005</v>
      </c>
      <c r="AW285" s="624">
        <f t="shared" si="80"/>
        <v>4.6246132500000012</v>
      </c>
      <c r="AX285" s="719">
        <f t="shared" si="81"/>
        <v>5.3918774046869551</v>
      </c>
      <c r="AY285" s="900">
        <v>1.24</v>
      </c>
      <c r="AZ285" s="839">
        <v>116.65</v>
      </c>
      <c r="BA285" s="839">
        <v>-3.27</v>
      </c>
      <c r="BB285" s="839">
        <v>8.23</v>
      </c>
      <c r="BC285" s="839">
        <v>35.870000000000005</v>
      </c>
      <c r="BE285" s="597">
        <v>2016</v>
      </c>
      <c r="BF285" s="865">
        <f t="shared" si="82"/>
        <v>0</v>
      </c>
      <c r="BG285" s="849">
        <v>4.2</v>
      </c>
    </row>
    <row r="286" spans="1:59" ht="11.25" customHeight="1" x14ac:dyDescent="0.2">
      <c r="A286" s="838" t="s">
        <v>3811</v>
      </c>
      <c r="B286" s="842" t="s">
        <v>3812</v>
      </c>
      <c r="C286" s="898" t="s">
        <v>108</v>
      </c>
      <c r="D286" s="898" t="s">
        <v>4273</v>
      </c>
      <c r="E286" s="705">
        <v>8</v>
      </c>
      <c r="F286" s="1135">
        <v>594</v>
      </c>
      <c r="G286" s="1133" t="s">
        <v>106</v>
      </c>
      <c r="H286" s="1133" t="s">
        <v>106</v>
      </c>
      <c r="I286" s="841">
        <v>17.3</v>
      </c>
      <c r="J286" s="624">
        <f t="shared" si="69"/>
        <v>2.7745664739884388</v>
      </c>
      <c r="K286" s="844">
        <v>0.12</v>
      </c>
      <c r="L286" s="854">
        <v>4</v>
      </c>
      <c r="M286" s="615">
        <f t="shared" si="70"/>
        <v>0.48</v>
      </c>
      <c r="N286" s="837" t="s">
        <v>590</v>
      </c>
      <c r="O286" s="706">
        <v>0.11</v>
      </c>
      <c r="P286" s="606">
        <v>44252</v>
      </c>
      <c r="Q286" s="606">
        <v>44267</v>
      </c>
      <c r="R286" s="615">
        <f t="shared" si="71"/>
        <v>9.0909090909090864</v>
      </c>
      <c r="S286" s="673">
        <f>IF(INDEX(Historical!$D$7:$D$1257,MATCH(B286,Historical!$B$7:$B$1281,0))=0,"n/a",(INDEX(Historical!$C$7:$C$1259,MATCH(B286,Historical!$B$7:$B$1281,0))/INDEX(Historical!$D$7:$D$1257,MATCH(B286,Historical!$B$7:$B$1281,0))-1)*100)</f>
        <v>22.222222222222232</v>
      </c>
      <c r="T286" s="673">
        <f>IF(INDEX(Historical!$F$7:$F$1250,MATCH(B286,Historical!$B$7:$B$1281,0))=0,"n/a",((INDEX(Historical!$C$7:$C$1259,MATCH(B286,Historical!$B$7:$B$1281,0))/INDEX(Historical!$F$7:$F$1250,MATCH(B286,Historical!$B$7:$B$1281,0)))^(1/3)-1)*100)</f>
        <v>46.478836033945761</v>
      </c>
      <c r="U286" s="673">
        <f>IF(INDEX(Historical!$H$7:$H$1250,MATCH(B286,Historical!$B$7:$B$1281,0))=0,"n/a",((INDEX(Historical!$C$7:$C$1259,MATCH(B286,Historical!$B$7:$B$1281,0))/INDEX(Historical!$H$7:$H$1250,MATCH(B286,Historical!$B$7:$B$1281,0)))^(1/5)-1)*100)</f>
        <v>34.490167754521849</v>
      </c>
      <c r="V286" s="673">
        <f>IF(INDEX(Historical!$O$7:$O$1250,MATCH(B286,Historical!$B$7:$B$1281,0))=0,"n/a",((INDEX(Historical!$C$7:$C$1259,MATCH(B286,Historical!$B$7:$B$1281,0))/INDEX(Historical!$O$7:$O$1250,MATCH(B286,Historical!$B$7:$B$1281,0)))^(1/10)-1)*100)</f>
        <v>-2.3827733597007295</v>
      </c>
      <c r="W286" s="674" t="str">
        <f t="shared" si="72"/>
        <v>n/a</v>
      </c>
      <c r="X286" s="675" t="str">
        <f t="shared" si="73"/>
        <v>n/a</v>
      </c>
      <c r="Y286" s="843"/>
      <c r="Z286" s="624" t="str">
        <f t="shared" si="74"/>
        <v>n/a</v>
      </c>
      <c r="AA286" s="853" t="str">
        <f t="shared" si="75"/>
        <v>n/a</v>
      </c>
      <c r="AB286" s="854">
        <v>12</v>
      </c>
      <c r="AC286" s="833" t="s">
        <v>136</v>
      </c>
      <c r="AD286" s="833" t="s">
        <v>136</v>
      </c>
      <c r="AE286" s="833" t="s">
        <v>136</v>
      </c>
      <c r="AF286" s="833" t="s">
        <v>136</v>
      </c>
      <c r="AG286" s="833" t="s">
        <v>136</v>
      </c>
      <c r="AH286" s="833" t="s">
        <v>136</v>
      </c>
      <c r="AI286" s="833" t="s">
        <v>136</v>
      </c>
      <c r="AJ286" s="833" t="s">
        <v>136</v>
      </c>
      <c r="AK286" s="833" t="s">
        <v>136</v>
      </c>
      <c r="AL286" s="845" t="s">
        <v>136</v>
      </c>
      <c r="AM286" s="839" t="s">
        <v>136</v>
      </c>
      <c r="AN286" s="833" t="s">
        <v>136</v>
      </c>
      <c r="AO286" s="711" t="str">
        <f t="shared" si="76"/>
        <v>n/a</v>
      </c>
      <c r="AP286" s="712">
        <f t="shared" si="77"/>
        <v>37.264734228510285</v>
      </c>
      <c r="AQ286" s="855" t="str">
        <f t="shared" si="78"/>
        <v>n/a</v>
      </c>
      <c r="AR286" s="624">
        <f>INDEX(Historical!$C$7:$C$1259,MATCH(B286,Historical!$B$7:$B$1281,0))*IF(AH286="n/a",1.03,IF(AH286&lt;0,1.01,IF(AH286&gt;10,1.1,(1+AH286/100))))</f>
        <v>0.45319999999999999</v>
      </c>
      <c r="AS286" s="853">
        <f t="shared" si="79"/>
        <v>0.46679599999999999</v>
      </c>
      <c r="AT286" s="853">
        <f t="shared" si="83"/>
        <v>0.48079988000000001</v>
      </c>
      <c r="AU286" s="853">
        <f t="shared" si="83"/>
        <v>0.49522387640000004</v>
      </c>
      <c r="AV286" s="853">
        <f t="shared" si="83"/>
        <v>0.51008059269200001</v>
      </c>
      <c r="AW286" s="624">
        <f t="shared" si="80"/>
        <v>2.4061003490920001</v>
      </c>
      <c r="AX286" s="719">
        <f t="shared" si="81"/>
        <v>13.908094503421967</v>
      </c>
      <c r="AY286" s="900" t="s">
        <v>136</v>
      </c>
      <c r="AZ286" s="839" t="s">
        <v>136</v>
      </c>
      <c r="BA286" s="839" t="s">
        <v>136</v>
      </c>
      <c r="BB286" s="839" t="s">
        <v>136</v>
      </c>
      <c r="BC286" s="839" t="s">
        <v>136</v>
      </c>
      <c r="BD286" s="874" t="s">
        <v>4200</v>
      </c>
      <c r="BE286" s="597">
        <v>2014</v>
      </c>
      <c r="BF286" s="865">
        <f t="shared" si="82"/>
        <v>0</v>
      </c>
      <c r="BG286" s="849" t="s">
        <v>136</v>
      </c>
    </row>
    <row r="287" spans="1:59" ht="11.25" customHeight="1" x14ac:dyDescent="0.2">
      <c r="A287" s="848" t="s">
        <v>4661</v>
      </c>
      <c r="B287" s="842" t="s">
        <v>4651</v>
      </c>
      <c r="C287" s="898" t="s">
        <v>4127</v>
      </c>
      <c r="D287" s="898" t="s">
        <v>4260</v>
      </c>
      <c r="E287" s="705">
        <v>5</v>
      </c>
      <c r="F287" s="1135">
        <v>743</v>
      </c>
      <c r="G287" s="1123" t="s">
        <v>106</v>
      </c>
      <c r="H287" s="1123" t="s">
        <v>106</v>
      </c>
      <c r="I287" s="841">
        <v>40.44</v>
      </c>
      <c r="J287" s="624">
        <f t="shared" si="69"/>
        <v>1.0633036597428289</v>
      </c>
      <c r="K287" s="844">
        <v>0.1075</v>
      </c>
      <c r="L287" s="854">
        <v>4</v>
      </c>
      <c r="M287" s="615">
        <f t="shared" si="70"/>
        <v>0.43</v>
      </c>
      <c r="N287" s="837" t="s">
        <v>325</v>
      </c>
      <c r="O287" s="706">
        <v>9.7500000000000003E-2</v>
      </c>
      <c r="P287" s="606">
        <v>44264</v>
      </c>
      <c r="Q287" s="606">
        <v>44274</v>
      </c>
      <c r="R287" s="615">
        <f t="shared" si="71"/>
        <v>10.25641025641025</v>
      </c>
      <c r="S287" s="673">
        <f>IF(INDEX(Historical!$D$7:$D$1257,MATCH(B287,Historical!$B$7:$B$1281,0))=0,"n/a",(INDEX(Historical!$C$7:$C$1259,MATCH(B287,Historical!$B$7:$B$1281,0))/INDEX(Historical!$D$7:$D$1257,MATCH(B287,Historical!$B$7:$B$1281,0))-1)*100)</f>
        <v>14.705882352941169</v>
      </c>
      <c r="T287" s="673">
        <f>IF(INDEX(Historical!$F$7:$F$1250,MATCH(B287,Historical!$B$7:$B$1281,0))=0,"n/a",((INDEX(Historical!$C$7:$C$1259,MATCH(B287,Historical!$B$7:$B$1281,0))/INDEX(Historical!$F$7:$F$1250,MATCH(B287,Historical!$B$7:$B$1281,0)))^(1/3)-1)*100)</f>
        <v>17.566734386037886</v>
      </c>
      <c r="U287" s="673" t="str">
        <f>IF(INDEX(Historical!$H$7:$H$1250,MATCH(B287,Historical!$B$7:$B$1281,0))=0,"n/a",((INDEX(Historical!$C$7:$C$1259,MATCH(B287,Historical!$B$7:$B$1281,0))/INDEX(Historical!$H$7:$H$1250,MATCH(B287,Historical!$B$7:$B$1281,0)))^(1/5)-1)*100)</f>
        <v>n/a</v>
      </c>
      <c r="V287" s="673" t="str">
        <f>IF(INDEX(Historical!$O$7:$O$1250,MATCH(B287,Historical!$B$7:$B$1281,0))=0,"n/a",((INDEX(Historical!$C$7:$C$1259,MATCH(B287,Historical!$B$7:$B$1281,0))/INDEX(Historical!$O$7:$O$1250,MATCH(B287,Historical!$B$7:$B$1281,0)))^(1/10)-1)*100)</f>
        <v>n/a</v>
      </c>
      <c r="W287" s="674" t="str">
        <f t="shared" si="72"/>
        <v>n/a</v>
      </c>
      <c r="X287" s="675" t="str">
        <f t="shared" si="73"/>
        <v>n/a</v>
      </c>
      <c r="Y287" s="646"/>
      <c r="Z287" s="624">
        <f t="shared" si="74"/>
        <v>27.215189873417721</v>
      </c>
      <c r="AA287" s="853">
        <f t="shared" si="75"/>
        <v>25.594936708860757</v>
      </c>
      <c r="AB287" s="854">
        <v>12</v>
      </c>
      <c r="AC287" s="833">
        <v>1.58</v>
      </c>
      <c r="AD287" s="833">
        <v>2.42</v>
      </c>
      <c r="AE287" s="833">
        <v>2.14</v>
      </c>
      <c r="AF287" s="833">
        <v>4.45</v>
      </c>
      <c r="AG287" s="833">
        <v>19</v>
      </c>
      <c r="AH287" s="833">
        <v>5</v>
      </c>
      <c r="AI287" s="833">
        <v>13.170000000000002</v>
      </c>
      <c r="AJ287" s="833">
        <v>13.3</v>
      </c>
      <c r="AK287" s="833">
        <v>10.84</v>
      </c>
      <c r="AL287" s="845">
        <v>7930</v>
      </c>
      <c r="AM287" s="839">
        <v>0.70000000000000007</v>
      </c>
      <c r="AN287" s="833">
        <v>0.92</v>
      </c>
      <c r="AO287" s="711" t="str">
        <f t="shared" si="76"/>
        <v>n/a</v>
      </c>
      <c r="AP287" s="712" t="str">
        <f t="shared" si="77"/>
        <v>n/a</v>
      </c>
      <c r="AQ287" s="855">
        <f t="shared" si="78"/>
        <v>124.99132660263487</v>
      </c>
      <c r="AR287" s="624">
        <f>INDEX(Historical!$C$7:$C$1259,MATCH(B287,Historical!$B$7:$B$1281,0))*IF(AH287="n/a",1.03,IF(AH287&lt;0,1.01,IF(AH287&gt;10,1.1,(1+AH287/100))))</f>
        <v>0.40950000000000003</v>
      </c>
      <c r="AS287" s="853">
        <f t="shared" si="79"/>
        <v>0.45045000000000007</v>
      </c>
      <c r="AT287" s="853">
        <f t="shared" ref="AT287:AV306" si="84">IF($AK287="n/a",1.03*AS287,IF($AK287&lt;0,1.01*AS287,IF($AK287&gt;10,1.1*AS287,(1+$AK287/100)*AS287)))</f>
        <v>0.49549500000000013</v>
      </c>
      <c r="AU287" s="853">
        <f t="shared" si="84"/>
        <v>0.54504450000000015</v>
      </c>
      <c r="AV287" s="853">
        <f t="shared" si="84"/>
        <v>0.59954895000000019</v>
      </c>
      <c r="AW287" s="624">
        <f t="shared" si="80"/>
        <v>2.5000384500000008</v>
      </c>
      <c r="AX287" s="719">
        <f t="shared" si="81"/>
        <v>6.18209310089021</v>
      </c>
      <c r="AY287" s="900">
        <v>1.36</v>
      </c>
      <c r="AZ287" s="839">
        <v>108.35</v>
      </c>
      <c r="BA287" s="839">
        <v>-7.9699999999999989</v>
      </c>
      <c r="BB287" s="839">
        <v>-1.48</v>
      </c>
      <c r="BC287" s="839">
        <v>3.5700000000000003</v>
      </c>
      <c r="BE287" s="597">
        <v>2017</v>
      </c>
      <c r="BF287" s="865">
        <f t="shared" si="82"/>
        <v>0</v>
      </c>
      <c r="BG287" s="849">
        <v>6.9</v>
      </c>
    </row>
    <row r="288" spans="1:59" ht="11.25" customHeight="1" x14ac:dyDescent="0.2">
      <c r="A288" s="838" t="s">
        <v>1234</v>
      </c>
      <c r="B288" s="842" t="s">
        <v>1235</v>
      </c>
      <c r="C288" s="898" t="s">
        <v>108</v>
      </c>
      <c r="D288" s="898" t="s">
        <v>4273</v>
      </c>
      <c r="E288" s="705">
        <v>9</v>
      </c>
      <c r="F288" s="1135">
        <v>519</v>
      </c>
      <c r="G288" s="1102" t="s">
        <v>106</v>
      </c>
      <c r="H288" s="1102" t="s">
        <v>106</v>
      </c>
      <c r="I288" s="841">
        <v>39.4</v>
      </c>
      <c r="J288" s="624">
        <f t="shared" si="69"/>
        <v>2.1319796954314718</v>
      </c>
      <c r="K288" s="844">
        <v>0.21</v>
      </c>
      <c r="L288" s="854">
        <v>4</v>
      </c>
      <c r="M288" s="615">
        <f t="shared" si="70"/>
        <v>0.84</v>
      </c>
      <c r="N288" s="837" t="s">
        <v>1236</v>
      </c>
      <c r="O288" s="706">
        <v>0.19</v>
      </c>
      <c r="P288" s="606">
        <v>44236</v>
      </c>
      <c r="Q288" s="606">
        <v>44247</v>
      </c>
      <c r="R288" s="615">
        <f t="shared" si="71"/>
        <v>10.52631578947368</v>
      </c>
      <c r="S288" s="673">
        <f>IF(INDEX(Historical!$D$7:$D$1257,MATCH(B288,Historical!$B$7:$B$1281,0))=0,"n/a",(INDEX(Historical!$C$7:$C$1259,MATCH(B288,Historical!$B$7:$B$1281,0))/INDEX(Historical!$D$7:$D$1257,MATCH(B288,Historical!$B$7:$B$1281,0))-1)*100)</f>
        <v>11.764705882352944</v>
      </c>
      <c r="T288" s="673">
        <f>IF(INDEX(Historical!$F$7:$F$1250,MATCH(B288,Historical!$B$7:$B$1281,0))=0,"n/a",((INDEX(Historical!$C$7:$C$1259,MATCH(B288,Historical!$B$7:$B$1281,0))/INDEX(Historical!$F$7:$F$1250,MATCH(B288,Historical!$B$7:$B$1281,0)))^(1/3)-1)*100)</f>
        <v>13.728057896734258</v>
      </c>
      <c r="U288" s="673">
        <f>IF(INDEX(Historical!$H$7:$H$1250,MATCH(B288,Historical!$B$7:$B$1281,0))=0,"n/a",((INDEX(Historical!$C$7:$C$1259,MATCH(B288,Historical!$B$7:$B$1281,0))/INDEX(Historical!$H$7:$H$1250,MATCH(B288,Historical!$B$7:$B$1281,0)))^(1/5)-1)*100)</f>
        <v>10.886630732460944</v>
      </c>
      <c r="V288" s="673">
        <f>IF(INDEX(Historical!$O$7:$O$1250,MATCH(B288,Historical!$B$7:$B$1281,0))=0,"n/a",((INDEX(Historical!$C$7:$C$1259,MATCH(B288,Historical!$B$7:$B$1281,0))/INDEX(Historical!$O$7:$O$1250,MATCH(B288,Historical!$B$7:$B$1281,0)))^(1/10)-1)*100)</f>
        <v>7.3672136029840241</v>
      </c>
      <c r="W288" s="674">
        <f t="shared" si="72"/>
        <v>1.4777134638869995</v>
      </c>
      <c r="X288" s="675">
        <f t="shared" si="73"/>
        <v>1.0996596699455499</v>
      </c>
      <c r="Y288" s="843"/>
      <c r="Z288" s="624">
        <f t="shared" si="74"/>
        <v>35.744680851063826</v>
      </c>
      <c r="AA288" s="853">
        <f t="shared" si="75"/>
        <v>16.76595744680851</v>
      </c>
      <c r="AB288" s="854">
        <v>12</v>
      </c>
      <c r="AC288" s="833">
        <v>2.35</v>
      </c>
      <c r="AD288" s="833">
        <v>1.9</v>
      </c>
      <c r="AE288" s="833">
        <v>5.99</v>
      </c>
      <c r="AF288" s="833">
        <v>1.76</v>
      </c>
      <c r="AG288" s="833">
        <v>9.4</v>
      </c>
      <c r="AH288" s="833">
        <v>15.2</v>
      </c>
      <c r="AI288" s="833">
        <v>-3.4299999999999997</v>
      </c>
      <c r="AJ288" s="833">
        <v>9.9</v>
      </c>
      <c r="AK288" s="833">
        <v>9</v>
      </c>
      <c r="AL288" s="845">
        <v>1040</v>
      </c>
      <c r="AM288" s="839">
        <v>2.9000000000000004</v>
      </c>
      <c r="AN288" s="833">
        <v>0.01</v>
      </c>
      <c r="AO288" s="711">
        <f t="shared" si="76"/>
        <v>-3.7473470189160949</v>
      </c>
      <c r="AP288" s="712">
        <f t="shared" si="77"/>
        <v>13.018610427892416</v>
      </c>
      <c r="AQ288" s="855">
        <f t="shared" si="78"/>
        <v>14.519450276910462</v>
      </c>
      <c r="AR288" s="624">
        <f>INDEX(Historical!$C$7:$C$1259,MATCH(B288,Historical!$B$7:$B$1281,0))*IF(AH288="n/a",1.03,IF(AH288&lt;0,1.01,IF(AH288&gt;10,1.1,(1+AH288/100))))</f>
        <v>0.83600000000000008</v>
      </c>
      <c r="AS288" s="853">
        <f t="shared" si="79"/>
        <v>0.84436000000000011</v>
      </c>
      <c r="AT288" s="853">
        <f t="shared" si="84"/>
        <v>0.92035240000000018</v>
      </c>
      <c r="AU288" s="853">
        <f t="shared" si="84"/>
        <v>1.0031841160000003</v>
      </c>
      <c r="AV288" s="853">
        <f t="shared" si="84"/>
        <v>1.0934706864400006</v>
      </c>
      <c r="AW288" s="624">
        <f t="shared" si="80"/>
        <v>4.6973672024400015</v>
      </c>
      <c r="AX288" s="719">
        <f t="shared" si="81"/>
        <v>11.922251782842643</v>
      </c>
      <c r="AY288" s="900">
        <v>0.76</v>
      </c>
      <c r="AZ288" s="839">
        <v>67.36999999999999</v>
      </c>
      <c r="BA288" s="839">
        <v>-4.7600000000000007</v>
      </c>
      <c r="BB288" s="839">
        <v>13.87</v>
      </c>
      <c r="BC288" s="839">
        <v>26.93</v>
      </c>
      <c r="BE288" s="597">
        <v>2013</v>
      </c>
      <c r="BF288" s="865">
        <f t="shared" si="82"/>
        <v>0</v>
      </c>
      <c r="BG288" s="849">
        <v>1.2</v>
      </c>
    </row>
    <row r="289" spans="1:59" ht="11.25" customHeight="1" x14ac:dyDescent="0.2">
      <c r="A289" s="847" t="s">
        <v>1243</v>
      </c>
      <c r="B289" s="842" t="s">
        <v>1244</v>
      </c>
      <c r="C289" s="898" t="s">
        <v>108</v>
      </c>
      <c r="D289" s="898" t="s">
        <v>4269</v>
      </c>
      <c r="E289" s="705">
        <v>9</v>
      </c>
      <c r="F289" s="1135">
        <v>485</v>
      </c>
      <c r="G289" s="1121" t="s">
        <v>106</v>
      </c>
      <c r="H289" s="1121" t="s">
        <v>106</v>
      </c>
      <c r="I289" s="841">
        <v>11.87</v>
      </c>
      <c r="J289" s="624">
        <f t="shared" si="69"/>
        <v>7.0766638584667225</v>
      </c>
      <c r="K289" s="844">
        <v>6.9999999999999993E-2</v>
      </c>
      <c r="L289" s="854">
        <v>12</v>
      </c>
      <c r="M289" s="615">
        <f t="shared" si="70"/>
        <v>0.83999999999999986</v>
      </c>
      <c r="N289" s="837" t="s">
        <v>1048</v>
      </c>
      <c r="O289" s="706">
        <v>6.8000000000000005E-2</v>
      </c>
      <c r="P289" s="904">
        <v>43879</v>
      </c>
      <c r="Q289" s="904">
        <v>43920</v>
      </c>
      <c r="R289" s="615">
        <f t="shared" si="71"/>
        <v>2.9411764705882173</v>
      </c>
      <c r="S289" s="673">
        <f>IF(INDEX(Historical!$D$7:$D$1257,MATCH(B289,Historical!$B$7:$B$1281,0))=0,"n/a",(INDEX(Historical!$C$7:$C$1259,MATCH(B289,Historical!$B$7:$B$1281,0))/INDEX(Historical!$D$7:$D$1257,MATCH(B289,Historical!$B$7:$B$1281,0))-1)*100)</f>
        <v>2.941176470588247</v>
      </c>
      <c r="T289" s="673">
        <f>IF(INDEX(Historical!$F$7:$F$1250,MATCH(B289,Historical!$B$7:$B$1281,0))=0,"n/a",((INDEX(Historical!$C$7:$C$1259,MATCH(B289,Historical!$B$7:$B$1281,0))/INDEX(Historical!$F$7:$F$1250,MATCH(B289,Historical!$B$7:$B$1281,0)))^(1/3)-1)*100)</f>
        <v>2.8983243803804237</v>
      </c>
      <c r="U289" s="673">
        <f>IF(INDEX(Historical!$H$7:$H$1250,MATCH(B289,Historical!$B$7:$B$1281,0))=0,"n/a",((INDEX(Historical!$C$7:$C$1259,MATCH(B289,Historical!$B$7:$B$1281,0))/INDEX(Historical!$H$7:$H$1250,MATCH(B289,Historical!$B$7:$B$1281,0)))^(1/5)-1)*100)</f>
        <v>2.3607873572748295</v>
      </c>
      <c r="V289" s="673">
        <f>IF(INDEX(Historical!$O$7:$O$1250,MATCH(B289,Historical!$B$7:$B$1281,0))=0,"n/a",((INDEX(Historical!$C$7:$C$1259,MATCH(B289,Historical!$B$7:$B$1281,0))/INDEX(Historical!$O$7:$O$1250,MATCH(B289,Historical!$B$7:$B$1281,0)))^(1/10)-1)*100)</f>
        <v>5.7557050338252314</v>
      </c>
      <c r="W289" s="674">
        <f t="shared" si="72"/>
        <v>0.41016475712374273</v>
      </c>
      <c r="X289" s="675">
        <f t="shared" si="73"/>
        <v>0.74238596140717905</v>
      </c>
      <c r="Y289" s="646"/>
      <c r="Z289" s="624" t="str">
        <f t="shared" si="74"/>
        <v>n/a</v>
      </c>
      <c r="AA289" s="853" t="str">
        <f t="shared" si="75"/>
        <v>n/a</v>
      </c>
      <c r="AB289" s="854">
        <v>3</v>
      </c>
      <c r="AC289" s="833">
        <v>-0.47</v>
      </c>
      <c r="AD289" s="833" t="s">
        <v>136</v>
      </c>
      <c r="AE289" s="833">
        <v>7.55</v>
      </c>
      <c r="AF289" s="833">
        <v>1.06</v>
      </c>
      <c r="AG289" s="833" t="s">
        <v>136</v>
      </c>
      <c r="AH289" s="833">
        <v>-39.6</v>
      </c>
      <c r="AI289" s="833">
        <v>11.899999999999999</v>
      </c>
      <c r="AJ289" s="833">
        <v>3.18</v>
      </c>
      <c r="AK289" s="833">
        <v>7.0000000000000009</v>
      </c>
      <c r="AL289" s="845">
        <v>391.82</v>
      </c>
      <c r="AM289" s="839">
        <v>2.21</v>
      </c>
      <c r="AN289" s="833" t="s">
        <v>136</v>
      </c>
      <c r="AO289" s="711" t="str">
        <f t="shared" si="76"/>
        <v>n/a</v>
      </c>
      <c r="AP289" s="712">
        <f t="shared" si="77"/>
        <v>9.437451215741552</v>
      </c>
      <c r="AQ289" s="855" t="str">
        <f t="shared" si="78"/>
        <v>n/a</v>
      </c>
      <c r="AR289" s="624">
        <f>INDEX(Historical!$C$7:$C$1259,MATCH(B289,Historical!$B$7:$B$1281,0))*IF(AH289="n/a",1.03,IF(AH289&lt;0,1.01,IF(AH289&gt;10,1.1,(1+AH289/100))))</f>
        <v>0.84839999999999993</v>
      </c>
      <c r="AS289" s="853">
        <f t="shared" si="79"/>
        <v>0.93323999999999996</v>
      </c>
      <c r="AT289" s="853">
        <f t="shared" si="84"/>
        <v>0.99856679999999998</v>
      </c>
      <c r="AU289" s="853">
        <f t="shared" si="84"/>
        <v>1.068466476</v>
      </c>
      <c r="AV289" s="853">
        <f t="shared" si="84"/>
        <v>1.1432591293200001</v>
      </c>
      <c r="AW289" s="624">
        <f t="shared" si="80"/>
        <v>4.99193240532</v>
      </c>
      <c r="AX289" s="719">
        <f t="shared" si="81"/>
        <v>42.055032900758214</v>
      </c>
      <c r="AY289" s="900" t="s">
        <v>136</v>
      </c>
      <c r="AZ289" s="839">
        <v>86.08</v>
      </c>
      <c r="BA289" s="839">
        <v>-6.8900000000000006</v>
      </c>
      <c r="BB289" s="839">
        <v>9.629999999999999</v>
      </c>
      <c r="BC289" s="839">
        <v>18.73</v>
      </c>
      <c r="BE289" s="597">
        <v>2012</v>
      </c>
      <c r="BF289" s="865">
        <f t="shared" si="82"/>
        <v>0</v>
      </c>
      <c r="BG289" s="849" t="s">
        <v>136</v>
      </c>
    </row>
    <row r="290" spans="1:59" ht="11.25" customHeight="1" x14ac:dyDescent="0.2">
      <c r="A290" s="838" t="s">
        <v>1226</v>
      </c>
      <c r="B290" s="842" t="s">
        <v>1227</v>
      </c>
      <c r="C290" s="898" t="s">
        <v>112</v>
      </c>
      <c r="D290" s="898" t="s">
        <v>4267</v>
      </c>
      <c r="E290" s="705">
        <v>11</v>
      </c>
      <c r="F290" s="1135">
        <v>363</v>
      </c>
      <c r="G290" s="1122" t="s">
        <v>37</v>
      </c>
      <c r="H290" s="1122" t="s">
        <v>37</v>
      </c>
      <c r="I290" s="841">
        <v>95.43</v>
      </c>
      <c r="J290" s="624">
        <f t="shared" si="69"/>
        <v>2.0957770093262074</v>
      </c>
      <c r="K290" s="844">
        <v>0.5</v>
      </c>
      <c r="L290" s="854">
        <v>4</v>
      </c>
      <c r="M290" s="615">
        <f t="shared" si="70"/>
        <v>2</v>
      </c>
      <c r="N290" s="837" t="s">
        <v>354</v>
      </c>
      <c r="O290" s="706">
        <v>0.48</v>
      </c>
      <c r="P290" s="606">
        <v>44252</v>
      </c>
      <c r="Q290" s="606">
        <v>44286</v>
      </c>
      <c r="R290" s="615">
        <f t="shared" si="71"/>
        <v>4.1666666666666705</v>
      </c>
      <c r="S290" s="673">
        <f>IF(INDEX(Historical!$D$7:$D$1257,MATCH(B290,Historical!$B$7:$B$1281,0))=0,"n/a",(INDEX(Historical!$C$7:$C$1259,MATCH(B290,Historical!$B$7:$B$1281,0))/INDEX(Historical!$D$7:$D$1257,MATCH(B290,Historical!$B$7:$B$1281,0))-1)*100)</f>
        <v>4.3478260869565188</v>
      </c>
      <c r="T290" s="673">
        <f>IF(INDEX(Historical!$F$7:$F$1250,MATCH(B290,Historical!$B$7:$B$1281,0))=0,"n/a",((INDEX(Historical!$C$7:$C$1259,MATCH(B290,Historical!$B$7:$B$1281,0))/INDEX(Historical!$F$7:$F$1250,MATCH(B290,Historical!$B$7:$B$1281,0)))^(1/3)-1)*100)</f>
        <v>4.5515917149420382</v>
      </c>
      <c r="U290" s="673">
        <f>IF(INDEX(Historical!$H$7:$H$1250,MATCH(B290,Historical!$B$7:$B$1281,0))=0,"n/a",((INDEX(Historical!$C$7:$C$1259,MATCH(B290,Historical!$B$7:$B$1281,0))/INDEX(Historical!$H$7:$H$1250,MATCH(B290,Historical!$B$7:$B$1281,0)))^(1/5)-1)*100)</f>
        <v>4.7831688302757414</v>
      </c>
      <c r="V290" s="673">
        <f>IF(INDEX(Historical!$O$7:$O$1250,MATCH(B290,Historical!$B$7:$B$1281,0))=0,"n/a",((INDEX(Historical!$C$7:$C$1259,MATCH(B290,Historical!$B$7:$B$1281,0))/INDEX(Historical!$O$7:$O$1250,MATCH(B290,Historical!$B$7:$B$1281,0)))^(1/10)-1)*100)</f>
        <v>5.5378689666831793</v>
      </c>
      <c r="W290" s="674">
        <f t="shared" si="72"/>
        <v>0.86372011671856985</v>
      </c>
      <c r="X290" s="675" t="str">
        <f t="shared" si="73"/>
        <v>n/a</v>
      </c>
      <c r="Y290" s="637"/>
      <c r="Z290" s="624">
        <f t="shared" si="74"/>
        <v>47.169811320754711</v>
      </c>
      <c r="AA290" s="853">
        <f t="shared" si="75"/>
        <v>22.507075471698112</v>
      </c>
      <c r="AB290" s="854">
        <v>12</v>
      </c>
      <c r="AC290" s="833">
        <v>4.24</v>
      </c>
      <c r="AD290" s="833">
        <v>1.89</v>
      </c>
      <c r="AE290" s="833">
        <v>2.69</v>
      </c>
      <c r="AF290" s="833">
        <v>1.73</v>
      </c>
      <c r="AG290" s="833">
        <v>8</v>
      </c>
      <c r="AH290" s="833">
        <v>-14.6</v>
      </c>
      <c r="AI290" s="833">
        <v>22.93</v>
      </c>
      <c r="AJ290" s="833">
        <v>-2</v>
      </c>
      <c r="AK290" s="833">
        <v>12</v>
      </c>
      <c r="AL290" s="845">
        <v>3260</v>
      </c>
      <c r="AM290" s="839">
        <v>1.6</v>
      </c>
      <c r="AN290" s="833">
        <v>2.75</v>
      </c>
      <c r="AO290" s="711">
        <f t="shared" si="76"/>
        <v>-15.628129632096163</v>
      </c>
      <c r="AP290" s="712">
        <f t="shared" si="77"/>
        <v>6.8789458396019487</v>
      </c>
      <c r="AQ290" s="855">
        <f t="shared" si="78"/>
        <v>31.550143487463835</v>
      </c>
      <c r="AR290" s="624">
        <f>INDEX(Historical!$C$7:$C$1259,MATCH(B290,Historical!$B$7:$B$1281,0))*IF(AH290="n/a",1.03,IF(AH290&lt;0,1.01,IF(AH290&gt;10,1.1,(1+AH290/100))))</f>
        <v>1.9392</v>
      </c>
      <c r="AS290" s="853">
        <f t="shared" si="79"/>
        <v>2.1331200000000003</v>
      </c>
      <c r="AT290" s="853">
        <f t="shared" si="84"/>
        <v>2.3464320000000005</v>
      </c>
      <c r="AU290" s="853">
        <f t="shared" si="84"/>
        <v>2.5810752000000008</v>
      </c>
      <c r="AV290" s="853">
        <f t="shared" si="84"/>
        <v>2.839182720000001</v>
      </c>
      <c r="AW290" s="624">
        <f t="shared" si="80"/>
        <v>11.839009920000002</v>
      </c>
      <c r="AX290" s="719">
        <f t="shared" si="81"/>
        <v>12.405962401760453</v>
      </c>
      <c r="AY290" s="900">
        <v>1.03</v>
      </c>
      <c r="AZ290" s="839">
        <v>88.26</v>
      </c>
      <c r="BA290" s="839">
        <v>-5.66</v>
      </c>
      <c r="BB290" s="839">
        <v>5.9700000000000006</v>
      </c>
      <c r="BC290" s="839">
        <v>31.22</v>
      </c>
      <c r="BE290" s="597">
        <v>2011</v>
      </c>
      <c r="BF290" s="865">
        <f t="shared" si="82"/>
        <v>0</v>
      </c>
      <c r="BG290" s="849">
        <v>1.7000000000000002</v>
      </c>
    </row>
    <row r="291" spans="1:59" ht="11.25" customHeight="1" x14ac:dyDescent="0.2">
      <c r="A291" s="838" t="s">
        <v>1241</v>
      </c>
      <c r="B291" s="842" t="s">
        <v>1242</v>
      </c>
      <c r="C291" s="898" t="s">
        <v>108</v>
      </c>
      <c r="D291" s="898" t="s">
        <v>4273</v>
      </c>
      <c r="E291" s="705">
        <v>9</v>
      </c>
      <c r="F291" s="1135">
        <v>497</v>
      </c>
      <c r="G291" s="1123" t="s">
        <v>115</v>
      </c>
      <c r="H291" s="1123" t="s">
        <v>115</v>
      </c>
      <c r="I291" s="841">
        <v>54.2</v>
      </c>
      <c r="J291" s="624">
        <f t="shared" si="69"/>
        <v>2.214022140221402</v>
      </c>
      <c r="K291" s="844">
        <v>0.3</v>
      </c>
      <c r="L291" s="854">
        <v>4</v>
      </c>
      <c r="M291" s="615">
        <f t="shared" si="70"/>
        <v>1.2</v>
      </c>
      <c r="N291" s="837" t="s">
        <v>422</v>
      </c>
      <c r="O291" s="706">
        <v>0.28999999999999998</v>
      </c>
      <c r="P291" s="606">
        <v>44113</v>
      </c>
      <c r="Q291" s="606">
        <v>44126</v>
      </c>
      <c r="R291" s="615">
        <f t="shared" si="71"/>
        <v>3.4482758620689689</v>
      </c>
      <c r="S291" s="673">
        <f>IF(INDEX(Historical!$D$7:$D$1257,MATCH(B291,Historical!$B$7:$B$1281,0))=0,"n/a",(INDEX(Historical!$C$7:$C$1259,MATCH(B291,Historical!$B$7:$B$1281,0))/INDEX(Historical!$D$7:$D$1257,MATCH(B291,Historical!$B$7:$B$1281,0))-1)*100)</f>
        <v>6.3063063063062863</v>
      </c>
      <c r="T291" s="673">
        <f>IF(INDEX(Historical!$F$7:$F$1250,MATCH(B291,Historical!$B$7:$B$1281,0))=0,"n/a",((INDEX(Historical!$C$7:$C$1259,MATCH(B291,Historical!$B$7:$B$1281,0))/INDEX(Historical!$F$7:$F$1250,MATCH(B291,Historical!$B$7:$B$1281,0)))^(1/3)-1)*100)</f>
        <v>12.443573269484531</v>
      </c>
      <c r="U291" s="673">
        <f>IF(INDEX(Historical!$H$7:$H$1250,MATCH(B291,Historical!$B$7:$B$1281,0))=0,"n/a",((INDEX(Historical!$C$7:$C$1259,MATCH(B291,Historical!$B$7:$B$1281,0))/INDEX(Historical!$H$7:$H$1250,MATCH(B291,Historical!$B$7:$B$1281,0)))^(1/5)-1)*100)</f>
        <v>9.4874015362663719</v>
      </c>
      <c r="V291" s="673">
        <f>IF(INDEX(Historical!$O$7:$O$1250,MATCH(B291,Historical!$B$7:$B$1281,0))=0,"n/a",((INDEX(Historical!$C$7:$C$1259,MATCH(B291,Historical!$B$7:$B$1281,0))/INDEX(Historical!$O$7:$O$1250,MATCH(B291,Historical!$B$7:$B$1281,0)))^(1/10)-1)*100)</f>
        <v>8.5395124330390537</v>
      </c>
      <c r="W291" s="674">
        <f t="shared" si="72"/>
        <v>1.1110003774407506</v>
      </c>
      <c r="X291" s="675">
        <f t="shared" si="73"/>
        <v>0.98827099336108049</v>
      </c>
      <c r="Y291" s="638"/>
      <c r="Z291" s="624">
        <f t="shared" si="74"/>
        <v>42.857142857142861</v>
      </c>
      <c r="AA291" s="853">
        <f t="shared" si="75"/>
        <v>19.357142857142858</v>
      </c>
      <c r="AB291" s="854">
        <v>12</v>
      </c>
      <c r="AC291" s="833">
        <v>2.8</v>
      </c>
      <c r="AD291" s="833">
        <v>1.97</v>
      </c>
      <c r="AE291" s="833">
        <v>8.26</v>
      </c>
      <c r="AF291" s="833">
        <v>2.34</v>
      </c>
      <c r="AG291" s="833">
        <v>10.100000000000001</v>
      </c>
      <c r="AH291" s="833">
        <v>9.6</v>
      </c>
      <c r="AI291" s="833">
        <v>-4.09</v>
      </c>
      <c r="AJ291" s="833">
        <v>9.6</v>
      </c>
      <c r="AK291" s="833">
        <v>10</v>
      </c>
      <c r="AL291" s="845">
        <v>5180</v>
      </c>
      <c r="AM291" s="839">
        <v>0.2</v>
      </c>
      <c r="AN291" s="833">
        <v>0.5</v>
      </c>
      <c r="AO291" s="711">
        <f t="shared" si="76"/>
        <v>-7.6557191806550833</v>
      </c>
      <c r="AP291" s="712">
        <f t="shared" si="77"/>
        <v>11.701423676487774</v>
      </c>
      <c r="AQ291" s="855">
        <f t="shared" si="78"/>
        <v>41.885265519110803</v>
      </c>
      <c r="AR291" s="624">
        <f>INDEX(Historical!$C$7:$C$1259,MATCH(B291,Historical!$B$7:$B$1281,0))*IF(AH291="n/a",1.03,IF(AH291&lt;0,1.01,IF(AH291&gt;10,1.1,(1+AH291/100))))</f>
        <v>1.29328</v>
      </c>
      <c r="AS291" s="853">
        <f t="shared" si="79"/>
        <v>1.3062128</v>
      </c>
      <c r="AT291" s="853">
        <f t="shared" si="84"/>
        <v>1.4368340800000001</v>
      </c>
      <c r="AU291" s="853">
        <f t="shared" si="84"/>
        <v>1.5805174880000004</v>
      </c>
      <c r="AV291" s="853">
        <f t="shared" si="84"/>
        <v>1.7385692368000005</v>
      </c>
      <c r="AW291" s="624">
        <f t="shared" si="80"/>
        <v>7.3554136048000007</v>
      </c>
      <c r="AX291" s="719">
        <f t="shared" si="81"/>
        <v>13.570873809594097</v>
      </c>
      <c r="AY291" s="900">
        <v>1.02</v>
      </c>
      <c r="AZ291" s="839">
        <v>103.91</v>
      </c>
      <c r="BA291" s="839">
        <v>-4.22</v>
      </c>
      <c r="BB291" s="839">
        <v>10.5</v>
      </c>
      <c r="BC291" s="839">
        <v>35.6</v>
      </c>
      <c r="BE291" s="597">
        <v>2012</v>
      </c>
      <c r="BF291" s="865">
        <f t="shared" si="82"/>
        <v>0</v>
      </c>
      <c r="BG291" s="849">
        <v>1.4000000000000001</v>
      </c>
    </row>
    <row r="292" spans="1:59" ht="11.25" customHeight="1" x14ac:dyDescent="0.2">
      <c r="A292" s="838" t="s">
        <v>3822</v>
      </c>
      <c r="B292" s="842" t="s">
        <v>3823</v>
      </c>
      <c r="C292" s="898" t="s">
        <v>112</v>
      </c>
      <c r="D292" s="898" t="s">
        <v>211</v>
      </c>
      <c r="E292" s="705">
        <v>7</v>
      </c>
      <c r="F292" s="1135">
        <v>621</v>
      </c>
      <c r="G292" s="1085" t="s">
        <v>106</v>
      </c>
      <c r="H292" s="1085" t="s">
        <v>106</v>
      </c>
      <c r="I292" s="841">
        <v>47.05</v>
      </c>
      <c r="J292" s="624">
        <f t="shared" si="69"/>
        <v>2.2954303931987252</v>
      </c>
      <c r="K292" s="844">
        <v>0.27</v>
      </c>
      <c r="L292" s="854">
        <v>4</v>
      </c>
      <c r="M292" s="615">
        <f t="shared" si="70"/>
        <v>1.08</v>
      </c>
      <c r="N292" s="837" t="s">
        <v>964</v>
      </c>
      <c r="O292" s="706">
        <v>0.25</v>
      </c>
      <c r="P292" s="904">
        <v>43857</v>
      </c>
      <c r="Q292" s="904">
        <v>43878</v>
      </c>
      <c r="R292" s="615">
        <f t="shared" si="71"/>
        <v>8.0000000000000071</v>
      </c>
      <c r="S292" s="673">
        <f>IF(INDEX(Historical!$D$7:$D$1257,MATCH(B292,Historical!$B$7:$B$1281,0))=0,"n/a",(INDEX(Historical!$C$7:$C$1259,MATCH(B292,Historical!$B$7:$B$1281,0))/INDEX(Historical!$D$7:$D$1257,MATCH(B292,Historical!$B$7:$B$1281,0))-1)*100)</f>
        <v>8.0000000000000071</v>
      </c>
      <c r="T292" s="673">
        <f>IF(INDEX(Historical!$F$7:$F$1250,MATCH(B292,Historical!$B$7:$B$1281,0))=0,"n/a",((INDEX(Historical!$C$7:$C$1259,MATCH(B292,Historical!$B$7:$B$1281,0))/INDEX(Historical!$F$7:$F$1250,MATCH(B292,Historical!$B$7:$B$1281,0)))^(1/3)-1)*100)</f>
        <v>7.0648783255412351</v>
      </c>
      <c r="U292" s="673">
        <f>IF(INDEX(Historical!$H$7:$H$1250,MATCH(B292,Historical!$B$7:$B$1281,0))=0,"n/a",((INDEX(Historical!$C$7:$C$1259,MATCH(B292,Historical!$B$7:$B$1281,0))/INDEX(Historical!$H$7:$H$1250,MATCH(B292,Historical!$B$7:$B$1281,0)))^(1/5)-1)*100)</f>
        <v>10.688392354130038</v>
      </c>
      <c r="V292" s="673" t="str">
        <f>IF(INDEX(Historical!$O$7:$O$1250,MATCH(B292,Historical!$B$7:$B$1281,0))=0,"n/a",((INDEX(Historical!$C$7:$C$1259,MATCH(B292,Historical!$B$7:$B$1281,0))/INDEX(Historical!$O$7:$O$1250,MATCH(B292,Historical!$B$7:$B$1281,0)))^(1/10)-1)*100)</f>
        <v>n/a</v>
      </c>
      <c r="W292" s="674" t="str">
        <f t="shared" si="72"/>
        <v>n/a</v>
      </c>
      <c r="X292" s="675" t="str">
        <f t="shared" si="73"/>
        <v>n/a</v>
      </c>
      <c r="Y292" s="646"/>
      <c r="Z292" s="624">
        <f t="shared" si="74"/>
        <v>116.12903225806453</v>
      </c>
      <c r="AA292" s="853">
        <f t="shared" si="75"/>
        <v>50.591397849462361</v>
      </c>
      <c r="AB292" s="854">
        <v>8</v>
      </c>
      <c r="AC292" s="833">
        <v>0.93</v>
      </c>
      <c r="AD292" s="833">
        <v>7.3</v>
      </c>
      <c r="AE292" s="833">
        <v>0.63</v>
      </c>
      <c r="AF292" s="833">
        <v>1.21</v>
      </c>
      <c r="AG292" s="833">
        <v>2.4</v>
      </c>
      <c r="AH292" s="833">
        <v>-31.7</v>
      </c>
      <c r="AI292" s="833">
        <v>16876.920000000002</v>
      </c>
      <c r="AJ292" s="833">
        <v>-24.4</v>
      </c>
      <c r="AK292" s="833">
        <v>7.0000000000000009</v>
      </c>
      <c r="AL292" s="845">
        <v>1520</v>
      </c>
      <c r="AM292" s="839">
        <v>3.3000000000000003</v>
      </c>
      <c r="AN292" s="833">
        <v>0</v>
      </c>
      <c r="AO292" s="711">
        <f t="shared" si="76"/>
        <v>-37.607575102133595</v>
      </c>
      <c r="AP292" s="712">
        <f t="shared" si="77"/>
        <v>12.983822747328762</v>
      </c>
      <c r="AQ292" s="855">
        <f t="shared" si="78"/>
        <v>64.945231850318464</v>
      </c>
      <c r="AR292" s="624">
        <f>INDEX(Historical!$C$7:$C$1259,MATCH(B292,Historical!$B$7:$B$1281,0))*IF(AH292="n/a",1.03,IF(AH292&lt;0,1.01,IF(AH292&gt;10,1.1,(1+AH292/100))))</f>
        <v>1.0908</v>
      </c>
      <c r="AS292" s="853">
        <f t="shared" si="79"/>
        <v>1.1998800000000001</v>
      </c>
      <c r="AT292" s="853">
        <f t="shared" si="84"/>
        <v>1.2838716000000001</v>
      </c>
      <c r="AU292" s="853">
        <f t="shared" si="84"/>
        <v>1.3737426120000003</v>
      </c>
      <c r="AV292" s="853">
        <f t="shared" si="84"/>
        <v>1.4699045948400002</v>
      </c>
      <c r="AW292" s="624">
        <f t="shared" si="80"/>
        <v>6.4181988068400004</v>
      </c>
      <c r="AX292" s="719">
        <f t="shared" si="81"/>
        <v>13.641230195196602</v>
      </c>
      <c r="AY292" s="900">
        <v>1.58</v>
      </c>
      <c r="AZ292" s="839">
        <v>265.01</v>
      </c>
      <c r="BA292" s="839">
        <v>-6.29</v>
      </c>
      <c r="BB292" s="839">
        <v>20.57</v>
      </c>
      <c r="BC292" s="839">
        <v>54.74</v>
      </c>
      <c r="BE292" s="597">
        <v>2014</v>
      </c>
      <c r="BF292" s="865">
        <f t="shared" si="82"/>
        <v>0</v>
      </c>
      <c r="BG292" s="849">
        <v>1</v>
      </c>
    </row>
    <row r="293" spans="1:59" ht="11.25" customHeight="1" x14ac:dyDescent="0.2">
      <c r="A293" s="848" t="s">
        <v>4440</v>
      </c>
      <c r="B293" s="842" t="s">
        <v>4420</v>
      </c>
      <c r="C293" s="898" t="s">
        <v>108</v>
      </c>
      <c r="D293" s="898" t="s">
        <v>4266</v>
      </c>
      <c r="E293" s="705">
        <v>7</v>
      </c>
      <c r="F293" s="1135">
        <v>638</v>
      </c>
      <c r="G293" s="1123" t="s">
        <v>106</v>
      </c>
      <c r="H293" s="1123" t="s">
        <v>106</v>
      </c>
      <c r="I293" s="841">
        <v>23.91</v>
      </c>
      <c r="J293" s="624">
        <f t="shared" si="69"/>
        <v>2.0075282308657463</v>
      </c>
      <c r="K293" s="844">
        <v>0.12</v>
      </c>
      <c r="L293" s="854">
        <v>4</v>
      </c>
      <c r="M293" s="615">
        <f t="shared" si="70"/>
        <v>0.48</v>
      </c>
      <c r="N293" s="837" t="s">
        <v>515</v>
      </c>
      <c r="O293" s="706">
        <v>0.11</v>
      </c>
      <c r="P293" s="606">
        <v>44056</v>
      </c>
      <c r="Q293" s="606">
        <v>44074</v>
      </c>
      <c r="R293" s="615">
        <f t="shared" si="71"/>
        <v>9.0909090909090864</v>
      </c>
      <c r="S293" s="673">
        <f>IF(INDEX(Historical!$D$7:$D$1257,MATCH(B293,Historical!$B$7:$B$1281,0))=0,"n/a",(INDEX(Historical!$C$7:$C$1259,MATCH(B293,Historical!$B$7:$B$1281,0))/INDEX(Historical!$D$7:$D$1257,MATCH(B293,Historical!$B$7:$B$1281,0))-1)*100)</f>
        <v>9.5238095238095344</v>
      </c>
      <c r="T293" s="673">
        <f>IF(INDEX(Historical!$F$7:$F$1250,MATCH(B293,Historical!$B$7:$B$1281,0))=0,"n/a",((INDEX(Historical!$C$7:$C$1259,MATCH(B293,Historical!$B$7:$B$1281,0))/INDEX(Historical!$F$7:$F$1250,MATCH(B293,Historical!$B$7:$B$1281,0)))^(1/3)-1)*100)</f>
        <v>6.1122933272680147</v>
      </c>
      <c r="U293" s="673">
        <f>IF(INDEX(Historical!$H$7:$H$1250,MATCH(B293,Historical!$B$7:$B$1281,0))=0,"n/a",((INDEX(Historical!$C$7:$C$1259,MATCH(B293,Historical!$B$7:$B$1281,0))/INDEX(Historical!$H$7:$H$1250,MATCH(B293,Historical!$B$7:$B$1281,0)))^(1/5)-1)*100)</f>
        <v>4.7352788793546319</v>
      </c>
      <c r="V293" s="673">
        <f>IF(INDEX(Historical!$O$7:$O$1250,MATCH(B293,Historical!$B$7:$B$1281,0))=0,"n/a",((INDEX(Historical!$C$7:$C$1259,MATCH(B293,Historical!$B$7:$B$1281,0))/INDEX(Historical!$O$7:$O$1250,MATCH(B293,Historical!$B$7:$B$1281,0)))^(1/10)-1)*100)</f>
        <v>2.8443179348176306</v>
      </c>
      <c r="W293" s="674">
        <f t="shared" si="72"/>
        <v>1.6648205256485309</v>
      </c>
      <c r="X293" s="675">
        <f t="shared" si="73"/>
        <v>0.22548947044545867</v>
      </c>
      <c r="Y293" s="843"/>
      <c r="Z293" s="624">
        <f t="shared" si="74"/>
        <v>20.600858369098713</v>
      </c>
      <c r="AA293" s="853">
        <f t="shared" si="75"/>
        <v>10.261802575107296</v>
      </c>
      <c r="AB293" s="854">
        <v>6</v>
      </c>
      <c r="AC293" s="833">
        <v>2.33</v>
      </c>
      <c r="AD293" s="833" t="s">
        <v>136</v>
      </c>
      <c r="AE293" s="833">
        <v>3.61</v>
      </c>
      <c r="AF293" s="833">
        <v>1.47</v>
      </c>
      <c r="AG293" s="833">
        <v>15.1</v>
      </c>
      <c r="AH293" s="833">
        <v>7.1999999999999993</v>
      </c>
      <c r="AI293" s="833" t="s">
        <v>136</v>
      </c>
      <c r="AJ293" s="833">
        <v>21</v>
      </c>
      <c r="AK293" s="833" t="s">
        <v>136</v>
      </c>
      <c r="AL293" s="845">
        <v>201.53</v>
      </c>
      <c r="AM293" s="839">
        <v>1</v>
      </c>
      <c r="AN293" s="833">
        <v>0.14000000000000001</v>
      </c>
      <c r="AO293" s="711">
        <f t="shared" si="76"/>
        <v>-3.5189954648869186</v>
      </c>
      <c r="AP293" s="712">
        <f t="shared" si="77"/>
        <v>6.7428071102203777</v>
      </c>
      <c r="AQ293" s="855">
        <f t="shared" si="78"/>
        <v>-18.1197356965463</v>
      </c>
      <c r="AR293" s="624">
        <f>INDEX(Historical!$C$7:$C$1259,MATCH(B293,Historical!$B$7:$B$1281,0))*IF(AH293="n/a",1.03,IF(AH293&lt;0,1.01,IF(AH293&gt;10,1.1,(1+AH293/100))))</f>
        <v>0.49312000000000006</v>
      </c>
      <c r="AS293" s="853">
        <f t="shared" si="79"/>
        <v>0.50791360000000008</v>
      </c>
      <c r="AT293" s="853">
        <f t="shared" si="84"/>
        <v>0.52315100800000014</v>
      </c>
      <c r="AU293" s="853">
        <f t="shared" si="84"/>
        <v>0.53884553824000014</v>
      </c>
      <c r="AV293" s="853">
        <f t="shared" si="84"/>
        <v>0.55501090438720013</v>
      </c>
      <c r="AW293" s="624">
        <f t="shared" si="80"/>
        <v>2.6180410506272005</v>
      </c>
      <c r="AX293" s="719">
        <f t="shared" si="81"/>
        <v>10.949565247290675</v>
      </c>
      <c r="AY293" s="900">
        <v>0.51</v>
      </c>
      <c r="AZ293" s="839">
        <v>59.29</v>
      </c>
      <c r="BA293" s="839">
        <v>-20.96</v>
      </c>
      <c r="BB293" s="839">
        <v>-5.0500000000000007</v>
      </c>
      <c r="BC293" s="839">
        <v>2.37</v>
      </c>
      <c r="BE293" s="597">
        <v>2014</v>
      </c>
      <c r="BF293" s="865">
        <f t="shared" si="82"/>
        <v>0</v>
      </c>
      <c r="BG293" s="849">
        <v>1.0999999999999999</v>
      </c>
    </row>
    <row r="294" spans="1:59" ht="11.25" customHeight="1" x14ac:dyDescent="0.2">
      <c r="A294" s="838" t="s">
        <v>240</v>
      </c>
      <c r="B294" s="842" t="s">
        <v>241</v>
      </c>
      <c r="C294" s="898" t="s">
        <v>112</v>
      </c>
      <c r="D294" s="898" t="s">
        <v>4279</v>
      </c>
      <c r="E294" s="705">
        <v>29</v>
      </c>
      <c r="F294" s="1135">
        <v>98</v>
      </c>
      <c r="G294" s="1123" t="s">
        <v>106</v>
      </c>
      <c r="H294" s="1123" t="s">
        <v>106</v>
      </c>
      <c r="I294" s="833">
        <v>163.47</v>
      </c>
      <c r="J294" s="624">
        <f t="shared" si="69"/>
        <v>2.6916253746864869</v>
      </c>
      <c r="K294" s="851">
        <v>1.1000000000000001</v>
      </c>
      <c r="L294" s="854">
        <v>4</v>
      </c>
      <c r="M294" s="615">
        <f t="shared" si="70"/>
        <v>4.4000000000000004</v>
      </c>
      <c r="N294" s="837" t="s">
        <v>454</v>
      </c>
      <c r="O294" s="707">
        <v>1.02</v>
      </c>
      <c r="P294" s="1028">
        <v>43929</v>
      </c>
      <c r="Q294" s="1028">
        <v>43959</v>
      </c>
      <c r="R294" s="615">
        <f t="shared" si="71"/>
        <v>7.8431372549019676</v>
      </c>
      <c r="S294" s="673">
        <f>IF(INDEX(Historical!$D$7:$D$1257,MATCH(B294,Historical!$B$7:$B$1281,0))=0,"n/a",(INDEX(Historical!$C$7:$C$1259,MATCH(B294,Historical!$B$7:$B$1281,0))/INDEX(Historical!$D$7:$D$1257,MATCH(B294,Historical!$B$7:$B$1281,0))-1)*100)</f>
        <v>8.2706766917293173</v>
      </c>
      <c r="T294" s="673">
        <f>IF(INDEX(Historical!$F$7:$F$1250,MATCH(B294,Historical!$B$7:$B$1281,0))=0,"n/a",((INDEX(Historical!$C$7:$C$1259,MATCH(B294,Historical!$B$7:$B$1281,0))/INDEX(Historical!$F$7:$F$1250,MATCH(B294,Historical!$B$7:$B$1281,0)))^(1/3)-1)*100)</f>
        <v>9.6149948274456563</v>
      </c>
      <c r="U294" s="673">
        <f>IF(INDEX(Historical!$H$7:$H$1250,MATCH(B294,Historical!$B$7:$B$1281,0))=0,"n/a",((INDEX(Historical!$C$7:$C$1259,MATCH(B294,Historical!$B$7:$B$1281,0))/INDEX(Historical!$H$7:$H$1250,MATCH(B294,Historical!$B$7:$B$1281,0)))^(1/5)-1)*100)</f>
        <v>9.9376105112939364</v>
      </c>
      <c r="V294" s="673">
        <f>IF(INDEX(Historical!$O$7:$O$1250,MATCH(B294,Historical!$B$7:$B$1281,0))=0,"n/a",((INDEX(Historical!$C$7:$C$1259,MATCH(B294,Historical!$B$7:$B$1281,0))/INDEX(Historical!$O$7:$O$1250,MATCH(B294,Historical!$B$7:$B$1281,0)))^(1/10)-1)*100)</f>
        <v>10.170162465407051</v>
      </c>
      <c r="W294" s="674">
        <f t="shared" si="72"/>
        <v>0.97713389978733178</v>
      </c>
      <c r="X294" s="675">
        <f t="shared" si="73"/>
        <v>2.9228266209688045</v>
      </c>
      <c r="Y294" s="632"/>
      <c r="Z294" s="624">
        <f t="shared" si="74"/>
        <v>40</v>
      </c>
      <c r="AA294" s="853">
        <f t="shared" si="75"/>
        <v>14.860909090909091</v>
      </c>
      <c r="AB294" s="854">
        <v>12</v>
      </c>
      <c r="AC294" s="833">
        <v>11</v>
      </c>
      <c r="AD294" s="833">
        <v>3.13</v>
      </c>
      <c r="AE294" s="833">
        <v>1.24</v>
      </c>
      <c r="AF294" s="833">
        <v>3.04</v>
      </c>
      <c r="AG294" s="833">
        <v>22</v>
      </c>
      <c r="AH294" s="834">
        <v>-8.2000000000000011</v>
      </c>
      <c r="AI294" s="834">
        <v>9.81</v>
      </c>
      <c r="AJ294" s="833">
        <v>3.4000000000000004</v>
      </c>
      <c r="AK294" s="833">
        <v>4.83</v>
      </c>
      <c r="AL294" s="845">
        <v>47130</v>
      </c>
      <c r="AM294" s="839">
        <v>0.4</v>
      </c>
      <c r="AN294" s="833">
        <v>0.85</v>
      </c>
      <c r="AO294" s="711">
        <f t="shared" si="76"/>
        <v>-2.2316732049286685</v>
      </c>
      <c r="AP294" s="712">
        <f t="shared" si="77"/>
        <v>12.629235885980423</v>
      </c>
      <c r="AQ294" s="855">
        <f t="shared" si="78"/>
        <v>41.69946857324269</v>
      </c>
      <c r="AR294" s="624">
        <f>INDEX(Historical!$C$7:$C$1259,MATCH(B294,Historical!$B$7:$B$1281,0))*IF(AH294="n/a",1.03,IF(AH294&lt;0,1.01,IF(AH294&gt;10,1.1,(1+AH294/100))))</f>
        <v>4.3632</v>
      </c>
      <c r="AS294" s="853">
        <f t="shared" si="79"/>
        <v>4.7912299200000001</v>
      </c>
      <c r="AT294" s="853">
        <f t="shared" si="84"/>
        <v>5.0226463251359998</v>
      </c>
      <c r="AU294" s="853">
        <f t="shared" si="84"/>
        <v>5.265240142640069</v>
      </c>
      <c r="AV294" s="853">
        <f t="shared" si="84"/>
        <v>5.5195512415295847</v>
      </c>
      <c r="AW294" s="624">
        <f t="shared" si="80"/>
        <v>24.961867629305651</v>
      </c>
      <c r="AX294" s="719">
        <f t="shared" si="81"/>
        <v>15.26999916150098</v>
      </c>
      <c r="AY294" s="900">
        <v>1.07</v>
      </c>
      <c r="AZ294" s="839">
        <v>62.580000000000005</v>
      </c>
      <c r="BA294" s="839">
        <v>-7.5600000000000005</v>
      </c>
      <c r="BB294" s="839">
        <v>5.74</v>
      </c>
      <c r="BC294" s="839">
        <v>9.7900000000000009</v>
      </c>
      <c r="BE294" s="597">
        <v>1992</v>
      </c>
      <c r="BF294" s="865">
        <f t="shared" si="82"/>
        <v>2</v>
      </c>
      <c r="BG294" s="849">
        <v>6.2</v>
      </c>
    </row>
    <row r="295" spans="1:59" ht="11.25" customHeight="1" x14ac:dyDescent="0.2">
      <c r="A295" s="847" t="s">
        <v>3923</v>
      </c>
      <c r="B295" s="842" t="s">
        <v>3924</v>
      </c>
      <c r="C295" s="898" t="s">
        <v>108</v>
      </c>
      <c r="D295" s="898" t="s">
        <v>4266</v>
      </c>
      <c r="E295" s="705">
        <v>7</v>
      </c>
      <c r="F295" s="1135">
        <v>620</v>
      </c>
      <c r="G295" s="1123" t="s">
        <v>106</v>
      </c>
      <c r="H295" s="1123" t="s">
        <v>106</v>
      </c>
      <c r="I295" s="841">
        <v>18.440000000000001</v>
      </c>
      <c r="J295" s="624">
        <f t="shared" si="69"/>
        <v>3.2537960954446854</v>
      </c>
      <c r="K295" s="844">
        <v>0.15</v>
      </c>
      <c r="L295" s="854">
        <v>4</v>
      </c>
      <c r="M295" s="615">
        <f t="shared" si="70"/>
        <v>0.6</v>
      </c>
      <c r="N295" s="837" t="s">
        <v>239</v>
      </c>
      <c r="O295" s="706">
        <v>0.13</v>
      </c>
      <c r="P295" s="904">
        <v>43832</v>
      </c>
      <c r="Q295" s="904">
        <v>43845</v>
      </c>
      <c r="R295" s="615">
        <f t="shared" si="71"/>
        <v>15.384615384615378</v>
      </c>
      <c r="S295" s="673">
        <f>IF(INDEX(Historical!$D$7:$D$1257,MATCH(B295,Historical!$B$7:$B$1281,0))=0,"n/a",(INDEX(Historical!$C$7:$C$1259,MATCH(B295,Historical!$B$7:$B$1281,0))/INDEX(Historical!$D$7:$D$1257,MATCH(B295,Historical!$B$7:$B$1281,0))-1)*100)</f>
        <v>15.384615384615374</v>
      </c>
      <c r="T295" s="673">
        <f>IF(INDEX(Historical!$F$7:$F$1250,MATCH(B295,Historical!$B$7:$B$1281,0))=0,"n/a",((INDEX(Historical!$C$7:$C$1259,MATCH(B295,Historical!$B$7:$B$1281,0))/INDEX(Historical!$F$7:$F$1250,MATCH(B295,Historical!$B$7:$B$1281,0)))^(1/3)-1)*100)</f>
        <v>14.471424255333186</v>
      </c>
      <c r="U295" s="673">
        <f>IF(INDEX(Historical!$H$7:$H$1250,MATCH(B295,Historical!$B$7:$B$1281,0))=0,"n/a",((INDEX(Historical!$C$7:$C$1259,MATCH(B295,Historical!$B$7:$B$1281,0))/INDEX(Historical!$H$7:$H$1250,MATCH(B295,Historical!$B$7:$B$1281,0)))^(1/5)-1)*100)</f>
        <v>24.573093961551741</v>
      </c>
      <c r="V295" s="673" t="str">
        <f>IF(INDEX(Historical!$O$7:$O$1250,MATCH(B295,Historical!$B$7:$B$1281,0))=0,"n/a",((INDEX(Historical!$C$7:$C$1259,MATCH(B295,Historical!$B$7:$B$1281,0))/INDEX(Historical!$O$7:$O$1250,MATCH(B295,Historical!$B$7:$B$1281,0)))^(1/10)-1)*100)</f>
        <v>n/a</v>
      </c>
      <c r="W295" s="674" t="str">
        <f t="shared" si="72"/>
        <v>n/a</v>
      </c>
      <c r="X295" s="675">
        <f t="shared" si="73"/>
        <v>2.5596972876616397</v>
      </c>
      <c r="Y295" s="634"/>
      <c r="Z295" s="624">
        <f t="shared" si="74"/>
        <v>38.216560509554135</v>
      </c>
      <c r="AA295" s="853">
        <f t="shared" si="75"/>
        <v>11.745222929936306</v>
      </c>
      <c r="AB295" s="854">
        <v>12</v>
      </c>
      <c r="AC295" s="833">
        <v>1.57</v>
      </c>
      <c r="AD295" s="833" t="s">
        <v>136</v>
      </c>
      <c r="AE295" s="833">
        <v>2.0099999999999998</v>
      </c>
      <c r="AF295" s="833">
        <v>0.93</v>
      </c>
      <c r="AG295" s="833">
        <v>10.4</v>
      </c>
      <c r="AH295" s="833">
        <v>28.999999999999996</v>
      </c>
      <c r="AI295" s="833">
        <v>47.370000000000005</v>
      </c>
      <c r="AJ295" s="833">
        <v>9.6</v>
      </c>
      <c r="AK295" s="833" t="s">
        <v>136</v>
      </c>
      <c r="AL295" s="845">
        <v>82.11</v>
      </c>
      <c r="AM295" s="839">
        <v>10.48</v>
      </c>
      <c r="AN295" s="833">
        <v>0.4</v>
      </c>
      <c r="AO295" s="711">
        <f t="shared" si="76"/>
        <v>16.081667127060122</v>
      </c>
      <c r="AP295" s="712">
        <f t="shared" si="77"/>
        <v>27.826890056996426</v>
      </c>
      <c r="AQ295" s="855">
        <f t="shared" si="78"/>
        <v>-30.324379124591417</v>
      </c>
      <c r="AR295" s="624">
        <f>INDEX(Historical!$C$7:$C$1259,MATCH(B295,Historical!$B$7:$B$1281,0))*IF(AH295="n/a",1.03,IF(AH295&lt;0,1.01,IF(AH295&gt;10,1.1,(1+AH295/100))))</f>
        <v>0.66</v>
      </c>
      <c r="AS295" s="853">
        <f t="shared" si="79"/>
        <v>0.72600000000000009</v>
      </c>
      <c r="AT295" s="853">
        <f t="shared" si="84"/>
        <v>0.74778000000000011</v>
      </c>
      <c r="AU295" s="853">
        <f t="shared" si="84"/>
        <v>0.77021340000000016</v>
      </c>
      <c r="AV295" s="853">
        <f t="shared" si="84"/>
        <v>0.79331980200000018</v>
      </c>
      <c r="AW295" s="624">
        <f t="shared" si="80"/>
        <v>3.6973132020000006</v>
      </c>
      <c r="AX295" s="719">
        <f t="shared" si="81"/>
        <v>20.050505433839479</v>
      </c>
      <c r="AY295" s="900">
        <v>0.6</v>
      </c>
      <c r="AZ295" s="839">
        <v>45.2</v>
      </c>
      <c r="BA295" s="839">
        <v>-24.29</v>
      </c>
      <c r="BB295" s="839">
        <v>2.3800000000000003</v>
      </c>
      <c r="BC295" s="839">
        <v>17.43</v>
      </c>
      <c r="BE295" s="597">
        <v>2014</v>
      </c>
      <c r="BF295" s="865">
        <f t="shared" si="82"/>
        <v>0</v>
      </c>
      <c r="BG295" s="849">
        <v>0.8</v>
      </c>
    </row>
    <row r="296" spans="1:59" ht="11.25" customHeight="1" x14ac:dyDescent="0.2">
      <c r="A296" s="838" t="s">
        <v>1249</v>
      </c>
      <c r="B296" s="842" t="s">
        <v>1250</v>
      </c>
      <c r="C296" s="898" t="s">
        <v>112</v>
      </c>
      <c r="D296" s="898" t="s">
        <v>1218</v>
      </c>
      <c r="E296" s="705">
        <v>10</v>
      </c>
      <c r="F296" s="1135">
        <v>431</v>
      </c>
      <c r="G296" s="1123" t="s">
        <v>106</v>
      </c>
      <c r="H296" s="1123" t="s">
        <v>106</v>
      </c>
      <c r="I296" s="833">
        <v>24.6</v>
      </c>
      <c r="J296" s="624">
        <f t="shared" si="69"/>
        <v>1.3008130081300813</v>
      </c>
      <c r="K296" s="844">
        <v>0.08</v>
      </c>
      <c r="L296" s="854">
        <v>4</v>
      </c>
      <c r="M296" s="615">
        <f t="shared" si="70"/>
        <v>0.32</v>
      </c>
      <c r="N296" s="837" t="s">
        <v>705</v>
      </c>
      <c r="O296" s="706">
        <v>7.4999999999999997E-2</v>
      </c>
      <c r="P296" s="606">
        <v>44159</v>
      </c>
      <c r="Q296" s="606">
        <v>44182</v>
      </c>
      <c r="R296" s="615">
        <f t="shared" si="71"/>
        <v>6.6666666666666732</v>
      </c>
      <c r="S296" s="673">
        <f>IF(INDEX(Historical!$D$7:$D$1257,MATCH(B296,Historical!$B$7:$B$1281,0))=0,"n/a",(INDEX(Historical!$C$7:$C$1259,MATCH(B296,Historical!$B$7:$B$1281,0))/INDEX(Historical!$D$7:$D$1257,MATCH(B296,Historical!$B$7:$B$1281,0))-1)*100)</f>
        <v>4.2735042735042805</v>
      </c>
      <c r="T296" s="673">
        <f>IF(INDEX(Historical!$F$7:$F$1250,MATCH(B296,Historical!$B$7:$B$1281,0))=0,"n/a",((INDEX(Historical!$C$7:$C$1259,MATCH(B296,Historical!$B$7:$B$1281,0))/INDEX(Historical!$F$7:$F$1250,MATCH(B296,Historical!$B$7:$B$1281,0)))^(1/3)-1)*100)</f>
        <v>6.8529730148876533</v>
      </c>
      <c r="U296" s="673">
        <f>IF(INDEX(Historical!$H$7:$H$1250,MATCH(B296,Historical!$B$7:$B$1281,0))=0,"n/a",((INDEX(Historical!$C$7:$C$1259,MATCH(B296,Historical!$B$7:$B$1281,0))/INDEX(Historical!$H$7:$H$1250,MATCH(B296,Historical!$B$7:$B$1281,0)))^(1/5)-1)*100)</f>
        <v>12.401002212316282</v>
      </c>
      <c r="V296" s="673" t="str">
        <f>IF(INDEX(Historical!$O$7:$O$1250,MATCH(B296,Historical!$B$7:$B$1281,0))=0,"n/a",((INDEX(Historical!$C$7:$C$1259,MATCH(B296,Historical!$B$7:$B$1281,0))/INDEX(Historical!$O$7:$O$1250,MATCH(B296,Historical!$B$7:$B$1281,0)))^(1/10)-1)*100)</f>
        <v>n/a</v>
      </c>
      <c r="W296" s="674" t="str">
        <f t="shared" si="72"/>
        <v>n/a</v>
      </c>
      <c r="X296" s="675">
        <f t="shared" si="73"/>
        <v>0.35130317881915818</v>
      </c>
      <c r="Y296" s="635"/>
      <c r="Z296" s="624">
        <f t="shared" si="74"/>
        <v>21.476510067114095</v>
      </c>
      <c r="AA296" s="853">
        <f t="shared" si="75"/>
        <v>16.51006711409396</v>
      </c>
      <c r="AB296" s="854">
        <v>9</v>
      </c>
      <c r="AC296" s="833">
        <v>1.49</v>
      </c>
      <c r="AD296" s="833">
        <v>0.82</v>
      </c>
      <c r="AE296" s="833">
        <v>0.55000000000000004</v>
      </c>
      <c r="AF296" s="833">
        <v>1.7</v>
      </c>
      <c r="AG296" s="833">
        <v>11.899999999999999</v>
      </c>
      <c r="AH296" s="834">
        <v>11.600000000000001</v>
      </c>
      <c r="AI296" s="834">
        <v>12.139999999999999</v>
      </c>
      <c r="AJ296" s="833">
        <v>35.299999999999997</v>
      </c>
      <c r="AK296" s="833">
        <v>20.41</v>
      </c>
      <c r="AL296" s="845">
        <v>1360</v>
      </c>
      <c r="AM296" s="839">
        <v>6.4</v>
      </c>
      <c r="AN296" s="833">
        <v>1.42</v>
      </c>
      <c r="AO296" s="711">
        <f t="shared" si="76"/>
        <v>-2.8082518936475971</v>
      </c>
      <c r="AP296" s="712">
        <f t="shared" si="77"/>
        <v>13.701815220446363</v>
      </c>
      <c r="AQ296" s="855">
        <f t="shared" si="78"/>
        <v>11.68828466159184</v>
      </c>
      <c r="AR296" s="624">
        <f>INDEX(Historical!$C$7:$C$1259,MATCH(B296,Historical!$B$7:$B$1281,0))*IF(AH296="n/a",1.03,IF(AH296&lt;0,1.01,IF(AH296&gt;10,1.1,(1+AH296/100))))</f>
        <v>0.33550000000000002</v>
      </c>
      <c r="AS296" s="853">
        <f t="shared" si="79"/>
        <v>0.36905000000000004</v>
      </c>
      <c r="AT296" s="853">
        <f t="shared" si="84"/>
        <v>0.40595500000000007</v>
      </c>
      <c r="AU296" s="853">
        <f t="shared" si="84"/>
        <v>0.44655050000000013</v>
      </c>
      <c r="AV296" s="853">
        <f t="shared" si="84"/>
        <v>0.49120555000000016</v>
      </c>
      <c r="AW296" s="624">
        <f t="shared" si="80"/>
        <v>2.0482610500000002</v>
      </c>
      <c r="AX296" s="719">
        <f t="shared" si="81"/>
        <v>8.3262644308943088</v>
      </c>
      <c r="AY296" s="900">
        <v>1.93</v>
      </c>
      <c r="AZ296" s="839">
        <v>168.85</v>
      </c>
      <c r="BA296" s="839">
        <v>-10.639999999999999</v>
      </c>
      <c r="BB296" s="839">
        <v>8.01</v>
      </c>
      <c r="BC296" s="839">
        <v>17.75</v>
      </c>
      <c r="BE296" s="597">
        <v>2012</v>
      </c>
      <c r="BF296" s="865">
        <f t="shared" si="82"/>
        <v>0</v>
      </c>
      <c r="BG296" s="849">
        <v>3</v>
      </c>
    </row>
    <row r="297" spans="1:59" ht="11.25" customHeight="1" x14ac:dyDescent="0.2">
      <c r="A297" s="831" t="s">
        <v>599</v>
      </c>
      <c r="B297" s="842" t="s">
        <v>600</v>
      </c>
      <c r="C297" s="898" t="s">
        <v>112</v>
      </c>
      <c r="D297" s="898" t="s">
        <v>211</v>
      </c>
      <c r="E297" s="705">
        <v>24</v>
      </c>
      <c r="F297" s="1135">
        <v>145</v>
      </c>
      <c r="G297" s="1123" t="s">
        <v>37</v>
      </c>
      <c r="H297" s="1123" t="s">
        <v>37</v>
      </c>
      <c r="I297" s="841">
        <v>69.349999999999994</v>
      </c>
      <c r="J297" s="624">
        <f t="shared" si="69"/>
        <v>1.0814708002883924</v>
      </c>
      <c r="K297" s="851">
        <v>0.1875</v>
      </c>
      <c r="L297" s="854">
        <v>4</v>
      </c>
      <c r="M297" s="615">
        <f t="shared" si="70"/>
        <v>0.75</v>
      </c>
      <c r="N297" s="837" t="s">
        <v>562</v>
      </c>
      <c r="O297" s="707">
        <v>0.17499999999999999</v>
      </c>
      <c r="P297" s="606">
        <v>44211</v>
      </c>
      <c r="Q297" s="606">
        <v>44230</v>
      </c>
      <c r="R297" s="615">
        <f t="shared" si="71"/>
        <v>7.1428571428571495</v>
      </c>
      <c r="S297" s="673">
        <f>IF(INDEX(Historical!$D$7:$D$1257,MATCH(B297,Historical!$B$7:$B$1281,0))=0,"n/a",(INDEX(Historical!$C$7:$C$1259,MATCH(B297,Historical!$B$7:$B$1281,0))/INDEX(Historical!$D$7:$D$1257,MATCH(B297,Historical!$B$7:$B$1281,0))-1)*100)</f>
        <v>9.375</v>
      </c>
      <c r="T297" s="673">
        <f>IF(INDEX(Historical!$F$7:$F$1250,MATCH(B297,Historical!$B$7:$B$1281,0))=0,"n/a",((INDEX(Historical!$C$7:$C$1259,MATCH(B297,Historical!$B$7:$B$1281,0))/INDEX(Historical!$F$7:$F$1250,MATCH(B297,Historical!$B$7:$B$1281,0)))^(1/3)-1)*100)</f>
        <v>13.401535265889454</v>
      </c>
      <c r="U297" s="673">
        <f>IF(INDEX(Historical!$H$7:$H$1250,MATCH(B297,Historical!$B$7:$B$1281,0))=0,"n/a",((INDEX(Historical!$C$7:$C$1259,MATCH(B297,Historical!$B$7:$B$1281,0))/INDEX(Historical!$H$7:$H$1250,MATCH(B297,Historical!$B$7:$B$1281,0)))^(1/5)-1)*100)</f>
        <v>11.842691472014465</v>
      </c>
      <c r="V297" s="673">
        <f>IF(INDEX(Historical!$O$7:$O$1250,MATCH(B297,Historical!$B$7:$B$1281,0))=0,"n/a",((INDEX(Historical!$C$7:$C$1259,MATCH(B297,Historical!$B$7:$B$1281,0))/INDEX(Historical!$O$7:$O$1250,MATCH(B297,Historical!$B$7:$B$1281,0)))^(1/10)-1)*100)</f>
        <v>10.131849033861794</v>
      </c>
      <c r="W297" s="674">
        <f t="shared" si="72"/>
        <v>1.1688578691248597</v>
      </c>
      <c r="X297" s="675" t="str">
        <f t="shared" si="73"/>
        <v>n/a</v>
      </c>
      <c r="Y297" s="632"/>
      <c r="Z297" s="624">
        <f t="shared" si="74"/>
        <v>39.0625</v>
      </c>
      <c r="AA297" s="853">
        <f t="shared" si="75"/>
        <v>36.119791666666664</v>
      </c>
      <c r="AB297" s="854">
        <v>12</v>
      </c>
      <c r="AC297" s="833">
        <v>1.92</v>
      </c>
      <c r="AD297" s="833">
        <v>3.48</v>
      </c>
      <c r="AE297" s="833">
        <v>7.01</v>
      </c>
      <c r="AF297" s="833">
        <v>9.08</v>
      </c>
      <c r="AG297" s="833">
        <v>29.4</v>
      </c>
      <c r="AH297" s="833">
        <v>-4.1000000000000005</v>
      </c>
      <c r="AI297" s="833">
        <v>7.6899999999999995</v>
      </c>
      <c r="AJ297" s="833">
        <v>-0.3</v>
      </c>
      <c r="AK297" s="833">
        <v>10.4</v>
      </c>
      <c r="AL297" s="845">
        <v>11580</v>
      </c>
      <c r="AM297" s="839">
        <v>1</v>
      </c>
      <c r="AN297" s="833">
        <v>0.13</v>
      </c>
      <c r="AO297" s="711">
        <f t="shared" si="76"/>
        <v>-23.195629394363806</v>
      </c>
      <c r="AP297" s="712">
        <f t="shared" si="77"/>
        <v>12.924162272302858</v>
      </c>
      <c r="AQ297" s="855">
        <f t="shared" si="78"/>
        <v>281.7897666595137</v>
      </c>
      <c r="AR297" s="624">
        <f>INDEX(Historical!$C$7:$C$1259,MATCH(B297,Historical!$B$7:$B$1281,0))*IF(AH297="n/a",1.03,IF(AH297&lt;0,1.01,IF(AH297&gt;10,1.1,(1+AH297/100))))</f>
        <v>0.70699999999999996</v>
      </c>
      <c r="AS297" s="853">
        <f t="shared" si="79"/>
        <v>0.76136829999999989</v>
      </c>
      <c r="AT297" s="853">
        <f t="shared" si="84"/>
        <v>0.83750512999999993</v>
      </c>
      <c r="AU297" s="853">
        <f t="shared" si="84"/>
        <v>0.92125564299999996</v>
      </c>
      <c r="AV297" s="853">
        <f t="shared" si="84"/>
        <v>1.0133812073000001</v>
      </c>
      <c r="AW297" s="624">
        <f t="shared" si="80"/>
        <v>4.2405102802999997</v>
      </c>
      <c r="AX297" s="719">
        <f t="shared" si="81"/>
        <v>6.1146507286229275</v>
      </c>
      <c r="AY297" s="900">
        <v>0.57999999999999996</v>
      </c>
      <c r="AZ297" s="839">
        <v>80.459999999999994</v>
      </c>
      <c r="BA297" s="839">
        <v>-9.91</v>
      </c>
      <c r="BB297" s="839">
        <v>-3.63</v>
      </c>
      <c r="BC297" s="839">
        <v>13.63</v>
      </c>
      <c r="BE297" s="597">
        <v>1998</v>
      </c>
      <c r="BF297" s="865">
        <f t="shared" si="82"/>
        <v>2</v>
      </c>
      <c r="BG297" s="849">
        <v>16.7</v>
      </c>
    </row>
    <row r="298" spans="1:59" ht="11.25" customHeight="1" x14ac:dyDescent="0.2">
      <c r="A298" s="848" t="s">
        <v>4637</v>
      </c>
      <c r="B298" s="842" t="s">
        <v>4630</v>
      </c>
      <c r="C298" s="898" t="s">
        <v>245</v>
      </c>
      <c r="D298" s="898" t="s">
        <v>4304</v>
      </c>
      <c r="E298" s="705">
        <v>5</v>
      </c>
      <c r="F298" s="1135">
        <v>731</v>
      </c>
      <c r="G298" s="1102" t="s">
        <v>106</v>
      </c>
      <c r="H298" s="1102" t="s">
        <v>106</v>
      </c>
      <c r="I298" s="841">
        <v>600.83000000000004</v>
      </c>
      <c r="J298" s="624">
        <f t="shared" si="69"/>
        <v>1.005276034818501</v>
      </c>
      <c r="K298" s="844">
        <v>1.51</v>
      </c>
      <c r="L298" s="854">
        <v>4</v>
      </c>
      <c r="M298" s="615">
        <f t="shared" si="70"/>
        <v>6.04</v>
      </c>
      <c r="N298" s="837" t="s">
        <v>107</v>
      </c>
      <c r="O298" s="706">
        <v>1.45</v>
      </c>
      <c r="P298" s="606">
        <v>44230</v>
      </c>
      <c r="Q298" s="606">
        <v>44245</v>
      </c>
      <c r="R298" s="615">
        <f t="shared" si="71"/>
        <v>4.1379310344827624</v>
      </c>
      <c r="S298" s="673">
        <f>IF(INDEX(Historical!$D$7:$D$1257,MATCH(B298,Historical!$B$7:$B$1281,0))=0,"n/a",(INDEX(Historical!$C$7:$C$1259,MATCH(B298,Historical!$B$7:$B$1281,0))/INDEX(Historical!$D$7:$D$1257,MATCH(B298,Historical!$B$7:$B$1281,0))-1)*100)</f>
        <v>4.3165467625899234</v>
      </c>
      <c r="T298" s="673">
        <f>IF(INDEX(Historical!$F$7:$F$1250,MATCH(B298,Historical!$B$7:$B$1281,0))=0,"n/a",((INDEX(Historical!$C$7:$C$1259,MATCH(B298,Historical!$B$7:$B$1281,0))/INDEX(Historical!$F$7:$F$1250,MATCH(B298,Historical!$B$7:$B$1281,0)))^(1/3)-1)*100)</f>
        <v>4.5172787516261081</v>
      </c>
      <c r="U298" s="673">
        <f>IF(INDEX(Historical!$H$7:$H$1250,MATCH(B298,Historical!$B$7:$B$1281,0))=0,"n/a",((INDEX(Historical!$C$7:$C$1259,MATCH(B298,Historical!$B$7:$B$1281,0))/INDEX(Historical!$H$7:$H$1250,MATCH(B298,Historical!$B$7:$B$1281,0)))^(1/5)-1)*100)</f>
        <v>-8.6144941289270527</v>
      </c>
      <c r="V298" s="673">
        <f>IF(INDEX(Historical!$O$7:$O$1250,MATCH(B298,Historical!$B$7:$B$1281,0))=0,"n/a",((INDEX(Historical!$C$7:$C$1259,MATCH(B298,Historical!$B$7:$B$1281,0))/INDEX(Historical!$O$7:$O$1250,MATCH(B298,Historical!$B$7:$B$1281,0)))^(1/10)-1)*100)</f>
        <v>-4.2985432865019213</v>
      </c>
      <c r="W298" s="674" t="str">
        <f t="shared" si="72"/>
        <v>n/a</v>
      </c>
      <c r="X298" s="675" t="str">
        <f t="shared" si="73"/>
        <v>n/a</v>
      </c>
      <c r="Y298" s="646"/>
      <c r="Z298" s="624">
        <f t="shared" si="74"/>
        <v>15.221774193548388</v>
      </c>
      <c r="AA298" s="853">
        <f t="shared" si="75"/>
        <v>15.141885080645162</v>
      </c>
      <c r="AB298" s="854">
        <v>12</v>
      </c>
      <c r="AC298" s="833">
        <v>39.68</v>
      </c>
      <c r="AD298" s="833">
        <v>0.82</v>
      </c>
      <c r="AE298" s="833">
        <v>1.03</v>
      </c>
      <c r="AF298" s="833">
        <v>0.92</v>
      </c>
      <c r="AG298" s="833">
        <v>0.89999999999999991</v>
      </c>
      <c r="AH298" s="833">
        <v>21.9</v>
      </c>
      <c r="AI298" s="833">
        <v>-4.9399999999999995</v>
      </c>
      <c r="AJ298" s="833">
        <v>-12.1</v>
      </c>
      <c r="AK298" s="833">
        <v>18.099999999999998</v>
      </c>
      <c r="AL298" s="845">
        <v>2940</v>
      </c>
      <c r="AM298" s="839">
        <v>1.3</v>
      </c>
      <c r="AN298" s="833">
        <v>0.16</v>
      </c>
      <c r="AO298" s="711">
        <f t="shared" si="76"/>
        <v>-22.751103174753712</v>
      </c>
      <c r="AP298" s="712">
        <f t="shared" si="77"/>
        <v>-7.6092180941085514</v>
      </c>
      <c r="AQ298" s="855">
        <f t="shared" si="78"/>
        <v>-21.314877096694794</v>
      </c>
      <c r="AR298" s="624">
        <f>INDEX(Historical!$C$7:$C$1259,MATCH(B298,Historical!$B$7:$B$1281,0))*IF(AH298="n/a",1.03,IF(AH298&lt;0,1.01,IF(AH298&gt;10,1.1,(1+AH298/100))))</f>
        <v>6.38</v>
      </c>
      <c r="AS298" s="853">
        <f t="shared" si="79"/>
        <v>6.4437999999999995</v>
      </c>
      <c r="AT298" s="853">
        <f t="shared" si="84"/>
        <v>7.0881800000000004</v>
      </c>
      <c r="AU298" s="853">
        <f t="shared" si="84"/>
        <v>7.7969980000000012</v>
      </c>
      <c r="AV298" s="853">
        <f t="shared" si="84"/>
        <v>8.5766978000000016</v>
      </c>
      <c r="AW298" s="624">
        <f t="shared" si="80"/>
        <v>36.285675800000007</v>
      </c>
      <c r="AX298" s="719">
        <f t="shared" si="81"/>
        <v>6.0392583259823915</v>
      </c>
      <c r="AY298" s="900">
        <v>1.1299999999999999</v>
      </c>
      <c r="AZ298" s="839">
        <v>124.27999999999999</v>
      </c>
      <c r="BA298" s="839">
        <v>-5.2299999999999995</v>
      </c>
      <c r="BB298" s="839">
        <v>8.1100000000000012</v>
      </c>
      <c r="BC298" s="839">
        <v>37.340000000000003</v>
      </c>
      <c r="BE298" s="597">
        <v>2017</v>
      </c>
      <c r="BF298" s="865">
        <f t="shared" si="82"/>
        <v>0</v>
      </c>
      <c r="BG298" s="849">
        <v>0.5</v>
      </c>
    </row>
    <row r="299" spans="1:59" ht="11.25" customHeight="1" x14ac:dyDescent="0.2">
      <c r="A299" s="848" t="s">
        <v>3998</v>
      </c>
      <c r="B299" s="842" t="s">
        <v>3999</v>
      </c>
      <c r="C299" s="898" t="s">
        <v>153</v>
      </c>
      <c r="D299" s="898" t="s">
        <v>914</v>
      </c>
      <c r="E299" s="705">
        <v>7</v>
      </c>
      <c r="F299" s="1135">
        <v>662</v>
      </c>
      <c r="G299" s="1135" t="s">
        <v>106</v>
      </c>
      <c r="H299" s="1135" t="s">
        <v>106</v>
      </c>
      <c r="I299" s="841">
        <v>61.4</v>
      </c>
      <c r="J299" s="624">
        <f t="shared" si="69"/>
        <v>4.6254071661237779</v>
      </c>
      <c r="K299" s="844">
        <v>0.71</v>
      </c>
      <c r="L299" s="854">
        <v>4</v>
      </c>
      <c r="M299" s="615">
        <f t="shared" si="70"/>
        <v>2.84</v>
      </c>
      <c r="N299" s="837" t="s">
        <v>287</v>
      </c>
      <c r="O299" s="706">
        <v>0.68</v>
      </c>
      <c r="P299" s="606">
        <v>44267</v>
      </c>
      <c r="Q299" s="606">
        <v>44285</v>
      </c>
      <c r="R299" s="615">
        <f t="shared" si="71"/>
        <v>4.4117647058823399</v>
      </c>
      <c r="S299" s="673">
        <f>IF(INDEX(Historical!$D$7:$D$1257,MATCH(B299,Historical!$B$7:$B$1281,0))=0,"n/a",(INDEX(Historical!$C$7:$C$1259,MATCH(B299,Historical!$B$7:$B$1281,0))/INDEX(Historical!$D$7:$D$1257,MATCH(B299,Historical!$B$7:$B$1281,0))-1)*100)</f>
        <v>7.9365079365079527</v>
      </c>
      <c r="T299" s="673">
        <f>IF(INDEX(Historical!$F$7:$F$1250,MATCH(B299,Historical!$B$7:$B$1281,0))=0,"n/a",((INDEX(Historical!$C$7:$C$1259,MATCH(B299,Historical!$B$7:$B$1281,0))/INDEX(Historical!$F$7:$F$1250,MATCH(B299,Historical!$B$7:$B$1281,0)))^(1/3)-1)*100)</f>
        <v>9.3541299792876842</v>
      </c>
      <c r="U299" s="673">
        <f>IF(INDEX(Historical!$H$7:$H$1250,MATCH(B299,Historical!$B$7:$B$1281,0))=0,"n/a",((INDEX(Historical!$C$7:$C$1259,MATCH(B299,Historical!$B$7:$B$1281,0))/INDEX(Historical!$H$7:$H$1250,MATCH(B299,Historical!$B$7:$B$1281,0)))^(1/5)-1)*100)</f>
        <v>16.09027467216859</v>
      </c>
      <c r="V299" s="673" t="str">
        <f>IF(INDEX(Historical!$O$7:$O$1250,MATCH(B299,Historical!$B$7:$B$1281,0))=0,"n/a",((INDEX(Historical!$C$7:$C$1259,MATCH(B299,Historical!$B$7:$B$1281,0))/INDEX(Historical!$O$7:$O$1250,MATCH(B299,Historical!$B$7:$B$1281,0)))^(1/10)-1)*100)</f>
        <v>n/a</v>
      </c>
      <c r="W299" s="674" t="str">
        <f t="shared" si="72"/>
        <v>n/a</v>
      </c>
      <c r="X299" s="675" t="str">
        <f t="shared" si="73"/>
        <v>n/a</v>
      </c>
      <c r="Y299" s="843"/>
      <c r="Z299" s="624">
        <f t="shared" si="74"/>
        <v>3550</v>
      </c>
      <c r="AA299" s="853">
        <f t="shared" si="75"/>
        <v>767.5</v>
      </c>
      <c r="AB299" s="854">
        <v>12</v>
      </c>
      <c r="AC299" s="833">
        <v>0.08</v>
      </c>
      <c r="AD299" s="833">
        <v>287.39999999999998</v>
      </c>
      <c r="AE299" s="833">
        <v>3.23</v>
      </c>
      <c r="AF299" s="833">
        <v>4.5199999999999996</v>
      </c>
      <c r="AG299" s="833">
        <v>-1.3</v>
      </c>
      <c r="AH299" s="833">
        <v>1.0999999999999999</v>
      </c>
      <c r="AI299" s="833">
        <v>-5.27</v>
      </c>
      <c r="AJ299" s="833">
        <v>-10.5</v>
      </c>
      <c r="AK299" s="833">
        <v>2.8000000000000003</v>
      </c>
      <c r="AL299" s="845">
        <v>79760</v>
      </c>
      <c r="AM299" s="839">
        <v>0.11</v>
      </c>
      <c r="AN299" s="833">
        <v>1.68</v>
      </c>
      <c r="AO299" s="711">
        <f t="shared" si="76"/>
        <v>-746.78431816170769</v>
      </c>
      <c r="AP299" s="712">
        <f t="shared" si="77"/>
        <v>20.715681838292369</v>
      </c>
      <c r="AQ299" s="855">
        <f t="shared" si="78"/>
        <v>1141.7013417977053</v>
      </c>
      <c r="AR299" s="624">
        <f>INDEX(Historical!$C$7:$C$1259,MATCH(B299,Historical!$B$7:$B$1281,0))*IF(AH299="n/a",1.03,IF(AH299&lt;0,1.01,IF(AH299&gt;10,1.1,(1+AH299/100))))</f>
        <v>2.7499199999999999</v>
      </c>
      <c r="AS299" s="853">
        <f t="shared" si="79"/>
        <v>2.7774191999999998</v>
      </c>
      <c r="AT299" s="853">
        <f t="shared" si="84"/>
        <v>2.8551869375999996</v>
      </c>
      <c r="AU299" s="853">
        <f t="shared" si="84"/>
        <v>2.9351321718527998</v>
      </c>
      <c r="AV299" s="853">
        <f t="shared" si="84"/>
        <v>3.0173158726646783</v>
      </c>
      <c r="AW299" s="624">
        <f t="shared" si="80"/>
        <v>14.334974182117477</v>
      </c>
      <c r="AX299" s="719">
        <f t="shared" si="81"/>
        <v>23.346863488790682</v>
      </c>
      <c r="AY299" s="900">
        <v>0.42</v>
      </c>
      <c r="AZ299" s="839">
        <v>8.5599999999999987</v>
      </c>
      <c r="BA299" s="839">
        <v>-28.58</v>
      </c>
      <c r="BB299" s="839">
        <v>-2.64</v>
      </c>
      <c r="BC299" s="839">
        <v>-7.9</v>
      </c>
      <c r="BE299" s="597">
        <v>2015</v>
      </c>
      <c r="BF299" s="865">
        <f t="shared" si="82"/>
        <v>0</v>
      </c>
      <c r="BG299" s="849">
        <v>-0.4</v>
      </c>
    </row>
    <row r="300" spans="1:59" s="744" customFormat="1" ht="11.25" customHeight="1" x14ac:dyDescent="0.2">
      <c r="A300" s="726" t="s">
        <v>4391</v>
      </c>
      <c r="B300" s="751" t="s">
        <v>4390</v>
      </c>
      <c r="C300" s="898" t="s">
        <v>108</v>
      </c>
      <c r="D300" s="898" t="s">
        <v>118</v>
      </c>
      <c r="E300" s="727">
        <v>15</v>
      </c>
      <c r="F300" s="1135">
        <v>254</v>
      </c>
      <c r="G300" s="1134" t="s">
        <v>115</v>
      </c>
      <c r="H300" s="1134" t="s">
        <v>115</v>
      </c>
      <c r="I300" s="728">
        <v>93.4</v>
      </c>
      <c r="J300" s="729">
        <f t="shared" si="69"/>
        <v>0.80299785867237683</v>
      </c>
      <c r="K300" s="730">
        <v>0.1875</v>
      </c>
      <c r="L300" s="731">
        <v>4</v>
      </c>
      <c r="M300" s="732">
        <f t="shared" si="70"/>
        <v>0.75</v>
      </c>
      <c r="N300" s="733" t="s">
        <v>139</v>
      </c>
      <c r="O300" s="734">
        <v>0.17249999999999999</v>
      </c>
      <c r="P300" s="1107">
        <v>43923</v>
      </c>
      <c r="Q300" s="1107">
        <v>43952</v>
      </c>
      <c r="R300" s="732">
        <f t="shared" si="71"/>
        <v>8.6956521739130519</v>
      </c>
      <c r="S300" s="673">
        <f>IF(INDEX(Historical!$D$7:$D$1257,MATCH(B300,Historical!$B$7:$B$1281,0))=0,"n/a",(INDEX(Historical!$C$7:$C$1259,MATCH(B300,Historical!$B$7:$B$1281,0))/INDEX(Historical!$D$7:$D$1257,MATCH(B300,Historical!$B$7:$B$1281,0))-1)*100)</f>
        <v>8.4870848708487046</v>
      </c>
      <c r="T300" s="673">
        <f>IF(INDEX(Historical!$F$7:$F$1250,MATCH(B300,Historical!$B$7:$B$1281,0))=0,"n/a",((INDEX(Historical!$C$7:$C$1259,MATCH(B300,Historical!$B$7:$B$1281,0))/INDEX(Historical!$F$7:$F$1250,MATCH(B300,Historical!$B$7:$B$1281,0)))^(1/3)-1)*100)</f>
        <v>7.5998772318520258</v>
      </c>
      <c r="U300" s="673">
        <f>IF(INDEX(Historical!$H$7:$H$1250,MATCH(B300,Historical!$B$7:$B$1281,0))=0,"n/a",((INDEX(Historical!$C$7:$C$1259,MATCH(B300,Historical!$B$7:$B$1281,0))/INDEX(Historical!$H$7:$H$1250,MATCH(B300,Historical!$B$7:$B$1281,0)))^(1/5)-1)*100)</f>
        <v>6.691441105396434</v>
      </c>
      <c r="V300" s="673">
        <f>IF(INDEX(Historical!$O$7:$O$1250,MATCH(B300,Historical!$B$7:$B$1281,0))=0,"n/a",((INDEX(Historical!$C$7:$C$1259,MATCH(B300,Historical!$B$7:$B$1281,0))/INDEX(Historical!$O$7:$O$1250,MATCH(B300,Historical!$B$7:$B$1281,0)))^(1/10)-1)*100)</f>
        <v>10.48771759730267</v>
      </c>
      <c r="W300" s="674">
        <f t="shared" si="72"/>
        <v>0.63802643838516415</v>
      </c>
      <c r="X300" s="675">
        <f t="shared" si="73"/>
        <v>0.58696851801723104</v>
      </c>
      <c r="Y300" s="748"/>
      <c r="Z300" s="729">
        <f t="shared" si="74"/>
        <v>10.980966325036604</v>
      </c>
      <c r="AA300" s="736">
        <f t="shared" si="75"/>
        <v>13.674963396778917</v>
      </c>
      <c r="AB300" s="731">
        <v>12</v>
      </c>
      <c r="AC300" s="737">
        <v>6.83</v>
      </c>
      <c r="AD300" s="737">
        <v>1.91</v>
      </c>
      <c r="AE300" s="737">
        <v>2.09</v>
      </c>
      <c r="AF300" s="737">
        <v>1.24</v>
      </c>
      <c r="AG300" s="737">
        <v>9.7000000000000011</v>
      </c>
      <c r="AH300" s="737">
        <v>12.4</v>
      </c>
      <c r="AI300" s="737">
        <v>10.99</v>
      </c>
      <c r="AJ300" s="737">
        <v>11.4</v>
      </c>
      <c r="AK300" s="737">
        <v>7.37</v>
      </c>
      <c r="AL300" s="738">
        <v>9890</v>
      </c>
      <c r="AM300" s="739">
        <v>1.7000000000000002</v>
      </c>
      <c r="AN300" s="737">
        <v>0.24</v>
      </c>
      <c r="AO300" s="740">
        <f t="shared" si="76"/>
        <v>-6.1805244327101061</v>
      </c>
      <c r="AP300" s="741">
        <f t="shared" si="77"/>
        <v>7.4944389640688112</v>
      </c>
      <c r="AQ300" s="742">
        <f t="shared" si="78"/>
        <v>-13.187418699807097</v>
      </c>
      <c r="AR300" s="624">
        <f>INDEX(Historical!$C$7:$C$1259,MATCH(B300,Historical!$B$7:$B$1281,0))*IF(AH300="n/a",1.03,IF(AH300&lt;0,1.01,IF(AH300&gt;10,1.1,(1+AH300/100))))</f>
        <v>0.8085</v>
      </c>
      <c r="AS300" s="736">
        <f t="shared" si="79"/>
        <v>0.88935000000000008</v>
      </c>
      <c r="AT300" s="736">
        <f t="shared" si="84"/>
        <v>0.95489509500000014</v>
      </c>
      <c r="AU300" s="736">
        <f t="shared" si="84"/>
        <v>1.0252708635015002</v>
      </c>
      <c r="AV300" s="736">
        <f t="shared" si="84"/>
        <v>1.1008333261415608</v>
      </c>
      <c r="AW300" s="729">
        <f t="shared" si="80"/>
        <v>4.7788492846430612</v>
      </c>
      <c r="AX300" s="743">
        <f t="shared" si="81"/>
        <v>5.1165409899818641</v>
      </c>
      <c r="AY300" s="901">
        <v>1.1200000000000001</v>
      </c>
      <c r="AZ300" s="739">
        <v>64.61</v>
      </c>
      <c r="BA300" s="739">
        <v>-10.36</v>
      </c>
      <c r="BB300" s="739">
        <v>-0.62</v>
      </c>
      <c r="BC300" s="739">
        <v>10.190000000000001</v>
      </c>
      <c r="BD300" s="875"/>
      <c r="BE300" s="597">
        <v>2006</v>
      </c>
      <c r="BF300" s="865">
        <f t="shared" si="82"/>
        <v>1</v>
      </c>
      <c r="BG300" s="793">
        <v>2.7</v>
      </c>
    </row>
    <row r="301" spans="1:59" ht="11.25" customHeight="1" x14ac:dyDescent="0.2">
      <c r="A301" s="831" t="s">
        <v>1091</v>
      </c>
      <c r="B301" s="842" t="s">
        <v>1092</v>
      </c>
      <c r="C301" s="898" t="s">
        <v>4127</v>
      </c>
      <c r="D301" s="898" t="s">
        <v>4272</v>
      </c>
      <c r="E301" s="705">
        <v>11</v>
      </c>
      <c r="F301" s="1135">
        <v>364</v>
      </c>
      <c r="G301" s="1126" t="s">
        <v>106</v>
      </c>
      <c r="H301" s="1126" t="s">
        <v>106</v>
      </c>
      <c r="I301" s="841">
        <v>38.24</v>
      </c>
      <c r="J301" s="624">
        <f t="shared" si="69"/>
        <v>2.5104602510460245</v>
      </c>
      <c r="K301" s="844">
        <v>0.24</v>
      </c>
      <c r="L301" s="854">
        <v>4</v>
      </c>
      <c r="M301" s="615">
        <f t="shared" si="70"/>
        <v>0.96</v>
      </c>
      <c r="N301" s="837" t="s">
        <v>151</v>
      </c>
      <c r="O301" s="706">
        <v>0.22</v>
      </c>
      <c r="P301" s="606">
        <v>44252</v>
      </c>
      <c r="Q301" s="606">
        <v>44285</v>
      </c>
      <c r="R301" s="615">
        <f t="shared" si="71"/>
        <v>9.0909090909090864</v>
      </c>
      <c r="S301" s="673">
        <f>IF(INDEX(Historical!$D$7:$D$1257,MATCH(B301,Historical!$B$7:$B$1281,0))=0,"n/a",(INDEX(Historical!$C$7:$C$1259,MATCH(B301,Historical!$B$7:$B$1281,0))/INDEX(Historical!$D$7:$D$1257,MATCH(B301,Historical!$B$7:$B$1281,0))-1)*100)</f>
        <v>9.9999999999999858</v>
      </c>
      <c r="T301" s="673">
        <f>IF(INDEX(Historical!$F$7:$F$1250,MATCH(B301,Historical!$B$7:$B$1281,0))=0,"n/a",((INDEX(Historical!$C$7:$C$1259,MATCH(B301,Historical!$B$7:$B$1281,0))/INDEX(Historical!$F$7:$F$1250,MATCH(B301,Historical!$B$7:$B$1281,0)))^(1/3)-1)*100)</f>
        <v>12.382061455639448</v>
      </c>
      <c r="U301" s="673">
        <f>IF(INDEX(Historical!$H$7:$H$1250,MATCH(B301,Historical!$B$7:$B$1281,0))=0,"n/a",((INDEX(Historical!$C$7:$C$1259,MATCH(B301,Historical!$B$7:$B$1281,0))/INDEX(Historical!$H$7:$H$1250,MATCH(B301,Historical!$B$7:$B$1281,0)))^(1/5)-1)*100)</f>
        <v>12.888132073019754</v>
      </c>
      <c r="V301" s="673">
        <f>IF(INDEX(Historical!$O$7:$O$1250,MATCH(B301,Historical!$B$7:$B$1281,0))=0,"n/a",((INDEX(Historical!$C$7:$C$1259,MATCH(B301,Historical!$B$7:$B$1281,0))/INDEX(Historical!$O$7:$O$1250,MATCH(B301,Historical!$B$7:$B$1281,0)))^(1/10)-1)*100)</f>
        <v>15.969895987933814</v>
      </c>
      <c r="W301" s="674">
        <f t="shared" si="72"/>
        <v>0.80702667586297927</v>
      </c>
      <c r="X301" s="675" t="str">
        <f t="shared" si="73"/>
        <v>n/a</v>
      </c>
      <c r="Y301" s="634"/>
      <c r="Z301" s="624">
        <f t="shared" si="74"/>
        <v>195.91836734693877</v>
      </c>
      <c r="AA301" s="853">
        <f t="shared" si="75"/>
        <v>78.040816326530617</v>
      </c>
      <c r="AB301" s="854">
        <v>12</v>
      </c>
      <c r="AC301" s="833">
        <v>0.49</v>
      </c>
      <c r="AD301" s="833">
        <v>19.43</v>
      </c>
      <c r="AE301" s="833">
        <v>2.5299999999999998</v>
      </c>
      <c r="AF301" s="833">
        <v>2.63</v>
      </c>
      <c r="AG301" s="833">
        <v>4</v>
      </c>
      <c r="AH301" s="834">
        <v>-49.8</v>
      </c>
      <c r="AI301" s="834">
        <v>11.51</v>
      </c>
      <c r="AJ301" s="833">
        <v>-11.700000000000001</v>
      </c>
      <c r="AK301" s="833">
        <v>4</v>
      </c>
      <c r="AL301" s="845">
        <v>28580</v>
      </c>
      <c r="AM301" s="839">
        <v>0.1</v>
      </c>
      <c r="AN301" s="833">
        <v>0.73</v>
      </c>
      <c r="AO301" s="711">
        <f t="shared" si="76"/>
        <v>-62.642224002464836</v>
      </c>
      <c r="AP301" s="712">
        <f t="shared" si="77"/>
        <v>15.398592324065779</v>
      </c>
      <c r="AQ301" s="855">
        <f t="shared" si="78"/>
        <v>202.02821570823514</v>
      </c>
      <c r="AR301" s="624">
        <f>INDEX(Historical!$C$7:$C$1259,MATCH(B301,Historical!$B$7:$B$1281,0))*IF(AH301="n/a",1.03,IF(AH301&lt;0,1.01,IF(AH301&gt;10,1.1,(1+AH301/100))))</f>
        <v>0.88880000000000003</v>
      </c>
      <c r="AS301" s="853">
        <f t="shared" si="79"/>
        <v>0.9776800000000001</v>
      </c>
      <c r="AT301" s="853">
        <f t="shared" si="84"/>
        <v>1.0167872000000002</v>
      </c>
      <c r="AU301" s="853">
        <f t="shared" si="84"/>
        <v>1.0574586880000003</v>
      </c>
      <c r="AV301" s="853">
        <f t="shared" si="84"/>
        <v>1.0997570355200004</v>
      </c>
      <c r="AW301" s="624">
        <f t="shared" si="80"/>
        <v>5.0404829235200017</v>
      </c>
      <c r="AX301" s="719">
        <f t="shared" si="81"/>
        <v>13.181179193305443</v>
      </c>
      <c r="AY301" s="900">
        <v>1.19</v>
      </c>
      <c r="AZ301" s="839">
        <v>119.27000000000001</v>
      </c>
      <c r="BA301" s="839">
        <v>-2.35</v>
      </c>
      <c r="BB301" s="839">
        <v>3.44</v>
      </c>
      <c r="BC301" s="839">
        <v>17.98</v>
      </c>
      <c r="BE301" s="597">
        <v>2011</v>
      </c>
      <c r="BF301" s="865">
        <f t="shared" si="82"/>
        <v>0</v>
      </c>
      <c r="BG301" s="849">
        <v>1.4000000000000001</v>
      </c>
    </row>
    <row r="302" spans="1:59" ht="11.25" customHeight="1" x14ac:dyDescent="0.2">
      <c r="A302" s="831" t="s">
        <v>1230</v>
      </c>
      <c r="B302" s="842" t="s">
        <v>1231</v>
      </c>
      <c r="C302" s="898" t="s">
        <v>245</v>
      </c>
      <c r="D302" s="898" t="s">
        <v>4268</v>
      </c>
      <c r="E302" s="705">
        <v>10</v>
      </c>
      <c r="F302" s="1135">
        <v>414</v>
      </c>
      <c r="G302" s="1139" t="s">
        <v>106</v>
      </c>
      <c r="H302" s="1139" t="s">
        <v>106</v>
      </c>
      <c r="I302" s="841">
        <v>35.380000000000003</v>
      </c>
      <c r="J302" s="624">
        <f t="shared" si="69"/>
        <v>1.3566986998304125</v>
      </c>
      <c r="K302" s="844">
        <v>0.12</v>
      </c>
      <c r="L302" s="854">
        <v>4</v>
      </c>
      <c r="M302" s="615">
        <f t="shared" si="70"/>
        <v>0.48</v>
      </c>
      <c r="N302" s="837" t="s">
        <v>617</v>
      </c>
      <c r="O302" s="706">
        <v>0.115</v>
      </c>
      <c r="P302" s="1028">
        <v>43929</v>
      </c>
      <c r="Q302" s="1028">
        <v>43943</v>
      </c>
      <c r="R302" s="615">
        <f t="shared" si="71"/>
        <v>4.3478260869565135</v>
      </c>
      <c r="S302" s="673">
        <f>IF(INDEX(Historical!$D$7:$D$1257,MATCH(B302,Historical!$B$7:$B$1281,0))=0,"n/a",(INDEX(Historical!$C$7:$C$1259,MATCH(B302,Historical!$B$7:$B$1281,0))/INDEX(Historical!$D$7:$D$1257,MATCH(B302,Historical!$B$7:$B$1281,0))-1)*100)</f>
        <v>4.39560439560438</v>
      </c>
      <c r="T302" s="673">
        <f>IF(INDEX(Historical!$F$7:$F$1250,MATCH(B302,Historical!$B$7:$B$1281,0))=0,"n/a",((INDEX(Historical!$C$7:$C$1259,MATCH(B302,Historical!$B$7:$B$1281,0))/INDEX(Historical!$F$7:$F$1250,MATCH(B302,Historical!$B$7:$B$1281,0)))^(1/3)-1)*100)</f>
        <v>7.7217345015941907</v>
      </c>
      <c r="U302" s="673">
        <f>IF(INDEX(Historical!$H$7:$H$1250,MATCH(B302,Historical!$B$7:$B$1281,0))=0,"n/a",((INDEX(Historical!$C$7:$C$1259,MATCH(B302,Historical!$B$7:$B$1281,0))/INDEX(Historical!$H$7:$H$1250,MATCH(B302,Historical!$B$7:$B$1281,0)))^(1/5)-1)*100)</f>
        <v>7.5563198440216084</v>
      </c>
      <c r="V302" s="673">
        <f>IF(INDEX(Historical!$O$7:$O$1250,MATCH(B302,Historical!$B$7:$B$1281,0))=0,"n/a",((INDEX(Historical!$C$7:$C$1259,MATCH(B302,Historical!$B$7:$B$1281,0))/INDEX(Historical!$O$7:$O$1250,MATCH(B302,Historical!$B$7:$B$1281,0)))^(1/10)-1)*100)</f>
        <v>8.0008299434556562</v>
      </c>
      <c r="W302" s="674">
        <f t="shared" si="72"/>
        <v>0.94444200132042067</v>
      </c>
      <c r="X302" s="675">
        <f t="shared" si="73"/>
        <v>0.68074953549744222</v>
      </c>
      <c r="Y302" s="627"/>
      <c r="Z302" s="624">
        <f t="shared" si="74"/>
        <v>43.243243243243242</v>
      </c>
      <c r="AA302" s="853">
        <f t="shared" si="75"/>
        <v>31.873873873873872</v>
      </c>
      <c r="AB302" s="854">
        <v>12</v>
      </c>
      <c r="AC302" s="833">
        <v>1.1100000000000001</v>
      </c>
      <c r="AD302" s="833">
        <v>2.11</v>
      </c>
      <c r="AE302" s="833">
        <v>5.33</v>
      </c>
      <c r="AF302" s="833">
        <v>4.4800000000000004</v>
      </c>
      <c r="AG302" s="833">
        <v>14.6</v>
      </c>
      <c r="AH302" s="833">
        <v>2.1</v>
      </c>
      <c r="AI302" s="833">
        <v>11.379999999999999</v>
      </c>
      <c r="AJ302" s="833">
        <v>11.1</v>
      </c>
      <c r="AK302" s="833">
        <v>15</v>
      </c>
      <c r="AL302" s="845">
        <v>8430</v>
      </c>
      <c r="AM302" s="839">
        <v>0.1</v>
      </c>
      <c r="AN302" s="833">
        <v>0.01</v>
      </c>
      <c r="AO302" s="711">
        <f t="shared" si="76"/>
        <v>-22.96085533002185</v>
      </c>
      <c r="AP302" s="712">
        <f t="shared" si="77"/>
        <v>8.9130185438520204</v>
      </c>
      <c r="AQ302" s="855">
        <f t="shared" si="78"/>
        <v>151.92146479493252</v>
      </c>
      <c r="AR302" s="624">
        <f>INDEX(Historical!$C$7:$C$1259,MATCH(B302,Historical!$B$7:$B$1281,0))*IF(AH302="n/a",1.03,IF(AH302&lt;0,1.01,IF(AH302&gt;10,1.1,(1+AH302/100))))</f>
        <v>0.48497499999999993</v>
      </c>
      <c r="AS302" s="853">
        <f t="shared" si="79"/>
        <v>0.53347250000000002</v>
      </c>
      <c r="AT302" s="853">
        <f t="shared" si="84"/>
        <v>0.58681975000000008</v>
      </c>
      <c r="AU302" s="853">
        <f t="shared" si="84"/>
        <v>0.64550172500000014</v>
      </c>
      <c r="AV302" s="853">
        <f t="shared" si="84"/>
        <v>0.7100518975000002</v>
      </c>
      <c r="AW302" s="624">
        <f t="shared" si="80"/>
        <v>2.9608208725000003</v>
      </c>
      <c r="AX302" s="719">
        <f t="shared" si="81"/>
        <v>8.3686288086489551</v>
      </c>
      <c r="AY302" s="900">
        <v>1.1100000000000001</v>
      </c>
      <c r="AZ302" s="839">
        <v>81.62</v>
      </c>
      <c r="BA302" s="839">
        <v>-6.2799999999999994</v>
      </c>
      <c r="BB302" s="839">
        <v>1.28</v>
      </c>
      <c r="BC302" s="839">
        <v>19.91</v>
      </c>
      <c r="BE302" s="597">
        <v>2011</v>
      </c>
      <c r="BF302" s="865">
        <f t="shared" si="82"/>
        <v>0</v>
      </c>
      <c r="BG302" s="849">
        <v>12.7</v>
      </c>
    </row>
    <row r="303" spans="1:59" ht="11.25" customHeight="1" x14ac:dyDescent="0.2">
      <c r="A303" s="831" t="s">
        <v>243</v>
      </c>
      <c r="B303" s="842" t="s">
        <v>244</v>
      </c>
      <c r="C303" s="898" t="s">
        <v>245</v>
      </c>
      <c r="D303" s="898" t="s">
        <v>4293</v>
      </c>
      <c r="E303" s="705">
        <v>65</v>
      </c>
      <c r="F303" s="1135">
        <v>4</v>
      </c>
      <c r="G303" s="1123" t="s">
        <v>37</v>
      </c>
      <c r="H303" s="1123" t="s">
        <v>37</v>
      </c>
      <c r="I303" s="833">
        <v>105.35</v>
      </c>
      <c r="J303" s="624">
        <f t="shared" si="69"/>
        <v>3.0944470811580449</v>
      </c>
      <c r="K303" s="844">
        <v>0.81499999999999995</v>
      </c>
      <c r="L303" s="854">
        <v>4</v>
      </c>
      <c r="M303" s="615">
        <f t="shared" si="70"/>
        <v>3.26</v>
      </c>
      <c r="N303" s="837" t="s">
        <v>163</v>
      </c>
      <c r="O303" s="706">
        <v>0.79</v>
      </c>
      <c r="P303" s="606">
        <v>44259</v>
      </c>
      <c r="Q303" s="606">
        <v>44287</v>
      </c>
      <c r="R303" s="615">
        <f t="shared" si="71"/>
        <v>3.1645569620253049</v>
      </c>
      <c r="S303" s="673">
        <f>IF(INDEX(Historical!$D$7:$D$1257,MATCH(B303,Historical!$B$7:$B$1281,0))=0,"n/a",(INDEX(Historical!$C$7:$C$1259,MATCH(B303,Historical!$B$7:$B$1281,0))/INDEX(Historical!$D$7:$D$1257,MATCH(B303,Historical!$B$7:$B$1281,0))-1)*100)</f>
        <v>4.1562759767248547</v>
      </c>
      <c r="T303" s="673">
        <f>IF(INDEX(Historical!$F$7:$F$1250,MATCH(B303,Historical!$B$7:$B$1281,0))=0,"n/a",((INDEX(Historical!$C$7:$C$1259,MATCH(B303,Historical!$B$7:$B$1281,0))/INDEX(Historical!$F$7:$F$1250,MATCH(B303,Historical!$B$7:$B$1281,0)))^(1/3)-1)*100)</f>
        <v>5.3053533357001026</v>
      </c>
      <c r="U303" s="673">
        <f>IF(INDEX(Historical!$H$7:$H$1250,MATCH(B303,Historical!$B$7:$B$1281,0))=0,"n/a",((INDEX(Historical!$C$7:$C$1259,MATCH(B303,Historical!$B$7:$B$1281,0))/INDEX(Historical!$H$7:$H$1250,MATCH(B303,Historical!$B$7:$B$1281,0)))^(1/5)-1)*100)</f>
        <v>5.2967926500254947</v>
      </c>
      <c r="V303" s="673">
        <f>IF(INDEX(Historical!$O$7:$O$1250,MATCH(B303,Historical!$B$7:$B$1281,0))=0,"n/a",((INDEX(Historical!$C$7:$C$1259,MATCH(B303,Historical!$B$7:$B$1281,0))/INDEX(Historical!$O$7:$O$1250,MATCH(B303,Historical!$B$7:$B$1281,0)))^(1/10)-1)*100)</f>
        <v>6.7506056132877967</v>
      </c>
      <c r="W303" s="674">
        <f t="shared" si="72"/>
        <v>0.78463962397675302</v>
      </c>
      <c r="X303" s="675" t="str">
        <f t="shared" si="73"/>
        <v>n/a</v>
      </c>
      <c r="Y303" s="842"/>
      <c r="Z303" s="624">
        <f t="shared" si="74"/>
        <v>291.0714285714285</v>
      </c>
      <c r="AA303" s="853">
        <f t="shared" si="75"/>
        <v>94.062499999999986</v>
      </c>
      <c r="AB303" s="854">
        <v>12</v>
      </c>
      <c r="AC303" s="833">
        <v>1.1200000000000001</v>
      </c>
      <c r="AD303" s="833" t="s">
        <v>136</v>
      </c>
      <c r="AE303" s="833">
        <v>0.91</v>
      </c>
      <c r="AF303" s="833">
        <v>5.04</v>
      </c>
      <c r="AG303" s="833">
        <v>-5.8999999999999995</v>
      </c>
      <c r="AH303" s="833">
        <v>-22.900000000000002</v>
      </c>
      <c r="AI303" s="833">
        <v>7.61</v>
      </c>
      <c r="AJ303" s="833">
        <v>-1.5</v>
      </c>
      <c r="AK303" s="833">
        <v>-1.0999999999999999</v>
      </c>
      <c r="AL303" s="845">
        <v>15020</v>
      </c>
      <c r="AM303" s="839">
        <v>0.2</v>
      </c>
      <c r="AN303" s="833">
        <v>0.96</v>
      </c>
      <c r="AO303" s="711">
        <f t="shared" si="76"/>
        <v>-85.67126026881644</v>
      </c>
      <c r="AP303" s="712">
        <f t="shared" si="77"/>
        <v>8.3912397311835392</v>
      </c>
      <c r="AQ303" s="855">
        <f t="shared" si="78"/>
        <v>359.02069670114003</v>
      </c>
      <c r="AR303" s="624">
        <f>INDEX(Historical!$C$7:$C$1259,MATCH(B303,Historical!$B$7:$B$1281,0))*IF(AH303="n/a",1.03,IF(AH303&lt;0,1.01,IF(AH303&gt;10,1.1,(1+AH303/100))))</f>
        <v>3.1638249999999997</v>
      </c>
      <c r="AS303" s="853">
        <f t="shared" si="79"/>
        <v>3.4045920824999998</v>
      </c>
      <c r="AT303" s="853">
        <f t="shared" si="84"/>
        <v>3.4386380033249999</v>
      </c>
      <c r="AU303" s="853">
        <f t="shared" si="84"/>
        <v>3.4730243833582501</v>
      </c>
      <c r="AV303" s="853">
        <f t="shared" si="84"/>
        <v>3.5077546271918325</v>
      </c>
      <c r="AW303" s="624">
        <f t="shared" si="80"/>
        <v>16.987834096375082</v>
      </c>
      <c r="AX303" s="719">
        <f t="shared" si="81"/>
        <v>16.12513915175613</v>
      </c>
      <c r="AY303" s="900">
        <v>1.1200000000000001</v>
      </c>
      <c r="AZ303" s="839">
        <v>112.05000000000001</v>
      </c>
      <c r="BA303" s="839">
        <v>-2.9499999999999997</v>
      </c>
      <c r="BB303" s="839">
        <v>4.6100000000000003</v>
      </c>
      <c r="BC303" s="839">
        <v>11.41</v>
      </c>
      <c r="BE303" s="597">
        <v>1957</v>
      </c>
      <c r="BF303" s="865">
        <f t="shared" si="82"/>
        <v>8</v>
      </c>
      <c r="BG303" s="849">
        <v>-1.4000000000000001</v>
      </c>
    </row>
    <row r="304" spans="1:59" ht="11.25" customHeight="1" x14ac:dyDescent="0.2">
      <c r="A304" s="848" t="s">
        <v>4492</v>
      </c>
      <c r="B304" s="842" t="s">
        <v>4487</v>
      </c>
      <c r="C304" s="898" t="s">
        <v>123</v>
      </c>
      <c r="D304" s="898" t="s">
        <v>4109</v>
      </c>
      <c r="E304" s="705">
        <v>6</v>
      </c>
      <c r="F304" s="1135">
        <v>702</v>
      </c>
      <c r="G304" s="1133" t="s">
        <v>106</v>
      </c>
      <c r="H304" s="1133" t="s">
        <v>106</v>
      </c>
      <c r="I304" s="841">
        <v>59.26</v>
      </c>
      <c r="J304" s="624">
        <f t="shared" si="69"/>
        <v>2.2274721565980427</v>
      </c>
      <c r="K304" s="844">
        <v>0.33</v>
      </c>
      <c r="L304" s="854">
        <v>4</v>
      </c>
      <c r="M304" s="615">
        <f t="shared" si="70"/>
        <v>1.32</v>
      </c>
      <c r="N304" s="837" t="s">
        <v>4445</v>
      </c>
      <c r="O304" s="706">
        <v>0.3</v>
      </c>
      <c r="P304" s="606">
        <v>44256</v>
      </c>
      <c r="Q304" s="606">
        <v>44278</v>
      </c>
      <c r="R304" s="615">
        <f t="shared" si="71"/>
        <v>10.000000000000009</v>
      </c>
      <c r="S304" s="673">
        <f>IF(INDEX(Historical!$D$7:$D$1257,MATCH(B304,Historical!$B$7:$B$1281,0))=0,"n/a",(INDEX(Historical!$C$7:$C$1259,MATCH(B304,Historical!$B$7:$B$1281,0))/INDEX(Historical!$D$7:$D$1257,MATCH(B304,Historical!$B$7:$B$1281,0))-1)*100)</f>
        <v>11.111111111111093</v>
      </c>
      <c r="T304" s="673">
        <f>IF(INDEX(Historical!$F$7:$F$1250,MATCH(B304,Historical!$B$7:$B$1281,0))=0,"n/a",((INDEX(Historical!$C$7:$C$1259,MATCH(B304,Historical!$B$7:$B$1281,0))/INDEX(Historical!$F$7:$F$1250,MATCH(B304,Historical!$B$7:$B$1281,0)))^(1/3)-1)*100)</f>
        <v>12.624788044360603</v>
      </c>
      <c r="U304" s="673" t="str">
        <f>IF(INDEX(Historical!$H$7:$H$1250,MATCH(B304,Historical!$B$7:$B$1281,0))=0,"n/a",((INDEX(Historical!$C$7:$C$1259,MATCH(B304,Historical!$B$7:$B$1281,0))/INDEX(Historical!$H$7:$H$1250,MATCH(B304,Historical!$B$7:$B$1281,0)))^(1/5)-1)*100)</f>
        <v>n/a</v>
      </c>
      <c r="V304" s="673" t="str">
        <f>IF(INDEX(Historical!$O$7:$O$1250,MATCH(B304,Historical!$B$7:$B$1281,0))=0,"n/a",((INDEX(Historical!$C$7:$C$1259,MATCH(B304,Historical!$B$7:$B$1281,0))/INDEX(Historical!$O$7:$O$1250,MATCH(B304,Historical!$B$7:$B$1281,0)))^(1/10)-1)*100)</f>
        <v>n/a</v>
      </c>
      <c r="W304" s="674" t="str">
        <f t="shared" si="72"/>
        <v>n/a</v>
      </c>
      <c r="X304" s="675" t="str">
        <f t="shared" si="73"/>
        <v>n/a</v>
      </c>
      <c r="Y304" s="843"/>
      <c r="Z304" s="624" t="str">
        <f t="shared" si="74"/>
        <v>n/a</v>
      </c>
      <c r="AA304" s="853" t="str">
        <f t="shared" si="75"/>
        <v>n/a</v>
      </c>
      <c r="AB304" s="854">
        <v>12</v>
      </c>
      <c r="AC304" s="833">
        <v>-0.03</v>
      </c>
      <c r="AD304" s="833" t="s">
        <v>136</v>
      </c>
      <c r="AE304" s="833">
        <v>2.27</v>
      </c>
      <c r="AF304" s="833">
        <v>12.47</v>
      </c>
      <c r="AG304" s="833">
        <v>16.8</v>
      </c>
      <c r="AH304" s="833">
        <v>-15.6</v>
      </c>
      <c r="AI304" s="833">
        <v>16.13</v>
      </c>
      <c r="AJ304" s="833">
        <v>4.2</v>
      </c>
      <c r="AK304" s="833">
        <v>21.73</v>
      </c>
      <c r="AL304" s="845">
        <v>3920</v>
      </c>
      <c r="AM304" s="839">
        <v>0.1</v>
      </c>
      <c r="AN304" s="833">
        <v>6.33</v>
      </c>
      <c r="AO304" s="711" t="str">
        <f t="shared" si="76"/>
        <v>n/a</v>
      </c>
      <c r="AP304" s="712" t="str">
        <f t="shared" si="77"/>
        <v>n/a</v>
      </c>
      <c r="AQ304" s="855" t="str">
        <f t="shared" si="78"/>
        <v>n/a</v>
      </c>
      <c r="AR304" s="624">
        <f>INDEX(Historical!$C$7:$C$1259,MATCH(B304,Historical!$B$7:$B$1281,0))*IF(AH304="n/a",1.03,IF(AH304&lt;0,1.01,IF(AH304&gt;10,1.1,(1+AH304/100))))</f>
        <v>1.212</v>
      </c>
      <c r="AS304" s="853">
        <f t="shared" si="79"/>
        <v>1.3332000000000002</v>
      </c>
      <c r="AT304" s="853">
        <f t="shared" si="84"/>
        <v>1.4665200000000003</v>
      </c>
      <c r="AU304" s="853">
        <f t="shared" si="84"/>
        <v>1.6131720000000005</v>
      </c>
      <c r="AV304" s="853">
        <f t="shared" si="84"/>
        <v>1.7744892000000008</v>
      </c>
      <c r="AW304" s="624">
        <f t="shared" si="80"/>
        <v>7.3993812000000014</v>
      </c>
      <c r="AX304" s="719">
        <f t="shared" si="81"/>
        <v>12.4862996962538</v>
      </c>
      <c r="AY304" s="900">
        <v>1.39</v>
      </c>
      <c r="AZ304" s="839">
        <v>121.53</v>
      </c>
      <c r="BA304" s="839">
        <v>-8.73</v>
      </c>
      <c r="BB304" s="839">
        <v>1.6500000000000001</v>
      </c>
      <c r="BC304" s="839">
        <v>16.809999999999999</v>
      </c>
      <c r="BE304" s="597">
        <v>2016</v>
      </c>
      <c r="BF304" s="865">
        <f t="shared" si="82"/>
        <v>0</v>
      </c>
      <c r="BG304" s="849">
        <v>1.5</v>
      </c>
    </row>
    <row r="305" spans="1:59" ht="11.25" customHeight="1" x14ac:dyDescent="0.2">
      <c r="A305" s="831" t="s">
        <v>246</v>
      </c>
      <c r="B305" s="842" t="s">
        <v>247</v>
      </c>
      <c r="C305" s="898" t="s">
        <v>112</v>
      </c>
      <c r="D305" s="898" t="s">
        <v>211</v>
      </c>
      <c r="E305" s="705">
        <v>48</v>
      </c>
      <c r="F305" s="1135">
        <v>42</v>
      </c>
      <c r="G305" s="1135" t="s">
        <v>37</v>
      </c>
      <c r="H305" s="1135" t="s">
        <v>37</v>
      </c>
      <c r="I305" s="833">
        <v>31.99</v>
      </c>
      <c r="J305" s="624">
        <f t="shared" si="69"/>
        <v>1.9381056580181306</v>
      </c>
      <c r="K305" s="844">
        <v>0.155</v>
      </c>
      <c r="L305" s="854">
        <v>4</v>
      </c>
      <c r="M305" s="615">
        <f t="shared" si="70"/>
        <v>0.62</v>
      </c>
      <c r="N305" s="837" t="s">
        <v>248</v>
      </c>
      <c r="O305" s="706">
        <v>0.14499999999999999</v>
      </c>
      <c r="P305" s="606">
        <v>44147</v>
      </c>
      <c r="Q305" s="606">
        <v>44175</v>
      </c>
      <c r="R305" s="615">
        <f t="shared" si="71"/>
        <v>6.8965517241379377</v>
      </c>
      <c r="S305" s="673">
        <f>IF(INDEX(Historical!$D$7:$D$1257,MATCH(B305,Historical!$B$7:$B$1281,0))=0,"n/a",(INDEX(Historical!$C$7:$C$1259,MATCH(B305,Historical!$B$7:$B$1281,0))/INDEX(Historical!$D$7:$D$1257,MATCH(B305,Historical!$B$7:$B$1281,0))-1)*100)</f>
        <v>7.2727272727272529</v>
      </c>
      <c r="T305" s="673">
        <f>IF(INDEX(Historical!$F$7:$F$1250,MATCH(B305,Historical!$B$7:$B$1281,0))=0,"n/a",((INDEX(Historical!$C$7:$C$1259,MATCH(B305,Historical!$B$7:$B$1281,0))/INDEX(Historical!$F$7:$F$1250,MATCH(B305,Historical!$B$7:$B$1281,0)))^(1/3)-1)*100)</f>
        <v>7.8743150660129491</v>
      </c>
      <c r="U305" s="673">
        <f>IF(INDEX(Historical!$H$7:$H$1250,MATCH(B305,Historical!$B$7:$B$1281,0))=0,"n/a",((INDEX(Historical!$C$7:$C$1259,MATCH(B305,Historical!$B$7:$B$1281,0))/INDEX(Historical!$H$7:$H$1250,MATCH(B305,Historical!$B$7:$B$1281,0)))^(1/5)-1)*100)</f>
        <v>7.8150522454482063</v>
      </c>
      <c r="V305" s="673">
        <f>IF(INDEX(Historical!$O$7:$O$1250,MATCH(B305,Historical!$B$7:$B$1281,0))=0,"n/a",((INDEX(Historical!$C$7:$C$1259,MATCH(B305,Historical!$B$7:$B$1281,0))/INDEX(Historical!$O$7:$O$1250,MATCH(B305,Historical!$B$7:$B$1281,0)))^(1/10)-1)*100)</f>
        <v>8.1788286733157847</v>
      </c>
      <c r="W305" s="674">
        <f t="shared" si="72"/>
        <v>0.95552218509547293</v>
      </c>
      <c r="X305" s="675" t="str">
        <f t="shared" si="73"/>
        <v>n/a</v>
      </c>
      <c r="Y305" s="637"/>
      <c r="Z305" s="624">
        <f t="shared" si="74"/>
        <v>63.917525773195884</v>
      </c>
      <c r="AA305" s="853">
        <f t="shared" si="75"/>
        <v>32.979381443298969</v>
      </c>
      <c r="AB305" s="854">
        <v>12</v>
      </c>
      <c r="AC305" s="833">
        <v>0.97</v>
      </c>
      <c r="AD305" s="833">
        <v>2.2799999999999998</v>
      </c>
      <c r="AE305" s="833">
        <v>2.39</v>
      </c>
      <c r="AF305" s="833">
        <v>2.7</v>
      </c>
      <c r="AG305" s="833">
        <v>9.4</v>
      </c>
      <c r="AH305" s="833">
        <v>-9</v>
      </c>
      <c r="AI305" s="833">
        <v>17.190000000000001</v>
      </c>
      <c r="AJ305" s="833">
        <v>-0.1</v>
      </c>
      <c r="AK305" s="833">
        <v>15</v>
      </c>
      <c r="AL305" s="849">
        <v>832.43</v>
      </c>
      <c r="AM305" s="839">
        <v>0.5</v>
      </c>
      <c r="AN305" s="833">
        <v>0</v>
      </c>
      <c r="AO305" s="711">
        <f t="shared" si="76"/>
        <v>-23.226223539832631</v>
      </c>
      <c r="AP305" s="712">
        <f t="shared" si="77"/>
        <v>9.7531579034663363</v>
      </c>
      <c r="AQ305" s="855">
        <f t="shared" si="78"/>
        <v>98.935310420143296</v>
      </c>
      <c r="AR305" s="624">
        <f>INDEX(Historical!$C$7:$C$1259,MATCH(B305,Historical!$B$7:$B$1281,0))*IF(AH305="n/a",1.03,IF(AH305&lt;0,1.01,IF(AH305&gt;10,1.1,(1+AH305/100))))</f>
        <v>0.59589999999999999</v>
      </c>
      <c r="AS305" s="853">
        <f t="shared" si="79"/>
        <v>0.65549000000000002</v>
      </c>
      <c r="AT305" s="853">
        <f t="shared" si="84"/>
        <v>0.7210390000000001</v>
      </c>
      <c r="AU305" s="853">
        <f t="shared" si="84"/>
        <v>0.79314290000000021</v>
      </c>
      <c r="AV305" s="853">
        <f t="shared" si="84"/>
        <v>0.87245719000000033</v>
      </c>
      <c r="AW305" s="624">
        <f t="shared" si="80"/>
        <v>3.6380290900000007</v>
      </c>
      <c r="AX305" s="719">
        <f t="shared" si="81"/>
        <v>11.372394779618633</v>
      </c>
      <c r="AY305" s="900">
        <v>0.52</v>
      </c>
      <c r="AZ305" s="839">
        <v>48.86</v>
      </c>
      <c r="BA305" s="839">
        <v>-12.950000000000001</v>
      </c>
      <c r="BB305" s="839">
        <v>-2.1399999999999997</v>
      </c>
      <c r="BC305" s="839">
        <v>-0.08</v>
      </c>
      <c r="BE305" s="597">
        <v>1974</v>
      </c>
      <c r="BF305" s="865">
        <f t="shared" si="82"/>
        <v>4</v>
      </c>
      <c r="BG305" s="849">
        <v>7.6</v>
      </c>
    </row>
    <row r="306" spans="1:59" ht="11.25" customHeight="1" x14ac:dyDescent="0.2">
      <c r="A306" s="838" t="s">
        <v>1245</v>
      </c>
      <c r="B306" s="842" t="s">
        <v>1246</v>
      </c>
      <c r="C306" s="898" t="s">
        <v>108</v>
      </c>
      <c r="D306" s="898" t="s">
        <v>4269</v>
      </c>
      <c r="E306" s="705">
        <v>10</v>
      </c>
      <c r="F306" s="1135">
        <v>394</v>
      </c>
      <c r="G306" s="1124" t="s">
        <v>106</v>
      </c>
      <c r="H306" s="1124" t="s">
        <v>106</v>
      </c>
      <c r="I306" s="841">
        <v>319.48</v>
      </c>
      <c r="J306" s="624">
        <f t="shared" si="69"/>
        <v>1.565043195192187</v>
      </c>
      <c r="K306" s="844">
        <v>1.25</v>
      </c>
      <c r="L306" s="854">
        <v>4</v>
      </c>
      <c r="M306" s="615">
        <f t="shared" si="70"/>
        <v>5</v>
      </c>
      <c r="N306" s="837" t="s">
        <v>287</v>
      </c>
      <c r="O306" s="706">
        <v>0.85</v>
      </c>
      <c r="P306" s="904">
        <v>43706</v>
      </c>
      <c r="Q306" s="904">
        <v>43735</v>
      </c>
      <c r="R306" s="615">
        <f t="shared" si="71"/>
        <v>47.058823529411768</v>
      </c>
      <c r="S306" s="673">
        <f>IF(INDEX(Historical!$D$7:$D$1257,MATCH(B306,Historical!$B$7:$B$1281,0))=0,"n/a",(INDEX(Historical!$C$7:$C$1259,MATCH(B306,Historical!$B$7:$B$1281,0))/INDEX(Historical!$D$7:$D$1257,MATCH(B306,Historical!$B$7:$B$1281,0))-1)*100)</f>
        <v>20.481927710843362</v>
      </c>
      <c r="T306" s="673">
        <f>IF(INDEX(Historical!$F$7:$F$1250,MATCH(B306,Historical!$B$7:$B$1281,0))=0,"n/a",((INDEX(Historical!$C$7:$C$1259,MATCH(B306,Historical!$B$7:$B$1281,0))/INDEX(Historical!$F$7:$F$1250,MATCH(B306,Historical!$B$7:$B$1281,0)))^(1/3)-1)*100)</f>
        <v>19.910533569986999</v>
      </c>
      <c r="U306" s="673">
        <f>IF(INDEX(Historical!$H$7:$H$1250,MATCH(B306,Historical!$B$7:$B$1281,0))=0,"n/a",((INDEX(Historical!$C$7:$C$1259,MATCH(B306,Historical!$B$7:$B$1281,0))/INDEX(Historical!$H$7:$H$1250,MATCH(B306,Historical!$B$7:$B$1281,0)))^(1/5)-1)*100)</f>
        <v>14.415790313971112</v>
      </c>
      <c r="V306" s="673">
        <f>IF(INDEX(Historical!$O$7:$O$1250,MATCH(B306,Historical!$B$7:$B$1281,0))=0,"n/a",((INDEX(Historical!$C$7:$C$1259,MATCH(B306,Historical!$B$7:$B$1281,0))/INDEX(Historical!$O$7:$O$1250,MATCH(B306,Historical!$B$7:$B$1281,0)))^(1/10)-1)*100)</f>
        <v>13.575379559642652</v>
      </c>
      <c r="W306" s="674">
        <f t="shared" si="72"/>
        <v>1.0619069802531975</v>
      </c>
      <c r="X306" s="675">
        <f t="shared" si="73"/>
        <v>3.3525093753421191</v>
      </c>
      <c r="Y306" s="646" t="s">
        <v>4580</v>
      </c>
      <c r="Z306" s="624">
        <f t="shared" si="74"/>
        <v>20.218358269308531</v>
      </c>
      <c r="AA306" s="853">
        <f t="shared" si="75"/>
        <v>12.918722199757379</v>
      </c>
      <c r="AB306" s="854">
        <v>12</v>
      </c>
      <c r="AC306" s="833">
        <v>24.73</v>
      </c>
      <c r="AD306" s="833">
        <v>0.81</v>
      </c>
      <c r="AE306" s="833">
        <v>2.0699999999999998</v>
      </c>
      <c r="AF306" s="833">
        <v>1.43</v>
      </c>
      <c r="AG306" s="833">
        <v>6</v>
      </c>
      <c r="AH306" s="833">
        <v>-12.4</v>
      </c>
      <c r="AI306" s="833">
        <v>10.26</v>
      </c>
      <c r="AJ306" s="833">
        <v>4.3</v>
      </c>
      <c r="AK306" s="833">
        <v>16.27</v>
      </c>
      <c r="AL306" s="845">
        <v>110730</v>
      </c>
      <c r="AM306" s="839">
        <v>0.2</v>
      </c>
      <c r="AN306" s="833">
        <v>8.19</v>
      </c>
      <c r="AO306" s="711">
        <f t="shared" si="76"/>
        <v>3.0621113094059194</v>
      </c>
      <c r="AP306" s="712">
        <f t="shared" si="77"/>
        <v>15.980833509163299</v>
      </c>
      <c r="AQ306" s="855">
        <f t="shared" si="78"/>
        <v>-9.3878282749238373</v>
      </c>
      <c r="AR306" s="624">
        <f>INDEX(Historical!$C$7:$C$1259,MATCH(B306,Historical!$B$7:$B$1281,0))*IF(AH306="n/a",1.03,IF(AH306&lt;0,1.01,IF(AH306&gt;10,1.1,(1+AH306/100))))</f>
        <v>5.05</v>
      </c>
      <c r="AS306" s="853">
        <f t="shared" si="79"/>
        <v>5.5550000000000006</v>
      </c>
      <c r="AT306" s="853">
        <f t="shared" si="84"/>
        <v>6.1105000000000009</v>
      </c>
      <c r="AU306" s="853">
        <f t="shared" si="84"/>
        <v>6.7215500000000015</v>
      </c>
      <c r="AV306" s="853">
        <f t="shared" si="84"/>
        <v>7.3937050000000024</v>
      </c>
      <c r="AW306" s="624">
        <f t="shared" si="80"/>
        <v>30.830755000000003</v>
      </c>
      <c r="AX306" s="719">
        <f t="shared" si="81"/>
        <v>9.6502926630775026</v>
      </c>
      <c r="AY306" s="900">
        <v>1.49</v>
      </c>
      <c r="AZ306" s="839">
        <v>144.16</v>
      </c>
      <c r="BA306" s="839">
        <v>-4.8599999999999994</v>
      </c>
      <c r="BB306" s="839">
        <v>12.29</v>
      </c>
      <c r="BC306" s="839">
        <v>41.55</v>
      </c>
      <c r="BE306" s="597">
        <v>2011</v>
      </c>
      <c r="BF306" s="865">
        <f t="shared" si="82"/>
        <v>0</v>
      </c>
      <c r="BG306" s="849">
        <v>0.4</v>
      </c>
    </row>
    <row r="307" spans="1:59" ht="11.25" customHeight="1" x14ac:dyDescent="0.2">
      <c r="A307" s="838" t="s">
        <v>3820</v>
      </c>
      <c r="B307" s="842" t="s">
        <v>3821</v>
      </c>
      <c r="C307" s="898" t="s">
        <v>108</v>
      </c>
      <c r="D307" s="898" t="s">
        <v>4273</v>
      </c>
      <c r="E307" s="705">
        <v>7</v>
      </c>
      <c r="F307" s="1135">
        <v>616</v>
      </c>
      <c r="G307" s="1123" t="s">
        <v>106</v>
      </c>
      <c r="H307" s="1123" t="s">
        <v>106</v>
      </c>
      <c r="I307" s="841">
        <v>52.79</v>
      </c>
      <c r="J307" s="624">
        <f t="shared" si="69"/>
        <v>2.5762455010418641</v>
      </c>
      <c r="K307" s="844">
        <v>0.34</v>
      </c>
      <c r="L307" s="854">
        <v>4</v>
      </c>
      <c r="M307" s="615">
        <f t="shared" si="70"/>
        <v>1.36</v>
      </c>
      <c r="N307" s="837" t="s">
        <v>218</v>
      </c>
      <c r="O307" s="706">
        <v>0.32</v>
      </c>
      <c r="P307" s="904">
        <v>43735</v>
      </c>
      <c r="Q307" s="904">
        <v>43752</v>
      </c>
      <c r="R307" s="615">
        <f t="shared" si="71"/>
        <v>6.2500000000000053</v>
      </c>
      <c r="S307" s="673">
        <f>IF(INDEX(Historical!$D$7:$D$1257,MATCH(B307,Historical!$B$7:$B$1281,0))=0,"n/a",(INDEX(Historical!$C$7:$C$1259,MATCH(B307,Historical!$B$7:$B$1281,0))/INDEX(Historical!$D$7:$D$1257,MATCH(B307,Historical!$B$7:$B$1281,0))-1)*100)</f>
        <v>4.6153846153846212</v>
      </c>
      <c r="T307" s="673">
        <f>IF(INDEX(Historical!$F$7:$F$1250,MATCH(B307,Historical!$B$7:$B$1281,0))=0,"n/a",((INDEX(Historical!$C$7:$C$1259,MATCH(B307,Historical!$B$7:$B$1281,0))/INDEX(Historical!$F$7:$F$1250,MATCH(B307,Historical!$B$7:$B$1281,0)))^(1/3)-1)*100)</f>
        <v>13.915728978525355</v>
      </c>
      <c r="U307" s="673">
        <f>IF(INDEX(Historical!$H$7:$H$1250,MATCH(B307,Historical!$B$7:$B$1281,0))=0,"n/a",((INDEX(Historical!$C$7:$C$1259,MATCH(B307,Historical!$B$7:$B$1281,0))/INDEX(Historical!$H$7:$H$1250,MATCH(B307,Historical!$B$7:$B$1281,0)))^(1/5)-1)*100)</f>
        <v>10.116379654429863</v>
      </c>
      <c r="V307" s="673">
        <f>IF(INDEX(Historical!$O$7:$O$1250,MATCH(B307,Historical!$B$7:$B$1281,0))=0,"n/a",((INDEX(Historical!$C$7:$C$1259,MATCH(B307,Historical!$B$7:$B$1281,0))/INDEX(Historical!$O$7:$O$1250,MATCH(B307,Historical!$B$7:$B$1281,0)))^(1/10)-1)*100)</f>
        <v>6.5664849986184715</v>
      </c>
      <c r="W307" s="674">
        <f t="shared" si="72"/>
        <v>1.5406080508153537</v>
      </c>
      <c r="X307" s="675">
        <f t="shared" si="73"/>
        <v>0.94545604247008075</v>
      </c>
      <c r="Y307" s="646" t="s">
        <v>4583</v>
      </c>
      <c r="Z307" s="624">
        <f t="shared" si="74"/>
        <v>32.227488151658775</v>
      </c>
      <c r="AA307" s="853">
        <f t="shared" si="75"/>
        <v>12.509478672985782</v>
      </c>
      <c r="AB307" s="854">
        <v>12</v>
      </c>
      <c r="AC307" s="833">
        <v>4.22</v>
      </c>
      <c r="AD307" s="833">
        <v>2.1</v>
      </c>
      <c r="AE307" s="833">
        <v>3.3</v>
      </c>
      <c r="AF307" s="833">
        <v>1.2</v>
      </c>
      <c r="AG307" s="833">
        <v>10.6</v>
      </c>
      <c r="AH307" s="833">
        <v>9.1999999999999993</v>
      </c>
      <c r="AI307" s="833">
        <v>7.1800000000000006</v>
      </c>
      <c r="AJ307" s="833">
        <v>10.7</v>
      </c>
      <c r="AK307" s="833">
        <v>6</v>
      </c>
      <c r="AL307" s="845">
        <v>719.25</v>
      </c>
      <c r="AM307" s="839">
        <v>10.7</v>
      </c>
      <c r="AN307" s="833">
        <v>0.28000000000000003</v>
      </c>
      <c r="AO307" s="711">
        <f t="shared" si="76"/>
        <v>0.18314648248594523</v>
      </c>
      <c r="AP307" s="712">
        <f t="shared" si="77"/>
        <v>12.692625155471728</v>
      </c>
      <c r="AQ307" s="855">
        <f t="shared" si="78"/>
        <v>-18.319390557331474</v>
      </c>
      <c r="AR307" s="624">
        <f>INDEX(Historical!$C$7:$C$1259,MATCH(B307,Historical!$B$7:$B$1281,0))*IF(AH307="n/a",1.03,IF(AH307&lt;0,1.01,IF(AH307&gt;10,1.1,(1+AH307/100))))</f>
        <v>1.4851200000000002</v>
      </c>
      <c r="AS307" s="853">
        <f t="shared" si="79"/>
        <v>1.5917516160000003</v>
      </c>
      <c r="AT307" s="853">
        <f t="shared" ref="AT307:AV326" si="85">IF($AK307="n/a",1.03*AS307,IF($AK307&lt;0,1.01*AS307,IF($AK307&gt;10,1.1*AS307,(1+$AK307/100)*AS307)))</f>
        <v>1.6872567129600005</v>
      </c>
      <c r="AU307" s="853">
        <f t="shared" si="85"/>
        <v>1.7884921157376006</v>
      </c>
      <c r="AV307" s="853">
        <f t="shared" si="85"/>
        <v>1.8958016426818567</v>
      </c>
      <c r="AW307" s="624">
        <f t="shared" si="80"/>
        <v>8.4484220873794591</v>
      </c>
      <c r="AX307" s="719">
        <f t="shared" si="81"/>
        <v>16.003830436407387</v>
      </c>
      <c r="AY307" s="900">
        <v>0.95</v>
      </c>
      <c r="AZ307" s="839">
        <v>63.79</v>
      </c>
      <c r="BA307" s="839">
        <v>-5.92</v>
      </c>
      <c r="BB307" s="839">
        <v>4.2700000000000005</v>
      </c>
      <c r="BC307" s="839">
        <v>23.66</v>
      </c>
      <c r="BE307" s="597">
        <v>2014</v>
      </c>
      <c r="BF307" s="865">
        <f t="shared" si="82"/>
        <v>0</v>
      </c>
      <c r="BG307" s="849">
        <v>1.2</v>
      </c>
    </row>
    <row r="308" spans="1:59" ht="11.25" customHeight="1" x14ac:dyDescent="0.2">
      <c r="A308" s="838" t="s">
        <v>1237</v>
      </c>
      <c r="B308" s="842" t="s">
        <v>1238</v>
      </c>
      <c r="C308" s="898" t="s">
        <v>4254</v>
      </c>
      <c r="D308" s="898" t="s">
        <v>4255</v>
      </c>
      <c r="E308" s="705">
        <v>9</v>
      </c>
      <c r="F308" s="1135">
        <v>510</v>
      </c>
      <c r="G308" s="1135" t="s">
        <v>37</v>
      </c>
      <c r="H308" s="1135" t="s">
        <v>115</v>
      </c>
      <c r="I308" s="841">
        <v>27.98</v>
      </c>
      <c r="J308" s="624">
        <f t="shared" si="69"/>
        <v>5.5754110078627592</v>
      </c>
      <c r="K308" s="844">
        <v>0.39</v>
      </c>
      <c r="L308" s="854">
        <v>4</v>
      </c>
      <c r="M308" s="615">
        <f t="shared" si="70"/>
        <v>1.56</v>
      </c>
      <c r="N308" s="837" t="s">
        <v>264</v>
      </c>
      <c r="O308" s="706">
        <v>0.37</v>
      </c>
      <c r="P308" s="606">
        <v>44188</v>
      </c>
      <c r="Q308" s="606">
        <v>44203</v>
      </c>
      <c r="R308" s="615">
        <f t="shared" si="71"/>
        <v>5.4054054054054106</v>
      </c>
      <c r="S308" s="673">
        <f>IF(INDEX(Historical!$D$7:$D$1257,MATCH(B308,Historical!$B$7:$B$1281,0))=0,"n/a",(INDEX(Historical!$C$7:$C$1259,MATCH(B308,Historical!$B$7:$B$1281,0))/INDEX(Historical!$D$7:$D$1257,MATCH(B308,Historical!$B$7:$B$1281,0))-1)*100)</f>
        <v>5.7142857142857162</v>
      </c>
      <c r="T308" s="673">
        <f>IF(INDEX(Historical!$F$7:$F$1250,MATCH(B308,Historical!$B$7:$B$1281,0))=0,"n/a",((INDEX(Historical!$C$7:$C$1259,MATCH(B308,Historical!$B$7:$B$1281,0))/INDEX(Historical!$F$7:$F$1250,MATCH(B308,Historical!$B$7:$B$1281,0)))^(1/3)-1)*100)</f>
        <v>9.735689700133566</v>
      </c>
      <c r="U308" s="673">
        <f>IF(INDEX(Historical!$H$7:$H$1250,MATCH(B308,Historical!$B$7:$B$1281,0))=0,"n/a",((INDEX(Historical!$C$7:$C$1259,MATCH(B308,Historical!$B$7:$B$1281,0))/INDEX(Historical!$H$7:$H$1250,MATCH(B308,Historical!$B$7:$B$1281,0)))^(1/5)-1)*100)</f>
        <v>10.459695374033062</v>
      </c>
      <c r="V308" s="673">
        <f>IF(INDEX(Historical!$O$7:$O$1250,MATCH(B308,Historical!$B$7:$B$1281,0))=0,"n/a",((INDEX(Historical!$C$7:$C$1259,MATCH(B308,Historical!$B$7:$B$1281,0))/INDEX(Historical!$O$7:$O$1250,MATCH(B308,Historical!$B$7:$B$1281,0)))^(1/10)-1)*100)</f>
        <v>-2.4928026837225503</v>
      </c>
      <c r="W308" s="674" t="str">
        <f t="shared" si="72"/>
        <v>n/a</v>
      </c>
      <c r="X308" s="675">
        <f t="shared" si="73"/>
        <v>0.71641749137212762</v>
      </c>
      <c r="Y308" s="634"/>
      <c r="Z308" s="624">
        <f t="shared" si="74"/>
        <v>134.48275862068968</v>
      </c>
      <c r="AA308" s="853">
        <f t="shared" si="75"/>
        <v>24.120689655172416</v>
      </c>
      <c r="AB308" s="854">
        <v>12</v>
      </c>
      <c r="AC308" s="833">
        <v>1.1599999999999999</v>
      </c>
      <c r="AD308" s="833" t="s">
        <v>136</v>
      </c>
      <c r="AE308" s="833">
        <v>8.3000000000000007</v>
      </c>
      <c r="AF308" s="833">
        <v>1.92</v>
      </c>
      <c r="AG308" s="833">
        <v>8</v>
      </c>
      <c r="AH308" s="833">
        <v>1.5</v>
      </c>
      <c r="AI308" s="833">
        <v>10.24</v>
      </c>
      <c r="AJ308" s="833">
        <v>14.6</v>
      </c>
      <c r="AK308" s="833" t="s">
        <v>136</v>
      </c>
      <c r="AL308" s="845">
        <v>1210</v>
      </c>
      <c r="AM308" s="839">
        <v>0.6</v>
      </c>
      <c r="AN308" s="833">
        <v>0.91</v>
      </c>
      <c r="AO308" s="711">
        <f t="shared" si="76"/>
        <v>-8.085583273276594</v>
      </c>
      <c r="AP308" s="712">
        <f t="shared" si="77"/>
        <v>16.035106381895822</v>
      </c>
      <c r="AQ308" s="855">
        <f t="shared" si="78"/>
        <v>43.467726355954817</v>
      </c>
      <c r="AR308" s="624">
        <f>INDEX(Historical!$C$7:$C$1259,MATCH(B308,Historical!$B$7:$B$1281,0))*IF(AH308="n/a",1.03,IF(AH308&lt;0,1.01,IF(AH308&gt;10,1.1,(1+AH308/100))))</f>
        <v>1.5021999999999998</v>
      </c>
      <c r="AS308" s="853">
        <f t="shared" si="79"/>
        <v>1.6524199999999998</v>
      </c>
      <c r="AT308" s="853">
        <f t="shared" si="85"/>
        <v>1.7019925999999999</v>
      </c>
      <c r="AU308" s="853">
        <f t="shared" si="85"/>
        <v>1.7530523779999998</v>
      </c>
      <c r="AV308" s="853">
        <f t="shared" si="85"/>
        <v>1.8056439493399998</v>
      </c>
      <c r="AW308" s="624">
        <f t="shared" si="80"/>
        <v>8.4153089273399981</v>
      </c>
      <c r="AX308" s="719">
        <f t="shared" si="81"/>
        <v>30.07615771029306</v>
      </c>
      <c r="AY308" s="900">
        <v>0.82</v>
      </c>
      <c r="AZ308" s="839">
        <v>71.03</v>
      </c>
      <c r="BA308" s="839">
        <v>-12.67</v>
      </c>
      <c r="BB308" s="839">
        <v>0.75</v>
      </c>
      <c r="BC308" s="839">
        <v>-0.67</v>
      </c>
      <c r="BE308" s="597">
        <v>2013</v>
      </c>
      <c r="BF308" s="865">
        <f t="shared" si="82"/>
        <v>0</v>
      </c>
      <c r="BG308" s="849">
        <v>3.8</v>
      </c>
    </row>
    <row r="309" spans="1:59" ht="11.25" customHeight="1" x14ac:dyDescent="0.2">
      <c r="A309" s="831" t="s">
        <v>378</v>
      </c>
      <c r="B309" s="842" t="s">
        <v>379</v>
      </c>
      <c r="C309" s="898" t="s">
        <v>112</v>
      </c>
      <c r="D309" s="898" t="s">
        <v>4267</v>
      </c>
      <c r="E309" s="705">
        <v>49</v>
      </c>
      <c r="F309" s="1135">
        <v>35</v>
      </c>
      <c r="G309" s="1126" t="s">
        <v>106</v>
      </c>
      <c r="H309" s="1126" t="s">
        <v>106</v>
      </c>
      <c r="I309" s="833">
        <v>372.71</v>
      </c>
      <c r="J309" s="624">
        <f t="shared" si="69"/>
        <v>1.6420273134608678</v>
      </c>
      <c r="K309" s="844">
        <v>1.53</v>
      </c>
      <c r="L309" s="854">
        <v>4</v>
      </c>
      <c r="M309" s="615">
        <f t="shared" si="70"/>
        <v>6.12</v>
      </c>
      <c r="N309" s="837" t="s">
        <v>119</v>
      </c>
      <c r="O309" s="706">
        <v>1.44</v>
      </c>
      <c r="P309" s="606">
        <v>44050</v>
      </c>
      <c r="Q309" s="606">
        <v>44075</v>
      </c>
      <c r="R309" s="615">
        <f t="shared" si="71"/>
        <v>6.2500000000000053</v>
      </c>
      <c r="S309" s="673">
        <f>IF(INDEX(Historical!$D$7:$D$1257,MATCH(B309,Historical!$B$7:$B$1281,0))=0,"n/a",(INDEX(Historical!$C$7:$C$1259,MATCH(B309,Historical!$B$7:$B$1281,0))/INDEX(Historical!$D$7:$D$1257,MATCH(B309,Historical!$B$7:$B$1281,0))-1)*100)</f>
        <v>4.5774647887323994</v>
      </c>
      <c r="T309" s="673">
        <f>IF(INDEX(Historical!$F$7:$F$1250,MATCH(B309,Historical!$B$7:$B$1281,0))=0,"n/a",((INDEX(Historical!$C$7:$C$1259,MATCH(B309,Historical!$B$7:$B$1281,0))/INDEX(Historical!$F$7:$F$1250,MATCH(B309,Historical!$B$7:$B$1281,0)))^(1/3)-1)*100)</f>
        <v>5.4901660750877879</v>
      </c>
      <c r="U309" s="673">
        <f>IF(INDEX(Historical!$H$7:$H$1250,MATCH(B309,Historical!$B$7:$B$1281,0))=0,"n/a",((INDEX(Historical!$C$7:$C$1259,MATCH(B309,Historical!$B$7:$B$1281,0))/INDEX(Historical!$H$7:$H$1250,MATCH(B309,Historical!$B$7:$B$1281,0)))^(1/5)-1)*100)</f>
        <v>5.291848906511043</v>
      </c>
      <c r="V309" s="673">
        <f>IF(INDEX(Historical!$O$7:$O$1250,MATCH(B309,Historical!$B$7:$B$1281,0))=0,"n/a",((INDEX(Historical!$C$7:$C$1259,MATCH(B309,Historical!$B$7:$B$1281,0))/INDEX(Historical!$O$7:$O$1250,MATCH(B309,Historical!$B$7:$B$1281,0)))^(1/10)-1)*100)</f>
        <v>11.063744355591654</v>
      </c>
      <c r="W309" s="674">
        <f t="shared" si="72"/>
        <v>0.47830542142240701</v>
      </c>
      <c r="X309" s="675">
        <f t="shared" si="73"/>
        <v>0.8399760169065148</v>
      </c>
      <c r="Y309" s="842"/>
      <c r="Z309" s="624">
        <f t="shared" si="74"/>
        <v>47.405112316034078</v>
      </c>
      <c r="AA309" s="853">
        <f t="shared" si="75"/>
        <v>28.869868319132454</v>
      </c>
      <c r="AB309" s="854">
        <v>12</v>
      </c>
      <c r="AC309" s="833">
        <v>12.91</v>
      </c>
      <c r="AD309" s="833">
        <v>2.4300000000000002</v>
      </c>
      <c r="AE309" s="833">
        <v>1.71</v>
      </c>
      <c r="AF309" s="833">
        <v>9.56</v>
      </c>
      <c r="AG309" s="833">
        <v>32.300000000000004</v>
      </c>
      <c r="AH309" s="833">
        <v>12.1</v>
      </c>
      <c r="AI309" s="833">
        <v>13.66</v>
      </c>
      <c r="AJ309" s="833">
        <v>6.3</v>
      </c>
      <c r="AK309" s="833">
        <v>12.11</v>
      </c>
      <c r="AL309" s="845">
        <v>20200</v>
      </c>
      <c r="AM309" s="839">
        <v>0.3</v>
      </c>
      <c r="AN309" s="833">
        <v>1.1299999999999999</v>
      </c>
      <c r="AO309" s="711">
        <f t="shared" si="76"/>
        <v>-21.935992099160543</v>
      </c>
      <c r="AP309" s="712">
        <f t="shared" si="77"/>
        <v>6.9338762199719106</v>
      </c>
      <c r="AQ309" s="855">
        <f t="shared" si="78"/>
        <v>250.23543899046996</v>
      </c>
      <c r="AR309" s="624">
        <f>INDEX(Historical!$C$7:$C$1259,MATCH(B309,Historical!$B$7:$B$1281,0))*IF(AH309="n/a",1.03,IF(AH309&lt;0,1.01,IF(AH309&gt;10,1.1,(1+AH309/100))))</f>
        <v>6.5340000000000007</v>
      </c>
      <c r="AS309" s="853">
        <f t="shared" si="79"/>
        <v>7.1874000000000011</v>
      </c>
      <c r="AT309" s="853">
        <f t="shared" si="85"/>
        <v>7.9061400000000015</v>
      </c>
      <c r="AU309" s="853">
        <f t="shared" si="85"/>
        <v>8.6967540000000021</v>
      </c>
      <c r="AV309" s="853">
        <f t="shared" si="85"/>
        <v>9.5664294000000023</v>
      </c>
      <c r="AW309" s="624">
        <f t="shared" si="80"/>
        <v>39.890723400000006</v>
      </c>
      <c r="AX309" s="719">
        <f t="shared" si="81"/>
        <v>10.702885192240618</v>
      </c>
      <c r="AY309" s="900">
        <v>1.19</v>
      </c>
      <c r="AZ309" s="839">
        <v>85.79</v>
      </c>
      <c r="BA309" s="839">
        <v>-12.9</v>
      </c>
      <c r="BB309" s="839">
        <v>-4.1500000000000004</v>
      </c>
      <c r="BC309" s="839">
        <v>3.61</v>
      </c>
      <c r="BE309" s="597">
        <v>1972</v>
      </c>
      <c r="BF309" s="865">
        <f t="shared" si="82"/>
        <v>5</v>
      </c>
      <c r="BG309" s="849">
        <v>9.1999999999999993</v>
      </c>
    </row>
    <row r="310" spans="1:59" ht="11.25" customHeight="1" x14ac:dyDescent="0.2">
      <c r="A310" s="838" t="s">
        <v>604</v>
      </c>
      <c r="B310" s="842" t="s">
        <v>605</v>
      </c>
      <c r="C310" s="898" t="s">
        <v>245</v>
      </c>
      <c r="D310" s="898" t="s">
        <v>4280</v>
      </c>
      <c r="E310" s="705">
        <v>17</v>
      </c>
      <c r="F310" s="1135">
        <v>212</v>
      </c>
      <c r="G310" s="1102" t="s">
        <v>115</v>
      </c>
      <c r="H310" s="1102" t="s">
        <v>115</v>
      </c>
      <c r="I310" s="841">
        <v>93.71</v>
      </c>
      <c r="J310" s="624">
        <f t="shared" si="69"/>
        <v>2.9025717639526203</v>
      </c>
      <c r="K310" s="844">
        <v>0.68</v>
      </c>
      <c r="L310" s="854">
        <v>4</v>
      </c>
      <c r="M310" s="615">
        <f t="shared" si="70"/>
        <v>2.72</v>
      </c>
      <c r="N310" s="837" t="s">
        <v>107</v>
      </c>
      <c r="O310" s="706">
        <v>0.63</v>
      </c>
      <c r="P310" s="904">
        <v>43585</v>
      </c>
      <c r="Q310" s="904">
        <v>43600</v>
      </c>
      <c r="R310" s="615">
        <f t="shared" si="71"/>
        <v>7.936507936507943</v>
      </c>
      <c r="S310" s="673">
        <f>IF(INDEX(Historical!$D$7:$D$1257,MATCH(B310,Historical!$B$7:$B$1281,0))=0,"n/a",(INDEX(Historical!$C$7:$C$1259,MATCH(B310,Historical!$B$7:$B$1281,0))/INDEX(Historical!$D$7:$D$1257,MATCH(B310,Historical!$B$7:$B$1281,0))-1)*100)</f>
        <v>1.8726591760299671</v>
      </c>
      <c r="T310" s="673">
        <f>IF(INDEX(Historical!$F$7:$F$1250,MATCH(B310,Historical!$B$7:$B$1281,0))=0,"n/a",((INDEX(Historical!$C$7:$C$1259,MATCH(B310,Historical!$B$7:$B$1281,0))/INDEX(Historical!$F$7:$F$1250,MATCH(B310,Historical!$B$7:$B$1281,0)))^(1/3)-1)*100)</f>
        <v>7.0053051559272772</v>
      </c>
      <c r="U310" s="673">
        <f>IF(INDEX(Historical!$H$7:$H$1250,MATCH(B310,Historical!$B$7:$B$1281,0))=0,"n/a",((INDEX(Historical!$C$7:$C$1259,MATCH(B310,Historical!$B$7:$B$1281,0))/INDEX(Historical!$H$7:$H$1250,MATCH(B310,Historical!$B$7:$B$1281,0)))^(1/5)-1)*100)</f>
        <v>8.4870914394222563</v>
      </c>
      <c r="V310" s="673">
        <f>IF(INDEX(Historical!$O$7:$O$1250,MATCH(B310,Historical!$B$7:$B$1281,0))=0,"n/a",((INDEX(Historical!$C$7:$C$1259,MATCH(B310,Historical!$B$7:$B$1281,0))/INDEX(Historical!$O$7:$O$1250,MATCH(B310,Historical!$B$7:$B$1281,0)))^(1/10)-1)*100)</f>
        <v>11.092446213624974</v>
      </c>
      <c r="W310" s="674">
        <f t="shared" si="72"/>
        <v>0.7651235152258361</v>
      </c>
      <c r="X310" s="675">
        <f t="shared" si="73"/>
        <v>1.7681440498796368</v>
      </c>
      <c r="Y310" s="644" t="s">
        <v>4579</v>
      </c>
      <c r="Z310" s="624">
        <f t="shared" si="74"/>
        <v>167.90123456790121</v>
      </c>
      <c r="AA310" s="853">
        <f t="shared" si="75"/>
        <v>57.84567901234567</v>
      </c>
      <c r="AB310" s="854">
        <v>12</v>
      </c>
      <c r="AC310" s="833">
        <v>1.62</v>
      </c>
      <c r="AD310" s="833">
        <v>3.25</v>
      </c>
      <c r="AE310" s="833">
        <v>2.34</v>
      </c>
      <c r="AF310" s="833">
        <v>4.54</v>
      </c>
      <c r="AG310" s="833">
        <v>13.600000000000001</v>
      </c>
      <c r="AH310" s="833">
        <v>96.8</v>
      </c>
      <c r="AI310" s="833">
        <v>16.520000000000003</v>
      </c>
      <c r="AJ310" s="833">
        <v>4.8</v>
      </c>
      <c r="AK310" s="833">
        <v>17.5</v>
      </c>
      <c r="AL310" s="845">
        <v>12790</v>
      </c>
      <c r="AM310" s="839">
        <v>0.2</v>
      </c>
      <c r="AN310" s="833">
        <v>1.86</v>
      </c>
      <c r="AO310" s="711">
        <f t="shared" si="76"/>
        <v>-46.45601580897079</v>
      </c>
      <c r="AP310" s="712">
        <f t="shared" si="77"/>
        <v>11.389663203374877</v>
      </c>
      <c r="AQ310" s="855">
        <f t="shared" si="78"/>
        <v>241.6426871039061</v>
      </c>
      <c r="AR310" s="624">
        <f>INDEX(Historical!$C$7:$C$1259,MATCH(B310,Historical!$B$7:$B$1281,0))*IF(AH310="n/a",1.03,IF(AH310&lt;0,1.01,IF(AH310&gt;10,1.1,(1+AH310/100))))</f>
        <v>2.9920000000000004</v>
      </c>
      <c r="AS310" s="853">
        <f t="shared" si="79"/>
        <v>3.2912000000000008</v>
      </c>
      <c r="AT310" s="853">
        <f t="shared" si="85"/>
        <v>3.6203200000000013</v>
      </c>
      <c r="AU310" s="853">
        <f t="shared" si="85"/>
        <v>3.9823520000000019</v>
      </c>
      <c r="AV310" s="853">
        <f t="shared" si="85"/>
        <v>4.3805872000000026</v>
      </c>
      <c r="AW310" s="624">
        <f t="shared" si="80"/>
        <v>18.266459200000007</v>
      </c>
      <c r="AX310" s="719">
        <f t="shared" si="81"/>
        <v>19.49253996371786</v>
      </c>
      <c r="AY310" s="900">
        <v>0.95</v>
      </c>
      <c r="AZ310" s="839">
        <v>126.74000000000001</v>
      </c>
      <c r="BA310" s="839">
        <v>-7.4399999999999995</v>
      </c>
      <c r="BB310" s="839">
        <v>-0.27999999999999997</v>
      </c>
      <c r="BC310" s="839">
        <v>12.4</v>
      </c>
      <c r="BE310" s="597">
        <v>2004</v>
      </c>
      <c r="BF310" s="865">
        <f t="shared" si="82"/>
        <v>1</v>
      </c>
      <c r="BG310" s="849">
        <v>3.6999999999999997</v>
      </c>
    </row>
    <row r="311" spans="1:59" ht="11.25" customHeight="1" x14ac:dyDescent="0.2">
      <c r="A311" s="831" t="s">
        <v>1303</v>
      </c>
      <c r="B311" s="842" t="s">
        <v>1304</v>
      </c>
      <c r="C311" s="898" t="s">
        <v>108</v>
      </c>
      <c r="D311" s="898" t="s">
        <v>4273</v>
      </c>
      <c r="E311" s="705">
        <v>10</v>
      </c>
      <c r="F311" s="1135">
        <v>395</v>
      </c>
      <c r="G311" s="1126" t="s">
        <v>115</v>
      </c>
      <c r="H311" s="1126" t="s">
        <v>115</v>
      </c>
      <c r="I311" s="841">
        <v>15.34</v>
      </c>
      <c r="J311" s="624">
        <f t="shared" si="69"/>
        <v>3.9113428943937421</v>
      </c>
      <c r="K311" s="844">
        <v>0.15</v>
      </c>
      <c r="L311" s="854">
        <v>4</v>
      </c>
      <c r="M311" s="615">
        <f t="shared" si="70"/>
        <v>0.6</v>
      </c>
      <c r="N311" s="837" t="s">
        <v>163</v>
      </c>
      <c r="O311" s="706">
        <v>0.14000000000000001</v>
      </c>
      <c r="P311" s="904">
        <v>43724</v>
      </c>
      <c r="Q311" s="904">
        <v>43739</v>
      </c>
      <c r="R311" s="615">
        <f t="shared" si="71"/>
        <v>7.1428571428571281</v>
      </c>
      <c r="S311" s="673">
        <f>IF(INDEX(Historical!$D$7:$D$1257,MATCH(B311,Historical!$B$7:$B$1281,0))=0,"n/a",(INDEX(Historical!$C$7:$C$1259,MATCH(B311,Historical!$B$7:$B$1281,0))/INDEX(Historical!$D$7:$D$1257,MATCH(B311,Historical!$B$7:$B$1281,0))-1)*100)</f>
        <v>5.2631578947368363</v>
      </c>
      <c r="T311" s="673">
        <f>IF(INDEX(Historical!$F$7:$F$1250,MATCH(B311,Historical!$B$7:$B$1281,0))=0,"n/a",((INDEX(Historical!$C$7:$C$1259,MATCH(B311,Historical!$B$7:$B$1281,0))/INDEX(Historical!$F$7:$F$1250,MATCH(B311,Historical!$B$7:$B$1281,0)))^(1/3)-1)*100)</f>
        <v>23.310603716523492</v>
      </c>
      <c r="U311" s="673">
        <f>IF(INDEX(Historical!$H$7:$H$1250,MATCH(B311,Historical!$B$7:$B$1281,0))=0,"n/a",((INDEX(Historical!$C$7:$C$1259,MATCH(B311,Historical!$B$7:$B$1281,0))/INDEX(Historical!$H$7:$H$1250,MATCH(B311,Historical!$B$7:$B$1281,0)))^(1/5)-1)*100)</f>
        <v>20.112443398143132</v>
      </c>
      <c r="V311" s="673">
        <f>IF(INDEX(Historical!$O$7:$O$1250,MATCH(B311,Historical!$B$7:$B$1281,0))=0,"n/a",((INDEX(Historical!$C$7:$C$1259,MATCH(B311,Historical!$B$7:$B$1281,0))/INDEX(Historical!$O$7:$O$1250,MATCH(B311,Historical!$B$7:$B$1281,0)))^(1/10)-1)*100)</f>
        <v>31.101942303974983</v>
      </c>
      <c r="W311" s="674">
        <f t="shared" si="72"/>
        <v>0.64666197376273382</v>
      </c>
      <c r="X311" s="675">
        <f t="shared" si="73"/>
        <v>1.6901212939616079</v>
      </c>
      <c r="Y311" s="646" t="s">
        <v>4580</v>
      </c>
      <c r="Z311" s="624">
        <f t="shared" si="74"/>
        <v>86.956521739130437</v>
      </c>
      <c r="AA311" s="853">
        <f t="shared" si="75"/>
        <v>22.231884057971016</v>
      </c>
      <c r="AB311" s="854">
        <v>12</v>
      </c>
      <c r="AC311" s="833">
        <v>0.69</v>
      </c>
      <c r="AD311" s="833" t="s">
        <v>136</v>
      </c>
      <c r="AE311" s="833">
        <v>4.24</v>
      </c>
      <c r="AF311" s="833">
        <v>1.49</v>
      </c>
      <c r="AG311" s="833">
        <v>7.7</v>
      </c>
      <c r="AH311" s="833">
        <v>6.1</v>
      </c>
      <c r="AI311" s="833">
        <v>17.239999999999998</v>
      </c>
      <c r="AJ311" s="833">
        <v>11.899999999999999</v>
      </c>
      <c r="AK311" s="833">
        <v>-2.15</v>
      </c>
      <c r="AL311" s="845">
        <v>15450</v>
      </c>
      <c r="AM311" s="839">
        <v>0.8</v>
      </c>
      <c r="AN311" s="833">
        <v>0.86</v>
      </c>
      <c r="AO311" s="711">
        <f t="shared" si="76"/>
        <v>1.7919022345658568</v>
      </c>
      <c r="AP311" s="712">
        <f t="shared" si="77"/>
        <v>24.023786292536872</v>
      </c>
      <c r="AQ311" s="855">
        <f t="shared" si="78"/>
        <v>21.336093826430556</v>
      </c>
      <c r="AR311" s="624">
        <f>INDEX(Historical!$C$7:$C$1259,MATCH(B311,Historical!$B$7:$B$1281,0))*IF(AH311="n/a",1.03,IF(AH311&lt;0,1.01,IF(AH311&gt;10,1.1,(1+AH311/100))))</f>
        <v>0.63659999999999994</v>
      </c>
      <c r="AS311" s="853">
        <f t="shared" si="79"/>
        <v>0.70025999999999999</v>
      </c>
      <c r="AT311" s="853">
        <f t="shared" si="85"/>
        <v>0.70726259999999996</v>
      </c>
      <c r="AU311" s="853">
        <f t="shared" si="85"/>
        <v>0.71433522599999999</v>
      </c>
      <c r="AV311" s="853">
        <f t="shared" si="85"/>
        <v>0.72147857825999995</v>
      </c>
      <c r="AW311" s="624">
        <f t="shared" si="80"/>
        <v>3.4799364042600001</v>
      </c>
      <c r="AX311" s="719">
        <f t="shared" si="81"/>
        <v>22.685374212907433</v>
      </c>
      <c r="AY311" s="900">
        <v>1.41</v>
      </c>
      <c r="AZ311" s="839">
        <v>124.93</v>
      </c>
      <c r="BA311" s="839">
        <v>-6.97</v>
      </c>
      <c r="BB311" s="839">
        <v>10.74</v>
      </c>
      <c r="BC311" s="839">
        <v>40.660000000000004</v>
      </c>
      <c r="BE311" s="597">
        <v>2011</v>
      </c>
      <c r="BF311" s="865">
        <f t="shared" si="82"/>
        <v>0</v>
      </c>
      <c r="BG311" s="849">
        <v>0.70000000000000007</v>
      </c>
    </row>
    <row r="312" spans="1:59" ht="11.25" customHeight="1" x14ac:dyDescent="0.2">
      <c r="A312" s="838" t="s">
        <v>3826</v>
      </c>
      <c r="B312" s="842" t="s">
        <v>3827</v>
      </c>
      <c r="C312" s="898" t="s">
        <v>108</v>
      </c>
      <c r="D312" s="898" t="s">
        <v>4266</v>
      </c>
      <c r="E312" s="705">
        <v>7</v>
      </c>
      <c r="F312" s="1135">
        <v>617</v>
      </c>
      <c r="G312" s="1102" t="s">
        <v>106</v>
      </c>
      <c r="H312" s="1102" t="s">
        <v>106</v>
      </c>
      <c r="I312" s="841">
        <v>32.35</v>
      </c>
      <c r="J312" s="624">
        <f t="shared" si="69"/>
        <v>2.7202472952086554</v>
      </c>
      <c r="K312" s="844">
        <v>0.22</v>
      </c>
      <c r="L312" s="854">
        <v>4</v>
      </c>
      <c r="M312" s="615">
        <f t="shared" si="70"/>
        <v>0.88</v>
      </c>
      <c r="N312" s="837" t="s">
        <v>236</v>
      </c>
      <c r="O312" s="706">
        <v>0.21</v>
      </c>
      <c r="P312" s="904">
        <v>43776</v>
      </c>
      <c r="Q312" s="904">
        <v>43791</v>
      </c>
      <c r="R312" s="615">
        <f t="shared" si="71"/>
        <v>4.7619047619047663</v>
      </c>
      <c r="S312" s="673">
        <f>IF(INDEX(Historical!$D$7:$D$1257,MATCH(B312,Historical!$B$7:$B$1281,0))=0,"n/a",(INDEX(Historical!$C$7:$C$1259,MATCH(B312,Historical!$B$7:$B$1281,0))/INDEX(Historical!$D$7:$D$1257,MATCH(B312,Historical!$B$7:$B$1281,0))-1)*100)</f>
        <v>4.7619047619047672</v>
      </c>
      <c r="T312" s="673">
        <f>IF(INDEX(Historical!$F$7:$F$1250,MATCH(B312,Historical!$B$7:$B$1281,0))=0,"n/a",((INDEX(Historical!$C$7:$C$1259,MATCH(B312,Historical!$B$7:$B$1281,0))/INDEX(Historical!$F$7:$F$1250,MATCH(B312,Historical!$B$7:$B$1281,0)))^(1/3)-1)*100)</f>
        <v>16.960709528514649</v>
      </c>
      <c r="U312" s="673">
        <f>IF(INDEX(Historical!$H$7:$H$1250,MATCH(B312,Historical!$B$7:$B$1281,0))=0,"n/a",((INDEX(Historical!$C$7:$C$1259,MATCH(B312,Historical!$B$7:$B$1281,0))/INDEX(Historical!$H$7:$H$1250,MATCH(B312,Historical!$B$7:$B$1281,0)))^(1/5)-1)*100)</f>
        <v>24.014447702949361</v>
      </c>
      <c r="V312" s="673" t="str">
        <f>IF(INDEX(Historical!$O$7:$O$1250,MATCH(B312,Historical!$B$7:$B$1281,0))=0,"n/a",((INDEX(Historical!$C$7:$C$1259,MATCH(B312,Historical!$B$7:$B$1281,0))/INDEX(Historical!$O$7:$O$1250,MATCH(B312,Historical!$B$7:$B$1281,0)))^(1/10)-1)*100)</f>
        <v>n/a</v>
      </c>
      <c r="W312" s="674" t="str">
        <f t="shared" si="72"/>
        <v>n/a</v>
      </c>
      <c r="X312" s="675">
        <f t="shared" si="73"/>
        <v>1.455421072906022</v>
      </c>
      <c r="Y312" s="646" t="s">
        <v>4583</v>
      </c>
      <c r="Z312" s="624">
        <f t="shared" si="74"/>
        <v>30.555555555555557</v>
      </c>
      <c r="AA312" s="853">
        <f t="shared" si="75"/>
        <v>11.232638888888889</v>
      </c>
      <c r="AB312" s="854">
        <v>12</v>
      </c>
      <c r="AC312" s="833">
        <v>2.88</v>
      </c>
      <c r="AD312" s="833" t="s">
        <v>136</v>
      </c>
      <c r="AE312" s="833">
        <v>2.76</v>
      </c>
      <c r="AF312" s="833">
        <v>0.91</v>
      </c>
      <c r="AG312" s="833">
        <v>5.7</v>
      </c>
      <c r="AH312" s="833">
        <v>-7.8</v>
      </c>
      <c r="AI312" s="833">
        <v>-5.17</v>
      </c>
      <c r="AJ312" s="833">
        <v>16.5</v>
      </c>
      <c r="AK312" s="833" t="s">
        <v>136</v>
      </c>
      <c r="AL312" s="845">
        <v>287.66000000000003</v>
      </c>
      <c r="AM312" s="839">
        <v>0.1</v>
      </c>
      <c r="AN312" s="833">
        <v>0.02</v>
      </c>
      <c r="AO312" s="711">
        <f t="shared" si="76"/>
        <v>15.502056109269127</v>
      </c>
      <c r="AP312" s="712">
        <f t="shared" si="77"/>
        <v>26.734694998158016</v>
      </c>
      <c r="AQ312" s="855">
        <f t="shared" si="78"/>
        <v>-32.598379878064286</v>
      </c>
      <c r="AR312" s="624">
        <f>INDEX(Historical!$C$7:$C$1259,MATCH(B312,Historical!$B$7:$B$1281,0))*IF(AH312="n/a",1.03,IF(AH312&lt;0,1.01,IF(AH312&gt;10,1.1,(1+AH312/100))))</f>
        <v>0.88880000000000003</v>
      </c>
      <c r="AS312" s="853">
        <f t="shared" si="79"/>
        <v>0.89768800000000004</v>
      </c>
      <c r="AT312" s="853">
        <f t="shared" si="85"/>
        <v>0.92461864000000005</v>
      </c>
      <c r="AU312" s="853">
        <f t="shared" si="85"/>
        <v>0.95235719920000006</v>
      </c>
      <c r="AV312" s="853">
        <f t="shared" si="85"/>
        <v>0.98092791517600009</v>
      </c>
      <c r="AW312" s="624">
        <f t="shared" si="80"/>
        <v>4.6443917543760005</v>
      </c>
      <c r="AX312" s="719">
        <f t="shared" si="81"/>
        <v>14.356697849693973</v>
      </c>
      <c r="AY312" s="900">
        <v>0.8</v>
      </c>
      <c r="AZ312" s="839">
        <v>74.209999999999994</v>
      </c>
      <c r="BA312" s="839">
        <v>-10.979999999999999</v>
      </c>
      <c r="BB312" s="839">
        <v>7.1</v>
      </c>
      <c r="BC312" s="839">
        <v>21.25</v>
      </c>
      <c r="BE312" s="597">
        <v>2014</v>
      </c>
      <c r="BF312" s="865">
        <f t="shared" si="82"/>
        <v>0</v>
      </c>
      <c r="BG312" s="849">
        <v>0.70000000000000007</v>
      </c>
    </row>
    <row r="313" spans="1:59" ht="11.25" customHeight="1" x14ac:dyDescent="0.2">
      <c r="A313" s="831" t="s">
        <v>1295</v>
      </c>
      <c r="B313" s="842" t="s">
        <v>1296</v>
      </c>
      <c r="C313" s="898" t="s">
        <v>108</v>
      </c>
      <c r="D313" s="898" t="s">
        <v>4273</v>
      </c>
      <c r="E313" s="705">
        <v>10</v>
      </c>
      <c r="F313" s="1135">
        <v>387</v>
      </c>
      <c r="G313" s="1123" t="s">
        <v>37</v>
      </c>
      <c r="H313" s="1123" t="s">
        <v>37</v>
      </c>
      <c r="I313" s="841">
        <v>17.86</v>
      </c>
      <c r="J313" s="624">
        <f t="shared" si="69"/>
        <v>2.6875699888017914</v>
      </c>
      <c r="K313" s="852">
        <v>0.12</v>
      </c>
      <c r="L313" s="854">
        <v>4</v>
      </c>
      <c r="M313" s="615">
        <f t="shared" si="70"/>
        <v>0.48</v>
      </c>
      <c r="N313" s="837" t="s">
        <v>455</v>
      </c>
      <c r="O313" s="709">
        <v>0.1</v>
      </c>
      <c r="P313" s="904">
        <v>43649</v>
      </c>
      <c r="Q313" s="904">
        <v>43665</v>
      </c>
      <c r="R313" s="615">
        <f t="shared" si="71"/>
        <v>19.999999999999989</v>
      </c>
      <c r="S313" s="673">
        <f>IF(INDEX(Historical!$D$7:$D$1257,MATCH(B313,Historical!$B$7:$B$1281,0))=0,"n/a",(INDEX(Historical!$C$7:$C$1259,MATCH(B313,Historical!$B$7:$B$1281,0))/INDEX(Historical!$D$7:$D$1257,MATCH(B313,Historical!$B$7:$B$1281,0))-1)*100)</f>
        <v>9.0909090909090828</v>
      </c>
      <c r="T313" s="673">
        <f>IF(INDEX(Historical!$F$7:$F$1250,MATCH(B313,Historical!$B$7:$B$1281,0))=0,"n/a",((INDEX(Historical!$C$7:$C$1259,MATCH(B313,Historical!$B$7:$B$1281,0))/INDEX(Historical!$F$7:$F$1250,MATCH(B313,Historical!$B$7:$B$1281,0)))^(1/3)-1)*100)</f>
        <v>14.471424255333186</v>
      </c>
      <c r="U313" s="673">
        <f>IF(INDEX(Historical!$H$7:$H$1250,MATCH(B313,Historical!$B$7:$B$1281,0))=0,"n/a",((INDEX(Historical!$C$7:$C$1259,MATCH(B313,Historical!$B$7:$B$1281,0))/INDEX(Historical!$H$7:$H$1250,MATCH(B313,Historical!$B$7:$B$1281,0)))^(1/5)-1)*100)</f>
        <v>13.634388693076627</v>
      </c>
      <c r="V313" s="673">
        <f>IF(INDEX(Historical!$O$7:$O$1250,MATCH(B313,Historical!$B$7:$B$1281,0))=0,"n/a",((INDEX(Historical!$C$7:$C$1259,MATCH(B313,Historical!$B$7:$B$1281,0))/INDEX(Historical!$O$7:$O$1250,MATCH(B313,Historical!$B$7:$B$1281,0)))^(1/10)-1)*100)</f>
        <v>13.581390588364473</v>
      </c>
      <c r="W313" s="674">
        <f t="shared" si="72"/>
        <v>1.0039022590777678</v>
      </c>
      <c r="X313" s="675">
        <f t="shared" si="73"/>
        <v>1.0820943407203671</v>
      </c>
      <c r="Y313" s="646" t="s">
        <v>4580</v>
      </c>
      <c r="Z313" s="624">
        <f t="shared" si="74"/>
        <v>30.769230769230766</v>
      </c>
      <c r="AA313" s="853">
        <f t="shared" si="75"/>
        <v>11.448717948717947</v>
      </c>
      <c r="AB313" s="854">
        <v>12</v>
      </c>
      <c r="AC313" s="833">
        <v>1.56</v>
      </c>
      <c r="AD313" s="833" t="s">
        <v>136</v>
      </c>
      <c r="AE313" s="833">
        <v>3.79</v>
      </c>
      <c r="AF313" s="833">
        <v>1.19</v>
      </c>
      <c r="AG313" s="833">
        <v>10</v>
      </c>
      <c r="AH313" s="833">
        <v>10.6</v>
      </c>
      <c r="AI313" s="833">
        <v>-2.41</v>
      </c>
      <c r="AJ313" s="833">
        <v>12.6</v>
      </c>
      <c r="AK313" s="833" t="s">
        <v>136</v>
      </c>
      <c r="AL313" s="845">
        <v>778.82</v>
      </c>
      <c r="AM313" s="839">
        <v>0.6</v>
      </c>
      <c r="AN313" s="833">
        <v>1.05</v>
      </c>
      <c r="AO313" s="711">
        <f t="shared" si="76"/>
        <v>4.8732407331604701</v>
      </c>
      <c r="AP313" s="712">
        <f t="shared" si="77"/>
        <v>16.321958681878417</v>
      </c>
      <c r="AQ313" s="855">
        <f t="shared" si="78"/>
        <v>-22.185478764566604</v>
      </c>
      <c r="AR313" s="624">
        <f>INDEX(Historical!$C$7:$C$1259,MATCH(B313,Historical!$B$7:$B$1281,0))*IF(AH313="n/a",1.03,IF(AH313&lt;0,1.01,IF(AH313&gt;10,1.1,(1+AH313/100))))</f>
        <v>0.52800000000000002</v>
      </c>
      <c r="AS313" s="853">
        <f t="shared" si="79"/>
        <v>0.53327999999999998</v>
      </c>
      <c r="AT313" s="853">
        <f t="shared" si="85"/>
        <v>0.54927839999999994</v>
      </c>
      <c r="AU313" s="853">
        <f t="shared" si="85"/>
        <v>0.56575675199999997</v>
      </c>
      <c r="AV313" s="853">
        <f t="shared" si="85"/>
        <v>0.58272945456000003</v>
      </c>
      <c r="AW313" s="624">
        <f t="shared" si="80"/>
        <v>2.7590446065599998</v>
      </c>
      <c r="AX313" s="719">
        <f t="shared" si="81"/>
        <v>15.448178088241882</v>
      </c>
      <c r="AY313" s="900">
        <v>1.29</v>
      </c>
      <c r="AZ313" s="839">
        <v>140.69999999999999</v>
      </c>
      <c r="BA313" s="839">
        <v>-6</v>
      </c>
      <c r="BB313" s="839">
        <v>7.3599999999999994</v>
      </c>
      <c r="BC313" s="839">
        <v>41.160000000000004</v>
      </c>
      <c r="BE313" s="597">
        <v>2011</v>
      </c>
      <c r="BF313" s="865">
        <f t="shared" si="82"/>
        <v>0</v>
      </c>
      <c r="BG313" s="849">
        <v>1.2</v>
      </c>
    </row>
    <row r="314" spans="1:59" ht="11.25" customHeight="1" x14ac:dyDescent="0.2">
      <c r="A314" s="831" t="s">
        <v>4128</v>
      </c>
      <c r="B314" s="842" t="s">
        <v>4123</v>
      </c>
      <c r="C314" s="898" t="s">
        <v>4127</v>
      </c>
      <c r="D314" s="898" t="s">
        <v>4260</v>
      </c>
      <c r="E314" s="705">
        <v>8</v>
      </c>
      <c r="F314" s="1135">
        <v>606</v>
      </c>
      <c r="G314" s="1085" t="s">
        <v>106</v>
      </c>
      <c r="H314" s="1085" t="s">
        <v>106</v>
      </c>
      <c r="I314" s="846">
        <v>15.62</v>
      </c>
      <c r="J314" s="624">
        <f t="shared" si="69"/>
        <v>2.5608194622279132</v>
      </c>
      <c r="K314" s="851">
        <v>0.1</v>
      </c>
      <c r="L314" s="597">
        <v>4</v>
      </c>
      <c r="M314" s="615">
        <f t="shared" si="70"/>
        <v>0.4</v>
      </c>
      <c r="N314" s="597" t="s">
        <v>127</v>
      </c>
      <c r="O314" s="707">
        <v>9.5000000000000001E-2</v>
      </c>
      <c r="P314" s="606">
        <v>44280</v>
      </c>
      <c r="Q314" s="606">
        <v>44294</v>
      </c>
      <c r="R314" s="615">
        <f t="shared" si="71"/>
        <v>5.2631578947368469</v>
      </c>
      <c r="S314" s="673">
        <f>IF(INDEX(Historical!$D$7:$D$1257,MATCH(B314,Historical!$B$7:$B$1281,0))=0,"n/a",(INDEX(Historical!$C$7:$C$1259,MATCH(B314,Historical!$B$7:$B$1281,0))/INDEX(Historical!$D$7:$D$1257,MATCH(B314,Historical!$B$7:$B$1281,0))-1)*100)</f>
        <v>2.7777777777777901</v>
      </c>
      <c r="T314" s="673">
        <f>IF(INDEX(Historical!$F$7:$F$1250,MATCH(B314,Historical!$B$7:$B$1281,0))=0,"n/a",((INDEX(Historical!$C$7:$C$1259,MATCH(B314,Historical!$B$7:$B$1281,0))/INDEX(Historical!$F$7:$F$1250,MATCH(B314,Historical!$B$7:$B$1281,0)))^(1/3)-1)*100)</f>
        <v>7.2408274971694553</v>
      </c>
      <c r="U314" s="673">
        <f>IF(INDEX(Historical!$H$7:$H$1250,MATCH(B314,Historical!$B$7:$B$1281,0))=0,"n/a",((INDEX(Historical!$C$7:$C$1259,MATCH(B314,Historical!$B$7:$B$1281,0))/INDEX(Historical!$H$7:$H$1250,MATCH(B314,Historical!$B$7:$B$1281,0)))^(1/5)-1)*100)</f>
        <v>13.09264089979596</v>
      </c>
      <c r="V314" s="673" t="str">
        <f>IF(INDEX(Historical!$O$7:$O$1250,MATCH(B314,Historical!$B$7:$B$1281,0))=0,"n/a",((INDEX(Historical!$C$7:$C$1259,MATCH(B314,Historical!$B$7:$B$1281,0))/INDEX(Historical!$O$7:$O$1250,MATCH(B314,Historical!$B$7:$B$1281,0)))^(1/10)-1)*100)</f>
        <v>n/a</v>
      </c>
      <c r="W314" s="674" t="str">
        <f t="shared" si="72"/>
        <v>n/a</v>
      </c>
      <c r="X314" s="675">
        <f t="shared" si="73"/>
        <v>0.76120005231371868</v>
      </c>
      <c r="Y314" s="842"/>
      <c r="Z314" s="624">
        <f t="shared" si="74"/>
        <v>190.47619047619048</v>
      </c>
      <c r="AA314" s="853">
        <f t="shared" si="75"/>
        <v>74.38095238095238</v>
      </c>
      <c r="AB314" s="1139">
        <v>12</v>
      </c>
      <c r="AC314" s="846">
        <v>0.21</v>
      </c>
      <c r="AD314" s="846">
        <v>5.14</v>
      </c>
      <c r="AE314" s="846">
        <v>1.95</v>
      </c>
      <c r="AF314" s="846">
        <v>3.48</v>
      </c>
      <c r="AG314" s="846">
        <v>5</v>
      </c>
      <c r="AH314" s="846">
        <v>-15.2</v>
      </c>
      <c r="AI314" s="846">
        <v>46.23</v>
      </c>
      <c r="AJ314" s="846">
        <v>17.2</v>
      </c>
      <c r="AK314" s="846">
        <v>15</v>
      </c>
      <c r="AL314" s="846">
        <v>485.19</v>
      </c>
      <c r="AM314" s="846">
        <v>17.39</v>
      </c>
      <c r="AN314" s="846">
        <v>0</v>
      </c>
      <c r="AO314" s="711">
        <f t="shared" si="76"/>
        <v>-58.727492018928508</v>
      </c>
      <c r="AP314" s="712">
        <f t="shared" si="77"/>
        <v>15.653460362023873</v>
      </c>
      <c r="AQ314" s="855">
        <f t="shared" si="78"/>
        <v>239.17921469709736</v>
      </c>
      <c r="AR314" s="624">
        <f>INDEX(Historical!$C$7:$C$1259,MATCH(B314,Historical!$B$7:$B$1281,0))*IF(AH314="n/a",1.03,IF(AH314&lt;0,1.01,IF(AH314&gt;10,1.1,(1+AH314/100))))</f>
        <v>0.37369999999999998</v>
      </c>
      <c r="AS314" s="853">
        <f t="shared" si="79"/>
        <v>0.41106999999999999</v>
      </c>
      <c r="AT314" s="853">
        <f t="shared" si="85"/>
        <v>0.45217700000000005</v>
      </c>
      <c r="AU314" s="853">
        <f t="shared" si="85"/>
        <v>0.49739470000000008</v>
      </c>
      <c r="AV314" s="853">
        <f t="shared" si="85"/>
        <v>0.54713417000000009</v>
      </c>
      <c r="AW314" s="624">
        <f t="shared" si="80"/>
        <v>2.2814758700000004</v>
      </c>
      <c r="AX314" s="719">
        <f t="shared" si="81"/>
        <v>14.606119526248404</v>
      </c>
      <c r="AY314" s="701">
        <v>0.71</v>
      </c>
      <c r="AZ314" s="849">
        <v>64.42</v>
      </c>
      <c r="BA314" s="849">
        <v>-7.02</v>
      </c>
      <c r="BB314" s="849">
        <v>7.6700000000000008</v>
      </c>
      <c r="BC314" s="849">
        <v>14.180000000000001</v>
      </c>
      <c r="BE314" s="597">
        <v>2014</v>
      </c>
      <c r="BF314" s="865">
        <f t="shared" si="82"/>
        <v>0</v>
      </c>
      <c r="BG314" s="849">
        <v>3.5000000000000004</v>
      </c>
    </row>
    <row r="315" spans="1:59" ht="11.25" customHeight="1" x14ac:dyDescent="0.2">
      <c r="A315" s="838" t="s">
        <v>611</v>
      </c>
      <c r="B315" s="842" t="s">
        <v>612</v>
      </c>
      <c r="C315" s="898" t="s">
        <v>112</v>
      </c>
      <c r="D315" s="898" t="s">
        <v>4257</v>
      </c>
      <c r="E315" s="705">
        <v>19</v>
      </c>
      <c r="F315" s="1135">
        <v>182</v>
      </c>
      <c r="G315" s="1122" t="s">
        <v>37</v>
      </c>
      <c r="H315" s="1122" t="s">
        <v>106</v>
      </c>
      <c r="I315" s="841">
        <v>28.45</v>
      </c>
      <c r="J315" s="624">
        <f t="shared" si="69"/>
        <v>2.8998242530755709</v>
      </c>
      <c r="K315" s="844">
        <v>0.20624999999999999</v>
      </c>
      <c r="L315" s="854">
        <v>4</v>
      </c>
      <c r="M315" s="615">
        <f t="shared" si="70"/>
        <v>0.82499999999999996</v>
      </c>
      <c r="N315" s="837" t="s">
        <v>151</v>
      </c>
      <c r="O315" s="706">
        <v>0.20499999999999999</v>
      </c>
      <c r="P315" s="606">
        <v>44252</v>
      </c>
      <c r="Q315" s="606">
        <v>44281</v>
      </c>
      <c r="R315" s="615">
        <f t="shared" si="71"/>
        <v>0.60975609756097615</v>
      </c>
      <c r="S315" s="673">
        <f>IF(INDEX(Historical!$D$7:$D$1257,MATCH(B315,Historical!$B$7:$B$1281,0))=0,"n/a",(INDEX(Historical!$C$7:$C$1259,MATCH(B315,Historical!$B$7:$B$1281,0))/INDEX(Historical!$D$7:$D$1257,MATCH(B315,Historical!$B$7:$B$1281,0))-1)*100)</f>
        <v>2.5236593059936974</v>
      </c>
      <c r="T315" s="673">
        <f>IF(INDEX(Historical!$F$7:$F$1250,MATCH(B315,Historical!$B$7:$B$1281,0))=0,"n/a",((INDEX(Historical!$C$7:$C$1259,MATCH(B315,Historical!$B$7:$B$1281,0))/INDEX(Historical!$F$7:$F$1250,MATCH(B315,Historical!$B$7:$B$1281,0)))^(1/3)-1)*100)</f>
        <v>2.5901398386869667</v>
      </c>
      <c r="U315" s="673">
        <f>IF(INDEX(Historical!$H$7:$H$1250,MATCH(B315,Historical!$B$7:$B$1281,0))=0,"n/a",((INDEX(Historical!$C$7:$C$1259,MATCH(B315,Historical!$B$7:$B$1281,0))/INDEX(Historical!$H$7:$H$1250,MATCH(B315,Historical!$B$7:$B$1281,0)))^(1/5)-1)*100)</f>
        <v>2.6471198129090157</v>
      </c>
      <c r="V315" s="673">
        <f>IF(INDEX(Historical!$O$7:$O$1250,MATCH(B315,Historical!$B$7:$B$1281,0))=0,"n/a",((INDEX(Historical!$C$7:$C$1259,MATCH(B315,Historical!$B$7:$B$1281,0))/INDEX(Historical!$O$7:$O$1250,MATCH(B315,Historical!$B$7:$B$1281,0)))^(1/10)-1)*100)</f>
        <v>3.1645861664743924</v>
      </c>
      <c r="W315" s="674">
        <f t="shared" si="72"/>
        <v>0.8364821413152177</v>
      </c>
      <c r="X315" s="675">
        <f t="shared" si="73"/>
        <v>0.11459393129476257</v>
      </c>
      <c r="Y315" s="843"/>
      <c r="Z315" s="624">
        <f t="shared" si="74"/>
        <v>62.499999999999986</v>
      </c>
      <c r="AA315" s="853">
        <f t="shared" si="75"/>
        <v>21.553030303030301</v>
      </c>
      <c r="AB315" s="854">
        <v>12</v>
      </c>
      <c r="AC315" s="833">
        <v>1.32</v>
      </c>
      <c r="AD315" s="833">
        <v>2.41</v>
      </c>
      <c r="AE315" s="833">
        <v>1.19</v>
      </c>
      <c r="AF315" s="833">
        <v>4.59</v>
      </c>
      <c r="AG315" s="833">
        <v>17.8</v>
      </c>
      <c r="AH315" s="833">
        <v>-22.7</v>
      </c>
      <c r="AI315" s="833">
        <v>11.959999999999999</v>
      </c>
      <c r="AJ315" s="833">
        <v>23.1</v>
      </c>
      <c r="AK315" s="833">
        <v>9</v>
      </c>
      <c r="AL315" s="845">
        <v>2090</v>
      </c>
      <c r="AM315" s="839">
        <v>0.4</v>
      </c>
      <c r="AN315" s="833">
        <v>0</v>
      </c>
      <c r="AO315" s="711">
        <f t="shared" si="76"/>
        <v>-16.006086237045714</v>
      </c>
      <c r="AP315" s="712">
        <f t="shared" si="77"/>
        <v>5.5469440659845866</v>
      </c>
      <c r="AQ315" s="855">
        <f t="shared" si="78"/>
        <v>109.68591230261944</v>
      </c>
      <c r="AR315" s="624">
        <f>INDEX(Historical!$C$7:$C$1259,MATCH(B315,Historical!$B$7:$B$1281,0))*IF(AH315="n/a",1.03,IF(AH315&lt;0,1.01,IF(AH315&gt;10,1.1,(1+AH315/100))))</f>
        <v>0.82062500000000005</v>
      </c>
      <c r="AS315" s="853">
        <f t="shared" si="79"/>
        <v>0.90268750000000009</v>
      </c>
      <c r="AT315" s="853">
        <f t="shared" si="85"/>
        <v>0.98392937500000022</v>
      </c>
      <c r="AU315" s="853">
        <f t="shared" si="85"/>
        <v>1.0724830187500003</v>
      </c>
      <c r="AV315" s="853">
        <f t="shared" si="85"/>
        <v>1.1690064904375004</v>
      </c>
      <c r="AW315" s="624">
        <f t="shared" si="80"/>
        <v>4.9487313841875009</v>
      </c>
      <c r="AX315" s="719">
        <f t="shared" si="81"/>
        <v>17.394486411906858</v>
      </c>
      <c r="AY315" s="900">
        <v>0.38</v>
      </c>
      <c r="AZ315" s="839">
        <v>80.06</v>
      </c>
      <c r="BA315" s="839">
        <v>-20.53</v>
      </c>
      <c r="BB315" s="839">
        <v>-5.37</v>
      </c>
      <c r="BC315" s="839">
        <v>13.07</v>
      </c>
      <c r="BE315" s="597">
        <v>2003</v>
      </c>
      <c r="BF315" s="865">
        <f t="shared" si="82"/>
        <v>1</v>
      </c>
      <c r="BG315" s="849">
        <v>10.9</v>
      </c>
    </row>
    <row r="316" spans="1:59" ht="11.25" customHeight="1" x14ac:dyDescent="0.2">
      <c r="A316" s="831" t="s">
        <v>1287</v>
      </c>
      <c r="B316" s="842" t="s">
        <v>1288</v>
      </c>
      <c r="C316" s="898" t="s">
        <v>245</v>
      </c>
      <c r="D316" s="898" t="s">
        <v>4252</v>
      </c>
      <c r="E316" s="705">
        <v>12</v>
      </c>
      <c r="F316" s="1135">
        <v>306</v>
      </c>
      <c r="G316" s="1126" t="s">
        <v>115</v>
      </c>
      <c r="H316" s="1126" t="s">
        <v>115</v>
      </c>
      <c r="I316" s="841">
        <v>258.33999999999997</v>
      </c>
      <c r="J316" s="624">
        <f t="shared" si="69"/>
        <v>2.5547727800572888</v>
      </c>
      <c r="K316" s="844">
        <v>1.65</v>
      </c>
      <c r="L316" s="854">
        <v>4</v>
      </c>
      <c r="M316" s="615">
        <f t="shared" si="70"/>
        <v>6.6</v>
      </c>
      <c r="N316" s="837" t="s">
        <v>603</v>
      </c>
      <c r="O316" s="706">
        <v>1.5</v>
      </c>
      <c r="P316" s="606">
        <v>44265</v>
      </c>
      <c r="Q316" s="606">
        <v>44280</v>
      </c>
      <c r="R316" s="615">
        <f t="shared" si="71"/>
        <v>9.9999999999999929</v>
      </c>
      <c r="S316" s="673">
        <f>IF(INDEX(Historical!$D$7:$D$1257,MATCH(B316,Historical!$B$7:$B$1281,0))=0,"n/a",(INDEX(Historical!$C$7:$C$1259,MATCH(B316,Historical!$B$7:$B$1281,0))/INDEX(Historical!$D$7:$D$1257,MATCH(B316,Historical!$B$7:$B$1281,0))-1)*100)</f>
        <v>10.294117647058808</v>
      </c>
      <c r="T316" s="673">
        <f>IF(INDEX(Historical!$F$7:$F$1250,MATCH(B316,Historical!$B$7:$B$1281,0))=0,"n/a",((INDEX(Historical!$C$7:$C$1259,MATCH(B316,Historical!$B$7:$B$1281,0))/INDEX(Historical!$F$7:$F$1250,MATCH(B316,Historical!$B$7:$B$1281,0)))^(1/3)-1)*100)</f>
        <v>19.005513913161565</v>
      </c>
      <c r="U316" s="673">
        <f>IF(INDEX(Historical!$H$7:$H$1250,MATCH(B316,Historical!$B$7:$B$1281,0))=0,"n/a",((INDEX(Historical!$C$7:$C$1259,MATCH(B316,Historical!$B$7:$B$1281,0))/INDEX(Historical!$H$7:$H$1250,MATCH(B316,Historical!$B$7:$B$1281,0)))^(1/5)-1)*100)</f>
        <v>20.516871554013761</v>
      </c>
      <c r="V316" s="673">
        <f>IF(INDEX(Historical!$O$7:$O$1250,MATCH(B316,Historical!$B$7:$B$1281,0))=0,"n/a",((INDEX(Historical!$C$7:$C$1259,MATCH(B316,Historical!$B$7:$B$1281,0))/INDEX(Historical!$O$7:$O$1250,MATCH(B316,Historical!$B$7:$B$1281,0)))^(1/10)-1)*100)</f>
        <v>19.963326114922218</v>
      </c>
      <c r="W316" s="674">
        <f t="shared" si="72"/>
        <v>1.0277281168431036</v>
      </c>
      <c r="X316" s="675">
        <f t="shared" si="73"/>
        <v>1.221242354405581</v>
      </c>
      <c r="Y316" s="637"/>
      <c r="Z316" s="624">
        <f t="shared" si="74"/>
        <v>57.044079515989623</v>
      </c>
      <c r="AA316" s="853">
        <f t="shared" si="75"/>
        <v>22.328435609334484</v>
      </c>
      <c r="AB316" s="854">
        <v>1</v>
      </c>
      <c r="AC316" s="833">
        <v>11.57</v>
      </c>
      <c r="AD316" s="833">
        <v>2.27</v>
      </c>
      <c r="AE316" s="833">
        <v>2.21</v>
      </c>
      <c r="AF316" s="834">
        <v>178.5</v>
      </c>
      <c r="AG316" s="834">
        <v>-910.80000000000007</v>
      </c>
      <c r="AH316" s="833">
        <v>6.1</v>
      </c>
      <c r="AI316" s="833">
        <v>5</v>
      </c>
      <c r="AJ316" s="833">
        <v>16.8</v>
      </c>
      <c r="AK316" s="833">
        <v>9.7100000000000009</v>
      </c>
      <c r="AL316" s="845">
        <v>278150</v>
      </c>
      <c r="AM316" s="839">
        <v>0.1</v>
      </c>
      <c r="AN316" s="834">
        <v>23.01</v>
      </c>
      <c r="AO316" s="711">
        <f t="shared" si="76"/>
        <v>0.74320872473656507</v>
      </c>
      <c r="AP316" s="712">
        <f t="shared" si="77"/>
        <v>23.071644334071049</v>
      </c>
      <c r="AQ316" s="855">
        <f t="shared" si="78"/>
        <v>1230.9354698884549</v>
      </c>
      <c r="AR316" s="624">
        <f>INDEX(Historical!$C$7:$C$1259,MATCH(B316,Historical!$B$7:$B$1281,0))*IF(AH316="n/a",1.03,IF(AH316&lt;0,1.01,IF(AH316&gt;10,1.1,(1+AH316/100))))</f>
        <v>6.3659999999999997</v>
      </c>
      <c r="AS316" s="853">
        <f t="shared" si="79"/>
        <v>6.6843000000000004</v>
      </c>
      <c r="AT316" s="853">
        <f t="shared" si="85"/>
        <v>7.3333455299999999</v>
      </c>
      <c r="AU316" s="853">
        <f t="shared" si="85"/>
        <v>8.0454133809629997</v>
      </c>
      <c r="AV316" s="853">
        <f t="shared" si="85"/>
        <v>8.8266230202545071</v>
      </c>
      <c r="AW316" s="624">
        <f t="shared" si="80"/>
        <v>37.255681931217509</v>
      </c>
      <c r="AX316" s="719">
        <f t="shared" si="81"/>
        <v>14.42118213641616</v>
      </c>
      <c r="AY316" s="900">
        <v>1.02</v>
      </c>
      <c r="AZ316" s="839">
        <v>83.7</v>
      </c>
      <c r="BA316" s="839">
        <v>-11.81</v>
      </c>
      <c r="BB316" s="839">
        <v>-5.28</v>
      </c>
      <c r="BC316" s="839">
        <v>-3.7199999999999998</v>
      </c>
      <c r="BE316" s="597">
        <v>2010</v>
      </c>
      <c r="BF316" s="865">
        <f t="shared" si="82"/>
        <v>0</v>
      </c>
      <c r="BG316" s="849">
        <v>20.8</v>
      </c>
    </row>
    <row r="317" spans="1:59" ht="11.25" customHeight="1" x14ac:dyDescent="0.2">
      <c r="A317" s="838" t="s">
        <v>4115</v>
      </c>
      <c r="B317" s="842" t="s">
        <v>4116</v>
      </c>
      <c r="C317" s="898" t="s">
        <v>112</v>
      </c>
      <c r="D317" s="898" t="s">
        <v>4279</v>
      </c>
      <c r="E317" s="705">
        <v>13</v>
      </c>
      <c r="F317" s="1135">
        <v>273</v>
      </c>
      <c r="G317" s="1070" t="s">
        <v>106</v>
      </c>
      <c r="H317" s="1070" t="s">
        <v>106</v>
      </c>
      <c r="I317" s="841">
        <v>125.78</v>
      </c>
      <c r="J317" s="624">
        <f t="shared" si="69"/>
        <v>0.12720623310542217</v>
      </c>
      <c r="K317" s="844">
        <v>0.08</v>
      </c>
      <c r="L317" s="854">
        <v>2</v>
      </c>
      <c r="M317" s="615">
        <f t="shared" si="70"/>
        <v>0.16</v>
      </c>
      <c r="N317" s="837" t="s">
        <v>229</v>
      </c>
      <c r="O317" s="706">
        <v>7.0000000000000007E-2</v>
      </c>
      <c r="P317" s="904">
        <v>43837</v>
      </c>
      <c r="Q317" s="904">
        <v>43852</v>
      </c>
      <c r="R317" s="615">
        <f t="shared" si="71"/>
        <v>14.285714285714276</v>
      </c>
      <c r="S317" s="673">
        <f>IF(INDEX(Historical!$D$7:$D$1257,MATCH(B317,Historical!$B$7:$B$1281,0))=0,"n/a",(INDEX(Historical!$C$7:$C$1259,MATCH(B317,Historical!$B$7:$B$1281,0))/INDEX(Historical!$D$7:$D$1257,MATCH(B317,Historical!$B$7:$B$1281,0))-1)*100)</f>
        <v>14.285714285714279</v>
      </c>
      <c r="T317" s="673">
        <f>IF(INDEX(Historical!$F$7:$F$1250,MATCH(B317,Historical!$B$7:$B$1281,0))=0,"n/a",((INDEX(Historical!$C$7:$C$1259,MATCH(B317,Historical!$B$7:$B$1281,0))/INDEX(Historical!$F$7:$F$1250,MATCH(B317,Historical!$B$7:$B$1281,0)))^(1/3)-1)*100)</f>
        <v>18.032710616954549</v>
      </c>
      <c r="U317" s="673">
        <f>IF(INDEX(Historical!$H$7:$H$1250,MATCH(B317,Historical!$B$7:$B$1281,0))=0,"n/a",((INDEX(Historical!$C$7:$C$1259,MATCH(B317,Historical!$B$7:$B$1281,0))/INDEX(Historical!$H$7:$H$1250,MATCH(B317,Historical!$B$7:$B$1281,0)))^(1/5)-1)*100)</f>
        <v>17.446855099500901</v>
      </c>
      <c r="V317" s="673">
        <f>IF(INDEX(Historical!$O$7:$O$1250,MATCH(B317,Historical!$B$7:$B$1281,0))=0,"n/a",((INDEX(Historical!$C$7:$C$1259,MATCH(B317,Historical!$B$7:$B$1281,0))/INDEX(Historical!$O$7:$O$1250,MATCH(B317,Historical!$B$7:$B$1281,0)))^(1/10)-1)*100)</f>
        <v>18.914100396313049</v>
      </c>
      <c r="W317" s="674">
        <f t="shared" si="72"/>
        <v>0.92242584812026485</v>
      </c>
      <c r="X317" s="675">
        <f t="shared" si="73"/>
        <v>0.98016039884836514</v>
      </c>
      <c r="Y317" s="647"/>
      <c r="Z317" s="624">
        <f t="shared" si="74"/>
        <v>6.9868995633187767</v>
      </c>
      <c r="AA317" s="853">
        <f t="shared" si="75"/>
        <v>54.925764192139738</v>
      </c>
      <c r="AB317" s="854">
        <v>10</v>
      </c>
      <c r="AC317" s="833">
        <v>2.29</v>
      </c>
      <c r="AD317" s="833">
        <v>11.88</v>
      </c>
      <c r="AE317" s="833">
        <v>8.91</v>
      </c>
      <c r="AF317" s="833">
        <v>8.7200000000000006</v>
      </c>
      <c r="AG317" s="833">
        <v>16.7</v>
      </c>
      <c r="AH317" s="833">
        <v>-4.2</v>
      </c>
      <c r="AI317" s="833">
        <v>21.029999999999998</v>
      </c>
      <c r="AJ317" s="833">
        <v>17.8</v>
      </c>
      <c r="AK317" s="833">
        <v>4.71</v>
      </c>
      <c r="AL317" s="845">
        <v>15920</v>
      </c>
      <c r="AM317" s="839">
        <v>7.9</v>
      </c>
      <c r="AN317" s="833">
        <v>0.37</v>
      </c>
      <c r="AO317" s="711">
        <f t="shared" si="76"/>
        <v>-37.351702859533418</v>
      </c>
      <c r="AP317" s="712">
        <f t="shared" si="77"/>
        <v>17.574061332606323</v>
      </c>
      <c r="AQ317" s="855">
        <f t="shared" si="78"/>
        <v>361.376040294662</v>
      </c>
      <c r="AR317" s="624">
        <f>INDEX(Historical!$C$7:$C$1259,MATCH(B317,Historical!$B$7:$B$1281,0))*IF(AH317="n/a",1.03,IF(AH317&lt;0,1.01,IF(AH317&gt;10,1.1,(1+AH317/100))))</f>
        <v>0.16159999999999999</v>
      </c>
      <c r="AS317" s="853">
        <f t="shared" si="79"/>
        <v>0.17776</v>
      </c>
      <c r="AT317" s="853">
        <f t="shared" si="85"/>
        <v>0.18613249599999998</v>
      </c>
      <c r="AU317" s="853">
        <f t="shared" si="85"/>
        <v>0.19489933656159997</v>
      </c>
      <c r="AV317" s="853">
        <f t="shared" si="85"/>
        <v>0.20407909531365132</v>
      </c>
      <c r="AW317" s="624">
        <f t="shared" si="80"/>
        <v>0.92447092787525131</v>
      </c>
      <c r="AX317" s="719">
        <f t="shared" si="81"/>
        <v>0.73499040219053213</v>
      </c>
      <c r="AY317" s="900">
        <v>1.26</v>
      </c>
      <c r="AZ317" s="839">
        <v>141.84</v>
      </c>
      <c r="BA317" s="839">
        <v>-10.99</v>
      </c>
      <c r="BB317" s="839">
        <v>-3.5999999999999996</v>
      </c>
      <c r="BC317" s="839">
        <v>10.35</v>
      </c>
      <c r="BE317" s="597">
        <v>2008</v>
      </c>
      <c r="BF317" s="865">
        <f t="shared" si="82"/>
        <v>1</v>
      </c>
      <c r="BG317" s="849">
        <v>9.3000000000000007</v>
      </c>
    </row>
    <row r="318" spans="1:59" ht="11.25" customHeight="1" x14ac:dyDescent="0.2">
      <c r="A318" s="848" t="s">
        <v>4636</v>
      </c>
      <c r="B318" s="842" t="s">
        <v>4629</v>
      </c>
      <c r="C318" s="898" t="s">
        <v>178</v>
      </c>
      <c r="D318" s="898" t="s">
        <v>4271</v>
      </c>
      <c r="E318" s="705">
        <v>5</v>
      </c>
      <c r="F318" s="1135">
        <v>732</v>
      </c>
      <c r="G318" s="1102" t="s">
        <v>106</v>
      </c>
      <c r="H318" s="1102" t="s">
        <v>106</v>
      </c>
      <c r="I318" s="841">
        <v>20.97</v>
      </c>
      <c r="J318" s="624">
        <f t="shared" si="69"/>
        <v>8.5283738674296607</v>
      </c>
      <c r="K318" s="844">
        <v>0.4471</v>
      </c>
      <c r="L318" s="854">
        <v>4</v>
      </c>
      <c r="M318" s="615">
        <f t="shared" si="70"/>
        <v>1.7884</v>
      </c>
      <c r="N318" s="837" t="s">
        <v>107</v>
      </c>
      <c r="O318" s="706">
        <v>0.44169999999999998</v>
      </c>
      <c r="P318" s="606">
        <v>44230</v>
      </c>
      <c r="Q318" s="606">
        <v>44239</v>
      </c>
      <c r="R318" s="615">
        <f t="shared" si="71"/>
        <v>1.2225492415666779</v>
      </c>
      <c r="S318" s="673">
        <f>IF(INDEX(Historical!$D$7:$D$1257,MATCH(B318,Historical!$B$7:$B$1281,0))=0,"n/a",(INDEX(Historical!$C$7:$C$1259,MATCH(B318,Historical!$B$7:$B$1281,0))/INDEX(Historical!$D$7:$D$1257,MATCH(B318,Historical!$B$7:$B$1281,0))-1)*100)</f>
        <v>11.091188524590168</v>
      </c>
      <c r="T318" s="673">
        <f>IF(INDEX(Historical!$F$7:$F$1250,MATCH(B318,Historical!$B$7:$B$1281,0))=0,"n/a",((INDEX(Historical!$C$7:$C$1259,MATCH(B318,Historical!$B$7:$B$1281,0))/INDEX(Historical!$F$7:$F$1250,MATCH(B318,Historical!$B$7:$B$1281,0)))^(1/3)-1)*100)</f>
        <v>43.998431097134237</v>
      </c>
      <c r="U318" s="673" t="str">
        <f>IF(INDEX(Historical!$H$7:$H$1250,MATCH(B318,Historical!$B$7:$B$1281,0))=0,"n/a",((INDEX(Historical!$C$7:$C$1259,MATCH(B318,Historical!$B$7:$B$1281,0))/INDEX(Historical!$H$7:$H$1250,MATCH(B318,Historical!$B$7:$B$1281,0)))^(1/5)-1)*100)</f>
        <v>n/a</v>
      </c>
      <c r="V318" s="673" t="str">
        <f>IF(INDEX(Historical!$O$7:$O$1250,MATCH(B318,Historical!$B$7:$B$1281,0))=0,"n/a",((INDEX(Historical!$C$7:$C$1259,MATCH(B318,Historical!$B$7:$B$1281,0))/INDEX(Historical!$O$7:$O$1250,MATCH(B318,Historical!$B$7:$B$1281,0)))^(1/10)-1)*100)</f>
        <v>n/a</v>
      </c>
      <c r="W318" s="674" t="str">
        <f t="shared" si="72"/>
        <v>n/a</v>
      </c>
      <c r="X318" s="675" t="str">
        <f t="shared" si="73"/>
        <v>n/a</v>
      </c>
      <c r="Y318" s="646"/>
      <c r="Z318" s="624">
        <f t="shared" si="74"/>
        <v>135.48484848484847</v>
      </c>
      <c r="AA318" s="853">
        <f t="shared" si="75"/>
        <v>15.886363636363635</v>
      </c>
      <c r="AB318" s="854">
        <v>12</v>
      </c>
      <c r="AC318" s="833">
        <v>1.32</v>
      </c>
      <c r="AD318" s="833">
        <v>2.5099999999999998</v>
      </c>
      <c r="AE318" s="833">
        <v>5.55</v>
      </c>
      <c r="AF318" s="833">
        <v>3.08</v>
      </c>
      <c r="AG318" s="833">
        <v>35.199999999999996</v>
      </c>
      <c r="AH318" s="833">
        <v>-3.5999999999999996</v>
      </c>
      <c r="AI318" s="833">
        <v>2.39</v>
      </c>
      <c r="AJ318" s="833">
        <v>15.1</v>
      </c>
      <c r="AK318" s="833">
        <v>6.49</v>
      </c>
      <c r="AL318" s="845">
        <v>6060</v>
      </c>
      <c r="AM318" s="839">
        <v>36.980000000000004</v>
      </c>
      <c r="AN318" s="833">
        <v>15.08</v>
      </c>
      <c r="AO318" s="711" t="str">
        <f t="shared" si="76"/>
        <v>n/a</v>
      </c>
      <c r="AP318" s="712" t="str">
        <f t="shared" si="77"/>
        <v>n/a</v>
      </c>
      <c r="AQ318" s="855">
        <f t="shared" si="78"/>
        <v>47.467510546108649</v>
      </c>
      <c r="AR318" s="624">
        <f>INDEX(Historical!$C$7:$C$1259,MATCH(B318,Historical!$B$7:$B$1281,0))*IF(AH318="n/a",1.03,IF(AH318&lt;0,1.01,IF(AH318&gt;10,1.1,(1+AH318/100))))</f>
        <v>1.7521479999999998</v>
      </c>
      <c r="AS318" s="853">
        <f t="shared" si="79"/>
        <v>1.7940243371999998</v>
      </c>
      <c r="AT318" s="853">
        <f t="shared" si="85"/>
        <v>1.9104565166842797</v>
      </c>
      <c r="AU318" s="853">
        <f t="shared" si="85"/>
        <v>2.0344451446170893</v>
      </c>
      <c r="AV318" s="853">
        <f t="shared" si="85"/>
        <v>2.1664806345027383</v>
      </c>
      <c r="AW318" s="624">
        <f t="shared" si="80"/>
        <v>9.6575546330041071</v>
      </c>
      <c r="AX318" s="719">
        <f t="shared" si="81"/>
        <v>46.054147033877477</v>
      </c>
      <c r="AY318" s="900">
        <v>2.2599999999999998</v>
      </c>
      <c r="AZ318" s="839">
        <v>267.89</v>
      </c>
      <c r="BA318" s="839">
        <v>-8.83</v>
      </c>
      <c r="BB318" s="839">
        <v>-0.89</v>
      </c>
      <c r="BC318" s="839">
        <v>12.73</v>
      </c>
      <c r="BE318" s="597">
        <v>2017</v>
      </c>
      <c r="BF318" s="865">
        <f t="shared" si="82"/>
        <v>0</v>
      </c>
      <c r="BG318" s="849">
        <v>1.4000000000000001</v>
      </c>
    </row>
    <row r="319" spans="1:59" ht="11.25" customHeight="1" x14ac:dyDescent="0.2">
      <c r="A319" s="831" t="s">
        <v>4130</v>
      </c>
      <c r="B319" s="842" t="s">
        <v>3828</v>
      </c>
      <c r="C319" s="898" t="s">
        <v>108</v>
      </c>
      <c r="D319" s="898" t="s">
        <v>4266</v>
      </c>
      <c r="E319" s="705">
        <v>7</v>
      </c>
      <c r="F319" s="1135">
        <v>636</v>
      </c>
      <c r="G319" s="1122" t="s">
        <v>106</v>
      </c>
      <c r="H319" s="1122" t="s">
        <v>106</v>
      </c>
      <c r="I319" s="846">
        <v>30.9</v>
      </c>
      <c r="J319" s="624">
        <f t="shared" si="69"/>
        <v>2.1359223300970878</v>
      </c>
      <c r="K319" s="851">
        <v>0.16500000000000001</v>
      </c>
      <c r="L319" s="597">
        <v>4</v>
      </c>
      <c r="M319" s="615">
        <f t="shared" si="70"/>
        <v>0.66</v>
      </c>
      <c r="N319" s="597" t="s">
        <v>4131</v>
      </c>
      <c r="O319" s="707">
        <v>0.16</v>
      </c>
      <c r="P319" s="606">
        <v>44043</v>
      </c>
      <c r="Q319" s="606">
        <v>44060</v>
      </c>
      <c r="R319" s="615">
        <f t="shared" si="71"/>
        <v>3.1250000000000027</v>
      </c>
      <c r="S319" s="673">
        <f>IF(INDEX(Historical!$D$7:$D$1257,MATCH(B319,Historical!$B$7:$B$1281,0))=0,"n/a",(INDEX(Historical!$C$7:$C$1259,MATCH(B319,Historical!$B$7:$B$1281,0))/INDEX(Historical!$D$7:$D$1257,MATCH(B319,Historical!$B$7:$B$1281,0))-1)*100)</f>
        <v>8.3333333333333481</v>
      </c>
      <c r="T319" s="673">
        <f>IF(INDEX(Historical!$F$7:$F$1250,MATCH(B319,Historical!$B$7:$B$1281,0))=0,"n/a",((INDEX(Historical!$C$7:$C$1259,MATCH(B319,Historical!$B$7:$B$1281,0))/INDEX(Historical!$F$7:$F$1250,MATCH(B319,Historical!$B$7:$B$1281,0)))^(1/3)-1)*100)</f>
        <v>15.670165086447474</v>
      </c>
      <c r="U319" s="673">
        <f>IF(INDEX(Historical!$H$7:$H$1250,MATCH(B319,Historical!$B$7:$B$1281,0))=0,"n/a",((INDEX(Historical!$C$7:$C$1259,MATCH(B319,Historical!$B$7:$B$1281,0))/INDEX(Historical!$H$7:$H$1250,MATCH(B319,Historical!$B$7:$B$1281,0)))^(1/5)-1)*100)</f>
        <v>16.723531932969316</v>
      </c>
      <c r="V319" s="673">
        <f>IF(INDEX(Historical!$O$7:$O$1250,MATCH(B319,Historical!$B$7:$B$1281,0))=0,"n/a",((INDEX(Historical!$C$7:$C$1259,MATCH(B319,Historical!$B$7:$B$1281,0))/INDEX(Historical!$O$7:$O$1250,MATCH(B319,Historical!$B$7:$B$1281,0)))^(1/10)-1)*100)</f>
        <v>10.476577475618431</v>
      </c>
      <c r="W319" s="674">
        <f t="shared" si="72"/>
        <v>1.5962781711765204</v>
      </c>
      <c r="X319" s="675">
        <f t="shared" si="73"/>
        <v>3.1553833835791161</v>
      </c>
      <c r="Y319" s="842"/>
      <c r="Z319" s="624">
        <f t="shared" si="74"/>
        <v>24.264705882352942</v>
      </c>
      <c r="AA319" s="853">
        <f t="shared" si="75"/>
        <v>11.360294117647058</v>
      </c>
      <c r="AB319" s="1139">
        <v>12</v>
      </c>
      <c r="AC319" s="846">
        <v>2.72</v>
      </c>
      <c r="AD319" s="846" t="s">
        <v>136</v>
      </c>
      <c r="AE319" s="846">
        <v>2.64</v>
      </c>
      <c r="AF319" s="846">
        <v>0.95</v>
      </c>
      <c r="AG319" s="846">
        <v>9.1999999999999993</v>
      </c>
      <c r="AH319" s="846">
        <v>-14.499999999999998</v>
      </c>
      <c r="AI319" s="846" t="s">
        <v>136</v>
      </c>
      <c r="AJ319" s="846">
        <v>5.3</v>
      </c>
      <c r="AK319" s="846" t="s">
        <v>136</v>
      </c>
      <c r="AL319" s="846">
        <v>53.85</v>
      </c>
      <c r="AM319" s="846">
        <v>8.6999999999999993</v>
      </c>
      <c r="AN319" s="846">
        <v>0</v>
      </c>
      <c r="AO319" s="711">
        <f t="shared" si="76"/>
        <v>7.4991601454193457</v>
      </c>
      <c r="AP319" s="712">
        <f t="shared" si="77"/>
        <v>18.859454263066404</v>
      </c>
      <c r="AQ319" s="855">
        <f t="shared" si="78"/>
        <v>-30.742735922858021</v>
      </c>
      <c r="AR319" s="624">
        <f>INDEX(Historical!$C$7:$C$1259,MATCH(B319,Historical!$B$7:$B$1281,0))*IF(AH319="n/a",1.03,IF(AH319&lt;0,1.01,IF(AH319&gt;10,1.1,(1+AH319/100))))</f>
        <v>0.65650000000000008</v>
      </c>
      <c r="AS319" s="853">
        <f t="shared" si="79"/>
        <v>0.6761950000000001</v>
      </c>
      <c r="AT319" s="853">
        <f t="shared" si="85"/>
        <v>0.69648085000000015</v>
      </c>
      <c r="AU319" s="853">
        <f t="shared" si="85"/>
        <v>0.71737527550000013</v>
      </c>
      <c r="AV319" s="853">
        <f t="shared" si="85"/>
        <v>0.7388965337650002</v>
      </c>
      <c r="AW319" s="624">
        <f t="shared" si="80"/>
        <v>3.485447659265001</v>
      </c>
      <c r="AX319" s="719">
        <f t="shared" si="81"/>
        <v>11.279765887589001</v>
      </c>
      <c r="AY319" s="701">
        <v>0.6</v>
      </c>
      <c r="AZ319" s="849">
        <v>54.500000000000007</v>
      </c>
      <c r="BA319" s="849">
        <v>-11.540000000000001</v>
      </c>
      <c r="BB319" s="849">
        <v>16.11</v>
      </c>
      <c r="BC319" s="849">
        <v>9.379999999999999</v>
      </c>
      <c r="BE319" s="597">
        <v>2014</v>
      </c>
      <c r="BF319" s="865">
        <f t="shared" si="82"/>
        <v>0</v>
      </c>
      <c r="BG319" s="849">
        <v>0.89999999999999991</v>
      </c>
    </row>
    <row r="320" spans="1:59" ht="11.25" customHeight="1" x14ac:dyDescent="0.2">
      <c r="A320" s="831" t="s">
        <v>1275</v>
      </c>
      <c r="B320" s="842" t="s">
        <v>1276</v>
      </c>
      <c r="C320" s="898" t="s">
        <v>108</v>
      </c>
      <c r="D320" s="898" t="s">
        <v>4273</v>
      </c>
      <c r="E320" s="705">
        <v>10</v>
      </c>
      <c r="F320" s="1135">
        <v>403</v>
      </c>
      <c r="G320" s="1103" t="s">
        <v>106</v>
      </c>
      <c r="H320" s="1103" t="s">
        <v>106</v>
      </c>
      <c r="I320" s="841">
        <v>25.89</v>
      </c>
      <c r="J320" s="624">
        <f t="shared" si="69"/>
        <v>3.0899961375048282</v>
      </c>
      <c r="K320" s="844">
        <v>0.2</v>
      </c>
      <c r="L320" s="854">
        <v>4</v>
      </c>
      <c r="M320" s="615">
        <f t="shared" si="70"/>
        <v>0.8</v>
      </c>
      <c r="N320" s="837" t="s">
        <v>702</v>
      </c>
      <c r="O320" s="706">
        <v>0.19</v>
      </c>
      <c r="P320" s="904">
        <v>43866</v>
      </c>
      <c r="Q320" s="904">
        <v>43880</v>
      </c>
      <c r="R320" s="615">
        <f t="shared" si="71"/>
        <v>5.2631578947368469</v>
      </c>
      <c r="S320" s="673">
        <f>IF(INDEX(Historical!$D$7:$D$1257,MATCH(B320,Historical!$B$7:$B$1281,0))=0,"n/a",(INDEX(Historical!$C$7:$C$1259,MATCH(B320,Historical!$B$7:$B$1281,0))/INDEX(Historical!$D$7:$D$1257,MATCH(B320,Historical!$B$7:$B$1281,0))-1)*100)</f>
        <v>8.1081081081081141</v>
      </c>
      <c r="T320" s="673">
        <f>IF(INDEX(Historical!$F$7:$F$1250,MATCH(B320,Historical!$B$7:$B$1281,0))=0,"n/a",((INDEX(Historical!$C$7:$C$1259,MATCH(B320,Historical!$B$7:$B$1281,0))/INDEX(Historical!$F$7:$F$1250,MATCH(B320,Historical!$B$7:$B$1281,0)))^(1/3)-1)*100)</f>
        <v>16.191208898541198</v>
      </c>
      <c r="U320" s="673">
        <f>IF(INDEX(Historical!$H$7:$H$1250,MATCH(B320,Historical!$B$7:$B$1281,0))=0,"n/a",((INDEX(Historical!$C$7:$C$1259,MATCH(B320,Historical!$B$7:$B$1281,0))/INDEX(Historical!$H$7:$H$1250,MATCH(B320,Historical!$B$7:$B$1281,0)))^(1/5)-1)*100)</f>
        <v>13.220301298707016</v>
      </c>
      <c r="V320" s="673" t="str">
        <f>IF(INDEX(Historical!$O$7:$O$1250,MATCH(B320,Historical!$B$7:$B$1281,0))=0,"n/a",((INDEX(Historical!$C$7:$C$1259,MATCH(B320,Historical!$B$7:$B$1281,0))/INDEX(Historical!$O$7:$O$1250,MATCH(B320,Historical!$B$7:$B$1281,0)))^(1/10)-1)*100)</f>
        <v>n/a</v>
      </c>
      <c r="W320" s="674" t="str">
        <f t="shared" si="72"/>
        <v>n/a</v>
      </c>
      <c r="X320" s="675">
        <f t="shared" si="73"/>
        <v>0.75978743096017343</v>
      </c>
      <c r="Y320" s="638" t="s">
        <v>4241</v>
      </c>
      <c r="Z320" s="624">
        <f t="shared" si="74"/>
        <v>72.072072072072075</v>
      </c>
      <c r="AA320" s="853">
        <f t="shared" si="75"/>
        <v>23.324324324324323</v>
      </c>
      <c r="AB320" s="854">
        <v>12</v>
      </c>
      <c r="AC320" s="833">
        <v>1.1100000000000001</v>
      </c>
      <c r="AD320" s="833">
        <v>3.35</v>
      </c>
      <c r="AE320" s="833">
        <v>4.2699999999999996</v>
      </c>
      <c r="AF320" s="833">
        <v>1.1599999999999999</v>
      </c>
      <c r="AG320" s="833">
        <v>5.0999999999999996</v>
      </c>
      <c r="AH320" s="833">
        <v>22.2</v>
      </c>
      <c r="AI320" s="833">
        <v>-11.63</v>
      </c>
      <c r="AJ320" s="833">
        <v>17.399999999999999</v>
      </c>
      <c r="AK320" s="833">
        <v>7.0000000000000009</v>
      </c>
      <c r="AL320" s="845">
        <v>922.22</v>
      </c>
      <c r="AM320" s="839">
        <v>0.5</v>
      </c>
      <c r="AN320" s="833">
        <v>0.03</v>
      </c>
      <c r="AO320" s="711">
        <f t="shared" si="76"/>
        <v>-7.014026888112479</v>
      </c>
      <c r="AP320" s="712">
        <f t="shared" si="77"/>
        <v>16.310297436211844</v>
      </c>
      <c r="AQ320" s="855">
        <f t="shared" si="78"/>
        <v>9.6584925347097172</v>
      </c>
      <c r="AR320" s="624">
        <f>INDEX(Historical!$C$7:$C$1259,MATCH(B320,Historical!$B$7:$B$1281,0))*IF(AH320="n/a",1.03,IF(AH320&lt;0,1.01,IF(AH320&gt;10,1.1,(1+AH320/100))))</f>
        <v>0.88000000000000012</v>
      </c>
      <c r="AS320" s="853">
        <f t="shared" si="79"/>
        <v>0.88880000000000015</v>
      </c>
      <c r="AT320" s="853">
        <f t="shared" si="85"/>
        <v>0.95101600000000019</v>
      </c>
      <c r="AU320" s="853">
        <f t="shared" si="85"/>
        <v>1.0175871200000002</v>
      </c>
      <c r="AV320" s="853">
        <f t="shared" si="85"/>
        <v>1.0888182184000001</v>
      </c>
      <c r="AW320" s="624">
        <f t="shared" si="80"/>
        <v>4.8262213384000008</v>
      </c>
      <c r="AX320" s="719">
        <f t="shared" si="81"/>
        <v>18.641256617999229</v>
      </c>
      <c r="AY320" s="900">
        <v>0.76</v>
      </c>
      <c r="AZ320" s="839">
        <v>76.72</v>
      </c>
      <c r="BA320" s="839">
        <v>-2.27</v>
      </c>
      <c r="BB320" s="839">
        <v>6.45</v>
      </c>
      <c r="BC320" s="839">
        <v>21.66</v>
      </c>
      <c r="BE320" s="597">
        <v>2011</v>
      </c>
      <c r="BF320" s="865">
        <f t="shared" si="82"/>
        <v>0</v>
      </c>
      <c r="BG320" s="849">
        <v>0.70000000000000007</v>
      </c>
    </row>
    <row r="321" spans="1:59" s="744" customFormat="1" ht="11.25" customHeight="1" x14ac:dyDescent="0.2">
      <c r="A321" s="726" t="s">
        <v>613</v>
      </c>
      <c r="B321" s="751" t="s">
        <v>614</v>
      </c>
      <c r="C321" s="898" t="s">
        <v>112</v>
      </c>
      <c r="D321" s="898" t="s">
        <v>211</v>
      </c>
      <c r="E321" s="727">
        <v>14</v>
      </c>
      <c r="F321" s="1135">
        <v>266</v>
      </c>
      <c r="G321" s="1138" t="s">
        <v>106</v>
      </c>
      <c r="H321" s="1138" t="s">
        <v>106</v>
      </c>
      <c r="I321" s="728">
        <v>46.46</v>
      </c>
      <c r="J321" s="729">
        <f t="shared" si="69"/>
        <v>1.8510546706844595</v>
      </c>
      <c r="K321" s="730">
        <v>0.215</v>
      </c>
      <c r="L321" s="731">
        <v>4</v>
      </c>
      <c r="M321" s="732">
        <f t="shared" si="70"/>
        <v>0.86</v>
      </c>
      <c r="N321" s="733" t="s">
        <v>151</v>
      </c>
      <c r="O321" s="734">
        <v>0.21249999999999999</v>
      </c>
      <c r="P321" s="1130">
        <v>44181</v>
      </c>
      <c r="Q321" s="1130">
        <v>44196</v>
      </c>
      <c r="R321" s="732">
        <f t="shared" si="71"/>
        <v>1.176470588235295</v>
      </c>
      <c r="S321" s="673">
        <f>IF(INDEX(Historical!$D$7:$D$1257,MATCH(B321,Historical!$B$7:$B$1281,0))=0,"n/a",(INDEX(Historical!$C$7:$C$1259,MATCH(B321,Historical!$B$7:$B$1281,0))/INDEX(Historical!$D$7:$D$1257,MATCH(B321,Historical!$B$7:$B$1281,0))-1)*100)</f>
        <v>1.1869436201780381</v>
      </c>
      <c r="T321" s="673">
        <f>IF(INDEX(Historical!$F$7:$F$1250,MATCH(B321,Historical!$B$7:$B$1281,0))=0,"n/a",((INDEX(Historical!$C$7:$C$1259,MATCH(B321,Historical!$B$7:$B$1281,0))/INDEX(Historical!$F$7:$F$1250,MATCH(B321,Historical!$B$7:$B$1281,0)))^(1/3)-1)*100)</f>
        <v>1.2013160782039289</v>
      </c>
      <c r="U321" s="673">
        <f>IF(INDEX(Historical!$H$7:$H$1250,MATCH(B321,Historical!$B$7:$B$1281,0))=0,"n/a",((INDEX(Historical!$C$7:$C$1259,MATCH(B321,Historical!$B$7:$B$1281,0))/INDEX(Historical!$H$7:$H$1250,MATCH(B321,Historical!$B$7:$B$1281,0)))^(1/5)-1)*100)</f>
        <v>1.2161629270762475</v>
      </c>
      <c r="V321" s="673">
        <f>IF(INDEX(Historical!$O$7:$O$1250,MATCH(B321,Historical!$B$7:$B$1281,0))=0,"n/a",((INDEX(Historical!$C$7:$C$1259,MATCH(B321,Historical!$B$7:$B$1281,0))/INDEX(Historical!$O$7:$O$1250,MATCH(B321,Historical!$B$7:$B$1281,0)))^(1/10)-1)*100)</f>
        <v>1.2555386535435975</v>
      </c>
      <c r="W321" s="674">
        <f t="shared" si="72"/>
        <v>0.96863837974544464</v>
      </c>
      <c r="X321" s="675" t="str">
        <f t="shared" si="73"/>
        <v>n/a</v>
      </c>
      <c r="Y321" s="899"/>
      <c r="Z321" s="729">
        <f t="shared" si="74"/>
        <v>344</v>
      </c>
      <c r="AA321" s="736">
        <f t="shared" si="75"/>
        <v>185.84</v>
      </c>
      <c r="AB321" s="731">
        <v>9</v>
      </c>
      <c r="AC321" s="737">
        <v>0.25</v>
      </c>
      <c r="AD321" s="737">
        <v>14.7</v>
      </c>
      <c r="AE321" s="737">
        <v>1.3</v>
      </c>
      <c r="AF321" s="737">
        <v>2.95</v>
      </c>
      <c r="AG321" s="737">
        <v>1.7999999999999998</v>
      </c>
      <c r="AH321" s="737">
        <v>-142.70000000000002</v>
      </c>
      <c r="AI321" s="737">
        <v>1.1900000000000002</v>
      </c>
      <c r="AJ321" s="737">
        <v>-19.8</v>
      </c>
      <c r="AK321" s="737">
        <v>12.5</v>
      </c>
      <c r="AL321" s="738">
        <v>3440</v>
      </c>
      <c r="AM321" s="739">
        <v>0.70000000000000007</v>
      </c>
      <c r="AN321" s="737">
        <v>1.18</v>
      </c>
      <c r="AO321" s="740">
        <f t="shared" si="76"/>
        <v>-182.7727824022393</v>
      </c>
      <c r="AP321" s="741">
        <f t="shared" si="77"/>
        <v>3.067217597760707</v>
      </c>
      <c r="AQ321" s="742">
        <f t="shared" si="78"/>
        <v>393.61613515857528</v>
      </c>
      <c r="AR321" s="624">
        <f>INDEX(Historical!$C$7:$C$1259,MATCH(B321,Historical!$B$7:$B$1281,0))*IF(AH321="n/a",1.03,IF(AH321&lt;0,1.01,IF(AH321&gt;10,1.1,(1+AH321/100))))</f>
        <v>0.86102500000000004</v>
      </c>
      <c r="AS321" s="736">
        <f t="shared" si="79"/>
        <v>0.87127119750000004</v>
      </c>
      <c r="AT321" s="736">
        <f t="shared" si="85"/>
        <v>0.95839831725000013</v>
      </c>
      <c r="AU321" s="736">
        <f t="shared" si="85"/>
        <v>1.0542381489750001</v>
      </c>
      <c r="AV321" s="736">
        <f t="shared" si="85"/>
        <v>1.1596619638725003</v>
      </c>
      <c r="AW321" s="729">
        <f t="shared" si="80"/>
        <v>4.9045946275975005</v>
      </c>
      <c r="AX321" s="743">
        <f t="shared" si="81"/>
        <v>10.556596271195653</v>
      </c>
      <c r="AY321" s="901">
        <v>1.54</v>
      </c>
      <c r="AZ321" s="739">
        <v>241.37</v>
      </c>
      <c r="BA321" s="739">
        <v>-4.8899999999999997</v>
      </c>
      <c r="BB321" s="739">
        <v>9.49</v>
      </c>
      <c r="BC321" s="739">
        <v>40.39</v>
      </c>
      <c r="BD321" s="875"/>
      <c r="BE321" s="597">
        <v>2008</v>
      </c>
      <c r="BF321" s="865">
        <f t="shared" si="82"/>
        <v>1</v>
      </c>
      <c r="BG321" s="793">
        <v>0.5</v>
      </c>
    </row>
    <row r="322" spans="1:59" ht="11.25" customHeight="1" x14ac:dyDescent="0.2">
      <c r="A322" s="831" t="s">
        <v>615</v>
      </c>
      <c r="B322" s="842" t="s">
        <v>616</v>
      </c>
      <c r="C322" s="898" t="s">
        <v>108</v>
      </c>
      <c r="D322" s="898" t="s">
        <v>4266</v>
      </c>
      <c r="E322" s="705">
        <v>14</v>
      </c>
      <c r="F322" s="1135">
        <v>268</v>
      </c>
      <c r="G322" s="1139" t="s">
        <v>106</v>
      </c>
      <c r="H322" s="1139" t="s">
        <v>106</v>
      </c>
      <c r="I322" s="833">
        <v>242.38</v>
      </c>
      <c r="J322" s="624">
        <f t="shared" si="69"/>
        <v>0.77564155458371153</v>
      </c>
      <c r="K322" s="851">
        <v>0.47</v>
      </c>
      <c r="L322" s="854">
        <v>4</v>
      </c>
      <c r="M322" s="615">
        <f t="shared" si="70"/>
        <v>1.88</v>
      </c>
      <c r="N322" s="837" t="s">
        <v>617</v>
      </c>
      <c r="O322" s="707">
        <v>0.45</v>
      </c>
      <c r="P322" s="606">
        <v>44196</v>
      </c>
      <c r="Q322" s="606">
        <v>44209</v>
      </c>
      <c r="R322" s="615">
        <f t="shared" si="71"/>
        <v>4.4444444444444366</v>
      </c>
      <c r="S322" s="673">
        <f>IF(INDEX(Historical!$D$7:$D$1257,MATCH(B322,Historical!$B$7:$B$1281,0))=0,"n/a",(INDEX(Historical!$C$7:$C$1259,MATCH(B322,Historical!$B$7:$B$1281,0))/INDEX(Historical!$D$7:$D$1257,MATCH(B322,Historical!$B$7:$B$1281,0))-1)*100)</f>
        <v>11.038961038961027</v>
      </c>
      <c r="T322" s="673">
        <f>IF(INDEX(Historical!$F$7:$F$1250,MATCH(B322,Historical!$B$7:$B$1281,0))=0,"n/a",((INDEX(Historical!$C$7:$C$1259,MATCH(B322,Historical!$B$7:$B$1281,0))/INDEX(Historical!$F$7:$F$1250,MATCH(B322,Historical!$B$7:$B$1281,0)))^(1/3)-1)*100)</f>
        <v>9.5681307794817538</v>
      </c>
      <c r="U322" s="673">
        <f>IF(INDEX(Historical!$H$7:$H$1250,MATCH(B322,Historical!$B$7:$B$1281,0))=0,"n/a",((INDEX(Historical!$C$7:$C$1259,MATCH(B322,Historical!$B$7:$B$1281,0))/INDEX(Historical!$H$7:$H$1250,MATCH(B322,Historical!$B$7:$B$1281,0)))^(1/5)-1)*100)</f>
        <v>8.4471771197698544</v>
      </c>
      <c r="V322" s="673">
        <f>IF(INDEX(Historical!$O$7:$O$1250,MATCH(B322,Historical!$B$7:$B$1281,0))=0,"n/a",((INDEX(Historical!$C$7:$C$1259,MATCH(B322,Historical!$B$7:$B$1281,0))/INDEX(Historical!$O$7:$O$1250,MATCH(B322,Historical!$B$7:$B$1281,0)))^(1/10)-1)*100)</f>
        <v>6.3949043095816061</v>
      </c>
      <c r="W322" s="674">
        <f t="shared" si="72"/>
        <v>1.3209231461232795</v>
      </c>
      <c r="X322" s="675">
        <f t="shared" si="73"/>
        <v>0.74753779820972155</v>
      </c>
      <c r="Y322" s="636"/>
      <c r="Z322" s="624">
        <f t="shared" si="74"/>
        <v>8.082545141874462</v>
      </c>
      <c r="AA322" s="853">
        <f t="shared" si="75"/>
        <v>10.420464316423043</v>
      </c>
      <c r="AB322" s="854">
        <v>12</v>
      </c>
      <c r="AC322" s="833">
        <v>23.26</v>
      </c>
      <c r="AD322" s="833" t="s">
        <v>136</v>
      </c>
      <c r="AE322" s="833">
        <v>4.8899999999999997</v>
      </c>
      <c r="AF322" s="833">
        <v>1.9</v>
      </c>
      <c r="AG322" s="833">
        <v>15</v>
      </c>
      <c r="AH322" s="833">
        <v>28.299999999999997</v>
      </c>
      <c r="AI322" s="833" t="s">
        <v>136</v>
      </c>
      <c r="AJ322" s="833">
        <v>11.3</v>
      </c>
      <c r="AK322" s="833" t="s">
        <v>136</v>
      </c>
      <c r="AL322" s="845">
        <v>520.65</v>
      </c>
      <c r="AM322" s="839">
        <v>3.1</v>
      </c>
      <c r="AN322" s="833">
        <v>0</v>
      </c>
      <c r="AO322" s="711">
        <f t="shared" si="76"/>
        <v>-1.1976456420694781</v>
      </c>
      <c r="AP322" s="712">
        <f t="shared" si="77"/>
        <v>9.2228186743535652</v>
      </c>
      <c r="AQ322" s="855">
        <f t="shared" si="78"/>
        <v>-6.1943327909501411</v>
      </c>
      <c r="AR322" s="624">
        <f>INDEX(Historical!$C$7:$C$1259,MATCH(B322,Historical!$B$7:$B$1281,0))*IF(AH322="n/a",1.03,IF(AH322&lt;0,1.01,IF(AH322&gt;10,1.1,(1+AH322/100))))</f>
        <v>1.881</v>
      </c>
      <c r="AS322" s="853">
        <f t="shared" si="79"/>
        <v>1.93743</v>
      </c>
      <c r="AT322" s="853">
        <f t="shared" si="85"/>
        <v>1.9955529000000001</v>
      </c>
      <c r="AU322" s="853">
        <f t="shared" si="85"/>
        <v>2.055419487</v>
      </c>
      <c r="AV322" s="853">
        <f t="shared" si="85"/>
        <v>2.1170820716100001</v>
      </c>
      <c r="AW322" s="624">
        <f t="shared" si="80"/>
        <v>9.9864844586100006</v>
      </c>
      <c r="AX322" s="719">
        <f t="shared" si="81"/>
        <v>4.1201767714374133</v>
      </c>
      <c r="AY322" s="900">
        <v>0.9</v>
      </c>
      <c r="AZ322" s="839">
        <v>93.679999999999993</v>
      </c>
      <c r="BA322" s="839">
        <v>-6.7100000000000009</v>
      </c>
      <c r="BB322" s="839">
        <v>5.54</v>
      </c>
      <c r="BC322" s="839">
        <v>22.67</v>
      </c>
      <c r="BE322" s="597">
        <v>2008</v>
      </c>
      <c r="BF322" s="865">
        <f t="shared" si="82"/>
        <v>1</v>
      </c>
      <c r="BG322" s="849">
        <v>1.5</v>
      </c>
    </row>
    <row r="323" spans="1:59" ht="11.25" customHeight="1" x14ac:dyDescent="0.2">
      <c r="A323" s="838" t="s">
        <v>1263</v>
      </c>
      <c r="B323" s="842" t="s">
        <v>1264</v>
      </c>
      <c r="C323" s="898" t="s">
        <v>108</v>
      </c>
      <c r="D323" s="898" t="s">
        <v>118</v>
      </c>
      <c r="E323" s="705">
        <v>11</v>
      </c>
      <c r="F323" s="1135">
        <v>366</v>
      </c>
      <c r="G323" s="1126" t="s">
        <v>37</v>
      </c>
      <c r="H323" s="1126" t="s">
        <v>37</v>
      </c>
      <c r="I323" s="841">
        <v>50.69</v>
      </c>
      <c r="J323" s="624">
        <f t="shared" si="69"/>
        <v>2.7618859735648056</v>
      </c>
      <c r="K323" s="844">
        <v>0.35</v>
      </c>
      <c r="L323" s="854">
        <v>4</v>
      </c>
      <c r="M323" s="615">
        <f t="shared" si="70"/>
        <v>1.4</v>
      </c>
      <c r="N323" s="837" t="s">
        <v>163</v>
      </c>
      <c r="O323" s="706">
        <v>0.32500000000000001</v>
      </c>
      <c r="P323" s="606">
        <v>44253</v>
      </c>
      <c r="Q323" s="606">
        <v>44288</v>
      </c>
      <c r="R323" s="615">
        <f t="shared" si="71"/>
        <v>7.6923076923076819</v>
      </c>
      <c r="S323" s="673">
        <f>IF(INDEX(Historical!$D$7:$D$1257,MATCH(B323,Historical!$B$7:$B$1281,0))=0,"n/a",(INDEX(Historical!$C$7:$C$1259,MATCH(B323,Historical!$B$7:$B$1281,0))/INDEX(Historical!$D$7:$D$1257,MATCH(B323,Historical!$B$7:$B$1281,0))-1)*100)</f>
        <v>6.25</v>
      </c>
      <c r="T323" s="673">
        <f>IF(INDEX(Historical!$F$7:$F$1250,MATCH(B323,Historical!$B$7:$B$1281,0))=0,"n/a",((INDEX(Historical!$C$7:$C$1259,MATCH(B323,Historical!$B$7:$B$1281,0))/INDEX(Historical!$F$7:$F$1250,MATCH(B323,Historical!$B$7:$B$1281,0)))^(1/3)-1)*100)</f>
        <v>11.491250299547762</v>
      </c>
      <c r="U323" s="673">
        <f>IF(INDEX(Historical!$H$7:$H$1250,MATCH(B323,Historical!$B$7:$B$1281,0))=0,"n/a",((INDEX(Historical!$C$7:$C$1259,MATCH(B323,Historical!$B$7:$B$1281,0))/INDEX(Historical!$H$7:$H$1250,MATCH(B323,Historical!$B$7:$B$1281,0)))^(1/5)-1)*100)</f>
        <v>11.196158593857874</v>
      </c>
      <c r="V323" s="673">
        <f>IF(INDEX(Historical!$O$7:$O$1250,MATCH(B323,Historical!$B$7:$B$1281,0))=0,"n/a",((INDEX(Historical!$C$7:$C$1259,MATCH(B323,Historical!$B$7:$B$1281,0))/INDEX(Historical!$O$7:$O$1250,MATCH(B323,Historical!$B$7:$B$1281,0)))^(1/10)-1)*100)</f>
        <v>20.350533255598723</v>
      </c>
      <c r="W323" s="674">
        <f t="shared" si="72"/>
        <v>0.5501653668351737</v>
      </c>
      <c r="X323" s="675">
        <f t="shared" si="73"/>
        <v>0.79972561384699092</v>
      </c>
      <c r="Y323" s="646"/>
      <c r="Z323" s="624">
        <f t="shared" si="74"/>
        <v>29.411764705882355</v>
      </c>
      <c r="AA323" s="853">
        <f t="shared" si="75"/>
        <v>10.649159663865547</v>
      </c>
      <c r="AB323" s="854">
        <v>12</v>
      </c>
      <c r="AC323" s="833">
        <v>4.76</v>
      </c>
      <c r="AD323" s="833">
        <v>2.4700000000000002</v>
      </c>
      <c r="AE323" s="833">
        <v>0.9</v>
      </c>
      <c r="AF323" s="833">
        <v>1.06</v>
      </c>
      <c r="AG323" s="833">
        <v>11.1</v>
      </c>
      <c r="AH323" s="833">
        <v>43</v>
      </c>
      <c r="AI323" s="833">
        <v>17.68</v>
      </c>
      <c r="AJ323" s="833">
        <v>14.000000000000002</v>
      </c>
      <c r="AK323" s="833">
        <v>4.42</v>
      </c>
      <c r="AL323" s="845">
        <v>18430</v>
      </c>
      <c r="AM323" s="839">
        <v>0.1</v>
      </c>
      <c r="AN323" s="833">
        <v>0.25</v>
      </c>
      <c r="AO323" s="711">
        <f t="shared" si="76"/>
        <v>3.3088849035571322</v>
      </c>
      <c r="AP323" s="712">
        <f t="shared" si="77"/>
        <v>13.958044567422679</v>
      </c>
      <c r="AQ323" s="855">
        <f t="shared" si="78"/>
        <v>-29.169657337809486</v>
      </c>
      <c r="AR323" s="624">
        <f>INDEX(Historical!$C$7:$C$1259,MATCH(B323,Historical!$B$7:$B$1281,0))*IF(AH323="n/a",1.03,IF(AH323&lt;0,1.01,IF(AH323&gt;10,1.1,(1+AH323/100))))</f>
        <v>1.4025000000000001</v>
      </c>
      <c r="AS323" s="853">
        <f t="shared" si="79"/>
        <v>1.5427500000000003</v>
      </c>
      <c r="AT323" s="853">
        <f t="shared" si="85"/>
        <v>1.6109395500000003</v>
      </c>
      <c r="AU323" s="853">
        <f t="shared" si="85"/>
        <v>1.6821430781100004</v>
      </c>
      <c r="AV323" s="853">
        <f t="shared" si="85"/>
        <v>1.7564938021624625</v>
      </c>
      <c r="AW323" s="624">
        <f t="shared" si="80"/>
        <v>7.9948264302724636</v>
      </c>
      <c r="AX323" s="719">
        <f t="shared" si="81"/>
        <v>15.771999270610504</v>
      </c>
      <c r="AY323" s="900">
        <v>1.03</v>
      </c>
      <c r="AZ323" s="839">
        <v>166.23000000000002</v>
      </c>
      <c r="BA323" s="839">
        <v>-9.3000000000000007</v>
      </c>
      <c r="BB323" s="839">
        <v>2.21</v>
      </c>
      <c r="BC323" s="839">
        <v>18.68</v>
      </c>
      <c r="BE323" s="597">
        <v>2011</v>
      </c>
      <c r="BF323" s="865">
        <f t="shared" si="82"/>
        <v>0</v>
      </c>
      <c r="BG323" s="849">
        <v>2.5</v>
      </c>
    </row>
    <row r="324" spans="1:59" ht="11.25" customHeight="1" x14ac:dyDescent="0.2">
      <c r="A324" s="838" t="s">
        <v>1305</v>
      </c>
      <c r="B324" s="842" t="s">
        <v>1306</v>
      </c>
      <c r="C324" s="898" t="s">
        <v>112</v>
      </c>
      <c r="D324" s="898" t="s">
        <v>4279</v>
      </c>
      <c r="E324" s="705">
        <v>9</v>
      </c>
      <c r="F324" s="1135">
        <v>503</v>
      </c>
      <c r="G324" s="1126" t="s">
        <v>106</v>
      </c>
      <c r="H324" s="1126" t="s">
        <v>106</v>
      </c>
      <c r="I324" s="841">
        <v>175.91</v>
      </c>
      <c r="J324" s="624">
        <f t="shared" si="69"/>
        <v>2.5922346654539252</v>
      </c>
      <c r="K324" s="844">
        <v>1.1399999999999999</v>
      </c>
      <c r="L324" s="854">
        <v>4</v>
      </c>
      <c r="M324" s="615">
        <f t="shared" si="70"/>
        <v>4.5599999999999996</v>
      </c>
      <c r="N324" s="837" t="s">
        <v>248</v>
      </c>
      <c r="O324" s="706">
        <v>1.03</v>
      </c>
      <c r="P324" s="606">
        <v>44160</v>
      </c>
      <c r="Q324" s="606">
        <v>44176</v>
      </c>
      <c r="R324" s="615">
        <f t="shared" si="71"/>
        <v>10.679611650485425</v>
      </c>
      <c r="S324" s="673">
        <f>IF(INDEX(Historical!$D$7:$D$1257,MATCH(B324,Historical!$B$7:$B$1281,0))=0,"n/a",(INDEX(Historical!$C$7:$C$1259,MATCH(B324,Historical!$B$7:$B$1281,0))/INDEX(Historical!$D$7:$D$1257,MATCH(B324,Historical!$B$7:$B$1281,0))-1)*100)</f>
        <v>17.174515235457079</v>
      </c>
      <c r="T324" s="673">
        <f>IF(INDEX(Historical!$F$7:$F$1250,MATCH(B324,Historical!$B$7:$B$1281,0))=0,"n/a",((INDEX(Historical!$C$7:$C$1259,MATCH(B324,Historical!$B$7:$B$1281,0))/INDEX(Historical!$F$7:$F$1250,MATCH(B324,Historical!$B$7:$B$1281,0)))^(1/3)-1)*100)</f>
        <v>18.844733797131873</v>
      </c>
      <c r="U324" s="673">
        <f>IF(INDEX(Historical!$H$7:$H$1250,MATCH(B324,Historical!$B$7:$B$1281,0))=0,"n/a",((INDEX(Historical!$C$7:$C$1259,MATCH(B324,Historical!$B$7:$B$1281,0))/INDEX(Historical!$H$7:$H$1250,MATCH(B324,Historical!$B$7:$B$1281,0)))^(1/5)-1)*100)</f>
        <v>19.999182995411079</v>
      </c>
      <c r="V324" s="673" t="str">
        <f>IF(INDEX(Historical!$O$7:$O$1250,MATCH(B324,Historical!$B$7:$B$1281,0))=0,"n/a",((INDEX(Historical!$C$7:$C$1259,MATCH(B324,Historical!$B$7:$B$1281,0))/INDEX(Historical!$O$7:$O$1250,MATCH(B324,Historical!$B$7:$B$1281,0)))^(1/10)-1)*100)</f>
        <v>n/a</v>
      </c>
      <c r="W324" s="674" t="str">
        <f t="shared" si="72"/>
        <v>n/a</v>
      </c>
      <c r="X324" s="675">
        <f t="shared" si="73"/>
        <v>1.2986482464552649</v>
      </c>
      <c r="Y324" s="637"/>
      <c r="Z324" s="624">
        <f t="shared" si="74"/>
        <v>26.635514018691588</v>
      </c>
      <c r="AA324" s="853">
        <f t="shared" si="75"/>
        <v>10.275116822429906</v>
      </c>
      <c r="AB324" s="854">
        <v>12</v>
      </c>
      <c r="AC324" s="833">
        <v>17.12</v>
      </c>
      <c r="AD324" s="833">
        <v>28.47</v>
      </c>
      <c r="AE324" s="833">
        <v>0.77</v>
      </c>
      <c r="AF324" s="833">
        <v>3.91</v>
      </c>
      <c r="AG324" s="833">
        <v>39.200000000000003</v>
      </c>
      <c r="AH324" s="833">
        <v>29.299999999999997</v>
      </c>
      <c r="AI324" s="833">
        <v>21.23</v>
      </c>
      <c r="AJ324" s="833">
        <v>15.4</v>
      </c>
      <c r="AK324" s="833">
        <v>0.38</v>
      </c>
      <c r="AL324" s="845">
        <v>7240</v>
      </c>
      <c r="AM324" s="839">
        <v>0.1</v>
      </c>
      <c r="AN324" s="833">
        <v>0</v>
      </c>
      <c r="AO324" s="711">
        <f t="shared" si="76"/>
        <v>12.316300838435099</v>
      </c>
      <c r="AP324" s="712">
        <f t="shared" si="77"/>
        <v>22.591417660865005</v>
      </c>
      <c r="AQ324" s="855">
        <f t="shared" si="78"/>
        <v>33.625857071486379</v>
      </c>
      <c r="AR324" s="624">
        <f>INDEX(Historical!$C$7:$C$1259,MATCH(B324,Historical!$B$7:$B$1281,0))*IF(AH324="n/a",1.03,IF(AH324&lt;0,1.01,IF(AH324&gt;10,1.1,(1+AH324/100))))</f>
        <v>4.6530000000000005</v>
      </c>
      <c r="AS324" s="853">
        <f t="shared" si="79"/>
        <v>5.1183000000000005</v>
      </c>
      <c r="AT324" s="853">
        <f t="shared" si="85"/>
        <v>5.1377495400000006</v>
      </c>
      <c r="AU324" s="853">
        <f t="shared" si="85"/>
        <v>5.157272988252001</v>
      </c>
      <c r="AV324" s="853">
        <f t="shared" si="85"/>
        <v>5.1768706256073589</v>
      </c>
      <c r="AW324" s="624">
        <f t="shared" si="80"/>
        <v>25.243193153859359</v>
      </c>
      <c r="AX324" s="719">
        <f t="shared" si="81"/>
        <v>14.350061482496368</v>
      </c>
      <c r="AY324" s="900">
        <v>0.98</v>
      </c>
      <c r="AZ324" s="839">
        <v>28.93</v>
      </c>
      <c r="BA324" s="839">
        <v>-22.61</v>
      </c>
      <c r="BB324" s="839">
        <v>3.5900000000000003</v>
      </c>
      <c r="BC324" s="839">
        <v>5.8999999999999995</v>
      </c>
      <c r="BE324" s="597">
        <v>2013</v>
      </c>
      <c r="BF324" s="865">
        <f t="shared" si="82"/>
        <v>0</v>
      </c>
      <c r="BG324" s="849">
        <v>8.6</v>
      </c>
    </row>
    <row r="325" spans="1:59" ht="11.25" customHeight="1" x14ac:dyDescent="0.2">
      <c r="A325" s="847" t="s">
        <v>1271</v>
      </c>
      <c r="B325" s="842" t="s">
        <v>1272</v>
      </c>
      <c r="C325" s="898" t="s">
        <v>108</v>
      </c>
      <c r="D325" s="898" t="s">
        <v>4273</v>
      </c>
      <c r="E325" s="705">
        <v>9</v>
      </c>
      <c r="F325" s="1135">
        <v>537</v>
      </c>
      <c r="G325" s="1133" t="s">
        <v>106</v>
      </c>
      <c r="H325" s="1133" t="s">
        <v>106</v>
      </c>
      <c r="I325" s="841">
        <v>90</v>
      </c>
      <c r="J325" s="624">
        <f t="shared" si="69"/>
        <v>2.7866666666666666</v>
      </c>
      <c r="K325" s="844">
        <v>0.627</v>
      </c>
      <c r="L325" s="854">
        <v>4</v>
      </c>
      <c r="M325" s="615">
        <f t="shared" si="70"/>
        <v>2.508</v>
      </c>
      <c r="N325" s="837" t="s">
        <v>127</v>
      </c>
      <c r="O325" s="706">
        <v>0.56999999999999995</v>
      </c>
      <c r="P325" s="606">
        <v>44279</v>
      </c>
      <c r="Q325" s="606">
        <v>44296</v>
      </c>
      <c r="R325" s="615">
        <f t="shared" si="71"/>
        <v>10.000000000000011</v>
      </c>
      <c r="S325" s="673">
        <f>IF(INDEX(Historical!$D$7:$D$1257,MATCH(B325,Historical!$B$7:$B$1281,0))=0,"n/a",(INDEX(Historical!$C$7:$C$1259,MATCH(B325,Historical!$B$7:$B$1281,0))/INDEX(Historical!$D$7:$D$1257,MATCH(B325,Historical!$B$7:$B$1281,0))-1)*100)</f>
        <v>9.6847179184496479</v>
      </c>
      <c r="T325" s="673">
        <f>IF(INDEX(Historical!$F$7:$F$1250,MATCH(B325,Historical!$B$7:$B$1281,0))=0,"n/a",((INDEX(Historical!$C$7:$C$1259,MATCH(B325,Historical!$B$7:$B$1281,0))/INDEX(Historical!$F$7:$F$1250,MATCH(B325,Historical!$B$7:$B$1281,0)))^(1/3)-1)*100)</f>
        <v>9.8718785584940285</v>
      </c>
      <c r="U325" s="673">
        <f>IF(INDEX(Historical!$H$7:$H$1250,MATCH(B325,Historical!$B$7:$B$1281,0))=0,"n/a",((INDEX(Historical!$C$7:$C$1259,MATCH(B325,Historical!$B$7:$B$1281,0))/INDEX(Historical!$H$7:$H$1250,MATCH(B325,Historical!$B$7:$B$1281,0)))^(1/5)-1)*100)</f>
        <v>8.6639058882178368</v>
      </c>
      <c r="V325" s="673">
        <f>IF(INDEX(Historical!$O$7:$O$1250,MATCH(B325,Historical!$B$7:$B$1281,0))=0,"n/a",((INDEX(Historical!$C$7:$C$1259,MATCH(B325,Historical!$B$7:$B$1281,0))/INDEX(Historical!$O$7:$O$1250,MATCH(B325,Historical!$B$7:$B$1281,0)))^(1/10)-1)*100)</f>
        <v>5.6524034417506419</v>
      </c>
      <c r="W325" s="674">
        <f t="shared" si="72"/>
        <v>1.5327826432598879</v>
      </c>
      <c r="X325" s="675" t="str">
        <f t="shared" si="73"/>
        <v>n/a</v>
      </c>
      <c r="Y325" s="637"/>
      <c r="Z325" s="624" t="str">
        <f t="shared" si="74"/>
        <v>n/a</v>
      </c>
      <c r="AA325" s="853" t="str">
        <f t="shared" si="75"/>
        <v>n/a</v>
      </c>
      <c r="AB325" s="854">
        <v>12</v>
      </c>
      <c r="AC325" s="833" t="s">
        <v>136</v>
      </c>
      <c r="AD325" s="833" t="s">
        <v>136</v>
      </c>
      <c r="AE325" s="833" t="s">
        <v>136</v>
      </c>
      <c r="AF325" s="833" t="s">
        <v>136</v>
      </c>
      <c r="AG325" s="833" t="s">
        <v>136</v>
      </c>
      <c r="AH325" s="833" t="s">
        <v>136</v>
      </c>
      <c r="AI325" s="833" t="s">
        <v>136</v>
      </c>
      <c r="AJ325" s="833" t="s">
        <v>136</v>
      </c>
      <c r="AK325" s="833" t="s">
        <v>136</v>
      </c>
      <c r="AL325" s="845" t="s">
        <v>136</v>
      </c>
      <c r="AM325" s="839" t="s">
        <v>136</v>
      </c>
      <c r="AN325" s="833" t="s">
        <v>136</v>
      </c>
      <c r="AO325" s="711" t="str">
        <f t="shared" si="76"/>
        <v>n/a</v>
      </c>
      <c r="AP325" s="712">
        <f t="shared" si="77"/>
        <v>11.450572554884504</v>
      </c>
      <c r="AQ325" s="855" t="str">
        <f t="shared" si="78"/>
        <v>n/a</v>
      </c>
      <c r="AR325" s="624">
        <f>INDEX(Historical!$C$7:$C$1259,MATCH(B325,Historical!$B$7:$B$1281,0))*IF(AH325="n/a",1.03,IF(AH325&lt;0,1.01,IF(AH325&gt;10,1.1,(1+AH325/100))))</f>
        <v>2.2968999999999999</v>
      </c>
      <c r="AS325" s="853">
        <f t="shared" si="79"/>
        <v>2.3658070000000002</v>
      </c>
      <c r="AT325" s="853">
        <f t="shared" si="85"/>
        <v>2.4367812100000004</v>
      </c>
      <c r="AU325" s="853">
        <f t="shared" si="85"/>
        <v>2.5098846463000006</v>
      </c>
      <c r="AV325" s="853">
        <f t="shared" si="85"/>
        <v>2.5851811856890006</v>
      </c>
      <c r="AW325" s="624">
        <f t="shared" si="80"/>
        <v>12.194554041989003</v>
      </c>
      <c r="AX325" s="719">
        <f t="shared" si="81"/>
        <v>13.54950449109889</v>
      </c>
      <c r="AY325" s="900" t="s">
        <v>136</v>
      </c>
      <c r="AZ325" s="839" t="s">
        <v>136</v>
      </c>
      <c r="BA325" s="839" t="s">
        <v>136</v>
      </c>
      <c r="BB325" s="839" t="s">
        <v>136</v>
      </c>
      <c r="BC325" s="839" t="s">
        <v>136</v>
      </c>
      <c r="BD325" s="874" t="s">
        <v>4200</v>
      </c>
      <c r="BE325" s="597">
        <v>2013</v>
      </c>
      <c r="BF325" s="865">
        <f t="shared" si="82"/>
        <v>0</v>
      </c>
      <c r="BG325" s="849" t="s">
        <v>136</v>
      </c>
    </row>
    <row r="326" spans="1:59" ht="11.25" customHeight="1" x14ac:dyDescent="0.2">
      <c r="A326" s="848" t="s">
        <v>4371</v>
      </c>
      <c r="B326" s="842" t="s">
        <v>4370</v>
      </c>
      <c r="C326" s="898" t="s">
        <v>108</v>
      </c>
      <c r="D326" s="898" t="s">
        <v>4269</v>
      </c>
      <c r="E326" s="705">
        <v>6</v>
      </c>
      <c r="F326" s="1135">
        <v>685</v>
      </c>
      <c r="G326" s="1124" t="s">
        <v>106</v>
      </c>
      <c r="H326" s="1124" t="s">
        <v>106</v>
      </c>
      <c r="I326" s="841">
        <v>63.56</v>
      </c>
      <c r="J326" s="624">
        <f t="shared" si="69"/>
        <v>2.0767778477029579</v>
      </c>
      <c r="K326" s="844">
        <v>0.33</v>
      </c>
      <c r="L326" s="854">
        <v>4</v>
      </c>
      <c r="M326" s="615">
        <f t="shared" si="70"/>
        <v>1.32</v>
      </c>
      <c r="N326" s="837" t="s">
        <v>148</v>
      </c>
      <c r="O326" s="706">
        <v>0.31</v>
      </c>
      <c r="P326" s="606">
        <v>44075</v>
      </c>
      <c r="Q326" s="606">
        <v>44089</v>
      </c>
      <c r="R326" s="615">
        <f t="shared" si="71"/>
        <v>6.4516129032258114</v>
      </c>
      <c r="S326" s="673">
        <f>IF(INDEX(Historical!$D$7:$D$1257,MATCH(B326,Historical!$B$7:$B$1281,0))=0,"n/a",(INDEX(Historical!$C$7:$C$1259,MATCH(B326,Historical!$B$7:$B$1281,0))/INDEX(Historical!$D$7:$D$1257,MATCH(B326,Historical!$B$7:$B$1281,0))-1)*100)</f>
        <v>6.6666666666666652</v>
      </c>
      <c r="T326" s="673">
        <f>IF(INDEX(Historical!$F$7:$F$1250,MATCH(B326,Historical!$B$7:$B$1281,0))=0,"n/a",((INDEX(Historical!$C$7:$C$1259,MATCH(B326,Historical!$B$7:$B$1281,0))/INDEX(Historical!$F$7:$F$1250,MATCH(B326,Historical!$B$7:$B$1281,0)))^(1/3)-1)*100)</f>
        <v>16.960709528514649</v>
      </c>
      <c r="U326" s="673">
        <f>IF(INDEX(Historical!$H$7:$H$1250,MATCH(B326,Historical!$B$7:$B$1281,0))=0,"n/a",((INDEX(Historical!$C$7:$C$1259,MATCH(B326,Historical!$B$7:$B$1281,0))/INDEX(Historical!$H$7:$H$1250,MATCH(B326,Historical!$B$7:$B$1281,0)))^(1/5)-1)*100)</f>
        <v>53.540779854951005</v>
      </c>
      <c r="V326" s="673" t="str">
        <f>IF(INDEX(Historical!$O$7:$O$1250,MATCH(B326,Historical!$B$7:$B$1281,0))=0,"n/a",((INDEX(Historical!$C$7:$C$1259,MATCH(B326,Historical!$B$7:$B$1281,0))/INDEX(Historical!$O$7:$O$1250,MATCH(B326,Historical!$B$7:$B$1281,0)))^(1/10)-1)*100)</f>
        <v>n/a</v>
      </c>
      <c r="W326" s="674" t="str">
        <f t="shared" si="72"/>
        <v>n/a</v>
      </c>
      <c r="X326" s="675">
        <f t="shared" si="73"/>
        <v>2.9911050198296651</v>
      </c>
      <c r="Y326" s="843"/>
      <c r="Z326" s="624">
        <f t="shared" si="74"/>
        <v>33</v>
      </c>
      <c r="AA326" s="853">
        <f t="shared" si="75"/>
        <v>15.89</v>
      </c>
      <c r="AB326" s="854">
        <v>3</v>
      </c>
      <c r="AC326" s="833">
        <v>4</v>
      </c>
      <c r="AD326" s="833">
        <v>1.84</v>
      </c>
      <c r="AE326" s="833">
        <v>3.38</v>
      </c>
      <c r="AF326" s="833">
        <v>3.15</v>
      </c>
      <c r="AG326" s="833">
        <v>22.7</v>
      </c>
      <c r="AH326" s="833">
        <v>14.799999999999999</v>
      </c>
      <c r="AI326" s="833">
        <v>-7.4899999999999993</v>
      </c>
      <c r="AJ326" s="833">
        <v>17.899999999999999</v>
      </c>
      <c r="AK326" s="833">
        <v>8.6999999999999993</v>
      </c>
      <c r="AL326" s="845">
        <v>4490</v>
      </c>
      <c r="AM326" s="839">
        <v>0.13999999999999999</v>
      </c>
      <c r="AN326" s="833">
        <v>0</v>
      </c>
      <c r="AO326" s="711">
        <f t="shared" si="76"/>
        <v>39.727557702653961</v>
      </c>
      <c r="AP326" s="712">
        <f t="shared" si="77"/>
        <v>55.617557702653961</v>
      </c>
      <c r="AQ326" s="855">
        <f t="shared" si="78"/>
        <v>49.150930268637616</v>
      </c>
      <c r="AR326" s="624">
        <f>INDEX(Historical!$C$7:$C$1259,MATCH(B326,Historical!$B$7:$B$1281,0))*IF(AH326="n/a",1.03,IF(AH326&lt;0,1.01,IF(AH326&gt;10,1.1,(1+AH326/100))))</f>
        <v>1.4080000000000001</v>
      </c>
      <c r="AS326" s="853">
        <f t="shared" si="79"/>
        <v>1.4220800000000002</v>
      </c>
      <c r="AT326" s="853">
        <f t="shared" si="85"/>
        <v>1.5458009600000002</v>
      </c>
      <c r="AU326" s="853">
        <f t="shared" si="85"/>
        <v>1.6802856435200002</v>
      </c>
      <c r="AV326" s="853">
        <f t="shared" si="85"/>
        <v>1.8264704945062402</v>
      </c>
      <c r="AW326" s="624">
        <f t="shared" si="80"/>
        <v>7.8826370980262412</v>
      </c>
      <c r="AX326" s="719">
        <f t="shared" si="81"/>
        <v>12.401883414138201</v>
      </c>
      <c r="AY326" s="900">
        <v>0.66</v>
      </c>
      <c r="AZ326" s="839">
        <v>48.3</v>
      </c>
      <c r="BA326" s="839">
        <v>-13.239999999999998</v>
      </c>
      <c r="BB326" s="839">
        <v>-6.5</v>
      </c>
      <c r="BC326" s="839">
        <v>2.52</v>
      </c>
      <c r="BE326" s="597">
        <v>2015</v>
      </c>
      <c r="BF326" s="865">
        <f t="shared" si="82"/>
        <v>0</v>
      </c>
      <c r="BG326" s="849">
        <v>14.899999999999999</v>
      </c>
    </row>
    <row r="327" spans="1:59" ht="11.25" customHeight="1" x14ac:dyDescent="0.2">
      <c r="A327" s="831" t="s">
        <v>1293</v>
      </c>
      <c r="B327" s="842" t="s">
        <v>1294</v>
      </c>
      <c r="C327" s="898" t="s">
        <v>108</v>
      </c>
      <c r="D327" s="898" t="s">
        <v>118</v>
      </c>
      <c r="E327" s="705">
        <v>11</v>
      </c>
      <c r="F327" s="1135">
        <v>325</v>
      </c>
      <c r="G327" s="1103" t="s">
        <v>115</v>
      </c>
      <c r="H327" s="1103" t="s">
        <v>115</v>
      </c>
      <c r="I327" s="841">
        <v>38.54</v>
      </c>
      <c r="J327" s="624">
        <f t="shared" ref="J327:J390" si="86">(M327/I327)*100</f>
        <v>3.1136481577581732</v>
      </c>
      <c r="K327" s="844">
        <v>0.3</v>
      </c>
      <c r="L327" s="854">
        <v>4</v>
      </c>
      <c r="M327" s="615">
        <f t="shared" ref="M327:M390" si="87">K327*L327</f>
        <v>1.2</v>
      </c>
      <c r="N327" s="837" t="s">
        <v>318</v>
      </c>
      <c r="O327" s="706">
        <v>0.28749999999999998</v>
      </c>
      <c r="P327" s="1028">
        <v>43906</v>
      </c>
      <c r="Q327" s="1028">
        <v>43921</v>
      </c>
      <c r="R327" s="615">
        <f t="shared" ref="R327:R390" si="88">(K327-O327)/O327*100</f>
        <v>4.3478260869565259</v>
      </c>
      <c r="S327" s="673">
        <f>IF(INDEX(Historical!$D$7:$D$1257,MATCH(B327,Historical!$B$7:$B$1281,0))=0,"n/a",(INDEX(Historical!$C$7:$C$1259,MATCH(B327,Historical!$B$7:$B$1281,0))/INDEX(Historical!$D$7:$D$1257,MATCH(B327,Historical!$B$7:$B$1281,0))-1)*100)</f>
        <v>4.3478260869565188</v>
      </c>
      <c r="T327" s="673">
        <f>IF(INDEX(Historical!$F$7:$F$1250,MATCH(B327,Historical!$B$7:$B$1281,0))=0,"n/a",((INDEX(Historical!$C$7:$C$1259,MATCH(B327,Historical!$B$7:$B$1281,0))/INDEX(Historical!$F$7:$F$1250,MATCH(B327,Historical!$B$7:$B$1281,0)))^(1/3)-1)*100)</f>
        <v>2.9428498400178693</v>
      </c>
      <c r="U327" s="673">
        <f>IF(INDEX(Historical!$H$7:$H$1250,MATCH(B327,Historical!$B$7:$B$1281,0))=0,"n/a",((INDEX(Historical!$C$7:$C$1259,MATCH(B327,Historical!$B$7:$B$1281,0))/INDEX(Historical!$H$7:$H$1250,MATCH(B327,Historical!$B$7:$B$1281,0)))^(1/5)-1)*100)</f>
        <v>3.7137289336648172</v>
      </c>
      <c r="V327" s="673">
        <f>IF(INDEX(Historical!$O$7:$O$1250,MATCH(B327,Historical!$B$7:$B$1281,0))=0,"n/a",((INDEX(Historical!$C$7:$C$1259,MATCH(B327,Historical!$B$7:$B$1281,0))/INDEX(Historical!$O$7:$O$1250,MATCH(B327,Historical!$B$7:$B$1281,0)))^(1/10)-1)*100)</f>
        <v>13.112687251123646</v>
      </c>
      <c r="W327" s="674">
        <f t="shared" ref="W327:W390" si="89">IF(OR(U327&lt;=0,U327="n/a",V327&lt;=0,V327="n/a"),"n/a",U327/V327)</f>
        <v>0.28321646528605965</v>
      </c>
      <c r="X327" s="675">
        <f t="shared" ref="X327:X390" si="90">IF(OR(AJ327&lt;=0,AJ327="n/a",U327&lt;=0,U327="n/a"),"n/a",U327/AJ327)</f>
        <v>0.30440401095613256</v>
      </c>
      <c r="Y327" s="637"/>
      <c r="Z327" s="624">
        <f t="shared" ref="Z327:Z390" si="91">IF(OR(AC327&lt;0.01,AC327="n/a"),"n/a",M327/AC327*100)</f>
        <v>38.70967741935484</v>
      </c>
      <c r="AA327" s="853">
        <f t="shared" ref="AA327:AA390" si="92">IF(OR(AC327&lt;0.01,AC327="n/a"),"n/a",I327/AC327)</f>
        <v>12.432258064516128</v>
      </c>
      <c r="AB327" s="854">
        <v>12</v>
      </c>
      <c r="AC327" s="833">
        <v>3.1</v>
      </c>
      <c r="AD327" s="833">
        <v>1</v>
      </c>
      <c r="AE327" s="833">
        <v>1.24</v>
      </c>
      <c r="AF327" s="833">
        <v>0.96</v>
      </c>
      <c r="AG327" s="833">
        <v>6.3</v>
      </c>
      <c r="AH327" s="833">
        <v>904.19999999999993</v>
      </c>
      <c r="AI327" s="833">
        <v>1.96</v>
      </c>
      <c r="AJ327" s="833">
        <v>12.2</v>
      </c>
      <c r="AK327" s="833">
        <v>12.7</v>
      </c>
      <c r="AL327" s="845">
        <v>1630</v>
      </c>
      <c r="AM327" s="839">
        <v>1</v>
      </c>
      <c r="AN327" s="833">
        <v>0.25</v>
      </c>
      <c r="AO327" s="711">
        <f t="shared" ref="AO327:AO390" si="93">IF(U327="n/a","n/a",IF(AA327&lt;0,"n/a",IF(AA327="n/a","n/a",J327+U327-AA327)))</f>
        <v>-5.6048809730931382</v>
      </c>
      <c r="AP327" s="712">
        <f t="shared" ref="AP327:AP390" si="94">IF(U327="n/a","n/a",J327+U327)</f>
        <v>6.8273770914229903</v>
      </c>
      <c r="AQ327" s="855">
        <f t="shared" ref="AQ327:AQ390" si="95">IF(OR(AC327&lt;0.01,AF327="n/a"),"n/a",(I327/SQRT(22.5*AC327*(I327/AF327))-1)*100)</f>
        <v>-27.168481359188444</v>
      </c>
      <c r="AR327" s="624">
        <f>INDEX(Historical!$C$7:$C$1259,MATCH(B327,Historical!$B$7:$B$1281,0))*IF(AH327="n/a",1.03,IF(AH327&lt;0,1.01,IF(AH327&gt;10,1.1,(1+AH327/100))))</f>
        <v>1.32</v>
      </c>
      <c r="AS327" s="853">
        <f t="shared" ref="AS327:AS390" si="96">IF($AI327="n/a",1.03*AR327,IF($AI327&lt;0,1.01*AR327,IF($AI327&gt;10,1.1*AR327,(1+$AI327/100)*AR327)))</f>
        <v>1.3458720000000002</v>
      </c>
      <c r="AT327" s="853">
        <f t="shared" ref="AT327:AV346" si="97">IF($AK327="n/a",1.03*AS327,IF($AK327&lt;0,1.01*AS327,IF($AK327&gt;10,1.1*AS327,(1+$AK327/100)*AS327)))</f>
        <v>1.4804592000000003</v>
      </c>
      <c r="AU327" s="853">
        <f t="shared" si="97"/>
        <v>1.6285051200000005</v>
      </c>
      <c r="AV327" s="853">
        <f t="shared" si="97"/>
        <v>1.7913556320000006</v>
      </c>
      <c r="AW327" s="624">
        <f t="shared" ref="AW327:AW390" si="98">SUM(AR327:AV327)</f>
        <v>7.5661919520000023</v>
      </c>
      <c r="AX327" s="719">
        <f t="shared" ref="AX327:AX390" si="99">AW327/I327*100</f>
        <v>19.632049693824605</v>
      </c>
      <c r="AY327" s="900">
        <v>0.63</v>
      </c>
      <c r="AZ327" s="839">
        <v>26.44</v>
      </c>
      <c r="BA327" s="839">
        <v>-13.86</v>
      </c>
      <c r="BB327" s="839">
        <v>-6.18</v>
      </c>
      <c r="BC327" s="839">
        <v>1.22</v>
      </c>
      <c r="BE327" s="597">
        <v>2010</v>
      </c>
      <c r="BF327" s="865">
        <f t="shared" ref="BF327:BF390" si="100">IF(BE327&gt;2008,0,IF(BE327&gt;2001,1,IF(BE327&gt;1990,2,IF(BE327&gt;1980,3,IF(BE327&gt;1973,4,IF(BE327&gt;1970,5,IF(BE327&gt;1960,6,IF(BE327&gt;1958,7,IF(BE327&gt;1953,8,9)))))))))</f>
        <v>0</v>
      </c>
      <c r="BG327" s="849">
        <v>0.8</v>
      </c>
    </row>
    <row r="328" spans="1:59" s="744" customFormat="1" ht="11.25" customHeight="1" x14ac:dyDescent="0.2">
      <c r="A328" s="619" t="s">
        <v>1283</v>
      </c>
      <c r="B328" s="751" t="s">
        <v>1284</v>
      </c>
      <c r="C328" s="898" t="s">
        <v>112</v>
      </c>
      <c r="D328" s="898" t="s">
        <v>4257</v>
      </c>
      <c r="E328" s="727">
        <v>10</v>
      </c>
      <c r="F328" s="1135">
        <v>384</v>
      </c>
      <c r="G328" s="1134" t="s">
        <v>106</v>
      </c>
      <c r="H328" s="1134" t="s">
        <v>106</v>
      </c>
      <c r="I328" s="737">
        <v>35.590000000000003</v>
      </c>
      <c r="J328" s="729">
        <f t="shared" si="86"/>
        <v>3.4279291935937053</v>
      </c>
      <c r="K328" s="730">
        <v>0.30499999999999999</v>
      </c>
      <c r="L328" s="731">
        <v>4</v>
      </c>
      <c r="M328" s="732">
        <f t="shared" si="87"/>
        <v>1.22</v>
      </c>
      <c r="N328" s="733" t="s">
        <v>119</v>
      </c>
      <c r="O328" s="734">
        <v>0.29499999999999998</v>
      </c>
      <c r="P328" s="1105">
        <v>43601</v>
      </c>
      <c r="Q328" s="1105">
        <v>43619</v>
      </c>
      <c r="R328" s="732">
        <f t="shared" si="88"/>
        <v>3.3898305084745797</v>
      </c>
      <c r="S328" s="673">
        <f>IF(INDEX(Historical!$D$7:$D$1257,MATCH(B328,Historical!$B$7:$B$1281,0))=0,"n/a",(INDEX(Historical!$C$7:$C$1259,MATCH(B328,Historical!$B$7:$B$1281,0))/INDEX(Historical!$D$7:$D$1257,MATCH(B328,Historical!$B$7:$B$1281,0))-1)*100)</f>
        <v>0.82644628099173278</v>
      </c>
      <c r="T328" s="673">
        <f>IF(INDEX(Historical!$F$7:$F$1250,MATCH(B328,Historical!$B$7:$B$1281,0))=0,"n/a",((INDEX(Historical!$C$7:$C$1259,MATCH(B328,Historical!$B$7:$B$1281,0))/INDEX(Historical!$F$7:$F$1250,MATCH(B328,Historical!$B$7:$B$1281,0)))^(1/3)-1)*100)</f>
        <v>2.5873462938691638</v>
      </c>
      <c r="U328" s="673">
        <f>IF(INDEX(Historical!$H$7:$H$1250,MATCH(B328,Historical!$B$7:$B$1281,0))=0,"n/a",((INDEX(Historical!$C$7:$C$1259,MATCH(B328,Historical!$B$7:$B$1281,0))/INDEX(Historical!$H$7:$H$1250,MATCH(B328,Historical!$B$7:$B$1281,0)))^(1/5)-1)*100)</f>
        <v>3.1451253634166676</v>
      </c>
      <c r="V328" s="673">
        <f>IF(INDEX(Historical!$O$7:$O$1250,MATCH(B328,Historical!$B$7:$B$1281,0))=0,"n/a",((INDEX(Historical!$C$7:$C$1259,MATCH(B328,Historical!$B$7:$B$1281,0))/INDEX(Historical!$O$7:$O$1250,MATCH(B328,Historical!$B$7:$B$1281,0)))^(1/10)-1)*100)</f>
        <v>3.5585922100334511</v>
      </c>
      <c r="W328" s="674">
        <f t="shared" si="89"/>
        <v>0.8838116810768557</v>
      </c>
      <c r="X328" s="675">
        <f t="shared" si="90"/>
        <v>0.23297224914197537</v>
      </c>
      <c r="Y328" s="899" t="s">
        <v>4580</v>
      </c>
      <c r="Z328" s="729">
        <f t="shared" si="91"/>
        <v>78.709677419354847</v>
      </c>
      <c r="AA328" s="736">
        <f t="shared" si="92"/>
        <v>22.961290322580648</v>
      </c>
      <c r="AB328" s="731">
        <v>12</v>
      </c>
      <c r="AC328" s="737">
        <v>1.55</v>
      </c>
      <c r="AD328" s="737">
        <v>2.63</v>
      </c>
      <c r="AE328" s="737">
        <v>0.78</v>
      </c>
      <c r="AF328" s="737">
        <v>2.73</v>
      </c>
      <c r="AG328" s="737">
        <v>11.799999999999999</v>
      </c>
      <c r="AH328" s="737">
        <v>20.599999999999998</v>
      </c>
      <c r="AI328" s="737">
        <v>14.860000000000001</v>
      </c>
      <c r="AJ328" s="737">
        <v>13.5</v>
      </c>
      <c r="AK328" s="737">
        <v>9</v>
      </c>
      <c r="AL328" s="738">
        <v>1580</v>
      </c>
      <c r="AM328" s="739">
        <v>0.89999999999999991</v>
      </c>
      <c r="AN328" s="737">
        <v>0.31</v>
      </c>
      <c r="AO328" s="740">
        <f t="shared" si="93"/>
        <v>-16.388235765570276</v>
      </c>
      <c r="AP328" s="741">
        <f t="shared" si="94"/>
        <v>6.5730545570103729</v>
      </c>
      <c r="AQ328" s="742">
        <f t="shared" si="95"/>
        <v>66.912249175221362</v>
      </c>
      <c r="AR328" s="624">
        <f>INDEX(Historical!$C$7:$C$1259,MATCH(B328,Historical!$B$7:$B$1281,0))*IF(AH328="n/a",1.03,IF(AH328&lt;0,1.01,IF(AH328&gt;10,1.1,(1+AH328/100))))</f>
        <v>1.3420000000000001</v>
      </c>
      <c r="AS328" s="736">
        <f t="shared" si="96"/>
        <v>1.4762000000000002</v>
      </c>
      <c r="AT328" s="736">
        <f t="shared" si="97"/>
        <v>1.6090580000000003</v>
      </c>
      <c r="AU328" s="736">
        <f t="shared" si="97"/>
        <v>1.7538732200000005</v>
      </c>
      <c r="AV328" s="736">
        <f t="shared" si="97"/>
        <v>1.9117218098000006</v>
      </c>
      <c r="AW328" s="729">
        <f t="shared" si="98"/>
        <v>8.0928530298000023</v>
      </c>
      <c r="AX328" s="743">
        <f t="shared" si="99"/>
        <v>22.73912062320877</v>
      </c>
      <c r="AY328" s="901">
        <v>1.1100000000000001</v>
      </c>
      <c r="AZ328" s="739">
        <v>114.33</v>
      </c>
      <c r="BA328" s="739">
        <v>-14.860000000000001</v>
      </c>
      <c r="BB328" s="739">
        <v>2.1399999999999997</v>
      </c>
      <c r="BC328" s="739">
        <v>9.48</v>
      </c>
      <c r="BD328" s="875"/>
      <c r="BE328" s="597">
        <v>2011</v>
      </c>
      <c r="BF328" s="865">
        <f t="shared" si="100"/>
        <v>0</v>
      </c>
      <c r="BG328" s="793">
        <v>4.9000000000000004</v>
      </c>
    </row>
    <row r="329" spans="1:59" ht="11.25" customHeight="1" x14ac:dyDescent="0.2">
      <c r="A329" s="838" t="s">
        <v>3824</v>
      </c>
      <c r="B329" s="842" t="s">
        <v>3825</v>
      </c>
      <c r="C329" s="898" t="s">
        <v>108</v>
      </c>
      <c r="D329" s="898" t="s">
        <v>4269</v>
      </c>
      <c r="E329" s="705">
        <v>7</v>
      </c>
      <c r="F329" s="1135">
        <v>614</v>
      </c>
      <c r="G329" s="1135" t="s">
        <v>106</v>
      </c>
      <c r="H329" s="1135" t="s">
        <v>106</v>
      </c>
      <c r="I329" s="841">
        <v>8.52</v>
      </c>
      <c r="J329" s="624">
        <f t="shared" si="86"/>
        <v>6.455399061032864</v>
      </c>
      <c r="K329" s="844">
        <v>0.13750000000000001</v>
      </c>
      <c r="L329" s="854">
        <v>4</v>
      </c>
      <c r="M329" s="615">
        <f t="shared" si="87"/>
        <v>0.55000000000000004</v>
      </c>
      <c r="N329" s="837" t="s">
        <v>303</v>
      </c>
      <c r="O329" s="706">
        <v>0.11</v>
      </c>
      <c r="P329" s="904">
        <v>43696</v>
      </c>
      <c r="Q329" s="904">
        <v>43718</v>
      </c>
      <c r="R329" s="615">
        <f t="shared" si="88"/>
        <v>25.000000000000011</v>
      </c>
      <c r="S329" s="673">
        <f>IF(INDEX(Historical!$D$7:$D$1257,MATCH(B329,Historical!$B$7:$B$1281,0))=0,"n/a",(INDEX(Historical!$C$7:$C$1259,MATCH(B329,Historical!$B$7:$B$1281,0))/INDEX(Historical!$D$7:$D$1257,MATCH(B329,Historical!$B$7:$B$1281,0))-1)*100)</f>
        <v>11.111111111111116</v>
      </c>
      <c r="T329" s="673">
        <f>IF(INDEX(Historical!$F$7:$F$1250,MATCH(B329,Historical!$B$7:$B$1281,0))=0,"n/a",((INDEX(Historical!$C$7:$C$1259,MATCH(B329,Historical!$B$7:$B$1281,0))/INDEX(Historical!$F$7:$F$1250,MATCH(B329,Historical!$B$7:$B$1281,0)))^(1/3)-1)*100)</f>
        <v>23.544988021669376</v>
      </c>
      <c r="U329" s="673">
        <f>IF(INDEX(Historical!$H$7:$H$1250,MATCH(B329,Historical!$B$7:$B$1281,0))=0,"n/a",((INDEX(Historical!$C$7:$C$1259,MATCH(B329,Historical!$B$7:$B$1281,0))/INDEX(Historical!$H$7:$H$1250,MATCH(B329,Historical!$B$7:$B$1281,0)))^(1/5)-1)*100)</f>
        <v>28.011368782227386</v>
      </c>
      <c r="V329" s="673">
        <f>IF(INDEX(Historical!$O$7:$O$1250,MATCH(B329,Historical!$B$7:$B$1281,0))=0,"n/a",((INDEX(Historical!$C$7:$C$1259,MATCH(B329,Historical!$B$7:$B$1281,0))/INDEX(Historical!$O$7:$O$1250,MATCH(B329,Historical!$B$7:$B$1281,0)))^(1/10)-1)*100)</f>
        <v>16.444275831586896</v>
      </c>
      <c r="W329" s="674">
        <f t="shared" si="89"/>
        <v>1.7034115134715695</v>
      </c>
      <c r="X329" s="675" t="str">
        <f t="shared" si="90"/>
        <v>n/a</v>
      </c>
      <c r="Y329" s="646" t="s">
        <v>4583</v>
      </c>
      <c r="Z329" s="624">
        <f t="shared" si="91"/>
        <v>57.894736842105267</v>
      </c>
      <c r="AA329" s="853">
        <f t="shared" si="92"/>
        <v>8.9684210526315784</v>
      </c>
      <c r="AB329" s="854">
        <v>9</v>
      </c>
      <c r="AC329" s="833">
        <v>0.95</v>
      </c>
      <c r="AD329" s="833" t="s">
        <v>136</v>
      </c>
      <c r="AE329" s="833">
        <v>2.06</v>
      </c>
      <c r="AF329" s="833">
        <v>0.8</v>
      </c>
      <c r="AG329" s="833">
        <v>9</v>
      </c>
      <c r="AH329" s="833">
        <v>-25.1</v>
      </c>
      <c r="AI329" s="833" t="s">
        <v>136</v>
      </c>
      <c r="AJ329" s="833">
        <v>-3.5999999999999996</v>
      </c>
      <c r="AK329" s="833" t="s">
        <v>136</v>
      </c>
      <c r="AL329" s="845">
        <v>63.55</v>
      </c>
      <c r="AM329" s="839">
        <v>41.8</v>
      </c>
      <c r="AN329" s="833">
        <v>0</v>
      </c>
      <c r="AO329" s="711">
        <f t="shared" si="93"/>
        <v>25.498346790628673</v>
      </c>
      <c r="AP329" s="712">
        <f t="shared" si="94"/>
        <v>34.46676784326025</v>
      </c>
      <c r="AQ329" s="855">
        <f t="shared" si="95"/>
        <v>-43.530787770462375</v>
      </c>
      <c r="AR329" s="624">
        <f>INDEX(Historical!$C$7:$C$1259,MATCH(B329,Historical!$B$7:$B$1281,0))*IF(AH329="n/a",1.03,IF(AH329&lt;0,1.01,IF(AH329&gt;10,1.1,(1+AH329/100))))</f>
        <v>0.5555000000000001</v>
      </c>
      <c r="AS329" s="853">
        <f t="shared" si="96"/>
        <v>0.57216500000000015</v>
      </c>
      <c r="AT329" s="853">
        <f t="shared" si="97"/>
        <v>0.58932995000000021</v>
      </c>
      <c r="AU329" s="853">
        <f t="shared" si="97"/>
        <v>0.60700984850000028</v>
      </c>
      <c r="AV329" s="853">
        <f t="shared" si="97"/>
        <v>0.62522014395500025</v>
      </c>
      <c r="AW329" s="624">
        <f t="shared" si="98"/>
        <v>2.9492249424550012</v>
      </c>
      <c r="AX329" s="719">
        <f t="shared" si="99"/>
        <v>34.615316225997667</v>
      </c>
      <c r="AY329" s="900">
        <v>1</v>
      </c>
      <c r="AZ329" s="839">
        <v>49.87</v>
      </c>
      <c r="BA329" s="839">
        <v>-31.840000000000003</v>
      </c>
      <c r="BB329" s="839">
        <v>-3.53</v>
      </c>
      <c r="BC329" s="839">
        <v>-0.59</v>
      </c>
      <c r="BE329" s="597">
        <v>2014</v>
      </c>
      <c r="BF329" s="865">
        <f t="shared" si="100"/>
        <v>0</v>
      </c>
      <c r="BG329" s="849">
        <v>7.5</v>
      </c>
    </row>
    <row r="330" spans="1:59" ht="11.25" customHeight="1" x14ac:dyDescent="0.2">
      <c r="A330" s="848" t="s">
        <v>4612</v>
      </c>
      <c r="B330" s="842" t="s">
        <v>4598</v>
      </c>
      <c r="C330" s="898" t="s">
        <v>245</v>
      </c>
      <c r="D330" s="898" t="s">
        <v>4285</v>
      </c>
      <c r="E330" s="705">
        <v>5</v>
      </c>
      <c r="F330" s="1135">
        <v>728</v>
      </c>
      <c r="G330" s="1123" t="s">
        <v>106</v>
      </c>
      <c r="H330" s="1123" t="s">
        <v>106</v>
      </c>
      <c r="I330" s="841">
        <v>33.81</v>
      </c>
      <c r="J330" s="624">
        <f t="shared" si="86"/>
        <v>2.1295474711623781</v>
      </c>
      <c r="K330" s="844">
        <v>0.18</v>
      </c>
      <c r="L330" s="854">
        <v>4</v>
      </c>
      <c r="M330" s="615">
        <f t="shared" si="87"/>
        <v>0.72</v>
      </c>
      <c r="N330" s="837" t="s">
        <v>148</v>
      </c>
      <c r="O330" s="706">
        <v>0.16</v>
      </c>
      <c r="P330" s="606">
        <v>44180</v>
      </c>
      <c r="Q330" s="606">
        <v>44196</v>
      </c>
      <c r="R330" s="615">
        <f t="shared" si="88"/>
        <v>12.499999999999993</v>
      </c>
      <c r="S330" s="673">
        <f>IF(INDEX(Historical!$D$7:$D$1257,MATCH(B330,Historical!$B$7:$B$1281,0))=0,"n/a",(INDEX(Historical!$C$7:$C$1259,MATCH(B330,Historical!$B$7:$B$1281,0))/INDEX(Historical!$D$7:$D$1257,MATCH(B330,Historical!$B$7:$B$1281,0))-1)*100)</f>
        <v>8.196721311475418</v>
      </c>
      <c r="T330" s="673">
        <f>IF(INDEX(Historical!$F$7:$F$1250,MATCH(B330,Historical!$B$7:$B$1281,0))=0,"n/a",((INDEX(Historical!$C$7:$C$1259,MATCH(B330,Historical!$B$7:$B$1281,0))/INDEX(Historical!$F$7:$F$1250,MATCH(B330,Historical!$B$7:$B$1281,0)))^(1/3)-1)*100)</f>
        <v>9.6961310486523686</v>
      </c>
      <c r="U330" s="673">
        <f>IF(INDEX(Historical!$H$7:$H$1250,MATCH(B330,Historical!$B$7:$B$1281,0))=0,"n/a",((INDEX(Historical!$C$7:$C$1259,MATCH(B330,Historical!$B$7:$B$1281,0))/INDEX(Historical!$H$7:$H$1250,MATCH(B330,Historical!$B$7:$B$1281,0)))^(1/5)-1)*100)</f>
        <v>10.534229649286942</v>
      </c>
      <c r="V330" s="673">
        <f>IF(INDEX(Historical!$O$7:$O$1250,MATCH(B330,Historical!$B$7:$B$1281,0))=0,"n/a",((INDEX(Historical!$C$7:$C$1259,MATCH(B330,Historical!$B$7:$B$1281,0))/INDEX(Historical!$O$7:$O$1250,MATCH(B330,Historical!$B$7:$B$1281,0)))^(1/10)-1)*100)</f>
        <v>5.1352603312927236</v>
      </c>
      <c r="W330" s="674">
        <f t="shared" si="89"/>
        <v>2.051352603312929</v>
      </c>
      <c r="X330" s="675">
        <f t="shared" si="90"/>
        <v>2.4498208486713819</v>
      </c>
      <c r="Y330" s="646"/>
      <c r="Z330" s="624" t="str">
        <f t="shared" si="91"/>
        <v>n/a</v>
      </c>
      <c r="AA330" s="853" t="str">
        <f t="shared" si="92"/>
        <v>n/a</v>
      </c>
      <c r="AB330" s="854">
        <v>1</v>
      </c>
      <c r="AC330" s="833">
        <v>-1.03</v>
      </c>
      <c r="AD330" s="833" t="s">
        <v>136</v>
      </c>
      <c r="AE330" s="833">
        <v>0.71</v>
      </c>
      <c r="AF330" s="833">
        <v>1.6</v>
      </c>
      <c r="AG330" s="833">
        <v>-21.4</v>
      </c>
      <c r="AH330" s="833">
        <v>-57.499999999999993</v>
      </c>
      <c r="AI330" s="833">
        <v>36.71</v>
      </c>
      <c r="AJ330" s="833">
        <v>4.3</v>
      </c>
      <c r="AK330" s="833">
        <v>17</v>
      </c>
      <c r="AL330" s="845">
        <v>392.79</v>
      </c>
      <c r="AM330" s="839">
        <v>0.8</v>
      </c>
      <c r="AN330" s="833">
        <v>0.1</v>
      </c>
      <c r="AO330" s="711" t="str">
        <f t="shared" si="93"/>
        <v>n/a</v>
      </c>
      <c r="AP330" s="712">
        <f t="shared" si="94"/>
        <v>12.663777120449321</v>
      </c>
      <c r="AQ330" s="855" t="str">
        <f t="shared" si="95"/>
        <v>n/a</v>
      </c>
      <c r="AR330" s="624">
        <f>INDEX(Historical!$C$7:$C$1259,MATCH(B330,Historical!$B$7:$B$1281,0))*IF(AH330="n/a",1.03,IF(AH330&lt;0,1.01,IF(AH330&gt;10,1.1,(1+AH330/100))))</f>
        <v>0.66660000000000008</v>
      </c>
      <c r="AS330" s="853">
        <f t="shared" si="96"/>
        <v>0.73326000000000013</v>
      </c>
      <c r="AT330" s="853">
        <f t="shared" si="97"/>
        <v>0.80658600000000025</v>
      </c>
      <c r="AU330" s="853">
        <f t="shared" si="97"/>
        <v>0.88724460000000038</v>
      </c>
      <c r="AV330" s="853">
        <f t="shared" si="97"/>
        <v>0.9759690600000005</v>
      </c>
      <c r="AW330" s="624">
        <f t="shared" si="98"/>
        <v>4.069659660000001</v>
      </c>
      <c r="AX330" s="719">
        <f t="shared" si="99"/>
        <v>12.036851996450757</v>
      </c>
      <c r="AY330" s="900">
        <v>0.94</v>
      </c>
      <c r="AZ330" s="839">
        <v>174.88</v>
      </c>
      <c r="BA330" s="839">
        <v>-7.3400000000000007</v>
      </c>
      <c r="BB330" s="839">
        <v>3.8899999999999997</v>
      </c>
      <c r="BC330" s="839">
        <v>28.64</v>
      </c>
      <c r="BE330" s="597">
        <v>2016</v>
      </c>
      <c r="BF330" s="865">
        <f t="shared" si="100"/>
        <v>0</v>
      </c>
      <c r="BG330" s="849">
        <v>-14.7</v>
      </c>
    </row>
    <row r="331" spans="1:59" ht="11.25" customHeight="1" x14ac:dyDescent="0.2">
      <c r="A331" s="831" t="s">
        <v>1285</v>
      </c>
      <c r="B331" s="842" t="s">
        <v>1286</v>
      </c>
      <c r="C331" s="898" t="s">
        <v>108</v>
      </c>
      <c r="D331" s="898" t="s">
        <v>4273</v>
      </c>
      <c r="E331" s="705">
        <v>10</v>
      </c>
      <c r="F331" s="1135">
        <v>426</v>
      </c>
      <c r="G331" s="1135" t="s">
        <v>106</v>
      </c>
      <c r="H331" s="1135" t="s">
        <v>106</v>
      </c>
      <c r="I331" s="841">
        <v>24.44</v>
      </c>
      <c r="J331" s="624">
        <f t="shared" si="86"/>
        <v>2.2913256955810151</v>
      </c>
      <c r="K331" s="844">
        <v>0.14000000000000001</v>
      </c>
      <c r="L331" s="854">
        <v>4</v>
      </c>
      <c r="M331" s="615">
        <f t="shared" si="87"/>
        <v>0.56000000000000005</v>
      </c>
      <c r="N331" s="837" t="s">
        <v>789</v>
      </c>
      <c r="O331" s="706">
        <v>0.13</v>
      </c>
      <c r="P331" s="606">
        <v>44144</v>
      </c>
      <c r="Q331" s="606">
        <v>44167</v>
      </c>
      <c r="R331" s="615">
        <f t="shared" si="88"/>
        <v>7.6923076923076987</v>
      </c>
      <c r="S331" s="673">
        <f>IF(INDEX(Historical!$D$7:$D$1257,MATCH(B331,Historical!$B$7:$B$1281,0))=0,"n/a",(INDEX(Historical!$C$7:$C$1259,MATCH(B331,Historical!$B$7:$B$1281,0))/INDEX(Historical!$D$7:$D$1257,MATCH(B331,Historical!$B$7:$B$1281,0))-1)*100)</f>
        <v>3.9215686274509887</v>
      </c>
      <c r="T331" s="673">
        <f>IF(INDEX(Historical!$F$7:$F$1250,MATCH(B331,Historical!$B$7:$B$1281,0))=0,"n/a",((INDEX(Historical!$C$7:$C$1259,MATCH(B331,Historical!$B$7:$B$1281,0))/INDEX(Historical!$F$7:$F$1250,MATCH(B331,Historical!$B$7:$B$1281,0)))^(1/3)-1)*100)</f>
        <v>9.8344617513870922</v>
      </c>
      <c r="U331" s="673">
        <f>IF(INDEX(Historical!$H$7:$H$1250,MATCH(B331,Historical!$B$7:$B$1281,0))=0,"n/a",((INDEX(Historical!$C$7:$C$1259,MATCH(B331,Historical!$B$7:$B$1281,0))/INDEX(Historical!$H$7:$H$1250,MATCH(B331,Historical!$B$7:$B$1281,0)))^(1/5)-1)*100)</f>
        <v>14.021994929680503</v>
      </c>
      <c r="V331" s="673">
        <f>IF(INDEX(Historical!$O$7:$O$1250,MATCH(B331,Historical!$B$7:$B$1281,0))=0,"n/a",((INDEX(Historical!$C$7:$C$1259,MATCH(B331,Historical!$B$7:$B$1281,0))/INDEX(Historical!$O$7:$O$1250,MATCH(B331,Historical!$B$7:$B$1281,0)))^(1/10)-1)*100)</f>
        <v>25.532469835940418</v>
      </c>
      <c r="W331" s="674">
        <f t="shared" si="89"/>
        <v>0.54918286479056722</v>
      </c>
      <c r="X331" s="675">
        <f t="shared" si="90"/>
        <v>0.92249966642634895</v>
      </c>
      <c r="Y331" s="843"/>
      <c r="Z331" s="624">
        <f t="shared" si="91"/>
        <v>43.07692307692308</v>
      </c>
      <c r="AA331" s="853">
        <f t="shared" si="92"/>
        <v>18.8</v>
      </c>
      <c r="AB331" s="854">
        <v>12</v>
      </c>
      <c r="AC331" s="833">
        <v>1.3</v>
      </c>
      <c r="AD331" s="833">
        <v>3.83</v>
      </c>
      <c r="AE331" s="833">
        <v>5.92</v>
      </c>
      <c r="AF331" s="833">
        <v>1.62</v>
      </c>
      <c r="AG331" s="833">
        <v>8.4</v>
      </c>
      <c r="AH331" s="833">
        <v>0</v>
      </c>
      <c r="AI331" s="833">
        <v>0.42</v>
      </c>
      <c r="AJ331" s="833">
        <v>15.2</v>
      </c>
      <c r="AK331" s="833">
        <v>5</v>
      </c>
      <c r="AL331" s="845">
        <v>4000</v>
      </c>
      <c r="AM331" s="839">
        <v>4.8</v>
      </c>
      <c r="AN331" s="833">
        <v>0.15</v>
      </c>
      <c r="AO331" s="711">
        <f t="shared" si="93"/>
        <v>-2.4866793747384826</v>
      </c>
      <c r="AP331" s="712">
        <f t="shared" si="94"/>
        <v>16.313320625261518</v>
      </c>
      <c r="AQ331" s="855">
        <f t="shared" si="95"/>
        <v>16.344316577991911</v>
      </c>
      <c r="AR331" s="624">
        <f>INDEX(Historical!$C$7:$C$1259,MATCH(B331,Historical!$B$7:$B$1281,0))*IF(AH331="n/a",1.03,IF(AH331&lt;0,1.01,IF(AH331&gt;10,1.1,(1+AH331/100))))</f>
        <v>0.53</v>
      </c>
      <c r="AS331" s="853">
        <f t="shared" si="96"/>
        <v>0.53222599999999998</v>
      </c>
      <c r="AT331" s="853">
        <f t="shared" si="97"/>
        <v>0.55883729999999998</v>
      </c>
      <c r="AU331" s="853">
        <f t="shared" si="97"/>
        <v>0.58677916500000005</v>
      </c>
      <c r="AV331" s="853">
        <f t="shared" si="97"/>
        <v>0.61611812325000004</v>
      </c>
      <c r="AW331" s="624">
        <f t="shared" si="98"/>
        <v>2.8239605882499998</v>
      </c>
      <c r="AX331" s="719">
        <f t="shared" si="99"/>
        <v>11.55466689136661</v>
      </c>
      <c r="AY331" s="900">
        <v>1.5</v>
      </c>
      <c r="AZ331" s="839">
        <v>151.69999999999999</v>
      </c>
      <c r="BA331" s="839">
        <v>-5.3100000000000005</v>
      </c>
      <c r="BB331" s="839">
        <v>13.969999999999999</v>
      </c>
      <c r="BC331" s="839">
        <v>38.58</v>
      </c>
      <c r="BE331" s="597">
        <v>2011</v>
      </c>
      <c r="BF331" s="865">
        <f t="shared" si="100"/>
        <v>0</v>
      </c>
      <c r="BG331" s="849">
        <v>1.3</v>
      </c>
    </row>
    <row r="332" spans="1:59" ht="11.25" customHeight="1" x14ac:dyDescent="0.2">
      <c r="A332" s="838" t="s">
        <v>1289</v>
      </c>
      <c r="B332" s="842" t="s">
        <v>1290</v>
      </c>
      <c r="C332" s="898" t="s">
        <v>112</v>
      </c>
      <c r="D332" s="898" t="s">
        <v>4295</v>
      </c>
      <c r="E332" s="705">
        <v>10</v>
      </c>
      <c r="F332" s="1135">
        <v>428</v>
      </c>
      <c r="G332" s="1133" t="s">
        <v>37</v>
      </c>
      <c r="H332" s="1133" t="s">
        <v>37</v>
      </c>
      <c r="I332" s="841">
        <v>202.35</v>
      </c>
      <c r="J332" s="624">
        <f t="shared" si="86"/>
        <v>1.838398813936249</v>
      </c>
      <c r="K332" s="844">
        <v>0.93</v>
      </c>
      <c r="L332" s="854">
        <v>4</v>
      </c>
      <c r="M332" s="615">
        <f t="shared" si="87"/>
        <v>3.72</v>
      </c>
      <c r="N332" s="837" t="s">
        <v>248</v>
      </c>
      <c r="O332" s="706">
        <v>0.9</v>
      </c>
      <c r="P332" s="606">
        <v>44147</v>
      </c>
      <c r="Q332" s="606">
        <v>44169</v>
      </c>
      <c r="R332" s="615">
        <f t="shared" si="88"/>
        <v>3.3333333333333361</v>
      </c>
      <c r="S332" s="673">
        <f>IF(INDEX(Historical!$D$7:$D$1257,MATCH(B332,Historical!$B$7:$B$1281,0))=0,"n/a",(INDEX(Historical!$C$7:$C$1259,MATCH(B332,Historical!$B$7:$B$1281,0))/INDEX(Historical!$D$7:$D$1257,MATCH(B332,Historical!$B$7:$B$1281,0))-1)*100)</f>
        <v>8.0357142857142794</v>
      </c>
      <c r="T332" s="673">
        <f>IF(INDEX(Historical!$F$7:$F$1250,MATCH(B332,Historical!$B$7:$B$1281,0))=0,"n/a",((INDEX(Historical!$C$7:$C$1259,MATCH(B332,Historical!$B$7:$B$1281,0))/INDEX(Historical!$F$7:$F$1250,MATCH(B332,Historical!$B$7:$B$1281,0)))^(1/3)-1)*100)</f>
        <v>9.8294193098341651</v>
      </c>
      <c r="U332" s="673">
        <f>IF(INDEX(Historical!$H$7:$H$1250,MATCH(B332,Historical!$B$7:$B$1281,0))=0,"n/a",((INDEX(Historical!$C$7:$C$1259,MATCH(B332,Historical!$B$7:$B$1281,0))/INDEX(Historical!$H$7:$H$1250,MATCH(B332,Historical!$B$7:$B$1281,0)))^(1/5)-1)*100)</f>
        <v>11.069467697096535</v>
      </c>
      <c r="V332" s="673">
        <f>IF(INDEX(Historical!$O$7:$O$1250,MATCH(B332,Historical!$B$7:$B$1281,0))=0,"n/a",((INDEX(Historical!$C$7:$C$1259,MATCH(B332,Historical!$B$7:$B$1281,0))/INDEX(Historical!$O$7:$O$1250,MATCH(B332,Historical!$B$7:$B$1281,0)))^(1/10)-1)*100)</f>
        <v>11.612317403390438</v>
      </c>
      <c r="W332" s="674">
        <f t="shared" si="89"/>
        <v>0.95325225039616912</v>
      </c>
      <c r="X332" s="675">
        <f t="shared" si="90"/>
        <v>5.0315762259529713</v>
      </c>
      <c r="Y332" s="627"/>
      <c r="Z332" s="624">
        <f t="shared" si="91"/>
        <v>55.439642324888226</v>
      </c>
      <c r="AA332" s="853">
        <f t="shared" si="92"/>
        <v>30.156482861400892</v>
      </c>
      <c r="AB332" s="854">
        <v>12</v>
      </c>
      <c r="AC332" s="833">
        <v>6.71</v>
      </c>
      <c r="AD332" s="833">
        <v>4.54</v>
      </c>
      <c r="AE332" s="833">
        <v>4.3600000000000003</v>
      </c>
      <c r="AF332" s="833">
        <v>8.19</v>
      </c>
      <c r="AG332" s="833">
        <v>26.8</v>
      </c>
      <c r="AH332" s="833">
        <v>-16.3</v>
      </c>
      <c r="AI332" s="833">
        <v>12.49</v>
      </c>
      <c r="AJ332" s="833">
        <v>2.1999999999999997</v>
      </c>
      <c r="AK332" s="833">
        <v>6.72</v>
      </c>
      <c r="AL332" s="845">
        <v>142400</v>
      </c>
      <c r="AM332" s="839">
        <v>0.15</v>
      </c>
      <c r="AN332" s="833">
        <v>1.28</v>
      </c>
      <c r="AO332" s="711">
        <f t="shared" si="93"/>
        <v>-17.24861635036811</v>
      </c>
      <c r="AP332" s="712">
        <f t="shared" si="94"/>
        <v>12.907866511032784</v>
      </c>
      <c r="AQ332" s="855">
        <f t="shared" si="95"/>
        <v>231.31495229690321</v>
      </c>
      <c r="AR332" s="624">
        <f>INDEX(Historical!$C$7:$C$1259,MATCH(B332,Historical!$B$7:$B$1281,0))*IF(AH332="n/a",1.03,IF(AH332&lt;0,1.01,IF(AH332&gt;10,1.1,(1+AH332/100))))</f>
        <v>3.6663000000000001</v>
      </c>
      <c r="AS332" s="853">
        <f t="shared" si="96"/>
        <v>4.0329300000000003</v>
      </c>
      <c r="AT332" s="853">
        <f t="shared" si="97"/>
        <v>4.3039428959999997</v>
      </c>
      <c r="AU332" s="853">
        <f t="shared" si="97"/>
        <v>4.5931678586111993</v>
      </c>
      <c r="AV332" s="853">
        <f t="shared" si="97"/>
        <v>4.9018287387098711</v>
      </c>
      <c r="AW332" s="624">
        <f t="shared" si="98"/>
        <v>21.498169493321068</v>
      </c>
      <c r="AX332" s="719">
        <f t="shared" si="99"/>
        <v>10.624249811376856</v>
      </c>
      <c r="AY332" s="900">
        <v>1.1599999999999999</v>
      </c>
      <c r="AZ332" s="839">
        <v>100.19</v>
      </c>
      <c r="BA332" s="839">
        <v>-6.6199999999999992</v>
      </c>
      <c r="BB332" s="839">
        <v>-1.78</v>
      </c>
      <c r="BC332" s="839">
        <v>15.559999999999999</v>
      </c>
      <c r="BE332" s="597">
        <v>2012</v>
      </c>
      <c r="BF332" s="865">
        <f t="shared" si="100"/>
        <v>0</v>
      </c>
      <c r="BG332" s="849">
        <v>7.7</v>
      </c>
    </row>
    <row r="333" spans="1:59" ht="11.25" customHeight="1" x14ac:dyDescent="0.2">
      <c r="A333" s="831" t="s">
        <v>620</v>
      </c>
      <c r="B333" s="842" t="s">
        <v>621</v>
      </c>
      <c r="C333" s="898" t="s">
        <v>108</v>
      </c>
      <c r="D333" s="898" t="s">
        <v>4273</v>
      </c>
      <c r="E333" s="705">
        <v>16</v>
      </c>
      <c r="F333" s="1135">
        <v>248</v>
      </c>
      <c r="G333" s="1102" t="s">
        <v>106</v>
      </c>
      <c r="H333" s="1102" t="s">
        <v>106</v>
      </c>
      <c r="I333" s="841">
        <v>137</v>
      </c>
      <c r="J333" s="624">
        <f t="shared" si="86"/>
        <v>1.4014598540145984</v>
      </c>
      <c r="K333" s="844">
        <v>0.48</v>
      </c>
      <c r="L333" s="854">
        <v>4</v>
      </c>
      <c r="M333" s="615">
        <f t="shared" si="87"/>
        <v>1.92</v>
      </c>
      <c r="N333" s="837" t="s">
        <v>515</v>
      </c>
      <c r="O333" s="706">
        <v>0.46</v>
      </c>
      <c r="P333" s="606">
        <v>44148</v>
      </c>
      <c r="Q333" s="606">
        <v>44165</v>
      </c>
      <c r="R333" s="615">
        <f t="shared" si="88"/>
        <v>4.3478260869565135</v>
      </c>
      <c r="S333" s="673">
        <f>IF(INDEX(Historical!$D$7:$D$1257,MATCH(B333,Historical!$B$7:$B$1281,0))=0,"n/a",(INDEX(Historical!$C$7:$C$1259,MATCH(B333,Historical!$B$7:$B$1281,0))/INDEX(Historical!$D$7:$D$1257,MATCH(B333,Historical!$B$7:$B$1281,0))-1)*100)</f>
        <v>4.4943820224719211</v>
      </c>
      <c r="T333" s="673">
        <f>IF(INDEX(Historical!$F$7:$F$1250,MATCH(B333,Historical!$B$7:$B$1281,0))=0,"n/a",((INDEX(Historical!$C$7:$C$1259,MATCH(B333,Historical!$B$7:$B$1281,0))/INDEX(Historical!$F$7:$F$1250,MATCH(B333,Historical!$B$7:$B$1281,0)))^(1/3)-1)*100)</f>
        <v>14.317977121987013</v>
      </c>
      <c r="U333" s="673">
        <f>IF(INDEX(Historical!$H$7:$H$1250,MATCH(B333,Historical!$B$7:$B$1281,0))=0,"n/a",((INDEX(Historical!$C$7:$C$1259,MATCH(B333,Historical!$B$7:$B$1281,0))/INDEX(Historical!$H$7:$H$1250,MATCH(B333,Historical!$B$7:$B$1281,0)))^(1/5)-1)*100)</f>
        <v>11.485359272536089</v>
      </c>
      <c r="V333" s="673">
        <f>IF(INDEX(Historical!$O$7:$O$1250,MATCH(B333,Historical!$B$7:$B$1281,0))=0,"n/a",((INDEX(Historical!$C$7:$C$1259,MATCH(B333,Historical!$B$7:$B$1281,0))/INDEX(Historical!$O$7:$O$1250,MATCH(B333,Historical!$B$7:$B$1281,0)))^(1/10)-1)*100)</f>
        <v>11.978892883451465</v>
      </c>
      <c r="W333" s="674">
        <f t="shared" si="89"/>
        <v>0.95879973085015391</v>
      </c>
      <c r="X333" s="675" t="str">
        <f t="shared" si="90"/>
        <v>n/a</v>
      </c>
      <c r="Y333" s="638"/>
      <c r="Z333" s="624" t="str">
        <f t="shared" si="91"/>
        <v>n/a</v>
      </c>
      <c r="AA333" s="853" t="str">
        <f t="shared" si="92"/>
        <v>n/a</v>
      </c>
      <c r="AB333" s="854">
        <v>12</v>
      </c>
      <c r="AC333" s="833" t="s">
        <v>136</v>
      </c>
      <c r="AD333" s="833" t="s">
        <v>136</v>
      </c>
      <c r="AE333" s="833" t="s">
        <v>136</v>
      </c>
      <c r="AF333" s="833" t="s">
        <v>136</v>
      </c>
      <c r="AG333" s="833" t="s">
        <v>136</v>
      </c>
      <c r="AH333" s="833" t="s">
        <v>136</v>
      </c>
      <c r="AI333" s="833" t="s">
        <v>136</v>
      </c>
      <c r="AJ333" s="833" t="s">
        <v>136</v>
      </c>
      <c r="AK333" s="833" t="s">
        <v>136</v>
      </c>
      <c r="AL333" s="845" t="s">
        <v>136</v>
      </c>
      <c r="AM333" s="839" t="s">
        <v>136</v>
      </c>
      <c r="AN333" s="833" t="s">
        <v>136</v>
      </c>
      <c r="AO333" s="711" t="str">
        <f t="shared" si="93"/>
        <v>n/a</v>
      </c>
      <c r="AP333" s="712">
        <f t="shared" si="94"/>
        <v>12.886819126550687</v>
      </c>
      <c r="AQ333" s="855" t="str">
        <f t="shared" si="95"/>
        <v>n/a</v>
      </c>
      <c r="AR333" s="624">
        <f>INDEX(Historical!$C$7:$C$1259,MATCH(B333,Historical!$B$7:$B$1281,0))*IF(AH333="n/a",1.03,IF(AH333&lt;0,1.01,IF(AH333&gt;10,1.1,(1+AH333/100))))</f>
        <v>1.9158000000000002</v>
      </c>
      <c r="AS333" s="853">
        <f t="shared" si="96"/>
        <v>1.9732740000000002</v>
      </c>
      <c r="AT333" s="853">
        <f t="shared" si="97"/>
        <v>2.0324722200000003</v>
      </c>
      <c r="AU333" s="853">
        <f t="shared" si="97"/>
        <v>2.0934463866000002</v>
      </c>
      <c r="AV333" s="853">
        <f t="shared" si="97"/>
        <v>2.1562497781980001</v>
      </c>
      <c r="AW333" s="624">
        <f t="shared" si="98"/>
        <v>10.171242384797999</v>
      </c>
      <c r="AX333" s="719">
        <f t="shared" si="99"/>
        <v>7.4242645144510941</v>
      </c>
      <c r="AY333" s="900" t="s">
        <v>136</v>
      </c>
      <c r="AZ333" s="839" t="s">
        <v>136</v>
      </c>
      <c r="BA333" s="839" t="s">
        <v>136</v>
      </c>
      <c r="BB333" s="839" t="s">
        <v>136</v>
      </c>
      <c r="BC333" s="839" t="s">
        <v>136</v>
      </c>
      <c r="BD333" s="874" t="s">
        <v>4200</v>
      </c>
      <c r="BE333" s="597">
        <v>2005</v>
      </c>
      <c r="BF333" s="865">
        <f t="shared" si="100"/>
        <v>1</v>
      </c>
      <c r="BG333" s="849" t="s">
        <v>136</v>
      </c>
    </row>
    <row r="334" spans="1:59" ht="11.25" customHeight="1" x14ac:dyDescent="0.2">
      <c r="A334" s="848" t="s">
        <v>4468</v>
      </c>
      <c r="B334" s="842" t="s">
        <v>4437</v>
      </c>
      <c r="C334" s="898" t="s">
        <v>4127</v>
      </c>
      <c r="D334" s="898" t="s">
        <v>4253</v>
      </c>
      <c r="E334" s="705">
        <v>5</v>
      </c>
      <c r="F334" s="1135">
        <v>706</v>
      </c>
      <c r="G334" s="1135" t="s">
        <v>106</v>
      </c>
      <c r="H334" s="1135" t="s">
        <v>106</v>
      </c>
      <c r="I334" s="841">
        <v>14.56</v>
      </c>
      <c r="J334" s="624">
        <f t="shared" si="86"/>
        <v>3.296703296703297</v>
      </c>
      <c r="K334" s="844">
        <v>0.12</v>
      </c>
      <c r="L334" s="854">
        <v>4</v>
      </c>
      <c r="M334" s="615">
        <f t="shared" si="87"/>
        <v>0.48</v>
      </c>
      <c r="N334" s="837" t="s">
        <v>4446</v>
      </c>
      <c r="O334" s="706">
        <v>0.1125</v>
      </c>
      <c r="P334" s="904">
        <v>43809</v>
      </c>
      <c r="Q334" s="904">
        <v>43832</v>
      </c>
      <c r="R334" s="615">
        <f t="shared" si="88"/>
        <v>6.6666666666666599</v>
      </c>
      <c r="S334" s="673">
        <f>IF(INDEX(Historical!$D$7:$D$1257,MATCH(B334,Historical!$B$7:$B$1281,0))=0,"n/a",(INDEX(Historical!$C$7:$C$1259,MATCH(B334,Historical!$B$7:$B$1281,0))/INDEX(Historical!$D$7:$D$1257,MATCH(B334,Historical!$B$7:$B$1281,0))-1)*100)</f>
        <v>6.6666666666666652</v>
      </c>
      <c r="T334" s="673">
        <f>IF(INDEX(Historical!$F$7:$F$1250,MATCH(B334,Historical!$B$7:$B$1281,0))=0,"n/a",((INDEX(Historical!$C$7:$C$1259,MATCH(B334,Historical!$B$7:$B$1281,0))/INDEX(Historical!$F$7:$F$1250,MATCH(B334,Historical!$B$7:$B$1281,0)))^(1/3)-1)*100)</f>
        <v>28.277432547456669</v>
      </c>
      <c r="U334" s="673" t="str">
        <f>IF(INDEX(Historical!$H$7:$H$1250,MATCH(B334,Historical!$B$7:$B$1281,0))=0,"n/a",((INDEX(Historical!$C$7:$C$1259,MATCH(B334,Historical!$B$7:$B$1281,0))/INDEX(Historical!$H$7:$H$1250,MATCH(B334,Historical!$B$7:$B$1281,0)))^(1/5)-1)*100)</f>
        <v>n/a</v>
      </c>
      <c r="V334" s="673" t="str">
        <f>IF(INDEX(Historical!$O$7:$O$1250,MATCH(B334,Historical!$B$7:$B$1281,0))=0,"n/a",((INDEX(Historical!$C$7:$C$1259,MATCH(B334,Historical!$B$7:$B$1281,0))/INDEX(Historical!$O$7:$O$1250,MATCH(B334,Historical!$B$7:$B$1281,0)))^(1/10)-1)*100)</f>
        <v>n/a</v>
      </c>
      <c r="W334" s="674" t="str">
        <f t="shared" si="89"/>
        <v>n/a</v>
      </c>
      <c r="X334" s="675" t="str">
        <f t="shared" si="90"/>
        <v>n/a</v>
      </c>
      <c r="Y334" s="843"/>
      <c r="Z334" s="624" t="str">
        <f t="shared" si="91"/>
        <v>n/a</v>
      </c>
      <c r="AA334" s="853" t="str">
        <f t="shared" si="92"/>
        <v>n/a</v>
      </c>
      <c r="AB334" s="854">
        <v>10</v>
      </c>
      <c r="AC334" s="833">
        <v>-0.25</v>
      </c>
      <c r="AD334" s="833" t="s">
        <v>136</v>
      </c>
      <c r="AE334" s="833">
        <v>0.69</v>
      </c>
      <c r="AF334" s="833">
        <v>1.17</v>
      </c>
      <c r="AG334" s="833">
        <v>-2</v>
      </c>
      <c r="AH334" s="833">
        <v>-122.10000000000001</v>
      </c>
      <c r="AI334" s="833">
        <v>8.59</v>
      </c>
      <c r="AJ334" s="833">
        <v>-16.8</v>
      </c>
      <c r="AK334" s="833">
        <v>3.1199999999999997</v>
      </c>
      <c r="AL334" s="845">
        <v>18490</v>
      </c>
      <c r="AM334" s="839">
        <v>0.2</v>
      </c>
      <c r="AN334" s="833">
        <v>0.99</v>
      </c>
      <c r="AO334" s="711" t="str">
        <f t="shared" si="93"/>
        <v>n/a</v>
      </c>
      <c r="AP334" s="712" t="str">
        <f t="shared" si="94"/>
        <v>n/a</v>
      </c>
      <c r="AQ334" s="855" t="str">
        <f t="shared" si="95"/>
        <v>n/a</v>
      </c>
      <c r="AR334" s="624">
        <f>INDEX(Historical!$C$7:$C$1259,MATCH(B334,Historical!$B$7:$B$1281,0))*IF(AH334="n/a",1.03,IF(AH334&lt;0,1.01,IF(AH334&gt;10,1.1,(1+AH334/100))))</f>
        <v>0.48480000000000001</v>
      </c>
      <c r="AS334" s="853">
        <f t="shared" si="96"/>
        <v>0.52644432000000008</v>
      </c>
      <c r="AT334" s="853">
        <f t="shared" si="97"/>
        <v>0.54286938278399999</v>
      </c>
      <c r="AU334" s="853">
        <f t="shared" si="97"/>
        <v>0.55980690752686069</v>
      </c>
      <c r="AV334" s="853">
        <f t="shared" si="97"/>
        <v>0.57727288304169866</v>
      </c>
      <c r="AW334" s="624">
        <f t="shared" si="98"/>
        <v>2.6911934933525594</v>
      </c>
      <c r="AX334" s="719">
        <f t="shared" si="99"/>
        <v>18.48347179500384</v>
      </c>
      <c r="AY334" s="900">
        <v>1.4</v>
      </c>
      <c r="AZ334" s="839">
        <v>95.960000000000008</v>
      </c>
      <c r="BA334" s="839">
        <v>-2.2200000000000002</v>
      </c>
      <c r="BB334" s="839">
        <v>14.790000000000001</v>
      </c>
      <c r="BC334" s="839">
        <v>37.980000000000004</v>
      </c>
      <c r="BE334" s="597">
        <v>2016</v>
      </c>
      <c r="BF334" s="865">
        <f t="shared" si="100"/>
        <v>0</v>
      </c>
      <c r="BG334" s="849">
        <v>-0.6</v>
      </c>
    </row>
    <row r="335" spans="1:59" ht="11.25" customHeight="1" x14ac:dyDescent="0.2">
      <c r="A335" s="838" t="s">
        <v>1299</v>
      </c>
      <c r="B335" s="842" t="s">
        <v>1300</v>
      </c>
      <c r="C335" s="898" t="s">
        <v>4127</v>
      </c>
      <c r="D335" s="898" t="s">
        <v>4253</v>
      </c>
      <c r="E335" s="705">
        <v>11</v>
      </c>
      <c r="F335" s="1135">
        <v>340</v>
      </c>
      <c r="G335" s="1121" t="s">
        <v>106</v>
      </c>
      <c r="H335" s="1121" t="s">
        <v>106</v>
      </c>
      <c r="I335" s="841">
        <v>28.97</v>
      </c>
      <c r="J335" s="624">
        <f t="shared" si="86"/>
        <v>2.6758715913013464</v>
      </c>
      <c r="K335" s="844">
        <v>0.1938</v>
      </c>
      <c r="L335" s="854">
        <v>4</v>
      </c>
      <c r="M335" s="615">
        <f t="shared" si="87"/>
        <v>0.7752</v>
      </c>
      <c r="N335" s="837" t="s">
        <v>188</v>
      </c>
      <c r="O335" s="706">
        <v>0.1762</v>
      </c>
      <c r="P335" s="606">
        <v>44173</v>
      </c>
      <c r="Q335" s="606">
        <v>44202</v>
      </c>
      <c r="R335" s="615">
        <f t="shared" si="88"/>
        <v>9.9886492622020455</v>
      </c>
      <c r="S335" s="673">
        <f>IF(INDEX(Historical!$D$7:$D$1257,MATCH(B335,Historical!$B$7:$B$1281,0))=0,"n/a",(INDEX(Historical!$C$7:$C$1259,MATCH(B335,Historical!$B$7:$B$1281,0))/INDEX(Historical!$D$7:$D$1257,MATCH(B335,Historical!$B$7:$B$1281,0))-1)*100)</f>
        <v>9.9875156054931136</v>
      </c>
      <c r="T335" s="673">
        <f>IF(INDEX(Historical!$F$7:$F$1250,MATCH(B335,Historical!$B$7:$B$1281,0))=0,"n/a",((INDEX(Historical!$C$7:$C$1259,MATCH(B335,Historical!$B$7:$B$1281,0))/INDEX(Historical!$F$7:$F$1250,MATCH(B335,Historical!$B$7:$B$1281,0)))^(1/3)-1)*100)</f>
        <v>9.9119704433207509</v>
      </c>
      <c r="U335" s="673">
        <f>IF(INDEX(Historical!$H$7:$H$1250,MATCH(B335,Historical!$B$7:$B$1281,0))=0,"n/a",((INDEX(Historical!$C$7:$C$1259,MATCH(B335,Historical!$B$7:$B$1281,0))/INDEX(Historical!$H$7:$H$1250,MATCH(B335,Historical!$B$7:$B$1281,0)))^(1/5)-1)*100)</f>
        <v>16.252501796104557</v>
      </c>
      <c r="V335" s="673">
        <f>IF(INDEX(Historical!$O$7:$O$1250,MATCH(B335,Historical!$B$7:$B$1281,0))=0,"n/a",((INDEX(Historical!$C$7:$C$1259,MATCH(B335,Historical!$B$7:$B$1281,0))/INDEX(Historical!$O$7:$O$1250,MATCH(B335,Historical!$B$7:$B$1281,0)))^(1/10)-1)*100)</f>
        <v>16.665762007256934</v>
      </c>
      <c r="W335" s="674">
        <f t="shared" si="89"/>
        <v>0.97520304136273961</v>
      </c>
      <c r="X335" s="675" t="str">
        <f t="shared" si="90"/>
        <v>n/a</v>
      </c>
      <c r="Y335" s="634"/>
      <c r="Z335" s="624">
        <f t="shared" si="91"/>
        <v>38.76</v>
      </c>
      <c r="AA335" s="853">
        <f t="shared" si="92"/>
        <v>14.484999999999999</v>
      </c>
      <c r="AB335" s="854">
        <v>10</v>
      </c>
      <c r="AC335" s="833">
        <v>2</v>
      </c>
      <c r="AD335" s="833">
        <v>1.31</v>
      </c>
      <c r="AE335" s="833">
        <v>0.63</v>
      </c>
      <c r="AF335" s="834" t="s">
        <v>136</v>
      </c>
      <c r="AG335" s="835">
        <v>-172.6</v>
      </c>
      <c r="AH335" s="833">
        <v>-0.70000000000000007</v>
      </c>
      <c r="AI335" s="833">
        <v>12.479999999999999</v>
      </c>
      <c r="AJ335" s="833">
        <v>-0.2</v>
      </c>
      <c r="AK335" s="833">
        <v>10.74</v>
      </c>
      <c r="AL335" s="845">
        <v>35430</v>
      </c>
      <c r="AM335" s="839">
        <v>0.1</v>
      </c>
      <c r="AN335" s="833" t="s">
        <v>136</v>
      </c>
      <c r="AO335" s="711">
        <f t="shared" si="93"/>
        <v>4.4433733874059058</v>
      </c>
      <c r="AP335" s="712">
        <f t="shared" si="94"/>
        <v>18.928373387405905</v>
      </c>
      <c r="AQ335" s="855" t="str">
        <f t="shared" si="95"/>
        <v>n/a</v>
      </c>
      <c r="AR335" s="624">
        <f>INDEX(Historical!$C$7:$C$1259,MATCH(B335,Historical!$B$7:$B$1281,0))*IF(AH335="n/a",1.03,IF(AH335&lt;0,1.01,IF(AH335&gt;10,1.1,(1+AH335/100))))</f>
        <v>0.71184800000000004</v>
      </c>
      <c r="AS335" s="853">
        <f t="shared" si="96"/>
        <v>0.78303280000000008</v>
      </c>
      <c r="AT335" s="853">
        <f t="shared" si="97"/>
        <v>0.86133608000000017</v>
      </c>
      <c r="AU335" s="853">
        <f t="shared" si="97"/>
        <v>0.94746968800000031</v>
      </c>
      <c r="AV335" s="853">
        <f t="shared" si="97"/>
        <v>1.0422166568000004</v>
      </c>
      <c r="AW335" s="624">
        <f t="shared" si="98"/>
        <v>4.3459032248000007</v>
      </c>
      <c r="AX335" s="719">
        <f t="shared" si="99"/>
        <v>15.001391870210565</v>
      </c>
      <c r="AY335" s="900">
        <v>1.04</v>
      </c>
      <c r="AZ335" s="839">
        <v>131.02000000000001</v>
      </c>
      <c r="BA335" s="839">
        <v>-3.4299999999999997</v>
      </c>
      <c r="BB335" s="839">
        <v>13.889999999999999</v>
      </c>
      <c r="BC335" s="839">
        <v>43.24</v>
      </c>
      <c r="BE335" s="597">
        <v>2011</v>
      </c>
      <c r="BF335" s="865">
        <f t="shared" si="100"/>
        <v>0</v>
      </c>
      <c r="BG335" s="849">
        <v>8.5</v>
      </c>
    </row>
    <row r="336" spans="1:59" s="744" customFormat="1" ht="11.25" customHeight="1" x14ac:dyDescent="0.2">
      <c r="A336" s="619" t="s">
        <v>1281</v>
      </c>
      <c r="B336" s="751" t="s">
        <v>1282</v>
      </c>
      <c r="C336" s="898" t="s">
        <v>153</v>
      </c>
      <c r="D336" s="898" t="s">
        <v>4259</v>
      </c>
      <c r="E336" s="727">
        <v>10</v>
      </c>
      <c r="F336" s="1135">
        <v>410</v>
      </c>
      <c r="G336" s="1138" t="s">
        <v>37</v>
      </c>
      <c r="H336" s="1138" t="s">
        <v>115</v>
      </c>
      <c r="I336" s="728">
        <v>106.67</v>
      </c>
      <c r="J336" s="729">
        <f t="shared" si="86"/>
        <v>0.82497421955563877</v>
      </c>
      <c r="K336" s="730">
        <v>0.22</v>
      </c>
      <c r="L336" s="731">
        <v>4</v>
      </c>
      <c r="M336" s="732">
        <f t="shared" si="87"/>
        <v>0.88</v>
      </c>
      <c r="N336" s="733" t="s">
        <v>318</v>
      </c>
      <c r="O336" s="734">
        <v>0.21</v>
      </c>
      <c r="P336" s="1107">
        <v>43910</v>
      </c>
      <c r="Q336" s="1107">
        <v>43921</v>
      </c>
      <c r="R336" s="732">
        <f t="shared" si="88"/>
        <v>4.7619047619047663</v>
      </c>
      <c r="S336" s="673">
        <f>IF(INDEX(Historical!$D$7:$D$1257,MATCH(B336,Historical!$B$7:$B$1281,0))=0,"n/a",(INDEX(Historical!$C$7:$C$1259,MATCH(B336,Historical!$B$7:$B$1281,0))/INDEX(Historical!$D$7:$D$1257,MATCH(B336,Historical!$B$7:$B$1281,0))-1)*100)</f>
        <v>4.7619047619047672</v>
      </c>
      <c r="T336" s="673">
        <f>IF(INDEX(Historical!$F$7:$F$1250,MATCH(B336,Historical!$B$7:$B$1281,0))=0,"n/a",((INDEX(Historical!$C$7:$C$1259,MATCH(B336,Historical!$B$7:$B$1281,0))/INDEX(Historical!$F$7:$F$1250,MATCH(B336,Historical!$B$7:$B$1281,0)))^(1/3)-1)*100)</f>
        <v>6.917810999860885</v>
      </c>
      <c r="U336" s="673">
        <f>IF(INDEX(Historical!$H$7:$H$1250,MATCH(B336,Historical!$B$7:$B$1281,0))=0,"n/a",((INDEX(Historical!$C$7:$C$1259,MATCH(B336,Historical!$B$7:$B$1281,0))/INDEX(Historical!$H$7:$H$1250,MATCH(B336,Historical!$B$7:$B$1281,0)))^(1/5)-1)*100)</f>
        <v>6.5762756635474151</v>
      </c>
      <c r="V336" s="673">
        <f>IF(INDEX(Historical!$O$7:$O$1250,MATCH(B336,Historical!$B$7:$B$1281,0))=0,"n/a",((INDEX(Historical!$C$7:$C$1259,MATCH(B336,Historical!$B$7:$B$1281,0))/INDEX(Historical!$O$7:$O$1250,MATCH(B336,Historical!$B$7:$B$1281,0)))^(1/10)-1)*100)</f>
        <v>7.9368852824238445</v>
      </c>
      <c r="W336" s="674">
        <f t="shared" si="89"/>
        <v>0.82857133869762656</v>
      </c>
      <c r="X336" s="675">
        <f t="shared" si="90"/>
        <v>0.20297147109714245</v>
      </c>
      <c r="Y336" s="751"/>
      <c r="Z336" s="729">
        <f t="shared" si="91"/>
        <v>24.37673130193906</v>
      </c>
      <c r="AA336" s="736">
        <f t="shared" si="92"/>
        <v>29.548476454293631</v>
      </c>
      <c r="AB336" s="731">
        <v>9</v>
      </c>
      <c r="AC336" s="737">
        <v>3.61</v>
      </c>
      <c r="AD336" s="737">
        <v>3.92</v>
      </c>
      <c r="AE336" s="737">
        <v>2.39</v>
      </c>
      <c r="AF336" s="737">
        <v>4.05</v>
      </c>
      <c r="AG336" s="737">
        <v>14.499999999999998</v>
      </c>
      <c r="AH336" s="737">
        <v>48.5</v>
      </c>
      <c r="AI336" s="737">
        <v>9.9699999999999989</v>
      </c>
      <c r="AJ336" s="737">
        <v>32.4</v>
      </c>
      <c r="AK336" s="737">
        <v>7.6</v>
      </c>
      <c r="AL336" s="738">
        <v>7020</v>
      </c>
      <c r="AM336" s="739">
        <v>0.2</v>
      </c>
      <c r="AN336" s="737">
        <v>1.06</v>
      </c>
      <c r="AO336" s="740">
        <f t="shared" si="93"/>
        <v>-22.147226571190579</v>
      </c>
      <c r="AP336" s="741">
        <f t="shared" si="94"/>
        <v>7.4012498831030538</v>
      </c>
      <c r="AQ336" s="742">
        <f t="shared" si="95"/>
        <v>130.62362762242844</v>
      </c>
      <c r="AR336" s="624">
        <f>INDEX(Historical!$C$7:$C$1259,MATCH(B336,Historical!$B$7:$B$1281,0))*IF(AH336="n/a",1.03,IF(AH336&lt;0,1.01,IF(AH336&gt;10,1.1,(1+AH336/100))))</f>
        <v>0.96800000000000008</v>
      </c>
      <c r="AS336" s="736">
        <f t="shared" si="96"/>
        <v>1.0645096000000001</v>
      </c>
      <c r="AT336" s="736">
        <f t="shared" si="97"/>
        <v>1.1454123296000001</v>
      </c>
      <c r="AU336" s="736">
        <f t="shared" si="97"/>
        <v>1.2324636666496001</v>
      </c>
      <c r="AV336" s="736">
        <f t="shared" si="97"/>
        <v>1.3261309053149697</v>
      </c>
      <c r="AW336" s="729">
        <f t="shared" si="98"/>
        <v>5.7365165015645703</v>
      </c>
      <c r="AX336" s="743">
        <f t="shared" si="99"/>
        <v>5.3778161634616763</v>
      </c>
      <c r="AY336" s="901">
        <v>0.62</v>
      </c>
      <c r="AZ336" s="739">
        <v>47.56</v>
      </c>
      <c r="BA336" s="739">
        <v>-9.36</v>
      </c>
      <c r="BB336" s="739">
        <v>5.74</v>
      </c>
      <c r="BC336" s="739">
        <v>9.1300000000000008</v>
      </c>
      <c r="BD336" s="875"/>
      <c r="BE336" s="597">
        <v>2011</v>
      </c>
      <c r="BF336" s="865">
        <f t="shared" si="100"/>
        <v>0</v>
      </c>
      <c r="BG336" s="793">
        <v>5.2</v>
      </c>
    </row>
    <row r="337" spans="1:59" ht="11.25" customHeight="1" x14ac:dyDescent="0.2">
      <c r="A337" s="831" t="s">
        <v>253</v>
      </c>
      <c r="B337" s="842" t="s">
        <v>254</v>
      </c>
      <c r="C337" s="898" t="s">
        <v>128</v>
      </c>
      <c r="D337" s="898" t="s">
        <v>4262</v>
      </c>
      <c r="E337" s="705">
        <v>54</v>
      </c>
      <c r="F337" s="1135">
        <v>18</v>
      </c>
      <c r="G337" s="1135" t="s">
        <v>37</v>
      </c>
      <c r="H337" s="1135" t="s">
        <v>37</v>
      </c>
      <c r="I337" s="833">
        <v>46.37</v>
      </c>
      <c r="J337" s="624">
        <f t="shared" si="86"/>
        <v>2.1134354108259652</v>
      </c>
      <c r="K337" s="844">
        <v>0.245</v>
      </c>
      <c r="L337" s="854">
        <v>4</v>
      </c>
      <c r="M337" s="615">
        <f t="shared" si="87"/>
        <v>0.98</v>
      </c>
      <c r="N337" s="837" t="s">
        <v>107</v>
      </c>
      <c r="O337" s="706">
        <v>0.23250000000000001</v>
      </c>
      <c r="P337" s="606">
        <v>44204</v>
      </c>
      <c r="Q337" s="606">
        <v>44243</v>
      </c>
      <c r="R337" s="615">
        <f t="shared" si="88"/>
        <v>5.3763440860214979</v>
      </c>
      <c r="S337" s="673">
        <f>IF(INDEX(Historical!$D$7:$D$1257,MATCH(B337,Historical!$B$7:$B$1281,0))=0,"n/a",(INDEX(Historical!$C$7:$C$1259,MATCH(B337,Historical!$B$7:$B$1281,0))/INDEX(Historical!$D$7:$D$1257,MATCH(B337,Historical!$B$7:$B$1281,0))-1)*100)</f>
        <v>10.714285714285721</v>
      </c>
      <c r="T337" s="673">
        <f>IF(INDEX(Historical!$F$7:$F$1250,MATCH(B337,Historical!$B$7:$B$1281,0))=0,"n/a",((INDEX(Historical!$C$7:$C$1259,MATCH(B337,Historical!$B$7:$B$1281,0))/INDEX(Historical!$F$7:$F$1250,MATCH(B337,Historical!$B$7:$B$1281,0)))^(1/3)-1)*100)</f>
        <v>11.000434455013796</v>
      </c>
      <c r="U337" s="673">
        <f>IF(INDEX(Historical!$H$7:$H$1250,MATCH(B337,Historical!$B$7:$B$1281,0))=0,"n/a",((INDEX(Historical!$C$7:$C$1259,MATCH(B337,Historical!$B$7:$B$1281,0))/INDEX(Historical!$H$7:$H$1250,MATCH(B337,Historical!$B$7:$B$1281,0)))^(1/5)-1)*100)</f>
        <v>13.214639717455645</v>
      </c>
      <c r="V337" s="673">
        <f>IF(INDEX(Historical!$O$7:$O$1250,MATCH(B337,Historical!$B$7:$B$1281,0))=0,"n/a",((INDEX(Historical!$C$7:$C$1259,MATCH(B337,Historical!$B$7:$B$1281,0))/INDEX(Historical!$O$7:$O$1250,MATCH(B337,Historical!$B$7:$B$1281,0)))^(1/10)-1)*100)</f>
        <v>16.044981968467063</v>
      </c>
      <c r="W337" s="674">
        <f t="shared" si="89"/>
        <v>0.82359953681631792</v>
      </c>
      <c r="X337" s="675">
        <f t="shared" si="90"/>
        <v>2.4026617668101173</v>
      </c>
      <c r="Y337" s="634"/>
      <c r="Z337" s="624">
        <f t="shared" si="91"/>
        <v>60.493827160493815</v>
      </c>
      <c r="AA337" s="853">
        <f t="shared" si="92"/>
        <v>28.623456790123452</v>
      </c>
      <c r="AB337" s="854">
        <v>10</v>
      </c>
      <c r="AC337" s="833">
        <v>1.62</v>
      </c>
      <c r="AD337" s="833">
        <v>7.86</v>
      </c>
      <c r="AE337" s="833">
        <v>2.65</v>
      </c>
      <c r="AF337" s="833">
        <v>3.96</v>
      </c>
      <c r="AG337" s="833">
        <v>14.899999999999999</v>
      </c>
      <c r="AH337" s="833">
        <v>-7.5</v>
      </c>
      <c r="AI337" s="833">
        <v>7.6</v>
      </c>
      <c r="AJ337" s="833">
        <v>5.5</v>
      </c>
      <c r="AK337" s="833">
        <v>3.6999999999999997</v>
      </c>
      <c r="AL337" s="845">
        <v>25680</v>
      </c>
      <c r="AM337" s="839">
        <v>0.2</v>
      </c>
      <c r="AN337" s="833">
        <v>0.2</v>
      </c>
      <c r="AO337" s="711">
        <f t="shared" si="93"/>
        <v>-13.295381661841841</v>
      </c>
      <c r="AP337" s="712">
        <f t="shared" si="94"/>
        <v>15.328075128281611</v>
      </c>
      <c r="AQ337" s="855">
        <f t="shared" si="95"/>
        <v>124.44884484135193</v>
      </c>
      <c r="AR337" s="624">
        <f>INDEX(Historical!$C$7:$C$1259,MATCH(B337,Historical!$B$7:$B$1281,0))*IF(AH337="n/a",1.03,IF(AH337&lt;0,1.01,IF(AH337&gt;10,1.1,(1+AH337/100))))</f>
        <v>0.93930000000000002</v>
      </c>
      <c r="AS337" s="853">
        <f t="shared" si="96"/>
        <v>1.0106868</v>
      </c>
      <c r="AT337" s="853">
        <f t="shared" si="97"/>
        <v>1.0480822115999999</v>
      </c>
      <c r="AU337" s="853">
        <f t="shared" si="97"/>
        <v>1.0868612534291999</v>
      </c>
      <c r="AV337" s="853">
        <f t="shared" si="97"/>
        <v>1.1270751198060802</v>
      </c>
      <c r="AW337" s="624">
        <f t="shared" si="98"/>
        <v>5.2120053848352805</v>
      </c>
      <c r="AX337" s="719">
        <f t="shared" si="99"/>
        <v>11.240037491557647</v>
      </c>
      <c r="AY337" s="900">
        <v>-0.05</v>
      </c>
      <c r="AZ337" s="839">
        <v>18.87</v>
      </c>
      <c r="BA337" s="839">
        <v>-12.46</v>
      </c>
      <c r="BB337" s="839">
        <v>-1.3299999999999998</v>
      </c>
      <c r="BC337" s="839">
        <v>-4.82</v>
      </c>
      <c r="BE337" s="597">
        <v>1967</v>
      </c>
      <c r="BF337" s="865">
        <f t="shared" si="100"/>
        <v>6</v>
      </c>
      <c r="BG337" s="849">
        <v>10.299999999999999</v>
      </c>
    </row>
    <row r="338" spans="1:59" ht="11.25" customHeight="1" x14ac:dyDescent="0.2">
      <c r="A338" s="831" t="s">
        <v>1279</v>
      </c>
      <c r="B338" s="842" t="s">
        <v>1280</v>
      </c>
      <c r="C338" s="898" t="s">
        <v>128</v>
      </c>
      <c r="D338" s="898" t="s">
        <v>4262</v>
      </c>
      <c r="E338" s="705">
        <v>11</v>
      </c>
      <c r="F338" s="1135">
        <v>330</v>
      </c>
      <c r="G338" s="1139" t="s">
        <v>115</v>
      </c>
      <c r="H338" s="1139" t="s">
        <v>115</v>
      </c>
      <c r="I338" s="841">
        <v>145.65</v>
      </c>
      <c r="J338" s="624">
        <f t="shared" si="86"/>
        <v>2.208032955715757</v>
      </c>
      <c r="K338" s="844">
        <v>0.80400000000000005</v>
      </c>
      <c r="L338" s="854">
        <v>4</v>
      </c>
      <c r="M338" s="615">
        <f t="shared" si="87"/>
        <v>3.2160000000000002</v>
      </c>
      <c r="N338" s="837" t="s">
        <v>148</v>
      </c>
      <c r="O338" s="706">
        <v>0.77300000000000002</v>
      </c>
      <c r="P338" s="606">
        <v>44063</v>
      </c>
      <c r="Q338" s="606">
        <v>44089</v>
      </c>
      <c r="R338" s="615">
        <f t="shared" si="88"/>
        <v>4.0103492884864202</v>
      </c>
      <c r="S338" s="673">
        <f>IF(INDEX(Historical!$D$7:$D$1257,MATCH(B338,Historical!$B$7:$B$1281,0))=0,"n/a",(INDEX(Historical!$C$7:$C$1259,MATCH(B338,Historical!$B$7:$B$1281,0))/INDEX(Historical!$D$7:$D$1257,MATCH(B338,Historical!$B$7:$B$1281,0))-1)*100)</f>
        <v>5.4849498327758983</v>
      </c>
      <c r="T338" s="673">
        <f>IF(INDEX(Historical!$F$7:$F$1250,MATCH(B338,Historical!$B$7:$B$1281,0))=0,"n/a",((INDEX(Historical!$C$7:$C$1259,MATCH(B338,Historical!$B$7:$B$1281,0))/INDEX(Historical!$F$7:$F$1250,MATCH(B338,Historical!$B$7:$B$1281,0)))^(1/3)-1)*100)</f>
        <v>7.371104787762417</v>
      </c>
      <c r="U338" s="673">
        <f>IF(INDEX(Historical!$H$7:$H$1250,MATCH(B338,Historical!$B$7:$B$1281,0))=0,"n/a",((INDEX(Historical!$C$7:$C$1259,MATCH(B338,Historical!$B$7:$B$1281,0))/INDEX(Historical!$H$7:$H$1250,MATCH(B338,Historical!$B$7:$B$1281,0)))^(1/5)-1)*100)</f>
        <v>7.121828688420262</v>
      </c>
      <c r="V338" s="673">
        <f>IF(INDEX(Historical!$O$7:$O$1250,MATCH(B338,Historical!$B$7:$B$1281,0))=0,"n/a",((INDEX(Historical!$C$7:$C$1259,MATCH(B338,Historical!$B$7:$B$1281,0))/INDEX(Historical!$O$7:$O$1250,MATCH(B338,Historical!$B$7:$B$1281,0)))^(1/10)-1)*100)</f>
        <v>9.4372501547958407</v>
      </c>
      <c r="W338" s="674">
        <f t="shared" si="89"/>
        <v>0.75465083277474387</v>
      </c>
      <c r="X338" s="675">
        <f t="shared" si="90"/>
        <v>0.33435815438592775</v>
      </c>
      <c r="Y338" s="643"/>
      <c r="Z338" s="624">
        <f t="shared" si="91"/>
        <v>52.635024549918164</v>
      </c>
      <c r="AA338" s="853">
        <f t="shared" si="92"/>
        <v>23.837970540098198</v>
      </c>
      <c r="AB338" s="854">
        <v>12</v>
      </c>
      <c r="AC338" s="833">
        <v>6.11</v>
      </c>
      <c r="AD338" s="833">
        <v>3.18</v>
      </c>
      <c r="AE338" s="833">
        <v>3.86</v>
      </c>
      <c r="AF338" s="833">
        <v>13.77</v>
      </c>
      <c r="AG338" s="834">
        <v>66.2</v>
      </c>
      <c r="AH338" s="833">
        <v>11.899999999999999</v>
      </c>
      <c r="AI338" s="833">
        <v>6.3299999999999992</v>
      </c>
      <c r="AJ338" s="833">
        <v>21.3</v>
      </c>
      <c r="AK338" s="833">
        <v>7.6</v>
      </c>
      <c r="AL338" s="845">
        <v>31420</v>
      </c>
      <c r="AM338" s="840">
        <v>0.2</v>
      </c>
      <c r="AN338" s="833">
        <v>2.06</v>
      </c>
      <c r="AO338" s="711">
        <f t="shared" si="93"/>
        <v>-14.508108895962179</v>
      </c>
      <c r="AP338" s="712">
        <f t="shared" si="94"/>
        <v>9.3298616441360185</v>
      </c>
      <c r="AQ338" s="855">
        <f t="shared" si="95"/>
        <v>281.95337373218865</v>
      </c>
      <c r="AR338" s="624">
        <f>INDEX(Historical!$C$7:$C$1259,MATCH(B338,Historical!$B$7:$B$1281,0))*IF(AH338="n/a",1.03,IF(AH338&lt;0,1.01,IF(AH338&gt;10,1.1,(1+AH338/100))))</f>
        <v>3.4694000000000003</v>
      </c>
      <c r="AS338" s="853">
        <f t="shared" si="96"/>
        <v>3.68901302</v>
      </c>
      <c r="AT338" s="853">
        <f t="shared" si="97"/>
        <v>3.9693780095200002</v>
      </c>
      <c r="AU338" s="853">
        <f t="shared" si="97"/>
        <v>4.2710507382435203</v>
      </c>
      <c r="AV338" s="853">
        <f t="shared" si="97"/>
        <v>4.5956505943500279</v>
      </c>
      <c r="AW338" s="624">
        <f t="shared" si="98"/>
        <v>19.994492362113547</v>
      </c>
      <c r="AX338" s="719">
        <f t="shared" si="99"/>
        <v>13.727766812299036</v>
      </c>
      <c r="AY338" s="900">
        <v>0.33</v>
      </c>
      <c r="AZ338" s="839">
        <v>32.550000000000004</v>
      </c>
      <c r="BA338" s="839">
        <v>-9.9500000000000011</v>
      </c>
      <c r="BB338" s="839">
        <v>-2.5</v>
      </c>
      <c r="BC338" s="839">
        <v>1.6099999999999999</v>
      </c>
      <c r="BE338" s="597">
        <v>2010</v>
      </c>
      <c r="BF338" s="865">
        <f t="shared" si="100"/>
        <v>0</v>
      </c>
      <c r="BG338" s="849">
        <v>14.099999999999998</v>
      </c>
    </row>
    <row r="339" spans="1:59" ht="11.25" customHeight="1" x14ac:dyDescent="0.2">
      <c r="A339" s="847" t="s">
        <v>1267</v>
      </c>
      <c r="B339" s="842" t="s">
        <v>1268</v>
      </c>
      <c r="C339" s="898" t="s">
        <v>4254</v>
      </c>
      <c r="D339" s="898" t="s">
        <v>4255</v>
      </c>
      <c r="E339" s="705">
        <v>9</v>
      </c>
      <c r="F339" s="1135">
        <v>492</v>
      </c>
      <c r="G339" s="1139" t="s">
        <v>106</v>
      </c>
      <c r="H339" s="1139" t="s">
        <v>106</v>
      </c>
      <c r="I339" s="841">
        <v>27.16</v>
      </c>
      <c r="J339" s="624">
        <f t="shared" si="86"/>
        <v>4.7128129602356408</v>
      </c>
      <c r="K339" s="844">
        <v>0.32</v>
      </c>
      <c r="L339" s="854">
        <v>4</v>
      </c>
      <c r="M339" s="615">
        <f t="shared" si="87"/>
        <v>1.28</v>
      </c>
      <c r="N339" s="837" t="s">
        <v>583</v>
      </c>
      <c r="O339" s="706">
        <v>0.315</v>
      </c>
      <c r="P339" s="606">
        <v>44013</v>
      </c>
      <c r="Q339" s="606">
        <v>44113</v>
      </c>
      <c r="R339" s="615">
        <f t="shared" si="88"/>
        <v>1.5873015873015885</v>
      </c>
      <c r="S339" s="673">
        <f>IF(INDEX(Historical!$D$7:$D$1257,MATCH(B339,Historical!$B$7:$B$1281,0))=0,"n/a",(INDEX(Historical!$C$7:$C$1259,MATCH(B339,Historical!$B$7:$B$1281,0))/INDEX(Historical!$D$7:$D$1257,MATCH(B339,Historical!$B$7:$B$1281,0))-1)*100)</f>
        <v>1.6064257028112205</v>
      </c>
      <c r="T339" s="673">
        <f>IF(INDEX(Historical!$F$7:$F$1250,MATCH(B339,Historical!$B$7:$B$1281,0))=0,"n/a",((INDEX(Historical!$C$7:$C$1259,MATCH(B339,Historical!$B$7:$B$1281,0))/INDEX(Historical!$F$7:$F$1250,MATCH(B339,Historical!$B$7:$B$1281,0)))^(1/3)-1)*100)</f>
        <v>1.6329409353402102</v>
      </c>
      <c r="U339" s="673">
        <f>IF(INDEX(Historical!$H$7:$H$1250,MATCH(B339,Historical!$B$7:$B$1281,0))=0,"n/a",((INDEX(Historical!$C$7:$C$1259,MATCH(B339,Historical!$B$7:$B$1281,0))/INDEX(Historical!$H$7:$H$1250,MATCH(B339,Historical!$B$7:$B$1281,0)))^(1/5)-1)*100)</f>
        <v>1.6606588607677386</v>
      </c>
      <c r="V339" s="673" t="str">
        <f>IF(INDEX(Historical!$O$7:$O$1250,MATCH(B339,Historical!$B$7:$B$1281,0))=0,"n/a",((INDEX(Historical!$C$7:$C$1259,MATCH(B339,Historical!$B$7:$B$1281,0))/INDEX(Historical!$O$7:$O$1250,MATCH(B339,Historical!$B$7:$B$1281,0)))^(1/10)-1)*100)</f>
        <v>n/a</v>
      </c>
      <c r="W339" s="674" t="str">
        <f t="shared" si="89"/>
        <v>n/a</v>
      </c>
      <c r="X339" s="675" t="str">
        <f t="shared" si="90"/>
        <v>n/a</v>
      </c>
      <c r="Y339" s="633"/>
      <c r="Z339" s="624">
        <f t="shared" si="91"/>
        <v>853.33333333333337</v>
      </c>
      <c r="AA339" s="853">
        <f t="shared" si="92"/>
        <v>181.06666666666666</v>
      </c>
      <c r="AB339" s="854">
        <v>12</v>
      </c>
      <c r="AC339" s="833">
        <v>0.15</v>
      </c>
      <c r="AD339" s="833" t="s">
        <v>136</v>
      </c>
      <c r="AE339" s="833">
        <v>8.32</v>
      </c>
      <c r="AF339" s="833">
        <v>1.86</v>
      </c>
      <c r="AG339" s="833">
        <v>1</v>
      </c>
      <c r="AH339" s="833">
        <v>-85.8</v>
      </c>
      <c r="AI339" s="833">
        <v>39.53</v>
      </c>
      <c r="AJ339" s="833">
        <v>-17.399999999999999</v>
      </c>
      <c r="AK339" s="833" t="s">
        <v>136</v>
      </c>
      <c r="AL339" s="845">
        <v>6060</v>
      </c>
      <c r="AM339" s="839">
        <v>0.3</v>
      </c>
      <c r="AN339" s="833">
        <v>0.94</v>
      </c>
      <c r="AO339" s="711">
        <f t="shared" si="93"/>
        <v>-174.69319484566327</v>
      </c>
      <c r="AP339" s="712">
        <f t="shared" si="94"/>
        <v>6.3734718210033794</v>
      </c>
      <c r="AQ339" s="855">
        <f t="shared" si="95"/>
        <v>286.88729337854687</v>
      </c>
      <c r="AR339" s="624">
        <f>INDEX(Historical!$C$7:$C$1259,MATCH(B339,Historical!$B$7:$B$1281,0))*IF(AH339="n/a",1.03,IF(AH339&lt;0,1.01,IF(AH339&gt;10,1.1,(1+AH339/100))))</f>
        <v>1.27765</v>
      </c>
      <c r="AS339" s="853">
        <f t="shared" si="96"/>
        <v>1.4054150000000001</v>
      </c>
      <c r="AT339" s="853">
        <f t="shared" si="97"/>
        <v>1.44757745</v>
      </c>
      <c r="AU339" s="853">
        <f t="shared" si="97"/>
        <v>1.4910047735</v>
      </c>
      <c r="AV339" s="853">
        <f t="shared" si="97"/>
        <v>1.5357349167050001</v>
      </c>
      <c r="AW339" s="624">
        <f t="shared" si="98"/>
        <v>7.1573821402049997</v>
      </c>
      <c r="AX339" s="719">
        <f t="shared" si="99"/>
        <v>26.352658837279087</v>
      </c>
      <c r="AY339" s="900">
        <v>0.59</v>
      </c>
      <c r="AZ339" s="839">
        <v>31.78</v>
      </c>
      <c r="BA339" s="839">
        <v>-20.630000000000003</v>
      </c>
      <c r="BB339" s="839">
        <v>-2.62</v>
      </c>
      <c r="BC339" s="839">
        <v>1.69</v>
      </c>
      <c r="BE339" s="597">
        <v>2012</v>
      </c>
      <c r="BF339" s="865">
        <f t="shared" si="100"/>
        <v>0</v>
      </c>
      <c r="BG339" s="849">
        <v>0.5</v>
      </c>
    </row>
    <row r="340" spans="1:59" ht="11.25" customHeight="1" x14ac:dyDescent="0.2">
      <c r="A340" s="838" t="s">
        <v>1273</v>
      </c>
      <c r="B340" s="842" t="s">
        <v>1274</v>
      </c>
      <c r="C340" s="898" t="s">
        <v>108</v>
      </c>
      <c r="D340" s="898" t="s">
        <v>4273</v>
      </c>
      <c r="E340" s="705">
        <v>8</v>
      </c>
      <c r="F340" s="1135">
        <v>561</v>
      </c>
      <c r="G340" s="1133" t="s">
        <v>106</v>
      </c>
      <c r="H340" s="1133" t="s">
        <v>106</v>
      </c>
      <c r="I340" s="841">
        <v>9.51</v>
      </c>
      <c r="J340" s="624">
        <f t="shared" si="86"/>
        <v>5.4679284963196633</v>
      </c>
      <c r="K340" s="844">
        <v>0.13</v>
      </c>
      <c r="L340" s="854">
        <v>4</v>
      </c>
      <c r="M340" s="615">
        <f t="shared" si="87"/>
        <v>0.52</v>
      </c>
      <c r="N340" s="837" t="s">
        <v>439</v>
      </c>
      <c r="O340" s="706">
        <v>0.12</v>
      </c>
      <c r="P340" s="904">
        <v>43865</v>
      </c>
      <c r="Q340" s="904">
        <v>43879</v>
      </c>
      <c r="R340" s="615">
        <f t="shared" si="88"/>
        <v>8.333333333333341</v>
      </c>
      <c r="S340" s="673">
        <f>IF(INDEX(Historical!$D$7:$D$1257,MATCH(B340,Historical!$B$7:$B$1281,0))=0,"n/a",(INDEX(Historical!$C$7:$C$1259,MATCH(B340,Historical!$B$7:$B$1281,0))/INDEX(Historical!$D$7:$D$1257,MATCH(B340,Historical!$B$7:$B$1281,0))-1)*100)</f>
        <v>8.3333333333333481</v>
      </c>
      <c r="T340" s="673">
        <f>IF(INDEX(Historical!$F$7:$F$1250,MATCH(B340,Historical!$B$7:$B$1281,0))=0,"n/a",((INDEX(Historical!$C$7:$C$1259,MATCH(B340,Historical!$B$7:$B$1281,0))/INDEX(Historical!$F$7:$F$1250,MATCH(B340,Historical!$B$7:$B$1281,0)))^(1/3)-1)*100)</f>
        <v>9.1392883061105934</v>
      </c>
      <c r="U340" s="673">
        <f>IF(INDEX(Historical!$H$7:$H$1250,MATCH(B340,Historical!$B$7:$B$1281,0))=0,"n/a",((INDEX(Historical!$C$7:$C$1259,MATCH(B340,Historical!$B$7:$B$1281,0))/INDEX(Historical!$H$7:$H$1250,MATCH(B340,Historical!$B$7:$B$1281,0)))^(1/5)-1)*100)</f>
        <v>10.197228772148016</v>
      </c>
      <c r="V340" s="673" t="str">
        <f>IF(INDEX(Historical!$O$7:$O$1250,MATCH(B340,Historical!$B$7:$B$1281,0))=0,"n/a",((INDEX(Historical!$C$7:$C$1259,MATCH(B340,Historical!$B$7:$B$1281,0))/INDEX(Historical!$O$7:$O$1250,MATCH(B340,Historical!$B$7:$B$1281,0)))^(1/10)-1)*100)</f>
        <v>n/a</v>
      </c>
      <c r="W340" s="674" t="str">
        <f t="shared" si="89"/>
        <v>n/a</v>
      </c>
      <c r="X340" s="675">
        <f t="shared" si="90"/>
        <v>0.67531316371841166</v>
      </c>
      <c r="Y340" s="637"/>
      <c r="Z340" s="624">
        <f t="shared" si="91"/>
        <v>88.13559322033899</v>
      </c>
      <c r="AA340" s="853">
        <f t="shared" si="92"/>
        <v>16.118644067796609</v>
      </c>
      <c r="AB340" s="854">
        <v>12</v>
      </c>
      <c r="AC340" s="833">
        <v>0.59</v>
      </c>
      <c r="AD340" s="833">
        <v>2.3199999999999998</v>
      </c>
      <c r="AE340" s="833">
        <v>3.77</v>
      </c>
      <c r="AF340" s="833">
        <v>0.98</v>
      </c>
      <c r="AG340" s="833">
        <v>5.0999999999999996</v>
      </c>
      <c r="AH340" s="833">
        <v>0.8</v>
      </c>
      <c r="AI340" s="833">
        <v>-2.69</v>
      </c>
      <c r="AJ340" s="833">
        <v>15.1</v>
      </c>
      <c r="AK340" s="833">
        <v>7.0000000000000009</v>
      </c>
      <c r="AL340" s="845">
        <v>567.87</v>
      </c>
      <c r="AM340" s="839">
        <v>0.3</v>
      </c>
      <c r="AN340" s="833">
        <v>7.0000000000000007E-2</v>
      </c>
      <c r="AO340" s="711">
        <f t="shared" si="93"/>
        <v>-0.45348679932892999</v>
      </c>
      <c r="AP340" s="712">
        <f t="shared" si="94"/>
        <v>15.665157268467679</v>
      </c>
      <c r="AQ340" s="855">
        <f t="shared" si="95"/>
        <v>-16.211188266264255</v>
      </c>
      <c r="AR340" s="624">
        <f>INDEX(Historical!$C$7:$C$1259,MATCH(B340,Historical!$B$7:$B$1281,0))*IF(AH340="n/a",1.03,IF(AH340&lt;0,1.01,IF(AH340&gt;10,1.1,(1+AH340/100))))</f>
        <v>0.52416000000000007</v>
      </c>
      <c r="AS340" s="853">
        <f t="shared" si="96"/>
        <v>0.52940160000000003</v>
      </c>
      <c r="AT340" s="853">
        <f t="shared" si="97"/>
        <v>0.56645971200000012</v>
      </c>
      <c r="AU340" s="853">
        <f t="shared" si="97"/>
        <v>0.60611189184000014</v>
      </c>
      <c r="AV340" s="853">
        <f t="shared" si="97"/>
        <v>0.64853972426880013</v>
      </c>
      <c r="AW340" s="624">
        <f t="shared" si="98"/>
        <v>2.8746729281088004</v>
      </c>
      <c r="AX340" s="719">
        <f t="shared" si="99"/>
        <v>30.227896194624609</v>
      </c>
      <c r="AY340" s="900">
        <v>1.1599999999999999</v>
      </c>
      <c r="AZ340" s="839">
        <v>57.45</v>
      </c>
      <c r="BA340" s="839">
        <v>-14.63</v>
      </c>
      <c r="BB340" s="839">
        <v>2.6</v>
      </c>
      <c r="BC340" s="839">
        <v>20.330000000000002</v>
      </c>
      <c r="BE340" s="597">
        <v>2013</v>
      </c>
      <c r="BF340" s="865">
        <f t="shared" si="100"/>
        <v>0</v>
      </c>
      <c r="BG340" s="849">
        <v>0.70000000000000007</v>
      </c>
    </row>
    <row r="341" spans="1:59" ht="11.25" customHeight="1" x14ac:dyDescent="0.2">
      <c r="A341" s="848" t="s">
        <v>4496</v>
      </c>
      <c r="B341" s="842" t="s">
        <v>4491</v>
      </c>
      <c r="C341" s="898" t="s">
        <v>108</v>
      </c>
      <c r="D341" s="898" t="s">
        <v>4273</v>
      </c>
      <c r="E341" s="705">
        <v>6</v>
      </c>
      <c r="F341" s="1135">
        <v>698</v>
      </c>
      <c r="G341" s="1123" t="s">
        <v>106</v>
      </c>
      <c r="H341" s="1123" t="s">
        <v>106</v>
      </c>
      <c r="I341" s="841">
        <v>33.04</v>
      </c>
      <c r="J341" s="624">
        <f t="shared" si="86"/>
        <v>1.4527845036319613</v>
      </c>
      <c r="K341" s="844">
        <v>0.12</v>
      </c>
      <c r="L341" s="854">
        <v>4</v>
      </c>
      <c r="M341" s="615">
        <f t="shared" si="87"/>
        <v>0.48</v>
      </c>
      <c r="N341" s="837" t="s">
        <v>515</v>
      </c>
      <c r="O341" s="706">
        <v>0.09</v>
      </c>
      <c r="P341" s="606">
        <v>44238</v>
      </c>
      <c r="Q341" s="606">
        <v>44253</v>
      </c>
      <c r="R341" s="615">
        <f t="shared" si="88"/>
        <v>33.333333333333329</v>
      </c>
      <c r="S341" s="673">
        <f>IF(INDEX(Historical!$D$7:$D$1257,MATCH(B341,Historical!$B$7:$B$1281,0))=0,"n/a",(INDEX(Historical!$C$7:$C$1259,MATCH(B341,Historical!$B$7:$B$1281,0))/INDEX(Historical!$D$7:$D$1257,MATCH(B341,Historical!$B$7:$B$1281,0))-1)*100)</f>
        <v>12.5</v>
      </c>
      <c r="T341" s="673">
        <f>IF(INDEX(Historical!$F$7:$F$1250,MATCH(B341,Historical!$B$7:$B$1281,0))=0,"n/a",((INDEX(Historical!$C$7:$C$1259,MATCH(B341,Historical!$B$7:$B$1281,0))/INDEX(Historical!$F$7:$F$1250,MATCH(B341,Historical!$B$7:$B$1281,0)))^(1/3)-1)*100)</f>
        <v>14.471424255333186</v>
      </c>
      <c r="U341" s="673" t="str">
        <f>IF(INDEX(Historical!$H$7:$H$1250,MATCH(B341,Historical!$B$7:$B$1281,0))=0,"n/a",((INDEX(Historical!$C$7:$C$1259,MATCH(B341,Historical!$B$7:$B$1281,0))/INDEX(Historical!$H$7:$H$1250,MATCH(B341,Historical!$B$7:$B$1281,0)))^(1/5)-1)*100)</f>
        <v>n/a</v>
      </c>
      <c r="V341" s="673" t="str">
        <f>IF(INDEX(Historical!$O$7:$O$1250,MATCH(B341,Historical!$B$7:$B$1281,0))=0,"n/a",((INDEX(Historical!$C$7:$C$1259,MATCH(B341,Historical!$B$7:$B$1281,0))/INDEX(Historical!$O$7:$O$1250,MATCH(B341,Historical!$B$7:$B$1281,0)))^(1/10)-1)*100)</f>
        <v>n/a</v>
      </c>
      <c r="W341" s="674" t="str">
        <f t="shared" si="89"/>
        <v>n/a</v>
      </c>
      <c r="X341" s="675" t="str">
        <f t="shared" si="90"/>
        <v>n/a</v>
      </c>
      <c r="Y341" s="843"/>
      <c r="Z341" s="624">
        <f t="shared" si="91"/>
        <v>10.457516339869281</v>
      </c>
      <c r="AA341" s="853">
        <f t="shared" si="92"/>
        <v>7.1982570806100217</v>
      </c>
      <c r="AB341" s="854">
        <v>12</v>
      </c>
      <c r="AC341" s="833">
        <v>4.59</v>
      </c>
      <c r="AD341" s="833">
        <v>0.47</v>
      </c>
      <c r="AE341" s="833">
        <v>4.71</v>
      </c>
      <c r="AF341" s="833">
        <v>1.21</v>
      </c>
      <c r="AG341" s="833">
        <v>19.600000000000001</v>
      </c>
      <c r="AH341" s="833">
        <v>100.49999999999999</v>
      </c>
      <c r="AI341" s="833">
        <v>-12.920000000000002</v>
      </c>
      <c r="AJ341" s="833">
        <v>17</v>
      </c>
      <c r="AK341" s="833">
        <v>15</v>
      </c>
      <c r="AL341" s="845">
        <v>2580</v>
      </c>
      <c r="AM341" s="839">
        <v>1.0999999999999999</v>
      </c>
      <c r="AN341" s="833">
        <v>0.19</v>
      </c>
      <c r="AO341" s="711" t="str">
        <f t="shared" si="93"/>
        <v>n/a</v>
      </c>
      <c r="AP341" s="712" t="str">
        <f t="shared" si="94"/>
        <v>n/a</v>
      </c>
      <c r="AQ341" s="855">
        <f t="shared" si="95"/>
        <v>-37.78213522882988</v>
      </c>
      <c r="AR341" s="624">
        <f>INDEX(Historical!$C$7:$C$1259,MATCH(B341,Historical!$B$7:$B$1281,0))*IF(AH341="n/a",1.03,IF(AH341&lt;0,1.01,IF(AH341&gt;10,1.1,(1+AH341/100))))</f>
        <v>0.39600000000000002</v>
      </c>
      <c r="AS341" s="853">
        <f t="shared" si="96"/>
        <v>0.39996000000000004</v>
      </c>
      <c r="AT341" s="853">
        <f t="shared" si="97"/>
        <v>0.43995600000000007</v>
      </c>
      <c r="AU341" s="853">
        <f t="shared" si="97"/>
        <v>0.48395160000000009</v>
      </c>
      <c r="AV341" s="853">
        <f t="shared" si="97"/>
        <v>0.53234676000000014</v>
      </c>
      <c r="AW341" s="624">
        <f t="shared" si="98"/>
        <v>2.2522143600000004</v>
      </c>
      <c r="AX341" s="719">
        <f t="shared" si="99"/>
        <v>6.8166294188861993</v>
      </c>
      <c r="AY341" s="900">
        <v>1.1100000000000001</v>
      </c>
      <c r="AZ341" s="839">
        <v>199</v>
      </c>
      <c r="BA341" s="839">
        <v>-2.82</v>
      </c>
      <c r="BB341" s="839">
        <v>10.4</v>
      </c>
      <c r="BC341" s="839">
        <v>45.35</v>
      </c>
      <c r="BE341" s="597">
        <v>2016</v>
      </c>
      <c r="BF341" s="865">
        <f t="shared" si="100"/>
        <v>0</v>
      </c>
      <c r="BG341" s="849">
        <v>2.7</v>
      </c>
    </row>
    <row r="342" spans="1:59" ht="11.25" customHeight="1" x14ac:dyDescent="0.2">
      <c r="A342" s="848" t="s">
        <v>4638</v>
      </c>
      <c r="B342" s="842" t="s">
        <v>4631</v>
      </c>
      <c r="C342" s="898" t="s">
        <v>108</v>
      </c>
      <c r="D342" s="898" t="s">
        <v>4273</v>
      </c>
      <c r="E342" s="705">
        <v>5</v>
      </c>
      <c r="F342" s="1135">
        <v>736</v>
      </c>
      <c r="G342" s="1126" t="s">
        <v>106</v>
      </c>
      <c r="H342" s="1126" t="s">
        <v>106</v>
      </c>
      <c r="I342" s="841">
        <v>46.74</v>
      </c>
      <c r="J342" s="624">
        <f t="shared" si="86"/>
        <v>1.8827556696619598</v>
      </c>
      <c r="K342" s="844">
        <v>0.22</v>
      </c>
      <c r="L342" s="854">
        <v>4</v>
      </c>
      <c r="M342" s="615">
        <f t="shared" si="87"/>
        <v>0.88</v>
      </c>
      <c r="N342" s="837" t="s">
        <v>515</v>
      </c>
      <c r="O342" s="706">
        <v>0.2</v>
      </c>
      <c r="P342" s="606">
        <v>44238</v>
      </c>
      <c r="Q342" s="606">
        <v>44253</v>
      </c>
      <c r="R342" s="615">
        <f t="shared" si="88"/>
        <v>9.9999999999999947</v>
      </c>
      <c r="S342" s="673">
        <f>IF(INDEX(Historical!$D$7:$D$1257,MATCH(B342,Historical!$B$7:$B$1281,0))=0,"n/a",(INDEX(Historical!$C$7:$C$1259,MATCH(B342,Historical!$B$7:$B$1281,0))/INDEX(Historical!$D$7:$D$1257,MATCH(B342,Historical!$B$7:$B$1281,0))-1)*100)</f>
        <v>17.647058823529417</v>
      </c>
      <c r="T342" s="673">
        <f>IF(INDEX(Historical!$F$7:$F$1250,MATCH(B342,Historical!$B$7:$B$1281,0))=0,"n/a",((INDEX(Historical!$C$7:$C$1259,MATCH(B342,Historical!$B$7:$B$1281,0))/INDEX(Historical!$F$7:$F$1250,MATCH(B342,Historical!$B$7:$B$1281,0)))^(1/3)-1)*100)</f>
        <v>22.052244447028492</v>
      </c>
      <c r="U342" s="673">
        <f>IF(INDEX(Historical!$H$7:$H$1250,MATCH(B342,Historical!$B$7:$B$1281,0))=0,"n/a",((INDEX(Historical!$C$7:$C$1259,MATCH(B342,Historical!$B$7:$B$1281,0))/INDEX(Historical!$H$7:$H$1250,MATCH(B342,Historical!$B$7:$B$1281,0)))^(1/5)-1)*100)</f>
        <v>14.869835499703509</v>
      </c>
      <c r="V342" s="673">
        <f>IF(INDEX(Historical!$O$7:$O$1250,MATCH(B342,Historical!$B$7:$B$1281,0))=0,"n/a",((INDEX(Historical!$C$7:$C$1259,MATCH(B342,Historical!$B$7:$B$1281,0))/INDEX(Historical!$O$7:$O$1250,MATCH(B342,Historical!$B$7:$B$1281,0)))^(1/10)-1)*100)</f>
        <v>7.1773462536293131</v>
      </c>
      <c r="W342" s="674">
        <f t="shared" si="89"/>
        <v>2.0717734625362954</v>
      </c>
      <c r="X342" s="675">
        <f t="shared" si="90"/>
        <v>1.101469296274334</v>
      </c>
      <c r="Y342" s="646"/>
      <c r="Z342" s="624">
        <f t="shared" si="91"/>
        <v>24.649859943977592</v>
      </c>
      <c r="AA342" s="853">
        <f t="shared" si="92"/>
        <v>13.092436974789917</v>
      </c>
      <c r="AB342" s="854">
        <v>12</v>
      </c>
      <c r="AC342" s="833">
        <v>3.57</v>
      </c>
      <c r="AD342" s="833">
        <v>1.32</v>
      </c>
      <c r="AE342" s="833">
        <v>3.19</v>
      </c>
      <c r="AF342" s="833">
        <v>1.03</v>
      </c>
      <c r="AG342" s="833">
        <v>7.6</v>
      </c>
      <c r="AH342" s="833">
        <v>17.399999999999999</v>
      </c>
      <c r="AI342" s="833">
        <v>-1.37</v>
      </c>
      <c r="AJ342" s="833">
        <v>13.5</v>
      </c>
      <c r="AK342" s="833">
        <v>10</v>
      </c>
      <c r="AL342" s="845">
        <v>1710</v>
      </c>
      <c r="AM342" s="839">
        <v>1.3</v>
      </c>
      <c r="AN342" s="833">
        <v>0.31</v>
      </c>
      <c r="AO342" s="711">
        <f t="shared" si="93"/>
        <v>3.6601541945755525</v>
      </c>
      <c r="AP342" s="712">
        <f t="shared" si="94"/>
        <v>16.75259116936547</v>
      </c>
      <c r="AQ342" s="855">
        <f t="shared" si="95"/>
        <v>-22.582775146515754</v>
      </c>
      <c r="AR342" s="624">
        <f>INDEX(Historical!$C$7:$C$1259,MATCH(B342,Historical!$B$7:$B$1281,0))*IF(AH342="n/a",1.03,IF(AH342&lt;0,1.01,IF(AH342&gt;10,1.1,(1+AH342/100))))</f>
        <v>0.88000000000000012</v>
      </c>
      <c r="AS342" s="853">
        <f t="shared" si="96"/>
        <v>0.88880000000000015</v>
      </c>
      <c r="AT342" s="853">
        <f t="shared" si="97"/>
        <v>0.97768000000000022</v>
      </c>
      <c r="AU342" s="853">
        <f t="shared" si="97"/>
        <v>1.0754480000000004</v>
      </c>
      <c r="AV342" s="853">
        <f t="shared" si="97"/>
        <v>1.1829928000000005</v>
      </c>
      <c r="AW342" s="624">
        <f t="shared" si="98"/>
        <v>5.0049208000000007</v>
      </c>
      <c r="AX342" s="719">
        <f t="shared" si="99"/>
        <v>10.708003423192128</v>
      </c>
      <c r="AY342" s="900">
        <v>1.31</v>
      </c>
      <c r="AZ342" s="839">
        <v>85.06</v>
      </c>
      <c r="BA342" s="839">
        <v>-4.08</v>
      </c>
      <c r="BB342" s="839">
        <v>6.7299999999999995</v>
      </c>
      <c r="BC342" s="839">
        <v>29.45</v>
      </c>
      <c r="BE342" s="597">
        <v>2017</v>
      </c>
      <c r="BF342" s="865">
        <f t="shared" si="100"/>
        <v>0</v>
      </c>
      <c r="BG342" s="849">
        <v>0.89999999999999991</v>
      </c>
    </row>
    <row r="343" spans="1:59" ht="11.25" customHeight="1" x14ac:dyDescent="0.2">
      <c r="A343" s="838" t="s">
        <v>622</v>
      </c>
      <c r="B343" s="843" t="s">
        <v>623</v>
      </c>
      <c r="C343" s="898" t="s">
        <v>112</v>
      </c>
      <c r="D343" s="898" t="s">
        <v>4297</v>
      </c>
      <c r="E343" s="705">
        <v>13</v>
      </c>
      <c r="F343" s="1135">
        <v>280</v>
      </c>
      <c r="G343" s="1126" t="s">
        <v>37</v>
      </c>
      <c r="H343" s="1126" t="s">
        <v>37</v>
      </c>
      <c r="I343" s="841">
        <v>177.51</v>
      </c>
      <c r="J343" s="624">
        <f t="shared" si="86"/>
        <v>2.2083262914765367</v>
      </c>
      <c r="K343" s="844">
        <v>0.98</v>
      </c>
      <c r="L343" s="854">
        <v>4</v>
      </c>
      <c r="M343" s="615">
        <f t="shared" si="87"/>
        <v>3.92</v>
      </c>
      <c r="N343" s="837" t="s">
        <v>148</v>
      </c>
      <c r="O343" s="706">
        <v>0.91</v>
      </c>
      <c r="P343" s="606">
        <v>44162</v>
      </c>
      <c r="Q343" s="606">
        <v>44180</v>
      </c>
      <c r="R343" s="615">
        <f t="shared" si="88"/>
        <v>7.6923076923076872</v>
      </c>
      <c r="S343" s="673">
        <f>IF(INDEX(Historical!$D$7:$D$1257,MATCH(B343,Historical!$B$7:$B$1281,0))=0,"n/a",(INDEX(Historical!$C$7:$C$1259,MATCH(B343,Historical!$B$7:$B$1281,0))/INDEX(Historical!$D$7:$D$1257,MATCH(B343,Historical!$B$7:$B$1281,0))-1)*100)</f>
        <v>8.1632653061224367</v>
      </c>
      <c r="T343" s="673">
        <f>IF(INDEX(Historical!$F$7:$F$1250,MATCH(B343,Historical!$B$7:$B$1281,0))=0,"n/a",((INDEX(Historical!$C$7:$C$1259,MATCH(B343,Historical!$B$7:$B$1281,0))/INDEX(Historical!$F$7:$F$1250,MATCH(B343,Historical!$B$7:$B$1281,0)))^(1/3)-1)*100)</f>
        <v>8.9341387842532871</v>
      </c>
      <c r="U343" s="673">
        <f>IF(INDEX(Historical!$H$7:$H$1250,MATCH(B343,Historical!$B$7:$B$1281,0))=0,"n/a",((INDEX(Historical!$C$7:$C$1259,MATCH(B343,Historical!$B$7:$B$1281,0))/INDEX(Historical!$H$7:$H$1250,MATCH(B343,Historical!$B$7:$B$1281,0)))^(1/5)-1)*100)</f>
        <v>10.617841113805838</v>
      </c>
      <c r="V343" s="673">
        <f>IF(INDEX(Historical!$O$7:$O$1250,MATCH(B343,Historical!$B$7:$B$1281,0))=0,"n/a",((INDEX(Historical!$C$7:$C$1259,MATCH(B343,Historical!$B$7:$B$1281,0))/INDEX(Historical!$O$7:$O$1250,MATCH(B343,Historical!$B$7:$B$1281,0)))^(1/10)-1)*100)</f>
        <v>9.926181394986223</v>
      </c>
      <c r="W343" s="674">
        <f t="shared" si="89"/>
        <v>1.0696803424496129</v>
      </c>
      <c r="X343" s="675">
        <f t="shared" si="90"/>
        <v>1.7406296907878425</v>
      </c>
      <c r="Y343" s="843"/>
      <c r="Z343" s="624">
        <f t="shared" si="91"/>
        <v>61.059190031152646</v>
      </c>
      <c r="AA343" s="853">
        <f t="shared" si="92"/>
        <v>27.649532710280372</v>
      </c>
      <c r="AB343" s="854">
        <v>12</v>
      </c>
      <c r="AC343" s="833">
        <v>6.42</v>
      </c>
      <c r="AD343" s="833">
        <v>2.77</v>
      </c>
      <c r="AE343" s="833">
        <v>2.27</v>
      </c>
      <c r="AF343" s="833">
        <v>4.67</v>
      </c>
      <c r="AG343" s="833">
        <v>17.599999999999998</v>
      </c>
      <c r="AH343" s="833">
        <v>-12.1</v>
      </c>
      <c r="AI343" s="833">
        <v>9.34</v>
      </c>
      <c r="AJ343" s="833">
        <v>6.1</v>
      </c>
      <c r="AK343" s="833">
        <v>10</v>
      </c>
      <c r="AL343" s="845">
        <v>9490</v>
      </c>
      <c r="AM343" s="839">
        <v>0.5</v>
      </c>
      <c r="AN343" s="833">
        <v>0.77</v>
      </c>
      <c r="AO343" s="711">
        <f t="shared" si="93"/>
        <v>-14.823365304997997</v>
      </c>
      <c r="AP343" s="712">
        <f t="shared" si="94"/>
        <v>12.826167405282375</v>
      </c>
      <c r="AQ343" s="855">
        <f t="shared" si="95"/>
        <v>139.55822095126996</v>
      </c>
      <c r="AR343" s="624">
        <f>INDEX(Historical!$C$7:$C$1259,MATCH(B343,Historical!$B$7:$B$1281,0))*IF(AH343="n/a",1.03,IF(AH343&lt;0,1.01,IF(AH343&gt;10,1.1,(1+AH343/100))))</f>
        <v>3.7471000000000001</v>
      </c>
      <c r="AS343" s="853">
        <f t="shared" si="96"/>
        <v>4.09707914</v>
      </c>
      <c r="AT343" s="853">
        <f t="shared" si="97"/>
        <v>4.5067870540000001</v>
      </c>
      <c r="AU343" s="853">
        <f t="shared" si="97"/>
        <v>4.9574657594000007</v>
      </c>
      <c r="AV343" s="853">
        <f t="shared" si="97"/>
        <v>5.4532123353400008</v>
      </c>
      <c r="AW343" s="624">
        <f t="shared" si="98"/>
        <v>22.761644288740001</v>
      </c>
      <c r="AX343" s="719">
        <f t="shared" si="99"/>
        <v>12.822739163280945</v>
      </c>
      <c r="AY343" s="900">
        <v>1.18</v>
      </c>
      <c r="AZ343" s="839">
        <v>107.32</v>
      </c>
      <c r="BA343" s="839">
        <v>-1.54</v>
      </c>
      <c r="BB343" s="839">
        <v>8.5299999999999994</v>
      </c>
      <c r="BC343" s="839">
        <v>22.07</v>
      </c>
      <c r="BE343" s="597">
        <v>2009</v>
      </c>
      <c r="BF343" s="865">
        <f t="shared" si="100"/>
        <v>0</v>
      </c>
      <c r="BG343" s="849">
        <v>7.0000000000000009</v>
      </c>
    </row>
    <row r="344" spans="1:59" ht="11.25" customHeight="1" x14ac:dyDescent="0.2">
      <c r="A344" s="831" t="s">
        <v>1301</v>
      </c>
      <c r="B344" s="842" t="s">
        <v>1302</v>
      </c>
      <c r="C344" s="898" t="s">
        <v>153</v>
      </c>
      <c r="D344" s="898" t="s">
        <v>4256</v>
      </c>
      <c r="E344" s="705">
        <v>11</v>
      </c>
      <c r="F344" s="1135">
        <v>378</v>
      </c>
      <c r="G344" s="1123" t="s">
        <v>106</v>
      </c>
      <c r="H344" s="1123" t="s">
        <v>106</v>
      </c>
      <c r="I344" s="841">
        <v>379.65</v>
      </c>
      <c r="J344" s="624">
        <f t="shared" si="86"/>
        <v>0.73752140129066246</v>
      </c>
      <c r="K344" s="844">
        <v>0.7</v>
      </c>
      <c r="L344" s="854">
        <v>4</v>
      </c>
      <c r="M344" s="615">
        <f t="shared" si="87"/>
        <v>2.8</v>
      </c>
      <c r="N344" s="837" t="s">
        <v>4005</v>
      </c>
      <c r="O344" s="706">
        <v>0.625</v>
      </c>
      <c r="P344" s="606">
        <v>44285</v>
      </c>
      <c r="Q344" s="606">
        <v>44316</v>
      </c>
      <c r="R344" s="615">
        <f t="shared" si="88"/>
        <v>11.999999999999993</v>
      </c>
      <c r="S344" s="673">
        <f>IF(INDEX(Historical!$D$7:$D$1257,MATCH(B344,Historical!$B$7:$B$1281,0))=0,"n/a",(INDEX(Historical!$C$7:$C$1259,MATCH(B344,Historical!$B$7:$B$1281,0))/INDEX(Historical!$D$7:$D$1257,MATCH(B344,Historical!$B$7:$B$1281,0))-1)*100)</f>
        <v>12.790697674418606</v>
      </c>
      <c r="T344" s="673">
        <f>IF(INDEX(Historical!$F$7:$F$1250,MATCH(B344,Historical!$B$7:$B$1281,0))=0,"n/a",((INDEX(Historical!$C$7:$C$1259,MATCH(B344,Historical!$B$7:$B$1281,0))/INDEX(Historical!$F$7:$F$1250,MATCH(B344,Historical!$B$7:$B$1281,0)))^(1/3)-1)*100)</f>
        <v>17.62739834643461</v>
      </c>
      <c r="U344" s="673">
        <f>IF(INDEX(Historical!$H$7:$H$1250,MATCH(B344,Historical!$B$7:$B$1281,0))=0,"n/a",((INDEX(Historical!$C$7:$C$1259,MATCH(B344,Historical!$B$7:$B$1281,0))/INDEX(Historical!$H$7:$H$1250,MATCH(B344,Historical!$B$7:$B$1281,0)))^(1/5)-1)*100)</f>
        <v>16.295089785085604</v>
      </c>
      <c r="V344" s="673" t="str">
        <f>IF(INDEX(Historical!$O$7:$O$1250,MATCH(B344,Historical!$B$7:$B$1281,0))=0,"n/a",((INDEX(Historical!$C$7:$C$1259,MATCH(B344,Historical!$B$7:$B$1281,0))/INDEX(Historical!$O$7:$O$1250,MATCH(B344,Historical!$B$7:$B$1281,0)))^(1/10)-1)*100)</f>
        <v>n/a</v>
      </c>
      <c r="W344" s="674" t="str">
        <f t="shared" si="89"/>
        <v>n/a</v>
      </c>
      <c r="X344" s="675">
        <f t="shared" si="90"/>
        <v>0.66240202378396762</v>
      </c>
      <c r="Y344" s="637"/>
      <c r="Z344" s="624">
        <f t="shared" si="91"/>
        <v>11.071569790431001</v>
      </c>
      <c r="AA344" s="853">
        <f t="shared" si="92"/>
        <v>15.011862396204032</v>
      </c>
      <c r="AB344" s="854">
        <v>12</v>
      </c>
      <c r="AC344" s="833">
        <v>25.29</v>
      </c>
      <c r="AD344" s="833">
        <v>1.23</v>
      </c>
      <c r="AE344" s="833">
        <v>0.66</v>
      </c>
      <c r="AF344" s="833">
        <v>3.66</v>
      </c>
      <c r="AG344" s="833">
        <v>23.9</v>
      </c>
      <c r="AH344" s="833">
        <v>26</v>
      </c>
      <c r="AI344" s="833">
        <v>14.34</v>
      </c>
      <c r="AJ344" s="833">
        <v>24.6</v>
      </c>
      <c r="AK344" s="833">
        <v>12.280000000000001</v>
      </c>
      <c r="AL344" s="845">
        <v>50560</v>
      </c>
      <c r="AM344" s="839">
        <v>0.1</v>
      </c>
      <c r="AN344" s="833">
        <v>0.51</v>
      </c>
      <c r="AO344" s="711">
        <f t="shared" si="93"/>
        <v>2.0207487901722363</v>
      </c>
      <c r="AP344" s="712">
        <f t="shared" si="94"/>
        <v>17.032611186376268</v>
      </c>
      <c r="AQ344" s="855">
        <f t="shared" si="95"/>
        <v>56.266746828913973</v>
      </c>
      <c r="AR344" s="624">
        <f>INDEX(Historical!$C$7:$C$1259,MATCH(B344,Historical!$B$7:$B$1281,0))*IF(AH344="n/a",1.03,IF(AH344&lt;0,1.01,IF(AH344&gt;10,1.1,(1+AH344/100))))</f>
        <v>2.6675</v>
      </c>
      <c r="AS344" s="853">
        <f t="shared" si="96"/>
        <v>2.93425</v>
      </c>
      <c r="AT344" s="853">
        <f t="shared" si="97"/>
        <v>3.2276750000000001</v>
      </c>
      <c r="AU344" s="853">
        <f t="shared" si="97"/>
        <v>3.5504425000000004</v>
      </c>
      <c r="AV344" s="853">
        <f t="shared" si="97"/>
        <v>3.9054867500000006</v>
      </c>
      <c r="AW344" s="624">
        <f t="shared" si="98"/>
        <v>16.285354250000001</v>
      </c>
      <c r="AX344" s="719">
        <f t="shared" si="99"/>
        <v>4.2895704596338735</v>
      </c>
      <c r="AY344" s="900">
        <v>0.83</v>
      </c>
      <c r="AZ344" s="839">
        <v>82.3</v>
      </c>
      <c r="BA344" s="839">
        <v>-20.02</v>
      </c>
      <c r="BB344" s="839">
        <v>-4.29</v>
      </c>
      <c r="BC344" s="839">
        <v>-5.7799999999999994</v>
      </c>
      <c r="BE344" s="597">
        <v>2011</v>
      </c>
      <c r="BF344" s="865">
        <f t="shared" si="100"/>
        <v>0</v>
      </c>
      <c r="BG344" s="849">
        <v>9.1999999999999993</v>
      </c>
    </row>
    <row r="345" spans="1:59" s="744" customFormat="1" ht="11.25" customHeight="1" x14ac:dyDescent="0.2">
      <c r="A345" s="726" t="s">
        <v>1307</v>
      </c>
      <c r="B345" s="751" t="s">
        <v>1308</v>
      </c>
      <c r="C345" s="898" t="s">
        <v>112</v>
      </c>
      <c r="D345" s="898" t="s">
        <v>211</v>
      </c>
      <c r="E345" s="727">
        <v>8</v>
      </c>
      <c r="F345" s="1135">
        <v>566</v>
      </c>
      <c r="G345" s="1138" t="s">
        <v>106</v>
      </c>
      <c r="H345" s="1138" t="s">
        <v>106</v>
      </c>
      <c r="I345" s="728">
        <v>31.43</v>
      </c>
      <c r="J345" s="729">
        <f t="shared" si="86"/>
        <v>1.6544702513522112</v>
      </c>
      <c r="K345" s="730">
        <v>0.13</v>
      </c>
      <c r="L345" s="731">
        <v>4</v>
      </c>
      <c r="M345" s="732">
        <f t="shared" si="87"/>
        <v>0.52</v>
      </c>
      <c r="N345" s="733" t="s">
        <v>218</v>
      </c>
      <c r="O345" s="734">
        <v>0.12</v>
      </c>
      <c r="P345" s="1107">
        <v>43917</v>
      </c>
      <c r="Q345" s="1107">
        <v>43934</v>
      </c>
      <c r="R345" s="732">
        <f t="shared" si="88"/>
        <v>8.333333333333341</v>
      </c>
      <c r="S345" s="673">
        <f>IF(INDEX(Historical!$D$7:$D$1257,MATCH(B345,Historical!$B$7:$B$1281,0))=0,"n/a",(INDEX(Historical!$C$7:$C$1259,MATCH(B345,Historical!$B$7:$B$1281,0))/INDEX(Historical!$D$7:$D$1257,MATCH(B345,Historical!$B$7:$B$1281,0))-1)*100)</f>
        <v>8.5106382978723527</v>
      </c>
      <c r="T345" s="673">
        <f>IF(INDEX(Historical!$F$7:$F$1250,MATCH(B345,Historical!$B$7:$B$1281,0))=0,"n/a",((INDEX(Historical!$C$7:$C$1259,MATCH(B345,Historical!$B$7:$B$1281,0))/INDEX(Historical!$F$7:$F$1250,MATCH(B345,Historical!$B$7:$B$1281,0)))^(1/3)-1)*100)</f>
        <v>9.3541299792876842</v>
      </c>
      <c r="U345" s="673">
        <f>IF(INDEX(Historical!$H$7:$H$1250,MATCH(B345,Historical!$B$7:$B$1281,0))=0,"n/a",((INDEX(Historical!$C$7:$C$1259,MATCH(B345,Historical!$B$7:$B$1281,0))/INDEX(Historical!$H$7:$H$1250,MATCH(B345,Historical!$B$7:$B$1281,0)))^(1/5)-1)*100)</f>
        <v>10.469324008713388</v>
      </c>
      <c r="V345" s="673" t="str">
        <f>IF(INDEX(Historical!$O$7:$O$1250,MATCH(B345,Historical!$B$7:$B$1281,0))=0,"n/a",((INDEX(Historical!$C$7:$C$1259,MATCH(B345,Historical!$B$7:$B$1281,0))/INDEX(Historical!$O$7:$O$1250,MATCH(B345,Historical!$B$7:$B$1281,0)))^(1/10)-1)*100)</f>
        <v>n/a</v>
      </c>
      <c r="W345" s="674" t="str">
        <f t="shared" si="89"/>
        <v>n/a</v>
      </c>
      <c r="X345" s="675" t="str">
        <f t="shared" si="90"/>
        <v>n/a</v>
      </c>
      <c r="Y345" s="748"/>
      <c r="Z345" s="729" t="str">
        <f t="shared" si="91"/>
        <v>n/a</v>
      </c>
      <c r="AA345" s="736" t="str">
        <f t="shared" si="92"/>
        <v>n/a</v>
      </c>
      <c r="AB345" s="731">
        <v>6</v>
      </c>
      <c r="AC345" s="737">
        <v>-0.92</v>
      </c>
      <c r="AD345" s="737" t="s">
        <v>136</v>
      </c>
      <c r="AE345" s="737">
        <v>1.2</v>
      </c>
      <c r="AF345" s="737">
        <v>0.89</v>
      </c>
      <c r="AG345" s="737">
        <v>-2.6</v>
      </c>
      <c r="AH345" s="737">
        <v>-136.4</v>
      </c>
      <c r="AI345" s="737" t="s">
        <v>136</v>
      </c>
      <c r="AJ345" s="737">
        <v>-18.899999999999999</v>
      </c>
      <c r="AK345" s="737" t="s">
        <v>136</v>
      </c>
      <c r="AL345" s="738">
        <v>205.38</v>
      </c>
      <c r="AM345" s="739">
        <v>3.6999999999999997</v>
      </c>
      <c r="AN345" s="737">
        <v>0</v>
      </c>
      <c r="AO345" s="740" t="str">
        <f t="shared" si="93"/>
        <v>n/a</v>
      </c>
      <c r="AP345" s="741">
        <f t="shared" si="94"/>
        <v>12.123794260065599</v>
      </c>
      <c r="AQ345" s="742" t="str">
        <f t="shared" si="95"/>
        <v>n/a</v>
      </c>
      <c r="AR345" s="624">
        <f>INDEX(Historical!$C$7:$C$1259,MATCH(B345,Historical!$B$7:$B$1281,0))*IF(AH345="n/a",1.03,IF(AH345&lt;0,1.01,IF(AH345&gt;10,1.1,(1+AH345/100))))</f>
        <v>0.5151</v>
      </c>
      <c r="AS345" s="736">
        <f t="shared" si="96"/>
        <v>0.53055300000000005</v>
      </c>
      <c r="AT345" s="736">
        <f t="shared" si="97"/>
        <v>0.54646959000000006</v>
      </c>
      <c r="AU345" s="736">
        <f t="shared" si="97"/>
        <v>0.56286367770000012</v>
      </c>
      <c r="AV345" s="736">
        <f t="shared" si="97"/>
        <v>0.57974958803100018</v>
      </c>
      <c r="AW345" s="729">
        <f t="shared" si="98"/>
        <v>2.7347358557310004</v>
      </c>
      <c r="AX345" s="743">
        <f t="shared" si="99"/>
        <v>8.701036766563794</v>
      </c>
      <c r="AY345" s="901">
        <v>0.68</v>
      </c>
      <c r="AZ345" s="739">
        <v>54.14</v>
      </c>
      <c r="BA345" s="739">
        <v>-10.119999999999999</v>
      </c>
      <c r="BB345" s="739">
        <v>0.76</v>
      </c>
      <c r="BC345" s="739">
        <v>4.79</v>
      </c>
      <c r="BD345" s="875"/>
      <c r="BE345" s="597">
        <v>2013</v>
      </c>
      <c r="BF345" s="865">
        <f t="shared" si="100"/>
        <v>0</v>
      </c>
      <c r="BG345" s="793">
        <v>-2.1</v>
      </c>
    </row>
    <row r="346" spans="1:59" ht="11.25" customHeight="1" x14ac:dyDescent="0.2">
      <c r="A346" s="838" t="s">
        <v>4117</v>
      </c>
      <c r="B346" s="842" t="s">
        <v>4118</v>
      </c>
      <c r="C346" s="898" t="s">
        <v>108</v>
      </c>
      <c r="D346" s="898" t="s">
        <v>4273</v>
      </c>
      <c r="E346" s="705">
        <v>9</v>
      </c>
      <c r="F346" s="1135">
        <v>506</v>
      </c>
      <c r="G346" s="1085" t="s">
        <v>37</v>
      </c>
      <c r="H346" s="1085" t="s">
        <v>37</v>
      </c>
      <c r="I346" s="841">
        <v>20.14</v>
      </c>
      <c r="J346" s="624">
        <f t="shared" si="86"/>
        <v>2.5819265143992056</v>
      </c>
      <c r="K346" s="844">
        <v>0.13</v>
      </c>
      <c r="L346" s="854">
        <v>4</v>
      </c>
      <c r="M346" s="615">
        <f t="shared" si="87"/>
        <v>0.52</v>
      </c>
      <c r="N346" s="837" t="s">
        <v>145</v>
      </c>
      <c r="O346" s="706">
        <v>0.12</v>
      </c>
      <c r="P346" s="606">
        <v>44179</v>
      </c>
      <c r="Q346" s="606">
        <v>44197</v>
      </c>
      <c r="R346" s="615">
        <f t="shared" si="88"/>
        <v>8.333333333333341</v>
      </c>
      <c r="S346" s="673">
        <f>IF(INDEX(Historical!$D$7:$D$1257,MATCH(B346,Historical!$B$7:$B$1281,0))=0,"n/a",(INDEX(Historical!$C$7:$C$1259,MATCH(B346,Historical!$B$7:$B$1281,0))/INDEX(Historical!$D$7:$D$1257,MATCH(B346,Historical!$B$7:$B$1281,0))-1)*100)</f>
        <v>9.0909090909090828</v>
      </c>
      <c r="T346" s="673">
        <f>IF(INDEX(Historical!$F$7:$F$1250,MATCH(B346,Historical!$B$7:$B$1281,0))=0,"n/a",((INDEX(Historical!$C$7:$C$1259,MATCH(B346,Historical!$B$7:$B$1281,0))/INDEX(Historical!$F$7:$F$1250,MATCH(B346,Historical!$B$7:$B$1281,0)))^(1/3)-1)*100)</f>
        <v>21.488531250875198</v>
      </c>
      <c r="U346" s="673">
        <f>IF(INDEX(Historical!$H$7:$H$1250,MATCH(B346,Historical!$B$7:$B$1281,0))=0,"n/a",((INDEX(Historical!$C$7:$C$1259,MATCH(B346,Historical!$B$7:$B$1281,0))/INDEX(Historical!$H$7:$H$1250,MATCH(B346,Historical!$B$7:$B$1281,0)))^(1/5)-1)*100)</f>
        <v>20.786774471951119</v>
      </c>
      <c r="V346" s="673">
        <f>IF(INDEX(Historical!$O$7:$O$1250,MATCH(B346,Historical!$B$7:$B$1281,0))=0,"n/a",((INDEX(Historical!$C$7:$C$1259,MATCH(B346,Historical!$B$7:$B$1281,0))/INDEX(Historical!$O$7:$O$1250,MATCH(B346,Historical!$B$7:$B$1281,0)))^(1/10)-1)*100)</f>
        <v>6.9696874357621619</v>
      </c>
      <c r="W346" s="674">
        <f t="shared" si="89"/>
        <v>2.9824543300596384</v>
      </c>
      <c r="X346" s="675">
        <f t="shared" si="90"/>
        <v>1.2674862482897022</v>
      </c>
      <c r="Y346" s="647"/>
      <c r="Z346" s="624">
        <f t="shared" si="91"/>
        <v>23.636363636363637</v>
      </c>
      <c r="AA346" s="853">
        <f t="shared" si="92"/>
        <v>9.1545454545454543</v>
      </c>
      <c r="AB346" s="854">
        <v>12</v>
      </c>
      <c r="AC346" s="833">
        <v>2.2000000000000002</v>
      </c>
      <c r="AD346" s="833" t="s">
        <v>136</v>
      </c>
      <c r="AE346" s="833">
        <v>2.06</v>
      </c>
      <c r="AF346" s="833">
        <v>1.05</v>
      </c>
      <c r="AG346" s="833">
        <v>10.100000000000001</v>
      </c>
      <c r="AH346" s="833">
        <v>57.499999999999993</v>
      </c>
      <c r="AI346" s="833" t="s">
        <v>136</v>
      </c>
      <c r="AJ346" s="833">
        <v>16.400000000000002</v>
      </c>
      <c r="AK346" s="833" t="s">
        <v>136</v>
      </c>
      <c r="AL346" s="845">
        <v>130.03</v>
      </c>
      <c r="AM346" s="839">
        <v>0.2</v>
      </c>
      <c r="AN346" s="833">
        <v>0.4</v>
      </c>
      <c r="AO346" s="711">
        <f t="shared" si="93"/>
        <v>14.214155531804872</v>
      </c>
      <c r="AP346" s="712">
        <f t="shared" si="94"/>
        <v>23.368700986350326</v>
      </c>
      <c r="AQ346" s="855">
        <f t="shared" si="95"/>
        <v>-34.638534195435824</v>
      </c>
      <c r="AR346" s="624">
        <f>INDEX(Historical!$C$7:$C$1259,MATCH(B346,Historical!$B$7:$B$1281,0))*IF(AH346="n/a",1.03,IF(AH346&lt;0,1.01,IF(AH346&gt;10,1.1,(1+AH346/100))))</f>
        <v>0.52800000000000002</v>
      </c>
      <c r="AS346" s="853">
        <f t="shared" si="96"/>
        <v>0.54383999999999999</v>
      </c>
      <c r="AT346" s="853">
        <f t="shared" si="97"/>
        <v>0.56015519999999996</v>
      </c>
      <c r="AU346" s="853">
        <f t="shared" si="97"/>
        <v>0.57695985599999999</v>
      </c>
      <c r="AV346" s="853">
        <f t="shared" si="97"/>
        <v>0.59426865167999998</v>
      </c>
      <c r="AW346" s="624">
        <f t="shared" si="98"/>
        <v>2.80322370768</v>
      </c>
      <c r="AX346" s="719">
        <f t="shared" si="99"/>
        <v>13.918687724329693</v>
      </c>
      <c r="AY346" s="900">
        <v>0.57999999999999996</v>
      </c>
      <c r="AZ346" s="839">
        <v>55.730000000000004</v>
      </c>
      <c r="BA346" s="839">
        <v>-17.46</v>
      </c>
      <c r="BB346" s="839">
        <v>-2.96</v>
      </c>
      <c r="BC346" s="839">
        <v>3.93</v>
      </c>
      <c r="BE346" s="597">
        <v>2012</v>
      </c>
      <c r="BF346" s="865">
        <f t="shared" si="100"/>
        <v>0</v>
      </c>
      <c r="BG346" s="849">
        <v>0.8</v>
      </c>
    </row>
    <row r="347" spans="1:59" ht="11.25" customHeight="1" x14ac:dyDescent="0.2">
      <c r="A347" s="838" t="s">
        <v>606</v>
      </c>
      <c r="B347" s="842" t="s">
        <v>607</v>
      </c>
      <c r="C347" s="898" t="s">
        <v>123</v>
      </c>
      <c r="D347" s="898" t="s">
        <v>4109</v>
      </c>
      <c r="E347" s="705">
        <v>17</v>
      </c>
      <c r="F347" s="1135">
        <v>227</v>
      </c>
      <c r="G347" s="1135" t="s">
        <v>37</v>
      </c>
      <c r="H347" s="1135" t="s">
        <v>37</v>
      </c>
      <c r="I347" s="841">
        <v>62.6</v>
      </c>
      <c r="J347" s="624">
        <f t="shared" si="86"/>
        <v>1.5654952076677318</v>
      </c>
      <c r="K347" s="844">
        <v>0.245</v>
      </c>
      <c r="L347" s="854">
        <v>4</v>
      </c>
      <c r="M347" s="615">
        <f t="shared" si="87"/>
        <v>0.98</v>
      </c>
      <c r="N347" s="837" t="s">
        <v>208</v>
      </c>
      <c r="O347" s="709">
        <v>0.23250000000000001</v>
      </c>
      <c r="P347" s="606">
        <v>44238</v>
      </c>
      <c r="Q347" s="606">
        <v>44253</v>
      </c>
      <c r="R347" s="615">
        <f t="shared" si="88"/>
        <v>5.3763440860214979</v>
      </c>
      <c r="S347" s="673">
        <f>IF(INDEX(Historical!$D$7:$D$1257,MATCH(B347,Historical!$B$7:$B$1281,0))=0,"n/a",(INDEX(Historical!$C$7:$C$1259,MATCH(B347,Historical!$B$7:$B$1281,0))/INDEX(Historical!$D$7:$D$1257,MATCH(B347,Historical!$B$7:$B$1281,0))-1)*100)</f>
        <v>1.0869565217391353</v>
      </c>
      <c r="T347" s="673">
        <f>IF(INDEX(Historical!$F$7:$F$1250,MATCH(B347,Historical!$B$7:$B$1281,0))=0,"n/a",((INDEX(Historical!$C$7:$C$1259,MATCH(B347,Historical!$B$7:$B$1281,0))/INDEX(Historical!$F$7:$F$1250,MATCH(B347,Historical!$B$7:$B$1281,0)))^(1/3)-1)*100)</f>
        <v>2.6427232101898568</v>
      </c>
      <c r="U347" s="673">
        <f>IF(INDEX(Historical!$H$7:$H$1250,MATCH(B347,Historical!$B$7:$B$1281,0))=0,"n/a",((INDEX(Historical!$C$7:$C$1259,MATCH(B347,Historical!$B$7:$B$1281,0))/INDEX(Historical!$H$7:$H$1250,MATCH(B347,Historical!$B$7:$B$1281,0)))^(1/5)-1)*100)</f>
        <v>3.5804203580214189</v>
      </c>
      <c r="V347" s="673">
        <f>IF(INDEX(Historical!$O$7:$O$1250,MATCH(B347,Historical!$B$7:$B$1281,0))=0,"n/a",((INDEX(Historical!$C$7:$C$1259,MATCH(B347,Historical!$B$7:$B$1281,0))/INDEX(Historical!$O$7:$O$1250,MATCH(B347,Historical!$B$7:$B$1281,0)))^(1/10)-1)*100)</f>
        <v>4.8348059140673083</v>
      </c>
      <c r="W347" s="674">
        <f t="shared" si="89"/>
        <v>0.74055100073487123</v>
      </c>
      <c r="X347" s="675">
        <f t="shared" si="90"/>
        <v>0.44202720469400236</v>
      </c>
      <c r="Y347" s="843" t="s">
        <v>4141</v>
      </c>
      <c r="Z347" s="624">
        <f t="shared" si="91"/>
        <v>28.405797101449277</v>
      </c>
      <c r="AA347" s="853">
        <f t="shared" si="92"/>
        <v>18.144927536231883</v>
      </c>
      <c r="AB347" s="854">
        <v>3</v>
      </c>
      <c r="AC347" s="833">
        <v>3.45</v>
      </c>
      <c r="AD347" s="833" t="s">
        <v>136</v>
      </c>
      <c r="AE347" s="833">
        <v>1.1599999999999999</v>
      </c>
      <c r="AF347" s="833">
        <v>2.58</v>
      </c>
      <c r="AG347" s="833">
        <v>14.799999999999999</v>
      </c>
      <c r="AH347" s="833">
        <v>16.900000000000002</v>
      </c>
      <c r="AI347" s="833">
        <v>6.5600000000000005</v>
      </c>
      <c r="AJ347" s="833">
        <v>8.1</v>
      </c>
      <c r="AK347" s="833" t="s">
        <v>136</v>
      </c>
      <c r="AL347" s="845">
        <v>658.54</v>
      </c>
      <c r="AM347" s="839">
        <v>0.2</v>
      </c>
      <c r="AN347" s="833">
        <v>0.37</v>
      </c>
      <c r="AO347" s="711">
        <f t="shared" si="93"/>
        <v>-12.999011970542732</v>
      </c>
      <c r="AP347" s="712">
        <f t="shared" si="94"/>
        <v>5.1459155656891511</v>
      </c>
      <c r="AQ347" s="855">
        <f t="shared" si="95"/>
        <v>44.243487114251479</v>
      </c>
      <c r="AR347" s="624">
        <f>INDEX(Historical!$C$7:$C$1259,MATCH(B347,Historical!$B$7:$B$1281,0))*IF(AH347="n/a",1.03,IF(AH347&lt;0,1.01,IF(AH347&gt;10,1.1,(1+AH347/100))))</f>
        <v>1.0230000000000001</v>
      </c>
      <c r="AS347" s="853">
        <f t="shared" si="96"/>
        <v>1.0901088000000003</v>
      </c>
      <c r="AT347" s="853">
        <f t="shared" ref="AT347:AV366" si="101">IF($AK347="n/a",1.03*AS347,IF($AK347&lt;0,1.01*AS347,IF($AK347&gt;10,1.1*AS347,(1+$AK347/100)*AS347)))</f>
        <v>1.1228120640000003</v>
      </c>
      <c r="AU347" s="853">
        <f t="shared" si="101"/>
        <v>1.1564964259200003</v>
      </c>
      <c r="AV347" s="853">
        <f t="shared" si="101"/>
        <v>1.1911913186976004</v>
      </c>
      <c r="AW347" s="624">
        <f t="shared" si="98"/>
        <v>5.5836086086176016</v>
      </c>
      <c r="AX347" s="719">
        <f t="shared" si="99"/>
        <v>8.9195025696766788</v>
      </c>
      <c r="AY347" s="900">
        <v>0.88</v>
      </c>
      <c r="AZ347" s="839">
        <v>133.41</v>
      </c>
      <c r="BA347" s="839">
        <v>-5.1499999999999995</v>
      </c>
      <c r="BB347" s="839">
        <v>12.24</v>
      </c>
      <c r="BC347" s="839">
        <v>26.119999999999997</v>
      </c>
      <c r="BE347" s="597">
        <v>2005</v>
      </c>
      <c r="BF347" s="865">
        <f t="shared" si="100"/>
        <v>1</v>
      </c>
      <c r="BG347" s="849">
        <v>8.7999999999999989</v>
      </c>
    </row>
    <row r="348" spans="1:59" ht="11.25" customHeight="1" x14ac:dyDescent="0.2">
      <c r="A348" s="838" t="s">
        <v>1309</v>
      </c>
      <c r="B348" s="842" t="s">
        <v>1310</v>
      </c>
      <c r="C348" s="898" t="s">
        <v>112</v>
      </c>
      <c r="D348" s="898" t="s">
        <v>211</v>
      </c>
      <c r="E348" s="705">
        <v>9</v>
      </c>
      <c r="F348" s="1135">
        <v>471</v>
      </c>
      <c r="G348" s="1103" t="s">
        <v>106</v>
      </c>
      <c r="H348" s="1103" t="s">
        <v>106</v>
      </c>
      <c r="I348" s="841">
        <v>85.55</v>
      </c>
      <c r="J348" s="624">
        <f t="shared" si="86"/>
        <v>1.4845119812974867</v>
      </c>
      <c r="K348" s="844">
        <v>0.3175</v>
      </c>
      <c r="L348" s="854">
        <v>4</v>
      </c>
      <c r="M348" s="615">
        <f t="shared" si="87"/>
        <v>1.27</v>
      </c>
      <c r="N348" s="837" t="s">
        <v>148</v>
      </c>
      <c r="O348" s="706">
        <v>0.31</v>
      </c>
      <c r="P348" s="904">
        <v>43615</v>
      </c>
      <c r="Q348" s="904">
        <v>43630</v>
      </c>
      <c r="R348" s="615">
        <f t="shared" si="88"/>
        <v>2.4193548387096793</v>
      </c>
      <c r="S348" s="673">
        <f>IF(INDEX(Historical!$D$7:$D$1257,MATCH(B348,Historical!$B$7:$B$1281,0))=0,"n/a",(INDEX(Historical!$C$7:$C$1259,MATCH(B348,Historical!$B$7:$B$1281,0))/INDEX(Historical!$D$7:$D$1257,MATCH(B348,Historical!$B$7:$B$1281,0))-1)*100)</f>
        <v>0.59405940594059459</v>
      </c>
      <c r="T348" s="673">
        <f>IF(INDEX(Historical!$F$7:$F$1250,MATCH(B348,Historical!$B$7:$B$1281,0))=0,"n/a",((INDEX(Historical!$C$7:$C$1259,MATCH(B348,Historical!$B$7:$B$1281,0))/INDEX(Historical!$F$7:$F$1250,MATCH(B348,Historical!$B$7:$B$1281,0)))^(1/3)-1)*100)</f>
        <v>1.8371441982763193</v>
      </c>
      <c r="U348" s="673">
        <f>IF(INDEX(Historical!$H$7:$H$1250,MATCH(B348,Historical!$B$7:$B$1281,0))=0,"n/a",((INDEX(Historical!$C$7:$C$1259,MATCH(B348,Historical!$B$7:$B$1281,0))/INDEX(Historical!$H$7:$H$1250,MATCH(B348,Historical!$B$7:$B$1281,0)))^(1/5)-1)*100)</f>
        <v>2.3634831904984166</v>
      </c>
      <c r="V348" s="673" t="str">
        <f>IF(INDEX(Historical!$O$7:$O$1250,MATCH(B348,Historical!$B$7:$B$1281,0))=0,"n/a",((INDEX(Historical!$C$7:$C$1259,MATCH(B348,Historical!$B$7:$B$1281,0))/INDEX(Historical!$O$7:$O$1250,MATCH(B348,Historical!$B$7:$B$1281,0)))^(1/10)-1)*100)</f>
        <v>n/a</v>
      </c>
      <c r="W348" s="674" t="str">
        <f t="shared" si="89"/>
        <v>n/a</v>
      </c>
      <c r="X348" s="675" t="str">
        <f t="shared" si="90"/>
        <v>n/a</v>
      </c>
      <c r="Y348" s="646" t="s">
        <v>4577</v>
      </c>
      <c r="Z348" s="624">
        <f t="shared" si="91"/>
        <v>77.914110429447859</v>
      </c>
      <c r="AA348" s="853">
        <f t="shared" si="92"/>
        <v>52.484662576687121</v>
      </c>
      <c r="AB348" s="854">
        <v>12</v>
      </c>
      <c r="AC348" s="833">
        <v>1.63</v>
      </c>
      <c r="AD348" s="833">
        <v>3.42</v>
      </c>
      <c r="AE348" s="833">
        <v>0.47</v>
      </c>
      <c r="AF348" s="833">
        <v>2.4700000000000002</v>
      </c>
      <c r="AG348" s="833">
        <v>5.0999999999999996</v>
      </c>
      <c r="AH348" s="833">
        <v>2.4</v>
      </c>
      <c r="AI348" s="833">
        <v>25.64</v>
      </c>
      <c r="AJ348" s="833">
        <v>-20.100000000000001</v>
      </c>
      <c r="AK348" s="833">
        <v>15</v>
      </c>
      <c r="AL348" s="845">
        <v>1370</v>
      </c>
      <c r="AM348" s="839">
        <v>0.89999999999999991</v>
      </c>
      <c r="AN348" s="833">
        <v>0.52</v>
      </c>
      <c r="AO348" s="711">
        <f t="shared" si="93"/>
        <v>-48.63666740489122</v>
      </c>
      <c r="AP348" s="712">
        <f t="shared" si="94"/>
        <v>3.8479951717959033</v>
      </c>
      <c r="AQ348" s="855">
        <f t="shared" si="95"/>
        <v>140.03436472899477</v>
      </c>
      <c r="AR348" s="624">
        <f>INDEX(Historical!$C$7:$C$1259,MATCH(B348,Historical!$B$7:$B$1281,0))*IF(AH348="n/a",1.03,IF(AH348&lt;0,1.01,IF(AH348&gt;10,1.1,(1+AH348/100))))</f>
        <v>1.3004800000000001</v>
      </c>
      <c r="AS348" s="853">
        <f t="shared" si="96"/>
        <v>1.4305280000000002</v>
      </c>
      <c r="AT348" s="853">
        <f t="shared" si="101"/>
        <v>1.5735808000000004</v>
      </c>
      <c r="AU348" s="853">
        <f t="shared" si="101"/>
        <v>1.7309388800000007</v>
      </c>
      <c r="AV348" s="853">
        <f t="shared" si="101"/>
        <v>1.9040327680000009</v>
      </c>
      <c r="AW348" s="624">
        <f t="shared" si="98"/>
        <v>7.9395604480000017</v>
      </c>
      <c r="AX348" s="719">
        <f t="shared" si="99"/>
        <v>9.2806083553477521</v>
      </c>
      <c r="AY348" s="900">
        <v>1.24</v>
      </c>
      <c r="AZ348" s="839">
        <v>182.81</v>
      </c>
      <c r="BA348" s="839">
        <v>-16.27</v>
      </c>
      <c r="BB348" s="839">
        <v>8.32</v>
      </c>
      <c r="BC348" s="839">
        <v>66.62</v>
      </c>
      <c r="BE348" s="597">
        <v>2012</v>
      </c>
      <c r="BF348" s="865">
        <f t="shared" si="100"/>
        <v>0</v>
      </c>
      <c r="BG348" s="849">
        <v>1.5</v>
      </c>
    </row>
    <row r="349" spans="1:59" ht="11.25" customHeight="1" x14ac:dyDescent="0.2">
      <c r="A349" s="838" t="s">
        <v>3831</v>
      </c>
      <c r="B349" s="842" t="s">
        <v>3832</v>
      </c>
      <c r="C349" s="898" t="s">
        <v>108</v>
      </c>
      <c r="D349" s="898" t="s">
        <v>4273</v>
      </c>
      <c r="E349" s="705">
        <v>8</v>
      </c>
      <c r="F349" s="1135">
        <v>587</v>
      </c>
      <c r="G349" s="1133" t="s">
        <v>115</v>
      </c>
      <c r="H349" s="1133" t="s">
        <v>115</v>
      </c>
      <c r="I349" s="841">
        <v>20.67</v>
      </c>
      <c r="J349" s="624">
        <f t="shared" si="86"/>
        <v>4.0638606676342519</v>
      </c>
      <c r="K349" s="844">
        <v>0.21</v>
      </c>
      <c r="L349" s="854">
        <v>4</v>
      </c>
      <c r="M349" s="615">
        <f t="shared" si="87"/>
        <v>0.84</v>
      </c>
      <c r="N349" s="837" t="s">
        <v>107</v>
      </c>
      <c r="O349" s="706">
        <v>0.2</v>
      </c>
      <c r="P349" s="606">
        <v>44231</v>
      </c>
      <c r="Q349" s="606">
        <v>44243</v>
      </c>
      <c r="R349" s="615">
        <f t="shared" si="88"/>
        <v>4.9999999999999902</v>
      </c>
      <c r="S349" s="673">
        <f>IF(INDEX(Historical!$D$7:$D$1257,MATCH(B349,Historical!$B$7:$B$1281,0))=0,"n/a",(INDEX(Historical!$C$7:$C$1259,MATCH(B349,Historical!$B$7:$B$1281,0))/INDEX(Historical!$D$7:$D$1257,MATCH(B349,Historical!$B$7:$B$1281,0))-1)*100)</f>
        <v>11.111111111111116</v>
      </c>
      <c r="T349" s="673">
        <f>IF(INDEX(Historical!$F$7:$F$1250,MATCH(B349,Historical!$B$7:$B$1281,0))=0,"n/a",((INDEX(Historical!$C$7:$C$1259,MATCH(B349,Historical!$B$7:$B$1281,0))/INDEX(Historical!$F$7:$F$1250,MATCH(B349,Historical!$B$7:$B$1281,0)))^(1/3)-1)*100)</f>
        <v>23.959618848218689</v>
      </c>
      <c r="U349" s="673">
        <f>IF(INDEX(Historical!$H$7:$H$1250,MATCH(B349,Historical!$B$7:$B$1281,0))=0,"n/a",((INDEX(Historical!$C$7:$C$1259,MATCH(B349,Historical!$B$7:$B$1281,0))/INDEX(Historical!$H$7:$H$1250,MATCH(B349,Historical!$B$7:$B$1281,0)))^(1/5)-1)*100)</f>
        <v>25.205477200705872</v>
      </c>
      <c r="V349" s="673" t="str">
        <f>IF(INDEX(Historical!$O$7:$O$1250,MATCH(B349,Historical!$B$7:$B$1281,0))=0,"n/a",((INDEX(Historical!$C$7:$C$1259,MATCH(B349,Historical!$B$7:$B$1281,0))/INDEX(Historical!$O$7:$O$1250,MATCH(B349,Historical!$B$7:$B$1281,0)))^(1/10)-1)*100)</f>
        <v>n/a</v>
      </c>
      <c r="W349" s="674" t="str">
        <f t="shared" si="89"/>
        <v>n/a</v>
      </c>
      <c r="X349" s="675">
        <f t="shared" si="90"/>
        <v>1.1945723791803733</v>
      </c>
      <c r="Y349" s="843"/>
      <c r="Z349" s="624">
        <f t="shared" si="91"/>
        <v>33.070866141732282</v>
      </c>
      <c r="AA349" s="853">
        <f t="shared" si="92"/>
        <v>8.1377952755905518</v>
      </c>
      <c r="AB349" s="854">
        <v>12</v>
      </c>
      <c r="AC349" s="833">
        <v>2.54</v>
      </c>
      <c r="AD349" s="833">
        <v>1.03</v>
      </c>
      <c r="AE349" s="833">
        <v>3.19</v>
      </c>
      <c r="AF349" s="833">
        <v>1.23</v>
      </c>
      <c r="AG349" s="833">
        <v>13</v>
      </c>
      <c r="AH349" s="833">
        <v>19.5</v>
      </c>
      <c r="AI349" s="833">
        <v>-6.83</v>
      </c>
      <c r="AJ349" s="833">
        <v>21.099999999999998</v>
      </c>
      <c r="AK349" s="833">
        <v>8</v>
      </c>
      <c r="AL349" s="845">
        <v>446.65</v>
      </c>
      <c r="AM349" s="839">
        <v>1.6</v>
      </c>
      <c r="AN349" s="833">
        <v>0.21</v>
      </c>
      <c r="AO349" s="711">
        <f t="shared" si="93"/>
        <v>21.131542592749572</v>
      </c>
      <c r="AP349" s="712">
        <f t="shared" si="94"/>
        <v>29.269337868340124</v>
      </c>
      <c r="AQ349" s="855">
        <f t="shared" si="95"/>
        <v>-33.301713535332603</v>
      </c>
      <c r="AR349" s="624">
        <f>INDEX(Historical!$C$7:$C$1259,MATCH(B349,Historical!$B$7:$B$1281,0))*IF(AH349="n/a",1.03,IF(AH349&lt;0,1.01,IF(AH349&gt;10,1.1,(1+AH349/100))))</f>
        <v>0.88000000000000012</v>
      </c>
      <c r="AS349" s="853">
        <f t="shared" si="96"/>
        <v>0.88880000000000015</v>
      </c>
      <c r="AT349" s="853">
        <f t="shared" si="101"/>
        <v>0.9599040000000002</v>
      </c>
      <c r="AU349" s="853">
        <f t="shared" si="101"/>
        <v>1.0366963200000003</v>
      </c>
      <c r="AV349" s="853">
        <f t="shared" si="101"/>
        <v>1.1196320256000005</v>
      </c>
      <c r="AW349" s="624">
        <f t="shared" si="98"/>
        <v>4.8850323456000009</v>
      </c>
      <c r="AX349" s="719">
        <f t="shared" si="99"/>
        <v>23.633441439767783</v>
      </c>
      <c r="AY349" s="900">
        <v>1.0900000000000001</v>
      </c>
      <c r="AZ349" s="839">
        <v>124.92000000000002</v>
      </c>
      <c r="BA349" s="839">
        <v>-4.66</v>
      </c>
      <c r="BB349" s="839">
        <v>5.04</v>
      </c>
      <c r="BC349" s="839">
        <v>29.98</v>
      </c>
      <c r="BE349" s="597">
        <v>2014</v>
      </c>
      <c r="BF349" s="865">
        <f t="shared" si="100"/>
        <v>0</v>
      </c>
      <c r="BG349" s="849">
        <v>1.2</v>
      </c>
    </row>
    <row r="350" spans="1:59" ht="11.25" customHeight="1" x14ac:dyDescent="0.2">
      <c r="A350" s="831" t="s">
        <v>626</v>
      </c>
      <c r="B350" s="842" t="s">
        <v>627</v>
      </c>
      <c r="C350" s="898" t="s">
        <v>4127</v>
      </c>
      <c r="D350" s="898" t="s">
        <v>4260</v>
      </c>
      <c r="E350" s="705">
        <v>25</v>
      </c>
      <c r="F350" s="1135">
        <v>137</v>
      </c>
      <c r="G350" s="1139" t="s">
        <v>115</v>
      </c>
      <c r="H350" s="1139" t="s">
        <v>115</v>
      </c>
      <c r="I350" s="833">
        <v>118.93</v>
      </c>
      <c r="J350" s="624">
        <f t="shared" si="86"/>
        <v>5.4822164298326737</v>
      </c>
      <c r="K350" s="851">
        <v>1.63</v>
      </c>
      <c r="L350" s="854">
        <v>4</v>
      </c>
      <c r="M350" s="615">
        <f t="shared" si="87"/>
        <v>6.52</v>
      </c>
      <c r="N350" s="837" t="s">
        <v>226</v>
      </c>
      <c r="O350" s="707">
        <v>1.62</v>
      </c>
      <c r="P350" s="606">
        <v>43958</v>
      </c>
      <c r="Q350" s="606">
        <v>43992</v>
      </c>
      <c r="R350" s="615">
        <f t="shared" si="88"/>
        <v>0.6172839506172707</v>
      </c>
      <c r="S350" s="673">
        <f>IF(INDEX(Historical!$D$7:$D$1257,MATCH(B350,Historical!$B$7:$B$1281,0))=0,"n/a",(INDEX(Historical!$C$7:$C$1259,MATCH(B350,Historical!$B$7:$B$1281,0))/INDEX(Historical!$D$7:$D$1257,MATCH(B350,Historical!$B$7:$B$1281,0))-1)*100)</f>
        <v>1.2441679626749691</v>
      </c>
      <c r="T350" s="673">
        <f>IF(INDEX(Historical!$F$7:$F$1250,MATCH(B350,Historical!$B$7:$B$1281,0))=0,"n/a",((INDEX(Historical!$C$7:$C$1259,MATCH(B350,Historical!$B$7:$B$1281,0))/INDEX(Historical!$F$7:$F$1250,MATCH(B350,Historical!$B$7:$B$1281,0)))^(1/3)-1)*100)</f>
        <v>3.3339408262687886</v>
      </c>
      <c r="U350" s="673">
        <f>IF(INDEX(Historical!$H$7:$H$1250,MATCH(B350,Historical!$B$7:$B$1281,0))=0,"n/a",((INDEX(Historical!$C$7:$C$1259,MATCH(B350,Historical!$B$7:$B$1281,0))/INDEX(Historical!$H$7:$H$1250,MATCH(B350,Historical!$B$7:$B$1281,0)))^(1/5)-1)*100)</f>
        <v>5.4198021604014546</v>
      </c>
      <c r="V350" s="673">
        <f>IF(INDEX(Historical!$O$7:$O$1250,MATCH(B350,Historical!$B$7:$B$1281,0))=0,"n/a",((INDEX(Historical!$C$7:$C$1259,MATCH(B350,Historical!$B$7:$B$1281,0))/INDEX(Historical!$O$7:$O$1250,MATCH(B350,Historical!$B$7:$B$1281,0)))^(1/10)-1)*100)</f>
        <v>10.043424758486164</v>
      </c>
      <c r="W350" s="674">
        <f t="shared" si="89"/>
        <v>0.53963685602583</v>
      </c>
      <c r="X350" s="675" t="str">
        <f t="shared" si="90"/>
        <v>n/a</v>
      </c>
      <c r="Y350" s="842"/>
      <c r="Z350" s="624">
        <f t="shared" si="91"/>
        <v>104.15335463258786</v>
      </c>
      <c r="AA350" s="853">
        <f t="shared" si="92"/>
        <v>18.998402555910545</v>
      </c>
      <c r="AB350" s="854">
        <v>12</v>
      </c>
      <c r="AC350" s="833">
        <v>6.26</v>
      </c>
      <c r="AD350" s="833">
        <v>3.21</v>
      </c>
      <c r="AE350" s="833">
        <v>1.5</v>
      </c>
      <c r="AF350" s="833">
        <v>5.15</v>
      </c>
      <c r="AG350" s="834">
        <v>38.200000000000003</v>
      </c>
      <c r="AH350" s="833">
        <v>-8.6</v>
      </c>
      <c r="AI350" s="833">
        <v>9.629999999999999</v>
      </c>
      <c r="AJ350" s="833">
        <v>-7.1999999999999993</v>
      </c>
      <c r="AK350" s="833">
        <v>6.09</v>
      </c>
      <c r="AL350" s="845">
        <v>110720</v>
      </c>
      <c r="AM350" s="839">
        <v>0.1</v>
      </c>
      <c r="AN350" s="833">
        <v>3.08</v>
      </c>
      <c r="AO350" s="711">
        <f t="shared" si="93"/>
        <v>-8.0963839656764165</v>
      </c>
      <c r="AP350" s="712">
        <f t="shared" si="94"/>
        <v>10.902018590234128</v>
      </c>
      <c r="AQ350" s="855">
        <f t="shared" si="95"/>
        <v>108.5311308099151</v>
      </c>
      <c r="AR350" s="624">
        <f>INDEX(Historical!$C$7:$C$1259,MATCH(B350,Historical!$B$7:$B$1281,0))*IF(AH350="n/a",1.03,IF(AH350&lt;0,1.01,IF(AH350&gt;10,1.1,(1+AH350/100))))</f>
        <v>6.5750999999999999</v>
      </c>
      <c r="AS350" s="853">
        <f t="shared" si="96"/>
        <v>7.2082821300000006</v>
      </c>
      <c r="AT350" s="853">
        <f t="shared" si="101"/>
        <v>7.6472665117170004</v>
      </c>
      <c r="AU350" s="853">
        <f t="shared" si="101"/>
        <v>8.1129850422805649</v>
      </c>
      <c r="AV350" s="853">
        <f t="shared" si="101"/>
        <v>8.6070658313554507</v>
      </c>
      <c r="AW350" s="624">
        <f t="shared" si="98"/>
        <v>38.150699515353011</v>
      </c>
      <c r="AX350" s="719">
        <f t="shared" si="99"/>
        <v>32.078280934459777</v>
      </c>
      <c r="AY350" s="900">
        <v>1.23</v>
      </c>
      <c r="AZ350" s="839">
        <v>31.330000000000002</v>
      </c>
      <c r="BA350" s="839">
        <v>-17.440000000000001</v>
      </c>
      <c r="BB350" s="839">
        <v>-3.94</v>
      </c>
      <c r="BC350" s="839">
        <v>-2.85</v>
      </c>
      <c r="BE350" s="597">
        <v>1996</v>
      </c>
      <c r="BF350" s="865">
        <f t="shared" si="100"/>
        <v>2</v>
      </c>
      <c r="BG350" s="849">
        <v>5.0999999999999996</v>
      </c>
    </row>
    <row r="351" spans="1:59" ht="11.25" customHeight="1" x14ac:dyDescent="0.2">
      <c r="A351" s="831" t="s">
        <v>1328</v>
      </c>
      <c r="B351" s="842" t="s">
        <v>1329</v>
      </c>
      <c r="C351" s="898" t="s">
        <v>108</v>
      </c>
      <c r="D351" s="898" t="s">
        <v>4273</v>
      </c>
      <c r="E351" s="705">
        <v>11</v>
      </c>
      <c r="F351" s="1135">
        <v>318</v>
      </c>
      <c r="G351" s="1122" t="s">
        <v>106</v>
      </c>
      <c r="H351" s="1122" t="s">
        <v>106</v>
      </c>
      <c r="I351" s="841">
        <v>43.58</v>
      </c>
      <c r="J351" s="624">
        <f t="shared" si="86"/>
        <v>2.5240936209270313</v>
      </c>
      <c r="K351" s="844">
        <v>0.55000000000000004</v>
      </c>
      <c r="L351" s="854">
        <v>2</v>
      </c>
      <c r="M351" s="615">
        <f t="shared" si="87"/>
        <v>1.1000000000000001</v>
      </c>
      <c r="N351" s="837" t="s">
        <v>608</v>
      </c>
      <c r="O351" s="706">
        <v>0.5</v>
      </c>
      <c r="P351" s="904">
        <v>43735</v>
      </c>
      <c r="Q351" s="904">
        <v>43753</v>
      </c>
      <c r="R351" s="615">
        <f t="shared" si="88"/>
        <v>10.000000000000009</v>
      </c>
      <c r="S351" s="673">
        <f>IF(INDEX(Historical!$D$7:$D$1257,MATCH(B351,Historical!$B$7:$B$1281,0))=0,"n/a",(INDEX(Historical!$C$7:$C$1259,MATCH(B351,Historical!$B$7:$B$1281,0))/INDEX(Historical!$D$7:$D$1257,MATCH(B351,Historical!$B$7:$B$1281,0))-1)*100)</f>
        <v>4.7619047619047672</v>
      </c>
      <c r="T351" s="673">
        <f>IF(INDEX(Historical!$F$7:$F$1250,MATCH(B351,Historical!$B$7:$B$1281,0))=0,"n/a",((INDEX(Historical!$C$7:$C$1259,MATCH(B351,Historical!$B$7:$B$1281,0))/INDEX(Historical!$F$7:$F$1250,MATCH(B351,Historical!$B$7:$B$1281,0)))^(1/3)-1)*100)</f>
        <v>18.563110149668759</v>
      </c>
      <c r="U351" s="673">
        <f>IF(INDEX(Historical!$H$7:$H$1250,MATCH(B351,Historical!$B$7:$B$1281,0))=0,"n/a",((INDEX(Historical!$C$7:$C$1259,MATCH(B351,Historical!$B$7:$B$1281,0))/INDEX(Historical!$H$7:$H$1250,MATCH(B351,Historical!$B$7:$B$1281,0)))^(1/5)-1)*100)</f>
        <v>13.656149397218043</v>
      </c>
      <c r="V351" s="673">
        <f>IF(INDEX(Historical!$O$7:$O$1250,MATCH(B351,Historical!$B$7:$B$1281,0))=0,"n/a",((INDEX(Historical!$C$7:$C$1259,MATCH(B351,Historical!$B$7:$B$1281,0))/INDEX(Historical!$O$7:$O$1250,MATCH(B351,Historical!$B$7:$B$1281,0)))^(1/10)-1)*100)</f>
        <v>11.817304401530127</v>
      </c>
      <c r="W351" s="674">
        <f t="shared" si="89"/>
        <v>1.1556061292158828</v>
      </c>
      <c r="X351" s="675">
        <f t="shared" si="90"/>
        <v>2.1009460611104682</v>
      </c>
      <c r="Y351" s="646" t="s">
        <v>4573</v>
      </c>
      <c r="Z351" s="624">
        <f t="shared" si="91"/>
        <v>41.509433962264161</v>
      </c>
      <c r="AA351" s="853">
        <f t="shared" si="92"/>
        <v>16.445283018867926</v>
      </c>
      <c r="AB351" s="854">
        <v>12</v>
      </c>
      <c r="AC351" s="833">
        <v>2.65</v>
      </c>
      <c r="AD351" s="833">
        <v>1.68</v>
      </c>
      <c r="AE351" s="833">
        <v>6.17</v>
      </c>
      <c r="AF351" s="833">
        <v>1.32</v>
      </c>
      <c r="AG351" s="833">
        <v>8</v>
      </c>
      <c r="AH351" s="833">
        <v>-2.9000000000000004</v>
      </c>
      <c r="AI351" s="833" t="s">
        <v>136</v>
      </c>
      <c r="AJ351" s="833">
        <v>6.5</v>
      </c>
      <c r="AK351" s="833">
        <v>10</v>
      </c>
      <c r="AL351" s="845">
        <v>2760</v>
      </c>
      <c r="AM351" s="839">
        <v>6.3</v>
      </c>
      <c r="AN351" s="833">
        <v>0.06</v>
      </c>
      <c r="AO351" s="711">
        <f t="shared" si="93"/>
        <v>-0.26504000072285194</v>
      </c>
      <c r="AP351" s="712">
        <f t="shared" si="94"/>
        <v>16.180243018145074</v>
      </c>
      <c r="AQ351" s="855">
        <f t="shared" si="95"/>
        <v>-1.7762789797231227</v>
      </c>
      <c r="AR351" s="624">
        <f>INDEX(Historical!$C$7:$C$1259,MATCH(B351,Historical!$B$7:$B$1281,0))*IF(AH351="n/a",1.03,IF(AH351&lt;0,1.01,IF(AH351&gt;10,1.1,(1+AH351/100))))</f>
        <v>1.1110000000000002</v>
      </c>
      <c r="AS351" s="853">
        <f t="shared" si="96"/>
        <v>1.1443300000000003</v>
      </c>
      <c r="AT351" s="853">
        <f t="shared" si="101"/>
        <v>1.2587630000000005</v>
      </c>
      <c r="AU351" s="853">
        <f t="shared" si="101"/>
        <v>1.3846393000000008</v>
      </c>
      <c r="AV351" s="853">
        <f t="shared" si="101"/>
        <v>1.5231032300000009</v>
      </c>
      <c r="AW351" s="624">
        <f t="shared" si="98"/>
        <v>6.4218355300000036</v>
      </c>
      <c r="AX351" s="719">
        <f t="shared" si="99"/>
        <v>14.735740087195969</v>
      </c>
      <c r="AY351" s="900">
        <v>1.32</v>
      </c>
      <c r="AZ351" s="839">
        <v>179.36</v>
      </c>
      <c r="BA351" s="839">
        <v>-5.12</v>
      </c>
      <c r="BB351" s="839">
        <v>8.9</v>
      </c>
      <c r="BC351" s="839">
        <v>32.72</v>
      </c>
      <c r="BE351" s="597">
        <v>2010</v>
      </c>
      <c r="BF351" s="865">
        <f t="shared" si="100"/>
        <v>0</v>
      </c>
      <c r="BG351" s="849">
        <v>1.3</v>
      </c>
    </row>
    <row r="352" spans="1:59" s="744" customFormat="1" ht="11.25" customHeight="1" x14ac:dyDescent="0.2">
      <c r="A352" s="747" t="s">
        <v>3985</v>
      </c>
      <c r="B352" s="751" t="s">
        <v>3986</v>
      </c>
      <c r="C352" s="898" t="s">
        <v>108</v>
      </c>
      <c r="D352" s="898" t="s">
        <v>4273</v>
      </c>
      <c r="E352" s="727">
        <v>7</v>
      </c>
      <c r="F352" s="1135">
        <v>645</v>
      </c>
      <c r="G352" s="1138" t="s">
        <v>106</v>
      </c>
      <c r="H352" s="1138" t="s">
        <v>106</v>
      </c>
      <c r="I352" s="728">
        <v>69.69</v>
      </c>
      <c r="J352" s="729">
        <f t="shared" si="86"/>
        <v>1.7219113215669393</v>
      </c>
      <c r="K352" s="730">
        <v>0.3</v>
      </c>
      <c r="L352" s="731">
        <v>4</v>
      </c>
      <c r="M352" s="732">
        <f t="shared" si="87"/>
        <v>1.2</v>
      </c>
      <c r="N352" s="733" t="s">
        <v>168</v>
      </c>
      <c r="O352" s="734">
        <v>0.25</v>
      </c>
      <c r="P352" s="1130">
        <v>44140</v>
      </c>
      <c r="Q352" s="1130">
        <v>44154</v>
      </c>
      <c r="R352" s="732">
        <f t="shared" si="88"/>
        <v>19.999999999999996</v>
      </c>
      <c r="S352" s="673">
        <f>IF(INDEX(Historical!$D$7:$D$1257,MATCH(B352,Historical!$B$7:$B$1281,0))=0,"n/a",(INDEX(Historical!$C$7:$C$1259,MATCH(B352,Historical!$B$7:$B$1281,0))/INDEX(Historical!$D$7:$D$1257,MATCH(B352,Historical!$B$7:$B$1281,0))-1)*100)</f>
        <v>5.0000000000000044</v>
      </c>
      <c r="T352" s="673">
        <f>IF(INDEX(Historical!$F$7:$F$1250,MATCH(B352,Historical!$B$7:$B$1281,0))=0,"n/a",((INDEX(Historical!$C$7:$C$1259,MATCH(B352,Historical!$B$7:$B$1281,0))/INDEX(Historical!$F$7:$F$1250,MATCH(B352,Historical!$B$7:$B$1281,0)))^(1/3)-1)*100)</f>
        <v>37.946208819056039</v>
      </c>
      <c r="U352" s="673">
        <f>IF(INDEX(Historical!$H$7:$H$1250,MATCH(B352,Historical!$B$7:$B$1281,0))=0,"n/a",((INDEX(Historical!$C$7:$C$1259,MATCH(B352,Historical!$B$7:$B$1281,0))/INDEX(Historical!$H$7:$H$1250,MATCH(B352,Historical!$B$7:$B$1281,0)))^(1/5)-1)*100)</f>
        <v>26.825874081786804</v>
      </c>
      <c r="V352" s="673" t="str">
        <f>IF(INDEX(Historical!$O$7:$O$1250,MATCH(B352,Historical!$B$7:$B$1281,0))=0,"n/a",((INDEX(Historical!$C$7:$C$1259,MATCH(B352,Historical!$B$7:$B$1281,0))/INDEX(Historical!$O$7:$O$1250,MATCH(B352,Historical!$B$7:$B$1281,0)))^(1/10)-1)*100)</f>
        <v>n/a</v>
      </c>
      <c r="W352" s="674" t="str">
        <f t="shared" si="89"/>
        <v>n/a</v>
      </c>
      <c r="X352" s="675">
        <f t="shared" si="90"/>
        <v>1.3971809417597294</v>
      </c>
      <c r="Y352" s="745"/>
      <c r="Z352" s="729">
        <f t="shared" si="91"/>
        <v>27.33485193621868</v>
      </c>
      <c r="AA352" s="736">
        <f t="shared" si="92"/>
        <v>15.874715261958999</v>
      </c>
      <c r="AB352" s="731">
        <v>12</v>
      </c>
      <c r="AC352" s="737">
        <v>4.3899999999999997</v>
      </c>
      <c r="AD352" s="737">
        <v>1.63</v>
      </c>
      <c r="AE352" s="737">
        <v>4.6900000000000004</v>
      </c>
      <c r="AF352" s="737">
        <v>1.24</v>
      </c>
      <c r="AG352" s="737">
        <v>7.8</v>
      </c>
      <c r="AH352" s="737">
        <v>2.9000000000000004</v>
      </c>
      <c r="AI352" s="737">
        <v>-2.19</v>
      </c>
      <c r="AJ352" s="737">
        <v>19.2</v>
      </c>
      <c r="AK352" s="737">
        <v>10</v>
      </c>
      <c r="AL352" s="738">
        <v>2990</v>
      </c>
      <c r="AM352" s="739">
        <v>1.7000000000000002</v>
      </c>
      <c r="AN352" s="737">
        <v>0.15</v>
      </c>
      <c r="AO352" s="740">
        <f t="shared" si="93"/>
        <v>12.673070141394744</v>
      </c>
      <c r="AP352" s="741">
        <f t="shared" si="94"/>
        <v>28.547785403353743</v>
      </c>
      <c r="AQ352" s="742">
        <f t="shared" si="95"/>
        <v>-6.4653434999051518</v>
      </c>
      <c r="AR352" s="624">
        <f>INDEX(Historical!$C$7:$C$1259,MATCH(B352,Historical!$B$7:$B$1281,0))*IF(AH352="n/a",1.03,IF(AH352&lt;0,1.01,IF(AH352&gt;10,1.1,(1+AH352/100))))</f>
        <v>1.0804499999999999</v>
      </c>
      <c r="AS352" s="736">
        <f t="shared" si="96"/>
        <v>1.0912545</v>
      </c>
      <c r="AT352" s="736">
        <f t="shared" si="101"/>
        <v>1.2003799500000001</v>
      </c>
      <c r="AU352" s="736">
        <f t="shared" si="101"/>
        <v>1.3204179450000002</v>
      </c>
      <c r="AV352" s="736">
        <f t="shared" si="101"/>
        <v>1.4524597395000003</v>
      </c>
      <c r="AW352" s="729">
        <f t="shared" si="98"/>
        <v>6.1449621345000001</v>
      </c>
      <c r="AX352" s="743">
        <f t="shared" si="99"/>
        <v>8.8175665583297462</v>
      </c>
      <c r="AY352" s="901">
        <v>1.84</v>
      </c>
      <c r="AZ352" s="739">
        <v>242.45999999999998</v>
      </c>
      <c r="BA352" s="739">
        <v>-7.08</v>
      </c>
      <c r="BB352" s="739">
        <v>5.53</v>
      </c>
      <c r="BC352" s="739">
        <v>37.07</v>
      </c>
      <c r="BD352" s="875"/>
      <c r="BE352" s="597">
        <v>2014</v>
      </c>
      <c r="BF352" s="865">
        <f t="shared" si="100"/>
        <v>0</v>
      </c>
      <c r="BG352" s="793">
        <v>1.2</v>
      </c>
    </row>
    <row r="353" spans="1:59" ht="11.25" customHeight="1" x14ac:dyDescent="0.2">
      <c r="A353" s="838" t="s">
        <v>1324</v>
      </c>
      <c r="B353" s="842" t="s">
        <v>1325</v>
      </c>
      <c r="C353" s="898" t="s">
        <v>108</v>
      </c>
      <c r="D353" s="898" t="s">
        <v>4269</v>
      </c>
      <c r="E353" s="705">
        <v>9</v>
      </c>
      <c r="F353" s="1135">
        <v>535</v>
      </c>
      <c r="G353" s="1139" t="s">
        <v>106</v>
      </c>
      <c r="H353" s="1139" t="s">
        <v>106</v>
      </c>
      <c r="I353" s="841">
        <v>110.31</v>
      </c>
      <c r="J353" s="624">
        <f t="shared" si="86"/>
        <v>1.1966276856132716</v>
      </c>
      <c r="K353" s="844">
        <v>0.33</v>
      </c>
      <c r="L353" s="854">
        <v>4</v>
      </c>
      <c r="M353" s="615">
        <f t="shared" si="87"/>
        <v>1.32</v>
      </c>
      <c r="N353" s="837" t="s">
        <v>151</v>
      </c>
      <c r="O353" s="706">
        <v>0.3</v>
      </c>
      <c r="P353" s="606">
        <v>44271</v>
      </c>
      <c r="Q353" s="606">
        <v>44286</v>
      </c>
      <c r="R353" s="615">
        <f t="shared" si="88"/>
        <v>10.000000000000009</v>
      </c>
      <c r="S353" s="673">
        <f>IF(INDEX(Historical!$D$7:$D$1257,MATCH(B353,Historical!$B$7:$B$1281,0))=0,"n/a",(INDEX(Historical!$C$7:$C$1259,MATCH(B353,Historical!$B$7:$B$1281,0))/INDEX(Historical!$D$7:$D$1257,MATCH(B353,Historical!$B$7:$B$1281,0))-1)*100)</f>
        <v>9.0909090909090828</v>
      </c>
      <c r="T353" s="673">
        <f>IF(INDEX(Historical!$F$7:$F$1250,MATCH(B353,Historical!$B$7:$B$1281,0))=0,"n/a",((INDEX(Historical!$C$7:$C$1259,MATCH(B353,Historical!$B$7:$B$1281,0))/INDEX(Historical!$F$7:$F$1250,MATCH(B353,Historical!$B$7:$B$1281,0)))^(1/3)-1)*100)</f>
        <v>14.471424255333186</v>
      </c>
      <c r="U353" s="673">
        <f>IF(INDEX(Historical!$H$7:$H$1250,MATCH(B353,Historical!$B$7:$B$1281,0))=0,"n/a",((INDEX(Historical!$C$7:$C$1259,MATCH(B353,Historical!$B$7:$B$1281,0))/INDEX(Historical!$H$7:$H$1250,MATCH(B353,Historical!$B$7:$B$1281,0)))^(1/5)-1)*100)</f>
        <v>15.651335043291613</v>
      </c>
      <c r="V353" s="673" t="str">
        <f>IF(INDEX(Historical!$O$7:$O$1250,MATCH(B353,Historical!$B$7:$B$1281,0))=0,"n/a",((INDEX(Historical!$C$7:$C$1259,MATCH(B353,Historical!$B$7:$B$1281,0))/INDEX(Historical!$O$7:$O$1250,MATCH(B353,Historical!$B$7:$B$1281,0)))^(1/10)-1)*100)</f>
        <v>n/a</v>
      </c>
      <c r="W353" s="674" t="str">
        <f t="shared" si="89"/>
        <v>n/a</v>
      </c>
      <c r="X353" s="675">
        <f t="shared" si="90"/>
        <v>1.4765410418199636</v>
      </c>
      <c r="Y353" s="634"/>
      <c r="Z353" s="624">
        <f t="shared" si="91"/>
        <v>35.10638297872341</v>
      </c>
      <c r="AA353" s="853">
        <f t="shared" si="92"/>
        <v>29.337765957446809</v>
      </c>
      <c r="AB353" s="854">
        <v>12</v>
      </c>
      <c r="AC353" s="833">
        <v>3.76</v>
      </c>
      <c r="AD353" s="833">
        <v>2.77</v>
      </c>
      <c r="AE353" s="833">
        <v>10.47</v>
      </c>
      <c r="AF353" s="833">
        <v>3.22</v>
      </c>
      <c r="AG353" s="833">
        <v>11.5</v>
      </c>
      <c r="AH353" s="833">
        <v>10</v>
      </c>
      <c r="AI353" s="833">
        <v>7.1999999999999993</v>
      </c>
      <c r="AJ353" s="833">
        <v>10.6</v>
      </c>
      <c r="AK353" s="833">
        <v>10.73</v>
      </c>
      <c r="AL353" s="845">
        <v>63190</v>
      </c>
      <c r="AM353" s="839">
        <v>0.3</v>
      </c>
      <c r="AN353" s="833">
        <v>0.85</v>
      </c>
      <c r="AO353" s="711">
        <f t="shared" si="93"/>
        <v>-12.489803228541923</v>
      </c>
      <c r="AP353" s="712">
        <f t="shared" si="94"/>
        <v>16.847962728904886</v>
      </c>
      <c r="AQ353" s="855">
        <f t="shared" si="95"/>
        <v>104.90388682716447</v>
      </c>
      <c r="AR353" s="624">
        <f>INDEX(Historical!$C$7:$C$1259,MATCH(B353,Historical!$B$7:$B$1281,0))*IF(AH353="n/a",1.03,IF(AH353&lt;0,1.01,IF(AH353&gt;10,1.1,(1+AH353/100))))</f>
        <v>1.32</v>
      </c>
      <c r="AS353" s="853">
        <f t="shared" si="96"/>
        <v>1.4150400000000001</v>
      </c>
      <c r="AT353" s="853">
        <f t="shared" si="101"/>
        <v>1.5565440000000001</v>
      </c>
      <c r="AU353" s="853">
        <f t="shared" si="101"/>
        <v>1.7121984000000003</v>
      </c>
      <c r="AV353" s="853">
        <f t="shared" si="101"/>
        <v>1.8834182400000006</v>
      </c>
      <c r="AW353" s="624">
        <f t="shared" si="98"/>
        <v>7.8872006400000014</v>
      </c>
      <c r="AX353" s="719">
        <f t="shared" si="99"/>
        <v>7.1500323089475124</v>
      </c>
      <c r="AY353" s="900">
        <v>0.7</v>
      </c>
      <c r="AZ353" s="839">
        <v>73.69</v>
      </c>
      <c r="BA353" s="839">
        <v>-7.32</v>
      </c>
      <c r="BB353" s="839">
        <v>-2.68</v>
      </c>
      <c r="BC353" s="839">
        <v>7.85</v>
      </c>
      <c r="BE353" s="597">
        <v>2013</v>
      </c>
      <c r="BF353" s="865">
        <f t="shared" si="100"/>
        <v>0</v>
      </c>
      <c r="BG353" s="849">
        <v>1.6</v>
      </c>
    </row>
    <row r="354" spans="1:59" ht="11.25" customHeight="1" x14ac:dyDescent="0.2">
      <c r="A354" s="838" t="s">
        <v>1311</v>
      </c>
      <c r="B354" s="842" t="s">
        <v>1312</v>
      </c>
      <c r="C354" s="898" t="s">
        <v>131</v>
      </c>
      <c r="D354" s="898" t="s">
        <v>4264</v>
      </c>
      <c r="E354" s="705">
        <v>9</v>
      </c>
      <c r="F354" s="1135">
        <v>501</v>
      </c>
      <c r="G354" s="1124" t="s">
        <v>37</v>
      </c>
      <c r="H354" s="1124" t="s">
        <v>37</v>
      </c>
      <c r="I354" s="841">
        <v>86.24</v>
      </c>
      <c r="J354" s="624">
        <f t="shared" si="86"/>
        <v>3.2931354359925789</v>
      </c>
      <c r="K354" s="844">
        <v>0.71</v>
      </c>
      <c r="L354" s="854">
        <v>4</v>
      </c>
      <c r="M354" s="615">
        <f t="shared" si="87"/>
        <v>2.84</v>
      </c>
      <c r="N354" s="837" t="s">
        <v>515</v>
      </c>
      <c r="O354" s="706">
        <v>0.67</v>
      </c>
      <c r="P354" s="606">
        <v>44139</v>
      </c>
      <c r="Q354" s="606">
        <v>44165</v>
      </c>
      <c r="R354" s="615">
        <f t="shared" si="88"/>
        <v>5.9701492537313312</v>
      </c>
      <c r="S354" s="673">
        <f>IF(INDEX(Historical!$D$7:$D$1257,MATCH(B354,Historical!$B$7:$B$1281,0))=0,"n/a",(INDEX(Historical!$C$7:$C$1259,MATCH(B354,Historical!$B$7:$B$1281,0))/INDEX(Historical!$D$7:$D$1257,MATCH(B354,Historical!$B$7:$B$1281,0))-1)*100)</f>
        <v>6.25</v>
      </c>
      <c r="T354" s="673">
        <f>IF(INDEX(Historical!$F$7:$F$1250,MATCH(B354,Historical!$B$7:$B$1281,0))=0,"n/a",((INDEX(Historical!$C$7:$C$1259,MATCH(B354,Historical!$B$7:$B$1281,0))/INDEX(Historical!$F$7:$F$1250,MATCH(B354,Historical!$B$7:$B$1281,0)))^(1/3)-1)*100)</f>
        <v>6.6858844342181811</v>
      </c>
      <c r="U354" s="673">
        <f>IF(INDEX(Historical!$H$7:$H$1250,MATCH(B354,Historical!$B$7:$B$1281,0))=0,"n/a",((INDEX(Historical!$C$7:$C$1259,MATCH(B354,Historical!$B$7:$B$1281,0))/INDEX(Historical!$H$7:$H$1250,MATCH(B354,Historical!$B$7:$B$1281,0)))^(1/5)-1)*100)</f>
        <v>7.2145025900850923</v>
      </c>
      <c r="V354" s="673">
        <f>IF(INDEX(Historical!$O$7:$O$1250,MATCH(B354,Historical!$B$7:$B$1281,0))=0,"n/a",((INDEX(Historical!$C$7:$C$1259,MATCH(B354,Historical!$B$7:$B$1281,0))/INDEX(Historical!$O$7:$O$1250,MATCH(B354,Historical!$B$7:$B$1281,0)))^(1/10)-1)*100)</f>
        <v>8.5272418407742698</v>
      </c>
      <c r="W354" s="674">
        <f t="shared" si="89"/>
        <v>0.84605347482791915</v>
      </c>
      <c r="X354" s="675">
        <f t="shared" si="90"/>
        <v>1.8498724589961775</v>
      </c>
      <c r="Y354" s="637"/>
      <c r="Z354" s="624">
        <f t="shared" si="91"/>
        <v>60.554371002132193</v>
      </c>
      <c r="AA354" s="853">
        <f t="shared" si="92"/>
        <v>18.388059701492534</v>
      </c>
      <c r="AB354" s="854">
        <v>12</v>
      </c>
      <c r="AC354" s="833">
        <v>4.6900000000000004</v>
      </c>
      <c r="AD354" s="833">
        <v>7.23</v>
      </c>
      <c r="AE354" s="833">
        <v>3.31</v>
      </c>
      <c r="AF354" s="833">
        <v>1.74</v>
      </c>
      <c r="AG354" s="833">
        <v>9.4</v>
      </c>
      <c r="AH354" s="833">
        <v>1.9</v>
      </c>
      <c r="AI354" s="833">
        <v>2.73</v>
      </c>
      <c r="AJ354" s="833">
        <v>3.9</v>
      </c>
      <c r="AK354" s="833">
        <v>2.6</v>
      </c>
      <c r="AL354" s="845">
        <v>4470</v>
      </c>
      <c r="AM354" s="839">
        <v>0.2</v>
      </c>
      <c r="AN354" s="833">
        <v>0.78</v>
      </c>
      <c r="AO354" s="711">
        <f t="shared" si="93"/>
        <v>-7.8804216754148619</v>
      </c>
      <c r="AP354" s="712">
        <f t="shared" si="94"/>
        <v>10.507638026077672</v>
      </c>
      <c r="AQ354" s="855">
        <f t="shared" si="95"/>
        <v>19.248058694838143</v>
      </c>
      <c r="AR354" s="624">
        <f>INDEX(Historical!$C$7:$C$1259,MATCH(B354,Historical!$B$7:$B$1281,0))*IF(AH354="n/a",1.03,IF(AH354&lt;0,1.01,IF(AH354&gt;10,1.1,(1+AH354/100))))</f>
        <v>2.7716799999999999</v>
      </c>
      <c r="AS354" s="853">
        <f t="shared" si="96"/>
        <v>2.8473468640000004</v>
      </c>
      <c r="AT354" s="853">
        <f t="shared" si="101"/>
        <v>2.9213778824640007</v>
      </c>
      <c r="AU354" s="853">
        <f t="shared" si="101"/>
        <v>2.9973337074080648</v>
      </c>
      <c r="AV354" s="853">
        <f t="shared" si="101"/>
        <v>3.0752643838006746</v>
      </c>
      <c r="AW354" s="624">
        <f t="shared" si="98"/>
        <v>14.613002837672742</v>
      </c>
      <c r="AX354" s="719">
        <f t="shared" si="99"/>
        <v>16.944576574295851</v>
      </c>
      <c r="AY354" s="900">
        <v>0.46</v>
      </c>
      <c r="AZ354" s="839">
        <v>24.89</v>
      </c>
      <c r="BA354" s="839">
        <v>-21.740000000000002</v>
      </c>
      <c r="BB354" s="839">
        <v>-4.5699999999999994</v>
      </c>
      <c r="BC354" s="839">
        <v>-3.44</v>
      </c>
      <c r="BE354" s="597">
        <v>2013</v>
      </c>
      <c r="BF354" s="865">
        <f t="shared" si="100"/>
        <v>0</v>
      </c>
      <c r="BG354" s="849">
        <v>3.4000000000000004</v>
      </c>
    </row>
    <row r="355" spans="1:59" ht="11.25" customHeight="1" x14ac:dyDescent="0.2">
      <c r="A355" s="831" t="s">
        <v>1313</v>
      </c>
      <c r="B355" s="842" t="s">
        <v>1314</v>
      </c>
      <c r="C355" s="898" t="s">
        <v>112</v>
      </c>
      <c r="D355" s="898" t="s">
        <v>211</v>
      </c>
      <c r="E355" s="705">
        <v>11</v>
      </c>
      <c r="F355" s="1135">
        <v>313</v>
      </c>
      <c r="G355" s="1102" t="s">
        <v>106</v>
      </c>
      <c r="H355" s="1102" t="s">
        <v>106</v>
      </c>
      <c r="I355" s="841">
        <v>195.17</v>
      </c>
      <c r="J355" s="624">
        <f t="shared" si="86"/>
        <v>1.0247476558897373</v>
      </c>
      <c r="K355" s="844">
        <v>0.5</v>
      </c>
      <c r="L355" s="854">
        <v>4</v>
      </c>
      <c r="M355" s="615">
        <f t="shared" si="87"/>
        <v>2</v>
      </c>
      <c r="N355" s="837" t="s">
        <v>208</v>
      </c>
      <c r="O355" s="706">
        <v>0.43</v>
      </c>
      <c r="P355" s="904">
        <v>43601</v>
      </c>
      <c r="Q355" s="904">
        <v>43616</v>
      </c>
      <c r="R355" s="615">
        <f t="shared" si="88"/>
        <v>16.279069767441861</v>
      </c>
      <c r="S355" s="673">
        <f>IF(INDEX(Historical!$D$7:$D$1257,MATCH(B355,Historical!$B$7:$B$1281,0))=0,"n/a",(INDEX(Historical!$C$7:$C$1259,MATCH(B355,Historical!$B$7:$B$1281,0))/INDEX(Historical!$D$7:$D$1257,MATCH(B355,Historical!$B$7:$B$1281,0))-1)*100)</f>
        <v>3.62694300518136</v>
      </c>
      <c r="T355" s="673">
        <f>IF(INDEX(Historical!$F$7:$F$1250,MATCH(B355,Historical!$B$7:$B$1281,0))=0,"n/a",((INDEX(Historical!$C$7:$C$1259,MATCH(B355,Historical!$B$7:$B$1281,0))/INDEX(Historical!$F$7:$F$1250,MATCH(B355,Historical!$B$7:$B$1281,0)))^(1/3)-1)*100)</f>
        <v>11.315078730200367</v>
      </c>
      <c r="U355" s="673">
        <f>IF(INDEX(Historical!$H$7:$H$1250,MATCH(B355,Historical!$B$7:$B$1281,0))=0,"n/a",((INDEX(Historical!$C$7:$C$1259,MATCH(B355,Historical!$B$7:$B$1281,0))/INDEX(Historical!$H$7:$H$1250,MATCH(B355,Historical!$B$7:$B$1281,0)))^(1/5)-1)*100)</f>
        <v>10.032672693604683</v>
      </c>
      <c r="V355" s="673">
        <f>IF(INDEX(Historical!$O$7:$O$1250,MATCH(B355,Historical!$B$7:$B$1281,0))=0,"n/a",((INDEX(Historical!$C$7:$C$1259,MATCH(B355,Historical!$B$7:$B$1281,0))/INDEX(Historical!$O$7:$O$1250,MATCH(B355,Historical!$B$7:$B$1281,0)))^(1/10)-1)*100)</f>
        <v>13.374533737670568</v>
      </c>
      <c r="W355" s="674">
        <f t="shared" si="89"/>
        <v>0.75013251978622364</v>
      </c>
      <c r="X355" s="675">
        <f t="shared" si="90"/>
        <v>1.0032672693604683</v>
      </c>
      <c r="Y355" s="646" t="s">
        <v>4573</v>
      </c>
      <c r="Z355" s="624">
        <f t="shared" si="91"/>
        <v>40.322580645161295</v>
      </c>
      <c r="AA355" s="853">
        <f t="shared" si="92"/>
        <v>39.348790322580641</v>
      </c>
      <c r="AB355" s="854">
        <v>12</v>
      </c>
      <c r="AC355" s="833">
        <v>4.96</v>
      </c>
      <c r="AD355" s="833">
        <v>3.46</v>
      </c>
      <c r="AE355" s="833">
        <v>6.24</v>
      </c>
      <c r="AF355" s="833">
        <v>6.2</v>
      </c>
      <c r="AG355" s="833">
        <v>16.400000000000002</v>
      </c>
      <c r="AH355" s="833">
        <v>6.3</v>
      </c>
      <c r="AI355" s="833">
        <v>9.86</v>
      </c>
      <c r="AJ355" s="833">
        <v>10</v>
      </c>
      <c r="AK355" s="833">
        <v>11.5</v>
      </c>
      <c r="AL355" s="845">
        <v>14680</v>
      </c>
      <c r="AM355" s="839">
        <v>0.2</v>
      </c>
      <c r="AN355" s="833">
        <v>0.44</v>
      </c>
      <c r="AO355" s="711">
        <f t="shared" si="93"/>
        <v>-28.291369973086219</v>
      </c>
      <c r="AP355" s="712">
        <f t="shared" si="94"/>
        <v>11.05742034949442</v>
      </c>
      <c r="AQ355" s="855">
        <f t="shared" si="95"/>
        <v>229.28373445674137</v>
      </c>
      <c r="AR355" s="624">
        <f>INDEX(Historical!$C$7:$C$1259,MATCH(B355,Historical!$B$7:$B$1281,0))*IF(AH355="n/a",1.03,IF(AH355&lt;0,1.01,IF(AH355&gt;10,1.1,(1+AH355/100))))</f>
        <v>2.1259999999999999</v>
      </c>
      <c r="AS355" s="853">
        <f t="shared" si="96"/>
        <v>2.3356235999999999</v>
      </c>
      <c r="AT355" s="853">
        <f t="shared" si="101"/>
        <v>2.56918596</v>
      </c>
      <c r="AU355" s="853">
        <f t="shared" si="101"/>
        <v>2.8261045560000002</v>
      </c>
      <c r="AV355" s="853">
        <f t="shared" si="101"/>
        <v>3.1087150116000006</v>
      </c>
      <c r="AW355" s="624">
        <f t="shared" si="98"/>
        <v>12.965629127600002</v>
      </c>
      <c r="AX355" s="719">
        <f t="shared" si="99"/>
        <v>6.6432490278219003</v>
      </c>
      <c r="AY355" s="900">
        <v>1.08</v>
      </c>
      <c r="AZ355" s="839">
        <v>86.67</v>
      </c>
      <c r="BA355" s="839">
        <v>-7.8100000000000005</v>
      </c>
      <c r="BB355" s="839">
        <v>-0.76</v>
      </c>
      <c r="BC355" s="839">
        <v>8.5299999999999994</v>
      </c>
      <c r="BE355" s="597">
        <v>2010</v>
      </c>
      <c r="BF355" s="865">
        <f t="shared" si="100"/>
        <v>0</v>
      </c>
      <c r="BG355" s="849">
        <v>9.3000000000000007</v>
      </c>
    </row>
    <row r="356" spans="1:59" ht="11.25" customHeight="1" x14ac:dyDescent="0.2">
      <c r="A356" s="838" t="s">
        <v>628</v>
      </c>
      <c r="B356" s="842" t="s">
        <v>629</v>
      </c>
      <c r="C356" s="898" t="s">
        <v>123</v>
      </c>
      <c r="D356" s="898" t="s">
        <v>4109</v>
      </c>
      <c r="E356" s="705">
        <v>18</v>
      </c>
      <c r="F356" s="1135">
        <v>196</v>
      </c>
      <c r="G356" s="1133" t="s">
        <v>37</v>
      </c>
      <c r="H356" s="1133" t="s">
        <v>37</v>
      </c>
      <c r="I356" s="841">
        <v>135.51</v>
      </c>
      <c r="J356" s="624">
        <f t="shared" si="86"/>
        <v>2.2728949892996826</v>
      </c>
      <c r="K356" s="844">
        <v>0.77</v>
      </c>
      <c r="L356" s="854">
        <v>4</v>
      </c>
      <c r="M356" s="615">
        <f t="shared" si="87"/>
        <v>3.08</v>
      </c>
      <c r="N356" s="837" t="s">
        <v>583</v>
      </c>
      <c r="O356" s="706">
        <v>0.75</v>
      </c>
      <c r="P356" s="606">
        <v>44097</v>
      </c>
      <c r="Q356" s="606">
        <v>44109</v>
      </c>
      <c r="R356" s="615">
        <f t="shared" si="88"/>
        <v>2.6666666666666687</v>
      </c>
      <c r="S356" s="673">
        <f>IF(INDEX(Historical!$D$7:$D$1257,MATCH(B356,Historical!$B$7:$B$1281,0))=0,"n/a",(INDEX(Historical!$C$7:$C$1259,MATCH(B356,Historical!$B$7:$B$1281,0))/INDEX(Historical!$D$7:$D$1257,MATCH(B356,Historical!$B$7:$B$1281,0))-1)*100)</f>
        <v>2.0270270270270396</v>
      </c>
      <c r="T356" s="673">
        <f>IF(INDEX(Historical!$F$7:$F$1250,MATCH(B356,Historical!$B$7:$B$1281,0))=0,"n/a",((INDEX(Historical!$C$7:$C$1259,MATCH(B356,Historical!$B$7:$B$1281,0))/INDEX(Historical!$F$7:$F$1250,MATCH(B356,Historical!$B$7:$B$1281,0)))^(1/3)-1)*100)</f>
        <v>4.9837653692282213</v>
      </c>
      <c r="U356" s="673">
        <f>IF(INDEX(Historical!$H$7:$H$1250,MATCH(B356,Historical!$B$7:$B$1281,0))=0,"n/a",((INDEX(Historical!$C$7:$C$1259,MATCH(B356,Historical!$B$7:$B$1281,0))/INDEX(Historical!$H$7:$H$1250,MATCH(B356,Historical!$B$7:$B$1281,0)))^(1/5)-1)*100)</f>
        <v>8.9201280801825646</v>
      </c>
      <c r="V356" s="673">
        <f>IF(INDEX(Historical!$O$7:$O$1250,MATCH(B356,Historical!$B$7:$B$1281,0))=0,"n/a",((INDEX(Historical!$C$7:$C$1259,MATCH(B356,Historical!$B$7:$B$1281,0))/INDEX(Historical!$O$7:$O$1250,MATCH(B356,Historical!$B$7:$B$1281,0)))^(1/10)-1)*100)</f>
        <v>11.465553549896711</v>
      </c>
      <c r="W356" s="674">
        <f t="shared" si="89"/>
        <v>0.77799366959154992</v>
      </c>
      <c r="X356" s="675" t="str">
        <f t="shared" si="90"/>
        <v>n/a</v>
      </c>
      <c r="Y356" s="634"/>
      <c r="Z356" s="624">
        <f t="shared" si="91"/>
        <v>84.15300546448087</v>
      </c>
      <c r="AA356" s="853">
        <f t="shared" si="92"/>
        <v>37.02459016393442</v>
      </c>
      <c r="AB356" s="854">
        <v>12</v>
      </c>
      <c r="AC356" s="833">
        <v>3.66</v>
      </c>
      <c r="AD356" s="833">
        <v>3.73</v>
      </c>
      <c r="AE356" s="833">
        <v>6.68</v>
      </c>
      <c r="AF356" s="833">
        <v>2.52</v>
      </c>
      <c r="AG356" s="833">
        <v>6.9</v>
      </c>
      <c r="AH356" s="833">
        <v>-3.9</v>
      </c>
      <c r="AI356" s="833">
        <v>10.879999999999999</v>
      </c>
      <c r="AJ356" s="833">
        <v>-4.5999999999999996</v>
      </c>
      <c r="AK356" s="833">
        <v>10</v>
      </c>
      <c r="AL356" s="845">
        <v>34570</v>
      </c>
      <c r="AM356" s="839">
        <v>0.1</v>
      </c>
      <c r="AN356" s="833">
        <v>0.71</v>
      </c>
      <c r="AO356" s="711">
        <f t="shared" si="93"/>
        <v>-25.831567094452172</v>
      </c>
      <c r="AP356" s="712">
        <f t="shared" si="94"/>
        <v>11.193023069482248</v>
      </c>
      <c r="AQ356" s="855">
        <f t="shared" si="95"/>
        <v>103.63580476823459</v>
      </c>
      <c r="AR356" s="624">
        <f>INDEX(Historical!$C$7:$C$1259,MATCH(B356,Historical!$B$7:$B$1281,0))*IF(AH356="n/a",1.03,IF(AH356&lt;0,1.01,IF(AH356&gt;10,1.1,(1+AH356/100))))</f>
        <v>3.0502000000000002</v>
      </c>
      <c r="AS356" s="853">
        <f t="shared" si="96"/>
        <v>3.3552200000000005</v>
      </c>
      <c r="AT356" s="853">
        <f t="shared" si="101"/>
        <v>3.6907420000000011</v>
      </c>
      <c r="AU356" s="853">
        <f t="shared" si="101"/>
        <v>4.0598162000000011</v>
      </c>
      <c r="AV356" s="853">
        <f t="shared" si="101"/>
        <v>4.4657978200000015</v>
      </c>
      <c r="AW356" s="624">
        <f t="shared" si="98"/>
        <v>18.621776020000006</v>
      </c>
      <c r="AX356" s="719">
        <f t="shared" si="99"/>
        <v>13.741993963545132</v>
      </c>
      <c r="AY356" s="900">
        <v>1.05</v>
      </c>
      <c r="AZ356" s="839">
        <v>47.07</v>
      </c>
      <c r="BA356" s="839">
        <v>-5.3</v>
      </c>
      <c r="BB356" s="839">
        <v>11.68</v>
      </c>
      <c r="BC356" s="839">
        <v>11.55</v>
      </c>
      <c r="BE356" s="597">
        <v>2003</v>
      </c>
      <c r="BF356" s="865">
        <f t="shared" si="100"/>
        <v>1</v>
      </c>
      <c r="BG356" s="849">
        <v>3.2</v>
      </c>
    </row>
    <row r="357" spans="1:59" ht="11.25" customHeight="1" x14ac:dyDescent="0.2">
      <c r="A357" s="676" t="s">
        <v>3829</v>
      </c>
      <c r="B357" s="754" t="s">
        <v>3830</v>
      </c>
      <c r="C357" s="898" t="s">
        <v>108</v>
      </c>
      <c r="D357" s="898" t="s">
        <v>118</v>
      </c>
      <c r="E357" s="705">
        <v>7</v>
      </c>
      <c r="F357" s="1135">
        <v>635</v>
      </c>
      <c r="G357" s="1126" t="s">
        <v>106</v>
      </c>
      <c r="H357" s="1126" t="s">
        <v>106</v>
      </c>
      <c r="I357" s="850">
        <v>38.01</v>
      </c>
      <c r="J357" s="624">
        <f t="shared" si="86"/>
        <v>1.1575901078663511</v>
      </c>
      <c r="K357" s="831">
        <v>0.22</v>
      </c>
      <c r="L357" s="1139">
        <v>2</v>
      </c>
      <c r="M357" s="615">
        <f t="shared" si="87"/>
        <v>0.44</v>
      </c>
      <c r="N357" s="1139" t="s">
        <v>4108</v>
      </c>
      <c r="O357" s="578">
        <v>0.2</v>
      </c>
      <c r="P357" s="606">
        <v>43994</v>
      </c>
      <c r="Q357" s="606">
        <v>44011</v>
      </c>
      <c r="R357" s="615">
        <f t="shared" si="88"/>
        <v>9.9999999999999947</v>
      </c>
      <c r="S357" s="673">
        <f>IF(INDEX(Historical!$D$7:$D$1257,MATCH(B357,Historical!$B$7:$B$1281,0))=0,"n/a",(INDEX(Historical!$C$7:$C$1259,MATCH(B357,Historical!$B$7:$B$1281,0))/INDEX(Historical!$D$7:$D$1257,MATCH(B357,Historical!$B$7:$B$1281,0))-1)*100)</f>
        <v>19.999999999999996</v>
      </c>
      <c r="T357" s="673">
        <f>IF(INDEX(Historical!$F$7:$F$1250,MATCH(B357,Historical!$B$7:$B$1281,0))=0,"n/a",((INDEX(Historical!$C$7:$C$1259,MATCH(B357,Historical!$B$7:$B$1281,0))/INDEX(Historical!$F$7:$F$1250,MATCH(B357,Historical!$B$7:$B$1281,0)))^(1/3)-1)*100)</f>
        <v>37.946208819056039</v>
      </c>
      <c r="U357" s="673">
        <f>IF(INDEX(Historical!$H$7:$H$1250,MATCH(B357,Historical!$B$7:$B$1281,0))=0,"n/a",((INDEX(Historical!$C$7:$C$1259,MATCH(B357,Historical!$B$7:$B$1281,0))/INDEX(Historical!$H$7:$H$1250,MATCH(B357,Historical!$B$7:$B$1281,0)))^(1/5)-1)*100)</f>
        <v>39.325901136561001</v>
      </c>
      <c r="V357" s="673">
        <f>IF(INDEX(Historical!$O$7:$O$1250,MATCH(B357,Historical!$B$7:$B$1281,0))=0,"n/a",((INDEX(Historical!$C$7:$C$1259,MATCH(B357,Historical!$B$7:$B$1281,0))/INDEX(Historical!$O$7:$O$1250,MATCH(B357,Historical!$B$7:$B$1281,0)))^(1/10)-1)*100)</f>
        <v>23.716586458402933</v>
      </c>
      <c r="W357" s="674">
        <f t="shared" si="89"/>
        <v>1.6581602586668871</v>
      </c>
      <c r="X357" s="675" t="str">
        <f t="shared" si="90"/>
        <v>n/a</v>
      </c>
      <c r="Y357" s="625"/>
      <c r="Z357" s="624">
        <f t="shared" si="91"/>
        <v>157.14285714285714</v>
      </c>
      <c r="AA357" s="853">
        <f t="shared" si="92"/>
        <v>135.74999999999997</v>
      </c>
      <c r="AB357" s="854">
        <v>12</v>
      </c>
      <c r="AC357" s="849">
        <v>0.28000000000000003</v>
      </c>
      <c r="AD357" s="849" t="s">
        <v>136</v>
      </c>
      <c r="AE357" s="833">
        <v>1.34</v>
      </c>
      <c r="AF357" s="833">
        <v>1.21</v>
      </c>
      <c r="AG357" s="833">
        <v>0.89999999999999991</v>
      </c>
      <c r="AH357" s="833">
        <v>-57.9</v>
      </c>
      <c r="AI357" s="833" t="s">
        <v>136</v>
      </c>
      <c r="AJ357" s="653">
        <v>0</v>
      </c>
      <c r="AK357" s="653" t="s">
        <v>136</v>
      </c>
      <c r="AL357" s="849">
        <v>556.57000000000005</v>
      </c>
      <c r="AM357" s="849">
        <v>1.5</v>
      </c>
      <c r="AN357" s="849">
        <v>0</v>
      </c>
      <c r="AO357" s="711">
        <f t="shared" si="93"/>
        <v>-95.26650875557263</v>
      </c>
      <c r="AP357" s="712">
        <f t="shared" si="94"/>
        <v>40.483491244427348</v>
      </c>
      <c r="AQ357" s="855">
        <f t="shared" si="95"/>
        <v>170.19129026179459</v>
      </c>
      <c r="AR357" s="624">
        <f>INDEX(Historical!$C$7:$C$1259,MATCH(B357,Historical!$B$7:$B$1281,0))*IF(AH357="n/a",1.03,IF(AH357&lt;0,1.01,IF(AH357&gt;10,1.1,(1+AH357/100))))</f>
        <v>0.42419999999999997</v>
      </c>
      <c r="AS357" s="853">
        <f t="shared" si="96"/>
        <v>0.43692599999999998</v>
      </c>
      <c r="AT357" s="853">
        <f t="shared" si="101"/>
        <v>0.45003377999999999</v>
      </c>
      <c r="AU357" s="853">
        <f t="shared" si="101"/>
        <v>0.46353479340000003</v>
      </c>
      <c r="AV357" s="853">
        <f t="shared" si="101"/>
        <v>0.47744083720200003</v>
      </c>
      <c r="AW357" s="624">
        <f t="shared" si="98"/>
        <v>2.252135410602</v>
      </c>
      <c r="AX357" s="719">
        <f t="shared" si="99"/>
        <v>5.9251128929281771</v>
      </c>
      <c r="AY357" s="701">
        <v>0.78</v>
      </c>
      <c r="AZ357" s="833">
        <v>72.77</v>
      </c>
      <c r="BA357" s="833">
        <v>-12.47</v>
      </c>
      <c r="BB357" s="833">
        <v>-5.4899999999999993</v>
      </c>
      <c r="BC357" s="833">
        <v>4.32</v>
      </c>
      <c r="BE357" s="597">
        <v>2014</v>
      </c>
      <c r="BF357" s="865">
        <f t="shared" si="100"/>
        <v>0</v>
      </c>
      <c r="BG357" s="849">
        <v>0.4</v>
      </c>
    </row>
    <row r="358" spans="1:59" ht="11.25" customHeight="1" x14ac:dyDescent="0.2">
      <c r="A358" s="848" t="s">
        <v>4639</v>
      </c>
      <c r="B358" s="842" t="s">
        <v>4632</v>
      </c>
      <c r="C358" s="898" t="s">
        <v>4254</v>
      </c>
      <c r="D358" s="898" t="s">
        <v>4255</v>
      </c>
      <c r="E358" s="705">
        <v>5</v>
      </c>
      <c r="F358" s="1135">
        <v>729</v>
      </c>
      <c r="G358" s="1135" t="s">
        <v>106</v>
      </c>
      <c r="H358" s="1135" t="s">
        <v>106</v>
      </c>
      <c r="I358" s="841">
        <v>195</v>
      </c>
      <c r="J358" s="624">
        <f t="shared" si="86"/>
        <v>2.5435897435897434</v>
      </c>
      <c r="K358" s="844">
        <v>1.24</v>
      </c>
      <c r="L358" s="854">
        <v>4</v>
      </c>
      <c r="M358" s="615">
        <f t="shared" si="87"/>
        <v>4.96</v>
      </c>
      <c r="N358" s="837" t="s">
        <v>148</v>
      </c>
      <c r="O358" s="706">
        <v>1.17</v>
      </c>
      <c r="P358" s="606">
        <v>44195</v>
      </c>
      <c r="Q358" s="606">
        <v>44211</v>
      </c>
      <c r="R358" s="615">
        <f t="shared" si="88"/>
        <v>5.9829059829059883</v>
      </c>
      <c r="S358" s="673">
        <f>IF(INDEX(Historical!$D$7:$D$1257,MATCH(B358,Historical!$B$7:$B$1281,0))=0,"n/a",(INDEX(Historical!$C$7:$C$1259,MATCH(B358,Historical!$B$7:$B$1281,0))/INDEX(Historical!$D$7:$D$1257,MATCH(B358,Historical!$B$7:$B$1281,0))-1)*100)</f>
        <v>94.036697247706471</v>
      </c>
      <c r="T358" s="673">
        <f>IF(INDEX(Historical!$F$7:$F$1250,MATCH(B358,Historical!$B$7:$B$1281,0))=0,"n/a",((INDEX(Historical!$C$7:$C$1259,MATCH(B358,Historical!$B$7:$B$1281,0))/INDEX(Historical!$F$7:$F$1250,MATCH(B358,Historical!$B$7:$B$1281,0)))^(1/3)-1)*100)</f>
        <v>141.58670891607184</v>
      </c>
      <c r="U358" s="673" t="str">
        <f>IF(INDEX(Historical!$H$7:$H$1250,MATCH(B358,Historical!$B$7:$B$1281,0))=0,"n/a",((INDEX(Historical!$C$7:$C$1259,MATCH(B358,Historical!$B$7:$B$1281,0))/INDEX(Historical!$H$7:$H$1250,MATCH(B358,Historical!$B$7:$B$1281,0)))^(1/5)-1)*100)</f>
        <v>n/a</v>
      </c>
      <c r="V358" s="673" t="str">
        <f>IF(INDEX(Historical!$O$7:$O$1250,MATCH(B358,Historical!$B$7:$B$1281,0))=0,"n/a",((INDEX(Historical!$C$7:$C$1259,MATCH(B358,Historical!$B$7:$B$1281,0))/INDEX(Historical!$O$7:$O$1250,MATCH(B358,Historical!$B$7:$B$1281,0)))^(1/10)-1)*100)</f>
        <v>n/a</v>
      </c>
      <c r="W358" s="674" t="str">
        <f t="shared" si="89"/>
        <v>n/a</v>
      </c>
      <c r="X358" s="675" t="str">
        <f t="shared" si="90"/>
        <v>n/a</v>
      </c>
      <c r="Y358" s="646"/>
      <c r="Z358" s="624">
        <f t="shared" si="91"/>
        <v>160.51779935275081</v>
      </c>
      <c r="AA358" s="853">
        <f t="shared" si="92"/>
        <v>63.10679611650486</v>
      </c>
      <c r="AB358" s="854">
        <v>12</v>
      </c>
      <c r="AC358" s="833">
        <v>3.09</v>
      </c>
      <c r="AD358" s="833" t="s">
        <v>136</v>
      </c>
      <c r="AE358" s="833">
        <v>45.14</v>
      </c>
      <c r="AF358" s="833">
        <v>3.24</v>
      </c>
      <c r="AG358" s="833">
        <v>5.8000000000000007</v>
      </c>
      <c r="AH358" s="833">
        <v>171.6</v>
      </c>
      <c r="AI358" s="833">
        <v>65.72</v>
      </c>
      <c r="AJ358" s="833" t="s">
        <v>136</v>
      </c>
      <c r="AK358" s="833" t="s">
        <v>136</v>
      </c>
      <c r="AL358" s="845">
        <v>4400</v>
      </c>
      <c r="AM358" s="839">
        <v>1.5</v>
      </c>
      <c r="AN358" s="833">
        <v>0.11</v>
      </c>
      <c r="AO358" s="711" t="str">
        <f t="shared" si="93"/>
        <v>n/a</v>
      </c>
      <c r="AP358" s="712" t="str">
        <f t="shared" si="94"/>
        <v>n/a</v>
      </c>
      <c r="AQ358" s="855">
        <f t="shared" si="95"/>
        <v>201.45279300044149</v>
      </c>
      <c r="AR358" s="624">
        <f>INDEX(Historical!$C$7:$C$1259,MATCH(B358,Historical!$B$7:$B$1281,0))*IF(AH358="n/a",1.03,IF(AH358&lt;0,1.01,IF(AH358&gt;10,1.1,(1+AH358/100))))</f>
        <v>4.6530000000000005</v>
      </c>
      <c r="AS358" s="853">
        <f t="shared" si="96"/>
        <v>5.1183000000000005</v>
      </c>
      <c r="AT358" s="853">
        <f t="shared" si="101"/>
        <v>5.2718490000000005</v>
      </c>
      <c r="AU358" s="853">
        <f t="shared" si="101"/>
        <v>5.430004470000001</v>
      </c>
      <c r="AV358" s="853">
        <f t="shared" si="101"/>
        <v>5.592904604100001</v>
      </c>
      <c r="AW358" s="624">
        <f t="shared" si="98"/>
        <v>26.066058074099999</v>
      </c>
      <c r="AX358" s="719">
        <f t="shared" si="99"/>
        <v>13.367209268769232</v>
      </c>
      <c r="AY358" s="900">
        <v>1.54</v>
      </c>
      <c r="AZ358" s="839">
        <v>384.95</v>
      </c>
      <c r="BA358" s="839">
        <v>-12.19</v>
      </c>
      <c r="BB358" s="839">
        <v>-0.01</v>
      </c>
      <c r="BC358" s="839">
        <v>43.68</v>
      </c>
      <c r="BE358" s="597">
        <v>2017</v>
      </c>
      <c r="BF358" s="865">
        <f t="shared" si="100"/>
        <v>0</v>
      </c>
      <c r="BG358" s="849">
        <v>4.7</v>
      </c>
    </row>
    <row r="359" spans="1:59" ht="11.25" customHeight="1" x14ac:dyDescent="0.2">
      <c r="A359" s="838" t="s">
        <v>1315</v>
      </c>
      <c r="B359" s="842" t="s">
        <v>1316</v>
      </c>
      <c r="C359" s="898" t="s">
        <v>108</v>
      </c>
      <c r="D359" s="898" t="s">
        <v>4273</v>
      </c>
      <c r="E359" s="705">
        <v>10</v>
      </c>
      <c r="F359" s="1135">
        <v>411</v>
      </c>
      <c r="G359" s="1122" t="s">
        <v>37</v>
      </c>
      <c r="H359" s="1122" t="s">
        <v>37</v>
      </c>
      <c r="I359" s="841">
        <v>85.51</v>
      </c>
      <c r="J359" s="624">
        <f t="shared" si="86"/>
        <v>2.1517951116828438</v>
      </c>
      <c r="K359" s="844">
        <v>0.46</v>
      </c>
      <c r="L359" s="854">
        <v>4</v>
      </c>
      <c r="M359" s="615">
        <f t="shared" si="87"/>
        <v>1.84</v>
      </c>
      <c r="N359" s="837" t="s">
        <v>583</v>
      </c>
      <c r="O359" s="706">
        <v>0.44</v>
      </c>
      <c r="P359" s="1028">
        <v>43917</v>
      </c>
      <c r="Q359" s="1028">
        <v>43930</v>
      </c>
      <c r="R359" s="615">
        <f t="shared" si="88"/>
        <v>4.5454545454545494</v>
      </c>
      <c r="S359" s="673">
        <f>IF(INDEX(Historical!$D$7:$D$1257,MATCH(B359,Historical!$B$7:$B$1281,0))=0,"n/a",(INDEX(Historical!$C$7:$C$1259,MATCH(B359,Historical!$B$7:$B$1281,0))/INDEX(Historical!$D$7:$D$1257,MATCH(B359,Historical!$B$7:$B$1281,0))-1)*100)</f>
        <v>7.0588235294117618</v>
      </c>
      <c r="T359" s="673">
        <f>IF(INDEX(Historical!$F$7:$F$1250,MATCH(B359,Historical!$B$7:$B$1281,0))=0,"n/a",((INDEX(Historical!$C$7:$C$1259,MATCH(B359,Historical!$B$7:$B$1281,0))/INDEX(Historical!$F$7:$F$1250,MATCH(B359,Historical!$B$7:$B$1281,0)))^(1/3)-1)*100)</f>
        <v>13.341022161941286</v>
      </c>
      <c r="U359" s="673">
        <f>IF(INDEX(Historical!$H$7:$H$1250,MATCH(B359,Historical!$B$7:$B$1281,0))=0,"n/a",((INDEX(Historical!$C$7:$C$1259,MATCH(B359,Historical!$B$7:$B$1281,0))/INDEX(Historical!$H$7:$H$1250,MATCH(B359,Historical!$B$7:$B$1281,0)))^(1/5)-1)*100)</f>
        <v>12.277890194739705</v>
      </c>
      <c r="V359" s="673">
        <f>IF(INDEX(Historical!$O$7:$O$1250,MATCH(B359,Historical!$B$7:$B$1281,0))=0,"n/a",((INDEX(Historical!$C$7:$C$1259,MATCH(B359,Historical!$B$7:$B$1281,0))/INDEX(Historical!$O$7:$O$1250,MATCH(B359,Historical!$B$7:$B$1281,0)))^(1/10)-1)*100)</f>
        <v>9.7169911594973115</v>
      </c>
      <c r="W359" s="674">
        <f t="shared" si="89"/>
        <v>1.26354856078462</v>
      </c>
      <c r="X359" s="675">
        <f t="shared" si="90"/>
        <v>0.81852601298264693</v>
      </c>
      <c r="Y359" s="627"/>
      <c r="Z359" s="624">
        <f t="shared" si="91"/>
        <v>50.549450549450547</v>
      </c>
      <c r="AA359" s="853">
        <f t="shared" si="92"/>
        <v>23.491758241758241</v>
      </c>
      <c r="AB359" s="854">
        <v>12</v>
      </c>
      <c r="AC359" s="833">
        <v>3.64</v>
      </c>
      <c r="AD359" s="833">
        <v>9.48</v>
      </c>
      <c r="AE359" s="833">
        <v>7</v>
      </c>
      <c r="AF359" s="833">
        <v>1.68</v>
      </c>
      <c r="AG359" s="833">
        <v>8.9</v>
      </c>
      <c r="AH359" s="833">
        <v>14.299999999999999</v>
      </c>
      <c r="AI359" s="833">
        <v>1.52</v>
      </c>
      <c r="AJ359" s="833">
        <v>15</v>
      </c>
      <c r="AK359" s="833">
        <v>2.5</v>
      </c>
      <c r="AL359" s="845">
        <v>2820</v>
      </c>
      <c r="AM359" s="839">
        <v>0.8</v>
      </c>
      <c r="AN359" s="833">
        <v>0.09</v>
      </c>
      <c r="AO359" s="711">
        <f t="shared" si="93"/>
        <v>-9.0620729353356921</v>
      </c>
      <c r="AP359" s="712">
        <f t="shared" si="94"/>
        <v>14.429685306422549</v>
      </c>
      <c r="AQ359" s="855">
        <f t="shared" si="95"/>
        <v>32.440601102957942</v>
      </c>
      <c r="AR359" s="624">
        <f>INDEX(Historical!$C$7:$C$1259,MATCH(B359,Historical!$B$7:$B$1281,0))*IF(AH359="n/a",1.03,IF(AH359&lt;0,1.01,IF(AH359&gt;10,1.1,(1+AH359/100))))</f>
        <v>2.0020000000000002</v>
      </c>
      <c r="AS359" s="853">
        <f t="shared" si="96"/>
        <v>2.0324304000000004</v>
      </c>
      <c r="AT359" s="853">
        <f t="shared" si="101"/>
        <v>2.08324116</v>
      </c>
      <c r="AU359" s="853">
        <f t="shared" si="101"/>
        <v>2.135322189</v>
      </c>
      <c r="AV359" s="853">
        <f t="shared" si="101"/>
        <v>2.1887052437249999</v>
      </c>
      <c r="AW359" s="624">
        <f t="shared" si="98"/>
        <v>10.441698992725001</v>
      </c>
      <c r="AX359" s="719">
        <f t="shared" si="99"/>
        <v>12.211085244678985</v>
      </c>
      <c r="AY359" s="900">
        <v>1.04</v>
      </c>
      <c r="AZ359" s="839">
        <v>73.61999999999999</v>
      </c>
      <c r="BA359" s="839">
        <v>-4.0199999999999996</v>
      </c>
      <c r="BB359" s="839">
        <v>9.5200000000000014</v>
      </c>
      <c r="BC359" s="839">
        <v>27.52</v>
      </c>
      <c r="BE359" s="597">
        <v>2011</v>
      </c>
      <c r="BF359" s="865">
        <f t="shared" si="100"/>
        <v>0</v>
      </c>
      <c r="BG359" s="849">
        <v>1.2</v>
      </c>
    </row>
    <row r="360" spans="1:59" ht="11.25" customHeight="1" x14ac:dyDescent="0.2">
      <c r="A360" s="838" t="s">
        <v>1318</v>
      </c>
      <c r="B360" s="842" t="s">
        <v>1319</v>
      </c>
      <c r="C360" s="898" t="s">
        <v>128</v>
      </c>
      <c r="D360" s="898" t="s">
        <v>4262</v>
      </c>
      <c r="E360" s="705">
        <v>10</v>
      </c>
      <c r="F360" s="1135">
        <v>423</v>
      </c>
      <c r="G360" s="1126" t="s">
        <v>115</v>
      </c>
      <c r="H360" s="1126" t="s">
        <v>115</v>
      </c>
      <c r="I360" s="833">
        <v>90.2</v>
      </c>
      <c r="J360" s="624">
        <f t="shared" si="86"/>
        <v>2.8381374722838135</v>
      </c>
      <c r="K360" s="844">
        <v>0.64</v>
      </c>
      <c r="L360" s="854">
        <v>4</v>
      </c>
      <c r="M360" s="615">
        <f t="shared" si="87"/>
        <v>2.56</v>
      </c>
      <c r="N360" s="837" t="s">
        <v>409</v>
      </c>
      <c r="O360" s="706">
        <v>0.63</v>
      </c>
      <c r="P360" s="606">
        <v>44104</v>
      </c>
      <c r="Q360" s="606">
        <v>44130</v>
      </c>
      <c r="R360" s="615">
        <f t="shared" si="88"/>
        <v>1.5873015873015885</v>
      </c>
      <c r="S360" s="673">
        <f>IF(INDEX(Historical!$D$7:$D$1257,MATCH(B360,Historical!$B$7:$B$1281,0))=0,"n/a",(INDEX(Historical!$C$7:$C$1259,MATCH(B360,Historical!$B$7:$B$1281,0))/INDEX(Historical!$D$7:$D$1257,MATCH(B360,Historical!$B$7:$B$1281,0))-1)*100)</f>
        <v>0.99800399201597223</v>
      </c>
      <c r="T360" s="673">
        <f>IF(INDEX(Historical!$F$7:$F$1250,MATCH(B360,Historical!$B$7:$B$1281,0))=0,"n/a",((INDEX(Historical!$C$7:$C$1259,MATCH(B360,Historical!$B$7:$B$1281,0))/INDEX(Historical!$F$7:$F$1250,MATCH(B360,Historical!$B$7:$B$1281,0)))^(1/3)-1)*100)</f>
        <v>6.4062346995863217</v>
      </c>
      <c r="U360" s="673">
        <f>IF(INDEX(Historical!$H$7:$H$1250,MATCH(B360,Historical!$B$7:$B$1281,0))=0,"n/a",((INDEX(Historical!$C$7:$C$1259,MATCH(B360,Historical!$B$7:$B$1281,0))/INDEX(Historical!$H$7:$H$1250,MATCH(B360,Historical!$B$7:$B$1281,0)))^(1/5)-1)*100)</f>
        <v>8.1495911974492685</v>
      </c>
      <c r="V360" s="673">
        <f>IF(INDEX(Historical!$O$7:$O$1250,MATCH(B360,Historical!$B$7:$B$1281,0))=0,"n/a",((INDEX(Historical!$C$7:$C$1259,MATCH(B360,Historical!$B$7:$B$1281,0))/INDEX(Historical!$O$7:$O$1250,MATCH(B360,Historical!$B$7:$B$1281,0)))^(1/10)-1)*100)</f>
        <v>16.276847703168261</v>
      </c>
      <c r="W360" s="674">
        <f t="shared" si="89"/>
        <v>0.50068608775291079</v>
      </c>
      <c r="X360" s="675">
        <f t="shared" si="90"/>
        <v>1.5376587164998621</v>
      </c>
      <c r="Y360" s="627"/>
      <c r="Z360" s="624">
        <f t="shared" si="91"/>
        <v>49.708737864077669</v>
      </c>
      <c r="AA360" s="853">
        <f t="shared" si="92"/>
        <v>17.514563106796118</v>
      </c>
      <c r="AB360" s="854">
        <v>12</v>
      </c>
      <c r="AC360" s="833">
        <v>5.15</v>
      </c>
      <c r="AD360" s="833">
        <v>9.27</v>
      </c>
      <c r="AE360" s="833">
        <v>1.01</v>
      </c>
      <c r="AF360" s="833">
        <v>2.2200000000000002</v>
      </c>
      <c r="AG360" s="833">
        <v>13</v>
      </c>
      <c r="AH360" s="833">
        <v>-1.4000000000000001</v>
      </c>
      <c r="AI360" s="833">
        <v>7.7700000000000005</v>
      </c>
      <c r="AJ360" s="833">
        <v>5.3</v>
      </c>
      <c r="AK360" s="833">
        <v>1.9</v>
      </c>
      <c r="AL360" s="845">
        <v>6050</v>
      </c>
      <c r="AM360" s="839">
        <v>0.70000000000000007</v>
      </c>
      <c r="AN360" s="833">
        <v>0.79</v>
      </c>
      <c r="AO360" s="711">
        <f t="shared" si="93"/>
        <v>-6.5268344370630356</v>
      </c>
      <c r="AP360" s="712">
        <f t="shared" si="94"/>
        <v>10.987728669733082</v>
      </c>
      <c r="AQ360" s="855">
        <f t="shared" si="95"/>
        <v>31.457352775360192</v>
      </c>
      <c r="AR360" s="624">
        <f>INDEX(Historical!$C$7:$C$1259,MATCH(B360,Historical!$B$7:$B$1281,0))*IF(AH360="n/a",1.03,IF(AH360&lt;0,1.01,IF(AH360&gt;10,1.1,(1+AH360/100))))</f>
        <v>2.5552999999999999</v>
      </c>
      <c r="AS360" s="853">
        <f t="shared" si="96"/>
        <v>2.7538468100000002</v>
      </c>
      <c r="AT360" s="853">
        <f t="shared" si="101"/>
        <v>2.8061698993899999</v>
      </c>
      <c r="AU360" s="853">
        <f t="shared" si="101"/>
        <v>2.8594871274784097</v>
      </c>
      <c r="AV360" s="853">
        <f t="shared" si="101"/>
        <v>2.9138173829004992</v>
      </c>
      <c r="AW360" s="624">
        <f t="shared" si="98"/>
        <v>13.888621219768908</v>
      </c>
      <c r="AX360" s="719">
        <f t="shared" si="99"/>
        <v>15.397584500852446</v>
      </c>
      <c r="AY360" s="900">
        <v>0.86</v>
      </c>
      <c r="AZ360" s="839">
        <v>52.6</v>
      </c>
      <c r="BA360" s="839">
        <v>-3.27</v>
      </c>
      <c r="BB360" s="839">
        <v>10.91</v>
      </c>
      <c r="BC360" s="839">
        <v>12.19</v>
      </c>
      <c r="BE360" s="597">
        <v>2011</v>
      </c>
      <c r="BF360" s="865">
        <f t="shared" si="100"/>
        <v>0</v>
      </c>
      <c r="BG360" s="849">
        <v>5.6000000000000005</v>
      </c>
    </row>
    <row r="361" spans="1:59" ht="11.25" customHeight="1" x14ac:dyDescent="0.2">
      <c r="A361" s="148" t="s">
        <v>2390</v>
      </c>
      <c r="B361" s="570" t="s">
        <v>2391</v>
      </c>
      <c r="C361" s="898" t="s">
        <v>4127</v>
      </c>
      <c r="D361" s="898" t="s">
        <v>4261</v>
      </c>
      <c r="E361" s="705">
        <v>7</v>
      </c>
      <c r="F361" s="1135">
        <v>653</v>
      </c>
      <c r="G361" s="1126" t="s">
        <v>106</v>
      </c>
      <c r="H361" s="1126" t="s">
        <v>106</v>
      </c>
      <c r="I361" s="841">
        <v>60.78</v>
      </c>
      <c r="J361" s="624">
        <f t="shared" si="86"/>
        <v>2.2869364922671926</v>
      </c>
      <c r="K361" s="844">
        <v>0.34749999999999998</v>
      </c>
      <c r="L361" s="854">
        <v>4</v>
      </c>
      <c r="M361" s="615">
        <f t="shared" si="87"/>
        <v>1.39</v>
      </c>
      <c r="N361" s="837" t="s">
        <v>4342</v>
      </c>
      <c r="O361" s="706">
        <v>0.33</v>
      </c>
      <c r="P361" s="606">
        <v>44231</v>
      </c>
      <c r="Q361" s="606">
        <v>44256</v>
      </c>
      <c r="R361" s="615">
        <f t="shared" si="88"/>
        <v>5.3030303030302903</v>
      </c>
      <c r="S361" s="673">
        <f>IF(INDEX(Historical!$D$7:$D$1257,MATCH(B361,Historical!$B$7:$B$1281,0))=0,"n/a",(INDEX(Historical!$C$7:$C$1259,MATCH(B361,Historical!$B$7:$B$1281,0))/INDEX(Historical!$D$7:$D$1257,MATCH(B361,Historical!$B$7:$B$1281,0))-1)*100)</f>
        <v>4.7619047619047672</v>
      </c>
      <c r="T361" s="673">
        <f>IF(INDEX(Historical!$F$7:$F$1250,MATCH(B361,Historical!$B$7:$B$1281,0))=0,"n/a",((INDEX(Historical!$C$7:$C$1259,MATCH(B361,Historical!$B$7:$B$1281,0))/INDEX(Historical!$F$7:$F$1250,MATCH(B361,Historical!$B$7:$B$1281,0)))^(1/3)-1)*100)</f>
        <v>7.0004368526832561</v>
      </c>
      <c r="U361" s="673">
        <f>IF(INDEX(Historical!$H$7:$H$1250,MATCH(B361,Historical!$B$7:$B$1281,0))=0,"n/a",((INDEX(Historical!$C$7:$C$1259,MATCH(B361,Historical!$B$7:$B$1281,0))/INDEX(Historical!$H$7:$H$1250,MATCH(B361,Historical!$B$7:$B$1281,0)))^(1/5)-1)*100)</f>
        <v>6.5762756635474373</v>
      </c>
      <c r="V361" s="673">
        <f>IF(INDEX(Historical!$O$7:$O$1250,MATCH(B361,Historical!$B$7:$B$1281,0))=0,"n/a",((INDEX(Historical!$C$7:$C$1259,MATCH(B361,Historical!$B$7:$B$1281,0))/INDEX(Historical!$O$7:$O$1250,MATCH(B361,Historical!$B$7:$B$1281,0)))^(1/10)-1)*100)</f>
        <v>7.6770969552310886</v>
      </c>
      <c r="W361" s="674">
        <f t="shared" si="89"/>
        <v>0.85660969268682174</v>
      </c>
      <c r="X361" s="675">
        <f t="shared" si="90"/>
        <v>0.40594294219428628</v>
      </c>
      <c r="Y361" s="843"/>
      <c r="Z361" s="624">
        <f t="shared" si="91"/>
        <v>28.137651821862342</v>
      </c>
      <c r="AA361" s="853">
        <f t="shared" si="92"/>
        <v>12.303643724696355</v>
      </c>
      <c r="AB361" s="854">
        <v>12</v>
      </c>
      <c r="AC361" s="833">
        <v>4.9400000000000004</v>
      </c>
      <c r="AD361" s="833">
        <v>2.25</v>
      </c>
      <c r="AE361" s="833">
        <v>3.08</v>
      </c>
      <c r="AF361" s="833">
        <v>3.05</v>
      </c>
      <c r="AG361" s="833">
        <v>26.6</v>
      </c>
      <c r="AH361" s="833">
        <v>4.9000000000000004</v>
      </c>
      <c r="AI361" s="833">
        <v>2.4299999999999997</v>
      </c>
      <c r="AJ361" s="833">
        <v>16.2</v>
      </c>
      <c r="AK361" s="833">
        <v>5.43</v>
      </c>
      <c r="AL361" s="845">
        <v>239950</v>
      </c>
      <c r="AM361" s="839">
        <v>0.05</v>
      </c>
      <c r="AN361" s="833">
        <v>0.45</v>
      </c>
      <c r="AO361" s="711">
        <f t="shared" si="93"/>
        <v>-3.440431568881726</v>
      </c>
      <c r="AP361" s="712">
        <f t="shared" si="94"/>
        <v>8.8632121558146295</v>
      </c>
      <c r="AQ361" s="855">
        <f t="shared" si="95"/>
        <v>29.144386655357167</v>
      </c>
      <c r="AR361" s="624">
        <f>INDEX(Historical!$C$7:$C$1259,MATCH(B361,Historical!$B$7:$B$1281,0))*IF(AH361="n/a",1.03,IF(AH361&lt;0,1.01,IF(AH361&gt;10,1.1,(1+AH361/100))))</f>
        <v>1.3846799999999999</v>
      </c>
      <c r="AS361" s="853">
        <f t="shared" si="96"/>
        <v>1.4183277239999998</v>
      </c>
      <c r="AT361" s="853">
        <f t="shared" si="101"/>
        <v>1.4953429194132</v>
      </c>
      <c r="AU361" s="853">
        <f t="shared" si="101"/>
        <v>1.5765400399373368</v>
      </c>
      <c r="AV361" s="853">
        <f t="shared" si="101"/>
        <v>1.6621461641059343</v>
      </c>
      <c r="AW361" s="624">
        <f t="shared" si="98"/>
        <v>7.53703684745647</v>
      </c>
      <c r="AX361" s="719">
        <f t="shared" si="99"/>
        <v>12.400521302165959</v>
      </c>
      <c r="AY361" s="900">
        <v>0.69</v>
      </c>
      <c r="AZ361" s="839">
        <v>39.369999999999997</v>
      </c>
      <c r="BA361" s="839">
        <v>-6.65</v>
      </c>
      <c r="BB361" s="839">
        <v>10.11</v>
      </c>
      <c r="BC361" s="839">
        <v>13.51</v>
      </c>
      <c r="BE361" s="597">
        <v>2015</v>
      </c>
      <c r="BF361" s="865">
        <f t="shared" si="100"/>
        <v>0</v>
      </c>
      <c r="BG361" s="849">
        <v>14.000000000000002</v>
      </c>
    </row>
    <row r="362" spans="1:59" ht="11.25" customHeight="1" x14ac:dyDescent="0.2">
      <c r="A362" s="831" t="s">
        <v>1334</v>
      </c>
      <c r="B362" s="842" t="s">
        <v>1335</v>
      </c>
      <c r="C362" s="898" t="s">
        <v>4127</v>
      </c>
      <c r="D362" s="898" t="s">
        <v>4302</v>
      </c>
      <c r="E362" s="705">
        <v>10</v>
      </c>
      <c r="F362" s="1135">
        <v>419</v>
      </c>
      <c r="G362" s="1102" t="s">
        <v>106</v>
      </c>
      <c r="H362" s="1102" t="s">
        <v>106</v>
      </c>
      <c r="I362" s="841">
        <v>390.14</v>
      </c>
      <c r="J362" s="624">
        <f t="shared" si="86"/>
        <v>0.60491105756907781</v>
      </c>
      <c r="K362" s="844">
        <v>0.59</v>
      </c>
      <c r="L362" s="854">
        <v>4</v>
      </c>
      <c r="M362" s="615">
        <f t="shared" si="87"/>
        <v>2.36</v>
      </c>
      <c r="N362" s="837" t="s">
        <v>377</v>
      </c>
      <c r="O362" s="706">
        <v>0.53</v>
      </c>
      <c r="P362" s="606">
        <v>44021</v>
      </c>
      <c r="Q362" s="606">
        <v>44123</v>
      </c>
      <c r="R362" s="615">
        <f t="shared" si="88"/>
        <v>11.320754716981121</v>
      </c>
      <c r="S362" s="673">
        <f>IF(INDEX(Historical!$D$7:$D$1257,MATCH(B362,Historical!$B$7:$B$1281,0))=0,"n/a",(INDEX(Historical!$C$7:$C$1259,MATCH(B362,Historical!$B$7:$B$1281,0))/INDEX(Historical!$D$7:$D$1257,MATCH(B362,Historical!$B$7:$B$1281,0))-1)*100)</f>
        <v>12.371134020618557</v>
      </c>
      <c r="T362" s="673">
        <f>IF(INDEX(Historical!$F$7:$F$1250,MATCH(B362,Historical!$B$7:$B$1281,0))=0,"n/a",((INDEX(Historical!$C$7:$C$1259,MATCH(B362,Historical!$B$7:$B$1281,0))/INDEX(Historical!$F$7:$F$1250,MATCH(B362,Historical!$B$7:$B$1281,0)))^(1/3)-1)*100)</f>
        <v>15.632290111543856</v>
      </c>
      <c r="U362" s="673">
        <f>IF(INDEX(Historical!$H$7:$H$1250,MATCH(B362,Historical!$B$7:$B$1281,0))=0,"n/a",((INDEX(Historical!$C$7:$C$1259,MATCH(B362,Historical!$B$7:$B$1281,0))/INDEX(Historical!$H$7:$H$1250,MATCH(B362,Historical!$B$7:$B$1281,0)))^(1/5)-1)*100)</f>
        <v>15.731994815207727</v>
      </c>
      <c r="V362" s="673" t="str">
        <f>IF(INDEX(Historical!$O$7:$O$1250,MATCH(B362,Historical!$B$7:$B$1281,0))=0,"n/a",((INDEX(Historical!$C$7:$C$1259,MATCH(B362,Historical!$B$7:$B$1281,0))/INDEX(Historical!$O$7:$O$1250,MATCH(B362,Historical!$B$7:$B$1281,0)))^(1/10)-1)*100)</f>
        <v>n/a</v>
      </c>
      <c r="W362" s="674" t="str">
        <f t="shared" si="89"/>
        <v>n/a</v>
      </c>
      <c r="X362" s="675">
        <f t="shared" si="90"/>
        <v>0.42749985910890564</v>
      </c>
      <c r="Y362" s="641"/>
      <c r="Z362" s="624">
        <f t="shared" si="91"/>
        <v>31.677852348993284</v>
      </c>
      <c r="AA362" s="853">
        <f t="shared" si="92"/>
        <v>52.367785234899323</v>
      </c>
      <c r="AB362" s="854">
        <v>7</v>
      </c>
      <c r="AC362" s="833">
        <v>7.45</v>
      </c>
      <c r="AD362" s="833">
        <v>3.72</v>
      </c>
      <c r="AE362" s="833">
        <v>13.14</v>
      </c>
      <c r="AF362" s="833">
        <v>19.46</v>
      </c>
      <c r="AG362" s="833">
        <v>41.8</v>
      </c>
      <c r="AH362" s="833">
        <v>17.299999999999997</v>
      </c>
      <c r="AI362" s="833">
        <v>16.29</v>
      </c>
      <c r="AJ362" s="833">
        <v>36.799999999999997</v>
      </c>
      <c r="AK362" s="833">
        <v>14.000000000000002</v>
      </c>
      <c r="AL362" s="845">
        <v>102940</v>
      </c>
      <c r="AM362" s="839">
        <v>0.2</v>
      </c>
      <c r="AN362" s="833">
        <v>0.45</v>
      </c>
      <c r="AO362" s="711">
        <f t="shared" si="93"/>
        <v>-36.030879362122519</v>
      </c>
      <c r="AP362" s="712">
        <f t="shared" si="94"/>
        <v>16.336905872776804</v>
      </c>
      <c r="AQ362" s="855">
        <f t="shared" si="95"/>
        <v>572.99565812406274</v>
      </c>
      <c r="AR362" s="624">
        <f>INDEX(Historical!$C$7:$C$1259,MATCH(B362,Historical!$B$7:$B$1281,0))*IF(AH362="n/a",1.03,IF(AH362&lt;0,1.01,IF(AH362&gt;10,1.1,(1+AH362/100))))</f>
        <v>2.3980000000000006</v>
      </c>
      <c r="AS362" s="853">
        <f t="shared" si="96"/>
        <v>2.6378000000000008</v>
      </c>
      <c r="AT362" s="853">
        <f t="shared" si="101"/>
        <v>2.9015800000000009</v>
      </c>
      <c r="AU362" s="853">
        <f t="shared" si="101"/>
        <v>3.1917380000000013</v>
      </c>
      <c r="AV362" s="853">
        <f t="shared" si="101"/>
        <v>3.5109118000000019</v>
      </c>
      <c r="AW362" s="624">
        <f t="shared" si="98"/>
        <v>14.640029800000006</v>
      </c>
      <c r="AX362" s="719">
        <f t="shared" si="99"/>
        <v>3.7525067411698378</v>
      </c>
      <c r="AY362" s="900">
        <v>1.04</v>
      </c>
      <c r="AZ362" s="839">
        <v>107.88</v>
      </c>
      <c r="BA362" s="839">
        <v>-7.93</v>
      </c>
      <c r="BB362" s="839">
        <v>1.96</v>
      </c>
      <c r="BC362" s="839">
        <v>16.82</v>
      </c>
      <c r="BE362" s="597">
        <v>2011</v>
      </c>
      <c r="BF362" s="865">
        <f t="shared" si="100"/>
        <v>0</v>
      </c>
      <c r="BG362" s="849">
        <v>22.400000000000002</v>
      </c>
    </row>
    <row r="363" spans="1:59" ht="11.25" customHeight="1" x14ac:dyDescent="0.2">
      <c r="A363" s="676" t="s">
        <v>3833</v>
      </c>
      <c r="B363" s="754" t="s">
        <v>3834</v>
      </c>
      <c r="C363" s="898" t="s">
        <v>123</v>
      </c>
      <c r="D363" s="898" t="s">
        <v>4109</v>
      </c>
      <c r="E363" s="705">
        <v>7</v>
      </c>
      <c r="F363" s="1135">
        <v>618</v>
      </c>
      <c r="G363" s="1102" t="s">
        <v>106</v>
      </c>
      <c r="H363" s="1102" t="s">
        <v>106</v>
      </c>
      <c r="I363" s="850">
        <v>100.45</v>
      </c>
      <c r="J363" s="624">
        <f t="shared" si="86"/>
        <v>1.0353409656545545</v>
      </c>
      <c r="K363" s="831">
        <v>0.52</v>
      </c>
      <c r="L363" s="1139">
        <v>2</v>
      </c>
      <c r="M363" s="615">
        <f t="shared" si="87"/>
        <v>1.04</v>
      </c>
      <c r="N363" s="1139" t="s">
        <v>398</v>
      </c>
      <c r="O363" s="578">
        <v>0.5</v>
      </c>
      <c r="P363" s="904">
        <v>43786</v>
      </c>
      <c r="Q363" s="904">
        <v>43795</v>
      </c>
      <c r="R363" s="615">
        <f t="shared" si="88"/>
        <v>4.0000000000000036</v>
      </c>
      <c r="S363" s="673">
        <f>IF(INDEX(Historical!$D$7:$D$1257,MATCH(B363,Historical!$B$7:$B$1281,0))=0,"n/a",(INDEX(Historical!$C$7:$C$1259,MATCH(B363,Historical!$B$7:$B$1281,0))/INDEX(Historical!$D$7:$D$1257,MATCH(B363,Historical!$B$7:$B$1281,0))-1)*100)</f>
        <v>1.9607843137254832</v>
      </c>
      <c r="T363" s="673">
        <f>IF(INDEX(Historical!$F$7:$F$1250,MATCH(B363,Historical!$B$7:$B$1281,0))=0,"n/a",((INDEX(Historical!$C$7:$C$1259,MATCH(B363,Historical!$B$7:$B$1281,0))/INDEX(Historical!$F$7:$F$1250,MATCH(B363,Historical!$B$7:$B$1281,0)))^(1/3)-1)*100)</f>
        <v>10.53866232805618</v>
      </c>
      <c r="U363" s="673">
        <f>IF(INDEX(Historical!$H$7:$H$1250,MATCH(B363,Historical!$B$7:$B$1281,0))=0,"n/a",((INDEX(Historical!$C$7:$C$1259,MATCH(B363,Historical!$B$7:$B$1281,0))/INDEX(Historical!$H$7:$H$1250,MATCH(B363,Historical!$B$7:$B$1281,0)))^(1/5)-1)*100)</f>
        <v>11.260421490901141</v>
      </c>
      <c r="V363" s="673" t="str">
        <f>IF(INDEX(Historical!$O$7:$O$1250,MATCH(B363,Historical!$B$7:$B$1281,0))=0,"n/a",((INDEX(Historical!$C$7:$C$1259,MATCH(B363,Historical!$B$7:$B$1281,0))/INDEX(Historical!$O$7:$O$1250,MATCH(B363,Historical!$B$7:$B$1281,0)))^(1/10)-1)*100)</f>
        <v>n/a</v>
      </c>
      <c r="W363" s="674" t="str">
        <f t="shared" si="89"/>
        <v>n/a</v>
      </c>
      <c r="X363" s="675" t="str">
        <f t="shared" si="90"/>
        <v>n/a</v>
      </c>
      <c r="Y363" s="644" t="s">
        <v>4583</v>
      </c>
      <c r="Z363" s="624">
        <f t="shared" si="91"/>
        <v>83.2</v>
      </c>
      <c r="AA363" s="853">
        <f t="shared" si="92"/>
        <v>80.36</v>
      </c>
      <c r="AB363" s="854">
        <v>12</v>
      </c>
      <c r="AC363" s="849">
        <v>1.25</v>
      </c>
      <c r="AD363" s="849">
        <v>10.84</v>
      </c>
      <c r="AE363" s="833">
        <v>2.04</v>
      </c>
      <c r="AF363" s="833">
        <v>2.65</v>
      </c>
      <c r="AG363" s="833">
        <v>3.1</v>
      </c>
      <c r="AH363" s="833">
        <v>-74.5</v>
      </c>
      <c r="AI363" s="833">
        <v>21.88</v>
      </c>
      <c r="AJ363" s="653">
        <v>-24.9</v>
      </c>
      <c r="AK363" s="653">
        <v>7.5</v>
      </c>
      <c r="AL363" s="849">
        <v>2440</v>
      </c>
      <c r="AM363" s="849">
        <v>1.3299999999999998</v>
      </c>
      <c r="AN363" s="849">
        <v>0</v>
      </c>
      <c r="AO363" s="711">
        <f t="shared" si="93"/>
        <v>-68.064237543444307</v>
      </c>
      <c r="AP363" s="712">
        <f t="shared" si="94"/>
        <v>12.295762456555696</v>
      </c>
      <c r="AQ363" s="855">
        <f t="shared" si="95"/>
        <v>207.64626151185749</v>
      </c>
      <c r="AR363" s="624">
        <f>INDEX(Historical!$C$7:$C$1259,MATCH(B363,Historical!$B$7:$B$1281,0))*IF(AH363="n/a",1.03,IF(AH363&lt;0,1.01,IF(AH363&gt;10,1.1,(1+AH363/100))))</f>
        <v>1.0504</v>
      </c>
      <c r="AS363" s="853">
        <f t="shared" si="96"/>
        <v>1.15544</v>
      </c>
      <c r="AT363" s="853">
        <f t="shared" si="101"/>
        <v>1.2420979999999999</v>
      </c>
      <c r="AU363" s="853">
        <f t="shared" si="101"/>
        <v>1.33525535</v>
      </c>
      <c r="AV363" s="853">
        <f t="shared" si="101"/>
        <v>1.4353995012499998</v>
      </c>
      <c r="AW363" s="624">
        <f t="shared" si="98"/>
        <v>6.2185928512500004</v>
      </c>
      <c r="AX363" s="719">
        <f t="shared" si="99"/>
        <v>6.1907345457939273</v>
      </c>
      <c r="AY363" s="701">
        <v>1.33</v>
      </c>
      <c r="AZ363" s="833">
        <v>77.13</v>
      </c>
      <c r="BA363" s="833">
        <v>-4.79</v>
      </c>
      <c r="BB363" s="833">
        <v>5.99</v>
      </c>
      <c r="BC363" s="833">
        <v>26</v>
      </c>
      <c r="BE363" s="597">
        <v>2014</v>
      </c>
      <c r="BF363" s="865">
        <f t="shared" si="100"/>
        <v>0</v>
      </c>
      <c r="BG363" s="849">
        <v>2.1</v>
      </c>
    </row>
    <row r="364" spans="1:59" ht="11.25" customHeight="1" x14ac:dyDescent="0.2">
      <c r="A364" s="838" t="s">
        <v>1330</v>
      </c>
      <c r="B364" s="842" t="s">
        <v>1331</v>
      </c>
      <c r="C364" s="898" t="s">
        <v>123</v>
      </c>
      <c r="D364" s="898" t="s">
        <v>4276</v>
      </c>
      <c r="E364" s="705">
        <v>11</v>
      </c>
      <c r="F364" s="1135">
        <v>320</v>
      </c>
      <c r="G364" s="1123" t="s">
        <v>37</v>
      </c>
      <c r="H364" s="1123" t="s">
        <v>37</v>
      </c>
      <c r="I364" s="841">
        <v>49.65</v>
      </c>
      <c r="J364" s="624">
        <f t="shared" si="86"/>
        <v>4.1289023162134946</v>
      </c>
      <c r="K364" s="844">
        <v>0.51249999999999996</v>
      </c>
      <c r="L364" s="854">
        <v>4</v>
      </c>
      <c r="M364" s="615">
        <f t="shared" si="87"/>
        <v>2.0499999999999998</v>
      </c>
      <c r="N364" s="837" t="s">
        <v>148</v>
      </c>
      <c r="O364" s="706">
        <v>0.5</v>
      </c>
      <c r="P364" s="904">
        <v>43783</v>
      </c>
      <c r="Q364" s="904">
        <v>43815</v>
      </c>
      <c r="R364" s="615">
        <f t="shared" si="88"/>
        <v>2.4999999999999911</v>
      </c>
      <c r="S364" s="673">
        <f>IF(INDEX(Historical!$D$7:$D$1257,MATCH(B364,Historical!$B$7:$B$1281,0))=0,"n/a",(INDEX(Historical!$C$7:$C$1259,MATCH(B364,Historical!$B$7:$B$1281,0))/INDEX(Historical!$D$7:$D$1257,MATCH(B364,Historical!$B$7:$B$1281,0))-1)*100)</f>
        <v>1.8633540372670732</v>
      </c>
      <c r="T364" s="673">
        <f>IF(INDEX(Historical!$F$7:$F$1250,MATCH(B364,Historical!$B$7:$B$1281,0))=0,"n/a",((INDEX(Historical!$C$7:$C$1259,MATCH(B364,Historical!$B$7:$B$1281,0))/INDEX(Historical!$F$7:$F$1250,MATCH(B364,Historical!$B$7:$B$1281,0)))^(1/3)-1)*100)</f>
        <v>3.2490013818283758</v>
      </c>
      <c r="U364" s="673">
        <f>IF(INDEX(Historical!$H$7:$H$1250,MATCH(B364,Historical!$B$7:$B$1281,0))=0,"n/a",((INDEX(Historical!$C$7:$C$1259,MATCH(B364,Historical!$B$7:$B$1281,0))/INDEX(Historical!$H$7:$H$1250,MATCH(B364,Historical!$B$7:$B$1281,0)))^(1/5)-1)*100)</f>
        <v>4.5639552591273169</v>
      </c>
      <c r="V364" s="673">
        <f>IF(INDEX(Historical!$O$7:$O$1250,MATCH(B364,Historical!$B$7:$B$1281,0))=0,"n/a",((INDEX(Historical!$C$7:$C$1259,MATCH(B364,Historical!$B$7:$B$1281,0))/INDEX(Historical!$O$7:$O$1250,MATCH(B364,Historical!$B$7:$B$1281,0)))^(1/10)-1)*100)</f>
        <v>17.91663822687557</v>
      </c>
      <c r="W364" s="674">
        <f t="shared" si="89"/>
        <v>0.25473279090277262</v>
      </c>
      <c r="X364" s="675">
        <f t="shared" si="90"/>
        <v>0.24804104669170202</v>
      </c>
      <c r="Y364" s="646" t="s">
        <v>4573</v>
      </c>
      <c r="Z364" s="624">
        <f t="shared" si="91"/>
        <v>168.03278688524591</v>
      </c>
      <c r="AA364" s="853">
        <f t="shared" si="92"/>
        <v>40.696721311475407</v>
      </c>
      <c r="AB364" s="854">
        <v>12</v>
      </c>
      <c r="AC364" s="833">
        <v>1.22</v>
      </c>
      <c r="AD364" s="833">
        <v>17.059999999999999</v>
      </c>
      <c r="AE364" s="833">
        <v>0.94</v>
      </c>
      <c r="AF364" s="833">
        <v>2.79</v>
      </c>
      <c r="AG364" s="833">
        <v>8.7999999999999989</v>
      </c>
      <c r="AH364" s="833">
        <v>-21.8</v>
      </c>
      <c r="AI364" s="833">
        <v>10.79</v>
      </c>
      <c r="AJ364" s="833">
        <v>18.399999999999999</v>
      </c>
      <c r="AK364" s="833">
        <v>2.42</v>
      </c>
      <c r="AL364" s="845">
        <v>19370</v>
      </c>
      <c r="AM364" s="839">
        <v>0.3</v>
      </c>
      <c r="AN364" s="833">
        <v>1.23</v>
      </c>
      <c r="AO364" s="711">
        <f t="shared" si="93"/>
        <v>-32.003863736134598</v>
      </c>
      <c r="AP364" s="712">
        <f t="shared" si="94"/>
        <v>8.6928575753408115</v>
      </c>
      <c r="AQ364" s="855">
        <f t="shared" si="95"/>
        <v>124.64179136178007</v>
      </c>
      <c r="AR364" s="624">
        <f>INDEX(Historical!$C$7:$C$1259,MATCH(B364,Historical!$B$7:$B$1281,0))*IF(AH364="n/a",1.03,IF(AH364&lt;0,1.01,IF(AH364&gt;10,1.1,(1+AH364/100))))</f>
        <v>2.0705</v>
      </c>
      <c r="AS364" s="853">
        <f t="shared" si="96"/>
        <v>2.2775500000000002</v>
      </c>
      <c r="AT364" s="853">
        <f t="shared" si="101"/>
        <v>2.3326667100000003</v>
      </c>
      <c r="AU364" s="853">
        <f t="shared" si="101"/>
        <v>2.3891172443820001</v>
      </c>
      <c r="AV364" s="853">
        <f t="shared" si="101"/>
        <v>2.4469338816960446</v>
      </c>
      <c r="AW364" s="624">
        <f t="shared" si="98"/>
        <v>11.516767836078046</v>
      </c>
      <c r="AX364" s="719">
        <f t="shared" si="99"/>
        <v>23.195907021305228</v>
      </c>
      <c r="AY364" s="900">
        <v>1.04</v>
      </c>
      <c r="AZ364" s="839">
        <v>88.21</v>
      </c>
      <c r="BA364" s="839">
        <v>-7.01</v>
      </c>
      <c r="BB364" s="839">
        <v>-0.42</v>
      </c>
      <c r="BC364" s="839">
        <v>17.22</v>
      </c>
      <c r="BE364" s="597">
        <v>2011</v>
      </c>
      <c r="BF364" s="865">
        <f t="shared" si="100"/>
        <v>0</v>
      </c>
      <c r="BG364" s="849">
        <v>1.9</v>
      </c>
    </row>
    <row r="365" spans="1:59" ht="11.25" customHeight="1" x14ac:dyDescent="0.2">
      <c r="A365" s="838" t="s">
        <v>1332</v>
      </c>
      <c r="B365" s="842" t="s">
        <v>1333</v>
      </c>
      <c r="C365" s="898" t="s">
        <v>4277</v>
      </c>
      <c r="D365" s="898" t="s">
        <v>518</v>
      </c>
      <c r="E365" s="705">
        <v>9</v>
      </c>
      <c r="F365" s="1135">
        <v>527</v>
      </c>
      <c r="G365" s="1123" t="s">
        <v>115</v>
      </c>
      <c r="H365" s="1123" t="s">
        <v>115</v>
      </c>
      <c r="I365" s="841">
        <v>26.12</v>
      </c>
      <c r="J365" s="624">
        <f t="shared" si="86"/>
        <v>4.134762633996937</v>
      </c>
      <c r="K365" s="844">
        <v>0.27</v>
      </c>
      <c r="L365" s="854">
        <v>4</v>
      </c>
      <c r="M365" s="615">
        <f t="shared" si="87"/>
        <v>1.08</v>
      </c>
      <c r="N365" s="837" t="s">
        <v>148</v>
      </c>
      <c r="O365" s="706">
        <v>0.255</v>
      </c>
      <c r="P365" s="606">
        <v>44253</v>
      </c>
      <c r="Q365" s="606">
        <v>44270</v>
      </c>
      <c r="R365" s="615">
        <f t="shared" si="88"/>
        <v>5.8823529411764754</v>
      </c>
      <c r="S365" s="673">
        <f>IF(INDEX(Historical!$D$7:$D$1257,MATCH(B365,Historical!$B$7:$B$1281,0))=0,"n/a",(INDEX(Historical!$C$7:$C$1259,MATCH(B365,Historical!$B$7:$B$1281,0))/INDEX(Historical!$D$7:$D$1257,MATCH(B365,Historical!$B$7:$B$1281,0))-1)*100)</f>
        <v>8.5106382978723527</v>
      </c>
      <c r="T365" s="673">
        <f>IF(INDEX(Historical!$F$7:$F$1250,MATCH(B365,Historical!$B$7:$B$1281,0))=0,"n/a",((INDEX(Historical!$C$7:$C$1259,MATCH(B365,Historical!$B$7:$B$1281,0))/INDEX(Historical!$F$7:$F$1250,MATCH(B365,Historical!$B$7:$B$1281,0)))^(1/3)-1)*100)</f>
        <v>12.311068346755549</v>
      </c>
      <c r="U365" s="673">
        <f>IF(INDEX(Historical!$H$7:$H$1250,MATCH(B365,Historical!$B$7:$B$1281,0))=0,"n/a",((INDEX(Historical!$C$7:$C$1259,MATCH(B365,Historical!$B$7:$B$1281,0))/INDEX(Historical!$H$7:$H$1250,MATCH(B365,Historical!$B$7:$B$1281,0)))^(1/5)-1)*100)</f>
        <v>16.271101521949817</v>
      </c>
      <c r="V365" s="673" t="str">
        <f>IF(INDEX(Historical!$O$7:$O$1250,MATCH(B365,Historical!$B$7:$B$1281,0))=0,"n/a",((INDEX(Historical!$C$7:$C$1259,MATCH(B365,Historical!$B$7:$B$1281,0))/INDEX(Historical!$O$7:$O$1250,MATCH(B365,Historical!$B$7:$B$1281,0)))^(1/10)-1)*100)</f>
        <v>n/a</v>
      </c>
      <c r="W365" s="674" t="str">
        <f t="shared" si="89"/>
        <v>n/a</v>
      </c>
      <c r="X365" s="675">
        <f t="shared" si="90"/>
        <v>1.9370358954702163</v>
      </c>
      <c r="Y365" s="842"/>
      <c r="Z365" s="624">
        <f t="shared" si="91"/>
        <v>121.34831460674158</v>
      </c>
      <c r="AA365" s="853">
        <f t="shared" si="92"/>
        <v>29.348314606741575</v>
      </c>
      <c r="AB365" s="854">
        <v>12</v>
      </c>
      <c r="AC365" s="833">
        <v>0.89</v>
      </c>
      <c r="AD365" s="833">
        <v>5.82</v>
      </c>
      <c r="AE365" s="833">
        <v>1.0900000000000001</v>
      </c>
      <c r="AF365" s="833">
        <v>3.73</v>
      </c>
      <c r="AG365" s="833">
        <v>17.299999999999997</v>
      </c>
      <c r="AH365" s="833">
        <v>5.4</v>
      </c>
      <c r="AI365" s="833">
        <v>10.63</v>
      </c>
      <c r="AJ365" s="833">
        <v>8.4</v>
      </c>
      <c r="AK365" s="833">
        <v>5.0500000000000007</v>
      </c>
      <c r="AL365" s="845">
        <v>9870</v>
      </c>
      <c r="AM365" s="839">
        <v>0.2</v>
      </c>
      <c r="AN365" s="833">
        <v>1.46</v>
      </c>
      <c r="AO365" s="711">
        <f t="shared" si="93"/>
        <v>-8.9424504507948228</v>
      </c>
      <c r="AP365" s="712">
        <f t="shared" si="94"/>
        <v>20.405864155946752</v>
      </c>
      <c r="AQ365" s="855">
        <f t="shared" si="95"/>
        <v>120.57421374740778</v>
      </c>
      <c r="AR365" s="624">
        <f>INDEX(Historical!$C$7:$C$1259,MATCH(B365,Historical!$B$7:$B$1281,0))*IF(AH365="n/a",1.03,IF(AH365&lt;0,1.01,IF(AH365&gt;10,1.1,(1+AH365/100))))</f>
        <v>1.07508</v>
      </c>
      <c r="AS365" s="853">
        <f t="shared" si="96"/>
        <v>1.1825880000000002</v>
      </c>
      <c r="AT365" s="853">
        <f t="shared" si="101"/>
        <v>1.2423086940000001</v>
      </c>
      <c r="AU365" s="853">
        <f t="shared" si="101"/>
        <v>1.3050452830470001</v>
      </c>
      <c r="AV365" s="853">
        <f t="shared" si="101"/>
        <v>1.3709500698408736</v>
      </c>
      <c r="AW365" s="624">
        <f t="shared" si="98"/>
        <v>6.1759720468878747</v>
      </c>
      <c r="AX365" s="719">
        <f t="shared" si="99"/>
        <v>23.644609674149596</v>
      </c>
      <c r="AY365" s="900">
        <v>1</v>
      </c>
      <c r="AZ365" s="839">
        <v>124.59</v>
      </c>
      <c r="BA365" s="839">
        <v>-3.51</v>
      </c>
      <c r="BB365" s="839">
        <v>5.86</v>
      </c>
      <c r="BC365" s="839">
        <v>30.18</v>
      </c>
      <c r="BE365" s="597">
        <v>2013</v>
      </c>
      <c r="BF365" s="865">
        <f t="shared" si="100"/>
        <v>0</v>
      </c>
      <c r="BG365" s="849">
        <v>2.8000000000000003</v>
      </c>
    </row>
    <row r="366" spans="1:59" ht="11.25" customHeight="1" x14ac:dyDescent="0.2">
      <c r="A366" s="831" t="s">
        <v>1340</v>
      </c>
      <c r="B366" s="842" t="s">
        <v>1341</v>
      </c>
      <c r="C366" s="898" t="s">
        <v>4254</v>
      </c>
      <c r="D366" s="898" t="s">
        <v>4255</v>
      </c>
      <c r="E366" s="705">
        <v>10</v>
      </c>
      <c r="F366" s="1135">
        <v>400</v>
      </c>
      <c r="G366" s="1135" t="s">
        <v>106</v>
      </c>
      <c r="H366" s="1135" t="s">
        <v>106</v>
      </c>
      <c r="I366" s="841">
        <v>34.79</v>
      </c>
      <c r="J366" s="624">
        <f t="shared" si="86"/>
        <v>7.1112388617418807</v>
      </c>
      <c r="K366" s="844">
        <v>0.61850000000000005</v>
      </c>
      <c r="L366" s="854">
        <v>4</v>
      </c>
      <c r="M366" s="615">
        <f t="shared" si="87"/>
        <v>2.4740000000000002</v>
      </c>
      <c r="N366" s="837" t="s">
        <v>163</v>
      </c>
      <c r="O366" s="706">
        <v>0.61099999999999999</v>
      </c>
      <c r="P366" s="904">
        <v>43811</v>
      </c>
      <c r="Q366" s="904">
        <v>43831</v>
      </c>
      <c r="R366" s="615">
        <f t="shared" si="88"/>
        <v>1.2274959083469823</v>
      </c>
      <c r="S366" s="673">
        <f>IF(INDEX(Historical!$D$7:$D$1257,MATCH(B366,Historical!$B$7:$B$1281,0))=0,"n/a",(INDEX(Historical!$C$7:$C$1259,MATCH(B366,Historical!$B$7:$B$1281,0))/INDEX(Historical!$D$7:$D$1257,MATCH(B366,Historical!$B$7:$B$1281,0))-1)*100)</f>
        <v>1.2274959083469872</v>
      </c>
      <c r="T366" s="673">
        <f>IF(INDEX(Historical!$F$7:$F$1250,MATCH(B366,Historical!$B$7:$B$1281,0))=0,"n/a",((INDEX(Historical!$C$7:$C$1259,MATCH(B366,Historical!$B$7:$B$1281,0))/INDEX(Historical!$F$7:$F$1250,MATCH(B366,Historical!$B$7:$B$1281,0)))^(1/3)-1)*100)</f>
        <v>3.99018196719505</v>
      </c>
      <c r="U366" s="673">
        <f>IF(INDEX(Historical!$H$7:$H$1250,MATCH(B366,Historical!$B$7:$B$1281,0))=0,"n/a",((INDEX(Historical!$C$7:$C$1259,MATCH(B366,Historical!$B$7:$B$1281,0))/INDEX(Historical!$H$7:$H$1250,MATCH(B366,Historical!$B$7:$B$1281,0)))^(1/5)-1)*100)</f>
        <v>5.3108857638116236</v>
      </c>
      <c r="V366" s="673">
        <f>IF(INDEX(Historical!$O$7:$O$1250,MATCH(B366,Historical!$B$7:$B$1281,0))=0,"n/a",((INDEX(Historical!$C$7:$C$1259,MATCH(B366,Historical!$B$7:$B$1281,0))/INDEX(Historical!$O$7:$O$1250,MATCH(B366,Historical!$B$7:$B$1281,0)))^(1/10)-1)*100)</f>
        <v>29.431457686136685</v>
      </c>
      <c r="W366" s="674">
        <f t="shared" si="89"/>
        <v>0.18044929410048383</v>
      </c>
      <c r="X366" s="675" t="str">
        <f t="shared" si="90"/>
        <v>n/a</v>
      </c>
      <c r="Y366" s="634"/>
      <c r="Z366" s="624">
        <f t="shared" si="91"/>
        <v>537.82608695652175</v>
      </c>
      <c r="AA366" s="853">
        <f t="shared" si="92"/>
        <v>75.630434782608688</v>
      </c>
      <c r="AB366" s="854">
        <v>12</v>
      </c>
      <c r="AC366" s="833">
        <v>0.46</v>
      </c>
      <c r="AD366" s="833">
        <v>44.15</v>
      </c>
      <c r="AE366" s="833">
        <v>2.41</v>
      </c>
      <c r="AF366" s="833">
        <v>10.65</v>
      </c>
      <c r="AG366" s="833">
        <v>11.700000000000001</v>
      </c>
      <c r="AH366" s="833">
        <v>-27.3</v>
      </c>
      <c r="AI366" s="833">
        <v>24.39</v>
      </c>
      <c r="AJ366" s="833">
        <v>-9.7000000000000011</v>
      </c>
      <c r="AK366" s="833">
        <v>1.7000000000000002</v>
      </c>
      <c r="AL366" s="845">
        <v>10060</v>
      </c>
      <c r="AM366" s="839">
        <v>0.98</v>
      </c>
      <c r="AN366" s="834">
        <v>9.68</v>
      </c>
      <c r="AO366" s="711">
        <f t="shared" si="93"/>
        <v>-63.20831015705518</v>
      </c>
      <c r="AP366" s="712">
        <f t="shared" si="94"/>
        <v>12.422124625553504</v>
      </c>
      <c r="AQ366" s="855">
        <f t="shared" si="95"/>
        <v>498.31768983627296</v>
      </c>
      <c r="AR366" s="624">
        <f>INDEX(Historical!$C$7:$C$1259,MATCH(B366,Historical!$B$7:$B$1281,0))*IF(AH366="n/a",1.03,IF(AH366&lt;0,1.01,IF(AH366&gt;10,1.1,(1+AH366/100))))</f>
        <v>2.4987400000000002</v>
      </c>
      <c r="AS366" s="853">
        <f t="shared" si="96"/>
        <v>2.7486140000000003</v>
      </c>
      <c r="AT366" s="853">
        <f t="shared" si="101"/>
        <v>2.7953404380000002</v>
      </c>
      <c r="AU366" s="853">
        <f t="shared" si="101"/>
        <v>2.8428612254459997</v>
      </c>
      <c r="AV366" s="853">
        <f t="shared" si="101"/>
        <v>2.8911898662785815</v>
      </c>
      <c r="AW366" s="624">
        <f t="shared" si="98"/>
        <v>13.776745529724584</v>
      </c>
      <c r="AX366" s="719">
        <f t="shared" si="99"/>
        <v>39.599728455661356</v>
      </c>
      <c r="AY366" s="900">
        <v>0.81</v>
      </c>
      <c r="AZ366" s="839">
        <v>65.67</v>
      </c>
      <c r="BA366" s="839">
        <v>-15.8</v>
      </c>
      <c r="BB366" s="839">
        <v>11.99</v>
      </c>
      <c r="BC366" s="839">
        <v>22.48</v>
      </c>
      <c r="BE366" s="597">
        <v>2011</v>
      </c>
      <c r="BF366" s="865">
        <f t="shared" si="100"/>
        <v>0</v>
      </c>
      <c r="BG366" s="849">
        <v>1</v>
      </c>
    </row>
    <row r="367" spans="1:59" ht="11.25" customHeight="1" x14ac:dyDescent="0.2">
      <c r="A367" s="831" t="s">
        <v>632</v>
      </c>
      <c r="B367" s="842" t="s">
        <v>633</v>
      </c>
      <c r="C367" s="898" t="s">
        <v>108</v>
      </c>
      <c r="D367" s="898" t="s">
        <v>4273</v>
      </c>
      <c r="E367" s="705">
        <v>16</v>
      </c>
      <c r="F367" s="1135">
        <v>235</v>
      </c>
      <c r="G367" s="1122" t="s">
        <v>106</v>
      </c>
      <c r="H367" s="1122" t="s">
        <v>106</v>
      </c>
      <c r="I367" s="841">
        <v>20.7</v>
      </c>
      <c r="J367" s="624">
        <f t="shared" si="86"/>
        <v>5.2173913043478262</v>
      </c>
      <c r="K367" s="844">
        <v>0.27</v>
      </c>
      <c r="L367" s="854">
        <v>4</v>
      </c>
      <c r="M367" s="615">
        <f t="shared" si="87"/>
        <v>1.08</v>
      </c>
      <c r="N367" s="837" t="s">
        <v>151</v>
      </c>
      <c r="O367" s="706">
        <v>0.26</v>
      </c>
      <c r="P367" s="904">
        <v>43825</v>
      </c>
      <c r="Q367" s="904">
        <v>43830</v>
      </c>
      <c r="R367" s="615">
        <f t="shared" si="88"/>
        <v>3.8461538461538494</v>
      </c>
      <c r="S367" s="673">
        <f>IF(INDEX(Historical!$D$7:$D$1257,MATCH(B367,Historical!$B$7:$B$1281,0))=0,"n/a",(INDEX(Historical!$C$7:$C$1259,MATCH(B367,Historical!$B$7:$B$1281,0))/INDEX(Historical!$D$7:$D$1257,MATCH(B367,Historical!$B$7:$B$1281,0))-1)*100)</f>
        <v>2.8571428571428692</v>
      </c>
      <c r="T367" s="673">
        <f>IF(INDEX(Historical!$F$7:$F$1250,MATCH(B367,Historical!$B$7:$B$1281,0))=0,"n/a",((INDEX(Historical!$C$7:$C$1259,MATCH(B367,Historical!$B$7:$B$1281,0))/INDEX(Historical!$F$7:$F$1250,MATCH(B367,Historical!$B$7:$B$1281,0)))^(1/3)-1)*100)</f>
        <v>1.9235467531193207</v>
      </c>
      <c r="U367" s="673">
        <f>IF(INDEX(Historical!$H$7:$H$1250,MATCH(B367,Historical!$B$7:$B$1281,0))=0,"n/a",((INDEX(Historical!$C$7:$C$1259,MATCH(B367,Historical!$B$7:$B$1281,0))/INDEX(Historical!$H$7:$H$1250,MATCH(B367,Historical!$B$7:$B$1281,0)))^(1/5)-1)*100)</f>
        <v>2.8156393247250389</v>
      </c>
      <c r="V367" s="673">
        <f>IF(INDEX(Historical!$O$7:$O$1250,MATCH(B367,Historical!$B$7:$B$1281,0))=0,"n/a",((INDEX(Historical!$C$7:$C$1259,MATCH(B367,Historical!$B$7:$B$1281,0))/INDEX(Historical!$O$7:$O$1250,MATCH(B367,Historical!$B$7:$B$1281,0)))^(1/10)-1)*100)</f>
        <v>4.1379743992410623</v>
      </c>
      <c r="W367" s="674">
        <f t="shared" si="89"/>
        <v>0.68043903926555216</v>
      </c>
      <c r="X367" s="675" t="str">
        <f t="shared" si="90"/>
        <v>n/a</v>
      </c>
      <c r="Y367" s="646" t="s">
        <v>4585</v>
      </c>
      <c r="Z367" s="624" t="str">
        <f t="shared" si="91"/>
        <v>n/a</v>
      </c>
      <c r="AA367" s="853" t="str">
        <f t="shared" si="92"/>
        <v>n/a</v>
      </c>
      <c r="AB367" s="854">
        <v>12</v>
      </c>
      <c r="AC367" s="833" t="s">
        <v>136</v>
      </c>
      <c r="AD367" s="833" t="s">
        <v>136</v>
      </c>
      <c r="AE367" s="833" t="s">
        <v>136</v>
      </c>
      <c r="AF367" s="833" t="s">
        <v>136</v>
      </c>
      <c r="AG367" s="833" t="s">
        <v>136</v>
      </c>
      <c r="AH367" s="833" t="s">
        <v>136</v>
      </c>
      <c r="AI367" s="833" t="s">
        <v>136</v>
      </c>
      <c r="AJ367" s="833" t="s">
        <v>136</v>
      </c>
      <c r="AK367" s="833" t="s">
        <v>136</v>
      </c>
      <c r="AL367" s="845" t="s">
        <v>136</v>
      </c>
      <c r="AM367" s="839" t="s">
        <v>136</v>
      </c>
      <c r="AN367" s="833" t="s">
        <v>136</v>
      </c>
      <c r="AO367" s="711" t="str">
        <f t="shared" si="93"/>
        <v>n/a</v>
      </c>
      <c r="AP367" s="712">
        <f t="shared" si="94"/>
        <v>8.033030629072865</v>
      </c>
      <c r="AQ367" s="855" t="str">
        <f t="shared" si="95"/>
        <v>n/a</v>
      </c>
      <c r="AR367" s="624">
        <f>INDEX(Historical!$C$7:$C$1259,MATCH(B367,Historical!$B$7:$B$1281,0))*IF(AH367="n/a",1.03,IF(AH367&lt;0,1.01,IF(AH367&gt;10,1.1,(1+AH367/100))))</f>
        <v>1.1124000000000001</v>
      </c>
      <c r="AS367" s="853">
        <f t="shared" si="96"/>
        <v>1.145772</v>
      </c>
      <c r="AT367" s="853">
        <f t="shared" ref="AT367:AV386" si="102">IF($AK367="n/a",1.03*AS367,IF($AK367&lt;0,1.01*AS367,IF($AK367&gt;10,1.1*AS367,(1+$AK367/100)*AS367)))</f>
        <v>1.1801451600000001</v>
      </c>
      <c r="AU367" s="853">
        <f t="shared" si="102"/>
        <v>1.2155495148000002</v>
      </c>
      <c r="AV367" s="853">
        <f t="shared" si="102"/>
        <v>1.2520160002440002</v>
      </c>
      <c r="AW367" s="624">
        <f t="shared" si="98"/>
        <v>5.9058826750440012</v>
      </c>
      <c r="AX367" s="719">
        <f t="shared" si="99"/>
        <v>28.530834178956528</v>
      </c>
      <c r="AY367" s="900" t="s">
        <v>136</v>
      </c>
      <c r="AZ367" s="839" t="s">
        <v>136</v>
      </c>
      <c r="BA367" s="839" t="s">
        <v>136</v>
      </c>
      <c r="BB367" s="839" t="s">
        <v>136</v>
      </c>
      <c r="BC367" s="839" t="s">
        <v>136</v>
      </c>
      <c r="BD367" s="874" t="s">
        <v>4200</v>
      </c>
      <c r="BE367" s="597">
        <v>2007</v>
      </c>
      <c r="BF367" s="865">
        <f t="shared" si="100"/>
        <v>1</v>
      </c>
      <c r="BG367" s="849" t="s">
        <v>136</v>
      </c>
    </row>
    <row r="368" spans="1:59" s="744" customFormat="1" ht="11.25" customHeight="1" x14ac:dyDescent="0.2">
      <c r="A368" s="619" t="s">
        <v>1338</v>
      </c>
      <c r="B368" s="751" t="s">
        <v>1339</v>
      </c>
      <c r="C368" s="898" t="s">
        <v>108</v>
      </c>
      <c r="D368" s="898" t="s">
        <v>4273</v>
      </c>
      <c r="E368" s="727">
        <v>10</v>
      </c>
      <c r="F368" s="1135">
        <v>451</v>
      </c>
      <c r="G368" s="1138" t="s">
        <v>106</v>
      </c>
      <c r="H368" s="1138" t="s">
        <v>106</v>
      </c>
      <c r="I368" s="728">
        <v>13.34</v>
      </c>
      <c r="J368" s="729">
        <f t="shared" si="86"/>
        <v>4.1979010494752629</v>
      </c>
      <c r="K368" s="730">
        <v>0.14000000000000001</v>
      </c>
      <c r="L368" s="731">
        <v>4</v>
      </c>
      <c r="M368" s="732">
        <f t="shared" si="87"/>
        <v>0.56000000000000005</v>
      </c>
      <c r="N368" s="733" t="s">
        <v>640</v>
      </c>
      <c r="O368" s="734">
        <v>0.12</v>
      </c>
      <c r="P368" s="1130">
        <v>44236</v>
      </c>
      <c r="Q368" s="1130">
        <v>44252</v>
      </c>
      <c r="R368" s="732">
        <f t="shared" si="88"/>
        <v>16.666666666666682</v>
      </c>
      <c r="S368" s="673">
        <f>IF(INDEX(Historical!$D$7:$D$1257,MATCH(B368,Historical!$B$7:$B$1281,0))=0,"n/a",(INDEX(Historical!$C$7:$C$1259,MATCH(B368,Historical!$B$7:$B$1281,0))/INDEX(Historical!$D$7:$D$1257,MATCH(B368,Historical!$B$7:$B$1281,0))-1)*100)</f>
        <v>9.0909090909090828</v>
      </c>
      <c r="T368" s="673">
        <f>IF(INDEX(Historical!$F$7:$F$1250,MATCH(B368,Historical!$B$7:$B$1281,0))=0,"n/a",((INDEX(Historical!$C$7:$C$1259,MATCH(B368,Historical!$B$7:$B$1281,0))/INDEX(Historical!$F$7:$F$1250,MATCH(B368,Historical!$B$7:$B$1281,0)))^(1/3)-1)*100)</f>
        <v>13.30326698854094</v>
      </c>
      <c r="U368" s="673">
        <f>IF(INDEX(Historical!$H$7:$H$1250,MATCH(B368,Historical!$B$7:$B$1281,0))=0,"n/a",((INDEX(Historical!$C$7:$C$1259,MATCH(B368,Historical!$B$7:$B$1281,0))/INDEX(Historical!$H$7:$H$1250,MATCH(B368,Historical!$B$7:$B$1281,0)))^(1/5)-1)*100)</f>
        <v>19.13578981670916</v>
      </c>
      <c r="V368" s="673" t="str">
        <f>IF(INDEX(Historical!$O$7:$O$1250,MATCH(B368,Historical!$B$7:$B$1281,0))=0,"n/a",((INDEX(Historical!$C$7:$C$1259,MATCH(B368,Historical!$B$7:$B$1281,0))/INDEX(Historical!$O$7:$O$1250,MATCH(B368,Historical!$B$7:$B$1281,0)))^(1/10)-1)*100)</f>
        <v>n/a</v>
      </c>
      <c r="W368" s="674" t="str">
        <f t="shared" si="89"/>
        <v>n/a</v>
      </c>
      <c r="X368" s="675">
        <f t="shared" si="90"/>
        <v>1.3197096425316663</v>
      </c>
      <c r="Y368" s="899"/>
      <c r="Z368" s="729">
        <f t="shared" si="91"/>
        <v>59.574468085106389</v>
      </c>
      <c r="AA368" s="736">
        <f t="shared" si="92"/>
        <v>14.191489361702128</v>
      </c>
      <c r="AB368" s="731">
        <v>12</v>
      </c>
      <c r="AC368" s="737">
        <v>0.94</v>
      </c>
      <c r="AD368" s="737">
        <v>1.39</v>
      </c>
      <c r="AE368" s="737">
        <v>3.36</v>
      </c>
      <c r="AF368" s="1171">
        <v>1.2</v>
      </c>
      <c r="AG368" s="737">
        <v>7.0000000000000009</v>
      </c>
      <c r="AH368" s="737">
        <v>5.0999999999999996</v>
      </c>
      <c r="AI368" s="737">
        <v>15.02</v>
      </c>
      <c r="AJ368" s="737">
        <v>14.499999999999998</v>
      </c>
      <c r="AK368" s="737">
        <v>10.38</v>
      </c>
      <c r="AL368" s="738">
        <v>3300</v>
      </c>
      <c r="AM368" s="739">
        <v>8.5400000000000009</v>
      </c>
      <c r="AN368" s="737">
        <v>0</v>
      </c>
      <c r="AO368" s="740">
        <f t="shared" si="93"/>
        <v>9.1422015044822942</v>
      </c>
      <c r="AP368" s="741">
        <f t="shared" si="94"/>
        <v>23.333690866184423</v>
      </c>
      <c r="AQ368" s="742">
        <f t="shared" si="95"/>
        <v>-13.001182041126935</v>
      </c>
      <c r="AR368" s="624">
        <f>INDEX(Historical!$C$7:$C$1259,MATCH(B368,Historical!$B$7:$B$1281,0))*IF(AH368="n/a",1.03,IF(AH368&lt;0,1.01,IF(AH368&gt;10,1.1,(1+AH368/100))))</f>
        <v>0.50447999999999993</v>
      </c>
      <c r="AS368" s="736">
        <f t="shared" si="96"/>
        <v>0.55492799999999998</v>
      </c>
      <c r="AT368" s="736">
        <f t="shared" si="102"/>
        <v>0.61042079999999999</v>
      </c>
      <c r="AU368" s="736">
        <f t="shared" si="102"/>
        <v>0.67146287999999998</v>
      </c>
      <c r="AV368" s="736">
        <f t="shared" si="102"/>
        <v>0.73860916800000009</v>
      </c>
      <c r="AW368" s="729">
        <f t="shared" si="98"/>
        <v>3.0799008479999999</v>
      </c>
      <c r="AX368" s="743">
        <f t="shared" si="99"/>
        <v>23.087712503748126</v>
      </c>
      <c r="AY368" s="901">
        <v>1.1299999999999999</v>
      </c>
      <c r="AZ368" s="739">
        <v>111.41000000000001</v>
      </c>
      <c r="BA368" s="739">
        <v>-3.05</v>
      </c>
      <c r="BB368" s="739">
        <v>15.290000000000001</v>
      </c>
      <c r="BC368" s="739">
        <v>45.23</v>
      </c>
      <c r="BD368" s="875"/>
      <c r="BE368" s="597">
        <v>2013</v>
      </c>
      <c r="BF368" s="865">
        <f t="shared" si="100"/>
        <v>0</v>
      </c>
      <c r="BG368" s="793">
        <v>0.70000000000000007</v>
      </c>
    </row>
    <row r="369" spans="1:59" ht="11.25" customHeight="1" x14ac:dyDescent="0.2">
      <c r="A369" s="847" t="s">
        <v>3920</v>
      </c>
      <c r="B369" s="842" t="s">
        <v>3921</v>
      </c>
      <c r="C369" s="898" t="s">
        <v>108</v>
      </c>
      <c r="D369" s="898" t="s">
        <v>4273</v>
      </c>
      <c r="E369" s="705">
        <v>7</v>
      </c>
      <c r="F369" s="1135">
        <v>643</v>
      </c>
      <c r="G369" s="1102" t="s">
        <v>106</v>
      </c>
      <c r="H369" s="1102" t="s">
        <v>106</v>
      </c>
      <c r="I369" s="841">
        <v>19.2</v>
      </c>
      <c r="J369" s="624">
        <f t="shared" si="86"/>
        <v>1.3541666666666667</v>
      </c>
      <c r="K369" s="844">
        <v>6.5000000000000002E-2</v>
      </c>
      <c r="L369" s="854">
        <v>4</v>
      </c>
      <c r="M369" s="615">
        <f t="shared" si="87"/>
        <v>0.26</v>
      </c>
      <c r="N369" s="837" t="s">
        <v>716</v>
      </c>
      <c r="O369" s="706">
        <v>0.06</v>
      </c>
      <c r="P369" s="606">
        <v>44106</v>
      </c>
      <c r="Q369" s="606">
        <v>44135</v>
      </c>
      <c r="R369" s="615">
        <f t="shared" si="88"/>
        <v>8.333333333333341</v>
      </c>
      <c r="S369" s="673">
        <f>IF(INDEX(Historical!$D$7:$D$1257,MATCH(B369,Historical!$B$7:$B$1281,0))=0,"n/a",(INDEX(Historical!$C$7:$C$1259,MATCH(B369,Historical!$B$7:$B$1281,0))/INDEX(Historical!$D$7:$D$1257,MATCH(B369,Historical!$B$7:$B$1281,0))-1)*100)</f>
        <v>7.6449912126537845</v>
      </c>
      <c r="T369" s="673">
        <f>IF(INDEX(Historical!$F$7:$F$1250,MATCH(B369,Historical!$B$7:$B$1281,0))=0,"n/a",((INDEX(Historical!$C$7:$C$1259,MATCH(B369,Historical!$B$7:$B$1281,0))/INDEX(Historical!$F$7:$F$1250,MATCH(B369,Historical!$B$7:$B$1281,0)))^(1/3)-1)*100)</f>
        <v>26.861043517004092</v>
      </c>
      <c r="U369" s="673">
        <f>IF(INDEX(Historical!$H$7:$H$1250,MATCH(B369,Historical!$B$7:$B$1281,0))=0,"n/a",((INDEX(Historical!$C$7:$C$1259,MATCH(B369,Historical!$B$7:$B$1281,0))/INDEX(Historical!$H$7:$H$1250,MATCH(B369,Historical!$B$7:$B$1281,0)))^(1/5)-1)*100)</f>
        <v>51.79536128345292</v>
      </c>
      <c r="V369" s="673" t="str">
        <f>IF(INDEX(Historical!$O$7:$O$1250,MATCH(B369,Historical!$B$7:$B$1281,0))=0,"n/a",((INDEX(Historical!$C$7:$C$1259,MATCH(B369,Historical!$B$7:$B$1281,0))/INDEX(Historical!$O$7:$O$1250,MATCH(B369,Historical!$B$7:$B$1281,0)))^(1/10)-1)*100)</f>
        <v>n/a</v>
      </c>
      <c r="W369" s="674" t="str">
        <f t="shared" si="89"/>
        <v>n/a</v>
      </c>
      <c r="X369" s="675">
        <f t="shared" si="90"/>
        <v>4.2455214166764694</v>
      </c>
      <c r="Y369" s="843"/>
      <c r="Z369" s="624">
        <f t="shared" si="91"/>
        <v>21.138211382113823</v>
      </c>
      <c r="AA369" s="853">
        <f t="shared" si="92"/>
        <v>15.609756097560975</v>
      </c>
      <c r="AB369" s="854">
        <v>12</v>
      </c>
      <c r="AC369" s="833">
        <v>1.23</v>
      </c>
      <c r="AD369" s="833" t="s">
        <v>136</v>
      </c>
      <c r="AE369" s="833">
        <v>2.02</v>
      </c>
      <c r="AF369" s="833">
        <v>0.86</v>
      </c>
      <c r="AG369" s="833">
        <v>5.4</v>
      </c>
      <c r="AH369" s="833">
        <v>15.5</v>
      </c>
      <c r="AI369" s="833">
        <v>16.760000000000002</v>
      </c>
      <c r="AJ369" s="833">
        <v>12.2</v>
      </c>
      <c r="AK369" s="833" t="s">
        <v>136</v>
      </c>
      <c r="AL369" s="845">
        <v>189.55</v>
      </c>
      <c r="AM369" s="839">
        <v>6.4</v>
      </c>
      <c r="AN369" s="833">
        <v>0.21</v>
      </c>
      <c r="AO369" s="711">
        <f t="shared" si="93"/>
        <v>37.539771852558609</v>
      </c>
      <c r="AP369" s="712">
        <f t="shared" si="94"/>
        <v>53.149527950119584</v>
      </c>
      <c r="AQ369" s="855">
        <f t="shared" si="95"/>
        <v>-22.757552706062977</v>
      </c>
      <c r="AR369" s="624">
        <f>INDEX(Historical!$C$7:$C$1259,MATCH(B369,Historical!$B$7:$B$1281,0))*IF(AH369="n/a",1.03,IF(AH369&lt;0,1.01,IF(AH369&gt;10,1.1,(1+AH369/100))))</f>
        <v>0.26950000000000002</v>
      </c>
      <c r="AS369" s="853">
        <f t="shared" si="96"/>
        <v>0.29645000000000005</v>
      </c>
      <c r="AT369" s="853">
        <f t="shared" si="102"/>
        <v>0.30534350000000005</v>
      </c>
      <c r="AU369" s="853">
        <f t="shared" si="102"/>
        <v>0.31450380500000008</v>
      </c>
      <c r="AV369" s="853">
        <f t="shared" si="102"/>
        <v>0.32393891915000012</v>
      </c>
      <c r="AW369" s="624">
        <f t="shared" si="98"/>
        <v>1.5097362241500005</v>
      </c>
      <c r="AX369" s="719">
        <f t="shared" si="99"/>
        <v>7.8632095007812524</v>
      </c>
      <c r="AY369" s="900">
        <v>0.7</v>
      </c>
      <c r="AZ369" s="839">
        <v>126.15</v>
      </c>
      <c r="BA369" s="839">
        <v>-16.100000000000001</v>
      </c>
      <c r="BB369" s="839">
        <v>10.84</v>
      </c>
      <c r="BC369" s="839">
        <v>28.98</v>
      </c>
      <c r="BE369" s="597">
        <v>2014</v>
      </c>
      <c r="BF369" s="865">
        <f t="shared" si="100"/>
        <v>0</v>
      </c>
      <c r="BG369" s="849">
        <v>0.6</v>
      </c>
    </row>
    <row r="370" spans="1:59" ht="11.25" customHeight="1" x14ac:dyDescent="0.2">
      <c r="A370" s="838" t="s">
        <v>1342</v>
      </c>
      <c r="B370" s="842" t="s">
        <v>1343</v>
      </c>
      <c r="C370" s="898" t="s">
        <v>112</v>
      </c>
      <c r="D370" s="898" t="s">
        <v>211</v>
      </c>
      <c r="E370" s="705">
        <v>9</v>
      </c>
      <c r="F370" s="1135">
        <v>536</v>
      </c>
      <c r="G370" s="1123" t="s">
        <v>37</v>
      </c>
      <c r="H370" s="1123" t="s">
        <v>37</v>
      </c>
      <c r="I370" s="841">
        <v>82.98</v>
      </c>
      <c r="J370" s="624">
        <f t="shared" si="86"/>
        <v>1.0604965051819715</v>
      </c>
      <c r="K370" s="844">
        <v>0.22</v>
      </c>
      <c r="L370" s="854">
        <v>4</v>
      </c>
      <c r="M370" s="615">
        <f t="shared" si="87"/>
        <v>0.88</v>
      </c>
      <c r="N370" s="837" t="s">
        <v>163</v>
      </c>
      <c r="O370" s="706">
        <v>0.16900000000000001</v>
      </c>
      <c r="P370" s="606">
        <v>44271</v>
      </c>
      <c r="Q370" s="606">
        <v>44291</v>
      </c>
      <c r="R370" s="615">
        <f t="shared" si="88"/>
        <v>30.177514792899402</v>
      </c>
      <c r="S370" s="673">
        <f>IF(INDEX(Historical!$D$7:$D$1257,MATCH(B370,Historical!$B$7:$B$1281,0))=0,"n/a",(INDEX(Historical!$C$7:$C$1259,MATCH(B370,Historical!$B$7:$B$1281,0))/INDEX(Historical!$D$7:$D$1257,MATCH(B370,Historical!$B$7:$B$1281,0))-1)*100)</f>
        <v>14.96598639455784</v>
      </c>
      <c r="T370" s="673">
        <f>IF(INDEX(Historical!$F$7:$F$1250,MATCH(B370,Historical!$B$7:$B$1281,0))=0,"n/a",((INDEX(Historical!$C$7:$C$1259,MATCH(B370,Historical!$B$7:$B$1281,0))/INDEX(Historical!$F$7:$F$1250,MATCH(B370,Historical!$B$7:$B$1281,0)))^(1/3)-1)*100)</f>
        <v>9.9919735580715106</v>
      </c>
      <c r="U370" s="673">
        <f>IF(INDEX(Historical!$H$7:$H$1250,MATCH(B370,Historical!$B$7:$B$1281,0))=0,"n/a",((INDEX(Historical!$C$7:$C$1259,MATCH(B370,Historical!$B$7:$B$1281,0))/INDEX(Historical!$H$7:$H$1250,MATCH(B370,Historical!$B$7:$B$1281,0)))^(1/5)-1)*100)</f>
        <v>7.4486440960438216</v>
      </c>
      <c r="V370" s="673">
        <f>IF(INDEX(Historical!$O$7:$O$1250,MATCH(B370,Historical!$B$7:$B$1281,0))=0,"n/a",((INDEX(Historical!$C$7:$C$1259,MATCH(B370,Historical!$B$7:$B$1281,0))/INDEX(Historical!$O$7:$O$1250,MATCH(B370,Historical!$B$7:$B$1281,0)))^(1/10)-1)*100)</f>
        <v>5.8460833148064051</v>
      </c>
      <c r="W370" s="674">
        <f t="shared" si="89"/>
        <v>1.2741255461034233</v>
      </c>
      <c r="X370" s="675">
        <f t="shared" si="90"/>
        <v>0.60069710451966296</v>
      </c>
      <c r="Y370" s="644"/>
      <c r="Z370" s="624">
        <f t="shared" si="91"/>
        <v>52.380952380952387</v>
      </c>
      <c r="AA370" s="853">
        <f t="shared" si="92"/>
        <v>49.392857142857146</v>
      </c>
      <c r="AB370" s="854">
        <v>12</v>
      </c>
      <c r="AC370" s="833">
        <v>1.68</v>
      </c>
      <c r="AD370" s="833">
        <v>61.71</v>
      </c>
      <c r="AE370" s="833">
        <v>2.82</v>
      </c>
      <c r="AF370" s="833">
        <v>3.54</v>
      </c>
      <c r="AG370" s="833">
        <v>15.7</v>
      </c>
      <c r="AH370" s="833">
        <v>6.9</v>
      </c>
      <c r="AI370" s="833">
        <v>15.35</v>
      </c>
      <c r="AJ370" s="833">
        <v>12.4</v>
      </c>
      <c r="AK370" s="833">
        <v>0.8</v>
      </c>
      <c r="AL370" s="845">
        <v>7020</v>
      </c>
      <c r="AM370" s="839">
        <v>0.1</v>
      </c>
      <c r="AN370" s="833">
        <v>7.0000000000000007E-2</v>
      </c>
      <c r="AO370" s="711">
        <f t="shared" si="93"/>
        <v>-40.883716541631351</v>
      </c>
      <c r="AP370" s="712">
        <f t="shared" si="94"/>
        <v>8.5091406012257931</v>
      </c>
      <c r="AQ370" s="855">
        <f t="shared" si="95"/>
        <v>178.76769642738122</v>
      </c>
      <c r="AR370" s="624">
        <f>INDEX(Historical!$C$7:$C$1259,MATCH(B370,Historical!$B$7:$B$1281,0))*IF(AH370="n/a",1.03,IF(AH370&lt;0,1.01,IF(AH370&gt;10,1.1,(1+AH370/100))))</f>
        <v>0.72264400000000006</v>
      </c>
      <c r="AS370" s="853">
        <f t="shared" si="96"/>
        <v>0.79490840000000018</v>
      </c>
      <c r="AT370" s="853">
        <f t="shared" si="102"/>
        <v>0.8012676672000002</v>
      </c>
      <c r="AU370" s="853">
        <f t="shared" si="102"/>
        <v>0.80767780853760018</v>
      </c>
      <c r="AV370" s="853">
        <f t="shared" si="102"/>
        <v>0.81413923100590102</v>
      </c>
      <c r="AW370" s="624">
        <f t="shared" si="98"/>
        <v>3.9406371067435013</v>
      </c>
      <c r="AX370" s="719">
        <f t="shared" si="99"/>
        <v>4.7488998635134987</v>
      </c>
      <c r="AY370" s="900">
        <v>1.53</v>
      </c>
      <c r="AZ370" s="839">
        <v>134.34</v>
      </c>
      <c r="BA370" s="839">
        <v>-1.71</v>
      </c>
      <c r="BB370" s="839">
        <v>5.43</v>
      </c>
      <c r="BC370" s="839">
        <v>25.19</v>
      </c>
      <c r="BD370" s="618"/>
      <c r="BE370" s="597">
        <v>2013</v>
      </c>
      <c r="BF370" s="865">
        <f t="shared" si="100"/>
        <v>0</v>
      </c>
      <c r="BG370" s="849">
        <v>7.7</v>
      </c>
    </row>
    <row r="371" spans="1:59" ht="11.25" customHeight="1" x14ac:dyDescent="0.2">
      <c r="A371" s="831" t="s">
        <v>255</v>
      </c>
      <c r="B371" s="842" t="s">
        <v>256</v>
      </c>
      <c r="C371" s="898" t="s">
        <v>112</v>
      </c>
      <c r="D371" s="898" t="s">
        <v>211</v>
      </c>
      <c r="E371" s="705">
        <v>46</v>
      </c>
      <c r="F371" s="1135">
        <v>51</v>
      </c>
      <c r="G371" s="1103" t="s">
        <v>37</v>
      </c>
      <c r="H371" s="1103" t="s">
        <v>37</v>
      </c>
      <c r="I371" s="833">
        <v>202.18</v>
      </c>
      <c r="J371" s="624">
        <f t="shared" si="86"/>
        <v>2.2554159659709168</v>
      </c>
      <c r="K371" s="844">
        <v>1.1399999999999999</v>
      </c>
      <c r="L371" s="854">
        <v>4</v>
      </c>
      <c r="M371" s="615">
        <f t="shared" si="87"/>
        <v>4.5599999999999996</v>
      </c>
      <c r="N371" s="837" t="s">
        <v>127</v>
      </c>
      <c r="O371" s="706">
        <v>1.07</v>
      </c>
      <c r="P371" s="606">
        <v>44103</v>
      </c>
      <c r="Q371" s="606">
        <v>44118</v>
      </c>
      <c r="R371" s="615">
        <f t="shared" si="88"/>
        <v>6.5420560747663394</v>
      </c>
      <c r="S371" s="673">
        <f>IF(INDEX(Historical!$D$7:$D$1257,MATCH(B371,Historical!$B$7:$B$1281,0))=0,"n/a",(INDEX(Historical!$C$7:$C$1259,MATCH(B371,Historical!$B$7:$B$1281,0))/INDEX(Historical!$D$7:$D$1257,MATCH(B371,Historical!$B$7:$B$1281,0))-1)*100)</f>
        <v>6.8796068796068699</v>
      </c>
      <c r="T371" s="673">
        <f>IF(INDEX(Historical!$F$7:$F$1250,MATCH(B371,Historical!$B$7:$B$1281,0))=0,"n/a",((INDEX(Historical!$C$7:$C$1259,MATCH(B371,Historical!$B$7:$B$1281,0))/INDEX(Historical!$F$7:$F$1250,MATCH(B371,Historical!$B$7:$B$1281,0)))^(1/3)-1)*100)</f>
        <v>16.799828019353356</v>
      </c>
      <c r="U371" s="673">
        <f>IF(INDEX(Historical!$H$7:$H$1250,MATCH(B371,Historical!$B$7:$B$1281,0))=0,"n/a",((INDEX(Historical!$C$7:$C$1259,MATCH(B371,Historical!$B$7:$B$1281,0))/INDEX(Historical!$H$7:$H$1250,MATCH(B371,Historical!$B$7:$B$1281,0)))^(1/5)-1)*100)</f>
        <v>16.754862307648111</v>
      </c>
      <c r="V371" s="673">
        <f>IF(INDEX(Historical!$O$7:$O$1250,MATCH(B371,Historical!$B$7:$B$1281,0))=0,"n/a",((INDEX(Historical!$C$7:$C$1259,MATCH(B371,Historical!$B$7:$B$1281,0))/INDEX(Historical!$O$7:$O$1250,MATCH(B371,Historical!$B$7:$B$1281,0)))^(1/10)-1)*100)</f>
        <v>13.101549178522598</v>
      </c>
      <c r="W371" s="674">
        <f t="shared" si="89"/>
        <v>1.2788458890887804</v>
      </c>
      <c r="X371" s="675">
        <f t="shared" si="90"/>
        <v>3.2220889053169444</v>
      </c>
      <c r="Y371" s="632"/>
      <c r="Z371" s="624">
        <f t="shared" si="91"/>
        <v>68.882175226586099</v>
      </c>
      <c r="AA371" s="853">
        <f t="shared" si="92"/>
        <v>30.540785498489427</v>
      </c>
      <c r="AB371" s="854">
        <v>12</v>
      </c>
      <c r="AC371" s="833">
        <v>6.62</v>
      </c>
      <c r="AD371" s="833">
        <v>4.28</v>
      </c>
      <c r="AE371" s="833">
        <v>5.05</v>
      </c>
      <c r="AF371" s="833">
        <v>20.190000000000001</v>
      </c>
      <c r="AG371" s="833">
        <v>80.2</v>
      </c>
      <c r="AH371" s="833">
        <v>-14.399999999999999</v>
      </c>
      <c r="AI371" s="833">
        <v>9.120000000000001</v>
      </c>
      <c r="AJ371" s="833">
        <v>5.2</v>
      </c>
      <c r="AK371" s="833">
        <v>7.1499999999999995</v>
      </c>
      <c r="AL371" s="845">
        <v>63500</v>
      </c>
      <c r="AM371" s="839">
        <v>0.1</v>
      </c>
      <c r="AN371" s="833">
        <v>2.5499999999999998</v>
      </c>
      <c r="AO371" s="711">
        <f t="shared" si="93"/>
        <v>-11.530507224870398</v>
      </c>
      <c r="AP371" s="712">
        <f t="shared" si="94"/>
        <v>19.010278273619029</v>
      </c>
      <c r="AQ371" s="855">
        <f t="shared" si="95"/>
        <v>423.50038064912479</v>
      </c>
      <c r="AR371" s="624">
        <f>INDEX(Historical!$C$7:$C$1259,MATCH(B371,Historical!$B$7:$B$1281,0))*IF(AH371="n/a",1.03,IF(AH371&lt;0,1.01,IF(AH371&gt;10,1.1,(1+AH371/100))))</f>
        <v>4.3934999999999995</v>
      </c>
      <c r="AS371" s="853">
        <f t="shared" si="96"/>
        <v>4.7941871999999996</v>
      </c>
      <c r="AT371" s="853">
        <f t="shared" si="102"/>
        <v>5.1369715847999995</v>
      </c>
      <c r="AU371" s="853">
        <f t="shared" si="102"/>
        <v>5.5042650531131994</v>
      </c>
      <c r="AV371" s="853">
        <f t="shared" si="102"/>
        <v>5.8978200044107929</v>
      </c>
      <c r="AW371" s="624">
        <f t="shared" si="98"/>
        <v>25.726743842323991</v>
      </c>
      <c r="AX371" s="719">
        <f t="shared" si="99"/>
        <v>12.724672985618751</v>
      </c>
      <c r="AY371" s="900">
        <v>1.0900000000000001</v>
      </c>
      <c r="AZ371" s="839">
        <v>74.38</v>
      </c>
      <c r="BA371" s="839">
        <v>-10.02</v>
      </c>
      <c r="BB371" s="839">
        <v>-0.12</v>
      </c>
      <c r="BC371" s="839">
        <v>4.6399999999999997</v>
      </c>
      <c r="BE371" s="597">
        <v>1975</v>
      </c>
      <c r="BF371" s="865">
        <f t="shared" si="100"/>
        <v>4</v>
      </c>
      <c r="BG371" s="849">
        <v>14.299999999999999</v>
      </c>
    </row>
    <row r="372" spans="1:59" ht="11.25" customHeight="1" x14ac:dyDescent="0.2">
      <c r="A372" s="838" t="s">
        <v>638</v>
      </c>
      <c r="B372" s="842" t="s">
        <v>639</v>
      </c>
      <c r="C372" s="898" t="s">
        <v>112</v>
      </c>
      <c r="D372" s="898" t="s">
        <v>4291</v>
      </c>
      <c r="E372" s="705">
        <v>18</v>
      </c>
      <c r="F372" s="1135">
        <v>205</v>
      </c>
      <c r="G372" s="1133" t="s">
        <v>106</v>
      </c>
      <c r="H372" s="1133" t="s">
        <v>106</v>
      </c>
      <c r="I372" s="841">
        <v>146.87</v>
      </c>
      <c r="J372" s="624">
        <f t="shared" si="86"/>
        <v>0.7625791516306939</v>
      </c>
      <c r="K372" s="844">
        <v>0.28000000000000003</v>
      </c>
      <c r="L372" s="854">
        <v>4</v>
      </c>
      <c r="M372" s="615">
        <f t="shared" si="87"/>
        <v>1.1200000000000001</v>
      </c>
      <c r="N372" s="837" t="s">
        <v>431</v>
      </c>
      <c r="O372" s="706">
        <v>0.27</v>
      </c>
      <c r="P372" s="606">
        <v>44231</v>
      </c>
      <c r="Q372" s="606">
        <v>44246</v>
      </c>
      <c r="R372" s="615">
        <f t="shared" si="88"/>
        <v>3.7037037037037068</v>
      </c>
      <c r="S372" s="673">
        <f>IF(INDEX(Historical!$D$7:$D$1257,MATCH(B372,Historical!$B$7:$B$1281,0))=0,"n/a",(INDEX(Historical!$C$7:$C$1259,MATCH(B372,Historical!$B$7:$B$1281,0))/INDEX(Historical!$D$7:$D$1257,MATCH(B372,Historical!$B$7:$B$1281,0))-1)*100)</f>
        <v>3.8461538461538547</v>
      </c>
      <c r="T372" s="673">
        <f>IF(INDEX(Historical!$F$7:$F$1250,MATCH(B372,Historical!$B$7:$B$1281,0))=0,"n/a",((INDEX(Historical!$C$7:$C$1259,MATCH(B372,Historical!$B$7:$B$1281,0))/INDEX(Historical!$F$7:$F$1250,MATCH(B372,Historical!$B$7:$B$1281,0)))^(1/3)-1)*100)</f>
        <v>5.4901660750877879</v>
      </c>
      <c r="U372" s="673">
        <f>IF(INDEX(Historical!$H$7:$H$1250,MATCH(B372,Historical!$B$7:$B$1281,0))=0,"n/a",((INDEX(Historical!$C$7:$C$1259,MATCH(B372,Historical!$B$7:$B$1281,0))/INDEX(Historical!$H$7:$H$1250,MATCH(B372,Historical!$B$7:$B$1281,0)))^(1/5)-1)*100)</f>
        <v>5.1547496797280434</v>
      </c>
      <c r="V372" s="673">
        <f>IF(INDEX(Historical!$O$7:$O$1250,MATCH(B372,Historical!$B$7:$B$1281,0))=0,"n/a",((INDEX(Historical!$C$7:$C$1259,MATCH(B372,Historical!$B$7:$B$1281,0))/INDEX(Historical!$O$7:$O$1250,MATCH(B372,Historical!$B$7:$B$1281,0)))^(1/10)-1)*100)</f>
        <v>8.4471771197698544</v>
      </c>
      <c r="W372" s="674">
        <f t="shared" si="89"/>
        <v>0.61023340775746471</v>
      </c>
      <c r="X372" s="675">
        <f t="shared" si="90"/>
        <v>0.6064411387915345</v>
      </c>
      <c r="Y372" s="634"/>
      <c r="Z372" s="624">
        <f t="shared" si="91"/>
        <v>23.578947368421055</v>
      </c>
      <c r="AA372" s="853">
        <f t="shared" si="92"/>
        <v>30.92</v>
      </c>
      <c r="AB372" s="854">
        <v>12</v>
      </c>
      <c r="AC372" s="833">
        <v>4.75</v>
      </c>
      <c r="AD372" s="833">
        <v>1.49</v>
      </c>
      <c r="AE372" s="833">
        <v>1.61</v>
      </c>
      <c r="AF372" s="833">
        <v>6.22</v>
      </c>
      <c r="AG372" s="833">
        <v>20.8</v>
      </c>
      <c r="AH372" s="833">
        <v>6.8000000000000007</v>
      </c>
      <c r="AI372" s="833">
        <v>16.400000000000002</v>
      </c>
      <c r="AJ372" s="833">
        <v>8.5</v>
      </c>
      <c r="AK372" s="833">
        <v>20.73</v>
      </c>
      <c r="AL372" s="845">
        <v>15520</v>
      </c>
      <c r="AM372" s="839">
        <v>2.5</v>
      </c>
      <c r="AN372" s="833">
        <v>0</v>
      </c>
      <c r="AO372" s="711">
        <f t="shared" si="93"/>
        <v>-25.002671168641264</v>
      </c>
      <c r="AP372" s="712">
        <f t="shared" si="94"/>
        <v>5.9173288313587378</v>
      </c>
      <c r="AQ372" s="855">
        <f t="shared" si="95"/>
        <v>192.36385245481736</v>
      </c>
      <c r="AR372" s="624">
        <f>INDEX(Historical!$C$7:$C$1259,MATCH(B372,Historical!$B$7:$B$1281,0))*IF(AH372="n/a",1.03,IF(AH372&lt;0,1.01,IF(AH372&gt;10,1.1,(1+AH372/100))))</f>
        <v>1.1534400000000002</v>
      </c>
      <c r="AS372" s="853">
        <f t="shared" si="96"/>
        <v>1.2687840000000004</v>
      </c>
      <c r="AT372" s="853">
        <f t="shared" si="102"/>
        <v>1.3956624000000004</v>
      </c>
      <c r="AU372" s="853">
        <f t="shared" si="102"/>
        <v>1.5352286400000006</v>
      </c>
      <c r="AV372" s="853">
        <f t="shared" si="102"/>
        <v>1.6887515040000007</v>
      </c>
      <c r="AW372" s="624">
        <f t="shared" si="98"/>
        <v>7.041866544000003</v>
      </c>
      <c r="AX372" s="719">
        <f t="shared" si="99"/>
        <v>4.7946255491250787</v>
      </c>
      <c r="AY372" s="900">
        <v>1.04</v>
      </c>
      <c r="AZ372" s="839">
        <v>95.07</v>
      </c>
      <c r="BA372" s="839">
        <v>-6.3</v>
      </c>
      <c r="BB372" s="839">
        <v>2.67</v>
      </c>
      <c r="BC372" s="839">
        <v>11.459999999999999</v>
      </c>
      <c r="BE372" s="597">
        <v>2004</v>
      </c>
      <c r="BF372" s="865">
        <f t="shared" si="100"/>
        <v>1</v>
      </c>
      <c r="BG372" s="849">
        <v>8.7999999999999989</v>
      </c>
    </row>
    <row r="373" spans="1:59" ht="11.25" customHeight="1" x14ac:dyDescent="0.2">
      <c r="A373" s="848" t="s">
        <v>4656</v>
      </c>
      <c r="B373" s="842" t="s">
        <v>4646</v>
      </c>
      <c r="C373" s="898" t="s">
        <v>108</v>
      </c>
      <c r="D373" s="898" t="s">
        <v>4607</v>
      </c>
      <c r="E373" s="705">
        <v>5</v>
      </c>
      <c r="F373" s="1135">
        <v>737</v>
      </c>
      <c r="G373" s="1126" t="s">
        <v>106</v>
      </c>
      <c r="H373" s="1126" t="s">
        <v>106</v>
      </c>
      <c r="I373" s="841">
        <v>29.04</v>
      </c>
      <c r="J373" s="624">
        <f t="shared" si="86"/>
        <v>2.7548209366391188</v>
      </c>
      <c r="K373" s="844">
        <v>0.2</v>
      </c>
      <c r="L373" s="854">
        <v>4</v>
      </c>
      <c r="M373" s="615">
        <f t="shared" si="87"/>
        <v>0.8</v>
      </c>
      <c r="N373" s="837" t="s">
        <v>512</v>
      </c>
      <c r="O373" s="706">
        <v>0.15</v>
      </c>
      <c r="P373" s="606">
        <v>44238</v>
      </c>
      <c r="Q373" s="606">
        <v>44253</v>
      </c>
      <c r="R373" s="615">
        <f t="shared" si="88"/>
        <v>33.33333333333335</v>
      </c>
      <c r="S373" s="673">
        <f>IF(INDEX(Historical!$D$7:$D$1257,MATCH(B373,Historical!$B$7:$B$1281,0))=0,"n/a",(INDEX(Historical!$C$7:$C$1259,MATCH(B373,Historical!$B$7:$B$1281,0))/INDEX(Historical!$D$7:$D$1257,MATCH(B373,Historical!$B$7:$B$1281,0))-1)*100)</f>
        <v>19.999999999999996</v>
      </c>
      <c r="T373" s="673">
        <f>IF(INDEX(Historical!$F$7:$F$1250,MATCH(B373,Historical!$B$7:$B$1281,0))=0,"n/a",((INDEX(Historical!$C$7:$C$1259,MATCH(B373,Historical!$B$7:$B$1281,0))/INDEX(Historical!$F$7:$F$1250,MATCH(B373,Historical!$B$7:$B$1281,0)))^(1/3)-1)*100)</f>
        <v>22.674970759304223</v>
      </c>
      <c r="U373" s="673">
        <f>IF(INDEX(Historical!$H$7:$H$1250,MATCH(B373,Historical!$B$7:$B$1281,0))=0,"n/a",((INDEX(Historical!$C$7:$C$1259,MATCH(B373,Historical!$B$7:$B$1281,0))/INDEX(Historical!$H$7:$H$1250,MATCH(B373,Historical!$B$7:$B$1281,0)))^(1/5)-1)*100)</f>
        <v>19.13578981670916</v>
      </c>
      <c r="V373" s="673">
        <f>IF(INDEX(Historical!$O$7:$O$1250,MATCH(B373,Historical!$B$7:$B$1281,0))=0,"n/a",((INDEX(Historical!$C$7:$C$1259,MATCH(B373,Historical!$B$7:$B$1281,0))/INDEX(Historical!$O$7:$O$1250,MATCH(B373,Historical!$B$7:$B$1281,0)))^(1/10)-1)*100)</f>
        <v>9.1493425617896982</v>
      </c>
      <c r="W373" s="674">
        <f t="shared" si="89"/>
        <v>2.0914934256178968</v>
      </c>
      <c r="X373" s="675">
        <f t="shared" si="90"/>
        <v>0.64430268743128483</v>
      </c>
      <c r="Y373" s="646"/>
      <c r="Z373" s="624">
        <f t="shared" si="91"/>
        <v>29.411764705882355</v>
      </c>
      <c r="AA373" s="853">
        <f t="shared" si="92"/>
        <v>10.676470588235293</v>
      </c>
      <c r="AB373" s="854">
        <v>11</v>
      </c>
      <c r="AC373" s="833">
        <v>2.72</v>
      </c>
      <c r="AD373" s="833">
        <v>0.6</v>
      </c>
      <c r="AE373" s="833">
        <v>1.03</v>
      </c>
      <c r="AF373" s="833">
        <v>0.85</v>
      </c>
      <c r="AG373" s="833">
        <v>8.1</v>
      </c>
      <c r="AH373" s="833">
        <v>-11.700000000000001</v>
      </c>
      <c r="AI373" s="833">
        <v>0.08</v>
      </c>
      <c r="AJ373" s="833">
        <v>29.7</v>
      </c>
      <c r="AK373" s="833">
        <v>18</v>
      </c>
      <c r="AL373" s="845">
        <v>7160</v>
      </c>
      <c r="AM373" s="839">
        <v>10.9</v>
      </c>
      <c r="AN373" s="833">
        <v>2.41</v>
      </c>
      <c r="AO373" s="711">
        <f t="shared" si="93"/>
        <v>11.214140165112983</v>
      </c>
      <c r="AP373" s="712">
        <f t="shared" si="94"/>
        <v>21.890610753348277</v>
      </c>
      <c r="AQ373" s="855">
        <f t="shared" si="95"/>
        <v>-36.49147038914117</v>
      </c>
      <c r="AR373" s="624">
        <f>INDEX(Historical!$C$7:$C$1259,MATCH(B373,Historical!$B$7:$B$1281,0))*IF(AH373="n/a",1.03,IF(AH373&lt;0,1.01,IF(AH373&gt;10,1.1,(1+AH373/100))))</f>
        <v>0.60599999999999998</v>
      </c>
      <c r="AS373" s="853">
        <f t="shared" si="96"/>
        <v>0.60648479999999994</v>
      </c>
      <c r="AT373" s="853">
        <f t="shared" si="102"/>
        <v>0.66713327999999994</v>
      </c>
      <c r="AU373" s="853">
        <f t="shared" si="102"/>
        <v>0.73384660800000001</v>
      </c>
      <c r="AV373" s="853">
        <f t="shared" si="102"/>
        <v>0.80723126880000007</v>
      </c>
      <c r="AW373" s="624">
        <f t="shared" si="98"/>
        <v>3.4206959567999995</v>
      </c>
      <c r="AX373" s="719">
        <f t="shared" si="99"/>
        <v>11.779256049586776</v>
      </c>
      <c r="AY373" s="900">
        <v>1.51</v>
      </c>
      <c r="AZ373" s="839">
        <v>159.29</v>
      </c>
      <c r="BA373" s="839">
        <v>-4.4400000000000004</v>
      </c>
      <c r="BB373" s="839">
        <v>12.950000000000001</v>
      </c>
      <c r="BC373" s="839">
        <v>45.43</v>
      </c>
      <c r="BE373" s="597">
        <v>2017</v>
      </c>
      <c r="BF373" s="865">
        <f t="shared" si="100"/>
        <v>0</v>
      </c>
      <c r="BG373" s="849">
        <v>1.5</v>
      </c>
    </row>
    <row r="374" spans="1:59" ht="11.25" customHeight="1" x14ac:dyDescent="0.2">
      <c r="A374" s="838" t="s">
        <v>636</v>
      </c>
      <c r="B374" s="842" t="s">
        <v>637</v>
      </c>
      <c r="C374" s="898" t="s">
        <v>128</v>
      </c>
      <c r="D374" s="898" t="s">
        <v>4262</v>
      </c>
      <c r="E374" s="705">
        <v>16</v>
      </c>
      <c r="F374" s="1135">
        <v>234</v>
      </c>
      <c r="G374" s="1123" t="s">
        <v>106</v>
      </c>
      <c r="H374" s="1123" t="s">
        <v>106</v>
      </c>
      <c r="I374" s="841">
        <v>158.76</v>
      </c>
      <c r="J374" s="624">
        <f t="shared" si="86"/>
        <v>1.4487276392038295</v>
      </c>
      <c r="K374" s="844">
        <v>0.57499999999999996</v>
      </c>
      <c r="L374" s="854">
        <v>4</v>
      </c>
      <c r="M374" s="615">
        <f t="shared" si="87"/>
        <v>2.2999999999999998</v>
      </c>
      <c r="N374" s="837" t="s">
        <v>264</v>
      </c>
      <c r="O374" s="706">
        <v>0.5</v>
      </c>
      <c r="P374" s="904">
        <v>43817</v>
      </c>
      <c r="Q374" s="904">
        <v>43836</v>
      </c>
      <c r="R374" s="615">
        <f t="shared" si="88"/>
        <v>14.999999999999991</v>
      </c>
      <c r="S374" s="673">
        <f>IF(INDEX(Historical!$D$7:$D$1257,MATCH(B374,Historical!$B$7:$B$1281,0))=0,"n/a",(INDEX(Historical!$C$7:$C$1259,MATCH(B374,Historical!$B$7:$B$1281,0))/INDEX(Historical!$D$7:$D$1257,MATCH(B374,Historical!$B$7:$B$1281,0))-1)*100)</f>
        <v>14.999999999999991</v>
      </c>
      <c r="T374" s="673">
        <f>IF(INDEX(Historical!$F$7:$F$1250,MATCH(B374,Historical!$B$7:$B$1281,0))=0,"n/a",((INDEX(Historical!$C$7:$C$1259,MATCH(B374,Historical!$B$7:$B$1281,0))/INDEX(Historical!$F$7:$F$1250,MATCH(B374,Historical!$B$7:$B$1281,0)))^(1/3)-1)*100)</f>
        <v>11.038312101514535</v>
      </c>
      <c r="U374" s="673">
        <f>IF(INDEX(Historical!$H$7:$H$1250,MATCH(B374,Historical!$B$7:$B$1281,0))=0,"n/a",((INDEX(Historical!$C$7:$C$1259,MATCH(B374,Historical!$B$7:$B$1281,0))/INDEX(Historical!$H$7:$H$1250,MATCH(B374,Historical!$B$7:$B$1281,0)))^(1/5)-1)*100)</f>
        <v>9.8178833504654062</v>
      </c>
      <c r="V374" s="673">
        <f>IF(INDEX(Historical!$O$7:$O$1250,MATCH(B374,Historical!$B$7:$B$1281,0))=0,"n/a",((INDEX(Historical!$C$7:$C$1259,MATCH(B374,Historical!$B$7:$B$1281,0))/INDEX(Historical!$O$7:$O$1250,MATCH(B374,Historical!$B$7:$B$1281,0)))^(1/10)-1)*100)</f>
        <v>18.256749658914686</v>
      </c>
      <c r="W374" s="674">
        <f t="shared" si="89"/>
        <v>0.53776732079312817</v>
      </c>
      <c r="X374" s="675" t="str">
        <f t="shared" si="90"/>
        <v>n/a</v>
      </c>
      <c r="Y374" s="639"/>
      <c r="Z374" s="624">
        <f t="shared" si="91"/>
        <v>1533.3333333333333</v>
      </c>
      <c r="AA374" s="853">
        <f t="shared" si="92"/>
        <v>1058.4000000000001</v>
      </c>
      <c r="AB374" s="854">
        <v>9</v>
      </c>
      <c r="AC374" s="833">
        <v>0.15</v>
      </c>
      <c r="AD374" s="833">
        <v>172.05</v>
      </c>
      <c r="AE374" s="833">
        <v>3.1</v>
      </c>
      <c r="AF374" s="833">
        <v>3.72</v>
      </c>
      <c r="AG374" s="833">
        <v>0.4</v>
      </c>
      <c r="AH374" s="833">
        <v>-80.600000000000009</v>
      </c>
      <c r="AI374" s="833">
        <v>85.26</v>
      </c>
      <c r="AJ374" s="833">
        <v>-23.7</v>
      </c>
      <c r="AK374" s="833">
        <v>6</v>
      </c>
      <c r="AL374" s="845">
        <v>3040</v>
      </c>
      <c r="AM374" s="839">
        <v>1.4000000000000001</v>
      </c>
      <c r="AN374" s="833">
        <v>0</v>
      </c>
      <c r="AO374" s="711">
        <f t="shared" si="93"/>
        <v>-1047.1333890103308</v>
      </c>
      <c r="AP374" s="712">
        <f t="shared" si="94"/>
        <v>11.266610989669235</v>
      </c>
      <c r="AQ374" s="855">
        <f t="shared" si="95"/>
        <v>1222.8333228339843</v>
      </c>
      <c r="AR374" s="624">
        <f>INDEX(Historical!$C$7:$C$1259,MATCH(B374,Historical!$B$7:$B$1281,0))*IF(AH374="n/a",1.03,IF(AH374&lt;0,1.01,IF(AH374&gt;10,1.1,(1+AH374/100))))</f>
        <v>2.323</v>
      </c>
      <c r="AS374" s="853">
        <f t="shared" si="96"/>
        <v>2.5553000000000003</v>
      </c>
      <c r="AT374" s="853">
        <f t="shared" si="102"/>
        <v>2.7086180000000004</v>
      </c>
      <c r="AU374" s="853">
        <f t="shared" si="102"/>
        <v>2.8711350800000006</v>
      </c>
      <c r="AV374" s="853">
        <f t="shared" si="102"/>
        <v>3.0434031848000007</v>
      </c>
      <c r="AW374" s="624">
        <f t="shared" si="98"/>
        <v>13.501456264800002</v>
      </c>
      <c r="AX374" s="719">
        <f t="shared" si="99"/>
        <v>8.5043186349206366</v>
      </c>
      <c r="AY374" s="900">
        <v>0.55000000000000004</v>
      </c>
      <c r="AZ374" s="839">
        <v>50.239999999999995</v>
      </c>
      <c r="BA374" s="839">
        <v>-9.8000000000000007</v>
      </c>
      <c r="BB374" s="839">
        <v>2.71</v>
      </c>
      <c r="BC374" s="839">
        <v>13.98</v>
      </c>
      <c r="BE374" s="597">
        <v>2005</v>
      </c>
      <c r="BF374" s="865">
        <f t="shared" si="100"/>
        <v>1</v>
      </c>
      <c r="BG374" s="849">
        <v>0.3</v>
      </c>
    </row>
    <row r="375" spans="1:59" ht="11.25" customHeight="1" x14ac:dyDescent="0.2">
      <c r="A375" s="838" t="s">
        <v>257</v>
      </c>
      <c r="B375" s="842" t="s">
        <v>258</v>
      </c>
      <c r="C375" s="898" t="s">
        <v>4127</v>
      </c>
      <c r="D375" s="898" t="s">
        <v>4260</v>
      </c>
      <c r="E375" s="705">
        <v>31</v>
      </c>
      <c r="F375" s="1135">
        <v>94</v>
      </c>
      <c r="G375" s="1122" t="s">
        <v>37</v>
      </c>
      <c r="H375" s="1122" t="s">
        <v>106</v>
      </c>
      <c r="I375" s="833">
        <v>148.44</v>
      </c>
      <c r="J375" s="624">
        <f t="shared" si="86"/>
        <v>1.2395580706009162</v>
      </c>
      <c r="K375" s="851">
        <v>0.46</v>
      </c>
      <c r="L375" s="854">
        <v>4</v>
      </c>
      <c r="M375" s="615">
        <f t="shared" si="87"/>
        <v>1.84</v>
      </c>
      <c r="N375" s="837" t="s">
        <v>590</v>
      </c>
      <c r="O375" s="707">
        <v>0.43</v>
      </c>
      <c r="P375" s="606">
        <v>44260</v>
      </c>
      <c r="Q375" s="606">
        <v>44280</v>
      </c>
      <c r="R375" s="615">
        <f t="shared" si="88"/>
        <v>6.9767441860465187</v>
      </c>
      <c r="S375" s="673">
        <f>IF(INDEX(Historical!$D$7:$D$1257,MATCH(B375,Historical!$B$7:$B$1281,0))=0,"n/a",(INDEX(Historical!$C$7:$C$1259,MATCH(B375,Historical!$B$7:$B$1281,0))/INDEX(Historical!$D$7:$D$1257,MATCH(B375,Historical!$B$7:$B$1281,0))-1)*100)</f>
        <v>7.4999999999999956</v>
      </c>
      <c r="T375" s="673">
        <f>IF(INDEX(Historical!$F$7:$F$1250,MATCH(B375,Historical!$B$7:$B$1281,0))=0,"n/a",((INDEX(Historical!$C$7:$C$1259,MATCH(B375,Historical!$B$7:$B$1281,0))/INDEX(Historical!$F$7:$F$1250,MATCH(B375,Historical!$B$7:$B$1281,0)))^(1/3)-1)*100)</f>
        <v>11.524149667113504</v>
      </c>
      <c r="U375" s="673">
        <f>IF(INDEX(Historical!$H$7:$H$1250,MATCH(B375,Historical!$B$7:$B$1281,0))=0,"n/a",((INDEX(Historical!$C$7:$C$1259,MATCH(B375,Historical!$B$7:$B$1281,0))/INDEX(Historical!$H$7:$H$1250,MATCH(B375,Historical!$B$7:$B$1281,0)))^(1/5)-1)*100)</f>
        <v>11.456573996486764</v>
      </c>
      <c r="V375" s="673">
        <f>IF(INDEX(Historical!$O$7:$O$1250,MATCH(B375,Historical!$B$7:$B$1281,0))=0,"n/a",((INDEX(Historical!$C$7:$C$1259,MATCH(B375,Historical!$B$7:$B$1281,0))/INDEX(Historical!$O$7:$O$1250,MATCH(B375,Historical!$B$7:$B$1281,0)))^(1/10)-1)*100)</f>
        <v>16.298599543856508</v>
      </c>
      <c r="W375" s="674">
        <f t="shared" si="89"/>
        <v>0.70291769336741161</v>
      </c>
      <c r="X375" s="675">
        <f t="shared" si="90"/>
        <v>1.3803101200586461</v>
      </c>
      <c r="Y375" s="843" t="s">
        <v>152</v>
      </c>
      <c r="Z375" s="624">
        <f t="shared" si="91"/>
        <v>47.300771208226223</v>
      </c>
      <c r="AA375" s="853">
        <f t="shared" si="92"/>
        <v>38.159383033419019</v>
      </c>
      <c r="AB375" s="854">
        <v>6</v>
      </c>
      <c r="AC375" s="833">
        <v>3.89</v>
      </c>
      <c r="AD375" s="833">
        <v>3.48</v>
      </c>
      <c r="AE375" s="833">
        <v>6.8</v>
      </c>
      <c r="AF375" s="833">
        <v>7.46</v>
      </c>
      <c r="AG375" s="833">
        <v>19.400000000000002</v>
      </c>
      <c r="AH375" s="833">
        <v>9.7000000000000011</v>
      </c>
      <c r="AI375" s="833">
        <v>13.919999999999998</v>
      </c>
      <c r="AJ375" s="833">
        <v>8.3000000000000007</v>
      </c>
      <c r="AK375" s="833">
        <v>11.18</v>
      </c>
      <c r="AL375" s="845">
        <v>11650</v>
      </c>
      <c r="AM375" s="839">
        <v>0.4</v>
      </c>
      <c r="AN375" s="833">
        <v>0</v>
      </c>
      <c r="AO375" s="711">
        <f t="shared" si="93"/>
        <v>-25.463250966331337</v>
      </c>
      <c r="AP375" s="712">
        <f t="shared" si="94"/>
        <v>12.69613206708768</v>
      </c>
      <c r="AQ375" s="855">
        <f t="shared" si="95"/>
        <v>255.6958734832678</v>
      </c>
      <c r="AR375" s="624">
        <f>INDEX(Historical!$C$7:$C$1259,MATCH(B375,Historical!$B$7:$B$1281,0))*IF(AH375="n/a",1.03,IF(AH375&lt;0,1.01,IF(AH375&gt;10,1.1,(1+AH375/100))))</f>
        <v>1.8868399999999999</v>
      </c>
      <c r="AS375" s="853">
        <f t="shared" si="96"/>
        <v>2.0755240000000001</v>
      </c>
      <c r="AT375" s="853">
        <f t="shared" si="102"/>
        <v>2.2830764000000006</v>
      </c>
      <c r="AU375" s="853">
        <f t="shared" si="102"/>
        <v>2.5113840400000007</v>
      </c>
      <c r="AV375" s="853">
        <f t="shared" si="102"/>
        <v>2.7625224440000009</v>
      </c>
      <c r="AW375" s="624">
        <f t="shared" si="98"/>
        <v>11.519346884000001</v>
      </c>
      <c r="AX375" s="719">
        <f t="shared" si="99"/>
        <v>7.7602714120183238</v>
      </c>
      <c r="AY375" s="900">
        <v>0.57999999999999996</v>
      </c>
      <c r="AZ375" s="839">
        <v>20.059999999999999</v>
      </c>
      <c r="BA375" s="839">
        <v>-26.14</v>
      </c>
      <c r="BB375" s="839">
        <v>-4.17</v>
      </c>
      <c r="BC375" s="839">
        <v>-10.85</v>
      </c>
      <c r="BE375" s="597">
        <v>1991</v>
      </c>
      <c r="BF375" s="865">
        <f t="shared" si="100"/>
        <v>2</v>
      </c>
      <c r="BG375" s="849">
        <v>12.9</v>
      </c>
    </row>
    <row r="376" spans="1:59" s="744" customFormat="1" ht="11.25" customHeight="1" x14ac:dyDescent="0.2">
      <c r="A376" s="619" t="s">
        <v>259</v>
      </c>
      <c r="B376" s="751" t="s">
        <v>260</v>
      </c>
      <c r="C376" s="898" t="s">
        <v>153</v>
      </c>
      <c r="D376" s="898" t="s">
        <v>4283</v>
      </c>
      <c r="E376" s="727">
        <v>58</v>
      </c>
      <c r="F376" s="1135">
        <v>11</v>
      </c>
      <c r="G376" s="1138" t="s">
        <v>37</v>
      </c>
      <c r="H376" s="1138" t="s">
        <v>37</v>
      </c>
      <c r="I376" s="737">
        <v>158.46</v>
      </c>
      <c r="J376" s="729">
        <f t="shared" si="86"/>
        <v>2.5495393159156885</v>
      </c>
      <c r="K376" s="730">
        <v>1.01</v>
      </c>
      <c r="L376" s="731">
        <v>4</v>
      </c>
      <c r="M376" s="732">
        <f t="shared" si="87"/>
        <v>4.04</v>
      </c>
      <c r="N376" s="733" t="s">
        <v>111</v>
      </c>
      <c r="O376" s="734">
        <v>0.95</v>
      </c>
      <c r="P376" s="1130">
        <v>43973</v>
      </c>
      <c r="Q376" s="1130">
        <v>43991</v>
      </c>
      <c r="R376" s="732">
        <f t="shared" si="88"/>
        <v>6.3157894736842159</v>
      </c>
      <c r="S376" s="673">
        <f>IF(INDEX(Historical!$D$7:$D$1257,MATCH(B376,Historical!$B$7:$B$1281,0))=0,"n/a",(INDEX(Historical!$C$7:$C$1259,MATCH(B376,Historical!$B$7:$B$1281,0))/INDEX(Historical!$D$7:$D$1257,MATCH(B376,Historical!$B$7:$B$1281,0))-1)*100)</f>
        <v>6.133333333333324</v>
      </c>
      <c r="T376" s="673">
        <f>IF(INDEX(Historical!$F$7:$F$1250,MATCH(B376,Historical!$B$7:$B$1281,0))=0,"n/a",((INDEX(Historical!$C$7:$C$1259,MATCH(B376,Historical!$B$7:$B$1281,0))/INDEX(Historical!$F$7:$F$1250,MATCH(B376,Historical!$B$7:$B$1281,0)))^(1/3)-1)*100)</f>
        <v>6.230280800129262</v>
      </c>
      <c r="U376" s="673">
        <f>IF(INDEX(Historical!$H$7:$H$1250,MATCH(B376,Historical!$B$7:$B$1281,0))=0,"n/a",((INDEX(Historical!$C$7:$C$1259,MATCH(B376,Historical!$B$7:$B$1281,0))/INDEX(Historical!$H$7:$H$1250,MATCH(B376,Historical!$B$7:$B$1281,0)))^(1/5)-1)*100)</f>
        <v>6.1725409706363754</v>
      </c>
      <c r="V376" s="673">
        <f>IF(INDEX(Historical!$O$7:$O$1250,MATCH(B376,Historical!$B$7:$B$1281,0))=0,"n/a",((INDEX(Historical!$C$7:$C$1259,MATCH(B376,Historical!$B$7:$B$1281,0))/INDEX(Historical!$O$7:$O$1250,MATCH(B376,Historical!$B$7:$B$1281,0)))^(1/10)-1)*100)</f>
        <v>6.5516211305518324</v>
      </c>
      <c r="W376" s="674">
        <f t="shared" si="89"/>
        <v>0.94213948695114369</v>
      </c>
      <c r="X376" s="675" t="str">
        <f t="shared" si="90"/>
        <v>n/a</v>
      </c>
      <c r="Y376" s="751"/>
      <c r="Z376" s="729">
        <f t="shared" si="91"/>
        <v>74.81481481481481</v>
      </c>
      <c r="AA376" s="736">
        <f t="shared" si="92"/>
        <v>29.344444444444445</v>
      </c>
      <c r="AB376" s="731">
        <v>12</v>
      </c>
      <c r="AC376" s="737">
        <v>5.4</v>
      </c>
      <c r="AD376" s="737">
        <v>5.68</v>
      </c>
      <c r="AE376" s="737">
        <v>5.28</v>
      </c>
      <c r="AF376" s="737">
        <v>6.65</v>
      </c>
      <c r="AG376" s="737">
        <v>24.5</v>
      </c>
      <c r="AH376" s="737">
        <v>0.5</v>
      </c>
      <c r="AI376" s="737">
        <v>7.9</v>
      </c>
      <c r="AJ376" s="737">
        <v>-0.2</v>
      </c>
      <c r="AK376" s="737">
        <v>5.3100000000000005</v>
      </c>
      <c r="AL376" s="738">
        <v>435730</v>
      </c>
      <c r="AM376" s="739">
        <v>0.08</v>
      </c>
      <c r="AN376" s="737">
        <v>0.59</v>
      </c>
      <c r="AO376" s="740">
        <f t="shared" si="93"/>
        <v>-20.622364157892381</v>
      </c>
      <c r="AP376" s="741">
        <f t="shared" si="94"/>
        <v>8.7220802865520639</v>
      </c>
      <c r="AQ376" s="742">
        <f t="shared" si="95"/>
        <v>194.49810831730167</v>
      </c>
      <c r="AR376" s="624">
        <f>INDEX(Historical!$C$7:$C$1259,MATCH(B376,Historical!$B$7:$B$1281,0))*IF(AH376="n/a",1.03,IF(AH376&lt;0,1.01,IF(AH376&gt;10,1.1,(1+AH376/100))))</f>
        <v>3.9998999999999993</v>
      </c>
      <c r="AS376" s="736">
        <f t="shared" si="96"/>
        <v>4.3158920999999992</v>
      </c>
      <c r="AT376" s="736">
        <f t="shared" si="102"/>
        <v>4.5450659705099987</v>
      </c>
      <c r="AU376" s="736">
        <f t="shared" si="102"/>
        <v>4.7864089735440789</v>
      </c>
      <c r="AV376" s="736">
        <f t="shared" si="102"/>
        <v>5.0405672900392693</v>
      </c>
      <c r="AW376" s="729">
        <f t="shared" si="98"/>
        <v>22.687834334093345</v>
      </c>
      <c r="AX376" s="743">
        <f t="shared" si="99"/>
        <v>14.317704363305154</v>
      </c>
      <c r="AY376" s="901">
        <v>0.71</v>
      </c>
      <c r="AZ376" s="739">
        <v>45.16</v>
      </c>
      <c r="BA376" s="739">
        <v>-8.75</v>
      </c>
      <c r="BB376" s="739">
        <v>-1.1499999999999999</v>
      </c>
      <c r="BC376" s="739">
        <v>5.57</v>
      </c>
      <c r="BD376" s="875"/>
      <c r="BE376" s="597">
        <v>1963</v>
      </c>
      <c r="BF376" s="865">
        <f t="shared" si="100"/>
        <v>6</v>
      </c>
      <c r="BG376" s="793">
        <v>9.5</v>
      </c>
    </row>
    <row r="377" spans="1:59" ht="11.25" customHeight="1" x14ac:dyDescent="0.2">
      <c r="A377" s="838" t="s">
        <v>1348</v>
      </c>
      <c r="B377" s="842" t="s">
        <v>1349</v>
      </c>
      <c r="C377" s="898" t="s">
        <v>245</v>
      </c>
      <c r="D377" s="898" t="s">
        <v>4280</v>
      </c>
      <c r="E377" s="705">
        <v>8</v>
      </c>
      <c r="F377" s="1135">
        <v>573</v>
      </c>
      <c r="G377" s="1139" t="s">
        <v>106</v>
      </c>
      <c r="H377" s="1139" t="s">
        <v>106</v>
      </c>
      <c r="I377" s="841">
        <v>120.68</v>
      </c>
      <c r="J377" s="624">
        <f t="shared" si="86"/>
        <v>0.6960556844547563</v>
      </c>
      <c r="K377" s="844">
        <v>0.21</v>
      </c>
      <c r="L377" s="854">
        <v>4</v>
      </c>
      <c r="M377" s="615">
        <f t="shared" si="87"/>
        <v>0.84</v>
      </c>
      <c r="N377" s="837" t="s">
        <v>3918</v>
      </c>
      <c r="O377" s="706">
        <v>0.17</v>
      </c>
      <c r="P377" s="606">
        <v>44112</v>
      </c>
      <c r="Q377" s="606">
        <v>44127</v>
      </c>
      <c r="R377" s="615">
        <f t="shared" si="88"/>
        <v>23.52941176470587</v>
      </c>
      <c r="S377" s="673">
        <f>IF(INDEX(Historical!$D$7:$D$1257,MATCH(B377,Historical!$B$7:$B$1281,0))=0,"n/a",(INDEX(Historical!$C$7:$C$1259,MATCH(B377,Historical!$B$7:$B$1281,0))/INDEX(Historical!$D$7:$D$1257,MATCH(B377,Historical!$B$7:$B$1281,0))-1)*100)</f>
        <v>22.033898305084755</v>
      </c>
      <c r="T377" s="673">
        <f>IF(INDEX(Historical!$F$7:$F$1250,MATCH(B377,Historical!$B$7:$B$1281,0))=0,"n/a",((INDEX(Historical!$C$7:$C$1259,MATCH(B377,Historical!$B$7:$B$1281,0))/INDEX(Historical!$F$7:$F$1250,MATCH(B377,Historical!$B$7:$B$1281,0)))^(1/3)-1)*100)</f>
        <v>24.846658815615498</v>
      </c>
      <c r="U377" s="673">
        <f>IF(INDEX(Historical!$H$7:$H$1250,MATCH(B377,Historical!$B$7:$B$1281,0))=0,"n/a",((INDEX(Historical!$C$7:$C$1259,MATCH(B377,Historical!$B$7:$B$1281,0))/INDEX(Historical!$H$7:$H$1250,MATCH(B377,Historical!$B$7:$B$1281,0)))^(1/5)-1)*100)</f>
        <v>18.742593811736906</v>
      </c>
      <c r="V377" s="673" t="str">
        <f>IF(INDEX(Historical!$O$7:$O$1250,MATCH(B377,Historical!$B$7:$B$1281,0))=0,"n/a",((INDEX(Historical!$C$7:$C$1259,MATCH(B377,Historical!$B$7:$B$1281,0))/INDEX(Historical!$O$7:$O$1250,MATCH(B377,Historical!$B$7:$B$1281,0)))^(1/10)-1)*100)</f>
        <v>n/a</v>
      </c>
      <c r="W377" s="674" t="str">
        <f t="shared" si="89"/>
        <v>n/a</v>
      </c>
      <c r="X377" s="675">
        <f t="shared" si="90"/>
        <v>0.49193159610858023</v>
      </c>
      <c r="Y377" s="627"/>
      <c r="Z377" s="624">
        <f t="shared" si="91"/>
        <v>12.334801762114537</v>
      </c>
      <c r="AA377" s="853">
        <f t="shared" si="92"/>
        <v>17.720998531571222</v>
      </c>
      <c r="AB377" s="854">
        <v>9</v>
      </c>
      <c r="AC377" s="833">
        <v>6.81</v>
      </c>
      <c r="AD377" s="833">
        <v>1.25</v>
      </c>
      <c r="AE377" s="833">
        <v>1.91</v>
      </c>
      <c r="AF377" s="833">
        <v>3.01</v>
      </c>
      <c r="AG377" s="833">
        <v>18.5</v>
      </c>
      <c r="AH377" s="833">
        <v>7.0000000000000009</v>
      </c>
      <c r="AI377" s="833">
        <v>2.1800000000000002</v>
      </c>
      <c r="AJ377" s="833">
        <v>38.1</v>
      </c>
      <c r="AK377" s="833">
        <v>14.000000000000002</v>
      </c>
      <c r="AL377" s="845">
        <v>1210</v>
      </c>
      <c r="AM377" s="839">
        <v>4.5999999999999996</v>
      </c>
      <c r="AN377" s="833">
        <v>0</v>
      </c>
      <c r="AO377" s="711">
        <f t="shared" si="93"/>
        <v>1.7176509646204394</v>
      </c>
      <c r="AP377" s="712">
        <f t="shared" si="94"/>
        <v>19.438649496191662</v>
      </c>
      <c r="AQ377" s="855">
        <f t="shared" si="95"/>
        <v>53.969990698085745</v>
      </c>
      <c r="AR377" s="624">
        <f>INDEX(Historical!$C$7:$C$1259,MATCH(B377,Historical!$B$7:$B$1281,0))*IF(AH377="n/a",1.03,IF(AH377&lt;0,1.01,IF(AH377&gt;10,1.1,(1+AH377/100))))</f>
        <v>0.77039999999999997</v>
      </c>
      <c r="AS377" s="853">
        <f t="shared" si="96"/>
        <v>0.78719472000000001</v>
      </c>
      <c r="AT377" s="853">
        <f t="shared" si="102"/>
        <v>0.86591419200000008</v>
      </c>
      <c r="AU377" s="853">
        <f t="shared" si="102"/>
        <v>0.95250561120000021</v>
      </c>
      <c r="AV377" s="853">
        <f t="shared" si="102"/>
        <v>1.0477561723200004</v>
      </c>
      <c r="AW377" s="624">
        <f t="shared" si="98"/>
        <v>4.4237706955200009</v>
      </c>
      <c r="AX377" s="719">
        <f t="shared" si="99"/>
        <v>3.6657032611203184</v>
      </c>
      <c r="AY377" s="900">
        <v>0.91</v>
      </c>
      <c r="AZ377" s="839">
        <v>147.5</v>
      </c>
      <c r="BA377" s="839">
        <v>-6.59</v>
      </c>
      <c r="BB377" s="839">
        <v>5.0999999999999996</v>
      </c>
      <c r="BC377" s="839">
        <v>30.69</v>
      </c>
      <c r="BE377" s="597">
        <v>2013</v>
      </c>
      <c r="BF377" s="865">
        <f t="shared" si="100"/>
        <v>0</v>
      </c>
      <c r="BG377" s="849">
        <v>12.8</v>
      </c>
    </row>
    <row r="378" spans="1:59" ht="11.25" customHeight="1" x14ac:dyDescent="0.2">
      <c r="A378" s="838" t="s">
        <v>1353</v>
      </c>
      <c r="B378" s="842" t="s">
        <v>1354</v>
      </c>
      <c r="C378" s="898" t="s">
        <v>108</v>
      </c>
      <c r="D378" s="898" t="s">
        <v>4273</v>
      </c>
      <c r="E378" s="705">
        <v>10</v>
      </c>
      <c r="F378" s="1135">
        <v>399</v>
      </c>
      <c r="G378" s="1139" t="s">
        <v>37</v>
      </c>
      <c r="H378" s="1139" t="s">
        <v>37</v>
      </c>
      <c r="I378" s="841">
        <v>147.16999999999999</v>
      </c>
      <c r="J378" s="624">
        <f t="shared" si="86"/>
        <v>2.4461507100631925</v>
      </c>
      <c r="K378" s="844">
        <v>0.9</v>
      </c>
      <c r="L378" s="854">
        <v>4</v>
      </c>
      <c r="M378" s="615">
        <f t="shared" si="87"/>
        <v>3.6</v>
      </c>
      <c r="N378" s="837" t="s">
        <v>160</v>
      </c>
      <c r="O378" s="706">
        <v>0.8</v>
      </c>
      <c r="P378" s="904">
        <v>43741</v>
      </c>
      <c r="Q378" s="904">
        <v>43769</v>
      </c>
      <c r="R378" s="615">
        <f t="shared" si="88"/>
        <v>12.499999999999996</v>
      </c>
      <c r="S378" s="673">
        <f>IF(INDEX(Historical!$D$7:$D$1257,MATCH(B378,Historical!$B$7:$B$1281,0))=0,"n/a",(INDEX(Historical!$C$7:$C$1259,MATCH(B378,Historical!$B$7:$B$1281,0))/INDEX(Historical!$D$7:$D$1257,MATCH(B378,Historical!$B$7:$B$1281,0))-1)*100)</f>
        <v>9.0909090909091042</v>
      </c>
      <c r="T378" s="673">
        <f>IF(INDEX(Historical!$F$7:$F$1250,MATCH(B378,Historical!$B$7:$B$1281,0))=0,"n/a",((INDEX(Historical!$C$7:$C$1259,MATCH(B378,Historical!$B$7:$B$1281,0))/INDEX(Historical!$F$7:$F$1250,MATCH(B378,Historical!$B$7:$B$1281,0)))^(1/3)-1)*100)</f>
        <v>20.843727005349997</v>
      </c>
      <c r="U378" s="673">
        <f>IF(INDEX(Historical!$H$7:$H$1250,MATCH(B378,Historical!$B$7:$B$1281,0))=0,"n/a",((INDEX(Historical!$C$7:$C$1259,MATCH(B378,Historical!$B$7:$B$1281,0))/INDEX(Historical!$H$7:$H$1250,MATCH(B378,Historical!$B$7:$B$1281,0)))^(1/5)-1)*100)</f>
        <v>16.465861577965679</v>
      </c>
      <c r="V378" s="673">
        <f>IF(INDEX(Historical!$O$7:$O$1250,MATCH(B378,Historical!$B$7:$B$1281,0))=0,"n/a",((INDEX(Historical!$C$7:$C$1259,MATCH(B378,Historical!$B$7:$B$1281,0))/INDEX(Historical!$O$7:$O$1250,MATCH(B378,Historical!$B$7:$B$1281,0)))^(1/10)-1)*100)</f>
        <v>33.5141362540313</v>
      </c>
      <c r="W378" s="674">
        <f t="shared" si="89"/>
        <v>0.49131093378499519</v>
      </c>
      <c r="X378" s="675">
        <f t="shared" si="90"/>
        <v>1.0832803669714264</v>
      </c>
      <c r="Y378" s="646" t="s">
        <v>4580</v>
      </c>
      <c r="Z378" s="624">
        <f t="shared" si="91"/>
        <v>40.494938132733402</v>
      </c>
      <c r="AA378" s="853">
        <f t="shared" si="92"/>
        <v>16.554555680539931</v>
      </c>
      <c r="AB378" s="854">
        <v>12</v>
      </c>
      <c r="AC378" s="833">
        <v>8.89</v>
      </c>
      <c r="AD378" s="833">
        <v>13.26</v>
      </c>
      <c r="AE378" s="833">
        <v>7.02</v>
      </c>
      <c r="AF378" s="833">
        <v>1.93</v>
      </c>
      <c r="AG378" s="833">
        <v>9.9</v>
      </c>
      <c r="AH378" s="833">
        <v>20.399999999999999</v>
      </c>
      <c r="AI378" s="833">
        <v>8</v>
      </c>
      <c r="AJ378" s="833">
        <v>15.2</v>
      </c>
      <c r="AK378" s="833">
        <v>1.28</v>
      </c>
      <c r="AL378" s="845">
        <v>453260</v>
      </c>
      <c r="AM378" s="839">
        <v>0.1</v>
      </c>
      <c r="AN378" s="833">
        <v>1.1599999999999999</v>
      </c>
      <c r="AO378" s="711">
        <f t="shared" si="93"/>
        <v>2.3574566074889418</v>
      </c>
      <c r="AP378" s="712">
        <f t="shared" si="94"/>
        <v>18.912012288028873</v>
      </c>
      <c r="AQ378" s="855">
        <f t="shared" si="95"/>
        <v>19.164298276589655</v>
      </c>
      <c r="AR378" s="624">
        <f>INDEX(Historical!$C$7:$C$1259,MATCH(B378,Historical!$B$7:$B$1281,0))*IF(AH378="n/a",1.03,IF(AH378&lt;0,1.01,IF(AH378&gt;10,1.1,(1+AH378/100))))</f>
        <v>3.9600000000000004</v>
      </c>
      <c r="AS378" s="853">
        <f t="shared" si="96"/>
        <v>4.2768000000000006</v>
      </c>
      <c r="AT378" s="853">
        <f t="shared" si="102"/>
        <v>4.3315430400000006</v>
      </c>
      <c r="AU378" s="853">
        <f t="shared" si="102"/>
        <v>4.3869867909120002</v>
      </c>
      <c r="AV378" s="853">
        <f t="shared" si="102"/>
        <v>4.443140221835673</v>
      </c>
      <c r="AW378" s="624">
        <f t="shared" si="98"/>
        <v>21.398470052747676</v>
      </c>
      <c r="AX378" s="719">
        <f t="shared" si="99"/>
        <v>14.539967420498524</v>
      </c>
      <c r="AY378" s="900">
        <v>1.21</v>
      </c>
      <c r="AZ378" s="839">
        <v>91.35</v>
      </c>
      <c r="BA378" s="839">
        <v>-4.99</v>
      </c>
      <c r="BB378" s="839">
        <v>9.76</v>
      </c>
      <c r="BC378" s="839">
        <v>34.1</v>
      </c>
      <c r="BE378" s="597">
        <v>2011</v>
      </c>
      <c r="BF378" s="865">
        <f t="shared" si="100"/>
        <v>0</v>
      </c>
      <c r="BG378" s="849">
        <v>0.8</v>
      </c>
    </row>
    <row r="379" spans="1:59" ht="11.25" customHeight="1" x14ac:dyDescent="0.2">
      <c r="A379" s="831" t="s">
        <v>641</v>
      </c>
      <c r="B379" s="842" t="s">
        <v>642</v>
      </c>
      <c r="C379" s="898" t="s">
        <v>4277</v>
      </c>
      <c r="D379" s="898" t="s">
        <v>518</v>
      </c>
      <c r="E379" s="705">
        <v>27</v>
      </c>
      <c r="F379" s="1135">
        <v>120</v>
      </c>
      <c r="G379" s="1139" t="s">
        <v>106</v>
      </c>
      <c r="H379" s="1139" t="s">
        <v>106</v>
      </c>
      <c r="I379" s="833">
        <v>52.68</v>
      </c>
      <c r="J379" s="624">
        <f t="shared" si="86"/>
        <v>2.6006074411541387</v>
      </c>
      <c r="K379" s="851">
        <v>0.34250000000000003</v>
      </c>
      <c r="L379" s="854">
        <v>4</v>
      </c>
      <c r="M379" s="615">
        <f t="shared" si="87"/>
        <v>1.37</v>
      </c>
      <c r="N379" s="837" t="s">
        <v>422</v>
      </c>
      <c r="O379" s="707">
        <v>0.34</v>
      </c>
      <c r="P379" s="606">
        <v>44018</v>
      </c>
      <c r="Q379" s="606">
        <v>44034</v>
      </c>
      <c r="R379" s="615">
        <f t="shared" si="88"/>
        <v>0.73529411764705943</v>
      </c>
      <c r="S379" s="673">
        <f>IF(INDEX(Historical!$D$7:$D$1257,MATCH(B379,Historical!$B$7:$B$1281,0))=0,"n/a",(INDEX(Historical!$C$7:$C$1259,MATCH(B379,Historical!$B$7:$B$1281,0))/INDEX(Historical!$D$7:$D$1257,MATCH(B379,Historical!$B$7:$B$1281,0))-1)*100)</f>
        <v>1.8656716417910335</v>
      </c>
      <c r="T379" s="673">
        <f>IF(INDEX(Historical!$F$7:$F$1250,MATCH(B379,Historical!$B$7:$B$1281,0))=0,"n/a",((INDEX(Historical!$C$7:$C$1259,MATCH(B379,Historical!$B$7:$B$1281,0))/INDEX(Historical!$F$7:$F$1250,MATCH(B379,Historical!$B$7:$B$1281,0)))^(1/3)-1)*100)</f>
        <v>2.7040024624839676</v>
      </c>
      <c r="U379" s="673">
        <f>IF(INDEX(Historical!$H$7:$H$1250,MATCH(B379,Historical!$B$7:$B$1281,0))=0,"n/a",((INDEX(Historical!$C$7:$C$1259,MATCH(B379,Historical!$B$7:$B$1281,0))/INDEX(Historical!$H$7:$H$1250,MATCH(B379,Historical!$B$7:$B$1281,0)))^(1/5)-1)*100)</f>
        <v>2.955636723032895</v>
      </c>
      <c r="V379" s="673">
        <f>IF(INDEX(Historical!$O$7:$O$1250,MATCH(B379,Historical!$B$7:$B$1281,0))=0,"n/a",((INDEX(Historical!$C$7:$C$1259,MATCH(B379,Historical!$B$7:$B$1281,0))/INDEX(Historical!$O$7:$O$1250,MATCH(B379,Historical!$B$7:$B$1281,0)))^(1/10)-1)*100)</f>
        <v>8.5670757047635604</v>
      </c>
      <c r="W379" s="674">
        <f t="shared" si="89"/>
        <v>0.34499948697657346</v>
      </c>
      <c r="X379" s="675" t="str">
        <f t="shared" si="90"/>
        <v>n/a</v>
      </c>
      <c r="Y379" s="843" t="s">
        <v>643</v>
      </c>
      <c r="Z379" s="624" t="str">
        <f t="shared" si="91"/>
        <v>n/a</v>
      </c>
      <c r="AA379" s="853" t="str">
        <f t="shared" si="92"/>
        <v>n/a</v>
      </c>
      <c r="AB379" s="854">
        <v>4</v>
      </c>
      <c r="AC379" s="833">
        <v>-0.69</v>
      </c>
      <c r="AD379" s="833" t="s">
        <v>136</v>
      </c>
      <c r="AE379" s="833">
        <v>1.58</v>
      </c>
      <c r="AF379" s="833">
        <v>2.93</v>
      </c>
      <c r="AG379" s="833">
        <v>-3.6999999999999997</v>
      </c>
      <c r="AH379" s="833">
        <v>-145.4</v>
      </c>
      <c r="AI379" s="833">
        <v>3.56</v>
      </c>
      <c r="AJ379" s="833">
        <v>-19.600000000000001</v>
      </c>
      <c r="AK379" s="833">
        <v>2.6</v>
      </c>
      <c r="AL379" s="845">
        <v>2950</v>
      </c>
      <c r="AM379" s="839">
        <v>0.2</v>
      </c>
      <c r="AN379" s="833">
        <v>0.82</v>
      </c>
      <c r="AO379" s="711" t="str">
        <f t="shared" si="93"/>
        <v>n/a</v>
      </c>
      <c r="AP379" s="712">
        <f t="shared" si="94"/>
        <v>5.5562441641870333</v>
      </c>
      <c r="AQ379" s="855" t="str">
        <f t="shared" si="95"/>
        <v>n/a</v>
      </c>
      <c r="AR379" s="624">
        <f>INDEX(Historical!$C$7:$C$1259,MATCH(B379,Historical!$B$7:$B$1281,0))*IF(AH379="n/a",1.03,IF(AH379&lt;0,1.01,IF(AH379&gt;10,1.1,(1+AH379/100))))</f>
        <v>1.3786499999999999</v>
      </c>
      <c r="AS379" s="853">
        <f t="shared" si="96"/>
        <v>1.4277299400000001</v>
      </c>
      <c r="AT379" s="853">
        <f t="shared" si="102"/>
        <v>1.46485091844</v>
      </c>
      <c r="AU379" s="853">
        <f t="shared" si="102"/>
        <v>1.5029370423194401</v>
      </c>
      <c r="AV379" s="853">
        <f t="shared" si="102"/>
        <v>1.5420134054197456</v>
      </c>
      <c r="AW379" s="624">
        <f t="shared" si="98"/>
        <v>7.3161813061791863</v>
      </c>
      <c r="AX379" s="719">
        <f t="shared" si="99"/>
        <v>13.88796755159299</v>
      </c>
      <c r="AY379" s="900">
        <v>0.83</v>
      </c>
      <c r="AZ379" s="839">
        <v>75.599999999999994</v>
      </c>
      <c r="BA379" s="839">
        <v>-5.1499999999999995</v>
      </c>
      <c r="BB379" s="839">
        <v>8.89</v>
      </c>
      <c r="BC379" s="839">
        <v>36.86</v>
      </c>
      <c r="BE379" s="597">
        <v>1994</v>
      </c>
      <c r="BF379" s="865">
        <f t="shared" si="100"/>
        <v>2</v>
      </c>
      <c r="BG379" s="849">
        <v>-1.2</v>
      </c>
    </row>
    <row r="380" spans="1:59" ht="11.25" customHeight="1" x14ac:dyDescent="0.2">
      <c r="A380" s="838" t="s">
        <v>644</v>
      </c>
      <c r="B380" s="842" t="s">
        <v>645</v>
      </c>
      <c r="C380" s="898" t="s">
        <v>128</v>
      </c>
      <c r="D380" s="898" t="s">
        <v>4262</v>
      </c>
      <c r="E380" s="705">
        <v>17</v>
      </c>
      <c r="F380" s="1135">
        <v>216</v>
      </c>
      <c r="G380" s="1123" t="s">
        <v>37</v>
      </c>
      <c r="H380" s="1123" t="s">
        <v>37</v>
      </c>
      <c r="I380" s="841">
        <v>57.71</v>
      </c>
      <c r="J380" s="624">
        <f t="shared" si="86"/>
        <v>3.9507884248830352</v>
      </c>
      <c r="K380" s="844">
        <v>0.56999999999999995</v>
      </c>
      <c r="L380" s="854">
        <v>4</v>
      </c>
      <c r="M380" s="615">
        <f t="shared" si="87"/>
        <v>2.2799999999999998</v>
      </c>
      <c r="N380" s="837" t="s">
        <v>148</v>
      </c>
      <c r="O380" s="706">
        <v>0.56000000000000005</v>
      </c>
      <c r="P380" s="904">
        <v>43707</v>
      </c>
      <c r="Q380" s="904">
        <v>43721</v>
      </c>
      <c r="R380" s="615">
        <f t="shared" si="88"/>
        <v>1.7857142857142672</v>
      </c>
      <c r="S380" s="673">
        <f>IF(INDEX(Historical!$D$7:$D$1257,MATCH(B380,Historical!$B$7:$B$1281,0))=0,"n/a",(INDEX(Historical!$C$7:$C$1259,MATCH(B380,Historical!$B$7:$B$1281,0))/INDEX(Historical!$D$7:$D$1257,MATCH(B380,Historical!$B$7:$B$1281,0))-1)*100)</f>
        <v>0.88495575221239076</v>
      </c>
      <c r="T380" s="673">
        <f>IF(INDEX(Historical!$F$7:$F$1250,MATCH(B380,Historical!$B$7:$B$1281,0))=0,"n/a",((INDEX(Historical!$C$7:$C$1259,MATCH(B380,Historical!$B$7:$B$1281,0))/INDEX(Historical!$F$7:$F$1250,MATCH(B380,Historical!$B$7:$B$1281,0)))^(1/3)-1)*100)</f>
        <v>2.45496171190136</v>
      </c>
      <c r="U380" s="673">
        <f>IF(INDEX(Historical!$H$7:$H$1250,MATCH(B380,Historical!$B$7:$B$1281,0))=0,"n/a",((INDEX(Historical!$C$7:$C$1259,MATCH(B380,Historical!$B$7:$B$1281,0))/INDEX(Historical!$H$7:$H$1250,MATCH(B380,Historical!$B$7:$B$1281,0)))^(1/5)-1)*100)</f>
        <v>2.8617553510468241</v>
      </c>
      <c r="V380" s="673">
        <f>IF(INDEX(Historical!$O$7:$O$1250,MATCH(B380,Historical!$B$7:$B$1281,0))=0,"n/a",((INDEX(Historical!$C$7:$C$1259,MATCH(B380,Historical!$B$7:$B$1281,0))/INDEX(Historical!$O$7:$O$1250,MATCH(B380,Historical!$B$7:$B$1281,0)))^(1/10)-1)*100)</f>
        <v>3.8678219643779377</v>
      </c>
      <c r="W380" s="674">
        <f t="shared" si="89"/>
        <v>0.73988807587400951</v>
      </c>
      <c r="X380" s="675">
        <f t="shared" si="90"/>
        <v>0.29201585214763509</v>
      </c>
      <c r="Y380" s="644" t="s">
        <v>4579</v>
      </c>
      <c r="Z380" s="624">
        <f t="shared" si="91"/>
        <v>61.290322580645153</v>
      </c>
      <c r="AA380" s="853">
        <f t="shared" si="92"/>
        <v>15.513440860215054</v>
      </c>
      <c r="AB380" s="854">
        <v>12</v>
      </c>
      <c r="AC380" s="833">
        <v>3.72</v>
      </c>
      <c r="AD380" s="833">
        <v>5.39</v>
      </c>
      <c r="AE380" s="833">
        <v>1.51</v>
      </c>
      <c r="AF380" s="833">
        <v>6.62</v>
      </c>
      <c r="AG380" s="833">
        <v>38.5</v>
      </c>
      <c r="AH380" s="833">
        <v>-26.5</v>
      </c>
      <c r="AI380" s="833">
        <v>4.32</v>
      </c>
      <c r="AJ380" s="833">
        <v>9.8000000000000007</v>
      </c>
      <c r="AK380" s="833">
        <v>2.93</v>
      </c>
      <c r="AL380" s="845">
        <v>20750</v>
      </c>
      <c r="AM380" s="839">
        <v>17.599999999999998</v>
      </c>
      <c r="AN380" s="833">
        <v>2.8</v>
      </c>
      <c r="AO380" s="711">
        <f t="shared" si="93"/>
        <v>-8.7008970842851951</v>
      </c>
      <c r="AP380" s="712">
        <f t="shared" si="94"/>
        <v>6.8125437759298588</v>
      </c>
      <c r="AQ380" s="855">
        <f t="shared" si="95"/>
        <v>113.64454227069541</v>
      </c>
      <c r="AR380" s="624">
        <f>INDEX(Historical!$C$7:$C$1259,MATCH(B380,Historical!$B$7:$B$1281,0))*IF(AH380="n/a",1.03,IF(AH380&lt;0,1.01,IF(AH380&gt;10,1.1,(1+AH380/100))))</f>
        <v>2.3028</v>
      </c>
      <c r="AS380" s="853">
        <f t="shared" si="96"/>
        <v>2.4022809599999997</v>
      </c>
      <c r="AT380" s="853">
        <f t="shared" si="102"/>
        <v>2.472667792128</v>
      </c>
      <c r="AU380" s="853">
        <f t="shared" si="102"/>
        <v>2.5451169584373505</v>
      </c>
      <c r="AV380" s="853">
        <f t="shared" si="102"/>
        <v>2.6196888853195652</v>
      </c>
      <c r="AW380" s="624">
        <f t="shared" si="98"/>
        <v>12.342554595884916</v>
      </c>
      <c r="AX380" s="719">
        <f t="shared" si="99"/>
        <v>21.387202557416245</v>
      </c>
      <c r="AY380" s="900">
        <v>0.64</v>
      </c>
      <c r="AZ380" s="839">
        <v>9.59</v>
      </c>
      <c r="BA380" s="839">
        <v>-20.82</v>
      </c>
      <c r="BB380" s="839">
        <v>-3.38</v>
      </c>
      <c r="BC380" s="839">
        <v>-10.37</v>
      </c>
      <c r="BE380" s="597">
        <v>2004</v>
      </c>
      <c r="BF380" s="865">
        <f t="shared" si="100"/>
        <v>1</v>
      </c>
      <c r="BG380" s="849">
        <v>6</v>
      </c>
    </row>
    <row r="381" spans="1:59" s="744" customFormat="1" ht="11.25" customHeight="1" x14ac:dyDescent="0.2">
      <c r="A381" s="726" t="s">
        <v>1355</v>
      </c>
      <c r="B381" s="751" t="s">
        <v>1356</v>
      </c>
      <c r="C381" s="898" t="s">
        <v>112</v>
      </c>
      <c r="D381" s="898" t="s">
        <v>211</v>
      </c>
      <c r="E381" s="727">
        <v>8</v>
      </c>
      <c r="F381" s="1135">
        <v>567</v>
      </c>
      <c r="G381" s="1138" t="s">
        <v>106</v>
      </c>
      <c r="H381" s="1138" t="s">
        <v>106</v>
      </c>
      <c r="I381" s="728">
        <v>174</v>
      </c>
      <c r="J381" s="729">
        <f t="shared" si="86"/>
        <v>0.55172413793103448</v>
      </c>
      <c r="K381" s="730">
        <v>0.24</v>
      </c>
      <c r="L381" s="731">
        <v>4</v>
      </c>
      <c r="M381" s="732">
        <f t="shared" si="87"/>
        <v>0.96</v>
      </c>
      <c r="N381" s="733" t="s">
        <v>689</v>
      </c>
      <c r="O381" s="734">
        <v>0.23</v>
      </c>
      <c r="P381" s="1107">
        <v>43927</v>
      </c>
      <c r="Q381" s="1107">
        <v>43956</v>
      </c>
      <c r="R381" s="732">
        <f t="shared" si="88"/>
        <v>4.3478260869565135</v>
      </c>
      <c r="S381" s="673">
        <f>IF(INDEX(Historical!$D$7:$D$1257,MATCH(B381,Historical!$B$7:$B$1281,0))=0,"n/a",(INDEX(Historical!$C$7:$C$1259,MATCH(B381,Historical!$B$7:$B$1281,0))/INDEX(Historical!$D$7:$D$1257,MATCH(B381,Historical!$B$7:$B$1281,0))-1)*100)</f>
        <v>4.39560439560438</v>
      </c>
      <c r="T381" s="673">
        <f>IF(INDEX(Historical!$F$7:$F$1250,MATCH(B381,Historical!$B$7:$B$1281,0))=0,"n/a",((INDEX(Historical!$C$7:$C$1259,MATCH(B381,Historical!$B$7:$B$1281,0))/INDEX(Historical!$F$7:$F$1250,MATCH(B381,Historical!$B$7:$B$1281,0)))^(1/3)-1)*100)</f>
        <v>5.0275539286758431</v>
      </c>
      <c r="U381" s="673">
        <f>IF(INDEX(Historical!$H$7:$H$1250,MATCH(B381,Historical!$B$7:$B$1281,0))=0,"n/a",((INDEX(Historical!$C$7:$C$1259,MATCH(B381,Historical!$B$7:$B$1281,0))/INDEX(Historical!$H$7:$H$1250,MATCH(B381,Historical!$B$7:$B$1281,0)))^(1/5)-1)*100)</f>
        <v>7.5563198440216084</v>
      </c>
      <c r="V381" s="673" t="str">
        <f>IF(INDEX(Historical!$O$7:$O$1250,MATCH(B381,Historical!$B$7:$B$1281,0))=0,"n/a",((INDEX(Historical!$C$7:$C$1259,MATCH(B381,Historical!$B$7:$B$1281,0))/INDEX(Historical!$O$7:$O$1250,MATCH(B381,Historical!$B$7:$B$1281,0)))^(1/10)-1)*100)</f>
        <v>n/a</v>
      </c>
      <c r="W381" s="674" t="str">
        <f t="shared" si="89"/>
        <v>n/a</v>
      </c>
      <c r="X381" s="675">
        <f t="shared" si="90"/>
        <v>0.61937047901816467</v>
      </c>
      <c r="Y381" s="1131"/>
      <c r="Z381" s="729">
        <f t="shared" si="91"/>
        <v>20.125786163522015</v>
      </c>
      <c r="AA381" s="736">
        <f t="shared" si="92"/>
        <v>36.477987421383652</v>
      </c>
      <c r="AB381" s="731">
        <v>12</v>
      </c>
      <c r="AC381" s="737">
        <v>4.7699999999999996</v>
      </c>
      <c r="AD381" s="737">
        <v>4.37</v>
      </c>
      <c r="AE381" s="737">
        <v>2.91</v>
      </c>
      <c r="AF381" s="737">
        <v>4.17</v>
      </c>
      <c r="AG381" s="737">
        <v>11.200000000000001</v>
      </c>
      <c r="AH381" s="746">
        <v>-14.099999999999998</v>
      </c>
      <c r="AI381" s="746">
        <v>18.850000000000001</v>
      </c>
      <c r="AJ381" s="737">
        <v>12.2</v>
      </c>
      <c r="AK381" s="737">
        <v>8</v>
      </c>
      <c r="AL381" s="738">
        <v>1850</v>
      </c>
      <c r="AM381" s="739">
        <v>1</v>
      </c>
      <c r="AN381" s="737">
        <v>0.56999999999999995</v>
      </c>
      <c r="AO381" s="740">
        <f t="shared" si="93"/>
        <v>-28.369943439431012</v>
      </c>
      <c r="AP381" s="741">
        <f t="shared" si="94"/>
        <v>8.1080439819526422</v>
      </c>
      <c r="AQ381" s="742">
        <f t="shared" si="95"/>
        <v>160.01128825680701</v>
      </c>
      <c r="AR381" s="624">
        <f>INDEX(Historical!$C$7:$C$1259,MATCH(B381,Historical!$B$7:$B$1281,0))*IF(AH381="n/a",1.03,IF(AH381&lt;0,1.01,IF(AH381&gt;10,1.1,(1+AH381/100))))</f>
        <v>0.95949999999999991</v>
      </c>
      <c r="AS381" s="736">
        <f t="shared" si="96"/>
        <v>1.05545</v>
      </c>
      <c r="AT381" s="736">
        <f t="shared" si="102"/>
        <v>1.1398860000000002</v>
      </c>
      <c r="AU381" s="736">
        <f t="shared" si="102"/>
        <v>1.2310768800000003</v>
      </c>
      <c r="AV381" s="736">
        <f t="shared" si="102"/>
        <v>1.3295630304000003</v>
      </c>
      <c r="AW381" s="729">
        <f t="shared" si="98"/>
        <v>5.7154759104000004</v>
      </c>
      <c r="AX381" s="743">
        <f t="shared" si="99"/>
        <v>3.2847562703448276</v>
      </c>
      <c r="AY381" s="901">
        <v>1.37</v>
      </c>
      <c r="AZ381" s="739">
        <v>230.10000000000002</v>
      </c>
      <c r="BA381" s="739">
        <v>2.4500000000000002</v>
      </c>
      <c r="BB381" s="739">
        <v>18.54</v>
      </c>
      <c r="BC381" s="739">
        <v>42.79</v>
      </c>
      <c r="BD381" s="875"/>
      <c r="BE381" s="597">
        <v>2013</v>
      </c>
      <c r="BF381" s="865">
        <f t="shared" si="100"/>
        <v>0</v>
      </c>
      <c r="BG381" s="793">
        <v>5.3</v>
      </c>
    </row>
    <row r="382" spans="1:59" ht="11.25" customHeight="1" x14ac:dyDescent="0.2">
      <c r="A382" s="831" t="s">
        <v>1357</v>
      </c>
      <c r="B382" s="842" t="s">
        <v>1358</v>
      </c>
      <c r="C382" s="898" t="s">
        <v>123</v>
      </c>
      <c r="D382" s="898" t="s">
        <v>4290</v>
      </c>
      <c r="E382" s="705">
        <v>10</v>
      </c>
      <c r="F382" s="1135">
        <v>445</v>
      </c>
      <c r="G382" s="1123" t="s">
        <v>106</v>
      </c>
      <c r="H382" s="1123" t="s">
        <v>106</v>
      </c>
      <c r="I382" s="841">
        <v>114.1</v>
      </c>
      <c r="J382" s="624">
        <f t="shared" si="86"/>
        <v>2.52410166520596</v>
      </c>
      <c r="K382" s="844">
        <v>0.72</v>
      </c>
      <c r="L382" s="854">
        <v>4</v>
      </c>
      <c r="M382" s="615">
        <f t="shared" si="87"/>
        <v>2.88</v>
      </c>
      <c r="N382" s="837" t="s">
        <v>107</v>
      </c>
      <c r="O382" s="706">
        <v>0.67</v>
      </c>
      <c r="P382" s="606">
        <v>44218</v>
      </c>
      <c r="Q382" s="606">
        <v>44239</v>
      </c>
      <c r="R382" s="615">
        <f t="shared" si="88"/>
        <v>7.4626865671641687</v>
      </c>
      <c r="S382" s="673">
        <f>IF(INDEX(Historical!$D$7:$D$1257,MATCH(B382,Historical!$B$7:$B$1281,0))=0,"n/a",(INDEX(Historical!$C$7:$C$1259,MATCH(B382,Historical!$B$7:$B$1281,0))/INDEX(Historical!$D$7:$D$1257,MATCH(B382,Historical!$B$7:$B$1281,0))-1)*100)</f>
        <v>11.66666666666667</v>
      </c>
      <c r="T382" s="673">
        <f>IF(INDEX(Historical!$F$7:$F$1250,MATCH(B382,Historical!$B$7:$B$1281,0))=0,"n/a",((INDEX(Historical!$C$7:$C$1259,MATCH(B382,Historical!$B$7:$B$1281,0))/INDEX(Historical!$F$7:$F$1250,MATCH(B382,Historical!$B$7:$B$1281,0)))^(1/3)-1)*100)</f>
        <v>10.247377144973324</v>
      </c>
      <c r="U382" s="673">
        <f>IF(INDEX(Historical!$H$7:$H$1250,MATCH(B382,Historical!$B$7:$B$1281,0))=0,"n/a",((INDEX(Historical!$C$7:$C$1259,MATCH(B382,Historical!$B$7:$B$1281,0))/INDEX(Historical!$H$7:$H$1250,MATCH(B382,Historical!$B$7:$B$1281,0)))^(1/5)-1)*100)</f>
        <v>10.867170108107892</v>
      </c>
      <c r="V382" s="673">
        <f>IF(INDEX(Historical!$O$7:$O$1250,MATCH(B382,Historical!$B$7:$B$1281,0))=0,"n/a",((INDEX(Historical!$C$7:$C$1259,MATCH(B382,Historical!$B$7:$B$1281,0))/INDEX(Historical!$O$7:$O$1250,MATCH(B382,Historical!$B$7:$B$1281,0)))^(1/10)-1)*100)</f>
        <v>10.811888433923533</v>
      </c>
      <c r="W382" s="674">
        <f t="shared" si="89"/>
        <v>1.005113045193003</v>
      </c>
      <c r="X382" s="675" t="str">
        <f t="shared" si="90"/>
        <v>n/a</v>
      </c>
      <c r="Y382" s="843"/>
      <c r="Z382" s="624">
        <f t="shared" si="91"/>
        <v>378.9473684210526</v>
      </c>
      <c r="AA382" s="853">
        <f t="shared" si="92"/>
        <v>150.13157894736841</v>
      </c>
      <c r="AB382" s="854">
        <v>12</v>
      </c>
      <c r="AC382" s="833">
        <v>0.76</v>
      </c>
      <c r="AD382" s="833" t="s">
        <v>136</v>
      </c>
      <c r="AE382" s="833">
        <v>1.36</v>
      </c>
      <c r="AF382" s="833">
        <v>2.57</v>
      </c>
      <c r="AG382" s="833">
        <v>1.7000000000000002</v>
      </c>
      <c r="AH382" s="834">
        <v>-29.7</v>
      </c>
      <c r="AI382" s="834">
        <v>50.27</v>
      </c>
      <c r="AJ382" s="833">
        <v>-0.2</v>
      </c>
      <c r="AK382" s="833">
        <v>-2.62</v>
      </c>
      <c r="AL382" s="845">
        <v>1720</v>
      </c>
      <c r="AM382" s="839">
        <v>1</v>
      </c>
      <c r="AN382" s="833">
        <v>1.18</v>
      </c>
      <c r="AO382" s="711">
        <f t="shared" si="93"/>
        <v>-136.74030717405455</v>
      </c>
      <c r="AP382" s="712">
        <f t="shared" si="94"/>
        <v>13.391271773313852</v>
      </c>
      <c r="AQ382" s="855">
        <f t="shared" si="95"/>
        <v>314.1058146548948</v>
      </c>
      <c r="AR382" s="624">
        <f>INDEX(Historical!$C$7:$C$1259,MATCH(B382,Historical!$B$7:$B$1281,0))*IF(AH382="n/a",1.03,IF(AH382&lt;0,1.01,IF(AH382&gt;10,1.1,(1+AH382/100))))</f>
        <v>2.7068000000000003</v>
      </c>
      <c r="AS382" s="853">
        <f t="shared" si="96"/>
        <v>2.9774800000000008</v>
      </c>
      <c r="AT382" s="853">
        <f t="shared" si="102"/>
        <v>3.007254800000001</v>
      </c>
      <c r="AU382" s="853">
        <f t="shared" si="102"/>
        <v>3.0373273480000011</v>
      </c>
      <c r="AV382" s="853">
        <f t="shared" si="102"/>
        <v>3.0677006214800011</v>
      </c>
      <c r="AW382" s="624">
        <f t="shared" si="98"/>
        <v>14.796562769480005</v>
      </c>
      <c r="AX382" s="719">
        <f t="shared" si="99"/>
        <v>12.968065529780898</v>
      </c>
      <c r="AY382" s="900">
        <v>1.33</v>
      </c>
      <c r="AZ382" s="839">
        <v>125.99000000000001</v>
      </c>
      <c r="BA382" s="839">
        <v>-7.51</v>
      </c>
      <c r="BB382" s="839">
        <v>12.32</v>
      </c>
      <c r="BC382" s="839">
        <v>48.38</v>
      </c>
      <c r="BE382" s="597">
        <v>2012</v>
      </c>
      <c r="BF382" s="865">
        <f t="shared" si="100"/>
        <v>0</v>
      </c>
      <c r="BG382" s="849">
        <v>0.70000000000000007</v>
      </c>
    </row>
    <row r="383" spans="1:59" ht="11.25" customHeight="1" x14ac:dyDescent="0.2">
      <c r="A383" s="848" t="s">
        <v>4385</v>
      </c>
      <c r="B383" s="842" t="s">
        <v>4384</v>
      </c>
      <c r="C383" s="898" t="s">
        <v>112</v>
      </c>
      <c r="D383" s="898" t="s">
        <v>4257</v>
      </c>
      <c r="E383" s="705">
        <v>6</v>
      </c>
      <c r="F383" s="1135">
        <v>672</v>
      </c>
      <c r="G383" s="1121" t="s">
        <v>106</v>
      </c>
      <c r="H383" s="1121" t="s">
        <v>106</v>
      </c>
      <c r="I383" s="841">
        <v>12.94</v>
      </c>
      <c r="J383" s="624">
        <f t="shared" si="86"/>
        <v>2.7820710973724885</v>
      </c>
      <c r="K383" s="844">
        <v>0.09</v>
      </c>
      <c r="L383" s="854">
        <v>4</v>
      </c>
      <c r="M383" s="615">
        <f t="shared" si="87"/>
        <v>0.36</v>
      </c>
      <c r="N383" s="837" t="s">
        <v>488</v>
      </c>
      <c r="O383" s="706">
        <v>0.08</v>
      </c>
      <c r="P383" s="904">
        <v>43732</v>
      </c>
      <c r="Q383" s="904">
        <v>43753</v>
      </c>
      <c r="R383" s="615">
        <f t="shared" si="88"/>
        <v>12.499999999999993</v>
      </c>
      <c r="S383" s="673">
        <f>IF(INDEX(Historical!$D$7:$D$1257,MATCH(B383,Historical!$B$7:$B$1281,0))=0,"n/a",(INDEX(Historical!$C$7:$C$1259,MATCH(B383,Historical!$B$7:$B$1281,0))/INDEX(Historical!$D$7:$D$1257,MATCH(B383,Historical!$B$7:$B$1281,0))-1)*100)</f>
        <v>16.129032258064502</v>
      </c>
      <c r="T383" s="673">
        <f>IF(INDEX(Historical!$F$7:$F$1250,MATCH(B383,Historical!$B$7:$B$1281,0))=0,"n/a",((INDEX(Historical!$C$7:$C$1259,MATCH(B383,Historical!$B$7:$B$1281,0))/INDEX(Historical!$F$7:$F$1250,MATCH(B383,Historical!$B$7:$B$1281,0)))^(1/3)-1)*100)</f>
        <v>12.924323465723408</v>
      </c>
      <c r="U383" s="673">
        <f>IF(INDEX(Historical!$H$7:$H$1250,MATCH(B383,Historical!$B$7:$B$1281,0))=0,"n/a",((INDEX(Historical!$C$7:$C$1259,MATCH(B383,Historical!$B$7:$B$1281,0))/INDEX(Historical!$H$7:$H$1250,MATCH(B383,Historical!$B$7:$B$1281,0)))^(1/5)-1)*100)</f>
        <v>11.920522230371011</v>
      </c>
      <c r="V383" s="673">
        <f>IF(INDEX(Historical!$O$7:$O$1250,MATCH(B383,Historical!$B$7:$B$1281,0))=0,"n/a",((INDEX(Historical!$C$7:$C$1259,MATCH(B383,Historical!$B$7:$B$1281,0))/INDEX(Historical!$O$7:$O$1250,MATCH(B383,Historical!$B$7:$B$1281,0)))^(1/10)-1)*100)</f>
        <v>6.0540481614018704</v>
      </c>
      <c r="W383" s="674">
        <f t="shared" si="89"/>
        <v>1.9690167492177177</v>
      </c>
      <c r="X383" s="675">
        <f t="shared" si="90"/>
        <v>0.38329653473861769</v>
      </c>
      <c r="Y383" s="646" t="s">
        <v>4574</v>
      </c>
      <c r="Z383" s="624">
        <f t="shared" si="91"/>
        <v>57.142857142857139</v>
      </c>
      <c r="AA383" s="853">
        <f t="shared" si="92"/>
        <v>20.539682539682538</v>
      </c>
      <c r="AB383" s="854">
        <v>6</v>
      </c>
      <c r="AC383" s="833">
        <v>0.63</v>
      </c>
      <c r="AD383" s="833">
        <v>1.2</v>
      </c>
      <c r="AE383" s="833">
        <v>0.75</v>
      </c>
      <c r="AF383" s="833">
        <v>1.94</v>
      </c>
      <c r="AG383" s="833">
        <v>9.5</v>
      </c>
      <c r="AH383" s="833">
        <v>4.3999999999999995</v>
      </c>
      <c r="AI383" s="833">
        <v>56.57</v>
      </c>
      <c r="AJ383" s="833">
        <v>31.1</v>
      </c>
      <c r="AK383" s="833">
        <v>17</v>
      </c>
      <c r="AL383" s="845">
        <v>465.3</v>
      </c>
      <c r="AM383" s="839">
        <v>0.89999999999999991</v>
      </c>
      <c r="AN383" s="833">
        <v>0.17</v>
      </c>
      <c r="AO383" s="711">
        <f t="shared" si="93"/>
        <v>-5.8370892119390376</v>
      </c>
      <c r="AP383" s="712">
        <f t="shared" si="94"/>
        <v>14.7025933277435</v>
      </c>
      <c r="AQ383" s="855">
        <f t="shared" si="95"/>
        <v>33.078062516344353</v>
      </c>
      <c r="AR383" s="624">
        <f>INDEX(Historical!$C$7:$C$1259,MATCH(B383,Historical!$B$7:$B$1281,0))*IF(AH383="n/a",1.03,IF(AH383&lt;0,1.01,IF(AH383&gt;10,1.1,(1+AH383/100))))</f>
        <v>0.37584000000000001</v>
      </c>
      <c r="AS383" s="853">
        <f t="shared" si="96"/>
        <v>0.41342400000000007</v>
      </c>
      <c r="AT383" s="853">
        <f t="shared" si="102"/>
        <v>0.45476640000000013</v>
      </c>
      <c r="AU383" s="853">
        <f t="shared" si="102"/>
        <v>0.50024304000000019</v>
      </c>
      <c r="AV383" s="853">
        <f t="shared" si="102"/>
        <v>0.55026734400000021</v>
      </c>
      <c r="AW383" s="624">
        <f t="shared" si="98"/>
        <v>2.2945407840000005</v>
      </c>
      <c r="AX383" s="719">
        <f t="shared" si="99"/>
        <v>17.732154435857812</v>
      </c>
      <c r="AY383" s="900">
        <v>0.87</v>
      </c>
      <c r="AZ383" s="839">
        <v>57.999999999999993</v>
      </c>
      <c r="BA383" s="839">
        <v>-26.69</v>
      </c>
      <c r="BB383" s="839">
        <v>4.24</v>
      </c>
      <c r="BC383" s="839">
        <v>12.42</v>
      </c>
      <c r="BE383" s="597">
        <v>2015</v>
      </c>
      <c r="BF383" s="865">
        <f t="shared" si="100"/>
        <v>0</v>
      </c>
      <c r="BG383" s="849">
        <v>5.8000000000000007</v>
      </c>
    </row>
    <row r="384" spans="1:59" ht="11.25" customHeight="1" x14ac:dyDescent="0.2">
      <c r="A384" s="831" t="s">
        <v>1367</v>
      </c>
      <c r="B384" s="842" t="s">
        <v>1368</v>
      </c>
      <c r="C384" s="898" t="s">
        <v>108</v>
      </c>
      <c r="D384" s="898" t="s">
        <v>4273</v>
      </c>
      <c r="E384" s="705">
        <v>10</v>
      </c>
      <c r="F384" s="1135">
        <v>393</v>
      </c>
      <c r="G384" s="1122" t="s">
        <v>37</v>
      </c>
      <c r="H384" s="1122" t="s">
        <v>115</v>
      </c>
      <c r="I384" s="841">
        <v>20.14</v>
      </c>
      <c r="J384" s="624">
        <f t="shared" si="86"/>
        <v>3.6742800397219466</v>
      </c>
      <c r="K384" s="844">
        <v>0.185</v>
      </c>
      <c r="L384" s="854">
        <v>4</v>
      </c>
      <c r="M384" s="615">
        <f t="shared" si="87"/>
        <v>0.74</v>
      </c>
      <c r="N384" s="837" t="s">
        <v>148</v>
      </c>
      <c r="O384" s="706">
        <v>0.17</v>
      </c>
      <c r="P384" s="904">
        <v>43703</v>
      </c>
      <c r="Q384" s="904">
        <v>43721</v>
      </c>
      <c r="R384" s="615">
        <f t="shared" si="88"/>
        <v>8.8235294117646959</v>
      </c>
      <c r="S384" s="673">
        <f>IF(INDEX(Historical!$D$7:$D$1257,MATCH(B384,Historical!$B$7:$B$1281,0))=0,"n/a",(INDEX(Historical!$C$7:$C$1259,MATCH(B384,Historical!$B$7:$B$1281,0))/INDEX(Historical!$D$7:$D$1257,MATCH(B384,Historical!$B$7:$B$1281,0))-1)*100)</f>
        <v>7.2463768115942129</v>
      </c>
      <c r="T384" s="673">
        <f>IF(INDEX(Historical!$F$7:$F$1250,MATCH(B384,Historical!$B$7:$B$1281,0))=0,"n/a",((INDEX(Historical!$C$7:$C$1259,MATCH(B384,Historical!$B$7:$B$1281,0))/INDEX(Historical!$F$7:$F$1250,MATCH(B384,Historical!$B$7:$B$1281,0)))^(1/3)-1)*100)</f>
        <v>24.87707213199899</v>
      </c>
      <c r="U384" s="673">
        <f>IF(INDEX(Historical!$H$7:$H$1250,MATCH(B384,Historical!$B$7:$B$1281,0))=0,"n/a",((INDEX(Historical!$C$7:$C$1259,MATCH(B384,Historical!$B$7:$B$1281,0))/INDEX(Historical!$H$7:$H$1250,MATCH(B384,Historical!$B$7:$B$1281,0)))^(1/5)-1)*100)</f>
        <v>20.605397494008315</v>
      </c>
      <c r="V384" s="673">
        <f>IF(INDEX(Historical!$O$7:$O$1250,MATCH(B384,Historical!$B$7:$B$1281,0))=0,"n/a",((INDEX(Historical!$C$7:$C$1259,MATCH(B384,Historical!$B$7:$B$1281,0))/INDEX(Historical!$O$7:$O$1250,MATCH(B384,Historical!$B$7:$B$1281,0)))^(1/10)-1)*100)</f>
        <v>33.880452897178358</v>
      </c>
      <c r="W384" s="674">
        <f t="shared" si="89"/>
        <v>0.60817951745044052</v>
      </c>
      <c r="X384" s="675">
        <f t="shared" si="90"/>
        <v>2.2894886104453684</v>
      </c>
      <c r="Y384" s="644" t="s">
        <v>4580</v>
      </c>
      <c r="Z384" s="624">
        <f t="shared" si="91"/>
        <v>59.199999999999996</v>
      </c>
      <c r="AA384" s="853">
        <f t="shared" si="92"/>
        <v>16.112000000000002</v>
      </c>
      <c r="AB384" s="854">
        <v>12</v>
      </c>
      <c r="AC384" s="833">
        <v>1.25</v>
      </c>
      <c r="AD384" s="833">
        <v>1.45</v>
      </c>
      <c r="AE384" s="833">
        <v>4.17</v>
      </c>
      <c r="AF384" s="833">
        <v>1.26</v>
      </c>
      <c r="AG384" s="833">
        <v>7.1</v>
      </c>
      <c r="AH384" s="833">
        <v>-5.5</v>
      </c>
      <c r="AI384" s="833">
        <v>0.16</v>
      </c>
      <c r="AJ384" s="833">
        <v>9</v>
      </c>
      <c r="AK384" s="833">
        <v>11.4</v>
      </c>
      <c r="AL384" s="845">
        <v>19520</v>
      </c>
      <c r="AM384" s="839">
        <v>0.1</v>
      </c>
      <c r="AN384" s="833">
        <v>0.8</v>
      </c>
      <c r="AO384" s="711">
        <f t="shared" si="93"/>
        <v>8.1676775337302594</v>
      </c>
      <c r="AP384" s="712">
        <f t="shared" si="94"/>
        <v>24.279677533730261</v>
      </c>
      <c r="AQ384" s="855">
        <f t="shared" si="95"/>
        <v>-5.0120007579904762</v>
      </c>
      <c r="AR384" s="624">
        <f>INDEX(Historical!$C$7:$C$1259,MATCH(B384,Historical!$B$7:$B$1281,0))*IF(AH384="n/a",1.03,IF(AH384&lt;0,1.01,IF(AH384&gt;10,1.1,(1+AH384/100))))</f>
        <v>0.74739999999999995</v>
      </c>
      <c r="AS384" s="853">
        <f t="shared" si="96"/>
        <v>0.74859584000000001</v>
      </c>
      <c r="AT384" s="853">
        <f t="shared" si="102"/>
        <v>0.82345542400000005</v>
      </c>
      <c r="AU384" s="853">
        <f t="shared" si="102"/>
        <v>0.90580096640000007</v>
      </c>
      <c r="AV384" s="853">
        <f t="shared" si="102"/>
        <v>0.99638106304000018</v>
      </c>
      <c r="AW384" s="624">
        <f t="shared" si="98"/>
        <v>4.22163329344</v>
      </c>
      <c r="AX384" s="719">
        <f t="shared" si="99"/>
        <v>20.961436412313802</v>
      </c>
      <c r="AY384" s="900">
        <v>1.55</v>
      </c>
      <c r="AZ384" s="839">
        <v>170.34</v>
      </c>
      <c r="BA384" s="839">
        <v>-7.66</v>
      </c>
      <c r="BB384" s="839">
        <v>12.540000000000001</v>
      </c>
      <c r="BC384" s="839">
        <v>42.27</v>
      </c>
      <c r="BE384" s="597">
        <v>2011</v>
      </c>
      <c r="BF384" s="865">
        <f t="shared" si="100"/>
        <v>0</v>
      </c>
      <c r="BG384" s="849">
        <v>0.70000000000000007</v>
      </c>
    </row>
    <row r="385" spans="1:59" ht="11.25" customHeight="1" x14ac:dyDescent="0.2">
      <c r="A385" s="831" t="s">
        <v>1375</v>
      </c>
      <c r="B385" s="842" t="s">
        <v>1376</v>
      </c>
      <c r="C385" s="898" t="s">
        <v>4127</v>
      </c>
      <c r="D385" s="898" t="s">
        <v>4261</v>
      </c>
      <c r="E385" s="705">
        <v>11</v>
      </c>
      <c r="F385" s="1135">
        <v>329</v>
      </c>
      <c r="G385" s="1085" t="s">
        <v>106</v>
      </c>
      <c r="H385" s="1085" t="s">
        <v>106</v>
      </c>
      <c r="I385" s="841">
        <v>311.23</v>
      </c>
      <c r="J385" s="624">
        <f t="shared" si="86"/>
        <v>1.1567008321819874</v>
      </c>
      <c r="K385" s="844">
        <v>0.9</v>
      </c>
      <c r="L385" s="854">
        <v>4</v>
      </c>
      <c r="M385" s="615">
        <f t="shared" si="87"/>
        <v>3.6</v>
      </c>
      <c r="N385" s="837" t="s">
        <v>119</v>
      </c>
      <c r="O385" s="706">
        <v>0.85</v>
      </c>
      <c r="P385" s="606">
        <v>44057</v>
      </c>
      <c r="Q385" s="606">
        <v>44075</v>
      </c>
      <c r="R385" s="615">
        <f t="shared" si="88"/>
        <v>5.8823529411764763</v>
      </c>
      <c r="S385" s="673">
        <f>IF(INDEX(Historical!$D$7:$D$1257,MATCH(B385,Historical!$B$7:$B$1281,0))=0,"n/a",(INDEX(Historical!$C$7:$C$1259,MATCH(B385,Historical!$B$7:$B$1281,0))/INDEX(Historical!$D$7:$D$1257,MATCH(B385,Historical!$B$7:$B$1281,0))-1)*100)</f>
        <v>12.903225806451601</v>
      </c>
      <c r="T385" s="673">
        <f>IF(INDEX(Historical!$F$7:$F$1250,MATCH(B385,Historical!$B$7:$B$1281,0))=0,"n/a",((INDEX(Historical!$C$7:$C$1259,MATCH(B385,Historical!$B$7:$B$1281,0))/INDEX(Historical!$F$7:$F$1250,MATCH(B385,Historical!$B$7:$B$1281,0)))^(1/3)-1)*100)</f>
        <v>15.696406050389111</v>
      </c>
      <c r="U385" s="673">
        <f>IF(INDEX(Historical!$H$7:$H$1250,MATCH(B385,Historical!$B$7:$B$1281,0))=0,"n/a",((INDEX(Historical!$C$7:$C$1259,MATCH(B385,Historical!$B$7:$B$1281,0))/INDEX(Historical!$H$7:$H$1250,MATCH(B385,Historical!$B$7:$B$1281,0)))^(1/5)-1)*100)</f>
        <v>11.400611657054238</v>
      </c>
      <c r="V385" s="673">
        <f>IF(INDEX(Historical!$O$7:$O$1250,MATCH(B385,Historical!$B$7:$B$1281,0))=0,"n/a",((INDEX(Historical!$C$7:$C$1259,MATCH(B385,Historical!$B$7:$B$1281,0))/INDEX(Historical!$O$7:$O$1250,MATCH(B385,Historical!$B$7:$B$1281,0)))^(1/10)-1)*100)</f>
        <v>15.9038349189893</v>
      </c>
      <c r="W385" s="674">
        <f t="shared" si="89"/>
        <v>0.71684670490648894</v>
      </c>
      <c r="X385" s="675">
        <f t="shared" si="90"/>
        <v>0.40571571733289102</v>
      </c>
      <c r="Y385" s="637"/>
      <c r="Z385" s="624">
        <f t="shared" si="91"/>
        <v>41.095890410958908</v>
      </c>
      <c r="AA385" s="853">
        <f t="shared" si="92"/>
        <v>35.528538812785392</v>
      </c>
      <c r="AB385" s="854">
        <v>6</v>
      </c>
      <c r="AC385" s="833">
        <v>8.76</v>
      </c>
      <c r="AD385" s="833">
        <v>2.2000000000000002</v>
      </c>
      <c r="AE385" s="833">
        <v>7.6</v>
      </c>
      <c r="AF385" s="833">
        <v>16.02</v>
      </c>
      <c r="AG385" s="834">
        <v>51.300000000000004</v>
      </c>
      <c r="AH385" s="833">
        <v>4.5</v>
      </c>
      <c r="AI385" s="833">
        <v>6.69</v>
      </c>
      <c r="AJ385" s="833">
        <v>28.1</v>
      </c>
      <c r="AK385" s="833">
        <v>15.809999999999999</v>
      </c>
      <c r="AL385" s="845">
        <v>46180</v>
      </c>
      <c r="AM385" s="839">
        <v>0.4</v>
      </c>
      <c r="AN385" s="834">
        <v>1.18</v>
      </c>
      <c r="AO385" s="711">
        <f t="shared" si="93"/>
        <v>-22.971226323549168</v>
      </c>
      <c r="AP385" s="712">
        <f t="shared" si="94"/>
        <v>12.557312489236226</v>
      </c>
      <c r="AQ385" s="855">
        <f t="shared" si="95"/>
        <v>402.95446746900654</v>
      </c>
      <c r="AR385" s="624">
        <f>INDEX(Historical!$C$7:$C$1259,MATCH(B385,Historical!$B$7:$B$1281,0))*IF(AH385="n/a",1.03,IF(AH385&lt;0,1.01,IF(AH385&gt;10,1.1,(1+AH385/100))))</f>
        <v>3.6574999999999998</v>
      </c>
      <c r="AS385" s="853">
        <f t="shared" si="96"/>
        <v>3.9021867499999994</v>
      </c>
      <c r="AT385" s="853">
        <f t="shared" si="102"/>
        <v>4.2924054249999992</v>
      </c>
      <c r="AU385" s="853">
        <f t="shared" si="102"/>
        <v>4.7216459674999998</v>
      </c>
      <c r="AV385" s="853">
        <f t="shared" si="102"/>
        <v>5.1938105642500005</v>
      </c>
      <c r="AW385" s="624">
        <f t="shared" si="98"/>
        <v>21.767548706749999</v>
      </c>
      <c r="AX385" s="719">
        <f t="shared" si="99"/>
        <v>6.9940393621276868</v>
      </c>
      <c r="AY385" s="900">
        <v>1.29</v>
      </c>
      <c r="AZ385" s="839">
        <v>182.45</v>
      </c>
      <c r="BA385" s="839">
        <v>-9.0499999999999989</v>
      </c>
      <c r="BB385" s="839">
        <v>7.33</v>
      </c>
      <c r="BC385" s="839">
        <v>38</v>
      </c>
      <c r="BE385" s="597">
        <v>2010</v>
      </c>
      <c r="BF385" s="865">
        <f t="shared" si="100"/>
        <v>0</v>
      </c>
      <c r="BG385" s="849">
        <v>14.7</v>
      </c>
    </row>
    <row r="386" spans="1:59" ht="11.25" customHeight="1" x14ac:dyDescent="0.2">
      <c r="A386" s="831" t="s">
        <v>262</v>
      </c>
      <c r="B386" s="842" t="s">
        <v>263</v>
      </c>
      <c r="C386" s="898" t="s">
        <v>128</v>
      </c>
      <c r="D386" s="898" t="s">
        <v>4288</v>
      </c>
      <c r="E386" s="705">
        <v>49</v>
      </c>
      <c r="F386" s="1135">
        <v>40</v>
      </c>
      <c r="G386" s="1133" t="s">
        <v>115</v>
      </c>
      <c r="H386" s="1133" t="s">
        <v>37</v>
      </c>
      <c r="I386" s="833">
        <v>128.33000000000001</v>
      </c>
      <c r="J386" s="624">
        <f t="shared" si="86"/>
        <v>3.5533390477674738</v>
      </c>
      <c r="K386" s="844">
        <v>1.1399999999999999</v>
      </c>
      <c r="L386" s="854">
        <v>4</v>
      </c>
      <c r="M386" s="615">
        <f t="shared" si="87"/>
        <v>4.5599999999999996</v>
      </c>
      <c r="N386" s="837" t="s">
        <v>188</v>
      </c>
      <c r="O386" s="706">
        <v>1.07</v>
      </c>
      <c r="P386" s="606">
        <v>44259</v>
      </c>
      <c r="Q386" s="606">
        <v>44291</v>
      </c>
      <c r="R386" s="615">
        <f t="shared" si="88"/>
        <v>6.5420560747663394</v>
      </c>
      <c r="S386" s="673">
        <f>IF(INDEX(Historical!$D$7:$D$1257,MATCH(B386,Historical!$B$7:$B$1281,0))=0,"n/a",(INDEX(Historical!$C$7:$C$1259,MATCH(B386,Historical!$B$7:$B$1281,0))/INDEX(Historical!$D$7:$D$1257,MATCH(B386,Historical!$B$7:$B$1281,0))-1)*100)</f>
        <v>3.6674816625916984</v>
      </c>
      <c r="T386" s="673">
        <f>IF(INDEX(Historical!$F$7:$F$1250,MATCH(B386,Historical!$B$7:$B$1281,0))=0,"n/a",((INDEX(Historical!$C$7:$C$1259,MATCH(B386,Historical!$B$7:$B$1281,0))/INDEX(Historical!$F$7:$F$1250,MATCH(B386,Historical!$B$7:$B$1281,0)))^(1/3)-1)*100)</f>
        <v>3.4480624493328227</v>
      </c>
      <c r="U386" s="673">
        <f>IF(INDEX(Historical!$H$7:$H$1250,MATCH(B386,Historical!$B$7:$B$1281,0))=0,"n/a",((INDEX(Historical!$C$7:$C$1259,MATCH(B386,Historical!$B$7:$B$1281,0))/INDEX(Historical!$H$7:$H$1250,MATCH(B386,Historical!$B$7:$B$1281,0)))^(1/5)-1)*100)</f>
        <v>4.029694359974445</v>
      </c>
      <c r="V386" s="673">
        <f>IF(INDEX(Historical!$O$7:$O$1250,MATCH(B386,Historical!$B$7:$B$1281,0))=0,"n/a",((INDEX(Historical!$C$7:$C$1259,MATCH(B386,Historical!$B$7:$B$1281,0))/INDEX(Historical!$O$7:$O$1250,MATCH(B386,Historical!$B$7:$B$1281,0)))^(1/10)-1)*100)</f>
        <v>5.5398323995089482</v>
      </c>
      <c r="W386" s="674">
        <f t="shared" si="89"/>
        <v>0.72740365941966723</v>
      </c>
      <c r="X386" s="675">
        <f t="shared" si="90"/>
        <v>0.20148471799872225</v>
      </c>
      <c r="Y386" s="843"/>
      <c r="Z386" s="624">
        <f t="shared" si="91"/>
        <v>66.472303206997069</v>
      </c>
      <c r="AA386" s="853">
        <f t="shared" si="92"/>
        <v>18.706997084548107</v>
      </c>
      <c r="AB386" s="854">
        <v>12</v>
      </c>
      <c r="AC386" s="833">
        <v>6.86</v>
      </c>
      <c r="AD386" s="833">
        <v>4.74</v>
      </c>
      <c r="AE386" s="833">
        <v>2.34</v>
      </c>
      <c r="AF386" s="834">
        <v>70.959999999999994</v>
      </c>
      <c r="AG386" s="834">
        <v>885.9</v>
      </c>
      <c r="AH386" s="833">
        <v>10</v>
      </c>
      <c r="AI386" s="833">
        <v>4.75</v>
      </c>
      <c r="AJ386" s="833">
        <v>20</v>
      </c>
      <c r="AK386" s="833">
        <v>4.01</v>
      </c>
      <c r="AL386" s="845">
        <v>44700</v>
      </c>
      <c r="AM386" s="839">
        <v>0.33999999999999997</v>
      </c>
      <c r="AN386" s="835">
        <v>13.41</v>
      </c>
      <c r="AO386" s="711">
        <f t="shared" si="93"/>
        <v>-11.123963676806188</v>
      </c>
      <c r="AP386" s="712">
        <f t="shared" si="94"/>
        <v>7.5830334077419188</v>
      </c>
      <c r="AQ386" s="855">
        <f t="shared" si="95"/>
        <v>668.09967904043219</v>
      </c>
      <c r="AR386" s="624">
        <f>INDEX(Historical!$C$7:$C$1259,MATCH(B386,Historical!$B$7:$B$1281,0))*IF(AH386="n/a",1.03,IF(AH386&lt;0,1.01,IF(AH386&gt;10,1.1,(1+AH386/100))))</f>
        <v>4.6640000000000006</v>
      </c>
      <c r="AS386" s="853">
        <f t="shared" si="96"/>
        <v>4.8855400000000007</v>
      </c>
      <c r="AT386" s="853">
        <f t="shared" si="102"/>
        <v>5.0814501540000006</v>
      </c>
      <c r="AU386" s="853">
        <f t="shared" si="102"/>
        <v>5.2852163051754006</v>
      </c>
      <c r="AV386" s="853">
        <f t="shared" si="102"/>
        <v>5.4971534790129342</v>
      </c>
      <c r="AW386" s="624">
        <f t="shared" si="98"/>
        <v>25.413359938188336</v>
      </c>
      <c r="AX386" s="719">
        <f t="shared" si="99"/>
        <v>19.803132500731188</v>
      </c>
      <c r="AY386" s="900">
        <v>0.53</v>
      </c>
      <c r="AZ386" s="839">
        <v>15.97</v>
      </c>
      <c r="BA386" s="839">
        <v>-19.869999999999997</v>
      </c>
      <c r="BB386" s="839">
        <v>-3.46</v>
      </c>
      <c r="BC386" s="839">
        <v>-9.43</v>
      </c>
      <c r="BE386" s="597">
        <v>1973</v>
      </c>
      <c r="BF386" s="865">
        <f t="shared" si="100"/>
        <v>5</v>
      </c>
      <c r="BG386" s="849">
        <v>14.299999999999999</v>
      </c>
    </row>
    <row r="387" spans="1:59" ht="11.25" customHeight="1" x14ac:dyDescent="0.2">
      <c r="A387" s="848" t="s">
        <v>4493</v>
      </c>
      <c r="B387" s="842" t="s">
        <v>4488</v>
      </c>
      <c r="C387" s="898" t="s">
        <v>108</v>
      </c>
      <c r="D387" s="898" t="s">
        <v>118</v>
      </c>
      <c r="E387" s="705">
        <v>6</v>
      </c>
      <c r="F387" s="1135">
        <v>700</v>
      </c>
      <c r="G387" s="1135" t="s">
        <v>106</v>
      </c>
      <c r="H387" s="1135" t="s">
        <v>106</v>
      </c>
      <c r="I387" s="841">
        <v>176.06</v>
      </c>
      <c r="J387" s="624">
        <f t="shared" si="86"/>
        <v>0.24991480177212314</v>
      </c>
      <c r="K387" s="844">
        <v>0.11</v>
      </c>
      <c r="L387" s="854">
        <v>4</v>
      </c>
      <c r="M387" s="615">
        <f t="shared" si="87"/>
        <v>0.44</v>
      </c>
      <c r="N387" s="837" t="s">
        <v>148</v>
      </c>
      <c r="O387" s="706">
        <v>0.09</v>
      </c>
      <c r="P387" s="606">
        <v>44252</v>
      </c>
      <c r="Q387" s="606">
        <v>44267</v>
      </c>
      <c r="R387" s="615">
        <f t="shared" si="88"/>
        <v>22.222222222222225</v>
      </c>
      <c r="S387" s="673">
        <f>IF(INDEX(Historical!$D$7:$D$1257,MATCH(B387,Historical!$B$7:$B$1281,0))=0,"n/a",(INDEX(Historical!$C$7:$C$1259,MATCH(B387,Historical!$B$7:$B$1281,0))/INDEX(Historical!$D$7:$D$1257,MATCH(B387,Historical!$B$7:$B$1281,0))-1)*100)</f>
        <v>12.5</v>
      </c>
      <c r="T387" s="673">
        <f>IF(INDEX(Historical!$F$7:$F$1250,MATCH(B387,Historical!$B$7:$B$1281,0))=0,"n/a",((INDEX(Historical!$C$7:$C$1259,MATCH(B387,Historical!$B$7:$B$1281,0))/INDEX(Historical!$F$7:$F$1250,MATCH(B387,Historical!$B$7:$B$1281,0)))^(1/3)-1)*100)</f>
        <v>14.471424255333186</v>
      </c>
      <c r="U387" s="673" t="str">
        <f>IF(INDEX(Historical!$H$7:$H$1250,MATCH(B387,Historical!$B$7:$B$1281,0))=0,"n/a",((INDEX(Historical!$C$7:$C$1259,MATCH(B387,Historical!$B$7:$B$1281,0))/INDEX(Historical!$H$7:$H$1250,MATCH(B387,Historical!$B$7:$B$1281,0)))^(1/5)-1)*100)</f>
        <v>n/a</v>
      </c>
      <c r="V387" s="673" t="str">
        <f>IF(INDEX(Historical!$O$7:$O$1250,MATCH(B387,Historical!$B$7:$B$1281,0))=0,"n/a",((INDEX(Historical!$C$7:$C$1259,MATCH(B387,Historical!$B$7:$B$1281,0))/INDEX(Historical!$O$7:$O$1250,MATCH(B387,Historical!$B$7:$B$1281,0)))^(1/10)-1)*100)</f>
        <v>n/a</v>
      </c>
      <c r="W387" s="674" t="str">
        <f t="shared" si="89"/>
        <v>n/a</v>
      </c>
      <c r="X387" s="675" t="str">
        <f t="shared" si="90"/>
        <v>n/a</v>
      </c>
      <c r="Y387" s="843"/>
      <c r="Z387" s="624">
        <f t="shared" si="91"/>
        <v>14.666666666666666</v>
      </c>
      <c r="AA387" s="853">
        <f t="shared" si="92"/>
        <v>58.686666666666667</v>
      </c>
      <c r="AB387" s="854">
        <v>12</v>
      </c>
      <c r="AC387" s="833">
        <v>3</v>
      </c>
      <c r="AD387" s="833">
        <v>3.75</v>
      </c>
      <c r="AE387" s="833">
        <v>9.76</v>
      </c>
      <c r="AF387" s="833">
        <v>7.07</v>
      </c>
      <c r="AG387" s="833">
        <v>14.7</v>
      </c>
      <c r="AH387" s="833">
        <v>83.6</v>
      </c>
      <c r="AI387" s="833">
        <v>17.419999999999998</v>
      </c>
      <c r="AJ387" s="833">
        <v>35.799999999999997</v>
      </c>
      <c r="AK387" s="833">
        <v>15</v>
      </c>
      <c r="AL387" s="845">
        <v>4030.0000000000005</v>
      </c>
      <c r="AM387" s="839">
        <v>2.8000000000000003</v>
      </c>
      <c r="AN387" s="833">
        <v>0.08</v>
      </c>
      <c r="AO387" s="711" t="str">
        <f t="shared" si="93"/>
        <v>n/a</v>
      </c>
      <c r="AP387" s="712" t="str">
        <f t="shared" si="94"/>
        <v>n/a</v>
      </c>
      <c r="AQ387" s="855">
        <f t="shared" si="95"/>
        <v>329.42583544559608</v>
      </c>
      <c r="AR387" s="624">
        <f>INDEX(Historical!$C$7:$C$1259,MATCH(B387,Historical!$B$7:$B$1281,0))*IF(AH387="n/a",1.03,IF(AH387&lt;0,1.01,IF(AH387&gt;10,1.1,(1+AH387/100))))</f>
        <v>0.39600000000000002</v>
      </c>
      <c r="AS387" s="853">
        <f t="shared" si="96"/>
        <v>0.43560000000000004</v>
      </c>
      <c r="AT387" s="853">
        <f t="shared" ref="AT387:AV406" si="103">IF($AK387="n/a",1.03*AS387,IF($AK387&lt;0,1.01*AS387,IF($AK387&gt;10,1.1*AS387,(1+$AK387/100)*AS387)))</f>
        <v>0.47916000000000009</v>
      </c>
      <c r="AU387" s="853">
        <f t="shared" si="103"/>
        <v>0.5270760000000001</v>
      </c>
      <c r="AV387" s="853">
        <f t="shared" si="103"/>
        <v>0.57978360000000018</v>
      </c>
      <c r="AW387" s="624">
        <f t="shared" si="98"/>
        <v>2.4176196000000005</v>
      </c>
      <c r="AX387" s="719">
        <f t="shared" si="99"/>
        <v>1.3731793706690905</v>
      </c>
      <c r="AY387" s="900">
        <v>0.81</v>
      </c>
      <c r="AZ387" s="839">
        <v>117.55</v>
      </c>
      <c r="BA387" s="839">
        <v>-30.330000000000002</v>
      </c>
      <c r="BB387" s="839">
        <v>-12.55</v>
      </c>
      <c r="BC387" s="839">
        <v>-7.7299999999999995</v>
      </c>
      <c r="BE387" s="597">
        <v>2016</v>
      </c>
      <c r="BF387" s="865">
        <f t="shared" si="100"/>
        <v>0</v>
      </c>
      <c r="BG387" s="849">
        <v>5.3</v>
      </c>
    </row>
    <row r="388" spans="1:59" ht="11.25" customHeight="1" x14ac:dyDescent="0.2">
      <c r="A388" s="831" t="s">
        <v>186</v>
      </c>
      <c r="B388" s="842" t="s">
        <v>187</v>
      </c>
      <c r="C388" s="898" t="s">
        <v>128</v>
      </c>
      <c r="D388" s="898" t="s">
        <v>4281</v>
      </c>
      <c r="E388" s="705">
        <v>59</v>
      </c>
      <c r="F388" s="1135">
        <v>10</v>
      </c>
      <c r="G388" s="1135" t="s">
        <v>115</v>
      </c>
      <c r="H388" s="1135" t="s">
        <v>115</v>
      </c>
      <c r="I388" s="833">
        <v>48.99</v>
      </c>
      <c r="J388" s="624">
        <f t="shared" si="86"/>
        <v>3.4292712798530309</v>
      </c>
      <c r="K388" s="844">
        <v>0.42</v>
      </c>
      <c r="L388" s="854">
        <v>4</v>
      </c>
      <c r="M388" s="615">
        <f t="shared" si="87"/>
        <v>1.68</v>
      </c>
      <c r="N388" s="837" t="s">
        <v>163</v>
      </c>
      <c r="O388" s="706">
        <v>0.41</v>
      </c>
      <c r="P388" s="606">
        <v>44267</v>
      </c>
      <c r="Q388" s="606">
        <v>44287</v>
      </c>
      <c r="R388" s="615">
        <f t="shared" si="88"/>
        <v>2.4390243902439046</v>
      </c>
      <c r="S388" s="673">
        <f>IF(INDEX(Historical!$D$7:$D$1257,MATCH(B388,Historical!$B$7:$B$1281,0))=0,"n/a",(INDEX(Historical!$C$7:$C$1259,MATCH(B388,Historical!$B$7:$B$1281,0))/INDEX(Historical!$D$7:$D$1257,MATCH(B388,Historical!$B$7:$B$1281,0))-1)*100)</f>
        <v>2.4999999999999911</v>
      </c>
      <c r="T388" s="673">
        <f>IF(INDEX(Historical!$F$7:$F$1250,MATCH(B388,Historical!$B$7:$B$1281,0))=0,"n/a",((INDEX(Historical!$C$7:$C$1259,MATCH(B388,Historical!$B$7:$B$1281,0))/INDEX(Historical!$F$7:$F$1250,MATCH(B388,Historical!$B$7:$B$1281,0)))^(1/3)-1)*100)</f>
        <v>3.4810223898952275</v>
      </c>
      <c r="U388" s="673">
        <f>IF(INDEX(Historical!$H$7:$H$1250,MATCH(B388,Historical!$B$7:$B$1281,0))=0,"n/a",((INDEX(Historical!$C$7:$C$1259,MATCH(B388,Historical!$B$7:$B$1281,0))/INDEX(Historical!$H$7:$H$1250,MATCH(B388,Historical!$B$7:$B$1281,0)))^(1/5)-1)*100)</f>
        <v>4.4369026902302489</v>
      </c>
      <c r="V388" s="673">
        <f>IF(INDEX(Historical!$O$7:$O$1250,MATCH(B388,Historical!$B$7:$B$1281,0))=0,"n/a",((INDEX(Historical!$C$7:$C$1259,MATCH(B388,Historical!$B$7:$B$1281,0))/INDEX(Historical!$O$7:$O$1250,MATCH(B388,Historical!$B$7:$B$1281,0)))^(1/10)-1)*100)</f>
        <v>6.4231520106765583</v>
      </c>
      <c r="W388" s="674">
        <f t="shared" si="89"/>
        <v>0.69076719387229701</v>
      </c>
      <c r="X388" s="675">
        <f t="shared" si="90"/>
        <v>0.83715145098683941</v>
      </c>
      <c r="Y388" s="637"/>
      <c r="Z388" s="624">
        <f t="shared" si="91"/>
        <v>93.85474860335195</v>
      </c>
      <c r="AA388" s="853">
        <f t="shared" si="92"/>
        <v>27.368715083798882</v>
      </c>
      <c r="AB388" s="854">
        <v>12</v>
      </c>
      <c r="AC388" s="833">
        <v>1.79</v>
      </c>
      <c r="AD388" s="833">
        <v>5.36</v>
      </c>
      <c r="AE388" s="833">
        <v>6.62</v>
      </c>
      <c r="AF388" s="833">
        <v>11.59</v>
      </c>
      <c r="AG388" s="833">
        <v>50.2</v>
      </c>
      <c r="AH388" s="833">
        <v>38</v>
      </c>
      <c r="AI388" s="833">
        <v>8.4</v>
      </c>
      <c r="AJ388" s="833">
        <v>5.3</v>
      </c>
      <c r="AK388" s="833">
        <v>5.24</v>
      </c>
      <c r="AL388" s="845">
        <v>218440</v>
      </c>
      <c r="AM388" s="839">
        <v>0.70000000000000007</v>
      </c>
      <c r="AN388" s="833">
        <v>2.84</v>
      </c>
      <c r="AO388" s="711">
        <f t="shared" si="93"/>
        <v>-19.502541113715601</v>
      </c>
      <c r="AP388" s="712">
        <f t="shared" si="94"/>
        <v>7.8661739700832793</v>
      </c>
      <c r="AQ388" s="855">
        <f t="shared" si="95"/>
        <v>275.47209265801723</v>
      </c>
      <c r="AR388" s="624">
        <f>INDEX(Historical!$C$7:$C$1259,MATCH(B388,Historical!$B$7:$B$1281,0))*IF(AH388="n/a",1.03,IF(AH388&lt;0,1.01,IF(AH388&gt;10,1.1,(1+AH388/100))))</f>
        <v>1.804</v>
      </c>
      <c r="AS388" s="853">
        <f t="shared" si="96"/>
        <v>1.9555360000000002</v>
      </c>
      <c r="AT388" s="853">
        <f t="shared" si="103"/>
        <v>2.0580060864000003</v>
      </c>
      <c r="AU388" s="853">
        <f t="shared" si="103"/>
        <v>2.1658456053273603</v>
      </c>
      <c r="AV388" s="853">
        <f t="shared" si="103"/>
        <v>2.2793359150465138</v>
      </c>
      <c r="AW388" s="624">
        <f t="shared" si="98"/>
        <v>10.262723606773875</v>
      </c>
      <c r="AX388" s="719">
        <f t="shared" si="99"/>
        <v>20.948609117725812</v>
      </c>
      <c r="AY388" s="900">
        <v>0.63</v>
      </c>
      <c r="AZ388" s="839">
        <v>35.07</v>
      </c>
      <c r="BA388" s="839">
        <v>-16.97</v>
      </c>
      <c r="BB388" s="839">
        <v>-3.51</v>
      </c>
      <c r="BC388" s="839">
        <v>-0.43</v>
      </c>
      <c r="BE388" s="597">
        <v>1963</v>
      </c>
      <c r="BF388" s="865">
        <f t="shared" si="100"/>
        <v>6</v>
      </c>
      <c r="BG388" s="849">
        <v>9.9</v>
      </c>
    </row>
    <row r="389" spans="1:59" ht="11.25" customHeight="1" x14ac:dyDescent="0.2">
      <c r="A389" s="838" t="s">
        <v>646</v>
      </c>
      <c r="B389" s="842" t="s">
        <v>647</v>
      </c>
      <c r="C389" s="898" t="s">
        <v>128</v>
      </c>
      <c r="D389" s="898" t="s">
        <v>4270</v>
      </c>
      <c r="E389" s="705">
        <v>15</v>
      </c>
      <c r="F389" s="1135">
        <v>255</v>
      </c>
      <c r="G389" s="1124" t="s">
        <v>106</v>
      </c>
      <c r="H389" s="1124" t="s">
        <v>106</v>
      </c>
      <c r="I389" s="841">
        <v>32.21</v>
      </c>
      <c r="J389" s="624">
        <f t="shared" si="86"/>
        <v>2.2353306426575599</v>
      </c>
      <c r="K389" s="844">
        <v>0.18</v>
      </c>
      <c r="L389" s="854">
        <v>4</v>
      </c>
      <c r="M389" s="615">
        <f t="shared" si="87"/>
        <v>0.72</v>
      </c>
      <c r="N389" s="837" t="s">
        <v>119</v>
      </c>
      <c r="O389" s="706">
        <v>0.16</v>
      </c>
      <c r="P389" s="606">
        <v>44056</v>
      </c>
      <c r="Q389" s="606">
        <v>44075</v>
      </c>
      <c r="R389" s="615">
        <f t="shared" si="88"/>
        <v>12.499999999999993</v>
      </c>
      <c r="S389" s="673">
        <f>IF(INDEX(Historical!$D$7:$D$1257,MATCH(B389,Historical!$B$7:$B$1281,0))=0,"n/a",(INDEX(Historical!$C$7:$C$1259,MATCH(B389,Historical!$B$7:$B$1281,0))/INDEX(Historical!$D$7:$D$1257,MATCH(B389,Historical!$B$7:$B$1281,0))-1)*100)</f>
        <v>13.333333333333353</v>
      </c>
      <c r="T389" s="673">
        <f>IF(INDEX(Historical!$F$7:$F$1250,MATCH(B389,Historical!$B$7:$B$1281,0))=0,"n/a",((INDEX(Historical!$C$7:$C$1259,MATCH(B389,Historical!$B$7:$B$1281,0))/INDEX(Historical!$F$7:$F$1250,MATCH(B389,Historical!$B$7:$B$1281,0)))^(1/3)-1)*100)</f>
        <v>11.541790311138712</v>
      </c>
      <c r="U389" s="673">
        <f>IF(INDEX(Historical!$H$7:$H$1250,MATCH(B389,Historical!$B$7:$B$1281,0))=0,"n/a",((INDEX(Historical!$C$7:$C$1259,MATCH(B389,Historical!$B$7:$B$1281,0))/INDEX(Historical!$H$7:$H$1250,MATCH(B389,Historical!$B$7:$B$1281,0)))^(1/5)-1)*100)</f>
        <v>11.476253223303058</v>
      </c>
      <c r="V389" s="673">
        <f>IF(INDEX(Historical!$O$7:$O$1250,MATCH(B389,Historical!$B$7:$B$1281,0))=0,"n/a",((INDEX(Historical!$C$7:$C$1259,MATCH(B389,Historical!$B$7:$B$1281,0))/INDEX(Historical!$O$7:$O$1250,MATCH(B389,Historical!$B$7:$B$1281,0)))^(1/10)-1)*100)</f>
        <v>13.304570831141005</v>
      </c>
      <c r="W389" s="674">
        <f t="shared" si="89"/>
        <v>0.86257973811838096</v>
      </c>
      <c r="X389" s="675">
        <f t="shared" si="90"/>
        <v>3.5863291322822053</v>
      </c>
      <c r="Y389" s="637"/>
      <c r="Z389" s="624">
        <f t="shared" si="91"/>
        <v>19.2</v>
      </c>
      <c r="AA389" s="853">
        <f t="shared" si="92"/>
        <v>8.5893333333333342</v>
      </c>
      <c r="AB389" s="854">
        <v>1</v>
      </c>
      <c r="AC389" s="833">
        <v>3.75</v>
      </c>
      <c r="AD389" s="833">
        <v>1.08</v>
      </c>
      <c r="AE389" s="833">
        <v>0.19</v>
      </c>
      <c r="AF389" s="833">
        <v>2.4900000000000002</v>
      </c>
      <c r="AG389" s="833">
        <v>31.2</v>
      </c>
      <c r="AH389" s="833">
        <v>-45.800000000000004</v>
      </c>
      <c r="AI389" s="833">
        <v>-19.97</v>
      </c>
      <c r="AJ389" s="833">
        <v>3.2</v>
      </c>
      <c r="AK389" s="833">
        <v>8.0399999999999991</v>
      </c>
      <c r="AL389" s="845">
        <v>24540</v>
      </c>
      <c r="AM389" s="839">
        <v>0.2</v>
      </c>
      <c r="AN389" s="833">
        <v>1.34</v>
      </c>
      <c r="AO389" s="711">
        <f t="shared" si="93"/>
        <v>5.1222505326272838</v>
      </c>
      <c r="AP389" s="712">
        <f t="shared" si="94"/>
        <v>13.711583865960618</v>
      </c>
      <c r="AQ389" s="855">
        <f t="shared" si="95"/>
        <v>-2.5036980758301297</v>
      </c>
      <c r="AR389" s="624">
        <f>INDEX(Historical!$C$7:$C$1259,MATCH(B389,Historical!$B$7:$B$1281,0))*IF(AH389="n/a",1.03,IF(AH389&lt;0,1.01,IF(AH389&gt;10,1.1,(1+AH389/100))))</f>
        <v>0.68680000000000008</v>
      </c>
      <c r="AS389" s="853">
        <f t="shared" si="96"/>
        <v>0.69366800000000006</v>
      </c>
      <c r="AT389" s="853">
        <f t="shared" si="103"/>
        <v>0.74943890720000006</v>
      </c>
      <c r="AU389" s="853">
        <f t="shared" si="103"/>
        <v>0.80969379533888008</v>
      </c>
      <c r="AV389" s="853">
        <f t="shared" si="103"/>
        <v>0.87479317648412602</v>
      </c>
      <c r="AW389" s="624">
        <f t="shared" si="98"/>
        <v>3.8143938790230059</v>
      </c>
      <c r="AX389" s="719">
        <f t="shared" si="99"/>
        <v>11.842266001313275</v>
      </c>
      <c r="AY389" s="900">
        <v>0.3</v>
      </c>
      <c r="AZ389" s="839">
        <v>19.03</v>
      </c>
      <c r="BA389" s="839">
        <v>-25.080000000000002</v>
      </c>
      <c r="BB389" s="839">
        <v>-2.0699999999999998</v>
      </c>
      <c r="BC389" s="839">
        <v>-3.35</v>
      </c>
      <c r="BE389" s="597">
        <v>2006</v>
      </c>
      <c r="BF389" s="865">
        <f t="shared" si="100"/>
        <v>1</v>
      </c>
      <c r="BG389" s="849">
        <v>6.3</v>
      </c>
    </row>
    <row r="390" spans="1:59" s="744" customFormat="1" ht="11.25" customHeight="1" x14ac:dyDescent="0.2">
      <c r="A390" s="895" t="s">
        <v>4544</v>
      </c>
      <c r="B390" s="751" t="s">
        <v>4545</v>
      </c>
      <c r="C390" s="898" t="s">
        <v>4254</v>
      </c>
      <c r="D390" s="898" t="s">
        <v>4255</v>
      </c>
      <c r="E390" s="727">
        <v>5</v>
      </c>
      <c r="F390" s="1135">
        <v>720</v>
      </c>
      <c r="G390" s="1138" t="s">
        <v>106</v>
      </c>
      <c r="H390" s="1138" t="s">
        <v>106</v>
      </c>
      <c r="I390" s="728">
        <v>63.46</v>
      </c>
      <c r="J390" s="729">
        <f t="shared" si="86"/>
        <v>3.1515915537346362</v>
      </c>
      <c r="K390" s="923">
        <v>0.5</v>
      </c>
      <c r="L390" s="731">
        <v>4</v>
      </c>
      <c r="M390" s="732">
        <f t="shared" si="87"/>
        <v>2</v>
      </c>
      <c r="N390" s="733" t="s">
        <v>488</v>
      </c>
      <c r="O390" s="734">
        <v>0.48499999999999999</v>
      </c>
      <c r="P390" s="1130">
        <v>44103</v>
      </c>
      <c r="Q390" s="1130">
        <v>44118</v>
      </c>
      <c r="R390" s="732">
        <f t="shared" si="88"/>
        <v>3.092783505154642</v>
      </c>
      <c r="S390" s="673">
        <f>IF(INDEX(Historical!$D$7:$D$1257,MATCH(B390,Historical!$B$7:$B$1281,0))=0,"n/a",(INDEX(Historical!$C$7:$C$1259,MATCH(B390,Historical!$B$7:$B$1281,0))/INDEX(Historical!$D$7:$D$1257,MATCH(B390,Historical!$B$7:$B$1281,0))-1)*100)</f>
        <v>3.9893617021276695</v>
      </c>
      <c r="T390" s="673">
        <f>IF(INDEX(Historical!$F$7:$F$1250,MATCH(B390,Historical!$B$7:$B$1281,0))=0,"n/a",((INDEX(Historical!$C$7:$C$1259,MATCH(B390,Historical!$B$7:$B$1281,0))/INDEX(Historical!$F$7:$F$1250,MATCH(B390,Historical!$B$7:$B$1281,0)))^(1/3)-1)*100)</f>
        <v>6.9076852482140128</v>
      </c>
      <c r="U390" s="673">
        <f>IF(INDEX(Historical!$H$7:$H$1250,MATCH(B390,Historical!$B$7:$B$1281,0))=0,"n/a",((INDEX(Historical!$C$7:$C$1259,MATCH(B390,Historical!$B$7:$B$1281,0))/INDEX(Historical!$H$7:$H$1250,MATCH(B390,Historical!$B$7:$B$1281,0)))^(1/5)-1)*100)</f>
        <v>6.9064098435047017</v>
      </c>
      <c r="V390" s="673">
        <f>IF(INDEX(Historical!$O$7:$O$1250,MATCH(B390,Historical!$B$7:$B$1281,0))=0,"n/a",((INDEX(Historical!$C$7:$C$1259,MATCH(B390,Historical!$B$7:$B$1281,0))/INDEX(Historical!$O$7:$O$1250,MATCH(B390,Historical!$B$7:$B$1281,0)))^(1/10)-1)*100)</f>
        <v>3.3955559216665154</v>
      </c>
      <c r="W390" s="674">
        <f t="shared" si="89"/>
        <v>2.0339555592166727</v>
      </c>
      <c r="X390" s="675" t="str">
        <f t="shared" si="90"/>
        <v>n/a</v>
      </c>
      <c r="Y390" s="745"/>
      <c r="Z390" s="729">
        <f t="shared" si="91"/>
        <v>123.45679012345678</v>
      </c>
      <c r="AA390" s="736">
        <f t="shared" si="92"/>
        <v>39.172839506172835</v>
      </c>
      <c r="AB390" s="731">
        <v>12</v>
      </c>
      <c r="AC390" s="737">
        <v>1.62</v>
      </c>
      <c r="AD390" s="737">
        <v>4.99</v>
      </c>
      <c r="AE390" s="737">
        <v>8.36</v>
      </c>
      <c r="AF390" s="737">
        <v>1.49</v>
      </c>
      <c r="AG390" s="737">
        <v>3.6999999999999997</v>
      </c>
      <c r="AH390" s="737">
        <v>-12.7</v>
      </c>
      <c r="AI390" s="737">
        <v>18.759999999999998</v>
      </c>
      <c r="AJ390" s="737">
        <v>-7.7</v>
      </c>
      <c r="AK390" s="737">
        <v>8</v>
      </c>
      <c r="AL390" s="738">
        <v>7510</v>
      </c>
      <c r="AM390" s="739">
        <v>1.5</v>
      </c>
      <c r="AN390" s="737">
        <v>0.78</v>
      </c>
      <c r="AO390" s="740">
        <f t="shared" si="93"/>
        <v>-29.114838108933498</v>
      </c>
      <c r="AP390" s="741">
        <f t="shared" si="94"/>
        <v>10.058001397239337</v>
      </c>
      <c r="AQ390" s="742">
        <f t="shared" si="95"/>
        <v>61.062487341193886</v>
      </c>
      <c r="AR390" s="624">
        <f>INDEX(Historical!$C$7:$C$1259,MATCH(B390,Historical!$B$7:$B$1281,0))*IF(AH390="n/a",1.03,IF(AH390&lt;0,1.01,IF(AH390&gt;10,1.1,(1+AH390/100))))</f>
        <v>1.97455</v>
      </c>
      <c r="AS390" s="736">
        <f t="shared" si="96"/>
        <v>2.1720050000000004</v>
      </c>
      <c r="AT390" s="736">
        <f t="shared" si="103"/>
        <v>2.3457654000000008</v>
      </c>
      <c r="AU390" s="736">
        <f t="shared" si="103"/>
        <v>2.5334266320000012</v>
      </c>
      <c r="AV390" s="736">
        <f t="shared" si="103"/>
        <v>2.7361007625600013</v>
      </c>
      <c r="AW390" s="729">
        <f t="shared" si="98"/>
        <v>11.761847794560003</v>
      </c>
      <c r="AX390" s="743">
        <f t="shared" si="99"/>
        <v>18.534270082823831</v>
      </c>
      <c r="AY390" s="901">
        <v>0.88</v>
      </c>
      <c r="AZ390" s="739">
        <v>40.150000000000006</v>
      </c>
      <c r="BA390" s="739">
        <v>-23.21</v>
      </c>
      <c r="BB390" s="739">
        <v>8.57</v>
      </c>
      <c r="BC390" s="739">
        <v>10.17</v>
      </c>
      <c r="BD390" s="1137"/>
      <c r="BE390" s="1139">
        <v>2016</v>
      </c>
      <c r="BF390" s="1061">
        <f t="shared" si="100"/>
        <v>0</v>
      </c>
      <c r="BG390" s="793">
        <v>1.9</v>
      </c>
    </row>
    <row r="391" spans="1:59" ht="11.25" customHeight="1" x14ac:dyDescent="0.2">
      <c r="A391" s="848" t="s">
        <v>4459</v>
      </c>
      <c r="B391" s="842" t="s">
        <v>4431</v>
      </c>
      <c r="C391" s="898" t="s">
        <v>108</v>
      </c>
      <c r="D391" s="898" t="s">
        <v>4266</v>
      </c>
      <c r="E391" s="705">
        <v>7</v>
      </c>
      <c r="F391" s="1135">
        <v>660</v>
      </c>
      <c r="G391" s="1123" t="s">
        <v>106</v>
      </c>
      <c r="H391" s="1123" t="s">
        <v>106</v>
      </c>
      <c r="I391" s="841">
        <v>11.35</v>
      </c>
      <c r="J391" s="624">
        <f t="shared" ref="J391:J454" si="104">(M391/I391)*100</f>
        <v>3.1718061674008813</v>
      </c>
      <c r="K391" s="844">
        <v>0.09</v>
      </c>
      <c r="L391" s="854">
        <v>4</v>
      </c>
      <c r="M391" s="615">
        <f t="shared" ref="M391:M454" si="105">K391*L391</f>
        <v>0.36</v>
      </c>
      <c r="N391" s="837" t="s">
        <v>325</v>
      </c>
      <c r="O391" s="706">
        <v>0.08</v>
      </c>
      <c r="P391" s="606">
        <v>44257</v>
      </c>
      <c r="Q391" s="606">
        <v>44272</v>
      </c>
      <c r="R391" s="615">
        <f t="shared" ref="R391:R454" si="106">(K391-O391)/O391*100</f>
        <v>12.499999999999993</v>
      </c>
      <c r="S391" s="673">
        <f>IF(INDEX(Historical!$D$7:$D$1257,MATCH(B391,Historical!$B$7:$B$1281,0))=0,"n/a",(INDEX(Historical!$C$7:$C$1259,MATCH(B391,Historical!$B$7:$B$1281,0))/INDEX(Historical!$D$7:$D$1257,MATCH(B391,Historical!$B$7:$B$1281,0))-1)*100)</f>
        <v>28.000000000000004</v>
      </c>
      <c r="T391" s="673">
        <f>IF(INDEX(Historical!$F$7:$F$1250,MATCH(B391,Historical!$B$7:$B$1281,0))=0,"n/a",((INDEX(Historical!$C$7:$C$1259,MATCH(B391,Historical!$B$7:$B$1281,0))/INDEX(Historical!$F$7:$F$1250,MATCH(B391,Historical!$B$7:$B$1281,0)))^(1/3)-1)*100)</f>
        <v>38.672254870126935</v>
      </c>
      <c r="U391" s="673">
        <f>IF(INDEX(Historical!$H$7:$H$1250,MATCH(B391,Historical!$B$7:$B$1281,0))=0,"n/a",((INDEX(Historical!$C$7:$C$1259,MATCH(B391,Historical!$B$7:$B$1281,0))/INDEX(Historical!$H$7:$H$1250,MATCH(B391,Historical!$B$7:$B$1281,0)))^(1/5)-1)*100)</f>
        <v>51.571656651039802</v>
      </c>
      <c r="V391" s="673">
        <f>IF(INDEX(Historical!$O$7:$O$1250,MATCH(B391,Historical!$B$7:$B$1281,0))=0,"n/a",((INDEX(Historical!$C$7:$C$1259,MATCH(B391,Historical!$B$7:$B$1281,0))/INDEX(Historical!$O$7:$O$1250,MATCH(B391,Historical!$B$7:$B$1281,0)))^(1/10)-1)*100)</f>
        <v>4.8122389468957749</v>
      </c>
      <c r="W391" s="674">
        <f t="shared" ref="W391:W454" si="107">IF(OR(U391&lt;=0,U391="n/a",V391&lt;=0,V391="n/a"),"n/a",U391/V391)</f>
        <v>10.716769724060994</v>
      </c>
      <c r="X391" s="675">
        <f t="shared" ref="X391:X454" si="108">IF(OR(AJ391&lt;=0,AJ391="n/a",U391&lt;=0,U391="n/a"),"n/a",U391/AJ391)</f>
        <v>0.94108862501897439</v>
      </c>
      <c r="Y391" s="843"/>
      <c r="Z391" s="624">
        <f t="shared" ref="Z391:Z454" si="109">IF(OR(AC391&lt;0.01,AC391="n/a"),"n/a",M391/AC391*100)</f>
        <v>58.064516129032249</v>
      </c>
      <c r="AA391" s="853">
        <f t="shared" ref="AA391:AA454" si="110">IF(OR(AC391&lt;0.01,AC391="n/a"),"n/a",I391/AC391)</f>
        <v>18.306451612903224</v>
      </c>
      <c r="AB391" s="854">
        <v>6</v>
      </c>
      <c r="AC391" s="833">
        <v>0.62</v>
      </c>
      <c r="AD391" s="833">
        <v>4.67</v>
      </c>
      <c r="AE391" s="833">
        <v>3.99</v>
      </c>
      <c r="AF391" s="833">
        <v>0.9</v>
      </c>
      <c r="AG391" s="833">
        <v>4.7</v>
      </c>
      <c r="AH391" s="833">
        <v>18</v>
      </c>
      <c r="AI391" s="833">
        <v>9.59</v>
      </c>
      <c r="AJ391" s="833">
        <v>54.800000000000004</v>
      </c>
      <c r="AK391" s="833">
        <v>4</v>
      </c>
      <c r="AL391" s="845">
        <v>939.31</v>
      </c>
      <c r="AM391" s="839">
        <v>1.2</v>
      </c>
      <c r="AN391" s="833">
        <v>0</v>
      </c>
      <c r="AO391" s="711">
        <f t="shared" ref="AO391:AO454" si="111">IF(U391="n/a","n/a",IF(AA391&lt;0,"n/a",IF(AA391="n/a","n/a",J391+U391-AA391)))</f>
        <v>36.437011205537459</v>
      </c>
      <c r="AP391" s="712">
        <f t="shared" ref="AP391:AP454" si="112">IF(U391="n/a","n/a",J391+U391)</f>
        <v>54.743462818440683</v>
      </c>
      <c r="AQ391" s="855">
        <f t="shared" ref="AQ391:AQ454" si="113">IF(OR(AC391&lt;0.01,AF391="n/a"),"n/a",(I391/SQRT(22.5*AC391*(I391/AF391))-1)*100)</f>
        <v>-14.427921346029626</v>
      </c>
      <c r="AR391" s="624">
        <f>INDEX(Historical!$C$7:$C$1259,MATCH(B391,Historical!$B$7:$B$1281,0))*IF(AH391="n/a",1.03,IF(AH391&lt;0,1.01,IF(AH391&gt;10,1.1,(1+AH391/100))))</f>
        <v>0.35200000000000004</v>
      </c>
      <c r="AS391" s="853">
        <f t="shared" ref="AS391:AS454" si="114">IF($AI391="n/a",1.03*AR391,IF($AI391&lt;0,1.01*AR391,IF($AI391&gt;10,1.1*AR391,(1+$AI391/100)*AR391)))</f>
        <v>0.38575680000000007</v>
      </c>
      <c r="AT391" s="853">
        <f t="shared" si="103"/>
        <v>0.40118707200000009</v>
      </c>
      <c r="AU391" s="853">
        <f t="shared" si="103"/>
        <v>0.41723455488000011</v>
      </c>
      <c r="AV391" s="853">
        <f t="shared" si="103"/>
        <v>0.43392393707520011</v>
      </c>
      <c r="AW391" s="624">
        <f t="shared" ref="AW391:AW454" si="115">SUM(AR391:AV391)</f>
        <v>1.9901023639552005</v>
      </c>
      <c r="AX391" s="719">
        <f t="shared" ref="AX391:AX454" si="116">AW391/I391*100</f>
        <v>17.533941532644938</v>
      </c>
      <c r="AY391" s="900">
        <v>0.76</v>
      </c>
      <c r="AZ391" s="839">
        <v>64.25</v>
      </c>
      <c r="BA391" s="839">
        <v>-4.1399999999999997</v>
      </c>
      <c r="BB391" s="839">
        <v>5.0999999999999996</v>
      </c>
      <c r="BC391" s="839">
        <v>26.590000000000003</v>
      </c>
      <c r="BE391" s="597">
        <v>2015</v>
      </c>
      <c r="BF391" s="865">
        <f t="shared" ref="BF391:BF454" si="117">IF(BE391&gt;2008,0,IF(BE391&gt;2001,1,IF(BE391&gt;1990,2,IF(BE391&gt;1980,3,IF(BE391&gt;1973,4,IF(BE391&gt;1970,5,IF(BE391&gt;1960,6,IF(BE391&gt;1958,7,IF(BE391&gt;1953,8,9)))))))))</f>
        <v>0</v>
      </c>
      <c r="BG391" s="849">
        <v>0.70000000000000007</v>
      </c>
    </row>
    <row r="392" spans="1:59" ht="11.25" customHeight="1" x14ac:dyDescent="0.2">
      <c r="A392" s="838" t="s">
        <v>1363</v>
      </c>
      <c r="B392" s="842" t="s">
        <v>1364</v>
      </c>
      <c r="C392" s="898" t="s">
        <v>4254</v>
      </c>
      <c r="D392" s="898" t="s">
        <v>4284</v>
      </c>
      <c r="E392" s="705">
        <v>10</v>
      </c>
      <c r="F392" s="1135">
        <v>401</v>
      </c>
      <c r="G392" s="1135" t="s">
        <v>106</v>
      </c>
      <c r="H392" s="1135" t="s">
        <v>106</v>
      </c>
      <c r="I392" s="841">
        <v>18.760000000000002</v>
      </c>
      <c r="J392" s="624">
        <f t="shared" si="104"/>
        <v>4.6908315565031975</v>
      </c>
      <c r="K392" s="844">
        <v>0.22</v>
      </c>
      <c r="L392" s="854">
        <v>4</v>
      </c>
      <c r="M392" s="615">
        <f t="shared" si="105"/>
        <v>0.88</v>
      </c>
      <c r="N392" s="837" t="s">
        <v>264</v>
      </c>
      <c r="O392" s="706">
        <v>0.21</v>
      </c>
      <c r="P392" s="904">
        <v>43824</v>
      </c>
      <c r="Q392" s="904">
        <v>43831</v>
      </c>
      <c r="R392" s="615">
        <f t="shared" si="106"/>
        <v>4.7619047619047663</v>
      </c>
      <c r="S392" s="673">
        <f>IF(INDEX(Historical!$D$7:$D$1257,MATCH(B392,Historical!$B$7:$B$1281,0))=0,"n/a",(INDEX(Historical!$C$7:$C$1259,MATCH(B392,Historical!$B$7:$B$1281,0))/INDEX(Historical!$D$7:$D$1257,MATCH(B392,Historical!$B$7:$B$1281,0))-1)*100)</f>
        <v>4.7619047619047672</v>
      </c>
      <c r="T392" s="673">
        <f>IF(INDEX(Historical!$F$7:$F$1250,MATCH(B392,Historical!$B$7:$B$1281,0))=0,"n/a",((INDEX(Historical!$C$7:$C$1259,MATCH(B392,Historical!$B$7:$B$1281,0))/INDEX(Historical!$F$7:$F$1250,MATCH(B392,Historical!$B$7:$B$1281,0)))^(1/3)-1)*100)</f>
        <v>8.9744250818549531</v>
      </c>
      <c r="U392" s="673">
        <f>IF(INDEX(Historical!$H$7:$H$1250,MATCH(B392,Historical!$B$7:$B$1281,0))=0,"n/a",((INDEX(Historical!$C$7:$C$1259,MATCH(B392,Historical!$B$7:$B$1281,0))/INDEX(Historical!$H$7:$H$1250,MATCH(B392,Historical!$B$7:$B$1281,0)))^(1/5)-1)*100)</f>
        <v>14.354703364926591</v>
      </c>
      <c r="V392" s="673" t="str">
        <f>IF(INDEX(Historical!$O$7:$O$1250,MATCH(B392,Historical!$B$7:$B$1281,0))=0,"n/a",((INDEX(Historical!$C$7:$C$1259,MATCH(B392,Historical!$B$7:$B$1281,0))/INDEX(Historical!$O$7:$O$1250,MATCH(B392,Historical!$B$7:$B$1281,0)))^(1/10)-1)*100)</f>
        <v>n/a</v>
      </c>
      <c r="W392" s="674" t="str">
        <f t="shared" si="107"/>
        <v>n/a</v>
      </c>
      <c r="X392" s="675">
        <f t="shared" si="108"/>
        <v>0.22605832070750537</v>
      </c>
      <c r="Y392" s="634"/>
      <c r="Z392" s="624">
        <f t="shared" si="109"/>
        <v>157.14285714285714</v>
      </c>
      <c r="AA392" s="853">
        <f t="shared" si="110"/>
        <v>33.5</v>
      </c>
      <c r="AB392" s="854">
        <v>12</v>
      </c>
      <c r="AC392" s="833">
        <v>0.56000000000000005</v>
      </c>
      <c r="AD392" s="833" t="s">
        <v>136</v>
      </c>
      <c r="AE392" s="833">
        <v>5.46</v>
      </c>
      <c r="AF392" s="833">
        <v>2.2200000000000002</v>
      </c>
      <c r="AG392" s="833">
        <v>6.3</v>
      </c>
      <c r="AH392" s="834">
        <v>53.5</v>
      </c>
      <c r="AI392" s="834">
        <v>85.399999999999991</v>
      </c>
      <c r="AJ392" s="833">
        <v>63.5</v>
      </c>
      <c r="AK392" s="833" t="s">
        <v>136</v>
      </c>
      <c r="AL392" s="845">
        <v>2660</v>
      </c>
      <c r="AM392" s="839">
        <v>7.0000000000000009</v>
      </c>
      <c r="AN392" s="833">
        <v>4.3</v>
      </c>
      <c r="AO392" s="711">
        <f t="shared" si="111"/>
        <v>-14.454465078570212</v>
      </c>
      <c r="AP392" s="712">
        <f t="shared" si="112"/>
        <v>19.045534921429788</v>
      </c>
      <c r="AQ392" s="855">
        <f t="shared" si="113"/>
        <v>81.805757151233621</v>
      </c>
      <c r="AR392" s="624">
        <f>INDEX(Historical!$C$7:$C$1259,MATCH(B392,Historical!$B$7:$B$1281,0))*IF(AH392="n/a",1.03,IF(AH392&lt;0,1.01,IF(AH392&gt;10,1.1,(1+AH392/100))))</f>
        <v>0.96800000000000008</v>
      </c>
      <c r="AS392" s="853">
        <f t="shared" si="114"/>
        <v>1.0648000000000002</v>
      </c>
      <c r="AT392" s="853">
        <f t="shared" si="103"/>
        <v>1.0967440000000002</v>
      </c>
      <c r="AU392" s="853">
        <f t="shared" si="103"/>
        <v>1.1296463200000002</v>
      </c>
      <c r="AV392" s="853">
        <f t="shared" si="103"/>
        <v>1.1635357096000003</v>
      </c>
      <c r="AW392" s="624">
        <f t="shared" si="115"/>
        <v>5.4227260296000015</v>
      </c>
      <c r="AX392" s="719">
        <f t="shared" si="116"/>
        <v>28.905789070362481</v>
      </c>
      <c r="AY392" s="900">
        <v>1.18</v>
      </c>
      <c r="AZ392" s="839">
        <v>70.86</v>
      </c>
      <c r="BA392" s="839">
        <v>-12.740000000000002</v>
      </c>
      <c r="BB392" s="839">
        <v>5.42</v>
      </c>
      <c r="BC392" s="839">
        <v>19.57</v>
      </c>
      <c r="BE392" s="597">
        <v>2011</v>
      </c>
      <c r="BF392" s="865">
        <f t="shared" si="117"/>
        <v>0</v>
      </c>
      <c r="BG392" s="849">
        <v>1.0999999999999999</v>
      </c>
    </row>
    <row r="393" spans="1:59" ht="11.25" customHeight="1" x14ac:dyDescent="0.2">
      <c r="A393" s="838" t="s">
        <v>742</v>
      </c>
      <c r="B393" s="842" t="s">
        <v>743</v>
      </c>
      <c r="C393" s="898" t="s">
        <v>123</v>
      </c>
      <c r="D393" s="898" t="s">
        <v>4109</v>
      </c>
      <c r="E393" s="705">
        <v>13</v>
      </c>
      <c r="F393" s="1135">
        <v>278</v>
      </c>
      <c r="G393" s="1102" t="s">
        <v>37</v>
      </c>
      <c r="H393" s="1102" t="s">
        <v>37</v>
      </c>
      <c r="I393" s="841">
        <v>282.38</v>
      </c>
      <c r="J393" s="624">
        <f t="shared" si="104"/>
        <v>0.55952971173595867</v>
      </c>
      <c r="K393" s="844">
        <v>0.39500000000000002</v>
      </c>
      <c r="L393" s="854">
        <v>4</v>
      </c>
      <c r="M393" s="615">
        <f t="shared" si="105"/>
        <v>1.58</v>
      </c>
      <c r="N393" s="837" t="s">
        <v>160</v>
      </c>
      <c r="O393" s="706">
        <v>0.38500000000000001</v>
      </c>
      <c r="P393" s="606">
        <v>44119</v>
      </c>
      <c r="Q393" s="606">
        <v>44134</v>
      </c>
      <c r="R393" s="615">
        <f t="shared" si="106"/>
        <v>2.5974025974025996</v>
      </c>
      <c r="S393" s="673">
        <f>IF(INDEX(Historical!$D$7:$D$1257,MATCH(B393,Historical!$B$7:$B$1281,0))=0,"n/a",(INDEX(Historical!$C$7:$C$1259,MATCH(B393,Historical!$B$7:$B$1281,0))/INDEX(Historical!$D$7:$D$1257,MATCH(B393,Historical!$B$7:$B$1281,0))-1)*100)</f>
        <v>2.6490066225165476</v>
      </c>
      <c r="T393" s="673">
        <f>IF(INDEX(Historical!$F$7:$F$1250,MATCH(B393,Historical!$B$7:$B$1281,0))=0,"n/a",((INDEX(Historical!$C$7:$C$1259,MATCH(B393,Historical!$B$7:$B$1281,0))/INDEX(Historical!$F$7:$F$1250,MATCH(B393,Historical!$B$7:$B$1281,0)))^(1/3)-1)*100)</f>
        <v>3.450966906825137</v>
      </c>
      <c r="U393" s="673">
        <f>IF(INDEX(Historical!$H$7:$H$1250,MATCH(B393,Historical!$B$7:$B$1281,0))=0,"n/a",((INDEX(Historical!$C$7:$C$1259,MATCH(B393,Historical!$B$7:$B$1281,0))/INDEX(Historical!$H$7:$H$1250,MATCH(B393,Historical!$B$7:$B$1281,0)))^(1/5)-1)*100)</f>
        <v>4.5639552591273169</v>
      </c>
      <c r="V393" s="673">
        <f>IF(INDEX(Historical!$O$7:$O$1250,MATCH(B393,Historical!$B$7:$B$1281,0))=0,"n/a",((INDEX(Historical!$C$7:$C$1259,MATCH(B393,Historical!$B$7:$B$1281,0))/INDEX(Historical!$O$7:$O$1250,MATCH(B393,Historical!$B$7:$B$1281,0)))^(1/10)-1)*100)</f>
        <v>5.2409779148925306</v>
      </c>
      <c r="W393" s="674">
        <f t="shared" si="107"/>
        <v>0.87082131106841409</v>
      </c>
      <c r="X393" s="675" t="str">
        <f t="shared" si="108"/>
        <v>n/a</v>
      </c>
      <c r="Y393" s="842"/>
      <c r="Z393" s="624">
        <f t="shared" si="109"/>
        <v>438.88888888888891</v>
      </c>
      <c r="AA393" s="853">
        <f t="shared" si="110"/>
        <v>784.38888888888891</v>
      </c>
      <c r="AB393" s="854">
        <v>12</v>
      </c>
      <c r="AC393" s="833">
        <v>0.36</v>
      </c>
      <c r="AD393" s="833">
        <v>66.349999999999994</v>
      </c>
      <c r="AE393" s="833">
        <v>3.59</v>
      </c>
      <c r="AF393" s="833">
        <v>4.29</v>
      </c>
      <c r="AG393" s="833">
        <v>-3.1</v>
      </c>
      <c r="AH393" s="833">
        <v>-58.8</v>
      </c>
      <c r="AI393" s="833">
        <v>48.39</v>
      </c>
      <c r="AJ393" s="833">
        <v>-13.4</v>
      </c>
      <c r="AK393" s="833">
        <v>12.370000000000001</v>
      </c>
      <c r="AL393" s="845">
        <v>5110</v>
      </c>
      <c r="AM393" s="839">
        <v>24.9</v>
      </c>
      <c r="AN393" s="833">
        <v>0.72</v>
      </c>
      <c r="AO393" s="711">
        <f t="shared" si="111"/>
        <v>-779.26540391802564</v>
      </c>
      <c r="AP393" s="712">
        <f t="shared" si="112"/>
        <v>5.1234849708632755</v>
      </c>
      <c r="AQ393" s="855">
        <f t="shared" si="113"/>
        <v>1122.9342370496249</v>
      </c>
      <c r="AR393" s="624">
        <f>INDEX(Historical!$C$7:$C$1259,MATCH(B393,Historical!$B$7:$B$1281,0))*IF(AH393="n/a",1.03,IF(AH393&lt;0,1.01,IF(AH393&gt;10,1.1,(1+AH393/100))))</f>
        <v>1.5655000000000001</v>
      </c>
      <c r="AS393" s="853">
        <f t="shared" si="114"/>
        <v>1.7220500000000003</v>
      </c>
      <c r="AT393" s="853">
        <f t="shared" si="103"/>
        <v>1.8942550000000005</v>
      </c>
      <c r="AU393" s="853">
        <f t="shared" si="103"/>
        <v>2.0836805000000007</v>
      </c>
      <c r="AV393" s="853">
        <f t="shared" si="103"/>
        <v>2.292048550000001</v>
      </c>
      <c r="AW393" s="624">
        <f t="shared" si="115"/>
        <v>9.5575340500000028</v>
      </c>
      <c r="AX393" s="719">
        <f t="shared" si="116"/>
        <v>3.3846356151285515</v>
      </c>
      <c r="AY393" s="900">
        <v>1.54</v>
      </c>
      <c r="AZ393" s="839">
        <v>161.12</v>
      </c>
      <c r="BA393" s="839">
        <v>-6.49</v>
      </c>
      <c r="BB393" s="839">
        <v>4.3900000000000006</v>
      </c>
      <c r="BC393" s="839">
        <v>31.009999999999998</v>
      </c>
      <c r="BE393" s="597">
        <v>2008</v>
      </c>
      <c r="BF393" s="865">
        <f t="shared" si="117"/>
        <v>1</v>
      </c>
      <c r="BG393" s="849">
        <v>-1.3</v>
      </c>
    </row>
    <row r="394" spans="1:59" ht="11.25" customHeight="1" x14ac:dyDescent="0.2">
      <c r="A394" s="831" t="s">
        <v>1409</v>
      </c>
      <c r="B394" s="842" t="s">
        <v>1410</v>
      </c>
      <c r="C394" s="898" t="s">
        <v>245</v>
      </c>
      <c r="D394" s="898" t="s">
        <v>4252</v>
      </c>
      <c r="E394" s="705">
        <v>11</v>
      </c>
      <c r="F394" s="1135">
        <v>328</v>
      </c>
      <c r="G394" s="1135" t="s">
        <v>106</v>
      </c>
      <c r="H394" s="1135" t="s">
        <v>106</v>
      </c>
      <c r="I394" s="841">
        <v>373.95</v>
      </c>
      <c r="J394" s="624">
        <f t="shared" si="104"/>
        <v>0.33159513303917637</v>
      </c>
      <c r="K394" s="844">
        <v>0.31</v>
      </c>
      <c r="L394" s="854">
        <v>4</v>
      </c>
      <c r="M394" s="615">
        <f t="shared" si="105"/>
        <v>1.24</v>
      </c>
      <c r="N394" s="837" t="s">
        <v>986</v>
      </c>
      <c r="O394" s="706">
        <v>0.3</v>
      </c>
      <c r="P394" s="606">
        <v>44056</v>
      </c>
      <c r="Q394" s="606">
        <v>44071</v>
      </c>
      <c r="R394" s="615">
        <f t="shared" si="106"/>
        <v>3.3333333333333366</v>
      </c>
      <c r="S394" s="673">
        <f>IF(INDEX(Historical!$D$7:$D$1257,MATCH(B394,Historical!$B$7:$B$1281,0))=0,"n/a",(INDEX(Historical!$C$7:$C$1259,MATCH(B394,Historical!$B$7:$B$1281,0))/INDEX(Historical!$D$7:$D$1257,MATCH(B394,Historical!$B$7:$B$1281,0))-1)*100)</f>
        <v>2.5210084033613578</v>
      </c>
      <c r="T394" s="673">
        <f>IF(INDEX(Historical!$F$7:$F$1250,MATCH(B394,Historical!$B$7:$B$1281,0))=0,"n/a",((INDEX(Historical!$C$7:$C$1259,MATCH(B394,Historical!$B$7:$B$1281,0))/INDEX(Historical!$F$7:$F$1250,MATCH(B394,Historical!$B$7:$B$1281,0)))^(1/3)-1)*100)</f>
        <v>4.7975963670652932</v>
      </c>
      <c r="U394" s="673">
        <f>IF(INDEX(Historical!$H$7:$H$1250,MATCH(B394,Historical!$B$7:$B$1281,0))=0,"n/a",((INDEX(Historical!$C$7:$C$1259,MATCH(B394,Historical!$B$7:$B$1281,0))/INDEX(Historical!$H$7:$H$1250,MATCH(B394,Historical!$B$7:$B$1281,0)))^(1/5)-1)*100)</f>
        <v>9.9282331408265136</v>
      </c>
      <c r="V394" s="673">
        <f>IF(INDEX(Historical!$O$7:$O$1250,MATCH(B394,Historical!$B$7:$B$1281,0))=0,"n/a",((INDEX(Historical!$C$7:$C$1259,MATCH(B394,Historical!$B$7:$B$1281,0))/INDEX(Historical!$O$7:$O$1250,MATCH(B394,Historical!$B$7:$B$1281,0)))^(1/10)-1)*100)</f>
        <v>23.318109190031567</v>
      </c>
      <c r="W394" s="674">
        <f t="shared" si="107"/>
        <v>0.4257735076165956</v>
      </c>
      <c r="X394" s="675">
        <f t="shared" si="108"/>
        <v>0.56091712660036808</v>
      </c>
      <c r="Y394" s="634"/>
      <c r="Z394" s="624">
        <f t="shared" si="109"/>
        <v>6.441558441558441</v>
      </c>
      <c r="AA394" s="853">
        <f t="shared" si="110"/>
        <v>19.425974025974025</v>
      </c>
      <c r="AB394" s="854">
        <v>12</v>
      </c>
      <c r="AC394" s="833">
        <v>19.25</v>
      </c>
      <c r="AD394" s="833">
        <v>0.86</v>
      </c>
      <c r="AE394" s="833">
        <v>0.73</v>
      </c>
      <c r="AF394" s="833">
        <v>5.01</v>
      </c>
      <c r="AG394" s="833">
        <v>18</v>
      </c>
      <c r="AH394" s="833">
        <v>13.8</v>
      </c>
      <c r="AI394" s="833">
        <v>16.689999999999998</v>
      </c>
      <c r="AJ394" s="833">
        <v>17.7</v>
      </c>
      <c r="AK394" s="833">
        <v>22.3</v>
      </c>
      <c r="AL394" s="845">
        <v>9580</v>
      </c>
      <c r="AM394" s="839">
        <v>1.5</v>
      </c>
      <c r="AN394" s="833">
        <v>2.04</v>
      </c>
      <c r="AO394" s="711">
        <f t="shared" si="111"/>
        <v>-9.1661457521083349</v>
      </c>
      <c r="AP394" s="712">
        <f t="shared" si="112"/>
        <v>10.25982827386569</v>
      </c>
      <c r="AQ394" s="855">
        <f t="shared" si="113"/>
        <v>107.97877014534158</v>
      </c>
      <c r="AR394" s="624">
        <f>INDEX(Historical!$C$7:$C$1259,MATCH(B394,Historical!$B$7:$B$1281,0))*IF(AH394="n/a",1.03,IF(AH394&lt;0,1.01,IF(AH394&gt;10,1.1,(1+AH394/100))))</f>
        <v>1.3420000000000001</v>
      </c>
      <c r="AS394" s="853">
        <f t="shared" si="114"/>
        <v>1.4762000000000002</v>
      </c>
      <c r="AT394" s="853">
        <f t="shared" si="103"/>
        <v>1.6238200000000003</v>
      </c>
      <c r="AU394" s="853">
        <f t="shared" si="103"/>
        <v>1.7862020000000005</v>
      </c>
      <c r="AV394" s="853">
        <f t="shared" si="103"/>
        <v>1.9648222000000006</v>
      </c>
      <c r="AW394" s="624">
        <f t="shared" si="115"/>
        <v>8.193044200000001</v>
      </c>
      <c r="AX394" s="719">
        <f t="shared" si="116"/>
        <v>2.1909464366893974</v>
      </c>
      <c r="AY394" s="900">
        <v>1.8</v>
      </c>
      <c r="AZ394" s="839">
        <v>570.88</v>
      </c>
      <c r="BA394" s="839">
        <v>-4.75</v>
      </c>
      <c r="BB394" s="839">
        <v>13.86</v>
      </c>
      <c r="BC394" s="839">
        <v>52.14</v>
      </c>
      <c r="BE394" s="597">
        <v>2010</v>
      </c>
      <c r="BF394" s="865">
        <f t="shared" si="117"/>
        <v>0</v>
      </c>
      <c r="BG394" s="849">
        <v>4.5999999999999996</v>
      </c>
    </row>
    <row r="395" spans="1:59" ht="11.25" customHeight="1" x14ac:dyDescent="0.2">
      <c r="A395" s="831" t="s">
        <v>265</v>
      </c>
      <c r="B395" s="842" t="s">
        <v>266</v>
      </c>
      <c r="C395" s="898" t="s">
        <v>128</v>
      </c>
      <c r="D395" s="898" t="s">
        <v>4262</v>
      </c>
      <c r="E395" s="705">
        <v>58</v>
      </c>
      <c r="F395" s="1135">
        <v>13</v>
      </c>
      <c r="G395" s="1133" t="s">
        <v>37</v>
      </c>
      <c r="H395" s="1133" t="s">
        <v>37</v>
      </c>
      <c r="I395" s="833">
        <v>174.67</v>
      </c>
      <c r="J395" s="624">
        <f t="shared" si="104"/>
        <v>1.717524474723765</v>
      </c>
      <c r="K395" s="844">
        <v>0.75</v>
      </c>
      <c r="L395" s="854">
        <v>4</v>
      </c>
      <c r="M395" s="615">
        <f t="shared" si="105"/>
        <v>3</v>
      </c>
      <c r="N395" s="837" t="s">
        <v>151</v>
      </c>
      <c r="O395" s="706">
        <v>0.7</v>
      </c>
      <c r="P395" s="606">
        <v>44169</v>
      </c>
      <c r="Q395" s="606">
        <v>44196</v>
      </c>
      <c r="R395" s="615">
        <f t="shared" si="106"/>
        <v>7.1428571428571495</v>
      </c>
      <c r="S395" s="673">
        <f>IF(INDEX(Historical!$D$7:$D$1257,MATCH(B395,Historical!$B$7:$B$1281,0))=0,"n/a",(INDEX(Historical!$C$7:$C$1259,MATCH(B395,Historical!$B$7:$B$1281,0))/INDEX(Historical!$D$7:$D$1257,MATCH(B395,Historical!$B$7:$B$1281,0))-1)*100)</f>
        <v>7.547169811320753</v>
      </c>
      <c r="T395" s="673">
        <f>IF(INDEX(Historical!$F$7:$F$1250,MATCH(B395,Historical!$B$7:$B$1281,0))=0,"n/a",((INDEX(Historical!$C$7:$C$1259,MATCH(B395,Historical!$B$7:$B$1281,0))/INDEX(Historical!$F$7:$F$1250,MATCH(B395,Historical!$B$7:$B$1281,0)))^(1/3)-1)*100)</f>
        <v>8.1983855523197526</v>
      </c>
      <c r="U395" s="673">
        <f>IF(INDEX(Historical!$H$7:$H$1250,MATCH(B395,Historical!$B$7:$B$1281,0))=0,"n/a",((INDEX(Historical!$C$7:$C$1259,MATCH(B395,Historical!$B$7:$B$1281,0))/INDEX(Historical!$H$7:$H$1250,MATCH(B395,Historical!$B$7:$B$1281,0)))^(1/5)-1)*100)</f>
        <v>8.6769401487293507</v>
      </c>
      <c r="V395" s="673">
        <f>IF(INDEX(Historical!$O$7:$O$1250,MATCH(B395,Historical!$B$7:$B$1281,0))=0,"n/a",((INDEX(Historical!$C$7:$C$1259,MATCH(B395,Historical!$B$7:$B$1281,0))/INDEX(Historical!$O$7:$O$1250,MATCH(B395,Historical!$B$7:$B$1281,0)))^(1/10)-1)*100)</f>
        <v>8.7662047950603608</v>
      </c>
      <c r="W395" s="674">
        <f t="shared" si="107"/>
        <v>0.98981718446946287</v>
      </c>
      <c r="X395" s="675">
        <f t="shared" si="108"/>
        <v>1.4461566914548918</v>
      </c>
      <c r="Y395" s="638"/>
      <c r="Z395" s="624">
        <f t="shared" si="109"/>
        <v>61.475409836065573</v>
      </c>
      <c r="AA395" s="853">
        <f t="shared" si="110"/>
        <v>35.793032786885242</v>
      </c>
      <c r="AB395" s="854">
        <v>6</v>
      </c>
      <c r="AC395" s="833">
        <v>4.88</v>
      </c>
      <c r="AD395" s="833">
        <v>12.09</v>
      </c>
      <c r="AE395" s="833">
        <v>3.6</v>
      </c>
      <c r="AF395" s="833">
        <v>5.89</v>
      </c>
      <c r="AG395" s="833">
        <v>16.900000000000002</v>
      </c>
      <c r="AH395" s="833">
        <v>-8.9</v>
      </c>
      <c r="AI395" s="833">
        <v>10.530000000000001</v>
      </c>
      <c r="AJ395" s="833">
        <v>6</v>
      </c>
      <c r="AK395" s="833">
        <v>3</v>
      </c>
      <c r="AL395" s="845">
        <v>4910</v>
      </c>
      <c r="AM395" s="839">
        <v>2</v>
      </c>
      <c r="AN395" s="833">
        <v>0</v>
      </c>
      <c r="AO395" s="711">
        <f t="shared" si="111"/>
        <v>-25.398568163432124</v>
      </c>
      <c r="AP395" s="712">
        <f t="shared" si="112"/>
        <v>10.394464623453116</v>
      </c>
      <c r="AQ395" s="855">
        <f t="shared" si="113"/>
        <v>206.10162663530488</v>
      </c>
      <c r="AR395" s="624">
        <f>INDEX(Historical!$C$7:$C$1259,MATCH(B395,Historical!$B$7:$B$1281,0))*IF(AH395="n/a",1.03,IF(AH395&lt;0,1.01,IF(AH395&gt;10,1.1,(1+AH395/100))))</f>
        <v>2.8785000000000003</v>
      </c>
      <c r="AS395" s="853">
        <f t="shared" si="114"/>
        <v>3.1663500000000004</v>
      </c>
      <c r="AT395" s="853">
        <f t="shared" si="103"/>
        <v>3.2613405000000006</v>
      </c>
      <c r="AU395" s="853">
        <f t="shared" si="103"/>
        <v>3.3591807150000008</v>
      </c>
      <c r="AV395" s="853">
        <f t="shared" si="103"/>
        <v>3.4599561364500011</v>
      </c>
      <c r="AW395" s="624">
        <f t="shared" si="115"/>
        <v>16.125327351450004</v>
      </c>
      <c r="AX395" s="719">
        <f t="shared" si="116"/>
        <v>9.2318814630159753</v>
      </c>
      <c r="AY395" s="900">
        <v>0.21</v>
      </c>
      <c r="AZ395" s="839">
        <v>52.480000000000004</v>
      </c>
      <c r="BA395" s="839">
        <v>-7.21</v>
      </c>
      <c r="BB395" s="839">
        <v>-1.47</v>
      </c>
      <c r="BC395" s="839">
        <v>3.3099999999999996</v>
      </c>
      <c r="BE395" s="597">
        <v>1964</v>
      </c>
      <c r="BF395" s="865">
        <f t="shared" si="117"/>
        <v>6</v>
      </c>
      <c r="BG395" s="849">
        <v>13.200000000000001</v>
      </c>
    </row>
    <row r="396" spans="1:59" ht="11.25" customHeight="1" x14ac:dyDescent="0.2">
      <c r="A396" s="148" t="s">
        <v>3947</v>
      </c>
      <c r="B396" s="570" t="s">
        <v>3948</v>
      </c>
      <c r="C396" s="898" t="s">
        <v>4254</v>
      </c>
      <c r="D396" s="898" t="s">
        <v>4255</v>
      </c>
      <c r="E396" s="705">
        <v>7</v>
      </c>
      <c r="F396" s="1135">
        <v>657</v>
      </c>
      <c r="G396" s="1123" t="s">
        <v>106</v>
      </c>
      <c r="H396" s="1123" t="s">
        <v>106</v>
      </c>
      <c r="I396" s="841">
        <v>17.89</v>
      </c>
      <c r="J396" s="624">
        <f t="shared" si="104"/>
        <v>3.0150922302962546</v>
      </c>
      <c r="K396" s="844">
        <v>4.4949999999999997E-2</v>
      </c>
      <c r="L396" s="854">
        <v>12</v>
      </c>
      <c r="M396" s="615">
        <f t="shared" si="105"/>
        <v>0.53939999999999999</v>
      </c>
      <c r="N396" s="837" t="s">
        <v>716</v>
      </c>
      <c r="O396" s="706">
        <v>4.4900000000000002E-2</v>
      </c>
      <c r="P396" s="606">
        <v>44243</v>
      </c>
      <c r="Q396" s="606">
        <v>44286</v>
      </c>
      <c r="R396" s="615">
        <f t="shared" si="106"/>
        <v>0.11135857461023271</v>
      </c>
      <c r="S396" s="673">
        <f>IF(INDEX(Historical!$D$7:$D$1257,MATCH(B396,Historical!$B$7:$B$1281,0))=0,"n/a",(INDEX(Historical!$C$7:$C$1259,MATCH(B396,Historical!$B$7:$B$1281,0))/INDEX(Historical!$D$7:$D$1257,MATCH(B396,Historical!$B$7:$B$1281,0))-1)*100)</f>
        <v>0.56148231330712672</v>
      </c>
      <c r="T396" s="673">
        <f>IF(INDEX(Historical!$F$7:$F$1250,MATCH(B396,Historical!$B$7:$B$1281,0))=0,"n/a",((INDEX(Historical!$C$7:$C$1259,MATCH(B396,Historical!$B$7:$B$1281,0))/INDEX(Historical!$F$7:$F$1250,MATCH(B396,Historical!$B$7:$B$1281,0)))^(1/3)-1)*100)</f>
        <v>0.8518297860454993</v>
      </c>
      <c r="U396" s="673">
        <f>IF(INDEX(Historical!$H$7:$H$1250,MATCH(B396,Historical!$B$7:$B$1281,0))=0,"n/a",((INDEX(Historical!$C$7:$C$1259,MATCH(B396,Historical!$B$7:$B$1281,0))/INDEX(Historical!$H$7:$H$1250,MATCH(B396,Historical!$B$7:$B$1281,0)))^(1/5)-1)*100)</f>
        <v>2.9325608148814686</v>
      </c>
      <c r="V396" s="673" t="str">
        <f>IF(INDEX(Historical!$O$7:$O$1250,MATCH(B396,Historical!$B$7:$B$1281,0))=0,"n/a",((INDEX(Historical!$C$7:$C$1259,MATCH(B396,Historical!$B$7:$B$1281,0))/INDEX(Historical!$O$7:$O$1250,MATCH(B396,Historical!$B$7:$B$1281,0)))^(1/10)-1)*100)</f>
        <v>n/a</v>
      </c>
      <c r="W396" s="674" t="str">
        <f t="shared" si="107"/>
        <v>n/a</v>
      </c>
      <c r="X396" s="675" t="str">
        <f t="shared" si="108"/>
        <v>n/a</v>
      </c>
      <c r="Y396" s="843"/>
      <c r="Z396" s="624" t="str">
        <f t="shared" si="109"/>
        <v>n/a</v>
      </c>
      <c r="AA396" s="853" t="str">
        <f t="shared" si="110"/>
        <v>n/a</v>
      </c>
      <c r="AB396" s="854">
        <v>12</v>
      </c>
      <c r="AC396" s="833">
        <v>-0.12</v>
      </c>
      <c r="AD396" s="833" t="s">
        <v>136</v>
      </c>
      <c r="AE396" s="833">
        <v>8.24</v>
      </c>
      <c r="AF396" s="833">
        <v>1.28</v>
      </c>
      <c r="AG396" s="833">
        <v>-0.89999999999999991</v>
      </c>
      <c r="AH396" s="833">
        <v>-187.79999999999998</v>
      </c>
      <c r="AI396" s="833">
        <v>45.5</v>
      </c>
      <c r="AJ396" s="833">
        <v>-47.5</v>
      </c>
      <c r="AK396" s="833">
        <v>10</v>
      </c>
      <c r="AL396" s="845">
        <v>456.52</v>
      </c>
      <c r="AM396" s="839">
        <v>1.7999999999999998</v>
      </c>
      <c r="AN396" s="833">
        <v>1.68</v>
      </c>
      <c r="AO396" s="711" t="str">
        <f t="shared" si="111"/>
        <v>n/a</v>
      </c>
      <c r="AP396" s="712">
        <f t="shared" si="112"/>
        <v>5.9476530451777236</v>
      </c>
      <c r="AQ396" s="855" t="str">
        <f t="shared" si="113"/>
        <v>n/a</v>
      </c>
      <c r="AR396" s="624">
        <f>INDEX(Historical!$C$7:$C$1259,MATCH(B396,Historical!$B$7:$B$1281,0))*IF(AH396="n/a",1.03,IF(AH396&lt;0,1.01,IF(AH396&gt;10,1.1,(1+AH396/100))))</f>
        <v>0.54267299999999996</v>
      </c>
      <c r="AS396" s="853">
        <f t="shared" si="114"/>
        <v>0.59694029999999998</v>
      </c>
      <c r="AT396" s="853">
        <f t="shared" si="103"/>
        <v>0.65663433000000004</v>
      </c>
      <c r="AU396" s="853">
        <f t="shared" si="103"/>
        <v>0.72229776300000015</v>
      </c>
      <c r="AV396" s="853">
        <f t="shared" si="103"/>
        <v>0.7945275393000002</v>
      </c>
      <c r="AW396" s="624">
        <f t="shared" si="115"/>
        <v>3.3130729323000003</v>
      </c>
      <c r="AX396" s="719">
        <f t="shared" si="116"/>
        <v>18.519133215762999</v>
      </c>
      <c r="AY396" s="900">
        <v>0.71</v>
      </c>
      <c r="AZ396" s="839">
        <v>86.16</v>
      </c>
      <c r="BA396" s="839">
        <v>-7.4499999999999993</v>
      </c>
      <c r="BB396" s="839">
        <v>11.34</v>
      </c>
      <c r="BC396" s="839">
        <v>16.689999999999998</v>
      </c>
      <c r="BE396" s="597">
        <v>2015</v>
      </c>
      <c r="BF396" s="865">
        <f t="shared" si="117"/>
        <v>0</v>
      </c>
      <c r="BG396" s="849">
        <v>-0.3</v>
      </c>
    </row>
    <row r="397" spans="1:59" s="744" customFormat="1" ht="11.25" customHeight="1" x14ac:dyDescent="0.2">
      <c r="A397" s="619" t="s">
        <v>650</v>
      </c>
      <c r="B397" s="751" t="s">
        <v>651</v>
      </c>
      <c r="C397" s="1022" t="s">
        <v>108</v>
      </c>
      <c r="D397" s="1022" t="s">
        <v>4273</v>
      </c>
      <c r="E397" s="727">
        <v>17</v>
      </c>
      <c r="F397" s="1135">
        <v>217</v>
      </c>
      <c r="G397" s="1138" t="s">
        <v>106</v>
      </c>
      <c r="H397" s="1138" t="s">
        <v>106</v>
      </c>
      <c r="I397" s="728">
        <v>24.48</v>
      </c>
      <c r="J397" s="729">
        <f t="shared" si="104"/>
        <v>3.2679738562091507</v>
      </c>
      <c r="K397" s="730">
        <v>0.2</v>
      </c>
      <c r="L397" s="731">
        <v>4</v>
      </c>
      <c r="M397" s="732">
        <f t="shared" si="105"/>
        <v>0.8</v>
      </c>
      <c r="N397" s="733" t="s">
        <v>425</v>
      </c>
      <c r="O397" s="1182">
        <v>0.19047619047619047</v>
      </c>
      <c r="P397" s="1105">
        <v>43879</v>
      </c>
      <c r="Q397" s="1105">
        <v>43894</v>
      </c>
      <c r="R397" s="732">
        <f t="shared" si="106"/>
        <v>5.0000000000000115</v>
      </c>
      <c r="S397" s="673">
        <f>IF(INDEX(Historical!$D$7:$D$1257,MATCH(B397,Historical!$B$7:$B$1281,0))=0,"n/a",(INDEX(Historical!$C$7:$C$1259,MATCH(B397,Historical!$B$7:$B$1281,0))/INDEX(Historical!$D$7:$D$1257,MATCH(B397,Historical!$B$7:$B$1281,0))-1)*100)</f>
        <v>5.0000000000000044</v>
      </c>
      <c r="T397" s="673">
        <f>IF(INDEX(Historical!$F$7:$F$1250,MATCH(B397,Historical!$B$7:$B$1281,0))=0,"n/a",((INDEX(Historical!$C$7:$C$1259,MATCH(B397,Historical!$B$7:$B$1281,0))/INDEX(Historical!$F$7:$F$1250,MATCH(B397,Historical!$B$7:$B$1281,0)))^(1/3)-1)*100)</f>
        <v>6.721617465559615</v>
      </c>
      <c r="U397" s="673">
        <f>IF(INDEX(Historical!$H$7:$H$1250,MATCH(B397,Historical!$B$7:$B$1281,0))=0,"n/a",((INDEX(Historical!$C$7:$C$1259,MATCH(B397,Historical!$B$7:$B$1281,0))/INDEX(Historical!$H$7:$H$1250,MATCH(B397,Historical!$B$7:$B$1281,0)))^(1/5)-1)*100)</f>
        <v>6.0827032283832905</v>
      </c>
      <c r="V397" s="673">
        <f>IF(INDEX(Historical!$O$7:$O$1250,MATCH(B397,Historical!$B$7:$B$1281,0))=0,"n/a",((INDEX(Historical!$C$7:$C$1259,MATCH(B397,Historical!$B$7:$B$1281,0))/INDEX(Historical!$O$7:$O$1250,MATCH(B397,Historical!$B$7:$B$1281,0)))^(1/10)-1)*100)</f>
        <v>5.5401975369009815</v>
      </c>
      <c r="W397" s="674">
        <f t="shared" si="107"/>
        <v>1.0979217235250009</v>
      </c>
      <c r="X397" s="675">
        <f t="shared" si="108"/>
        <v>1.3824325519052933</v>
      </c>
      <c r="Y397" s="1185" t="s">
        <v>436</v>
      </c>
      <c r="Z397" s="729">
        <f t="shared" si="109"/>
        <v>22.284122562674096</v>
      </c>
      <c r="AA397" s="736">
        <f t="shared" si="110"/>
        <v>6.818941504178273</v>
      </c>
      <c r="AB397" s="731">
        <v>12</v>
      </c>
      <c r="AC397" s="737">
        <v>3.59</v>
      </c>
      <c r="AD397" s="737" t="s">
        <v>136</v>
      </c>
      <c r="AE397" s="737">
        <v>3.01</v>
      </c>
      <c r="AF397" s="737">
        <v>0.98</v>
      </c>
      <c r="AG397" s="737">
        <v>15</v>
      </c>
      <c r="AH397" s="737">
        <v>0.89999999999999991</v>
      </c>
      <c r="AI397" s="737" t="s">
        <v>136</v>
      </c>
      <c r="AJ397" s="737">
        <v>4.3999999999999995</v>
      </c>
      <c r="AK397" s="737" t="s">
        <v>136</v>
      </c>
      <c r="AL397" s="738">
        <v>115.03</v>
      </c>
      <c r="AM397" s="739">
        <v>11.600000000000001</v>
      </c>
      <c r="AN397" s="737">
        <v>0.25</v>
      </c>
      <c r="AO397" s="740">
        <f t="shared" si="111"/>
        <v>2.5317355804141677</v>
      </c>
      <c r="AP397" s="741">
        <f t="shared" si="112"/>
        <v>9.3506770845924407</v>
      </c>
      <c r="AQ397" s="742">
        <f t="shared" si="113"/>
        <v>-45.502038064224791</v>
      </c>
      <c r="AR397" s="624">
        <f>INDEX(Historical!$C$7:$C$1259,MATCH(B397,Historical!$B$7:$B$1281,0))*IF(AH397="n/a",1.03,IF(AH397&lt;0,1.01,IF(AH397&gt;10,1.1,(1+AH397/100))))</f>
        <v>0.76876190476190465</v>
      </c>
      <c r="AS397" s="736">
        <f t="shared" si="114"/>
        <v>0.79182476190476181</v>
      </c>
      <c r="AT397" s="736">
        <f t="shared" si="103"/>
        <v>0.81557950476190466</v>
      </c>
      <c r="AU397" s="736">
        <f t="shared" si="103"/>
        <v>0.84004688990476184</v>
      </c>
      <c r="AV397" s="736">
        <f t="shared" si="103"/>
        <v>0.86524829660190472</v>
      </c>
      <c r="AW397" s="729">
        <f t="shared" si="115"/>
        <v>4.0814613579352379</v>
      </c>
      <c r="AX397" s="743">
        <f t="shared" si="116"/>
        <v>16.672636266075319</v>
      </c>
      <c r="AY397" s="901">
        <v>0.46</v>
      </c>
      <c r="AZ397" s="739">
        <v>71.930000000000007</v>
      </c>
      <c r="BA397" s="739">
        <v>-7.62</v>
      </c>
      <c r="BB397" s="739">
        <v>-0.41000000000000003</v>
      </c>
      <c r="BC397" s="739">
        <v>8.1199999999999992</v>
      </c>
      <c r="BD397" s="875"/>
      <c r="BE397" s="597">
        <v>2002</v>
      </c>
      <c r="BF397" s="865">
        <f t="shared" si="117"/>
        <v>1</v>
      </c>
      <c r="BG397" s="793">
        <v>1.6</v>
      </c>
    </row>
    <row r="398" spans="1:59" ht="11.25" customHeight="1" x14ac:dyDescent="0.2">
      <c r="A398" s="838" t="s">
        <v>654</v>
      </c>
      <c r="B398" s="842" t="s">
        <v>655</v>
      </c>
      <c r="C398" s="898" t="s">
        <v>108</v>
      </c>
      <c r="D398" s="898" t="s">
        <v>4269</v>
      </c>
      <c r="E398" s="705">
        <v>13</v>
      </c>
      <c r="F398" s="1135">
        <v>272</v>
      </c>
      <c r="G398" s="1122" t="s">
        <v>106</v>
      </c>
      <c r="H398" s="1122" t="s">
        <v>106</v>
      </c>
      <c r="I398" s="841">
        <v>38.69</v>
      </c>
      <c r="J398" s="624">
        <f t="shared" si="104"/>
        <v>4.85913672783665</v>
      </c>
      <c r="K398" s="844">
        <v>0.47</v>
      </c>
      <c r="L398" s="854">
        <v>4</v>
      </c>
      <c r="M398" s="615">
        <f t="shared" si="105"/>
        <v>1.88</v>
      </c>
      <c r="N398" s="837" t="s">
        <v>236</v>
      </c>
      <c r="O398" s="706">
        <v>0.44</v>
      </c>
      <c r="P398" s="904">
        <v>43588</v>
      </c>
      <c r="Q398" s="904">
        <v>43602</v>
      </c>
      <c r="R398" s="615">
        <f t="shared" si="106"/>
        <v>6.8181818181818121</v>
      </c>
      <c r="S398" s="673">
        <f>IF(INDEX(Historical!$D$7:$D$1257,MATCH(B398,Historical!$B$7:$B$1281,0))=0,"n/a",(INDEX(Historical!$C$7:$C$1259,MATCH(B398,Historical!$B$7:$B$1281,0))/INDEX(Historical!$D$7:$D$1257,MATCH(B398,Historical!$B$7:$B$1281,0))-1)*100)</f>
        <v>1.6216216216216051</v>
      </c>
      <c r="T398" s="673">
        <f>IF(INDEX(Historical!$F$7:$F$1250,MATCH(B398,Historical!$B$7:$B$1281,0))=0,"n/a",((INDEX(Historical!$C$7:$C$1259,MATCH(B398,Historical!$B$7:$B$1281,0))/INDEX(Historical!$F$7:$F$1250,MATCH(B398,Historical!$B$7:$B$1281,0)))^(1/3)-1)*100)</f>
        <v>5.3037873015948644</v>
      </c>
      <c r="U398" s="673">
        <f>IF(INDEX(Historical!$H$7:$H$1250,MATCH(B398,Historical!$B$7:$B$1281,0))=0,"n/a",((INDEX(Historical!$C$7:$C$1259,MATCH(B398,Historical!$B$7:$B$1281,0))/INDEX(Historical!$H$7:$H$1250,MATCH(B398,Historical!$B$7:$B$1281,0)))^(1/5)-1)*100)</f>
        <v>6.8476109783754069</v>
      </c>
      <c r="V398" s="673">
        <f>IF(INDEX(Historical!$O$7:$O$1250,MATCH(B398,Historical!$B$7:$B$1281,0))=0,"n/a",((INDEX(Historical!$C$7:$C$1259,MATCH(B398,Historical!$B$7:$B$1281,0))/INDEX(Historical!$O$7:$O$1250,MATCH(B398,Historical!$B$7:$B$1281,0)))^(1/10)-1)*100)</f>
        <v>14.161268160217988</v>
      </c>
      <c r="W398" s="674">
        <f t="shared" si="107"/>
        <v>0.48354503995707115</v>
      </c>
      <c r="X398" s="675" t="str">
        <f t="shared" si="108"/>
        <v>n/a</v>
      </c>
      <c r="Y398" s="646" t="s">
        <v>4571</v>
      </c>
      <c r="Z398" s="624">
        <f t="shared" si="109"/>
        <v>82.096069868995627</v>
      </c>
      <c r="AA398" s="853">
        <f t="shared" si="110"/>
        <v>16.895196506550217</v>
      </c>
      <c r="AB398" s="854">
        <v>12</v>
      </c>
      <c r="AC398" s="833">
        <v>2.29</v>
      </c>
      <c r="AD398" s="833">
        <v>2.44</v>
      </c>
      <c r="AE398" s="833">
        <v>1.81</v>
      </c>
      <c r="AF398" s="833">
        <v>6.16</v>
      </c>
      <c r="AG398" s="834">
        <v>43.3</v>
      </c>
      <c r="AH398" s="833">
        <v>-39.200000000000003</v>
      </c>
      <c r="AI398" s="833">
        <v>9.99</v>
      </c>
      <c r="AJ398" s="833">
        <v>-5</v>
      </c>
      <c r="AK398" s="833">
        <v>7.1499999999999995</v>
      </c>
      <c r="AL398" s="845">
        <v>4540</v>
      </c>
      <c r="AM398" s="839">
        <v>1</v>
      </c>
      <c r="AN398" s="833">
        <v>2.4300000000000002</v>
      </c>
      <c r="AO398" s="711">
        <f t="shared" si="111"/>
        <v>-5.1884488003381612</v>
      </c>
      <c r="AP398" s="712">
        <f t="shared" si="112"/>
        <v>11.706747706212056</v>
      </c>
      <c r="AQ398" s="855">
        <f t="shared" si="113"/>
        <v>115.07043857030172</v>
      </c>
      <c r="AR398" s="624">
        <f>INDEX(Historical!$C$7:$C$1259,MATCH(B398,Historical!$B$7:$B$1281,0))*IF(AH398="n/a",1.03,IF(AH398&lt;0,1.01,IF(AH398&gt;10,1.1,(1+AH398/100))))</f>
        <v>1.8987999999999998</v>
      </c>
      <c r="AS398" s="853">
        <f t="shared" si="114"/>
        <v>2.0884901199999999</v>
      </c>
      <c r="AT398" s="853">
        <f t="shared" si="103"/>
        <v>2.2378171635799995</v>
      </c>
      <c r="AU398" s="853">
        <f t="shared" si="103"/>
        <v>2.3978210907759694</v>
      </c>
      <c r="AV398" s="853">
        <f t="shared" si="103"/>
        <v>2.5692652987664508</v>
      </c>
      <c r="AW398" s="624">
        <f t="shared" si="115"/>
        <v>11.19219367312242</v>
      </c>
      <c r="AX398" s="719">
        <f t="shared" si="116"/>
        <v>28.927871990494751</v>
      </c>
      <c r="AY398" s="900">
        <v>1.58</v>
      </c>
      <c r="AZ398" s="839">
        <v>84.77</v>
      </c>
      <c r="BA398" s="839">
        <v>-17.580000000000002</v>
      </c>
      <c r="BB398" s="839">
        <v>-8.48</v>
      </c>
      <c r="BC398" s="839">
        <v>11.24</v>
      </c>
      <c r="BE398" s="597">
        <v>2008</v>
      </c>
      <c r="BF398" s="865">
        <f t="shared" si="117"/>
        <v>1</v>
      </c>
      <c r="BG398" s="849">
        <v>4.8</v>
      </c>
    </row>
    <row r="399" spans="1:59" ht="11.25" customHeight="1" x14ac:dyDescent="0.2">
      <c r="A399" s="831" t="s">
        <v>1383</v>
      </c>
      <c r="B399" s="842" t="s">
        <v>1384</v>
      </c>
      <c r="C399" s="898" t="s">
        <v>108</v>
      </c>
      <c r="D399" s="898" t="s">
        <v>4273</v>
      </c>
      <c r="E399" s="705">
        <v>10</v>
      </c>
      <c r="F399" s="1135">
        <v>382</v>
      </c>
      <c r="G399" s="1123" t="s">
        <v>37</v>
      </c>
      <c r="H399" s="1123" t="s">
        <v>37</v>
      </c>
      <c r="I399" s="841">
        <v>15.68</v>
      </c>
      <c r="J399" s="624">
        <f t="shared" si="104"/>
        <v>3.1887755102040818</v>
      </c>
      <c r="K399" s="844">
        <v>0.125</v>
      </c>
      <c r="L399" s="854">
        <v>4</v>
      </c>
      <c r="M399" s="615">
        <f t="shared" si="105"/>
        <v>0.5</v>
      </c>
      <c r="N399" s="837" t="s">
        <v>107</v>
      </c>
      <c r="O399" s="706">
        <v>0.115</v>
      </c>
      <c r="P399" s="904">
        <v>43593</v>
      </c>
      <c r="Q399" s="904">
        <v>43602</v>
      </c>
      <c r="R399" s="615">
        <f t="shared" si="106"/>
        <v>8.6956521739130395</v>
      </c>
      <c r="S399" s="673">
        <f>IF(INDEX(Historical!$D$7:$D$1257,MATCH(B399,Historical!$B$7:$B$1281,0))=0,"n/a",(INDEX(Historical!$C$7:$C$1259,MATCH(B399,Historical!$B$7:$B$1281,0))/INDEX(Historical!$D$7:$D$1257,MATCH(B399,Historical!$B$7:$B$1281,0))-1)*100)</f>
        <v>2.0408163265306145</v>
      </c>
      <c r="T399" s="673">
        <f>IF(INDEX(Historical!$F$7:$F$1250,MATCH(B399,Historical!$B$7:$B$1281,0))=0,"n/a",((INDEX(Historical!$C$7:$C$1259,MATCH(B399,Historical!$B$7:$B$1281,0))/INDEX(Historical!$F$7:$F$1250,MATCH(B399,Historical!$B$7:$B$1281,0)))^(1/3)-1)*100)</f>
        <v>8.1743521473638161</v>
      </c>
      <c r="U399" s="673">
        <f>IF(INDEX(Historical!$H$7:$H$1250,MATCH(B399,Historical!$B$7:$B$1281,0))=0,"n/a",((INDEX(Historical!$C$7:$C$1259,MATCH(B399,Historical!$B$7:$B$1281,0))/INDEX(Historical!$H$7:$H$1250,MATCH(B399,Historical!$B$7:$B$1281,0)))^(1/5)-1)*100)</f>
        <v>8.6653824604801635</v>
      </c>
      <c r="V399" s="673">
        <f>IF(INDEX(Historical!$O$7:$O$1250,MATCH(B399,Historical!$B$7:$B$1281,0))=0,"n/a",((INDEX(Historical!$C$7:$C$1259,MATCH(B399,Historical!$B$7:$B$1281,0))/INDEX(Historical!$O$7:$O$1250,MATCH(B399,Historical!$B$7:$B$1281,0)))^(1/10)-1)*100)</f>
        <v>10.670856786719241</v>
      </c>
      <c r="W399" s="674">
        <f t="shared" si="107"/>
        <v>0.81206060897236898</v>
      </c>
      <c r="X399" s="675">
        <f t="shared" si="108"/>
        <v>0.78066508652974453</v>
      </c>
      <c r="Y399" s="646" t="s">
        <v>4580</v>
      </c>
      <c r="Z399" s="624">
        <f t="shared" si="109"/>
        <v>41.32231404958678</v>
      </c>
      <c r="AA399" s="853">
        <f t="shared" si="110"/>
        <v>12.958677685950413</v>
      </c>
      <c r="AB399" s="854">
        <v>12</v>
      </c>
      <c r="AC399" s="833">
        <v>1.21</v>
      </c>
      <c r="AD399" s="833">
        <v>1.48</v>
      </c>
      <c r="AE399" s="833">
        <v>3.16</v>
      </c>
      <c r="AF399" s="833">
        <v>1.08</v>
      </c>
      <c r="AG399" s="833">
        <v>8.3000000000000007</v>
      </c>
      <c r="AH399" s="833">
        <v>5.2</v>
      </c>
      <c r="AI399" s="833">
        <v>4.33</v>
      </c>
      <c r="AJ399" s="833">
        <v>11.1</v>
      </c>
      <c r="AK399" s="833">
        <v>9</v>
      </c>
      <c r="AL399" s="845">
        <v>800.07</v>
      </c>
      <c r="AM399" s="839">
        <v>2.8000000000000003</v>
      </c>
      <c r="AN399" s="833">
        <v>0.16</v>
      </c>
      <c r="AO399" s="711">
        <f t="shared" si="111"/>
        <v>-1.1045197152661679</v>
      </c>
      <c r="AP399" s="712">
        <f t="shared" si="112"/>
        <v>11.854157970684245</v>
      </c>
      <c r="AQ399" s="855">
        <f t="shared" si="113"/>
        <v>-21.13197549541259</v>
      </c>
      <c r="AR399" s="624">
        <f>INDEX(Historical!$C$7:$C$1259,MATCH(B399,Historical!$B$7:$B$1281,0))*IF(AH399="n/a",1.03,IF(AH399&lt;0,1.01,IF(AH399&gt;10,1.1,(1+AH399/100))))</f>
        <v>0.52600000000000002</v>
      </c>
      <c r="AS399" s="853">
        <f t="shared" si="114"/>
        <v>0.54877579999999992</v>
      </c>
      <c r="AT399" s="853">
        <f t="shared" si="103"/>
        <v>0.59816562200000001</v>
      </c>
      <c r="AU399" s="853">
        <f t="shared" si="103"/>
        <v>0.65200052798000008</v>
      </c>
      <c r="AV399" s="853">
        <f t="shared" si="103"/>
        <v>0.71068057549820018</v>
      </c>
      <c r="AW399" s="624">
        <f t="shared" si="115"/>
        <v>3.0356225254782001</v>
      </c>
      <c r="AX399" s="719">
        <f t="shared" si="116"/>
        <v>19.359837534937501</v>
      </c>
      <c r="AY399" s="900">
        <v>0.98</v>
      </c>
      <c r="AZ399" s="839">
        <v>88.69</v>
      </c>
      <c r="BA399" s="839">
        <v>-4.97</v>
      </c>
      <c r="BB399" s="839">
        <v>13.489999999999998</v>
      </c>
      <c r="BC399" s="839">
        <v>34.07</v>
      </c>
      <c r="BE399" s="597">
        <v>2011</v>
      </c>
      <c r="BF399" s="865">
        <f t="shared" si="117"/>
        <v>0</v>
      </c>
      <c r="BG399" s="849">
        <v>0.89999999999999991</v>
      </c>
    </row>
    <row r="400" spans="1:59" ht="11.25" customHeight="1" x14ac:dyDescent="0.2">
      <c r="A400" s="848" t="s">
        <v>4542</v>
      </c>
      <c r="B400" s="842" t="s">
        <v>4543</v>
      </c>
      <c r="C400" s="898" t="s">
        <v>245</v>
      </c>
      <c r="D400" s="898" t="s">
        <v>4268</v>
      </c>
      <c r="E400" s="705">
        <v>5</v>
      </c>
      <c r="F400" s="1135">
        <v>719</v>
      </c>
      <c r="G400" s="1123" t="s">
        <v>106</v>
      </c>
      <c r="H400" s="1123" t="s">
        <v>106</v>
      </c>
      <c r="I400" s="841">
        <v>140.94</v>
      </c>
      <c r="J400" s="624">
        <f t="shared" si="104"/>
        <v>2.1285653469561518</v>
      </c>
      <c r="K400" s="10">
        <v>0.75</v>
      </c>
      <c r="L400" s="854">
        <v>4</v>
      </c>
      <c r="M400" s="615">
        <f t="shared" si="105"/>
        <v>3</v>
      </c>
      <c r="N400" s="837" t="s">
        <v>325</v>
      </c>
      <c r="O400" s="706">
        <v>0.65</v>
      </c>
      <c r="P400" s="606">
        <v>44077</v>
      </c>
      <c r="Q400" s="606">
        <v>44092</v>
      </c>
      <c r="R400" s="615">
        <f t="shared" si="106"/>
        <v>15.38461538461538</v>
      </c>
      <c r="S400" s="673">
        <f>IF(INDEX(Historical!$D$7:$D$1257,MATCH(B400,Historical!$B$7:$B$1281,0))=0,"n/a",(INDEX(Historical!$C$7:$C$1259,MATCH(B400,Historical!$B$7:$B$1281,0))/INDEX(Historical!$D$7:$D$1257,MATCH(B400,Historical!$B$7:$B$1281,0))-1)*100)</f>
        <v>9.8039215686274606</v>
      </c>
      <c r="T400" s="673">
        <f>IF(INDEX(Historical!$F$7:$F$1250,MATCH(B400,Historical!$B$7:$B$1281,0))=0,"n/a",((INDEX(Historical!$C$7:$C$1259,MATCH(B400,Historical!$B$7:$B$1281,0))/INDEX(Historical!$F$7:$F$1250,MATCH(B400,Historical!$B$7:$B$1281,0)))^(1/3)-1)*100)</f>
        <v>10.951894815076436</v>
      </c>
      <c r="U400" s="673" t="str">
        <f>IF(INDEX(Historical!$H$7:$H$1250,MATCH(B400,Historical!$B$7:$B$1281,0))=0,"n/a",((INDEX(Historical!$C$7:$C$1259,MATCH(B400,Historical!$B$7:$B$1281,0))/INDEX(Historical!$H$7:$H$1250,MATCH(B400,Historical!$B$7:$B$1281,0)))^(1/5)-1)*100)</f>
        <v>n/a</v>
      </c>
      <c r="V400" s="673" t="str">
        <f>IF(INDEX(Historical!$O$7:$O$1250,MATCH(B400,Historical!$B$7:$B$1281,0))=0,"n/a",((INDEX(Historical!$C$7:$C$1259,MATCH(B400,Historical!$B$7:$B$1281,0))/INDEX(Historical!$O$7:$O$1250,MATCH(B400,Historical!$B$7:$B$1281,0)))^(1/10)-1)*100)</f>
        <v>n/a</v>
      </c>
      <c r="W400" s="674" t="str">
        <f t="shared" si="107"/>
        <v>n/a</v>
      </c>
      <c r="X400" s="675" t="str">
        <f t="shared" si="108"/>
        <v>n/a</v>
      </c>
      <c r="Y400" s="843"/>
      <c r="Z400" s="624">
        <f t="shared" si="109"/>
        <v>47.846889952153113</v>
      </c>
      <c r="AA400" s="853">
        <f t="shared" si="110"/>
        <v>22.478468899521534</v>
      </c>
      <c r="AB400" s="854">
        <v>12</v>
      </c>
      <c r="AC400" s="833">
        <v>6.27</v>
      </c>
      <c r="AD400" s="833">
        <v>1.1399999999999999</v>
      </c>
      <c r="AE400" s="833">
        <v>1.25</v>
      </c>
      <c r="AF400" s="833">
        <v>4.1100000000000003</v>
      </c>
      <c r="AG400" s="833">
        <v>12.8</v>
      </c>
      <c r="AH400" s="833">
        <v>-0.3</v>
      </c>
      <c r="AI400" s="833">
        <v>8.85</v>
      </c>
      <c r="AJ400" s="833">
        <v>17.899999999999999</v>
      </c>
      <c r="AK400" s="833">
        <v>20</v>
      </c>
      <c r="AL400" s="845">
        <v>3490</v>
      </c>
      <c r="AM400" s="839">
        <v>2.5</v>
      </c>
      <c r="AN400" s="833">
        <v>0.73</v>
      </c>
      <c r="AO400" s="711" t="str">
        <f t="shared" si="111"/>
        <v>n/a</v>
      </c>
      <c r="AP400" s="712" t="str">
        <f t="shared" si="112"/>
        <v>n/a</v>
      </c>
      <c r="AQ400" s="855">
        <f t="shared" si="113"/>
        <v>102.63432546451585</v>
      </c>
      <c r="AR400" s="624">
        <f>INDEX(Historical!$C$7:$C$1259,MATCH(B400,Historical!$B$7:$B$1281,0))*IF(AH400="n/a",1.03,IF(AH400&lt;0,1.01,IF(AH400&gt;10,1.1,(1+AH400/100))))</f>
        <v>2.8279999999999998</v>
      </c>
      <c r="AS400" s="853">
        <f t="shared" si="114"/>
        <v>3.0782780000000001</v>
      </c>
      <c r="AT400" s="853">
        <f t="shared" si="103"/>
        <v>3.3861058000000002</v>
      </c>
      <c r="AU400" s="853">
        <f t="shared" si="103"/>
        <v>3.7247163800000003</v>
      </c>
      <c r="AV400" s="853">
        <f t="shared" si="103"/>
        <v>4.0971880180000007</v>
      </c>
      <c r="AW400" s="624">
        <f t="shared" si="115"/>
        <v>17.114288198000001</v>
      </c>
      <c r="AX400" s="719">
        <f t="shared" si="116"/>
        <v>12.142960265361147</v>
      </c>
      <c r="AY400" s="900">
        <v>1.64</v>
      </c>
      <c r="AZ400" s="839">
        <v>154.91</v>
      </c>
      <c r="BA400" s="839">
        <v>-8.94</v>
      </c>
      <c r="BB400" s="839">
        <v>1.31</v>
      </c>
      <c r="BC400" s="839">
        <v>16.350000000000001</v>
      </c>
      <c r="BD400" s="618"/>
      <c r="BE400" s="1139">
        <v>2016</v>
      </c>
      <c r="BF400" s="1061">
        <f t="shared" si="117"/>
        <v>0</v>
      </c>
      <c r="BG400" s="849">
        <v>5.3</v>
      </c>
    </row>
    <row r="401" spans="1:59" ht="11.25" customHeight="1" x14ac:dyDescent="0.2">
      <c r="A401" s="831" t="s">
        <v>656</v>
      </c>
      <c r="B401" s="842" t="s">
        <v>657</v>
      </c>
      <c r="C401" s="898" t="s">
        <v>112</v>
      </c>
      <c r="D401" s="898" t="s">
        <v>211</v>
      </c>
      <c r="E401" s="705">
        <v>26</v>
      </c>
      <c r="F401" s="1135">
        <v>133</v>
      </c>
      <c r="G401" s="1123" t="s">
        <v>37</v>
      </c>
      <c r="H401" s="1123" t="s">
        <v>37</v>
      </c>
      <c r="I401" s="833">
        <v>118.11</v>
      </c>
      <c r="J401" s="624">
        <f t="shared" si="104"/>
        <v>1.7272034544069088</v>
      </c>
      <c r="K401" s="851">
        <v>0.51</v>
      </c>
      <c r="L401" s="854">
        <v>4</v>
      </c>
      <c r="M401" s="615">
        <f t="shared" si="105"/>
        <v>2.04</v>
      </c>
      <c r="N401" s="837" t="s">
        <v>462</v>
      </c>
      <c r="O401" s="707">
        <v>0.49</v>
      </c>
      <c r="P401" s="606">
        <v>44195</v>
      </c>
      <c r="Q401" s="606">
        <v>44211</v>
      </c>
      <c r="R401" s="615">
        <f t="shared" si="106"/>
        <v>4.0816326530612281</v>
      </c>
      <c r="S401" s="673">
        <f>IF(INDEX(Historical!$D$7:$D$1257,MATCH(B401,Historical!$B$7:$B$1281,0))=0,"n/a",(INDEX(Historical!$C$7:$C$1259,MATCH(B401,Historical!$B$7:$B$1281,0))/INDEX(Historical!$D$7:$D$1257,MATCH(B401,Historical!$B$7:$B$1281,0))-1)*100)</f>
        <v>4.2553191489361764</v>
      </c>
      <c r="T401" s="673">
        <f>IF(INDEX(Historical!$F$7:$F$1250,MATCH(B401,Historical!$B$7:$B$1281,0))=0,"n/a",((INDEX(Historical!$C$7:$C$1259,MATCH(B401,Historical!$B$7:$B$1281,0))/INDEX(Historical!$F$7:$F$1250,MATCH(B401,Historical!$B$7:$B$1281,0)))^(1/3)-1)*100)</f>
        <v>11.868894208139679</v>
      </c>
      <c r="U401" s="673">
        <f>IF(INDEX(Historical!$H$7:$H$1250,MATCH(B401,Historical!$B$7:$B$1281,0))=0,"n/a",((INDEX(Historical!$C$7:$C$1259,MATCH(B401,Historical!$B$7:$B$1281,0))/INDEX(Historical!$H$7:$H$1250,MATCH(B401,Historical!$B$7:$B$1281,0)))^(1/5)-1)*100)</f>
        <v>11.060497971884509</v>
      </c>
      <c r="V401" s="673">
        <f>IF(INDEX(Historical!$O$7:$O$1250,MATCH(B401,Historical!$B$7:$B$1281,0))=0,"n/a",((INDEX(Historical!$C$7:$C$1259,MATCH(B401,Historical!$B$7:$B$1281,0))/INDEX(Historical!$O$7:$O$1250,MATCH(B401,Historical!$B$7:$B$1281,0)))^(1/10)-1)*100)</f>
        <v>13.346158167069744</v>
      </c>
      <c r="W401" s="674">
        <f t="shared" si="107"/>
        <v>0.82874021373245343</v>
      </c>
      <c r="X401" s="675">
        <f t="shared" si="108"/>
        <v>1.3825622464855636</v>
      </c>
      <c r="Y401" s="634"/>
      <c r="Z401" s="624">
        <f t="shared" si="109"/>
        <v>59.649122807017548</v>
      </c>
      <c r="AA401" s="853">
        <f t="shared" si="110"/>
        <v>34.535087719298247</v>
      </c>
      <c r="AB401" s="854">
        <v>12</v>
      </c>
      <c r="AC401" s="833">
        <v>3.42</v>
      </c>
      <c r="AD401" s="833">
        <v>2.48</v>
      </c>
      <c r="AE401" s="833">
        <v>2.58</v>
      </c>
      <c r="AF401" s="833">
        <v>9.85</v>
      </c>
      <c r="AG401" s="833">
        <v>30.7</v>
      </c>
      <c r="AH401" s="833">
        <v>6.9</v>
      </c>
      <c r="AI401" s="833">
        <v>16.27</v>
      </c>
      <c r="AJ401" s="833">
        <v>8</v>
      </c>
      <c r="AK401" s="833">
        <v>13.900000000000002</v>
      </c>
      <c r="AL401" s="845">
        <v>6860</v>
      </c>
      <c r="AM401" s="839">
        <v>1</v>
      </c>
      <c r="AN401" s="833">
        <v>1.01</v>
      </c>
      <c r="AO401" s="711">
        <f t="shared" si="111"/>
        <v>-21.74738629300683</v>
      </c>
      <c r="AP401" s="712">
        <f t="shared" si="112"/>
        <v>12.787701426291417</v>
      </c>
      <c r="AQ401" s="855">
        <f t="shared" si="113"/>
        <v>288.82764764243564</v>
      </c>
      <c r="AR401" s="624">
        <f>INDEX(Historical!$C$7:$C$1259,MATCH(B401,Historical!$B$7:$B$1281,0))*IF(AH401="n/a",1.03,IF(AH401&lt;0,1.01,IF(AH401&gt;10,1.1,(1+AH401/100))))</f>
        <v>2.09524</v>
      </c>
      <c r="AS401" s="853">
        <f t="shared" si="114"/>
        <v>2.304764</v>
      </c>
      <c r="AT401" s="853">
        <f t="shared" si="103"/>
        <v>2.5352404000000002</v>
      </c>
      <c r="AU401" s="853">
        <f t="shared" si="103"/>
        <v>2.7887644400000005</v>
      </c>
      <c r="AV401" s="853">
        <f t="shared" si="103"/>
        <v>3.0676408840000007</v>
      </c>
      <c r="AW401" s="624">
        <f t="shared" si="115"/>
        <v>12.791649724000001</v>
      </c>
      <c r="AX401" s="719">
        <f t="shared" si="116"/>
        <v>10.830285093556855</v>
      </c>
      <c r="AY401" s="900">
        <v>1.1499999999999999</v>
      </c>
      <c r="AZ401" s="839">
        <v>99.19</v>
      </c>
      <c r="BA401" s="839">
        <v>-5.6899999999999995</v>
      </c>
      <c r="BB401" s="839">
        <v>0.2</v>
      </c>
      <c r="BC401" s="839">
        <v>17.29</v>
      </c>
      <c r="BE401" s="597">
        <v>1996</v>
      </c>
      <c r="BF401" s="865">
        <f t="shared" si="117"/>
        <v>2</v>
      </c>
      <c r="BG401" s="849">
        <v>9.6</v>
      </c>
    </row>
    <row r="402" spans="1:59" ht="11.25" customHeight="1" x14ac:dyDescent="0.2">
      <c r="A402" s="831" t="s">
        <v>267</v>
      </c>
      <c r="B402" s="842" t="s">
        <v>268</v>
      </c>
      <c r="C402" s="898" t="s">
        <v>245</v>
      </c>
      <c r="D402" s="898" t="s">
        <v>4285</v>
      </c>
      <c r="E402" s="705">
        <v>49</v>
      </c>
      <c r="F402" s="1135">
        <v>33</v>
      </c>
      <c r="G402" s="1133" t="s">
        <v>106</v>
      </c>
      <c r="H402" s="1133" t="s">
        <v>106</v>
      </c>
      <c r="I402" s="833">
        <v>43.27</v>
      </c>
      <c r="J402" s="624">
        <f t="shared" si="104"/>
        <v>3.6977120406748325</v>
      </c>
      <c r="K402" s="844">
        <v>0.4</v>
      </c>
      <c r="L402" s="854">
        <v>4</v>
      </c>
      <c r="M402" s="615">
        <f t="shared" si="105"/>
        <v>1.6</v>
      </c>
      <c r="N402" s="837" t="s">
        <v>181</v>
      </c>
      <c r="O402" s="706">
        <v>0.38</v>
      </c>
      <c r="P402" s="1106">
        <v>43629</v>
      </c>
      <c r="Q402" s="1106">
        <v>43661</v>
      </c>
      <c r="R402" s="615">
        <f t="shared" si="106"/>
        <v>5.2631578947368469</v>
      </c>
      <c r="S402" s="673">
        <f>IF(INDEX(Historical!$D$7:$D$1257,MATCH(B402,Historical!$B$7:$B$1281,0))=0,"n/a",(INDEX(Historical!$C$7:$C$1259,MATCH(B402,Historical!$B$7:$B$1281,0))/INDEX(Historical!$D$7:$D$1257,MATCH(B402,Historical!$B$7:$B$1281,0))-1)*100)</f>
        <v>2.5641025641025772</v>
      </c>
      <c r="T402" s="673">
        <f>IF(INDEX(Historical!$F$7:$F$1250,MATCH(B402,Historical!$B$7:$B$1281,0))=0,"n/a",((INDEX(Historical!$C$7:$C$1259,MATCH(B402,Historical!$B$7:$B$1281,0))/INDEX(Historical!$F$7:$F$1250,MATCH(B402,Historical!$B$7:$B$1281,0)))^(1/3)-1)*100)</f>
        <v>4.5515917149420382</v>
      </c>
      <c r="U402" s="673">
        <f>IF(INDEX(Historical!$H$7:$H$1250,MATCH(B402,Historical!$B$7:$B$1281,0))=0,"n/a",((INDEX(Historical!$C$7:$C$1259,MATCH(B402,Historical!$B$7:$B$1281,0))/INDEX(Historical!$H$7:$H$1250,MATCH(B402,Historical!$B$7:$B$1281,0)))^(1/5)-1)*100)</f>
        <v>5.0611121761506839</v>
      </c>
      <c r="V402" s="673">
        <f>IF(INDEX(Historical!$O$7:$O$1250,MATCH(B402,Historical!$B$7:$B$1281,0))=0,"n/a",((INDEX(Historical!$C$7:$C$1259,MATCH(B402,Historical!$B$7:$B$1281,0))/INDEX(Historical!$O$7:$O$1250,MATCH(B402,Historical!$B$7:$B$1281,0)))^(1/10)-1)*100)</f>
        <v>4.3021038032194703</v>
      </c>
      <c r="W402" s="674">
        <f t="shared" si="107"/>
        <v>1.1764272569070071</v>
      </c>
      <c r="X402" s="675">
        <f t="shared" si="108"/>
        <v>0.52176414187120446</v>
      </c>
      <c r="Y402" s="644" t="s">
        <v>4589</v>
      </c>
      <c r="Z402" s="624">
        <f t="shared" si="109"/>
        <v>87.912087912087912</v>
      </c>
      <c r="AA402" s="853">
        <f t="shared" si="110"/>
        <v>23.774725274725277</v>
      </c>
      <c r="AB402" s="854">
        <v>12</v>
      </c>
      <c r="AC402" s="833">
        <v>1.82</v>
      </c>
      <c r="AD402" s="833">
        <v>4.53</v>
      </c>
      <c r="AE402" s="833">
        <v>1.29</v>
      </c>
      <c r="AF402" s="833">
        <v>4.4800000000000004</v>
      </c>
      <c r="AG402" s="833">
        <v>17.899999999999999</v>
      </c>
      <c r="AH402" s="833">
        <v>9.6</v>
      </c>
      <c r="AI402" s="833">
        <v>12</v>
      </c>
      <c r="AJ402" s="833">
        <v>9.7000000000000011</v>
      </c>
      <c r="AK402" s="833">
        <v>5.2</v>
      </c>
      <c r="AL402" s="845">
        <v>5540</v>
      </c>
      <c r="AM402" s="839">
        <v>1.4000000000000001</v>
      </c>
      <c r="AN402" s="833">
        <v>1.51</v>
      </c>
      <c r="AO402" s="711">
        <f t="shared" si="111"/>
        <v>-15.015901057899761</v>
      </c>
      <c r="AP402" s="712">
        <f t="shared" si="112"/>
        <v>8.7588242168255164</v>
      </c>
      <c r="AQ402" s="855">
        <f t="shared" si="113"/>
        <v>117.57325124683793</v>
      </c>
      <c r="AR402" s="624">
        <f>INDEX(Historical!$C$7:$C$1259,MATCH(B402,Historical!$B$7:$B$1281,0))*IF(AH402="n/a",1.03,IF(AH402&lt;0,1.01,IF(AH402&gt;10,1.1,(1+AH402/100))))</f>
        <v>1.7536000000000003</v>
      </c>
      <c r="AS402" s="853">
        <f t="shared" si="114"/>
        <v>1.9289600000000005</v>
      </c>
      <c r="AT402" s="853">
        <f t="shared" si="103"/>
        <v>2.0292659200000007</v>
      </c>
      <c r="AU402" s="853">
        <f t="shared" si="103"/>
        <v>2.1347877478400008</v>
      </c>
      <c r="AV402" s="853">
        <f t="shared" si="103"/>
        <v>2.2457967107276811</v>
      </c>
      <c r="AW402" s="624">
        <f t="shared" si="115"/>
        <v>10.092410378567683</v>
      </c>
      <c r="AX402" s="719">
        <f t="shared" si="116"/>
        <v>23.324267110163351</v>
      </c>
      <c r="AY402" s="900">
        <v>1.48</v>
      </c>
      <c r="AZ402" s="839">
        <v>96.41</v>
      </c>
      <c r="BA402" s="839">
        <v>-6.2</v>
      </c>
      <c r="BB402" s="839">
        <v>0.89</v>
      </c>
      <c r="BC402" s="839">
        <v>7.8299999999999992</v>
      </c>
      <c r="BE402" s="597">
        <v>1972</v>
      </c>
      <c r="BF402" s="865">
        <f t="shared" si="117"/>
        <v>5</v>
      </c>
      <c r="BG402" s="849">
        <v>4.7</v>
      </c>
    </row>
    <row r="403" spans="1:59" ht="11.25" customHeight="1" x14ac:dyDescent="0.2">
      <c r="A403" s="831" t="s">
        <v>1411</v>
      </c>
      <c r="B403" s="842" t="s">
        <v>1412</v>
      </c>
      <c r="C403" s="898" t="s">
        <v>4127</v>
      </c>
      <c r="D403" s="898" t="s">
        <v>4272</v>
      </c>
      <c r="E403" s="705">
        <v>11</v>
      </c>
      <c r="F403" s="1135">
        <v>315</v>
      </c>
      <c r="G403" s="1139" t="s">
        <v>106</v>
      </c>
      <c r="H403" s="1139" t="s">
        <v>106</v>
      </c>
      <c r="I403" s="841">
        <v>260.22000000000003</v>
      </c>
      <c r="J403" s="624">
        <f t="shared" si="104"/>
        <v>0.73783721466451446</v>
      </c>
      <c r="K403" s="844">
        <v>0.48</v>
      </c>
      <c r="L403" s="854">
        <v>4</v>
      </c>
      <c r="M403" s="615">
        <f t="shared" si="105"/>
        <v>1.92</v>
      </c>
      <c r="N403" s="837" t="s">
        <v>425</v>
      </c>
      <c r="O403" s="706">
        <v>0.43</v>
      </c>
      <c r="P403" s="904">
        <v>43698</v>
      </c>
      <c r="Q403" s="904">
        <v>43713</v>
      </c>
      <c r="R403" s="615">
        <f t="shared" si="106"/>
        <v>11.627906976744184</v>
      </c>
      <c r="S403" s="673">
        <f>IF(INDEX(Historical!$D$7:$D$1257,MATCH(B403,Historical!$B$7:$B$1281,0))=0,"n/a",(INDEX(Historical!$C$7:$C$1259,MATCH(B403,Historical!$B$7:$B$1281,0))/INDEX(Historical!$D$7:$D$1257,MATCH(B403,Historical!$B$7:$B$1281,0))-1)*100)</f>
        <v>5.4945054945054972</v>
      </c>
      <c r="T403" s="673">
        <f>IF(INDEX(Historical!$F$7:$F$1250,MATCH(B403,Historical!$B$7:$B$1281,0))=0,"n/a",((INDEX(Historical!$C$7:$C$1259,MATCH(B403,Historical!$B$7:$B$1281,0))/INDEX(Historical!$F$7:$F$1250,MATCH(B403,Historical!$B$7:$B$1281,0)))^(1/3)-1)*100)</f>
        <v>11.102644857564847</v>
      </c>
      <c r="U403" s="673">
        <f>IF(INDEX(Historical!$H$7:$H$1250,MATCH(B403,Historical!$B$7:$B$1281,0))=0,"n/a",((INDEX(Historical!$C$7:$C$1259,MATCH(B403,Historical!$B$7:$B$1281,0))/INDEX(Historical!$H$7:$H$1250,MATCH(B403,Historical!$B$7:$B$1281,0)))^(1/5)-1)*100)</f>
        <v>12.195514544619957</v>
      </c>
      <c r="V403" s="673">
        <f>IF(INDEX(Historical!$O$7:$O$1250,MATCH(B403,Historical!$B$7:$B$1281,0))=0,"n/a",((INDEX(Historical!$C$7:$C$1259,MATCH(B403,Historical!$B$7:$B$1281,0))/INDEX(Historical!$O$7:$O$1250,MATCH(B403,Historical!$B$7:$B$1281,0)))^(1/10)-1)*100)</f>
        <v>29.03900242964319</v>
      </c>
      <c r="W403" s="674">
        <f t="shared" si="107"/>
        <v>0.41997016165302914</v>
      </c>
      <c r="X403" s="675">
        <f t="shared" si="108"/>
        <v>1.4872578712951166</v>
      </c>
      <c r="Y403" s="644" t="s">
        <v>4573</v>
      </c>
      <c r="Z403" s="624">
        <f t="shared" si="109"/>
        <v>36.432637571157493</v>
      </c>
      <c r="AA403" s="853">
        <f t="shared" si="110"/>
        <v>49.377609108159405</v>
      </c>
      <c r="AB403" s="854">
        <v>12</v>
      </c>
      <c r="AC403" s="833">
        <v>5.27</v>
      </c>
      <c r="AD403" s="833">
        <v>4.09</v>
      </c>
      <c r="AE403" s="833">
        <v>4.18</v>
      </c>
      <c r="AF403" s="833">
        <v>3.92</v>
      </c>
      <c r="AG403" s="833">
        <v>8.6</v>
      </c>
      <c r="AH403" s="833">
        <v>-5.7</v>
      </c>
      <c r="AI403" s="833">
        <v>16.86</v>
      </c>
      <c r="AJ403" s="833">
        <v>8.2000000000000011</v>
      </c>
      <c r="AK403" s="833">
        <v>12</v>
      </c>
      <c r="AL403" s="845">
        <v>6040</v>
      </c>
      <c r="AM403" s="839">
        <v>2.1</v>
      </c>
      <c r="AN403" s="833">
        <v>0.43</v>
      </c>
      <c r="AO403" s="711">
        <f t="shared" si="111"/>
        <v>-36.444257348874935</v>
      </c>
      <c r="AP403" s="712">
        <f t="shared" si="112"/>
        <v>12.933351759284472</v>
      </c>
      <c r="AQ403" s="855">
        <f t="shared" si="113"/>
        <v>193.30320125842081</v>
      </c>
      <c r="AR403" s="624">
        <f>INDEX(Historical!$C$7:$C$1259,MATCH(B403,Historical!$B$7:$B$1281,0))*IF(AH403="n/a",1.03,IF(AH403&lt;0,1.01,IF(AH403&gt;10,1.1,(1+AH403/100))))</f>
        <v>1.9392</v>
      </c>
      <c r="AS403" s="853">
        <f t="shared" si="114"/>
        <v>2.1331200000000003</v>
      </c>
      <c r="AT403" s="853">
        <f t="shared" si="103"/>
        <v>2.3464320000000005</v>
      </c>
      <c r="AU403" s="853">
        <f t="shared" si="103"/>
        <v>2.5810752000000008</v>
      </c>
      <c r="AV403" s="853">
        <f t="shared" si="103"/>
        <v>2.839182720000001</v>
      </c>
      <c r="AW403" s="624">
        <f t="shared" si="115"/>
        <v>11.839009920000002</v>
      </c>
      <c r="AX403" s="719">
        <f t="shared" si="116"/>
        <v>4.5496156790408113</v>
      </c>
      <c r="AY403" s="900">
        <v>1.21</v>
      </c>
      <c r="AZ403" s="839">
        <v>151.1</v>
      </c>
      <c r="BA403" s="839">
        <v>-9.6199999999999992</v>
      </c>
      <c r="BB403" s="839">
        <v>-1.18</v>
      </c>
      <c r="BC403" s="839">
        <v>26.41</v>
      </c>
      <c r="BE403" s="597">
        <v>2010</v>
      </c>
      <c r="BF403" s="865">
        <f t="shared" si="117"/>
        <v>0</v>
      </c>
      <c r="BG403" s="849">
        <v>4.9000000000000004</v>
      </c>
    </row>
    <row r="404" spans="1:59" ht="11.25" customHeight="1" x14ac:dyDescent="0.2">
      <c r="A404" s="838" t="s">
        <v>4377</v>
      </c>
      <c r="B404" s="842" t="s">
        <v>4376</v>
      </c>
      <c r="C404" s="898" t="s">
        <v>112</v>
      </c>
      <c r="D404" s="898" t="s">
        <v>4279</v>
      </c>
      <c r="E404" s="705">
        <v>20</v>
      </c>
      <c r="F404" s="1135">
        <v>172</v>
      </c>
      <c r="G404" s="1121" t="s">
        <v>37</v>
      </c>
      <c r="H404" s="1121" t="s">
        <v>37</v>
      </c>
      <c r="I404" s="841">
        <v>181.91</v>
      </c>
      <c r="J404" s="624">
        <f t="shared" si="104"/>
        <v>2.2428673519872464</v>
      </c>
      <c r="K404" s="844">
        <v>1.02</v>
      </c>
      <c r="L404" s="854">
        <v>4</v>
      </c>
      <c r="M404" s="615">
        <f t="shared" si="105"/>
        <v>4.08</v>
      </c>
      <c r="N404" s="837" t="s">
        <v>603</v>
      </c>
      <c r="O404" s="706">
        <v>0.85</v>
      </c>
      <c r="P404" s="606">
        <v>44266</v>
      </c>
      <c r="Q404" s="606">
        <v>44281</v>
      </c>
      <c r="R404" s="615">
        <f t="shared" si="106"/>
        <v>20.000000000000004</v>
      </c>
      <c r="S404" s="673">
        <f>IF(INDEX(Historical!$D$7:$D$1257,MATCH(B404,Historical!$B$7:$B$1281,0))=0,"n/a",(INDEX(Historical!$C$7:$C$1259,MATCH(B404,Historical!$B$7:$B$1281,0))/INDEX(Historical!$D$7:$D$1257,MATCH(B404,Historical!$B$7:$B$1281,0))-1)*100)</f>
        <v>18.466898954703815</v>
      </c>
      <c r="T404" s="673">
        <f>IF(INDEX(Historical!$F$7:$F$1250,MATCH(B404,Historical!$B$7:$B$1281,0))=0,"n/a",((INDEX(Historical!$C$7:$C$1259,MATCH(B404,Historical!$B$7:$B$1281,0))/INDEX(Historical!$F$7:$F$1250,MATCH(B404,Historical!$B$7:$B$1281,0)))^(1/3)-1)*100)</f>
        <v>15.616214441920384</v>
      </c>
      <c r="U404" s="673">
        <f>IF(INDEX(Historical!$H$7:$H$1250,MATCH(B404,Historical!$B$7:$B$1281,0))=0,"n/a",((INDEX(Historical!$C$7:$C$1259,MATCH(B404,Historical!$B$7:$B$1281,0))/INDEX(Historical!$H$7:$H$1250,MATCH(B404,Historical!$B$7:$B$1281,0)))^(1/5)-1)*100)</f>
        <v>11.875615437529131</v>
      </c>
      <c r="V404" s="673">
        <f>IF(INDEX(Historical!$O$7:$O$1250,MATCH(B404,Historical!$B$7:$B$1281,0))=0,"n/a",((INDEX(Historical!$C$7:$C$1259,MATCH(B404,Historical!$B$7:$B$1281,0))/INDEX(Historical!$O$7:$O$1250,MATCH(B404,Historical!$B$7:$B$1281,0)))^(1/10)-1)*100)</f>
        <v>13.719543158032256</v>
      </c>
      <c r="W404" s="674">
        <f t="shared" si="107"/>
        <v>0.86559846058550594</v>
      </c>
      <c r="X404" s="675">
        <f t="shared" si="108"/>
        <v>1.7993356723528984</v>
      </c>
      <c r="Y404" s="843"/>
      <c r="Z404" s="624">
        <f t="shared" si="109"/>
        <v>78.612716763005778</v>
      </c>
      <c r="AA404" s="853">
        <f t="shared" si="110"/>
        <v>35.050096339113679</v>
      </c>
      <c r="AB404" s="854">
        <v>6</v>
      </c>
      <c r="AC404" s="833">
        <v>5.19</v>
      </c>
      <c r="AD404" s="833">
        <v>2.8</v>
      </c>
      <c r="AE404" s="833">
        <v>2.16</v>
      </c>
      <c r="AF404" s="833">
        <v>1.87</v>
      </c>
      <c r="AG404" s="833">
        <v>6</v>
      </c>
      <c r="AH404" s="833">
        <v>-53.400000000000006</v>
      </c>
      <c r="AI404" s="833">
        <v>11.74</v>
      </c>
      <c r="AJ404" s="833">
        <v>6.6000000000000005</v>
      </c>
      <c r="AK404" s="833">
        <v>12.879999999999999</v>
      </c>
      <c r="AL404" s="845">
        <v>39320</v>
      </c>
      <c r="AM404" s="839">
        <v>0.3</v>
      </c>
      <c r="AN404" s="833">
        <v>0.33</v>
      </c>
      <c r="AO404" s="711">
        <f t="shared" si="111"/>
        <v>-20.931613549597301</v>
      </c>
      <c r="AP404" s="712">
        <f t="shared" si="112"/>
        <v>14.118482789516378</v>
      </c>
      <c r="AQ404" s="855">
        <f t="shared" si="113"/>
        <v>70.676666574409836</v>
      </c>
      <c r="AR404" s="624">
        <f>INDEX(Historical!$C$7:$C$1259,MATCH(B404,Historical!$B$7:$B$1281,0))*IF(AH404="n/a",1.03,IF(AH404&lt;0,1.01,IF(AH404&gt;10,1.1,(1+AH404/100))))</f>
        <v>3.4339999999999997</v>
      </c>
      <c r="AS404" s="853">
        <f t="shared" si="114"/>
        <v>3.7774000000000001</v>
      </c>
      <c r="AT404" s="853">
        <f t="shared" si="103"/>
        <v>4.1551400000000003</v>
      </c>
      <c r="AU404" s="853">
        <f t="shared" si="103"/>
        <v>4.5706540000000011</v>
      </c>
      <c r="AV404" s="853">
        <f t="shared" si="103"/>
        <v>5.0277194000000014</v>
      </c>
      <c r="AW404" s="624">
        <f t="shared" si="115"/>
        <v>20.964913400000004</v>
      </c>
      <c r="AX404" s="719">
        <f t="shared" si="116"/>
        <v>11.524882304436263</v>
      </c>
      <c r="AY404" s="900">
        <v>0.85</v>
      </c>
      <c r="AZ404" s="839">
        <v>28.1</v>
      </c>
      <c r="BA404" s="839">
        <v>-15.68</v>
      </c>
      <c r="BB404" s="839">
        <v>-1.6500000000000001</v>
      </c>
      <c r="BC404" s="839">
        <v>0.19</v>
      </c>
      <c r="BE404" s="597">
        <v>2002</v>
      </c>
      <c r="BF404" s="865">
        <f t="shared" si="117"/>
        <v>1</v>
      </c>
      <c r="BG404" s="849">
        <v>3.5000000000000004</v>
      </c>
    </row>
    <row r="405" spans="1:59" s="744" customFormat="1" ht="11.25" customHeight="1" x14ac:dyDescent="0.2">
      <c r="A405" s="619" t="s">
        <v>1399</v>
      </c>
      <c r="B405" s="751" t="s">
        <v>1400</v>
      </c>
      <c r="C405" s="898" t="s">
        <v>112</v>
      </c>
      <c r="D405" s="898" t="s">
        <v>1218</v>
      </c>
      <c r="E405" s="727">
        <v>11</v>
      </c>
      <c r="F405" s="1135">
        <v>314</v>
      </c>
      <c r="G405" s="1138" t="s">
        <v>106</v>
      </c>
      <c r="H405" s="1138" t="s">
        <v>106</v>
      </c>
      <c r="I405" s="728">
        <v>279.77</v>
      </c>
      <c r="J405" s="729">
        <f t="shared" si="104"/>
        <v>1.1009043142581407</v>
      </c>
      <c r="K405" s="730">
        <v>0.77</v>
      </c>
      <c r="L405" s="731">
        <v>4</v>
      </c>
      <c r="M405" s="732">
        <f t="shared" si="105"/>
        <v>3.08</v>
      </c>
      <c r="N405" s="733" t="s">
        <v>567</v>
      </c>
      <c r="O405" s="734">
        <v>0.64</v>
      </c>
      <c r="P405" s="1183">
        <v>43643</v>
      </c>
      <c r="Q405" s="1183">
        <v>43661</v>
      </c>
      <c r="R405" s="732">
        <f t="shared" si="106"/>
        <v>20.3125</v>
      </c>
      <c r="S405" s="673">
        <f>IF(INDEX(Historical!$D$7:$D$1257,MATCH(B405,Historical!$B$7:$B$1281,0))=0,"n/a",(INDEX(Historical!$C$7:$C$1259,MATCH(B405,Historical!$B$7:$B$1281,0))/INDEX(Historical!$D$7:$D$1257,MATCH(B405,Historical!$B$7:$B$1281,0))-1)*100)</f>
        <v>9.219858156028371</v>
      </c>
      <c r="T405" s="673">
        <f>IF(INDEX(Historical!$F$7:$F$1250,MATCH(B405,Historical!$B$7:$B$1281,0))=0,"n/a",((INDEX(Historical!$C$7:$C$1259,MATCH(B405,Historical!$B$7:$B$1281,0))/INDEX(Historical!$F$7:$F$1250,MATCH(B405,Historical!$B$7:$B$1281,0)))^(1/3)-1)*100)</f>
        <v>17.886558416566967</v>
      </c>
      <c r="U405" s="673">
        <f>IF(INDEX(Historical!$H$7:$H$1250,MATCH(B405,Historical!$B$7:$B$1281,0))=0,"n/a",((INDEX(Historical!$C$7:$C$1259,MATCH(B405,Historical!$B$7:$B$1281,0))/INDEX(Historical!$H$7:$H$1250,MATCH(B405,Historical!$B$7:$B$1281,0)))^(1/5)-1)*100)</f>
        <v>18.466445254224407</v>
      </c>
      <c r="V405" s="673">
        <f>IF(INDEX(Historical!$O$7:$O$1250,MATCH(B405,Historical!$B$7:$B$1281,0))=0,"n/a",((INDEX(Historical!$C$7:$C$1259,MATCH(B405,Historical!$B$7:$B$1281,0))/INDEX(Historical!$O$7:$O$1250,MATCH(B405,Historical!$B$7:$B$1281,0)))^(1/10)-1)*100)</f>
        <v>17.969535793814927</v>
      </c>
      <c r="W405" s="674">
        <f t="shared" si="107"/>
        <v>1.027652882417837</v>
      </c>
      <c r="X405" s="675">
        <f t="shared" si="108"/>
        <v>1.0492298439900232</v>
      </c>
      <c r="Y405" s="1051" t="s">
        <v>4573</v>
      </c>
      <c r="Z405" s="729">
        <f t="shared" si="109"/>
        <v>33.261339092872575</v>
      </c>
      <c r="AA405" s="736">
        <f t="shared" si="110"/>
        <v>30.212742980561554</v>
      </c>
      <c r="AB405" s="731">
        <v>12</v>
      </c>
      <c r="AC405" s="737">
        <v>9.26</v>
      </c>
      <c r="AD405" s="737">
        <v>3.6</v>
      </c>
      <c r="AE405" s="737">
        <v>2.9</v>
      </c>
      <c r="AF405" s="746" t="s">
        <v>136</v>
      </c>
      <c r="AG405" s="737">
        <v>-209.60000000000002</v>
      </c>
      <c r="AH405" s="737">
        <v>-10.8</v>
      </c>
      <c r="AI405" s="737">
        <v>11.82</v>
      </c>
      <c r="AJ405" s="737">
        <v>17.599999999999998</v>
      </c>
      <c r="AK405" s="737">
        <v>8.4699999999999989</v>
      </c>
      <c r="AL405" s="738">
        <v>10530</v>
      </c>
      <c r="AM405" s="739">
        <v>1.3</v>
      </c>
      <c r="AN405" s="1171" t="s">
        <v>136</v>
      </c>
      <c r="AO405" s="740">
        <f t="shared" si="111"/>
        <v>-10.645393412079006</v>
      </c>
      <c r="AP405" s="741">
        <f t="shared" si="112"/>
        <v>19.567349568482548</v>
      </c>
      <c r="AQ405" s="742" t="str">
        <f t="shared" si="113"/>
        <v>n/a</v>
      </c>
      <c r="AR405" s="624">
        <f>INDEX(Historical!$C$7:$C$1259,MATCH(B405,Historical!$B$7:$B$1281,0))*IF(AH405="n/a",1.03,IF(AH405&lt;0,1.01,IF(AH405&gt;10,1.1,(1+AH405/100))))</f>
        <v>3.1108000000000002</v>
      </c>
      <c r="AS405" s="736">
        <f t="shared" si="114"/>
        <v>3.4218800000000007</v>
      </c>
      <c r="AT405" s="736">
        <f t="shared" si="103"/>
        <v>3.7117132360000009</v>
      </c>
      <c r="AU405" s="736">
        <f t="shared" si="103"/>
        <v>4.0260953470892007</v>
      </c>
      <c r="AV405" s="736">
        <f t="shared" si="103"/>
        <v>4.3671056229876557</v>
      </c>
      <c r="AW405" s="729">
        <f t="shared" si="115"/>
        <v>18.637594206076859</v>
      </c>
      <c r="AX405" s="743">
        <f t="shared" si="116"/>
        <v>6.6617558015787459</v>
      </c>
      <c r="AY405" s="901">
        <v>0.82</v>
      </c>
      <c r="AZ405" s="739">
        <v>71.22</v>
      </c>
      <c r="BA405" s="739">
        <v>-12.509999999999998</v>
      </c>
      <c r="BB405" s="739">
        <v>-0.54999999999999993</v>
      </c>
      <c r="BC405" s="739">
        <v>4.9799999999999995</v>
      </c>
      <c r="BD405" s="875"/>
      <c r="BE405" s="597">
        <v>2010</v>
      </c>
      <c r="BF405" s="865">
        <f t="shared" si="117"/>
        <v>0</v>
      </c>
      <c r="BG405" s="793">
        <v>17.2</v>
      </c>
    </row>
    <row r="406" spans="1:59" ht="11.25" customHeight="1" x14ac:dyDescent="0.2">
      <c r="A406" s="831" t="s">
        <v>4311</v>
      </c>
      <c r="B406" s="842" t="s">
        <v>4312</v>
      </c>
      <c r="C406" s="898" t="s">
        <v>123</v>
      </c>
      <c r="D406" s="898" t="s">
        <v>4109</v>
      </c>
      <c r="E406" s="705">
        <v>28</v>
      </c>
      <c r="F406" s="1135">
        <v>115</v>
      </c>
      <c r="G406" s="1103" t="s">
        <v>37</v>
      </c>
      <c r="H406" s="1103" t="s">
        <v>37</v>
      </c>
      <c r="I406" s="833">
        <v>244.27</v>
      </c>
      <c r="J406" s="624">
        <f t="shared" si="104"/>
        <v>1.7357841732509107</v>
      </c>
      <c r="K406" s="851">
        <v>1.06</v>
      </c>
      <c r="L406" s="854">
        <v>4</v>
      </c>
      <c r="M406" s="615">
        <f t="shared" si="105"/>
        <v>4.24</v>
      </c>
      <c r="N406" s="837" t="s">
        <v>148</v>
      </c>
      <c r="O406" s="707">
        <v>0.96299999999999997</v>
      </c>
      <c r="P406" s="606">
        <v>44259</v>
      </c>
      <c r="Q406" s="606">
        <v>44277</v>
      </c>
      <c r="R406" s="615">
        <f t="shared" si="106"/>
        <v>10.072689511941858</v>
      </c>
      <c r="S406" s="673">
        <f>IF(INDEX(Historical!$D$7:$D$1257,MATCH(B406,Historical!$B$7:$B$1281,0))=0,"n/a",(INDEX(Historical!$C$7:$C$1259,MATCH(B406,Historical!$B$7:$B$1281,0))/INDEX(Historical!$D$7:$D$1257,MATCH(B406,Historical!$B$7:$B$1281,0))-1)*100)</f>
        <v>10.057142857142853</v>
      </c>
      <c r="T406" s="673">
        <f>IF(INDEX(Historical!$F$7:$F$1250,MATCH(B406,Historical!$B$7:$B$1281,0))=0,"n/a",((INDEX(Historical!$C$7:$C$1259,MATCH(B406,Historical!$B$7:$B$1281,0))/INDEX(Historical!$F$7:$F$1250,MATCH(B406,Historical!$B$7:$B$1281,0)))^(1/3)-1)*100)</f>
        <v>6.9363217015811385</v>
      </c>
      <c r="U406" s="673">
        <f>IF(INDEX(Historical!$H$7:$H$1250,MATCH(B406,Historical!$B$7:$B$1281,0))=0,"n/a",((INDEX(Historical!$C$7:$C$1259,MATCH(B406,Historical!$B$7:$B$1281,0))/INDEX(Historical!$H$7:$H$1250,MATCH(B406,Historical!$B$7:$B$1281,0)))^(1/5)-1)*100)</f>
        <v>6.1363257525060444</v>
      </c>
      <c r="V406" s="673">
        <f>IF(INDEX(Historical!$O$7:$O$1250,MATCH(B406,Historical!$B$7:$B$1281,0))=0,"n/a",((INDEX(Historical!$C$7:$C$1259,MATCH(B406,Historical!$B$7:$B$1281,0))/INDEX(Historical!$O$7:$O$1250,MATCH(B406,Historical!$B$7:$B$1281,0)))^(1/10)-1)*100)</f>
        <v>7.9049523597415572</v>
      </c>
      <c r="W406" s="674">
        <f t="shared" si="107"/>
        <v>0.77626347044888</v>
      </c>
      <c r="X406" s="675" t="str">
        <f t="shared" si="108"/>
        <v>n/a</v>
      </c>
      <c r="Y406" s="643"/>
      <c r="Z406" s="624">
        <f t="shared" si="109"/>
        <v>101.19331742243436</v>
      </c>
      <c r="AA406" s="853">
        <f t="shared" si="110"/>
        <v>58.298329355608587</v>
      </c>
      <c r="AB406" s="854">
        <v>12</v>
      </c>
      <c r="AC406" s="833">
        <v>4.1900000000000004</v>
      </c>
      <c r="AD406" s="833">
        <v>5.04</v>
      </c>
      <c r="AE406" s="833">
        <v>4.76</v>
      </c>
      <c r="AF406" s="833">
        <v>2.81</v>
      </c>
      <c r="AG406" s="833">
        <v>4.8</v>
      </c>
      <c r="AH406" s="833">
        <v>-70.8</v>
      </c>
      <c r="AI406" s="833">
        <v>11.360000000000001</v>
      </c>
      <c r="AJ406" s="833">
        <v>-6.9</v>
      </c>
      <c r="AK406" s="833">
        <v>11.709999999999999</v>
      </c>
      <c r="AL406" s="845">
        <v>128780</v>
      </c>
      <c r="AM406" s="839">
        <v>0.1</v>
      </c>
      <c r="AN406" s="833">
        <v>0.39</v>
      </c>
      <c r="AO406" s="711">
        <f t="shared" si="111"/>
        <v>-50.426219429851628</v>
      </c>
      <c r="AP406" s="712">
        <f t="shared" si="112"/>
        <v>7.8721099257569556</v>
      </c>
      <c r="AQ406" s="855">
        <f t="shared" si="113"/>
        <v>169.82982743389306</v>
      </c>
      <c r="AR406" s="624">
        <f>INDEX(Historical!$C$7:$C$1259,MATCH(B406,Historical!$B$7:$B$1281,0))*IF(AH406="n/a",1.03,IF(AH406&lt;0,1.01,IF(AH406&gt;10,1.1,(1+AH406/100))))</f>
        <v>3.89052</v>
      </c>
      <c r="AS406" s="853">
        <f t="shared" si="114"/>
        <v>4.2795719999999999</v>
      </c>
      <c r="AT406" s="853">
        <f t="shared" si="103"/>
        <v>4.7075292000000006</v>
      </c>
      <c r="AU406" s="853">
        <f t="shared" si="103"/>
        <v>5.1782821200000013</v>
      </c>
      <c r="AV406" s="853">
        <f t="shared" si="103"/>
        <v>5.6961103320000017</v>
      </c>
      <c r="AW406" s="624">
        <f t="shared" si="115"/>
        <v>23.752013652000002</v>
      </c>
      <c r="AX406" s="719">
        <f t="shared" si="116"/>
        <v>9.7236720235804661</v>
      </c>
      <c r="AY406" s="900">
        <v>0.8</v>
      </c>
      <c r="AZ406" s="839">
        <v>66.5</v>
      </c>
      <c r="BA406" s="839">
        <v>-11.04</v>
      </c>
      <c r="BB406" s="839">
        <v>-4.55</v>
      </c>
      <c r="BC406" s="839">
        <v>2.2599999999999998</v>
      </c>
      <c r="BE406" s="597">
        <v>1994</v>
      </c>
      <c r="BF406" s="865">
        <f t="shared" si="117"/>
        <v>2</v>
      </c>
      <c r="BG406" s="849">
        <v>2.6</v>
      </c>
    </row>
    <row r="407" spans="1:59" ht="11.25" customHeight="1" x14ac:dyDescent="0.2">
      <c r="A407" s="838" t="s">
        <v>1385</v>
      </c>
      <c r="B407" s="842" t="s">
        <v>1386</v>
      </c>
      <c r="C407" s="898" t="s">
        <v>108</v>
      </c>
      <c r="D407" s="898" t="s">
        <v>4273</v>
      </c>
      <c r="E407" s="705">
        <v>10</v>
      </c>
      <c r="F407" s="1135">
        <v>446</v>
      </c>
      <c r="G407" s="1126" t="s">
        <v>37</v>
      </c>
      <c r="H407" s="1126" t="s">
        <v>37</v>
      </c>
      <c r="I407" s="841">
        <v>68.95</v>
      </c>
      <c r="J407" s="624">
        <f t="shared" si="104"/>
        <v>1.9724437998549675</v>
      </c>
      <c r="K407" s="844">
        <v>0.34</v>
      </c>
      <c r="L407" s="854">
        <v>4</v>
      </c>
      <c r="M407" s="615">
        <f t="shared" si="105"/>
        <v>1.36</v>
      </c>
      <c r="N407" s="837" t="s">
        <v>562</v>
      </c>
      <c r="O407" s="706">
        <v>0.3</v>
      </c>
      <c r="P407" s="606">
        <v>44218</v>
      </c>
      <c r="Q407" s="606">
        <v>44232</v>
      </c>
      <c r="R407" s="615">
        <f t="shared" si="106"/>
        <v>13.333333333333346</v>
      </c>
      <c r="S407" s="673">
        <f>IF(INDEX(Historical!$D$7:$D$1257,MATCH(B407,Historical!$B$7:$B$1281,0))=0,"n/a",(INDEX(Historical!$C$7:$C$1259,MATCH(B407,Historical!$B$7:$B$1281,0))/INDEX(Historical!$D$7:$D$1257,MATCH(B407,Historical!$B$7:$B$1281,0))-1)*100)</f>
        <v>3.4482758620689724</v>
      </c>
      <c r="T407" s="673">
        <f>IF(INDEX(Historical!$F$7:$F$1250,MATCH(B407,Historical!$B$7:$B$1281,0))=0,"n/a",((INDEX(Historical!$C$7:$C$1259,MATCH(B407,Historical!$B$7:$B$1281,0))/INDEX(Historical!$F$7:$F$1250,MATCH(B407,Historical!$B$7:$B$1281,0)))^(1/3)-1)*100)</f>
        <v>12.181378776036711</v>
      </c>
      <c r="U407" s="673">
        <f>IF(INDEX(Historical!$H$7:$H$1250,MATCH(B407,Historical!$B$7:$B$1281,0))=0,"n/a",((INDEX(Historical!$C$7:$C$1259,MATCH(B407,Historical!$B$7:$B$1281,0))/INDEX(Historical!$H$7:$H$1250,MATCH(B407,Historical!$B$7:$B$1281,0)))^(1/5)-1)*100)</f>
        <v>13.754383035188301</v>
      </c>
      <c r="V407" s="673">
        <f>IF(INDEX(Historical!$O$7:$O$1250,MATCH(B407,Historical!$B$7:$B$1281,0))=0,"n/a",((INDEX(Historical!$C$7:$C$1259,MATCH(B407,Historical!$B$7:$B$1281,0))/INDEX(Historical!$O$7:$O$1250,MATCH(B407,Historical!$B$7:$B$1281,0)))^(1/10)-1)*100)</f>
        <v>11.246941949326494</v>
      </c>
      <c r="W407" s="674">
        <f t="shared" si="107"/>
        <v>1.2229442542834463</v>
      </c>
      <c r="X407" s="675">
        <f t="shared" si="108"/>
        <v>0.96861852360480993</v>
      </c>
      <c r="Y407" s="646" t="s">
        <v>4577</v>
      </c>
      <c r="Z407" s="624">
        <f t="shared" si="109"/>
        <v>41.212121212121218</v>
      </c>
      <c r="AA407" s="853">
        <f t="shared" si="110"/>
        <v>20.893939393939394</v>
      </c>
      <c r="AB407" s="854">
        <v>12</v>
      </c>
      <c r="AC407" s="833">
        <v>3.3</v>
      </c>
      <c r="AD407" s="833">
        <v>2.11</v>
      </c>
      <c r="AE407" s="833">
        <v>9.01</v>
      </c>
      <c r="AF407" s="833">
        <v>2.78</v>
      </c>
      <c r="AG407" s="833">
        <v>13.100000000000001</v>
      </c>
      <c r="AH407" s="833">
        <v>8.6999999999999993</v>
      </c>
      <c r="AI407" s="833">
        <v>1.24</v>
      </c>
      <c r="AJ407" s="833">
        <v>14.2</v>
      </c>
      <c r="AK407" s="833">
        <v>10</v>
      </c>
      <c r="AL407" s="845">
        <v>1740</v>
      </c>
      <c r="AM407" s="839">
        <v>2.6</v>
      </c>
      <c r="AN407" s="833">
        <v>0.02</v>
      </c>
      <c r="AO407" s="711">
        <f t="shared" si="111"/>
        <v>-5.1671125588961253</v>
      </c>
      <c r="AP407" s="712">
        <f t="shared" si="112"/>
        <v>15.726826835043269</v>
      </c>
      <c r="AQ407" s="855">
        <f t="shared" si="113"/>
        <v>60.672408632045126</v>
      </c>
      <c r="AR407" s="624">
        <f>INDEX(Historical!$C$7:$C$1259,MATCH(B407,Historical!$B$7:$B$1281,0))*IF(AH407="n/a",1.03,IF(AH407&lt;0,1.01,IF(AH407&gt;10,1.1,(1+AH407/100))))</f>
        <v>1.3044</v>
      </c>
      <c r="AS407" s="853">
        <f t="shared" si="114"/>
        <v>1.3205745600000001</v>
      </c>
      <c r="AT407" s="853">
        <f t="shared" ref="AT407:AV426" si="118">IF($AK407="n/a",1.03*AS407,IF($AK407&lt;0,1.01*AS407,IF($AK407&gt;10,1.1*AS407,(1+$AK407/100)*AS407)))</f>
        <v>1.4526320160000001</v>
      </c>
      <c r="AU407" s="853">
        <f t="shared" si="118"/>
        <v>1.5978952176000003</v>
      </c>
      <c r="AV407" s="853">
        <f t="shared" si="118"/>
        <v>1.7576847393600006</v>
      </c>
      <c r="AW407" s="624">
        <f t="shared" si="115"/>
        <v>7.4331865329600006</v>
      </c>
      <c r="AX407" s="719">
        <f t="shared" si="116"/>
        <v>10.780546095663524</v>
      </c>
      <c r="AY407" s="900">
        <v>0.9</v>
      </c>
      <c r="AZ407" s="839">
        <v>126.14000000000001</v>
      </c>
      <c r="BA407" s="839">
        <v>-2.31</v>
      </c>
      <c r="BB407" s="839">
        <v>16.259999999999998</v>
      </c>
      <c r="BC407" s="839">
        <v>39.019999999999996</v>
      </c>
      <c r="BE407" s="597">
        <v>2012</v>
      </c>
      <c r="BF407" s="865">
        <f t="shared" si="117"/>
        <v>0</v>
      </c>
      <c r="BG407" s="849">
        <v>1.5</v>
      </c>
    </row>
    <row r="408" spans="1:59" ht="11.25" customHeight="1" x14ac:dyDescent="0.2">
      <c r="A408" s="10" t="s">
        <v>2207</v>
      </c>
      <c r="B408" s="570" t="s">
        <v>2208</v>
      </c>
      <c r="C408" s="898" t="s">
        <v>153</v>
      </c>
      <c r="D408" s="898" t="s">
        <v>4283</v>
      </c>
      <c r="E408" s="705">
        <v>7</v>
      </c>
      <c r="F408" s="1135">
        <v>655</v>
      </c>
      <c r="G408" s="1123" t="s">
        <v>106</v>
      </c>
      <c r="H408" s="1123" t="s">
        <v>106</v>
      </c>
      <c r="I408" s="841">
        <v>204.89</v>
      </c>
      <c r="J408" s="624">
        <f t="shared" si="104"/>
        <v>1.6594270096149153</v>
      </c>
      <c r="K408" s="844">
        <v>0.85</v>
      </c>
      <c r="L408" s="854">
        <v>4</v>
      </c>
      <c r="M408" s="615">
        <f t="shared" si="105"/>
        <v>3.4</v>
      </c>
      <c r="N408" s="837" t="s">
        <v>4343</v>
      </c>
      <c r="O408" s="706">
        <v>0.74</v>
      </c>
      <c r="P408" s="606">
        <v>44238</v>
      </c>
      <c r="Q408" s="606">
        <v>44265</v>
      </c>
      <c r="R408" s="615">
        <f t="shared" si="106"/>
        <v>14.864864864864863</v>
      </c>
      <c r="S408" s="673">
        <f>IF(INDEX(Historical!$D$7:$D$1257,MATCH(B408,Historical!$B$7:$B$1281,0))=0,"n/a",(INDEX(Historical!$C$7:$C$1259,MATCH(B408,Historical!$B$7:$B$1281,0))/INDEX(Historical!$D$7:$D$1257,MATCH(B408,Historical!$B$7:$B$1281,0))-1)*100)</f>
        <v>14.728682170542641</v>
      </c>
      <c r="T408" s="673">
        <f>IF(INDEX(Historical!$F$7:$F$1250,MATCH(B408,Historical!$B$7:$B$1281,0))=0,"n/a",((INDEX(Historical!$C$7:$C$1259,MATCH(B408,Historical!$B$7:$B$1281,0))/INDEX(Historical!$F$7:$F$1250,MATCH(B408,Historical!$B$7:$B$1281,0)))^(1/3)-1)*100)</f>
        <v>12.480211777541573</v>
      </c>
      <c r="U408" s="673">
        <f>IF(INDEX(Historical!$H$7:$H$1250,MATCH(B408,Historical!$B$7:$B$1281,0))=0,"n/a",((INDEX(Historical!$C$7:$C$1259,MATCH(B408,Historical!$B$7:$B$1281,0))/INDEX(Historical!$H$7:$H$1250,MATCH(B408,Historical!$B$7:$B$1281,0)))^(1/5)-1)*100)</f>
        <v>8.1564298323768547</v>
      </c>
      <c r="V408" s="673">
        <f>IF(INDEX(Historical!$O$7:$O$1250,MATCH(B408,Historical!$B$7:$B$1281,0))=0,"n/a",((INDEX(Historical!$C$7:$C$1259,MATCH(B408,Historical!$B$7:$B$1281,0))/INDEX(Historical!$O$7:$O$1250,MATCH(B408,Historical!$B$7:$B$1281,0)))^(1/10)-1)*100)</f>
        <v>4.2086006246927266</v>
      </c>
      <c r="W408" s="674">
        <f t="shared" si="107"/>
        <v>1.9380384502443404</v>
      </c>
      <c r="X408" s="675">
        <f t="shared" si="108"/>
        <v>0.33156218830800221</v>
      </c>
      <c r="Y408" s="843"/>
      <c r="Z408" s="624">
        <f t="shared" si="109"/>
        <v>50.073637702503682</v>
      </c>
      <c r="AA408" s="853">
        <f t="shared" si="110"/>
        <v>30.175257731958762</v>
      </c>
      <c r="AB408" s="854">
        <v>12</v>
      </c>
      <c r="AC408" s="833">
        <v>6.79</v>
      </c>
      <c r="AD408" s="833">
        <v>2.59</v>
      </c>
      <c r="AE408" s="833">
        <v>7.97</v>
      </c>
      <c r="AF408" s="833">
        <v>32.82</v>
      </c>
      <c r="AG408" s="833">
        <v>140.39999999999998</v>
      </c>
      <c r="AH408" s="833">
        <v>36.9</v>
      </c>
      <c r="AI408" s="833">
        <v>4.5600000000000005</v>
      </c>
      <c r="AJ408" s="833">
        <v>24.6</v>
      </c>
      <c r="AK408" s="833">
        <v>11.600000000000001</v>
      </c>
      <c r="AL408" s="845">
        <v>195540</v>
      </c>
      <c r="AM408" s="839">
        <v>11.700000000000001</v>
      </c>
      <c r="AN408" s="833">
        <v>2.94</v>
      </c>
      <c r="AO408" s="711">
        <f t="shared" si="111"/>
        <v>-20.359400889966992</v>
      </c>
      <c r="AP408" s="712">
        <f t="shared" si="112"/>
        <v>9.8158568419917707</v>
      </c>
      <c r="AQ408" s="855">
        <f t="shared" si="113"/>
        <v>563.44285821526364</v>
      </c>
      <c r="AR408" s="624">
        <f>INDEX(Historical!$C$7:$C$1259,MATCH(B408,Historical!$B$7:$B$1281,0))*IF(AH408="n/a",1.03,IF(AH408&lt;0,1.01,IF(AH408&gt;10,1.1,(1+AH408/100))))</f>
        <v>3.2560000000000002</v>
      </c>
      <c r="AS408" s="853">
        <f t="shared" si="114"/>
        <v>3.4044736000000007</v>
      </c>
      <c r="AT408" s="853">
        <f t="shared" si="118"/>
        <v>3.7449209600000009</v>
      </c>
      <c r="AU408" s="853">
        <f t="shared" si="118"/>
        <v>4.1194130560000009</v>
      </c>
      <c r="AV408" s="853">
        <f t="shared" si="118"/>
        <v>4.5313543616000009</v>
      </c>
      <c r="AW408" s="624">
        <f t="shared" si="115"/>
        <v>19.056161977600002</v>
      </c>
      <c r="AX408" s="719">
        <f t="shared" si="116"/>
        <v>9.3006793780077128</v>
      </c>
      <c r="AY408" s="900">
        <v>0.26</v>
      </c>
      <c r="AZ408" s="839">
        <v>75.03</v>
      </c>
      <c r="BA408" s="839">
        <v>-6.01</v>
      </c>
      <c r="BB408" s="839">
        <v>8.5</v>
      </c>
      <c r="BC408" s="839">
        <v>27.51</v>
      </c>
      <c r="BE408" s="597">
        <v>2015</v>
      </c>
      <c r="BF408" s="865">
        <f t="shared" si="117"/>
        <v>0</v>
      </c>
      <c r="BG408" s="849">
        <v>14.299999999999999</v>
      </c>
    </row>
    <row r="409" spans="1:59" ht="11.25" customHeight="1" x14ac:dyDescent="0.2">
      <c r="A409" s="838" t="s">
        <v>1397</v>
      </c>
      <c r="B409" s="842" t="s">
        <v>1398</v>
      </c>
      <c r="C409" s="898" t="s">
        <v>153</v>
      </c>
      <c r="D409" s="898" t="s">
        <v>4259</v>
      </c>
      <c r="E409" s="705">
        <v>11</v>
      </c>
      <c r="F409" s="1135">
        <v>370</v>
      </c>
      <c r="G409" s="1139" t="s">
        <v>106</v>
      </c>
      <c r="H409" s="1139" t="s">
        <v>106</v>
      </c>
      <c r="I409" s="841">
        <v>51.39</v>
      </c>
      <c r="J409" s="624">
        <f t="shared" si="104"/>
        <v>0.85619770383343063</v>
      </c>
      <c r="K409" s="844">
        <v>0.11</v>
      </c>
      <c r="L409" s="854">
        <v>4</v>
      </c>
      <c r="M409" s="615">
        <f t="shared" si="105"/>
        <v>0.44</v>
      </c>
      <c r="N409" s="837" t="s">
        <v>501</v>
      </c>
      <c r="O409" s="706">
        <v>9.5000000000000001E-2</v>
      </c>
      <c r="P409" s="606">
        <v>44263</v>
      </c>
      <c r="Q409" s="606">
        <v>44280</v>
      </c>
      <c r="R409" s="615">
        <f t="shared" si="106"/>
        <v>15.789473684210526</v>
      </c>
      <c r="S409" s="673">
        <f>IF(INDEX(Historical!$D$7:$D$1257,MATCH(B409,Historical!$B$7:$B$1281,0))=0,"n/a",(INDEX(Historical!$C$7:$C$1259,MATCH(B409,Historical!$B$7:$B$1281,0))/INDEX(Historical!$D$7:$D$1257,MATCH(B409,Historical!$B$7:$B$1281,0))-1)*100)</f>
        <v>11.764705882352944</v>
      </c>
      <c r="T409" s="673">
        <f>IF(INDEX(Historical!$F$7:$F$1250,MATCH(B409,Historical!$B$7:$B$1281,0))=0,"n/a",((INDEX(Historical!$C$7:$C$1259,MATCH(B409,Historical!$B$7:$B$1281,0))/INDEX(Historical!$F$7:$F$1250,MATCH(B409,Historical!$B$7:$B$1281,0)))^(1/3)-1)*100)</f>
        <v>21.858202395720227</v>
      </c>
      <c r="U409" s="673">
        <f>IF(INDEX(Historical!$H$7:$H$1250,MATCH(B409,Historical!$B$7:$B$1281,0))=0,"n/a",((INDEX(Historical!$C$7:$C$1259,MATCH(B409,Historical!$B$7:$B$1281,0))/INDEX(Historical!$H$7:$H$1250,MATCH(B409,Historical!$B$7:$B$1281,0)))^(1/5)-1)*100)</f>
        <v>18.88654957871243</v>
      </c>
      <c r="V409" s="673" t="str">
        <f>IF(INDEX(Historical!$O$7:$O$1250,MATCH(B409,Historical!$B$7:$B$1281,0))=0,"n/a",((INDEX(Historical!$C$7:$C$1259,MATCH(B409,Historical!$B$7:$B$1281,0))/INDEX(Historical!$O$7:$O$1250,MATCH(B409,Historical!$B$7:$B$1281,0)))^(1/10)-1)*100)</f>
        <v>n/a</v>
      </c>
      <c r="W409" s="674" t="str">
        <f t="shared" si="107"/>
        <v>n/a</v>
      </c>
      <c r="X409" s="675">
        <f t="shared" si="108"/>
        <v>0.61319966164650741</v>
      </c>
      <c r="Y409" s="842"/>
      <c r="Z409" s="624">
        <f t="shared" si="109"/>
        <v>47.826086956521735</v>
      </c>
      <c r="AA409" s="853">
        <f t="shared" si="110"/>
        <v>55.858695652173914</v>
      </c>
      <c r="AB409" s="854">
        <v>12</v>
      </c>
      <c r="AC409" s="833">
        <v>0.92</v>
      </c>
      <c r="AD409" s="833" t="s">
        <v>136</v>
      </c>
      <c r="AE409" s="833">
        <v>7.63</v>
      </c>
      <c r="AF409" s="833">
        <v>5.84</v>
      </c>
      <c r="AG409" s="833">
        <v>12.3</v>
      </c>
      <c r="AH409" s="833">
        <v>-20.8</v>
      </c>
      <c r="AI409" s="833">
        <v>15.43</v>
      </c>
      <c r="AJ409" s="833">
        <v>30.8</v>
      </c>
      <c r="AK409" s="833">
        <v>-1.7999999999999998</v>
      </c>
      <c r="AL409" s="845">
        <v>930.86</v>
      </c>
      <c r="AM409" s="839">
        <v>14.6</v>
      </c>
      <c r="AN409" s="833">
        <v>0.37</v>
      </c>
      <c r="AO409" s="711">
        <f t="shared" si="111"/>
        <v>-36.115948369628057</v>
      </c>
      <c r="AP409" s="712">
        <f t="shared" si="112"/>
        <v>19.74274728254586</v>
      </c>
      <c r="AQ409" s="855">
        <f t="shared" si="113"/>
        <v>280.76810242730016</v>
      </c>
      <c r="AR409" s="624">
        <f>INDEX(Historical!$C$7:$C$1259,MATCH(B409,Historical!$B$7:$B$1281,0))*IF(AH409="n/a",1.03,IF(AH409&lt;0,1.01,IF(AH409&gt;10,1.1,(1+AH409/100))))</f>
        <v>0.38380000000000003</v>
      </c>
      <c r="AS409" s="853">
        <f t="shared" si="114"/>
        <v>0.42218000000000006</v>
      </c>
      <c r="AT409" s="853">
        <f t="shared" si="118"/>
        <v>0.42640180000000005</v>
      </c>
      <c r="AU409" s="853">
        <f t="shared" si="118"/>
        <v>0.43066581800000003</v>
      </c>
      <c r="AV409" s="853">
        <f t="shared" si="118"/>
        <v>0.43497247618000001</v>
      </c>
      <c r="AW409" s="624">
        <f t="shared" si="115"/>
        <v>2.0980200941800002</v>
      </c>
      <c r="AX409" s="719">
        <f t="shared" si="116"/>
        <v>4.0825454255302596</v>
      </c>
      <c r="AY409" s="900">
        <v>1.31</v>
      </c>
      <c r="AZ409" s="839">
        <v>173.93</v>
      </c>
      <c r="BA409" s="839">
        <v>1.7000000000000002</v>
      </c>
      <c r="BB409" s="839">
        <v>16.869999999999997</v>
      </c>
      <c r="BC409" s="839">
        <v>50.82</v>
      </c>
      <c r="BE409" s="597">
        <v>2011</v>
      </c>
      <c r="BF409" s="865">
        <f t="shared" si="117"/>
        <v>0</v>
      </c>
      <c r="BG409" s="849">
        <v>8.4</v>
      </c>
    </row>
    <row r="410" spans="1:59" ht="11.25" customHeight="1" x14ac:dyDescent="0.2">
      <c r="A410" s="838" t="s">
        <v>660</v>
      </c>
      <c r="B410" s="842" t="s">
        <v>661</v>
      </c>
      <c r="C410" s="898" t="s">
        <v>112</v>
      </c>
      <c r="D410" s="898" t="s">
        <v>4279</v>
      </c>
      <c r="E410" s="705">
        <v>18</v>
      </c>
      <c r="F410" s="1135">
        <v>199</v>
      </c>
      <c r="G410" s="1139" t="s">
        <v>115</v>
      </c>
      <c r="H410" s="1139" t="s">
        <v>115</v>
      </c>
      <c r="I410" s="841">
        <v>330.25</v>
      </c>
      <c r="J410" s="624">
        <f t="shared" si="104"/>
        <v>3.1491294473883422</v>
      </c>
      <c r="K410" s="844">
        <v>2.6</v>
      </c>
      <c r="L410" s="854">
        <v>4</v>
      </c>
      <c r="M410" s="615">
        <f t="shared" si="105"/>
        <v>10.4</v>
      </c>
      <c r="N410" s="837" t="s">
        <v>151</v>
      </c>
      <c r="O410" s="706">
        <v>2.4</v>
      </c>
      <c r="P410" s="606">
        <v>44165</v>
      </c>
      <c r="Q410" s="606">
        <v>44189</v>
      </c>
      <c r="R410" s="615">
        <f t="shared" si="106"/>
        <v>8.333333333333341</v>
      </c>
      <c r="S410" s="673">
        <f>IF(INDEX(Historical!$D$7:$D$1257,MATCH(B410,Historical!$B$7:$B$1281,0))=0,"n/a",(INDEX(Historical!$C$7:$C$1259,MATCH(B410,Historical!$B$7:$B$1281,0))/INDEX(Historical!$D$7:$D$1257,MATCH(B410,Historical!$B$7:$B$1281,0))-1)*100)</f>
        <v>8.8888888888889017</v>
      </c>
      <c r="T410" s="673">
        <f>IF(INDEX(Historical!$F$7:$F$1250,MATCH(B410,Historical!$B$7:$B$1281,0))=0,"n/a",((INDEX(Historical!$C$7:$C$1259,MATCH(B410,Historical!$B$7:$B$1281,0))/INDEX(Historical!$F$7:$F$1250,MATCH(B410,Historical!$B$7:$B$1281,0)))^(1/3)-1)*100)</f>
        <v>9.5205836148176459</v>
      </c>
      <c r="U410" s="673">
        <f>IF(INDEX(Historical!$H$7:$H$1250,MATCH(B410,Historical!$B$7:$B$1281,0))=0,"n/a",((INDEX(Historical!$C$7:$C$1259,MATCH(B410,Historical!$B$7:$B$1281,0))/INDEX(Historical!$H$7:$H$1250,MATCH(B410,Historical!$B$7:$B$1281,0)))^(1/5)-1)*100)</f>
        <v>9.7665948842847961</v>
      </c>
      <c r="V410" s="673">
        <f>IF(INDEX(Historical!$O$7:$O$1250,MATCH(B410,Historical!$B$7:$B$1281,0))=0,"n/a",((INDEX(Historical!$C$7:$C$1259,MATCH(B410,Historical!$B$7:$B$1281,0))/INDEX(Historical!$O$7:$O$1250,MATCH(B410,Historical!$B$7:$B$1281,0)))^(1/10)-1)*100)</f>
        <v>14.015058621261488</v>
      </c>
      <c r="W410" s="674">
        <f t="shared" si="107"/>
        <v>0.69686436198478852</v>
      </c>
      <c r="X410" s="675">
        <f t="shared" si="108"/>
        <v>0.49326236789317152</v>
      </c>
      <c r="Y410" s="842"/>
      <c r="Z410" s="624">
        <f t="shared" si="109"/>
        <v>42.466312780726831</v>
      </c>
      <c r="AA410" s="853">
        <f t="shared" si="110"/>
        <v>13.485095957533687</v>
      </c>
      <c r="AB410" s="854">
        <v>12</v>
      </c>
      <c r="AC410" s="833">
        <v>24.49</v>
      </c>
      <c r="AD410" s="833">
        <v>2.2999999999999998</v>
      </c>
      <c r="AE410" s="833">
        <v>1.47</v>
      </c>
      <c r="AF410" s="834">
        <v>15.89</v>
      </c>
      <c r="AG410" s="834">
        <v>150.5</v>
      </c>
      <c r="AH410" s="833">
        <v>11.600000000000001</v>
      </c>
      <c r="AI410" s="833">
        <v>6.5100000000000007</v>
      </c>
      <c r="AJ410" s="833">
        <v>19.8</v>
      </c>
      <c r="AK410" s="833">
        <v>6.08</v>
      </c>
      <c r="AL410" s="845">
        <v>96420</v>
      </c>
      <c r="AM410" s="839">
        <v>0.08</v>
      </c>
      <c r="AN410" s="833">
        <v>2.02</v>
      </c>
      <c r="AO410" s="711">
        <f t="shared" si="111"/>
        <v>-0.56937162586054946</v>
      </c>
      <c r="AP410" s="712">
        <f t="shared" si="112"/>
        <v>12.915724331673138</v>
      </c>
      <c r="AQ410" s="855">
        <f t="shared" si="113"/>
        <v>208.60127080116419</v>
      </c>
      <c r="AR410" s="624">
        <f>INDEX(Historical!$C$7:$C$1259,MATCH(B410,Historical!$B$7:$B$1281,0))*IF(AH410="n/a",1.03,IF(AH410&lt;0,1.01,IF(AH410&gt;10,1.1,(1+AH410/100))))</f>
        <v>10.780000000000001</v>
      </c>
      <c r="AS410" s="853">
        <f t="shared" si="114"/>
        <v>11.481778</v>
      </c>
      <c r="AT410" s="853">
        <f t="shared" si="118"/>
        <v>12.179870102400001</v>
      </c>
      <c r="AU410" s="853">
        <f t="shared" si="118"/>
        <v>12.92040620462592</v>
      </c>
      <c r="AV410" s="853">
        <f t="shared" si="118"/>
        <v>13.705966901867175</v>
      </c>
      <c r="AW410" s="624">
        <f t="shared" si="115"/>
        <v>61.0680212088931</v>
      </c>
      <c r="AX410" s="719">
        <f t="shared" si="116"/>
        <v>18.491452296409719</v>
      </c>
      <c r="AY410" s="900">
        <v>0.95</v>
      </c>
      <c r="AZ410" s="839">
        <v>24.099999999999998</v>
      </c>
      <c r="BA410" s="839">
        <v>-20.919999999999998</v>
      </c>
      <c r="BB410" s="839">
        <v>-3.65</v>
      </c>
      <c r="BC410" s="839">
        <v>-10.48</v>
      </c>
      <c r="BE410" s="597">
        <v>2003</v>
      </c>
      <c r="BF410" s="865">
        <f t="shared" si="117"/>
        <v>1</v>
      </c>
      <c r="BG410" s="849">
        <v>13.600000000000001</v>
      </c>
    </row>
    <row r="411" spans="1:59" ht="11.25" customHeight="1" x14ac:dyDescent="0.2">
      <c r="A411" s="838" t="s">
        <v>1407</v>
      </c>
      <c r="B411" s="842" t="s">
        <v>1408</v>
      </c>
      <c r="C411" s="898" t="s">
        <v>108</v>
      </c>
      <c r="D411" s="898" t="s">
        <v>118</v>
      </c>
      <c r="E411" s="705">
        <v>11</v>
      </c>
      <c r="F411" s="1135">
        <v>350</v>
      </c>
      <c r="G411" s="1135" t="s">
        <v>115</v>
      </c>
      <c r="H411" s="1135" t="s">
        <v>115</v>
      </c>
      <c r="I411" s="841">
        <v>56.87</v>
      </c>
      <c r="J411" s="624">
        <f t="shared" si="104"/>
        <v>2.9541058554598205</v>
      </c>
      <c r="K411" s="844">
        <v>0.42</v>
      </c>
      <c r="L411" s="854">
        <v>4</v>
      </c>
      <c r="M411" s="615">
        <f t="shared" si="105"/>
        <v>1.68</v>
      </c>
      <c r="N411" s="837" t="s">
        <v>139</v>
      </c>
      <c r="O411" s="706">
        <v>0.4</v>
      </c>
      <c r="P411" s="606">
        <v>44204</v>
      </c>
      <c r="Q411" s="606">
        <v>44228</v>
      </c>
      <c r="R411" s="615">
        <f t="shared" si="106"/>
        <v>4.9999999999999902</v>
      </c>
      <c r="S411" s="673">
        <f>IF(INDEX(Historical!$D$7:$D$1257,MATCH(B411,Historical!$B$7:$B$1281,0))=0,"n/a",(INDEX(Historical!$C$7:$C$1259,MATCH(B411,Historical!$B$7:$B$1281,0))/INDEX(Historical!$D$7:$D$1257,MATCH(B411,Historical!$B$7:$B$1281,0))-1)*100)</f>
        <v>8.1081081081081141</v>
      </c>
      <c r="T411" s="673">
        <f>IF(INDEX(Historical!$F$7:$F$1250,MATCH(B411,Historical!$B$7:$B$1281,0))=0,"n/a",((INDEX(Historical!$C$7:$C$1259,MATCH(B411,Historical!$B$7:$B$1281,0))/INDEX(Historical!$F$7:$F$1250,MATCH(B411,Historical!$B$7:$B$1281,0)))^(1/3)-1)*100)</f>
        <v>11.315078730200367</v>
      </c>
      <c r="U411" s="673">
        <f>IF(INDEX(Historical!$H$7:$H$1250,MATCH(B411,Historical!$B$7:$B$1281,0))=0,"n/a",((INDEX(Historical!$C$7:$C$1259,MATCH(B411,Historical!$B$7:$B$1281,0))/INDEX(Historical!$H$7:$H$1250,MATCH(B411,Historical!$B$7:$B$1281,0)))^(1/5)-1)*100)</f>
        <v>14.869835499703509</v>
      </c>
      <c r="V411" s="673">
        <f>IF(INDEX(Historical!$O$7:$O$1250,MATCH(B411,Historical!$B$7:$B$1281,0))=0,"n/a",((INDEX(Historical!$C$7:$C$1259,MATCH(B411,Historical!$B$7:$B$1281,0))/INDEX(Historical!$O$7:$O$1250,MATCH(B411,Historical!$B$7:$B$1281,0)))^(1/10)-1)*100)</f>
        <v>44.612554959192472</v>
      </c>
      <c r="W411" s="674">
        <f t="shared" si="107"/>
        <v>0.33331055603753446</v>
      </c>
      <c r="X411" s="675" t="str">
        <f t="shared" si="108"/>
        <v>n/a</v>
      </c>
      <c r="Y411" s="634"/>
      <c r="Z411" s="624">
        <f t="shared" si="109"/>
        <v>71.186440677966104</v>
      </c>
      <c r="AA411" s="853">
        <f t="shared" si="110"/>
        <v>24.097457627118644</v>
      </c>
      <c r="AB411" s="854">
        <v>12</v>
      </c>
      <c r="AC411" s="833">
        <v>2.36</v>
      </c>
      <c r="AD411" s="833">
        <v>0.97</v>
      </c>
      <c r="AE411" s="833">
        <v>0.61</v>
      </c>
      <c r="AF411" s="833">
        <v>0.49</v>
      </c>
      <c r="AG411" s="833">
        <v>2.4</v>
      </c>
      <c r="AH411" s="833">
        <v>-44.7</v>
      </c>
      <c r="AI411" s="833">
        <v>20.16</v>
      </c>
      <c r="AJ411" s="833">
        <v>-12.1</v>
      </c>
      <c r="AK411" s="833">
        <v>25.05</v>
      </c>
      <c r="AL411" s="845">
        <v>10650</v>
      </c>
      <c r="AM411" s="839">
        <v>0.3</v>
      </c>
      <c r="AN411" s="833">
        <v>0.28999999999999998</v>
      </c>
      <c r="AO411" s="711">
        <f t="shared" si="111"/>
        <v>-6.2735162719553159</v>
      </c>
      <c r="AP411" s="712">
        <f t="shared" si="112"/>
        <v>17.823941355163328</v>
      </c>
      <c r="AQ411" s="855">
        <f t="shared" si="113"/>
        <v>-27.557672786360175</v>
      </c>
      <c r="AR411" s="624">
        <f>INDEX(Historical!$C$7:$C$1259,MATCH(B411,Historical!$B$7:$B$1281,0))*IF(AH411="n/a",1.03,IF(AH411&lt;0,1.01,IF(AH411&gt;10,1.1,(1+AH411/100))))</f>
        <v>1.6160000000000001</v>
      </c>
      <c r="AS411" s="853">
        <f t="shared" si="114"/>
        <v>1.7776000000000003</v>
      </c>
      <c r="AT411" s="853">
        <f t="shared" si="118"/>
        <v>1.9553600000000004</v>
      </c>
      <c r="AU411" s="853">
        <f t="shared" si="118"/>
        <v>2.1508960000000008</v>
      </c>
      <c r="AV411" s="853">
        <f t="shared" si="118"/>
        <v>2.365985600000001</v>
      </c>
      <c r="AW411" s="624">
        <f t="shared" si="115"/>
        <v>9.8658416000000031</v>
      </c>
      <c r="AX411" s="719">
        <f t="shared" si="116"/>
        <v>17.348059785475652</v>
      </c>
      <c r="AY411" s="900">
        <v>2.23</v>
      </c>
      <c r="AZ411" s="839">
        <v>252.99999999999997</v>
      </c>
      <c r="BA411" s="839">
        <v>-6.21</v>
      </c>
      <c r="BB411" s="839">
        <v>11.19</v>
      </c>
      <c r="BC411" s="839">
        <v>37.44</v>
      </c>
      <c r="BE411" s="597">
        <v>2011</v>
      </c>
      <c r="BF411" s="865">
        <f t="shared" si="117"/>
        <v>0</v>
      </c>
      <c r="BG411" s="849">
        <v>0.1</v>
      </c>
    </row>
    <row r="412" spans="1:59" ht="11.25" customHeight="1" x14ac:dyDescent="0.2">
      <c r="A412" s="838" t="s">
        <v>658</v>
      </c>
      <c r="B412" s="842" t="s">
        <v>659</v>
      </c>
      <c r="C412" s="898" t="s">
        <v>112</v>
      </c>
      <c r="D412" s="898" t="s">
        <v>211</v>
      </c>
      <c r="E412" s="705">
        <v>18</v>
      </c>
      <c r="F412" s="1135">
        <v>192</v>
      </c>
      <c r="G412" s="1121" t="s">
        <v>106</v>
      </c>
      <c r="H412" s="1121" t="s">
        <v>106</v>
      </c>
      <c r="I412" s="841">
        <v>160.25</v>
      </c>
      <c r="J412" s="624">
        <f t="shared" si="104"/>
        <v>0.79875195007800304</v>
      </c>
      <c r="K412" s="844">
        <v>0.32</v>
      </c>
      <c r="L412" s="854">
        <v>4</v>
      </c>
      <c r="M412" s="615">
        <f t="shared" si="105"/>
        <v>1.28</v>
      </c>
      <c r="N412" s="837" t="s">
        <v>208</v>
      </c>
      <c r="O412" s="706">
        <v>0.31</v>
      </c>
      <c r="P412" s="606">
        <v>43965</v>
      </c>
      <c r="Q412" s="606">
        <v>43980</v>
      </c>
      <c r="R412" s="615">
        <f t="shared" si="106"/>
        <v>3.2258064516129057</v>
      </c>
      <c r="S412" s="673">
        <f>IF(INDEX(Historical!$D$7:$D$1257,MATCH(B412,Historical!$B$7:$B$1281,0))=0,"n/a",(INDEX(Historical!$C$7:$C$1259,MATCH(B412,Historical!$B$7:$B$1281,0))/INDEX(Historical!$D$7:$D$1257,MATCH(B412,Historical!$B$7:$B$1281,0))-1)*100)</f>
        <v>2.4193548387096753</v>
      </c>
      <c r="T412" s="673">
        <f>IF(INDEX(Historical!$F$7:$F$1250,MATCH(B412,Historical!$B$7:$B$1281,0))=0,"n/a",((INDEX(Historical!$C$7:$C$1259,MATCH(B412,Historical!$B$7:$B$1281,0))/INDEX(Historical!$F$7:$F$1250,MATCH(B412,Historical!$B$7:$B$1281,0)))^(1/3)-1)*100)</f>
        <v>2.4803432126453862</v>
      </c>
      <c r="U412" s="673">
        <f>IF(INDEX(Historical!$H$7:$H$1250,MATCH(B412,Historical!$B$7:$B$1281,0))=0,"n/a",((INDEX(Historical!$C$7:$C$1259,MATCH(B412,Historical!$B$7:$B$1281,0))/INDEX(Historical!$H$7:$H$1250,MATCH(B412,Historical!$B$7:$B$1281,0)))^(1/5)-1)*100)</f>
        <v>2.9158362197132304</v>
      </c>
      <c r="V412" s="673">
        <f>IF(INDEX(Historical!$O$7:$O$1250,MATCH(B412,Historical!$B$7:$B$1281,0))=0,"n/a",((INDEX(Historical!$C$7:$C$1259,MATCH(B412,Historical!$B$7:$B$1281,0))/INDEX(Historical!$O$7:$O$1250,MATCH(B412,Historical!$B$7:$B$1281,0)))^(1/10)-1)*100)</f>
        <v>14.427122826294969</v>
      </c>
      <c r="W412" s="674">
        <f t="shared" si="107"/>
        <v>0.20210795006186597</v>
      </c>
      <c r="X412" s="675">
        <f t="shared" si="108"/>
        <v>0.29753430813400306</v>
      </c>
      <c r="Y412" s="646"/>
      <c r="Z412" s="624">
        <f t="shared" si="109"/>
        <v>37.426900584795327</v>
      </c>
      <c r="AA412" s="853">
        <f t="shared" si="110"/>
        <v>46.856725146198833</v>
      </c>
      <c r="AB412" s="854">
        <v>8</v>
      </c>
      <c r="AC412" s="833">
        <v>3.42</v>
      </c>
      <c r="AD412" s="833">
        <v>2.04</v>
      </c>
      <c r="AE412" s="833">
        <v>3.56</v>
      </c>
      <c r="AF412" s="833">
        <v>5.71</v>
      </c>
      <c r="AG412" s="833">
        <v>12.9</v>
      </c>
      <c r="AH412" s="833">
        <v>-3.6999999999999997</v>
      </c>
      <c r="AI412" s="833">
        <v>21.11</v>
      </c>
      <c r="AJ412" s="833">
        <v>9.8000000000000007</v>
      </c>
      <c r="AK412" s="833">
        <v>22.900000000000002</v>
      </c>
      <c r="AL412" s="845">
        <v>1690</v>
      </c>
      <c r="AM412" s="839">
        <v>0.89999999999999991</v>
      </c>
      <c r="AN412" s="833">
        <v>0.38</v>
      </c>
      <c r="AO412" s="711">
        <f t="shared" si="111"/>
        <v>-43.142136976407599</v>
      </c>
      <c r="AP412" s="712">
        <f t="shared" si="112"/>
        <v>3.7145881697912335</v>
      </c>
      <c r="AQ412" s="855">
        <f t="shared" si="113"/>
        <v>244.83612893005363</v>
      </c>
      <c r="AR412" s="624">
        <f>INDEX(Historical!$C$7:$C$1259,MATCH(B412,Historical!$B$7:$B$1281,0))*IF(AH412="n/a",1.03,IF(AH412&lt;0,1.01,IF(AH412&gt;10,1.1,(1+AH412/100))))</f>
        <v>1.2827</v>
      </c>
      <c r="AS412" s="853">
        <f t="shared" si="114"/>
        <v>1.4109700000000001</v>
      </c>
      <c r="AT412" s="853">
        <f t="shared" si="118"/>
        <v>1.5520670000000001</v>
      </c>
      <c r="AU412" s="853">
        <f t="shared" si="118"/>
        <v>1.7072737000000002</v>
      </c>
      <c r="AV412" s="853">
        <f t="shared" si="118"/>
        <v>1.8780010700000005</v>
      </c>
      <c r="AW412" s="624">
        <f t="shared" si="115"/>
        <v>7.8310117700000008</v>
      </c>
      <c r="AX412" s="719">
        <f t="shared" si="116"/>
        <v>4.8867468143525743</v>
      </c>
      <c r="AY412" s="900">
        <v>0.34</v>
      </c>
      <c r="AZ412" s="839">
        <v>123</v>
      </c>
      <c r="BA412" s="839">
        <v>-4.2</v>
      </c>
      <c r="BB412" s="839">
        <v>12.139999999999999</v>
      </c>
      <c r="BC412" s="839">
        <v>43.36</v>
      </c>
      <c r="BE412" s="597">
        <v>2003</v>
      </c>
      <c r="BF412" s="865">
        <f t="shared" si="117"/>
        <v>1</v>
      </c>
      <c r="BG412" s="849">
        <v>6.7</v>
      </c>
    </row>
    <row r="413" spans="1:59" s="744" customFormat="1" ht="11.25" customHeight="1" x14ac:dyDescent="0.2">
      <c r="A413" s="726" t="s">
        <v>403</v>
      </c>
      <c r="B413" s="751" t="s">
        <v>404</v>
      </c>
      <c r="C413" s="898" t="s">
        <v>131</v>
      </c>
      <c r="D413" s="898" t="s">
        <v>4264</v>
      </c>
      <c r="E413" s="727">
        <v>18</v>
      </c>
      <c r="F413" s="1135">
        <v>204</v>
      </c>
      <c r="G413" s="1138" t="s">
        <v>37</v>
      </c>
      <c r="H413" s="1138" t="s">
        <v>37</v>
      </c>
      <c r="I413" s="728">
        <v>46.16</v>
      </c>
      <c r="J413" s="729">
        <f t="shared" si="104"/>
        <v>3.48786828422877</v>
      </c>
      <c r="K413" s="730">
        <v>0.40250000000000002</v>
      </c>
      <c r="L413" s="731">
        <v>4</v>
      </c>
      <c r="M413" s="732">
        <f t="shared" si="105"/>
        <v>1.61</v>
      </c>
      <c r="N413" s="733" t="s">
        <v>107</v>
      </c>
      <c r="O413" s="734">
        <v>0.38</v>
      </c>
      <c r="P413" s="1130">
        <v>44224</v>
      </c>
      <c r="Q413" s="1130">
        <v>44243</v>
      </c>
      <c r="R413" s="732">
        <f t="shared" si="106"/>
        <v>5.9210526315789522</v>
      </c>
      <c r="S413" s="673">
        <f>IF(INDEX(Historical!$D$7:$D$1257,MATCH(B413,Historical!$B$7:$B$1281,0))=0,"n/a",(INDEX(Historical!$C$7:$C$1259,MATCH(B413,Historical!$B$7:$B$1281,0))/INDEX(Historical!$D$7:$D$1257,MATCH(B413,Historical!$B$7:$B$1281,0))-1)*100)</f>
        <v>7.0422535211267734</v>
      </c>
      <c r="T413" s="673">
        <f>IF(INDEX(Historical!$F$7:$F$1250,MATCH(B413,Historical!$B$7:$B$1281,0))=0,"n/a",((INDEX(Historical!$C$7:$C$1259,MATCH(B413,Historical!$B$7:$B$1281,0))/INDEX(Historical!$F$7:$F$1250,MATCH(B413,Historical!$B$7:$B$1281,0)))^(1/3)-1)*100)</f>
        <v>6.4529450807832456</v>
      </c>
      <c r="U413" s="673">
        <f>IF(INDEX(Historical!$H$7:$H$1250,MATCH(B413,Historical!$B$7:$B$1281,0))=0,"n/a",((INDEX(Historical!$C$7:$C$1259,MATCH(B413,Historical!$B$7:$B$1281,0))/INDEX(Historical!$H$7:$H$1250,MATCH(B413,Historical!$B$7:$B$1281,0)))^(1/5)-1)*100)</f>
        <v>6.6817621211941569</v>
      </c>
      <c r="V413" s="673">
        <f>IF(INDEX(Historical!$O$7:$O$1250,MATCH(B413,Historical!$B$7:$B$1281,0))=0,"n/a",((INDEX(Historical!$C$7:$C$1259,MATCH(B413,Historical!$B$7:$B$1281,0))/INDEX(Historical!$O$7:$O$1250,MATCH(B413,Historical!$B$7:$B$1281,0)))^(1/10)-1)*100)</f>
        <v>6.7632165446619208</v>
      </c>
      <c r="W413" s="674">
        <f t="shared" si="107"/>
        <v>0.9879562597279169</v>
      </c>
      <c r="X413" s="675">
        <f t="shared" si="108"/>
        <v>1.1136270201990262</v>
      </c>
      <c r="Y413" s="735"/>
      <c r="Z413" s="729">
        <f t="shared" si="109"/>
        <v>60.074626865671647</v>
      </c>
      <c r="AA413" s="736">
        <f t="shared" si="110"/>
        <v>17.223880597014922</v>
      </c>
      <c r="AB413" s="731">
        <v>12</v>
      </c>
      <c r="AC413" s="737">
        <v>2.68</v>
      </c>
      <c r="AD413" s="737">
        <v>3.05</v>
      </c>
      <c r="AE413" s="737">
        <v>3.47</v>
      </c>
      <c r="AF413" s="737">
        <v>2.0699999999999998</v>
      </c>
      <c r="AG413" s="737">
        <v>11.700000000000001</v>
      </c>
      <c r="AH413" s="737">
        <v>7.5</v>
      </c>
      <c r="AI413" s="737">
        <v>6.18</v>
      </c>
      <c r="AJ413" s="737">
        <v>6</v>
      </c>
      <c r="AK413" s="737">
        <v>5.8000000000000007</v>
      </c>
      <c r="AL413" s="738">
        <v>12070</v>
      </c>
      <c r="AM413" s="739">
        <v>0.1</v>
      </c>
      <c r="AN413" s="737">
        <v>1.23</v>
      </c>
      <c r="AO413" s="740">
        <f t="shared" si="111"/>
        <v>-7.0542501915919953</v>
      </c>
      <c r="AP413" s="741">
        <f t="shared" si="112"/>
        <v>10.169630405422927</v>
      </c>
      <c r="AQ413" s="742">
        <f t="shared" si="113"/>
        <v>25.880777520849986</v>
      </c>
      <c r="AR413" s="624">
        <f>INDEX(Historical!$C$7:$C$1259,MATCH(B413,Historical!$B$7:$B$1281,0))*IF(AH413="n/a",1.03,IF(AH413&lt;0,1.01,IF(AH413&gt;10,1.1,(1+AH413/100))))</f>
        <v>1.6339999999999999</v>
      </c>
      <c r="AS413" s="736">
        <f t="shared" si="114"/>
        <v>1.7349812</v>
      </c>
      <c r="AT413" s="736">
        <f t="shared" si="118"/>
        <v>1.8356101096000002</v>
      </c>
      <c r="AU413" s="736">
        <f t="shared" si="118"/>
        <v>1.9420754959568003</v>
      </c>
      <c r="AV413" s="736">
        <f t="shared" si="118"/>
        <v>2.0547158747222949</v>
      </c>
      <c r="AW413" s="729">
        <f t="shared" si="115"/>
        <v>9.2013826802790941</v>
      </c>
      <c r="AX413" s="743">
        <f t="shared" si="116"/>
        <v>19.933671317762336</v>
      </c>
      <c r="AY413" s="901">
        <v>0.33</v>
      </c>
      <c r="AZ413" s="739">
        <v>22.57</v>
      </c>
      <c r="BA413" s="739">
        <v>-21.44</v>
      </c>
      <c r="BB413" s="739">
        <v>-6.660000000000001</v>
      </c>
      <c r="BC413" s="739">
        <v>-10.23</v>
      </c>
      <c r="BD413" s="875"/>
      <c r="BE413" s="597">
        <v>2004</v>
      </c>
      <c r="BF413" s="865">
        <f t="shared" si="117"/>
        <v>1</v>
      </c>
      <c r="BG413" s="793">
        <v>3.8</v>
      </c>
    </row>
    <row r="414" spans="1:59" ht="11.25" customHeight="1" x14ac:dyDescent="0.2">
      <c r="A414" s="847" t="s">
        <v>4191</v>
      </c>
      <c r="B414" s="570" t="s">
        <v>3839</v>
      </c>
      <c r="C414" s="898" t="s">
        <v>4127</v>
      </c>
      <c r="D414" s="898" t="s">
        <v>4253</v>
      </c>
      <c r="E414" s="705">
        <v>7</v>
      </c>
      <c r="F414" s="1135">
        <v>641</v>
      </c>
      <c r="G414" s="1103" t="s">
        <v>106</v>
      </c>
      <c r="H414" s="1103" t="s">
        <v>106</v>
      </c>
      <c r="I414" s="841">
        <v>108.04</v>
      </c>
      <c r="J414" s="624">
        <f t="shared" si="104"/>
        <v>0.81340244353942992</v>
      </c>
      <c r="K414" s="844">
        <v>0.87880000000000003</v>
      </c>
      <c r="L414" s="854">
        <v>1</v>
      </c>
      <c r="M414" s="615">
        <f t="shared" si="105"/>
        <v>0.87880000000000003</v>
      </c>
      <c r="N414" s="837" t="s">
        <v>4192</v>
      </c>
      <c r="O414" s="706">
        <v>0.73219999999999996</v>
      </c>
      <c r="P414" s="606">
        <v>44092</v>
      </c>
      <c r="Q414" s="606">
        <v>44096</v>
      </c>
      <c r="R414" s="615">
        <f t="shared" si="106"/>
        <v>20.021851953018309</v>
      </c>
      <c r="S414" s="673">
        <f>IF(INDEX(Historical!$D$7:$D$1257,MATCH(B414,Historical!$B$7:$B$1281,0))=0,"n/a",(INDEX(Historical!$C$7:$C$1259,MATCH(B414,Historical!$B$7:$B$1281,0))/INDEX(Historical!$D$7:$D$1257,MATCH(B414,Historical!$B$7:$B$1281,0))-1)*100)</f>
        <v>18.983884184649003</v>
      </c>
      <c r="T414" s="673">
        <f>IF(INDEX(Historical!$F$7:$F$1250,MATCH(B414,Historical!$B$7:$B$1281,0))=0,"n/a",((INDEX(Historical!$C$7:$C$1259,MATCH(B414,Historical!$B$7:$B$1281,0))/INDEX(Historical!$F$7:$F$1250,MATCH(B414,Historical!$B$7:$B$1281,0)))^(1/3)-1)*100)</f>
        <v>11.169769327694601</v>
      </c>
      <c r="U414" s="673">
        <f>IF(INDEX(Historical!$H$7:$H$1250,MATCH(B414,Historical!$B$7:$B$1281,0))=0,"n/a",((INDEX(Historical!$C$7:$C$1259,MATCH(B414,Historical!$B$7:$B$1281,0))/INDEX(Historical!$H$7:$H$1250,MATCH(B414,Historical!$B$7:$B$1281,0)))^(1/5)-1)*100)</f>
        <v>10.450681383226179</v>
      </c>
      <c r="V414" s="673" t="str">
        <f>IF(INDEX(Historical!$O$7:$O$1250,MATCH(B414,Historical!$B$7:$B$1281,0))=0,"n/a",((INDEX(Historical!$C$7:$C$1259,MATCH(B414,Historical!$B$7:$B$1281,0))/INDEX(Historical!$O$7:$O$1250,MATCH(B414,Historical!$B$7:$B$1281,0)))^(1/10)-1)*100)</f>
        <v>n/a</v>
      </c>
      <c r="W414" s="674" t="str">
        <f t="shared" si="107"/>
        <v>n/a</v>
      </c>
      <c r="X414" s="675">
        <f t="shared" si="108"/>
        <v>0.43006919272535715</v>
      </c>
      <c r="Y414" s="843" t="s">
        <v>4195</v>
      </c>
      <c r="Z414" s="624">
        <f t="shared" si="109"/>
        <v>16.095238095238095</v>
      </c>
      <c r="AA414" s="853">
        <f t="shared" si="110"/>
        <v>19.787545787545788</v>
      </c>
      <c r="AB414" s="854">
        <v>12</v>
      </c>
      <c r="AC414" s="833">
        <v>5.46</v>
      </c>
      <c r="AD414" s="833">
        <v>0.59</v>
      </c>
      <c r="AE414" s="833">
        <v>4.07</v>
      </c>
      <c r="AF414" s="833">
        <v>8.51</v>
      </c>
      <c r="AG414" s="833">
        <v>54.500000000000007</v>
      </c>
      <c r="AH414" s="833">
        <v>74.2</v>
      </c>
      <c r="AI414" s="833">
        <v>-25.44</v>
      </c>
      <c r="AJ414" s="833">
        <v>24.3</v>
      </c>
      <c r="AK414" s="833">
        <v>32.82</v>
      </c>
      <c r="AL414" s="845">
        <v>18010</v>
      </c>
      <c r="AM414" s="839">
        <v>6.7</v>
      </c>
      <c r="AN414" s="833">
        <v>0</v>
      </c>
      <c r="AO414" s="711">
        <f t="shared" si="111"/>
        <v>-8.52346196078018</v>
      </c>
      <c r="AP414" s="712">
        <f t="shared" si="112"/>
        <v>11.264083826765608</v>
      </c>
      <c r="AQ414" s="855">
        <f t="shared" si="113"/>
        <v>173.57064060475383</v>
      </c>
      <c r="AR414" s="624">
        <f>INDEX(Historical!$C$7:$C$1259,MATCH(B414,Historical!$B$7:$B$1281,0))*IF(AH414="n/a",1.03,IF(AH414&lt;0,1.01,IF(AH414&gt;10,1.1,(1+AH414/100))))</f>
        <v>0.95832000000000006</v>
      </c>
      <c r="AS414" s="853">
        <f t="shared" si="114"/>
        <v>0.96790320000000007</v>
      </c>
      <c r="AT414" s="853">
        <f t="shared" si="118"/>
        <v>1.0646935200000001</v>
      </c>
      <c r="AU414" s="853">
        <f t="shared" si="118"/>
        <v>1.1711628720000002</v>
      </c>
      <c r="AV414" s="853">
        <f t="shared" si="118"/>
        <v>1.2882791592000005</v>
      </c>
      <c r="AW414" s="624">
        <f t="shared" si="115"/>
        <v>5.4503587512000014</v>
      </c>
      <c r="AX414" s="719">
        <f t="shared" si="116"/>
        <v>5.044760043687524</v>
      </c>
      <c r="AY414" s="900">
        <v>0.91</v>
      </c>
      <c r="AZ414" s="839">
        <v>244.41000000000003</v>
      </c>
      <c r="BA414" s="839">
        <v>-10.15</v>
      </c>
      <c r="BB414" s="839">
        <v>3.73</v>
      </c>
      <c r="BC414" s="839">
        <v>33.89</v>
      </c>
      <c r="BE414" s="597">
        <v>2014</v>
      </c>
      <c r="BF414" s="865">
        <f t="shared" si="117"/>
        <v>0</v>
      </c>
      <c r="BG414" s="849">
        <v>31.5</v>
      </c>
    </row>
    <row r="415" spans="1:59" ht="11.25" customHeight="1" x14ac:dyDescent="0.2">
      <c r="A415" s="831" t="s">
        <v>269</v>
      </c>
      <c r="B415" s="842" t="s">
        <v>270</v>
      </c>
      <c r="C415" s="898" t="s">
        <v>245</v>
      </c>
      <c r="D415" s="898" t="s">
        <v>4252</v>
      </c>
      <c r="E415" s="705">
        <v>58</v>
      </c>
      <c r="F415" s="1135">
        <v>12</v>
      </c>
      <c r="G415" s="1139" t="s">
        <v>37</v>
      </c>
      <c r="H415" s="1139" t="s">
        <v>115</v>
      </c>
      <c r="I415" s="833">
        <v>159.75</v>
      </c>
      <c r="J415" s="624">
        <f t="shared" si="104"/>
        <v>1.5023474178403755</v>
      </c>
      <c r="K415" s="844">
        <v>0.6</v>
      </c>
      <c r="L415" s="854">
        <v>4</v>
      </c>
      <c r="M415" s="615">
        <f t="shared" si="105"/>
        <v>2.4</v>
      </c>
      <c r="N415" s="837" t="s">
        <v>271</v>
      </c>
      <c r="O415" s="706">
        <v>0.55000000000000004</v>
      </c>
      <c r="P415" s="606">
        <v>44124</v>
      </c>
      <c r="Q415" s="606">
        <v>44139</v>
      </c>
      <c r="R415" s="615">
        <f t="shared" si="106"/>
        <v>9.0909090909090793</v>
      </c>
      <c r="S415" s="673">
        <f>IF(INDEX(Historical!$D$7:$D$1257,MATCH(B415,Historical!$B$7:$B$1281,0))=0,"n/a",(INDEX(Historical!$C$7:$C$1259,MATCH(B415,Historical!$B$7:$B$1281,0))/INDEX(Historical!$D$7:$D$1257,MATCH(B415,Historical!$B$7:$B$1281,0))-1)*100)</f>
        <v>9.2233009708737832</v>
      </c>
      <c r="T415" s="673">
        <f>IF(INDEX(Historical!$F$7:$F$1250,MATCH(B415,Historical!$B$7:$B$1281,0))=0,"n/a",((INDEX(Historical!$C$7:$C$1259,MATCH(B415,Historical!$B$7:$B$1281,0))/INDEX(Historical!$F$7:$F$1250,MATCH(B415,Historical!$B$7:$B$1281,0)))^(1/3)-1)*100)</f>
        <v>13.967138314551075</v>
      </c>
      <c r="U415" s="673">
        <f>IF(INDEX(Historical!$H$7:$H$1250,MATCH(B415,Historical!$B$7:$B$1281,0))=0,"n/a",((INDEX(Historical!$C$7:$C$1259,MATCH(B415,Historical!$B$7:$B$1281,0))/INDEX(Historical!$H$7:$H$1250,MATCH(B415,Historical!$B$7:$B$1281,0)))^(1/5)-1)*100)</f>
        <v>17.143034329661333</v>
      </c>
      <c r="V415" s="673">
        <f>IF(INDEX(Historical!$O$7:$O$1250,MATCH(B415,Historical!$B$7:$B$1281,0))=0,"n/a",((INDEX(Historical!$C$7:$C$1259,MATCH(B415,Historical!$B$7:$B$1281,0))/INDEX(Historical!$O$7:$O$1250,MATCH(B415,Historical!$B$7:$B$1281,0)))^(1/10)-1)*100)</f>
        <v>18.853575892666498</v>
      </c>
      <c r="W415" s="674">
        <f t="shared" si="107"/>
        <v>0.90927230076971677</v>
      </c>
      <c r="X415" s="675">
        <f t="shared" si="108"/>
        <v>1.1278312058987721</v>
      </c>
      <c r="Y415" s="842"/>
      <c r="Z415" s="624">
        <f t="shared" si="109"/>
        <v>33.898305084745758</v>
      </c>
      <c r="AA415" s="853">
        <f t="shared" si="110"/>
        <v>22.5635593220339</v>
      </c>
      <c r="AB415" s="854">
        <v>1</v>
      </c>
      <c r="AC415" s="833">
        <v>7.08</v>
      </c>
      <c r="AD415" s="833">
        <v>0.92</v>
      </c>
      <c r="AE415" s="833">
        <v>1.36</v>
      </c>
      <c r="AF415" s="833">
        <v>29.25</v>
      </c>
      <c r="AG415" s="833">
        <v>176.5</v>
      </c>
      <c r="AH415" s="833">
        <v>92.9</v>
      </c>
      <c r="AI415" s="833">
        <v>7.32</v>
      </c>
      <c r="AJ415" s="833">
        <v>15.2</v>
      </c>
      <c r="AK415" s="833">
        <v>24.240000000000002</v>
      </c>
      <c r="AL415" s="845">
        <v>115900</v>
      </c>
      <c r="AM415" s="839">
        <v>0.06</v>
      </c>
      <c r="AN415" s="833">
        <v>5.35</v>
      </c>
      <c r="AO415" s="711">
        <f t="shared" si="111"/>
        <v>-3.9181775745321907</v>
      </c>
      <c r="AP415" s="712">
        <f t="shared" si="112"/>
        <v>18.645381747501709</v>
      </c>
      <c r="AQ415" s="855">
        <f t="shared" si="113"/>
        <v>441.59604059339335</v>
      </c>
      <c r="AR415" s="624">
        <f>INDEX(Historical!$C$7:$C$1259,MATCH(B415,Historical!$B$7:$B$1281,0))*IF(AH415="n/a",1.03,IF(AH415&lt;0,1.01,IF(AH415&gt;10,1.1,(1+AH415/100))))</f>
        <v>2.4750000000000001</v>
      </c>
      <c r="AS415" s="853">
        <f t="shared" si="114"/>
        <v>2.6561699999999999</v>
      </c>
      <c r="AT415" s="853">
        <f t="shared" si="118"/>
        <v>2.9217870000000001</v>
      </c>
      <c r="AU415" s="853">
        <f t="shared" si="118"/>
        <v>3.2139657000000006</v>
      </c>
      <c r="AV415" s="853">
        <f t="shared" si="118"/>
        <v>3.5353622700000011</v>
      </c>
      <c r="AW415" s="624">
        <f t="shared" si="115"/>
        <v>14.802284970000002</v>
      </c>
      <c r="AX415" s="719">
        <f t="shared" si="116"/>
        <v>9.2659060845070425</v>
      </c>
      <c r="AY415" s="900">
        <v>1.34</v>
      </c>
      <c r="AZ415" s="839">
        <v>166.25</v>
      </c>
      <c r="BA415" s="839">
        <v>-11.58</v>
      </c>
      <c r="BB415" s="839">
        <v>-5.0999999999999996</v>
      </c>
      <c r="BC415" s="839">
        <v>3.08</v>
      </c>
      <c r="BE415" s="597">
        <v>1963</v>
      </c>
      <c r="BF415" s="865">
        <f t="shared" si="117"/>
        <v>6</v>
      </c>
      <c r="BG415" s="849">
        <v>11.4</v>
      </c>
    </row>
    <row r="416" spans="1:59" ht="11.25" customHeight="1" x14ac:dyDescent="0.2">
      <c r="A416" s="838" t="s">
        <v>1387</v>
      </c>
      <c r="B416" s="842" t="s">
        <v>1388</v>
      </c>
      <c r="C416" s="898" t="s">
        <v>4127</v>
      </c>
      <c r="D416" s="898" t="s">
        <v>4261</v>
      </c>
      <c r="E416" s="705">
        <v>7</v>
      </c>
      <c r="F416" s="1135">
        <v>642</v>
      </c>
      <c r="G416" s="1102" t="s">
        <v>106</v>
      </c>
      <c r="H416" s="1102" t="s">
        <v>106</v>
      </c>
      <c r="I416" s="841">
        <v>567.19000000000005</v>
      </c>
      <c r="J416" s="624">
        <f t="shared" si="104"/>
        <v>0.91680036672014664</v>
      </c>
      <c r="K416" s="844">
        <v>1.3</v>
      </c>
      <c r="L416" s="854">
        <v>4</v>
      </c>
      <c r="M416" s="615">
        <f t="shared" si="105"/>
        <v>5.2</v>
      </c>
      <c r="N416" s="837" t="s">
        <v>127</v>
      </c>
      <c r="O416" s="706">
        <v>1.1499999999999999</v>
      </c>
      <c r="P416" s="606">
        <v>44103</v>
      </c>
      <c r="Q416" s="606">
        <v>44118</v>
      </c>
      <c r="R416" s="615">
        <f t="shared" si="106"/>
        <v>13.043478260869579</v>
      </c>
      <c r="S416" s="673">
        <f>IF(INDEX(Historical!$D$7:$D$1257,MATCH(B416,Historical!$B$7:$B$1281,0))=0,"n/a",(INDEX(Historical!$C$7:$C$1259,MATCH(B416,Historical!$B$7:$B$1281,0))/INDEX(Historical!$D$7:$D$1257,MATCH(B416,Historical!$B$7:$B$1281,0))-1)*100)</f>
        <v>5.555555555555558</v>
      </c>
      <c r="T416" s="673">
        <f>IF(INDEX(Historical!$F$7:$F$1250,MATCH(B416,Historical!$B$7:$B$1281,0))=0,"n/a",((INDEX(Historical!$C$7:$C$1259,MATCH(B416,Historical!$B$7:$B$1281,0))/INDEX(Historical!$F$7:$F$1250,MATCH(B416,Historical!$B$7:$B$1281,0)))^(1/3)-1)*100)</f>
        <v>38.189072364161625</v>
      </c>
      <c r="U416" s="673">
        <f>IF(INDEX(Historical!$H$7:$H$1250,MATCH(B416,Historical!$B$7:$B$1281,0))=0,"n/a",((INDEX(Historical!$C$7:$C$1259,MATCH(B416,Historical!$B$7:$B$1281,0))/INDEX(Historical!$H$7:$H$1250,MATCH(B416,Historical!$B$7:$B$1281,0)))^(1/5)-1)*100)</f>
        <v>37.684317244122511</v>
      </c>
      <c r="V416" s="673" t="str">
        <f>IF(INDEX(Historical!$O$7:$O$1250,MATCH(B416,Historical!$B$7:$B$1281,0))=0,"n/a",((INDEX(Historical!$C$7:$C$1259,MATCH(B416,Historical!$B$7:$B$1281,0))/INDEX(Historical!$O$7:$O$1250,MATCH(B416,Historical!$B$7:$B$1281,0)))^(1/10)-1)*100)</f>
        <v>n/a</v>
      </c>
      <c r="W416" s="674" t="str">
        <f t="shared" si="107"/>
        <v>n/a</v>
      </c>
      <c r="X416" s="675">
        <f t="shared" si="108"/>
        <v>1.1595174536653081</v>
      </c>
      <c r="Y416" s="634"/>
      <c r="Z416" s="624">
        <f t="shared" si="109"/>
        <v>25.793650793650798</v>
      </c>
      <c r="AA416" s="853">
        <f t="shared" si="110"/>
        <v>28.134424603174605</v>
      </c>
      <c r="AB416" s="854">
        <v>6</v>
      </c>
      <c r="AC416" s="833">
        <v>20.16</v>
      </c>
      <c r="AD416" s="833">
        <v>1.18</v>
      </c>
      <c r="AE416" s="833">
        <v>6.33</v>
      </c>
      <c r="AF416" s="833">
        <v>14.31</v>
      </c>
      <c r="AG416" s="833">
        <v>57.499999999999993</v>
      </c>
      <c r="AH416" s="833">
        <v>10.199999999999999</v>
      </c>
      <c r="AI416" s="833">
        <v>5.93</v>
      </c>
      <c r="AJ416" s="833">
        <v>32.5</v>
      </c>
      <c r="AK416" s="833">
        <v>22.97</v>
      </c>
      <c r="AL416" s="845">
        <v>75560</v>
      </c>
      <c r="AM416" s="839">
        <v>0.3</v>
      </c>
      <c r="AN416" s="833">
        <v>1.06</v>
      </c>
      <c r="AO416" s="711">
        <f t="shared" si="111"/>
        <v>10.466693007668052</v>
      </c>
      <c r="AP416" s="712">
        <f t="shared" si="112"/>
        <v>38.601117610842657</v>
      </c>
      <c r="AQ416" s="855">
        <f t="shared" si="113"/>
        <v>323.00702178118803</v>
      </c>
      <c r="AR416" s="624">
        <f>INDEX(Historical!$C$7:$C$1259,MATCH(B416,Historical!$B$7:$B$1281,0))*IF(AH416="n/a",1.03,IF(AH416&lt;0,1.01,IF(AH416&gt;10,1.1,(1+AH416/100))))</f>
        <v>5.2250000000000005</v>
      </c>
      <c r="AS416" s="853">
        <f t="shared" si="114"/>
        <v>5.5348424999999999</v>
      </c>
      <c r="AT416" s="853">
        <f t="shared" si="118"/>
        <v>6.0883267500000002</v>
      </c>
      <c r="AU416" s="853">
        <f t="shared" si="118"/>
        <v>6.6971594250000006</v>
      </c>
      <c r="AV416" s="853">
        <f t="shared" si="118"/>
        <v>7.3668753675000014</v>
      </c>
      <c r="AW416" s="624">
        <f t="shared" si="115"/>
        <v>30.912204042500001</v>
      </c>
      <c r="AX416" s="719">
        <f t="shared" si="116"/>
        <v>5.4500615389023075</v>
      </c>
      <c r="AY416" s="900">
        <v>1.35</v>
      </c>
      <c r="AZ416" s="839">
        <v>212.71</v>
      </c>
      <c r="BA416" s="839">
        <v>-6.03</v>
      </c>
      <c r="BB416" s="839">
        <v>7.9799999999999995</v>
      </c>
      <c r="BC416" s="839">
        <v>43.580000000000005</v>
      </c>
      <c r="BE416" s="597">
        <v>2014</v>
      </c>
      <c r="BF416" s="865">
        <f t="shared" si="117"/>
        <v>0</v>
      </c>
      <c r="BG416" s="849">
        <v>20.5</v>
      </c>
    </row>
    <row r="417" spans="1:59" ht="11.25" customHeight="1" x14ac:dyDescent="0.2">
      <c r="A417" s="838" t="s">
        <v>652</v>
      </c>
      <c r="B417" s="842" t="s">
        <v>653</v>
      </c>
      <c r="C417" s="898" t="s">
        <v>112</v>
      </c>
      <c r="D417" s="898" t="s">
        <v>4291</v>
      </c>
      <c r="E417" s="705">
        <v>16</v>
      </c>
      <c r="F417" s="1135">
        <v>240</v>
      </c>
      <c r="G417" s="1103" t="s">
        <v>106</v>
      </c>
      <c r="H417" s="1103" t="s">
        <v>106</v>
      </c>
      <c r="I417" s="841">
        <v>160.13999999999999</v>
      </c>
      <c r="J417" s="624">
        <f t="shared" si="104"/>
        <v>0.52454102660172353</v>
      </c>
      <c r="K417" s="844">
        <v>0.21</v>
      </c>
      <c r="L417" s="854">
        <v>4</v>
      </c>
      <c r="M417" s="615">
        <f t="shared" si="105"/>
        <v>0.84</v>
      </c>
      <c r="N417" s="837" t="s">
        <v>590</v>
      </c>
      <c r="O417" s="706">
        <v>0.185</v>
      </c>
      <c r="P417" s="606">
        <v>44050</v>
      </c>
      <c r="Q417" s="606">
        <v>44071</v>
      </c>
      <c r="R417" s="615">
        <f t="shared" si="106"/>
        <v>13.513513513513512</v>
      </c>
      <c r="S417" s="673">
        <f>IF(INDEX(Historical!$D$7:$D$1257,MATCH(B417,Historical!$B$7:$B$1281,0))=0,"n/a",(INDEX(Historical!$C$7:$C$1259,MATCH(B417,Historical!$B$7:$B$1281,0))/INDEX(Historical!$D$7:$D$1257,MATCH(B417,Historical!$B$7:$B$1281,0))-1)*100)</f>
        <v>12.857142857142879</v>
      </c>
      <c r="T417" s="673">
        <f>IF(INDEX(Historical!$F$7:$F$1250,MATCH(B417,Historical!$B$7:$B$1281,0))=0,"n/a",((INDEX(Historical!$C$7:$C$1259,MATCH(B417,Historical!$B$7:$B$1281,0))/INDEX(Historical!$F$7:$F$1250,MATCH(B417,Historical!$B$7:$B$1281,0)))^(1/3)-1)*100)</f>
        <v>27.628548928370765</v>
      </c>
      <c r="U417" s="673">
        <f>IF(INDEX(Historical!$H$7:$H$1250,MATCH(B417,Historical!$B$7:$B$1281,0))=0,"n/a",((INDEX(Historical!$C$7:$C$1259,MATCH(B417,Historical!$B$7:$B$1281,0))/INDEX(Historical!$H$7:$H$1250,MATCH(B417,Historical!$B$7:$B$1281,0)))^(1/5)-1)*100)</f>
        <v>21.367153789240856</v>
      </c>
      <c r="V417" s="673">
        <f>IF(INDEX(Historical!$O$7:$O$1250,MATCH(B417,Historical!$B$7:$B$1281,0))=0,"n/a",((INDEX(Historical!$C$7:$C$1259,MATCH(B417,Historical!$B$7:$B$1281,0))/INDEX(Historical!$O$7:$O$1250,MATCH(B417,Historical!$B$7:$B$1281,0)))^(1/10)-1)*100)</f>
        <v>15.315410418521381</v>
      </c>
      <c r="W417" s="674">
        <f t="shared" si="107"/>
        <v>1.3951407899197348</v>
      </c>
      <c r="X417" s="675">
        <f t="shared" si="108"/>
        <v>1.6187237719121859</v>
      </c>
      <c r="Y417" s="638"/>
      <c r="Z417" s="624">
        <f t="shared" si="109"/>
        <v>16.867469879518072</v>
      </c>
      <c r="AA417" s="853">
        <f t="shared" si="110"/>
        <v>32.156626506024089</v>
      </c>
      <c r="AB417" s="854">
        <v>12</v>
      </c>
      <c r="AC417" s="833">
        <v>4.9800000000000004</v>
      </c>
      <c r="AD417" s="833">
        <v>2.1800000000000002</v>
      </c>
      <c r="AE417" s="833">
        <v>1.47</v>
      </c>
      <c r="AF417" s="833">
        <v>8.8000000000000007</v>
      </c>
      <c r="AG417" s="833">
        <v>24.9</v>
      </c>
      <c r="AH417" s="833">
        <v>11.700000000000001</v>
      </c>
      <c r="AI417" s="833">
        <v>5.55</v>
      </c>
      <c r="AJ417" s="833">
        <v>13.200000000000001</v>
      </c>
      <c r="AK417" s="833">
        <v>14.879999999999999</v>
      </c>
      <c r="AL417" s="845">
        <v>6090</v>
      </c>
      <c r="AM417" s="839">
        <v>0.6</v>
      </c>
      <c r="AN417" s="833">
        <v>0.19</v>
      </c>
      <c r="AO417" s="711">
        <f t="shared" si="111"/>
        <v>-10.264931690181509</v>
      </c>
      <c r="AP417" s="712">
        <f t="shared" si="112"/>
        <v>21.89169481584258</v>
      </c>
      <c r="AQ417" s="855">
        <f t="shared" si="113"/>
        <v>254.63803973003363</v>
      </c>
      <c r="AR417" s="624">
        <f>INDEX(Historical!$C$7:$C$1259,MATCH(B417,Historical!$B$7:$B$1281,0))*IF(AH417="n/a",1.03,IF(AH417&lt;0,1.01,IF(AH417&gt;10,1.1,(1+AH417/100))))</f>
        <v>0.86900000000000011</v>
      </c>
      <c r="AS417" s="853">
        <f t="shared" si="114"/>
        <v>0.91722950000000025</v>
      </c>
      <c r="AT417" s="853">
        <f t="shared" si="118"/>
        <v>1.0089524500000004</v>
      </c>
      <c r="AU417" s="853">
        <f t="shared" si="118"/>
        <v>1.1098476950000007</v>
      </c>
      <c r="AV417" s="853">
        <f t="shared" si="118"/>
        <v>1.2208324645000008</v>
      </c>
      <c r="AW417" s="624">
        <f t="shared" si="115"/>
        <v>5.1258621095000025</v>
      </c>
      <c r="AX417" s="719">
        <f t="shared" si="116"/>
        <v>3.200863063257152</v>
      </c>
      <c r="AY417" s="900">
        <v>1.02</v>
      </c>
      <c r="AZ417" s="839">
        <v>90.41</v>
      </c>
      <c r="BA417" s="839">
        <v>-2.2999999999999998</v>
      </c>
      <c r="BB417" s="839">
        <v>10.209999999999999</v>
      </c>
      <c r="BC417" s="839">
        <v>25.16</v>
      </c>
      <c r="BE417" s="597">
        <v>2005</v>
      </c>
      <c r="BF417" s="865">
        <f t="shared" si="117"/>
        <v>1</v>
      </c>
      <c r="BG417" s="849">
        <v>12.6</v>
      </c>
    </row>
    <row r="418" spans="1:59" ht="11.25" customHeight="1" x14ac:dyDescent="0.2">
      <c r="A418" s="848" t="s">
        <v>4635</v>
      </c>
      <c r="B418" s="842" t="s">
        <v>4628</v>
      </c>
      <c r="C418" s="898" t="s">
        <v>128</v>
      </c>
      <c r="D418" s="898" t="s">
        <v>4262</v>
      </c>
      <c r="E418" s="705">
        <v>5</v>
      </c>
      <c r="F418" s="1135">
        <v>733</v>
      </c>
      <c r="G418" s="1133" t="s">
        <v>106</v>
      </c>
      <c r="H418" s="1133" t="s">
        <v>106</v>
      </c>
      <c r="I418" s="841">
        <v>79.77</v>
      </c>
      <c r="J418" s="624">
        <f t="shared" si="104"/>
        <v>1.1783878651121975</v>
      </c>
      <c r="K418" s="844">
        <v>0.23499999999999999</v>
      </c>
      <c r="L418" s="854">
        <v>4</v>
      </c>
      <c r="M418" s="615">
        <f t="shared" si="105"/>
        <v>0.94</v>
      </c>
      <c r="N418" s="837" t="s">
        <v>4445</v>
      </c>
      <c r="O418" s="706">
        <v>0.23</v>
      </c>
      <c r="P418" s="606">
        <v>44231</v>
      </c>
      <c r="Q418" s="606">
        <v>44260</v>
      </c>
      <c r="R418" s="615">
        <f t="shared" si="106"/>
        <v>2.1739130434782505</v>
      </c>
      <c r="S418" s="673">
        <f>IF(INDEX(Historical!$D$7:$D$1257,MATCH(B418,Historical!$B$7:$B$1281,0))=0,"n/a",(INDEX(Historical!$C$7:$C$1259,MATCH(B418,Historical!$B$7:$B$1281,0))/INDEX(Historical!$D$7:$D$1257,MATCH(B418,Historical!$B$7:$B$1281,0))-1)*100)</f>
        <v>14.999999999999991</v>
      </c>
      <c r="T418" s="673">
        <f>IF(INDEX(Historical!$F$7:$F$1250,MATCH(B418,Historical!$B$7:$B$1281,0))=0,"n/a",((INDEX(Historical!$C$7:$C$1259,MATCH(B418,Historical!$B$7:$B$1281,0))/INDEX(Historical!$F$7:$F$1250,MATCH(B418,Historical!$B$7:$B$1281,0)))^(1/3)-1)*100)</f>
        <v>7.0472515754160359</v>
      </c>
      <c r="U418" s="673" t="str">
        <f>IF(INDEX(Historical!$H$7:$H$1250,MATCH(B418,Historical!$B$7:$B$1281,0))=0,"n/a",((INDEX(Historical!$C$7:$C$1259,MATCH(B418,Historical!$B$7:$B$1281,0))/INDEX(Historical!$H$7:$H$1250,MATCH(B418,Historical!$B$7:$B$1281,0)))^(1/5)-1)*100)</f>
        <v>n/a</v>
      </c>
      <c r="V418" s="673" t="str">
        <f>IF(INDEX(Historical!$O$7:$O$1250,MATCH(B418,Historical!$B$7:$B$1281,0))=0,"n/a",((INDEX(Historical!$C$7:$C$1259,MATCH(B418,Historical!$B$7:$B$1281,0))/INDEX(Historical!$O$7:$O$1250,MATCH(B418,Historical!$B$7:$B$1281,0)))^(1/10)-1)*100)</f>
        <v>n/a</v>
      </c>
      <c r="W418" s="674" t="str">
        <f t="shared" si="107"/>
        <v>n/a</v>
      </c>
      <c r="X418" s="675" t="str">
        <f t="shared" si="108"/>
        <v>n/a</v>
      </c>
      <c r="Y418" s="646"/>
      <c r="Z418" s="624">
        <f t="shared" si="109"/>
        <v>46.766169154228862</v>
      </c>
      <c r="AA418" s="853">
        <f t="shared" si="110"/>
        <v>39.68656716417911</v>
      </c>
      <c r="AB418" s="854">
        <v>5</v>
      </c>
      <c r="AC418" s="833">
        <v>2.0099999999999998</v>
      </c>
      <c r="AD418" s="833">
        <v>4.12</v>
      </c>
      <c r="AE418" s="833">
        <v>3.29</v>
      </c>
      <c r="AF418" s="833">
        <v>28.8</v>
      </c>
      <c r="AG418" s="833">
        <v>94.6</v>
      </c>
      <c r="AH418" s="833">
        <v>-21.3</v>
      </c>
      <c r="AI418" s="833">
        <v>29.909999999999997</v>
      </c>
      <c r="AJ418" s="833">
        <v>6.4</v>
      </c>
      <c r="AK418" s="833">
        <v>9.7000000000000011</v>
      </c>
      <c r="AL418" s="845">
        <v>11680</v>
      </c>
      <c r="AM418" s="839">
        <v>0.4</v>
      </c>
      <c r="AN418" s="833">
        <v>6.73</v>
      </c>
      <c r="AO418" s="711" t="str">
        <f t="shared" si="111"/>
        <v>n/a</v>
      </c>
      <c r="AP418" s="712" t="str">
        <f t="shared" si="112"/>
        <v>n/a</v>
      </c>
      <c r="AQ418" s="855">
        <f t="shared" si="113"/>
        <v>612.73281087760552</v>
      </c>
      <c r="AR418" s="624">
        <f>INDEX(Historical!$C$7:$C$1259,MATCH(B418,Historical!$B$7:$B$1281,0))*IF(AH418="n/a",1.03,IF(AH418&lt;0,1.01,IF(AH418&gt;10,1.1,(1+AH418/100))))</f>
        <v>0.92920000000000003</v>
      </c>
      <c r="AS418" s="853">
        <f t="shared" si="114"/>
        <v>1.0221200000000001</v>
      </c>
      <c r="AT418" s="853">
        <f t="shared" si="118"/>
        <v>1.1212656400000001</v>
      </c>
      <c r="AU418" s="853">
        <f t="shared" si="118"/>
        <v>1.2300284070800001</v>
      </c>
      <c r="AV418" s="853">
        <f t="shared" si="118"/>
        <v>1.34934116256676</v>
      </c>
      <c r="AW418" s="624">
        <f t="shared" si="115"/>
        <v>5.6519552096467605</v>
      </c>
      <c r="AX418" s="719">
        <f t="shared" si="116"/>
        <v>7.0853142906440532</v>
      </c>
      <c r="AY418" s="900">
        <v>0.79</v>
      </c>
      <c r="AZ418" s="839">
        <v>104.22</v>
      </c>
      <c r="BA418" s="839">
        <v>-16.05</v>
      </c>
      <c r="BB418" s="839">
        <v>2.78</v>
      </c>
      <c r="BC418" s="839">
        <v>15.36</v>
      </c>
      <c r="BE418" s="597">
        <v>2017</v>
      </c>
      <c r="BF418" s="865">
        <f t="shared" si="117"/>
        <v>0</v>
      </c>
      <c r="BG418" s="849">
        <v>7.1</v>
      </c>
    </row>
    <row r="419" spans="1:59" ht="11.25" customHeight="1" x14ac:dyDescent="0.2">
      <c r="A419" s="838" t="s">
        <v>1417</v>
      </c>
      <c r="B419" s="842" t="s">
        <v>1418</v>
      </c>
      <c r="C419" s="898" t="s">
        <v>123</v>
      </c>
      <c r="D419" s="898" t="s">
        <v>4109</v>
      </c>
      <c r="E419" s="705">
        <v>10</v>
      </c>
      <c r="F419" s="1135">
        <v>385</v>
      </c>
      <c r="G419" s="1126" t="s">
        <v>106</v>
      </c>
      <c r="H419" s="1126" t="s">
        <v>106</v>
      </c>
      <c r="I419" s="841">
        <v>103.09</v>
      </c>
      <c r="J419" s="624">
        <f t="shared" si="104"/>
        <v>4.074110000970026</v>
      </c>
      <c r="K419" s="844">
        <v>1.05</v>
      </c>
      <c r="L419" s="854">
        <v>4</v>
      </c>
      <c r="M419" s="615">
        <f t="shared" si="105"/>
        <v>4.2</v>
      </c>
      <c r="N419" s="837" t="s">
        <v>111</v>
      </c>
      <c r="O419" s="706">
        <v>1</v>
      </c>
      <c r="P419" s="1106">
        <v>43623</v>
      </c>
      <c r="Q419" s="1106">
        <v>43633</v>
      </c>
      <c r="R419" s="615">
        <f t="shared" si="106"/>
        <v>5.0000000000000044</v>
      </c>
      <c r="S419" s="673">
        <f>IF(INDEX(Historical!$D$7:$D$1257,MATCH(B419,Historical!$B$7:$B$1281,0))=0,"n/a",(INDEX(Historical!$C$7:$C$1259,MATCH(B419,Historical!$B$7:$B$1281,0))/INDEX(Historical!$D$7:$D$1257,MATCH(B419,Historical!$B$7:$B$1281,0))-1)*100)</f>
        <v>1.2048192771084265</v>
      </c>
      <c r="T419" s="673">
        <f>IF(INDEX(Historical!$F$7:$F$1250,MATCH(B419,Historical!$B$7:$B$1281,0))=0,"n/a",((INDEX(Historical!$C$7:$C$1259,MATCH(B419,Historical!$B$7:$B$1281,0))/INDEX(Historical!$F$7:$F$1250,MATCH(B419,Historical!$B$7:$B$1281,0)))^(1/3)-1)*100)</f>
        <v>5.7645954231698937</v>
      </c>
      <c r="U419" s="673">
        <f>IF(INDEX(Historical!$H$7:$H$1250,MATCH(B419,Historical!$B$7:$B$1281,0))=0,"n/a",((INDEX(Historical!$C$7:$C$1259,MATCH(B419,Historical!$B$7:$B$1281,0))/INDEX(Historical!$H$7:$H$1250,MATCH(B419,Historical!$B$7:$B$1281,0)))^(1/5)-1)*100)</f>
        <v>6.6780678985202568</v>
      </c>
      <c r="V419" s="673" t="str">
        <f>IF(INDEX(Historical!$O$7:$O$1250,MATCH(B419,Historical!$B$7:$B$1281,0))=0,"n/a",((INDEX(Historical!$C$7:$C$1259,MATCH(B419,Historical!$B$7:$B$1281,0))/INDEX(Historical!$O$7:$O$1250,MATCH(B419,Historical!$B$7:$B$1281,0)))^(1/10)-1)*100)</f>
        <v>n/a</v>
      </c>
      <c r="W419" s="674" t="str">
        <f t="shared" si="107"/>
        <v>n/a</v>
      </c>
      <c r="X419" s="675">
        <f t="shared" si="108"/>
        <v>1.7573862890842782</v>
      </c>
      <c r="Y419" s="646" t="s">
        <v>4572</v>
      </c>
      <c r="Z419" s="624">
        <f t="shared" si="109"/>
        <v>118.3098591549296</v>
      </c>
      <c r="AA419" s="853">
        <f t="shared" si="110"/>
        <v>29.039436619718312</v>
      </c>
      <c r="AB419" s="854">
        <v>12</v>
      </c>
      <c r="AC419" s="833">
        <v>3.55</v>
      </c>
      <c r="AD419" s="833" t="s">
        <v>136</v>
      </c>
      <c r="AE419" s="833">
        <v>1.18</v>
      </c>
      <c r="AF419" s="833">
        <v>4.7699999999999996</v>
      </c>
      <c r="AG419" s="833">
        <v>27.1</v>
      </c>
      <c r="AH419" s="833">
        <v>-20.3</v>
      </c>
      <c r="AI419" s="833">
        <v>8.4500000000000011</v>
      </c>
      <c r="AJ419" s="833">
        <v>3.8</v>
      </c>
      <c r="AK419" s="833">
        <v>-4.07</v>
      </c>
      <c r="AL419" s="845">
        <v>33020</v>
      </c>
      <c r="AM419" s="839">
        <v>23.51</v>
      </c>
      <c r="AN419" s="833">
        <v>1.97</v>
      </c>
      <c r="AO419" s="711">
        <f t="shared" si="111"/>
        <v>-18.287258720228031</v>
      </c>
      <c r="AP419" s="712">
        <f t="shared" si="112"/>
        <v>10.752177899490283</v>
      </c>
      <c r="AQ419" s="855">
        <f t="shared" si="113"/>
        <v>148.12014354703811</v>
      </c>
      <c r="AR419" s="624">
        <f>INDEX(Historical!$C$7:$C$1259,MATCH(B419,Historical!$B$7:$B$1281,0))*IF(AH419="n/a",1.03,IF(AH419&lt;0,1.01,IF(AH419&gt;10,1.1,(1+AH419/100))))</f>
        <v>4.242</v>
      </c>
      <c r="AS419" s="853">
        <f t="shared" si="114"/>
        <v>4.6004490000000002</v>
      </c>
      <c r="AT419" s="853">
        <f t="shared" si="118"/>
        <v>4.6464534899999999</v>
      </c>
      <c r="AU419" s="853">
        <f t="shared" si="118"/>
        <v>4.6929180249</v>
      </c>
      <c r="AV419" s="853">
        <f t="shared" si="118"/>
        <v>4.7398472051490002</v>
      </c>
      <c r="AW419" s="624">
        <f t="shared" si="115"/>
        <v>22.921667720049001</v>
      </c>
      <c r="AX419" s="719">
        <f t="shared" si="116"/>
        <v>22.234618023134157</v>
      </c>
      <c r="AY419" s="900">
        <v>1.56</v>
      </c>
      <c r="AZ419" s="839">
        <v>205.81</v>
      </c>
      <c r="BA419" s="839">
        <v>-4.74</v>
      </c>
      <c r="BB419" s="839">
        <v>10.290000000000001</v>
      </c>
      <c r="BC419" s="839">
        <v>33.76</v>
      </c>
      <c r="BE419" s="597">
        <v>2011</v>
      </c>
      <c r="BF419" s="865">
        <f t="shared" si="117"/>
        <v>0</v>
      </c>
      <c r="BG419" s="849">
        <v>6.5</v>
      </c>
    </row>
    <row r="420" spans="1:59" s="744" customFormat="1" ht="11.25" customHeight="1" x14ac:dyDescent="0.2">
      <c r="A420" s="619" t="s">
        <v>662</v>
      </c>
      <c r="B420" s="751" t="s">
        <v>663</v>
      </c>
      <c r="C420" s="898" t="s">
        <v>108</v>
      </c>
      <c r="D420" s="898" t="s">
        <v>4273</v>
      </c>
      <c r="E420" s="727">
        <v>21</v>
      </c>
      <c r="F420" s="1135">
        <v>161</v>
      </c>
      <c r="G420" s="1138" t="s">
        <v>106</v>
      </c>
      <c r="H420" s="1138" t="s">
        <v>106</v>
      </c>
      <c r="I420" s="728">
        <v>40.11</v>
      </c>
      <c r="J420" s="729">
        <f t="shared" si="104"/>
        <v>3.0914983794564943</v>
      </c>
      <c r="K420" s="730">
        <v>0.31</v>
      </c>
      <c r="L420" s="731">
        <v>4</v>
      </c>
      <c r="M420" s="732">
        <f t="shared" si="105"/>
        <v>1.24</v>
      </c>
      <c r="N420" s="733" t="s">
        <v>488</v>
      </c>
      <c r="O420" s="734">
        <v>0.3</v>
      </c>
      <c r="P420" s="1105">
        <v>43735</v>
      </c>
      <c r="Q420" s="1105">
        <v>43753</v>
      </c>
      <c r="R420" s="732">
        <f t="shared" si="106"/>
        <v>3.3333333333333366</v>
      </c>
      <c r="S420" s="673">
        <f>IF(INDEX(Historical!$D$7:$D$1257,MATCH(B420,Historical!$B$7:$B$1281,0))=0,"n/a",(INDEX(Historical!$C$7:$C$1259,MATCH(B420,Historical!$B$7:$B$1281,0))/INDEX(Historical!$D$7:$D$1257,MATCH(B420,Historical!$B$7:$B$1281,0))-1)*100)</f>
        <v>2.4793388429751984</v>
      </c>
      <c r="T420" s="673">
        <f>IF(INDEX(Historical!$F$7:$F$1250,MATCH(B420,Historical!$B$7:$B$1281,0))=0,"n/a",((INDEX(Historical!$C$7:$C$1259,MATCH(B420,Historical!$B$7:$B$1281,0))/INDEX(Historical!$F$7:$F$1250,MATCH(B420,Historical!$B$7:$B$1281,0)))^(1/3)-1)*100)</f>
        <v>6.3803676285385302</v>
      </c>
      <c r="U420" s="673">
        <f>IF(INDEX(Historical!$H$7:$H$1250,MATCH(B420,Historical!$B$7:$B$1281,0))=0,"n/a",((INDEX(Historical!$C$7:$C$1259,MATCH(B420,Historical!$B$7:$B$1281,0))/INDEX(Historical!$H$7:$H$1250,MATCH(B420,Historical!$B$7:$B$1281,0)))^(1/5)-1)*100)</f>
        <v>9.9983553963483462</v>
      </c>
      <c r="V420" s="673">
        <f>IF(INDEX(Historical!$O$7:$O$1250,MATCH(B420,Historical!$B$7:$B$1281,0))=0,"n/a",((INDEX(Historical!$C$7:$C$1259,MATCH(B420,Historical!$B$7:$B$1281,0))/INDEX(Historical!$O$7:$O$1250,MATCH(B420,Historical!$B$7:$B$1281,0)))^(1/10)-1)*100)</f>
        <v>11.433876679391975</v>
      </c>
      <c r="W420" s="674">
        <f t="shared" si="107"/>
        <v>0.87445016915120632</v>
      </c>
      <c r="X420" s="675" t="str">
        <f t="shared" si="108"/>
        <v>n/a</v>
      </c>
      <c r="Y420" s="1051" t="s">
        <v>4590</v>
      </c>
      <c r="Z420" s="729" t="str">
        <f t="shared" si="109"/>
        <v>n/a</v>
      </c>
      <c r="AA420" s="736" t="str">
        <f t="shared" si="110"/>
        <v>n/a</v>
      </c>
      <c r="AB420" s="731">
        <v>12</v>
      </c>
      <c r="AC420" s="737" t="s">
        <v>136</v>
      </c>
      <c r="AD420" s="737" t="s">
        <v>136</v>
      </c>
      <c r="AE420" s="737" t="s">
        <v>136</v>
      </c>
      <c r="AF420" s="737" t="s">
        <v>136</v>
      </c>
      <c r="AG420" s="737" t="s">
        <v>136</v>
      </c>
      <c r="AH420" s="737" t="s">
        <v>136</v>
      </c>
      <c r="AI420" s="737" t="s">
        <v>136</v>
      </c>
      <c r="AJ420" s="737" t="s">
        <v>136</v>
      </c>
      <c r="AK420" s="737" t="s">
        <v>136</v>
      </c>
      <c r="AL420" s="738" t="s">
        <v>136</v>
      </c>
      <c r="AM420" s="739" t="s">
        <v>136</v>
      </c>
      <c r="AN420" s="737" t="s">
        <v>136</v>
      </c>
      <c r="AO420" s="740" t="str">
        <f t="shared" si="111"/>
        <v>n/a</v>
      </c>
      <c r="AP420" s="741">
        <f t="shared" si="112"/>
        <v>13.089853775804841</v>
      </c>
      <c r="AQ420" s="742" t="str">
        <f t="shared" si="113"/>
        <v>n/a</v>
      </c>
      <c r="AR420" s="624">
        <f>INDEX(Historical!$C$7:$C$1259,MATCH(B420,Historical!$B$7:$B$1281,0))*IF(AH420="n/a",1.03,IF(AH420&lt;0,1.01,IF(AH420&gt;10,1.1,(1+AH420/100))))</f>
        <v>1.2772000000000001</v>
      </c>
      <c r="AS420" s="736">
        <f t="shared" si="114"/>
        <v>1.3155160000000001</v>
      </c>
      <c r="AT420" s="736">
        <f t="shared" si="118"/>
        <v>1.3549814800000002</v>
      </c>
      <c r="AU420" s="736">
        <f t="shared" si="118"/>
        <v>1.3956309244000003</v>
      </c>
      <c r="AV420" s="736">
        <f t="shared" si="118"/>
        <v>1.4374998521320004</v>
      </c>
      <c r="AW420" s="729">
        <f t="shared" si="115"/>
        <v>6.7808282565320015</v>
      </c>
      <c r="AX420" s="743">
        <f t="shared" si="116"/>
        <v>16.905580295517332</v>
      </c>
      <c r="AY420" s="901" t="s">
        <v>136</v>
      </c>
      <c r="AZ420" s="739" t="s">
        <v>136</v>
      </c>
      <c r="BA420" s="739" t="s">
        <v>136</v>
      </c>
      <c r="BB420" s="739" t="s">
        <v>136</v>
      </c>
      <c r="BC420" s="739" t="s">
        <v>136</v>
      </c>
      <c r="BD420" s="875" t="s">
        <v>4200</v>
      </c>
      <c r="BE420" s="597">
        <v>2001</v>
      </c>
      <c r="BF420" s="865">
        <f t="shared" si="117"/>
        <v>2</v>
      </c>
      <c r="BG420" s="793" t="s">
        <v>136</v>
      </c>
    </row>
    <row r="421" spans="1:59" ht="11.25" customHeight="1" x14ac:dyDescent="0.2">
      <c r="A421" s="831" t="s">
        <v>1447</v>
      </c>
      <c r="B421" s="842" t="s">
        <v>1448</v>
      </c>
      <c r="C421" s="898" t="s">
        <v>4127</v>
      </c>
      <c r="D421" s="898" t="s">
        <v>4260</v>
      </c>
      <c r="E421" s="705">
        <v>10</v>
      </c>
      <c r="F421" s="1135">
        <v>444</v>
      </c>
      <c r="G421" s="1126" t="s">
        <v>106</v>
      </c>
      <c r="H421" s="1126" t="s">
        <v>106</v>
      </c>
      <c r="I421" s="841">
        <v>353.85</v>
      </c>
      <c r="J421" s="624">
        <f t="shared" si="104"/>
        <v>0.49738589797936977</v>
      </c>
      <c r="K421" s="844">
        <v>0.44</v>
      </c>
      <c r="L421" s="854">
        <v>4</v>
      </c>
      <c r="M421" s="615">
        <f t="shared" si="105"/>
        <v>1.76</v>
      </c>
      <c r="N421" s="837" t="s">
        <v>271</v>
      </c>
      <c r="O421" s="706">
        <v>0.4</v>
      </c>
      <c r="P421" s="606">
        <v>44203</v>
      </c>
      <c r="Q421" s="606">
        <v>44236</v>
      </c>
      <c r="R421" s="615">
        <f t="shared" si="106"/>
        <v>9.9999999999999947</v>
      </c>
      <c r="S421" s="673">
        <f>IF(INDEX(Historical!$D$7:$D$1257,MATCH(B421,Historical!$B$7:$B$1281,0))=0,"n/a",(INDEX(Historical!$C$7:$C$1259,MATCH(B421,Historical!$B$7:$B$1281,0))/INDEX(Historical!$D$7:$D$1257,MATCH(B421,Historical!$B$7:$B$1281,0))-1)*100)</f>
        <v>21.212121212121215</v>
      </c>
      <c r="T421" s="673">
        <f>IF(INDEX(Historical!$F$7:$F$1250,MATCH(B421,Historical!$B$7:$B$1281,0))=0,"n/a",((INDEX(Historical!$C$7:$C$1259,MATCH(B421,Historical!$B$7:$B$1281,0))/INDEX(Historical!$F$7:$F$1250,MATCH(B421,Historical!$B$7:$B$1281,0)))^(1/3)-1)*100)</f>
        <v>22.052244447028492</v>
      </c>
      <c r="U421" s="673">
        <f>IF(INDEX(Historical!$H$7:$H$1250,MATCH(B421,Historical!$B$7:$B$1281,0))=0,"n/a",((INDEX(Historical!$C$7:$C$1259,MATCH(B421,Historical!$B$7:$B$1281,0))/INDEX(Historical!$H$7:$H$1250,MATCH(B421,Historical!$B$7:$B$1281,0)))^(1/5)-1)*100)</f>
        <v>20.112443398143132</v>
      </c>
      <c r="V421" s="673">
        <f>IF(INDEX(Historical!$O$7:$O$1250,MATCH(B421,Historical!$B$7:$B$1281,0))=0,"n/a",((INDEX(Historical!$C$7:$C$1259,MATCH(B421,Historical!$B$7:$B$1281,0))/INDEX(Historical!$O$7:$O$1250,MATCH(B421,Historical!$B$7:$B$1281,0)))^(1/10)-1)*100)</f>
        <v>38.866302896176165</v>
      </c>
      <c r="W421" s="674">
        <f t="shared" si="107"/>
        <v>0.51747765800800882</v>
      </c>
      <c r="X421" s="675">
        <f t="shared" si="108"/>
        <v>1.4680615619082578</v>
      </c>
      <c r="Y421" s="634"/>
      <c r="Z421" s="624">
        <f t="shared" si="109"/>
        <v>27.586206896551722</v>
      </c>
      <c r="AA421" s="853">
        <f t="shared" si="110"/>
        <v>55.462382445141067</v>
      </c>
      <c r="AB421" s="854">
        <v>12</v>
      </c>
      <c r="AC421" s="833">
        <v>6.38</v>
      </c>
      <c r="AD421" s="833">
        <v>3.73</v>
      </c>
      <c r="AE421" s="833">
        <v>23.38</v>
      </c>
      <c r="AF421" s="833">
        <v>55.4</v>
      </c>
      <c r="AG421" s="833">
        <v>106.60000000000001</v>
      </c>
      <c r="AH421" s="833">
        <v>-19.5</v>
      </c>
      <c r="AI421" s="833">
        <v>28.999999999999996</v>
      </c>
      <c r="AJ421" s="833">
        <v>13.700000000000001</v>
      </c>
      <c r="AK421" s="833">
        <v>14.91</v>
      </c>
      <c r="AL421" s="845">
        <v>357810</v>
      </c>
      <c r="AM421" s="839">
        <v>11</v>
      </c>
      <c r="AN421" s="833">
        <v>1.98</v>
      </c>
      <c r="AO421" s="711">
        <f t="shared" si="111"/>
        <v>-34.852553149018561</v>
      </c>
      <c r="AP421" s="712">
        <f t="shared" si="112"/>
        <v>20.609829296122502</v>
      </c>
      <c r="AQ421" s="855">
        <f t="shared" si="113"/>
        <v>1068.5919328568634</v>
      </c>
      <c r="AR421" s="624">
        <f>INDEX(Historical!$C$7:$C$1259,MATCH(B421,Historical!$B$7:$B$1281,0))*IF(AH421="n/a",1.03,IF(AH421&lt;0,1.01,IF(AH421&gt;10,1.1,(1+AH421/100))))</f>
        <v>1.6160000000000001</v>
      </c>
      <c r="AS421" s="853">
        <f t="shared" si="114"/>
        <v>1.7776000000000003</v>
      </c>
      <c r="AT421" s="853">
        <f t="shared" si="118"/>
        <v>1.9553600000000004</v>
      </c>
      <c r="AU421" s="853">
        <f t="shared" si="118"/>
        <v>2.1508960000000008</v>
      </c>
      <c r="AV421" s="853">
        <f t="shared" si="118"/>
        <v>2.365985600000001</v>
      </c>
      <c r="AW421" s="624">
        <f t="shared" si="115"/>
        <v>9.8658416000000031</v>
      </c>
      <c r="AX421" s="719">
        <f t="shared" si="116"/>
        <v>2.7881423201921725</v>
      </c>
      <c r="AY421" s="900">
        <v>1.18</v>
      </c>
      <c r="AZ421" s="839">
        <v>76.929999999999993</v>
      </c>
      <c r="BA421" s="839">
        <v>-4.05</v>
      </c>
      <c r="BB421" s="839">
        <v>4.66</v>
      </c>
      <c r="BC421" s="839">
        <v>8.870000000000001</v>
      </c>
      <c r="BE421" s="597">
        <v>2012</v>
      </c>
      <c r="BF421" s="865">
        <f t="shared" si="117"/>
        <v>0</v>
      </c>
      <c r="BG421" s="849">
        <v>20</v>
      </c>
    </row>
    <row r="422" spans="1:59" ht="11.25" customHeight="1" x14ac:dyDescent="0.2">
      <c r="A422" s="831" t="s">
        <v>1463</v>
      </c>
      <c r="B422" s="842" t="s">
        <v>1464</v>
      </c>
      <c r="C422" s="898" t="s">
        <v>4254</v>
      </c>
      <c r="D422" s="898" t="s">
        <v>4255</v>
      </c>
      <c r="E422" s="705">
        <v>11</v>
      </c>
      <c r="F422" s="1135">
        <v>351</v>
      </c>
      <c r="G422" s="1135" t="s">
        <v>37</v>
      </c>
      <c r="H422" s="1135" t="s">
        <v>37</v>
      </c>
      <c r="I422" s="841">
        <v>134.72999999999999</v>
      </c>
      <c r="J422" s="624">
        <f t="shared" si="104"/>
        <v>3.0431232836042454</v>
      </c>
      <c r="K422" s="844">
        <v>1.0249999999999999</v>
      </c>
      <c r="L422" s="854">
        <v>4</v>
      </c>
      <c r="M422" s="615">
        <f t="shared" si="105"/>
        <v>4.0999999999999996</v>
      </c>
      <c r="N422" s="837" t="s">
        <v>160</v>
      </c>
      <c r="O422" s="706">
        <v>1</v>
      </c>
      <c r="P422" s="606">
        <v>44210</v>
      </c>
      <c r="Q422" s="606">
        <v>44225</v>
      </c>
      <c r="R422" s="615">
        <f t="shared" si="106"/>
        <v>2.4999999999999911</v>
      </c>
      <c r="S422" s="673">
        <f>IF(INDEX(Historical!$D$7:$D$1257,MATCH(B422,Historical!$B$7:$B$1281,0))=0,"n/a",(INDEX(Historical!$C$7:$C$1259,MATCH(B422,Historical!$B$7:$B$1281,0))/INDEX(Historical!$D$7:$D$1257,MATCH(B422,Historical!$B$7:$B$1281,0))-1)*100)</f>
        <v>4.1666666666666741</v>
      </c>
      <c r="T422" s="673">
        <f>IF(INDEX(Historical!$F$7:$F$1250,MATCH(B422,Historical!$B$7:$B$1281,0))=0,"n/a",((INDEX(Historical!$C$7:$C$1259,MATCH(B422,Historical!$B$7:$B$1281,0))/INDEX(Historical!$F$7:$F$1250,MATCH(B422,Historical!$B$7:$B$1281,0)))^(1/3)-1)*100)</f>
        <v>4.7514996428468015</v>
      </c>
      <c r="U422" s="673">
        <f>IF(INDEX(Historical!$H$7:$H$1250,MATCH(B422,Historical!$B$7:$B$1281,0))=0,"n/a",((INDEX(Historical!$C$7:$C$1259,MATCH(B422,Historical!$B$7:$B$1281,0))/INDEX(Historical!$H$7:$H$1250,MATCH(B422,Historical!$B$7:$B$1281,0)))^(1/5)-1)*100)</f>
        <v>5.3663303643578519</v>
      </c>
      <c r="V422" s="673">
        <f>IF(INDEX(Historical!$O$7:$O$1250,MATCH(B422,Historical!$B$7:$B$1281,0))=0,"n/a",((INDEX(Historical!$C$7:$C$1259,MATCH(B422,Historical!$B$7:$B$1281,0))/INDEX(Historical!$O$7:$O$1250,MATCH(B422,Historical!$B$7:$B$1281,0)))^(1/10)-1)*100)</f>
        <v>4.9814310216851343</v>
      </c>
      <c r="W422" s="674">
        <f t="shared" si="107"/>
        <v>1.0772668217219461</v>
      </c>
      <c r="X422" s="675" t="str">
        <f t="shared" si="108"/>
        <v>n/a</v>
      </c>
      <c r="Y422" s="634"/>
      <c r="Z422" s="624">
        <f t="shared" si="109"/>
        <v>186.36363636363632</v>
      </c>
      <c r="AA422" s="853">
        <f t="shared" si="110"/>
        <v>61.240909090909078</v>
      </c>
      <c r="AB422" s="854">
        <v>12</v>
      </c>
      <c r="AC422" s="833">
        <v>2.2000000000000002</v>
      </c>
      <c r="AD422" s="833">
        <v>8.98</v>
      </c>
      <c r="AE422" s="833">
        <v>9.3800000000000008</v>
      </c>
      <c r="AF422" s="833">
        <v>2.68</v>
      </c>
      <c r="AG422" s="833">
        <v>4.2</v>
      </c>
      <c r="AH422" s="833">
        <v>-25.900000000000002</v>
      </c>
      <c r="AI422" s="833">
        <v>2.5299999999999998</v>
      </c>
      <c r="AJ422" s="833">
        <v>-13</v>
      </c>
      <c r="AK422" s="833">
        <v>7.0000000000000009</v>
      </c>
      <c r="AL422" s="845">
        <v>15740</v>
      </c>
      <c r="AM422" s="839">
        <v>0.5</v>
      </c>
      <c r="AN422" s="833">
        <v>0.78</v>
      </c>
      <c r="AO422" s="711">
        <f t="shared" si="111"/>
        <v>-52.831455442946982</v>
      </c>
      <c r="AP422" s="712">
        <f t="shared" si="112"/>
        <v>8.4094536479620974</v>
      </c>
      <c r="AQ422" s="855">
        <f t="shared" si="113"/>
        <v>170.08281558204934</v>
      </c>
      <c r="AR422" s="624">
        <f>INDEX(Historical!$C$7:$C$1259,MATCH(B422,Historical!$B$7:$B$1281,0))*IF(AH422="n/a",1.03,IF(AH422&lt;0,1.01,IF(AH422&gt;10,1.1,(1+AH422/100))))</f>
        <v>4.04</v>
      </c>
      <c r="AS422" s="853">
        <f t="shared" si="114"/>
        <v>4.1422120000000007</v>
      </c>
      <c r="AT422" s="853">
        <f t="shared" si="118"/>
        <v>4.4321668400000007</v>
      </c>
      <c r="AU422" s="853">
        <f t="shared" si="118"/>
        <v>4.742418518800001</v>
      </c>
      <c r="AV422" s="853">
        <f t="shared" si="118"/>
        <v>5.0743878151160011</v>
      </c>
      <c r="AW422" s="624">
        <f t="shared" si="115"/>
        <v>22.431185173916003</v>
      </c>
      <c r="AX422" s="719">
        <f t="shared" si="116"/>
        <v>16.648990702824911</v>
      </c>
      <c r="AY422" s="900">
        <v>0.67</v>
      </c>
      <c r="AZ422" s="839">
        <v>64.3</v>
      </c>
      <c r="BA422" s="839">
        <v>-7.19</v>
      </c>
      <c r="BB422" s="839">
        <v>3.0300000000000002</v>
      </c>
      <c r="BC422" s="839">
        <v>11.16</v>
      </c>
      <c r="BE422" s="597">
        <v>2011</v>
      </c>
      <c r="BF422" s="865">
        <f t="shared" si="117"/>
        <v>0</v>
      </c>
      <c r="BG422" s="849">
        <v>2.2999999999999998</v>
      </c>
    </row>
    <row r="423" spans="1:59" ht="11.25" customHeight="1" x14ac:dyDescent="0.2">
      <c r="A423" s="831" t="s">
        <v>1429</v>
      </c>
      <c r="B423" s="842" t="s">
        <v>1430</v>
      </c>
      <c r="C423" s="898" t="s">
        <v>108</v>
      </c>
      <c r="D423" s="898" t="s">
        <v>4269</v>
      </c>
      <c r="E423" s="705">
        <v>10</v>
      </c>
      <c r="F423" s="1135">
        <v>386</v>
      </c>
      <c r="G423" s="1123" t="s">
        <v>106</v>
      </c>
      <c r="H423" s="1123" t="s">
        <v>106</v>
      </c>
      <c r="I423" s="841">
        <v>36.68</v>
      </c>
      <c r="J423" s="624">
        <f t="shared" si="104"/>
        <v>6.7066521264994545</v>
      </c>
      <c r="K423" s="844">
        <v>0.20499999999999999</v>
      </c>
      <c r="L423" s="854">
        <v>12</v>
      </c>
      <c r="M423" s="615">
        <f t="shared" si="105"/>
        <v>2.46</v>
      </c>
      <c r="N423" s="837" t="s">
        <v>1048</v>
      </c>
      <c r="O423" s="706">
        <v>0.2</v>
      </c>
      <c r="P423" s="1106">
        <v>43643</v>
      </c>
      <c r="Q423" s="1106">
        <v>43661</v>
      </c>
      <c r="R423" s="615">
        <f t="shared" si="106"/>
        <v>2.4999999999999885</v>
      </c>
      <c r="S423" s="673">
        <f>IF(INDEX(Historical!$D$7:$D$1257,MATCH(B423,Historical!$B$7:$B$1281,0))=0,"n/a",(INDEX(Historical!$C$7:$C$1259,MATCH(B423,Historical!$B$7:$B$1281,0))/INDEX(Historical!$D$7:$D$1257,MATCH(B423,Historical!$B$7:$B$1281,0))-1)*100)</f>
        <v>1.8633540372670732</v>
      </c>
      <c r="T423" s="673">
        <f>IF(INDEX(Historical!$F$7:$F$1250,MATCH(B423,Historical!$B$7:$B$1281,0))=0,"n/a",((INDEX(Historical!$C$7:$C$1259,MATCH(B423,Historical!$B$7:$B$1281,0))/INDEX(Historical!$F$7:$F$1250,MATCH(B423,Historical!$B$7:$B$1281,0)))^(1/3)-1)*100)</f>
        <v>3.2490013818283758</v>
      </c>
      <c r="U423" s="673">
        <f>IF(INDEX(Historical!$H$7:$H$1250,MATCH(B423,Historical!$B$7:$B$1281,0))=0,"n/a",((INDEX(Historical!$C$7:$C$1259,MATCH(B423,Historical!$B$7:$B$1281,0))/INDEX(Historical!$H$7:$H$1250,MATCH(B423,Historical!$B$7:$B$1281,0)))^(1/5)-1)*100)</f>
        <v>3.2150821290872988</v>
      </c>
      <c r="V423" s="673">
        <f>IF(INDEX(Historical!$O$7:$O$1250,MATCH(B423,Historical!$B$7:$B$1281,0))=0,"n/a",((INDEX(Historical!$C$7:$C$1259,MATCH(B423,Historical!$B$7:$B$1281,0))/INDEX(Historical!$O$7:$O$1250,MATCH(B423,Historical!$B$7:$B$1281,0)))^(1/10)-1)*100)</f>
        <v>5.0713675444394868</v>
      </c>
      <c r="W423" s="674">
        <f t="shared" si="107"/>
        <v>0.63396748528165414</v>
      </c>
      <c r="X423" s="675" t="str">
        <f t="shared" si="108"/>
        <v>n/a</v>
      </c>
      <c r="Y423" s="646" t="s">
        <v>4580</v>
      </c>
      <c r="Z423" s="624" t="str">
        <f t="shared" si="109"/>
        <v>n/a</v>
      </c>
      <c r="AA423" s="853" t="str">
        <f t="shared" si="110"/>
        <v>n/a</v>
      </c>
      <c r="AB423" s="854">
        <v>12</v>
      </c>
      <c r="AC423" s="833">
        <v>-0.56000000000000005</v>
      </c>
      <c r="AD423" s="833" t="s">
        <v>136</v>
      </c>
      <c r="AE423" s="833">
        <v>10.56</v>
      </c>
      <c r="AF423" s="833">
        <v>1.66</v>
      </c>
      <c r="AG423" s="833">
        <v>-2.4</v>
      </c>
      <c r="AH423" s="833">
        <v>-26.400000000000002</v>
      </c>
      <c r="AI423" s="833">
        <v>10.43</v>
      </c>
      <c r="AJ423" s="833">
        <v>-2.2999999999999998</v>
      </c>
      <c r="AK423" s="833">
        <v>7.0000000000000009</v>
      </c>
      <c r="AL423" s="845">
        <v>2330</v>
      </c>
      <c r="AM423" s="839">
        <v>4.7</v>
      </c>
      <c r="AN423" s="833">
        <v>0.83</v>
      </c>
      <c r="AO423" s="711" t="str">
        <f t="shared" si="111"/>
        <v>n/a</v>
      </c>
      <c r="AP423" s="712">
        <f t="shared" si="112"/>
        <v>9.9217342555867525</v>
      </c>
      <c r="AQ423" s="855" t="str">
        <f t="shared" si="113"/>
        <v>n/a</v>
      </c>
      <c r="AR423" s="624">
        <f>INDEX(Historical!$C$7:$C$1259,MATCH(B423,Historical!$B$7:$B$1281,0))*IF(AH423="n/a",1.03,IF(AH423&lt;0,1.01,IF(AH423&gt;10,1.1,(1+AH423/100))))</f>
        <v>2.4845999999999999</v>
      </c>
      <c r="AS423" s="853">
        <f t="shared" si="114"/>
        <v>2.73306</v>
      </c>
      <c r="AT423" s="853">
        <f t="shared" si="118"/>
        <v>2.9243742000000004</v>
      </c>
      <c r="AU423" s="853">
        <f t="shared" si="118"/>
        <v>3.1290803940000007</v>
      </c>
      <c r="AV423" s="853">
        <f t="shared" si="118"/>
        <v>3.348116021580001</v>
      </c>
      <c r="AW423" s="624">
        <f t="shared" si="115"/>
        <v>14.619230615580003</v>
      </c>
      <c r="AX423" s="719">
        <f t="shared" si="116"/>
        <v>39.856135811286812</v>
      </c>
      <c r="AY423" s="900">
        <v>1.46</v>
      </c>
      <c r="AZ423" s="839">
        <v>159.95999999999998</v>
      </c>
      <c r="BA423" s="839">
        <v>-10.119999999999999</v>
      </c>
      <c r="BB423" s="839">
        <v>11.84</v>
      </c>
      <c r="BC423" s="839">
        <v>17.059999999999999</v>
      </c>
      <c r="BE423" s="597">
        <v>2011</v>
      </c>
      <c r="BF423" s="865">
        <f t="shared" si="117"/>
        <v>0</v>
      </c>
      <c r="BG423" s="849">
        <v>-1.3</v>
      </c>
    </row>
    <row r="424" spans="1:59" ht="11.25" customHeight="1" x14ac:dyDescent="0.2">
      <c r="A424" s="838" t="s">
        <v>1437</v>
      </c>
      <c r="B424" s="842" t="s">
        <v>1438</v>
      </c>
      <c r="C424" s="898" t="s">
        <v>112</v>
      </c>
      <c r="D424" s="898" t="s">
        <v>4296</v>
      </c>
      <c r="E424" s="705">
        <v>10</v>
      </c>
      <c r="F424" s="1135">
        <v>433</v>
      </c>
      <c r="G424" s="1135" t="s">
        <v>106</v>
      </c>
      <c r="H424" s="1135" t="s">
        <v>106</v>
      </c>
      <c r="I424" s="841">
        <v>94.44</v>
      </c>
      <c r="J424" s="624">
        <f t="shared" si="104"/>
        <v>2.4777636594663277</v>
      </c>
      <c r="K424" s="844">
        <v>1.17</v>
      </c>
      <c r="L424" s="854">
        <v>2</v>
      </c>
      <c r="M424" s="615">
        <f t="shared" si="105"/>
        <v>2.34</v>
      </c>
      <c r="N424" s="837" t="s">
        <v>1352</v>
      </c>
      <c r="O424" s="706">
        <v>1.0900000000000001</v>
      </c>
      <c r="P424" s="606">
        <v>44165</v>
      </c>
      <c r="Q424" s="606">
        <v>44180</v>
      </c>
      <c r="R424" s="615">
        <f t="shared" si="106"/>
        <v>7.339449541284389</v>
      </c>
      <c r="S424" s="673">
        <f>IF(INDEX(Historical!$D$7:$D$1257,MATCH(B424,Historical!$B$7:$B$1281,0))=0,"n/a",(INDEX(Historical!$C$7:$C$1259,MATCH(B424,Historical!$B$7:$B$1281,0))/INDEX(Historical!$D$7:$D$1257,MATCH(B424,Historical!$B$7:$B$1281,0))-1)*100)</f>
        <v>3.6697247706421798</v>
      </c>
      <c r="T424" s="673">
        <f>IF(INDEX(Historical!$F$7:$F$1250,MATCH(B424,Historical!$B$7:$B$1281,0))=0,"n/a",((INDEX(Historical!$C$7:$C$1259,MATCH(B424,Historical!$B$7:$B$1281,0))/INDEX(Historical!$F$7:$F$1250,MATCH(B424,Historical!$B$7:$B$1281,0)))^(1/3)-1)*100)</f>
        <v>6.7083730277245346</v>
      </c>
      <c r="U424" s="673">
        <f>IF(INDEX(Historical!$H$7:$H$1250,MATCH(B424,Historical!$B$7:$B$1281,0))=0,"n/a",((INDEX(Historical!$C$7:$C$1259,MATCH(B424,Historical!$B$7:$B$1281,0))/INDEX(Historical!$H$7:$H$1250,MATCH(B424,Historical!$B$7:$B$1281,0)))^(1/5)-1)*100)</f>
        <v>7.1513609075268603</v>
      </c>
      <c r="V424" s="673">
        <f>IF(INDEX(Historical!$O$7:$O$1250,MATCH(B424,Historical!$B$7:$B$1281,0))=0,"n/a",((INDEX(Historical!$C$7:$C$1259,MATCH(B424,Historical!$B$7:$B$1281,0))/INDEX(Historical!$O$7:$O$1250,MATCH(B424,Historical!$B$7:$B$1281,0)))^(1/10)-1)*100)</f>
        <v>11.811808478272878</v>
      </c>
      <c r="W424" s="674">
        <f t="shared" si="107"/>
        <v>0.60544165786986515</v>
      </c>
      <c r="X424" s="675">
        <f t="shared" si="108"/>
        <v>0.91684114199062317</v>
      </c>
      <c r="Y424" s="843"/>
      <c r="Z424" s="624">
        <f t="shared" si="109"/>
        <v>544.18604651162786</v>
      </c>
      <c r="AA424" s="853">
        <f t="shared" si="110"/>
        <v>219.62790697674419</v>
      </c>
      <c r="AB424" s="854">
        <v>12</v>
      </c>
      <c r="AC424" s="833">
        <v>0.43</v>
      </c>
      <c r="AD424" s="833">
        <v>75.239999999999995</v>
      </c>
      <c r="AE424" s="833">
        <v>0.31</v>
      </c>
      <c r="AF424" s="833">
        <v>2.16</v>
      </c>
      <c r="AG424" s="833">
        <v>8.5</v>
      </c>
      <c r="AH424" s="833">
        <v>-9.1999999999999993</v>
      </c>
      <c r="AI424" s="833">
        <v>34.03</v>
      </c>
      <c r="AJ424" s="833">
        <v>7.8</v>
      </c>
      <c r="AK424" s="833">
        <v>3</v>
      </c>
      <c r="AL424" s="845">
        <v>5500</v>
      </c>
      <c r="AM424" s="839">
        <v>0.2</v>
      </c>
      <c r="AN424" s="833">
        <v>0.42</v>
      </c>
      <c r="AO424" s="711">
        <f t="shared" si="111"/>
        <v>-209.99878240975099</v>
      </c>
      <c r="AP424" s="712">
        <f t="shared" si="112"/>
        <v>9.6291245669931875</v>
      </c>
      <c r="AQ424" s="855">
        <f t="shared" si="113"/>
        <v>359.17620876704223</v>
      </c>
      <c r="AR424" s="624">
        <f>INDEX(Historical!$C$7:$C$1259,MATCH(B424,Historical!$B$7:$B$1281,0))*IF(AH424="n/a",1.03,IF(AH424&lt;0,1.01,IF(AH424&gt;10,1.1,(1+AH424/100))))</f>
        <v>2.2826</v>
      </c>
      <c r="AS424" s="853">
        <f t="shared" si="114"/>
        <v>2.5108600000000001</v>
      </c>
      <c r="AT424" s="853">
        <f t="shared" si="118"/>
        <v>2.5861858</v>
      </c>
      <c r="AU424" s="853">
        <f t="shared" si="118"/>
        <v>2.663771374</v>
      </c>
      <c r="AV424" s="853">
        <f t="shared" si="118"/>
        <v>2.74368451522</v>
      </c>
      <c r="AW424" s="624">
        <f t="shared" si="115"/>
        <v>12.78710168922</v>
      </c>
      <c r="AX424" s="719">
        <f t="shared" si="116"/>
        <v>13.539921314294789</v>
      </c>
      <c r="AY424" s="900">
        <v>2.0499999999999998</v>
      </c>
      <c r="AZ424" s="839">
        <v>90.52</v>
      </c>
      <c r="BA424" s="839">
        <v>-4.96</v>
      </c>
      <c r="BB424" s="839">
        <v>2.04</v>
      </c>
      <c r="BC424" s="839">
        <v>19.64</v>
      </c>
      <c r="BE424" s="597">
        <v>2011</v>
      </c>
      <c r="BF424" s="865">
        <f t="shared" si="117"/>
        <v>0</v>
      </c>
      <c r="BG424" s="849">
        <v>2.5</v>
      </c>
    </row>
    <row r="425" spans="1:59" ht="11.25" customHeight="1" x14ac:dyDescent="0.2">
      <c r="A425" s="848" t="s">
        <v>4193</v>
      </c>
      <c r="B425" s="570" t="s">
        <v>2481</v>
      </c>
      <c r="C425" s="898" t="s">
        <v>112</v>
      </c>
      <c r="D425" s="898" t="s">
        <v>1218</v>
      </c>
      <c r="E425" s="705">
        <v>7</v>
      </c>
      <c r="F425" s="1135">
        <v>644</v>
      </c>
      <c r="G425" s="1133" t="s">
        <v>106</v>
      </c>
      <c r="H425" s="1133" t="s">
        <v>106</v>
      </c>
      <c r="I425" s="841">
        <v>53.22</v>
      </c>
      <c r="J425" s="624">
        <f t="shared" si="104"/>
        <v>1.0522360015031944</v>
      </c>
      <c r="K425" s="844">
        <v>0.14000000000000001</v>
      </c>
      <c r="L425" s="854">
        <v>4</v>
      </c>
      <c r="M425" s="615">
        <f t="shared" si="105"/>
        <v>0.56000000000000005</v>
      </c>
      <c r="N425" s="607" t="s">
        <v>917</v>
      </c>
      <c r="O425" s="706">
        <v>0.13500000000000001</v>
      </c>
      <c r="P425" s="606">
        <v>44112</v>
      </c>
      <c r="Q425" s="606">
        <v>44144</v>
      </c>
      <c r="R425" s="615">
        <f t="shared" si="106"/>
        <v>3.7037037037037068</v>
      </c>
      <c r="S425" s="673">
        <f>IF(INDEX(Historical!$D$7:$D$1257,MATCH(B425,Historical!$B$7:$B$1281,0))=0,"n/a",(INDEX(Historical!$C$7:$C$1259,MATCH(B425,Historical!$B$7:$B$1281,0))/INDEX(Historical!$D$7:$D$1257,MATCH(B425,Historical!$B$7:$B$1281,0))-1)*100)</f>
        <v>10.1010101010101</v>
      </c>
      <c r="T425" s="673">
        <f>IF(INDEX(Historical!$F$7:$F$1250,MATCH(B425,Historical!$B$7:$B$1281,0))=0,"n/a",((INDEX(Historical!$C$7:$C$1259,MATCH(B425,Historical!$B$7:$B$1281,0))/INDEX(Historical!$F$7:$F$1250,MATCH(B425,Historical!$B$7:$B$1281,0)))^(1/3)-1)*100)</f>
        <v>10.402902969071516</v>
      </c>
      <c r="U425" s="673">
        <f>IF(INDEX(Historical!$H$7:$H$1250,MATCH(B425,Historical!$B$7:$B$1281,0))=0,"n/a",((INDEX(Historical!$C$7:$C$1259,MATCH(B425,Historical!$B$7:$B$1281,0))/INDEX(Historical!$H$7:$H$1250,MATCH(B425,Historical!$B$7:$B$1281,0)))^(1/5)-1)*100)</f>
        <v>8.3479572123972279</v>
      </c>
      <c r="V425" s="673">
        <f>IF(INDEX(Historical!$O$7:$O$1250,MATCH(B425,Historical!$B$7:$B$1281,0))=0,"n/a",((INDEX(Historical!$C$7:$C$1259,MATCH(B425,Historical!$B$7:$B$1281,0))/INDEX(Historical!$O$7:$O$1250,MATCH(B425,Historical!$B$7:$B$1281,0)))^(1/10)-1)*100)</f>
        <v>6.1518395784059265</v>
      </c>
      <c r="W425" s="674">
        <f t="shared" si="107"/>
        <v>1.3569855172589469</v>
      </c>
      <c r="X425" s="675">
        <f t="shared" si="108"/>
        <v>0.34495690960319125</v>
      </c>
      <c r="Y425" s="843"/>
      <c r="Z425" s="624">
        <f t="shared" si="109"/>
        <v>18.360655737704921</v>
      </c>
      <c r="AA425" s="853">
        <f t="shared" si="110"/>
        <v>17.449180327868852</v>
      </c>
      <c r="AB425" s="854">
        <v>12</v>
      </c>
      <c r="AC425" s="833">
        <v>3.05</v>
      </c>
      <c r="AD425" s="833">
        <v>1.69</v>
      </c>
      <c r="AE425" s="833">
        <v>1.87</v>
      </c>
      <c r="AF425" s="833">
        <v>70.569999999999993</v>
      </c>
      <c r="AG425" s="833" t="s">
        <v>136</v>
      </c>
      <c r="AH425" s="833">
        <v>38.1</v>
      </c>
      <c r="AI425" s="833">
        <v>10.029999999999999</v>
      </c>
      <c r="AJ425" s="833">
        <v>24.2</v>
      </c>
      <c r="AK425" s="833">
        <v>10.25</v>
      </c>
      <c r="AL425" s="845">
        <v>13450</v>
      </c>
      <c r="AM425" s="839">
        <v>0.4</v>
      </c>
      <c r="AN425" s="833">
        <v>14.33</v>
      </c>
      <c r="AO425" s="711">
        <f t="shared" si="111"/>
        <v>-8.0489871139684297</v>
      </c>
      <c r="AP425" s="712">
        <f t="shared" si="112"/>
        <v>9.4001932139004225</v>
      </c>
      <c r="AQ425" s="855">
        <f t="shared" si="113"/>
        <v>639.78635226295944</v>
      </c>
      <c r="AR425" s="624">
        <f>INDEX(Historical!$C$7:$C$1259,MATCH(B425,Historical!$B$7:$B$1281,0))*IF(AH425="n/a",1.03,IF(AH425&lt;0,1.01,IF(AH425&gt;10,1.1,(1+AH425/100))))</f>
        <v>0.59950000000000014</v>
      </c>
      <c r="AS425" s="853">
        <f t="shared" si="114"/>
        <v>0.6594500000000002</v>
      </c>
      <c r="AT425" s="853">
        <f t="shared" si="118"/>
        <v>0.72539500000000023</v>
      </c>
      <c r="AU425" s="853">
        <f t="shared" si="118"/>
        <v>0.79793450000000032</v>
      </c>
      <c r="AV425" s="853">
        <f t="shared" si="118"/>
        <v>0.87772795000000048</v>
      </c>
      <c r="AW425" s="624">
        <f t="shared" si="115"/>
        <v>3.6600074500000015</v>
      </c>
      <c r="AX425" s="719">
        <f t="shared" si="116"/>
        <v>6.8771278654641135</v>
      </c>
      <c r="AY425" s="900">
        <v>1.32</v>
      </c>
      <c r="AZ425" s="839">
        <v>96.82</v>
      </c>
      <c r="BA425" s="839">
        <v>-11.540000000000001</v>
      </c>
      <c r="BB425" s="839">
        <v>-3.85</v>
      </c>
      <c r="BC425" s="839">
        <v>-1.35</v>
      </c>
      <c r="BE425" s="597">
        <v>2014</v>
      </c>
      <c r="BF425" s="865">
        <f t="shared" si="117"/>
        <v>0</v>
      </c>
      <c r="BG425" s="849">
        <v>22.6</v>
      </c>
    </row>
    <row r="426" spans="1:59" ht="11.25" customHeight="1" x14ac:dyDescent="0.2">
      <c r="A426" s="831" t="s">
        <v>666</v>
      </c>
      <c r="B426" s="842" t="s">
        <v>667</v>
      </c>
      <c r="C426" s="898" t="s">
        <v>112</v>
      </c>
      <c r="D426" s="898" t="s">
        <v>4257</v>
      </c>
      <c r="E426" s="705">
        <v>26</v>
      </c>
      <c r="F426" s="1135">
        <v>132</v>
      </c>
      <c r="G426" s="1126" t="s">
        <v>106</v>
      </c>
      <c r="H426" s="1126" t="s">
        <v>106</v>
      </c>
      <c r="I426" s="833">
        <v>35.700000000000003</v>
      </c>
      <c r="J426" s="624">
        <f t="shared" si="104"/>
        <v>2.4089635854341735</v>
      </c>
      <c r="K426" s="851">
        <v>0.215</v>
      </c>
      <c r="L426" s="854">
        <v>4</v>
      </c>
      <c r="M426" s="615">
        <f t="shared" si="105"/>
        <v>0.86</v>
      </c>
      <c r="N426" s="837" t="s">
        <v>142</v>
      </c>
      <c r="O426" s="707">
        <v>0.21</v>
      </c>
      <c r="P426" s="606">
        <v>44162</v>
      </c>
      <c r="Q426" s="606">
        <v>44179</v>
      </c>
      <c r="R426" s="615">
        <f t="shared" si="106"/>
        <v>2.3809523809523832</v>
      </c>
      <c r="S426" s="673">
        <f>IF(INDEX(Historical!$D$7:$D$1257,MATCH(B426,Historical!$B$7:$B$1281,0))=0,"n/a",(INDEX(Historical!$C$7:$C$1259,MATCH(B426,Historical!$B$7:$B$1281,0))/INDEX(Historical!$D$7:$D$1257,MATCH(B426,Historical!$B$7:$B$1281,0))-1)*100)</f>
        <v>4.3209876543209846</v>
      </c>
      <c r="T426" s="673">
        <f>IF(INDEX(Historical!$F$7:$F$1250,MATCH(B426,Historical!$B$7:$B$1281,0))=0,"n/a",((INDEX(Historical!$C$7:$C$1259,MATCH(B426,Historical!$B$7:$B$1281,0))/INDEX(Historical!$F$7:$F$1250,MATCH(B426,Historical!$B$7:$B$1281,0)))^(1/3)-1)*100)</f>
        <v>6.4762849072449669</v>
      </c>
      <c r="U426" s="673">
        <f>IF(INDEX(Historical!$H$7:$H$1250,MATCH(B426,Historical!$B$7:$B$1281,0))=0,"n/a",((INDEX(Historical!$C$7:$C$1259,MATCH(B426,Historical!$B$7:$B$1281,0))/INDEX(Historical!$H$7:$H$1250,MATCH(B426,Historical!$B$7:$B$1281,0)))^(1/5)-1)*100)</f>
        <v>9.3685841270984014</v>
      </c>
      <c r="V426" s="673">
        <f>IF(INDEX(Historical!$O$7:$O$1250,MATCH(B426,Historical!$B$7:$B$1281,0))=0,"n/a",((INDEX(Historical!$C$7:$C$1259,MATCH(B426,Historical!$B$7:$B$1281,0))/INDEX(Historical!$O$7:$O$1250,MATCH(B426,Historical!$B$7:$B$1281,0)))^(1/10)-1)*100)</f>
        <v>11.287367960349414</v>
      </c>
      <c r="W426" s="674">
        <f t="shared" si="107"/>
        <v>0.83000608822257138</v>
      </c>
      <c r="X426" s="675" t="str">
        <f t="shared" si="108"/>
        <v>n/a</v>
      </c>
      <c r="Y426" s="842"/>
      <c r="Z426" s="624" t="str">
        <f t="shared" si="109"/>
        <v>n/a</v>
      </c>
      <c r="AA426" s="853" t="str">
        <f t="shared" si="110"/>
        <v>n/a</v>
      </c>
      <c r="AB426" s="854">
        <v>9</v>
      </c>
      <c r="AC426" s="833">
        <v>-2.52</v>
      </c>
      <c r="AD426" s="833" t="s">
        <v>136</v>
      </c>
      <c r="AE426" s="833">
        <v>0.72</v>
      </c>
      <c r="AF426" s="833">
        <v>1.77</v>
      </c>
      <c r="AG426" s="833">
        <v>-12.9</v>
      </c>
      <c r="AH426" s="833">
        <v>-132.9</v>
      </c>
      <c r="AI426" s="833">
        <v>4.16</v>
      </c>
      <c r="AJ426" s="833">
        <v>-28.199999999999996</v>
      </c>
      <c r="AK426" s="833">
        <v>-10</v>
      </c>
      <c r="AL426" s="845">
        <v>1090</v>
      </c>
      <c r="AM426" s="839">
        <v>2.1</v>
      </c>
      <c r="AN426" s="833">
        <v>1.33</v>
      </c>
      <c r="AO426" s="711" t="str">
        <f t="shared" si="111"/>
        <v>n/a</v>
      </c>
      <c r="AP426" s="712">
        <f t="shared" si="112"/>
        <v>11.777547712532575</v>
      </c>
      <c r="AQ426" s="855" t="str">
        <f t="shared" si="113"/>
        <v>n/a</v>
      </c>
      <c r="AR426" s="624">
        <f>INDEX(Historical!$C$7:$C$1259,MATCH(B426,Historical!$B$7:$B$1281,0))*IF(AH426="n/a",1.03,IF(AH426&lt;0,1.01,IF(AH426&gt;10,1.1,(1+AH426/100))))</f>
        <v>0.85344999999999993</v>
      </c>
      <c r="AS426" s="853">
        <f t="shared" si="114"/>
        <v>0.88895352000000005</v>
      </c>
      <c r="AT426" s="853">
        <f t="shared" si="118"/>
        <v>0.89784305520000007</v>
      </c>
      <c r="AU426" s="853">
        <f t="shared" si="118"/>
        <v>0.90682148575200006</v>
      </c>
      <c r="AV426" s="853">
        <f t="shared" si="118"/>
        <v>0.91588970060952002</v>
      </c>
      <c r="AW426" s="624">
        <f t="shared" si="115"/>
        <v>4.4629577615615199</v>
      </c>
      <c r="AX426" s="719">
        <f t="shared" si="116"/>
        <v>12.501282245270362</v>
      </c>
      <c r="AY426" s="900">
        <v>1.18</v>
      </c>
      <c r="AZ426" s="839">
        <v>109.88</v>
      </c>
      <c r="BA426" s="839">
        <v>-1.3</v>
      </c>
      <c r="BB426" s="839">
        <v>14.06</v>
      </c>
      <c r="BC426" s="839">
        <v>44.81</v>
      </c>
      <c r="BE426" s="597">
        <v>1996</v>
      </c>
      <c r="BF426" s="865">
        <f t="shared" si="117"/>
        <v>2</v>
      </c>
      <c r="BG426" s="849">
        <v>-3.6999999999999997</v>
      </c>
    </row>
    <row r="427" spans="1:59" ht="11.25" customHeight="1" x14ac:dyDescent="0.2">
      <c r="A427" s="676" t="s">
        <v>3844</v>
      </c>
      <c r="B427" s="754" t="s">
        <v>3845</v>
      </c>
      <c r="C427" s="898" t="s">
        <v>112</v>
      </c>
      <c r="D427" s="898" t="s">
        <v>4303</v>
      </c>
      <c r="E427" s="705">
        <v>9</v>
      </c>
      <c r="F427" s="1135">
        <v>494</v>
      </c>
      <c r="G427" s="1123" t="s">
        <v>106</v>
      </c>
      <c r="H427" s="1123" t="s">
        <v>106</v>
      </c>
      <c r="I427" s="850">
        <v>69.27</v>
      </c>
      <c r="J427" s="624">
        <f t="shared" si="104"/>
        <v>1.3281362783311681</v>
      </c>
      <c r="K427" s="831">
        <v>0.23</v>
      </c>
      <c r="L427" s="1139">
        <v>4</v>
      </c>
      <c r="M427" s="615">
        <f t="shared" si="105"/>
        <v>0.92</v>
      </c>
      <c r="N427" s="1139" t="s">
        <v>4107</v>
      </c>
      <c r="O427" s="578">
        <v>0.22</v>
      </c>
      <c r="P427" s="606">
        <v>44048</v>
      </c>
      <c r="Q427" s="606">
        <v>44077</v>
      </c>
      <c r="R427" s="615">
        <f t="shared" si="106"/>
        <v>4.5454545454545494</v>
      </c>
      <c r="S427" s="673">
        <f>IF(INDEX(Historical!$D$7:$D$1257,MATCH(B427,Historical!$B$7:$B$1281,0))=0,"n/a",(INDEX(Historical!$C$7:$C$1259,MATCH(B427,Historical!$B$7:$B$1281,0))/INDEX(Historical!$D$7:$D$1257,MATCH(B427,Historical!$B$7:$B$1281,0))-1)*100)</f>
        <v>4.6511627906976827</v>
      </c>
      <c r="T427" s="673">
        <f>IF(INDEX(Historical!$F$7:$F$1250,MATCH(B427,Historical!$B$7:$B$1281,0))=0,"n/a",((INDEX(Historical!$C$7:$C$1259,MATCH(B427,Historical!$B$7:$B$1281,0))/INDEX(Historical!$F$7:$F$1250,MATCH(B427,Historical!$B$7:$B$1281,0)))^(1/3)-1)*100)</f>
        <v>4.8856246288386806</v>
      </c>
      <c r="U427" s="673">
        <f>IF(INDEX(Historical!$H$7:$H$1250,MATCH(B427,Historical!$B$7:$B$1281,0))=0,"n/a",((INDEX(Historical!$C$7:$C$1259,MATCH(B427,Historical!$B$7:$B$1281,0))/INDEX(Historical!$H$7:$H$1250,MATCH(B427,Historical!$B$7:$B$1281,0)))^(1/5)-1)*100)</f>
        <v>5.1547496797280434</v>
      </c>
      <c r="V427" s="673" t="str">
        <f>IF(INDEX(Historical!$O$7:$O$1250,MATCH(B427,Historical!$B$7:$B$1281,0))=0,"n/a",((INDEX(Historical!$C$7:$C$1259,MATCH(B427,Historical!$B$7:$B$1281,0))/INDEX(Historical!$O$7:$O$1250,MATCH(B427,Historical!$B$7:$B$1281,0)))^(1/10)-1)*100)</f>
        <v>n/a</v>
      </c>
      <c r="W427" s="674" t="str">
        <f t="shared" si="107"/>
        <v>n/a</v>
      </c>
      <c r="X427" s="675">
        <f t="shared" si="108"/>
        <v>2.0618998718912174</v>
      </c>
      <c r="Y427" s="625"/>
      <c r="Z427" s="624">
        <f t="shared" si="109"/>
        <v>32.508833922261481</v>
      </c>
      <c r="AA427" s="853">
        <f t="shared" si="110"/>
        <v>24.477031802120138</v>
      </c>
      <c r="AB427" s="854">
        <v>12</v>
      </c>
      <c r="AC427" s="849">
        <v>2.83</v>
      </c>
      <c r="AD427" s="849">
        <v>1.64</v>
      </c>
      <c r="AE427" s="833">
        <v>1.3</v>
      </c>
      <c r="AF427" s="833">
        <v>3.37</v>
      </c>
      <c r="AG427" s="833">
        <v>14.899999999999999</v>
      </c>
      <c r="AH427" s="833">
        <v>-29.2</v>
      </c>
      <c r="AI427" s="833">
        <v>0.86</v>
      </c>
      <c r="AJ427" s="653">
        <v>2.5</v>
      </c>
      <c r="AK427" s="653">
        <v>15</v>
      </c>
      <c r="AL427" s="849">
        <v>2890</v>
      </c>
      <c r="AM427" s="849">
        <v>2</v>
      </c>
      <c r="AN427" s="849">
        <v>0.91</v>
      </c>
      <c r="AO427" s="711">
        <f t="shared" si="111"/>
        <v>-17.994145844060924</v>
      </c>
      <c r="AP427" s="712">
        <f t="shared" si="112"/>
        <v>6.482885958059212</v>
      </c>
      <c r="AQ427" s="855">
        <f t="shared" si="113"/>
        <v>91.471027310075044</v>
      </c>
      <c r="AR427" s="624">
        <f>INDEX(Historical!$C$7:$C$1259,MATCH(B427,Historical!$B$7:$B$1281,0))*IF(AH427="n/a",1.03,IF(AH427&lt;0,1.01,IF(AH427&gt;10,1.1,(1+AH427/100))))</f>
        <v>0.90900000000000003</v>
      </c>
      <c r="AS427" s="853">
        <f t="shared" si="114"/>
        <v>0.9168174</v>
      </c>
      <c r="AT427" s="853">
        <f t="shared" ref="AT427:AV446" si="119">IF($AK427="n/a",1.03*AS427,IF($AK427&lt;0,1.01*AS427,IF($AK427&gt;10,1.1*AS427,(1+$AK427/100)*AS427)))</f>
        <v>1.0084991400000001</v>
      </c>
      <c r="AU427" s="853">
        <f t="shared" si="119"/>
        <v>1.1093490540000002</v>
      </c>
      <c r="AV427" s="853">
        <f t="shared" si="119"/>
        <v>1.2202839594000003</v>
      </c>
      <c r="AW427" s="624">
        <f t="shared" si="115"/>
        <v>5.1639495534000011</v>
      </c>
      <c r="AX427" s="719">
        <f t="shared" si="116"/>
        <v>7.4548138492854061</v>
      </c>
      <c r="AY427" s="701">
        <v>1.03</v>
      </c>
      <c r="AZ427" s="833">
        <v>191.66</v>
      </c>
      <c r="BA427" s="833">
        <v>-12.370000000000001</v>
      </c>
      <c r="BB427" s="833">
        <v>8.57</v>
      </c>
      <c r="BC427" s="833">
        <v>47.85</v>
      </c>
      <c r="BE427" s="597">
        <v>2012</v>
      </c>
      <c r="BF427" s="865">
        <f t="shared" si="117"/>
        <v>0</v>
      </c>
      <c r="BG427" s="849">
        <v>4.3999999999999995</v>
      </c>
    </row>
    <row r="428" spans="1:59" ht="11.25" customHeight="1" x14ac:dyDescent="0.2">
      <c r="A428" s="838" t="s">
        <v>1453</v>
      </c>
      <c r="B428" s="842" t="s">
        <v>1454</v>
      </c>
      <c r="C428" s="898" t="s">
        <v>108</v>
      </c>
      <c r="D428" s="898" t="s">
        <v>4273</v>
      </c>
      <c r="E428" s="705">
        <v>10</v>
      </c>
      <c r="F428" s="1135">
        <v>456</v>
      </c>
      <c r="G428" s="1060" t="s">
        <v>37</v>
      </c>
      <c r="H428" s="1060" t="s">
        <v>37</v>
      </c>
      <c r="I428" s="841">
        <v>29.24</v>
      </c>
      <c r="J428" s="624">
        <f t="shared" si="104"/>
        <v>3.9671682626538987</v>
      </c>
      <c r="K428" s="844">
        <v>0.28999999999999998</v>
      </c>
      <c r="L428" s="854">
        <v>4</v>
      </c>
      <c r="M428" s="615">
        <f t="shared" si="105"/>
        <v>1.1599999999999999</v>
      </c>
      <c r="N428" s="837" t="s">
        <v>705</v>
      </c>
      <c r="O428" s="706">
        <v>0.28000000000000003</v>
      </c>
      <c r="P428" s="606">
        <v>44259</v>
      </c>
      <c r="Q428" s="606">
        <v>44272</v>
      </c>
      <c r="R428" s="615">
        <f t="shared" si="106"/>
        <v>3.5714285714285547</v>
      </c>
      <c r="S428" s="673">
        <f>IF(INDEX(Historical!$D$7:$D$1257,MATCH(B428,Historical!$B$7:$B$1281,0))=0,"n/a",(INDEX(Historical!$C$7:$C$1259,MATCH(B428,Historical!$B$7:$B$1281,0))/INDEX(Historical!$D$7:$D$1257,MATCH(B428,Historical!$B$7:$B$1281,0))-1)*100)</f>
        <v>5.6603773584905648</v>
      </c>
      <c r="T428" s="673">
        <f>IF(INDEX(Historical!$F$7:$F$1250,MATCH(B428,Historical!$B$7:$B$1281,0))=0,"n/a",((INDEX(Historical!$C$7:$C$1259,MATCH(B428,Historical!$B$7:$B$1281,0))/INDEX(Historical!$F$7:$F$1250,MATCH(B428,Historical!$B$7:$B$1281,0)))^(1/3)-1)*100)</f>
        <v>14.814155115602246</v>
      </c>
      <c r="U428" s="673">
        <f>IF(INDEX(Historical!$H$7:$H$1250,MATCH(B428,Historical!$B$7:$B$1281,0))=0,"n/a",((INDEX(Historical!$C$7:$C$1259,MATCH(B428,Historical!$B$7:$B$1281,0))/INDEX(Historical!$H$7:$H$1250,MATCH(B428,Historical!$B$7:$B$1281,0)))^(1/5)-1)*100)</f>
        <v>14.06647108217831</v>
      </c>
      <c r="V428" s="673">
        <f>IF(INDEX(Historical!$O$7:$O$1250,MATCH(B428,Historical!$B$7:$B$1281,0))=0,"n/a",((INDEX(Historical!$C$7:$C$1259,MATCH(B428,Historical!$B$7:$B$1281,0))/INDEX(Historical!$O$7:$O$1250,MATCH(B428,Historical!$B$7:$B$1281,0)))^(1/10)-1)*100)</f>
        <v>60.295674122756004</v>
      </c>
      <c r="W428" s="674">
        <f t="shared" si="107"/>
        <v>0.23329154681213735</v>
      </c>
      <c r="X428" s="675">
        <f t="shared" si="108"/>
        <v>0.75221770492932138</v>
      </c>
      <c r="Y428" s="843"/>
      <c r="Z428" s="624">
        <f t="shared" si="109"/>
        <v>42.804428044280442</v>
      </c>
      <c r="AA428" s="853">
        <f t="shared" si="110"/>
        <v>10.789667896678967</v>
      </c>
      <c r="AB428" s="854">
        <v>12</v>
      </c>
      <c r="AC428" s="833">
        <v>2.71</v>
      </c>
      <c r="AD428" s="833">
        <v>1.39</v>
      </c>
      <c r="AE428" s="833">
        <v>3.27</v>
      </c>
      <c r="AF428" s="833">
        <v>1.1299999999999999</v>
      </c>
      <c r="AG428" s="833">
        <v>10.7</v>
      </c>
      <c r="AH428" s="833">
        <v>19.100000000000001</v>
      </c>
      <c r="AI428" s="833">
        <v>-5.67</v>
      </c>
      <c r="AJ428" s="833">
        <v>18.7</v>
      </c>
      <c r="AK428" s="833">
        <v>8</v>
      </c>
      <c r="AL428" s="845">
        <v>484.31</v>
      </c>
      <c r="AM428" s="839">
        <v>0.89999999999999991</v>
      </c>
      <c r="AN428" s="833">
        <v>0.11</v>
      </c>
      <c r="AO428" s="711">
        <f t="shared" si="111"/>
        <v>7.2439714481532427</v>
      </c>
      <c r="AP428" s="712">
        <f t="shared" si="112"/>
        <v>18.03363934483221</v>
      </c>
      <c r="AQ428" s="855">
        <f t="shared" si="113"/>
        <v>-26.38742642652765</v>
      </c>
      <c r="AR428" s="624">
        <f>INDEX(Historical!$C$7:$C$1259,MATCH(B428,Historical!$B$7:$B$1281,0))*IF(AH428="n/a",1.03,IF(AH428&lt;0,1.01,IF(AH428&gt;10,1.1,(1+AH428/100))))</f>
        <v>1.2320000000000002</v>
      </c>
      <c r="AS428" s="853">
        <f t="shared" si="114"/>
        <v>1.2443200000000003</v>
      </c>
      <c r="AT428" s="853">
        <f t="shared" si="119"/>
        <v>1.3438656000000004</v>
      </c>
      <c r="AU428" s="853">
        <f t="shared" si="119"/>
        <v>1.4513748480000006</v>
      </c>
      <c r="AV428" s="853">
        <f t="shared" si="119"/>
        <v>1.5674848358400009</v>
      </c>
      <c r="AW428" s="624">
        <f t="shared" si="115"/>
        <v>6.8390452838400027</v>
      </c>
      <c r="AX428" s="719">
        <f t="shared" si="116"/>
        <v>23.389347755950762</v>
      </c>
      <c r="AY428" s="900">
        <v>1.1299999999999999</v>
      </c>
      <c r="AZ428" s="839">
        <v>71.09</v>
      </c>
      <c r="BA428" s="839">
        <v>-8.01</v>
      </c>
      <c r="BB428" s="839">
        <v>3.36</v>
      </c>
      <c r="BC428" s="839">
        <v>24.07</v>
      </c>
      <c r="BE428" s="597">
        <v>2012</v>
      </c>
      <c r="BF428" s="865">
        <f t="shared" si="117"/>
        <v>0</v>
      </c>
      <c r="BG428" s="849">
        <v>1.0999999999999999</v>
      </c>
    </row>
    <row r="429" spans="1:59" ht="11.25" customHeight="1" x14ac:dyDescent="0.2">
      <c r="A429" s="838" t="s">
        <v>3840</v>
      </c>
      <c r="B429" s="842" t="s">
        <v>3841</v>
      </c>
      <c r="C429" s="898" t="s">
        <v>108</v>
      </c>
      <c r="D429" s="898" t="s">
        <v>4273</v>
      </c>
      <c r="E429" s="705">
        <v>7</v>
      </c>
      <c r="F429" s="1135">
        <v>624</v>
      </c>
      <c r="G429" s="1135" t="s">
        <v>106</v>
      </c>
      <c r="H429" s="1135" t="s">
        <v>106</v>
      </c>
      <c r="I429" s="841">
        <v>8.83</v>
      </c>
      <c r="J429" s="624">
        <f t="shared" si="104"/>
        <v>3.6240090600226504</v>
      </c>
      <c r="K429" s="844">
        <v>0.08</v>
      </c>
      <c r="L429" s="854">
        <v>4</v>
      </c>
      <c r="M429" s="615">
        <f t="shared" si="105"/>
        <v>0.32</v>
      </c>
      <c r="N429" s="837" t="s">
        <v>512</v>
      </c>
      <c r="O429" s="706">
        <v>7.0000000000000007E-2</v>
      </c>
      <c r="P429" s="904">
        <v>43871</v>
      </c>
      <c r="Q429" s="904">
        <v>43888</v>
      </c>
      <c r="R429" s="615">
        <f t="shared" si="106"/>
        <v>14.285714285714276</v>
      </c>
      <c r="S429" s="673">
        <f>IF(INDEX(Historical!$D$7:$D$1257,MATCH(B429,Historical!$B$7:$B$1281,0))=0,"n/a",(INDEX(Historical!$C$7:$C$1259,MATCH(B429,Historical!$B$7:$B$1281,0))/INDEX(Historical!$D$7:$D$1257,MATCH(B429,Historical!$B$7:$B$1281,0))-1)*100)</f>
        <v>14.285714285714279</v>
      </c>
      <c r="T429" s="673">
        <f>IF(INDEX(Historical!$F$7:$F$1250,MATCH(B429,Historical!$B$7:$B$1281,0))=0,"n/a",((INDEX(Historical!$C$7:$C$1259,MATCH(B429,Historical!$B$7:$B$1281,0))/INDEX(Historical!$F$7:$F$1250,MATCH(B429,Historical!$B$7:$B$1281,0)))^(1/3)-1)*100)</f>
        <v>21.141372855475971</v>
      </c>
      <c r="U429" s="673">
        <f>IF(INDEX(Historical!$H$7:$H$1250,MATCH(B429,Historical!$B$7:$B$1281,0))=0,"n/a",((INDEX(Historical!$C$7:$C$1259,MATCH(B429,Historical!$B$7:$B$1281,0))/INDEX(Historical!$H$7:$H$1250,MATCH(B429,Historical!$B$7:$B$1281,0)))^(1/5)-1)*100)</f>
        <v>23.808784136769123</v>
      </c>
      <c r="V429" s="673" t="str">
        <f>IF(INDEX(Historical!$O$7:$O$1250,MATCH(B429,Historical!$B$7:$B$1281,0))=0,"n/a",((INDEX(Historical!$C$7:$C$1259,MATCH(B429,Historical!$B$7:$B$1281,0))/INDEX(Historical!$O$7:$O$1250,MATCH(B429,Historical!$B$7:$B$1281,0)))^(1/10)-1)*100)</f>
        <v>n/a</v>
      </c>
      <c r="W429" s="674" t="str">
        <f t="shared" si="107"/>
        <v>n/a</v>
      </c>
      <c r="X429" s="675">
        <f t="shared" si="108"/>
        <v>1.2869613046902229</v>
      </c>
      <c r="Y429" s="646"/>
      <c r="Z429" s="624">
        <f t="shared" si="109"/>
        <v>36.363636363636367</v>
      </c>
      <c r="AA429" s="853">
        <f t="shared" si="110"/>
        <v>10.034090909090908</v>
      </c>
      <c r="AB429" s="854">
        <v>12</v>
      </c>
      <c r="AC429" s="833">
        <v>0.88</v>
      </c>
      <c r="AD429" s="833">
        <v>1.26</v>
      </c>
      <c r="AE429" s="833">
        <v>4.4400000000000004</v>
      </c>
      <c r="AF429" s="833">
        <v>1.27</v>
      </c>
      <c r="AG429" s="833">
        <v>13</v>
      </c>
      <c r="AH429" s="833">
        <v>-5.8000000000000007</v>
      </c>
      <c r="AI429" s="833">
        <v>-14.2</v>
      </c>
      <c r="AJ429" s="833">
        <v>18.5</v>
      </c>
      <c r="AK429" s="833">
        <v>8</v>
      </c>
      <c r="AL429" s="845">
        <v>298.35000000000002</v>
      </c>
      <c r="AM429" s="839">
        <v>2.2999999999999998</v>
      </c>
      <c r="AN429" s="833">
        <v>0.09</v>
      </c>
      <c r="AO429" s="711">
        <f t="shared" si="111"/>
        <v>17.398702287700864</v>
      </c>
      <c r="AP429" s="712">
        <f t="shared" si="112"/>
        <v>27.432793196791774</v>
      </c>
      <c r="AQ429" s="855">
        <f t="shared" si="113"/>
        <v>-24.742529482536625</v>
      </c>
      <c r="AR429" s="624">
        <f>INDEX(Historical!$C$7:$C$1259,MATCH(B429,Historical!$B$7:$B$1281,0))*IF(AH429="n/a",1.03,IF(AH429&lt;0,1.01,IF(AH429&gt;10,1.1,(1+AH429/100))))</f>
        <v>0.32319999999999999</v>
      </c>
      <c r="AS429" s="853">
        <f t="shared" si="114"/>
        <v>0.326432</v>
      </c>
      <c r="AT429" s="853">
        <f t="shared" si="119"/>
        <v>0.35254656000000001</v>
      </c>
      <c r="AU429" s="853">
        <f t="shared" si="119"/>
        <v>0.38075028480000006</v>
      </c>
      <c r="AV429" s="853">
        <f t="shared" si="119"/>
        <v>0.41121030758400007</v>
      </c>
      <c r="AW429" s="624">
        <f t="shared" si="115"/>
        <v>1.794139152384</v>
      </c>
      <c r="AX429" s="719">
        <f t="shared" si="116"/>
        <v>20.318676697440544</v>
      </c>
      <c r="AY429" s="900">
        <v>0.81</v>
      </c>
      <c r="AZ429" s="839">
        <v>46.92</v>
      </c>
      <c r="BA429" s="839">
        <v>-14.93</v>
      </c>
      <c r="BB429" s="839">
        <v>2.52</v>
      </c>
      <c r="BC429" s="839">
        <v>15.09</v>
      </c>
      <c r="BE429" s="597">
        <v>2014</v>
      </c>
      <c r="BF429" s="865">
        <f t="shared" si="117"/>
        <v>0</v>
      </c>
      <c r="BG429" s="849">
        <v>1.3</v>
      </c>
    </row>
    <row r="430" spans="1:59" ht="11.25" customHeight="1" x14ac:dyDescent="0.2">
      <c r="A430" s="831" t="s">
        <v>274</v>
      </c>
      <c r="B430" s="842" t="s">
        <v>275</v>
      </c>
      <c r="C430" s="898" t="s">
        <v>245</v>
      </c>
      <c r="D430" s="898" t="s">
        <v>4287</v>
      </c>
      <c r="E430" s="705">
        <v>45</v>
      </c>
      <c r="F430" s="1135">
        <v>57</v>
      </c>
      <c r="G430" s="1102" t="s">
        <v>37</v>
      </c>
      <c r="H430" s="1102" t="s">
        <v>115</v>
      </c>
      <c r="I430" s="833">
        <v>206.14</v>
      </c>
      <c r="J430" s="624">
        <f t="shared" si="104"/>
        <v>2.5031531968565055</v>
      </c>
      <c r="K430" s="844">
        <v>1.29</v>
      </c>
      <c r="L430" s="854">
        <v>4</v>
      </c>
      <c r="M430" s="615">
        <f t="shared" si="105"/>
        <v>5.16</v>
      </c>
      <c r="N430" s="837" t="s">
        <v>148</v>
      </c>
      <c r="O430" s="706">
        <v>1.25</v>
      </c>
      <c r="P430" s="606">
        <v>44165</v>
      </c>
      <c r="Q430" s="606">
        <v>44180</v>
      </c>
      <c r="R430" s="615">
        <f t="shared" si="106"/>
        <v>3.2000000000000028</v>
      </c>
      <c r="S430" s="673">
        <f>IF(INDEX(Historical!$D$7:$D$1257,MATCH(B430,Historical!$B$7:$B$1281,0))=0,"n/a",(INDEX(Historical!$C$7:$C$1259,MATCH(B430,Historical!$B$7:$B$1281,0))/INDEX(Historical!$D$7:$D$1257,MATCH(B430,Historical!$B$7:$B$1281,0))-1)*100)</f>
        <v>6.5539112050739812</v>
      </c>
      <c r="T430" s="673">
        <f>IF(INDEX(Historical!$F$7:$F$1250,MATCH(B430,Historical!$B$7:$B$1281,0))=0,"n/a",((INDEX(Historical!$C$7:$C$1259,MATCH(B430,Historical!$B$7:$B$1281,0))/INDEX(Historical!$F$7:$F$1250,MATCH(B430,Historical!$B$7:$B$1281,0)))^(1/3)-1)*100)</f>
        <v>9.5831854829934837</v>
      </c>
      <c r="U430" s="673">
        <f>IF(INDEX(Historical!$H$7:$H$1250,MATCH(B430,Historical!$B$7:$B$1281,0))=0,"n/a",((INDEX(Historical!$C$7:$C$1259,MATCH(B430,Historical!$B$7:$B$1281,0))/INDEX(Historical!$H$7:$H$1250,MATCH(B430,Historical!$B$7:$B$1281,0)))^(1/5)-1)*100)</f>
        <v>7.9380129440501213</v>
      </c>
      <c r="V430" s="673">
        <f>IF(INDEX(Historical!$O$7:$O$1250,MATCH(B430,Historical!$B$7:$B$1281,0))=0,"n/a",((INDEX(Historical!$C$7:$C$1259,MATCH(B430,Historical!$B$7:$B$1281,0))/INDEX(Historical!$O$7:$O$1250,MATCH(B430,Historical!$B$7:$B$1281,0)))^(1/10)-1)*100)</f>
        <v>8.3508218254749078</v>
      </c>
      <c r="W430" s="674">
        <f t="shared" si="107"/>
        <v>0.95056667594493782</v>
      </c>
      <c r="X430" s="675">
        <f t="shared" si="108"/>
        <v>0.75600123276667819</v>
      </c>
      <c r="Y430" s="782"/>
      <c r="Z430" s="624">
        <f t="shared" si="109"/>
        <v>81.774960380348659</v>
      </c>
      <c r="AA430" s="853">
        <f t="shared" si="110"/>
        <v>32.668779714738513</v>
      </c>
      <c r="AB430" s="854">
        <v>12</v>
      </c>
      <c r="AC430" s="833">
        <v>6.31</v>
      </c>
      <c r="AD430" s="833">
        <v>2.16</v>
      </c>
      <c r="AE430" s="833">
        <v>8.31</v>
      </c>
      <c r="AF430" s="833" t="s">
        <v>136</v>
      </c>
      <c r="AG430" s="835">
        <v>-53.800000000000004</v>
      </c>
      <c r="AH430" s="833">
        <v>4</v>
      </c>
      <c r="AI430" s="833">
        <v>8.81</v>
      </c>
      <c r="AJ430" s="833">
        <v>10.5</v>
      </c>
      <c r="AK430" s="833">
        <v>15.5</v>
      </c>
      <c r="AL430" s="845">
        <v>159540</v>
      </c>
      <c r="AM430" s="839">
        <v>0.06</v>
      </c>
      <c r="AN430" s="833" t="s">
        <v>136</v>
      </c>
      <c r="AO430" s="711">
        <f t="shared" si="111"/>
        <v>-22.227613573831885</v>
      </c>
      <c r="AP430" s="712">
        <f t="shared" si="112"/>
        <v>10.441166140906628</v>
      </c>
      <c r="AQ430" s="855" t="str">
        <f t="shared" si="113"/>
        <v>n/a</v>
      </c>
      <c r="AR430" s="624">
        <f>INDEX(Historical!$C$7:$C$1259,MATCH(B430,Historical!$B$7:$B$1281,0))*IF(AH430="n/a",1.03,IF(AH430&lt;0,1.01,IF(AH430&gt;10,1.1,(1+AH430/100))))</f>
        <v>5.2416</v>
      </c>
      <c r="AS430" s="853">
        <f t="shared" si="114"/>
        <v>5.7033849600000002</v>
      </c>
      <c r="AT430" s="853">
        <f t="shared" si="119"/>
        <v>6.2737234560000008</v>
      </c>
      <c r="AU430" s="853">
        <f t="shared" si="119"/>
        <v>6.9010958016000012</v>
      </c>
      <c r="AV430" s="853">
        <f t="shared" si="119"/>
        <v>7.5912053817600018</v>
      </c>
      <c r="AW430" s="624">
        <f t="shared" si="115"/>
        <v>31.711009599360001</v>
      </c>
      <c r="AX430" s="719">
        <f t="shared" si="116"/>
        <v>15.383239351586303</v>
      </c>
      <c r="AY430" s="900">
        <v>0.62</v>
      </c>
      <c r="AZ430" s="839">
        <v>65.930000000000007</v>
      </c>
      <c r="BA430" s="839">
        <v>-11.110000000000001</v>
      </c>
      <c r="BB430" s="839">
        <v>-2.86</v>
      </c>
      <c r="BC430" s="839">
        <v>-0.47000000000000003</v>
      </c>
      <c r="BE430" s="597">
        <v>1976</v>
      </c>
      <c r="BF430" s="865">
        <f t="shared" si="117"/>
        <v>4</v>
      </c>
      <c r="BG430" s="849">
        <v>9.6</v>
      </c>
    </row>
    <row r="431" spans="1:59" ht="11.25" customHeight="1" x14ac:dyDescent="0.2">
      <c r="A431" s="838" t="s">
        <v>674</v>
      </c>
      <c r="B431" s="842" t="s">
        <v>675</v>
      </c>
      <c r="C431" s="898" t="s">
        <v>4127</v>
      </c>
      <c r="D431" s="898" t="s">
        <v>4261</v>
      </c>
      <c r="E431" s="705">
        <v>20</v>
      </c>
      <c r="F431" s="1135">
        <v>170</v>
      </c>
      <c r="G431" s="1123" t="s">
        <v>106</v>
      </c>
      <c r="H431" s="1123" t="s">
        <v>106</v>
      </c>
      <c r="I431" s="841">
        <v>152.63</v>
      </c>
      <c r="J431" s="624">
        <f t="shared" si="104"/>
        <v>1.0220795387538493</v>
      </c>
      <c r="K431" s="844">
        <v>0.39</v>
      </c>
      <c r="L431" s="854">
        <v>4</v>
      </c>
      <c r="M431" s="615">
        <f t="shared" si="105"/>
        <v>1.56</v>
      </c>
      <c r="N431" s="837" t="s">
        <v>789</v>
      </c>
      <c r="O431" s="706">
        <v>0.36849999999999999</v>
      </c>
      <c r="P431" s="606">
        <v>44246</v>
      </c>
      <c r="Q431" s="606">
        <v>44263</v>
      </c>
      <c r="R431" s="615">
        <f t="shared" si="106"/>
        <v>5.8344640434192723</v>
      </c>
      <c r="S431" s="673">
        <f>IF(INDEX(Historical!$D$7:$D$1257,MATCH(B431,Historical!$B$7:$B$1281,0))=0,"n/a",(INDEX(Historical!$C$7:$C$1259,MATCH(B431,Historical!$B$7:$B$1281,0))/INDEX(Historical!$D$7:$D$1257,MATCH(B431,Historical!$B$7:$B$1281,0))-1)*100)</f>
        <v>0.54682159945318443</v>
      </c>
      <c r="T431" s="673">
        <f>IF(INDEX(Historical!$F$7:$F$1250,MATCH(B431,Historical!$B$7:$B$1281,0))=0,"n/a",((INDEX(Historical!$C$7:$C$1259,MATCH(B431,Historical!$B$7:$B$1281,0))/INDEX(Historical!$F$7:$F$1250,MATCH(B431,Historical!$B$7:$B$1281,0)))^(1/3)-1)*100)</f>
        <v>0.54983923000435642</v>
      </c>
      <c r="U431" s="673">
        <f>IF(INDEX(Historical!$H$7:$H$1250,MATCH(B431,Historical!$B$7:$B$1281,0))=0,"n/a",((INDEX(Historical!$C$7:$C$1259,MATCH(B431,Historical!$B$7:$B$1281,0))/INDEX(Historical!$H$7:$H$1250,MATCH(B431,Historical!$B$7:$B$1281,0)))^(1/5)-1)*100)</f>
        <v>0.53885408577705185</v>
      </c>
      <c r="V431" s="673">
        <f>IF(INDEX(Historical!$O$7:$O$1250,MATCH(B431,Historical!$B$7:$B$1281,0))=0,"n/a",((INDEX(Historical!$C$7:$C$1259,MATCH(B431,Historical!$B$7:$B$1281,0))/INDEX(Historical!$O$7:$O$1250,MATCH(B431,Historical!$B$7:$B$1281,0)))^(1/10)-1)*100)</f>
        <v>0.71385288641423461</v>
      </c>
      <c r="W431" s="674">
        <f t="shared" si="107"/>
        <v>0.75485313015091682</v>
      </c>
      <c r="X431" s="675">
        <f t="shared" si="108"/>
        <v>8.6911949318879328E-2</v>
      </c>
      <c r="Y431" s="843"/>
      <c r="Z431" s="624">
        <f t="shared" si="109"/>
        <v>122.83464566929135</v>
      </c>
      <c r="AA431" s="853">
        <f t="shared" si="110"/>
        <v>120.18110236220473</v>
      </c>
      <c r="AB431" s="854">
        <v>3</v>
      </c>
      <c r="AC431" s="833">
        <v>1.27</v>
      </c>
      <c r="AD431" s="833">
        <v>9.83</v>
      </c>
      <c r="AE431" s="833">
        <v>7.24</v>
      </c>
      <c r="AF431" s="833">
        <v>7.35</v>
      </c>
      <c r="AG431" s="833">
        <v>6.1</v>
      </c>
      <c r="AH431" s="833">
        <v>50.8</v>
      </c>
      <c r="AI431" s="833">
        <v>15.690000000000001</v>
      </c>
      <c r="AJ431" s="833">
        <v>6.2</v>
      </c>
      <c r="AK431" s="833">
        <v>11.799999999999999</v>
      </c>
      <c r="AL431" s="845">
        <v>38350</v>
      </c>
      <c r="AM431" s="839">
        <v>2.06</v>
      </c>
      <c r="AN431" s="833">
        <v>1.73</v>
      </c>
      <c r="AO431" s="711">
        <f t="shared" si="111"/>
        <v>-118.62016873767382</v>
      </c>
      <c r="AP431" s="712">
        <f t="shared" si="112"/>
        <v>1.5609336245309011</v>
      </c>
      <c r="AQ431" s="855">
        <f t="shared" si="113"/>
        <v>526.5713056387666</v>
      </c>
      <c r="AR431" s="624">
        <f>INDEX(Historical!$C$7:$C$1259,MATCH(B431,Historical!$B$7:$B$1281,0))*IF(AH431="n/a",1.03,IF(AH431&lt;0,1.01,IF(AH431&gt;10,1.1,(1+AH431/100))))</f>
        <v>1.6181000000000003</v>
      </c>
      <c r="AS431" s="853">
        <f t="shared" si="114"/>
        <v>1.7799100000000005</v>
      </c>
      <c r="AT431" s="853">
        <f t="shared" si="119"/>
        <v>1.9579010000000008</v>
      </c>
      <c r="AU431" s="853">
        <f t="shared" si="119"/>
        <v>2.153691100000001</v>
      </c>
      <c r="AV431" s="853">
        <f t="shared" si="119"/>
        <v>2.3690602100000011</v>
      </c>
      <c r="AW431" s="624">
        <f t="shared" si="115"/>
        <v>9.8786623100000028</v>
      </c>
      <c r="AX431" s="719">
        <f t="shared" si="116"/>
        <v>6.4722939854550248</v>
      </c>
      <c r="AY431" s="900">
        <v>1.73</v>
      </c>
      <c r="AZ431" s="839">
        <v>187.17</v>
      </c>
      <c r="BA431" s="839">
        <v>-8.42</v>
      </c>
      <c r="BB431" s="839">
        <v>4.3</v>
      </c>
      <c r="BC431" s="839">
        <v>29.409999999999997</v>
      </c>
      <c r="BE431" s="597">
        <v>2002</v>
      </c>
      <c r="BF431" s="865">
        <f t="shared" si="117"/>
        <v>1</v>
      </c>
      <c r="BG431" s="849">
        <v>2</v>
      </c>
    </row>
    <row r="432" spans="1:59" ht="11.25" customHeight="1" x14ac:dyDescent="0.2">
      <c r="A432" s="838" t="s">
        <v>670</v>
      </c>
      <c r="B432" s="842" t="s">
        <v>671</v>
      </c>
      <c r="C432" s="898" t="s">
        <v>153</v>
      </c>
      <c r="D432" s="898" t="s">
        <v>4256</v>
      </c>
      <c r="E432" s="705">
        <v>13</v>
      </c>
      <c r="F432" s="1135">
        <v>276</v>
      </c>
      <c r="G432" s="1103" t="s">
        <v>115</v>
      </c>
      <c r="H432" s="1103" t="s">
        <v>115</v>
      </c>
      <c r="I432" s="841">
        <v>169.52</v>
      </c>
      <c r="J432" s="624">
        <f t="shared" si="104"/>
        <v>0.99103350637092957</v>
      </c>
      <c r="K432" s="844">
        <v>0.42</v>
      </c>
      <c r="L432" s="854">
        <v>4</v>
      </c>
      <c r="M432" s="615">
        <f t="shared" si="105"/>
        <v>1.68</v>
      </c>
      <c r="N432" s="837" t="s">
        <v>163</v>
      </c>
      <c r="O432" s="706">
        <v>0.41</v>
      </c>
      <c r="P432" s="606">
        <v>44074</v>
      </c>
      <c r="Q432" s="606">
        <v>44105</v>
      </c>
      <c r="R432" s="615">
        <f t="shared" si="106"/>
        <v>2.4390243902439046</v>
      </c>
      <c r="S432" s="673">
        <f>IF(INDEX(Historical!$D$7:$D$1257,MATCH(B432,Historical!$B$7:$B$1281,0))=0,"n/a",(INDEX(Historical!$C$7:$C$1259,MATCH(B432,Historical!$B$7:$B$1281,0))/INDEX(Historical!$D$7:$D$1257,MATCH(B432,Historical!$B$7:$B$1281,0))-1)*100)</f>
        <v>4.4303797468354222</v>
      </c>
      <c r="T432" s="673">
        <f>IF(INDEX(Historical!$F$7:$F$1250,MATCH(B432,Historical!$B$7:$B$1281,0))=0,"n/a",((INDEX(Historical!$C$7:$C$1259,MATCH(B432,Historical!$B$7:$B$1281,0))/INDEX(Historical!$F$7:$F$1250,MATCH(B432,Historical!$B$7:$B$1281,0)))^(1/3)-1)*100)</f>
        <v>11.823731145416261</v>
      </c>
      <c r="U432" s="673">
        <f>IF(INDEX(Historical!$H$7:$H$1250,MATCH(B432,Historical!$B$7:$B$1281,0))=0,"n/a",((INDEX(Historical!$C$7:$C$1259,MATCH(B432,Historical!$B$7:$B$1281,0))/INDEX(Historical!$H$7:$H$1250,MATCH(B432,Historical!$B$7:$B$1281,0)))^(1/5)-1)*100)</f>
        <v>9.6705751293923559</v>
      </c>
      <c r="V432" s="673">
        <f>IF(INDEX(Historical!$O$7:$O$1250,MATCH(B432,Historical!$B$7:$B$1281,0))=0,"n/a",((INDEX(Historical!$C$7:$C$1259,MATCH(B432,Historical!$B$7:$B$1281,0))/INDEX(Historical!$O$7:$O$1250,MATCH(B432,Historical!$B$7:$B$1281,0)))^(1/10)-1)*100)</f>
        <v>9.5958226385217227</v>
      </c>
      <c r="W432" s="674">
        <f t="shared" si="107"/>
        <v>1.0077901076006288</v>
      </c>
      <c r="X432" s="675" t="str">
        <f t="shared" si="108"/>
        <v>n/a</v>
      </c>
      <c r="Y432" s="637"/>
      <c r="Z432" s="624" t="str">
        <f t="shared" si="109"/>
        <v>n/a</v>
      </c>
      <c r="AA432" s="853" t="str">
        <f t="shared" si="110"/>
        <v>n/a</v>
      </c>
      <c r="AB432" s="854">
        <v>3</v>
      </c>
      <c r="AC432" s="833">
        <v>-27.09</v>
      </c>
      <c r="AD432" s="833" t="s">
        <v>136</v>
      </c>
      <c r="AE432" s="833">
        <v>0.12</v>
      </c>
      <c r="AF432" s="833" t="s">
        <v>136</v>
      </c>
      <c r="AG432" s="833">
        <v>-104.89999999999999</v>
      </c>
      <c r="AH432" s="833">
        <v>15</v>
      </c>
      <c r="AI432" s="833">
        <v>9.51</v>
      </c>
      <c r="AJ432" s="833">
        <v>-8</v>
      </c>
      <c r="AK432" s="833">
        <v>10.56</v>
      </c>
      <c r="AL432" s="845">
        <v>27730</v>
      </c>
      <c r="AM432" s="839">
        <v>0.05</v>
      </c>
      <c r="AN432" s="833" t="s">
        <v>136</v>
      </c>
      <c r="AO432" s="711" t="str">
        <f t="shared" si="111"/>
        <v>n/a</v>
      </c>
      <c r="AP432" s="712">
        <f t="shared" si="112"/>
        <v>10.661608635763285</v>
      </c>
      <c r="AQ432" s="855" t="str">
        <f t="shared" si="113"/>
        <v>n/a</v>
      </c>
      <c r="AR432" s="624">
        <f>INDEX(Historical!$C$7:$C$1259,MATCH(B432,Historical!$B$7:$B$1281,0))*IF(AH432="n/a",1.03,IF(AH432&lt;0,1.01,IF(AH432&gt;10,1.1,(1+AH432/100))))</f>
        <v>1.8149999999999999</v>
      </c>
      <c r="AS432" s="853">
        <f t="shared" si="114"/>
        <v>1.9876064999999998</v>
      </c>
      <c r="AT432" s="853">
        <f t="shared" si="119"/>
        <v>2.1863671500000001</v>
      </c>
      <c r="AU432" s="853">
        <f t="shared" si="119"/>
        <v>2.4050038650000003</v>
      </c>
      <c r="AV432" s="853">
        <f t="shared" si="119"/>
        <v>2.6455042515000007</v>
      </c>
      <c r="AW432" s="624">
        <f t="shared" si="115"/>
        <v>11.0394817665</v>
      </c>
      <c r="AX432" s="719">
        <f t="shared" si="116"/>
        <v>6.5122001926026423</v>
      </c>
      <c r="AY432" s="900">
        <v>0.85</v>
      </c>
      <c r="AZ432" s="839">
        <v>50.55</v>
      </c>
      <c r="BA432" s="839">
        <v>-9.67</v>
      </c>
      <c r="BB432" s="839">
        <v>-5.29</v>
      </c>
      <c r="BC432" s="839">
        <v>4.71</v>
      </c>
      <c r="BE432" s="597">
        <v>2008</v>
      </c>
      <c r="BF432" s="865">
        <f t="shared" si="117"/>
        <v>1</v>
      </c>
      <c r="BG432" s="849">
        <v>-6.9</v>
      </c>
    </row>
    <row r="433" spans="1:59" ht="11.25" customHeight="1" x14ac:dyDescent="0.2">
      <c r="A433" s="831" t="s">
        <v>1473</v>
      </c>
      <c r="B433" s="842" t="s">
        <v>1474</v>
      </c>
      <c r="C433" s="898" t="s">
        <v>108</v>
      </c>
      <c r="D433" s="898" t="s">
        <v>4269</v>
      </c>
      <c r="E433" s="705">
        <v>12</v>
      </c>
      <c r="F433" s="1135">
        <v>300</v>
      </c>
      <c r="G433" s="1135" t="s">
        <v>106</v>
      </c>
      <c r="H433" s="1135" t="s">
        <v>106</v>
      </c>
      <c r="I433" s="841">
        <v>274.89</v>
      </c>
      <c r="J433" s="624">
        <f t="shared" si="104"/>
        <v>0.90217905343955762</v>
      </c>
      <c r="K433" s="844">
        <v>0.62</v>
      </c>
      <c r="L433" s="854">
        <v>4</v>
      </c>
      <c r="M433" s="615">
        <f t="shared" si="105"/>
        <v>2.48</v>
      </c>
      <c r="N433" s="837" t="s">
        <v>111</v>
      </c>
      <c r="O433" s="706">
        <v>0.56000000000000005</v>
      </c>
      <c r="P433" s="606">
        <v>44251</v>
      </c>
      <c r="Q433" s="606">
        <v>44273</v>
      </c>
      <c r="R433" s="615">
        <f t="shared" si="106"/>
        <v>10.714285714285703</v>
      </c>
      <c r="S433" s="673">
        <f>IF(INDEX(Historical!$D$7:$D$1257,MATCH(B433,Historical!$B$7:$B$1281,0))=0,"n/a",(INDEX(Historical!$C$7:$C$1259,MATCH(B433,Historical!$B$7:$B$1281,0))/INDEX(Historical!$D$7:$D$1257,MATCH(B433,Historical!$B$7:$B$1281,0))-1)*100)</f>
        <v>12.000000000000011</v>
      </c>
      <c r="T433" s="673">
        <f>IF(INDEX(Historical!$F$7:$F$1250,MATCH(B433,Historical!$B$7:$B$1281,0))=0,"n/a",((INDEX(Historical!$C$7:$C$1259,MATCH(B433,Historical!$B$7:$B$1281,0))/INDEX(Historical!$F$7:$F$1250,MATCH(B433,Historical!$B$7:$B$1281,0)))^(1/3)-1)*100)</f>
        <v>13.798047356553855</v>
      </c>
      <c r="U433" s="673">
        <f>IF(INDEX(Historical!$H$7:$H$1250,MATCH(B433,Historical!$B$7:$B$1281,0))=0,"n/a",((INDEX(Historical!$C$7:$C$1259,MATCH(B433,Historical!$B$7:$B$1281,0))/INDEX(Historical!$H$7:$H$1250,MATCH(B433,Historical!$B$7:$B$1281,0)))^(1/5)-1)*100)</f>
        <v>10.494795379650323</v>
      </c>
      <c r="V433" s="673">
        <f>IF(INDEX(Historical!$O$7:$O$1250,MATCH(B433,Historical!$B$7:$B$1281,0))=0,"n/a",((INDEX(Historical!$C$7:$C$1259,MATCH(B433,Historical!$B$7:$B$1281,0))/INDEX(Historical!$O$7:$O$1250,MATCH(B433,Historical!$B$7:$B$1281,0)))^(1/10)-1)*100)</f>
        <v>18.222427548378416</v>
      </c>
      <c r="W433" s="674">
        <f t="shared" si="107"/>
        <v>0.57592740329398306</v>
      </c>
      <c r="X433" s="675">
        <f t="shared" si="108"/>
        <v>1.0494795379650323</v>
      </c>
      <c r="Y433" s="634"/>
      <c r="Z433" s="624">
        <f t="shared" si="109"/>
        <v>26.411075612353567</v>
      </c>
      <c r="AA433" s="853">
        <f t="shared" si="110"/>
        <v>29.274760383386578</v>
      </c>
      <c r="AB433" s="854">
        <v>12</v>
      </c>
      <c r="AC433" s="833">
        <v>9.39</v>
      </c>
      <c r="AD433" s="833">
        <v>2.97</v>
      </c>
      <c r="AE433" s="833">
        <v>9.64</v>
      </c>
      <c r="AF433" s="833">
        <v>34.79</v>
      </c>
      <c r="AG433" s="835">
        <v>186</v>
      </c>
      <c r="AH433" s="833">
        <v>15.4</v>
      </c>
      <c r="AI433" s="833">
        <v>10.73</v>
      </c>
      <c r="AJ433" s="833">
        <v>10</v>
      </c>
      <c r="AK433" s="833">
        <v>9.94</v>
      </c>
      <c r="AL433" s="845">
        <v>51770</v>
      </c>
      <c r="AM433" s="840">
        <v>0.3</v>
      </c>
      <c r="AN433" s="833">
        <v>0</v>
      </c>
      <c r="AO433" s="711">
        <f t="shared" si="111"/>
        <v>-17.877785950296698</v>
      </c>
      <c r="AP433" s="712">
        <f t="shared" si="112"/>
        <v>11.396974433089881</v>
      </c>
      <c r="AQ433" s="855">
        <f t="shared" si="113"/>
        <v>572.79480568017959</v>
      </c>
      <c r="AR433" s="624">
        <f>INDEX(Historical!$C$7:$C$1259,MATCH(B433,Historical!$B$7:$B$1281,0))*IF(AH433="n/a",1.03,IF(AH433&lt;0,1.01,IF(AH433&gt;10,1.1,(1+AH433/100))))</f>
        <v>2.4640000000000004</v>
      </c>
      <c r="AS433" s="853">
        <f t="shared" si="114"/>
        <v>2.7104000000000008</v>
      </c>
      <c r="AT433" s="853">
        <f t="shared" si="119"/>
        <v>2.9798137600000008</v>
      </c>
      <c r="AU433" s="853">
        <f t="shared" si="119"/>
        <v>3.2760072477440008</v>
      </c>
      <c r="AV433" s="853">
        <f t="shared" si="119"/>
        <v>3.6016423681697542</v>
      </c>
      <c r="AW433" s="624">
        <f t="shared" si="115"/>
        <v>15.031863375913757</v>
      </c>
      <c r="AX433" s="719">
        <f t="shared" si="116"/>
        <v>5.4683194644817048</v>
      </c>
      <c r="AY433" s="900">
        <v>1.1499999999999999</v>
      </c>
      <c r="AZ433" s="839">
        <v>67.42</v>
      </c>
      <c r="BA433" s="839">
        <v>-10.15</v>
      </c>
      <c r="BB433" s="839">
        <v>-0.73</v>
      </c>
      <c r="BC433" s="839">
        <v>-1.35</v>
      </c>
      <c r="BE433" s="597">
        <v>2010</v>
      </c>
      <c r="BF433" s="865">
        <f t="shared" si="117"/>
        <v>0</v>
      </c>
      <c r="BG433" s="849">
        <v>15.6</v>
      </c>
    </row>
    <row r="434" spans="1:59" ht="11.25" customHeight="1" x14ac:dyDescent="0.2">
      <c r="A434" s="838" t="s">
        <v>285</v>
      </c>
      <c r="B434" s="842" t="s">
        <v>286</v>
      </c>
      <c r="C434" s="898" t="s">
        <v>108</v>
      </c>
      <c r="D434" s="898" t="s">
        <v>118</v>
      </c>
      <c r="E434" s="705">
        <v>34</v>
      </c>
      <c r="F434" s="1135">
        <v>84</v>
      </c>
      <c r="G434" s="1124" t="s">
        <v>106</v>
      </c>
      <c r="H434" s="1124" t="s">
        <v>106</v>
      </c>
      <c r="I434" s="833">
        <v>58.4</v>
      </c>
      <c r="J434" s="624">
        <f t="shared" si="104"/>
        <v>4.3321917808219172</v>
      </c>
      <c r="K434" s="851">
        <v>0.63249999999999995</v>
      </c>
      <c r="L434" s="854">
        <v>4</v>
      </c>
      <c r="M434" s="615">
        <f t="shared" si="105"/>
        <v>2.5299999999999998</v>
      </c>
      <c r="N434" s="837" t="s">
        <v>287</v>
      </c>
      <c r="O434" s="707">
        <v>0.63</v>
      </c>
      <c r="P434" s="606">
        <v>44180</v>
      </c>
      <c r="Q434" s="606">
        <v>44195</v>
      </c>
      <c r="R434" s="615">
        <f t="shared" si="106"/>
        <v>0.39682539682538837</v>
      </c>
      <c r="S434" s="673">
        <f>IF(INDEX(Historical!$D$7:$D$1257,MATCH(B434,Historical!$B$7:$B$1281,0))=0,"n/a",(INDEX(Historical!$C$7:$C$1259,MATCH(B434,Historical!$B$7:$B$1281,0))/INDEX(Historical!$D$7:$D$1257,MATCH(B434,Historical!$B$7:$B$1281,0))-1)*100)</f>
        <v>0.39800995024874553</v>
      </c>
      <c r="T434" s="673">
        <f>IF(INDEX(Historical!$F$7:$F$1250,MATCH(B434,Historical!$B$7:$B$1281,0))=0,"n/a",((INDEX(Historical!$C$7:$C$1259,MATCH(B434,Historical!$B$7:$B$1281,0))/INDEX(Historical!$F$7:$F$1250,MATCH(B434,Historical!$B$7:$B$1281,0)))^(1/3)-1)*100)</f>
        <v>0.39960464509478655</v>
      </c>
      <c r="U434" s="673">
        <f>IF(INDEX(Historical!$H$7:$H$1250,MATCH(B434,Historical!$B$7:$B$1281,0))=0,"n/a",((INDEX(Historical!$C$7:$C$1259,MATCH(B434,Historical!$B$7:$B$1281,0))/INDEX(Historical!$H$7:$H$1250,MATCH(B434,Historical!$B$7:$B$1281,0)))^(1/5)-1)*100)</f>
        <v>0.40121650162467937</v>
      </c>
      <c r="V434" s="673">
        <f>IF(INDEX(Historical!$O$7:$O$1250,MATCH(B434,Historical!$B$7:$B$1281,0))=0,"n/a",((INDEX(Historical!$C$7:$C$1259,MATCH(B434,Historical!$B$7:$B$1281,0))/INDEX(Historical!$O$7:$O$1250,MATCH(B434,Historical!$B$7:$B$1281,0)))^(1/10)-1)*100)</f>
        <v>0.62555364623237963</v>
      </c>
      <c r="W434" s="674">
        <f t="shared" si="107"/>
        <v>0.64137824795866683</v>
      </c>
      <c r="X434" s="675">
        <f t="shared" si="108"/>
        <v>1.0530616840542765E-2</v>
      </c>
      <c r="Y434" s="842"/>
      <c r="Z434" s="624">
        <f t="shared" si="109"/>
        <v>37.370753323485964</v>
      </c>
      <c r="AA434" s="853">
        <f t="shared" si="110"/>
        <v>8.6262924667651415</v>
      </c>
      <c r="AB434" s="854">
        <v>12</v>
      </c>
      <c r="AC434" s="833">
        <v>6.77</v>
      </c>
      <c r="AD434" s="833">
        <v>0.23</v>
      </c>
      <c r="AE434" s="833">
        <v>0.85</v>
      </c>
      <c r="AF434" s="833">
        <v>1.61</v>
      </c>
      <c r="AG434" s="833">
        <v>20.3</v>
      </c>
      <c r="AH434" s="833">
        <v>17</v>
      </c>
      <c r="AI434" s="833">
        <v>1.4500000000000002</v>
      </c>
      <c r="AJ434" s="833">
        <v>38.1</v>
      </c>
      <c r="AK434" s="833">
        <v>37.9</v>
      </c>
      <c r="AL434" s="845">
        <v>3230</v>
      </c>
      <c r="AM434" s="839">
        <v>52.09</v>
      </c>
      <c r="AN434" s="833">
        <v>0.18</v>
      </c>
      <c r="AO434" s="711">
        <f t="shared" si="111"/>
        <v>-3.8928841843185449</v>
      </c>
      <c r="AP434" s="712">
        <f t="shared" si="112"/>
        <v>4.7334082824465966</v>
      </c>
      <c r="AQ434" s="855">
        <f t="shared" si="113"/>
        <v>-21.434158195556552</v>
      </c>
      <c r="AR434" s="624">
        <f>INDEX(Historical!$C$7:$C$1259,MATCH(B434,Historical!$B$7:$B$1281,0))*IF(AH434="n/a",1.03,IF(AH434&lt;0,1.01,IF(AH434&gt;10,1.1,(1+AH434/100))))</f>
        <v>2.77475</v>
      </c>
      <c r="AS434" s="853">
        <f t="shared" si="114"/>
        <v>2.8149838749999998</v>
      </c>
      <c r="AT434" s="853">
        <f t="shared" si="119"/>
        <v>3.0964822624999999</v>
      </c>
      <c r="AU434" s="853">
        <f t="shared" si="119"/>
        <v>3.4061304887500001</v>
      </c>
      <c r="AV434" s="853">
        <f t="shared" si="119"/>
        <v>3.7467435376250005</v>
      </c>
      <c r="AW434" s="624">
        <f t="shared" si="115"/>
        <v>15.839090163875001</v>
      </c>
      <c r="AX434" s="719">
        <f t="shared" si="116"/>
        <v>27.121729732662676</v>
      </c>
      <c r="AY434" s="900">
        <v>0.45</v>
      </c>
      <c r="AZ434" s="839">
        <v>74.59</v>
      </c>
      <c r="BA434" s="839">
        <v>-4.53</v>
      </c>
      <c r="BB434" s="839">
        <v>8.76</v>
      </c>
      <c r="BC434" s="839">
        <v>29.060000000000002</v>
      </c>
      <c r="BE434" s="597">
        <v>1988</v>
      </c>
      <c r="BF434" s="865">
        <f t="shared" si="117"/>
        <v>3</v>
      </c>
      <c r="BG434" s="849">
        <v>6.2</v>
      </c>
    </row>
    <row r="435" spans="1:59" ht="11.25" customHeight="1" x14ac:dyDescent="0.2">
      <c r="A435" s="676" t="s">
        <v>3853</v>
      </c>
      <c r="B435" s="754" t="s">
        <v>3854</v>
      </c>
      <c r="C435" s="898" t="s">
        <v>128</v>
      </c>
      <c r="D435" s="898" t="s">
        <v>4262</v>
      </c>
      <c r="E435" s="705">
        <v>9</v>
      </c>
      <c r="F435" s="1135">
        <v>496</v>
      </c>
      <c r="G435" s="1126" t="s">
        <v>106</v>
      </c>
      <c r="H435" s="1126" t="s">
        <v>106</v>
      </c>
      <c r="I435" s="850">
        <v>53.16</v>
      </c>
      <c r="J435" s="624">
        <f t="shared" si="104"/>
        <v>2.3702031602708806</v>
      </c>
      <c r="K435" s="831">
        <v>0.315</v>
      </c>
      <c r="L435" s="1139">
        <v>4</v>
      </c>
      <c r="M435" s="615">
        <f t="shared" si="105"/>
        <v>1.26</v>
      </c>
      <c r="N435" s="1139" t="s">
        <v>127</v>
      </c>
      <c r="O435" s="578">
        <v>0.28499999999999998</v>
      </c>
      <c r="P435" s="606">
        <v>44103</v>
      </c>
      <c r="Q435" s="606">
        <v>44118</v>
      </c>
      <c r="R435" s="615">
        <f t="shared" si="106"/>
        <v>10.526315789473696</v>
      </c>
      <c r="S435" s="673">
        <f>IF(INDEX(Historical!$D$7:$D$1257,MATCH(B435,Historical!$B$7:$B$1281,0))=0,"n/a",(INDEX(Historical!$C$7:$C$1259,MATCH(B435,Historical!$B$7:$B$1281,0))/INDEX(Historical!$D$7:$D$1257,MATCH(B435,Historical!$B$7:$B$1281,0))-1)*100)</f>
        <v>9.8591549295774747</v>
      </c>
      <c r="T435" s="673">
        <f>IF(INDEX(Historical!$F$7:$F$1250,MATCH(B435,Historical!$B$7:$B$1281,0))=0,"n/a",((INDEX(Historical!$C$7:$C$1259,MATCH(B435,Historical!$B$7:$B$1281,0))/INDEX(Historical!$F$7:$F$1250,MATCH(B435,Historical!$B$7:$B$1281,0)))^(1/3)-1)*100)</f>
        <v>12.578986986831463</v>
      </c>
      <c r="U435" s="673">
        <f>IF(INDEX(Historical!$H$7:$H$1250,MATCH(B435,Historical!$B$7:$B$1281,0))=0,"n/a",((INDEX(Historical!$C$7:$C$1259,MATCH(B435,Historical!$B$7:$B$1281,0))/INDEX(Historical!$H$7:$H$1250,MATCH(B435,Historical!$B$7:$B$1281,0)))^(1/5)-1)*100)</f>
        <v>12.823918076917762</v>
      </c>
      <c r="V435" s="673" t="str">
        <f>IF(INDEX(Historical!$O$7:$O$1250,MATCH(B435,Historical!$B$7:$B$1281,0))=0,"n/a",((INDEX(Historical!$C$7:$C$1259,MATCH(B435,Historical!$B$7:$B$1281,0))/INDEX(Historical!$O$7:$O$1250,MATCH(B435,Historical!$B$7:$B$1281,0)))^(1/10)-1)*100)</f>
        <v>n/a</v>
      </c>
      <c r="W435" s="674" t="str">
        <f t="shared" si="107"/>
        <v>n/a</v>
      </c>
      <c r="X435" s="675" t="str">
        <f t="shared" si="108"/>
        <v>n/a</v>
      </c>
      <c r="Y435" s="625"/>
      <c r="Z435" s="624">
        <f t="shared" si="109"/>
        <v>51.012145748987848</v>
      </c>
      <c r="AA435" s="853">
        <f t="shared" si="110"/>
        <v>21.522267206477729</v>
      </c>
      <c r="AB435" s="854">
        <v>12</v>
      </c>
      <c r="AC435" s="849">
        <v>2.4700000000000002</v>
      </c>
      <c r="AD435" s="849">
        <v>2.3199999999999998</v>
      </c>
      <c r="AE435" s="833">
        <v>2.97</v>
      </c>
      <c r="AF435" s="833">
        <v>2.8</v>
      </c>
      <c r="AG435" s="833">
        <v>13.4</v>
      </c>
      <c r="AH435" s="833">
        <v>-8.6</v>
      </c>
      <c r="AI435" s="833">
        <v>7.6499999999999995</v>
      </c>
      <c r="AJ435" s="653">
        <v>-11.1</v>
      </c>
      <c r="AK435" s="653">
        <v>9.4499999999999993</v>
      </c>
      <c r="AL435" s="849">
        <v>78870</v>
      </c>
      <c r="AM435" s="849">
        <v>0.11</v>
      </c>
      <c r="AN435" s="849">
        <v>0.73</v>
      </c>
      <c r="AO435" s="711">
        <f t="shared" si="111"/>
        <v>-6.3281459692890856</v>
      </c>
      <c r="AP435" s="712">
        <f t="shared" si="112"/>
        <v>15.194121237188643</v>
      </c>
      <c r="AQ435" s="855">
        <f t="shared" si="113"/>
        <v>63.655937432621322</v>
      </c>
      <c r="AR435" s="624">
        <f>INDEX(Historical!$C$7:$C$1259,MATCH(B435,Historical!$B$7:$B$1281,0))*IF(AH435="n/a",1.03,IF(AH435&lt;0,1.01,IF(AH435&gt;10,1.1,(1+AH435/100))))</f>
        <v>1.1817</v>
      </c>
      <c r="AS435" s="853">
        <f t="shared" si="114"/>
        <v>1.2721000499999999</v>
      </c>
      <c r="AT435" s="853">
        <f t="shared" si="119"/>
        <v>1.3923135047249999</v>
      </c>
      <c r="AU435" s="853">
        <f t="shared" si="119"/>
        <v>1.5238871309215125</v>
      </c>
      <c r="AV435" s="853">
        <f t="shared" si="119"/>
        <v>1.6678944647935954</v>
      </c>
      <c r="AW435" s="624">
        <f t="shared" si="115"/>
        <v>7.0378951504401082</v>
      </c>
      <c r="AX435" s="719">
        <f t="shared" si="116"/>
        <v>13.239080418435117</v>
      </c>
      <c r="AY435" s="701">
        <v>0.62</v>
      </c>
      <c r="AZ435" s="833">
        <v>29.060000000000002</v>
      </c>
      <c r="BA435" s="833">
        <v>-11.4</v>
      </c>
      <c r="BB435" s="833">
        <v>-6.1400000000000006</v>
      </c>
      <c r="BC435" s="833">
        <v>-4.17</v>
      </c>
      <c r="BE435" s="597">
        <v>2012</v>
      </c>
      <c r="BF435" s="865">
        <f t="shared" si="117"/>
        <v>0</v>
      </c>
      <c r="BG435" s="849">
        <v>5.4</v>
      </c>
    </row>
    <row r="436" spans="1:59" ht="11.25" customHeight="1" x14ac:dyDescent="0.2">
      <c r="A436" s="838" t="s">
        <v>281</v>
      </c>
      <c r="B436" s="842" t="s">
        <v>282</v>
      </c>
      <c r="C436" s="898" t="s">
        <v>153</v>
      </c>
      <c r="D436" s="898" t="s">
        <v>4259</v>
      </c>
      <c r="E436" s="705">
        <v>43</v>
      </c>
      <c r="F436" s="1135">
        <v>61</v>
      </c>
      <c r="G436" s="1139" t="s">
        <v>115</v>
      </c>
      <c r="H436" s="1139" t="s">
        <v>115</v>
      </c>
      <c r="I436" s="833">
        <v>116.97</v>
      </c>
      <c r="J436" s="624">
        <f t="shared" si="104"/>
        <v>1.9834145507395058</v>
      </c>
      <c r="K436" s="844">
        <v>0.57999999999999996</v>
      </c>
      <c r="L436" s="854">
        <v>4</v>
      </c>
      <c r="M436" s="615">
        <f t="shared" si="105"/>
        <v>2.3199999999999998</v>
      </c>
      <c r="N436" s="837" t="s">
        <v>283</v>
      </c>
      <c r="O436" s="706">
        <v>0.54</v>
      </c>
      <c r="P436" s="606">
        <v>44007</v>
      </c>
      <c r="Q436" s="606">
        <v>44029</v>
      </c>
      <c r="R436" s="615">
        <f t="shared" si="106"/>
        <v>7.4074074074073932</v>
      </c>
      <c r="S436" s="673">
        <f>IF(INDEX(Historical!$D$7:$D$1257,MATCH(B436,Historical!$B$7:$B$1281,0))=0,"n/a",(INDEX(Historical!$C$7:$C$1259,MATCH(B436,Historical!$B$7:$B$1281,0))/INDEX(Historical!$D$7:$D$1257,MATCH(B436,Historical!$B$7:$B$1281,0))-1)*100)</f>
        <v>7.6923076923077094</v>
      </c>
      <c r="T436" s="673">
        <f>IF(INDEX(Historical!$F$7:$F$1250,MATCH(B436,Historical!$B$7:$B$1281,0))=0,"n/a",((INDEX(Historical!$C$7:$C$1259,MATCH(B436,Historical!$B$7:$B$1281,0))/INDEX(Historical!$F$7:$F$1250,MATCH(B436,Historical!$B$7:$B$1281,0)))^(1/3)-1)*100)</f>
        <v>7.9632638628695185</v>
      </c>
      <c r="U436" s="673">
        <f>IF(INDEX(Historical!$H$7:$H$1250,MATCH(B436,Historical!$B$7:$B$1281,0))=0,"n/a",((INDEX(Historical!$C$7:$C$1259,MATCH(B436,Historical!$B$7:$B$1281,0))/INDEX(Historical!$H$7:$H$1250,MATCH(B436,Historical!$B$7:$B$1281,0)))^(1/5)-1)*100)</f>
        <v>10.333016068581657</v>
      </c>
      <c r="V436" s="673">
        <f>IF(INDEX(Historical!$O$7:$O$1250,MATCH(B436,Historical!$B$7:$B$1281,0))=0,"n/a",((INDEX(Historical!$C$7:$C$1259,MATCH(B436,Historical!$B$7:$B$1281,0))/INDEX(Historical!$O$7:$O$1250,MATCH(B436,Historical!$B$7:$B$1281,0)))^(1/10)-1)*100)</f>
        <v>10.046176222445613</v>
      </c>
      <c r="W436" s="674">
        <f t="shared" si="107"/>
        <v>1.028552141609379</v>
      </c>
      <c r="X436" s="675">
        <f t="shared" si="108"/>
        <v>1.3419501387768384</v>
      </c>
      <c r="Y436" s="636" t="s">
        <v>284</v>
      </c>
      <c r="Z436" s="624">
        <f t="shared" si="109"/>
        <v>89.575289575289574</v>
      </c>
      <c r="AA436" s="853">
        <f t="shared" si="110"/>
        <v>45.162162162162161</v>
      </c>
      <c r="AB436" s="854">
        <v>4</v>
      </c>
      <c r="AC436" s="833">
        <v>2.59</v>
      </c>
      <c r="AD436" s="833">
        <v>4.4000000000000004</v>
      </c>
      <c r="AE436" s="833">
        <v>5.8</v>
      </c>
      <c r="AF436" s="833">
        <v>3.16</v>
      </c>
      <c r="AG436" s="833">
        <v>7.0000000000000009</v>
      </c>
      <c r="AH436" s="833">
        <v>2.2999999999999998</v>
      </c>
      <c r="AI436" s="833">
        <v>38.659999999999997</v>
      </c>
      <c r="AJ436" s="833">
        <v>7.7</v>
      </c>
      <c r="AK436" s="833">
        <v>10.33</v>
      </c>
      <c r="AL436" s="845">
        <v>161550</v>
      </c>
      <c r="AM436" s="839">
        <v>0.1</v>
      </c>
      <c r="AN436" s="833">
        <v>0.6</v>
      </c>
      <c r="AO436" s="711">
        <f t="shared" si="111"/>
        <v>-32.845731542841001</v>
      </c>
      <c r="AP436" s="712">
        <f t="shared" si="112"/>
        <v>12.316430619321162</v>
      </c>
      <c r="AQ436" s="855">
        <f t="shared" si="113"/>
        <v>151.84866040491011</v>
      </c>
      <c r="AR436" s="624">
        <f>INDEX(Historical!$C$7:$C$1259,MATCH(B436,Historical!$B$7:$B$1281,0))*IF(AH436="n/a",1.03,IF(AH436&lt;0,1.01,IF(AH436&gt;10,1.1,(1+AH436/100))))</f>
        <v>2.2915200000000002</v>
      </c>
      <c r="AS436" s="853">
        <f t="shared" si="114"/>
        <v>2.5206720000000002</v>
      </c>
      <c r="AT436" s="853">
        <f t="shared" si="119"/>
        <v>2.7727392000000006</v>
      </c>
      <c r="AU436" s="853">
        <f t="shared" si="119"/>
        <v>3.0500131200000009</v>
      </c>
      <c r="AV436" s="853">
        <f t="shared" si="119"/>
        <v>3.3550144320000013</v>
      </c>
      <c r="AW436" s="624">
        <f t="shared" si="115"/>
        <v>13.989958752000003</v>
      </c>
      <c r="AX436" s="719">
        <f t="shared" si="116"/>
        <v>11.960296445242372</v>
      </c>
      <c r="AY436" s="900">
        <v>0.73</v>
      </c>
      <c r="AZ436" s="839">
        <v>62.17</v>
      </c>
      <c r="BA436" s="839">
        <v>-2.9499999999999997</v>
      </c>
      <c r="BB436" s="839">
        <v>0.51</v>
      </c>
      <c r="BC436" s="839">
        <v>10.72</v>
      </c>
      <c r="BE436" s="597">
        <v>1978</v>
      </c>
      <c r="BF436" s="865">
        <f t="shared" si="117"/>
        <v>4</v>
      </c>
      <c r="BG436" s="849">
        <v>3.8</v>
      </c>
    </row>
    <row r="437" spans="1:59" ht="11.25" customHeight="1" x14ac:dyDescent="0.2">
      <c r="A437" s="838" t="s">
        <v>279</v>
      </c>
      <c r="B437" s="842" t="s">
        <v>280</v>
      </c>
      <c r="C437" s="898" t="s">
        <v>131</v>
      </c>
      <c r="D437" s="898" t="s">
        <v>4263</v>
      </c>
      <c r="E437" s="705">
        <v>29</v>
      </c>
      <c r="F437" s="1135">
        <v>100</v>
      </c>
      <c r="G437" s="1139" t="s">
        <v>37</v>
      </c>
      <c r="H437" s="1139" t="s">
        <v>37</v>
      </c>
      <c r="I437" s="833">
        <v>28.1</v>
      </c>
      <c r="J437" s="624">
        <f t="shared" si="104"/>
        <v>3.0249110320284696</v>
      </c>
      <c r="K437" s="851">
        <v>0.21249999999999999</v>
      </c>
      <c r="L437" s="854">
        <v>4</v>
      </c>
      <c r="M437" s="615">
        <f t="shared" si="105"/>
        <v>0.85</v>
      </c>
      <c r="N437" s="837" t="s">
        <v>145</v>
      </c>
      <c r="O437" s="707">
        <v>0.20749999999999999</v>
      </c>
      <c r="P437" s="606">
        <v>44174</v>
      </c>
      <c r="Q437" s="606">
        <v>44197</v>
      </c>
      <c r="R437" s="615">
        <f t="shared" si="106"/>
        <v>2.4096385542168699</v>
      </c>
      <c r="S437" s="673">
        <f>IF(INDEX(Historical!$D$7:$D$1257,MATCH(B437,Historical!$B$7:$B$1281,0))=0,"n/a",(INDEX(Historical!$C$7:$C$1259,MATCH(B437,Historical!$B$7:$B$1281,0))/INDEX(Historical!$D$7:$D$1257,MATCH(B437,Historical!$B$7:$B$1281,0))-1)*100)</f>
        <v>1.8404907975460238</v>
      </c>
      <c r="T437" s="673">
        <f>IF(INDEX(Historical!$F$7:$F$1250,MATCH(B437,Historical!$B$7:$B$1281,0))=0,"n/a",((INDEX(Historical!$C$7:$C$1259,MATCH(B437,Historical!$B$7:$B$1281,0))/INDEX(Historical!$F$7:$F$1250,MATCH(B437,Historical!$B$7:$B$1281,0)))^(1/3)-1)*100)</f>
        <v>2.5327146154717539</v>
      </c>
      <c r="U437" s="673">
        <f>IF(INDEX(Historical!$H$7:$H$1250,MATCH(B437,Historical!$B$7:$B$1281,0))=0,"n/a",((INDEX(Historical!$C$7:$C$1259,MATCH(B437,Historical!$B$7:$B$1281,0))/INDEX(Historical!$H$7:$H$1250,MATCH(B437,Historical!$B$7:$B$1281,0)))^(1/5)-1)*100)</f>
        <v>2.6008707269118636</v>
      </c>
      <c r="V437" s="673">
        <f>IF(INDEX(Historical!$O$7:$O$1250,MATCH(B437,Historical!$B$7:$B$1281,0))=0,"n/a",((INDEX(Historical!$C$7:$C$1259,MATCH(B437,Historical!$B$7:$B$1281,0))/INDEX(Historical!$O$7:$O$1250,MATCH(B437,Historical!$B$7:$B$1281,0)))^(1/10)-1)*100)</f>
        <v>2.7954173919989556</v>
      </c>
      <c r="W437" s="674">
        <f t="shared" si="107"/>
        <v>0.93040514606372438</v>
      </c>
      <c r="X437" s="675">
        <f t="shared" si="108"/>
        <v>0.21673922724265529</v>
      </c>
      <c r="Y437" s="632"/>
      <c r="Z437" s="624">
        <f t="shared" si="109"/>
        <v>43.589743589743591</v>
      </c>
      <c r="AA437" s="853">
        <f t="shared" si="110"/>
        <v>14.410256410256411</v>
      </c>
      <c r="AB437" s="854">
        <v>12</v>
      </c>
      <c r="AC437" s="833">
        <v>1.95</v>
      </c>
      <c r="AD437" s="833">
        <v>1.79</v>
      </c>
      <c r="AE437" s="833">
        <v>1.03</v>
      </c>
      <c r="AF437" s="833">
        <v>1.9</v>
      </c>
      <c r="AG437" s="833">
        <v>12.3</v>
      </c>
      <c r="AH437" s="834">
        <v>25.7</v>
      </c>
      <c r="AI437" s="834">
        <v>7.8299999999999992</v>
      </c>
      <c r="AJ437" s="833">
        <v>12</v>
      </c>
      <c r="AK437" s="833">
        <v>8.2000000000000011</v>
      </c>
      <c r="AL437" s="845">
        <v>5690</v>
      </c>
      <c r="AM437" s="839">
        <v>0.6</v>
      </c>
      <c r="AN437" s="833">
        <v>0.78</v>
      </c>
      <c r="AO437" s="711">
        <f t="shared" si="111"/>
        <v>-8.7844746513160779</v>
      </c>
      <c r="AP437" s="712">
        <f t="shared" si="112"/>
        <v>5.6257817589403327</v>
      </c>
      <c r="AQ437" s="855">
        <f t="shared" si="113"/>
        <v>10.311653820713662</v>
      </c>
      <c r="AR437" s="624">
        <f>INDEX(Historical!$C$7:$C$1259,MATCH(B437,Historical!$B$7:$B$1281,0))*IF(AH437="n/a",1.03,IF(AH437&lt;0,1.01,IF(AH437&gt;10,1.1,(1+AH437/100))))</f>
        <v>0.91300000000000003</v>
      </c>
      <c r="AS437" s="853">
        <f t="shared" si="114"/>
        <v>0.98448790000000008</v>
      </c>
      <c r="AT437" s="853">
        <f t="shared" si="119"/>
        <v>1.0652159078000001</v>
      </c>
      <c r="AU437" s="853">
        <f t="shared" si="119"/>
        <v>1.1525636122396001</v>
      </c>
      <c r="AV437" s="853">
        <f t="shared" si="119"/>
        <v>1.2470738284432474</v>
      </c>
      <c r="AW437" s="624">
        <f t="shared" si="115"/>
        <v>5.3623412484828483</v>
      </c>
      <c r="AX437" s="719">
        <f t="shared" si="116"/>
        <v>19.083064941220098</v>
      </c>
      <c r="AY437" s="900">
        <v>0.72</v>
      </c>
      <c r="AZ437" s="839">
        <v>87.33</v>
      </c>
      <c r="BA437" s="839">
        <v>-9.370000000000001</v>
      </c>
      <c r="BB437" s="839">
        <v>4.1099999999999994</v>
      </c>
      <c r="BC437" s="839">
        <v>17.34</v>
      </c>
      <c r="BE437" s="597">
        <v>1992</v>
      </c>
      <c r="BF437" s="865">
        <f t="shared" si="117"/>
        <v>2</v>
      </c>
      <c r="BG437" s="849">
        <v>4.5</v>
      </c>
    </row>
    <row r="438" spans="1:59" s="744" customFormat="1" ht="11.25" customHeight="1" x14ac:dyDescent="0.2">
      <c r="A438" s="895" t="s">
        <v>4469</v>
      </c>
      <c r="B438" s="751" t="s">
        <v>4438</v>
      </c>
      <c r="C438" s="898" t="s">
        <v>128</v>
      </c>
      <c r="D438" s="898" t="s">
        <v>191</v>
      </c>
      <c r="E438" s="727">
        <v>5</v>
      </c>
      <c r="F438" s="1135">
        <v>707</v>
      </c>
      <c r="G438" s="1138" t="s">
        <v>106</v>
      </c>
      <c r="H438" s="1138" t="s">
        <v>106</v>
      </c>
      <c r="I438" s="728">
        <v>252.99</v>
      </c>
      <c r="J438" s="729">
        <f t="shared" si="104"/>
        <v>1.78663188268311</v>
      </c>
      <c r="K438" s="730">
        <v>1.1299999999999999</v>
      </c>
      <c r="L438" s="731">
        <v>4</v>
      </c>
      <c r="M438" s="732">
        <f t="shared" si="105"/>
        <v>4.5199999999999996</v>
      </c>
      <c r="N438" s="733" t="s">
        <v>4447</v>
      </c>
      <c r="O438" s="734">
        <v>0.75</v>
      </c>
      <c r="P438" s="1105" t="s">
        <v>4443</v>
      </c>
      <c r="Q438" s="1105" t="s">
        <v>4444</v>
      </c>
      <c r="R438" s="732">
        <f t="shared" si="106"/>
        <v>50.66666666666665</v>
      </c>
      <c r="S438" s="673">
        <f>IF(INDEX(Historical!$D$7:$D$1257,MATCH(B438,Historical!$B$7:$B$1281,0))=0,"n/a",(INDEX(Historical!$C$7:$C$1259,MATCH(B438,Historical!$B$7:$B$1281,0))/INDEX(Historical!$D$7:$D$1257,MATCH(B438,Historical!$B$7:$B$1281,0))-1)*100)</f>
        <v>50.666666666666657</v>
      </c>
      <c r="T438" s="673">
        <f>IF(INDEX(Historical!$F$7:$F$1250,MATCH(B438,Historical!$B$7:$B$1281,0))=0,"n/a",((INDEX(Historical!$C$7:$C$1259,MATCH(B438,Historical!$B$7:$B$1281,0))/INDEX(Historical!$F$7:$F$1250,MATCH(B438,Historical!$B$7:$B$1281,0)))^(1/3)-1)*100)</f>
        <v>52.279983722994608</v>
      </c>
      <c r="U438" s="673" t="str">
        <f>IF(INDEX(Historical!$H$7:$H$1250,MATCH(B438,Historical!$B$7:$B$1281,0))=0,"n/a",((INDEX(Historical!$C$7:$C$1259,MATCH(B438,Historical!$B$7:$B$1281,0))/INDEX(Historical!$H$7:$H$1250,MATCH(B438,Historical!$B$7:$B$1281,0)))^(1/5)-1)*100)</f>
        <v>n/a</v>
      </c>
      <c r="V438" s="673" t="str">
        <f>IF(INDEX(Historical!$O$7:$O$1250,MATCH(B438,Historical!$B$7:$B$1281,0))=0,"n/a",((INDEX(Historical!$C$7:$C$1259,MATCH(B438,Historical!$B$7:$B$1281,0))/INDEX(Historical!$O$7:$O$1250,MATCH(B438,Historical!$B$7:$B$1281,0)))^(1/10)-1)*100)</f>
        <v>n/a</v>
      </c>
      <c r="W438" s="674" t="str">
        <f t="shared" si="107"/>
        <v>n/a</v>
      </c>
      <c r="X438" s="675" t="str">
        <f t="shared" si="108"/>
        <v>n/a</v>
      </c>
      <c r="Y438" s="745"/>
      <c r="Z438" s="729">
        <f t="shared" si="109"/>
        <v>56.570713391739666</v>
      </c>
      <c r="AA438" s="736">
        <f t="shared" si="110"/>
        <v>31.663329161451816</v>
      </c>
      <c r="AB438" s="731">
        <v>12</v>
      </c>
      <c r="AC438" s="737">
        <v>7.99</v>
      </c>
      <c r="AD438" s="737">
        <v>1.59</v>
      </c>
      <c r="AE438" s="737">
        <v>3.55</v>
      </c>
      <c r="AF438" s="737">
        <v>21.41</v>
      </c>
      <c r="AG438" s="737">
        <v>80.2</v>
      </c>
      <c r="AH438" s="737">
        <v>39.200000000000003</v>
      </c>
      <c r="AI438" s="737">
        <v>17.21</v>
      </c>
      <c r="AJ438" s="737">
        <v>31.3</v>
      </c>
      <c r="AK438" s="737">
        <v>20</v>
      </c>
      <c r="AL438" s="738">
        <v>2980</v>
      </c>
      <c r="AM438" s="739">
        <v>2.2999999999999998</v>
      </c>
      <c r="AN438" s="737">
        <v>0</v>
      </c>
      <c r="AO438" s="740" t="str">
        <f t="shared" si="111"/>
        <v>n/a</v>
      </c>
      <c r="AP438" s="741" t="str">
        <f t="shared" si="112"/>
        <v>n/a</v>
      </c>
      <c r="AQ438" s="742">
        <f t="shared" si="113"/>
        <v>448.90269420876143</v>
      </c>
      <c r="AR438" s="624">
        <f>INDEX(Historical!$C$7:$C$1259,MATCH(B438,Historical!$B$7:$B$1281,0))*IF(AH438="n/a",1.03,IF(AH438&lt;0,1.01,IF(AH438&gt;10,1.1,(1+AH438/100))))</f>
        <v>4.9719999999999995</v>
      </c>
      <c r="AS438" s="736">
        <f t="shared" si="114"/>
        <v>5.4691999999999998</v>
      </c>
      <c r="AT438" s="736">
        <f t="shared" si="119"/>
        <v>6.0161199999999999</v>
      </c>
      <c r="AU438" s="736">
        <f t="shared" si="119"/>
        <v>6.6177320000000002</v>
      </c>
      <c r="AV438" s="736">
        <f t="shared" si="119"/>
        <v>7.2795052000000009</v>
      </c>
      <c r="AW438" s="729">
        <f t="shared" si="115"/>
        <v>30.354557200000002</v>
      </c>
      <c r="AX438" s="743">
        <f t="shared" si="116"/>
        <v>11.99832293766552</v>
      </c>
      <c r="AY438" s="901">
        <v>1.51</v>
      </c>
      <c r="AZ438" s="739">
        <v>415.99</v>
      </c>
      <c r="BA438" s="739">
        <v>-9.4700000000000006</v>
      </c>
      <c r="BB438" s="739">
        <v>11</v>
      </c>
      <c r="BC438" s="739">
        <v>46.760000000000005</v>
      </c>
      <c r="BD438" s="875"/>
      <c r="BE438" s="597">
        <v>2016</v>
      </c>
      <c r="BF438" s="865">
        <f t="shared" si="117"/>
        <v>0</v>
      </c>
      <c r="BG438" s="793">
        <v>42.6</v>
      </c>
    </row>
    <row r="439" spans="1:59" ht="11.25" customHeight="1" x14ac:dyDescent="0.2">
      <c r="A439" s="838" t="s">
        <v>1459</v>
      </c>
      <c r="B439" s="842" t="s">
        <v>1460</v>
      </c>
      <c r="C439" s="898" t="s">
        <v>108</v>
      </c>
      <c r="D439" s="898" t="s">
        <v>118</v>
      </c>
      <c r="E439" s="705">
        <v>8</v>
      </c>
      <c r="F439" s="1135">
        <v>569</v>
      </c>
      <c r="G439" s="1085" t="s">
        <v>106</v>
      </c>
      <c r="H439" s="1085" t="s">
        <v>106</v>
      </c>
      <c r="I439" s="841">
        <v>57.6</v>
      </c>
      <c r="J439" s="624">
        <f t="shared" si="104"/>
        <v>3.1944444444444442</v>
      </c>
      <c r="K439" s="844">
        <v>0.46</v>
      </c>
      <c r="L439" s="854">
        <v>4</v>
      </c>
      <c r="M439" s="615">
        <f t="shared" si="105"/>
        <v>1.84</v>
      </c>
      <c r="N439" s="837" t="s">
        <v>261</v>
      </c>
      <c r="O439" s="706">
        <v>0.44</v>
      </c>
      <c r="P439" s="606">
        <v>43958</v>
      </c>
      <c r="Q439" s="606">
        <v>43994</v>
      </c>
      <c r="R439" s="615">
        <f t="shared" si="106"/>
        <v>4.5454545454545494</v>
      </c>
      <c r="S439" s="673">
        <f>IF(INDEX(Historical!$D$7:$D$1257,MATCH(B439,Historical!$B$7:$B$1281,0))=0,"n/a",(INDEX(Historical!$C$7:$C$1259,MATCH(B439,Historical!$B$7:$B$1281,0))/INDEX(Historical!$D$7:$D$1257,MATCH(B439,Historical!$B$7:$B$1281,0))-1)*100)</f>
        <v>4.5977011494252817</v>
      </c>
      <c r="T439" s="673">
        <f>IF(INDEX(Historical!$F$7:$F$1250,MATCH(B439,Historical!$B$7:$B$1281,0))=0,"n/a",((INDEX(Historical!$C$7:$C$1259,MATCH(B439,Historical!$B$7:$B$1281,0))/INDEX(Historical!$F$7:$F$1250,MATCH(B439,Historical!$B$7:$B$1281,0)))^(1/3)-1)*100)</f>
        <v>4.387973933172451</v>
      </c>
      <c r="U439" s="673">
        <f>IF(INDEX(Historical!$H$7:$H$1250,MATCH(B439,Historical!$B$7:$B$1281,0))=0,"n/a",((INDEX(Historical!$C$7:$C$1259,MATCH(B439,Historical!$B$7:$B$1281,0))/INDEX(Historical!$H$7:$H$1250,MATCH(B439,Historical!$B$7:$B$1281,0)))^(1/5)-1)*100)</f>
        <v>4.293171310462518</v>
      </c>
      <c r="V439" s="673">
        <f>IF(INDEX(Historical!$O$7:$O$1250,MATCH(B439,Historical!$B$7:$B$1281,0))=0,"n/a",((INDEX(Historical!$C$7:$C$1259,MATCH(B439,Historical!$B$7:$B$1281,0))/INDEX(Historical!$O$7:$O$1250,MATCH(B439,Historical!$B$7:$B$1281,0)))^(1/10)-1)*100)</f>
        <v>10.68353593314464</v>
      </c>
      <c r="W439" s="674">
        <f t="shared" si="107"/>
        <v>0.40184928822519966</v>
      </c>
      <c r="X439" s="675">
        <f t="shared" si="108"/>
        <v>0.40887345813928744</v>
      </c>
      <c r="Y439" s="641"/>
      <c r="Z439" s="624">
        <f t="shared" si="109"/>
        <v>32.56637168141593</v>
      </c>
      <c r="AA439" s="853">
        <f t="shared" si="110"/>
        <v>10.194690265486726</v>
      </c>
      <c r="AB439" s="854">
        <v>12</v>
      </c>
      <c r="AC439" s="833">
        <v>5.65</v>
      </c>
      <c r="AD439" s="833">
        <v>2.46</v>
      </c>
      <c r="AE439" s="833">
        <v>0.76</v>
      </c>
      <c r="AF439" s="833">
        <v>0.7</v>
      </c>
      <c r="AG439" s="833">
        <v>7.1</v>
      </c>
      <c r="AH439" s="833">
        <v>-6.2</v>
      </c>
      <c r="AI439" s="833">
        <v>11.83</v>
      </c>
      <c r="AJ439" s="833">
        <v>10.5</v>
      </c>
      <c r="AK439" s="833">
        <v>4.2</v>
      </c>
      <c r="AL439" s="845">
        <v>51420</v>
      </c>
      <c r="AM439" s="839">
        <v>0.1</v>
      </c>
      <c r="AN439" s="833">
        <v>0.24</v>
      </c>
      <c r="AO439" s="711">
        <f t="shared" si="111"/>
        <v>-2.7070745105797638</v>
      </c>
      <c r="AP439" s="712">
        <f t="shared" si="112"/>
        <v>7.4876157549069617</v>
      </c>
      <c r="AQ439" s="855">
        <f t="shared" si="113"/>
        <v>-43.682317022721861</v>
      </c>
      <c r="AR439" s="624">
        <f>INDEX(Historical!$C$7:$C$1259,MATCH(B439,Historical!$B$7:$B$1281,0))*IF(AH439="n/a",1.03,IF(AH439&lt;0,1.01,IF(AH439&gt;10,1.1,(1+AH439/100))))</f>
        <v>1.8382000000000001</v>
      </c>
      <c r="AS439" s="853">
        <f t="shared" si="114"/>
        <v>2.0220200000000004</v>
      </c>
      <c r="AT439" s="853">
        <f t="shared" si="119"/>
        <v>2.1069448400000006</v>
      </c>
      <c r="AU439" s="853">
        <f t="shared" si="119"/>
        <v>2.1954365232800006</v>
      </c>
      <c r="AV439" s="853">
        <f t="shared" si="119"/>
        <v>2.2876448572577606</v>
      </c>
      <c r="AW439" s="624">
        <f t="shared" si="115"/>
        <v>10.45024622053776</v>
      </c>
      <c r="AX439" s="719">
        <f t="shared" si="116"/>
        <v>18.142788577322499</v>
      </c>
      <c r="AY439" s="900">
        <v>1.35</v>
      </c>
      <c r="AZ439" s="839">
        <v>152.07999999999998</v>
      </c>
      <c r="BA439" s="839">
        <v>-4.32</v>
      </c>
      <c r="BB439" s="839">
        <v>13.99</v>
      </c>
      <c r="BC439" s="839">
        <v>37.159999999999997</v>
      </c>
      <c r="BE439" s="597">
        <v>2013</v>
      </c>
      <c r="BF439" s="865">
        <f t="shared" si="117"/>
        <v>0</v>
      </c>
      <c r="BG439" s="849">
        <v>0.70000000000000007</v>
      </c>
    </row>
    <row r="440" spans="1:59" ht="11.25" customHeight="1" x14ac:dyDescent="0.2">
      <c r="A440" s="676" t="s">
        <v>4103</v>
      </c>
      <c r="B440" s="754" t="s">
        <v>4100</v>
      </c>
      <c r="C440" s="898" t="s">
        <v>108</v>
      </c>
      <c r="D440" s="898" t="s">
        <v>118</v>
      </c>
      <c r="E440" s="705">
        <v>7</v>
      </c>
      <c r="F440" s="1135">
        <v>627</v>
      </c>
      <c r="G440" s="1122" t="s">
        <v>106</v>
      </c>
      <c r="H440" s="1122" t="s">
        <v>106</v>
      </c>
      <c r="I440" s="850">
        <v>19.920000000000002</v>
      </c>
      <c r="J440" s="624">
        <f t="shared" si="104"/>
        <v>5.6224899598393572</v>
      </c>
      <c r="K440" s="831">
        <v>0.28000000000000003</v>
      </c>
      <c r="L440" s="1139">
        <v>4</v>
      </c>
      <c r="M440" s="615">
        <f t="shared" si="105"/>
        <v>1.1200000000000001</v>
      </c>
      <c r="N440" s="1139" t="s">
        <v>325</v>
      </c>
      <c r="O440" s="578">
        <v>0.25</v>
      </c>
      <c r="P440" s="904">
        <v>43885</v>
      </c>
      <c r="Q440" s="904">
        <v>43909</v>
      </c>
      <c r="R440" s="615">
        <f t="shared" si="106"/>
        <v>12.000000000000011</v>
      </c>
      <c r="S440" s="673">
        <f>IF(INDEX(Historical!$D$7:$D$1257,MATCH(B440,Historical!$B$7:$B$1281,0))=0,"n/a",(INDEX(Historical!$C$7:$C$1259,MATCH(B440,Historical!$B$7:$B$1281,0))/INDEX(Historical!$D$7:$D$1257,MATCH(B440,Historical!$B$7:$B$1281,0))-1)*100)</f>
        <v>12.000000000000011</v>
      </c>
      <c r="T440" s="673">
        <f>IF(INDEX(Historical!$F$7:$F$1250,MATCH(B440,Historical!$B$7:$B$1281,0))=0,"n/a",((INDEX(Historical!$C$7:$C$1259,MATCH(B440,Historical!$B$7:$B$1281,0))/INDEX(Historical!$F$7:$F$1250,MATCH(B440,Historical!$B$7:$B$1281,0)))^(1/3)-1)*100)</f>
        <v>10.951894815076436</v>
      </c>
      <c r="U440" s="673">
        <f>IF(INDEX(Historical!$H$7:$H$1250,MATCH(B440,Historical!$B$7:$B$1281,0))=0,"n/a",((INDEX(Historical!$C$7:$C$1259,MATCH(B440,Historical!$B$7:$B$1281,0))/INDEX(Historical!$H$7:$H$1250,MATCH(B440,Historical!$B$7:$B$1281,0)))^(1/5)-1)*100)</f>
        <v>11.15648817398467</v>
      </c>
      <c r="V440" s="673">
        <f>IF(INDEX(Historical!$O$7:$O$1250,MATCH(B440,Historical!$B$7:$B$1281,0))=0,"n/a",((INDEX(Historical!$C$7:$C$1259,MATCH(B440,Historical!$B$7:$B$1281,0))/INDEX(Historical!$O$7:$O$1250,MATCH(B440,Historical!$B$7:$B$1281,0)))^(1/10)-1)*100)</f>
        <v>7.9745662018819718</v>
      </c>
      <c r="W440" s="674">
        <f t="shared" si="107"/>
        <v>1.3990087851238573</v>
      </c>
      <c r="X440" s="675">
        <f t="shared" si="108"/>
        <v>0.47677299888823371</v>
      </c>
      <c r="Y440" s="646" t="s">
        <v>4546</v>
      </c>
      <c r="Z440" s="624">
        <f t="shared" si="109"/>
        <v>48.484848484848484</v>
      </c>
      <c r="AA440" s="853">
        <f t="shared" si="110"/>
        <v>8.6233766233766236</v>
      </c>
      <c r="AB440" s="854">
        <v>12</v>
      </c>
      <c r="AC440" s="849">
        <v>2.31</v>
      </c>
      <c r="AD440" s="849">
        <v>1</v>
      </c>
      <c r="AE440" s="833">
        <v>0.65</v>
      </c>
      <c r="AF440" s="833">
        <v>1.05</v>
      </c>
      <c r="AG440" s="833">
        <v>11.600000000000001</v>
      </c>
      <c r="AH440" s="833">
        <v>6</v>
      </c>
      <c r="AI440" s="833">
        <v>7.16</v>
      </c>
      <c r="AJ440" s="653">
        <v>23.400000000000002</v>
      </c>
      <c r="AK440" s="653">
        <v>8.82</v>
      </c>
      <c r="AL440" s="849">
        <v>39690</v>
      </c>
      <c r="AM440" s="849">
        <v>0.01</v>
      </c>
      <c r="AN440" s="849">
        <v>0.28999999999999998</v>
      </c>
      <c r="AO440" s="711">
        <f t="shared" si="111"/>
        <v>8.1556015104474024</v>
      </c>
      <c r="AP440" s="712">
        <f t="shared" si="112"/>
        <v>16.778978133824026</v>
      </c>
      <c r="AQ440" s="855">
        <f t="shared" si="113"/>
        <v>-36.563083112099271</v>
      </c>
      <c r="AR440" s="624">
        <f>INDEX(Historical!$C$7:$C$1259,MATCH(B440,Historical!$B$7:$B$1281,0))*IF(AH440="n/a",1.03,IF(AH440&lt;0,1.01,IF(AH440&gt;10,1.1,(1+AH440/100))))</f>
        <v>1.1872000000000003</v>
      </c>
      <c r="AS440" s="853">
        <f t="shared" si="114"/>
        <v>1.2722035200000004</v>
      </c>
      <c r="AT440" s="853">
        <f t="shared" si="119"/>
        <v>1.3844118704640005</v>
      </c>
      <c r="AU440" s="853">
        <f t="shared" si="119"/>
        <v>1.5065169974389254</v>
      </c>
      <c r="AV440" s="853">
        <f t="shared" si="119"/>
        <v>1.6393917966130387</v>
      </c>
      <c r="AW440" s="624">
        <f t="shared" si="115"/>
        <v>6.989724184515965</v>
      </c>
      <c r="AX440" s="719">
        <f t="shared" si="116"/>
        <v>35.088976829899423</v>
      </c>
      <c r="AY440" s="701">
        <v>1.38</v>
      </c>
      <c r="AZ440" s="833">
        <v>131.09</v>
      </c>
      <c r="BA440" s="833">
        <v>-4.3</v>
      </c>
      <c r="BB440" s="833">
        <v>6.74</v>
      </c>
      <c r="BC440" s="833">
        <v>28.49</v>
      </c>
      <c r="BE440" s="597">
        <v>2014</v>
      </c>
      <c r="BF440" s="865">
        <f t="shared" si="117"/>
        <v>0</v>
      </c>
      <c r="BG440" s="849">
        <v>0.70000000000000007</v>
      </c>
    </row>
    <row r="441" spans="1:59" ht="11.25" customHeight="1" x14ac:dyDescent="0.2">
      <c r="A441" s="847" t="s">
        <v>1421</v>
      </c>
      <c r="B441" s="842" t="s">
        <v>1422</v>
      </c>
      <c r="C441" s="898" t="s">
        <v>108</v>
      </c>
      <c r="D441" s="898" t="s">
        <v>4273</v>
      </c>
      <c r="E441" s="705">
        <v>8</v>
      </c>
      <c r="F441" s="1135">
        <v>553</v>
      </c>
      <c r="G441" s="1122" t="s">
        <v>106</v>
      </c>
      <c r="H441" s="1122" t="s">
        <v>106</v>
      </c>
      <c r="I441" s="841">
        <v>12.9</v>
      </c>
      <c r="J441" s="624">
        <f t="shared" si="104"/>
        <v>4.3410852713178301</v>
      </c>
      <c r="K441" s="844">
        <v>0.14000000000000001</v>
      </c>
      <c r="L441" s="854">
        <v>4</v>
      </c>
      <c r="M441" s="615">
        <f t="shared" si="105"/>
        <v>0.56000000000000005</v>
      </c>
      <c r="N441" s="837" t="s">
        <v>617</v>
      </c>
      <c r="O441" s="706">
        <v>0.12</v>
      </c>
      <c r="P441" s="904">
        <v>43734</v>
      </c>
      <c r="Q441" s="904">
        <v>43746</v>
      </c>
      <c r="R441" s="615">
        <f t="shared" si="106"/>
        <v>16.666666666666682</v>
      </c>
      <c r="S441" s="673">
        <f>IF(INDEX(Historical!$D$7:$D$1257,MATCH(B441,Historical!$B$7:$B$1281,0))=0,"n/a",(INDEX(Historical!$C$7:$C$1259,MATCH(B441,Historical!$B$7:$B$1281,0))/INDEX(Historical!$D$7:$D$1257,MATCH(B441,Historical!$B$7:$B$1281,0))-1)*100)</f>
        <v>12.000000000000011</v>
      </c>
      <c r="T441" s="673">
        <f>IF(INDEX(Historical!$F$7:$F$1250,MATCH(B441,Historical!$B$7:$B$1281,0))=0,"n/a",((INDEX(Historical!$C$7:$C$1259,MATCH(B441,Historical!$B$7:$B$1281,0))/INDEX(Historical!$F$7:$F$1250,MATCH(B441,Historical!$B$7:$B$1281,0)))^(1/3)-1)*100)</f>
        <v>6.7767583149812571</v>
      </c>
      <c r="U441" s="673">
        <f>IF(INDEX(Historical!$H$7:$H$1250,MATCH(B441,Historical!$B$7:$B$1281,0))=0,"n/a",((INDEX(Historical!$C$7:$C$1259,MATCH(B441,Historical!$B$7:$B$1281,0))/INDEX(Historical!$H$7:$H$1250,MATCH(B441,Historical!$B$7:$B$1281,0)))^(1/5)-1)*100)</f>
        <v>11.496422620900493</v>
      </c>
      <c r="V441" s="673" t="str">
        <f>IF(INDEX(Historical!$O$7:$O$1250,MATCH(B441,Historical!$B$7:$B$1281,0))=0,"n/a",((INDEX(Historical!$C$7:$C$1259,MATCH(B441,Historical!$B$7:$B$1281,0))/INDEX(Historical!$O$7:$O$1250,MATCH(B441,Historical!$B$7:$B$1281,0)))^(1/10)-1)*100)</f>
        <v>n/a</v>
      </c>
      <c r="W441" s="674" t="str">
        <f t="shared" si="107"/>
        <v>n/a</v>
      </c>
      <c r="X441" s="675">
        <f t="shared" si="108"/>
        <v>0.3401308467722039</v>
      </c>
      <c r="Y441" s="646" t="s">
        <v>4575</v>
      </c>
      <c r="Z441" s="624">
        <f t="shared" si="109"/>
        <v>44.094488188976385</v>
      </c>
      <c r="AA441" s="853">
        <f t="shared" si="110"/>
        <v>10.15748031496063</v>
      </c>
      <c r="AB441" s="854">
        <v>12</v>
      </c>
      <c r="AC441" s="833">
        <v>1.27</v>
      </c>
      <c r="AD441" s="833">
        <v>1.05</v>
      </c>
      <c r="AE441" s="833">
        <v>2.23</v>
      </c>
      <c r="AF441" s="833">
        <v>0.84</v>
      </c>
      <c r="AG441" s="833">
        <v>8.3000000000000007</v>
      </c>
      <c r="AH441" s="833">
        <v>37.299999999999997</v>
      </c>
      <c r="AI441" s="833">
        <v>-15.110000000000001</v>
      </c>
      <c r="AJ441" s="833">
        <v>33.800000000000004</v>
      </c>
      <c r="AK441" s="833">
        <v>10</v>
      </c>
      <c r="AL441" s="845">
        <v>138.41999999999999</v>
      </c>
      <c r="AM441" s="839">
        <v>4.1000000000000005</v>
      </c>
      <c r="AN441" s="833">
        <v>0</v>
      </c>
      <c r="AO441" s="711">
        <f t="shared" si="111"/>
        <v>5.6800275772576931</v>
      </c>
      <c r="AP441" s="712">
        <f t="shared" si="112"/>
        <v>15.837507892218323</v>
      </c>
      <c r="AQ441" s="855">
        <f t="shared" si="113"/>
        <v>-38.419759790562949</v>
      </c>
      <c r="AR441" s="624">
        <f>INDEX(Historical!$C$7:$C$1259,MATCH(B441,Historical!$B$7:$B$1281,0))*IF(AH441="n/a",1.03,IF(AH441&lt;0,1.01,IF(AH441&gt;10,1.1,(1+AH441/100))))</f>
        <v>0.6160000000000001</v>
      </c>
      <c r="AS441" s="853">
        <f t="shared" si="114"/>
        <v>0.62216000000000016</v>
      </c>
      <c r="AT441" s="853">
        <f t="shared" si="119"/>
        <v>0.68437600000000021</v>
      </c>
      <c r="AU441" s="853">
        <f t="shared" si="119"/>
        <v>0.7528136000000003</v>
      </c>
      <c r="AV441" s="853">
        <f t="shared" si="119"/>
        <v>0.82809496000000038</v>
      </c>
      <c r="AW441" s="624">
        <f t="shared" si="115"/>
        <v>3.503444560000001</v>
      </c>
      <c r="AX441" s="719">
        <f t="shared" si="116"/>
        <v>27.158484961240319</v>
      </c>
      <c r="AY441" s="900">
        <v>0.88</v>
      </c>
      <c r="AZ441" s="839">
        <v>97.850000000000009</v>
      </c>
      <c r="BA441" s="839">
        <v>-14.29</v>
      </c>
      <c r="BB441" s="839">
        <v>-1.04</v>
      </c>
      <c r="BC441" s="839">
        <v>17.440000000000001</v>
      </c>
      <c r="BE441" s="597">
        <v>2014</v>
      </c>
      <c r="BF441" s="865">
        <f t="shared" si="117"/>
        <v>0</v>
      </c>
      <c r="BG441" s="849">
        <v>0.89999999999999991</v>
      </c>
    </row>
    <row r="442" spans="1:59" ht="11.25" customHeight="1" x14ac:dyDescent="0.2">
      <c r="A442" s="831" t="s">
        <v>1427</v>
      </c>
      <c r="B442" s="842" t="s">
        <v>1428</v>
      </c>
      <c r="C442" s="898" t="s">
        <v>245</v>
      </c>
      <c r="D442" s="898" t="s">
        <v>4268</v>
      </c>
      <c r="E442" s="705">
        <v>12</v>
      </c>
      <c r="F442" s="1135">
        <v>303</v>
      </c>
      <c r="G442" s="1123" t="s">
        <v>106</v>
      </c>
      <c r="H442" s="1123" t="s">
        <v>106</v>
      </c>
      <c r="I442" s="841">
        <v>84.2</v>
      </c>
      <c r="J442" s="624">
        <f t="shared" si="104"/>
        <v>2.042755344418052</v>
      </c>
      <c r="K442" s="844">
        <v>0.43</v>
      </c>
      <c r="L442" s="854">
        <v>4</v>
      </c>
      <c r="M442" s="615">
        <f t="shared" si="105"/>
        <v>1.72</v>
      </c>
      <c r="N442" s="837" t="s">
        <v>593</v>
      </c>
      <c r="O442" s="706">
        <v>0.4</v>
      </c>
      <c r="P442" s="606">
        <v>44259</v>
      </c>
      <c r="Q442" s="606">
        <v>44274</v>
      </c>
      <c r="R442" s="615">
        <f t="shared" si="106"/>
        <v>7.4999999999999929</v>
      </c>
      <c r="S442" s="673">
        <f>IF(INDEX(Historical!$D$7:$D$1257,MATCH(B442,Historical!$B$7:$B$1281,0))=0,"n/a",(INDEX(Historical!$C$7:$C$1259,MATCH(B442,Historical!$B$7:$B$1281,0))/INDEX(Historical!$D$7:$D$1257,MATCH(B442,Historical!$B$7:$B$1281,0))-1)*100)</f>
        <v>9.5890410958904262</v>
      </c>
      <c r="T442" s="673">
        <f>IF(INDEX(Historical!$F$7:$F$1250,MATCH(B442,Historical!$B$7:$B$1281,0))=0,"n/a",((INDEX(Historical!$C$7:$C$1259,MATCH(B442,Historical!$B$7:$B$1281,0))/INDEX(Historical!$F$7:$F$1250,MATCH(B442,Historical!$B$7:$B$1281,0)))^(1/3)-1)*100)</f>
        <v>13.30326698854094</v>
      </c>
      <c r="U442" s="673">
        <f>IF(INDEX(Historical!$H$7:$H$1250,MATCH(B442,Historical!$B$7:$B$1281,0))=0,"n/a",((INDEX(Historical!$C$7:$C$1259,MATCH(B442,Historical!$B$7:$B$1281,0))/INDEX(Historical!$H$7:$H$1250,MATCH(B442,Historical!$B$7:$B$1281,0)))^(1/5)-1)*100)</f>
        <v>12.700920209792542</v>
      </c>
      <c r="V442" s="673">
        <f>IF(INDEX(Historical!$O$7:$O$1250,MATCH(B442,Historical!$B$7:$B$1281,0))=0,"n/a",((INDEX(Historical!$C$7:$C$1259,MATCH(B442,Historical!$B$7:$B$1281,0))/INDEX(Historical!$O$7:$O$1250,MATCH(B442,Historical!$B$7:$B$1281,0)))^(1/10)-1)*100)</f>
        <v>20.159463400188194</v>
      </c>
      <c r="W442" s="674">
        <f t="shared" si="107"/>
        <v>0.63002273213650994</v>
      </c>
      <c r="X442" s="675">
        <f t="shared" si="108"/>
        <v>2.70232344889203</v>
      </c>
      <c r="Y442" s="843" t="s">
        <v>816</v>
      </c>
      <c r="Z442" s="624">
        <f t="shared" si="109"/>
        <v>115.43624161073825</v>
      </c>
      <c r="AA442" s="853">
        <f t="shared" si="110"/>
        <v>56.510067114093964</v>
      </c>
      <c r="AB442" s="854">
        <v>12</v>
      </c>
      <c r="AC442" s="833">
        <v>1.49</v>
      </c>
      <c r="AD442" s="833">
        <v>5.15</v>
      </c>
      <c r="AE442" s="833">
        <v>0.71</v>
      </c>
      <c r="AF442" s="833">
        <v>2.41</v>
      </c>
      <c r="AG442" s="833">
        <v>-1.7000000000000002</v>
      </c>
      <c r="AH442" s="833">
        <v>-15.8</v>
      </c>
      <c r="AI442" s="833">
        <v>20.43</v>
      </c>
      <c r="AJ442" s="833">
        <v>4.7</v>
      </c>
      <c r="AK442" s="833">
        <v>10.76</v>
      </c>
      <c r="AL442" s="845">
        <v>22290</v>
      </c>
      <c r="AM442" s="839">
        <v>1.6</v>
      </c>
      <c r="AN442" s="833">
        <v>0.39</v>
      </c>
      <c r="AO442" s="711">
        <f t="shared" si="111"/>
        <v>-41.766391559883374</v>
      </c>
      <c r="AP442" s="712">
        <f t="shared" si="112"/>
        <v>14.743675554210594</v>
      </c>
      <c r="AQ442" s="855">
        <f t="shared" si="113"/>
        <v>146.02552870696294</v>
      </c>
      <c r="AR442" s="624">
        <f>INDEX(Historical!$C$7:$C$1259,MATCH(B442,Historical!$B$7:$B$1281,0))*IF(AH442="n/a",1.03,IF(AH442&lt;0,1.01,IF(AH442&gt;10,1.1,(1+AH442/100))))</f>
        <v>1.6160000000000001</v>
      </c>
      <c r="AS442" s="853">
        <f t="shared" si="114"/>
        <v>1.7776000000000003</v>
      </c>
      <c r="AT442" s="853">
        <f t="shared" si="119"/>
        <v>1.9553600000000004</v>
      </c>
      <c r="AU442" s="853">
        <f t="shared" si="119"/>
        <v>2.1508960000000008</v>
      </c>
      <c r="AV442" s="853">
        <f t="shared" si="119"/>
        <v>2.365985600000001</v>
      </c>
      <c r="AW442" s="624">
        <f t="shared" si="115"/>
        <v>9.8658416000000031</v>
      </c>
      <c r="AX442" s="719">
        <f t="shared" si="116"/>
        <v>11.717151543942997</v>
      </c>
      <c r="AY442" s="900">
        <v>1.59</v>
      </c>
      <c r="AZ442" s="839">
        <v>270.10999999999996</v>
      </c>
      <c r="BA442" s="839">
        <v>-4.0599999999999996</v>
      </c>
      <c r="BB442" s="839">
        <v>13.73</v>
      </c>
      <c r="BC442" s="839">
        <v>50.860000000000007</v>
      </c>
      <c r="BE442" s="597">
        <v>2011</v>
      </c>
      <c r="BF442" s="865">
        <f t="shared" si="117"/>
        <v>0</v>
      </c>
      <c r="BG442" s="849">
        <v>-0.70000000000000007</v>
      </c>
    </row>
    <row r="443" spans="1:59" ht="11.25" customHeight="1" x14ac:dyDescent="0.2">
      <c r="A443" s="831" t="s">
        <v>288</v>
      </c>
      <c r="B443" s="842" t="s">
        <v>289</v>
      </c>
      <c r="C443" s="898" t="s">
        <v>131</v>
      </c>
      <c r="D443" s="898" t="s">
        <v>4264</v>
      </c>
      <c r="E443" s="705">
        <v>45</v>
      </c>
      <c r="F443" s="1135">
        <v>56</v>
      </c>
      <c r="G443" s="1135" t="s">
        <v>37</v>
      </c>
      <c r="H443" s="1135" t="s">
        <v>37</v>
      </c>
      <c r="I443" s="833">
        <v>63.7</v>
      </c>
      <c r="J443" s="624">
        <f t="shared" si="104"/>
        <v>2.3233908948194664</v>
      </c>
      <c r="K443" s="844">
        <v>0.37</v>
      </c>
      <c r="L443" s="854">
        <v>4</v>
      </c>
      <c r="M443" s="615">
        <f t="shared" si="105"/>
        <v>1.48</v>
      </c>
      <c r="N443" s="837" t="s">
        <v>148</v>
      </c>
      <c r="O443" s="706">
        <v>0.35249999999999998</v>
      </c>
      <c r="P443" s="606">
        <v>44074</v>
      </c>
      <c r="Q443" s="606">
        <v>44089</v>
      </c>
      <c r="R443" s="615">
        <f t="shared" si="106"/>
        <v>4.9645390070922026</v>
      </c>
      <c r="S443" s="673">
        <f>IF(INDEX(Historical!$D$7:$D$1257,MATCH(B443,Historical!$B$7:$B$1281,0))=0,"n/a",(INDEX(Historical!$C$7:$C$1259,MATCH(B443,Historical!$B$7:$B$1281,0))/INDEX(Historical!$D$7:$D$1257,MATCH(B443,Historical!$B$7:$B$1281,0))-1)*100)</f>
        <v>4.7101449275362528</v>
      </c>
      <c r="T443" s="673">
        <f>IF(INDEX(Historical!$F$7:$F$1250,MATCH(B443,Historical!$B$7:$B$1281,0))=0,"n/a",((INDEX(Historical!$C$7:$C$1259,MATCH(B443,Historical!$B$7:$B$1281,0))/INDEX(Historical!$F$7:$F$1250,MATCH(B443,Historical!$B$7:$B$1281,0)))^(1/3)-1)*100)</f>
        <v>4.6724607147299091</v>
      </c>
      <c r="U443" s="673">
        <f>IF(INDEX(Historical!$H$7:$H$1250,MATCH(B443,Historical!$B$7:$B$1281,0))=0,"n/a",((INDEX(Historical!$C$7:$C$1259,MATCH(B443,Historical!$B$7:$B$1281,0))/INDEX(Historical!$H$7:$H$1250,MATCH(B443,Historical!$B$7:$B$1281,0)))^(1/5)-1)*100)</f>
        <v>4.5820553043973256</v>
      </c>
      <c r="V443" s="673">
        <f>IF(INDEX(Historical!$O$7:$O$1250,MATCH(B443,Historical!$B$7:$B$1281,0))=0,"n/a",((INDEX(Historical!$C$7:$C$1259,MATCH(B443,Historical!$B$7:$B$1281,0))/INDEX(Historical!$O$7:$O$1250,MATCH(B443,Historical!$B$7:$B$1281,0)))^(1/10)-1)*100)</f>
        <v>3.8540088335686562</v>
      </c>
      <c r="W443" s="674">
        <f t="shared" si="107"/>
        <v>1.1889062797384737</v>
      </c>
      <c r="X443" s="675">
        <f t="shared" si="108"/>
        <v>2.8637845652483285</v>
      </c>
      <c r="Y443" s="637"/>
      <c r="Z443" s="624">
        <f t="shared" si="109"/>
        <v>56.060606060606055</v>
      </c>
      <c r="AA443" s="853">
        <f t="shared" si="110"/>
        <v>24.128787878787879</v>
      </c>
      <c r="AB443" s="854">
        <v>12</v>
      </c>
      <c r="AC443" s="833">
        <v>2.64</v>
      </c>
      <c r="AD443" s="833">
        <v>5.23</v>
      </c>
      <c r="AE443" s="833">
        <v>4.3099999999999996</v>
      </c>
      <c r="AF443" s="833">
        <v>2.41</v>
      </c>
      <c r="AG443" s="833">
        <v>10.199999999999999</v>
      </c>
      <c r="AH443" s="833">
        <v>3.2</v>
      </c>
      <c r="AI443" s="833">
        <v>7.32</v>
      </c>
      <c r="AJ443" s="833">
        <v>1.6</v>
      </c>
      <c r="AK443" s="833">
        <v>4.7</v>
      </c>
      <c r="AL443" s="845">
        <v>2340</v>
      </c>
      <c r="AM443" s="839">
        <v>0.16999999999999998</v>
      </c>
      <c r="AN443" s="833">
        <v>0.56999999999999995</v>
      </c>
      <c r="AO443" s="711">
        <f t="shared" si="111"/>
        <v>-17.223341679571085</v>
      </c>
      <c r="AP443" s="712">
        <f t="shared" si="112"/>
        <v>6.9054461992167919</v>
      </c>
      <c r="AQ443" s="855">
        <f t="shared" si="113"/>
        <v>60.762597623367597</v>
      </c>
      <c r="AR443" s="624">
        <f>INDEX(Historical!$C$7:$C$1259,MATCH(B443,Historical!$B$7:$B$1281,0))*IF(AH443="n/a",1.03,IF(AH443&lt;0,1.01,IF(AH443&gt;10,1.1,(1+AH443/100))))</f>
        <v>1.4912400000000001</v>
      </c>
      <c r="AS443" s="853">
        <f t="shared" si="114"/>
        <v>1.600398768</v>
      </c>
      <c r="AT443" s="853">
        <f t="shared" si="119"/>
        <v>1.675617510096</v>
      </c>
      <c r="AU443" s="853">
        <f t="shared" si="119"/>
        <v>1.7543715330705119</v>
      </c>
      <c r="AV443" s="853">
        <f t="shared" si="119"/>
        <v>1.8368269951248257</v>
      </c>
      <c r="AW443" s="624">
        <f t="shared" si="115"/>
        <v>8.3584548062913377</v>
      </c>
      <c r="AX443" s="719">
        <f t="shared" si="116"/>
        <v>13.121593102498174</v>
      </c>
      <c r="AY443" s="900">
        <v>0.54</v>
      </c>
      <c r="AZ443" s="839">
        <v>34.99</v>
      </c>
      <c r="BA443" s="839">
        <v>-20.119999999999997</v>
      </c>
      <c r="BB443" s="839">
        <v>-5.1400000000000006</v>
      </c>
      <c r="BC443" s="839">
        <v>-3.95</v>
      </c>
      <c r="BE443" s="597">
        <v>1976</v>
      </c>
      <c r="BF443" s="865">
        <f t="shared" si="117"/>
        <v>4</v>
      </c>
      <c r="BG443" s="849">
        <v>4.3999999999999995</v>
      </c>
    </row>
    <row r="444" spans="1:59" ht="11.25" customHeight="1" x14ac:dyDescent="0.2">
      <c r="A444" s="848" t="s">
        <v>4504</v>
      </c>
      <c r="B444" s="842" t="s">
        <v>4499</v>
      </c>
      <c r="C444" s="898" t="s">
        <v>4254</v>
      </c>
      <c r="D444" s="898" t="s">
        <v>4255</v>
      </c>
      <c r="E444" s="705">
        <v>5</v>
      </c>
      <c r="F444" s="1135">
        <v>717</v>
      </c>
      <c r="G444" s="1126" t="s">
        <v>106</v>
      </c>
      <c r="H444" s="1126" t="s">
        <v>106</v>
      </c>
      <c r="I444" s="841">
        <v>33.020000000000003</v>
      </c>
      <c r="J444" s="624">
        <f t="shared" si="104"/>
        <v>5.9055118110236213</v>
      </c>
      <c r="K444" s="844">
        <v>0.48749999999999999</v>
      </c>
      <c r="L444" s="854">
        <v>4</v>
      </c>
      <c r="M444" s="615">
        <f t="shared" si="105"/>
        <v>1.95</v>
      </c>
      <c r="N444" s="837" t="s">
        <v>488</v>
      </c>
      <c r="O444" s="706">
        <v>0.47499999999999998</v>
      </c>
      <c r="P444" s="606">
        <v>44011</v>
      </c>
      <c r="Q444" s="606">
        <v>44027</v>
      </c>
      <c r="R444" s="615">
        <f t="shared" si="106"/>
        <v>2.6315789473684239</v>
      </c>
      <c r="S444" s="673">
        <f>IF(INDEX(Historical!$D$7:$D$1257,MATCH(B444,Historical!$B$7:$B$1281,0))=0,"n/a",(INDEX(Historical!$C$7:$C$1259,MATCH(B444,Historical!$B$7:$B$1281,0))/INDEX(Historical!$D$7:$D$1257,MATCH(B444,Historical!$B$7:$B$1281,0))-1)*100)</f>
        <v>3.7837837837837673</v>
      </c>
      <c r="T444" s="673">
        <f>IF(INDEX(Historical!$F$7:$F$1250,MATCH(B444,Historical!$B$7:$B$1281,0))=0,"n/a",((INDEX(Historical!$C$7:$C$1259,MATCH(B444,Historical!$B$7:$B$1281,0))/INDEX(Historical!$F$7:$F$1250,MATCH(B444,Historical!$B$7:$B$1281,0)))^(1/3)-1)*100)</f>
        <v>7.0522079256210679</v>
      </c>
      <c r="U444" s="673" t="str">
        <f>IF(INDEX(Historical!$H$7:$H$1250,MATCH(B444,Historical!$B$7:$B$1281,0))=0,"n/a",((INDEX(Historical!$C$7:$C$1259,MATCH(B444,Historical!$B$7:$B$1281,0))/INDEX(Historical!$H$7:$H$1250,MATCH(B444,Historical!$B$7:$B$1281,0)))^(1/5)-1)*100)</f>
        <v>n/a</v>
      </c>
      <c r="V444" s="673" t="str">
        <f>IF(INDEX(Historical!$O$7:$O$1250,MATCH(B444,Historical!$B$7:$B$1281,0))=0,"n/a",((INDEX(Historical!$C$7:$C$1259,MATCH(B444,Historical!$B$7:$B$1281,0))/INDEX(Historical!$O$7:$O$1250,MATCH(B444,Historical!$B$7:$B$1281,0)))^(1/10)-1)*100)</f>
        <v>n/a</v>
      </c>
      <c r="W444" s="674" t="str">
        <f t="shared" si="107"/>
        <v>n/a</v>
      </c>
      <c r="X444" s="675" t="str">
        <f t="shared" si="108"/>
        <v>n/a</v>
      </c>
      <c r="Y444" s="843"/>
      <c r="Z444" s="624">
        <f t="shared" si="109"/>
        <v>500</v>
      </c>
      <c r="AA444" s="853">
        <f t="shared" si="110"/>
        <v>84.666666666666671</v>
      </c>
      <c r="AB444" s="854">
        <v>12</v>
      </c>
      <c r="AC444" s="833">
        <v>0.39</v>
      </c>
      <c r="AD444" s="833">
        <v>6.49</v>
      </c>
      <c r="AE444" s="833">
        <v>17.989999999999998</v>
      </c>
      <c r="AF444" s="833">
        <v>1.71</v>
      </c>
      <c r="AG444" s="833">
        <v>1.5</v>
      </c>
      <c r="AH444" s="833">
        <v>10.7</v>
      </c>
      <c r="AI444" s="833">
        <v>4.05</v>
      </c>
      <c r="AJ444" s="833">
        <v>16.989999999999998</v>
      </c>
      <c r="AK444" s="833">
        <v>12.94</v>
      </c>
      <c r="AL444" s="845">
        <v>15390</v>
      </c>
      <c r="AM444" s="839">
        <v>0.1</v>
      </c>
      <c r="AN444" s="833">
        <v>1.4</v>
      </c>
      <c r="AO444" s="711" t="str">
        <f t="shared" si="111"/>
        <v>n/a</v>
      </c>
      <c r="AP444" s="712" t="str">
        <f t="shared" si="112"/>
        <v>n/a</v>
      </c>
      <c r="AQ444" s="855">
        <f t="shared" si="113"/>
        <v>153.6664476564977</v>
      </c>
      <c r="AR444" s="624">
        <f>INDEX(Historical!$C$7:$C$1259,MATCH(B444,Historical!$B$7:$B$1281,0))*IF(AH444="n/a",1.03,IF(AH444&lt;0,1.01,IF(AH444&gt;10,1.1,(1+AH444/100))))</f>
        <v>2.1120000000000001</v>
      </c>
      <c r="AS444" s="853">
        <f t="shared" si="114"/>
        <v>2.1975359999999999</v>
      </c>
      <c r="AT444" s="853">
        <f t="shared" si="119"/>
        <v>2.4172896000000001</v>
      </c>
      <c r="AU444" s="853">
        <f t="shared" si="119"/>
        <v>2.6590185600000003</v>
      </c>
      <c r="AV444" s="853">
        <f t="shared" si="119"/>
        <v>2.9249204160000004</v>
      </c>
      <c r="AW444" s="624">
        <f t="shared" si="115"/>
        <v>12.310764576</v>
      </c>
      <c r="AX444" s="719">
        <f t="shared" si="116"/>
        <v>37.282751592973952</v>
      </c>
      <c r="AY444" s="900">
        <v>0.8</v>
      </c>
      <c r="AZ444" s="839">
        <v>188.89000000000001</v>
      </c>
      <c r="BA444" s="839">
        <v>-1.8399999999999999</v>
      </c>
      <c r="BB444" s="839">
        <v>3.29</v>
      </c>
      <c r="BC444" s="839">
        <v>13.34</v>
      </c>
      <c r="BE444" s="597">
        <v>2016</v>
      </c>
      <c r="BF444" s="865">
        <f t="shared" si="117"/>
        <v>0</v>
      </c>
      <c r="BG444" s="849">
        <v>0.3</v>
      </c>
    </row>
    <row r="445" spans="1:59" ht="11.25" customHeight="1" x14ac:dyDescent="0.2">
      <c r="A445" s="838" t="s">
        <v>276</v>
      </c>
      <c r="B445" s="842" t="s">
        <v>277</v>
      </c>
      <c r="C445" s="898" t="s">
        <v>112</v>
      </c>
      <c r="D445" s="898" t="s">
        <v>4257</v>
      </c>
      <c r="E445" s="705">
        <v>29</v>
      </c>
      <c r="F445" s="1135">
        <v>105</v>
      </c>
      <c r="G445" s="1126" t="s">
        <v>106</v>
      </c>
      <c r="H445" s="1126" t="s">
        <v>106</v>
      </c>
      <c r="I445" s="833">
        <v>77.66</v>
      </c>
      <c r="J445" s="624">
        <f t="shared" si="104"/>
        <v>2.2405356682977078</v>
      </c>
      <c r="K445" s="851">
        <v>0.435</v>
      </c>
      <c r="L445" s="854">
        <v>4</v>
      </c>
      <c r="M445" s="615">
        <f t="shared" si="105"/>
        <v>1.74</v>
      </c>
      <c r="N445" s="837" t="s">
        <v>716</v>
      </c>
      <c r="O445" s="707">
        <v>0.42</v>
      </c>
      <c r="P445" s="606">
        <v>44300</v>
      </c>
      <c r="Q445" s="606">
        <v>44316</v>
      </c>
      <c r="R445" s="615">
        <f t="shared" si="106"/>
        <v>3.5714285714285747</v>
      </c>
      <c r="S445" s="673">
        <f>IF(INDEX(Historical!$D$7:$D$1257,MATCH(B445,Historical!$B$7:$B$1281,0))=0,"n/a",(INDEX(Historical!$C$7:$C$1259,MATCH(B445,Historical!$B$7:$B$1281,0))/INDEX(Historical!$D$7:$D$1257,MATCH(B445,Historical!$B$7:$B$1281,0))-1)*100)</f>
        <v>11.604095563139927</v>
      </c>
      <c r="T445" s="673">
        <f>IF(INDEX(Historical!$F$7:$F$1250,MATCH(B445,Historical!$B$7:$B$1281,0))=0,"n/a",((INDEX(Historical!$C$7:$C$1259,MATCH(B445,Historical!$B$7:$B$1281,0))/INDEX(Historical!$F$7:$F$1250,MATCH(B445,Historical!$B$7:$B$1281,0)))^(1/3)-1)*100)</f>
        <v>16.464205693791566</v>
      </c>
      <c r="U445" s="673">
        <f>IF(INDEX(Historical!$H$7:$H$1250,MATCH(B445,Historical!$B$7:$B$1281,0))=0,"n/a",((INDEX(Historical!$C$7:$C$1259,MATCH(B445,Historical!$B$7:$B$1281,0))/INDEX(Historical!$H$7:$H$1250,MATCH(B445,Historical!$B$7:$B$1281,0)))^(1/5)-1)*100)</f>
        <v>10.443188245685775</v>
      </c>
      <c r="V445" s="673">
        <f>IF(INDEX(Historical!$O$7:$O$1250,MATCH(B445,Historical!$B$7:$B$1281,0))=0,"n/a",((INDEX(Historical!$C$7:$C$1259,MATCH(B445,Historical!$B$7:$B$1281,0))/INDEX(Historical!$O$7:$O$1250,MATCH(B445,Historical!$B$7:$B$1281,0)))^(1/10)-1)*100)</f>
        <v>6.2109937224334111</v>
      </c>
      <c r="W445" s="674">
        <f t="shared" si="107"/>
        <v>1.6814037676396536</v>
      </c>
      <c r="X445" s="675">
        <f t="shared" si="108"/>
        <v>0.59336296850487369</v>
      </c>
      <c r="Y445" s="842"/>
      <c r="Z445" s="624">
        <f t="shared" si="109"/>
        <v>44.050632911392398</v>
      </c>
      <c r="AA445" s="853">
        <f t="shared" si="110"/>
        <v>19.660759493670884</v>
      </c>
      <c r="AB445" s="854">
        <v>12</v>
      </c>
      <c r="AC445" s="833">
        <v>3.95</v>
      </c>
      <c r="AD445" s="833">
        <v>1.97</v>
      </c>
      <c r="AE445" s="833">
        <v>3.22</v>
      </c>
      <c r="AF445" s="833">
        <v>2.84</v>
      </c>
      <c r="AG445" s="833">
        <v>15.1</v>
      </c>
      <c r="AH445" s="833">
        <v>21.5</v>
      </c>
      <c r="AI445" s="833">
        <v>6.32</v>
      </c>
      <c r="AJ445" s="833">
        <v>17.599999999999998</v>
      </c>
      <c r="AK445" s="833">
        <v>10</v>
      </c>
      <c r="AL445" s="845">
        <v>1840</v>
      </c>
      <c r="AM445" s="839">
        <v>0.6</v>
      </c>
      <c r="AN445" s="833">
        <v>0.38</v>
      </c>
      <c r="AO445" s="711">
        <f t="shared" si="111"/>
        <v>-6.9770355796874011</v>
      </c>
      <c r="AP445" s="712">
        <f t="shared" si="112"/>
        <v>12.683723913983483</v>
      </c>
      <c r="AQ445" s="855">
        <f t="shared" si="113"/>
        <v>57.531735020845609</v>
      </c>
      <c r="AR445" s="624">
        <f>INDEX(Historical!$C$7:$C$1259,MATCH(B445,Historical!$B$7:$B$1281,0))*IF(AH445="n/a",1.03,IF(AH445&lt;0,1.01,IF(AH445&gt;10,1.1,(1+AH445/100))))</f>
        <v>1.7985000000000002</v>
      </c>
      <c r="AS445" s="853">
        <f t="shared" si="114"/>
        <v>1.9121652</v>
      </c>
      <c r="AT445" s="853">
        <f t="shared" si="119"/>
        <v>2.1033817200000002</v>
      </c>
      <c r="AU445" s="853">
        <f t="shared" si="119"/>
        <v>2.3137198920000004</v>
      </c>
      <c r="AV445" s="853">
        <f t="shared" si="119"/>
        <v>2.5450918812000007</v>
      </c>
      <c r="AW445" s="624">
        <f t="shared" si="115"/>
        <v>10.672858693200002</v>
      </c>
      <c r="AX445" s="719">
        <f t="shared" si="116"/>
        <v>13.743057807365441</v>
      </c>
      <c r="AY445" s="900">
        <v>1</v>
      </c>
      <c r="AZ445" s="839">
        <v>75.22999999999999</v>
      </c>
      <c r="BA445" s="839">
        <v>-4.09</v>
      </c>
      <c r="BB445" s="839">
        <v>8.01</v>
      </c>
      <c r="BC445" s="839">
        <v>23.27</v>
      </c>
      <c r="BE445" s="597">
        <v>1993</v>
      </c>
      <c r="BF445" s="865">
        <f t="shared" si="117"/>
        <v>2</v>
      </c>
      <c r="BG445" s="849">
        <v>7.3999999999999995</v>
      </c>
    </row>
    <row r="446" spans="1:59" ht="11.25" customHeight="1" x14ac:dyDescent="0.2">
      <c r="A446" s="831" t="s">
        <v>272</v>
      </c>
      <c r="B446" s="842" t="s">
        <v>273</v>
      </c>
      <c r="C446" s="898" t="s">
        <v>128</v>
      </c>
      <c r="D446" s="898" t="s">
        <v>4262</v>
      </c>
      <c r="E446" s="705">
        <v>34</v>
      </c>
      <c r="F446" s="1135">
        <v>85</v>
      </c>
      <c r="G446" s="1123" t="s">
        <v>37</v>
      </c>
      <c r="H446" s="1123" t="s">
        <v>37</v>
      </c>
      <c r="I446" s="833">
        <v>84.28</v>
      </c>
      <c r="J446" s="624">
        <f t="shared" si="104"/>
        <v>1.6136687233032749</v>
      </c>
      <c r="K446" s="851">
        <v>0.34</v>
      </c>
      <c r="L446" s="854">
        <v>4</v>
      </c>
      <c r="M446" s="615">
        <f t="shared" si="105"/>
        <v>1.36</v>
      </c>
      <c r="N446" s="837" t="s">
        <v>218</v>
      </c>
      <c r="O446" s="707">
        <v>0.31</v>
      </c>
      <c r="P446" s="606">
        <v>44195</v>
      </c>
      <c r="Q446" s="606">
        <v>44207</v>
      </c>
      <c r="R446" s="615">
        <f t="shared" si="106"/>
        <v>9.6774193548387171</v>
      </c>
      <c r="S446" s="673">
        <f>IF(INDEX(Historical!$D$7:$D$1257,MATCH(B446,Historical!$B$7:$B$1281,0))=0,"n/a",(INDEX(Historical!$C$7:$C$1259,MATCH(B446,Historical!$B$7:$B$1281,0))/INDEX(Historical!$D$7:$D$1257,MATCH(B446,Historical!$B$7:$B$1281,0))-1)*100)</f>
        <v>8.7719298245614077</v>
      </c>
      <c r="T446" s="673">
        <f>IF(INDEX(Historical!$F$7:$F$1250,MATCH(B446,Historical!$B$7:$B$1281,0))=0,"n/a",((INDEX(Historical!$C$7:$C$1259,MATCH(B446,Historical!$B$7:$B$1281,0))/INDEX(Historical!$F$7:$F$1250,MATCH(B446,Historical!$B$7:$B$1281,0)))^(1/3)-1)*100)</f>
        <v>9.6725506242266945</v>
      </c>
      <c r="U446" s="673">
        <f>IF(INDEX(Historical!$H$7:$H$1250,MATCH(B446,Historical!$B$7:$B$1281,0))=0,"n/a",((INDEX(Historical!$C$7:$C$1259,MATCH(B446,Historical!$B$7:$B$1281,0))/INDEX(Historical!$H$7:$H$1250,MATCH(B446,Historical!$B$7:$B$1281,0)))^(1/5)-1)*100)</f>
        <v>9.1607069589288557</v>
      </c>
      <c r="V446" s="673">
        <f>IF(INDEX(Historical!$O$7:$O$1250,MATCH(B446,Historical!$B$7:$B$1281,0))=0,"n/a",((INDEX(Historical!$C$7:$C$1259,MATCH(B446,Historical!$B$7:$B$1281,0))/INDEX(Historical!$O$7:$O$1250,MATCH(B446,Historical!$B$7:$B$1281,0)))^(1/10)-1)*100)</f>
        <v>9.0791723818807633</v>
      </c>
      <c r="W446" s="674">
        <f t="shared" si="107"/>
        <v>1.0089803975096685</v>
      </c>
      <c r="X446" s="675">
        <f t="shared" si="108"/>
        <v>0.74477292349015078</v>
      </c>
      <c r="Y446" s="842" t="s">
        <v>3938</v>
      </c>
      <c r="Z446" s="624">
        <f t="shared" si="109"/>
        <v>48.920863309352526</v>
      </c>
      <c r="AA446" s="853">
        <f t="shared" si="110"/>
        <v>30.31654676258993</v>
      </c>
      <c r="AB446" s="854">
        <v>11</v>
      </c>
      <c r="AC446" s="836">
        <v>2.78</v>
      </c>
      <c r="AD446" s="836">
        <v>5.52</v>
      </c>
      <c r="AE446" s="836">
        <v>4.1399999999999997</v>
      </c>
      <c r="AF446" s="836">
        <v>5.75</v>
      </c>
      <c r="AG446" s="833">
        <v>19.8</v>
      </c>
      <c r="AH446" s="836">
        <v>6.2</v>
      </c>
      <c r="AI446" s="836">
        <v>5.38</v>
      </c>
      <c r="AJ446" s="833">
        <v>12.3</v>
      </c>
      <c r="AK446" s="833">
        <v>5.5</v>
      </c>
      <c r="AL446" s="677">
        <v>23170</v>
      </c>
      <c r="AM446" s="839">
        <v>0.1</v>
      </c>
      <c r="AN446" s="833">
        <v>1.25</v>
      </c>
      <c r="AO446" s="711">
        <f t="shared" si="111"/>
        <v>-19.542171080357797</v>
      </c>
      <c r="AP446" s="712">
        <f t="shared" si="112"/>
        <v>10.774375682232131</v>
      </c>
      <c r="AQ446" s="855">
        <f t="shared" si="113"/>
        <v>178.34442603435855</v>
      </c>
      <c r="AR446" s="624">
        <f>INDEX(Historical!$C$7:$C$1259,MATCH(B446,Historical!$B$7:$B$1281,0))*IF(AH446="n/a",1.03,IF(AH446&lt;0,1.01,IF(AH446&gt;10,1.1,(1+AH446/100))))</f>
        <v>1.3168800000000001</v>
      </c>
      <c r="AS446" s="853">
        <f t="shared" si="114"/>
        <v>1.3877281440000002</v>
      </c>
      <c r="AT446" s="853">
        <f t="shared" si="119"/>
        <v>1.4640531919200002</v>
      </c>
      <c r="AU446" s="853">
        <f t="shared" si="119"/>
        <v>1.5445761174756001</v>
      </c>
      <c r="AV446" s="853">
        <f t="shared" si="119"/>
        <v>1.629527803936758</v>
      </c>
      <c r="AW446" s="624">
        <f t="shared" si="115"/>
        <v>7.3427652573323581</v>
      </c>
      <c r="AX446" s="719">
        <f t="shared" si="116"/>
        <v>8.7123460575846678</v>
      </c>
      <c r="AY446" s="900">
        <v>0.46</v>
      </c>
      <c r="AZ446" s="839">
        <v>50.2</v>
      </c>
      <c r="BA446" s="839">
        <v>-20.14</v>
      </c>
      <c r="BB446" s="839">
        <v>-7.7200000000000006</v>
      </c>
      <c r="BC446" s="839">
        <v>-9.7799999999999994</v>
      </c>
      <c r="BE446" s="597">
        <v>1987</v>
      </c>
      <c r="BF446" s="865">
        <f t="shared" si="117"/>
        <v>3</v>
      </c>
      <c r="BG446" s="849">
        <v>6.8000000000000007</v>
      </c>
    </row>
    <row r="447" spans="1:59" ht="11.25" customHeight="1" x14ac:dyDescent="0.2">
      <c r="A447" s="831" t="s">
        <v>1441</v>
      </c>
      <c r="B447" s="842" t="s">
        <v>1442</v>
      </c>
      <c r="C447" s="898" t="s">
        <v>108</v>
      </c>
      <c r="D447" s="898" t="s">
        <v>4269</v>
      </c>
      <c r="E447" s="705">
        <v>13</v>
      </c>
      <c r="F447" s="1135">
        <v>281</v>
      </c>
      <c r="G447" s="1124" t="s">
        <v>106</v>
      </c>
      <c r="H447" s="1124" t="s">
        <v>106</v>
      </c>
      <c r="I447" s="841">
        <v>555.94000000000005</v>
      </c>
      <c r="J447" s="624">
        <f t="shared" si="104"/>
        <v>0.47487138899881282</v>
      </c>
      <c r="K447" s="844">
        <v>0.66</v>
      </c>
      <c r="L447" s="854">
        <v>4</v>
      </c>
      <c r="M447" s="615">
        <f t="shared" si="105"/>
        <v>2.64</v>
      </c>
      <c r="N447" s="837" t="s">
        <v>512</v>
      </c>
      <c r="O447" s="706">
        <v>0.6</v>
      </c>
      <c r="P447" s="606">
        <v>44236</v>
      </c>
      <c r="Q447" s="606">
        <v>44251</v>
      </c>
      <c r="R447" s="615">
        <f t="shared" si="106"/>
        <v>10.000000000000009</v>
      </c>
      <c r="S447" s="673">
        <f>IF(INDEX(Historical!$D$7:$D$1257,MATCH(B447,Historical!$B$7:$B$1281,0))=0,"n/a",(INDEX(Historical!$C$7:$C$1259,MATCH(B447,Historical!$B$7:$B$1281,0))/INDEX(Historical!$D$7:$D$1257,MATCH(B447,Historical!$B$7:$B$1281,0))-1)*100)</f>
        <v>17.647058823529417</v>
      </c>
      <c r="T447" s="673">
        <f>IF(INDEX(Historical!$F$7:$F$1250,MATCH(B447,Historical!$B$7:$B$1281,0))=0,"n/a",((INDEX(Historical!$C$7:$C$1259,MATCH(B447,Historical!$B$7:$B$1281,0))/INDEX(Historical!$F$7:$F$1250,MATCH(B447,Historical!$B$7:$B$1281,0)))^(1/3)-1)*100)</f>
        <v>22.052244447028492</v>
      </c>
      <c r="U447" s="673">
        <f>IF(INDEX(Historical!$H$7:$H$1250,MATCH(B447,Historical!$B$7:$B$1281,0))=0,"n/a",((INDEX(Historical!$C$7:$C$1259,MATCH(B447,Historical!$B$7:$B$1281,0))/INDEX(Historical!$H$7:$H$1250,MATCH(B447,Historical!$B$7:$B$1281,0)))^(1/5)-1)*100)</f>
        <v>24.573093961551741</v>
      </c>
      <c r="V447" s="673">
        <f>IF(INDEX(Historical!$O$7:$O$1250,MATCH(B447,Historical!$B$7:$B$1281,0))=0,"n/a",((INDEX(Historical!$C$7:$C$1259,MATCH(B447,Historical!$B$7:$B$1281,0))/INDEX(Historical!$O$7:$O$1250,MATCH(B447,Historical!$B$7:$B$1281,0)))^(1/10)-1)*100)</f>
        <v>23.966780101407249</v>
      </c>
      <c r="W447" s="674">
        <f t="shared" si="107"/>
        <v>1.0252980941778196</v>
      </c>
      <c r="X447" s="675">
        <f t="shared" si="108"/>
        <v>1.1019324646435757</v>
      </c>
      <c r="Y447" s="842"/>
      <c r="Z447" s="624">
        <f t="shared" si="109"/>
        <v>33.63057324840765</v>
      </c>
      <c r="AA447" s="853">
        <f t="shared" si="110"/>
        <v>70.82038216560511</v>
      </c>
      <c r="AB447" s="854">
        <v>12</v>
      </c>
      <c r="AC447" s="833">
        <v>7.85</v>
      </c>
      <c r="AD447" s="833">
        <v>6.71</v>
      </c>
      <c r="AE447" s="833">
        <v>30.03</v>
      </c>
      <c r="AF447" s="833">
        <v>22.98</v>
      </c>
      <c r="AG447" s="833">
        <v>31.7</v>
      </c>
      <c r="AH447" s="833">
        <v>18.5</v>
      </c>
      <c r="AI447" s="833">
        <v>11.64</v>
      </c>
      <c r="AJ447" s="833">
        <v>22.3</v>
      </c>
      <c r="AK447" s="833">
        <v>10.47</v>
      </c>
      <c r="AL447" s="845">
        <v>20700</v>
      </c>
      <c r="AM447" s="839">
        <v>2.6</v>
      </c>
      <c r="AN447" s="833">
        <v>0</v>
      </c>
      <c r="AO447" s="711">
        <f t="shared" si="111"/>
        <v>-45.772416815054555</v>
      </c>
      <c r="AP447" s="712">
        <f t="shared" si="112"/>
        <v>25.047965350550555</v>
      </c>
      <c r="AQ447" s="855">
        <f t="shared" si="113"/>
        <v>750.47761278670941</v>
      </c>
      <c r="AR447" s="624">
        <f>INDEX(Historical!$C$7:$C$1259,MATCH(B447,Historical!$B$7:$B$1281,0))*IF(AH447="n/a",1.03,IF(AH447&lt;0,1.01,IF(AH447&gt;10,1.1,(1+AH447/100))))</f>
        <v>2.64</v>
      </c>
      <c r="AS447" s="853">
        <f t="shared" si="114"/>
        <v>2.9040000000000004</v>
      </c>
      <c r="AT447" s="853">
        <f t="shared" ref="AT447:AV466" si="120">IF($AK447="n/a",1.03*AS447,IF($AK447&lt;0,1.01*AS447,IF($AK447&gt;10,1.1*AS447,(1+$AK447/100)*AS447)))</f>
        <v>3.1944000000000008</v>
      </c>
      <c r="AU447" s="853">
        <f t="shared" si="120"/>
        <v>3.513840000000001</v>
      </c>
      <c r="AV447" s="853">
        <f t="shared" si="120"/>
        <v>3.8652240000000013</v>
      </c>
      <c r="AW447" s="624">
        <f t="shared" si="115"/>
        <v>16.117464000000005</v>
      </c>
      <c r="AX447" s="719">
        <f t="shared" si="116"/>
        <v>2.899137316976653</v>
      </c>
      <c r="AY447" s="900">
        <v>0.43</v>
      </c>
      <c r="AZ447" s="839">
        <v>101.8</v>
      </c>
      <c r="BA447" s="839">
        <v>-8.33</v>
      </c>
      <c r="BB447" s="839">
        <v>1.1499999999999999</v>
      </c>
      <c r="BC447" s="839">
        <v>6.92</v>
      </c>
      <c r="BE447" s="597">
        <v>2009</v>
      </c>
      <c r="BF447" s="865">
        <f t="shared" si="117"/>
        <v>0</v>
      </c>
      <c r="BG447" s="849">
        <v>25</v>
      </c>
    </row>
    <row r="448" spans="1:59" s="744" customFormat="1" ht="11.25" customHeight="1" x14ac:dyDescent="0.2">
      <c r="A448" s="895" t="s">
        <v>4550</v>
      </c>
      <c r="B448" s="751" t="s">
        <v>2477</v>
      </c>
      <c r="C448" s="898" t="s">
        <v>123</v>
      </c>
      <c r="D448" s="898" t="s">
        <v>4306</v>
      </c>
      <c r="E448" s="727">
        <v>5</v>
      </c>
      <c r="F448" s="1135">
        <v>718</v>
      </c>
      <c r="G448" s="1138" t="s">
        <v>106</v>
      </c>
      <c r="H448" s="1138" t="s">
        <v>106</v>
      </c>
      <c r="I448" s="728">
        <v>336.87</v>
      </c>
      <c r="J448" s="729">
        <f t="shared" si="104"/>
        <v>0.67681895093062605</v>
      </c>
      <c r="K448" s="730">
        <v>0.56999999999999995</v>
      </c>
      <c r="L448" s="731">
        <v>4</v>
      </c>
      <c r="M448" s="732">
        <f t="shared" si="105"/>
        <v>2.2799999999999998</v>
      </c>
      <c r="N448" s="733" t="s">
        <v>318</v>
      </c>
      <c r="O448" s="734">
        <v>0.55000000000000004</v>
      </c>
      <c r="P448" s="1130">
        <v>44074</v>
      </c>
      <c r="Q448" s="1130">
        <v>44104</v>
      </c>
      <c r="R448" s="732">
        <f t="shared" si="106"/>
        <v>3.6363636363636189</v>
      </c>
      <c r="S448" s="673">
        <f>IF(INDEX(Historical!$D$7:$D$1257,MATCH(B448,Historical!$B$7:$B$1281,0))=0,"n/a",(INDEX(Historical!$C$7:$C$1259,MATCH(B448,Historical!$B$7:$B$1281,0))/INDEX(Historical!$D$7:$D$1257,MATCH(B448,Historical!$B$7:$B$1281,0))-1)*100)</f>
        <v>8.7378640776699221</v>
      </c>
      <c r="T448" s="673">
        <f>IF(INDEX(Historical!$F$7:$F$1250,MATCH(B448,Historical!$B$7:$B$1281,0))=0,"n/a",((INDEX(Historical!$C$7:$C$1259,MATCH(B448,Historical!$B$7:$B$1281,0))/INDEX(Historical!$F$7:$F$1250,MATCH(B448,Historical!$B$7:$B$1281,0)))^(1/3)-1)*100)</f>
        <v>9.2043296137024999</v>
      </c>
      <c r="U448" s="673">
        <f>IF(INDEX(Historical!$H$7:$H$1250,MATCH(B448,Historical!$B$7:$B$1281,0))=0,"n/a",((INDEX(Historical!$C$7:$C$1259,MATCH(B448,Historical!$B$7:$B$1281,0))/INDEX(Historical!$H$7:$H$1250,MATCH(B448,Historical!$B$7:$B$1281,0)))^(1/5)-1)*100)</f>
        <v>6.9610375725068785</v>
      </c>
      <c r="V448" s="673">
        <f>IF(INDEX(Historical!$O$7:$O$1250,MATCH(B448,Historical!$B$7:$B$1281,0))=0,"n/a",((INDEX(Historical!$C$7:$C$1259,MATCH(B448,Historical!$B$7:$B$1281,0))/INDEX(Historical!$O$7:$O$1250,MATCH(B448,Historical!$B$7:$B$1281,0)))^(1/10)-1)*100)</f>
        <v>3.4219694129380196</v>
      </c>
      <c r="W448" s="674">
        <f t="shared" si="107"/>
        <v>2.0342196941293818</v>
      </c>
      <c r="X448" s="675">
        <f t="shared" si="108"/>
        <v>0.2392109131445663</v>
      </c>
      <c r="Y448" s="745"/>
      <c r="Z448" s="729">
        <f t="shared" si="109"/>
        <v>19.740259740259738</v>
      </c>
      <c r="AA448" s="736">
        <f t="shared" si="110"/>
        <v>29.166233766233766</v>
      </c>
      <c r="AB448" s="731">
        <v>12</v>
      </c>
      <c r="AC448" s="737">
        <v>11.55</v>
      </c>
      <c r="AD448" s="737">
        <v>3.27</v>
      </c>
      <c r="AE448" s="737">
        <v>4.28</v>
      </c>
      <c r="AF448" s="737">
        <v>3.64</v>
      </c>
      <c r="AG448" s="737">
        <v>11.4</v>
      </c>
      <c r="AH448" s="737">
        <v>31.2</v>
      </c>
      <c r="AI448" s="737">
        <v>14.49</v>
      </c>
      <c r="AJ448" s="737">
        <v>29.099999999999998</v>
      </c>
      <c r="AK448" s="737">
        <v>8.9</v>
      </c>
      <c r="AL448" s="738">
        <v>20250</v>
      </c>
      <c r="AM448" s="739">
        <v>0.3</v>
      </c>
      <c r="AN448" s="737">
        <v>0.46</v>
      </c>
      <c r="AO448" s="740">
        <f t="shared" si="111"/>
        <v>-21.52837724279626</v>
      </c>
      <c r="AP448" s="741">
        <f t="shared" si="112"/>
        <v>7.6378565234375042</v>
      </c>
      <c r="AQ448" s="742">
        <f t="shared" si="113"/>
        <v>117.219899752497</v>
      </c>
      <c r="AR448" s="624">
        <f>INDEX(Historical!$C$7:$C$1259,MATCH(B448,Historical!$B$7:$B$1281,0))*IF(AH448="n/a",1.03,IF(AH448&lt;0,1.01,IF(AH448&gt;10,1.1,(1+AH448/100))))</f>
        <v>2.4640000000000004</v>
      </c>
      <c r="AS448" s="736">
        <f t="shared" si="114"/>
        <v>2.7104000000000008</v>
      </c>
      <c r="AT448" s="736">
        <f t="shared" si="120"/>
        <v>2.9516256000000007</v>
      </c>
      <c r="AU448" s="736">
        <f t="shared" si="120"/>
        <v>3.2143202784000007</v>
      </c>
      <c r="AV448" s="736">
        <f t="shared" si="120"/>
        <v>3.5003947831776006</v>
      </c>
      <c r="AW448" s="729">
        <f t="shared" si="115"/>
        <v>14.840740661577604</v>
      </c>
      <c r="AX448" s="743">
        <f t="shared" si="116"/>
        <v>4.4054800550887885</v>
      </c>
      <c r="AY448" s="901">
        <v>0.7</v>
      </c>
      <c r="AZ448" s="739">
        <v>149.38999999999999</v>
      </c>
      <c r="BA448" s="739">
        <v>-3.29</v>
      </c>
      <c r="BB448" s="739">
        <v>12.5</v>
      </c>
      <c r="BC448" s="739">
        <v>36.880000000000003</v>
      </c>
      <c r="BD448" s="875"/>
      <c r="BE448" s="597">
        <v>2016</v>
      </c>
      <c r="BF448" s="865">
        <f t="shared" si="117"/>
        <v>0</v>
      </c>
      <c r="BG448" s="793">
        <v>6</v>
      </c>
    </row>
    <row r="449" spans="1:59" ht="11.25" customHeight="1" x14ac:dyDescent="0.2">
      <c r="A449" s="831" t="s">
        <v>1445</v>
      </c>
      <c r="B449" s="842" t="s">
        <v>1446</v>
      </c>
      <c r="C449" s="898" t="s">
        <v>108</v>
      </c>
      <c r="D449" s="898" t="s">
        <v>118</v>
      </c>
      <c r="E449" s="705">
        <v>11</v>
      </c>
      <c r="F449" s="1135">
        <v>327</v>
      </c>
      <c r="G449" s="1102" t="s">
        <v>115</v>
      </c>
      <c r="H449" s="1102" t="s">
        <v>115</v>
      </c>
      <c r="I449" s="841">
        <v>115.22</v>
      </c>
      <c r="J449" s="624">
        <f t="shared" si="104"/>
        <v>1.614303072383267</v>
      </c>
      <c r="K449" s="844">
        <v>0.46500000000000002</v>
      </c>
      <c r="L449" s="854">
        <v>4</v>
      </c>
      <c r="M449" s="615">
        <f t="shared" si="105"/>
        <v>1.86</v>
      </c>
      <c r="N449" s="837" t="s">
        <v>107</v>
      </c>
      <c r="O449" s="706">
        <v>0.45500000000000002</v>
      </c>
      <c r="P449" s="606">
        <v>44036</v>
      </c>
      <c r="Q449" s="606">
        <v>44057</v>
      </c>
      <c r="R449" s="615">
        <f t="shared" si="106"/>
        <v>2.1978021978021998</v>
      </c>
      <c r="S449" s="673">
        <f>IF(INDEX(Historical!$D$7:$D$1257,MATCH(B449,Historical!$B$7:$B$1281,0))=0,"n/a",(INDEX(Historical!$C$7:$C$1259,MATCH(B449,Historical!$B$7:$B$1281,0))/INDEX(Historical!$D$7:$D$1257,MATCH(B449,Historical!$B$7:$B$1281,0))-1)*100)</f>
        <v>5.7471264367816133</v>
      </c>
      <c r="T449" s="673">
        <f>IF(INDEX(Historical!$F$7:$F$1250,MATCH(B449,Historical!$B$7:$B$1281,0))=0,"n/a",((INDEX(Historical!$C$7:$C$1259,MATCH(B449,Historical!$B$7:$B$1281,0))/INDEX(Historical!$F$7:$F$1250,MATCH(B449,Historical!$B$7:$B$1281,0)))^(1/3)-1)*100)</f>
        <v>8.7661931889893694</v>
      </c>
      <c r="U449" s="673">
        <f>IF(INDEX(Historical!$H$7:$H$1250,MATCH(B449,Historical!$B$7:$B$1281,0))=0,"n/a",((INDEX(Historical!$C$7:$C$1259,MATCH(B449,Historical!$B$7:$B$1281,0))/INDEX(Historical!$H$7:$H$1250,MATCH(B449,Historical!$B$7:$B$1281,0)))^(1/5)-1)*100)</f>
        <v>9.2916954210705107</v>
      </c>
      <c r="V449" s="673">
        <f>IF(INDEX(Historical!$O$7:$O$1250,MATCH(B449,Historical!$B$7:$B$1281,0))=0,"n/a",((INDEX(Historical!$C$7:$C$1259,MATCH(B449,Historical!$B$7:$B$1281,0))/INDEX(Historical!$O$7:$O$1250,MATCH(B449,Historical!$B$7:$B$1281,0)))^(1/10)-1)*100)</f>
        <v>8.5508629713109574</v>
      </c>
      <c r="W449" s="674">
        <f t="shared" si="107"/>
        <v>1.0866383255403722</v>
      </c>
      <c r="X449" s="675">
        <f t="shared" si="108"/>
        <v>1.6301220036965807</v>
      </c>
      <c r="Y449" s="637"/>
      <c r="Z449" s="624">
        <f t="shared" si="109"/>
        <v>47.208121827411169</v>
      </c>
      <c r="AA449" s="853">
        <f t="shared" si="110"/>
        <v>29.243654822335024</v>
      </c>
      <c r="AB449" s="854">
        <v>12</v>
      </c>
      <c r="AC449" s="833">
        <v>3.94</v>
      </c>
      <c r="AD449" s="833">
        <v>3.35</v>
      </c>
      <c r="AE449" s="833">
        <v>3.51</v>
      </c>
      <c r="AF449" s="833">
        <v>6.57</v>
      </c>
      <c r="AG449" s="833">
        <v>24.3</v>
      </c>
      <c r="AH449" s="833">
        <v>15.5</v>
      </c>
      <c r="AI449" s="833">
        <v>10.01</v>
      </c>
      <c r="AJ449" s="833">
        <v>5.7</v>
      </c>
      <c r="AK449" s="833">
        <v>8.94</v>
      </c>
      <c r="AL449" s="845">
        <v>60420</v>
      </c>
      <c r="AM449" s="839">
        <v>0.2</v>
      </c>
      <c r="AN449" s="833">
        <v>1.24</v>
      </c>
      <c r="AO449" s="711">
        <f t="shared" si="111"/>
        <v>-18.337656328881245</v>
      </c>
      <c r="AP449" s="712">
        <f t="shared" si="112"/>
        <v>10.905998493453778</v>
      </c>
      <c r="AQ449" s="855">
        <f t="shared" si="113"/>
        <v>192.2181925911155</v>
      </c>
      <c r="AR449" s="624">
        <f>INDEX(Historical!$C$7:$C$1259,MATCH(B449,Historical!$B$7:$B$1281,0))*IF(AH449="n/a",1.03,IF(AH449&lt;0,1.01,IF(AH449&gt;10,1.1,(1+AH449/100))))</f>
        <v>2.0240000000000005</v>
      </c>
      <c r="AS449" s="853">
        <f t="shared" si="114"/>
        <v>2.2264000000000008</v>
      </c>
      <c r="AT449" s="853">
        <f t="shared" si="120"/>
        <v>2.4254401600000008</v>
      </c>
      <c r="AU449" s="853">
        <f t="shared" si="120"/>
        <v>2.6422745103040008</v>
      </c>
      <c r="AV449" s="853">
        <f t="shared" si="120"/>
        <v>2.8784938515251781</v>
      </c>
      <c r="AW449" s="624">
        <f t="shared" si="115"/>
        <v>12.19660852182918</v>
      </c>
      <c r="AX449" s="719">
        <f t="shared" si="116"/>
        <v>10.585496026583215</v>
      </c>
      <c r="AY449" s="900">
        <v>0.88</v>
      </c>
      <c r="AZ449" s="839">
        <v>55.000000000000007</v>
      </c>
      <c r="BA449" s="839">
        <v>-4.75</v>
      </c>
      <c r="BB449" s="839">
        <v>1.0999999999999999</v>
      </c>
      <c r="BC449" s="839">
        <v>2.29</v>
      </c>
      <c r="BE449" s="597">
        <v>2010</v>
      </c>
      <c r="BF449" s="865">
        <f t="shared" si="117"/>
        <v>0</v>
      </c>
      <c r="BG449" s="849">
        <v>6.2</v>
      </c>
    </row>
    <row r="450" spans="1:59" ht="11.25" customHeight="1" x14ac:dyDescent="0.2">
      <c r="A450" s="831" t="s">
        <v>109</v>
      </c>
      <c r="B450" s="842" t="s">
        <v>110</v>
      </c>
      <c r="C450" s="898" t="s">
        <v>112</v>
      </c>
      <c r="D450" s="898" t="s">
        <v>4295</v>
      </c>
      <c r="E450" s="705">
        <v>63</v>
      </c>
      <c r="F450" s="1135">
        <v>8</v>
      </c>
      <c r="G450" s="1123" t="s">
        <v>37</v>
      </c>
      <c r="H450" s="1123" t="s">
        <v>37</v>
      </c>
      <c r="I450" s="833">
        <v>175.06</v>
      </c>
      <c r="J450" s="624">
        <f t="shared" si="104"/>
        <v>3.3816977036444644</v>
      </c>
      <c r="K450" s="844">
        <v>1.48</v>
      </c>
      <c r="L450" s="854">
        <v>4</v>
      </c>
      <c r="M450" s="615">
        <f t="shared" si="105"/>
        <v>5.92</v>
      </c>
      <c r="N450" s="837" t="s">
        <v>111</v>
      </c>
      <c r="O450" s="706">
        <v>1.47</v>
      </c>
      <c r="P450" s="606">
        <v>44238</v>
      </c>
      <c r="Q450" s="606">
        <v>44267</v>
      </c>
      <c r="R450" s="615">
        <f t="shared" si="106"/>
        <v>0.68027210884353795</v>
      </c>
      <c r="S450" s="673">
        <f>IF(INDEX(Historical!$D$7:$D$1257,MATCH(B450,Historical!$B$7:$B$1281,0))=0,"n/a",(INDEX(Historical!$C$7:$C$1259,MATCH(B450,Historical!$B$7:$B$1281,0))/INDEX(Historical!$D$7:$D$1257,MATCH(B450,Historical!$B$7:$B$1281,0))-1)*100)</f>
        <v>2.0833333333333259</v>
      </c>
      <c r="T450" s="673">
        <f>IF(INDEX(Historical!$F$7:$F$1250,MATCH(B450,Historical!$B$7:$B$1281,0))=0,"n/a",((INDEX(Historical!$C$7:$C$1259,MATCH(B450,Historical!$B$7:$B$1281,0))/INDEX(Historical!$F$7:$F$1250,MATCH(B450,Historical!$B$7:$B$1281,0)))^(1/3)-1)*100)</f>
        <v>7.7522851936750348</v>
      </c>
      <c r="U450" s="673">
        <f>IF(INDEX(Historical!$H$7:$H$1250,MATCH(B450,Historical!$B$7:$B$1281,0))=0,"n/a",((INDEX(Historical!$C$7:$C$1259,MATCH(B450,Historical!$B$7:$B$1281,0))/INDEX(Historical!$H$7:$H$1250,MATCH(B450,Historical!$B$7:$B$1281,0)))^(1/5)-1)*100)</f>
        <v>7.4777816228882132</v>
      </c>
      <c r="V450" s="673">
        <f>IF(INDEX(Historical!$O$7:$O$1250,MATCH(B450,Historical!$B$7:$B$1281,0))=0,"n/a",((INDEX(Historical!$C$7:$C$1259,MATCH(B450,Historical!$B$7:$B$1281,0))/INDEX(Historical!$O$7:$O$1250,MATCH(B450,Historical!$B$7:$B$1281,0)))^(1/10)-1)*100)</f>
        <v>10.8449222600272</v>
      </c>
      <c r="W450" s="674">
        <f t="shared" si="107"/>
        <v>0.68951915408838149</v>
      </c>
      <c r="X450" s="675">
        <f t="shared" si="108"/>
        <v>1.8694454057220533</v>
      </c>
      <c r="Y450" s="842"/>
      <c r="Z450" s="624">
        <f t="shared" si="109"/>
        <v>64</v>
      </c>
      <c r="AA450" s="853">
        <f t="shared" si="110"/>
        <v>18.925405405405407</v>
      </c>
      <c r="AB450" s="854">
        <v>12</v>
      </c>
      <c r="AC450" s="833">
        <v>9.25</v>
      </c>
      <c r="AD450" s="833">
        <v>2.77</v>
      </c>
      <c r="AE450" s="833">
        <v>3.27</v>
      </c>
      <c r="AF450" s="833">
        <v>8.0399999999999991</v>
      </c>
      <c r="AG450" s="833">
        <v>47.099999999999994</v>
      </c>
      <c r="AH450" s="833">
        <v>18.399999999999999</v>
      </c>
      <c r="AI450" s="833">
        <v>8.4699999999999989</v>
      </c>
      <c r="AJ450" s="833">
        <v>4</v>
      </c>
      <c r="AK450" s="833">
        <v>6.99</v>
      </c>
      <c r="AL450" s="845">
        <v>105180</v>
      </c>
      <c r="AM450" s="839">
        <v>0.19</v>
      </c>
      <c r="AN450" s="833">
        <v>1.46</v>
      </c>
      <c r="AO450" s="711">
        <f t="shared" si="111"/>
        <v>-8.0659260788727281</v>
      </c>
      <c r="AP450" s="712">
        <f t="shared" si="112"/>
        <v>10.859479326532679</v>
      </c>
      <c r="AQ450" s="855">
        <f t="shared" si="113"/>
        <v>160.0514987112783</v>
      </c>
      <c r="AR450" s="624">
        <f>INDEX(Historical!$C$7:$C$1259,MATCH(B450,Historical!$B$7:$B$1281,0))*IF(AH450="n/a",1.03,IF(AH450&lt;0,1.01,IF(AH450&gt;10,1.1,(1+AH450/100))))</f>
        <v>6.468</v>
      </c>
      <c r="AS450" s="853">
        <f t="shared" si="114"/>
        <v>7.0158395999999996</v>
      </c>
      <c r="AT450" s="853">
        <f t="shared" si="120"/>
        <v>7.5062467880400003</v>
      </c>
      <c r="AU450" s="853">
        <f t="shared" si="120"/>
        <v>8.0309334385239968</v>
      </c>
      <c r="AV450" s="853">
        <f t="shared" si="120"/>
        <v>8.5922956858768256</v>
      </c>
      <c r="AW450" s="624">
        <f t="shared" si="115"/>
        <v>37.61331551244082</v>
      </c>
      <c r="AX450" s="719">
        <f t="shared" si="116"/>
        <v>21.485956536296598</v>
      </c>
      <c r="AY450" s="900">
        <v>0.94</v>
      </c>
      <c r="AZ450" s="839">
        <v>53.510000000000005</v>
      </c>
      <c r="BA450" s="839">
        <v>-6.52</v>
      </c>
      <c r="BB450" s="839">
        <v>0.31</v>
      </c>
      <c r="BC450" s="839">
        <v>6.04</v>
      </c>
      <c r="BE450" s="597">
        <v>1959</v>
      </c>
      <c r="BF450" s="865">
        <f t="shared" si="117"/>
        <v>7</v>
      </c>
      <c r="BG450" s="849">
        <v>11.700000000000001</v>
      </c>
    </row>
    <row r="451" spans="1:59" ht="11.25" customHeight="1" x14ac:dyDescent="0.2">
      <c r="A451" s="831" t="s">
        <v>664</v>
      </c>
      <c r="B451" s="842" t="s">
        <v>665</v>
      </c>
      <c r="C451" s="898" t="s">
        <v>178</v>
      </c>
      <c r="D451" s="898" t="s">
        <v>4271</v>
      </c>
      <c r="E451" s="705">
        <v>20</v>
      </c>
      <c r="F451" s="1135">
        <v>166</v>
      </c>
      <c r="G451" s="1102" t="s">
        <v>106</v>
      </c>
      <c r="H451" s="1102" t="s">
        <v>106</v>
      </c>
      <c r="I451" s="841">
        <v>41.67</v>
      </c>
      <c r="J451" s="624">
        <f t="shared" si="104"/>
        <v>9.8632109431245514</v>
      </c>
      <c r="K451" s="851">
        <v>1.0275000000000001</v>
      </c>
      <c r="L451" s="854">
        <v>4</v>
      </c>
      <c r="M451" s="615">
        <f t="shared" si="105"/>
        <v>4.1100000000000003</v>
      </c>
      <c r="N451" s="837" t="s">
        <v>107</v>
      </c>
      <c r="O451" s="707">
        <v>1.02</v>
      </c>
      <c r="P451" s="904">
        <v>43867</v>
      </c>
      <c r="Q451" s="904">
        <v>43874</v>
      </c>
      <c r="R451" s="615">
        <f t="shared" si="106"/>
        <v>0.73529411764706487</v>
      </c>
      <c r="S451" s="673">
        <f>IF(INDEX(Historical!$D$7:$D$1257,MATCH(B451,Historical!$B$7:$B$1281,0))=0,"n/a",(INDEX(Historical!$C$7:$C$1259,MATCH(B451,Historical!$B$7:$B$1281,0))/INDEX(Historical!$D$7:$D$1257,MATCH(B451,Historical!$B$7:$B$1281,0))-1)*100)</f>
        <v>1.8587360594795488</v>
      </c>
      <c r="T451" s="673">
        <f>IF(INDEX(Historical!$F$7:$F$1250,MATCH(B451,Historical!$B$7:$B$1281,0))=0,"n/a",((INDEX(Historical!$C$7:$C$1259,MATCH(B451,Historical!$B$7:$B$1281,0))/INDEX(Historical!$F$7:$F$1250,MATCH(B451,Historical!$B$7:$B$1281,0)))^(1/3)-1)*100)</f>
        <v>5.2762176716541154</v>
      </c>
      <c r="U451" s="673">
        <f>IF(INDEX(Historical!$H$7:$H$1250,MATCH(B451,Historical!$B$7:$B$1281,0))=0,"n/a",((INDEX(Historical!$C$7:$C$1259,MATCH(B451,Historical!$B$7:$B$1281,0))/INDEX(Historical!$H$7:$H$1250,MATCH(B451,Historical!$B$7:$B$1281,0)))^(1/5)-1)*100)</f>
        <v>7.1126225082772443</v>
      </c>
      <c r="V451" s="673">
        <f>IF(INDEX(Historical!$O$7:$O$1250,MATCH(B451,Historical!$B$7:$B$1281,0))=0,"n/a",((INDEX(Historical!$C$7:$C$1259,MATCH(B451,Historical!$B$7:$B$1281,0))/INDEX(Historical!$O$7:$O$1250,MATCH(B451,Historical!$B$7:$B$1281,0)))^(1/10)-1)*100)</f>
        <v>10.952018972771205</v>
      </c>
      <c r="W451" s="674">
        <f t="shared" si="107"/>
        <v>0.64943482347506631</v>
      </c>
      <c r="X451" s="675">
        <f t="shared" si="108"/>
        <v>35.563112541386218</v>
      </c>
      <c r="Y451" s="843"/>
      <c r="Z451" s="624">
        <f t="shared" si="109"/>
        <v>113.53591160220995</v>
      </c>
      <c r="AA451" s="853">
        <f t="shared" si="110"/>
        <v>11.511049723756907</v>
      </c>
      <c r="AB451" s="854">
        <v>12</v>
      </c>
      <c r="AC451" s="833">
        <v>3.62</v>
      </c>
      <c r="AD451" s="833">
        <v>3.99</v>
      </c>
      <c r="AE451" s="833">
        <v>3.81</v>
      </c>
      <c r="AF451" s="833">
        <v>4.1399999999999997</v>
      </c>
      <c r="AG451" s="833">
        <v>33.700000000000003</v>
      </c>
      <c r="AH451" s="833">
        <v>-18.8</v>
      </c>
      <c r="AI451" s="833">
        <v>9.5500000000000007</v>
      </c>
      <c r="AJ451" s="833">
        <v>0.2</v>
      </c>
      <c r="AK451" s="833">
        <v>2.9499999999999997</v>
      </c>
      <c r="AL451" s="845">
        <v>9260</v>
      </c>
      <c r="AM451" s="839">
        <v>0.3</v>
      </c>
      <c r="AN451" s="833">
        <v>0</v>
      </c>
      <c r="AO451" s="711">
        <f t="shared" si="111"/>
        <v>5.4647837276448907</v>
      </c>
      <c r="AP451" s="712">
        <f t="shared" si="112"/>
        <v>16.975833451401797</v>
      </c>
      <c r="AQ451" s="855">
        <f t="shared" si="113"/>
        <v>45.534640177906446</v>
      </c>
      <c r="AR451" s="624">
        <f>INDEX(Historical!$C$7:$C$1259,MATCH(B451,Historical!$B$7:$B$1281,0))*IF(AH451="n/a",1.03,IF(AH451&lt;0,1.01,IF(AH451&gt;10,1.1,(1+AH451/100))))</f>
        <v>4.1511000000000005</v>
      </c>
      <c r="AS451" s="853">
        <f t="shared" si="114"/>
        <v>4.5475300499999998</v>
      </c>
      <c r="AT451" s="853">
        <f t="shared" si="120"/>
        <v>4.6816821864750002</v>
      </c>
      <c r="AU451" s="853">
        <f t="shared" si="120"/>
        <v>4.8197918109760129</v>
      </c>
      <c r="AV451" s="853">
        <f t="shared" si="120"/>
        <v>4.9619756693998056</v>
      </c>
      <c r="AW451" s="624">
        <f t="shared" si="115"/>
        <v>23.162079716850819</v>
      </c>
      <c r="AX451" s="719">
        <f t="shared" si="116"/>
        <v>55.584544556877411</v>
      </c>
      <c r="AY451" s="900">
        <v>1.01</v>
      </c>
      <c r="AZ451" s="839">
        <v>89.24</v>
      </c>
      <c r="BA451" s="839">
        <v>-28.76</v>
      </c>
      <c r="BB451" s="839">
        <v>-4.34</v>
      </c>
      <c r="BC451" s="839">
        <v>1.0699999999999998</v>
      </c>
      <c r="BE451" s="597">
        <v>2001</v>
      </c>
      <c r="BF451" s="865">
        <f t="shared" si="117"/>
        <v>2</v>
      </c>
      <c r="BG451" s="849">
        <v>10</v>
      </c>
    </row>
    <row r="452" spans="1:59" ht="11.25" customHeight="1" x14ac:dyDescent="0.2">
      <c r="A452" s="847" t="s">
        <v>3959</v>
      </c>
      <c r="B452" s="842" t="s">
        <v>3960</v>
      </c>
      <c r="C452" s="898" t="s">
        <v>108</v>
      </c>
      <c r="D452" s="898" t="s">
        <v>4273</v>
      </c>
      <c r="E452" s="705">
        <v>8</v>
      </c>
      <c r="F452" s="1135">
        <v>602</v>
      </c>
      <c r="G452" s="1126" t="s">
        <v>106</v>
      </c>
      <c r="H452" s="1126" t="s">
        <v>106</v>
      </c>
      <c r="I452" s="841">
        <v>30.3</v>
      </c>
      <c r="J452" s="624">
        <f t="shared" si="104"/>
        <v>3.5643564356435649</v>
      </c>
      <c r="K452" s="844">
        <v>0.27</v>
      </c>
      <c r="L452" s="854">
        <v>4</v>
      </c>
      <c r="M452" s="615">
        <f t="shared" si="105"/>
        <v>1.08</v>
      </c>
      <c r="N452" s="837" t="s">
        <v>163</v>
      </c>
      <c r="O452" s="706">
        <v>0.26</v>
      </c>
      <c r="P452" s="606">
        <v>44273</v>
      </c>
      <c r="Q452" s="606">
        <v>44287</v>
      </c>
      <c r="R452" s="615">
        <f t="shared" si="106"/>
        <v>3.8461538461538494</v>
      </c>
      <c r="S452" s="673">
        <f>IF(INDEX(Historical!$D$7:$D$1257,MATCH(B452,Historical!$B$7:$B$1281,0))=0,"n/a",(INDEX(Historical!$C$7:$C$1259,MATCH(B452,Historical!$B$7:$B$1281,0))/INDEX(Historical!$D$7:$D$1257,MATCH(B452,Historical!$B$7:$B$1281,0))-1)*100)</f>
        <v>3.0000000000000027</v>
      </c>
      <c r="T452" s="673">
        <f>IF(INDEX(Historical!$F$7:$F$1250,MATCH(B452,Historical!$B$7:$B$1281,0))=0,"n/a",((INDEX(Historical!$C$7:$C$1259,MATCH(B452,Historical!$B$7:$B$1281,0))/INDEX(Historical!$F$7:$F$1250,MATCH(B452,Historical!$B$7:$B$1281,0)))^(1/3)-1)*100)</f>
        <v>36.079640418767298</v>
      </c>
      <c r="U452" s="673">
        <f>IF(INDEX(Historical!$H$7:$H$1250,MATCH(B452,Historical!$B$7:$B$1281,0))=0,"n/a",((INDEX(Historical!$C$7:$C$1259,MATCH(B452,Historical!$B$7:$B$1281,0))/INDEX(Historical!$H$7:$H$1250,MATCH(B452,Historical!$B$7:$B$1281,0)))^(1/5)-1)*100)</f>
        <v>26.939773351401143</v>
      </c>
      <c r="V452" s="673" t="str">
        <f>IF(INDEX(Historical!$O$7:$O$1250,MATCH(B452,Historical!$B$7:$B$1281,0))=0,"n/a",((INDEX(Historical!$C$7:$C$1259,MATCH(B452,Historical!$B$7:$B$1281,0))/INDEX(Historical!$O$7:$O$1250,MATCH(B452,Historical!$B$7:$B$1281,0)))^(1/10)-1)*100)</f>
        <v>n/a</v>
      </c>
      <c r="W452" s="674" t="str">
        <f t="shared" si="107"/>
        <v>n/a</v>
      </c>
      <c r="X452" s="675" t="str">
        <f t="shared" si="108"/>
        <v>n/a</v>
      </c>
      <c r="Y452" s="843"/>
      <c r="Z452" s="624" t="str">
        <f t="shared" si="109"/>
        <v>n/a</v>
      </c>
      <c r="AA452" s="853" t="str">
        <f t="shared" si="110"/>
        <v>n/a</v>
      </c>
      <c r="AB452" s="854">
        <v>12</v>
      </c>
      <c r="AC452" s="833" t="s">
        <v>136</v>
      </c>
      <c r="AD452" s="833" t="s">
        <v>136</v>
      </c>
      <c r="AE452" s="833" t="s">
        <v>136</v>
      </c>
      <c r="AF452" s="833" t="s">
        <v>136</v>
      </c>
      <c r="AG452" s="833" t="s">
        <v>136</v>
      </c>
      <c r="AH452" s="833" t="s">
        <v>136</v>
      </c>
      <c r="AI452" s="833" t="s">
        <v>136</v>
      </c>
      <c r="AJ452" s="833" t="s">
        <v>136</v>
      </c>
      <c r="AK452" s="833" t="s">
        <v>136</v>
      </c>
      <c r="AL452" s="845" t="s">
        <v>136</v>
      </c>
      <c r="AM452" s="839" t="s">
        <v>136</v>
      </c>
      <c r="AN452" s="833" t="s">
        <v>136</v>
      </c>
      <c r="AO452" s="711" t="str">
        <f t="shared" si="111"/>
        <v>n/a</v>
      </c>
      <c r="AP452" s="712">
        <f t="shared" si="112"/>
        <v>30.504129787044707</v>
      </c>
      <c r="AQ452" s="855" t="str">
        <f t="shared" si="113"/>
        <v>n/a</v>
      </c>
      <c r="AR452" s="624">
        <f>INDEX(Historical!$C$7:$C$1259,MATCH(B452,Historical!$B$7:$B$1281,0))*IF(AH452="n/a",1.03,IF(AH452&lt;0,1.01,IF(AH452&gt;10,1.1,(1+AH452/100))))</f>
        <v>1.0609</v>
      </c>
      <c r="AS452" s="853">
        <f t="shared" si="114"/>
        <v>1.092727</v>
      </c>
      <c r="AT452" s="853">
        <f t="shared" si="120"/>
        <v>1.1255088100000001</v>
      </c>
      <c r="AU452" s="853">
        <f t="shared" si="120"/>
        <v>1.1592740743000001</v>
      </c>
      <c r="AV452" s="853">
        <f t="shared" si="120"/>
        <v>1.1940522965290001</v>
      </c>
      <c r="AW452" s="624">
        <f t="shared" si="115"/>
        <v>5.6324621808290001</v>
      </c>
      <c r="AX452" s="719">
        <f t="shared" si="116"/>
        <v>18.588984095145214</v>
      </c>
      <c r="AY452" s="900" t="s">
        <v>136</v>
      </c>
      <c r="AZ452" s="839" t="s">
        <v>136</v>
      </c>
      <c r="BA452" s="839" t="s">
        <v>136</v>
      </c>
      <c r="BB452" s="839" t="s">
        <v>136</v>
      </c>
      <c r="BC452" s="839" t="s">
        <v>136</v>
      </c>
      <c r="BD452" s="874" t="s">
        <v>4200</v>
      </c>
      <c r="BE452" s="597">
        <v>2014</v>
      </c>
      <c r="BF452" s="865">
        <f t="shared" si="117"/>
        <v>0</v>
      </c>
      <c r="BG452" s="849" t="s">
        <v>136</v>
      </c>
    </row>
    <row r="453" spans="1:59" ht="11.25" customHeight="1" x14ac:dyDescent="0.2">
      <c r="A453" s="838" t="s">
        <v>4069</v>
      </c>
      <c r="B453" s="842" t="s">
        <v>680</v>
      </c>
      <c r="C453" s="898" t="s">
        <v>245</v>
      </c>
      <c r="D453" s="898" t="s">
        <v>4252</v>
      </c>
      <c r="E453" s="705">
        <v>16</v>
      </c>
      <c r="F453" s="1135">
        <v>231</v>
      </c>
      <c r="G453" s="1133" t="s">
        <v>106</v>
      </c>
      <c r="H453" s="1133" t="s">
        <v>106</v>
      </c>
      <c r="I453" s="841">
        <v>61.99</v>
      </c>
      <c r="J453" s="624">
        <f t="shared" si="104"/>
        <v>1.4195838038393289</v>
      </c>
      <c r="K453" s="844">
        <v>0.22</v>
      </c>
      <c r="L453" s="854">
        <v>4</v>
      </c>
      <c r="M453" s="615">
        <f t="shared" si="105"/>
        <v>0.88</v>
      </c>
      <c r="N453" s="837" t="s">
        <v>111</v>
      </c>
      <c r="O453" s="706">
        <v>0.2</v>
      </c>
      <c r="P453" s="904">
        <v>43616</v>
      </c>
      <c r="Q453" s="904">
        <v>43633</v>
      </c>
      <c r="R453" s="615">
        <f t="shared" si="106"/>
        <v>9.9999999999999947</v>
      </c>
      <c r="S453" s="673">
        <f>IF(INDEX(Historical!$D$7:$D$1257,MATCH(B453,Historical!$B$7:$B$1281,0))=0,"n/a",(INDEX(Historical!$C$7:$C$1259,MATCH(B453,Historical!$B$7:$B$1281,0))/INDEX(Historical!$D$7:$D$1257,MATCH(B453,Historical!$B$7:$B$1281,0))-1)*100)</f>
        <v>2.3255813953488413</v>
      </c>
      <c r="T453" s="673">
        <f>IF(INDEX(Historical!$F$7:$F$1250,MATCH(B453,Historical!$B$7:$B$1281,0))=0,"n/a",((INDEX(Historical!$C$7:$C$1259,MATCH(B453,Historical!$B$7:$B$1281,0))/INDEX(Historical!$F$7:$F$1250,MATCH(B453,Historical!$B$7:$B$1281,0)))^(1/3)-1)*100)</f>
        <v>7.4174341954216017</v>
      </c>
      <c r="U453" s="673">
        <f>IF(INDEX(Historical!$H$7:$H$1250,MATCH(B453,Historical!$B$7:$B$1281,0))=0,"n/a",((INDEX(Historical!$C$7:$C$1259,MATCH(B453,Historical!$B$7:$B$1281,0))/INDEX(Historical!$H$7:$H$1250,MATCH(B453,Historical!$B$7:$B$1281,0)))^(1/5)-1)*100)</f>
        <v>8.6953425925393901</v>
      </c>
      <c r="V453" s="673">
        <f>IF(INDEX(Historical!$O$7:$O$1250,MATCH(B453,Historical!$B$7:$B$1281,0))=0,"n/a",((INDEX(Historical!$C$7:$C$1259,MATCH(B453,Historical!$B$7:$B$1281,0))/INDEX(Historical!$O$7:$O$1250,MATCH(B453,Historical!$B$7:$B$1281,0)))^(1/10)-1)*100)</f>
        <v>13.56294170035115</v>
      </c>
      <c r="W453" s="674">
        <f t="shared" si="107"/>
        <v>0.6411103715290809</v>
      </c>
      <c r="X453" s="675" t="str">
        <f t="shared" si="108"/>
        <v>n/a</v>
      </c>
      <c r="Y453" s="646" t="s">
        <v>4585</v>
      </c>
      <c r="Z453" s="624">
        <f t="shared" si="109"/>
        <v>162.96296296296296</v>
      </c>
      <c r="AA453" s="853">
        <f t="shared" si="110"/>
        <v>114.79629629629629</v>
      </c>
      <c r="AB453" s="854">
        <v>3</v>
      </c>
      <c r="AC453" s="833">
        <v>0.54</v>
      </c>
      <c r="AD453" s="833">
        <v>6.35</v>
      </c>
      <c r="AE453" s="833">
        <v>1.86</v>
      </c>
      <c r="AF453" s="833">
        <v>2.79</v>
      </c>
      <c r="AG453" s="833">
        <v>2.5</v>
      </c>
      <c r="AH453" s="833">
        <v>-28.000000000000004</v>
      </c>
      <c r="AI453" s="833">
        <v>84.830000000000013</v>
      </c>
      <c r="AJ453" s="833">
        <v>-1.9</v>
      </c>
      <c r="AK453" s="833">
        <v>18</v>
      </c>
      <c r="AL453" s="845">
        <v>2060</v>
      </c>
      <c r="AM453" s="839">
        <v>1.2</v>
      </c>
      <c r="AN453" s="833">
        <v>0.81</v>
      </c>
      <c r="AO453" s="711">
        <f t="shared" si="111"/>
        <v>-104.68136989991757</v>
      </c>
      <c r="AP453" s="712">
        <f t="shared" si="112"/>
        <v>10.114926396378719</v>
      </c>
      <c r="AQ453" s="855">
        <f t="shared" si="113"/>
        <v>277.28955380106589</v>
      </c>
      <c r="AR453" s="624">
        <f>INDEX(Historical!$C$7:$C$1259,MATCH(B453,Historical!$B$7:$B$1281,0))*IF(AH453="n/a",1.03,IF(AH453&lt;0,1.01,IF(AH453&gt;10,1.1,(1+AH453/100))))</f>
        <v>0.88880000000000003</v>
      </c>
      <c r="AS453" s="853">
        <f t="shared" si="114"/>
        <v>0.9776800000000001</v>
      </c>
      <c r="AT453" s="853">
        <f t="shared" si="120"/>
        <v>1.0754480000000002</v>
      </c>
      <c r="AU453" s="853">
        <f t="shared" si="120"/>
        <v>1.1829928000000003</v>
      </c>
      <c r="AV453" s="853">
        <f t="shared" si="120"/>
        <v>1.3012920800000005</v>
      </c>
      <c r="AW453" s="624">
        <f t="shared" si="115"/>
        <v>5.4262128800000013</v>
      </c>
      <c r="AX453" s="719">
        <f t="shared" si="116"/>
        <v>8.7533680916276833</v>
      </c>
      <c r="AY453" s="900">
        <v>1.1299999999999999</v>
      </c>
      <c r="AZ453" s="839">
        <v>67.13</v>
      </c>
      <c r="BA453" s="839">
        <v>-5.93</v>
      </c>
      <c r="BB453" s="839">
        <v>7.2700000000000005</v>
      </c>
      <c r="BC453" s="839">
        <v>19.43</v>
      </c>
      <c r="BE453" s="597">
        <v>2005</v>
      </c>
      <c r="BF453" s="865">
        <f t="shared" si="117"/>
        <v>1</v>
      </c>
      <c r="BG453" s="849">
        <v>1</v>
      </c>
    </row>
    <row r="454" spans="1:59" ht="11.25" customHeight="1" x14ac:dyDescent="0.2">
      <c r="A454" s="831" t="s">
        <v>124</v>
      </c>
      <c r="B454" s="842" t="s">
        <v>125</v>
      </c>
      <c r="C454" s="898" t="s">
        <v>128</v>
      </c>
      <c r="D454" s="898" t="s">
        <v>126</v>
      </c>
      <c r="E454" s="705">
        <v>51</v>
      </c>
      <c r="F454" s="1135">
        <v>28</v>
      </c>
      <c r="G454" s="1139" t="s">
        <v>115</v>
      </c>
      <c r="H454" s="1139" t="s">
        <v>115</v>
      </c>
      <c r="I454" s="833">
        <v>43.6</v>
      </c>
      <c r="J454" s="624">
        <f t="shared" si="104"/>
        <v>7.8899082568807328</v>
      </c>
      <c r="K454" s="844">
        <v>0.86</v>
      </c>
      <c r="L454" s="854">
        <v>4</v>
      </c>
      <c r="M454" s="615">
        <f t="shared" si="105"/>
        <v>3.44</v>
      </c>
      <c r="N454" s="837" t="s">
        <v>127</v>
      </c>
      <c r="O454" s="706">
        <v>0.84</v>
      </c>
      <c r="P454" s="606">
        <v>44088</v>
      </c>
      <c r="Q454" s="606">
        <v>44113</v>
      </c>
      <c r="R454" s="615">
        <f t="shared" si="106"/>
        <v>2.3809523809523832</v>
      </c>
      <c r="S454" s="673">
        <f>IF(INDEX(Historical!$D$7:$D$1257,MATCH(B454,Historical!$B$7:$B$1281,0))=0,"n/a",(INDEX(Historical!$C$7:$C$1259,MATCH(B454,Historical!$B$7:$B$1281,0))/INDEX(Historical!$D$7:$D$1257,MATCH(B454,Historical!$B$7:$B$1281,0))-1)*100)</f>
        <v>3.0487804878048808</v>
      </c>
      <c r="T454" s="673">
        <f>IF(INDEX(Historical!$F$7:$F$1250,MATCH(B454,Historical!$B$7:$B$1281,0))=0,"n/a",((INDEX(Historical!$C$7:$C$1259,MATCH(B454,Historical!$B$7:$B$1281,0))/INDEX(Historical!$F$7:$F$1250,MATCH(B454,Historical!$B$7:$B$1281,0)))^(1/3)-1)*100)</f>
        <v>10.723324653176425</v>
      </c>
      <c r="U454" s="673">
        <f>IF(INDEX(Historical!$H$7:$H$1250,MATCH(B454,Historical!$B$7:$B$1281,0))=0,"n/a",((INDEX(Historical!$C$7:$C$1259,MATCH(B454,Historical!$B$7:$B$1281,0))/INDEX(Historical!$H$7:$H$1250,MATCH(B454,Historical!$B$7:$B$1281,0)))^(1/5)-1)*100)</f>
        <v>9.7265067362151356</v>
      </c>
      <c r="V454" s="673">
        <f>IF(INDEX(Historical!$O$7:$O$1250,MATCH(B454,Historical!$B$7:$B$1281,0))=0,"n/a",((INDEX(Historical!$C$7:$C$1259,MATCH(B454,Historical!$B$7:$B$1281,0))/INDEX(Historical!$O$7:$O$1250,MATCH(B454,Historical!$B$7:$B$1281,0)))^(1/10)-1)*100)</f>
        <v>9.0593325851992201</v>
      </c>
      <c r="W454" s="674">
        <f t="shared" si="107"/>
        <v>1.0736449561533836</v>
      </c>
      <c r="X454" s="675" t="str">
        <f t="shared" si="108"/>
        <v>n/a</v>
      </c>
      <c r="Y454" s="781"/>
      <c r="Z454" s="624" t="str">
        <f t="shared" si="109"/>
        <v>n/a</v>
      </c>
      <c r="AA454" s="853" t="str">
        <f t="shared" si="110"/>
        <v>n/a</v>
      </c>
      <c r="AB454" s="854">
        <v>12</v>
      </c>
      <c r="AC454" s="833">
        <v>-0.46</v>
      </c>
      <c r="AD454" s="833" t="s">
        <v>136</v>
      </c>
      <c r="AE454" s="833">
        <v>3.23</v>
      </c>
      <c r="AF454" s="833">
        <v>26.41</v>
      </c>
      <c r="AG454" s="834">
        <v>-17.100000000000001</v>
      </c>
      <c r="AH454" s="833">
        <v>-117.19999999999999</v>
      </c>
      <c r="AI454" s="833">
        <v>6.29</v>
      </c>
      <c r="AJ454" s="833">
        <v>-17.7</v>
      </c>
      <c r="AK454" s="833">
        <v>4.58</v>
      </c>
      <c r="AL454" s="845">
        <v>82620</v>
      </c>
      <c r="AM454" s="839">
        <v>0.1</v>
      </c>
      <c r="AN454" s="833">
        <v>9.32</v>
      </c>
      <c r="AO454" s="711" t="str">
        <f t="shared" si="111"/>
        <v>n/a</v>
      </c>
      <c r="AP454" s="712">
        <f t="shared" si="112"/>
        <v>17.616414993095869</v>
      </c>
      <c r="AQ454" s="855" t="str">
        <f t="shared" si="113"/>
        <v>n/a</v>
      </c>
      <c r="AR454" s="624">
        <f>INDEX(Historical!$C$7:$C$1259,MATCH(B454,Historical!$B$7:$B$1281,0))*IF(AH454="n/a",1.03,IF(AH454&lt;0,1.01,IF(AH454&gt;10,1.1,(1+AH454/100))))</f>
        <v>3.4137999999999997</v>
      </c>
      <c r="AS454" s="853">
        <f t="shared" si="114"/>
        <v>3.6285280199999996</v>
      </c>
      <c r="AT454" s="853">
        <f t="shared" si="120"/>
        <v>3.7947146033159997</v>
      </c>
      <c r="AU454" s="853">
        <f t="shared" si="120"/>
        <v>3.9685125321478729</v>
      </c>
      <c r="AV454" s="853">
        <f t="shared" si="120"/>
        <v>4.1502704061202458</v>
      </c>
      <c r="AW454" s="624">
        <f t="shared" si="115"/>
        <v>18.955825561584117</v>
      </c>
      <c r="AX454" s="719">
        <f t="shared" si="116"/>
        <v>43.476664132073658</v>
      </c>
      <c r="AY454" s="900">
        <v>0.64</v>
      </c>
      <c r="AZ454" s="839">
        <v>40.869999999999997</v>
      </c>
      <c r="BA454" s="839">
        <v>-3.83</v>
      </c>
      <c r="BB454" s="839">
        <v>2.9899999999999998</v>
      </c>
      <c r="BC454" s="839">
        <v>6.65</v>
      </c>
      <c r="BE454" s="597">
        <v>1970</v>
      </c>
      <c r="BF454" s="865">
        <f t="shared" si="117"/>
        <v>6</v>
      </c>
      <c r="BG454" s="849">
        <v>-1.9</v>
      </c>
    </row>
    <row r="455" spans="1:59" s="744" customFormat="1" ht="11.25" customHeight="1" x14ac:dyDescent="0.2">
      <c r="A455" s="619" t="s">
        <v>1465</v>
      </c>
      <c r="B455" s="751" t="s">
        <v>1466</v>
      </c>
      <c r="C455" s="898" t="s">
        <v>108</v>
      </c>
      <c r="D455" s="898" t="s">
        <v>4273</v>
      </c>
      <c r="E455" s="727">
        <v>11</v>
      </c>
      <c r="F455" s="1135">
        <v>367</v>
      </c>
      <c r="G455" s="1138" t="s">
        <v>106</v>
      </c>
      <c r="H455" s="1138" t="s">
        <v>106</v>
      </c>
      <c r="I455" s="728">
        <v>27.44</v>
      </c>
      <c r="J455" s="729">
        <f t="shared" ref="J455:J518" si="121">(M455/I455)*100</f>
        <v>3.2798833819241979</v>
      </c>
      <c r="K455" s="730">
        <v>0.22500000000000001</v>
      </c>
      <c r="L455" s="731">
        <v>4</v>
      </c>
      <c r="M455" s="732">
        <f t="shared" ref="M455:M518" si="122">K455*L455</f>
        <v>0.9</v>
      </c>
      <c r="N455" s="733" t="s">
        <v>148</v>
      </c>
      <c r="O455" s="734">
        <v>0.22</v>
      </c>
      <c r="P455" s="1130">
        <v>44253</v>
      </c>
      <c r="Q455" s="1130">
        <v>44270</v>
      </c>
      <c r="R455" s="732">
        <f t="shared" ref="R455:R518" si="123">(K455-O455)/O455*100</f>
        <v>2.2727272727272747</v>
      </c>
      <c r="S455" s="673">
        <f>IF(INDEX(Historical!$D$7:$D$1257,MATCH(B455,Historical!$B$7:$B$1281,0))=0,"n/a",(INDEX(Historical!$C$7:$C$1259,MATCH(B455,Historical!$B$7:$B$1281,0))/INDEX(Historical!$D$7:$D$1257,MATCH(B455,Historical!$B$7:$B$1281,0))-1)*100)</f>
        <v>8.6419753086419693</v>
      </c>
      <c r="T455" s="673">
        <f>IF(INDEX(Historical!$F$7:$F$1250,MATCH(B455,Historical!$B$7:$B$1281,0))=0,"n/a",((INDEX(Historical!$C$7:$C$1259,MATCH(B455,Historical!$B$7:$B$1281,0))/INDEX(Historical!$F$7:$F$1250,MATCH(B455,Historical!$B$7:$B$1281,0)))^(1/3)-1)*100)</f>
        <v>9.5139112263757255</v>
      </c>
      <c r="U455" s="673">
        <f>IF(INDEX(Historical!$H$7:$H$1250,MATCH(B455,Historical!$B$7:$B$1281,0))=0,"n/a",((INDEX(Historical!$C$7:$C$1259,MATCH(B455,Historical!$B$7:$B$1281,0))/INDEX(Historical!$H$7:$H$1250,MATCH(B455,Historical!$B$7:$B$1281,0)))^(1/5)-1)*100)</f>
        <v>7.9608473046602901</v>
      </c>
      <c r="V455" s="673">
        <f>IF(INDEX(Historical!$O$7:$O$1250,MATCH(B455,Historical!$B$7:$B$1281,0))=0,"n/a",((INDEX(Historical!$C$7:$C$1259,MATCH(B455,Historical!$B$7:$B$1281,0))/INDEX(Historical!$O$7:$O$1250,MATCH(B455,Historical!$B$7:$B$1281,0)))^(1/10)-1)*100)</f>
        <v>15.969895987933814</v>
      </c>
      <c r="W455" s="674">
        <f t="shared" ref="W455:W518" si="124">IF(OR(U455&lt;=0,U455="n/a",V455&lt;=0,V455="n/a"),"n/a",U455/V455)</f>
        <v>0.49849086748437021</v>
      </c>
      <c r="X455" s="675">
        <f t="shared" ref="X455:X518" si="125">IF(OR(AJ455&lt;=0,AJ455="n/a",U455&lt;=0,U455="n/a"),"n/a",U455/AJ455)</f>
        <v>1.3492961533322527</v>
      </c>
      <c r="Y455" s="745"/>
      <c r="Z455" s="729">
        <f t="shared" ref="Z455:Z518" si="126">IF(OR(AC455&lt;0.01,AC455="n/a"),"n/a",M455/AC455*100)</f>
        <v>219.51219512195124</v>
      </c>
      <c r="AA455" s="736">
        <f t="shared" ref="AA455:AA518" si="127">IF(OR(AC455&lt;0.01,AC455="n/a"),"n/a",I455/AC455)</f>
        <v>66.926829268292693</v>
      </c>
      <c r="AB455" s="731">
        <v>12</v>
      </c>
      <c r="AC455" s="737">
        <v>0.41</v>
      </c>
      <c r="AD455" s="737">
        <v>8.68</v>
      </c>
      <c r="AE455" s="737">
        <v>2.44</v>
      </c>
      <c r="AF455" s="737">
        <v>0.92</v>
      </c>
      <c r="AG455" s="737">
        <v>7.0000000000000009</v>
      </c>
      <c r="AH455" s="737">
        <v>18.2</v>
      </c>
      <c r="AI455" s="737">
        <v>-1.69</v>
      </c>
      <c r="AJ455" s="737">
        <v>5.8999999999999995</v>
      </c>
      <c r="AK455" s="737">
        <v>8</v>
      </c>
      <c r="AL455" s="738">
        <v>450.48</v>
      </c>
      <c r="AM455" s="739">
        <v>0.1</v>
      </c>
      <c r="AN455" s="737">
        <v>0.28999999999999998</v>
      </c>
      <c r="AO455" s="740">
        <f t="shared" ref="AO455:AO518" si="128">IF(U455="n/a","n/a",IF(AA455&lt;0,"n/a",IF(AA455="n/a","n/a",J455+U455-AA455)))</f>
        <v>-55.686098581708208</v>
      </c>
      <c r="AP455" s="741">
        <f t="shared" ref="AP455:AP518" si="129">IF(U455="n/a","n/a",J455+U455)</f>
        <v>11.240730686584488</v>
      </c>
      <c r="AQ455" s="742">
        <f t="shared" ref="AQ455:AQ518" si="130">IF(OR(AC455&lt;0.01,AF455="n/a"),"n/a",(I455/SQRT(22.5*AC455*(I455/AF455))-1)*100)</f>
        <v>65.425623336799219</v>
      </c>
      <c r="AR455" s="624">
        <f>INDEX(Historical!$C$7:$C$1259,MATCH(B455,Historical!$B$7:$B$1281,0))*IF(AH455="n/a",1.03,IF(AH455&lt;0,1.01,IF(AH455&gt;10,1.1,(1+AH455/100))))</f>
        <v>0.96800000000000008</v>
      </c>
      <c r="AS455" s="736">
        <f t="shared" ref="AS455:AS518" si="131">IF($AI455="n/a",1.03*AR455,IF($AI455&lt;0,1.01*AR455,IF($AI455&gt;10,1.1*AR455,(1+$AI455/100)*AR455)))</f>
        <v>0.9776800000000001</v>
      </c>
      <c r="AT455" s="736">
        <f t="shared" si="120"/>
        <v>1.0558944000000001</v>
      </c>
      <c r="AU455" s="736">
        <f t="shared" si="120"/>
        <v>1.1403659520000002</v>
      </c>
      <c r="AV455" s="736">
        <f t="shared" si="120"/>
        <v>1.2315952281600004</v>
      </c>
      <c r="AW455" s="729">
        <f t="shared" ref="AW455:AW518" si="132">SUM(AR455:AV455)</f>
        <v>5.3735355801600013</v>
      </c>
      <c r="AX455" s="743">
        <f t="shared" ref="AX455:AX518" si="133">AW455/I455*100</f>
        <v>19.582855612827991</v>
      </c>
      <c r="AY455" s="901">
        <v>1.03</v>
      </c>
      <c r="AZ455" s="739">
        <v>79.930000000000007</v>
      </c>
      <c r="BA455" s="739">
        <v>-17.02</v>
      </c>
      <c r="BB455" s="739">
        <v>4.1900000000000004</v>
      </c>
      <c r="BC455" s="739">
        <v>26.369999999999997</v>
      </c>
      <c r="BD455" s="875"/>
      <c r="BE455" s="597">
        <v>2011</v>
      </c>
      <c r="BF455" s="865">
        <f t="shared" ref="BF455:BF518" si="134">IF(BE455&gt;2008,0,IF(BE455&gt;2001,1,IF(BE455&gt;1990,2,IF(BE455&gt;1980,3,IF(BE455&gt;1973,4,IF(BE455&gt;1970,5,IF(BE455&gt;1960,6,IF(BE455&gt;1958,7,IF(BE455&gt;1953,8,9)))))))))</f>
        <v>0</v>
      </c>
      <c r="BG455" s="793">
        <v>0.70000000000000007</v>
      </c>
    </row>
    <row r="456" spans="1:59" ht="11.25" customHeight="1" x14ac:dyDescent="0.2">
      <c r="A456" s="831" t="s">
        <v>1475</v>
      </c>
      <c r="B456" s="842" t="s">
        <v>1476</v>
      </c>
      <c r="C456" s="898" t="s">
        <v>108</v>
      </c>
      <c r="D456" s="898" t="s">
        <v>4269</v>
      </c>
      <c r="E456" s="705">
        <v>11</v>
      </c>
      <c r="F456" s="1135">
        <v>349</v>
      </c>
      <c r="G456" s="1126" t="s">
        <v>106</v>
      </c>
      <c r="H456" s="1126" t="s">
        <v>106</v>
      </c>
      <c r="I456" s="841">
        <v>224.25</v>
      </c>
      <c r="J456" s="624">
        <f t="shared" si="121"/>
        <v>0.56187290969899661</v>
      </c>
      <c r="K456" s="844">
        <v>0.315</v>
      </c>
      <c r="L456" s="854">
        <v>4</v>
      </c>
      <c r="M456" s="615">
        <f t="shared" si="122"/>
        <v>1.26</v>
      </c>
      <c r="N456" s="837" t="s">
        <v>160</v>
      </c>
      <c r="O456" s="706">
        <v>0.3</v>
      </c>
      <c r="P456" s="606">
        <v>44196</v>
      </c>
      <c r="Q456" s="606">
        <v>44225</v>
      </c>
      <c r="R456" s="615">
        <f t="shared" si="123"/>
        <v>5.0000000000000044</v>
      </c>
      <c r="S456" s="673">
        <f>IF(INDEX(Historical!$D$7:$D$1257,MATCH(B456,Historical!$B$7:$B$1281,0))=0,"n/a",(INDEX(Historical!$C$7:$C$1259,MATCH(B456,Historical!$B$7:$B$1281,0))/INDEX(Historical!$D$7:$D$1257,MATCH(B456,Historical!$B$7:$B$1281,0))-1)*100)</f>
        <v>5.0000000000000044</v>
      </c>
      <c r="T456" s="673">
        <f>IF(INDEX(Historical!$F$7:$F$1250,MATCH(B456,Historical!$B$7:$B$1281,0))=0,"n/a",((INDEX(Historical!$C$7:$C$1259,MATCH(B456,Historical!$B$7:$B$1281,0))/INDEX(Historical!$F$7:$F$1250,MATCH(B456,Historical!$B$7:$B$1281,0)))^(1/3)-1)*100)</f>
        <v>11.052303824457699</v>
      </c>
      <c r="U456" s="673">
        <f>IF(INDEX(Historical!$H$7:$H$1250,MATCH(B456,Historical!$B$7:$B$1281,0))=0,"n/a",((INDEX(Historical!$C$7:$C$1259,MATCH(B456,Historical!$B$7:$B$1281,0))/INDEX(Historical!$H$7:$H$1250,MATCH(B456,Historical!$B$7:$B$1281,0)))^(1/5)-1)*100)</f>
        <v>10.639802171942204</v>
      </c>
      <c r="V456" s="673" t="str">
        <f>IF(INDEX(Historical!$O$7:$O$1250,MATCH(B456,Historical!$B$7:$B$1281,0))=0,"n/a",((INDEX(Historical!$C$7:$C$1259,MATCH(B456,Historical!$B$7:$B$1281,0))/INDEX(Historical!$O$7:$O$1250,MATCH(B456,Historical!$B$7:$B$1281,0)))^(1/10)-1)*100)</f>
        <v>n/a</v>
      </c>
      <c r="W456" s="674" t="str">
        <f t="shared" si="124"/>
        <v>n/a</v>
      </c>
      <c r="X456" s="675">
        <f t="shared" si="125"/>
        <v>0.7046226603935235</v>
      </c>
      <c r="Y456" s="634"/>
      <c r="Z456" s="624">
        <f t="shared" si="126"/>
        <v>24.324324324324326</v>
      </c>
      <c r="AA456" s="853">
        <f t="shared" si="127"/>
        <v>43.291505791505791</v>
      </c>
      <c r="AB456" s="854">
        <v>12</v>
      </c>
      <c r="AC456" s="833">
        <v>5.18</v>
      </c>
      <c r="AD456" s="833">
        <v>2.69</v>
      </c>
      <c r="AE456" s="833">
        <v>6.88</v>
      </c>
      <c r="AF456" s="833">
        <v>8.1199999999999992</v>
      </c>
      <c r="AG456" s="833">
        <v>13.600000000000001</v>
      </c>
      <c r="AH456" s="833">
        <v>-16.2</v>
      </c>
      <c r="AI456" s="833" t="s">
        <v>136</v>
      </c>
      <c r="AJ456" s="833">
        <v>15.1</v>
      </c>
      <c r="AK456" s="833">
        <v>16</v>
      </c>
      <c r="AL456" s="845">
        <v>9570</v>
      </c>
      <c r="AM456" s="839">
        <v>45</v>
      </c>
      <c r="AN456" s="833">
        <v>0.41</v>
      </c>
      <c r="AO456" s="711">
        <f t="shared" si="128"/>
        <v>-32.089830709864593</v>
      </c>
      <c r="AP456" s="712">
        <f t="shared" si="129"/>
        <v>11.2016750816412</v>
      </c>
      <c r="AQ456" s="855">
        <f t="shared" si="130"/>
        <v>295.26476472642258</v>
      </c>
      <c r="AR456" s="624">
        <f>INDEX(Historical!$C$7:$C$1259,MATCH(B456,Historical!$B$7:$B$1281,0))*IF(AH456="n/a",1.03,IF(AH456&lt;0,1.01,IF(AH456&gt;10,1.1,(1+AH456/100))))</f>
        <v>1.2726</v>
      </c>
      <c r="AS456" s="853">
        <f t="shared" si="131"/>
        <v>1.310778</v>
      </c>
      <c r="AT456" s="853">
        <f t="shared" si="120"/>
        <v>1.4418558000000001</v>
      </c>
      <c r="AU456" s="853">
        <f t="shared" si="120"/>
        <v>1.5860413800000002</v>
      </c>
      <c r="AV456" s="853">
        <f t="shared" si="120"/>
        <v>1.7446455180000002</v>
      </c>
      <c r="AW456" s="624">
        <f t="shared" si="132"/>
        <v>7.3559206980000003</v>
      </c>
      <c r="AX456" s="719">
        <f t="shared" si="133"/>
        <v>3.2802321953177263</v>
      </c>
      <c r="AY456" s="900">
        <v>1.08</v>
      </c>
      <c r="AZ456" s="839">
        <v>118.58999999999999</v>
      </c>
      <c r="BA456" s="839">
        <v>-12.32</v>
      </c>
      <c r="BB456" s="839">
        <v>-2.91</v>
      </c>
      <c r="BC456" s="839">
        <v>22.38</v>
      </c>
      <c r="BE456" s="597">
        <v>2011</v>
      </c>
      <c r="BF456" s="865">
        <f t="shared" si="134"/>
        <v>0</v>
      </c>
      <c r="BG456" s="849">
        <v>6.2</v>
      </c>
    </row>
    <row r="457" spans="1:59" ht="11.25" customHeight="1" x14ac:dyDescent="0.2">
      <c r="A457" s="838" t="s">
        <v>1461</v>
      </c>
      <c r="B457" s="842" t="s">
        <v>1462</v>
      </c>
      <c r="C457" s="898" t="s">
        <v>108</v>
      </c>
      <c r="D457" s="898" t="s">
        <v>4273</v>
      </c>
      <c r="E457" s="705">
        <v>8</v>
      </c>
      <c r="F457" s="1135">
        <v>590</v>
      </c>
      <c r="G457" s="1069" t="s">
        <v>37</v>
      </c>
      <c r="H457" s="1069" t="s">
        <v>37</v>
      </c>
      <c r="I457" s="841">
        <v>23.52</v>
      </c>
      <c r="J457" s="624">
        <f t="shared" si="121"/>
        <v>3.231292517006803</v>
      </c>
      <c r="K457" s="844">
        <v>0.19</v>
      </c>
      <c r="L457" s="854">
        <v>4</v>
      </c>
      <c r="M457" s="615">
        <f t="shared" si="122"/>
        <v>0.76</v>
      </c>
      <c r="N457" s="837" t="s">
        <v>462</v>
      </c>
      <c r="O457" s="706">
        <v>0.18</v>
      </c>
      <c r="P457" s="606">
        <v>44236</v>
      </c>
      <c r="Q457" s="606">
        <v>44249</v>
      </c>
      <c r="R457" s="615">
        <f t="shared" si="123"/>
        <v>5.5555555555555607</v>
      </c>
      <c r="S457" s="673">
        <f>IF(INDEX(Historical!$D$7:$D$1257,MATCH(B457,Historical!$B$7:$B$1281,0))=0,"n/a",(INDEX(Historical!$C$7:$C$1259,MATCH(B457,Historical!$B$7:$B$1281,0))/INDEX(Historical!$D$7:$D$1257,MATCH(B457,Historical!$B$7:$B$1281,0))-1)*100)</f>
        <v>4.3478260869565188</v>
      </c>
      <c r="T457" s="673">
        <f>IF(INDEX(Historical!$F$7:$F$1250,MATCH(B457,Historical!$B$7:$B$1281,0))=0,"n/a",((INDEX(Historical!$C$7:$C$1259,MATCH(B457,Historical!$B$7:$B$1281,0))/INDEX(Historical!$F$7:$F$1250,MATCH(B457,Historical!$B$7:$B$1281,0)))^(1/3)-1)*100)</f>
        <v>11.457607795906144</v>
      </c>
      <c r="U457" s="673">
        <f>IF(INDEX(Historical!$H$7:$H$1250,MATCH(B457,Historical!$B$7:$B$1281,0))=0,"n/a",((INDEX(Historical!$C$7:$C$1259,MATCH(B457,Historical!$B$7:$B$1281,0))/INDEX(Historical!$H$7:$H$1250,MATCH(B457,Historical!$B$7:$B$1281,0)))^(1/5)-1)*100)</f>
        <v>10.350921459993479</v>
      </c>
      <c r="V457" s="673" t="str">
        <f>IF(INDEX(Historical!$O$7:$O$1250,MATCH(B457,Historical!$B$7:$B$1281,0))=0,"n/a",((INDEX(Historical!$C$7:$C$1259,MATCH(B457,Historical!$B$7:$B$1281,0))/INDEX(Historical!$O$7:$O$1250,MATCH(B457,Historical!$B$7:$B$1281,0)))^(1/10)-1)*100)</f>
        <v>n/a</v>
      </c>
      <c r="W457" s="674" t="str">
        <f t="shared" si="124"/>
        <v>n/a</v>
      </c>
      <c r="X457" s="675">
        <f t="shared" si="125"/>
        <v>1.6173314781239811</v>
      </c>
      <c r="Y457" s="1108" t="s">
        <v>4583</v>
      </c>
      <c r="Z457" s="624">
        <f t="shared" si="126"/>
        <v>24.595469255663431</v>
      </c>
      <c r="AA457" s="853">
        <f t="shared" si="127"/>
        <v>7.6116504854368934</v>
      </c>
      <c r="AB457" s="854">
        <v>12</v>
      </c>
      <c r="AC457" s="833">
        <v>3.09</v>
      </c>
      <c r="AD457" s="833" t="s">
        <v>136</v>
      </c>
      <c r="AE457" s="833">
        <v>1.84</v>
      </c>
      <c r="AF457" s="833">
        <v>0.82</v>
      </c>
      <c r="AG457" s="833">
        <v>8.2000000000000011</v>
      </c>
      <c r="AH457" s="833">
        <v>40.5</v>
      </c>
      <c r="AI457" s="833">
        <v>-9.5500000000000007</v>
      </c>
      <c r="AJ457" s="833">
        <v>6.4</v>
      </c>
      <c r="AK457" s="833" t="s">
        <v>136</v>
      </c>
      <c r="AL457" s="845">
        <v>198.09</v>
      </c>
      <c r="AM457" s="839">
        <v>4.7</v>
      </c>
      <c r="AN457" s="833">
        <v>0.47</v>
      </c>
      <c r="AO457" s="711">
        <f t="shared" si="128"/>
        <v>5.9705634915633894</v>
      </c>
      <c r="AP457" s="712">
        <f t="shared" si="129"/>
        <v>13.582213977000283</v>
      </c>
      <c r="AQ457" s="855">
        <f t="shared" si="130"/>
        <v>-47.330998372189228</v>
      </c>
      <c r="AR457" s="624">
        <f>INDEX(Historical!$C$7:$C$1259,MATCH(B457,Historical!$B$7:$B$1281,0))*IF(AH457="n/a",1.03,IF(AH457&lt;0,1.01,IF(AH457&gt;10,1.1,(1+AH457/100))))</f>
        <v>0.79200000000000004</v>
      </c>
      <c r="AS457" s="853">
        <f t="shared" si="131"/>
        <v>0.79992000000000008</v>
      </c>
      <c r="AT457" s="853">
        <f t="shared" si="120"/>
        <v>0.82391760000000014</v>
      </c>
      <c r="AU457" s="853">
        <f t="shared" si="120"/>
        <v>0.84863512800000018</v>
      </c>
      <c r="AV457" s="853">
        <f t="shared" si="120"/>
        <v>0.87409418184000021</v>
      </c>
      <c r="AW457" s="624">
        <f t="shared" si="132"/>
        <v>4.1385669098400006</v>
      </c>
      <c r="AX457" s="719">
        <f t="shared" si="133"/>
        <v>17.59594774591837</v>
      </c>
      <c r="AY457" s="900">
        <v>0.65</v>
      </c>
      <c r="AZ457" s="839">
        <v>52.059999999999995</v>
      </c>
      <c r="BA457" s="839">
        <v>-9.5399999999999991</v>
      </c>
      <c r="BB457" s="839">
        <v>-0.15</v>
      </c>
      <c r="BC457" s="839">
        <v>13.83</v>
      </c>
      <c r="BE457" s="597">
        <v>2014</v>
      </c>
      <c r="BF457" s="865">
        <f t="shared" si="134"/>
        <v>0</v>
      </c>
      <c r="BG457" s="849">
        <v>0.8</v>
      </c>
    </row>
    <row r="458" spans="1:59" ht="11.25" customHeight="1" x14ac:dyDescent="0.2">
      <c r="A458" s="838" t="s">
        <v>1439</v>
      </c>
      <c r="B458" s="842" t="s">
        <v>1440</v>
      </c>
      <c r="C458" s="898" t="s">
        <v>178</v>
      </c>
      <c r="D458" s="898" t="s">
        <v>4271</v>
      </c>
      <c r="E458" s="705">
        <v>10</v>
      </c>
      <c r="F458" s="1135">
        <v>406</v>
      </c>
      <c r="G458" s="1123" t="s">
        <v>37</v>
      </c>
      <c r="H458" s="1123" t="s">
        <v>37</v>
      </c>
      <c r="I458" s="841">
        <v>54.62</v>
      </c>
      <c r="J458" s="624">
        <f t="shared" si="121"/>
        <v>4.2475283778835591</v>
      </c>
      <c r="K458" s="844">
        <v>0.57999999999999996</v>
      </c>
      <c r="L458" s="854">
        <v>4</v>
      </c>
      <c r="M458" s="615">
        <f t="shared" si="122"/>
        <v>2.3199999999999998</v>
      </c>
      <c r="N458" s="837" t="s">
        <v>111</v>
      </c>
      <c r="O458" s="706">
        <v>0.53</v>
      </c>
      <c r="P458" s="904">
        <v>43879</v>
      </c>
      <c r="Q458" s="904">
        <v>43899</v>
      </c>
      <c r="R458" s="615">
        <f t="shared" si="123"/>
        <v>9.4339622641509298</v>
      </c>
      <c r="S458" s="673">
        <f>IF(INDEX(Historical!$D$7:$D$1257,MATCH(B458,Historical!$B$7:$B$1281,0))=0,"n/a",(INDEX(Historical!$C$7:$C$1259,MATCH(B458,Historical!$B$7:$B$1281,0))/INDEX(Historical!$D$7:$D$1257,MATCH(B458,Historical!$B$7:$B$1281,0))-1)*100)</f>
        <v>9.4339622641509422</v>
      </c>
      <c r="T458" s="673">
        <f>IF(INDEX(Historical!$F$7:$F$1250,MATCH(B458,Historical!$B$7:$B$1281,0))=0,"n/a",((INDEX(Historical!$C$7:$C$1259,MATCH(B458,Historical!$B$7:$B$1281,0))/INDEX(Historical!$F$7:$F$1250,MATCH(B458,Historical!$B$7:$B$1281,0)))^(1/3)-1)*100)</f>
        <v>15.136970746415223</v>
      </c>
      <c r="U458" s="673">
        <f>IF(INDEX(Historical!$H$7:$H$1250,MATCH(B458,Historical!$B$7:$B$1281,0))=0,"n/a",((INDEX(Historical!$C$7:$C$1259,MATCH(B458,Historical!$B$7:$B$1281,0))/INDEX(Historical!$H$7:$H$1250,MATCH(B458,Historical!$B$7:$B$1281,0)))^(1/5)-1)*100)</f>
        <v>15.270088530798276</v>
      </c>
      <c r="V458" s="673" t="str">
        <f>IF(INDEX(Historical!$O$7:$O$1250,MATCH(B458,Historical!$B$7:$B$1281,0))=0,"n/a",((INDEX(Historical!$C$7:$C$1259,MATCH(B458,Historical!$B$7:$B$1281,0))/INDEX(Historical!$O$7:$O$1250,MATCH(B458,Historical!$B$7:$B$1281,0)))^(1/10)-1)*100)</f>
        <v>n/a</v>
      </c>
      <c r="W458" s="674" t="str">
        <f t="shared" si="124"/>
        <v>n/a</v>
      </c>
      <c r="X458" s="675" t="str">
        <f t="shared" si="125"/>
        <v>n/a</v>
      </c>
      <c r="Y458" s="843"/>
      <c r="Z458" s="624" t="str">
        <f t="shared" si="126"/>
        <v>n/a</v>
      </c>
      <c r="AA458" s="853" t="str">
        <f t="shared" si="127"/>
        <v>n/a</v>
      </c>
      <c r="AB458" s="854">
        <v>12</v>
      </c>
      <c r="AC458" s="833">
        <v>-17.13</v>
      </c>
      <c r="AD458" s="833" t="s">
        <v>136</v>
      </c>
      <c r="AE458" s="833">
        <v>0.49</v>
      </c>
      <c r="AF458" s="833">
        <v>1.59</v>
      </c>
      <c r="AG458" s="833">
        <v>-69.3</v>
      </c>
      <c r="AH458" s="833">
        <v>-47.8</v>
      </c>
      <c r="AI458" s="833">
        <v>648.9</v>
      </c>
      <c r="AJ458" s="833">
        <v>-8.9</v>
      </c>
      <c r="AK458" s="833">
        <v>-6.77</v>
      </c>
      <c r="AL458" s="845">
        <v>34630</v>
      </c>
      <c r="AM458" s="839">
        <v>0.2</v>
      </c>
      <c r="AN458" s="833">
        <v>1.42</v>
      </c>
      <c r="AO458" s="711" t="str">
        <f t="shared" si="128"/>
        <v>n/a</v>
      </c>
      <c r="AP458" s="712">
        <f t="shared" si="129"/>
        <v>19.517616908681834</v>
      </c>
      <c r="AQ458" s="855" t="str">
        <f t="shared" si="130"/>
        <v>n/a</v>
      </c>
      <c r="AR458" s="624">
        <f>INDEX(Historical!$C$7:$C$1259,MATCH(B458,Historical!$B$7:$B$1281,0))*IF(AH458="n/a",1.03,IF(AH458&lt;0,1.01,IF(AH458&gt;10,1.1,(1+AH458/100))))</f>
        <v>2.3431999999999999</v>
      </c>
      <c r="AS458" s="853">
        <f t="shared" si="131"/>
        <v>2.5775200000000003</v>
      </c>
      <c r="AT458" s="853">
        <f t="shared" si="120"/>
        <v>2.6032952000000003</v>
      </c>
      <c r="AU458" s="853">
        <f t="shared" si="120"/>
        <v>2.6293281520000003</v>
      </c>
      <c r="AV458" s="853">
        <f t="shared" si="120"/>
        <v>2.6556214335200004</v>
      </c>
      <c r="AW458" s="624">
        <f t="shared" si="132"/>
        <v>12.808964785520001</v>
      </c>
      <c r="AX458" s="719">
        <f t="shared" si="133"/>
        <v>23.45105233526181</v>
      </c>
      <c r="AY458" s="900">
        <v>2.1800000000000002</v>
      </c>
      <c r="AZ458" s="839">
        <v>257.93</v>
      </c>
      <c r="BA458" s="839">
        <v>-4.16</v>
      </c>
      <c r="BB458" s="839">
        <v>19.57</v>
      </c>
      <c r="BC458" s="839">
        <v>44.15</v>
      </c>
      <c r="BE458" s="597">
        <v>2011</v>
      </c>
      <c r="BF458" s="865">
        <f t="shared" si="134"/>
        <v>0</v>
      </c>
      <c r="BG458" s="849">
        <v>-20.399999999999999</v>
      </c>
    </row>
    <row r="459" spans="1:59" ht="11.25" customHeight="1" x14ac:dyDescent="0.2">
      <c r="A459" s="838" t="s">
        <v>1479</v>
      </c>
      <c r="B459" s="842" t="s">
        <v>1480</v>
      </c>
      <c r="C459" s="898" t="s">
        <v>178</v>
      </c>
      <c r="D459" s="898" t="s">
        <v>4271</v>
      </c>
      <c r="E459" s="705">
        <v>8</v>
      </c>
      <c r="F459" s="1135">
        <v>560</v>
      </c>
      <c r="G459" s="1126" t="s">
        <v>106</v>
      </c>
      <c r="H459" s="1126" t="s">
        <v>106</v>
      </c>
      <c r="I459" s="841">
        <v>23.81</v>
      </c>
      <c r="J459" s="624">
        <f t="shared" si="121"/>
        <v>11.549769004619909</v>
      </c>
      <c r="K459" s="844">
        <v>0.6875</v>
      </c>
      <c r="L459" s="854">
        <v>4</v>
      </c>
      <c r="M459" s="615">
        <f t="shared" si="122"/>
        <v>2.75</v>
      </c>
      <c r="N459" s="837" t="s">
        <v>107</v>
      </c>
      <c r="O459" s="706">
        <v>0.67749999999999999</v>
      </c>
      <c r="P459" s="904">
        <v>43864</v>
      </c>
      <c r="Q459" s="904">
        <v>43874</v>
      </c>
      <c r="R459" s="615">
        <f t="shared" si="123"/>
        <v>1.4760147601476028</v>
      </c>
      <c r="S459" s="673">
        <f>IF(INDEX(Historical!$D$7:$D$1257,MATCH(B459,Historical!$B$7:$B$1281,0))=0,"n/a",(INDEX(Historical!$C$7:$C$1259,MATCH(B459,Historical!$B$7:$B$1281,0))/INDEX(Historical!$D$7:$D$1257,MATCH(B459,Historical!$B$7:$B$1281,0))-1)*100)</f>
        <v>3.7735849056603765</v>
      </c>
      <c r="T459" s="673">
        <f>IF(INDEX(Historical!$F$7:$F$1250,MATCH(B459,Historical!$B$7:$B$1281,0))=0,"n/a",((INDEX(Historical!$C$7:$C$1259,MATCH(B459,Historical!$B$7:$B$1281,0))/INDEX(Historical!$F$7:$F$1250,MATCH(B459,Historical!$B$7:$B$1281,0)))^(1/3)-1)*100)</f>
        <v>7.5590126005448566</v>
      </c>
      <c r="U459" s="673">
        <f>IF(INDEX(Historical!$H$7:$H$1250,MATCH(B459,Historical!$B$7:$B$1281,0))=0,"n/a",((INDEX(Historical!$C$7:$C$1259,MATCH(B459,Historical!$B$7:$B$1281,0))/INDEX(Historical!$H$7:$H$1250,MATCH(B459,Historical!$B$7:$B$1281,0)))^(1/5)-1)*100)</f>
        <v>10.064968758074722</v>
      </c>
      <c r="V459" s="673" t="str">
        <f>IF(INDEX(Historical!$O$7:$O$1250,MATCH(B459,Historical!$B$7:$B$1281,0))=0,"n/a",((INDEX(Historical!$C$7:$C$1259,MATCH(B459,Historical!$B$7:$B$1281,0))/INDEX(Historical!$O$7:$O$1250,MATCH(B459,Historical!$B$7:$B$1281,0)))^(1/10)-1)*100)</f>
        <v>n/a</v>
      </c>
      <c r="W459" s="674" t="str">
        <f t="shared" si="124"/>
        <v>n/a</v>
      </c>
      <c r="X459" s="675" t="str">
        <f t="shared" si="125"/>
        <v>n/a</v>
      </c>
      <c r="Y459" s="843"/>
      <c r="Z459" s="624" t="str">
        <f t="shared" si="126"/>
        <v>n/a</v>
      </c>
      <c r="AA459" s="853" t="str">
        <f t="shared" si="127"/>
        <v>n/a</v>
      </c>
      <c r="AB459" s="854">
        <v>12</v>
      </c>
      <c r="AC459" s="833">
        <v>-0.78</v>
      </c>
      <c r="AD459" s="833" t="s">
        <v>136</v>
      </c>
      <c r="AE459" s="833">
        <v>3.28</v>
      </c>
      <c r="AF459" s="833">
        <v>2.04</v>
      </c>
      <c r="AG459" s="833">
        <v>-16.2</v>
      </c>
      <c r="AH459" s="833">
        <v>-55.000000000000007</v>
      </c>
      <c r="AI459" s="833">
        <v>6.05</v>
      </c>
      <c r="AJ459" s="833">
        <v>-7.8</v>
      </c>
      <c r="AK459" s="833">
        <v>35.4</v>
      </c>
      <c r="AL459" s="845">
        <v>24800</v>
      </c>
      <c r="AM459" s="839">
        <v>0.1</v>
      </c>
      <c r="AN459" s="833">
        <v>1.74</v>
      </c>
      <c r="AO459" s="711" t="str">
        <f t="shared" si="128"/>
        <v>n/a</v>
      </c>
      <c r="AP459" s="712">
        <f t="shared" si="129"/>
        <v>21.614737762694631</v>
      </c>
      <c r="AQ459" s="855" t="str">
        <f t="shared" si="130"/>
        <v>n/a</v>
      </c>
      <c r="AR459" s="624">
        <f>INDEX(Historical!$C$7:$C$1259,MATCH(B459,Historical!$B$7:$B$1281,0))*IF(AH459="n/a",1.03,IF(AH459&lt;0,1.01,IF(AH459&gt;10,1.1,(1+AH459/100))))</f>
        <v>2.7774999999999999</v>
      </c>
      <c r="AS459" s="853">
        <f t="shared" si="131"/>
        <v>2.9455387499999999</v>
      </c>
      <c r="AT459" s="853">
        <f t="shared" si="120"/>
        <v>3.2400926249999999</v>
      </c>
      <c r="AU459" s="853">
        <f t="shared" si="120"/>
        <v>3.5641018875000001</v>
      </c>
      <c r="AV459" s="853">
        <f t="shared" si="120"/>
        <v>3.9205120762500005</v>
      </c>
      <c r="AW459" s="624">
        <f t="shared" si="132"/>
        <v>16.44774533875</v>
      </c>
      <c r="AX459" s="719">
        <f t="shared" si="133"/>
        <v>69.079148839773211</v>
      </c>
      <c r="AY459" s="900">
        <v>1.87</v>
      </c>
      <c r="AZ459" s="839">
        <v>246.58</v>
      </c>
      <c r="BA459" s="839">
        <v>-5.8500000000000005</v>
      </c>
      <c r="BB459" s="839">
        <v>1.51</v>
      </c>
      <c r="BC459" s="839">
        <v>20.28</v>
      </c>
      <c r="BE459" s="597">
        <v>2013</v>
      </c>
      <c r="BF459" s="865">
        <f t="shared" si="134"/>
        <v>0</v>
      </c>
      <c r="BG459" s="849">
        <v>-5.7</v>
      </c>
    </row>
    <row r="460" spans="1:59" ht="11.25" customHeight="1" x14ac:dyDescent="0.2">
      <c r="A460" s="838" t="s">
        <v>3846</v>
      </c>
      <c r="B460" s="842" t="s">
        <v>3847</v>
      </c>
      <c r="C460" s="898" t="s">
        <v>4254</v>
      </c>
      <c r="D460" s="898" t="s">
        <v>4255</v>
      </c>
      <c r="E460" s="705">
        <v>8</v>
      </c>
      <c r="F460" s="1135">
        <v>601</v>
      </c>
      <c r="G460" s="1133" t="s">
        <v>106</v>
      </c>
      <c r="H460" s="1133" t="s">
        <v>106</v>
      </c>
      <c r="I460" s="841">
        <v>21.59</v>
      </c>
      <c r="J460" s="624">
        <f t="shared" si="121"/>
        <v>5.1875868457619276</v>
      </c>
      <c r="K460" s="844">
        <v>0.28000000000000003</v>
      </c>
      <c r="L460" s="854">
        <v>4</v>
      </c>
      <c r="M460" s="615">
        <f t="shared" si="122"/>
        <v>1.1200000000000001</v>
      </c>
      <c r="N460" s="837" t="s">
        <v>462</v>
      </c>
      <c r="O460" s="706">
        <v>0.27</v>
      </c>
      <c r="P460" s="606">
        <v>44272</v>
      </c>
      <c r="Q460" s="606">
        <v>44294</v>
      </c>
      <c r="R460" s="615">
        <f t="shared" si="123"/>
        <v>3.7037037037037068</v>
      </c>
      <c r="S460" s="673">
        <f>IF(INDEX(Historical!$D$7:$D$1257,MATCH(B460,Historical!$B$7:$B$1281,0))=0,"n/a",(INDEX(Historical!$C$7:$C$1259,MATCH(B460,Historical!$B$7:$B$1281,0))/INDEX(Historical!$D$7:$D$1257,MATCH(B460,Historical!$B$7:$B$1281,0))-1)*100)</f>
        <v>5.9405940594059459</v>
      </c>
      <c r="T460" s="673">
        <f>IF(INDEX(Historical!$F$7:$F$1250,MATCH(B460,Historical!$B$7:$B$1281,0))=0,"n/a",((INDEX(Historical!$C$7:$C$1259,MATCH(B460,Historical!$B$7:$B$1281,0))/INDEX(Historical!$F$7:$F$1250,MATCH(B460,Historical!$B$7:$B$1281,0)))^(1/3)-1)*100)</f>
        <v>4.0447227978333222</v>
      </c>
      <c r="U460" s="673">
        <f>IF(INDEX(Historical!$H$7:$H$1250,MATCH(B460,Historical!$B$7:$B$1281,0))=0,"n/a",((INDEX(Historical!$C$7:$C$1259,MATCH(B460,Historical!$B$7:$B$1281,0))/INDEX(Historical!$H$7:$H$1250,MATCH(B460,Historical!$B$7:$B$1281,0)))^(1/5)-1)*100)</f>
        <v>4.2252402787883891</v>
      </c>
      <c r="V460" s="673">
        <f>IF(INDEX(Historical!$O$7:$O$1250,MATCH(B460,Historical!$B$7:$B$1281,0))=0,"n/a",((INDEX(Historical!$C$7:$C$1259,MATCH(B460,Historical!$B$7:$B$1281,0))/INDEX(Historical!$O$7:$O$1250,MATCH(B460,Historical!$B$7:$B$1281,0)))^(1/10)-1)*100)</f>
        <v>2.9507178206666707</v>
      </c>
      <c r="W460" s="674">
        <f t="shared" si="124"/>
        <v>1.4319364085562607</v>
      </c>
      <c r="X460" s="675">
        <f t="shared" si="125"/>
        <v>0.17245878688932201</v>
      </c>
      <c r="Y460" s="843"/>
      <c r="Z460" s="624">
        <f t="shared" si="126"/>
        <v>138.27160493827162</v>
      </c>
      <c r="AA460" s="853">
        <f t="shared" si="127"/>
        <v>26.654320987654319</v>
      </c>
      <c r="AB460" s="854">
        <v>12</v>
      </c>
      <c r="AC460" s="833">
        <v>0.81</v>
      </c>
      <c r="AD460" s="833" t="s">
        <v>136</v>
      </c>
      <c r="AE460" s="833">
        <v>9.94</v>
      </c>
      <c r="AF460" s="833">
        <v>1.61</v>
      </c>
      <c r="AG460" s="833">
        <v>5.6000000000000005</v>
      </c>
      <c r="AH460" s="833">
        <v>-68.600000000000009</v>
      </c>
      <c r="AI460" s="833">
        <v>8.2000000000000011</v>
      </c>
      <c r="AJ460" s="833">
        <v>24.5</v>
      </c>
      <c r="AK460" s="833" t="s">
        <v>136</v>
      </c>
      <c r="AL460" s="845">
        <v>12420</v>
      </c>
      <c r="AM460" s="839">
        <v>1.5</v>
      </c>
      <c r="AN460" s="833">
        <v>1.1399999999999999</v>
      </c>
      <c r="AO460" s="711">
        <f t="shared" si="128"/>
        <v>-17.241493863104004</v>
      </c>
      <c r="AP460" s="712">
        <f t="shared" si="129"/>
        <v>9.4128271245503168</v>
      </c>
      <c r="AQ460" s="855">
        <f t="shared" si="130"/>
        <v>38.103756148328905</v>
      </c>
      <c r="AR460" s="624">
        <f>INDEX(Historical!$C$7:$C$1259,MATCH(B460,Historical!$B$7:$B$1281,0))*IF(AH460="n/a",1.03,IF(AH460&lt;0,1.01,IF(AH460&gt;10,1.1,(1+AH460/100))))</f>
        <v>1.0807</v>
      </c>
      <c r="AS460" s="853">
        <f t="shared" si="131"/>
        <v>1.1693174000000002</v>
      </c>
      <c r="AT460" s="853">
        <f t="shared" si="120"/>
        <v>1.2043969220000001</v>
      </c>
      <c r="AU460" s="853">
        <f t="shared" si="120"/>
        <v>1.2405288296600001</v>
      </c>
      <c r="AV460" s="853">
        <f t="shared" si="120"/>
        <v>1.2777446945498001</v>
      </c>
      <c r="AW460" s="624">
        <f t="shared" si="132"/>
        <v>5.9726878462098005</v>
      </c>
      <c r="AX460" s="719">
        <f t="shared" si="133"/>
        <v>27.664140093607227</v>
      </c>
      <c r="AY460" s="900">
        <v>0.57999999999999996</v>
      </c>
      <c r="AZ460" s="839">
        <v>74.819999999999993</v>
      </c>
      <c r="BA460" s="839">
        <v>-8.48</v>
      </c>
      <c r="BB460" s="839">
        <v>0.24</v>
      </c>
      <c r="BC460" s="839">
        <v>11.110000000000001</v>
      </c>
      <c r="BE460" s="597">
        <v>2014</v>
      </c>
      <c r="BF460" s="865">
        <f t="shared" si="134"/>
        <v>0</v>
      </c>
      <c r="BG460" s="849">
        <v>2.6</v>
      </c>
    </row>
    <row r="461" spans="1:59" ht="11.25" customHeight="1" x14ac:dyDescent="0.2">
      <c r="A461" s="838" t="s">
        <v>1455</v>
      </c>
      <c r="B461" s="842" t="s">
        <v>1456</v>
      </c>
      <c r="C461" s="898" t="s">
        <v>153</v>
      </c>
      <c r="D461" s="898" t="s">
        <v>4283</v>
      </c>
      <c r="E461" s="705">
        <v>10</v>
      </c>
      <c r="F461" s="1135">
        <v>437</v>
      </c>
      <c r="G461" s="1126" t="s">
        <v>115</v>
      </c>
      <c r="H461" s="1126" t="s">
        <v>115</v>
      </c>
      <c r="I461" s="841">
        <v>72.62</v>
      </c>
      <c r="J461" s="624">
        <f t="shared" si="121"/>
        <v>3.5802809143486645</v>
      </c>
      <c r="K461" s="844">
        <v>0.65</v>
      </c>
      <c r="L461" s="854">
        <v>4</v>
      </c>
      <c r="M461" s="615">
        <f t="shared" si="122"/>
        <v>2.6</v>
      </c>
      <c r="N461" s="837" t="s">
        <v>596</v>
      </c>
      <c r="O461" s="706">
        <v>0.61</v>
      </c>
      <c r="P461" s="606">
        <v>44179</v>
      </c>
      <c r="Q461" s="606">
        <v>44204</v>
      </c>
      <c r="R461" s="615">
        <f t="shared" si="123"/>
        <v>6.5573770491803334</v>
      </c>
      <c r="S461" s="673">
        <f>IF(INDEX(Historical!$D$7:$D$1257,MATCH(B461,Historical!$B$7:$B$1281,0))=0,"n/a",(INDEX(Historical!$C$7:$C$1259,MATCH(B461,Historical!$B$7:$B$1281,0))/INDEX(Historical!$D$7:$D$1257,MATCH(B461,Historical!$B$7:$B$1281,0))-1)*100)</f>
        <v>10.909090909090891</v>
      </c>
      <c r="T461" s="673">
        <f>IF(INDEX(Historical!$F$7:$F$1250,MATCH(B461,Historical!$B$7:$B$1281,0))=0,"n/a",((INDEX(Historical!$C$7:$C$1259,MATCH(B461,Historical!$B$7:$B$1281,0))/INDEX(Historical!$F$7:$F$1250,MATCH(B461,Historical!$B$7:$B$1281,0)))^(1/3)-1)*100)</f>
        <v>9.0797144469451752</v>
      </c>
      <c r="U461" s="673">
        <f>IF(INDEX(Historical!$H$7:$H$1250,MATCH(B461,Historical!$B$7:$B$1281,0))=0,"n/a",((INDEX(Historical!$C$7:$C$1259,MATCH(B461,Historical!$B$7:$B$1281,0))/INDEX(Historical!$H$7:$H$1250,MATCH(B461,Historical!$B$7:$B$1281,0)))^(1/5)-1)*100)</f>
        <v>6.2731281549329498</v>
      </c>
      <c r="V461" s="673">
        <f>IF(INDEX(Historical!$O$7:$O$1250,MATCH(B461,Historical!$B$7:$B$1281,0))=0,"n/a",((INDEX(Historical!$C$7:$C$1259,MATCH(B461,Historical!$B$7:$B$1281,0))/INDEX(Historical!$O$7:$O$1250,MATCH(B461,Historical!$B$7:$B$1281,0)))^(1/10)-1)*100)</f>
        <v>4.8466657270637814</v>
      </c>
      <c r="W461" s="674">
        <f t="shared" si="124"/>
        <v>1.2943183021481763</v>
      </c>
      <c r="X461" s="675" t="str">
        <f t="shared" si="125"/>
        <v>n/a</v>
      </c>
      <c r="Y461" s="634"/>
      <c r="Z461" s="624">
        <f t="shared" si="126"/>
        <v>93.525179856115116</v>
      </c>
      <c r="AA461" s="853">
        <f t="shared" si="127"/>
        <v>26.122302158273385</v>
      </c>
      <c r="AB461" s="854">
        <v>12</v>
      </c>
      <c r="AC461" s="833">
        <v>2.78</v>
      </c>
      <c r="AD461" s="833">
        <v>2.68</v>
      </c>
      <c r="AE461" s="833">
        <v>3.99</v>
      </c>
      <c r="AF461" s="833">
        <v>6.47</v>
      </c>
      <c r="AG461" s="833">
        <v>38.5</v>
      </c>
      <c r="AH461" s="833">
        <v>58.9</v>
      </c>
      <c r="AI461" s="833">
        <v>10.48</v>
      </c>
      <c r="AJ461" s="833">
        <v>-1.0999999999999999</v>
      </c>
      <c r="AK461" s="833">
        <v>10</v>
      </c>
      <c r="AL461" s="845">
        <v>191590</v>
      </c>
      <c r="AM461" s="839">
        <v>0.08</v>
      </c>
      <c r="AN461" s="833">
        <v>0.98</v>
      </c>
      <c r="AO461" s="711">
        <f t="shared" si="128"/>
        <v>-16.268893088991771</v>
      </c>
      <c r="AP461" s="712">
        <f t="shared" si="129"/>
        <v>9.8534090692816143</v>
      </c>
      <c r="AQ461" s="855">
        <f t="shared" si="130"/>
        <v>174.07322214168227</v>
      </c>
      <c r="AR461" s="624">
        <f>INDEX(Historical!$C$7:$C$1259,MATCH(B461,Historical!$B$7:$B$1281,0))*IF(AH461="n/a",1.03,IF(AH461&lt;0,1.01,IF(AH461&gt;10,1.1,(1+AH461/100))))</f>
        <v>2.6840000000000002</v>
      </c>
      <c r="AS461" s="853">
        <f t="shared" si="131"/>
        <v>2.9524000000000004</v>
      </c>
      <c r="AT461" s="853">
        <f t="shared" si="120"/>
        <v>3.2476400000000005</v>
      </c>
      <c r="AU461" s="853">
        <f t="shared" si="120"/>
        <v>3.572404000000001</v>
      </c>
      <c r="AV461" s="853">
        <f t="shared" si="120"/>
        <v>3.9296444000000013</v>
      </c>
      <c r="AW461" s="624">
        <f t="shared" si="132"/>
        <v>16.386088400000002</v>
      </c>
      <c r="AX461" s="719">
        <f t="shared" si="133"/>
        <v>22.564153676673094</v>
      </c>
      <c r="AY461" s="900">
        <v>0.42</v>
      </c>
      <c r="AZ461" s="839">
        <v>11.3</v>
      </c>
      <c r="BA461" s="839">
        <v>-17.29</v>
      </c>
      <c r="BB461" s="839">
        <v>-8.0500000000000007</v>
      </c>
      <c r="BC461" s="839">
        <v>-9.39</v>
      </c>
      <c r="BE461" s="597">
        <v>2012</v>
      </c>
      <c r="BF461" s="865">
        <f t="shared" si="134"/>
        <v>0</v>
      </c>
      <c r="BG461" s="849">
        <v>12</v>
      </c>
    </row>
    <row r="462" spans="1:59" ht="11.25" customHeight="1" x14ac:dyDescent="0.2">
      <c r="A462" s="831" t="s">
        <v>4125</v>
      </c>
      <c r="B462" s="842" t="s">
        <v>4121</v>
      </c>
      <c r="C462" s="898" t="s">
        <v>108</v>
      </c>
      <c r="D462" s="898" t="s">
        <v>4269</v>
      </c>
      <c r="E462" s="705">
        <v>7</v>
      </c>
      <c r="F462" s="1135">
        <v>612</v>
      </c>
      <c r="G462" s="1139" t="s">
        <v>106</v>
      </c>
      <c r="H462" s="1139" t="s">
        <v>106</v>
      </c>
      <c r="I462" s="846">
        <v>76.87</v>
      </c>
      <c r="J462" s="624">
        <f t="shared" si="121"/>
        <v>1.821256667100299</v>
      </c>
      <c r="K462" s="851">
        <v>0.35</v>
      </c>
      <c r="L462" s="597">
        <v>4</v>
      </c>
      <c r="M462" s="615">
        <f t="shared" si="122"/>
        <v>1.4</v>
      </c>
      <c r="N462" s="597" t="s">
        <v>555</v>
      </c>
      <c r="O462" s="707">
        <v>0.3</v>
      </c>
      <c r="P462" s="904">
        <v>43676</v>
      </c>
      <c r="Q462" s="904">
        <v>43692</v>
      </c>
      <c r="R462" s="615">
        <f t="shared" si="123"/>
        <v>16.666666666666664</v>
      </c>
      <c r="S462" s="673">
        <f>IF(INDEX(Historical!$D$7:$D$1257,MATCH(B462,Historical!$B$7:$B$1281,0))=0,"n/a",(INDEX(Historical!$C$7:$C$1259,MATCH(B462,Historical!$B$7:$B$1281,0))/INDEX(Historical!$D$7:$D$1257,MATCH(B462,Historical!$B$7:$B$1281,0))-1)*100)</f>
        <v>7.6923076923076872</v>
      </c>
      <c r="T462" s="673">
        <f>IF(INDEX(Historical!$F$7:$F$1250,MATCH(B462,Historical!$B$7:$B$1281,0))=0,"n/a",((INDEX(Historical!$C$7:$C$1259,MATCH(B462,Historical!$B$7:$B$1281,0))/INDEX(Historical!$F$7:$F$1250,MATCH(B462,Historical!$B$7:$B$1281,0)))^(1/3)-1)*100)</f>
        <v>15.867554829548315</v>
      </c>
      <c r="U462" s="673">
        <f>IF(INDEX(Historical!$H$7:$H$1250,MATCH(B462,Historical!$B$7:$B$1281,0))=0,"n/a",((INDEX(Historical!$C$7:$C$1259,MATCH(B462,Historical!$B$7:$B$1281,0))/INDEX(Historical!$H$7:$H$1250,MATCH(B462,Historical!$B$7:$B$1281,0)))^(1/5)-1)*100)</f>
        <v>20.54607361015719</v>
      </c>
      <c r="V462" s="673">
        <f>IF(INDEX(Historical!$O$7:$O$1250,MATCH(B462,Historical!$B$7:$B$1281,0))=0,"n/a",((INDEX(Historical!$C$7:$C$1259,MATCH(B462,Historical!$B$7:$B$1281,0))/INDEX(Historical!$O$7:$O$1250,MATCH(B462,Historical!$B$7:$B$1281,0)))^(1/10)-1)*100)</f>
        <v>21.481404403906691</v>
      </c>
      <c r="W462" s="674">
        <f t="shared" si="124"/>
        <v>0.95645858268096295</v>
      </c>
      <c r="X462" s="675">
        <f t="shared" si="125"/>
        <v>0.77826036402110566</v>
      </c>
      <c r="Y462" s="644" t="s">
        <v>4583</v>
      </c>
      <c r="Z462" s="624">
        <f t="shared" si="126"/>
        <v>21.739130434782606</v>
      </c>
      <c r="AA462" s="853">
        <f t="shared" si="127"/>
        <v>11.936335403726709</v>
      </c>
      <c r="AB462" s="1139">
        <v>12</v>
      </c>
      <c r="AC462" s="846">
        <v>6.44</v>
      </c>
      <c r="AD462" s="846">
        <v>1.66</v>
      </c>
      <c r="AE462" s="846">
        <v>2.68</v>
      </c>
      <c r="AF462" s="846">
        <v>1.51</v>
      </c>
      <c r="AG462" s="846">
        <v>11.4</v>
      </c>
      <c r="AH462" s="846">
        <v>9.7000000000000011</v>
      </c>
      <c r="AI462" s="846">
        <v>13.669999999999998</v>
      </c>
      <c r="AJ462" s="846">
        <v>26.400000000000002</v>
      </c>
      <c r="AK462" s="846">
        <v>7.33</v>
      </c>
      <c r="AL462" s="846">
        <v>139710</v>
      </c>
      <c r="AM462" s="846">
        <v>0.2</v>
      </c>
      <c r="AN462" s="846">
        <v>6.16</v>
      </c>
      <c r="AO462" s="711">
        <f t="shared" si="128"/>
        <v>10.430994873530782</v>
      </c>
      <c r="AP462" s="712">
        <f t="shared" si="129"/>
        <v>22.367330277257491</v>
      </c>
      <c r="AQ462" s="855">
        <f t="shared" si="130"/>
        <v>-10.498003846897785</v>
      </c>
      <c r="AR462" s="624">
        <f>INDEX(Historical!$C$7:$C$1259,MATCH(B462,Historical!$B$7:$B$1281,0))*IF(AH462="n/a",1.03,IF(AH462&lt;0,1.01,IF(AH462&gt;10,1.1,(1+AH462/100))))</f>
        <v>1.5357999999999998</v>
      </c>
      <c r="AS462" s="853">
        <f t="shared" si="131"/>
        <v>1.6893799999999999</v>
      </c>
      <c r="AT462" s="853">
        <f t="shared" si="120"/>
        <v>1.8132115539999998</v>
      </c>
      <c r="AU462" s="853">
        <f t="shared" si="120"/>
        <v>1.9461199609081996</v>
      </c>
      <c r="AV462" s="853">
        <f t="shared" si="120"/>
        <v>2.0887705540427706</v>
      </c>
      <c r="AW462" s="624">
        <f t="shared" si="132"/>
        <v>9.0732820689509701</v>
      </c>
      <c r="AX462" s="719">
        <f t="shared" si="133"/>
        <v>11.803411043256107</v>
      </c>
      <c r="AY462" s="701">
        <v>1.53</v>
      </c>
      <c r="AZ462" s="849">
        <v>182.61</v>
      </c>
      <c r="BA462" s="849">
        <v>-5.56</v>
      </c>
      <c r="BB462" s="849">
        <v>7.03</v>
      </c>
      <c r="BC462" s="849">
        <v>37.22</v>
      </c>
      <c r="BE462" s="597">
        <v>2014</v>
      </c>
      <c r="BF462" s="865">
        <f t="shared" si="134"/>
        <v>0</v>
      </c>
      <c r="BG462" s="849">
        <v>0.89999999999999991</v>
      </c>
    </row>
    <row r="463" spans="1:59" ht="11.25" customHeight="1" x14ac:dyDescent="0.2">
      <c r="A463" s="831" t="s">
        <v>292</v>
      </c>
      <c r="B463" s="842" t="s">
        <v>293</v>
      </c>
      <c r="C463" s="898" t="s">
        <v>112</v>
      </c>
      <c r="D463" s="898" t="s">
        <v>4257</v>
      </c>
      <c r="E463" s="705">
        <v>49</v>
      </c>
      <c r="F463" s="1135">
        <v>34</v>
      </c>
      <c r="G463" s="1126" t="s">
        <v>106</v>
      </c>
      <c r="H463" s="1126" t="s">
        <v>106</v>
      </c>
      <c r="I463" s="833">
        <v>160.99</v>
      </c>
      <c r="J463" s="624">
        <f t="shared" si="121"/>
        <v>1.0683893409528542</v>
      </c>
      <c r="K463" s="844">
        <v>0.43</v>
      </c>
      <c r="L463" s="854">
        <v>4</v>
      </c>
      <c r="M463" s="615">
        <f t="shared" si="122"/>
        <v>1.72</v>
      </c>
      <c r="N463" s="837" t="s">
        <v>294</v>
      </c>
      <c r="O463" s="706">
        <v>0.42</v>
      </c>
      <c r="P463" s="606">
        <v>43972</v>
      </c>
      <c r="Q463" s="606">
        <v>43992</v>
      </c>
      <c r="R463" s="615">
        <f t="shared" si="123"/>
        <v>2.3809523809523832</v>
      </c>
      <c r="S463" s="673">
        <f>IF(INDEX(Historical!$D$7:$D$1257,MATCH(B463,Historical!$B$7:$B$1281,0))=0,"n/a",(INDEX(Historical!$C$7:$C$1259,MATCH(B463,Historical!$B$7:$B$1281,0))/INDEX(Historical!$D$7:$D$1257,MATCH(B463,Historical!$B$7:$B$1281,0))-1)*100)</f>
        <v>4.2682926829268331</v>
      </c>
      <c r="T463" s="673">
        <f>IF(INDEX(Historical!$F$7:$F$1250,MATCH(B463,Historical!$B$7:$B$1281,0))=0,"n/a",((INDEX(Historical!$C$7:$C$1259,MATCH(B463,Historical!$B$7:$B$1281,0))/INDEX(Historical!$F$7:$F$1250,MATCH(B463,Historical!$B$7:$B$1281,0)))^(1/3)-1)*100)</f>
        <v>7.408588157813023</v>
      </c>
      <c r="U463" s="673">
        <f>IF(INDEX(Historical!$H$7:$H$1250,MATCH(B463,Historical!$B$7:$B$1281,0))=0,"n/a",((INDEX(Historical!$C$7:$C$1259,MATCH(B463,Historical!$B$7:$B$1281,0))/INDEX(Historical!$H$7:$H$1250,MATCH(B463,Historical!$B$7:$B$1281,0)))^(1/5)-1)*100)</f>
        <v>6.130076649573124</v>
      </c>
      <c r="V463" s="673">
        <f>IF(INDEX(Historical!$O$7:$O$1250,MATCH(B463,Historical!$B$7:$B$1281,0))=0,"n/a",((INDEX(Historical!$C$7:$C$1259,MATCH(B463,Historical!$B$7:$B$1281,0))/INDEX(Historical!$O$7:$O$1250,MATCH(B463,Historical!$B$7:$B$1281,0)))^(1/10)-1)*100)</f>
        <v>5.6175506315376156</v>
      </c>
      <c r="W463" s="674">
        <f t="shared" si="124"/>
        <v>1.091236564056606</v>
      </c>
      <c r="X463" s="675">
        <f t="shared" si="125"/>
        <v>0.69659961926967329</v>
      </c>
      <c r="Y463" s="637"/>
      <c r="Z463" s="624">
        <f t="shared" si="126"/>
        <v>43.765903307888038</v>
      </c>
      <c r="AA463" s="853">
        <f t="shared" si="127"/>
        <v>40.964376590330787</v>
      </c>
      <c r="AB463" s="854">
        <v>12</v>
      </c>
      <c r="AC463" s="833">
        <v>3.93</v>
      </c>
      <c r="AD463" s="833">
        <v>2.29</v>
      </c>
      <c r="AE463" s="833">
        <v>4.5</v>
      </c>
      <c r="AF463" s="833">
        <v>8.1999999999999993</v>
      </c>
      <c r="AG463" s="833">
        <v>21</v>
      </c>
      <c r="AH463" s="833">
        <v>11</v>
      </c>
      <c r="AI463" s="833">
        <v>12.76</v>
      </c>
      <c r="AJ463" s="833">
        <v>8.7999999999999989</v>
      </c>
      <c r="AK463" s="833">
        <v>18</v>
      </c>
      <c r="AL463" s="845">
        <v>6170</v>
      </c>
      <c r="AM463" s="839">
        <v>3</v>
      </c>
      <c r="AN463" s="833">
        <v>0.44</v>
      </c>
      <c r="AO463" s="711">
        <f t="shared" si="128"/>
        <v>-33.765910599804812</v>
      </c>
      <c r="AP463" s="712">
        <f t="shared" si="129"/>
        <v>7.1984659905259782</v>
      </c>
      <c r="AQ463" s="855">
        <f t="shared" si="130"/>
        <v>286.38374019200279</v>
      </c>
      <c r="AR463" s="624">
        <f>INDEX(Historical!$C$7:$C$1259,MATCH(B463,Historical!$B$7:$B$1281,0))*IF(AH463="n/a",1.03,IF(AH463&lt;0,1.01,IF(AH463&gt;10,1.1,(1+AH463/100))))</f>
        <v>1.881</v>
      </c>
      <c r="AS463" s="853">
        <f t="shared" si="131"/>
        <v>2.0691000000000002</v>
      </c>
      <c r="AT463" s="853">
        <f t="shared" si="120"/>
        <v>2.2760100000000003</v>
      </c>
      <c r="AU463" s="853">
        <f t="shared" si="120"/>
        <v>2.5036110000000007</v>
      </c>
      <c r="AV463" s="853">
        <f t="shared" si="120"/>
        <v>2.7539721000000008</v>
      </c>
      <c r="AW463" s="624">
        <f t="shared" si="132"/>
        <v>11.483693100000002</v>
      </c>
      <c r="AX463" s="719">
        <f t="shared" si="133"/>
        <v>7.1331716876824656</v>
      </c>
      <c r="AY463" s="900">
        <v>0.96</v>
      </c>
      <c r="AZ463" s="839">
        <v>92.64</v>
      </c>
      <c r="BA463" s="839">
        <v>-6.8599999999999994</v>
      </c>
      <c r="BB463" s="839">
        <v>1.23</v>
      </c>
      <c r="BC463" s="839">
        <v>18.649999999999999</v>
      </c>
      <c r="BE463" s="597">
        <v>1972</v>
      </c>
      <c r="BF463" s="865">
        <f t="shared" si="134"/>
        <v>5</v>
      </c>
      <c r="BG463" s="849">
        <v>8.7999999999999989</v>
      </c>
    </row>
    <row r="464" spans="1:59" s="744" customFormat="1" ht="11.25" customHeight="1" x14ac:dyDescent="0.2">
      <c r="A464" s="895" t="s">
        <v>4494</v>
      </c>
      <c r="B464" s="751" t="s">
        <v>4489</v>
      </c>
      <c r="C464" s="898" t="s">
        <v>108</v>
      </c>
      <c r="D464" s="898" t="s">
        <v>4273</v>
      </c>
      <c r="E464" s="727">
        <v>6</v>
      </c>
      <c r="F464" s="1135">
        <v>699</v>
      </c>
      <c r="G464" s="1138" t="s">
        <v>106</v>
      </c>
      <c r="H464" s="1138" t="s">
        <v>106</v>
      </c>
      <c r="I464" s="728">
        <v>24.5</v>
      </c>
      <c r="J464" s="729">
        <f t="shared" si="121"/>
        <v>4.5714285714285721</v>
      </c>
      <c r="K464" s="730">
        <v>0.28000000000000003</v>
      </c>
      <c r="L464" s="731">
        <v>4</v>
      </c>
      <c r="M464" s="732">
        <f t="shared" si="122"/>
        <v>1.1200000000000001</v>
      </c>
      <c r="N464" s="733" t="s">
        <v>986</v>
      </c>
      <c r="O464" s="734">
        <v>0.26750000000000002</v>
      </c>
      <c r="P464" s="1130">
        <v>44238</v>
      </c>
      <c r="Q464" s="1130">
        <v>44246</v>
      </c>
      <c r="R464" s="732">
        <f t="shared" si="123"/>
        <v>4.6728971962616859</v>
      </c>
      <c r="S464" s="673">
        <f>IF(INDEX(Historical!$D$7:$D$1257,MATCH(B464,Historical!$B$7:$B$1281,0))=0,"n/a",(INDEX(Historical!$C$7:$C$1259,MATCH(B464,Historical!$B$7:$B$1281,0))/INDEX(Historical!$D$7:$D$1257,MATCH(B464,Historical!$B$7:$B$1281,0))-1)*100)</f>
        <v>10.309278350515472</v>
      </c>
      <c r="T464" s="673">
        <f>IF(INDEX(Historical!$F$7:$F$1250,MATCH(B464,Historical!$B$7:$B$1281,0))=0,"n/a",((INDEX(Historical!$C$7:$C$1259,MATCH(B464,Historical!$B$7:$B$1281,0))/INDEX(Historical!$F$7:$F$1250,MATCH(B464,Historical!$B$7:$B$1281,0)))^(1/3)-1)*100)</f>
        <v>10.17877266108127</v>
      </c>
      <c r="U464" s="673" t="str">
        <f>IF(INDEX(Historical!$H$7:$H$1250,MATCH(B464,Historical!$B$7:$B$1281,0))=0,"n/a",((INDEX(Historical!$C$7:$C$1259,MATCH(B464,Historical!$B$7:$B$1281,0))/INDEX(Historical!$H$7:$H$1250,MATCH(B464,Historical!$B$7:$B$1281,0)))^(1/5)-1)*100)</f>
        <v>n/a</v>
      </c>
      <c r="V464" s="673" t="str">
        <f>IF(INDEX(Historical!$O$7:$O$1250,MATCH(B464,Historical!$B$7:$B$1281,0))=0,"n/a",((INDEX(Historical!$C$7:$C$1259,MATCH(B464,Historical!$B$7:$B$1281,0))/INDEX(Historical!$O$7:$O$1250,MATCH(B464,Historical!$B$7:$B$1281,0)))^(1/10)-1)*100)</f>
        <v>n/a</v>
      </c>
      <c r="W464" s="674" t="str">
        <f t="shared" si="124"/>
        <v>n/a</v>
      </c>
      <c r="X464" s="675" t="str">
        <f t="shared" si="125"/>
        <v>n/a</v>
      </c>
      <c r="Y464" s="745"/>
      <c r="Z464" s="729">
        <f t="shared" si="126"/>
        <v>100.90090090090089</v>
      </c>
      <c r="AA464" s="736">
        <f t="shared" si="127"/>
        <v>22.072072072072071</v>
      </c>
      <c r="AB464" s="731">
        <v>12</v>
      </c>
      <c r="AC464" s="737">
        <v>1.1100000000000001</v>
      </c>
      <c r="AD464" s="737">
        <v>3.12</v>
      </c>
      <c r="AE464" s="737">
        <v>2.16</v>
      </c>
      <c r="AF464" s="737">
        <v>0.9</v>
      </c>
      <c r="AG464" s="737">
        <v>4.3999999999999995</v>
      </c>
      <c r="AH464" s="737">
        <v>36.199999999999996</v>
      </c>
      <c r="AI464" s="737">
        <v>-6.17</v>
      </c>
      <c r="AJ464" s="737">
        <v>60.3</v>
      </c>
      <c r="AK464" s="737">
        <v>7.0000000000000009</v>
      </c>
      <c r="AL464" s="738">
        <v>532.04999999999995</v>
      </c>
      <c r="AM464" s="739">
        <v>3.8</v>
      </c>
      <c r="AN464" s="737">
        <v>0.35</v>
      </c>
      <c r="AO464" s="740" t="str">
        <f t="shared" si="128"/>
        <v>n/a</v>
      </c>
      <c r="AP464" s="741" t="str">
        <f t="shared" si="129"/>
        <v>n/a</v>
      </c>
      <c r="AQ464" s="742">
        <f t="shared" si="130"/>
        <v>-6.0381522700365897</v>
      </c>
      <c r="AR464" s="624">
        <f>INDEX(Historical!$C$7:$C$1259,MATCH(B464,Historical!$B$7:$B$1281,0))*IF(AH464="n/a",1.03,IF(AH464&lt;0,1.01,IF(AH464&gt;10,1.1,(1+AH464/100))))</f>
        <v>1.1770000000000003</v>
      </c>
      <c r="AS464" s="736">
        <f t="shared" si="131"/>
        <v>1.1887700000000003</v>
      </c>
      <c r="AT464" s="736">
        <f t="shared" si="120"/>
        <v>1.2719839000000004</v>
      </c>
      <c r="AU464" s="736">
        <f t="shared" si="120"/>
        <v>1.3610227730000004</v>
      </c>
      <c r="AV464" s="736">
        <f t="shared" si="120"/>
        <v>1.4562943671100006</v>
      </c>
      <c r="AW464" s="729">
        <f t="shared" si="132"/>
        <v>6.4550710401100018</v>
      </c>
      <c r="AX464" s="743">
        <f t="shared" si="133"/>
        <v>26.347228735142863</v>
      </c>
      <c r="AY464" s="901">
        <v>1.0900000000000001</v>
      </c>
      <c r="AZ464" s="739">
        <v>96.31</v>
      </c>
      <c r="BA464" s="739">
        <v>-4.63</v>
      </c>
      <c r="BB464" s="739">
        <v>24.77</v>
      </c>
      <c r="BC464" s="739">
        <v>51.6</v>
      </c>
      <c r="BD464" s="875"/>
      <c r="BE464" s="597">
        <v>2016</v>
      </c>
      <c r="BF464" s="865">
        <f t="shared" si="134"/>
        <v>0</v>
      </c>
      <c r="BG464" s="793">
        <v>0.4</v>
      </c>
    </row>
    <row r="465" spans="1:59" ht="11.25" customHeight="1" x14ac:dyDescent="0.2">
      <c r="A465" s="847" t="s">
        <v>4145</v>
      </c>
      <c r="B465" s="842" t="s">
        <v>4143</v>
      </c>
      <c r="C465" s="898" t="s">
        <v>108</v>
      </c>
      <c r="D465" s="898" t="s">
        <v>4269</v>
      </c>
      <c r="E465" s="705">
        <v>7</v>
      </c>
      <c r="F465" s="1135">
        <v>639</v>
      </c>
      <c r="G465" s="1103" t="s">
        <v>106</v>
      </c>
      <c r="H465" s="1103" t="s">
        <v>106</v>
      </c>
      <c r="I465" s="841">
        <v>414.52</v>
      </c>
      <c r="J465" s="624">
        <f t="shared" si="121"/>
        <v>0.75267779600501794</v>
      </c>
      <c r="K465" s="844">
        <v>0.78</v>
      </c>
      <c r="L465" s="854">
        <v>4</v>
      </c>
      <c r="M465" s="615">
        <f t="shared" si="122"/>
        <v>3.12</v>
      </c>
      <c r="N465" s="837" t="s">
        <v>515</v>
      </c>
      <c r="O465" s="706">
        <v>0.68</v>
      </c>
      <c r="P465" s="606">
        <v>44056</v>
      </c>
      <c r="Q465" s="606">
        <v>44074</v>
      </c>
      <c r="R465" s="615">
        <f t="shared" si="123"/>
        <v>14.705882352941172</v>
      </c>
      <c r="S465" s="673">
        <f>IF(INDEX(Historical!$D$7:$D$1257,MATCH(B465,Historical!$B$7:$B$1281,0))=0,"n/a",(INDEX(Historical!$C$7:$C$1259,MATCH(B465,Historical!$B$7:$B$1281,0))/INDEX(Historical!$D$7:$D$1257,MATCH(B465,Historical!$B$7:$B$1281,0))-1)*100)</f>
        <v>15.873015873015861</v>
      </c>
      <c r="T465" s="673">
        <f>IF(INDEX(Historical!$F$7:$F$1250,MATCH(B465,Historical!$B$7:$B$1281,0))=0,"n/a",((INDEX(Historical!$C$7:$C$1259,MATCH(B465,Historical!$B$7:$B$1281,0))/INDEX(Historical!$F$7:$F$1250,MATCH(B465,Historical!$B$7:$B$1281,0)))^(1/3)-1)*100)</f>
        <v>30.297567115569102</v>
      </c>
      <c r="U465" s="673">
        <f>IF(INDEX(Historical!$H$7:$H$1250,MATCH(B465,Historical!$B$7:$B$1281,0))=0,"n/a",((INDEX(Historical!$C$7:$C$1259,MATCH(B465,Historical!$B$7:$B$1281,0))/INDEX(Historical!$H$7:$H$1250,MATCH(B465,Historical!$B$7:$B$1281,0)))^(1/5)-1)*100)</f>
        <v>29.556310857933909</v>
      </c>
      <c r="V465" s="673" t="str">
        <f>IF(INDEX(Historical!$O$7:$O$1250,MATCH(B465,Historical!$B$7:$B$1281,0))=0,"n/a",((INDEX(Historical!$C$7:$C$1259,MATCH(B465,Historical!$B$7:$B$1281,0))/INDEX(Historical!$O$7:$O$1250,MATCH(B465,Historical!$B$7:$B$1281,0)))^(1/10)-1)*100)</f>
        <v>n/a</v>
      </c>
      <c r="W465" s="674" t="str">
        <f t="shared" si="124"/>
        <v>n/a</v>
      </c>
      <c r="X465" s="675">
        <f t="shared" si="125"/>
        <v>1.0747749402885056</v>
      </c>
      <c r="Y465" s="634"/>
      <c r="Z465" s="624">
        <f t="shared" si="126"/>
        <v>44.255319148936174</v>
      </c>
      <c r="AA465" s="853">
        <f t="shared" si="127"/>
        <v>58.797163120567376</v>
      </c>
      <c r="AB465" s="854">
        <v>12</v>
      </c>
      <c r="AC465" s="833">
        <v>7.05</v>
      </c>
      <c r="AD465" s="833">
        <v>4.37</v>
      </c>
      <c r="AE465" s="833">
        <v>20</v>
      </c>
      <c r="AF465" s="833" t="s">
        <v>136</v>
      </c>
      <c r="AG465" s="833">
        <v>-161</v>
      </c>
      <c r="AH465" s="833">
        <v>6.9</v>
      </c>
      <c r="AI465" s="833">
        <v>13.91</v>
      </c>
      <c r="AJ465" s="833">
        <v>27.500000000000004</v>
      </c>
      <c r="AK465" s="833">
        <v>13.200000000000001</v>
      </c>
      <c r="AL465" s="845">
        <v>33910</v>
      </c>
      <c r="AM465" s="839">
        <v>0.5</v>
      </c>
      <c r="AN465" s="833" t="s">
        <v>136</v>
      </c>
      <c r="AO465" s="711">
        <f t="shared" si="128"/>
        <v>-28.48817446662845</v>
      </c>
      <c r="AP465" s="712">
        <f t="shared" si="129"/>
        <v>30.308988653938925</v>
      </c>
      <c r="AQ465" s="855" t="str">
        <f t="shared" si="130"/>
        <v>n/a</v>
      </c>
      <c r="AR465" s="624">
        <f>INDEX(Historical!$C$7:$C$1259,MATCH(B465,Historical!$B$7:$B$1281,0))*IF(AH465="n/a",1.03,IF(AH465&lt;0,1.01,IF(AH465&gt;10,1.1,(1+AH465/100))))</f>
        <v>3.1214799999999996</v>
      </c>
      <c r="AS465" s="853">
        <f t="shared" si="131"/>
        <v>3.4336279999999997</v>
      </c>
      <c r="AT465" s="853">
        <f t="shared" si="120"/>
        <v>3.7769908000000001</v>
      </c>
      <c r="AU465" s="853">
        <f t="shared" si="120"/>
        <v>4.1546898800000003</v>
      </c>
      <c r="AV465" s="853">
        <f t="shared" si="120"/>
        <v>4.5701588680000009</v>
      </c>
      <c r="AW465" s="624">
        <f t="shared" si="132"/>
        <v>19.056947548</v>
      </c>
      <c r="AX465" s="719">
        <f t="shared" si="133"/>
        <v>4.5973529740422663</v>
      </c>
      <c r="AY465" s="900">
        <v>0.93</v>
      </c>
      <c r="AZ465" s="839">
        <v>89.58</v>
      </c>
      <c r="BA465" s="839">
        <v>-9.06</v>
      </c>
      <c r="BB465" s="839">
        <v>-2.7199999999999998</v>
      </c>
      <c r="BC465" s="839">
        <v>9.7199999999999989</v>
      </c>
      <c r="BE465" s="597">
        <v>2014</v>
      </c>
      <c r="BF465" s="865">
        <f t="shared" si="134"/>
        <v>0</v>
      </c>
      <c r="BG465" s="849">
        <v>14.7</v>
      </c>
    </row>
    <row r="466" spans="1:59" ht="11.25" customHeight="1" x14ac:dyDescent="0.2">
      <c r="A466" s="831" t="s">
        <v>290</v>
      </c>
      <c r="B466" s="842" t="s">
        <v>291</v>
      </c>
      <c r="C466" s="898" t="s">
        <v>131</v>
      </c>
      <c r="D466" s="898" t="s">
        <v>4275</v>
      </c>
      <c r="E466" s="705">
        <v>48</v>
      </c>
      <c r="F466" s="1135">
        <v>43</v>
      </c>
      <c r="G466" s="1139" t="s">
        <v>37</v>
      </c>
      <c r="H466" s="1139" t="s">
        <v>37</v>
      </c>
      <c r="I466" s="833">
        <v>68.67</v>
      </c>
      <c r="J466" s="624">
        <f t="shared" si="121"/>
        <v>1.5873015873015872</v>
      </c>
      <c r="K466" s="844">
        <v>0.27250000000000002</v>
      </c>
      <c r="L466" s="854">
        <v>4</v>
      </c>
      <c r="M466" s="615">
        <f t="shared" si="122"/>
        <v>1.0900000000000001</v>
      </c>
      <c r="N466" s="837" t="s">
        <v>119</v>
      </c>
      <c r="O466" s="706">
        <v>0.25624999999999998</v>
      </c>
      <c r="P466" s="606">
        <v>44147</v>
      </c>
      <c r="Q466" s="606">
        <v>44166</v>
      </c>
      <c r="R466" s="615">
        <f t="shared" si="123"/>
        <v>6.3414634146341626</v>
      </c>
      <c r="S466" s="673">
        <f>IF(INDEX(Historical!$D$7:$D$1257,MATCH(B466,Historical!$B$7:$B$1281,0))=0,"n/a",(INDEX(Historical!$C$7:$C$1259,MATCH(B466,Historical!$B$7:$B$1281,0))/INDEX(Historical!$D$7:$D$1257,MATCH(B466,Historical!$B$7:$B$1281,0))-1)*100)</f>
        <v>6.6635935259168333</v>
      </c>
      <c r="T466" s="673">
        <f>IF(INDEX(Historical!$F$7:$F$1250,MATCH(B466,Historical!$B$7:$B$1281,0))=0,"n/a",((INDEX(Historical!$C$7:$C$1259,MATCH(B466,Historical!$B$7:$B$1281,0))/INDEX(Historical!$F$7:$F$1250,MATCH(B466,Historical!$B$7:$B$1281,0)))^(1/3)-1)*100)</f>
        <v>6.6858844342181811</v>
      </c>
      <c r="U466" s="673">
        <f>IF(INDEX(Historical!$H$7:$H$1250,MATCH(B466,Historical!$B$7:$B$1281,0))=0,"n/a",((INDEX(Historical!$C$7:$C$1259,MATCH(B466,Historical!$B$7:$B$1281,0))/INDEX(Historical!$H$7:$H$1250,MATCH(B466,Historical!$B$7:$B$1281,0)))^(1/5)-1)*100)</f>
        <v>6.0500018054029159</v>
      </c>
      <c r="V466" s="673">
        <f>IF(INDEX(Historical!$O$7:$O$1250,MATCH(B466,Historical!$B$7:$B$1281,0))=0,"n/a",((INDEX(Historical!$C$7:$C$1259,MATCH(B466,Historical!$B$7:$B$1281,0))/INDEX(Historical!$O$7:$O$1250,MATCH(B466,Historical!$B$7:$B$1281,0)))^(1/10)-1)*100)</f>
        <v>3.7221991639429408</v>
      </c>
      <c r="W466" s="674">
        <f t="shared" si="124"/>
        <v>1.6253836882264312</v>
      </c>
      <c r="X466" s="675">
        <f t="shared" si="125"/>
        <v>0.49187006547991186</v>
      </c>
      <c r="Y466" s="842"/>
      <c r="Z466" s="624">
        <f t="shared" si="126"/>
        <v>50</v>
      </c>
      <c r="AA466" s="853">
        <f t="shared" si="127"/>
        <v>31.5</v>
      </c>
      <c r="AB466" s="854">
        <v>12</v>
      </c>
      <c r="AC466" s="833">
        <v>2.1800000000000002</v>
      </c>
      <c r="AD466" s="833">
        <v>11.5</v>
      </c>
      <c r="AE466" s="833">
        <v>8.49</v>
      </c>
      <c r="AF466" s="833">
        <v>3.45</v>
      </c>
      <c r="AG466" s="833">
        <v>11.5</v>
      </c>
      <c r="AH466" s="833">
        <v>2.6</v>
      </c>
      <c r="AI466" s="833">
        <v>2.8000000000000003</v>
      </c>
      <c r="AJ466" s="833">
        <v>12.3</v>
      </c>
      <c r="AK466" s="833">
        <v>2.7</v>
      </c>
      <c r="AL466" s="849">
        <v>1190</v>
      </c>
      <c r="AM466" s="839">
        <v>3.39</v>
      </c>
      <c r="AN466" s="833">
        <v>0.81</v>
      </c>
      <c r="AO466" s="711">
        <f t="shared" si="128"/>
        <v>-23.862696607295497</v>
      </c>
      <c r="AP466" s="712">
        <f t="shared" si="129"/>
        <v>7.6373033927045029</v>
      </c>
      <c r="AQ466" s="855">
        <f t="shared" si="130"/>
        <v>119.77260975835912</v>
      </c>
      <c r="AR466" s="624">
        <f>INDEX(Historical!$C$7:$C$1259,MATCH(B466,Historical!$B$7:$B$1281,0))*IF(AH466="n/a",1.03,IF(AH466&lt;0,1.01,IF(AH466&gt;10,1.1,(1+AH466/100))))</f>
        <v>1.0683225000000001</v>
      </c>
      <c r="AS466" s="853">
        <f t="shared" si="131"/>
        <v>1.0982355300000002</v>
      </c>
      <c r="AT466" s="853">
        <f t="shared" si="120"/>
        <v>1.1278878893100002</v>
      </c>
      <c r="AU466" s="853">
        <f t="shared" si="120"/>
        <v>1.15834086232137</v>
      </c>
      <c r="AV466" s="853">
        <f t="shared" si="120"/>
        <v>1.1896160656040469</v>
      </c>
      <c r="AW466" s="624">
        <f t="shared" si="132"/>
        <v>5.6424028472354166</v>
      </c>
      <c r="AX466" s="719">
        <f t="shared" si="133"/>
        <v>8.216692656524561</v>
      </c>
      <c r="AY466" s="900">
        <v>0.24</v>
      </c>
      <c r="AZ466" s="839">
        <v>40.75</v>
      </c>
      <c r="BA466" s="839">
        <v>-20.080000000000002</v>
      </c>
      <c r="BB466" s="839">
        <v>-8.3099999999999987</v>
      </c>
      <c r="BC466" s="839">
        <v>0.31</v>
      </c>
      <c r="BE466" s="597">
        <v>1974</v>
      </c>
      <c r="BF466" s="865">
        <f t="shared" si="134"/>
        <v>4</v>
      </c>
      <c r="BG466" s="849">
        <v>4.1000000000000005</v>
      </c>
    </row>
    <row r="467" spans="1:59" ht="11.25" customHeight="1" x14ac:dyDescent="0.2">
      <c r="A467" s="838" t="s">
        <v>676</v>
      </c>
      <c r="B467" s="842" t="s">
        <v>677</v>
      </c>
      <c r="C467" s="898" t="s">
        <v>4127</v>
      </c>
      <c r="D467" s="898" t="s">
        <v>4302</v>
      </c>
      <c r="E467" s="705">
        <v>19</v>
      </c>
      <c r="F467" s="1135">
        <v>177</v>
      </c>
      <c r="G467" s="1123" t="s">
        <v>37</v>
      </c>
      <c r="H467" s="1123" t="s">
        <v>115</v>
      </c>
      <c r="I467" s="841">
        <v>232.38</v>
      </c>
      <c r="J467" s="624">
        <f t="shared" si="121"/>
        <v>0.96393837679662631</v>
      </c>
      <c r="K467" s="844">
        <v>0.56000000000000005</v>
      </c>
      <c r="L467" s="854">
        <v>4</v>
      </c>
      <c r="M467" s="615">
        <f t="shared" si="122"/>
        <v>2.2400000000000002</v>
      </c>
      <c r="N467" s="837" t="s">
        <v>135</v>
      </c>
      <c r="O467" s="706">
        <v>0.51</v>
      </c>
      <c r="P467" s="606">
        <v>44153</v>
      </c>
      <c r="Q467" s="606">
        <v>44175</v>
      </c>
      <c r="R467" s="615">
        <f t="shared" si="123"/>
        <v>9.8039215686274588</v>
      </c>
      <c r="S467" s="673">
        <f>IF(INDEX(Historical!$D$7:$D$1257,MATCH(B467,Historical!$B$7:$B$1281,0))=0,"n/a",(INDEX(Historical!$C$7:$C$1259,MATCH(B467,Historical!$B$7:$B$1281,0))/INDEX(Historical!$D$7:$D$1257,MATCH(B467,Historical!$B$7:$B$1281,0))-1)*100)</f>
        <v>10.582010582010582</v>
      </c>
      <c r="T467" s="673">
        <f>IF(INDEX(Historical!$F$7:$F$1250,MATCH(B467,Historical!$B$7:$B$1281,0))=0,"n/a",((INDEX(Historical!$C$7:$C$1259,MATCH(B467,Historical!$B$7:$B$1281,0))/INDEX(Historical!$F$7:$F$1250,MATCH(B467,Historical!$B$7:$B$1281,0)))^(1/3)-1)*100)</f>
        <v>9.5426023231105503</v>
      </c>
      <c r="U467" s="673">
        <f>IF(INDEX(Historical!$H$7:$H$1250,MATCH(B467,Historical!$B$7:$B$1281,0))=0,"n/a",((INDEX(Historical!$C$7:$C$1259,MATCH(B467,Historical!$B$7:$B$1281,0))/INDEX(Historical!$H$7:$H$1250,MATCH(B467,Historical!$B$7:$B$1281,0)))^(1/5)-1)*100)</f>
        <v>10.131439334924019</v>
      </c>
      <c r="V467" s="673">
        <f>IF(INDEX(Historical!$O$7:$O$1250,MATCH(B467,Historical!$B$7:$B$1281,0))=0,"n/a",((INDEX(Historical!$C$7:$C$1259,MATCH(B467,Historical!$B$7:$B$1281,0))/INDEX(Historical!$O$7:$O$1250,MATCH(B467,Historical!$B$7:$B$1281,0)))^(1/10)-1)*100)</f>
        <v>14.282138804355625</v>
      </c>
      <c r="W467" s="674">
        <f t="shared" si="124"/>
        <v>0.70937829926664997</v>
      </c>
      <c r="X467" s="675">
        <f t="shared" si="125"/>
        <v>0.32368815766530412</v>
      </c>
      <c r="Y467" s="842" t="s">
        <v>152</v>
      </c>
      <c r="Z467" s="624">
        <f t="shared" si="126"/>
        <v>33.383010432190765</v>
      </c>
      <c r="AA467" s="853">
        <f t="shared" si="127"/>
        <v>34.631892697466469</v>
      </c>
      <c r="AB467" s="854">
        <v>6</v>
      </c>
      <c r="AC467" s="833">
        <v>6.71</v>
      </c>
      <c r="AD467" s="833">
        <v>2.04</v>
      </c>
      <c r="AE467" s="833">
        <v>11.4</v>
      </c>
      <c r="AF467" s="833">
        <v>13.28</v>
      </c>
      <c r="AG467" s="833">
        <v>42.199999999999996</v>
      </c>
      <c r="AH467" s="833">
        <v>13.4</v>
      </c>
      <c r="AI467" s="833">
        <v>9.2799999999999994</v>
      </c>
      <c r="AJ467" s="833">
        <v>31.3</v>
      </c>
      <c r="AK467" s="833">
        <v>16.7</v>
      </c>
      <c r="AL467" s="845">
        <v>1747300</v>
      </c>
      <c r="AM467" s="839">
        <v>0.1</v>
      </c>
      <c r="AN467" s="833">
        <v>0.55000000000000004</v>
      </c>
      <c r="AO467" s="711">
        <f t="shared" si="128"/>
        <v>-23.536514985745825</v>
      </c>
      <c r="AP467" s="712">
        <f t="shared" si="129"/>
        <v>11.095377711720646</v>
      </c>
      <c r="AQ467" s="855">
        <f t="shared" si="130"/>
        <v>352.11185195325515</v>
      </c>
      <c r="AR467" s="624">
        <f>INDEX(Historical!$C$7:$C$1259,MATCH(B467,Historical!$B$7:$B$1281,0))*IF(AH467="n/a",1.03,IF(AH467&lt;0,1.01,IF(AH467&gt;10,1.1,(1+AH467/100))))</f>
        <v>2.2989999999999999</v>
      </c>
      <c r="AS467" s="853">
        <f t="shared" si="131"/>
        <v>2.5123471999999998</v>
      </c>
      <c r="AT467" s="853">
        <f t="shared" ref="AT467:AV486" si="135">IF($AK467="n/a",1.03*AS467,IF($AK467&lt;0,1.01*AS467,IF($AK467&gt;10,1.1*AS467,(1+$AK467/100)*AS467)))</f>
        <v>2.76358192</v>
      </c>
      <c r="AU467" s="853">
        <f t="shared" si="135"/>
        <v>3.0399401120000005</v>
      </c>
      <c r="AV467" s="853">
        <f t="shared" si="135"/>
        <v>3.3439341232000008</v>
      </c>
      <c r="AW467" s="624">
        <f t="shared" si="132"/>
        <v>13.958803355200001</v>
      </c>
      <c r="AX467" s="719">
        <f t="shared" si="133"/>
        <v>6.0068867179619598</v>
      </c>
      <c r="AY467" s="900">
        <v>0.81</v>
      </c>
      <c r="AZ467" s="839">
        <v>75.349999999999994</v>
      </c>
      <c r="BA467" s="839">
        <v>-5.59</v>
      </c>
      <c r="BB467" s="839">
        <v>1.78</v>
      </c>
      <c r="BC467" s="839">
        <v>9.7000000000000011</v>
      </c>
      <c r="BE467" s="597">
        <v>2002</v>
      </c>
      <c r="BF467" s="865">
        <f t="shared" si="134"/>
        <v>1</v>
      </c>
      <c r="BG467" s="849">
        <v>17.2</v>
      </c>
    </row>
    <row r="468" spans="1:59" ht="11.25" customHeight="1" x14ac:dyDescent="0.2">
      <c r="A468" s="838" t="s">
        <v>1477</v>
      </c>
      <c r="B468" s="842" t="s">
        <v>1478</v>
      </c>
      <c r="C468" s="898" t="s">
        <v>4127</v>
      </c>
      <c r="D468" s="898" t="s">
        <v>4294</v>
      </c>
      <c r="E468" s="705">
        <v>11</v>
      </c>
      <c r="F468" s="1135">
        <v>342</v>
      </c>
      <c r="G468" s="1135" t="s">
        <v>106</v>
      </c>
      <c r="H468" s="1135" t="s">
        <v>106</v>
      </c>
      <c r="I468" s="841">
        <v>175.48</v>
      </c>
      <c r="J468" s="624">
        <f t="shared" si="121"/>
        <v>1.6184180533394119</v>
      </c>
      <c r="K468" s="844">
        <v>0.71</v>
      </c>
      <c r="L468" s="854">
        <v>4</v>
      </c>
      <c r="M468" s="615">
        <f t="shared" si="122"/>
        <v>2.84</v>
      </c>
      <c r="N468" s="837" t="s">
        <v>462</v>
      </c>
      <c r="O468" s="706">
        <v>0.64</v>
      </c>
      <c r="P468" s="606">
        <v>44179</v>
      </c>
      <c r="Q468" s="606">
        <v>44211</v>
      </c>
      <c r="R468" s="615">
        <f t="shared" si="123"/>
        <v>10.937499999999991</v>
      </c>
      <c r="S468" s="673">
        <f>IF(INDEX(Historical!$D$7:$D$1257,MATCH(B468,Historical!$B$7:$B$1281,0))=0,"n/a",(INDEX(Historical!$C$7:$C$1259,MATCH(B468,Historical!$B$7:$B$1281,0))/INDEX(Historical!$D$7:$D$1257,MATCH(B468,Historical!$B$7:$B$1281,0))-1)*100)</f>
        <v>8.9361702127659584</v>
      </c>
      <c r="T468" s="673">
        <f>IF(INDEX(Historical!$F$7:$F$1250,MATCH(B468,Historical!$B$7:$B$1281,0))=0,"n/a",((INDEX(Historical!$C$7:$C$1259,MATCH(B468,Historical!$B$7:$B$1281,0))/INDEX(Historical!$F$7:$F$1250,MATCH(B468,Historical!$B$7:$B$1281,0)))^(1/3)-1)*100)</f>
        <v>10.839367461184835</v>
      </c>
      <c r="U468" s="673">
        <f>IF(INDEX(Historical!$H$7:$H$1250,MATCH(B468,Historical!$B$7:$B$1281,0))=0,"n/a",((INDEX(Historical!$C$7:$C$1259,MATCH(B468,Historical!$B$7:$B$1281,0))/INDEX(Historical!$H$7:$H$1250,MATCH(B468,Historical!$B$7:$B$1281,0)))^(1/5)-1)*100)</f>
        <v>13.485457134316015</v>
      </c>
      <c r="V468" s="673" t="str">
        <f>IF(INDEX(Historical!$O$7:$O$1250,MATCH(B468,Historical!$B$7:$B$1281,0))=0,"n/a",((INDEX(Historical!$C$7:$C$1259,MATCH(B468,Historical!$B$7:$B$1281,0))/INDEX(Historical!$O$7:$O$1250,MATCH(B468,Historical!$B$7:$B$1281,0)))^(1/10)-1)*100)</f>
        <v>n/a</v>
      </c>
      <c r="W468" s="674" t="str">
        <f t="shared" si="124"/>
        <v>n/a</v>
      </c>
      <c r="X468" s="675">
        <f t="shared" si="125"/>
        <v>1.1829348363435099</v>
      </c>
      <c r="Y468" s="634"/>
      <c r="Z468" s="624">
        <f t="shared" si="126"/>
        <v>52.110091743119256</v>
      </c>
      <c r="AA468" s="853">
        <f t="shared" si="127"/>
        <v>32.198165137614673</v>
      </c>
      <c r="AB468" s="854">
        <v>12</v>
      </c>
      <c r="AC468" s="833">
        <v>5.45</v>
      </c>
      <c r="AD468" s="833">
        <v>5.63</v>
      </c>
      <c r="AE468" s="833">
        <v>4.12</v>
      </c>
      <c r="AF468" s="833" t="s">
        <v>136</v>
      </c>
      <c r="AG468" s="835">
        <v>-122.8</v>
      </c>
      <c r="AH468" s="834">
        <v>10.299999999999999</v>
      </c>
      <c r="AI468" s="834">
        <v>11.1</v>
      </c>
      <c r="AJ468" s="833">
        <v>11.4</v>
      </c>
      <c r="AK468" s="833">
        <v>5.88</v>
      </c>
      <c r="AL468" s="845">
        <v>30550</v>
      </c>
      <c r="AM468" s="839">
        <v>0.1</v>
      </c>
      <c r="AN468" s="833" t="s">
        <v>136</v>
      </c>
      <c r="AO468" s="711">
        <f t="shared" si="128"/>
        <v>-17.094289949959247</v>
      </c>
      <c r="AP468" s="712">
        <f t="shared" si="129"/>
        <v>15.103875187655426</v>
      </c>
      <c r="AQ468" s="855" t="str">
        <f t="shared" si="130"/>
        <v>n/a</v>
      </c>
      <c r="AR468" s="624">
        <f>INDEX(Historical!$C$7:$C$1259,MATCH(B468,Historical!$B$7:$B$1281,0))*IF(AH468="n/a",1.03,IF(AH468&lt;0,1.01,IF(AH468&gt;10,1.1,(1+AH468/100))))</f>
        <v>2.8160000000000003</v>
      </c>
      <c r="AS468" s="853">
        <f t="shared" si="131"/>
        <v>3.0976000000000004</v>
      </c>
      <c r="AT468" s="853">
        <f t="shared" si="135"/>
        <v>3.2797388800000005</v>
      </c>
      <c r="AU468" s="853">
        <f t="shared" si="135"/>
        <v>3.4725875261440002</v>
      </c>
      <c r="AV468" s="853">
        <f t="shared" si="135"/>
        <v>3.6767756726812673</v>
      </c>
      <c r="AW468" s="624">
        <f t="shared" si="132"/>
        <v>16.342702078825269</v>
      </c>
      <c r="AX468" s="719">
        <f t="shared" si="133"/>
        <v>9.3131422833515334</v>
      </c>
      <c r="AY468" s="900">
        <v>0.78</v>
      </c>
      <c r="AZ468" s="839">
        <v>45.300000000000004</v>
      </c>
      <c r="BA468" s="839">
        <v>-5.08</v>
      </c>
      <c r="BB468" s="839">
        <v>0.74</v>
      </c>
      <c r="BC468" s="839">
        <v>11.44</v>
      </c>
      <c r="BE468" s="597">
        <v>2011</v>
      </c>
      <c r="BF468" s="865">
        <f t="shared" si="134"/>
        <v>0</v>
      </c>
      <c r="BG468" s="849">
        <v>9</v>
      </c>
    </row>
    <row r="469" spans="1:59" ht="11.25" customHeight="1" x14ac:dyDescent="0.2">
      <c r="A469" s="838" t="s">
        <v>681</v>
      </c>
      <c r="B469" s="842" t="s">
        <v>682</v>
      </c>
      <c r="C469" s="898" t="s">
        <v>112</v>
      </c>
      <c r="D469" s="898" t="s">
        <v>4267</v>
      </c>
      <c r="E469" s="705">
        <v>18</v>
      </c>
      <c r="F469" s="1135">
        <v>184</v>
      </c>
      <c r="G469" s="1133" t="s">
        <v>106</v>
      </c>
      <c r="H469" s="1133" t="s">
        <v>106</v>
      </c>
      <c r="I469" s="841">
        <v>86.13</v>
      </c>
      <c r="J469" s="624">
        <f t="shared" si="121"/>
        <v>3.4831069313827934</v>
      </c>
      <c r="K469" s="844">
        <v>0.75</v>
      </c>
      <c r="L469" s="854">
        <v>4</v>
      </c>
      <c r="M469" s="615">
        <f t="shared" si="122"/>
        <v>3</v>
      </c>
      <c r="N469" s="837" t="s">
        <v>716</v>
      </c>
      <c r="O469" s="706">
        <v>0.63</v>
      </c>
      <c r="P469" s="904">
        <v>43668</v>
      </c>
      <c r="Q469" s="904">
        <v>43683</v>
      </c>
      <c r="R469" s="615">
        <f t="shared" si="123"/>
        <v>19.047619047619047</v>
      </c>
      <c r="S469" s="673">
        <f>IF(INDEX(Historical!$D$7:$D$1257,MATCH(B469,Historical!$B$7:$B$1281,0))=0,"n/a",(INDEX(Historical!$C$7:$C$1259,MATCH(B469,Historical!$B$7:$B$1281,0))/INDEX(Historical!$D$7:$D$1257,MATCH(B469,Historical!$B$7:$B$1281,0))-1)*100)</f>
        <v>8.6956521739130608</v>
      </c>
      <c r="T469" s="673">
        <f>IF(INDEX(Historical!$F$7:$F$1250,MATCH(B469,Historical!$B$7:$B$1281,0))=0,"n/a",((INDEX(Historical!$C$7:$C$1259,MATCH(B469,Historical!$B$7:$B$1281,0))/INDEX(Historical!$F$7:$F$1250,MATCH(B469,Historical!$B$7:$B$1281,0)))^(1/3)-1)*100)</f>
        <v>17.911651341636549</v>
      </c>
      <c r="U469" s="673">
        <f>IF(INDEX(Historical!$H$7:$H$1250,MATCH(B469,Historical!$B$7:$B$1281,0))=0,"n/a",((INDEX(Historical!$C$7:$C$1259,MATCH(B469,Historical!$B$7:$B$1281,0))/INDEX(Historical!$H$7:$H$1250,MATCH(B469,Historical!$B$7:$B$1281,0)))^(1/5)-1)*100)</f>
        <v>12.976139410661048</v>
      </c>
      <c r="V469" s="673">
        <f>IF(INDEX(Historical!$O$7:$O$1250,MATCH(B469,Historical!$B$7:$B$1281,0))=0,"n/a",((INDEX(Historical!$C$7:$C$1259,MATCH(B469,Historical!$B$7:$B$1281,0))/INDEX(Historical!$O$7:$O$1250,MATCH(B469,Historical!$B$7:$B$1281,0)))^(1/10)-1)*100)</f>
        <v>13.575379559642652</v>
      </c>
      <c r="W469" s="674">
        <f t="shared" si="124"/>
        <v>0.95585831347485517</v>
      </c>
      <c r="X469" s="675">
        <f t="shared" si="125"/>
        <v>3.4147735291213288</v>
      </c>
      <c r="Y469" s="646" t="s">
        <v>4588</v>
      </c>
      <c r="Z469" s="624">
        <f t="shared" si="126"/>
        <v>74.441687344913149</v>
      </c>
      <c r="AA469" s="853">
        <f t="shared" si="127"/>
        <v>21.372208436724563</v>
      </c>
      <c r="AB469" s="854">
        <v>8</v>
      </c>
      <c r="AC469" s="833">
        <v>4.03</v>
      </c>
      <c r="AD469" s="833">
        <v>3.4</v>
      </c>
      <c r="AE469" s="833">
        <v>1.53</v>
      </c>
      <c r="AF469" s="833">
        <v>4.3099999999999996</v>
      </c>
      <c r="AG469" s="833" t="s">
        <v>136</v>
      </c>
      <c r="AH469" s="833">
        <v>-13.200000000000001</v>
      </c>
      <c r="AI469" s="833">
        <v>8.52</v>
      </c>
      <c r="AJ469" s="833">
        <v>3.8</v>
      </c>
      <c r="AK469" s="833">
        <v>6.36</v>
      </c>
      <c r="AL469" s="845">
        <v>4800</v>
      </c>
      <c r="AM469" s="839">
        <v>1</v>
      </c>
      <c r="AN469" s="833">
        <v>0.44</v>
      </c>
      <c r="AO469" s="711">
        <f t="shared" si="128"/>
        <v>-4.9129620946807222</v>
      </c>
      <c r="AP469" s="712">
        <f t="shared" si="129"/>
        <v>16.459246342043841</v>
      </c>
      <c r="AQ469" s="855">
        <f t="shared" si="130"/>
        <v>102.33549516943152</v>
      </c>
      <c r="AR469" s="624">
        <f>INDEX(Historical!$C$7:$C$1259,MATCH(B469,Historical!$B$7:$B$1281,0))*IF(AH469="n/a",1.03,IF(AH469&lt;0,1.01,IF(AH469&gt;10,1.1,(1+AH469/100))))</f>
        <v>3.0300000000000002</v>
      </c>
      <c r="AS469" s="853">
        <f t="shared" si="131"/>
        <v>3.2881560000000003</v>
      </c>
      <c r="AT469" s="853">
        <f t="shared" si="135"/>
        <v>3.4972827216000009</v>
      </c>
      <c r="AU469" s="853">
        <f t="shared" si="135"/>
        <v>3.7197099026937614</v>
      </c>
      <c r="AV469" s="853">
        <f t="shared" si="135"/>
        <v>3.956283452505085</v>
      </c>
      <c r="AW469" s="624">
        <f t="shared" si="132"/>
        <v>17.491432076798848</v>
      </c>
      <c r="AX469" s="719">
        <f t="shared" si="133"/>
        <v>20.308176102169799</v>
      </c>
      <c r="AY469" s="900">
        <v>1.1000000000000001</v>
      </c>
      <c r="AZ469" s="839">
        <v>99.74</v>
      </c>
      <c r="BA469" s="839">
        <v>-2.41</v>
      </c>
      <c r="BB469" s="839">
        <v>2.79</v>
      </c>
      <c r="BC469" s="839">
        <v>20.46</v>
      </c>
      <c r="BE469" s="597">
        <v>2003</v>
      </c>
      <c r="BF469" s="865">
        <f t="shared" si="134"/>
        <v>1</v>
      </c>
      <c r="BG469" s="849" t="s">
        <v>136</v>
      </c>
    </row>
    <row r="470" spans="1:59" ht="11.25" customHeight="1" x14ac:dyDescent="0.2">
      <c r="A470" s="838" t="s">
        <v>1449</v>
      </c>
      <c r="B470" s="842" t="s">
        <v>1450</v>
      </c>
      <c r="C470" s="898" t="s">
        <v>123</v>
      </c>
      <c r="D470" s="898" t="s">
        <v>4290</v>
      </c>
      <c r="E470" s="705">
        <v>8</v>
      </c>
      <c r="F470" s="1135">
        <v>571</v>
      </c>
      <c r="G470" s="1126" t="s">
        <v>106</v>
      </c>
      <c r="H470" s="1126" t="s">
        <v>106</v>
      </c>
      <c r="I470" s="841">
        <v>68.48</v>
      </c>
      <c r="J470" s="624">
        <f t="shared" si="121"/>
        <v>0.67172897196261683</v>
      </c>
      <c r="K470" s="844">
        <v>0.115</v>
      </c>
      <c r="L470" s="854">
        <v>4</v>
      </c>
      <c r="M470" s="615">
        <f t="shared" si="122"/>
        <v>0.46</v>
      </c>
      <c r="N470" s="837" t="s">
        <v>993</v>
      </c>
      <c r="O470" s="706">
        <v>0.11</v>
      </c>
      <c r="P470" s="606">
        <v>43979</v>
      </c>
      <c r="Q470" s="606">
        <v>43992</v>
      </c>
      <c r="R470" s="615">
        <f t="shared" si="123"/>
        <v>4.5454545454545494</v>
      </c>
      <c r="S470" s="673">
        <f>IF(INDEX(Historical!$D$7:$D$1257,MATCH(B470,Historical!$B$7:$B$1281,0))=0,"n/a",(INDEX(Historical!$C$7:$C$1259,MATCH(B470,Historical!$B$7:$B$1281,0))/INDEX(Historical!$D$7:$D$1257,MATCH(B470,Historical!$B$7:$B$1281,0))-1)*100)</f>
        <v>4.5977011494252817</v>
      </c>
      <c r="T470" s="673">
        <f>IF(INDEX(Historical!$F$7:$F$1250,MATCH(B470,Historical!$B$7:$B$1281,0))=0,"n/a",((INDEX(Historical!$C$7:$C$1259,MATCH(B470,Historical!$B$7:$B$1281,0))/INDEX(Historical!$F$7:$F$1250,MATCH(B470,Historical!$B$7:$B$1281,0)))^(1/3)-1)*100)</f>
        <v>4.8265840170789165</v>
      </c>
      <c r="U470" s="673">
        <f>IF(INDEX(Historical!$H$7:$H$1250,MATCH(B470,Historical!$B$7:$B$1281,0))=0,"n/a",((INDEX(Historical!$C$7:$C$1259,MATCH(B470,Historical!$B$7:$B$1281,0))/INDEX(Historical!$H$7:$H$1250,MATCH(B470,Historical!$B$7:$B$1281,0)))^(1/5)-1)*100)</f>
        <v>5.088842545712402</v>
      </c>
      <c r="V470" s="673" t="str">
        <f>IF(INDEX(Historical!$O$7:$O$1250,MATCH(B470,Historical!$B$7:$B$1281,0))=0,"n/a",((INDEX(Historical!$C$7:$C$1259,MATCH(B470,Historical!$B$7:$B$1281,0))/INDEX(Historical!$O$7:$O$1250,MATCH(B470,Historical!$B$7:$B$1281,0)))^(1/10)-1)*100)</f>
        <v>n/a</v>
      </c>
      <c r="W470" s="674" t="str">
        <f t="shared" si="124"/>
        <v>n/a</v>
      </c>
      <c r="X470" s="675" t="str">
        <f t="shared" si="125"/>
        <v>n/a</v>
      </c>
      <c r="Y470" s="843"/>
      <c r="Z470" s="624">
        <f t="shared" si="126"/>
        <v>38.333333333333336</v>
      </c>
      <c r="AA470" s="853">
        <f t="shared" si="127"/>
        <v>57.06666666666667</v>
      </c>
      <c r="AB470" s="854">
        <v>12</v>
      </c>
      <c r="AC470" s="833">
        <v>1.2</v>
      </c>
      <c r="AD470" s="833">
        <v>4.75</v>
      </c>
      <c r="AE470" s="833">
        <v>1.25</v>
      </c>
      <c r="AF470" s="833">
        <v>2.12</v>
      </c>
      <c r="AG470" s="833">
        <v>2.5</v>
      </c>
      <c r="AH470" s="833">
        <v>-71</v>
      </c>
      <c r="AI470" s="833">
        <v>31.130000000000003</v>
      </c>
      <c r="AJ470" s="833">
        <v>-13.8</v>
      </c>
      <c r="AK470" s="833">
        <v>12</v>
      </c>
      <c r="AL470" s="845">
        <v>1390</v>
      </c>
      <c r="AM470" s="839">
        <v>0.89999999999999991</v>
      </c>
      <c r="AN470" s="833">
        <v>0.09</v>
      </c>
      <c r="AO470" s="711">
        <f t="shared" si="128"/>
        <v>-51.306095148991652</v>
      </c>
      <c r="AP470" s="712">
        <f t="shared" si="129"/>
        <v>5.760571517675019</v>
      </c>
      <c r="AQ470" s="855">
        <f t="shared" si="130"/>
        <v>131.88247342453781</v>
      </c>
      <c r="AR470" s="624">
        <f>INDEX(Historical!$C$7:$C$1259,MATCH(B470,Historical!$B$7:$B$1281,0))*IF(AH470="n/a",1.03,IF(AH470&lt;0,1.01,IF(AH470&gt;10,1.1,(1+AH470/100))))</f>
        <v>0.45955000000000001</v>
      </c>
      <c r="AS470" s="853">
        <f t="shared" si="131"/>
        <v>0.50550500000000009</v>
      </c>
      <c r="AT470" s="853">
        <f t="shared" si="135"/>
        <v>0.55605550000000015</v>
      </c>
      <c r="AU470" s="853">
        <f t="shared" si="135"/>
        <v>0.61166105000000026</v>
      </c>
      <c r="AV470" s="853">
        <f t="shared" si="135"/>
        <v>0.67282715500000034</v>
      </c>
      <c r="AW470" s="624">
        <f t="shared" si="132"/>
        <v>2.8055987050000009</v>
      </c>
      <c r="AX470" s="719">
        <f t="shared" si="133"/>
        <v>4.096960725759347</v>
      </c>
      <c r="AY470" s="900">
        <v>1.39</v>
      </c>
      <c r="AZ470" s="839">
        <v>161.87</v>
      </c>
      <c r="BA470" s="839">
        <v>-5.58</v>
      </c>
      <c r="BB470" s="839">
        <v>2.76</v>
      </c>
      <c r="BC470" s="839">
        <v>16.41</v>
      </c>
      <c r="BE470" s="597">
        <v>2013</v>
      </c>
      <c r="BF470" s="865">
        <f t="shared" si="134"/>
        <v>0</v>
      </c>
      <c r="BG470" s="849">
        <v>1.5</v>
      </c>
    </row>
    <row r="471" spans="1:59" ht="11.25" customHeight="1" x14ac:dyDescent="0.2">
      <c r="A471" s="848" t="s">
        <v>4664</v>
      </c>
      <c r="B471" s="842" t="s">
        <v>4654</v>
      </c>
      <c r="C471" s="898" t="s">
        <v>108</v>
      </c>
      <c r="D471" s="898" t="s">
        <v>4273</v>
      </c>
      <c r="E471" s="705">
        <v>5</v>
      </c>
      <c r="F471" s="1135">
        <v>740</v>
      </c>
      <c r="G471" s="1122" t="s">
        <v>106</v>
      </c>
      <c r="H471" s="1122" t="s">
        <v>106</v>
      </c>
      <c r="I471" s="841">
        <v>32.6</v>
      </c>
      <c r="J471" s="624">
        <f t="shared" si="121"/>
        <v>1.2269938650306749</v>
      </c>
      <c r="K471" s="844">
        <v>0.1</v>
      </c>
      <c r="L471" s="854">
        <v>4</v>
      </c>
      <c r="M471" s="615">
        <f t="shared" si="122"/>
        <v>0.4</v>
      </c>
      <c r="N471" s="837" t="s">
        <v>148</v>
      </c>
      <c r="O471" s="706">
        <v>0.09</v>
      </c>
      <c r="P471" s="606">
        <v>44253</v>
      </c>
      <c r="Q471" s="606">
        <v>44270</v>
      </c>
      <c r="R471" s="615">
        <f t="shared" si="123"/>
        <v>11.111111111111121</v>
      </c>
      <c r="S471" s="673">
        <f>IF(INDEX(Historical!$D$7:$D$1257,MATCH(B471,Historical!$B$7:$B$1281,0))=0,"n/a",(INDEX(Historical!$C$7:$C$1259,MATCH(B471,Historical!$B$7:$B$1281,0))/INDEX(Historical!$D$7:$D$1257,MATCH(B471,Historical!$B$7:$B$1281,0))-1)*100)</f>
        <v>84.615384615384599</v>
      </c>
      <c r="T471" s="673">
        <f>IF(INDEX(Historical!$F$7:$F$1250,MATCH(B471,Historical!$B$7:$B$1281,0))=0,"n/a",((INDEX(Historical!$C$7:$C$1259,MATCH(B471,Historical!$B$7:$B$1281,0))/INDEX(Historical!$F$7:$F$1250,MATCH(B471,Historical!$B$7:$B$1281,0)))^(1/3)-1)*100)</f>
        <v>53.261886478710622</v>
      </c>
      <c r="U471" s="673">
        <f>IF(INDEX(Historical!$H$7:$H$1250,MATCH(B471,Historical!$B$7:$B$1281,0))=0,"n/a",((INDEX(Historical!$C$7:$C$1259,MATCH(B471,Historical!$B$7:$B$1281,0))/INDEX(Historical!$H$7:$H$1250,MATCH(B471,Historical!$B$7:$B$1281,0)))^(1/5)-1)*100)</f>
        <v>35.096003852061351</v>
      </c>
      <c r="V471" s="673">
        <f>IF(INDEX(Historical!$O$7:$O$1250,MATCH(B471,Historical!$B$7:$B$1281,0))=0,"n/a",((INDEX(Historical!$C$7:$C$1259,MATCH(B471,Historical!$B$7:$B$1281,0))/INDEX(Historical!$O$7:$O$1250,MATCH(B471,Historical!$B$7:$B$1281,0)))^(1/10)-1)*100)</f>
        <v>24.175307723787576</v>
      </c>
      <c r="W471" s="674">
        <f t="shared" si="124"/>
        <v>1.4517293534811235</v>
      </c>
      <c r="X471" s="675">
        <f t="shared" si="125"/>
        <v>0.70473903317392272</v>
      </c>
      <c r="Y471" s="646"/>
      <c r="Z471" s="624">
        <f t="shared" si="126"/>
        <v>16.528925619834713</v>
      </c>
      <c r="AA471" s="853">
        <f t="shared" si="127"/>
        <v>13.471074380165291</v>
      </c>
      <c r="AB471" s="854">
        <v>12</v>
      </c>
      <c r="AC471" s="833">
        <v>2.42</v>
      </c>
      <c r="AD471" s="833" t="s">
        <v>136</v>
      </c>
      <c r="AE471" s="833">
        <v>4</v>
      </c>
      <c r="AF471" s="833">
        <v>1.73</v>
      </c>
      <c r="AG471" s="833">
        <v>12.6</v>
      </c>
      <c r="AH471" s="833">
        <v>139.30000000000001</v>
      </c>
      <c r="AI471" s="833">
        <v>3.1399999999999997</v>
      </c>
      <c r="AJ471" s="833">
        <v>49.8</v>
      </c>
      <c r="AK471" s="833" t="s">
        <v>136</v>
      </c>
      <c r="AL471" s="845">
        <v>329.08</v>
      </c>
      <c r="AM471" s="839">
        <v>6.1</v>
      </c>
      <c r="AN471" s="833">
        <v>0.02</v>
      </c>
      <c r="AO471" s="711">
        <f t="shared" si="128"/>
        <v>22.851923336926731</v>
      </c>
      <c r="AP471" s="712">
        <f t="shared" si="129"/>
        <v>36.322997717092022</v>
      </c>
      <c r="AQ471" s="855">
        <f t="shared" si="130"/>
        <v>1.773078032969333</v>
      </c>
      <c r="AR471" s="624">
        <f>INDEX(Historical!$C$7:$C$1259,MATCH(B471,Historical!$B$7:$B$1281,0))*IF(AH471="n/a",1.03,IF(AH471&lt;0,1.01,IF(AH471&gt;10,1.1,(1+AH471/100))))</f>
        <v>0.39600000000000002</v>
      </c>
      <c r="AS471" s="853">
        <f t="shared" si="131"/>
        <v>0.40843440000000003</v>
      </c>
      <c r="AT471" s="853">
        <f t="shared" si="135"/>
        <v>0.42068743200000003</v>
      </c>
      <c r="AU471" s="853">
        <f t="shared" si="135"/>
        <v>0.43330805496000002</v>
      </c>
      <c r="AV471" s="853">
        <f t="shared" si="135"/>
        <v>0.44630729660880003</v>
      </c>
      <c r="AW471" s="624">
        <f t="shared" si="132"/>
        <v>2.1047371835688002</v>
      </c>
      <c r="AX471" s="719">
        <f t="shared" si="133"/>
        <v>6.4562490293521471</v>
      </c>
      <c r="AY471" s="900">
        <v>0.99</v>
      </c>
      <c r="AZ471" s="839">
        <v>296.58999999999997</v>
      </c>
      <c r="BA471" s="839">
        <v>-6.83</v>
      </c>
      <c r="BB471" s="839">
        <v>38.340000000000003</v>
      </c>
      <c r="BC471" s="839">
        <v>86.460000000000008</v>
      </c>
      <c r="BE471" s="597">
        <v>2017</v>
      </c>
      <c r="BF471" s="865">
        <f t="shared" si="134"/>
        <v>0</v>
      </c>
      <c r="BG471" s="849">
        <v>1.3</v>
      </c>
    </row>
    <row r="472" spans="1:59" ht="11.25" customHeight="1" x14ac:dyDescent="0.2">
      <c r="A472" s="848" t="s">
        <v>4457</v>
      </c>
      <c r="B472" s="842" t="s">
        <v>3963</v>
      </c>
      <c r="C472" s="898" t="s">
        <v>112</v>
      </c>
      <c r="D472" s="898" t="s">
        <v>211</v>
      </c>
      <c r="E472" s="705">
        <v>6</v>
      </c>
      <c r="F472" s="1135">
        <v>689</v>
      </c>
      <c r="G472" s="1123" t="s">
        <v>106</v>
      </c>
      <c r="H472" s="1123" t="s">
        <v>106</v>
      </c>
      <c r="I472" s="841">
        <v>12.89</v>
      </c>
      <c r="J472" s="624">
        <f t="shared" si="121"/>
        <v>1.7067494181536074</v>
      </c>
      <c r="K472" s="844">
        <v>5.5E-2</v>
      </c>
      <c r="L472" s="854">
        <v>4</v>
      </c>
      <c r="M472" s="615">
        <f t="shared" si="122"/>
        <v>0.22</v>
      </c>
      <c r="N472" s="837" t="s">
        <v>1236</v>
      </c>
      <c r="O472" s="706">
        <v>5.2499999999999998E-2</v>
      </c>
      <c r="P472" s="606">
        <v>44144</v>
      </c>
      <c r="Q472" s="606">
        <v>44155</v>
      </c>
      <c r="R472" s="615">
        <f t="shared" si="123"/>
        <v>4.7619047619047663</v>
      </c>
      <c r="S472" s="673">
        <f>IF(INDEX(Historical!$D$7:$D$1257,MATCH(B472,Historical!$B$7:$B$1281,0))=0,"n/a",(INDEX(Historical!$C$7:$C$1259,MATCH(B472,Historical!$B$7:$B$1281,0))/INDEX(Historical!$D$7:$D$1257,MATCH(B472,Historical!$B$7:$B$1281,0))-1)*100)</f>
        <v>3.6585365853658347</v>
      </c>
      <c r="T472" s="673">
        <f>IF(INDEX(Historical!$F$7:$F$1250,MATCH(B472,Historical!$B$7:$B$1281,0))=0,"n/a",((INDEX(Historical!$C$7:$C$1259,MATCH(B472,Historical!$B$7:$B$1281,0))/INDEX(Historical!$F$7:$F$1250,MATCH(B472,Historical!$B$7:$B$1281,0)))^(1/3)-1)*100)</f>
        <v>9.9207418039544812</v>
      </c>
      <c r="U472" s="673">
        <f>IF(INDEX(Historical!$H$7:$H$1250,MATCH(B472,Historical!$B$7:$B$1281,0))=0,"n/a",((INDEX(Historical!$C$7:$C$1259,MATCH(B472,Historical!$B$7:$B$1281,0))/INDEX(Historical!$H$7:$H$1250,MATCH(B472,Historical!$B$7:$B$1281,0)))^(1/5)-1)*100)</f>
        <v>22.352105233441222</v>
      </c>
      <c r="V472" s="673">
        <f>IF(INDEX(Historical!$O$7:$O$1250,MATCH(B472,Historical!$B$7:$B$1281,0))=0,"n/a",((INDEX(Historical!$C$7:$C$1259,MATCH(B472,Historical!$B$7:$B$1281,0))/INDEX(Historical!$O$7:$O$1250,MATCH(B472,Historical!$B$7:$B$1281,0)))^(1/10)-1)*100)</f>
        <v>11.744482717525218</v>
      </c>
      <c r="W472" s="674">
        <f t="shared" si="124"/>
        <v>1.9032004875010136</v>
      </c>
      <c r="X472" s="675">
        <f t="shared" si="125"/>
        <v>0.52346850663796773</v>
      </c>
      <c r="Y472" s="843"/>
      <c r="Z472" s="624">
        <f t="shared" si="126"/>
        <v>44.897959183673471</v>
      </c>
      <c r="AA472" s="853">
        <f t="shared" si="127"/>
        <v>26.306122448979593</v>
      </c>
      <c r="AB472" s="854">
        <v>9</v>
      </c>
      <c r="AC472" s="833">
        <v>0.49</v>
      </c>
      <c r="AD472" s="833">
        <v>2.63</v>
      </c>
      <c r="AE472" s="833">
        <v>2.04</v>
      </c>
      <c r="AF472" s="833">
        <v>3.14</v>
      </c>
      <c r="AG472" s="833">
        <v>12.5</v>
      </c>
      <c r="AH472" s="833">
        <v>14.2</v>
      </c>
      <c r="AI472" s="833">
        <v>13.76</v>
      </c>
      <c r="AJ472" s="833">
        <v>42.699999999999996</v>
      </c>
      <c r="AK472" s="833">
        <v>10</v>
      </c>
      <c r="AL472" s="845">
        <v>2020</v>
      </c>
      <c r="AM472" s="839">
        <v>0.5</v>
      </c>
      <c r="AN472" s="833">
        <v>0.68</v>
      </c>
      <c r="AO472" s="711">
        <f t="shared" si="128"/>
        <v>-2.2472677973847652</v>
      </c>
      <c r="AP472" s="712">
        <f t="shared" si="129"/>
        <v>24.058854651594828</v>
      </c>
      <c r="AQ472" s="855">
        <f t="shared" si="130"/>
        <v>91.602858352369537</v>
      </c>
      <c r="AR472" s="624">
        <f>INDEX(Historical!$C$7:$C$1259,MATCH(B472,Historical!$B$7:$B$1281,0))*IF(AH472="n/a",1.03,IF(AH472&lt;0,1.01,IF(AH472&gt;10,1.1,(1+AH472/100))))</f>
        <v>0.23375000000000001</v>
      </c>
      <c r="AS472" s="853">
        <f t="shared" si="131"/>
        <v>0.25712500000000005</v>
      </c>
      <c r="AT472" s="853">
        <f t="shared" si="135"/>
        <v>0.28283750000000007</v>
      </c>
      <c r="AU472" s="853">
        <f t="shared" si="135"/>
        <v>0.31112125000000013</v>
      </c>
      <c r="AV472" s="853">
        <f t="shared" si="135"/>
        <v>0.34223337500000017</v>
      </c>
      <c r="AW472" s="624">
        <f t="shared" si="132"/>
        <v>1.4270671250000004</v>
      </c>
      <c r="AX472" s="719">
        <f t="shared" si="133"/>
        <v>11.07111811481769</v>
      </c>
      <c r="AY472" s="900">
        <v>1.31</v>
      </c>
      <c r="AZ472" s="839">
        <v>94.13</v>
      </c>
      <c r="BA472" s="839">
        <v>-2.7199999999999998</v>
      </c>
      <c r="BB472" s="839">
        <v>3.36</v>
      </c>
      <c r="BC472" s="839">
        <v>17.849999999999998</v>
      </c>
      <c r="BE472" s="597">
        <v>2015</v>
      </c>
      <c r="BF472" s="865">
        <f t="shared" si="134"/>
        <v>0</v>
      </c>
      <c r="BG472" s="849">
        <v>5.7</v>
      </c>
    </row>
    <row r="473" spans="1:59" ht="11.25" customHeight="1" x14ac:dyDescent="0.2">
      <c r="A473" s="831" t="s">
        <v>683</v>
      </c>
      <c r="B473" s="842" t="s">
        <v>684</v>
      </c>
      <c r="C473" s="898" t="s">
        <v>108</v>
      </c>
      <c r="D473" s="898" t="s">
        <v>4273</v>
      </c>
      <c r="E473" s="705">
        <v>19</v>
      </c>
      <c r="F473" s="1135">
        <v>178</v>
      </c>
      <c r="G473" s="1123" t="s">
        <v>37</v>
      </c>
      <c r="H473" s="1123" t="s">
        <v>106</v>
      </c>
      <c r="I473" s="841">
        <v>39.5</v>
      </c>
      <c r="J473" s="624">
        <f t="shared" si="121"/>
        <v>3.6455696202531649</v>
      </c>
      <c r="K473" s="851">
        <v>0.36</v>
      </c>
      <c r="L473" s="854">
        <v>4</v>
      </c>
      <c r="M473" s="615">
        <f t="shared" si="122"/>
        <v>1.44</v>
      </c>
      <c r="N473" s="837" t="s">
        <v>148</v>
      </c>
      <c r="O473" s="707">
        <v>0.35</v>
      </c>
      <c r="P473" s="606">
        <v>44168</v>
      </c>
      <c r="Q473" s="606">
        <v>44180</v>
      </c>
      <c r="R473" s="615">
        <f t="shared" si="123"/>
        <v>2.8571428571428599</v>
      </c>
      <c r="S473" s="673">
        <f>IF(INDEX(Historical!$D$7:$D$1257,MATCH(B473,Historical!$B$7:$B$1281,0))=0,"n/a",(INDEX(Historical!$C$7:$C$1259,MATCH(B473,Historical!$B$7:$B$1281,0))/INDEX(Historical!$D$7:$D$1257,MATCH(B473,Historical!$B$7:$B$1281,0))-1)*100)</f>
        <v>5.2238805970149071</v>
      </c>
      <c r="T473" s="673">
        <f>IF(INDEX(Historical!$F$7:$F$1250,MATCH(B473,Historical!$B$7:$B$1281,0))=0,"n/a",((INDEX(Historical!$C$7:$C$1259,MATCH(B473,Historical!$B$7:$B$1281,0))/INDEX(Historical!$F$7:$F$1250,MATCH(B473,Historical!$B$7:$B$1281,0)))^(1/3)-1)*100)</f>
        <v>4.942907886883452</v>
      </c>
      <c r="U473" s="673">
        <f>IF(INDEX(Historical!$H$7:$H$1250,MATCH(B473,Historical!$B$7:$B$1281,0))=0,"n/a",((INDEX(Historical!$C$7:$C$1259,MATCH(B473,Historical!$B$7:$B$1281,0))/INDEX(Historical!$H$7:$H$1250,MATCH(B473,Historical!$B$7:$B$1281,0)))^(1/5)-1)*100)</f>
        <v>7.1134043408236147</v>
      </c>
      <c r="V473" s="673">
        <f>IF(INDEX(Historical!$O$7:$O$1250,MATCH(B473,Historical!$B$7:$B$1281,0))=0,"n/a",((INDEX(Historical!$C$7:$C$1259,MATCH(B473,Historical!$B$7:$B$1281,0))/INDEX(Historical!$O$7:$O$1250,MATCH(B473,Historical!$B$7:$B$1281,0)))^(1/10)-1)*100)</f>
        <v>8.829434827063265</v>
      </c>
      <c r="W473" s="674">
        <f t="shared" si="124"/>
        <v>0.80564662179964075</v>
      </c>
      <c r="X473" s="675" t="str">
        <f t="shared" si="125"/>
        <v>n/a</v>
      </c>
      <c r="Y473" s="843"/>
      <c r="Z473" s="624" t="str">
        <f t="shared" si="126"/>
        <v>n/a</v>
      </c>
      <c r="AA473" s="853" t="str">
        <f t="shared" si="127"/>
        <v>n/a</v>
      </c>
      <c r="AB473" s="854">
        <v>12</v>
      </c>
      <c r="AC473" s="833" t="s">
        <v>136</v>
      </c>
      <c r="AD473" s="833" t="s">
        <v>136</v>
      </c>
      <c r="AE473" s="833" t="s">
        <v>136</v>
      </c>
      <c r="AF473" s="833" t="s">
        <v>136</v>
      </c>
      <c r="AG473" s="833" t="s">
        <v>136</v>
      </c>
      <c r="AH473" s="833" t="s">
        <v>136</v>
      </c>
      <c r="AI473" s="833" t="s">
        <v>136</v>
      </c>
      <c r="AJ473" s="833" t="s">
        <v>136</v>
      </c>
      <c r="AK473" s="833" t="s">
        <v>136</v>
      </c>
      <c r="AL473" s="845" t="s">
        <v>136</v>
      </c>
      <c r="AM473" s="839" t="s">
        <v>136</v>
      </c>
      <c r="AN473" s="833" t="s">
        <v>136</v>
      </c>
      <c r="AO473" s="711" t="str">
        <f t="shared" si="128"/>
        <v>n/a</v>
      </c>
      <c r="AP473" s="712">
        <f t="shared" si="129"/>
        <v>10.75897396107678</v>
      </c>
      <c r="AQ473" s="855" t="str">
        <f t="shared" si="130"/>
        <v>n/a</v>
      </c>
      <c r="AR473" s="624">
        <f>INDEX(Historical!$C$7:$C$1259,MATCH(B473,Historical!$B$7:$B$1281,0))*IF(AH473="n/a",1.03,IF(AH473&lt;0,1.01,IF(AH473&gt;10,1.1,(1+AH473/100))))</f>
        <v>1.4522999999999999</v>
      </c>
      <c r="AS473" s="853">
        <f t="shared" si="131"/>
        <v>1.4958689999999999</v>
      </c>
      <c r="AT473" s="853">
        <f t="shared" si="135"/>
        <v>1.5407450699999998</v>
      </c>
      <c r="AU473" s="853">
        <f t="shared" si="135"/>
        <v>1.5869674220999999</v>
      </c>
      <c r="AV473" s="853">
        <f t="shared" si="135"/>
        <v>1.6345764447629998</v>
      </c>
      <c r="AW473" s="624">
        <f t="shared" si="132"/>
        <v>7.7104579368629995</v>
      </c>
      <c r="AX473" s="719">
        <f t="shared" si="133"/>
        <v>19.520146675602533</v>
      </c>
      <c r="AY473" s="900" t="s">
        <v>136</v>
      </c>
      <c r="AZ473" s="839" t="s">
        <v>136</v>
      </c>
      <c r="BA473" s="839" t="s">
        <v>136</v>
      </c>
      <c r="BB473" s="839" t="s">
        <v>136</v>
      </c>
      <c r="BC473" s="839" t="s">
        <v>136</v>
      </c>
      <c r="BD473" s="874" t="s">
        <v>4200</v>
      </c>
      <c r="BE473" s="597">
        <v>2002</v>
      </c>
      <c r="BF473" s="865">
        <f t="shared" si="134"/>
        <v>1</v>
      </c>
      <c r="BG473" s="849" t="s">
        <v>136</v>
      </c>
    </row>
    <row r="474" spans="1:59" ht="11.25" customHeight="1" x14ac:dyDescent="0.2">
      <c r="A474" s="838" t="s">
        <v>2534</v>
      </c>
      <c r="B474" s="842" t="s">
        <v>2535</v>
      </c>
      <c r="C474" s="898" t="s">
        <v>4127</v>
      </c>
      <c r="D474" s="898" t="s">
        <v>4272</v>
      </c>
      <c r="E474" s="705">
        <v>8</v>
      </c>
      <c r="F474" s="1135">
        <v>589</v>
      </c>
      <c r="G474" s="1123" t="s">
        <v>106</v>
      </c>
      <c r="H474" s="1123" t="s">
        <v>106</v>
      </c>
      <c r="I474" s="841">
        <v>44.4</v>
      </c>
      <c r="J474" s="624">
        <f t="shared" si="121"/>
        <v>2.4324324324324325</v>
      </c>
      <c r="K474" s="844">
        <v>0.27</v>
      </c>
      <c r="L474" s="854">
        <v>4</v>
      </c>
      <c r="M474" s="615">
        <f t="shared" si="122"/>
        <v>1.08</v>
      </c>
      <c r="N474" s="837" t="s">
        <v>303</v>
      </c>
      <c r="O474" s="706">
        <v>0.26</v>
      </c>
      <c r="P474" s="606">
        <v>44232</v>
      </c>
      <c r="Q474" s="606">
        <v>44256</v>
      </c>
      <c r="R474" s="615">
        <f t="shared" si="123"/>
        <v>3.8461538461538494</v>
      </c>
      <c r="S474" s="673">
        <f>IF(INDEX(Historical!$D$7:$D$1257,MATCH(B474,Historical!$B$7:$B$1281,0))=0,"n/a",(INDEX(Historical!$C$7:$C$1259,MATCH(B474,Historical!$B$7:$B$1281,0))/INDEX(Historical!$D$7:$D$1257,MATCH(B474,Historical!$B$7:$B$1281,0))-1)*100)</f>
        <v>4.0000000000000036</v>
      </c>
      <c r="T474" s="673">
        <f>IF(INDEX(Historical!$F$7:$F$1250,MATCH(B474,Historical!$B$7:$B$1281,0))=0,"n/a",((INDEX(Historical!$C$7:$C$1259,MATCH(B474,Historical!$B$7:$B$1281,0))/INDEX(Historical!$F$7:$F$1250,MATCH(B474,Historical!$B$7:$B$1281,0)))^(1/3)-1)*100)</f>
        <v>7.3786693294802586</v>
      </c>
      <c r="U474" s="673">
        <f>IF(INDEX(Historical!$H$7:$H$1250,MATCH(B474,Historical!$B$7:$B$1281,0))=0,"n/a",((INDEX(Historical!$C$7:$C$1259,MATCH(B474,Historical!$B$7:$B$1281,0))/INDEX(Historical!$H$7:$H$1250,MATCH(B474,Historical!$B$7:$B$1281,0)))^(1/5)-1)*100)</f>
        <v>6.4740930444701084</v>
      </c>
      <c r="V474" s="673">
        <f>IF(INDEX(Historical!$O$7:$O$1250,MATCH(B474,Historical!$B$7:$B$1281,0))=0,"n/a",((INDEX(Historical!$C$7:$C$1259,MATCH(B474,Historical!$B$7:$B$1281,0))/INDEX(Historical!$O$7:$O$1250,MATCH(B474,Historical!$B$7:$B$1281,0)))^(1/10)-1)*100)</f>
        <v>11.611888134327231</v>
      </c>
      <c r="W474" s="674">
        <f t="shared" si="124"/>
        <v>0.55754008043974357</v>
      </c>
      <c r="X474" s="675">
        <f t="shared" si="125"/>
        <v>1.5056030335976998</v>
      </c>
      <c r="Y474" s="843"/>
      <c r="Z474" s="624">
        <f t="shared" si="126"/>
        <v>99.082568807339442</v>
      </c>
      <c r="AA474" s="853">
        <f t="shared" si="127"/>
        <v>40.73394495412844</v>
      </c>
      <c r="AB474" s="854">
        <v>12</v>
      </c>
      <c r="AC474" s="833">
        <v>1.0900000000000001</v>
      </c>
      <c r="AD474" s="833">
        <v>7.06</v>
      </c>
      <c r="AE474" s="833">
        <v>4.5</v>
      </c>
      <c r="AF474" s="833">
        <v>4.74</v>
      </c>
      <c r="AG474" s="833">
        <v>20.399999999999999</v>
      </c>
      <c r="AH474" s="833">
        <v>7.9</v>
      </c>
      <c r="AI474" s="833">
        <v>35.03</v>
      </c>
      <c r="AJ474" s="833">
        <v>4.3</v>
      </c>
      <c r="AK474" s="833">
        <v>5.79</v>
      </c>
      <c r="AL474" s="845">
        <v>5790</v>
      </c>
      <c r="AM474" s="839">
        <v>0.4</v>
      </c>
      <c r="AN474" s="833">
        <v>7.0000000000000007E-2</v>
      </c>
      <c r="AO474" s="711">
        <f t="shared" si="128"/>
        <v>-31.827419477225899</v>
      </c>
      <c r="AP474" s="712">
        <f t="shared" si="129"/>
        <v>8.9065254769025408</v>
      </c>
      <c r="AQ474" s="855">
        <f t="shared" si="130"/>
        <v>192.93829390623762</v>
      </c>
      <c r="AR474" s="624">
        <f>INDEX(Historical!$C$7:$C$1259,MATCH(B474,Historical!$B$7:$B$1281,0))*IF(AH474="n/a",1.03,IF(AH474&lt;0,1.01,IF(AH474&gt;10,1.1,(1+AH474/100))))</f>
        <v>1.12216</v>
      </c>
      <c r="AS474" s="853">
        <f t="shared" si="131"/>
        <v>1.2343760000000001</v>
      </c>
      <c r="AT474" s="853">
        <f t="shared" si="135"/>
        <v>1.3058463704000003</v>
      </c>
      <c r="AU474" s="853">
        <f t="shared" si="135"/>
        <v>1.3814548752461604</v>
      </c>
      <c r="AV474" s="853">
        <f t="shared" si="135"/>
        <v>1.4614411125229132</v>
      </c>
      <c r="AW474" s="624">
        <f t="shared" si="132"/>
        <v>6.5052783581690745</v>
      </c>
      <c r="AX474" s="719">
        <f t="shared" si="133"/>
        <v>14.651527833714132</v>
      </c>
      <c r="AY474" s="900">
        <v>1.1499999999999999</v>
      </c>
      <c r="AZ474" s="839">
        <v>117.42999999999999</v>
      </c>
      <c r="BA474" s="839">
        <v>-6.3299999999999992</v>
      </c>
      <c r="BB474" s="839">
        <v>0.79</v>
      </c>
      <c r="BC474" s="839">
        <v>14.96</v>
      </c>
      <c r="BE474" s="597">
        <v>2014</v>
      </c>
      <c r="BF474" s="865">
        <f t="shared" si="134"/>
        <v>0</v>
      </c>
      <c r="BG474" s="849">
        <v>14.299999999999999</v>
      </c>
    </row>
    <row r="475" spans="1:59" ht="11.25" customHeight="1" x14ac:dyDescent="0.2">
      <c r="A475" s="847" t="s">
        <v>4052</v>
      </c>
      <c r="B475" s="842" t="s">
        <v>4053</v>
      </c>
      <c r="C475" s="898" t="s">
        <v>108</v>
      </c>
      <c r="D475" s="898" t="s">
        <v>4273</v>
      </c>
      <c r="E475" s="705">
        <v>8</v>
      </c>
      <c r="F475" s="1135">
        <v>556</v>
      </c>
      <c r="G475" s="1126" t="s">
        <v>106</v>
      </c>
      <c r="H475" s="1126" t="s">
        <v>106</v>
      </c>
      <c r="I475" s="841">
        <v>36.229999999999997</v>
      </c>
      <c r="J475" s="624">
        <f t="shared" si="121"/>
        <v>2.9809550096605029</v>
      </c>
      <c r="K475" s="844">
        <v>0.27</v>
      </c>
      <c r="L475" s="854">
        <v>4</v>
      </c>
      <c r="M475" s="615">
        <f t="shared" si="122"/>
        <v>1.08</v>
      </c>
      <c r="N475" s="837" t="s">
        <v>148</v>
      </c>
      <c r="O475" s="706">
        <v>0.26</v>
      </c>
      <c r="P475" s="904">
        <v>43796</v>
      </c>
      <c r="Q475" s="904">
        <v>43812</v>
      </c>
      <c r="R475" s="615">
        <f t="shared" si="123"/>
        <v>3.8461538461538494</v>
      </c>
      <c r="S475" s="673">
        <f>IF(INDEX(Historical!$D$7:$D$1257,MATCH(B475,Historical!$B$7:$B$1281,0))=0,"n/a",(INDEX(Historical!$C$7:$C$1259,MATCH(B475,Historical!$B$7:$B$1281,0))/INDEX(Historical!$D$7:$D$1257,MATCH(B475,Historical!$B$7:$B$1281,0))-1)*100)</f>
        <v>2.8571428571428692</v>
      </c>
      <c r="T475" s="673">
        <f>IF(INDEX(Historical!$F$7:$F$1250,MATCH(B475,Historical!$B$7:$B$1281,0))=0,"n/a",((INDEX(Historical!$C$7:$C$1259,MATCH(B475,Historical!$B$7:$B$1281,0))/INDEX(Historical!$F$7:$F$1250,MATCH(B475,Historical!$B$7:$B$1281,0)))^(1/3)-1)*100)</f>
        <v>5.4901660750877879</v>
      </c>
      <c r="U475" s="673">
        <f>IF(INDEX(Historical!$H$7:$H$1250,MATCH(B475,Historical!$B$7:$B$1281,0))=0,"n/a",((INDEX(Historical!$C$7:$C$1259,MATCH(B475,Historical!$B$7:$B$1281,0))/INDEX(Historical!$H$7:$H$1250,MATCH(B475,Historical!$B$7:$B$1281,0)))^(1/5)-1)*100)</f>
        <v>4.4193295943856237</v>
      </c>
      <c r="V475" s="673">
        <f>IF(INDEX(Historical!$O$7:$O$1250,MATCH(B475,Historical!$B$7:$B$1281,0))=0,"n/a",((INDEX(Historical!$C$7:$C$1259,MATCH(B475,Historical!$B$7:$B$1281,0))/INDEX(Historical!$O$7:$O$1250,MATCH(B475,Historical!$B$7:$B$1281,0)))^(1/10)-1)*100)</f>
        <v>3.0465311786347593</v>
      </c>
      <c r="W475" s="674">
        <f t="shared" si="124"/>
        <v>1.4506103286840661</v>
      </c>
      <c r="X475" s="675">
        <f t="shared" si="125"/>
        <v>0.43326760729270825</v>
      </c>
      <c r="Y475" s="646" t="s">
        <v>4575</v>
      </c>
      <c r="Z475" s="624">
        <f t="shared" si="126"/>
        <v>45.569620253164558</v>
      </c>
      <c r="AA475" s="853">
        <f t="shared" si="127"/>
        <v>15.286919831223626</v>
      </c>
      <c r="AB475" s="854">
        <v>12</v>
      </c>
      <c r="AC475" s="833">
        <v>2.37</v>
      </c>
      <c r="AD475" s="833">
        <v>3.16</v>
      </c>
      <c r="AE475" s="833">
        <v>4.6399999999999997</v>
      </c>
      <c r="AF475" s="833">
        <v>1.4</v>
      </c>
      <c r="AG475" s="833">
        <v>8.5</v>
      </c>
      <c r="AH475" s="833">
        <v>12.6</v>
      </c>
      <c r="AI475" s="833">
        <v>2.0500000000000003</v>
      </c>
      <c r="AJ475" s="833">
        <v>10.199999999999999</v>
      </c>
      <c r="AK475" s="833">
        <v>5</v>
      </c>
      <c r="AL475" s="845">
        <v>1620</v>
      </c>
      <c r="AM475" s="839">
        <v>1.4000000000000001</v>
      </c>
      <c r="AN475" s="833">
        <v>0.23</v>
      </c>
      <c r="AO475" s="711">
        <f t="shared" si="128"/>
        <v>-7.8866352271775</v>
      </c>
      <c r="AP475" s="712">
        <f t="shared" si="129"/>
        <v>7.4002846040461261</v>
      </c>
      <c r="AQ475" s="855">
        <f t="shared" si="130"/>
        <v>-2.4712287152302781</v>
      </c>
      <c r="AR475" s="624">
        <f>INDEX(Historical!$C$7:$C$1259,MATCH(B475,Historical!$B$7:$B$1281,0))*IF(AH475="n/a",1.03,IF(AH475&lt;0,1.01,IF(AH475&gt;10,1.1,(1+AH475/100))))</f>
        <v>1.1880000000000002</v>
      </c>
      <c r="AS475" s="853">
        <f t="shared" si="131"/>
        <v>1.2123540000000002</v>
      </c>
      <c r="AT475" s="853">
        <f t="shared" si="135"/>
        <v>1.2729717000000003</v>
      </c>
      <c r="AU475" s="853">
        <f t="shared" si="135"/>
        <v>1.3366202850000004</v>
      </c>
      <c r="AV475" s="853">
        <f t="shared" si="135"/>
        <v>1.4034512992500006</v>
      </c>
      <c r="AW475" s="624">
        <f t="shared" si="132"/>
        <v>6.4133972842500011</v>
      </c>
      <c r="AX475" s="719">
        <f t="shared" si="133"/>
        <v>17.701897003174167</v>
      </c>
      <c r="AY475" s="900">
        <v>0.7</v>
      </c>
      <c r="AZ475" s="839">
        <v>38.81</v>
      </c>
      <c r="BA475" s="839">
        <v>-5.01</v>
      </c>
      <c r="BB475" s="839">
        <v>6.34</v>
      </c>
      <c r="BC475" s="839">
        <v>17.46</v>
      </c>
      <c r="BE475" s="597">
        <v>2013</v>
      </c>
      <c r="BF475" s="865">
        <f t="shared" si="134"/>
        <v>0</v>
      </c>
      <c r="BG475" s="849">
        <v>0.89999999999999991</v>
      </c>
    </row>
    <row r="476" spans="1:59" ht="11.25" customHeight="1" x14ac:dyDescent="0.2">
      <c r="A476" s="838" t="s">
        <v>295</v>
      </c>
      <c r="B476" s="753" t="s">
        <v>296</v>
      </c>
      <c r="C476" s="898" t="s">
        <v>178</v>
      </c>
      <c r="D476" s="898" t="s">
        <v>4271</v>
      </c>
      <c r="E476" s="705">
        <v>35</v>
      </c>
      <c r="F476" s="1135">
        <v>77</v>
      </c>
      <c r="G476" s="1135" t="s">
        <v>106</v>
      </c>
      <c r="H476" s="1135" t="s">
        <v>106</v>
      </c>
      <c r="I476" s="833">
        <v>24.94</v>
      </c>
      <c r="J476" s="624">
        <f t="shared" si="121"/>
        <v>3.0874097834803527</v>
      </c>
      <c r="K476" s="844">
        <v>0.1925</v>
      </c>
      <c r="L476" s="854">
        <v>4</v>
      </c>
      <c r="M476" s="615">
        <f t="shared" si="122"/>
        <v>0.77</v>
      </c>
      <c r="N476" s="837" t="s">
        <v>148</v>
      </c>
      <c r="O476" s="710">
        <v>0.19</v>
      </c>
      <c r="P476" s="606">
        <v>43979</v>
      </c>
      <c r="Q476" s="606">
        <v>43997</v>
      </c>
      <c r="R476" s="615">
        <f t="shared" si="123"/>
        <v>1.3157894736842117</v>
      </c>
      <c r="S476" s="673">
        <f>IF(INDEX(Historical!$D$7:$D$1257,MATCH(B476,Historical!$B$7:$B$1281,0))=0,"n/a",(INDEX(Historical!$C$7:$C$1259,MATCH(B476,Historical!$B$7:$B$1281,0))/INDEX(Historical!$D$7:$D$1257,MATCH(B476,Historical!$B$7:$B$1281,0))-1)*100)</f>
        <v>4.421768707482987</v>
      </c>
      <c r="T476" s="673">
        <f>IF(INDEX(Historical!$F$7:$F$1250,MATCH(B476,Historical!$B$7:$B$1281,0))=0,"n/a",((INDEX(Historical!$C$7:$C$1259,MATCH(B476,Historical!$B$7:$B$1281,0))/INDEX(Historical!$F$7:$F$1250,MATCH(B476,Historical!$B$7:$B$1281,0)))^(1/3)-1)*100)</f>
        <v>22.139097167367751</v>
      </c>
      <c r="U476" s="673">
        <f>IF(INDEX(Historical!$H$7:$H$1250,MATCH(B476,Historical!$B$7:$B$1281,0))=0,"n/a",((INDEX(Historical!$C$7:$C$1259,MATCH(B476,Historical!$B$7:$B$1281,0))/INDEX(Historical!$H$7:$H$1250,MATCH(B476,Historical!$B$7:$B$1281,0)))^(1/5)-1)*100)</f>
        <v>18.422097736954157</v>
      </c>
      <c r="V476" s="673">
        <f>IF(INDEX(Historical!$O$7:$O$1250,MATCH(B476,Historical!$B$7:$B$1281,0))=0,"n/a",((INDEX(Historical!$C$7:$C$1259,MATCH(B476,Historical!$B$7:$B$1281,0))/INDEX(Historical!$O$7:$O$1250,MATCH(B476,Historical!$B$7:$B$1281,0)))^(1/10)-1)*100)</f>
        <v>13.867277326305061</v>
      </c>
      <c r="W476" s="674">
        <f t="shared" si="124"/>
        <v>1.3284581611423452</v>
      </c>
      <c r="X476" s="675">
        <f t="shared" si="125"/>
        <v>0.71961319284977177</v>
      </c>
      <c r="Y476" s="646"/>
      <c r="Z476" s="624">
        <f t="shared" si="126"/>
        <v>20.370370370370374</v>
      </c>
      <c r="AA476" s="853">
        <f t="shared" si="127"/>
        <v>6.5978835978835981</v>
      </c>
      <c r="AB476" s="854">
        <v>12</v>
      </c>
      <c r="AC476" s="833">
        <v>3.78</v>
      </c>
      <c r="AD476" s="833" t="s">
        <v>136</v>
      </c>
      <c r="AE476" s="833">
        <v>1.35</v>
      </c>
      <c r="AF476" s="833">
        <v>0.57999999999999996</v>
      </c>
      <c r="AG476" s="833">
        <v>9</v>
      </c>
      <c r="AH476" s="833">
        <v>13.200000000000001</v>
      </c>
      <c r="AI476" s="833" t="s">
        <v>136</v>
      </c>
      <c r="AJ476" s="833">
        <v>25.6</v>
      </c>
      <c r="AK476" s="833" t="s">
        <v>136</v>
      </c>
      <c r="AL476" s="845">
        <v>178.15</v>
      </c>
      <c r="AM476" s="839">
        <v>4.8</v>
      </c>
      <c r="AN476" s="833">
        <v>0.08</v>
      </c>
      <c r="AO476" s="711">
        <f t="shared" si="128"/>
        <v>14.911623922550913</v>
      </c>
      <c r="AP476" s="712">
        <f t="shared" si="129"/>
        <v>21.509507520434511</v>
      </c>
      <c r="AQ476" s="855">
        <f t="shared" si="130"/>
        <v>-58.759391712792564</v>
      </c>
      <c r="AR476" s="624">
        <f>INDEX(Historical!$C$7:$C$1259,MATCH(B476,Historical!$B$7:$B$1281,0))*IF(AH476="n/a",1.03,IF(AH476&lt;0,1.01,IF(AH476&gt;10,1.1,(1+AH476/100))))</f>
        <v>0.84425000000000006</v>
      </c>
      <c r="AS476" s="853">
        <f t="shared" si="131"/>
        <v>0.86957750000000011</v>
      </c>
      <c r="AT476" s="853">
        <f t="shared" si="135"/>
        <v>0.89566482500000011</v>
      </c>
      <c r="AU476" s="853">
        <f t="shared" si="135"/>
        <v>0.92253476975000015</v>
      </c>
      <c r="AV476" s="853">
        <f t="shared" si="135"/>
        <v>0.9502108128425002</v>
      </c>
      <c r="AW476" s="624">
        <f t="shared" si="132"/>
        <v>4.4822379075925012</v>
      </c>
      <c r="AX476" s="719">
        <f t="shared" si="133"/>
        <v>17.972084633490383</v>
      </c>
      <c r="AY476" s="900">
        <v>1.1599999999999999</v>
      </c>
      <c r="AZ476" s="839">
        <v>38.940000000000005</v>
      </c>
      <c r="BA476" s="839">
        <v>-44.800000000000004</v>
      </c>
      <c r="BB476" s="839">
        <v>-3.47</v>
      </c>
      <c r="BC476" s="839">
        <v>5.38</v>
      </c>
      <c r="BE476" s="597">
        <v>1987</v>
      </c>
      <c r="BF476" s="865">
        <f t="shared" si="134"/>
        <v>3</v>
      </c>
      <c r="BG476" s="849">
        <v>5.8999999999999995</v>
      </c>
    </row>
    <row r="477" spans="1:59" ht="11.25" customHeight="1" x14ac:dyDescent="0.2">
      <c r="A477" s="838" t="s">
        <v>1481</v>
      </c>
      <c r="B477" s="842" t="s">
        <v>1482</v>
      </c>
      <c r="C477" s="898" t="s">
        <v>108</v>
      </c>
      <c r="D477" s="898" t="s">
        <v>4269</v>
      </c>
      <c r="E477" s="705">
        <v>9</v>
      </c>
      <c r="F477" s="1135">
        <v>491</v>
      </c>
      <c r="G477" s="1102" t="s">
        <v>106</v>
      </c>
      <c r="H477" s="1102" t="s">
        <v>106</v>
      </c>
      <c r="I477" s="841">
        <v>138.29</v>
      </c>
      <c r="J477" s="624">
        <f t="shared" si="121"/>
        <v>1.4173114469592885</v>
      </c>
      <c r="K477" s="844">
        <v>0.49</v>
      </c>
      <c r="L477" s="854">
        <v>4</v>
      </c>
      <c r="M477" s="615">
        <f t="shared" si="122"/>
        <v>1.96</v>
      </c>
      <c r="N477" s="837" t="s">
        <v>151</v>
      </c>
      <c r="O477" s="706">
        <v>0.47</v>
      </c>
      <c r="P477" s="606">
        <v>43993</v>
      </c>
      <c r="Q477" s="606">
        <v>44008</v>
      </c>
      <c r="R477" s="615">
        <f t="shared" si="123"/>
        <v>4.2553191489361746</v>
      </c>
      <c r="S477" s="673">
        <f>IF(INDEX(Historical!$D$7:$D$1257,MATCH(B477,Historical!$B$7:$B$1281,0))=0,"n/a",(INDEX(Historical!$C$7:$C$1259,MATCH(B477,Historical!$B$7:$B$1281,0))/INDEX(Historical!$D$7:$D$1257,MATCH(B477,Historical!$B$7:$B$1281,0))-1)*100)</f>
        <v>4.8648648648648596</v>
      </c>
      <c r="T477" s="673">
        <f>IF(INDEX(Historical!$F$7:$F$1250,MATCH(B477,Historical!$B$7:$B$1281,0))=0,"n/a",((INDEX(Historical!$C$7:$C$1259,MATCH(B477,Historical!$B$7:$B$1281,0))/INDEX(Historical!$F$7:$F$1250,MATCH(B477,Historical!$B$7:$B$1281,0)))^(1/3)-1)*100)</f>
        <v>9.9384538155088631</v>
      </c>
      <c r="U477" s="673">
        <f>IF(INDEX(Historical!$H$7:$H$1250,MATCH(B477,Historical!$B$7:$B$1281,0))=0,"n/a",((INDEX(Historical!$C$7:$C$1259,MATCH(B477,Historical!$B$7:$B$1281,0))/INDEX(Historical!$H$7:$H$1250,MATCH(B477,Historical!$B$7:$B$1281,0)))^(1/5)-1)*100)</f>
        <v>16.603569159440568</v>
      </c>
      <c r="V477" s="673" t="str">
        <f>IF(INDEX(Historical!$O$7:$O$1250,MATCH(B477,Historical!$B$7:$B$1281,0))=0,"n/a",((INDEX(Historical!$C$7:$C$1259,MATCH(B477,Historical!$B$7:$B$1281,0))/INDEX(Historical!$O$7:$O$1250,MATCH(B477,Historical!$B$7:$B$1281,0)))^(1/10)-1)*100)</f>
        <v>n/a</v>
      </c>
      <c r="W477" s="674" t="str">
        <f t="shared" si="124"/>
        <v>n/a</v>
      </c>
      <c r="X477" s="675">
        <f t="shared" si="125"/>
        <v>1.1775580964142249</v>
      </c>
      <c r="Y477" s="637"/>
      <c r="Z477" s="624">
        <f t="shared" si="126"/>
        <v>35.062611806797854</v>
      </c>
      <c r="AA477" s="853">
        <f t="shared" si="127"/>
        <v>24.738819320214667</v>
      </c>
      <c r="AB477" s="854">
        <v>12</v>
      </c>
      <c r="AC477" s="833">
        <v>5.59</v>
      </c>
      <c r="AD477" s="833">
        <v>3.88</v>
      </c>
      <c r="AE477" s="833">
        <v>4.0999999999999996</v>
      </c>
      <c r="AF477" s="833">
        <v>3.83</v>
      </c>
      <c r="AG477" s="833">
        <v>14.000000000000002</v>
      </c>
      <c r="AH477" s="833">
        <v>3.9</v>
      </c>
      <c r="AI477" s="833">
        <v>7.33</v>
      </c>
      <c r="AJ477" s="833">
        <v>14.099999999999998</v>
      </c>
      <c r="AK477" s="833">
        <v>6.4600000000000009</v>
      </c>
      <c r="AL477" s="845">
        <v>23090</v>
      </c>
      <c r="AM477" s="839">
        <v>0.1</v>
      </c>
      <c r="AN477" s="833">
        <v>0.59</v>
      </c>
      <c r="AO477" s="711">
        <f t="shared" si="128"/>
        <v>-6.7179387138148101</v>
      </c>
      <c r="AP477" s="712">
        <f t="shared" si="129"/>
        <v>18.020880606399857</v>
      </c>
      <c r="AQ477" s="855">
        <f t="shared" si="130"/>
        <v>105.20957092301968</v>
      </c>
      <c r="AR477" s="624">
        <f>INDEX(Historical!$C$7:$C$1259,MATCH(B477,Historical!$B$7:$B$1281,0))*IF(AH477="n/a",1.03,IF(AH477&lt;0,1.01,IF(AH477&gt;10,1.1,(1+AH477/100))))</f>
        <v>2.01566</v>
      </c>
      <c r="AS477" s="853">
        <f t="shared" si="131"/>
        <v>2.1634078779999997</v>
      </c>
      <c r="AT477" s="853">
        <f t="shared" si="135"/>
        <v>2.3031640269187998</v>
      </c>
      <c r="AU477" s="853">
        <f t="shared" si="135"/>
        <v>2.4519484230577544</v>
      </c>
      <c r="AV477" s="853">
        <f t="shared" si="135"/>
        <v>2.6103442911872854</v>
      </c>
      <c r="AW477" s="624">
        <f t="shared" si="132"/>
        <v>11.544524619163839</v>
      </c>
      <c r="AX477" s="719">
        <f t="shared" si="133"/>
        <v>8.3480545369613424</v>
      </c>
      <c r="AY477" s="900">
        <v>0.84</v>
      </c>
      <c r="AZ477" s="839">
        <v>92.97999999999999</v>
      </c>
      <c r="BA477" s="839">
        <v>-5.17</v>
      </c>
      <c r="BB477" s="839">
        <v>0.44</v>
      </c>
      <c r="BC477" s="839">
        <v>8.01</v>
      </c>
      <c r="BE477" s="597">
        <v>2012</v>
      </c>
      <c r="BF477" s="865">
        <f t="shared" si="134"/>
        <v>0</v>
      </c>
      <c r="BG477" s="849">
        <v>5.5</v>
      </c>
    </row>
    <row r="478" spans="1:59" ht="11.25" customHeight="1" x14ac:dyDescent="0.2">
      <c r="A478" s="831" t="s">
        <v>301</v>
      </c>
      <c r="B478" s="842" t="s">
        <v>302</v>
      </c>
      <c r="C478" s="898" t="s">
        <v>112</v>
      </c>
      <c r="D478" s="898" t="s">
        <v>211</v>
      </c>
      <c r="E478" s="705">
        <v>57</v>
      </c>
      <c r="F478" s="1135">
        <v>16</v>
      </c>
      <c r="G478" s="1123" t="s">
        <v>37</v>
      </c>
      <c r="H478" s="1123" t="s">
        <v>37</v>
      </c>
      <c r="I478" s="833">
        <v>192.41</v>
      </c>
      <c r="J478" s="624">
        <f t="shared" si="121"/>
        <v>0.81076867106699235</v>
      </c>
      <c r="K478" s="844">
        <v>0.39</v>
      </c>
      <c r="L478" s="854">
        <v>4</v>
      </c>
      <c r="M478" s="615">
        <f t="shared" si="122"/>
        <v>1.56</v>
      </c>
      <c r="N478" s="837" t="s">
        <v>303</v>
      </c>
      <c r="O478" s="706">
        <v>0.38</v>
      </c>
      <c r="P478" s="606">
        <v>44067</v>
      </c>
      <c r="Q478" s="606">
        <v>44082</v>
      </c>
      <c r="R478" s="615">
        <f t="shared" si="123"/>
        <v>2.6315789473684235</v>
      </c>
      <c r="S478" s="673">
        <f>IF(INDEX(Historical!$D$7:$D$1257,MATCH(B478,Historical!$B$7:$B$1281,0))=0,"n/a",(INDEX(Historical!$C$7:$C$1259,MATCH(B478,Historical!$B$7:$B$1281,0))/INDEX(Historical!$D$7:$D$1257,MATCH(B478,Historical!$B$7:$B$1281,0))-1)*100)</f>
        <v>6.9930069930070005</v>
      </c>
      <c r="T478" s="673">
        <f>IF(INDEX(Historical!$F$7:$F$1250,MATCH(B478,Historical!$B$7:$B$1281,0))=0,"n/a",((INDEX(Historical!$C$7:$C$1259,MATCH(B478,Historical!$B$7:$B$1281,0))/INDEX(Historical!$F$7:$F$1250,MATCH(B478,Historical!$B$7:$B$1281,0)))^(1/3)-1)*100)</f>
        <v>10.30508318908543</v>
      </c>
      <c r="U478" s="673">
        <f>IF(INDEX(Historical!$H$7:$H$1250,MATCH(B478,Historical!$B$7:$B$1281,0))=0,"n/a",((INDEX(Historical!$C$7:$C$1259,MATCH(B478,Historical!$B$7:$B$1281,0))/INDEX(Historical!$H$7:$H$1250,MATCH(B478,Historical!$B$7:$B$1281,0)))^(1/5)-1)*100)</f>
        <v>11.196158593857874</v>
      </c>
      <c r="V478" s="673">
        <f>IF(INDEX(Historical!$O$7:$O$1250,MATCH(B478,Historical!$B$7:$B$1281,0))=0,"n/a",((INDEX(Historical!$C$7:$C$1259,MATCH(B478,Historical!$B$7:$B$1281,0))/INDEX(Historical!$O$7:$O$1250,MATCH(B478,Historical!$B$7:$B$1281,0)))^(1/10)-1)*100)</f>
        <v>14.646996692066061</v>
      </c>
      <c r="W478" s="674">
        <f t="shared" si="124"/>
        <v>0.76439961237395337</v>
      </c>
      <c r="X478" s="675">
        <f t="shared" si="125"/>
        <v>2.6037578125250871</v>
      </c>
      <c r="Y478" s="637"/>
      <c r="Z478" s="624">
        <f t="shared" si="126"/>
        <v>36.533957845433264</v>
      </c>
      <c r="AA478" s="853">
        <f t="shared" si="127"/>
        <v>45.060889929742395</v>
      </c>
      <c r="AB478" s="854">
        <v>10</v>
      </c>
      <c r="AC478" s="833">
        <v>4.2699999999999996</v>
      </c>
      <c r="AD478" s="833">
        <v>3.48</v>
      </c>
      <c r="AE478" s="833">
        <v>5.23</v>
      </c>
      <c r="AF478" s="833">
        <v>6.37</v>
      </c>
      <c r="AG478" s="833">
        <v>14.6</v>
      </c>
      <c r="AH478" s="833">
        <v>-27.400000000000002</v>
      </c>
      <c r="AI478" s="833">
        <v>11.5</v>
      </c>
      <c r="AJ478" s="833">
        <v>4.3</v>
      </c>
      <c r="AK478" s="833">
        <v>13</v>
      </c>
      <c r="AL478" s="845">
        <v>11100</v>
      </c>
      <c r="AM478" s="839">
        <v>0.8</v>
      </c>
      <c r="AN478" s="833">
        <v>0.64</v>
      </c>
      <c r="AO478" s="711">
        <f t="shared" si="128"/>
        <v>-33.053962664817533</v>
      </c>
      <c r="AP478" s="712">
        <f t="shared" si="129"/>
        <v>12.006927264924865</v>
      </c>
      <c r="AQ478" s="855">
        <f t="shared" si="130"/>
        <v>257.1727679382185</v>
      </c>
      <c r="AR478" s="624">
        <f>INDEX(Historical!$C$7:$C$1259,MATCH(B478,Historical!$B$7:$B$1281,0))*IF(AH478="n/a",1.03,IF(AH478&lt;0,1.01,IF(AH478&gt;10,1.1,(1+AH478/100))))</f>
        <v>1.5453000000000001</v>
      </c>
      <c r="AS478" s="853">
        <f t="shared" si="131"/>
        <v>1.6998300000000002</v>
      </c>
      <c r="AT478" s="853">
        <f t="shared" si="135"/>
        <v>1.8698130000000004</v>
      </c>
      <c r="AU478" s="853">
        <f t="shared" si="135"/>
        <v>2.0567943000000004</v>
      </c>
      <c r="AV478" s="853">
        <f t="shared" si="135"/>
        <v>2.2624737300000008</v>
      </c>
      <c r="AW478" s="624">
        <f t="shared" si="132"/>
        <v>9.4342110300000037</v>
      </c>
      <c r="AX478" s="719">
        <f t="shared" si="133"/>
        <v>4.903181243178631</v>
      </c>
      <c r="AY478" s="900">
        <v>0.97</v>
      </c>
      <c r="AZ478" s="839">
        <v>99.48</v>
      </c>
      <c r="BA478" s="839">
        <v>-11.28</v>
      </c>
      <c r="BB478" s="839">
        <v>-0.44</v>
      </c>
      <c r="BC478" s="839">
        <v>-0.6</v>
      </c>
      <c r="BE478" s="597">
        <v>1964</v>
      </c>
      <c r="BF478" s="865">
        <f t="shared" si="134"/>
        <v>6</v>
      </c>
      <c r="BG478" s="849">
        <v>6.7</v>
      </c>
    </row>
    <row r="479" spans="1:59" ht="11.25" customHeight="1" x14ac:dyDescent="0.2">
      <c r="A479" s="838" t="s">
        <v>696</v>
      </c>
      <c r="B479" s="842" t="s">
        <v>697</v>
      </c>
      <c r="C479" s="898" t="s">
        <v>131</v>
      </c>
      <c r="D479" s="898" t="s">
        <v>4264</v>
      </c>
      <c r="E479" s="705">
        <v>27</v>
      </c>
      <c r="F479" s="1135">
        <v>126</v>
      </c>
      <c r="G479" s="1124" t="s">
        <v>37</v>
      </c>
      <c r="H479" s="1124" t="s">
        <v>37</v>
      </c>
      <c r="I479" s="833">
        <v>73.48</v>
      </c>
      <c r="J479" s="624">
        <f t="shared" si="121"/>
        <v>2.0958083832335328</v>
      </c>
      <c r="K479" s="851">
        <v>0.38500000000000001</v>
      </c>
      <c r="L479" s="854">
        <v>4</v>
      </c>
      <c r="M479" s="615">
        <f t="shared" si="122"/>
        <v>1.54</v>
      </c>
      <c r="N479" s="837" t="s">
        <v>148</v>
      </c>
      <c r="O479" s="707">
        <v>0.35</v>
      </c>
      <c r="P479" s="606">
        <v>44252</v>
      </c>
      <c r="Q479" s="606">
        <v>44270</v>
      </c>
      <c r="R479" s="615">
        <f t="shared" si="123"/>
        <v>10.000000000000009</v>
      </c>
      <c r="S479" s="673">
        <f>IF(INDEX(Historical!$D$7:$D$1257,MATCH(B479,Historical!$B$7:$B$1281,0))=0,"n/a",(INDEX(Historical!$C$7:$C$1259,MATCH(B479,Historical!$B$7:$B$1281,0))/INDEX(Historical!$D$7:$D$1257,MATCH(B479,Historical!$B$7:$B$1281,0))-1)*100)</f>
        <v>11.999999999999989</v>
      </c>
      <c r="T479" s="673">
        <f>IF(INDEX(Historical!$F$7:$F$1250,MATCH(B479,Historical!$B$7:$B$1281,0))=0,"n/a",((INDEX(Historical!$C$7:$C$1259,MATCH(B479,Historical!$B$7:$B$1281,0))/INDEX(Historical!$F$7:$F$1250,MATCH(B479,Historical!$B$7:$B$1281,0)))^(1/3)-1)*100)</f>
        <v>12.529181217387574</v>
      </c>
      <c r="U479" s="673">
        <f>IF(INDEX(Historical!$H$7:$H$1250,MATCH(B479,Historical!$B$7:$B$1281,0))=0,"n/a",((INDEX(Historical!$C$7:$C$1259,MATCH(B479,Historical!$B$7:$B$1281,0))/INDEX(Historical!$H$7:$H$1250,MATCH(B479,Historical!$B$7:$B$1281,0)))^(1/5)-1)*100)</f>
        <v>12.700920209792542</v>
      </c>
      <c r="V479" s="673">
        <f>IF(INDEX(Historical!$O$7:$O$1250,MATCH(B479,Historical!$B$7:$B$1281,0))=0,"n/a",((INDEX(Historical!$C$7:$C$1259,MATCH(B479,Historical!$B$7:$B$1281,0))/INDEX(Historical!$O$7:$O$1250,MATCH(B479,Historical!$B$7:$B$1281,0)))^(1/10)-1)*100)</f>
        <v>10.8449222600272</v>
      </c>
      <c r="W479" s="674">
        <f t="shared" si="124"/>
        <v>1.1711398113572726</v>
      </c>
      <c r="X479" s="675">
        <f t="shared" si="125"/>
        <v>63.504601048962712</v>
      </c>
      <c r="Y479" s="842"/>
      <c r="Z479" s="624">
        <f t="shared" si="126"/>
        <v>100.65359477124183</v>
      </c>
      <c r="AA479" s="853">
        <f t="shared" si="127"/>
        <v>48.026143790849673</v>
      </c>
      <c r="AB479" s="854">
        <v>12</v>
      </c>
      <c r="AC479" s="833">
        <v>1.53</v>
      </c>
      <c r="AD479" s="833">
        <v>5.61</v>
      </c>
      <c r="AE479" s="833">
        <v>8.34</v>
      </c>
      <c r="AF479" s="833">
        <v>3.98</v>
      </c>
      <c r="AG479" s="833">
        <v>7.9</v>
      </c>
      <c r="AH479" s="833">
        <v>-23.1</v>
      </c>
      <c r="AI479" s="833">
        <v>8.17</v>
      </c>
      <c r="AJ479" s="833">
        <v>0.2</v>
      </c>
      <c r="AK479" s="833">
        <v>8.6300000000000008</v>
      </c>
      <c r="AL479" s="845">
        <v>150040</v>
      </c>
      <c r="AM479" s="839">
        <v>0.2</v>
      </c>
      <c r="AN479" s="833">
        <v>1.32</v>
      </c>
      <c r="AO479" s="711">
        <f t="shared" si="128"/>
        <v>-33.229415197823599</v>
      </c>
      <c r="AP479" s="712">
        <f t="shared" si="129"/>
        <v>14.796728593026074</v>
      </c>
      <c r="AQ479" s="855">
        <f t="shared" si="130"/>
        <v>191.46682852052669</v>
      </c>
      <c r="AR479" s="624">
        <f>INDEX(Historical!$C$7:$C$1259,MATCH(B479,Historical!$B$7:$B$1281,0))*IF(AH479="n/a",1.03,IF(AH479&lt;0,1.01,IF(AH479&gt;10,1.1,(1+AH479/100))))</f>
        <v>1.4139999999999999</v>
      </c>
      <c r="AS479" s="853">
        <f t="shared" si="131"/>
        <v>1.5295238</v>
      </c>
      <c r="AT479" s="853">
        <f t="shared" si="135"/>
        <v>1.6615217039400001</v>
      </c>
      <c r="AU479" s="853">
        <f t="shared" si="135"/>
        <v>1.8049110269900221</v>
      </c>
      <c r="AV479" s="853">
        <f t="shared" si="135"/>
        <v>1.9606748486192611</v>
      </c>
      <c r="AW479" s="624">
        <f t="shared" si="132"/>
        <v>8.3706313795492839</v>
      </c>
      <c r="AX479" s="719">
        <f t="shared" si="133"/>
        <v>11.391713907933157</v>
      </c>
      <c r="AY479" s="900">
        <v>0.18</v>
      </c>
      <c r="AZ479" s="839">
        <v>68.150000000000006</v>
      </c>
      <c r="BA479" s="839">
        <v>-16.2</v>
      </c>
      <c r="BB479" s="839">
        <v>-7.4499999999999993</v>
      </c>
      <c r="BC479" s="839">
        <v>2.52</v>
      </c>
      <c r="BE479" s="597">
        <v>1995</v>
      </c>
      <c r="BF479" s="865">
        <f t="shared" si="134"/>
        <v>2</v>
      </c>
      <c r="BG479" s="849">
        <v>2.4</v>
      </c>
    </row>
    <row r="480" spans="1:59" ht="11.25" customHeight="1" x14ac:dyDescent="0.2">
      <c r="A480" s="838" t="s">
        <v>3861</v>
      </c>
      <c r="B480" s="842" t="s">
        <v>3862</v>
      </c>
      <c r="C480" s="898" t="s">
        <v>131</v>
      </c>
      <c r="D480" s="898" t="s">
        <v>4265</v>
      </c>
      <c r="E480" s="705">
        <v>8</v>
      </c>
      <c r="F480" s="1135">
        <v>588</v>
      </c>
      <c r="G480" s="1139" t="s">
        <v>106</v>
      </c>
      <c r="H480" s="1139" t="s">
        <v>106</v>
      </c>
      <c r="I480" s="841">
        <v>72.64</v>
      </c>
      <c r="J480" s="624">
        <f t="shared" si="121"/>
        <v>3.3865638766519823</v>
      </c>
      <c r="K480" s="844">
        <v>0.61499999999999999</v>
      </c>
      <c r="L480" s="854">
        <v>4</v>
      </c>
      <c r="M480" s="615">
        <f t="shared" si="122"/>
        <v>2.46</v>
      </c>
      <c r="N480" s="837" t="s">
        <v>107</v>
      </c>
      <c r="O480" s="706">
        <v>0.59499999999999997</v>
      </c>
      <c r="P480" s="606">
        <v>44231</v>
      </c>
      <c r="Q480" s="606">
        <v>44239</v>
      </c>
      <c r="R480" s="615">
        <f t="shared" si="123"/>
        <v>3.3613445378151292</v>
      </c>
      <c r="S480" s="673">
        <f>IF(INDEX(Historical!$D$7:$D$1257,MATCH(B480,Historical!$B$7:$B$1281,0))=0,"n/a",(INDEX(Historical!$C$7:$C$1259,MATCH(B480,Historical!$B$7:$B$1281,0))/INDEX(Historical!$D$7:$D$1257,MATCH(B480,Historical!$B$7:$B$1281,0))-1)*100)</f>
        <v>14.993646759847534</v>
      </c>
      <c r="T480" s="673">
        <f>IF(INDEX(Historical!$F$7:$F$1250,MATCH(B480,Historical!$B$7:$B$1281,0))=0,"n/a",((INDEX(Historical!$C$7:$C$1259,MATCH(B480,Historical!$B$7:$B$1281,0))/INDEX(Historical!$F$7:$F$1250,MATCH(B480,Historical!$B$7:$B$1281,0)))^(1/3)-1)*100)</f>
        <v>14.939006744920214</v>
      </c>
      <c r="U480" s="673">
        <f>IF(INDEX(Historical!$H$7:$H$1250,MATCH(B480,Historical!$B$7:$B$1281,0))=0,"n/a",((INDEX(Historical!$C$7:$C$1259,MATCH(B480,Historical!$B$7:$B$1281,0))/INDEX(Historical!$H$7:$H$1250,MATCH(B480,Historical!$B$7:$B$1281,0)))^(1/5)-1)*100)</f>
        <v>20.112443398143132</v>
      </c>
      <c r="V480" s="673" t="str">
        <f>IF(INDEX(Historical!$O$7:$O$1250,MATCH(B480,Historical!$B$7:$B$1281,0))=0,"n/a",((INDEX(Historical!$C$7:$C$1259,MATCH(B480,Historical!$B$7:$B$1281,0))/INDEX(Historical!$O$7:$O$1250,MATCH(B480,Historical!$B$7:$B$1281,0)))^(1/10)-1)*100)</f>
        <v>n/a</v>
      </c>
      <c r="W480" s="674" t="str">
        <f t="shared" si="124"/>
        <v>n/a</v>
      </c>
      <c r="X480" s="675" t="str">
        <f t="shared" si="125"/>
        <v>n/a</v>
      </c>
      <c r="Y480" s="843"/>
      <c r="Z480" s="624" t="str">
        <f t="shared" si="126"/>
        <v>n/a</v>
      </c>
      <c r="AA480" s="853" t="str">
        <f t="shared" si="127"/>
        <v>n/a</v>
      </c>
      <c r="AB480" s="854">
        <v>12</v>
      </c>
      <c r="AC480" s="833">
        <v>-1.18</v>
      </c>
      <c r="AD480" s="833" t="s">
        <v>136</v>
      </c>
      <c r="AE480" s="833">
        <v>5.74</v>
      </c>
      <c r="AF480" s="833">
        <v>2.31</v>
      </c>
      <c r="AG480" s="833">
        <v>-2.7</v>
      </c>
      <c r="AH480" s="834">
        <v>46.300000000000004</v>
      </c>
      <c r="AI480" s="834">
        <v>13.51</v>
      </c>
      <c r="AJ480" s="833">
        <v>-30.8</v>
      </c>
      <c r="AK480" s="833">
        <v>41.9</v>
      </c>
      <c r="AL480" s="845">
        <v>5270</v>
      </c>
      <c r="AM480" s="839">
        <v>2.41</v>
      </c>
      <c r="AN480" s="833">
        <v>1.44</v>
      </c>
      <c r="AO480" s="711" t="str">
        <f t="shared" si="128"/>
        <v>n/a</v>
      </c>
      <c r="AP480" s="712">
        <f t="shared" si="129"/>
        <v>23.499007274795115</v>
      </c>
      <c r="AQ480" s="855" t="str">
        <f t="shared" si="130"/>
        <v>n/a</v>
      </c>
      <c r="AR480" s="624">
        <f>INDEX(Historical!$C$7:$C$1259,MATCH(B480,Historical!$B$7:$B$1281,0))*IF(AH480="n/a",1.03,IF(AH480&lt;0,1.01,IF(AH480&gt;10,1.1,(1+AH480/100))))</f>
        <v>2.4887500000000005</v>
      </c>
      <c r="AS480" s="853">
        <f t="shared" si="131"/>
        <v>2.7376250000000009</v>
      </c>
      <c r="AT480" s="853">
        <f t="shared" si="135"/>
        <v>3.011387500000001</v>
      </c>
      <c r="AU480" s="853">
        <f t="shared" si="135"/>
        <v>3.3125262500000012</v>
      </c>
      <c r="AV480" s="853">
        <f t="shared" si="135"/>
        <v>3.6437788750000015</v>
      </c>
      <c r="AW480" s="624">
        <f t="shared" si="132"/>
        <v>15.194067625000006</v>
      </c>
      <c r="AX480" s="719">
        <f t="shared" si="133"/>
        <v>20.916943316354633</v>
      </c>
      <c r="AY480" s="900">
        <v>0.71</v>
      </c>
      <c r="AZ480" s="839">
        <v>150.4</v>
      </c>
      <c r="BA480" s="839">
        <v>-17.73</v>
      </c>
      <c r="BB480" s="839">
        <v>-4.83</v>
      </c>
      <c r="BC480" s="839">
        <v>14.85</v>
      </c>
      <c r="BE480" s="597">
        <v>2014</v>
      </c>
      <c r="BF480" s="865">
        <f t="shared" si="134"/>
        <v>0</v>
      </c>
      <c r="BG480" s="849">
        <v>-0.4</v>
      </c>
    </row>
    <row r="481" spans="1:59" s="744" customFormat="1" ht="11.25" customHeight="1" x14ac:dyDescent="0.2">
      <c r="A481" s="726" t="s">
        <v>694</v>
      </c>
      <c r="B481" s="751" t="s">
        <v>695</v>
      </c>
      <c r="C481" s="898" t="s">
        <v>123</v>
      </c>
      <c r="D481" s="898" t="s">
        <v>4109</v>
      </c>
      <c r="E481" s="727">
        <v>15</v>
      </c>
      <c r="F481" s="1135">
        <v>251</v>
      </c>
      <c r="G481" s="1138" t="s">
        <v>106</v>
      </c>
      <c r="H481" s="1138" t="s">
        <v>106</v>
      </c>
      <c r="I481" s="728">
        <v>378.98</v>
      </c>
      <c r="J481" s="729">
        <f t="shared" si="121"/>
        <v>2.0053828698084328</v>
      </c>
      <c r="K481" s="730">
        <v>1.9</v>
      </c>
      <c r="L481" s="731">
        <v>4</v>
      </c>
      <c r="M481" s="732">
        <f t="shared" si="122"/>
        <v>7.6</v>
      </c>
      <c r="N481" s="733" t="s">
        <v>188</v>
      </c>
      <c r="O481" s="734">
        <v>1.75</v>
      </c>
      <c r="P481" s="1105">
        <v>43721</v>
      </c>
      <c r="Q481" s="1105">
        <v>43739</v>
      </c>
      <c r="R481" s="732">
        <f t="shared" si="123"/>
        <v>8.5714285714285658</v>
      </c>
      <c r="S481" s="673">
        <f>IF(INDEX(Historical!$D$7:$D$1257,MATCH(B481,Historical!$B$7:$B$1281,0))=0,"n/a",(INDEX(Historical!$C$7:$C$1259,MATCH(B481,Historical!$B$7:$B$1281,0))/INDEX(Historical!$D$7:$D$1257,MATCH(B481,Historical!$B$7:$B$1281,0))-1)*100)</f>
        <v>6.2937062937062915</v>
      </c>
      <c r="T481" s="673">
        <f>IF(INDEX(Historical!$F$7:$F$1250,MATCH(B481,Historical!$B$7:$B$1281,0))=0,"n/a",((INDEX(Historical!$C$7:$C$1259,MATCH(B481,Historical!$B$7:$B$1281,0))/INDEX(Historical!$F$7:$F$1250,MATCH(B481,Historical!$B$7:$B$1281,0)))^(1/3)-1)*100)</f>
        <v>3.5239911430079873</v>
      </c>
      <c r="U481" s="673">
        <f>IF(INDEX(Historical!$H$7:$H$1250,MATCH(B481,Historical!$B$7:$B$1281,0))=0,"n/a",((INDEX(Historical!$C$7:$C$1259,MATCH(B481,Historical!$B$7:$B$1281,0))/INDEX(Historical!$H$7:$H$1250,MATCH(B481,Historical!$B$7:$B$1281,0)))^(1/5)-1)*100)</f>
        <v>6.2980048262344379</v>
      </c>
      <c r="V481" s="673">
        <f>IF(INDEX(Historical!$O$7:$O$1250,MATCH(B481,Historical!$B$7:$B$1281,0))=0,"n/a",((INDEX(Historical!$C$7:$C$1259,MATCH(B481,Historical!$B$7:$B$1281,0))/INDEX(Historical!$O$7:$O$1250,MATCH(B481,Historical!$B$7:$B$1281,0)))^(1/10)-1)*100)</f>
        <v>17.617578332011561</v>
      </c>
      <c r="W481" s="674">
        <f t="shared" si="124"/>
        <v>0.35748413928098238</v>
      </c>
      <c r="X481" s="675">
        <f t="shared" si="125"/>
        <v>1.3120843387988412</v>
      </c>
      <c r="Y481" s="899" t="s">
        <v>4592</v>
      </c>
      <c r="Z481" s="729">
        <f t="shared" si="126"/>
        <v>30.881755383990246</v>
      </c>
      <c r="AA481" s="736">
        <f t="shared" si="127"/>
        <v>15.399431125558717</v>
      </c>
      <c r="AB481" s="731">
        <v>12</v>
      </c>
      <c r="AC481" s="737">
        <v>24.61</v>
      </c>
      <c r="AD481" s="737">
        <v>2.04</v>
      </c>
      <c r="AE481" s="737">
        <v>2.0699999999999998</v>
      </c>
      <c r="AF481" s="737">
        <v>5.54</v>
      </c>
      <c r="AG481" s="737">
        <v>39.200000000000003</v>
      </c>
      <c r="AH481" s="737">
        <v>8.4</v>
      </c>
      <c r="AI481" s="737" t="s">
        <v>136</v>
      </c>
      <c r="AJ481" s="737">
        <v>4.8</v>
      </c>
      <c r="AK481" s="737">
        <v>7.7</v>
      </c>
      <c r="AL481" s="738">
        <v>4160</v>
      </c>
      <c r="AM481" s="739">
        <v>0.1</v>
      </c>
      <c r="AN481" s="737">
        <v>0</v>
      </c>
      <c r="AO481" s="740">
        <f t="shared" si="128"/>
        <v>-7.0960434295158468</v>
      </c>
      <c r="AP481" s="741">
        <f t="shared" si="129"/>
        <v>8.3033876960428703</v>
      </c>
      <c r="AQ481" s="742">
        <f t="shared" si="130"/>
        <v>94.722421736509929</v>
      </c>
      <c r="AR481" s="624">
        <f>INDEX(Historical!$C$7:$C$1259,MATCH(B481,Historical!$B$7:$B$1281,0))*IF(AH481="n/a",1.03,IF(AH481&lt;0,1.01,IF(AH481&gt;10,1.1,(1+AH481/100))))</f>
        <v>8.2384000000000004</v>
      </c>
      <c r="AS481" s="736">
        <f t="shared" si="131"/>
        <v>8.4855520000000002</v>
      </c>
      <c r="AT481" s="736">
        <f t="shared" si="135"/>
        <v>9.1389395039999997</v>
      </c>
      <c r="AU481" s="736">
        <f t="shared" si="135"/>
        <v>9.8426378458079995</v>
      </c>
      <c r="AV481" s="736">
        <f t="shared" si="135"/>
        <v>10.600520959935215</v>
      </c>
      <c r="AW481" s="729">
        <f t="shared" si="132"/>
        <v>46.30605030974322</v>
      </c>
      <c r="AX481" s="743">
        <f t="shared" si="133"/>
        <v>12.218600007848229</v>
      </c>
      <c r="AY481" s="901">
        <v>0.41</v>
      </c>
      <c r="AZ481" s="739">
        <v>24.4</v>
      </c>
      <c r="BA481" s="739">
        <v>-17.349999999999998</v>
      </c>
      <c r="BB481" s="739">
        <v>-6.29</v>
      </c>
      <c r="BC481" s="739">
        <v>-2.6100000000000003</v>
      </c>
      <c r="BD481" s="875"/>
      <c r="BE481" s="597">
        <v>2006</v>
      </c>
      <c r="BF481" s="865">
        <f t="shared" si="134"/>
        <v>1</v>
      </c>
      <c r="BG481" s="793">
        <v>14.299999999999999</v>
      </c>
    </row>
    <row r="482" spans="1:59" ht="11.25" customHeight="1" x14ac:dyDescent="0.2">
      <c r="A482" s="838" t="s">
        <v>1499</v>
      </c>
      <c r="B482" s="842" t="s">
        <v>1500</v>
      </c>
      <c r="C482" s="898" t="s">
        <v>108</v>
      </c>
      <c r="D482" s="898" t="s">
        <v>4266</v>
      </c>
      <c r="E482" s="705">
        <v>8</v>
      </c>
      <c r="F482" s="1135">
        <v>541</v>
      </c>
      <c r="G482" s="1123" t="s">
        <v>106</v>
      </c>
      <c r="H482" s="1123" t="s">
        <v>106</v>
      </c>
      <c r="I482" s="841">
        <v>13.69</v>
      </c>
      <c r="J482" s="624">
        <f t="shared" si="121"/>
        <v>3.2140248356464576</v>
      </c>
      <c r="K482" s="844">
        <v>0.11</v>
      </c>
      <c r="L482" s="854">
        <v>4</v>
      </c>
      <c r="M482" s="615">
        <f t="shared" si="122"/>
        <v>0.44</v>
      </c>
      <c r="N482" s="837" t="s">
        <v>439</v>
      </c>
      <c r="O482" s="706">
        <v>0.1</v>
      </c>
      <c r="P482" s="904">
        <v>43592</v>
      </c>
      <c r="Q482" s="904">
        <v>43607</v>
      </c>
      <c r="R482" s="615">
        <f t="shared" si="123"/>
        <v>9.9999999999999947</v>
      </c>
      <c r="S482" s="673">
        <f>IF(INDEX(Historical!$D$7:$D$1257,MATCH(B482,Historical!$B$7:$B$1281,0))=0,"n/a",(INDEX(Historical!$C$7:$C$1259,MATCH(B482,Historical!$B$7:$B$1281,0))/INDEX(Historical!$D$7:$D$1257,MATCH(B482,Historical!$B$7:$B$1281,0))-1)*100)</f>
        <v>2.3255813953488413</v>
      </c>
      <c r="T482" s="673">
        <f>IF(INDEX(Historical!$F$7:$F$1250,MATCH(B482,Historical!$B$7:$B$1281,0))=0,"n/a",((INDEX(Historical!$C$7:$C$1259,MATCH(B482,Historical!$B$7:$B$1281,0))/INDEX(Historical!$F$7:$F$1250,MATCH(B482,Historical!$B$7:$B$1281,0)))^(1/3)-1)*100)</f>
        <v>8.9744250818549531</v>
      </c>
      <c r="U482" s="673">
        <f>IF(INDEX(Historical!$H$7:$H$1250,MATCH(B482,Historical!$B$7:$B$1281,0))=0,"n/a",((INDEX(Historical!$C$7:$C$1259,MATCH(B482,Historical!$B$7:$B$1281,0))/INDEX(Historical!$H$7:$H$1250,MATCH(B482,Historical!$B$7:$B$1281,0)))^(1/5)-1)*100)</f>
        <v>9.4608784223157549</v>
      </c>
      <c r="V482" s="673">
        <f>IF(INDEX(Historical!$O$7:$O$1250,MATCH(B482,Historical!$B$7:$B$1281,0))=0,"n/a",((INDEX(Historical!$C$7:$C$1259,MATCH(B482,Historical!$B$7:$B$1281,0))/INDEX(Historical!$O$7:$O$1250,MATCH(B482,Historical!$B$7:$B$1281,0)))^(1/10)-1)*100)</f>
        <v>12.516311828126492</v>
      </c>
      <c r="W482" s="674">
        <f t="shared" si="124"/>
        <v>0.75588388594277378</v>
      </c>
      <c r="X482" s="675">
        <f t="shared" si="125"/>
        <v>0.58763220014383566</v>
      </c>
      <c r="Y482" s="646" t="s">
        <v>4575</v>
      </c>
      <c r="Z482" s="624">
        <f t="shared" si="126"/>
        <v>57.894736842105267</v>
      </c>
      <c r="AA482" s="853">
        <f t="shared" si="127"/>
        <v>18.013157894736842</v>
      </c>
      <c r="AB482" s="854">
        <v>12</v>
      </c>
      <c r="AC482" s="833">
        <v>0.76</v>
      </c>
      <c r="AD482" s="833">
        <v>2.2999999999999998</v>
      </c>
      <c r="AE482" s="833">
        <v>4.2300000000000004</v>
      </c>
      <c r="AF482" s="833">
        <v>0.93</v>
      </c>
      <c r="AG482" s="833">
        <v>5.4</v>
      </c>
      <c r="AH482" s="833">
        <v>0.3</v>
      </c>
      <c r="AI482" s="833">
        <v>7.12</v>
      </c>
      <c r="AJ482" s="833">
        <v>16.100000000000001</v>
      </c>
      <c r="AK482" s="833">
        <v>8</v>
      </c>
      <c r="AL482" s="845">
        <v>710.84</v>
      </c>
      <c r="AM482" s="839">
        <v>3.1</v>
      </c>
      <c r="AN482" s="833">
        <v>0.72</v>
      </c>
      <c r="AO482" s="711">
        <f t="shared" si="128"/>
        <v>-5.3382546367746304</v>
      </c>
      <c r="AP482" s="712">
        <f t="shared" si="129"/>
        <v>12.674903257962212</v>
      </c>
      <c r="AQ482" s="855">
        <f t="shared" si="130"/>
        <v>-13.713045038712668</v>
      </c>
      <c r="AR482" s="624">
        <f>INDEX(Historical!$C$7:$C$1259,MATCH(B482,Historical!$B$7:$B$1281,0))*IF(AH482="n/a",1.03,IF(AH482&lt;0,1.01,IF(AH482&gt;10,1.1,(1+AH482/100))))</f>
        <v>0.44131999999999993</v>
      </c>
      <c r="AS482" s="853">
        <f t="shared" si="131"/>
        <v>0.47274198399999989</v>
      </c>
      <c r="AT482" s="853">
        <f t="shared" si="135"/>
        <v>0.51056134271999987</v>
      </c>
      <c r="AU482" s="853">
        <f t="shared" si="135"/>
        <v>0.55140625013759992</v>
      </c>
      <c r="AV482" s="853">
        <f t="shared" si="135"/>
        <v>0.595518750148608</v>
      </c>
      <c r="AW482" s="624">
        <f t="shared" si="132"/>
        <v>2.5715483270062074</v>
      </c>
      <c r="AX482" s="719">
        <f t="shared" si="133"/>
        <v>18.784136793325111</v>
      </c>
      <c r="AY482" s="900">
        <v>0.75</v>
      </c>
      <c r="AZ482" s="839">
        <v>56.999999999999993</v>
      </c>
      <c r="BA482" s="839">
        <v>-11.68</v>
      </c>
      <c r="BB482" s="839">
        <v>5.75</v>
      </c>
      <c r="BC482" s="839">
        <v>23.87</v>
      </c>
      <c r="BE482" s="597">
        <v>2014</v>
      </c>
      <c r="BF482" s="865">
        <f t="shared" si="134"/>
        <v>0</v>
      </c>
      <c r="BG482" s="849">
        <v>0.70000000000000007</v>
      </c>
    </row>
    <row r="483" spans="1:59" ht="11.25" customHeight="1" x14ac:dyDescent="0.2">
      <c r="A483" s="831" t="s">
        <v>297</v>
      </c>
      <c r="B483" s="842" t="s">
        <v>298</v>
      </c>
      <c r="C483" s="898" t="s">
        <v>131</v>
      </c>
      <c r="D483" s="898" t="s">
        <v>4274</v>
      </c>
      <c r="E483" s="705">
        <v>50</v>
      </c>
      <c r="F483" s="1135">
        <v>30</v>
      </c>
      <c r="G483" s="1122" t="s">
        <v>37</v>
      </c>
      <c r="H483" s="1122" t="s">
        <v>37</v>
      </c>
      <c r="I483" s="833">
        <v>45.44</v>
      </c>
      <c r="J483" s="624">
        <f t="shared" si="121"/>
        <v>3.917253521126761</v>
      </c>
      <c r="K483" s="844">
        <v>0.44500000000000001</v>
      </c>
      <c r="L483" s="854">
        <v>4</v>
      </c>
      <c r="M483" s="615">
        <f t="shared" si="122"/>
        <v>1.78</v>
      </c>
      <c r="N483" s="837" t="s">
        <v>181</v>
      </c>
      <c r="O483" s="706">
        <v>0.435</v>
      </c>
      <c r="P483" s="606">
        <v>44011</v>
      </c>
      <c r="Q483" s="606">
        <v>44027</v>
      </c>
      <c r="R483" s="615">
        <f t="shared" si="123"/>
        <v>2.2988505747126458</v>
      </c>
      <c r="S483" s="673">
        <f>IF(INDEX(Historical!$D$7:$D$1257,MATCH(B483,Historical!$B$7:$B$1281,0))=0,"n/a",(INDEX(Historical!$C$7:$C$1259,MATCH(B483,Historical!$B$7:$B$1281,0))/INDEX(Historical!$D$7:$D$1257,MATCH(B483,Historical!$B$7:$B$1281,0))-1)*100)</f>
        <v>2.3255813953488413</v>
      </c>
      <c r="T483" s="673">
        <f>IF(INDEX(Historical!$F$7:$F$1250,MATCH(B483,Historical!$B$7:$B$1281,0))=0,"n/a",((INDEX(Historical!$C$7:$C$1259,MATCH(B483,Historical!$B$7:$B$1281,0))/INDEX(Historical!$F$7:$F$1250,MATCH(B483,Historical!$B$7:$B$1281,0)))^(1/3)-1)*100)</f>
        <v>2.3818422453631749</v>
      </c>
      <c r="U483" s="673">
        <f>IF(INDEX(Historical!$H$7:$H$1250,MATCH(B483,Historical!$B$7:$B$1281,0))=0,"n/a",((INDEX(Historical!$C$7:$C$1259,MATCH(B483,Historical!$B$7:$B$1281,0))/INDEX(Historical!$H$7:$H$1250,MATCH(B483,Historical!$B$7:$B$1281,0)))^(1/5)-1)*100)</f>
        <v>2.4418974332246046</v>
      </c>
      <c r="V483" s="673">
        <f>IF(INDEX(Historical!$O$7:$O$1250,MATCH(B483,Historical!$B$7:$B$1281,0))=0,"n/a",((INDEX(Historical!$C$7:$C$1259,MATCH(B483,Historical!$B$7:$B$1281,0))/INDEX(Historical!$O$7:$O$1250,MATCH(B483,Historical!$B$7:$B$1281,0)))^(1/10)-1)*100)</f>
        <v>2.6118165254426451</v>
      </c>
      <c r="W483" s="674">
        <f t="shared" si="124"/>
        <v>0.93494217891540332</v>
      </c>
      <c r="X483" s="675">
        <f t="shared" si="125"/>
        <v>0.11796605957606786</v>
      </c>
      <c r="Y483" s="842"/>
      <c r="Z483" s="624" t="str">
        <f t="shared" si="126"/>
        <v>n/a</v>
      </c>
      <c r="AA483" s="853" t="str">
        <f t="shared" si="127"/>
        <v>n/a</v>
      </c>
      <c r="AB483" s="854">
        <v>9</v>
      </c>
      <c r="AC483" s="833">
        <v>-1.51</v>
      </c>
      <c r="AD483" s="833" t="s">
        <v>136</v>
      </c>
      <c r="AE483" s="833">
        <v>2.74</v>
      </c>
      <c r="AF483" s="833">
        <v>2.0699999999999998</v>
      </c>
      <c r="AG483" s="833">
        <v>-6.4</v>
      </c>
      <c r="AH483" s="833">
        <v>-140.1</v>
      </c>
      <c r="AI483" s="833">
        <v>18.350000000000001</v>
      </c>
      <c r="AJ483" s="833">
        <v>20.7</v>
      </c>
      <c r="AK483" s="833">
        <v>8.5</v>
      </c>
      <c r="AL483" s="845">
        <v>4220</v>
      </c>
      <c r="AM483" s="839">
        <v>1.3</v>
      </c>
      <c r="AN483" s="833">
        <v>1.3</v>
      </c>
      <c r="AO483" s="711" t="str">
        <f t="shared" si="128"/>
        <v>n/a</v>
      </c>
      <c r="AP483" s="712">
        <f t="shared" si="129"/>
        <v>6.3591509543513656</v>
      </c>
      <c r="AQ483" s="855" t="str">
        <f t="shared" si="130"/>
        <v>n/a</v>
      </c>
      <c r="AR483" s="624">
        <f>INDEX(Historical!$C$7:$C$1259,MATCH(B483,Historical!$B$7:$B$1281,0))*IF(AH483="n/a",1.03,IF(AH483&lt;0,1.01,IF(AH483&gt;10,1.1,(1+AH483/100))))</f>
        <v>1.7776000000000001</v>
      </c>
      <c r="AS483" s="853">
        <f t="shared" si="131"/>
        <v>1.9553600000000002</v>
      </c>
      <c r="AT483" s="853">
        <f t="shared" si="135"/>
        <v>2.1215656000000003</v>
      </c>
      <c r="AU483" s="853">
        <f t="shared" si="135"/>
        <v>2.3018986760000004</v>
      </c>
      <c r="AV483" s="853">
        <f t="shared" si="135"/>
        <v>2.4975600634600004</v>
      </c>
      <c r="AW483" s="624">
        <f t="shared" si="132"/>
        <v>10.653984339460001</v>
      </c>
      <c r="AX483" s="719">
        <f t="shared" si="133"/>
        <v>23.446268352684861</v>
      </c>
      <c r="AY483" s="900">
        <v>0.76</v>
      </c>
      <c r="AZ483" s="839">
        <v>43.89</v>
      </c>
      <c r="BA483" s="839">
        <v>-3.38</v>
      </c>
      <c r="BB483" s="839">
        <v>5.86</v>
      </c>
      <c r="BC483" s="839">
        <v>7.64</v>
      </c>
      <c r="BE483" s="597">
        <v>1971</v>
      </c>
      <c r="BF483" s="865">
        <f t="shared" si="134"/>
        <v>5</v>
      </c>
      <c r="BG483" s="849">
        <v>-1.9</v>
      </c>
    </row>
    <row r="484" spans="1:59" ht="11.25" customHeight="1" x14ac:dyDescent="0.2">
      <c r="A484" s="838" t="s">
        <v>690</v>
      </c>
      <c r="B484" s="842" t="s">
        <v>691</v>
      </c>
      <c r="C484" s="898" t="s">
        <v>153</v>
      </c>
      <c r="D484" s="898" t="s">
        <v>4256</v>
      </c>
      <c r="E484" s="705">
        <v>17</v>
      </c>
      <c r="F484" s="1135">
        <v>214</v>
      </c>
      <c r="G484" s="1123" t="s">
        <v>106</v>
      </c>
      <c r="H484" s="1123" t="s">
        <v>106</v>
      </c>
      <c r="I484" s="841">
        <v>69.55</v>
      </c>
      <c r="J484" s="624">
        <f t="shared" si="121"/>
        <v>2.990654205607477</v>
      </c>
      <c r="K484" s="844">
        <v>0.52</v>
      </c>
      <c r="L484" s="854">
        <v>4</v>
      </c>
      <c r="M484" s="615">
        <f t="shared" si="122"/>
        <v>2.08</v>
      </c>
      <c r="N484" s="837" t="s">
        <v>119</v>
      </c>
      <c r="O484" s="706">
        <v>0.5</v>
      </c>
      <c r="P484" s="1106">
        <v>43643</v>
      </c>
      <c r="Q484" s="1106">
        <v>43707</v>
      </c>
      <c r="R484" s="615">
        <f t="shared" si="123"/>
        <v>4.0000000000000036</v>
      </c>
      <c r="S484" s="673">
        <f>IF(INDEX(Historical!$D$7:$D$1257,MATCH(B484,Historical!$B$7:$B$1281,0))=0,"n/a",(INDEX(Historical!$C$7:$C$1259,MATCH(B484,Historical!$B$7:$B$1281,0))/INDEX(Historical!$D$7:$D$1257,MATCH(B484,Historical!$B$7:$B$1281,0))-1)*100)</f>
        <v>1.9607843137254832</v>
      </c>
      <c r="T484" s="673">
        <f>IF(INDEX(Historical!$F$7:$F$1250,MATCH(B484,Historical!$B$7:$B$1281,0))=0,"n/a",((INDEX(Historical!$C$7:$C$1259,MATCH(B484,Historical!$B$7:$B$1281,0))/INDEX(Historical!$F$7:$F$1250,MATCH(B484,Historical!$B$7:$B$1281,0)))^(1/3)-1)*100)</f>
        <v>3.7966802438808456</v>
      </c>
      <c r="U484" s="673">
        <f>IF(INDEX(Historical!$H$7:$H$1250,MATCH(B484,Historical!$B$7:$B$1281,0))=0,"n/a",((INDEX(Historical!$C$7:$C$1259,MATCH(B484,Historical!$B$7:$B$1281,0))/INDEX(Historical!$H$7:$H$1250,MATCH(B484,Historical!$B$7:$B$1281,0)))^(1/5)-1)*100)</f>
        <v>7.0435057025694414</v>
      </c>
      <c r="V484" s="673">
        <f>IF(INDEX(Historical!$O$7:$O$1250,MATCH(B484,Historical!$B$7:$B$1281,0))=0,"n/a",((INDEX(Historical!$C$7:$C$1259,MATCH(B484,Historical!$B$7:$B$1281,0))/INDEX(Historical!$O$7:$O$1250,MATCH(B484,Historical!$B$7:$B$1281,0)))^(1/10)-1)*100)</f>
        <v>6.7736177551353194</v>
      </c>
      <c r="W484" s="674">
        <f t="shared" si="124"/>
        <v>1.0398439884254629</v>
      </c>
      <c r="X484" s="675">
        <f t="shared" si="125"/>
        <v>0.36083533312343452</v>
      </c>
      <c r="Y484" s="646" t="s">
        <v>4579</v>
      </c>
      <c r="Z484" s="624">
        <f t="shared" si="126"/>
        <v>114.28571428571428</v>
      </c>
      <c r="AA484" s="853">
        <f t="shared" si="127"/>
        <v>38.214285714285708</v>
      </c>
      <c r="AB484" s="854">
        <v>12</v>
      </c>
      <c r="AC484" s="833">
        <v>1.82</v>
      </c>
      <c r="AD484" s="833" t="s">
        <v>136</v>
      </c>
      <c r="AE484" s="833">
        <v>1.05</v>
      </c>
      <c r="AF484" s="833">
        <v>1.36</v>
      </c>
      <c r="AG484" s="833" t="s">
        <v>136</v>
      </c>
      <c r="AH484" s="833" t="s">
        <v>136</v>
      </c>
      <c r="AI484" s="833" t="s">
        <v>136</v>
      </c>
      <c r="AJ484" s="833">
        <v>19.52</v>
      </c>
      <c r="AK484" s="833" t="s">
        <v>136</v>
      </c>
      <c r="AL484" s="845">
        <v>1080</v>
      </c>
      <c r="AM484" s="839">
        <v>3.2</v>
      </c>
      <c r="AN484" s="833">
        <v>0.02</v>
      </c>
      <c r="AO484" s="711">
        <f t="shared" si="128"/>
        <v>-28.180125806108791</v>
      </c>
      <c r="AP484" s="712">
        <f t="shared" si="129"/>
        <v>10.034159908176917</v>
      </c>
      <c r="AQ484" s="855">
        <f t="shared" si="130"/>
        <v>51.98161960715084</v>
      </c>
      <c r="AR484" s="624">
        <f>INDEX(Historical!$C$7:$C$1259,MATCH(B484,Historical!$B$7:$B$1281,0))*IF(AH484="n/a",1.03,IF(AH484&lt;0,1.01,IF(AH484&gt;10,1.1,(1+AH484/100))))</f>
        <v>2.1424000000000003</v>
      </c>
      <c r="AS484" s="853">
        <f t="shared" si="131"/>
        <v>2.2066720000000002</v>
      </c>
      <c r="AT484" s="853">
        <f t="shared" si="135"/>
        <v>2.2728721600000004</v>
      </c>
      <c r="AU484" s="853">
        <f t="shared" si="135"/>
        <v>2.3410583248000005</v>
      </c>
      <c r="AV484" s="853">
        <f t="shared" si="135"/>
        <v>2.4112900745440005</v>
      </c>
      <c r="AW484" s="624">
        <f t="shared" si="132"/>
        <v>11.374292559344001</v>
      </c>
      <c r="AX484" s="719">
        <f t="shared" si="133"/>
        <v>16.354123018467291</v>
      </c>
      <c r="AY484" s="900">
        <v>0.24</v>
      </c>
      <c r="AZ484" s="839">
        <v>24.46</v>
      </c>
      <c r="BA484" s="839">
        <v>-13.61</v>
      </c>
      <c r="BB484" s="839">
        <v>2.48</v>
      </c>
      <c r="BC484" s="839">
        <v>7.21</v>
      </c>
      <c r="BE484" s="597">
        <v>2004</v>
      </c>
      <c r="BF484" s="865">
        <f t="shared" si="134"/>
        <v>1</v>
      </c>
      <c r="BG484" s="849" t="s">
        <v>136</v>
      </c>
    </row>
    <row r="485" spans="1:59" ht="11.25" customHeight="1" x14ac:dyDescent="0.2">
      <c r="A485" s="831" t="s">
        <v>687</v>
      </c>
      <c r="B485" s="842" t="s">
        <v>688</v>
      </c>
      <c r="C485" s="898" t="s">
        <v>4254</v>
      </c>
      <c r="D485" s="898" t="s">
        <v>4255</v>
      </c>
      <c r="E485" s="705">
        <v>18</v>
      </c>
      <c r="F485" s="1135">
        <v>188</v>
      </c>
      <c r="G485" s="1126" t="s">
        <v>115</v>
      </c>
      <c r="H485" s="1126" t="s">
        <v>115</v>
      </c>
      <c r="I485" s="841">
        <v>68.27</v>
      </c>
      <c r="J485" s="624">
        <f t="shared" si="121"/>
        <v>6.4596455251208438</v>
      </c>
      <c r="K485" s="844">
        <v>1.1025</v>
      </c>
      <c r="L485" s="854">
        <v>4</v>
      </c>
      <c r="M485" s="615">
        <f t="shared" si="122"/>
        <v>4.41</v>
      </c>
      <c r="N485" s="837" t="s">
        <v>689</v>
      </c>
      <c r="O485" s="706">
        <v>1.05</v>
      </c>
      <c r="P485" s="1028">
        <v>43920</v>
      </c>
      <c r="Q485" s="1028">
        <v>43959</v>
      </c>
      <c r="R485" s="615">
        <f t="shared" si="123"/>
        <v>4.9999999999999991</v>
      </c>
      <c r="S485" s="673">
        <f>IF(INDEX(Historical!$D$7:$D$1257,MATCH(B485,Historical!$B$7:$B$1281,0))=0,"n/a",(INDEX(Historical!$C$7:$C$1259,MATCH(B485,Historical!$B$7:$B$1281,0))/INDEX(Historical!$D$7:$D$1257,MATCH(B485,Historical!$B$7:$B$1281,0))-1)*100)</f>
        <v>4.9999999999999822</v>
      </c>
      <c r="T485" s="673">
        <f>IF(INDEX(Historical!$F$7:$F$1250,MATCH(B485,Historical!$B$7:$B$1281,0))=0,"n/a",((INDEX(Historical!$C$7:$C$1259,MATCH(B485,Historical!$B$7:$B$1281,0))/INDEX(Historical!$F$7:$F$1250,MATCH(B485,Historical!$B$7:$B$1281,0)))^(1/3)-1)*100)</f>
        <v>5.1321088459252762</v>
      </c>
      <c r="U485" s="673">
        <f>IF(INDEX(Historical!$H$7:$H$1250,MATCH(B485,Historical!$B$7:$B$1281,0))=0,"n/a",((INDEX(Historical!$C$7:$C$1259,MATCH(B485,Historical!$B$7:$B$1281,0))/INDEX(Historical!$H$7:$H$1250,MATCH(B485,Historical!$B$7:$B$1281,0)))^(1/5)-1)*100)</f>
        <v>5.5892882483376871</v>
      </c>
      <c r="V485" s="673">
        <f>IF(INDEX(Historical!$O$7:$O$1250,MATCH(B485,Historical!$B$7:$B$1281,0))=0,"n/a",((INDEX(Historical!$C$7:$C$1259,MATCH(B485,Historical!$B$7:$B$1281,0))/INDEX(Historical!$O$7:$O$1250,MATCH(B485,Historical!$B$7:$B$1281,0)))^(1/10)-1)*100)</f>
        <v>6.5753203151778905</v>
      </c>
      <c r="W485" s="674">
        <f t="shared" si="124"/>
        <v>0.85004045132765105</v>
      </c>
      <c r="X485" s="675">
        <f t="shared" si="125"/>
        <v>1.4708653285099178</v>
      </c>
      <c r="Y485" s="843"/>
      <c r="Z485" s="624">
        <f t="shared" si="126"/>
        <v>103.52112676056339</v>
      </c>
      <c r="AA485" s="853">
        <f t="shared" si="127"/>
        <v>16.025821596244132</v>
      </c>
      <c r="AB485" s="854">
        <v>12</v>
      </c>
      <c r="AC485" s="833">
        <v>4.26</v>
      </c>
      <c r="AD485" s="833">
        <v>1.62</v>
      </c>
      <c r="AE485" s="833">
        <v>9.39</v>
      </c>
      <c r="AF485" s="833">
        <v>2.0699999999999998</v>
      </c>
      <c r="AG485" s="833">
        <v>12.7</v>
      </c>
      <c r="AH485" s="833">
        <v>0.1</v>
      </c>
      <c r="AI485" s="833">
        <v>-14.42</v>
      </c>
      <c r="AJ485" s="833">
        <v>3.8</v>
      </c>
      <c r="AK485" s="833">
        <v>10</v>
      </c>
      <c r="AL485" s="845">
        <v>3130</v>
      </c>
      <c r="AM485" s="839">
        <v>4.7</v>
      </c>
      <c r="AN485" s="833">
        <v>1.02</v>
      </c>
      <c r="AO485" s="711">
        <f t="shared" si="128"/>
        <v>-3.976887822785601</v>
      </c>
      <c r="AP485" s="712">
        <f t="shared" si="129"/>
        <v>12.048933773458531</v>
      </c>
      <c r="AQ485" s="855">
        <f t="shared" si="130"/>
        <v>21.423868611342623</v>
      </c>
      <c r="AR485" s="624">
        <f>INDEX(Historical!$C$7:$C$1259,MATCH(B485,Historical!$B$7:$B$1281,0))*IF(AH485="n/a",1.03,IF(AH485&lt;0,1.01,IF(AH485&gt;10,1.1,(1+AH485/100))))</f>
        <v>4.3618574999999993</v>
      </c>
      <c r="AS485" s="853">
        <f t="shared" si="131"/>
        <v>4.4054760749999993</v>
      </c>
      <c r="AT485" s="853">
        <f t="shared" si="135"/>
        <v>4.8460236824999994</v>
      </c>
      <c r="AU485" s="853">
        <f t="shared" si="135"/>
        <v>5.3306260507499994</v>
      </c>
      <c r="AV485" s="853">
        <f t="shared" si="135"/>
        <v>5.8636886558249994</v>
      </c>
      <c r="AW485" s="624">
        <f t="shared" si="132"/>
        <v>24.807671964074999</v>
      </c>
      <c r="AX485" s="719">
        <f t="shared" si="133"/>
        <v>36.337588932290906</v>
      </c>
      <c r="AY485" s="900">
        <v>0.94</v>
      </c>
      <c r="AZ485" s="839">
        <v>117.63</v>
      </c>
      <c r="BA485" s="839">
        <v>-24.65</v>
      </c>
      <c r="BB485" s="839">
        <v>0.31</v>
      </c>
      <c r="BC485" s="839">
        <v>8.76</v>
      </c>
      <c r="BE485" s="597">
        <v>2003</v>
      </c>
      <c r="BF485" s="865">
        <f t="shared" si="134"/>
        <v>1</v>
      </c>
      <c r="BG485" s="849">
        <v>6.1</v>
      </c>
    </row>
    <row r="486" spans="1:59" ht="11.25" customHeight="1" x14ac:dyDescent="0.2">
      <c r="A486" s="838" t="s">
        <v>1495</v>
      </c>
      <c r="B486" s="842" t="s">
        <v>1496</v>
      </c>
      <c r="C486" s="898" t="s">
        <v>131</v>
      </c>
      <c r="D486" s="898" t="s">
        <v>4263</v>
      </c>
      <c r="E486" s="705">
        <v>10</v>
      </c>
      <c r="F486" s="1135">
        <v>450</v>
      </c>
      <c r="G486" s="1126" t="s">
        <v>37</v>
      </c>
      <c r="H486" s="1126" t="s">
        <v>37</v>
      </c>
      <c r="I486" s="841">
        <v>21.6</v>
      </c>
      <c r="J486" s="624">
        <f t="shared" si="121"/>
        <v>4.0740740740740735</v>
      </c>
      <c r="K486" s="844">
        <v>0.22</v>
      </c>
      <c r="L486" s="854">
        <v>4</v>
      </c>
      <c r="M486" s="615">
        <f t="shared" si="122"/>
        <v>0.88</v>
      </c>
      <c r="N486" s="837" t="s">
        <v>1236</v>
      </c>
      <c r="O486" s="706">
        <v>0.21</v>
      </c>
      <c r="P486" s="606">
        <v>44235</v>
      </c>
      <c r="Q486" s="606">
        <v>44246</v>
      </c>
      <c r="R486" s="615">
        <f t="shared" si="123"/>
        <v>4.7619047619047663</v>
      </c>
      <c r="S486" s="673">
        <f>IF(INDEX(Historical!$D$7:$D$1257,MATCH(B486,Historical!$B$7:$B$1281,0))=0,"n/a",(INDEX(Historical!$C$7:$C$1259,MATCH(B486,Historical!$B$7:$B$1281,0))/INDEX(Historical!$D$7:$D$1257,MATCH(B486,Historical!$B$7:$B$1281,0))-1)*100)</f>
        <v>4.9999999999999822</v>
      </c>
      <c r="T486" s="673">
        <f>IF(INDEX(Historical!$F$7:$F$1250,MATCH(B486,Historical!$B$7:$B$1281,0))=0,"n/a",((INDEX(Historical!$C$7:$C$1259,MATCH(B486,Historical!$B$7:$B$1281,0))/INDEX(Historical!$F$7:$F$1250,MATCH(B486,Historical!$B$7:$B$1281,0)))^(1/3)-1)*100)</f>
        <v>6.2658569182611146</v>
      </c>
      <c r="U486" s="673">
        <f>IF(INDEX(Historical!$H$7:$H$1250,MATCH(B486,Historical!$B$7:$B$1281,0))=0,"n/a",((INDEX(Historical!$C$7:$C$1259,MATCH(B486,Historical!$B$7:$B$1281,0))/INDEX(Historical!$H$7:$H$1250,MATCH(B486,Historical!$B$7:$B$1281,0)))^(1/5)-1)*100)</f>
        <v>10.3085496986149</v>
      </c>
      <c r="V486" s="673">
        <f>IF(INDEX(Historical!$O$7:$O$1250,MATCH(B486,Historical!$B$7:$B$1281,0))=0,"n/a",((INDEX(Historical!$C$7:$C$1259,MATCH(B486,Historical!$B$7:$B$1281,0))/INDEX(Historical!$O$7:$O$1250,MATCH(B486,Historical!$B$7:$B$1281,0)))^(1/10)-1)*100)</f>
        <v>8.7976465994841213</v>
      </c>
      <c r="W486" s="674">
        <f t="shared" si="124"/>
        <v>1.1717394625989381</v>
      </c>
      <c r="X486" s="675" t="str">
        <f t="shared" si="125"/>
        <v>n/a</v>
      </c>
      <c r="Y486" s="627"/>
      <c r="Z486" s="624" t="str">
        <f t="shared" si="126"/>
        <v>n/a</v>
      </c>
      <c r="AA486" s="853" t="str">
        <f t="shared" si="127"/>
        <v>n/a</v>
      </c>
      <c r="AB486" s="854">
        <v>12</v>
      </c>
      <c r="AC486" s="833">
        <v>-0.19</v>
      </c>
      <c r="AD486" s="833" t="s">
        <v>136</v>
      </c>
      <c r="AE486" s="833">
        <v>1.85</v>
      </c>
      <c r="AF486" s="833">
        <v>1.75</v>
      </c>
      <c r="AG486" s="833">
        <v>-1.5</v>
      </c>
      <c r="AH486" s="833">
        <v>-121.7</v>
      </c>
      <c r="AI486" s="833">
        <v>5.59</v>
      </c>
      <c r="AJ486" s="833">
        <v>-18.399999999999999</v>
      </c>
      <c r="AK486" s="833">
        <v>1.66</v>
      </c>
      <c r="AL486" s="845">
        <v>8660</v>
      </c>
      <c r="AM486" s="839">
        <v>0.4</v>
      </c>
      <c r="AN486" s="833">
        <v>2</v>
      </c>
      <c r="AO486" s="711" t="str">
        <f t="shared" si="128"/>
        <v>n/a</v>
      </c>
      <c r="AP486" s="712">
        <f t="shared" si="129"/>
        <v>14.382623772688973</v>
      </c>
      <c r="AQ486" s="855" t="str">
        <f t="shared" si="130"/>
        <v>n/a</v>
      </c>
      <c r="AR486" s="624">
        <f>INDEX(Historical!$C$7:$C$1259,MATCH(B486,Historical!$B$7:$B$1281,0))*IF(AH486="n/a",1.03,IF(AH486&lt;0,1.01,IF(AH486&gt;10,1.1,(1+AH486/100))))</f>
        <v>0.84839999999999993</v>
      </c>
      <c r="AS486" s="853">
        <f t="shared" si="131"/>
        <v>0.89582556000000002</v>
      </c>
      <c r="AT486" s="853">
        <f t="shared" si="135"/>
        <v>0.91069626429599992</v>
      </c>
      <c r="AU486" s="853">
        <f t="shared" si="135"/>
        <v>0.92581382228331344</v>
      </c>
      <c r="AV486" s="853">
        <f t="shared" si="135"/>
        <v>0.94118233173321642</v>
      </c>
      <c r="AW486" s="624">
        <f t="shared" si="132"/>
        <v>4.5219179783125298</v>
      </c>
      <c r="AX486" s="719">
        <f t="shared" si="133"/>
        <v>20.934805455150599</v>
      </c>
      <c r="AY486" s="900">
        <v>0.31</v>
      </c>
      <c r="AZ486" s="839">
        <v>10.43</v>
      </c>
      <c r="BA486" s="839">
        <v>-28.24</v>
      </c>
      <c r="BB486" s="839">
        <v>-3.3000000000000003</v>
      </c>
      <c r="BC486" s="839">
        <v>-6.67</v>
      </c>
      <c r="BE486" s="597">
        <v>2012</v>
      </c>
      <c r="BF486" s="865">
        <f t="shared" si="134"/>
        <v>0</v>
      </c>
      <c r="BG486" s="849">
        <v>-0.3</v>
      </c>
    </row>
    <row r="487" spans="1:59" ht="11.25" customHeight="1" x14ac:dyDescent="0.2">
      <c r="A487" s="831" t="s">
        <v>700</v>
      </c>
      <c r="B487" s="842" t="s">
        <v>701</v>
      </c>
      <c r="C487" s="898" t="s">
        <v>108</v>
      </c>
      <c r="D487" s="898" t="s">
        <v>4266</v>
      </c>
      <c r="E487" s="705">
        <v>26</v>
      </c>
      <c r="F487" s="1135">
        <v>130</v>
      </c>
      <c r="G487" s="1133" t="s">
        <v>106</v>
      </c>
      <c r="H487" s="1133" t="s">
        <v>106</v>
      </c>
      <c r="I487" s="833">
        <v>40.119999999999997</v>
      </c>
      <c r="J487" s="624">
        <f t="shared" si="121"/>
        <v>2.7916251246261221</v>
      </c>
      <c r="K487" s="851">
        <v>0.28000000000000003</v>
      </c>
      <c r="L487" s="854">
        <v>4</v>
      </c>
      <c r="M487" s="615">
        <f t="shared" si="122"/>
        <v>1.1200000000000001</v>
      </c>
      <c r="N487" s="837" t="s">
        <v>702</v>
      </c>
      <c r="O487" s="707">
        <v>0.27</v>
      </c>
      <c r="P487" s="606">
        <v>44145</v>
      </c>
      <c r="Q487" s="606">
        <v>44162</v>
      </c>
      <c r="R487" s="615">
        <f t="shared" si="123"/>
        <v>3.7037037037037068</v>
      </c>
      <c r="S487" s="673">
        <f>IF(INDEX(Historical!$D$7:$D$1257,MATCH(B487,Historical!$B$7:$B$1281,0))=0,"n/a",(INDEX(Historical!$C$7:$C$1259,MATCH(B487,Historical!$B$7:$B$1281,0))/INDEX(Historical!$D$7:$D$1257,MATCH(B487,Historical!$B$7:$B$1281,0))-1)*100)</f>
        <v>6.8627450980392135</v>
      </c>
      <c r="T487" s="673">
        <f>IF(INDEX(Historical!$F$7:$F$1250,MATCH(B487,Historical!$B$7:$B$1281,0))=0,"n/a",((INDEX(Historical!$C$7:$C$1259,MATCH(B487,Historical!$B$7:$B$1281,0))/INDEX(Historical!$F$7:$F$1250,MATCH(B487,Historical!$B$7:$B$1281,0)))^(1/3)-1)*100)</f>
        <v>6.5928308462839258</v>
      </c>
      <c r="U487" s="673">
        <f>IF(INDEX(Historical!$H$7:$H$1250,MATCH(B487,Historical!$B$7:$B$1281,0))=0,"n/a",((INDEX(Historical!$C$7:$C$1259,MATCH(B487,Historical!$B$7:$B$1281,0))/INDEX(Historical!$H$7:$H$1250,MATCH(B487,Historical!$B$7:$B$1281,0)))^(1/5)-1)*100)</f>
        <v>6.1178141871478076</v>
      </c>
      <c r="V487" s="673">
        <f>IF(INDEX(Historical!$O$7:$O$1250,MATCH(B487,Historical!$B$7:$B$1281,0))=0,"n/a",((INDEX(Historical!$C$7:$C$1259,MATCH(B487,Historical!$B$7:$B$1281,0))/INDEX(Historical!$O$7:$O$1250,MATCH(B487,Historical!$B$7:$B$1281,0)))^(1/10)-1)*100)</f>
        <v>4.7547181386370596</v>
      </c>
      <c r="W487" s="674">
        <f t="shared" si="124"/>
        <v>1.2866828293004724</v>
      </c>
      <c r="X487" s="675" t="str">
        <f t="shared" si="125"/>
        <v>n/a</v>
      </c>
      <c r="Y487" s="638"/>
      <c r="Z487" s="624" t="str">
        <f t="shared" si="126"/>
        <v>n/a</v>
      </c>
      <c r="AA487" s="853" t="str">
        <f t="shared" si="127"/>
        <v>n/a</v>
      </c>
      <c r="AB487" s="854">
        <v>12</v>
      </c>
      <c r="AC487" s="833" t="s">
        <v>136</v>
      </c>
      <c r="AD487" s="833" t="s">
        <v>136</v>
      </c>
      <c r="AE487" s="833" t="s">
        <v>136</v>
      </c>
      <c r="AF487" s="833" t="s">
        <v>136</v>
      </c>
      <c r="AG487" s="833" t="s">
        <v>136</v>
      </c>
      <c r="AH487" s="833" t="s">
        <v>136</v>
      </c>
      <c r="AI487" s="833" t="s">
        <v>136</v>
      </c>
      <c r="AJ487" s="833" t="s">
        <v>136</v>
      </c>
      <c r="AK487" s="833" t="s">
        <v>136</v>
      </c>
      <c r="AL487" s="845" t="s">
        <v>136</v>
      </c>
      <c r="AM487" s="839" t="s">
        <v>136</v>
      </c>
      <c r="AN487" s="833" t="s">
        <v>136</v>
      </c>
      <c r="AO487" s="711" t="str">
        <f t="shared" si="128"/>
        <v>n/a</v>
      </c>
      <c r="AP487" s="712">
        <f t="shared" si="129"/>
        <v>8.9094393117739301</v>
      </c>
      <c r="AQ487" s="855" t="str">
        <f t="shared" si="130"/>
        <v>n/a</v>
      </c>
      <c r="AR487" s="624">
        <f>INDEX(Historical!$C$7:$C$1259,MATCH(B487,Historical!$B$7:$B$1281,0))*IF(AH487="n/a",1.03,IF(AH487&lt;0,1.01,IF(AH487&gt;10,1.1,(1+AH487/100))))</f>
        <v>1.1227</v>
      </c>
      <c r="AS487" s="853">
        <f t="shared" si="131"/>
        <v>1.1563810000000001</v>
      </c>
      <c r="AT487" s="853">
        <f t="shared" ref="AT487:AV506" si="136">IF($AK487="n/a",1.03*AS487,IF($AK487&lt;0,1.01*AS487,IF($AK487&gt;10,1.1*AS487,(1+$AK487/100)*AS487)))</f>
        <v>1.1910724300000002</v>
      </c>
      <c r="AU487" s="853">
        <f t="shared" si="136"/>
        <v>1.2268046029000002</v>
      </c>
      <c r="AV487" s="853">
        <f t="shared" si="136"/>
        <v>1.2636087409870003</v>
      </c>
      <c r="AW487" s="624">
        <f t="shared" si="132"/>
        <v>5.9605667738870007</v>
      </c>
      <c r="AX487" s="719">
        <f t="shared" si="133"/>
        <v>14.856846395530908</v>
      </c>
      <c r="AY487" s="900" t="s">
        <v>136</v>
      </c>
      <c r="AZ487" s="839" t="s">
        <v>136</v>
      </c>
      <c r="BA487" s="839" t="s">
        <v>136</v>
      </c>
      <c r="BB487" s="839" t="s">
        <v>136</v>
      </c>
      <c r="BC487" s="839" t="s">
        <v>136</v>
      </c>
      <c r="BD487" s="874" t="s">
        <v>4200</v>
      </c>
      <c r="BE487" s="597">
        <v>1996</v>
      </c>
      <c r="BF487" s="865">
        <f t="shared" si="134"/>
        <v>2</v>
      </c>
      <c r="BG487" s="849" t="s">
        <v>136</v>
      </c>
    </row>
    <row r="488" spans="1:59" s="744" customFormat="1" ht="11.25" customHeight="1" x14ac:dyDescent="0.2">
      <c r="A488" s="619" t="s">
        <v>692</v>
      </c>
      <c r="B488" s="751" t="s">
        <v>693</v>
      </c>
      <c r="C488" s="898" t="s">
        <v>131</v>
      </c>
      <c r="D488" s="898" t="s">
        <v>4274</v>
      </c>
      <c r="E488" s="727">
        <v>25</v>
      </c>
      <c r="F488" s="1135">
        <v>138</v>
      </c>
      <c r="G488" s="1138" t="s">
        <v>37</v>
      </c>
      <c r="H488" s="1138" t="s">
        <v>37</v>
      </c>
      <c r="I488" s="737">
        <v>39.29</v>
      </c>
      <c r="J488" s="729">
        <f t="shared" si="121"/>
        <v>3.3850852634258084</v>
      </c>
      <c r="K488" s="749">
        <v>0.33250000000000002</v>
      </c>
      <c r="L488" s="731">
        <v>4</v>
      </c>
      <c r="M488" s="732">
        <f t="shared" si="122"/>
        <v>1.33</v>
      </c>
      <c r="N488" s="733" t="s">
        <v>163</v>
      </c>
      <c r="O488" s="750">
        <v>0.3125</v>
      </c>
      <c r="P488" s="1130">
        <v>44095</v>
      </c>
      <c r="Q488" s="1130">
        <v>44105</v>
      </c>
      <c r="R488" s="732">
        <f t="shared" si="123"/>
        <v>6.4000000000000057</v>
      </c>
      <c r="S488" s="673">
        <f>IF(INDEX(Historical!$D$7:$D$1257,MATCH(B488,Historical!$B$7:$B$1281,0))=0,"n/a",(INDEX(Historical!$C$7:$C$1259,MATCH(B488,Historical!$B$7:$B$1281,0))/INDEX(Historical!$D$7:$D$1257,MATCH(B488,Historical!$B$7:$B$1281,0))-1)*100)</f>
        <v>6.7226890756302504</v>
      </c>
      <c r="T488" s="673">
        <f>IF(INDEX(Historical!$F$7:$F$1250,MATCH(B488,Historical!$B$7:$B$1281,0))=0,"n/a",((INDEX(Historical!$C$7:$C$1259,MATCH(B488,Historical!$B$7:$B$1281,0))/INDEX(Historical!$F$7:$F$1250,MATCH(B488,Historical!$B$7:$B$1281,0)))^(1/3)-1)*100)</f>
        <v>6.9724325738783843</v>
      </c>
      <c r="U488" s="673">
        <f>IF(INDEX(Historical!$H$7:$H$1250,MATCH(B488,Historical!$B$7:$B$1281,0))=0,"n/a",((INDEX(Historical!$C$7:$C$1259,MATCH(B488,Historical!$B$7:$B$1281,0))/INDEX(Historical!$H$7:$H$1250,MATCH(B488,Historical!$B$7:$B$1281,0)))^(1/5)-1)*100)</f>
        <v>6.7767075697025003</v>
      </c>
      <c r="V488" s="673">
        <f>IF(INDEX(Historical!$O$7:$O$1250,MATCH(B488,Historical!$B$7:$B$1281,0))=0,"n/a",((INDEX(Historical!$C$7:$C$1259,MATCH(B488,Historical!$B$7:$B$1281,0))/INDEX(Historical!$O$7:$O$1250,MATCH(B488,Historical!$B$7:$B$1281,0)))^(1/10)-1)*100)</f>
        <v>6.4460329780162251</v>
      </c>
      <c r="W488" s="674">
        <f t="shared" si="124"/>
        <v>1.0512989295608663</v>
      </c>
      <c r="X488" s="675" t="str">
        <f t="shared" si="125"/>
        <v>n/a</v>
      </c>
      <c r="Y488" s="748"/>
      <c r="Z488" s="729">
        <f t="shared" si="126"/>
        <v>68.911917098445599</v>
      </c>
      <c r="AA488" s="736">
        <f t="shared" si="127"/>
        <v>20.357512953367877</v>
      </c>
      <c r="AB488" s="731">
        <v>9</v>
      </c>
      <c r="AC488" s="737">
        <v>1.93</v>
      </c>
      <c r="AD488" s="737">
        <v>3.41</v>
      </c>
      <c r="AE488" s="737">
        <v>2.09</v>
      </c>
      <c r="AF488" s="737">
        <v>2.23</v>
      </c>
      <c r="AG488" s="737">
        <v>10.5</v>
      </c>
      <c r="AH488" s="737">
        <v>7.8</v>
      </c>
      <c r="AI488" s="737">
        <v>39.11</v>
      </c>
      <c r="AJ488" s="737">
        <v>-0.6</v>
      </c>
      <c r="AK488" s="737">
        <v>6</v>
      </c>
      <c r="AL488" s="738">
        <v>3740</v>
      </c>
      <c r="AM488" s="739">
        <v>0.5</v>
      </c>
      <c r="AN488" s="737">
        <v>1.43</v>
      </c>
      <c r="AO488" s="740">
        <f t="shared" si="128"/>
        <v>-10.195720120239567</v>
      </c>
      <c r="AP488" s="741">
        <f t="shared" si="129"/>
        <v>10.16179283312831</v>
      </c>
      <c r="AQ488" s="742">
        <f t="shared" si="130"/>
        <v>42.04420890226843</v>
      </c>
      <c r="AR488" s="624">
        <f>INDEX(Historical!$C$7:$C$1259,MATCH(B488,Historical!$B$7:$B$1281,0))*IF(AH488="n/a",1.03,IF(AH488&lt;0,1.01,IF(AH488&gt;10,1.1,(1+AH488/100))))</f>
        <v>1.3690600000000002</v>
      </c>
      <c r="AS488" s="736">
        <f t="shared" si="131"/>
        <v>1.5059660000000004</v>
      </c>
      <c r="AT488" s="736">
        <f t="shared" si="136"/>
        <v>1.5963239600000005</v>
      </c>
      <c r="AU488" s="736">
        <f t="shared" si="136"/>
        <v>1.6921033976000006</v>
      </c>
      <c r="AV488" s="736">
        <f t="shared" si="136"/>
        <v>1.7936296014560007</v>
      </c>
      <c r="AW488" s="729">
        <f t="shared" si="132"/>
        <v>7.9570829590560024</v>
      </c>
      <c r="AX488" s="743">
        <f t="shared" si="133"/>
        <v>20.252183657561726</v>
      </c>
      <c r="AY488" s="901">
        <v>0.56000000000000005</v>
      </c>
      <c r="AZ488" s="739">
        <v>85.86</v>
      </c>
      <c r="BA488" s="739">
        <v>-4.17</v>
      </c>
      <c r="BB488" s="739">
        <v>8.5299999999999994</v>
      </c>
      <c r="BC488" s="739">
        <v>20.07</v>
      </c>
      <c r="BD488" s="875"/>
      <c r="BE488" s="597">
        <v>1996</v>
      </c>
      <c r="BF488" s="865">
        <f t="shared" si="134"/>
        <v>2</v>
      </c>
      <c r="BG488" s="793">
        <v>3.5000000000000004</v>
      </c>
    </row>
    <row r="489" spans="1:59" ht="11.25" customHeight="1" x14ac:dyDescent="0.2">
      <c r="A489" s="838" t="s">
        <v>698</v>
      </c>
      <c r="B489" s="842" t="s">
        <v>699</v>
      </c>
      <c r="C489" s="898" t="s">
        <v>245</v>
      </c>
      <c r="D489" s="898" t="s">
        <v>4292</v>
      </c>
      <c r="E489" s="705">
        <v>18</v>
      </c>
      <c r="F489" s="1135">
        <v>200</v>
      </c>
      <c r="G489" s="1123" t="s">
        <v>115</v>
      </c>
      <c r="H489" s="1123" t="s">
        <v>115</v>
      </c>
      <c r="I489" s="841">
        <v>134.78</v>
      </c>
      <c r="J489" s="624">
        <f t="shared" si="121"/>
        <v>0.81614482860958604</v>
      </c>
      <c r="K489" s="844">
        <v>0.27500000000000002</v>
      </c>
      <c r="L489" s="854">
        <v>4</v>
      </c>
      <c r="M489" s="615">
        <f t="shared" si="122"/>
        <v>1.1000000000000001</v>
      </c>
      <c r="N489" s="837" t="s">
        <v>163</v>
      </c>
      <c r="O489" s="706">
        <v>0.245</v>
      </c>
      <c r="P489" s="606">
        <v>44169</v>
      </c>
      <c r="Q489" s="606">
        <v>44194</v>
      </c>
      <c r="R489" s="615">
        <f t="shared" si="123"/>
        <v>12.244897959183684</v>
      </c>
      <c r="S489" s="673">
        <f>IF(INDEX(Historical!$D$7:$D$1257,MATCH(B489,Historical!$B$7:$B$1281,0))=0,"n/a",(INDEX(Historical!$C$7:$C$1259,MATCH(B489,Historical!$B$7:$B$1281,0))/INDEX(Historical!$D$7:$D$1257,MATCH(B489,Historical!$B$7:$B$1281,0))-1)*100)</f>
        <v>11.363636363636353</v>
      </c>
      <c r="T489" s="673">
        <f>IF(INDEX(Historical!$F$7:$F$1250,MATCH(B489,Historical!$B$7:$B$1281,0))=0,"n/a",((INDEX(Historical!$C$7:$C$1259,MATCH(B489,Historical!$B$7:$B$1281,0))/INDEX(Historical!$F$7:$F$1250,MATCH(B489,Historical!$B$7:$B$1281,0)))^(1/3)-1)*100)</f>
        <v>10.823329352516264</v>
      </c>
      <c r="U489" s="673">
        <f>IF(INDEX(Historical!$H$7:$H$1250,MATCH(B489,Historical!$B$7:$B$1281,0))=0,"n/a",((INDEX(Historical!$C$7:$C$1259,MATCH(B489,Historical!$B$7:$B$1281,0))/INDEX(Historical!$H$7:$H$1250,MATCH(B489,Historical!$B$7:$B$1281,0)))^(1/5)-1)*100)</f>
        <v>11.842691472014465</v>
      </c>
      <c r="V489" s="673">
        <f>IF(INDEX(Historical!$O$7:$O$1250,MATCH(B489,Historical!$B$7:$B$1281,0))=0,"n/a",((INDEX(Historical!$C$7:$C$1259,MATCH(B489,Historical!$B$7:$B$1281,0))/INDEX(Historical!$O$7:$O$1250,MATCH(B489,Historical!$B$7:$B$1281,0)))^(1/10)-1)*100)</f>
        <v>13.346158167069744</v>
      </c>
      <c r="W489" s="674">
        <f t="shared" si="124"/>
        <v>0.88734835326881367</v>
      </c>
      <c r="X489" s="675" t="str">
        <f t="shared" si="125"/>
        <v>n/a</v>
      </c>
      <c r="Y489" s="634"/>
      <c r="Z489" s="624">
        <f t="shared" si="126"/>
        <v>62.857142857142868</v>
      </c>
      <c r="AA489" s="853">
        <f t="shared" si="127"/>
        <v>77.017142857142858</v>
      </c>
      <c r="AB489" s="854">
        <v>5</v>
      </c>
      <c r="AC489" s="833">
        <v>1.75</v>
      </c>
      <c r="AD489" s="833">
        <v>2.25</v>
      </c>
      <c r="AE489" s="833">
        <v>5.71</v>
      </c>
      <c r="AF489" s="833">
        <v>20.05</v>
      </c>
      <c r="AG489" s="833">
        <v>30.599999999999998</v>
      </c>
      <c r="AH489" s="833">
        <v>-35.9</v>
      </c>
      <c r="AI489" s="833">
        <v>28.48</v>
      </c>
      <c r="AJ489" s="833">
        <v>-2.9000000000000004</v>
      </c>
      <c r="AK489" s="833">
        <v>34.300000000000004</v>
      </c>
      <c r="AL489" s="845">
        <v>218300</v>
      </c>
      <c r="AM489" s="839">
        <v>1.3</v>
      </c>
      <c r="AN489" s="833">
        <v>0.89</v>
      </c>
      <c r="AO489" s="711">
        <f t="shared" si="128"/>
        <v>-64.358306556518812</v>
      </c>
      <c r="AP489" s="712">
        <f t="shared" si="129"/>
        <v>12.658836300624051</v>
      </c>
      <c r="AQ489" s="855">
        <f t="shared" si="130"/>
        <v>728.43727430646027</v>
      </c>
      <c r="AR489" s="624">
        <f>INDEX(Historical!$C$7:$C$1259,MATCH(B489,Historical!$B$7:$B$1281,0))*IF(AH489="n/a",1.03,IF(AH489&lt;0,1.01,IF(AH489&gt;10,1.1,(1+AH489/100))))</f>
        <v>0.98980000000000001</v>
      </c>
      <c r="AS489" s="853">
        <f t="shared" si="131"/>
        <v>1.0887800000000001</v>
      </c>
      <c r="AT489" s="853">
        <f t="shared" si="136"/>
        <v>1.1976580000000001</v>
      </c>
      <c r="AU489" s="853">
        <f t="shared" si="136"/>
        <v>1.3174238000000003</v>
      </c>
      <c r="AV489" s="853">
        <f t="shared" si="136"/>
        <v>1.4491661800000004</v>
      </c>
      <c r="AW489" s="624">
        <f t="shared" si="132"/>
        <v>6.0428279800000011</v>
      </c>
      <c r="AX489" s="719">
        <f t="shared" si="133"/>
        <v>4.4834752782311922</v>
      </c>
      <c r="AY489" s="900">
        <v>0.88</v>
      </c>
      <c r="AZ489" s="839">
        <v>124.63</v>
      </c>
      <c r="BA489" s="839">
        <v>-8.9</v>
      </c>
      <c r="BB489" s="839">
        <v>-4.08</v>
      </c>
      <c r="BC489" s="839">
        <v>12.590000000000002</v>
      </c>
      <c r="BE489" s="597">
        <v>2003</v>
      </c>
      <c r="BF489" s="865">
        <f t="shared" si="134"/>
        <v>1</v>
      </c>
      <c r="BG489" s="849">
        <v>9</v>
      </c>
    </row>
    <row r="490" spans="1:59" ht="11.25" customHeight="1" x14ac:dyDescent="0.2">
      <c r="A490" s="848" t="s">
        <v>4455</v>
      </c>
      <c r="B490" s="842" t="s">
        <v>4429</v>
      </c>
      <c r="C490" s="898" t="s">
        <v>108</v>
      </c>
      <c r="D490" s="898" t="s">
        <v>4278</v>
      </c>
      <c r="E490" s="705">
        <v>6</v>
      </c>
      <c r="F490" s="1135">
        <v>694</v>
      </c>
      <c r="G490" s="1122" t="s">
        <v>106</v>
      </c>
      <c r="H490" s="1122" t="s">
        <v>106</v>
      </c>
      <c r="I490" s="841">
        <v>72.599999999999994</v>
      </c>
      <c r="J490" s="624">
        <f t="shared" si="121"/>
        <v>1.2121212121212124</v>
      </c>
      <c r="K490" s="844">
        <v>0.22</v>
      </c>
      <c r="L490" s="854">
        <v>4</v>
      </c>
      <c r="M490" s="615">
        <f t="shared" si="122"/>
        <v>0.88</v>
      </c>
      <c r="N490" s="837" t="s">
        <v>515</v>
      </c>
      <c r="O490" s="706">
        <v>0.2</v>
      </c>
      <c r="P490" s="606">
        <v>44165</v>
      </c>
      <c r="Q490" s="606">
        <v>44180</v>
      </c>
      <c r="R490" s="615">
        <f t="shared" si="123"/>
        <v>9.9999999999999947</v>
      </c>
      <c r="S490" s="673">
        <f>IF(INDEX(Historical!$D$7:$D$1257,MATCH(B490,Historical!$B$7:$B$1281,0))=0,"n/a",(INDEX(Historical!$C$7:$C$1259,MATCH(B490,Historical!$B$7:$B$1281,0))/INDEX(Historical!$D$7:$D$1257,MATCH(B490,Historical!$B$7:$B$1281,0))-1)*100)</f>
        <v>10.810810810810811</v>
      </c>
      <c r="T490" s="673">
        <f>IF(INDEX(Historical!$F$7:$F$1250,MATCH(B490,Historical!$B$7:$B$1281,0))=0,"n/a",((INDEX(Historical!$C$7:$C$1259,MATCH(B490,Historical!$B$7:$B$1281,0))/INDEX(Historical!$F$7:$F$1250,MATCH(B490,Historical!$B$7:$B$1281,0)))^(1/3)-1)*100)</f>
        <v>12.235079779344327</v>
      </c>
      <c r="U490" s="673">
        <f>IF(INDEX(Historical!$H$7:$H$1250,MATCH(B490,Historical!$B$7:$B$1281,0))=0,"n/a",((INDEX(Historical!$C$7:$C$1259,MATCH(B490,Historical!$B$7:$B$1281,0))/INDEX(Historical!$H$7:$H$1250,MATCH(B490,Historical!$B$7:$B$1281,0)))^(1/5)-1)*100)</f>
        <v>14.31755108178514</v>
      </c>
      <c r="V490" s="673">
        <f>IF(INDEX(Historical!$O$7:$O$1250,MATCH(B490,Historical!$B$7:$B$1281,0))=0,"n/a",((INDEX(Historical!$C$7:$C$1259,MATCH(B490,Historical!$B$7:$B$1281,0))/INDEX(Historical!$O$7:$O$1250,MATCH(B490,Historical!$B$7:$B$1281,0)))^(1/10)-1)*100)</f>
        <v>11.343682847589932</v>
      </c>
      <c r="W490" s="674">
        <f t="shared" si="124"/>
        <v>1.2621607351114399</v>
      </c>
      <c r="X490" s="675" t="str">
        <f t="shared" si="125"/>
        <v>n/a</v>
      </c>
      <c r="Y490" s="843"/>
      <c r="Z490" s="624">
        <f t="shared" si="126"/>
        <v>21.782178217821784</v>
      </c>
      <c r="AA490" s="853">
        <f t="shared" si="127"/>
        <v>17.970297029702969</v>
      </c>
      <c r="AB490" s="854">
        <v>12</v>
      </c>
      <c r="AC490" s="833">
        <v>4.04</v>
      </c>
      <c r="AD490" s="833" t="s">
        <v>136</v>
      </c>
      <c r="AE490" s="833">
        <v>1.77</v>
      </c>
      <c r="AF490" s="833">
        <v>1.1299999999999999</v>
      </c>
      <c r="AG490" s="833">
        <v>3.2</v>
      </c>
      <c r="AH490" s="833">
        <v>-36.4</v>
      </c>
      <c r="AI490" s="833">
        <v>-22.98</v>
      </c>
      <c r="AJ490" s="833">
        <v>-11.600000000000001</v>
      </c>
      <c r="AK490" s="833">
        <v>-6.9099999999999993</v>
      </c>
      <c r="AL490" s="845">
        <v>2630</v>
      </c>
      <c r="AM490" s="839">
        <v>7.3</v>
      </c>
      <c r="AN490" s="833">
        <v>8.01</v>
      </c>
      <c r="AO490" s="711">
        <f t="shared" si="128"/>
        <v>-2.4406247357966162</v>
      </c>
      <c r="AP490" s="712">
        <f t="shared" si="129"/>
        <v>15.529672293906353</v>
      </c>
      <c r="AQ490" s="855">
        <f t="shared" si="130"/>
        <v>-4.9995657470407906</v>
      </c>
      <c r="AR490" s="624">
        <f>INDEX(Historical!$C$7:$C$1259,MATCH(B490,Historical!$B$7:$B$1281,0))*IF(AH490="n/a",1.03,IF(AH490&lt;0,1.01,IF(AH490&gt;10,1.1,(1+AH490/100))))</f>
        <v>0.82819999999999994</v>
      </c>
      <c r="AS490" s="853">
        <f t="shared" si="131"/>
        <v>0.83648199999999995</v>
      </c>
      <c r="AT490" s="853">
        <f t="shared" si="136"/>
        <v>0.84484682</v>
      </c>
      <c r="AU490" s="853">
        <f t="shared" si="136"/>
        <v>0.8532952882</v>
      </c>
      <c r="AV490" s="853">
        <f t="shared" si="136"/>
        <v>0.86182824108199996</v>
      </c>
      <c r="AW490" s="624">
        <f t="shared" si="132"/>
        <v>4.2246523492819996</v>
      </c>
      <c r="AX490" s="719">
        <f t="shared" si="133"/>
        <v>5.8190803709118457</v>
      </c>
      <c r="AY490" s="900">
        <v>0.71</v>
      </c>
      <c r="AZ490" s="839">
        <v>97.82</v>
      </c>
      <c r="BA490" s="839">
        <v>-2.17</v>
      </c>
      <c r="BB490" s="839">
        <v>2.98</v>
      </c>
      <c r="BC490" s="839">
        <v>15.629999999999999</v>
      </c>
      <c r="BE490" s="597">
        <v>2015</v>
      </c>
      <c r="BF490" s="865">
        <f t="shared" si="134"/>
        <v>0</v>
      </c>
      <c r="BG490" s="849">
        <v>0.3</v>
      </c>
    </row>
    <row r="491" spans="1:59" ht="11.25" customHeight="1" x14ac:dyDescent="0.2">
      <c r="A491" s="838" t="s">
        <v>299</v>
      </c>
      <c r="B491" s="842" t="s">
        <v>300</v>
      </c>
      <c r="C491" s="898" t="s">
        <v>4254</v>
      </c>
      <c r="D491" s="898" t="s">
        <v>4255</v>
      </c>
      <c r="E491" s="705">
        <v>31</v>
      </c>
      <c r="F491" s="1135">
        <v>90</v>
      </c>
      <c r="G491" s="1126" t="s">
        <v>37</v>
      </c>
      <c r="H491" s="1126" t="s">
        <v>37</v>
      </c>
      <c r="I491" s="833">
        <v>43.84</v>
      </c>
      <c r="J491" s="624">
        <f t="shared" si="121"/>
        <v>4.7445255474452548</v>
      </c>
      <c r="K491" s="851">
        <v>0.52</v>
      </c>
      <c r="L491" s="854">
        <v>4</v>
      </c>
      <c r="M491" s="615">
        <f t="shared" si="122"/>
        <v>2.08</v>
      </c>
      <c r="N491" s="837" t="s">
        <v>107</v>
      </c>
      <c r="O491" s="707">
        <v>0.51500000000000001</v>
      </c>
      <c r="P491" s="606">
        <v>44042</v>
      </c>
      <c r="Q491" s="606">
        <v>44057</v>
      </c>
      <c r="R491" s="615">
        <f t="shared" si="123"/>
        <v>0.97087378640776778</v>
      </c>
      <c r="S491" s="673">
        <f>IF(INDEX(Historical!$D$7:$D$1257,MATCH(B491,Historical!$B$7:$B$1281,0))=0,"n/a",(INDEX(Historical!$C$7:$C$1259,MATCH(B491,Historical!$B$7:$B$1281,0))/INDEX(Historical!$D$7:$D$1257,MATCH(B491,Historical!$B$7:$B$1281,0))-1)*100)</f>
        <v>1.9704433497536922</v>
      </c>
      <c r="T491" s="673">
        <f>IF(INDEX(Historical!$F$7:$F$1250,MATCH(B491,Historical!$B$7:$B$1281,0))=0,"n/a",((INDEX(Historical!$C$7:$C$1259,MATCH(B491,Historical!$B$7:$B$1281,0))/INDEX(Historical!$F$7:$F$1250,MATCH(B491,Historical!$B$7:$B$1281,0)))^(1/3)-1)*100)</f>
        <v>3.6300721240201783</v>
      </c>
      <c r="U491" s="673">
        <f>IF(INDEX(Historical!$H$7:$H$1250,MATCH(B491,Historical!$B$7:$B$1281,0))=0,"n/a",((INDEX(Historical!$C$7:$C$1259,MATCH(B491,Historical!$B$7:$B$1281,0))/INDEX(Historical!$H$7:$H$1250,MATCH(B491,Historical!$B$7:$B$1281,0)))^(1/5)-1)*100)</f>
        <v>3.8950477489882784</v>
      </c>
      <c r="V491" s="673">
        <f>IF(INDEX(Historical!$O$7:$O$1250,MATCH(B491,Historical!$B$7:$B$1281,0))=0,"n/a",((INDEX(Historical!$C$7:$C$1259,MATCH(B491,Historical!$B$7:$B$1281,0))/INDEX(Historical!$O$7:$O$1250,MATCH(B491,Historical!$B$7:$B$1281,0)))^(1/10)-1)*100)</f>
        <v>3.2046676955973519</v>
      </c>
      <c r="W491" s="674">
        <f t="shared" si="124"/>
        <v>1.2154295293516351</v>
      </c>
      <c r="X491" s="675">
        <f t="shared" si="125"/>
        <v>12.983492496627596</v>
      </c>
      <c r="Y491" s="842"/>
      <c r="Z491" s="624">
        <f t="shared" si="126"/>
        <v>170.49180327868854</v>
      </c>
      <c r="AA491" s="853">
        <f t="shared" si="127"/>
        <v>35.934426229508198</v>
      </c>
      <c r="AB491" s="854">
        <v>12</v>
      </c>
      <c r="AC491" s="833">
        <v>1.22</v>
      </c>
      <c r="AD491" s="833">
        <v>3.63</v>
      </c>
      <c r="AE491" s="833">
        <v>11.58</v>
      </c>
      <c r="AF491" s="833">
        <v>1.93</v>
      </c>
      <c r="AG491" s="833">
        <v>5.3</v>
      </c>
      <c r="AH491" s="833">
        <v>-21.8</v>
      </c>
      <c r="AI491" s="833">
        <v>7.6300000000000008</v>
      </c>
      <c r="AJ491" s="833">
        <v>0.3</v>
      </c>
      <c r="AK491" s="833">
        <v>10</v>
      </c>
      <c r="AL491" s="845">
        <v>7650</v>
      </c>
      <c r="AM491" s="839">
        <v>0.5</v>
      </c>
      <c r="AN491" s="833">
        <v>0.81</v>
      </c>
      <c r="AO491" s="711">
        <f t="shared" si="128"/>
        <v>-27.294852933074665</v>
      </c>
      <c r="AP491" s="712">
        <f t="shared" si="129"/>
        <v>8.6395732964335323</v>
      </c>
      <c r="AQ491" s="855">
        <f t="shared" si="130"/>
        <v>75.566945285458061</v>
      </c>
      <c r="AR491" s="624">
        <f>INDEX(Historical!$C$7:$C$1259,MATCH(B491,Historical!$B$7:$B$1281,0))*IF(AH491="n/a",1.03,IF(AH491&lt;0,1.01,IF(AH491&gt;10,1.1,(1+AH491/100))))</f>
        <v>2.0907</v>
      </c>
      <c r="AS491" s="853">
        <f t="shared" si="131"/>
        <v>2.2502204100000003</v>
      </c>
      <c r="AT491" s="853">
        <f t="shared" si="136"/>
        <v>2.4752424510000006</v>
      </c>
      <c r="AU491" s="853">
        <f t="shared" si="136"/>
        <v>2.7227666961000008</v>
      </c>
      <c r="AV491" s="853">
        <f t="shared" si="136"/>
        <v>2.9950433657100013</v>
      </c>
      <c r="AW491" s="624">
        <f t="shared" si="132"/>
        <v>12.533972922810003</v>
      </c>
      <c r="AX491" s="719">
        <f t="shared" si="133"/>
        <v>28.59026670348997</v>
      </c>
      <c r="AY491" s="900">
        <v>0.81</v>
      </c>
      <c r="AZ491" s="839">
        <v>82.36</v>
      </c>
      <c r="BA491" s="839">
        <v>-24.23</v>
      </c>
      <c r="BB491" s="839">
        <v>7.28</v>
      </c>
      <c r="BC491" s="839">
        <v>18.329999999999998</v>
      </c>
      <c r="BD491" s="618"/>
      <c r="BE491" s="597">
        <v>1990</v>
      </c>
      <c r="BF491" s="865">
        <f t="shared" si="134"/>
        <v>3</v>
      </c>
      <c r="BG491" s="849">
        <v>2.8000000000000003</v>
      </c>
    </row>
    <row r="492" spans="1:59" ht="11.25" customHeight="1" x14ac:dyDescent="0.2">
      <c r="A492" s="838" t="s">
        <v>703</v>
      </c>
      <c r="B492" s="842" t="s">
        <v>704</v>
      </c>
      <c r="C492" s="898" t="s">
        <v>112</v>
      </c>
      <c r="D492" s="898" t="s">
        <v>4279</v>
      </c>
      <c r="E492" s="705">
        <v>17</v>
      </c>
      <c r="F492" s="1135">
        <v>220</v>
      </c>
      <c r="G492" s="1135" t="s">
        <v>37</v>
      </c>
      <c r="H492" s="1135" t="s">
        <v>37</v>
      </c>
      <c r="I492" s="841">
        <v>291.66000000000003</v>
      </c>
      <c r="J492" s="624">
        <f t="shared" si="121"/>
        <v>1.9886168826716037</v>
      </c>
      <c r="K492" s="844">
        <v>1.45</v>
      </c>
      <c r="L492" s="854">
        <v>4</v>
      </c>
      <c r="M492" s="615">
        <f t="shared" si="122"/>
        <v>5.8</v>
      </c>
      <c r="N492" s="837" t="s">
        <v>705</v>
      </c>
      <c r="O492" s="706">
        <v>1.32</v>
      </c>
      <c r="P492" s="606">
        <v>43980</v>
      </c>
      <c r="Q492" s="606">
        <v>43999</v>
      </c>
      <c r="R492" s="615">
        <f t="shared" si="123"/>
        <v>9.8484848484848406</v>
      </c>
      <c r="S492" s="673">
        <f>IF(INDEX(Historical!$D$7:$D$1257,MATCH(B492,Historical!$B$7:$B$1281,0))=0,"n/a",(INDEX(Historical!$C$7:$C$1259,MATCH(B492,Historical!$B$7:$B$1281,0))/INDEX(Historical!$D$7:$D$1257,MATCH(B492,Historical!$B$7:$B$1281,0))-1)*100)</f>
        <v>9.8837209302325526</v>
      </c>
      <c r="T492" s="673">
        <f>IF(INDEX(Historical!$F$7:$F$1250,MATCH(B492,Historical!$B$7:$B$1281,0))=0,"n/a",((INDEX(Historical!$C$7:$C$1259,MATCH(B492,Historical!$B$7:$B$1281,0))/INDEX(Historical!$F$7:$F$1250,MATCH(B492,Historical!$B$7:$B$1281,0)))^(1/3)-1)*100)</f>
        <v>13.285106503057808</v>
      </c>
      <c r="U492" s="673">
        <f>IF(INDEX(Historical!$H$7:$H$1250,MATCH(B492,Historical!$B$7:$B$1281,0))=0,"n/a",((INDEX(Historical!$C$7:$C$1259,MATCH(B492,Historical!$B$7:$B$1281,0))/INDEX(Historical!$H$7:$H$1250,MATCH(B492,Historical!$B$7:$B$1281,0)))^(1/5)-1)*100)</f>
        <v>12.835114258350622</v>
      </c>
      <c r="V492" s="673">
        <f>IF(INDEX(Historical!$O$7:$O$1250,MATCH(B492,Historical!$B$7:$B$1281,0))=0,"n/a",((INDEX(Historical!$C$7:$C$1259,MATCH(B492,Historical!$B$7:$B$1281,0))/INDEX(Historical!$O$7:$O$1250,MATCH(B492,Historical!$B$7:$B$1281,0)))^(1/10)-1)*100)</f>
        <v>13.05342080581311</v>
      </c>
      <c r="W492" s="674">
        <f t="shared" si="124"/>
        <v>0.98327591282698334</v>
      </c>
      <c r="X492" s="675">
        <f t="shared" si="125"/>
        <v>0.99497009754655974</v>
      </c>
      <c r="Y492" s="842"/>
      <c r="Z492" s="624">
        <f t="shared" si="126"/>
        <v>30.478192327903308</v>
      </c>
      <c r="AA492" s="853">
        <f t="shared" si="127"/>
        <v>15.326326852338413</v>
      </c>
      <c r="AB492" s="854">
        <v>12</v>
      </c>
      <c r="AC492" s="833">
        <v>19.03</v>
      </c>
      <c r="AD492" s="833">
        <v>2.4900000000000002</v>
      </c>
      <c r="AE492" s="833">
        <v>1.37</v>
      </c>
      <c r="AF492" s="833">
        <v>4.7699999999999996</v>
      </c>
      <c r="AG492" s="833">
        <v>32</v>
      </c>
      <c r="AH492" s="833">
        <v>43.9</v>
      </c>
      <c r="AI492" s="833">
        <v>7.16</v>
      </c>
      <c r="AJ492" s="833">
        <v>12.9</v>
      </c>
      <c r="AK492" s="833">
        <v>6.38</v>
      </c>
      <c r="AL492" s="845">
        <v>50440</v>
      </c>
      <c r="AM492" s="839">
        <v>0.1</v>
      </c>
      <c r="AN492" s="833">
        <v>1.42</v>
      </c>
      <c r="AO492" s="711">
        <f t="shared" si="128"/>
        <v>-0.50259571131618763</v>
      </c>
      <c r="AP492" s="712">
        <f t="shared" si="129"/>
        <v>14.823731141022225</v>
      </c>
      <c r="AQ492" s="855">
        <f t="shared" si="130"/>
        <v>80.25485548788258</v>
      </c>
      <c r="AR492" s="624">
        <f>INDEX(Historical!$C$7:$C$1259,MATCH(B492,Historical!$B$7:$B$1281,0))*IF(AH492="n/a",1.03,IF(AH492&lt;0,1.01,IF(AH492&gt;10,1.1,(1+AH492/100))))</f>
        <v>6.2370000000000001</v>
      </c>
      <c r="AS492" s="853">
        <f t="shared" si="131"/>
        <v>6.6835692000000009</v>
      </c>
      <c r="AT492" s="853">
        <f t="shared" si="136"/>
        <v>7.1099809149600013</v>
      </c>
      <c r="AU492" s="853">
        <f t="shared" si="136"/>
        <v>7.5635976973344503</v>
      </c>
      <c r="AV492" s="853">
        <f t="shared" si="136"/>
        <v>8.0461552304243895</v>
      </c>
      <c r="AW492" s="624">
        <f t="shared" si="132"/>
        <v>35.640303042718841</v>
      </c>
      <c r="AX492" s="719">
        <f t="shared" si="133"/>
        <v>12.219811781772899</v>
      </c>
      <c r="AY492" s="900">
        <v>0.78</v>
      </c>
      <c r="AZ492" s="839">
        <v>10.77</v>
      </c>
      <c r="BA492" s="839">
        <v>-18.329999999999998</v>
      </c>
      <c r="BB492" s="839">
        <v>-2.21</v>
      </c>
      <c r="BC492" s="839">
        <v>-7.1</v>
      </c>
      <c r="BE492" s="597">
        <v>2004</v>
      </c>
      <c r="BF492" s="865">
        <f t="shared" si="134"/>
        <v>1</v>
      </c>
      <c r="BG492" s="849">
        <v>7.3</v>
      </c>
    </row>
    <row r="493" spans="1:59" ht="11.25" customHeight="1" x14ac:dyDescent="0.2">
      <c r="A493" s="831" t="s">
        <v>1485</v>
      </c>
      <c r="B493" s="842" t="s">
        <v>1486</v>
      </c>
      <c r="C493" s="898" t="s">
        <v>123</v>
      </c>
      <c r="D493" s="898" t="s">
        <v>4300</v>
      </c>
      <c r="E493" s="705">
        <v>10</v>
      </c>
      <c r="F493" s="1135">
        <v>405</v>
      </c>
      <c r="G493" s="1102" t="s">
        <v>106</v>
      </c>
      <c r="H493" s="1102" t="s">
        <v>106</v>
      </c>
      <c r="I493" s="841">
        <v>55.32</v>
      </c>
      <c r="J493" s="624">
        <f t="shared" si="121"/>
        <v>3.3984092552422269</v>
      </c>
      <c r="K493" s="844">
        <v>0.47</v>
      </c>
      <c r="L493" s="854">
        <v>4</v>
      </c>
      <c r="M493" s="615">
        <f t="shared" si="122"/>
        <v>1.88</v>
      </c>
      <c r="N493" s="837" t="s">
        <v>993</v>
      </c>
      <c r="O493" s="706">
        <v>0.45</v>
      </c>
      <c r="P493" s="904">
        <v>43874</v>
      </c>
      <c r="Q493" s="904">
        <v>43893</v>
      </c>
      <c r="R493" s="615">
        <f t="shared" si="123"/>
        <v>4.4444444444444366</v>
      </c>
      <c r="S493" s="673">
        <f>IF(INDEX(Historical!$D$7:$D$1257,MATCH(B493,Historical!$B$7:$B$1281,0))=0,"n/a",(INDEX(Historical!$C$7:$C$1259,MATCH(B493,Historical!$B$7:$B$1281,0))/INDEX(Historical!$D$7:$D$1257,MATCH(B493,Historical!$B$7:$B$1281,0))-1)*100)</f>
        <v>4.4444444444444287</v>
      </c>
      <c r="T493" s="673">
        <f>IF(INDEX(Historical!$F$7:$F$1250,MATCH(B493,Historical!$B$7:$B$1281,0))=0,"n/a",((INDEX(Historical!$C$7:$C$1259,MATCH(B493,Historical!$B$7:$B$1281,0))/INDEX(Historical!$F$7:$F$1250,MATCH(B493,Historical!$B$7:$B$1281,0)))^(1/3)-1)*100)</f>
        <v>8.3008947425307955</v>
      </c>
      <c r="U493" s="673">
        <f>IF(INDEX(Historical!$H$7:$H$1250,MATCH(B493,Historical!$B$7:$B$1281,0))=0,"n/a",((INDEX(Historical!$C$7:$C$1259,MATCH(B493,Historical!$B$7:$B$1281,0))/INDEX(Historical!$H$7:$H$1250,MATCH(B493,Historical!$B$7:$B$1281,0)))^(1/5)-1)*100)</f>
        <v>9.3944579374527493</v>
      </c>
      <c r="V493" s="673">
        <f>IF(INDEX(Historical!$O$7:$O$1250,MATCH(B493,Historical!$B$7:$B$1281,0))=0,"n/a",((INDEX(Historical!$C$7:$C$1259,MATCH(B493,Historical!$B$7:$B$1281,0))/INDEX(Historical!$O$7:$O$1250,MATCH(B493,Historical!$B$7:$B$1281,0)))^(1/10)-1)*100)</f>
        <v>16.737338017942328</v>
      </c>
      <c r="W493" s="674">
        <f t="shared" si="124"/>
        <v>0.56128745965349724</v>
      </c>
      <c r="X493" s="675" t="str">
        <f t="shared" si="125"/>
        <v>n/a</v>
      </c>
      <c r="Y493" s="646"/>
      <c r="Z493" s="624" t="str">
        <f t="shared" si="126"/>
        <v>n/a</v>
      </c>
      <c r="AA493" s="853" t="str">
        <f t="shared" si="127"/>
        <v>n/a</v>
      </c>
      <c r="AB493" s="854">
        <v>12</v>
      </c>
      <c r="AC493" s="833">
        <v>-0.25</v>
      </c>
      <c r="AD493" s="833" t="s">
        <v>136</v>
      </c>
      <c r="AE493" s="833">
        <v>1.1200000000000001</v>
      </c>
      <c r="AF493" s="833">
        <v>2.6</v>
      </c>
      <c r="AG493" s="833">
        <v>-1</v>
      </c>
      <c r="AH493" s="833">
        <v>49.9</v>
      </c>
      <c r="AI493" s="833">
        <v>16.55</v>
      </c>
      <c r="AJ493" s="833">
        <v>-3.9</v>
      </c>
      <c r="AK493" s="833">
        <v>5</v>
      </c>
      <c r="AL493" s="845">
        <v>942.17</v>
      </c>
      <c r="AM493" s="839">
        <v>0.70000000000000007</v>
      </c>
      <c r="AN493" s="833">
        <v>0.53</v>
      </c>
      <c r="AO493" s="711" t="str">
        <f t="shared" si="128"/>
        <v>n/a</v>
      </c>
      <c r="AP493" s="712">
        <f t="shared" si="129"/>
        <v>12.792867192694976</v>
      </c>
      <c r="AQ493" s="855" t="str">
        <f t="shared" si="130"/>
        <v>n/a</v>
      </c>
      <c r="AR493" s="624">
        <f>INDEX(Historical!$C$7:$C$1259,MATCH(B493,Historical!$B$7:$B$1281,0))*IF(AH493="n/a",1.03,IF(AH493&lt;0,1.01,IF(AH493&gt;10,1.1,(1+AH493/100))))</f>
        <v>2.0680000000000001</v>
      </c>
      <c r="AS493" s="853">
        <f t="shared" si="131"/>
        <v>2.2748000000000004</v>
      </c>
      <c r="AT493" s="853">
        <f t="shared" si="136"/>
        <v>2.3885400000000003</v>
      </c>
      <c r="AU493" s="853">
        <f t="shared" si="136"/>
        <v>2.5079670000000003</v>
      </c>
      <c r="AV493" s="853">
        <f t="shared" si="136"/>
        <v>2.6333653500000005</v>
      </c>
      <c r="AW493" s="624">
        <f t="shared" si="132"/>
        <v>11.872672350000002</v>
      </c>
      <c r="AX493" s="719">
        <f t="shared" si="133"/>
        <v>21.461808297180045</v>
      </c>
      <c r="AY493" s="900">
        <v>1.53</v>
      </c>
      <c r="AZ493" s="839">
        <v>65.429999999999993</v>
      </c>
      <c r="BA493" s="839">
        <v>-12.43</v>
      </c>
      <c r="BB493" s="839">
        <v>-0.57000000000000006</v>
      </c>
      <c r="BC493" s="839">
        <v>14.62</v>
      </c>
      <c r="BE493" s="597">
        <v>2011</v>
      </c>
      <c r="BF493" s="865">
        <f t="shared" si="134"/>
        <v>0</v>
      </c>
      <c r="BG493" s="849">
        <v>-0.5</v>
      </c>
    </row>
    <row r="494" spans="1:59" ht="11.25" customHeight="1" x14ac:dyDescent="0.2">
      <c r="A494" s="848" t="s">
        <v>4007</v>
      </c>
      <c r="B494" s="842" t="s">
        <v>4008</v>
      </c>
      <c r="C494" s="898" t="s">
        <v>112</v>
      </c>
      <c r="D494" s="898" t="s">
        <v>211</v>
      </c>
      <c r="E494" s="705">
        <v>7</v>
      </c>
      <c r="F494" s="1135">
        <v>661</v>
      </c>
      <c r="G494" s="1133" t="s">
        <v>106</v>
      </c>
      <c r="H494" s="1133" t="s">
        <v>106</v>
      </c>
      <c r="I494" s="841">
        <v>80.34</v>
      </c>
      <c r="J494" s="624">
        <f t="shared" si="121"/>
        <v>1.344286781179985</v>
      </c>
      <c r="K494" s="844">
        <v>0.27</v>
      </c>
      <c r="L494" s="854">
        <v>4</v>
      </c>
      <c r="M494" s="615">
        <f t="shared" si="122"/>
        <v>1.08</v>
      </c>
      <c r="N494" s="837" t="s">
        <v>325</v>
      </c>
      <c r="O494" s="706">
        <v>0.26</v>
      </c>
      <c r="P494" s="606">
        <v>44257</v>
      </c>
      <c r="Q494" s="606">
        <v>44272</v>
      </c>
      <c r="R494" s="615">
        <f t="shared" si="123"/>
        <v>3.8461538461538494</v>
      </c>
      <c r="S494" s="673">
        <f>IF(INDEX(Historical!$D$7:$D$1257,MATCH(B494,Historical!$B$7:$B$1281,0))=0,"n/a",(INDEX(Historical!$C$7:$C$1259,MATCH(B494,Historical!$B$7:$B$1281,0))/INDEX(Historical!$D$7:$D$1257,MATCH(B494,Historical!$B$7:$B$1281,0))-1)*100)</f>
        <v>4.0000000000000036</v>
      </c>
      <c r="T494" s="673">
        <f>IF(INDEX(Historical!$F$7:$F$1250,MATCH(B494,Historical!$B$7:$B$1281,0))=0,"n/a",((INDEX(Historical!$C$7:$C$1259,MATCH(B494,Historical!$B$7:$B$1281,0))/INDEX(Historical!$F$7:$F$1250,MATCH(B494,Historical!$B$7:$B$1281,0)))^(1/3)-1)*100)</f>
        <v>5.7264270346431223</v>
      </c>
      <c r="U494" s="673">
        <f>IF(INDEX(Historical!$H$7:$H$1250,MATCH(B494,Historical!$B$7:$B$1281,0))=0,"n/a",((INDEX(Historical!$C$7:$C$1259,MATCH(B494,Historical!$B$7:$B$1281,0))/INDEX(Historical!$H$7:$H$1250,MATCH(B494,Historical!$B$7:$B$1281,0)))^(1/5)-1)*100)</f>
        <v>5.387395206178347</v>
      </c>
      <c r="V494" s="673" t="str">
        <f>IF(INDEX(Historical!$O$7:$O$1250,MATCH(B494,Historical!$B$7:$B$1281,0))=0,"n/a",((INDEX(Historical!$C$7:$C$1259,MATCH(B494,Historical!$B$7:$B$1281,0))/INDEX(Historical!$O$7:$O$1250,MATCH(B494,Historical!$B$7:$B$1281,0)))^(1/10)-1)*100)</f>
        <v>n/a</v>
      </c>
      <c r="W494" s="674" t="str">
        <f t="shared" si="124"/>
        <v>n/a</v>
      </c>
      <c r="X494" s="675" t="str">
        <f t="shared" si="125"/>
        <v>n/a</v>
      </c>
      <c r="Y494" s="843"/>
      <c r="Z494" s="624" t="str">
        <f t="shared" si="126"/>
        <v>n/a</v>
      </c>
      <c r="AA494" s="853" t="str">
        <f t="shared" si="127"/>
        <v>n/a</v>
      </c>
      <c r="AB494" s="854">
        <v>12</v>
      </c>
      <c r="AC494" s="833">
        <v>-1.69</v>
      </c>
      <c r="AD494" s="833" t="s">
        <v>136</v>
      </c>
      <c r="AE494" s="833">
        <v>1.54</v>
      </c>
      <c r="AF494" s="833">
        <v>1.54</v>
      </c>
      <c r="AG494" s="833" t="s">
        <v>136</v>
      </c>
      <c r="AH494" s="833">
        <v>426.6</v>
      </c>
      <c r="AI494" s="833">
        <v>25.6</v>
      </c>
      <c r="AJ494" s="833">
        <v>-15.2</v>
      </c>
      <c r="AK494" s="833">
        <v>6</v>
      </c>
      <c r="AL494" s="845">
        <v>1550</v>
      </c>
      <c r="AM494" s="839">
        <v>1.77</v>
      </c>
      <c r="AN494" s="833">
        <v>0.46</v>
      </c>
      <c r="AO494" s="711" t="str">
        <f t="shared" si="128"/>
        <v>n/a</v>
      </c>
      <c r="AP494" s="712">
        <f t="shared" si="129"/>
        <v>6.731681987358332</v>
      </c>
      <c r="AQ494" s="855" t="str">
        <f t="shared" si="130"/>
        <v>n/a</v>
      </c>
      <c r="AR494" s="624">
        <f>INDEX(Historical!$C$7:$C$1259,MATCH(B494,Historical!$B$7:$B$1281,0))*IF(AH494="n/a",1.03,IF(AH494&lt;0,1.01,IF(AH494&gt;10,1.1,(1+AH494/100))))</f>
        <v>1.1440000000000001</v>
      </c>
      <c r="AS494" s="853">
        <f t="shared" si="131"/>
        <v>1.2584000000000002</v>
      </c>
      <c r="AT494" s="853">
        <f t="shared" si="136"/>
        <v>1.3339040000000002</v>
      </c>
      <c r="AU494" s="853">
        <f t="shared" si="136"/>
        <v>1.4139382400000002</v>
      </c>
      <c r="AV494" s="853">
        <f t="shared" si="136"/>
        <v>1.4987745344000003</v>
      </c>
      <c r="AW494" s="624">
        <f t="shared" si="132"/>
        <v>6.6490167744000015</v>
      </c>
      <c r="AX494" s="719">
        <f t="shared" si="133"/>
        <v>8.2760975533980599</v>
      </c>
      <c r="AY494" s="900">
        <v>1.64</v>
      </c>
      <c r="AZ494" s="839">
        <v>167.44</v>
      </c>
      <c r="BA494" s="839">
        <v>-4.3499999999999996</v>
      </c>
      <c r="BB494" s="839">
        <v>4.3099999999999996</v>
      </c>
      <c r="BC494" s="839">
        <v>31.230000000000004</v>
      </c>
      <c r="BE494" s="597">
        <v>2015</v>
      </c>
      <c r="BF494" s="865">
        <f t="shared" si="134"/>
        <v>0</v>
      </c>
      <c r="BG494" s="849" t="s">
        <v>136</v>
      </c>
    </row>
    <row r="495" spans="1:59" ht="11.25" customHeight="1" x14ac:dyDescent="0.2">
      <c r="A495" s="838" t="s">
        <v>1501</v>
      </c>
      <c r="B495" s="842" t="s">
        <v>1502</v>
      </c>
      <c r="C495" s="898" t="s">
        <v>108</v>
      </c>
      <c r="D495" s="898" t="s">
        <v>4273</v>
      </c>
      <c r="E495" s="705">
        <v>12</v>
      </c>
      <c r="F495" s="1135">
        <v>307</v>
      </c>
      <c r="G495" s="1126" t="s">
        <v>106</v>
      </c>
      <c r="H495" s="1126" t="s">
        <v>106</v>
      </c>
      <c r="I495" s="841">
        <v>38.49</v>
      </c>
      <c r="J495" s="624">
        <f t="shared" si="121"/>
        <v>3.8451545856066507</v>
      </c>
      <c r="K495" s="844">
        <v>0.37</v>
      </c>
      <c r="L495" s="854">
        <v>4</v>
      </c>
      <c r="M495" s="615">
        <f t="shared" si="122"/>
        <v>1.48</v>
      </c>
      <c r="N495" s="837" t="s">
        <v>590</v>
      </c>
      <c r="O495" s="706">
        <v>0.35</v>
      </c>
      <c r="P495" s="606">
        <v>44265</v>
      </c>
      <c r="Q495" s="606">
        <v>44274</v>
      </c>
      <c r="R495" s="615">
        <f t="shared" si="123"/>
        <v>5.7142857142857197</v>
      </c>
      <c r="S495" s="673">
        <f>IF(INDEX(Historical!$D$7:$D$1257,MATCH(B495,Historical!$B$7:$B$1281,0))=0,"n/a",(INDEX(Historical!$C$7:$C$1259,MATCH(B495,Historical!$B$7:$B$1281,0))/INDEX(Historical!$D$7:$D$1257,MATCH(B495,Historical!$B$7:$B$1281,0))-1)*100)</f>
        <v>9.5238095238095113</v>
      </c>
      <c r="T495" s="673">
        <f>IF(INDEX(Historical!$F$7:$F$1250,MATCH(B495,Historical!$B$7:$B$1281,0))=0,"n/a",((INDEX(Historical!$C$7:$C$1259,MATCH(B495,Historical!$B$7:$B$1281,0))/INDEX(Historical!$F$7:$F$1250,MATCH(B495,Historical!$B$7:$B$1281,0)))^(1/3)-1)*100)</f>
        <v>17.073933906602502</v>
      </c>
      <c r="U495" s="673">
        <f>IF(INDEX(Historical!$H$7:$H$1250,MATCH(B495,Historical!$B$7:$B$1281,0))=0,"n/a",((INDEX(Historical!$C$7:$C$1259,MATCH(B495,Historical!$B$7:$B$1281,0))/INDEX(Historical!$H$7:$H$1250,MATCH(B495,Historical!$B$7:$B$1281,0)))^(1/5)-1)*100)</f>
        <v>13.273800857430285</v>
      </c>
      <c r="V495" s="673">
        <f>IF(INDEX(Historical!$O$7:$O$1250,MATCH(B495,Historical!$B$7:$B$1281,0))=0,"n/a",((INDEX(Historical!$C$7:$C$1259,MATCH(B495,Historical!$B$7:$B$1281,0))/INDEX(Historical!$O$7:$O$1250,MATCH(B495,Historical!$B$7:$B$1281,0)))^(1/10)-1)*100)</f>
        <v>12.109558169360902</v>
      </c>
      <c r="W495" s="674">
        <f t="shared" si="124"/>
        <v>1.0961424580308059</v>
      </c>
      <c r="X495" s="675">
        <f t="shared" si="125"/>
        <v>3.6871669048417459</v>
      </c>
      <c r="Y495" s="842"/>
      <c r="Z495" s="624">
        <f t="shared" si="126"/>
        <v>28.793774319066152</v>
      </c>
      <c r="AA495" s="853">
        <f t="shared" si="127"/>
        <v>7.4883268482490282</v>
      </c>
      <c r="AB495" s="854">
        <v>12</v>
      </c>
      <c r="AC495" s="833">
        <v>5.14</v>
      </c>
      <c r="AD495" s="833" t="s">
        <v>136</v>
      </c>
      <c r="AE495" s="833">
        <v>2.89</v>
      </c>
      <c r="AF495" s="833">
        <v>1.08</v>
      </c>
      <c r="AG495" s="833">
        <v>11.200000000000001</v>
      </c>
      <c r="AH495" s="833">
        <v>8.6</v>
      </c>
      <c r="AI495" s="833">
        <v>-28.37</v>
      </c>
      <c r="AJ495" s="833">
        <v>3.5999999999999996</v>
      </c>
      <c r="AK495" s="833" t="s">
        <v>136</v>
      </c>
      <c r="AL495" s="845">
        <v>221.49</v>
      </c>
      <c r="AM495" s="839">
        <v>0.89999999999999991</v>
      </c>
      <c r="AN495" s="833">
        <v>0.05</v>
      </c>
      <c r="AO495" s="711">
        <f t="shared" si="128"/>
        <v>9.6306285947879076</v>
      </c>
      <c r="AP495" s="712">
        <f t="shared" si="129"/>
        <v>17.118955443036935</v>
      </c>
      <c r="AQ495" s="855">
        <f t="shared" si="130"/>
        <v>-40.046710789485992</v>
      </c>
      <c r="AR495" s="624">
        <f>INDEX(Historical!$C$7:$C$1259,MATCH(B495,Historical!$B$7:$B$1281,0))*IF(AH495="n/a",1.03,IF(AH495&lt;0,1.01,IF(AH495&gt;10,1.1,(1+AH495/100))))</f>
        <v>1.49868</v>
      </c>
      <c r="AS495" s="853">
        <f t="shared" si="131"/>
        <v>1.5136668</v>
      </c>
      <c r="AT495" s="853">
        <f t="shared" si="136"/>
        <v>1.559076804</v>
      </c>
      <c r="AU495" s="853">
        <f t="shared" si="136"/>
        <v>1.6058491081200001</v>
      </c>
      <c r="AV495" s="853">
        <f t="shared" si="136"/>
        <v>1.6540245813636001</v>
      </c>
      <c r="AW495" s="624">
        <f t="shared" si="132"/>
        <v>7.8312972934835994</v>
      </c>
      <c r="AX495" s="719">
        <f t="shared" si="133"/>
        <v>20.346316688707713</v>
      </c>
      <c r="AY495" s="900">
        <v>0.77</v>
      </c>
      <c r="AZ495" s="839">
        <v>122.22999999999999</v>
      </c>
      <c r="BA495" s="839">
        <v>-1.69</v>
      </c>
      <c r="BB495" s="839">
        <v>11.469999999999999</v>
      </c>
      <c r="BC495" s="839">
        <v>34.19</v>
      </c>
      <c r="BE495" s="597">
        <v>2010</v>
      </c>
      <c r="BF495" s="865">
        <f t="shared" si="134"/>
        <v>0</v>
      </c>
      <c r="BG495" s="849">
        <v>1.2</v>
      </c>
    </row>
    <row r="496" spans="1:59" ht="11.25" customHeight="1" x14ac:dyDescent="0.2">
      <c r="A496" s="848" t="s">
        <v>4398</v>
      </c>
      <c r="B496" s="842" t="s">
        <v>4397</v>
      </c>
      <c r="C496" s="898" t="s">
        <v>4254</v>
      </c>
      <c r="D496" s="898" t="s">
        <v>4255</v>
      </c>
      <c r="E496" s="705">
        <v>6</v>
      </c>
      <c r="F496" s="1135">
        <v>695</v>
      </c>
      <c r="G496" s="1123" t="s">
        <v>106</v>
      </c>
      <c r="H496" s="1123" t="s">
        <v>106</v>
      </c>
      <c r="I496" s="841">
        <v>38.549999999999997</v>
      </c>
      <c r="J496" s="624">
        <f t="shared" si="121"/>
        <v>3.6316472114137488</v>
      </c>
      <c r="K496" s="844">
        <v>0.35</v>
      </c>
      <c r="L496" s="854">
        <v>4</v>
      </c>
      <c r="M496" s="615">
        <f t="shared" si="122"/>
        <v>1.4</v>
      </c>
      <c r="N496" s="837" t="s">
        <v>318</v>
      </c>
      <c r="O496" s="706">
        <v>0.34</v>
      </c>
      <c r="P496" s="606">
        <v>44179</v>
      </c>
      <c r="Q496" s="606">
        <v>44196</v>
      </c>
      <c r="R496" s="615">
        <f t="shared" si="123"/>
        <v>2.9411764705882213</v>
      </c>
      <c r="S496" s="673">
        <f>IF(INDEX(Historical!$D$7:$D$1257,MATCH(B496,Historical!$B$7:$B$1281,0))=0,"n/a",(INDEX(Historical!$C$7:$C$1259,MATCH(B496,Historical!$B$7:$B$1281,0))/INDEX(Historical!$D$7:$D$1257,MATCH(B496,Historical!$B$7:$B$1281,0))-1)*100)</f>
        <v>6.2992125984252079</v>
      </c>
      <c r="T496" s="673">
        <f>IF(INDEX(Historical!$F$7:$F$1250,MATCH(B496,Historical!$B$7:$B$1281,0))=0,"n/a",((INDEX(Historical!$C$7:$C$1259,MATCH(B496,Historical!$B$7:$B$1281,0))/INDEX(Historical!$F$7:$F$1250,MATCH(B496,Historical!$B$7:$B$1281,0)))^(1/3)-1)*100)</f>
        <v>9.085445530570869</v>
      </c>
      <c r="U496" s="673">
        <f>IF(INDEX(Historical!$H$7:$H$1250,MATCH(B496,Historical!$B$7:$B$1281,0))=0,"n/a",((INDEX(Historical!$C$7:$C$1259,MATCH(B496,Historical!$B$7:$B$1281,0))/INDEX(Historical!$H$7:$H$1250,MATCH(B496,Historical!$B$7:$B$1281,0)))^(1/5)-1)*100)</f>
        <v>20.112443398143132</v>
      </c>
      <c r="V496" s="673" t="str">
        <f>IF(INDEX(Historical!$O$7:$O$1250,MATCH(B496,Historical!$B$7:$B$1281,0))=0,"n/a",((INDEX(Historical!$C$7:$C$1259,MATCH(B496,Historical!$B$7:$B$1281,0))/INDEX(Historical!$O$7:$O$1250,MATCH(B496,Historical!$B$7:$B$1281,0)))^(1/10)-1)*100)</f>
        <v>n/a</v>
      </c>
      <c r="W496" s="674" t="str">
        <f t="shared" si="124"/>
        <v>n/a</v>
      </c>
      <c r="X496" s="675" t="str">
        <f t="shared" si="125"/>
        <v>n/a</v>
      </c>
      <c r="Y496" s="843"/>
      <c r="Z496" s="624">
        <f t="shared" si="126"/>
        <v>297.87234042553189</v>
      </c>
      <c r="AA496" s="853">
        <f t="shared" si="127"/>
        <v>82.021276595744681</v>
      </c>
      <c r="AB496" s="854">
        <v>12</v>
      </c>
      <c r="AC496" s="833">
        <v>0.47</v>
      </c>
      <c r="AD496" s="833">
        <v>7.66</v>
      </c>
      <c r="AE496" s="833">
        <v>6.52</v>
      </c>
      <c r="AF496" s="833">
        <v>3.92</v>
      </c>
      <c r="AG496" s="833">
        <v>4.3999999999999995</v>
      </c>
      <c r="AH496" s="833">
        <v>-307.10000000000002</v>
      </c>
      <c r="AI496" s="833">
        <v>8.92</v>
      </c>
      <c r="AJ496" s="833">
        <v>-12.35</v>
      </c>
      <c r="AK496" s="833">
        <v>11</v>
      </c>
      <c r="AL496" s="845">
        <v>2730</v>
      </c>
      <c r="AM496" s="839">
        <v>8.9</v>
      </c>
      <c r="AN496" s="833">
        <v>2.5</v>
      </c>
      <c r="AO496" s="711">
        <f t="shared" si="128"/>
        <v>-58.277185986187803</v>
      </c>
      <c r="AP496" s="712">
        <f t="shared" si="129"/>
        <v>23.744090609556881</v>
      </c>
      <c r="AQ496" s="855">
        <f t="shared" si="130"/>
        <v>278.02022535856707</v>
      </c>
      <c r="AR496" s="624">
        <f>INDEX(Historical!$C$7:$C$1259,MATCH(B496,Historical!$B$7:$B$1281,0))*IF(AH496="n/a",1.03,IF(AH496&lt;0,1.01,IF(AH496&gt;10,1.1,(1+AH496/100))))</f>
        <v>1.3635000000000002</v>
      </c>
      <c r="AS496" s="853">
        <f t="shared" si="131"/>
        <v>1.4851242</v>
      </c>
      <c r="AT496" s="853">
        <f t="shared" si="136"/>
        <v>1.6336366200000001</v>
      </c>
      <c r="AU496" s="853">
        <f t="shared" si="136"/>
        <v>1.7970002820000002</v>
      </c>
      <c r="AV496" s="853">
        <f t="shared" si="136"/>
        <v>1.9767003102000003</v>
      </c>
      <c r="AW496" s="624">
        <f t="shared" si="132"/>
        <v>8.2559614122000013</v>
      </c>
      <c r="AX496" s="719">
        <f t="shared" si="133"/>
        <v>21.416242314396889</v>
      </c>
      <c r="AY496" s="900">
        <v>0.41</v>
      </c>
      <c r="AZ496" s="839">
        <v>99.33</v>
      </c>
      <c r="BA496" s="839">
        <v>-5.35</v>
      </c>
      <c r="BB496" s="839">
        <v>5.29</v>
      </c>
      <c r="BC496" s="839">
        <v>15.909999999999998</v>
      </c>
      <c r="BE496" s="597">
        <v>2015</v>
      </c>
      <c r="BF496" s="865">
        <f t="shared" si="134"/>
        <v>0</v>
      </c>
      <c r="BG496" s="849">
        <v>0.89999999999999991</v>
      </c>
    </row>
    <row r="497" spans="1:59" ht="11.25" customHeight="1" x14ac:dyDescent="0.2">
      <c r="A497" s="848" t="s">
        <v>4634</v>
      </c>
      <c r="B497" s="842" t="s">
        <v>2582</v>
      </c>
      <c r="C497" s="898" t="s">
        <v>112</v>
      </c>
      <c r="D497" s="898" t="s">
        <v>4291</v>
      </c>
      <c r="E497" s="705">
        <v>5</v>
      </c>
      <c r="F497" s="1135">
        <v>734</v>
      </c>
      <c r="G497" s="1085" t="s">
        <v>106</v>
      </c>
      <c r="H497" s="1085" t="s">
        <v>106</v>
      </c>
      <c r="I497" s="841">
        <v>252.06</v>
      </c>
      <c r="J497" s="624">
        <f t="shared" si="121"/>
        <v>1.5710545108307545</v>
      </c>
      <c r="K497" s="844">
        <v>0.99</v>
      </c>
      <c r="L497" s="854">
        <v>4</v>
      </c>
      <c r="M497" s="615">
        <f t="shared" si="122"/>
        <v>3.96</v>
      </c>
      <c r="N497" s="837" t="s">
        <v>294</v>
      </c>
      <c r="O497" s="706">
        <v>0.94</v>
      </c>
      <c r="P497" s="606">
        <v>44231</v>
      </c>
      <c r="Q497" s="606">
        <v>44265</v>
      </c>
      <c r="R497" s="615">
        <f t="shared" si="123"/>
        <v>5.319148936170218</v>
      </c>
      <c r="S497" s="673">
        <f>IF(INDEX(Historical!$D$7:$D$1257,MATCH(B497,Historical!$B$7:$B$1281,0))=0,"n/a",(INDEX(Historical!$C$7:$C$1259,MATCH(B497,Historical!$B$7:$B$1281,0))/INDEX(Historical!$D$7:$D$1257,MATCH(B497,Historical!$B$7:$B$1281,0))-1)*100)</f>
        <v>4.4444444444444509</v>
      </c>
      <c r="T497" s="673">
        <f>IF(INDEX(Historical!$F$7:$F$1250,MATCH(B497,Historical!$B$7:$B$1281,0))=0,"n/a",((INDEX(Historical!$C$7:$C$1259,MATCH(B497,Historical!$B$7:$B$1281,0))/INDEX(Historical!$F$7:$F$1250,MATCH(B497,Historical!$B$7:$B$1281,0)))^(1/3)-1)*100)</f>
        <v>15.504615709979763</v>
      </c>
      <c r="U497" s="673">
        <f>IF(INDEX(Historical!$H$7:$H$1250,MATCH(B497,Historical!$B$7:$B$1281,0))=0,"n/a",((INDEX(Historical!$C$7:$C$1259,MATCH(B497,Historical!$B$7:$B$1281,0))/INDEX(Historical!$H$7:$H$1250,MATCH(B497,Historical!$B$7:$B$1281,0)))^(1/5)-1)*100)</f>
        <v>9.762797783304201</v>
      </c>
      <c r="V497" s="673">
        <f>IF(INDEX(Historical!$O$7:$O$1250,MATCH(B497,Historical!$B$7:$B$1281,0))=0,"n/a",((INDEX(Historical!$C$7:$C$1259,MATCH(B497,Historical!$B$7:$B$1281,0))/INDEX(Historical!$O$7:$O$1250,MATCH(B497,Historical!$B$7:$B$1281,0)))^(1/10)-1)*100)</f>
        <v>10.383962719178786</v>
      </c>
      <c r="W497" s="674">
        <f t="shared" si="124"/>
        <v>0.94018035766564179</v>
      </c>
      <c r="X497" s="675">
        <f t="shared" si="125"/>
        <v>1.0847553092560223</v>
      </c>
      <c r="Y497" s="646"/>
      <c r="Z497" s="624">
        <f t="shared" si="126"/>
        <v>50.445859872611464</v>
      </c>
      <c r="AA497" s="853">
        <f t="shared" si="127"/>
        <v>32.109554140127393</v>
      </c>
      <c r="AB497" s="854">
        <v>12</v>
      </c>
      <c r="AC497" s="833">
        <v>7.85</v>
      </c>
      <c r="AD497" s="833">
        <v>2.2400000000000002</v>
      </c>
      <c r="AE497" s="833">
        <v>6.38</v>
      </c>
      <c r="AF497" s="833">
        <v>4.3499999999999996</v>
      </c>
      <c r="AG497" s="833">
        <v>13.5</v>
      </c>
      <c r="AH497" s="833">
        <v>-23.5</v>
      </c>
      <c r="AI497" s="833">
        <v>12.76</v>
      </c>
      <c r="AJ497" s="833">
        <v>9</v>
      </c>
      <c r="AK497" s="833">
        <v>14.44</v>
      </c>
      <c r="AL497" s="845">
        <v>62440</v>
      </c>
      <c r="AM497" s="839">
        <v>0.1</v>
      </c>
      <c r="AN497" s="833">
        <v>0.86</v>
      </c>
      <c r="AO497" s="711">
        <f t="shared" si="128"/>
        <v>-20.775701845992437</v>
      </c>
      <c r="AP497" s="712">
        <f t="shared" si="129"/>
        <v>11.333852294134955</v>
      </c>
      <c r="AQ497" s="855">
        <f t="shared" si="130"/>
        <v>149.15551636995642</v>
      </c>
      <c r="AR497" s="624">
        <f>INDEX(Historical!$C$7:$C$1259,MATCH(B497,Historical!$B$7:$B$1281,0))*IF(AH497="n/a",1.03,IF(AH497&lt;0,1.01,IF(AH497&gt;10,1.1,(1+AH497/100))))</f>
        <v>3.7975999999999996</v>
      </c>
      <c r="AS497" s="853">
        <f t="shared" si="131"/>
        <v>4.1773600000000002</v>
      </c>
      <c r="AT497" s="853">
        <f t="shared" si="136"/>
        <v>4.5950960000000007</v>
      </c>
      <c r="AU497" s="853">
        <f t="shared" si="136"/>
        <v>5.0546056000000013</v>
      </c>
      <c r="AV497" s="853">
        <f t="shared" si="136"/>
        <v>5.5600661600000016</v>
      </c>
      <c r="AW497" s="624">
        <f t="shared" si="132"/>
        <v>23.184727760000005</v>
      </c>
      <c r="AX497" s="719">
        <f t="shared" si="133"/>
        <v>9.1980987701340968</v>
      </c>
      <c r="AY497" s="900">
        <v>1.31</v>
      </c>
      <c r="AZ497" s="839">
        <v>123.81</v>
      </c>
      <c r="BA497" s="839">
        <v>-4.5600000000000005</v>
      </c>
      <c r="BB497" s="839">
        <v>3.16</v>
      </c>
      <c r="BC497" s="839">
        <v>17.810000000000002</v>
      </c>
      <c r="BE497" s="597">
        <v>2017</v>
      </c>
      <c r="BF497" s="865">
        <f t="shared" si="134"/>
        <v>0</v>
      </c>
      <c r="BG497" s="849">
        <v>5.3</v>
      </c>
    </row>
    <row r="498" spans="1:59" s="744" customFormat="1" ht="11.25" customHeight="1" x14ac:dyDescent="0.2">
      <c r="A498" s="619" t="s">
        <v>1320</v>
      </c>
      <c r="B498" s="751" t="s">
        <v>1321</v>
      </c>
      <c r="C498" s="898" t="s">
        <v>112</v>
      </c>
      <c r="D498" s="898" t="s">
        <v>4296</v>
      </c>
      <c r="E498" s="727">
        <v>10</v>
      </c>
      <c r="F498" s="1135">
        <v>408</v>
      </c>
      <c r="G498" s="1138" t="s">
        <v>106</v>
      </c>
      <c r="H498" s="1138" t="s">
        <v>106</v>
      </c>
      <c r="I498" s="728">
        <v>88.7</v>
      </c>
      <c r="J498" s="729">
        <f t="shared" si="121"/>
        <v>1.8038331454340473</v>
      </c>
      <c r="K498" s="730">
        <v>0.4</v>
      </c>
      <c r="L498" s="731">
        <v>4</v>
      </c>
      <c r="M498" s="732">
        <f t="shared" si="122"/>
        <v>1.6</v>
      </c>
      <c r="N498" s="733" t="s">
        <v>603</v>
      </c>
      <c r="O498" s="734">
        <v>0.3</v>
      </c>
      <c r="P498" s="1107">
        <v>43894</v>
      </c>
      <c r="Q498" s="1107">
        <v>43909</v>
      </c>
      <c r="R498" s="732">
        <f t="shared" si="123"/>
        <v>33.33333333333335</v>
      </c>
      <c r="S498" s="673">
        <f>IF(INDEX(Historical!$D$7:$D$1257,MATCH(B498,Historical!$B$7:$B$1281,0))=0,"n/a",(INDEX(Historical!$C$7:$C$1259,MATCH(B498,Historical!$B$7:$B$1281,0))/INDEX(Historical!$D$7:$D$1257,MATCH(B498,Historical!$B$7:$B$1281,0))-1)*100)</f>
        <v>33.33333333333335</v>
      </c>
      <c r="T498" s="673">
        <f>IF(INDEX(Historical!$F$7:$F$1250,MATCH(B498,Historical!$B$7:$B$1281,0))=0,"n/a",((INDEX(Historical!$C$7:$C$1259,MATCH(B498,Historical!$B$7:$B$1281,0))/INDEX(Historical!$F$7:$F$1250,MATCH(B498,Historical!$B$7:$B$1281,0)))^(1/3)-1)*100)</f>
        <v>40.653554766783742</v>
      </c>
      <c r="U498" s="673">
        <f>IF(INDEX(Historical!$H$7:$H$1250,MATCH(B498,Historical!$B$7:$B$1281,0))=0,"n/a",((INDEX(Historical!$C$7:$C$1259,MATCH(B498,Historical!$B$7:$B$1281,0))/INDEX(Historical!$H$7:$H$1250,MATCH(B498,Historical!$B$7:$B$1281,0)))^(1/5)-1)*100)</f>
        <v>30.360557926275344</v>
      </c>
      <c r="V498" s="673">
        <f>IF(INDEX(Historical!$O$7:$O$1250,MATCH(B498,Historical!$B$7:$B$1281,0))=0,"n/a",((INDEX(Historical!$C$7:$C$1259,MATCH(B498,Historical!$B$7:$B$1281,0))/INDEX(Historical!$O$7:$O$1250,MATCH(B498,Historical!$B$7:$B$1281,0)))^(1/10)-1)*100)</f>
        <v>19.926363113816482</v>
      </c>
      <c r="W498" s="674">
        <f t="shared" si="124"/>
        <v>1.5236376930832918</v>
      </c>
      <c r="X498" s="675">
        <f t="shared" si="125"/>
        <v>0.86744451217929552</v>
      </c>
      <c r="Y498" s="735"/>
      <c r="Z498" s="729">
        <f t="shared" si="126"/>
        <v>45.070422535211272</v>
      </c>
      <c r="AA498" s="736">
        <f t="shared" si="127"/>
        <v>24.985915492957748</v>
      </c>
      <c r="AB498" s="731">
        <v>12</v>
      </c>
      <c r="AC498" s="737">
        <v>3.55</v>
      </c>
      <c r="AD498" s="737">
        <v>1.64</v>
      </c>
      <c r="AE498" s="737">
        <v>0.77</v>
      </c>
      <c r="AF498" s="737">
        <v>75.14</v>
      </c>
      <c r="AG498" s="746">
        <v>436.00000000000006</v>
      </c>
      <c r="AH498" s="737">
        <v>-4.7</v>
      </c>
      <c r="AI498" s="737">
        <v>22.67</v>
      </c>
      <c r="AJ498" s="737">
        <v>35</v>
      </c>
      <c r="AK498" s="737">
        <v>15</v>
      </c>
      <c r="AL498" s="738">
        <v>3280</v>
      </c>
      <c r="AM498" s="739">
        <v>2.5</v>
      </c>
      <c r="AN498" s="737">
        <v>8.3800000000000008</v>
      </c>
      <c r="AO498" s="740">
        <f t="shared" si="128"/>
        <v>7.178475578751641</v>
      </c>
      <c r="AP498" s="741">
        <f t="shared" si="129"/>
        <v>32.164391071709389</v>
      </c>
      <c r="AQ498" s="742">
        <f t="shared" si="130"/>
        <v>813.46512191297529</v>
      </c>
      <c r="AR498" s="624">
        <f>INDEX(Historical!$C$7:$C$1259,MATCH(B498,Historical!$B$7:$B$1281,0))*IF(AH498="n/a",1.03,IF(AH498&lt;0,1.01,IF(AH498&gt;10,1.1,(1+AH498/100))))</f>
        <v>1.6160000000000001</v>
      </c>
      <c r="AS498" s="736">
        <f t="shared" si="131"/>
        <v>1.7776000000000003</v>
      </c>
      <c r="AT498" s="736">
        <f t="shared" si="136"/>
        <v>1.9553600000000004</v>
      </c>
      <c r="AU498" s="736">
        <f t="shared" si="136"/>
        <v>2.1508960000000008</v>
      </c>
      <c r="AV498" s="736">
        <f t="shared" si="136"/>
        <v>2.365985600000001</v>
      </c>
      <c r="AW498" s="729">
        <f t="shared" si="132"/>
        <v>9.8658416000000031</v>
      </c>
      <c r="AX498" s="743">
        <f t="shared" si="133"/>
        <v>11.122707553551299</v>
      </c>
      <c r="AY498" s="901">
        <v>1.51</v>
      </c>
      <c r="AZ498" s="739">
        <v>292.64999999999998</v>
      </c>
      <c r="BA498" s="739">
        <v>-7.39</v>
      </c>
      <c r="BB498" s="739">
        <v>6.15</v>
      </c>
      <c r="BC498" s="739">
        <v>21.9</v>
      </c>
      <c r="BD498" s="875"/>
      <c r="BE498" s="597">
        <v>2011</v>
      </c>
      <c r="BF498" s="865">
        <f t="shared" si="134"/>
        <v>0</v>
      </c>
      <c r="BG498" s="793">
        <v>8.9</v>
      </c>
    </row>
    <row r="499" spans="1:59" ht="11.25" customHeight="1" x14ac:dyDescent="0.2">
      <c r="A499" s="838" t="s">
        <v>1487</v>
      </c>
      <c r="B499" s="842" t="s">
        <v>1488</v>
      </c>
      <c r="C499" s="898" t="s">
        <v>4127</v>
      </c>
      <c r="D499" s="898" t="s">
        <v>4253</v>
      </c>
      <c r="E499" s="705">
        <v>8</v>
      </c>
      <c r="F499" s="1135">
        <v>548</v>
      </c>
      <c r="G499" s="1126" t="s">
        <v>106</v>
      </c>
      <c r="H499" s="1126" t="s">
        <v>106</v>
      </c>
      <c r="I499" s="841">
        <v>62.6</v>
      </c>
      <c r="J499" s="624">
        <f t="shared" si="121"/>
        <v>3.0670926517571884</v>
      </c>
      <c r="K499" s="844">
        <v>0.48</v>
      </c>
      <c r="L499" s="854">
        <v>4</v>
      </c>
      <c r="M499" s="615">
        <f t="shared" si="122"/>
        <v>1.92</v>
      </c>
      <c r="N499" s="837" t="s">
        <v>283</v>
      </c>
      <c r="O499" s="706">
        <v>0.4</v>
      </c>
      <c r="P499" s="904">
        <v>43649</v>
      </c>
      <c r="Q499" s="904">
        <v>43670</v>
      </c>
      <c r="R499" s="615">
        <f t="shared" si="123"/>
        <v>19.999999999999989</v>
      </c>
      <c r="S499" s="673">
        <f>IF(INDEX(Historical!$D$7:$D$1257,MATCH(B499,Historical!$B$7:$B$1281,0))=0,"n/a",(INDEX(Historical!$C$7:$C$1259,MATCH(B499,Historical!$B$7:$B$1281,0))/INDEX(Historical!$D$7:$D$1257,MATCH(B499,Historical!$B$7:$B$1281,0))-1)*100)</f>
        <v>9.0909090909090828</v>
      </c>
      <c r="T499" s="673">
        <f>IF(INDEX(Historical!$F$7:$F$1250,MATCH(B499,Historical!$B$7:$B$1281,0))=0,"n/a",((INDEX(Historical!$C$7:$C$1259,MATCH(B499,Historical!$B$7:$B$1281,0))/INDEX(Historical!$F$7:$F$1250,MATCH(B499,Historical!$B$7:$B$1281,0)))^(1/3)-1)*100)</f>
        <v>35.02127623583273</v>
      </c>
      <c r="U499" s="673">
        <f>IF(INDEX(Historical!$H$7:$H$1250,MATCH(B499,Historical!$B$7:$B$1281,0))=0,"n/a",((INDEX(Historical!$C$7:$C$1259,MATCH(B499,Historical!$B$7:$B$1281,0))/INDEX(Historical!$H$7:$H$1250,MATCH(B499,Historical!$B$7:$B$1281,0)))^(1/5)-1)*100)</f>
        <v>22.712958756084944</v>
      </c>
      <c r="V499" s="673" t="str">
        <f>IF(INDEX(Historical!$O$7:$O$1250,MATCH(B499,Historical!$B$7:$B$1281,0))=0,"n/a",((INDEX(Historical!$C$7:$C$1259,MATCH(B499,Historical!$B$7:$B$1281,0))/INDEX(Historical!$O$7:$O$1250,MATCH(B499,Historical!$B$7:$B$1281,0)))^(1/10)-1)*100)</f>
        <v>n/a</v>
      </c>
      <c r="W499" s="674" t="str">
        <f t="shared" si="124"/>
        <v>n/a</v>
      </c>
      <c r="X499" s="675">
        <f t="shared" si="125"/>
        <v>1.5141972504056629</v>
      </c>
      <c r="Y499" s="646" t="s">
        <v>4575</v>
      </c>
      <c r="Z499" s="624">
        <f t="shared" si="126"/>
        <v>63.157894736842103</v>
      </c>
      <c r="AA499" s="853">
        <f t="shared" si="127"/>
        <v>20.592105263157894</v>
      </c>
      <c r="AB499" s="854">
        <v>4</v>
      </c>
      <c r="AC499" s="833">
        <v>3.04</v>
      </c>
      <c r="AD499" s="833">
        <v>2.12</v>
      </c>
      <c r="AE499" s="833">
        <v>2.36</v>
      </c>
      <c r="AF499" s="833">
        <v>36.65</v>
      </c>
      <c r="AG499" s="833" t="s">
        <v>136</v>
      </c>
      <c r="AH499" s="833">
        <v>-22.1</v>
      </c>
      <c r="AI499" s="833">
        <v>12.21</v>
      </c>
      <c r="AJ499" s="833">
        <v>15</v>
      </c>
      <c r="AK499" s="833">
        <v>9.5</v>
      </c>
      <c r="AL499" s="845">
        <v>13050</v>
      </c>
      <c r="AM499" s="839">
        <v>0.1</v>
      </c>
      <c r="AN499" s="833">
        <v>7.11</v>
      </c>
      <c r="AO499" s="711">
        <f t="shared" si="128"/>
        <v>5.1879461446842399</v>
      </c>
      <c r="AP499" s="712">
        <f t="shared" si="129"/>
        <v>25.780051407842134</v>
      </c>
      <c r="AQ499" s="855">
        <f t="shared" si="130"/>
        <v>479.15672716448955</v>
      </c>
      <c r="AR499" s="624">
        <f>INDEX(Historical!$C$7:$C$1259,MATCH(B499,Historical!$B$7:$B$1281,0))*IF(AH499="n/a",1.03,IF(AH499&lt;0,1.01,IF(AH499&gt;10,1.1,(1+AH499/100))))</f>
        <v>1.9392</v>
      </c>
      <c r="AS499" s="853">
        <f t="shared" si="131"/>
        <v>2.1331200000000003</v>
      </c>
      <c r="AT499" s="853">
        <f t="shared" si="136"/>
        <v>2.3357664000000002</v>
      </c>
      <c r="AU499" s="853">
        <f t="shared" si="136"/>
        <v>2.5576642080000003</v>
      </c>
      <c r="AV499" s="853">
        <f t="shared" si="136"/>
        <v>2.8006423077600004</v>
      </c>
      <c r="AW499" s="624">
        <f t="shared" si="132"/>
        <v>11.766392915760001</v>
      </c>
      <c r="AX499" s="719">
        <f t="shared" si="133"/>
        <v>18.796154817507986</v>
      </c>
      <c r="AY499" s="900">
        <v>1.27</v>
      </c>
      <c r="AZ499" s="839">
        <v>80.61</v>
      </c>
      <c r="BA499" s="839">
        <v>-12.659999999999998</v>
      </c>
      <c r="BB499" s="839">
        <v>-5.63</v>
      </c>
      <c r="BC499" s="839">
        <v>22.86</v>
      </c>
      <c r="BE499" s="597">
        <v>2013</v>
      </c>
      <c r="BF499" s="865">
        <f t="shared" si="134"/>
        <v>0</v>
      </c>
      <c r="BG499" s="849" t="s">
        <v>136</v>
      </c>
    </row>
    <row r="500" spans="1:59" ht="11.25" customHeight="1" x14ac:dyDescent="0.2">
      <c r="A500" s="838" t="s">
        <v>1497</v>
      </c>
      <c r="B500" s="842" t="s">
        <v>1498</v>
      </c>
      <c r="C500" s="898" t="s">
        <v>108</v>
      </c>
      <c r="D500" s="898" t="s">
        <v>4269</v>
      </c>
      <c r="E500" s="705">
        <v>9</v>
      </c>
      <c r="F500" s="1135">
        <v>476</v>
      </c>
      <c r="G500" s="1135" t="s">
        <v>106</v>
      </c>
      <c r="H500" s="1135" t="s">
        <v>106</v>
      </c>
      <c r="I500" s="841">
        <v>95.13</v>
      </c>
      <c r="J500" s="624">
        <f t="shared" si="121"/>
        <v>2.9433406916850626</v>
      </c>
      <c r="K500" s="844">
        <v>0.7</v>
      </c>
      <c r="L500" s="854">
        <v>4</v>
      </c>
      <c r="M500" s="615">
        <f t="shared" si="122"/>
        <v>2.8</v>
      </c>
      <c r="N500" s="837" t="s">
        <v>145</v>
      </c>
      <c r="O500" s="706">
        <v>0.6</v>
      </c>
      <c r="P500" s="904">
        <v>43720</v>
      </c>
      <c r="Q500" s="904">
        <v>43739</v>
      </c>
      <c r="R500" s="615">
        <f t="shared" si="123"/>
        <v>16.666666666666664</v>
      </c>
      <c r="S500" s="673">
        <f>IF(INDEX(Historical!$D$7:$D$1257,MATCH(B500,Historical!$B$7:$B$1281,0))=0,"n/a",(INDEX(Historical!$C$7:$C$1259,MATCH(B500,Historical!$B$7:$B$1281,0))/INDEX(Historical!$D$7:$D$1257,MATCH(B500,Historical!$B$7:$B$1281,0))-1)*100)</f>
        <v>14.285714285714279</v>
      </c>
      <c r="T500" s="673">
        <f>IF(INDEX(Historical!$F$7:$F$1250,MATCH(B500,Historical!$B$7:$B$1281,0))=0,"n/a",((INDEX(Historical!$C$7:$C$1259,MATCH(B500,Historical!$B$7:$B$1281,0))/INDEX(Historical!$F$7:$F$1250,MATCH(B500,Historical!$B$7:$B$1281,0)))^(1/3)-1)*100)</f>
        <v>21.528408625133899</v>
      </c>
      <c r="U500" s="673">
        <f>IF(INDEX(Historical!$H$7:$H$1250,MATCH(B500,Historical!$B$7:$B$1281,0))=0,"n/a",((INDEX(Historical!$C$7:$C$1259,MATCH(B500,Historical!$B$7:$B$1281,0))/INDEX(Historical!$H$7:$H$1250,MATCH(B500,Historical!$B$7:$B$1281,0)))^(1/5)-1)*100)</f>
        <v>15.200877980413008</v>
      </c>
      <c r="V500" s="673">
        <f>IF(INDEX(Historical!$O$7:$O$1250,MATCH(B500,Historical!$B$7:$B$1281,0))=0,"n/a",((INDEX(Historical!$C$7:$C$1259,MATCH(B500,Historical!$B$7:$B$1281,0))/INDEX(Historical!$O$7:$O$1250,MATCH(B500,Historical!$B$7:$B$1281,0)))^(1/10)-1)*100)</f>
        <v>9.5958226385217227</v>
      </c>
      <c r="W500" s="674">
        <f t="shared" si="124"/>
        <v>1.5841141039216589</v>
      </c>
      <c r="X500" s="675">
        <f t="shared" si="125"/>
        <v>1.0270863500279059</v>
      </c>
      <c r="Y500" s="646" t="s">
        <v>4577</v>
      </c>
      <c r="Z500" s="624">
        <f t="shared" si="126"/>
        <v>51.282051282051277</v>
      </c>
      <c r="AA500" s="853">
        <f t="shared" si="127"/>
        <v>17.423076923076923</v>
      </c>
      <c r="AB500" s="854">
        <v>12</v>
      </c>
      <c r="AC500" s="833">
        <v>5.46</v>
      </c>
      <c r="AD500" s="833">
        <v>2.62</v>
      </c>
      <c r="AE500" s="833">
        <v>3.29</v>
      </c>
      <c r="AF500" s="833">
        <v>1.9</v>
      </c>
      <c r="AG500" s="833">
        <v>13.200000000000001</v>
      </c>
      <c r="AH500" s="833">
        <v>0.2</v>
      </c>
      <c r="AI500" s="833">
        <v>10.14</v>
      </c>
      <c r="AJ500" s="833">
        <v>14.799999999999999</v>
      </c>
      <c r="AK500" s="833">
        <v>6.84</v>
      </c>
      <c r="AL500" s="845">
        <v>20280</v>
      </c>
      <c r="AM500" s="839">
        <v>0.2</v>
      </c>
      <c r="AN500" s="834">
        <v>12.71</v>
      </c>
      <c r="AO500" s="711">
        <f t="shared" si="128"/>
        <v>0.72114174902114669</v>
      </c>
      <c r="AP500" s="712">
        <f t="shared" si="129"/>
        <v>18.14421867209807</v>
      </c>
      <c r="AQ500" s="855">
        <f t="shared" si="130"/>
        <v>21.296415910860755</v>
      </c>
      <c r="AR500" s="624">
        <f>INDEX(Historical!$C$7:$C$1259,MATCH(B500,Historical!$B$7:$B$1281,0))*IF(AH500="n/a",1.03,IF(AH500&lt;0,1.01,IF(AH500&gt;10,1.1,(1+AH500/100))))</f>
        <v>2.8055999999999996</v>
      </c>
      <c r="AS500" s="853">
        <f t="shared" si="131"/>
        <v>3.08616</v>
      </c>
      <c r="AT500" s="853">
        <f t="shared" si="136"/>
        <v>3.297253344</v>
      </c>
      <c r="AU500" s="853">
        <f t="shared" si="136"/>
        <v>3.5227854727296002</v>
      </c>
      <c r="AV500" s="853">
        <f t="shared" si="136"/>
        <v>3.7637439990643049</v>
      </c>
      <c r="AW500" s="624">
        <f t="shared" si="132"/>
        <v>16.475542815793904</v>
      </c>
      <c r="AX500" s="719">
        <f t="shared" si="133"/>
        <v>17.318976995473463</v>
      </c>
      <c r="AY500" s="900">
        <v>1.1000000000000001</v>
      </c>
      <c r="AZ500" s="839">
        <v>56.8</v>
      </c>
      <c r="BA500" s="839">
        <v>-6.63</v>
      </c>
      <c r="BB500" s="839">
        <v>0.44999999999999996</v>
      </c>
      <c r="BC500" s="839">
        <v>11.01</v>
      </c>
      <c r="BE500" s="597">
        <v>2012</v>
      </c>
      <c r="BF500" s="865">
        <f t="shared" si="134"/>
        <v>0</v>
      </c>
      <c r="BG500" s="849">
        <v>0.89999999999999991</v>
      </c>
    </row>
    <row r="501" spans="1:59" ht="11.25" customHeight="1" x14ac:dyDescent="0.2">
      <c r="A501" s="831" t="s">
        <v>306</v>
      </c>
      <c r="B501" s="842" t="s">
        <v>307</v>
      </c>
      <c r="C501" s="898" t="s">
        <v>123</v>
      </c>
      <c r="D501" s="898" t="s">
        <v>4290</v>
      </c>
      <c r="E501" s="705">
        <v>48</v>
      </c>
      <c r="F501" s="1135">
        <v>45</v>
      </c>
      <c r="G501" s="1077" t="s">
        <v>37</v>
      </c>
      <c r="H501" s="1077" t="s">
        <v>37</v>
      </c>
      <c r="I501" s="833">
        <v>59.82</v>
      </c>
      <c r="J501" s="624">
        <f t="shared" si="121"/>
        <v>2.7081243731193583</v>
      </c>
      <c r="K501" s="844">
        <v>0.40500000000000003</v>
      </c>
      <c r="L501" s="854">
        <v>4</v>
      </c>
      <c r="M501" s="615">
        <f t="shared" si="122"/>
        <v>1.62</v>
      </c>
      <c r="N501" s="837" t="s">
        <v>271</v>
      </c>
      <c r="O501" s="706">
        <v>0.40250000000000002</v>
      </c>
      <c r="P501" s="606">
        <v>44195</v>
      </c>
      <c r="Q501" s="606">
        <v>44238</v>
      </c>
      <c r="R501" s="615">
        <f t="shared" si="123"/>
        <v>0.62111801242236075</v>
      </c>
      <c r="S501" s="673">
        <f>IF(INDEX(Historical!$D$7:$D$1257,MATCH(B501,Historical!$B$7:$B$1281,0))=0,"n/a",(INDEX(Historical!$C$7:$C$1259,MATCH(B501,Historical!$B$7:$B$1281,0))/INDEX(Historical!$D$7:$D$1257,MATCH(B501,Historical!$B$7:$B$1281,0))-1)*100)</f>
        <v>0.62500000000000888</v>
      </c>
      <c r="T501" s="673">
        <f>IF(INDEX(Historical!$F$7:$F$1250,MATCH(B501,Historical!$B$7:$B$1281,0))=0,"n/a",((INDEX(Historical!$C$7:$C$1259,MATCH(B501,Historical!$B$7:$B$1281,0))/INDEX(Historical!$F$7:$F$1250,MATCH(B501,Historical!$B$7:$B$1281,0)))^(1/3)-1)*100)</f>
        <v>2.1604921045758285</v>
      </c>
      <c r="U501" s="673">
        <f>IF(INDEX(Historical!$H$7:$H$1250,MATCH(B501,Historical!$B$7:$B$1281,0))=0,"n/a",((INDEX(Historical!$C$7:$C$1259,MATCH(B501,Historical!$B$7:$B$1281,0))/INDEX(Historical!$H$7:$H$1250,MATCH(B501,Historical!$B$7:$B$1281,0)))^(1/5)-1)*100)</f>
        <v>1.5612228872004863</v>
      </c>
      <c r="V501" s="673">
        <f>IF(INDEX(Historical!$O$7:$O$1250,MATCH(B501,Historical!$B$7:$B$1281,0))=0,"n/a",((INDEX(Historical!$C$7:$C$1259,MATCH(B501,Historical!$B$7:$B$1281,0))/INDEX(Historical!$O$7:$O$1250,MATCH(B501,Historical!$B$7:$B$1281,0)))^(1/10)-1)*100)</f>
        <v>1.1221601616978161</v>
      </c>
      <c r="W501" s="674">
        <f t="shared" si="124"/>
        <v>1.3912656503848551</v>
      </c>
      <c r="X501" s="675">
        <f t="shared" si="125"/>
        <v>0.10841825605558934</v>
      </c>
      <c r="Y501" s="648"/>
      <c r="Z501" s="624">
        <f t="shared" si="126"/>
        <v>192.85714285714289</v>
      </c>
      <c r="AA501" s="853">
        <f t="shared" si="127"/>
        <v>71.214285714285722</v>
      </c>
      <c r="AB501" s="854">
        <v>12</v>
      </c>
      <c r="AC501" s="833">
        <v>0.84</v>
      </c>
      <c r="AD501" s="833">
        <v>10.09</v>
      </c>
      <c r="AE501" s="833">
        <v>0.87</v>
      </c>
      <c r="AF501" s="833">
        <v>1.81</v>
      </c>
      <c r="AG501" s="833">
        <v>2.5</v>
      </c>
      <c r="AH501" s="833">
        <v>-44.4</v>
      </c>
      <c r="AI501" s="833">
        <v>-32.22</v>
      </c>
      <c r="AJ501" s="833">
        <v>14.399999999999999</v>
      </c>
      <c r="AK501" s="833">
        <v>7.2499999999999991</v>
      </c>
      <c r="AL501" s="845">
        <v>18080</v>
      </c>
      <c r="AM501" s="839">
        <v>0.2</v>
      </c>
      <c r="AN501" s="833">
        <v>0.54</v>
      </c>
      <c r="AO501" s="711">
        <f t="shared" si="128"/>
        <v>-66.944938453965875</v>
      </c>
      <c r="AP501" s="712">
        <f t="shared" si="129"/>
        <v>4.2693472603198446</v>
      </c>
      <c r="AQ501" s="855">
        <f t="shared" si="130"/>
        <v>139.34898476479174</v>
      </c>
      <c r="AR501" s="624">
        <f>INDEX(Historical!$C$7:$C$1259,MATCH(B501,Historical!$B$7:$B$1281,0))*IF(AH501="n/a",1.03,IF(AH501&lt;0,1.01,IF(AH501&gt;10,1.1,(1+AH501/100))))</f>
        <v>1.6261000000000001</v>
      </c>
      <c r="AS501" s="853">
        <f t="shared" si="131"/>
        <v>1.6423610000000002</v>
      </c>
      <c r="AT501" s="853">
        <f t="shared" si="136"/>
        <v>1.7614321725000002</v>
      </c>
      <c r="AU501" s="853">
        <f t="shared" si="136"/>
        <v>1.8891360050062502</v>
      </c>
      <c r="AV501" s="853">
        <f t="shared" si="136"/>
        <v>2.0260983653692035</v>
      </c>
      <c r="AW501" s="624">
        <f t="shared" si="132"/>
        <v>8.9451275428754542</v>
      </c>
      <c r="AX501" s="719">
        <f t="shared" si="133"/>
        <v>14.953406123161908</v>
      </c>
      <c r="AY501" s="900">
        <v>1.42</v>
      </c>
      <c r="AZ501" s="839">
        <v>117.33</v>
      </c>
      <c r="BA501" s="839">
        <v>-5.7700000000000005</v>
      </c>
      <c r="BB501" s="839">
        <v>9.02</v>
      </c>
      <c r="BC501" s="839">
        <v>24.02</v>
      </c>
      <c r="BE501" s="597">
        <v>1974</v>
      </c>
      <c r="BF501" s="865">
        <f t="shared" si="134"/>
        <v>4</v>
      </c>
      <c r="BG501" s="849">
        <v>1.4000000000000001</v>
      </c>
    </row>
    <row r="502" spans="1:59" ht="11.25" customHeight="1" x14ac:dyDescent="0.2">
      <c r="A502" s="838" t="s">
        <v>710</v>
      </c>
      <c r="B502" s="842" t="s">
        <v>711</v>
      </c>
      <c r="C502" s="898" t="s">
        <v>128</v>
      </c>
      <c r="D502" s="898" t="s">
        <v>191</v>
      </c>
      <c r="E502" s="705">
        <v>21</v>
      </c>
      <c r="F502" s="1135">
        <v>165</v>
      </c>
      <c r="G502" s="1123" t="s">
        <v>106</v>
      </c>
      <c r="H502" s="1123" t="s">
        <v>106</v>
      </c>
      <c r="I502" s="841">
        <v>51.18</v>
      </c>
      <c r="J502" s="624">
        <f t="shared" si="121"/>
        <v>2.9699101211410706</v>
      </c>
      <c r="K502" s="844">
        <v>0.38</v>
      </c>
      <c r="L502" s="854">
        <v>4</v>
      </c>
      <c r="M502" s="615">
        <f t="shared" si="122"/>
        <v>1.52</v>
      </c>
      <c r="N502" s="837" t="s">
        <v>135</v>
      </c>
      <c r="O502" s="706">
        <v>0.375</v>
      </c>
      <c r="P502" s="606">
        <v>44252</v>
      </c>
      <c r="Q502" s="606">
        <v>44265</v>
      </c>
      <c r="R502" s="615">
        <f t="shared" si="123"/>
        <v>1.3333333333333344</v>
      </c>
      <c r="S502" s="673">
        <f>IF(INDEX(Historical!$D$7:$D$1257,MATCH(B502,Historical!$B$7:$B$1281,0))=0,"n/a",(INDEX(Historical!$C$7:$C$1259,MATCH(B502,Historical!$B$7:$B$1281,0))/INDEX(Historical!$D$7:$D$1257,MATCH(B502,Historical!$B$7:$B$1281,0))-1)*100)</f>
        <v>1.3513513513513598</v>
      </c>
      <c r="T502" s="673">
        <f>IF(INDEX(Historical!$F$7:$F$1250,MATCH(B502,Historical!$B$7:$B$1281,0))=0,"n/a",((INDEX(Historical!$C$7:$C$1259,MATCH(B502,Historical!$B$7:$B$1281,0))/INDEX(Historical!$F$7:$F$1250,MATCH(B502,Historical!$B$7:$B$1281,0)))^(1/3)-1)*100)</f>
        <v>1.3700332595566689</v>
      </c>
      <c r="U502" s="673">
        <f>IF(INDEX(Historical!$H$7:$H$1250,MATCH(B502,Historical!$B$7:$B$1281,0))=0,"n/a",((INDEX(Historical!$C$7:$C$1259,MATCH(B502,Historical!$B$7:$B$1281,0))/INDEX(Historical!$H$7:$H$1250,MATCH(B502,Historical!$B$7:$B$1281,0)))^(1/5)-1)*100)</f>
        <v>1.3894214014664508</v>
      </c>
      <c r="V502" s="673">
        <f>IF(INDEX(Historical!$O$7:$O$1250,MATCH(B502,Historical!$B$7:$B$1281,0))=0,"n/a",((INDEX(Historical!$C$7:$C$1259,MATCH(B502,Historical!$B$7:$B$1281,0))/INDEX(Historical!$O$7:$O$1250,MATCH(B502,Historical!$B$7:$B$1281,0)))^(1/10)-1)*100)</f>
        <v>11.612317403390438</v>
      </c>
      <c r="W502" s="674">
        <f t="shared" si="124"/>
        <v>0.11965065655721592</v>
      </c>
      <c r="X502" s="675">
        <f t="shared" si="125"/>
        <v>0.13894214014664508</v>
      </c>
      <c r="Y502" s="637"/>
      <c r="Z502" s="624">
        <f t="shared" si="126"/>
        <v>41.643835616438359</v>
      </c>
      <c r="AA502" s="853">
        <f t="shared" si="127"/>
        <v>14.021917808219179</v>
      </c>
      <c r="AB502" s="854">
        <v>12</v>
      </c>
      <c r="AC502" s="833">
        <v>3.65</v>
      </c>
      <c r="AD502" s="833">
        <v>3.42</v>
      </c>
      <c r="AE502" s="833">
        <v>0.98</v>
      </c>
      <c r="AF502" s="833">
        <v>2.9</v>
      </c>
      <c r="AG502" s="833">
        <v>23.1</v>
      </c>
      <c r="AH502" s="833">
        <v>16.900000000000002</v>
      </c>
      <c r="AI502" s="833">
        <v>5.82</v>
      </c>
      <c r="AJ502" s="833">
        <v>10</v>
      </c>
      <c r="AK502" s="833">
        <v>4.07</v>
      </c>
      <c r="AL502" s="845">
        <v>2540</v>
      </c>
      <c r="AM502" s="839">
        <v>0.89999999999999991</v>
      </c>
      <c r="AN502" s="833">
        <v>0.38</v>
      </c>
      <c r="AO502" s="711">
        <f t="shared" si="128"/>
        <v>-9.662586285611658</v>
      </c>
      <c r="AP502" s="712">
        <f t="shared" si="129"/>
        <v>4.3593315226075209</v>
      </c>
      <c r="AQ502" s="855">
        <f t="shared" si="130"/>
        <v>34.434720455420063</v>
      </c>
      <c r="AR502" s="624">
        <f>INDEX(Historical!$C$7:$C$1259,MATCH(B502,Historical!$B$7:$B$1281,0))*IF(AH502="n/a",1.03,IF(AH502&lt;0,1.01,IF(AH502&gt;10,1.1,(1+AH502/100))))</f>
        <v>1.6500000000000001</v>
      </c>
      <c r="AS502" s="853">
        <f t="shared" si="131"/>
        <v>1.7460300000000002</v>
      </c>
      <c r="AT502" s="853">
        <f t="shared" si="136"/>
        <v>1.817093421</v>
      </c>
      <c r="AU502" s="853">
        <f t="shared" si="136"/>
        <v>1.8910491232347</v>
      </c>
      <c r="AV502" s="853">
        <f t="shared" si="136"/>
        <v>1.9680148225503522</v>
      </c>
      <c r="AW502" s="624">
        <f t="shared" si="132"/>
        <v>9.0721873667850517</v>
      </c>
      <c r="AX502" s="719">
        <f t="shared" si="133"/>
        <v>17.726040185199398</v>
      </c>
      <c r="AY502" s="900">
        <v>1.22</v>
      </c>
      <c r="AZ502" s="839">
        <v>315.93</v>
      </c>
      <c r="BA502" s="839">
        <v>-19.84</v>
      </c>
      <c r="BB502" s="839">
        <v>-7.08</v>
      </c>
      <c r="BC502" s="839">
        <v>4.78</v>
      </c>
      <c r="BE502" s="597">
        <v>2001</v>
      </c>
      <c r="BF502" s="865">
        <f t="shared" si="134"/>
        <v>2</v>
      </c>
      <c r="BG502" s="849">
        <v>10.5</v>
      </c>
    </row>
    <row r="503" spans="1:59" ht="11.25" customHeight="1" x14ac:dyDescent="0.2">
      <c r="A503" s="831" t="s">
        <v>1503</v>
      </c>
      <c r="B503" s="842" t="s">
        <v>1504</v>
      </c>
      <c r="C503" s="898" t="s">
        <v>108</v>
      </c>
      <c r="D503" s="898" t="s">
        <v>4266</v>
      </c>
      <c r="E503" s="705">
        <v>11</v>
      </c>
      <c r="F503" s="1135">
        <v>323</v>
      </c>
      <c r="G503" s="1123" t="s">
        <v>37</v>
      </c>
      <c r="H503" s="1123" t="s">
        <v>37</v>
      </c>
      <c r="I503" s="841">
        <v>14.12</v>
      </c>
      <c r="J503" s="624">
        <f t="shared" si="121"/>
        <v>5.3824362606232299</v>
      </c>
      <c r="K503" s="844">
        <v>0.19</v>
      </c>
      <c r="L503" s="854">
        <v>4</v>
      </c>
      <c r="M503" s="615">
        <f t="shared" si="122"/>
        <v>0.76</v>
      </c>
      <c r="N503" s="837" t="s">
        <v>107</v>
      </c>
      <c r="O503" s="706">
        <v>0.18</v>
      </c>
      <c r="P503" s="904">
        <v>43866</v>
      </c>
      <c r="Q503" s="904">
        <v>43875</v>
      </c>
      <c r="R503" s="615">
        <f t="shared" si="123"/>
        <v>5.5555555555555607</v>
      </c>
      <c r="S503" s="673">
        <f>IF(INDEX(Historical!$D$7:$D$1257,MATCH(B503,Historical!$B$7:$B$1281,0))=0,"n/a",(INDEX(Historical!$C$7:$C$1259,MATCH(B503,Historical!$B$7:$B$1281,0))/INDEX(Historical!$D$7:$D$1257,MATCH(B503,Historical!$B$7:$B$1281,0))-1)*100)</f>
        <v>5.555555555555558</v>
      </c>
      <c r="T503" s="673">
        <f>IF(INDEX(Historical!$F$7:$F$1250,MATCH(B503,Historical!$B$7:$B$1281,0))=0,"n/a",((INDEX(Historical!$C$7:$C$1259,MATCH(B503,Historical!$B$7:$B$1281,0))/INDEX(Historical!$F$7:$F$1250,MATCH(B503,Historical!$B$7:$B$1281,0)))^(1/3)-1)*100)</f>
        <v>5.8955896063723312</v>
      </c>
      <c r="U503" s="673">
        <f>IF(INDEX(Historical!$H$7:$H$1250,MATCH(B503,Historical!$B$7:$B$1281,0))=0,"n/a",((INDEX(Historical!$C$7:$C$1259,MATCH(B503,Historical!$B$7:$B$1281,0))/INDEX(Historical!$H$7:$H$1250,MATCH(B503,Historical!$B$7:$B$1281,0)))^(1/5)-1)*100)</f>
        <v>6.2980048262344379</v>
      </c>
      <c r="V503" s="673">
        <f>IF(INDEX(Historical!$O$7:$O$1250,MATCH(B503,Historical!$B$7:$B$1281,0))=0,"n/a",((INDEX(Historical!$C$7:$C$1259,MATCH(B503,Historical!$B$7:$B$1281,0))/INDEX(Historical!$O$7:$O$1250,MATCH(B503,Historical!$B$7:$B$1281,0)))^(1/10)-1)*100)</f>
        <v>6.629005847852576</v>
      </c>
      <c r="W503" s="674">
        <f t="shared" si="124"/>
        <v>0.95006777347686855</v>
      </c>
      <c r="X503" s="675">
        <f t="shared" si="125"/>
        <v>0.68456574198200415</v>
      </c>
      <c r="Y503" s="634"/>
      <c r="Z503" s="624">
        <f t="shared" si="126"/>
        <v>126.66666666666669</v>
      </c>
      <c r="AA503" s="853">
        <f t="shared" si="127"/>
        <v>23.533333333333331</v>
      </c>
      <c r="AB503" s="854">
        <v>12</v>
      </c>
      <c r="AC503" s="833">
        <v>0.6</v>
      </c>
      <c r="AD503" s="833">
        <v>3.39</v>
      </c>
      <c r="AE503" s="833">
        <v>4.1500000000000004</v>
      </c>
      <c r="AF503" s="833">
        <v>1.17</v>
      </c>
      <c r="AG503" s="833">
        <v>4.2</v>
      </c>
      <c r="AH503" s="833">
        <v>2.4</v>
      </c>
      <c r="AI503" s="833">
        <v>-0.98</v>
      </c>
      <c r="AJ503" s="833">
        <v>9.1999999999999993</v>
      </c>
      <c r="AK503" s="833">
        <v>7.0000000000000009</v>
      </c>
      <c r="AL503" s="845">
        <v>1800</v>
      </c>
      <c r="AM503" s="839">
        <v>0.4</v>
      </c>
      <c r="AN503" s="833">
        <v>0.34</v>
      </c>
      <c r="AO503" s="711">
        <f t="shared" si="128"/>
        <v>-11.852892246475664</v>
      </c>
      <c r="AP503" s="712">
        <f t="shared" si="129"/>
        <v>11.680441086857668</v>
      </c>
      <c r="AQ503" s="855">
        <f t="shared" si="130"/>
        <v>10.62248113893185</v>
      </c>
      <c r="AR503" s="624">
        <f>INDEX(Historical!$C$7:$C$1259,MATCH(B503,Historical!$B$7:$B$1281,0))*IF(AH503="n/a",1.03,IF(AH503&lt;0,1.01,IF(AH503&gt;10,1.1,(1+AH503/100))))</f>
        <v>0.77824000000000004</v>
      </c>
      <c r="AS503" s="853">
        <f t="shared" si="131"/>
        <v>0.78602240000000001</v>
      </c>
      <c r="AT503" s="853">
        <f t="shared" si="136"/>
        <v>0.84104396800000003</v>
      </c>
      <c r="AU503" s="853">
        <f t="shared" si="136"/>
        <v>0.89991704576000009</v>
      </c>
      <c r="AV503" s="853">
        <f t="shared" si="136"/>
        <v>0.96291123896320019</v>
      </c>
      <c r="AW503" s="624">
        <f t="shared" si="132"/>
        <v>4.2681346527232007</v>
      </c>
      <c r="AX503" s="719">
        <f t="shared" si="133"/>
        <v>30.22758252636828</v>
      </c>
      <c r="AY503" s="900">
        <v>0.66</v>
      </c>
      <c r="AZ503" s="839">
        <v>65.73</v>
      </c>
      <c r="BA503" s="839">
        <v>-7.35</v>
      </c>
      <c r="BB503" s="839">
        <v>6.0600000000000005</v>
      </c>
      <c r="BC503" s="839">
        <v>27.35</v>
      </c>
      <c r="BE503" s="597">
        <v>2010</v>
      </c>
      <c r="BF503" s="865">
        <f t="shared" si="134"/>
        <v>0</v>
      </c>
      <c r="BG503" s="849">
        <v>0.5</v>
      </c>
    </row>
    <row r="504" spans="1:59" ht="11.25" customHeight="1" x14ac:dyDescent="0.2">
      <c r="A504" s="838" t="s">
        <v>706</v>
      </c>
      <c r="B504" s="842" t="s">
        <v>707</v>
      </c>
      <c r="C504" s="898" t="s">
        <v>131</v>
      </c>
      <c r="D504" s="898" t="s">
        <v>4263</v>
      </c>
      <c r="E504" s="705">
        <v>17</v>
      </c>
      <c r="F504" s="1135">
        <v>230</v>
      </c>
      <c r="G504" s="1133" t="s">
        <v>37</v>
      </c>
      <c r="H504" s="1133" t="s">
        <v>37</v>
      </c>
      <c r="I504" s="841">
        <v>58.48</v>
      </c>
      <c r="J504" s="624">
        <f t="shared" si="121"/>
        <v>4.2407660738714092</v>
      </c>
      <c r="K504" s="844">
        <v>0.62</v>
      </c>
      <c r="L504" s="854">
        <v>4</v>
      </c>
      <c r="M504" s="615">
        <f t="shared" si="122"/>
        <v>2.48</v>
      </c>
      <c r="N504" s="837" t="s">
        <v>318</v>
      </c>
      <c r="O504" s="706">
        <v>0.6</v>
      </c>
      <c r="P504" s="606">
        <v>44267</v>
      </c>
      <c r="Q504" s="606">
        <v>44286</v>
      </c>
      <c r="R504" s="615">
        <f t="shared" si="123"/>
        <v>3.3333333333333366</v>
      </c>
      <c r="S504" s="673">
        <f>IF(INDEX(Historical!$D$7:$D$1257,MATCH(B504,Historical!$B$7:$B$1281,0))=0,"n/a",(INDEX(Historical!$C$7:$C$1259,MATCH(B504,Historical!$B$7:$B$1281,0))/INDEX(Historical!$D$7:$D$1257,MATCH(B504,Historical!$B$7:$B$1281,0))-1)*100)</f>
        <v>4.3478260869565188</v>
      </c>
      <c r="T504" s="673">
        <f>IF(INDEX(Historical!$F$7:$F$1250,MATCH(B504,Historical!$B$7:$B$1281,0))=0,"n/a",((INDEX(Historical!$C$7:$C$1259,MATCH(B504,Historical!$B$7:$B$1281,0))/INDEX(Historical!$F$7:$F$1250,MATCH(B504,Historical!$B$7:$B$1281,0)))^(1/3)-1)*100)</f>
        <v>4.5515917149420382</v>
      </c>
      <c r="U504" s="673">
        <f>IF(INDEX(Historical!$H$7:$H$1250,MATCH(B504,Historical!$B$7:$B$1281,0))=0,"n/a",((INDEX(Historical!$C$7:$C$1259,MATCH(B504,Historical!$B$7:$B$1281,0))/INDEX(Historical!$H$7:$H$1250,MATCH(B504,Historical!$B$7:$B$1281,0)))^(1/5)-1)*100)</f>
        <v>4.5639552591273169</v>
      </c>
      <c r="V504" s="673">
        <f>IF(INDEX(Historical!$O$7:$O$1250,MATCH(B504,Historical!$B$7:$B$1281,0))=0,"n/a",((INDEX(Historical!$C$7:$C$1259,MATCH(B504,Historical!$B$7:$B$1281,0))/INDEX(Historical!$O$7:$O$1250,MATCH(B504,Historical!$B$7:$B$1281,0)))^(1/10)-1)*100)</f>
        <v>5.8442410876291984</v>
      </c>
      <c r="W504" s="674">
        <f t="shared" si="124"/>
        <v>0.78093206469323662</v>
      </c>
      <c r="X504" s="675" t="str">
        <f t="shared" si="125"/>
        <v>n/a</v>
      </c>
      <c r="Y504" s="637"/>
      <c r="Z504" s="624">
        <f t="shared" si="126"/>
        <v>81.311475409836063</v>
      </c>
      <c r="AA504" s="853">
        <f t="shared" si="127"/>
        <v>19.173770491803278</v>
      </c>
      <c r="AB504" s="854">
        <v>12</v>
      </c>
      <c r="AC504" s="833">
        <v>3.05</v>
      </c>
      <c r="AD504" s="833">
        <v>3.75</v>
      </c>
      <c r="AE504" s="833">
        <v>2.5</v>
      </c>
      <c r="AF504" s="833">
        <v>1.45</v>
      </c>
      <c r="AG504" s="833">
        <v>7.5</v>
      </c>
      <c r="AH504" s="833">
        <v>-23.1</v>
      </c>
      <c r="AI504" s="833">
        <v>5.6000000000000005</v>
      </c>
      <c r="AJ504" s="833">
        <v>-0.89999999999999991</v>
      </c>
      <c r="AK504" s="833">
        <v>5.2200000000000006</v>
      </c>
      <c r="AL504" s="845">
        <v>3000</v>
      </c>
      <c r="AM504" s="839">
        <v>0.89999999999999991</v>
      </c>
      <c r="AN504" s="833">
        <v>1.17</v>
      </c>
      <c r="AO504" s="711">
        <f t="shared" si="128"/>
        <v>-10.369049158804552</v>
      </c>
      <c r="AP504" s="712">
        <f t="shared" si="129"/>
        <v>8.8047213329987262</v>
      </c>
      <c r="AQ504" s="855">
        <f t="shared" si="130"/>
        <v>11.159479454050359</v>
      </c>
      <c r="AR504" s="624">
        <f>INDEX(Historical!$C$7:$C$1259,MATCH(B504,Historical!$B$7:$B$1281,0))*IF(AH504="n/a",1.03,IF(AH504&lt;0,1.01,IF(AH504&gt;10,1.1,(1+AH504/100))))</f>
        <v>2.4239999999999999</v>
      </c>
      <c r="AS504" s="853">
        <f t="shared" si="131"/>
        <v>2.5597440000000002</v>
      </c>
      <c r="AT504" s="853">
        <f t="shared" si="136"/>
        <v>2.6933626368000003</v>
      </c>
      <c r="AU504" s="853">
        <f t="shared" si="136"/>
        <v>2.8339561664409603</v>
      </c>
      <c r="AV504" s="853">
        <f t="shared" si="136"/>
        <v>2.9818886783291783</v>
      </c>
      <c r="AW504" s="624">
        <f t="shared" si="132"/>
        <v>13.492951481570138</v>
      </c>
      <c r="AX504" s="719">
        <f t="shared" si="133"/>
        <v>23.072762451385326</v>
      </c>
      <c r="AY504" s="900">
        <v>0.43</v>
      </c>
      <c r="AZ504" s="839">
        <v>29.78</v>
      </c>
      <c r="BA504" s="839">
        <v>-25.53</v>
      </c>
      <c r="BB504" s="839">
        <v>2.86</v>
      </c>
      <c r="BC504" s="839">
        <v>5.66</v>
      </c>
      <c r="BE504" s="597">
        <v>2005</v>
      </c>
      <c r="BF504" s="865">
        <f t="shared" si="134"/>
        <v>1</v>
      </c>
      <c r="BG504" s="849">
        <v>2.5</v>
      </c>
    </row>
    <row r="505" spans="1:59" ht="11.25" customHeight="1" x14ac:dyDescent="0.2">
      <c r="A505" s="831" t="s">
        <v>708</v>
      </c>
      <c r="B505" s="842" t="s">
        <v>709</v>
      </c>
      <c r="C505" s="898" t="s">
        <v>108</v>
      </c>
      <c r="D505" s="898" t="s">
        <v>4273</v>
      </c>
      <c r="E505" s="705">
        <v>23</v>
      </c>
      <c r="F505" s="1135">
        <v>152</v>
      </c>
      <c r="G505" s="1126" t="s">
        <v>37</v>
      </c>
      <c r="H505" s="1126" t="s">
        <v>37</v>
      </c>
      <c r="I505" s="841">
        <v>25.54</v>
      </c>
      <c r="J505" s="624">
        <f t="shared" si="121"/>
        <v>4.0720438527799532</v>
      </c>
      <c r="K505" s="851">
        <v>0.26</v>
      </c>
      <c r="L505" s="854">
        <v>4</v>
      </c>
      <c r="M505" s="615">
        <f t="shared" si="122"/>
        <v>1.04</v>
      </c>
      <c r="N505" s="837" t="s">
        <v>139</v>
      </c>
      <c r="O505" s="707">
        <v>0.25</v>
      </c>
      <c r="P505" s="606">
        <v>44210</v>
      </c>
      <c r="Q505" s="606">
        <v>44228</v>
      </c>
      <c r="R505" s="615">
        <f t="shared" si="123"/>
        <v>4.0000000000000036</v>
      </c>
      <c r="S505" s="673">
        <f>IF(INDEX(Historical!$D$7:$D$1257,MATCH(B505,Historical!$B$7:$B$1281,0))=0,"n/a",(INDEX(Historical!$C$7:$C$1259,MATCH(B505,Historical!$B$7:$B$1281,0))/INDEX(Historical!$D$7:$D$1257,MATCH(B505,Historical!$B$7:$B$1281,0))-1)*100)</f>
        <v>4.1666666666666741</v>
      </c>
      <c r="T505" s="673">
        <f>IF(INDEX(Historical!$F$7:$F$1250,MATCH(B505,Historical!$B$7:$B$1281,0))=0,"n/a",((INDEX(Historical!$C$7:$C$1259,MATCH(B505,Historical!$B$7:$B$1281,0))/INDEX(Historical!$F$7:$F$1250,MATCH(B505,Historical!$B$7:$B$1281,0)))^(1/3)-1)*100)</f>
        <v>4.8856515226023856</v>
      </c>
      <c r="U505" s="673">
        <f>IF(INDEX(Historical!$H$7:$H$1250,MATCH(B505,Historical!$B$7:$B$1281,0))=0,"n/a",((INDEX(Historical!$C$7:$C$1259,MATCH(B505,Historical!$B$7:$B$1281,0))/INDEX(Historical!$H$7:$H$1250,MATCH(B505,Historical!$B$7:$B$1281,0)))^(1/5)-1)*100)</f>
        <v>4.0488368204407488</v>
      </c>
      <c r="V505" s="673">
        <f>IF(INDEX(Historical!$O$7:$O$1250,MATCH(B505,Historical!$B$7:$B$1281,0))=0,"n/a",((INDEX(Historical!$C$7:$C$1259,MATCH(B505,Historical!$B$7:$B$1281,0))/INDEX(Historical!$O$7:$O$1250,MATCH(B505,Historical!$B$7:$B$1281,0)))^(1/10)-1)*100)</f>
        <v>3.9505022818565383</v>
      </c>
      <c r="W505" s="674">
        <f t="shared" si="124"/>
        <v>1.0248916546728326</v>
      </c>
      <c r="X505" s="675">
        <f t="shared" si="125"/>
        <v>0.40488368204407488</v>
      </c>
      <c r="Y505" s="633"/>
      <c r="Z505" s="624">
        <f t="shared" si="126"/>
        <v>51.741293532338318</v>
      </c>
      <c r="AA505" s="853">
        <f t="shared" si="127"/>
        <v>12.706467661691542</v>
      </c>
      <c r="AB505" s="854">
        <v>12</v>
      </c>
      <c r="AC505" s="833">
        <v>2.0099999999999998</v>
      </c>
      <c r="AD505" s="833" t="s">
        <v>136</v>
      </c>
      <c r="AE505" s="833">
        <v>3.58</v>
      </c>
      <c r="AF505" s="833">
        <v>1.0900000000000001</v>
      </c>
      <c r="AG505" s="833">
        <v>7.9</v>
      </c>
      <c r="AH505" s="833">
        <v>3.4000000000000004</v>
      </c>
      <c r="AI505" s="833" t="s">
        <v>136</v>
      </c>
      <c r="AJ505" s="833">
        <v>10</v>
      </c>
      <c r="AK505" s="833" t="s">
        <v>136</v>
      </c>
      <c r="AL505" s="845">
        <v>209.35</v>
      </c>
      <c r="AM505" s="839">
        <v>3.9</v>
      </c>
      <c r="AN505" s="833">
        <v>0</v>
      </c>
      <c r="AO505" s="711">
        <f t="shared" si="128"/>
        <v>-4.5855869884708405</v>
      </c>
      <c r="AP505" s="712">
        <f t="shared" si="129"/>
        <v>8.120880673220702</v>
      </c>
      <c r="AQ505" s="855">
        <f t="shared" si="130"/>
        <v>-21.542510445340788</v>
      </c>
      <c r="AR505" s="624">
        <f>INDEX(Historical!$C$7:$C$1259,MATCH(B505,Historical!$B$7:$B$1281,0))*IF(AH505="n/a",1.03,IF(AH505&lt;0,1.01,IF(AH505&gt;10,1.1,(1+AH505/100))))</f>
        <v>1.034</v>
      </c>
      <c r="AS505" s="853">
        <f t="shared" si="131"/>
        <v>1.0650200000000001</v>
      </c>
      <c r="AT505" s="853">
        <f t="shared" si="136"/>
        <v>1.0969706000000001</v>
      </c>
      <c r="AU505" s="853">
        <f t="shared" si="136"/>
        <v>1.1298797180000002</v>
      </c>
      <c r="AV505" s="853">
        <f t="shared" si="136"/>
        <v>1.1637761095400003</v>
      </c>
      <c r="AW505" s="624">
        <f t="shared" si="132"/>
        <v>5.4896464275400012</v>
      </c>
      <c r="AX505" s="719">
        <f t="shared" si="133"/>
        <v>21.494308643461242</v>
      </c>
      <c r="AY505" s="900">
        <v>0.52</v>
      </c>
      <c r="AZ505" s="839">
        <v>20.47</v>
      </c>
      <c r="BA505" s="839">
        <v>-25.1</v>
      </c>
      <c r="BB505" s="839">
        <v>-0.67</v>
      </c>
      <c r="BC505" s="839">
        <v>0.16</v>
      </c>
      <c r="BE505" s="597">
        <v>2000</v>
      </c>
      <c r="BF505" s="865">
        <f t="shared" si="134"/>
        <v>2</v>
      </c>
      <c r="BG505" s="849">
        <v>0.89999999999999991</v>
      </c>
    </row>
    <row r="506" spans="1:59" ht="11.25" customHeight="1" x14ac:dyDescent="0.2">
      <c r="A506" s="831" t="s">
        <v>304</v>
      </c>
      <c r="B506" s="842" t="s">
        <v>305</v>
      </c>
      <c r="C506" s="1022" t="s">
        <v>131</v>
      </c>
      <c r="D506" s="1022" t="s">
        <v>4274</v>
      </c>
      <c r="E506" s="705">
        <v>65</v>
      </c>
      <c r="F506" s="1135">
        <v>3</v>
      </c>
      <c r="G506" s="1123" t="s">
        <v>37</v>
      </c>
      <c r="H506" s="1123" t="s">
        <v>37</v>
      </c>
      <c r="I506" s="833">
        <v>47.99</v>
      </c>
      <c r="J506" s="624">
        <f t="shared" si="121"/>
        <v>4.0008335069806211</v>
      </c>
      <c r="K506" s="844">
        <v>0.48</v>
      </c>
      <c r="L506" s="854">
        <v>4</v>
      </c>
      <c r="M506" s="615">
        <f t="shared" si="122"/>
        <v>1.92</v>
      </c>
      <c r="N506" s="837" t="s">
        <v>107</v>
      </c>
      <c r="O506" s="706">
        <v>0.47749999999999998</v>
      </c>
      <c r="P506" s="606">
        <v>44133</v>
      </c>
      <c r="Q506" s="606">
        <v>44148</v>
      </c>
      <c r="R506" s="615">
        <f t="shared" si="123"/>
        <v>0.52356020942408421</v>
      </c>
      <c r="S506" s="673">
        <f>IF(INDEX(Historical!$D$7:$D$1257,MATCH(B506,Historical!$B$7:$B$1281,0))=0,"n/a",(INDEX(Historical!$C$7:$C$1259,MATCH(B506,Historical!$B$7:$B$1281,0))/INDEX(Historical!$D$7:$D$1257,MATCH(B506,Historical!$B$7:$B$1281,0))-1)*100)</f>
        <v>0.52562417871222511</v>
      </c>
      <c r="T506" s="673">
        <f>IF(INDEX(Historical!$F$7:$F$1250,MATCH(B506,Historical!$B$7:$B$1281,0))=0,"n/a",((INDEX(Historical!$C$7:$C$1259,MATCH(B506,Historical!$B$7:$B$1281,0))/INDEX(Historical!$F$7:$F$1250,MATCH(B506,Historical!$B$7:$B$1281,0)))^(1/3)-1)*100)</f>
        <v>0.52841139523349678</v>
      </c>
      <c r="U506" s="673">
        <f>IF(INDEX(Historical!$H$7:$H$1250,MATCH(B506,Historical!$B$7:$B$1281,0))=0,"n/a",((INDEX(Historical!$C$7:$C$1259,MATCH(B506,Historical!$B$7:$B$1281,0))/INDEX(Historical!$H$7:$H$1250,MATCH(B506,Historical!$B$7:$B$1281,0)))^(1/5)-1)*100)</f>
        <v>0.6123993573736497</v>
      </c>
      <c r="V506" s="673">
        <f>IF(INDEX(Historical!$O$7:$O$1250,MATCH(B506,Historical!$B$7:$B$1281,0))=0,"n/a",((INDEX(Historical!$C$7:$C$1259,MATCH(B506,Historical!$B$7:$B$1281,0))/INDEX(Historical!$O$7:$O$1250,MATCH(B506,Historical!$B$7:$B$1281,0)))^(1/10)-1)*100)</f>
        <v>1.304611692632851</v>
      </c>
      <c r="W506" s="674">
        <f t="shared" si="124"/>
        <v>0.46941121318463724</v>
      </c>
      <c r="X506" s="675">
        <f t="shared" si="125"/>
        <v>2.041331191245499</v>
      </c>
      <c r="Y506" s="842"/>
      <c r="Z506" s="624">
        <f t="shared" si="126"/>
        <v>93.203883495145618</v>
      </c>
      <c r="AA506" s="853">
        <f t="shared" si="127"/>
        <v>23.296116504854368</v>
      </c>
      <c r="AB506" s="854">
        <v>12</v>
      </c>
      <c r="AC506" s="833">
        <v>2.06</v>
      </c>
      <c r="AD506" s="833">
        <v>7.65</v>
      </c>
      <c r="AE506" s="833">
        <v>1.93</v>
      </c>
      <c r="AF506" s="833">
        <v>1.75</v>
      </c>
      <c r="AG506" s="833">
        <v>7.0000000000000009</v>
      </c>
      <c r="AH506" s="834">
        <v>-6.2</v>
      </c>
      <c r="AI506" s="834">
        <v>10.85</v>
      </c>
      <c r="AJ506" s="833">
        <v>0.3</v>
      </c>
      <c r="AK506" s="833">
        <v>3.1</v>
      </c>
      <c r="AL506" s="845">
        <v>1470</v>
      </c>
      <c r="AM506" s="839">
        <v>0.5</v>
      </c>
      <c r="AN506" s="833">
        <v>1.38</v>
      </c>
      <c r="AO506" s="711">
        <f t="shared" si="128"/>
        <v>-18.682883640500098</v>
      </c>
      <c r="AP506" s="712">
        <f t="shared" si="129"/>
        <v>4.6132328643542708</v>
      </c>
      <c r="AQ506" s="855">
        <f t="shared" si="130"/>
        <v>34.607584206826346</v>
      </c>
      <c r="AR506" s="624">
        <f>INDEX(Historical!$C$7:$C$1259,MATCH(B506,Historical!$B$7:$B$1281,0))*IF(AH506="n/a",1.03,IF(AH506&lt;0,1.01,IF(AH506&gt;10,1.1,(1+AH506/100))))</f>
        <v>1.9316250000000001</v>
      </c>
      <c r="AS506" s="853">
        <f t="shared" si="131"/>
        <v>2.1247875000000005</v>
      </c>
      <c r="AT506" s="853">
        <f t="shared" si="136"/>
        <v>2.1906559125000005</v>
      </c>
      <c r="AU506" s="853">
        <f t="shared" si="136"/>
        <v>2.2585662457875002</v>
      </c>
      <c r="AV506" s="853">
        <f t="shared" si="136"/>
        <v>2.3285817994069125</v>
      </c>
      <c r="AW506" s="624">
        <f t="shared" si="132"/>
        <v>10.834216457694414</v>
      </c>
      <c r="AX506" s="719">
        <f t="shared" si="133"/>
        <v>22.575987617617031</v>
      </c>
      <c r="AY506" s="900">
        <v>0.45</v>
      </c>
      <c r="AZ506" s="839">
        <v>15.06</v>
      </c>
      <c r="BA506" s="839">
        <v>-36.08</v>
      </c>
      <c r="BB506" s="839">
        <v>4.07</v>
      </c>
      <c r="BC506" s="839">
        <v>-4.8099999999999996</v>
      </c>
      <c r="BE506" s="597">
        <v>1957</v>
      </c>
      <c r="BF506" s="865">
        <f t="shared" si="134"/>
        <v>8</v>
      </c>
      <c r="BG506" s="849">
        <v>1.7000000000000002</v>
      </c>
    </row>
    <row r="507" spans="1:59" ht="11.25" customHeight="1" x14ac:dyDescent="0.2">
      <c r="A507" s="848" t="s">
        <v>4405</v>
      </c>
      <c r="B507" s="842" t="s">
        <v>4403</v>
      </c>
      <c r="C507" s="898" t="s">
        <v>4254</v>
      </c>
      <c r="D507" s="898" t="s">
        <v>4255</v>
      </c>
      <c r="E507" s="705">
        <v>6</v>
      </c>
      <c r="F507" s="1135">
        <v>696</v>
      </c>
      <c r="G507" s="1122" t="s">
        <v>106</v>
      </c>
      <c r="H507" s="1122" t="s">
        <v>106</v>
      </c>
      <c r="I507" s="841">
        <v>41.04</v>
      </c>
      <c r="J507" s="624">
        <f t="shared" si="121"/>
        <v>3.3260233918128659</v>
      </c>
      <c r="K507" s="844">
        <v>0.34125</v>
      </c>
      <c r="L507" s="854">
        <v>4</v>
      </c>
      <c r="M507" s="615">
        <f t="shared" si="122"/>
        <v>1.365</v>
      </c>
      <c r="N507" s="837" t="s">
        <v>318</v>
      </c>
      <c r="O507" s="706">
        <v>0.3125</v>
      </c>
      <c r="P507" s="606">
        <v>44179</v>
      </c>
      <c r="Q507" s="606">
        <v>44196</v>
      </c>
      <c r="R507" s="615">
        <f t="shared" si="123"/>
        <v>9.1999999999999993</v>
      </c>
      <c r="S507" s="673">
        <f>IF(INDEX(Historical!$D$7:$D$1257,MATCH(B507,Historical!$B$7:$B$1281,0))=0,"n/a",(INDEX(Historical!$C$7:$C$1259,MATCH(B507,Historical!$B$7:$B$1281,0))/INDEX(Historical!$D$7:$D$1257,MATCH(B507,Historical!$B$7:$B$1281,0))-1)*100)</f>
        <v>12.417582417582418</v>
      </c>
      <c r="T507" s="673">
        <f>IF(INDEX(Historical!$F$7:$F$1250,MATCH(B507,Historical!$B$7:$B$1281,0))=0,"n/a",((INDEX(Historical!$C$7:$C$1259,MATCH(B507,Historical!$B$7:$B$1281,0))/INDEX(Historical!$F$7:$F$1250,MATCH(B507,Historical!$B$7:$B$1281,0)))^(1/3)-1)*100)</f>
        <v>12.007752976796571</v>
      </c>
      <c r="U507" s="673">
        <f>IF(INDEX(Historical!$H$7:$H$1250,MATCH(B507,Historical!$B$7:$B$1281,0))=0,"n/a",((INDEX(Historical!$C$7:$C$1259,MATCH(B507,Historical!$B$7:$B$1281,0))/INDEX(Historical!$H$7:$H$1250,MATCH(B507,Historical!$B$7:$B$1281,0)))^(1/5)-1)*100)</f>
        <v>15.653674174700916</v>
      </c>
      <c r="V507" s="673" t="str">
        <f>IF(INDEX(Historical!$O$7:$O$1250,MATCH(B507,Historical!$B$7:$B$1281,0))=0,"n/a",((INDEX(Historical!$C$7:$C$1259,MATCH(B507,Historical!$B$7:$B$1281,0))/INDEX(Historical!$O$7:$O$1250,MATCH(B507,Historical!$B$7:$B$1281,0)))^(1/10)-1)*100)</f>
        <v>n/a</v>
      </c>
      <c r="W507" s="674" t="str">
        <f t="shared" si="124"/>
        <v>n/a</v>
      </c>
      <c r="X507" s="675">
        <f t="shared" si="125"/>
        <v>0.31559826965122811</v>
      </c>
      <c r="Y507" s="843"/>
      <c r="Z507" s="624">
        <f t="shared" si="126"/>
        <v>79.360465116279073</v>
      </c>
      <c r="AA507" s="853">
        <f t="shared" si="127"/>
        <v>23.86046511627907</v>
      </c>
      <c r="AB507" s="854">
        <v>12</v>
      </c>
      <c r="AC507" s="833">
        <v>1.72</v>
      </c>
      <c r="AD507" s="833">
        <v>4.8499999999999996</v>
      </c>
      <c r="AE507" s="833">
        <v>5</v>
      </c>
      <c r="AF507" s="833">
        <v>2.6</v>
      </c>
      <c r="AG507" s="833">
        <v>31.8</v>
      </c>
      <c r="AH507" s="833">
        <v>-152.89999999999998</v>
      </c>
      <c r="AI507" s="833">
        <v>16.3</v>
      </c>
      <c r="AJ507" s="833">
        <v>49.6</v>
      </c>
      <c r="AK507" s="833">
        <v>5</v>
      </c>
      <c r="AL507" s="845">
        <v>1020</v>
      </c>
      <c r="AM507" s="839">
        <v>0.2</v>
      </c>
      <c r="AN507" s="833">
        <v>3.41</v>
      </c>
      <c r="AO507" s="711">
        <f t="shared" si="128"/>
        <v>-4.880767549765288</v>
      </c>
      <c r="AP507" s="712">
        <f t="shared" si="129"/>
        <v>18.979697566513781</v>
      </c>
      <c r="AQ507" s="855">
        <f t="shared" si="130"/>
        <v>66.048465886486923</v>
      </c>
      <c r="AR507" s="624">
        <f>INDEX(Historical!$C$7:$C$1259,MATCH(B507,Historical!$B$7:$B$1281,0))*IF(AH507="n/a",1.03,IF(AH507&lt;0,1.01,IF(AH507&gt;10,1.1,(1+AH507/100))))</f>
        <v>1.2915375</v>
      </c>
      <c r="AS507" s="853">
        <f t="shared" si="131"/>
        <v>1.4206912500000002</v>
      </c>
      <c r="AT507" s="853">
        <f t="shared" ref="AT507:AV526" si="137">IF($AK507="n/a",1.03*AS507,IF($AK507&lt;0,1.01*AS507,IF($AK507&gt;10,1.1*AS507,(1+$AK507/100)*AS507)))</f>
        <v>1.4917258125000004</v>
      </c>
      <c r="AU507" s="853">
        <f t="shared" si="137"/>
        <v>1.5663121031250005</v>
      </c>
      <c r="AV507" s="853">
        <f t="shared" si="137"/>
        <v>1.6446277082812506</v>
      </c>
      <c r="AW507" s="624">
        <f t="shared" si="132"/>
        <v>7.4148943739062521</v>
      </c>
      <c r="AX507" s="719">
        <f t="shared" si="133"/>
        <v>18.067481417900225</v>
      </c>
      <c r="AY507" s="900">
        <v>0.96</v>
      </c>
      <c r="AZ507" s="839">
        <v>94.87</v>
      </c>
      <c r="BA507" s="839">
        <v>-16.689999999999998</v>
      </c>
      <c r="BB507" s="839">
        <v>-1.9</v>
      </c>
      <c r="BC507" s="839">
        <v>1.9</v>
      </c>
      <c r="BE507" s="597">
        <v>2015</v>
      </c>
      <c r="BF507" s="865">
        <f t="shared" si="134"/>
        <v>0</v>
      </c>
      <c r="BG507" s="849">
        <v>6.8000000000000007</v>
      </c>
    </row>
    <row r="508" spans="1:59" ht="11.25" customHeight="1" x14ac:dyDescent="0.2">
      <c r="A508" s="838" t="s">
        <v>1491</v>
      </c>
      <c r="B508" s="842" t="s">
        <v>1492</v>
      </c>
      <c r="C508" s="898" t="s">
        <v>4277</v>
      </c>
      <c r="D508" s="898" t="s">
        <v>518</v>
      </c>
      <c r="E508" s="705">
        <v>9</v>
      </c>
      <c r="F508" s="1135">
        <v>523</v>
      </c>
      <c r="G508" s="1135" t="s">
        <v>106</v>
      </c>
      <c r="H508" s="1135" t="s">
        <v>106</v>
      </c>
      <c r="I508" s="841">
        <v>137.55000000000001</v>
      </c>
      <c r="J508" s="624">
        <f t="shared" si="121"/>
        <v>2.0356234096692112</v>
      </c>
      <c r="K508" s="844">
        <v>0.7</v>
      </c>
      <c r="L508" s="854">
        <v>4</v>
      </c>
      <c r="M508" s="615">
        <f t="shared" si="122"/>
        <v>2.8</v>
      </c>
      <c r="N508" s="837" t="s">
        <v>993</v>
      </c>
      <c r="O508" s="706">
        <v>0.56000000000000005</v>
      </c>
      <c r="P508" s="606">
        <v>44238</v>
      </c>
      <c r="Q508" s="606">
        <v>44253</v>
      </c>
      <c r="R508" s="615">
        <f t="shared" si="123"/>
        <v>24.999999999999982</v>
      </c>
      <c r="S508" s="673">
        <f>IF(INDEX(Historical!$D$7:$D$1257,MATCH(B508,Historical!$B$7:$B$1281,0))=0,"n/a",(INDEX(Historical!$C$7:$C$1259,MATCH(B508,Historical!$B$7:$B$1281,0))/INDEX(Historical!$D$7:$D$1257,MATCH(B508,Historical!$B$7:$B$1281,0))-1)*100)</f>
        <v>24.444444444444446</v>
      </c>
      <c r="T508" s="673">
        <f>IF(INDEX(Historical!$F$7:$F$1250,MATCH(B508,Historical!$B$7:$B$1281,0))=0,"n/a",((INDEX(Historical!$C$7:$C$1259,MATCH(B508,Historical!$B$7:$B$1281,0))/INDEX(Historical!$F$7:$F$1250,MATCH(B508,Historical!$B$7:$B$1281,0)))^(1/3)-1)*100)</f>
        <v>23.127650029855573</v>
      </c>
      <c r="U508" s="673">
        <f>IF(INDEX(Historical!$H$7:$H$1250,MATCH(B508,Historical!$B$7:$B$1281,0))=0,"n/a",((INDEX(Historical!$C$7:$C$1259,MATCH(B508,Historical!$B$7:$B$1281,0))/INDEX(Historical!$H$7:$H$1250,MATCH(B508,Historical!$B$7:$B$1281,0)))^(1/5)-1)*100)</f>
        <v>24.132895337960147</v>
      </c>
      <c r="V508" s="673" t="str">
        <f>IF(INDEX(Historical!$O$7:$O$1250,MATCH(B508,Historical!$B$7:$B$1281,0))=0,"n/a",((INDEX(Historical!$C$7:$C$1259,MATCH(B508,Historical!$B$7:$B$1281,0))/INDEX(Historical!$O$7:$O$1250,MATCH(B508,Historical!$B$7:$B$1281,0)))^(1/10)-1)*100)</f>
        <v>n/a</v>
      </c>
      <c r="W508" s="674" t="str">
        <f t="shared" si="124"/>
        <v>n/a</v>
      </c>
      <c r="X508" s="675">
        <f t="shared" si="125"/>
        <v>1.2701523862084287</v>
      </c>
      <c r="Y508" s="637"/>
      <c r="Z508" s="624">
        <f t="shared" si="126"/>
        <v>23.608768971332207</v>
      </c>
      <c r="AA508" s="853">
        <f t="shared" si="127"/>
        <v>11.597807757166949</v>
      </c>
      <c r="AB508" s="854">
        <v>12</v>
      </c>
      <c r="AC508" s="833">
        <v>11.86</v>
      </c>
      <c r="AD508" s="833" t="s">
        <v>136</v>
      </c>
      <c r="AE508" s="833">
        <v>1.37</v>
      </c>
      <c r="AF508" s="833">
        <v>2.64</v>
      </c>
      <c r="AG508" s="833">
        <v>26.200000000000003</v>
      </c>
      <c r="AH508" s="833">
        <v>-41.5</v>
      </c>
      <c r="AI508" s="833">
        <v>-11.88</v>
      </c>
      <c r="AJ508" s="833">
        <v>19</v>
      </c>
      <c r="AK508" s="833" t="s">
        <v>136</v>
      </c>
      <c r="AL508" s="845">
        <v>5770</v>
      </c>
      <c r="AM508" s="839">
        <v>1.6</v>
      </c>
      <c r="AN508" s="834">
        <v>3.53</v>
      </c>
      <c r="AO508" s="711">
        <f t="shared" si="128"/>
        <v>14.570710990462407</v>
      </c>
      <c r="AP508" s="712">
        <f t="shared" si="129"/>
        <v>26.168518747629356</v>
      </c>
      <c r="AQ508" s="855">
        <f t="shared" si="130"/>
        <v>16.653737338654896</v>
      </c>
      <c r="AR508" s="624">
        <f>INDEX(Historical!$C$7:$C$1259,MATCH(B508,Historical!$B$7:$B$1281,0))*IF(AH508="n/a",1.03,IF(AH508&lt;0,1.01,IF(AH508&gt;10,1.1,(1+AH508/100))))</f>
        <v>2.2624000000000004</v>
      </c>
      <c r="AS508" s="853">
        <f t="shared" si="131"/>
        <v>2.2850240000000004</v>
      </c>
      <c r="AT508" s="853">
        <f t="shared" si="137"/>
        <v>2.3535747200000006</v>
      </c>
      <c r="AU508" s="853">
        <f t="shared" si="137"/>
        <v>2.4241819616000004</v>
      </c>
      <c r="AV508" s="853">
        <f t="shared" si="137"/>
        <v>2.4969074204480006</v>
      </c>
      <c r="AW508" s="624">
        <f t="shared" si="132"/>
        <v>11.822088102048003</v>
      </c>
      <c r="AX508" s="719">
        <f t="shared" si="133"/>
        <v>8.5947568898931301</v>
      </c>
      <c r="AY508" s="900">
        <v>1.82</v>
      </c>
      <c r="AZ508" s="839">
        <v>217.15</v>
      </c>
      <c r="BA508" s="839">
        <v>-5.66</v>
      </c>
      <c r="BB508" s="839">
        <v>19.05</v>
      </c>
      <c r="BC508" s="839">
        <v>41.8</v>
      </c>
      <c r="BE508" s="597">
        <v>2013</v>
      </c>
      <c r="BF508" s="865">
        <f t="shared" si="134"/>
        <v>0</v>
      </c>
      <c r="BG508" s="849">
        <v>4.1000000000000005</v>
      </c>
    </row>
    <row r="509" spans="1:59" ht="11.25" customHeight="1" x14ac:dyDescent="0.2">
      <c r="A509" s="831" t="s">
        <v>748</v>
      </c>
      <c r="B509" s="842" t="s">
        <v>749</v>
      </c>
      <c r="C509" s="898" t="s">
        <v>4254</v>
      </c>
      <c r="D509" s="898" t="s">
        <v>4255</v>
      </c>
      <c r="E509" s="705">
        <v>28</v>
      </c>
      <c r="F509" s="1135">
        <v>113</v>
      </c>
      <c r="G509" s="1135" t="s">
        <v>115</v>
      </c>
      <c r="H509" s="1135" t="s">
        <v>115</v>
      </c>
      <c r="I509" s="833">
        <v>60.26</v>
      </c>
      <c r="J509" s="624">
        <f t="shared" si="121"/>
        <v>4.6697643544639895</v>
      </c>
      <c r="K509" s="851">
        <v>0.23449999999999999</v>
      </c>
      <c r="L509" s="854">
        <v>12</v>
      </c>
      <c r="M509" s="615">
        <f t="shared" si="122"/>
        <v>2.8140000000000001</v>
      </c>
      <c r="N509" s="837" t="s">
        <v>750</v>
      </c>
      <c r="O509" s="707">
        <v>0.23400000000000001</v>
      </c>
      <c r="P509" s="606">
        <v>44196</v>
      </c>
      <c r="Q509" s="606">
        <v>44211</v>
      </c>
      <c r="R509" s="615">
        <f t="shared" si="123"/>
        <v>0.21367521367520198</v>
      </c>
      <c r="S509" s="673">
        <f>IF(INDEX(Historical!$D$7:$D$1257,MATCH(B509,Historical!$B$7:$B$1281,0))=0,"n/a",(INDEX(Historical!$C$7:$C$1259,MATCH(B509,Historical!$B$7:$B$1281,0))/INDEX(Historical!$D$7:$D$1257,MATCH(B509,Historical!$B$7:$B$1281,0))-1)*100)</f>
        <v>3.0806124331304252</v>
      </c>
      <c r="T509" s="673">
        <f>IF(INDEX(Historical!$F$7:$F$1250,MATCH(B509,Historical!$B$7:$B$1281,0))=0,"n/a",((INDEX(Historical!$C$7:$C$1259,MATCH(B509,Historical!$B$7:$B$1281,0))/INDEX(Historical!$F$7:$F$1250,MATCH(B509,Historical!$B$7:$B$1281,0)))^(1/3)-1)*100)</f>
        <v>3.2958354886355012</v>
      </c>
      <c r="U509" s="673">
        <f>IF(INDEX(Historical!$H$7:$H$1250,MATCH(B509,Historical!$B$7:$B$1281,0))=0,"n/a",((INDEX(Historical!$C$7:$C$1259,MATCH(B509,Historical!$B$7:$B$1281,0))/INDEX(Historical!$H$7:$H$1250,MATCH(B509,Historical!$B$7:$B$1281,0)))^(1/5)-1)*100)</f>
        <v>4.2283631490142026</v>
      </c>
      <c r="V509" s="673">
        <f>IF(INDEX(Historical!$O$7:$O$1250,MATCH(B509,Historical!$B$7:$B$1281,0))=0,"n/a",((INDEX(Historical!$C$7:$C$1259,MATCH(B509,Historical!$B$7:$B$1281,0))/INDEX(Historical!$O$7:$O$1250,MATCH(B509,Historical!$B$7:$B$1281,0)))^(1/10)-1)*100)</f>
        <v>4.9269671537289561</v>
      </c>
      <c r="W509" s="674">
        <f t="shared" si="124"/>
        <v>0.85820810593672869</v>
      </c>
      <c r="X509" s="675">
        <f t="shared" si="125"/>
        <v>0.69317428672363979</v>
      </c>
      <c r="Y509" s="843"/>
      <c r="Z509" s="624">
        <f t="shared" si="126"/>
        <v>232.56198347107437</v>
      </c>
      <c r="AA509" s="853">
        <f t="shared" si="127"/>
        <v>49.801652892561982</v>
      </c>
      <c r="AB509" s="854">
        <v>12</v>
      </c>
      <c r="AC509" s="833">
        <v>1.21</v>
      </c>
      <c r="AD509" s="833">
        <v>9.36</v>
      </c>
      <c r="AE509" s="833">
        <v>14.06</v>
      </c>
      <c r="AF509" s="833">
        <v>2.04</v>
      </c>
      <c r="AG509" s="833">
        <v>4</v>
      </c>
      <c r="AH509" s="833">
        <v>10.100000000000001</v>
      </c>
      <c r="AI509" s="833">
        <v>13.919999999999998</v>
      </c>
      <c r="AJ509" s="833">
        <v>6.1</v>
      </c>
      <c r="AK509" s="833">
        <v>5.45</v>
      </c>
      <c r="AL509" s="845">
        <v>22930</v>
      </c>
      <c r="AM509" s="839">
        <v>0.1</v>
      </c>
      <c r="AN509" s="833">
        <v>0.81</v>
      </c>
      <c r="AO509" s="711">
        <f t="shared" si="128"/>
        <v>-40.903525389083789</v>
      </c>
      <c r="AP509" s="712">
        <f t="shared" si="129"/>
        <v>8.898127503478193</v>
      </c>
      <c r="AQ509" s="855">
        <f t="shared" si="130"/>
        <v>112.49352607218302</v>
      </c>
      <c r="AR509" s="624">
        <f>INDEX(Historical!$C$7:$C$1259,MATCH(B509,Historical!$B$7:$B$1281,0))*IF(AH509="n/a",1.03,IF(AH509&lt;0,1.01,IF(AH509&gt;10,1.1,(1+AH509/100))))</f>
        <v>3.0734000000000004</v>
      </c>
      <c r="AS509" s="853">
        <f t="shared" si="131"/>
        <v>3.3807400000000007</v>
      </c>
      <c r="AT509" s="853">
        <f t="shared" si="137"/>
        <v>3.5649903300000005</v>
      </c>
      <c r="AU509" s="853">
        <f t="shared" si="137"/>
        <v>3.7592823029850004</v>
      </c>
      <c r="AV509" s="853">
        <f t="shared" si="137"/>
        <v>3.9641631884976829</v>
      </c>
      <c r="AW509" s="624">
        <f t="shared" si="132"/>
        <v>17.742575821482685</v>
      </c>
      <c r="AX509" s="719">
        <f t="shared" si="133"/>
        <v>29.44337175818567</v>
      </c>
      <c r="AY509" s="900">
        <v>0.72</v>
      </c>
      <c r="AZ509" s="839">
        <v>58.58</v>
      </c>
      <c r="BA509" s="839">
        <v>-26.27</v>
      </c>
      <c r="BB509" s="839">
        <v>-0.48</v>
      </c>
      <c r="BC509" s="839">
        <v>-0.11</v>
      </c>
      <c r="BE509" s="597">
        <v>1994</v>
      </c>
      <c r="BF509" s="865">
        <f t="shared" si="134"/>
        <v>2</v>
      </c>
      <c r="BG509" s="849">
        <v>2.1</v>
      </c>
    </row>
    <row r="510" spans="1:59" ht="11.25" customHeight="1" x14ac:dyDescent="0.2">
      <c r="A510" s="831" t="s">
        <v>1819</v>
      </c>
      <c r="B510" s="842" t="s">
        <v>1820</v>
      </c>
      <c r="C510" s="898" t="s">
        <v>112</v>
      </c>
      <c r="D510" s="898" t="s">
        <v>1218</v>
      </c>
      <c r="E510" s="705">
        <v>8</v>
      </c>
      <c r="F510" s="1135">
        <v>583</v>
      </c>
      <c r="G510" s="1123" t="s">
        <v>106</v>
      </c>
      <c r="H510" s="1123" t="s">
        <v>106</v>
      </c>
      <c r="I510" s="841">
        <v>81.02</v>
      </c>
      <c r="J510" s="624">
        <f t="shared" si="121"/>
        <v>1.2836336706985929</v>
      </c>
      <c r="K510" s="844">
        <v>0.26</v>
      </c>
      <c r="L510" s="854">
        <v>4</v>
      </c>
      <c r="M510" s="615">
        <f t="shared" si="122"/>
        <v>1.04</v>
      </c>
      <c r="N510" s="837" t="s">
        <v>567</v>
      </c>
      <c r="O510" s="706">
        <v>0.24</v>
      </c>
      <c r="P510" s="606">
        <v>44203</v>
      </c>
      <c r="Q510" s="606">
        <v>44218</v>
      </c>
      <c r="R510" s="615">
        <f t="shared" si="123"/>
        <v>8.333333333333341</v>
      </c>
      <c r="S510" s="673">
        <f>IF(INDEX(Historical!$D$7:$D$1257,MATCH(B510,Historical!$B$7:$B$1281,0))=0,"n/a",(INDEX(Historical!$C$7:$C$1259,MATCH(B510,Historical!$B$7:$B$1281,0))/INDEX(Historical!$D$7:$D$1257,MATCH(B510,Historical!$B$7:$B$1281,0))-1)*100)</f>
        <v>9.0909090909090828</v>
      </c>
      <c r="T510" s="673">
        <f>IF(INDEX(Historical!$F$7:$F$1250,MATCH(B510,Historical!$B$7:$B$1281,0))=0,"n/a",((INDEX(Historical!$C$7:$C$1259,MATCH(B510,Historical!$B$7:$B$1281,0))/INDEX(Historical!$F$7:$F$1250,MATCH(B510,Historical!$B$7:$B$1281,0)))^(1/3)-1)*100)</f>
        <v>6.2658569182611146</v>
      </c>
      <c r="U510" s="673">
        <f>IF(INDEX(Historical!$H$7:$H$1250,MATCH(B510,Historical!$B$7:$B$1281,0))=0,"n/a",((INDEX(Historical!$C$7:$C$1259,MATCH(B510,Historical!$B$7:$B$1281,0))/INDEX(Historical!$H$7:$H$1250,MATCH(B510,Historical!$B$7:$B$1281,0)))^(1/5)-1)*100)</f>
        <v>7.4581318351847781</v>
      </c>
      <c r="V510" s="673" t="str">
        <f>IF(INDEX(Historical!$O$7:$O$1250,MATCH(B510,Historical!$B$7:$B$1281,0))=0,"n/a",((INDEX(Historical!$C$7:$C$1259,MATCH(B510,Historical!$B$7:$B$1281,0))/INDEX(Historical!$O$7:$O$1250,MATCH(B510,Historical!$B$7:$B$1281,0)))^(1/10)-1)*100)</f>
        <v>n/a</v>
      </c>
      <c r="W510" s="674" t="str">
        <f t="shared" si="124"/>
        <v>n/a</v>
      </c>
      <c r="X510" s="675" t="str">
        <f t="shared" si="125"/>
        <v>n/a</v>
      </c>
      <c r="Y510" s="634"/>
      <c r="Z510" s="624" t="str">
        <f t="shared" si="126"/>
        <v>n/a</v>
      </c>
      <c r="AA510" s="853" t="str">
        <f t="shared" si="127"/>
        <v>n/a</v>
      </c>
      <c r="AB510" s="854">
        <v>12</v>
      </c>
      <c r="AC510" s="833">
        <v>-3.52</v>
      </c>
      <c r="AD510" s="833" t="s">
        <v>136</v>
      </c>
      <c r="AE510" s="833">
        <v>1.1499999999999999</v>
      </c>
      <c r="AF510" s="833">
        <v>2.2200000000000002</v>
      </c>
      <c r="AG510" s="833">
        <v>-10.299999999999999</v>
      </c>
      <c r="AH510" s="833">
        <v>-195.9</v>
      </c>
      <c r="AI510" s="833">
        <v>11.200000000000001</v>
      </c>
      <c r="AJ510" s="833">
        <v>-26.700000000000003</v>
      </c>
      <c r="AK510" s="833">
        <v>8.6</v>
      </c>
      <c r="AL510" s="845">
        <v>8119.9999999999991</v>
      </c>
      <c r="AM510" s="839">
        <v>0.70000000000000007</v>
      </c>
      <c r="AN510" s="833">
        <v>0</v>
      </c>
      <c r="AO510" s="711" t="str">
        <f t="shared" si="128"/>
        <v>n/a</v>
      </c>
      <c r="AP510" s="712">
        <f t="shared" si="129"/>
        <v>8.7417655058833716</v>
      </c>
      <c r="AQ510" s="855" t="str">
        <f t="shared" si="130"/>
        <v>n/a</v>
      </c>
      <c r="AR510" s="624">
        <f>INDEX(Historical!$C$7:$C$1259,MATCH(B510,Historical!$B$7:$B$1281,0))*IF(AH510="n/a",1.03,IF(AH510&lt;0,1.01,IF(AH510&gt;10,1.1,(1+AH510/100))))</f>
        <v>0.96960000000000002</v>
      </c>
      <c r="AS510" s="853">
        <f t="shared" si="131"/>
        <v>1.0665600000000002</v>
      </c>
      <c r="AT510" s="853">
        <f t="shared" si="137"/>
        <v>1.1582841600000002</v>
      </c>
      <c r="AU510" s="853">
        <f t="shared" si="137"/>
        <v>1.2578965977600003</v>
      </c>
      <c r="AV510" s="853">
        <f t="shared" si="137"/>
        <v>1.3660757051673604</v>
      </c>
      <c r="AW510" s="624">
        <f t="shared" si="132"/>
        <v>5.8184164629273614</v>
      </c>
      <c r="AX510" s="719">
        <f t="shared" si="133"/>
        <v>7.1814570018851667</v>
      </c>
      <c r="AY510" s="900">
        <v>1.55</v>
      </c>
      <c r="AZ510" s="839">
        <v>183.68</v>
      </c>
      <c r="BA510" s="839">
        <v>-7.8100000000000005</v>
      </c>
      <c r="BB510" s="839">
        <v>0.67999999999999994</v>
      </c>
      <c r="BC510" s="839">
        <v>18.970000000000002</v>
      </c>
      <c r="BE510" s="597">
        <v>2014</v>
      </c>
      <c r="BF510" s="865">
        <f t="shared" si="134"/>
        <v>0</v>
      </c>
      <c r="BG510" s="849">
        <v>-4.1000000000000005</v>
      </c>
    </row>
    <row r="511" spans="1:59" ht="11.25" customHeight="1" x14ac:dyDescent="0.2">
      <c r="A511" s="838" t="s">
        <v>717</v>
      </c>
      <c r="B511" s="842" t="s">
        <v>718</v>
      </c>
      <c r="C511" s="898" t="s">
        <v>128</v>
      </c>
      <c r="D511" s="898" t="s">
        <v>4288</v>
      </c>
      <c r="E511" s="705">
        <v>18</v>
      </c>
      <c r="F511" s="1135">
        <v>194</v>
      </c>
      <c r="G511" s="1102" t="s">
        <v>106</v>
      </c>
      <c r="H511" s="1102" t="s">
        <v>106</v>
      </c>
      <c r="I511" s="841">
        <v>33.58</v>
      </c>
      <c r="J511" s="624">
        <f t="shared" si="121"/>
        <v>3.0970815961882074</v>
      </c>
      <c r="K511" s="844">
        <v>0.26</v>
      </c>
      <c r="L511" s="854">
        <v>4</v>
      </c>
      <c r="M511" s="615">
        <f t="shared" si="122"/>
        <v>1.04</v>
      </c>
      <c r="N511" s="837" t="s">
        <v>119</v>
      </c>
      <c r="O511" s="706">
        <v>0.25</v>
      </c>
      <c r="P511" s="606">
        <v>44056</v>
      </c>
      <c r="Q511" s="606">
        <v>44071</v>
      </c>
      <c r="R511" s="615">
        <f t="shared" si="123"/>
        <v>4.0000000000000036</v>
      </c>
      <c r="S511" s="673">
        <f>IF(INDEX(Historical!$D$7:$D$1257,MATCH(B511,Historical!$B$7:$B$1281,0))=0,"n/a",(INDEX(Historical!$C$7:$C$1259,MATCH(B511,Historical!$B$7:$B$1281,0))/INDEX(Historical!$D$7:$D$1257,MATCH(B511,Historical!$B$7:$B$1281,0))-1)*100)</f>
        <v>4.081632653061229</v>
      </c>
      <c r="T511" s="673">
        <f>IF(INDEX(Historical!$F$7:$F$1250,MATCH(B511,Historical!$B$7:$B$1281,0))=0,"n/a",((INDEX(Historical!$C$7:$C$1259,MATCH(B511,Historical!$B$7:$B$1281,0))/INDEX(Historical!$F$7:$F$1250,MATCH(B511,Historical!$B$7:$B$1281,0)))^(1/3)-1)*100)</f>
        <v>4.2603601458844453</v>
      </c>
      <c r="U511" s="673">
        <f>IF(INDEX(Historical!$H$7:$H$1250,MATCH(B511,Historical!$B$7:$B$1281,0))=0,"n/a",((INDEX(Historical!$C$7:$C$1259,MATCH(B511,Historical!$B$7:$B$1281,0))/INDEX(Historical!$H$7:$H$1250,MATCH(B511,Historical!$B$7:$B$1281,0)))^(1/5)-1)*100)</f>
        <v>4.4617420086995985</v>
      </c>
      <c r="V511" s="673">
        <f>IF(INDEX(Historical!$O$7:$O$1250,MATCH(B511,Historical!$B$7:$B$1281,0))=0,"n/a",((INDEX(Historical!$C$7:$C$1259,MATCH(B511,Historical!$B$7:$B$1281,0))/INDEX(Historical!$O$7:$O$1250,MATCH(B511,Historical!$B$7:$B$1281,0)))^(1/10)-1)*100)</f>
        <v>5.1043881142521119</v>
      </c>
      <c r="W511" s="674">
        <f t="shared" si="124"/>
        <v>0.87409928650249724</v>
      </c>
      <c r="X511" s="675">
        <f t="shared" si="125"/>
        <v>0.43742568712741164</v>
      </c>
      <c r="Y511" s="638"/>
      <c r="Z511" s="624">
        <f t="shared" si="126"/>
        <v>36.363636363636367</v>
      </c>
      <c r="AA511" s="853">
        <f t="shared" si="127"/>
        <v>11.741258741258742</v>
      </c>
      <c r="AB511" s="854">
        <v>7</v>
      </c>
      <c r="AC511" s="833">
        <v>2.86</v>
      </c>
      <c r="AD511" s="833" t="s">
        <v>136</v>
      </c>
      <c r="AE511" s="833">
        <v>0.9</v>
      </c>
      <c r="AF511" s="833">
        <v>1.19</v>
      </c>
      <c r="AG511" s="833" t="s">
        <v>136</v>
      </c>
      <c r="AH511" s="833">
        <v>55.000000000000007</v>
      </c>
      <c r="AI511" s="833" t="s">
        <v>136</v>
      </c>
      <c r="AJ511" s="833">
        <v>10.199999999999999</v>
      </c>
      <c r="AK511" s="833" t="s">
        <v>136</v>
      </c>
      <c r="AL511" s="845">
        <v>260.11</v>
      </c>
      <c r="AM511" s="839">
        <v>2.5</v>
      </c>
      <c r="AN511" s="833">
        <v>7.0000000000000007E-2</v>
      </c>
      <c r="AO511" s="711">
        <f t="shared" si="128"/>
        <v>-4.1824351363709358</v>
      </c>
      <c r="AP511" s="712">
        <f t="shared" si="129"/>
        <v>7.5588236048878059</v>
      </c>
      <c r="AQ511" s="855">
        <f t="shared" si="130"/>
        <v>-21.197580685480911</v>
      </c>
      <c r="AR511" s="624">
        <f>INDEX(Historical!$C$7:$C$1259,MATCH(B511,Historical!$B$7:$B$1281,0))*IF(AH511="n/a",1.03,IF(AH511&lt;0,1.01,IF(AH511&gt;10,1.1,(1+AH511/100))))</f>
        <v>1.1220000000000001</v>
      </c>
      <c r="AS511" s="853">
        <f t="shared" si="131"/>
        <v>1.1556600000000001</v>
      </c>
      <c r="AT511" s="853">
        <f t="shared" si="137"/>
        <v>1.1903298000000002</v>
      </c>
      <c r="AU511" s="853">
        <f t="shared" si="137"/>
        <v>1.2260396940000002</v>
      </c>
      <c r="AV511" s="853">
        <f t="shared" si="137"/>
        <v>1.2628208848200002</v>
      </c>
      <c r="AW511" s="624">
        <f t="shared" si="132"/>
        <v>5.9568503788200005</v>
      </c>
      <c r="AX511" s="719">
        <f t="shared" si="133"/>
        <v>17.739280461048246</v>
      </c>
      <c r="AY511" s="900">
        <v>0.55000000000000004</v>
      </c>
      <c r="AZ511" s="839">
        <v>17.690000000000001</v>
      </c>
      <c r="BA511" s="839">
        <v>-12.709999999999999</v>
      </c>
      <c r="BB511" s="839">
        <v>-3.95</v>
      </c>
      <c r="BC511" s="839">
        <v>-4.87</v>
      </c>
      <c r="BE511" s="597">
        <v>2003</v>
      </c>
      <c r="BF511" s="865">
        <f t="shared" si="134"/>
        <v>1</v>
      </c>
      <c r="BG511" s="849" t="s">
        <v>136</v>
      </c>
    </row>
    <row r="512" spans="1:59" ht="11.25" customHeight="1" x14ac:dyDescent="0.2">
      <c r="A512" s="848" t="s">
        <v>4658</v>
      </c>
      <c r="B512" s="842" t="s">
        <v>4648</v>
      </c>
      <c r="C512" s="898" t="s">
        <v>112</v>
      </c>
      <c r="D512" s="898" t="s">
        <v>4291</v>
      </c>
      <c r="E512" s="705">
        <v>5</v>
      </c>
      <c r="F512" s="1135">
        <v>742</v>
      </c>
      <c r="G512" s="1126" t="s">
        <v>106</v>
      </c>
      <c r="H512" s="1126" t="s">
        <v>106</v>
      </c>
      <c r="I512" s="841">
        <v>214.77</v>
      </c>
      <c r="J512" s="624">
        <f t="shared" si="121"/>
        <v>0.37249150253759833</v>
      </c>
      <c r="K512" s="844">
        <v>0.2</v>
      </c>
      <c r="L512" s="854">
        <v>4</v>
      </c>
      <c r="M512" s="615">
        <f t="shared" si="122"/>
        <v>0.8</v>
      </c>
      <c r="N512" s="837" t="s">
        <v>325</v>
      </c>
      <c r="O512" s="706">
        <v>0.15</v>
      </c>
      <c r="P512" s="606">
        <v>44257</v>
      </c>
      <c r="Q512" s="606">
        <v>44272</v>
      </c>
      <c r="R512" s="615">
        <f t="shared" si="123"/>
        <v>33.33333333333335</v>
      </c>
      <c r="S512" s="673">
        <f>IF(INDEX(Historical!$D$7:$D$1257,MATCH(B512,Historical!$B$7:$B$1281,0))=0,"n/a",(INDEX(Historical!$C$7:$C$1259,MATCH(B512,Historical!$B$7:$B$1281,0))/INDEX(Historical!$D$7:$D$1257,MATCH(B512,Historical!$B$7:$B$1281,0))-1)*100)</f>
        <v>33.120035304501314</v>
      </c>
      <c r="T512" s="673">
        <f>IF(INDEX(Historical!$F$7:$F$1250,MATCH(B512,Historical!$B$7:$B$1281,0))=0,"n/a",((INDEX(Historical!$C$7:$C$1259,MATCH(B512,Historical!$B$7:$B$1281,0))/INDEX(Historical!$F$7:$F$1250,MATCH(B512,Historical!$B$7:$B$1281,0)))^(1/3)-1)*100)</f>
        <v>31.254993061723148</v>
      </c>
      <c r="U512" s="673" t="str">
        <f>IF(INDEX(Historical!$H$7:$H$1250,MATCH(B512,Historical!$B$7:$B$1281,0))=0,"n/a",((INDEX(Historical!$C$7:$C$1259,MATCH(B512,Historical!$B$7:$B$1281,0))/INDEX(Historical!$H$7:$H$1250,MATCH(B512,Historical!$B$7:$B$1281,0)))^(1/5)-1)*100)</f>
        <v>n/a</v>
      </c>
      <c r="V512" s="673" t="str">
        <f>IF(INDEX(Historical!$O$7:$O$1250,MATCH(B512,Historical!$B$7:$B$1281,0))=0,"n/a",((INDEX(Historical!$C$7:$C$1259,MATCH(B512,Historical!$B$7:$B$1281,0))/INDEX(Historical!$O$7:$O$1250,MATCH(B512,Historical!$B$7:$B$1281,0)))^(1/10)-1)*100)</f>
        <v>n/a</v>
      </c>
      <c r="W512" s="674" t="str">
        <f t="shared" si="124"/>
        <v>n/a</v>
      </c>
      <c r="X512" s="675" t="str">
        <f t="shared" si="125"/>
        <v>n/a</v>
      </c>
      <c r="Y512" s="646"/>
      <c r="Z512" s="624">
        <f t="shared" si="126"/>
        <v>14.084507042253522</v>
      </c>
      <c r="AA512" s="853">
        <f t="shared" si="127"/>
        <v>37.811619718309863</v>
      </c>
      <c r="AB512" s="854">
        <v>12</v>
      </c>
      <c r="AC512" s="833">
        <v>5.68</v>
      </c>
      <c r="AD512" s="833">
        <v>2.44</v>
      </c>
      <c r="AE512" s="833">
        <v>6.19</v>
      </c>
      <c r="AF512" s="833">
        <v>7.96</v>
      </c>
      <c r="AG512" s="833">
        <v>19.2</v>
      </c>
      <c r="AH512" s="833">
        <v>3.6999999999999997</v>
      </c>
      <c r="AI512" s="833">
        <v>13.16</v>
      </c>
      <c r="AJ512" s="833">
        <v>19.8</v>
      </c>
      <c r="AK512" s="833">
        <v>15.57</v>
      </c>
      <c r="AL512" s="845">
        <v>24840</v>
      </c>
      <c r="AM512" s="839">
        <v>0.2</v>
      </c>
      <c r="AN512" s="833">
        <v>0.05</v>
      </c>
      <c r="AO512" s="711" t="str">
        <f t="shared" si="128"/>
        <v>n/a</v>
      </c>
      <c r="AP512" s="712" t="str">
        <f t="shared" si="129"/>
        <v>n/a</v>
      </c>
      <c r="AQ512" s="855">
        <f t="shared" si="130"/>
        <v>265.74459391933692</v>
      </c>
      <c r="AR512" s="624">
        <f>INDEX(Historical!$C$7:$C$1259,MATCH(B512,Historical!$B$7:$B$1281,0))*IF(AH512="n/a",1.03,IF(AH512&lt;0,1.01,IF(AH512&gt;10,1.1,(1+AH512/100))))</f>
        <v>0.62562209999999985</v>
      </c>
      <c r="AS512" s="853">
        <f t="shared" si="131"/>
        <v>0.68818430999999991</v>
      </c>
      <c r="AT512" s="853">
        <f t="shared" si="137"/>
        <v>0.75700274099999998</v>
      </c>
      <c r="AU512" s="853">
        <f t="shared" si="137"/>
        <v>0.8327030151</v>
      </c>
      <c r="AV512" s="853">
        <f t="shared" si="137"/>
        <v>0.91597331661000003</v>
      </c>
      <c r="AW512" s="624">
        <f t="shared" si="132"/>
        <v>3.8194854827099998</v>
      </c>
      <c r="AX512" s="719">
        <f t="shared" si="133"/>
        <v>1.7784073579689899</v>
      </c>
      <c r="AY512" s="900">
        <v>1.01</v>
      </c>
      <c r="AZ512" s="839">
        <v>103</v>
      </c>
      <c r="BA512" s="839">
        <v>-2.6599999999999997</v>
      </c>
      <c r="BB512" s="839">
        <v>5.62</v>
      </c>
      <c r="BC512" s="839">
        <v>12.950000000000001</v>
      </c>
      <c r="BE512" s="597">
        <v>2017</v>
      </c>
      <c r="BF512" s="865">
        <f t="shared" si="134"/>
        <v>0</v>
      </c>
      <c r="BG512" s="849">
        <v>14.499999999999998</v>
      </c>
    </row>
    <row r="513" spans="1:59" ht="11.25" customHeight="1" x14ac:dyDescent="0.2">
      <c r="A513" s="838" t="s">
        <v>714</v>
      </c>
      <c r="B513" s="842" t="s">
        <v>715</v>
      </c>
      <c r="C513" s="898" t="s">
        <v>131</v>
      </c>
      <c r="D513" s="898" t="s">
        <v>4264</v>
      </c>
      <c r="E513" s="705">
        <v>14</v>
      </c>
      <c r="F513" s="1135">
        <v>264</v>
      </c>
      <c r="G513" s="1126" t="s">
        <v>37</v>
      </c>
      <c r="H513" s="1126" t="s">
        <v>37</v>
      </c>
      <c r="I513" s="841">
        <v>29.27</v>
      </c>
      <c r="J513" s="624">
        <f t="shared" si="121"/>
        <v>5.5005124701059112</v>
      </c>
      <c r="K513" s="844">
        <v>0.40250000000000002</v>
      </c>
      <c r="L513" s="854">
        <v>4</v>
      </c>
      <c r="M513" s="615">
        <f t="shared" si="122"/>
        <v>1.61</v>
      </c>
      <c r="N513" s="837" t="s">
        <v>716</v>
      </c>
      <c r="O513" s="706">
        <v>0.38750000000000001</v>
      </c>
      <c r="P513" s="606">
        <v>44113</v>
      </c>
      <c r="Q513" s="606">
        <v>44134</v>
      </c>
      <c r="R513" s="615">
        <f t="shared" si="123"/>
        <v>3.8709677419354875</v>
      </c>
      <c r="S513" s="673">
        <f>IF(INDEX(Historical!$D$7:$D$1257,MATCH(B513,Historical!$B$7:$B$1281,0))=0,"n/a",(INDEX(Historical!$C$7:$C$1259,MATCH(B513,Historical!$B$7:$B$1281,0))/INDEX(Historical!$D$7:$D$1257,MATCH(B513,Historical!$B$7:$B$1281,0))-1)*100)</f>
        <v>5.5649241146711548</v>
      </c>
      <c r="T513" s="673">
        <f>IF(INDEX(Historical!$F$7:$F$1250,MATCH(B513,Historical!$B$7:$B$1281,0))=0,"n/a",((INDEX(Historical!$C$7:$C$1259,MATCH(B513,Historical!$B$7:$B$1281,0))/INDEX(Historical!$F$7:$F$1250,MATCH(B513,Historical!$B$7:$B$1281,0)))^(1/3)-1)*100)</f>
        <v>8.0681090218852844</v>
      </c>
      <c r="U513" s="673">
        <f>IF(INDEX(Historical!$H$7:$H$1250,MATCH(B513,Historical!$B$7:$B$1281,0))=0,"n/a",((INDEX(Historical!$C$7:$C$1259,MATCH(B513,Historical!$B$7:$B$1281,0))/INDEX(Historical!$H$7:$H$1250,MATCH(B513,Historical!$B$7:$B$1281,0)))^(1/5)-1)*100)</f>
        <v>8.8323721455281667</v>
      </c>
      <c r="V513" s="673">
        <f>IF(INDEX(Historical!$O$7:$O$1250,MATCH(B513,Historical!$B$7:$B$1281,0))=0,"n/a",((INDEX(Historical!$C$7:$C$1259,MATCH(B513,Historical!$B$7:$B$1281,0))/INDEX(Historical!$O$7:$O$1250,MATCH(B513,Historical!$B$7:$B$1281,0)))^(1/10)-1)*100)</f>
        <v>7.9984776077196784</v>
      </c>
      <c r="W513" s="674">
        <f t="shared" si="124"/>
        <v>1.1042566571673165</v>
      </c>
      <c r="X513" s="675">
        <f t="shared" si="125"/>
        <v>4.9068734141823152</v>
      </c>
      <c r="Y513" s="843"/>
      <c r="Z513" s="624" t="str">
        <f t="shared" si="126"/>
        <v>n/a</v>
      </c>
      <c r="AA513" s="853" t="str">
        <f t="shared" si="127"/>
        <v>n/a</v>
      </c>
      <c r="AB513" s="854">
        <v>12</v>
      </c>
      <c r="AC513" s="833">
        <v>-0.97</v>
      </c>
      <c r="AD513" s="833" t="s">
        <v>136</v>
      </c>
      <c r="AE513" s="833">
        <v>2.79</v>
      </c>
      <c r="AF513" s="833">
        <v>1.62</v>
      </c>
      <c r="AG513" s="833">
        <v>-5.2</v>
      </c>
      <c r="AH513" s="833">
        <v>1.7999999999999998</v>
      </c>
      <c r="AI513" s="833">
        <v>6.5</v>
      </c>
      <c r="AJ513" s="833">
        <v>1.7999999999999998</v>
      </c>
      <c r="AK513" s="833">
        <v>2.1</v>
      </c>
      <c r="AL513" s="845">
        <v>5890</v>
      </c>
      <c r="AM513" s="839">
        <v>0.1</v>
      </c>
      <c r="AN513" s="833">
        <v>0.95</v>
      </c>
      <c r="AO513" s="711" t="str">
        <f t="shared" si="128"/>
        <v>n/a</v>
      </c>
      <c r="AP513" s="712">
        <f t="shared" si="129"/>
        <v>14.332884615634079</v>
      </c>
      <c r="AQ513" s="855" t="str">
        <f t="shared" si="130"/>
        <v>n/a</v>
      </c>
      <c r="AR513" s="624">
        <f>INDEX(Historical!$C$7:$C$1259,MATCH(B513,Historical!$B$7:$B$1281,0))*IF(AH513="n/a",1.03,IF(AH513&lt;0,1.01,IF(AH513&gt;10,1.1,(1+AH513/100))))</f>
        <v>1.59317</v>
      </c>
      <c r="AS513" s="853">
        <f t="shared" si="131"/>
        <v>1.6967260499999999</v>
      </c>
      <c r="AT513" s="853">
        <f t="shared" si="137"/>
        <v>1.7323572970499996</v>
      </c>
      <c r="AU513" s="853">
        <f t="shared" si="137"/>
        <v>1.7687368002880495</v>
      </c>
      <c r="AV513" s="853">
        <f t="shared" si="137"/>
        <v>1.8058802730940984</v>
      </c>
      <c r="AW513" s="624">
        <f t="shared" si="132"/>
        <v>8.5968704204321469</v>
      </c>
      <c r="AX513" s="719">
        <f t="shared" si="133"/>
        <v>29.370927299050724</v>
      </c>
      <c r="AY513" s="900">
        <v>0.68</v>
      </c>
      <c r="AZ513" s="839">
        <v>27.229999999999997</v>
      </c>
      <c r="BA513" s="839">
        <v>-33.78</v>
      </c>
      <c r="BB513" s="839">
        <v>-6.7100000000000009</v>
      </c>
      <c r="BC513" s="839">
        <v>-7.5399999999999991</v>
      </c>
      <c r="BE513" s="597">
        <v>2007</v>
      </c>
      <c r="BF513" s="865">
        <f t="shared" si="134"/>
        <v>1</v>
      </c>
      <c r="BG513" s="849">
        <v>-1.7999999999999998</v>
      </c>
    </row>
    <row r="514" spans="1:59" s="744" customFormat="1" ht="11.25" customHeight="1" x14ac:dyDescent="0.2">
      <c r="A514" s="726" t="s">
        <v>3867</v>
      </c>
      <c r="B514" s="751" t="s">
        <v>3868</v>
      </c>
      <c r="C514" s="898" t="s">
        <v>131</v>
      </c>
      <c r="D514" s="898" t="s">
        <v>4274</v>
      </c>
      <c r="E514" s="727">
        <v>8</v>
      </c>
      <c r="F514" s="1135">
        <v>593</v>
      </c>
      <c r="G514" s="1138" t="s">
        <v>115</v>
      </c>
      <c r="H514" s="1138" t="s">
        <v>115</v>
      </c>
      <c r="I514" s="728">
        <v>66.97</v>
      </c>
      <c r="J514" s="729">
        <f t="shared" si="121"/>
        <v>3.4642377183813649</v>
      </c>
      <c r="K514" s="730">
        <v>0.57999999999999996</v>
      </c>
      <c r="L514" s="731">
        <v>4</v>
      </c>
      <c r="M514" s="732">
        <f t="shared" si="122"/>
        <v>2.3199999999999998</v>
      </c>
      <c r="N514" s="733" t="s">
        <v>226</v>
      </c>
      <c r="O514" s="734">
        <v>0.54</v>
      </c>
      <c r="P514" s="1130">
        <v>44245</v>
      </c>
      <c r="Q514" s="1130">
        <v>44260</v>
      </c>
      <c r="R514" s="732">
        <f t="shared" si="123"/>
        <v>7.4074074074073932</v>
      </c>
      <c r="S514" s="673">
        <f>IF(INDEX(Historical!$D$7:$D$1257,MATCH(B514,Historical!$B$7:$B$1281,0))=0,"n/a",(INDEX(Historical!$C$7:$C$1259,MATCH(B514,Historical!$B$7:$B$1281,0))/INDEX(Historical!$D$7:$D$1257,MATCH(B514,Historical!$B$7:$B$1281,0))-1)*100)</f>
        <v>8.0000000000000071</v>
      </c>
      <c r="T514" s="673">
        <f>IF(INDEX(Historical!$F$7:$F$1250,MATCH(B514,Historical!$B$7:$B$1281,0))=0,"n/a",((INDEX(Historical!$C$7:$C$1259,MATCH(B514,Historical!$B$7:$B$1281,0))/INDEX(Historical!$F$7:$F$1250,MATCH(B514,Historical!$B$7:$B$1281,0)))^(1/3)-1)*100)</f>
        <v>8.7380373002892142</v>
      </c>
      <c r="U514" s="673">
        <f>IF(INDEX(Historical!$H$7:$H$1250,MATCH(B514,Historical!$B$7:$B$1281,0))=0,"n/a",((INDEX(Historical!$C$7:$C$1259,MATCH(B514,Historical!$B$7:$B$1281,0))/INDEX(Historical!$H$7:$H$1250,MATCH(B514,Historical!$B$7:$B$1281,0)))^(1/5)-1)*100)</f>
        <v>12.474611314209483</v>
      </c>
      <c r="V514" s="673" t="str">
        <f>IF(INDEX(Historical!$O$7:$O$1250,MATCH(B514,Historical!$B$7:$B$1281,0))=0,"n/a",((INDEX(Historical!$C$7:$C$1259,MATCH(B514,Historical!$B$7:$B$1281,0))/INDEX(Historical!$O$7:$O$1250,MATCH(B514,Historical!$B$7:$B$1281,0)))^(1/10)-1)*100)</f>
        <v>n/a</v>
      </c>
      <c r="W514" s="674" t="str">
        <f t="shared" si="124"/>
        <v>n/a</v>
      </c>
      <c r="X514" s="675">
        <f t="shared" si="125"/>
        <v>1.1238388571359894</v>
      </c>
      <c r="Y514" s="1012"/>
      <c r="Z514" s="729">
        <f t="shared" si="126"/>
        <v>65.352112676056336</v>
      </c>
      <c r="AA514" s="736">
        <f t="shared" si="127"/>
        <v>18.864788732394366</v>
      </c>
      <c r="AB514" s="731">
        <v>12</v>
      </c>
      <c r="AC514" s="737">
        <v>3.55</v>
      </c>
      <c r="AD514" s="737">
        <v>3.89</v>
      </c>
      <c r="AE514" s="737">
        <v>2.4300000000000002</v>
      </c>
      <c r="AF514" s="737">
        <v>1.67</v>
      </c>
      <c r="AG514" s="737">
        <v>8.6999999999999993</v>
      </c>
      <c r="AH514" s="737">
        <v>8</v>
      </c>
      <c r="AI514" s="737">
        <v>4.62</v>
      </c>
      <c r="AJ514" s="737">
        <v>11.1</v>
      </c>
      <c r="AK514" s="737">
        <v>5</v>
      </c>
      <c r="AL514" s="738">
        <v>3640</v>
      </c>
      <c r="AM514" s="739">
        <v>1.7500000000000002</v>
      </c>
      <c r="AN514" s="737">
        <v>0.86</v>
      </c>
      <c r="AO514" s="740">
        <f t="shared" si="128"/>
        <v>-2.9259396998035179</v>
      </c>
      <c r="AP514" s="741">
        <f t="shared" si="129"/>
        <v>15.938849032590849</v>
      </c>
      <c r="AQ514" s="742">
        <f t="shared" si="130"/>
        <v>18.329478215322514</v>
      </c>
      <c r="AR514" s="624">
        <f>INDEX(Historical!$C$7:$C$1259,MATCH(B514,Historical!$B$7:$B$1281,0))*IF(AH514="n/a",1.03,IF(AH514&lt;0,1.01,IF(AH514&gt;10,1.1,(1+AH514/100))))</f>
        <v>2.3328000000000002</v>
      </c>
      <c r="AS514" s="736">
        <f t="shared" si="131"/>
        <v>2.4405753600000004</v>
      </c>
      <c r="AT514" s="736">
        <f t="shared" si="137"/>
        <v>2.5626041280000007</v>
      </c>
      <c r="AU514" s="736">
        <f t="shared" si="137"/>
        <v>2.690734334400001</v>
      </c>
      <c r="AV514" s="736">
        <f t="shared" si="137"/>
        <v>2.825271051120001</v>
      </c>
      <c r="AW514" s="729">
        <f t="shared" si="132"/>
        <v>12.851984873520003</v>
      </c>
      <c r="AX514" s="743">
        <f t="shared" si="133"/>
        <v>19.190659808152908</v>
      </c>
      <c r="AY514" s="901">
        <v>0.39</v>
      </c>
      <c r="AZ514" s="739">
        <v>5.18</v>
      </c>
      <c r="BA514" s="739">
        <v>-27.21</v>
      </c>
      <c r="BB514" s="739">
        <v>-9.370000000000001</v>
      </c>
      <c r="BC514" s="739">
        <v>-10.66</v>
      </c>
      <c r="BD514" s="875"/>
      <c r="BE514" s="597">
        <v>2014</v>
      </c>
      <c r="BF514" s="865">
        <f t="shared" si="134"/>
        <v>0</v>
      </c>
      <c r="BG514" s="793">
        <v>3.3000000000000003</v>
      </c>
    </row>
    <row r="515" spans="1:59" ht="11.25" customHeight="1" x14ac:dyDescent="0.2">
      <c r="A515" s="838" t="s">
        <v>719</v>
      </c>
      <c r="B515" s="842" t="s">
        <v>720</v>
      </c>
      <c r="C515" s="898" t="s">
        <v>4254</v>
      </c>
      <c r="D515" s="898" t="s">
        <v>4255</v>
      </c>
      <c r="E515" s="705">
        <v>18</v>
      </c>
      <c r="F515" s="1135">
        <v>185</v>
      </c>
      <c r="G515" s="1085" t="s">
        <v>37</v>
      </c>
      <c r="H515" s="1085" t="s">
        <v>37</v>
      </c>
      <c r="I515" s="841">
        <v>37.14</v>
      </c>
      <c r="J515" s="624">
        <f t="shared" si="121"/>
        <v>7.215939687668282</v>
      </c>
      <c r="K515" s="844">
        <v>0.67</v>
      </c>
      <c r="L515" s="854">
        <v>4</v>
      </c>
      <c r="M515" s="615">
        <f t="shared" si="122"/>
        <v>2.68</v>
      </c>
      <c r="N515" s="837" t="s">
        <v>107</v>
      </c>
      <c r="O515" s="706">
        <v>0.66</v>
      </c>
      <c r="P515" s="904">
        <v>43768</v>
      </c>
      <c r="Q515" s="904">
        <v>43784</v>
      </c>
      <c r="R515" s="615">
        <f t="shared" si="123"/>
        <v>1.5151515151515165</v>
      </c>
      <c r="S515" s="673">
        <f>IF(INDEX(Historical!$D$7:$D$1257,MATCH(B515,Historical!$B$7:$B$1281,0))=0,"n/a",(INDEX(Historical!$C$7:$C$1259,MATCH(B515,Historical!$B$7:$B$1281,0))/INDEX(Historical!$D$7:$D$1257,MATCH(B515,Historical!$B$7:$B$1281,0))-1)*100)</f>
        <v>1.132075471698113</v>
      </c>
      <c r="T515" s="673">
        <f>IF(INDEX(Historical!$F$7:$F$1250,MATCH(B515,Historical!$B$7:$B$1281,0))=0,"n/a",((INDEX(Historical!$C$7:$C$1259,MATCH(B515,Historical!$B$7:$B$1281,0))/INDEX(Historical!$F$7:$F$1250,MATCH(B515,Historical!$B$7:$B$1281,0)))^(1/3)-1)*100)</f>
        <v>1.8045118456897269</v>
      </c>
      <c r="U515" s="673">
        <f>IF(INDEX(Historical!$H$7:$H$1250,MATCH(B515,Historical!$B$7:$B$1281,0))=0,"n/a",((INDEX(Historical!$C$7:$C$1259,MATCH(B515,Historical!$B$7:$B$1281,0))/INDEX(Historical!$H$7:$H$1250,MATCH(B515,Historical!$B$7:$B$1281,0)))^(1/5)-1)*100)</f>
        <v>4.2163023453511306</v>
      </c>
      <c r="V515" s="673">
        <f>IF(INDEX(Historical!$O$7:$O$1250,MATCH(B515,Historical!$B$7:$B$1281,0))=0,"n/a",((INDEX(Historical!$C$7:$C$1259,MATCH(B515,Historical!$B$7:$B$1281,0))/INDEX(Historical!$O$7:$O$1250,MATCH(B515,Historical!$B$7:$B$1281,0)))^(1/10)-1)*100)</f>
        <v>6.940306055850165</v>
      </c>
      <c r="W515" s="674">
        <f t="shared" si="124"/>
        <v>0.60750956966762282</v>
      </c>
      <c r="X515" s="675" t="str">
        <f t="shared" si="125"/>
        <v>n/a</v>
      </c>
      <c r="Y515" s="646" t="s">
        <v>4588</v>
      </c>
      <c r="Z515" s="624">
        <f t="shared" si="126"/>
        <v>400</v>
      </c>
      <c r="AA515" s="853">
        <f t="shared" si="127"/>
        <v>55.432835820895519</v>
      </c>
      <c r="AB515" s="854">
        <v>12</v>
      </c>
      <c r="AC515" s="833">
        <v>0.67</v>
      </c>
      <c r="AD515" s="833">
        <v>3.6</v>
      </c>
      <c r="AE515" s="833">
        <v>9.48</v>
      </c>
      <c r="AF515" s="833">
        <v>2.2999999999999998</v>
      </c>
      <c r="AG515" s="833">
        <v>9.8000000000000007</v>
      </c>
      <c r="AH515" s="833">
        <v>14.399999999999999</v>
      </c>
      <c r="AI515" s="833">
        <v>3.58</v>
      </c>
      <c r="AJ515" s="833">
        <v>-2.5</v>
      </c>
      <c r="AK515" s="833">
        <v>15.8</v>
      </c>
      <c r="AL515" s="845">
        <v>8460</v>
      </c>
      <c r="AM515" s="839">
        <v>0.3</v>
      </c>
      <c r="AN515" s="833">
        <v>1.38</v>
      </c>
      <c r="AO515" s="711">
        <f t="shared" si="128"/>
        <v>-44.000593787876106</v>
      </c>
      <c r="AP515" s="712">
        <f t="shared" si="129"/>
        <v>11.432242033019413</v>
      </c>
      <c r="AQ515" s="855">
        <f t="shared" si="130"/>
        <v>138.04343430751334</v>
      </c>
      <c r="AR515" s="624">
        <f>INDEX(Historical!$C$7:$C$1259,MATCH(B515,Historical!$B$7:$B$1281,0))*IF(AH515="n/a",1.03,IF(AH515&lt;0,1.01,IF(AH515&gt;10,1.1,(1+AH515/100))))</f>
        <v>2.9480000000000004</v>
      </c>
      <c r="AS515" s="853">
        <f t="shared" si="131"/>
        <v>3.0535384000000008</v>
      </c>
      <c r="AT515" s="853">
        <f t="shared" si="137"/>
        <v>3.3588922400000012</v>
      </c>
      <c r="AU515" s="853">
        <f t="shared" si="137"/>
        <v>3.6947814640000014</v>
      </c>
      <c r="AV515" s="853">
        <f t="shared" si="137"/>
        <v>4.0642596104000015</v>
      </c>
      <c r="AW515" s="624">
        <f t="shared" si="132"/>
        <v>17.119471714400007</v>
      </c>
      <c r="AX515" s="719">
        <f t="shared" si="133"/>
        <v>46.094431110393124</v>
      </c>
      <c r="AY515" s="900">
        <v>0.97</v>
      </c>
      <c r="AZ515" s="839">
        <v>178.62</v>
      </c>
      <c r="BA515" s="839">
        <v>-16.84</v>
      </c>
      <c r="BB515" s="839">
        <v>1.0900000000000001</v>
      </c>
      <c r="BC515" s="839">
        <v>12.86</v>
      </c>
      <c r="BE515" s="597">
        <v>2003</v>
      </c>
      <c r="BF515" s="865">
        <f t="shared" si="134"/>
        <v>1</v>
      </c>
      <c r="BG515" s="849">
        <v>4</v>
      </c>
    </row>
    <row r="516" spans="1:59" ht="11.25" customHeight="1" x14ac:dyDescent="0.2">
      <c r="A516" s="838" t="s">
        <v>721</v>
      </c>
      <c r="B516" s="842" t="s">
        <v>722</v>
      </c>
      <c r="C516" s="898" t="s">
        <v>178</v>
      </c>
      <c r="D516" s="898" t="s">
        <v>4271</v>
      </c>
      <c r="E516" s="705">
        <v>18</v>
      </c>
      <c r="F516" s="1135">
        <v>187</v>
      </c>
      <c r="G516" s="1123" t="s">
        <v>37</v>
      </c>
      <c r="H516" s="1123" t="s">
        <v>37</v>
      </c>
      <c r="I516" s="841">
        <v>44.29</v>
      </c>
      <c r="J516" s="624">
        <f t="shared" si="121"/>
        <v>8.4443440957326708</v>
      </c>
      <c r="K516" s="844">
        <v>0.93500000000000005</v>
      </c>
      <c r="L516" s="854">
        <v>4</v>
      </c>
      <c r="M516" s="615">
        <f t="shared" si="122"/>
        <v>3.74</v>
      </c>
      <c r="N516" s="837" t="s">
        <v>107</v>
      </c>
      <c r="O516" s="706">
        <v>0.91500000000000004</v>
      </c>
      <c r="P516" s="904">
        <v>43854</v>
      </c>
      <c r="Q516" s="904">
        <v>43874</v>
      </c>
      <c r="R516" s="615">
        <f t="shared" si="123"/>
        <v>2.1857923497267775</v>
      </c>
      <c r="S516" s="673">
        <f>IF(INDEX(Historical!$D$7:$D$1257,MATCH(B516,Historical!$B$7:$B$1281,0))=0,"n/a",(INDEX(Historical!$C$7:$C$1259,MATCH(B516,Historical!$B$7:$B$1281,0))/INDEX(Historical!$D$7:$D$1257,MATCH(B516,Historical!$B$7:$B$1281,0))-1)*100)</f>
        <v>5.9490084985835745</v>
      </c>
      <c r="T516" s="673">
        <f>IF(INDEX(Historical!$F$7:$F$1250,MATCH(B516,Historical!$B$7:$B$1281,0))=0,"n/a",((INDEX(Historical!$C$7:$C$1259,MATCH(B516,Historical!$B$7:$B$1281,0))/INDEX(Historical!$F$7:$F$1250,MATCH(B516,Historical!$B$7:$B$1281,0)))^(1/3)-1)*100)</f>
        <v>11.199004528465784</v>
      </c>
      <c r="U516" s="673">
        <f>IF(INDEX(Historical!$H$7:$H$1250,MATCH(B516,Historical!$B$7:$B$1281,0))=0,"n/a",((INDEX(Historical!$C$7:$C$1259,MATCH(B516,Historical!$B$7:$B$1281,0))/INDEX(Historical!$H$7:$H$1250,MATCH(B516,Historical!$B$7:$B$1281,0)))^(1/5)-1)*100)</f>
        <v>9.0066682324992051</v>
      </c>
      <c r="V516" s="673">
        <f>IF(INDEX(Historical!$O$7:$O$1250,MATCH(B516,Historical!$B$7:$B$1281,0))=0,"n/a",((INDEX(Historical!$C$7:$C$1259,MATCH(B516,Historical!$B$7:$B$1281,0))/INDEX(Historical!$O$7:$O$1250,MATCH(B516,Historical!$B$7:$B$1281,0)))^(1/10)-1)*100)</f>
        <v>16.753967694688797</v>
      </c>
      <c r="W516" s="674">
        <f t="shared" si="124"/>
        <v>0.53758419477879404</v>
      </c>
      <c r="X516" s="675">
        <f t="shared" si="125"/>
        <v>0.59646809486749708</v>
      </c>
      <c r="Y516" s="843"/>
      <c r="Z516" s="624">
        <f t="shared" si="126"/>
        <v>257.93103448275866</v>
      </c>
      <c r="AA516" s="853">
        <f t="shared" si="127"/>
        <v>30.544827586206896</v>
      </c>
      <c r="AB516" s="854">
        <v>12</v>
      </c>
      <c r="AC516" s="833">
        <v>1.45</v>
      </c>
      <c r="AD516" s="833" t="s">
        <v>136</v>
      </c>
      <c r="AE516" s="833">
        <v>2.29</v>
      </c>
      <c r="AF516" s="833">
        <v>3.29</v>
      </c>
      <c r="AG516" s="834">
        <v>10.299999999999999</v>
      </c>
      <c r="AH516" s="833">
        <v>10.7</v>
      </c>
      <c r="AI516" s="833">
        <v>14.63</v>
      </c>
      <c r="AJ516" s="833">
        <v>15.1</v>
      </c>
      <c r="AK516" s="833">
        <v>-1.6</v>
      </c>
      <c r="AL516" s="845">
        <v>19750</v>
      </c>
      <c r="AM516" s="839">
        <v>0.59</v>
      </c>
      <c r="AN516" s="834">
        <v>2.3199999999999998</v>
      </c>
      <c r="AO516" s="711">
        <f t="shared" si="128"/>
        <v>-13.09381525797502</v>
      </c>
      <c r="AP516" s="712">
        <f t="shared" si="129"/>
        <v>17.451012328231876</v>
      </c>
      <c r="AQ516" s="855">
        <f t="shared" si="130"/>
        <v>111.33699550835412</v>
      </c>
      <c r="AR516" s="624">
        <f>INDEX(Historical!$C$7:$C$1259,MATCH(B516,Historical!$B$7:$B$1281,0))*IF(AH516="n/a",1.03,IF(AH516&lt;0,1.01,IF(AH516&gt;10,1.1,(1+AH516/100))))</f>
        <v>4.1140000000000008</v>
      </c>
      <c r="AS516" s="853">
        <f t="shared" si="131"/>
        <v>4.5254000000000012</v>
      </c>
      <c r="AT516" s="853">
        <f t="shared" si="137"/>
        <v>4.5706540000000011</v>
      </c>
      <c r="AU516" s="853">
        <f t="shared" si="137"/>
        <v>4.6163605400000014</v>
      </c>
      <c r="AV516" s="853">
        <f t="shared" si="137"/>
        <v>4.6625241454000017</v>
      </c>
      <c r="AW516" s="624">
        <f t="shared" si="132"/>
        <v>22.488938685400008</v>
      </c>
      <c r="AX516" s="719">
        <f t="shared" si="133"/>
        <v>50.776560590200972</v>
      </c>
      <c r="AY516" s="900">
        <v>2.0099999999999998</v>
      </c>
      <c r="AZ516" s="839">
        <v>264.23</v>
      </c>
      <c r="BA516" s="839">
        <v>-41.3</v>
      </c>
      <c r="BB516" s="839">
        <v>5.29</v>
      </c>
      <c r="BC516" s="839">
        <v>30.209999999999997</v>
      </c>
      <c r="BE516" s="597">
        <v>2003</v>
      </c>
      <c r="BF516" s="865">
        <f t="shared" si="134"/>
        <v>1</v>
      </c>
      <c r="BG516" s="849">
        <v>2.8000000000000003</v>
      </c>
    </row>
    <row r="517" spans="1:59" ht="11.25" customHeight="1" x14ac:dyDescent="0.2">
      <c r="A517" s="848" t="s">
        <v>4660</v>
      </c>
      <c r="B517" s="842" t="s">
        <v>4650</v>
      </c>
      <c r="C517" s="898" t="s">
        <v>4127</v>
      </c>
      <c r="D517" s="898" t="s">
        <v>4261</v>
      </c>
      <c r="E517" s="705">
        <v>5</v>
      </c>
      <c r="F517" s="1135">
        <v>745</v>
      </c>
      <c r="G517" s="1102" t="s">
        <v>106</v>
      </c>
      <c r="H517" s="1102" t="s">
        <v>106</v>
      </c>
      <c r="I517" s="841">
        <v>211.69</v>
      </c>
      <c r="J517" s="624">
        <f t="shared" si="121"/>
        <v>0.37791109641456849</v>
      </c>
      <c r="K517" s="844">
        <v>0.2</v>
      </c>
      <c r="L517" s="854">
        <v>4</v>
      </c>
      <c r="M517" s="615">
        <f t="shared" si="122"/>
        <v>0.8</v>
      </c>
      <c r="N517" s="837" t="s">
        <v>148</v>
      </c>
      <c r="O517" s="706">
        <v>0.15</v>
      </c>
      <c r="P517" s="606">
        <v>44270</v>
      </c>
      <c r="Q517" s="606">
        <v>44286</v>
      </c>
      <c r="R517" s="615">
        <f t="shared" si="123"/>
        <v>33.33333333333335</v>
      </c>
      <c r="S517" s="673">
        <f>IF(INDEX(Historical!$D$7:$D$1257,MATCH(B517,Historical!$B$7:$B$1281,0))=0,"n/a",(INDEX(Historical!$C$7:$C$1259,MATCH(B517,Historical!$B$7:$B$1281,0))/INDEX(Historical!$D$7:$D$1257,MATCH(B517,Historical!$B$7:$B$1281,0))-1)*100)</f>
        <v>49.999999999999979</v>
      </c>
      <c r="T517" s="673">
        <f>IF(INDEX(Historical!$F$7:$F$1250,MATCH(B517,Historical!$B$7:$B$1281,0))=0,"n/a",((INDEX(Historical!$C$7:$C$1259,MATCH(B517,Historical!$B$7:$B$1281,0))/INDEX(Historical!$F$7:$F$1250,MATCH(B517,Historical!$B$7:$B$1281,0)))^(1/3)-1)*100)</f>
        <v>70.997594667669688</v>
      </c>
      <c r="U517" s="673" t="str">
        <f>IF(INDEX(Historical!$H$7:$H$1250,MATCH(B517,Historical!$B$7:$B$1281,0))=0,"n/a",((INDEX(Historical!$C$7:$C$1259,MATCH(B517,Historical!$B$7:$B$1281,0))/INDEX(Historical!$H$7:$H$1250,MATCH(B517,Historical!$B$7:$B$1281,0)))^(1/5)-1)*100)</f>
        <v>n/a</v>
      </c>
      <c r="V517" s="673" t="str">
        <f>IF(INDEX(Historical!$O$7:$O$1250,MATCH(B517,Historical!$B$7:$B$1281,0))=0,"n/a",((INDEX(Historical!$C$7:$C$1259,MATCH(B517,Historical!$B$7:$B$1281,0))/INDEX(Historical!$O$7:$O$1250,MATCH(B517,Historical!$B$7:$B$1281,0)))^(1/10)-1)*100)</f>
        <v>n/a</v>
      </c>
      <c r="W517" s="674" t="str">
        <f t="shared" si="124"/>
        <v>n/a</v>
      </c>
      <c r="X517" s="675" t="str">
        <f t="shared" si="125"/>
        <v>n/a</v>
      </c>
      <c r="Y517" s="646"/>
      <c r="Z517" s="624">
        <f t="shared" si="126"/>
        <v>28.571428571428577</v>
      </c>
      <c r="AA517" s="853">
        <f t="shared" si="127"/>
        <v>75.603571428571428</v>
      </c>
      <c r="AB517" s="854">
        <v>12</v>
      </c>
      <c r="AC517" s="833">
        <v>2.8</v>
      </c>
      <c r="AD517" s="833">
        <v>2.6</v>
      </c>
      <c r="AE517" s="833">
        <v>24.09</v>
      </c>
      <c r="AF517" s="833">
        <v>10.76</v>
      </c>
      <c r="AG517" s="833">
        <v>15.2</v>
      </c>
      <c r="AH517" s="833">
        <v>-4</v>
      </c>
      <c r="AI517" s="833">
        <v>33.5</v>
      </c>
      <c r="AJ517" s="833">
        <v>55.400000000000006</v>
      </c>
      <c r="AK517" s="833">
        <v>28.599999999999998</v>
      </c>
      <c r="AL517" s="845">
        <v>10330</v>
      </c>
      <c r="AM517" s="839">
        <v>2</v>
      </c>
      <c r="AN517" s="833">
        <v>0</v>
      </c>
      <c r="AO517" s="711" t="str">
        <f t="shared" si="128"/>
        <v>n/a</v>
      </c>
      <c r="AP517" s="712" t="str">
        <f t="shared" si="129"/>
        <v>n/a</v>
      </c>
      <c r="AQ517" s="855">
        <f t="shared" si="130"/>
        <v>501.29283994163723</v>
      </c>
      <c r="AR517" s="624">
        <f>INDEX(Historical!$C$7:$C$1259,MATCH(B517,Historical!$B$7:$B$1281,0))*IF(AH517="n/a",1.03,IF(AH517&lt;0,1.01,IF(AH517&gt;10,1.1,(1+AH517/100))))</f>
        <v>0.60599999999999998</v>
      </c>
      <c r="AS517" s="853">
        <f t="shared" si="131"/>
        <v>0.66660000000000008</v>
      </c>
      <c r="AT517" s="853">
        <f t="shared" si="137"/>
        <v>0.73326000000000013</v>
      </c>
      <c r="AU517" s="853">
        <f t="shared" si="137"/>
        <v>0.80658600000000025</v>
      </c>
      <c r="AV517" s="853">
        <f t="shared" si="137"/>
        <v>0.88724460000000038</v>
      </c>
      <c r="AW517" s="624">
        <f t="shared" si="132"/>
        <v>3.6996906000000007</v>
      </c>
      <c r="AX517" s="719">
        <f t="shared" si="133"/>
        <v>1.7476926638008414</v>
      </c>
      <c r="AY517" s="900">
        <v>1.37</v>
      </c>
      <c r="AZ517" s="839">
        <v>101.4</v>
      </c>
      <c r="BA517" s="839">
        <v>-19.439999999999998</v>
      </c>
      <c r="BB517" s="839">
        <v>-10.76</v>
      </c>
      <c r="BC517" s="839">
        <v>9.35</v>
      </c>
      <c r="BE517" s="597">
        <v>2017</v>
      </c>
      <c r="BF517" s="865">
        <f t="shared" si="134"/>
        <v>0</v>
      </c>
      <c r="BG517" s="849">
        <v>11.1</v>
      </c>
    </row>
    <row r="518" spans="1:59" ht="11.25" customHeight="1" x14ac:dyDescent="0.2">
      <c r="A518" s="831" t="s">
        <v>1509</v>
      </c>
      <c r="B518" s="842" t="s">
        <v>1510</v>
      </c>
      <c r="C518" s="898" t="s">
        <v>4277</v>
      </c>
      <c r="D518" s="898" t="s">
        <v>518</v>
      </c>
      <c r="E518" s="705">
        <v>12</v>
      </c>
      <c r="F518" s="1135">
        <v>305</v>
      </c>
      <c r="G518" s="1103" t="s">
        <v>37</v>
      </c>
      <c r="H518" s="1103" t="s">
        <v>37</v>
      </c>
      <c r="I518" s="841">
        <v>68.73</v>
      </c>
      <c r="J518" s="624">
        <f t="shared" si="121"/>
        <v>4.0739124108831657</v>
      </c>
      <c r="K518" s="844">
        <v>0.7</v>
      </c>
      <c r="L518" s="854">
        <v>4</v>
      </c>
      <c r="M518" s="615">
        <f t="shared" si="122"/>
        <v>2.8</v>
      </c>
      <c r="N518" s="837" t="s">
        <v>1511</v>
      </c>
      <c r="O518" s="706">
        <v>0.65</v>
      </c>
      <c r="P518" s="606">
        <v>44264</v>
      </c>
      <c r="Q518" s="606">
        <v>44294</v>
      </c>
      <c r="R518" s="615">
        <f t="shared" si="123"/>
        <v>7.6923076923076819</v>
      </c>
      <c r="S518" s="673">
        <f>IF(INDEX(Historical!$D$7:$D$1257,MATCH(B518,Historical!$B$7:$B$1281,0))=0,"n/a",(INDEX(Historical!$C$7:$C$1259,MATCH(B518,Historical!$B$7:$B$1281,0))/INDEX(Historical!$D$7:$D$1257,MATCH(B518,Historical!$B$7:$B$1281,0))-1)*100)</f>
        <v>1.9607843137255054</v>
      </c>
      <c r="T518" s="673">
        <f>IF(INDEX(Historical!$F$7:$F$1250,MATCH(B518,Historical!$B$7:$B$1281,0))=0,"n/a",((INDEX(Historical!$C$7:$C$1259,MATCH(B518,Historical!$B$7:$B$1281,0))/INDEX(Historical!$F$7:$F$1250,MATCH(B518,Historical!$B$7:$B$1281,0)))^(1/3)-1)*100)</f>
        <v>5.7264270346431223</v>
      </c>
      <c r="U518" s="673">
        <f>IF(INDEX(Historical!$H$7:$H$1250,MATCH(B518,Historical!$B$7:$B$1281,0))=0,"n/a",((INDEX(Historical!$C$7:$C$1259,MATCH(B518,Historical!$B$7:$B$1281,0))/INDEX(Historical!$H$7:$H$1250,MATCH(B518,Historical!$B$7:$B$1281,0)))^(1/5)-1)*100)</f>
        <v>5.387395206178347</v>
      </c>
      <c r="V518" s="673">
        <f>IF(INDEX(Historical!$O$7:$O$1250,MATCH(B518,Historical!$B$7:$B$1281,0))=0,"n/a",((INDEX(Historical!$C$7:$C$1259,MATCH(B518,Historical!$B$7:$B$1281,0))/INDEX(Historical!$O$7:$O$1250,MATCH(B518,Historical!$B$7:$B$1281,0)))^(1/10)-1)*100)</f>
        <v>13.237743997702346</v>
      </c>
      <c r="W518" s="674">
        <f t="shared" si="124"/>
        <v>0.40697230639249621</v>
      </c>
      <c r="X518" s="675" t="str">
        <f t="shared" si="125"/>
        <v>n/a</v>
      </c>
      <c r="Y518" s="646" t="s">
        <v>4573</v>
      </c>
      <c r="Z518" s="624">
        <f t="shared" si="126"/>
        <v>64.073226544622415</v>
      </c>
      <c r="AA518" s="853">
        <f t="shared" si="127"/>
        <v>15.727688787185356</v>
      </c>
      <c r="AB518" s="854">
        <v>12</v>
      </c>
      <c r="AC518" s="833">
        <v>4.37</v>
      </c>
      <c r="AD518" s="833">
        <v>1.61</v>
      </c>
      <c r="AE518" s="833">
        <v>1.1100000000000001</v>
      </c>
      <c r="AF518" s="833">
        <v>4.83</v>
      </c>
      <c r="AG518" s="833">
        <v>35.699999999999996</v>
      </c>
      <c r="AH518" s="833">
        <v>-27.900000000000002</v>
      </c>
      <c r="AI518" s="833">
        <v>7.75</v>
      </c>
      <c r="AJ518" s="833">
        <v>-0.4</v>
      </c>
      <c r="AK518" s="833">
        <v>9.8000000000000007</v>
      </c>
      <c r="AL518" s="845">
        <v>14650</v>
      </c>
      <c r="AM518" s="839">
        <v>0.1</v>
      </c>
      <c r="AN518" s="833">
        <v>1.88</v>
      </c>
      <c r="AO518" s="711">
        <f t="shared" si="128"/>
        <v>-6.266381170123843</v>
      </c>
      <c r="AP518" s="712">
        <f t="shared" si="129"/>
        <v>9.4613076170615127</v>
      </c>
      <c r="AQ518" s="855">
        <f t="shared" si="130"/>
        <v>83.744674108279654</v>
      </c>
      <c r="AR518" s="624">
        <f>INDEX(Historical!$C$7:$C$1259,MATCH(B518,Historical!$B$7:$B$1281,0))*IF(AH518="n/a",1.03,IF(AH518&lt;0,1.01,IF(AH518&gt;10,1.1,(1+AH518/100))))</f>
        <v>2.6260000000000003</v>
      </c>
      <c r="AS518" s="853">
        <f t="shared" si="131"/>
        <v>2.8295150000000002</v>
      </c>
      <c r="AT518" s="853">
        <f t="shared" si="137"/>
        <v>3.1068074700000006</v>
      </c>
      <c r="AU518" s="853">
        <f t="shared" si="137"/>
        <v>3.4112746020600011</v>
      </c>
      <c r="AV518" s="853">
        <f t="shared" si="137"/>
        <v>3.7455795130618816</v>
      </c>
      <c r="AW518" s="624">
        <f t="shared" si="132"/>
        <v>15.719176585121884</v>
      </c>
      <c r="AX518" s="719">
        <f t="shared" si="133"/>
        <v>22.870910206782895</v>
      </c>
      <c r="AY518" s="900">
        <v>0.92</v>
      </c>
      <c r="AZ518" s="839">
        <v>54.449999999999996</v>
      </c>
      <c r="BA518" s="839">
        <v>-8.51</v>
      </c>
      <c r="BB518" s="839">
        <v>6.79</v>
      </c>
      <c r="BC518" s="839">
        <v>20.5</v>
      </c>
      <c r="BE518" s="597">
        <v>2010</v>
      </c>
      <c r="BF518" s="865">
        <f t="shared" si="134"/>
        <v>0</v>
      </c>
      <c r="BG518" s="849">
        <v>3.9</v>
      </c>
    </row>
    <row r="519" spans="1:59" ht="11.25" customHeight="1" x14ac:dyDescent="0.2">
      <c r="A519" s="831" t="s">
        <v>1516</v>
      </c>
      <c r="B519" s="842" t="s">
        <v>1517</v>
      </c>
      <c r="C519" s="898" t="s">
        <v>4127</v>
      </c>
      <c r="D519" s="898" t="s">
        <v>4302</v>
      </c>
      <c r="E519" s="705">
        <v>12</v>
      </c>
      <c r="F519" s="1135">
        <v>283</v>
      </c>
      <c r="G519" s="1126" t="s">
        <v>106</v>
      </c>
      <c r="H519" s="1126" t="s">
        <v>106</v>
      </c>
      <c r="I519" s="841">
        <v>64.510000000000005</v>
      </c>
      <c r="J519" s="624">
        <f t="shared" ref="J519:J582" si="138">(M519/I519)*100</f>
        <v>1.4881413734304758</v>
      </c>
      <c r="K519" s="844">
        <v>0.24</v>
      </c>
      <c r="L519" s="854">
        <v>4</v>
      </c>
      <c r="M519" s="615">
        <f t="shared" ref="M519:M582" si="139">K519*L519</f>
        <v>0.96</v>
      </c>
      <c r="N519" s="837" t="s">
        <v>283</v>
      </c>
      <c r="O519" s="706">
        <v>0.19</v>
      </c>
      <c r="P519" s="904">
        <v>43566</v>
      </c>
      <c r="Q519" s="904">
        <v>43580</v>
      </c>
      <c r="R519" s="615">
        <f t="shared" ref="R519:R582" si="140">(K519-O519)/O519*100</f>
        <v>26.315789473684205</v>
      </c>
      <c r="S519" s="673">
        <f>IF(INDEX(Historical!$D$7:$D$1257,MATCH(B519,Historical!$B$7:$B$1281,0))=0,"n/a",(INDEX(Historical!$C$7:$C$1259,MATCH(B519,Historical!$B$7:$B$1281,0))/INDEX(Historical!$D$7:$D$1257,MATCH(B519,Historical!$B$7:$B$1281,0))-1)*100)</f>
        <v>5.4945054945054972</v>
      </c>
      <c r="T519" s="673">
        <f>IF(INDEX(Historical!$F$7:$F$1250,MATCH(B519,Historical!$B$7:$B$1281,0))=0,"n/a",((INDEX(Historical!$C$7:$C$1259,MATCH(B519,Historical!$B$7:$B$1281,0))/INDEX(Historical!$F$7:$F$1250,MATCH(B519,Historical!$B$7:$B$1281,0)))^(1/3)-1)*100)</f>
        <v>10.064241629820891</v>
      </c>
      <c r="U519" s="673">
        <f>IF(INDEX(Historical!$H$7:$H$1250,MATCH(B519,Historical!$B$7:$B$1281,0))=0,"n/a",((INDEX(Historical!$C$7:$C$1259,MATCH(B519,Historical!$B$7:$B$1281,0))/INDEX(Historical!$H$7:$H$1250,MATCH(B519,Historical!$B$7:$B$1281,0)))^(1/5)-1)*100)</f>
        <v>10.98883056567086</v>
      </c>
      <c r="V519" s="673">
        <f>IF(INDEX(Historical!$O$7:$O$1250,MATCH(B519,Historical!$B$7:$B$1281,0))=0,"n/a",((INDEX(Historical!$C$7:$C$1259,MATCH(B519,Historical!$B$7:$B$1281,0))/INDEX(Historical!$O$7:$O$1250,MATCH(B519,Historical!$B$7:$B$1281,0)))^(1/10)-1)*100)</f>
        <v>16.983368811009349</v>
      </c>
      <c r="W519" s="674">
        <f t="shared" ref="W519:W582" si="141">IF(OR(U519&lt;=0,U519="n/a",V519&lt;=0,V519="n/a"),"n/a",U519/V519)</f>
        <v>0.64703479550814602</v>
      </c>
      <c r="X519" s="675">
        <f t="shared" ref="X519:X582" si="142">IF(OR(AJ519&lt;=0,AJ519="n/a",U519&lt;=0,U519="n/a"),"n/a",U519/AJ519)</f>
        <v>1.5925841399522984</v>
      </c>
      <c r="Y519" s="646" t="s">
        <v>4576</v>
      </c>
      <c r="Z519" s="624">
        <f t="shared" ref="Z519:Z582" si="143">IF(OR(AC519&lt;0.01,AC519="n/a"),"n/a",M519/AC519*100)</f>
        <v>29.09090909090909</v>
      </c>
      <c r="AA519" s="853">
        <f t="shared" ref="AA519:AA582" si="144">IF(OR(AC519&lt;0.01,AC519="n/a"),"n/a",I519/AC519)</f>
        <v>19.548484848484851</v>
      </c>
      <c r="AB519" s="854">
        <v>5</v>
      </c>
      <c r="AC519" s="833">
        <v>3.3</v>
      </c>
      <c r="AD519" s="833">
        <v>1.87</v>
      </c>
      <c r="AE519" s="833">
        <v>4.95</v>
      </c>
      <c r="AF519" s="833">
        <v>24.55</v>
      </c>
      <c r="AG519" s="833">
        <v>95</v>
      </c>
      <c r="AH519" s="833">
        <v>7.3999999999999995</v>
      </c>
      <c r="AI519" s="833">
        <v>7.3599999999999994</v>
      </c>
      <c r="AJ519" s="833">
        <v>6.9</v>
      </c>
      <c r="AK519" s="833">
        <v>10.6</v>
      </c>
      <c r="AL519" s="845">
        <v>195200</v>
      </c>
      <c r="AM519" s="839">
        <v>38.909999999999997</v>
      </c>
      <c r="AN519" s="833">
        <v>8.94</v>
      </c>
      <c r="AO519" s="711">
        <f t="shared" ref="AO519:AO582" si="145">IF(U519="n/a","n/a",IF(AA519&lt;0,"n/a",IF(AA519="n/a","n/a",J519+U519-AA519)))</f>
        <v>-7.0715129093835145</v>
      </c>
      <c r="AP519" s="712">
        <f t="shared" ref="AP519:AP582" si="146">IF(U519="n/a","n/a",J519+U519)</f>
        <v>12.476971939101336</v>
      </c>
      <c r="AQ519" s="855">
        <f t="shared" ref="AQ519:AQ582" si="147">IF(OR(AC519&lt;0.01,AF519="n/a"),"n/a",(I519/SQRT(22.5*AC519*(I519/AF519))-1)*100)</f>
        <v>361.83946370539866</v>
      </c>
      <c r="AR519" s="624">
        <f>INDEX(Historical!$C$7:$C$1259,MATCH(B519,Historical!$B$7:$B$1281,0))*IF(AH519="n/a",1.03,IF(AH519&lt;0,1.01,IF(AH519&gt;10,1.1,(1+AH519/100))))</f>
        <v>1.03104</v>
      </c>
      <c r="AS519" s="853">
        <f t="shared" ref="AS519:AS582" si="148">IF($AI519="n/a",1.03*AR519,IF($AI519&lt;0,1.01*AR519,IF($AI519&gt;10,1.1*AR519,(1+$AI519/100)*AR519)))</f>
        <v>1.1069245439999997</v>
      </c>
      <c r="AT519" s="853">
        <f t="shared" si="137"/>
        <v>1.2176169983999998</v>
      </c>
      <c r="AU519" s="853">
        <f t="shared" si="137"/>
        <v>1.33937869824</v>
      </c>
      <c r="AV519" s="853">
        <f t="shared" si="137"/>
        <v>1.4733165680640001</v>
      </c>
      <c r="AW519" s="624">
        <f t="shared" ref="AW519:AW582" si="149">SUM(AR519:AV519)</f>
        <v>6.1682768087039994</v>
      </c>
      <c r="AX519" s="719">
        <f t="shared" ref="AX519:AX582" si="150">AW519/I519*100</f>
        <v>9.5617374185459596</v>
      </c>
      <c r="AY519" s="900">
        <v>0.78</v>
      </c>
      <c r="AZ519" s="839">
        <v>62.45</v>
      </c>
      <c r="BA519" s="839">
        <v>-2.79</v>
      </c>
      <c r="BB519" s="839">
        <v>2.54</v>
      </c>
      <c r="BC519" s="839">
        <v>10.94</v>
      </c>
      <c r="BE519" s="597">
        <v>2010</v>
      </c>
      <c r="BF519" s="865">
        <f t="shared" ref="BF519:BF582" si="151">IF(BE519&gt;2008,0,IF(BE519&gt;2001,1,IF(BE519&gt;1990,2,IF(BE519&gt;1980,3,IF(BE519&gt;1973,4,IF(BE519&gt;1970,5,IF(BE519&gt;1960,6,IF(BE519&gt;1958,7,IF(BE519&gt;1953,8,9)))))))))</f>
        <v>0</v>
      </c>
      <c r="BG519" s="849">
        <v>9.5</v>
      </c>
    </row>
    <row r="520" spans="1:59" ht="11.25" customHeight="1" x14ac:dyDescent="0.2">
      <c r="A520" s="838" t="s">
        <v>308</v>
      </c>
      <c r="B520" s="842" t="s">
        <v>309</v>
      </c>
      <c r="C520" s="898" t="s">
        <v>108</v>
      </c>
      <c r="D520" s="898" t="s">
        <v>118</v>
      </c>
      <c r="E520" s="705">
        <v>40</v>
      </c>
      <c r="F520" s="1135">
        <v>67</v>
      </c>
      <c r="G520" s="1103" t="s">
        <v>37</v>
      </c>
      <c r="H520" s="1103" t="s">
        <v>115</v>
      </c>
      <c r="I520" s="833">
        <v>19.329999999999998</v>
      </c>
      <c r="J520" s="624">
        <f t="shared" si="138"/>
        <v>4.5525090532850498</v>
      </c>
      <c r="K520" s="844">
        <v>0.22</v>
      </c>
      <c r="L520" s="854">
        <v>4</v>
      </c>
      <c r="M520" s="615">
        <f t="shared" si="139"/>
        <v>0.88</v>
      </c>
      <c r="N520" s="837" t="s">
        <v>148</v>
      </c>
      <c r="O520" s="706">
        <v>0.21</v>
      </c>
      <c r="P520" s="606">
        <v>44263</v>
      </c>
      <c r="Q520" s="606">
        <v>44270</v>
      </c>
      <c r="R520" s="615">
        <f t="shared" si="140"/>
        <v>4.7619047619047663</v>
      </c>
      <c r="S520" s="673">
        <f>IF(INDEX(Historical!$D$7:$D$1257,MATCH(B520,Historical!$B$7:$B$1281,0))=0,"n/a",(INDEX(Historical!$C$7:$C$1259,MATCH(B520,Historical!$B$7:$B$1281,0))/INDEX(Historical!$D$7:$D$1257,MATCH(B520,Historical!$B$7:$B$1281,0))-1)*100)</f>
        <v>4.9999999999999822</v>
      </c>
      <c r="T520" s="673">
        <f>IF(INDEX(Historical!$F$7:$F$1250,MATCH(B520,Historical!$B$7:$B$1281,0))=0,"n/a",((INDEX(Historical!$C$7:$C$1259,MATCH(B520,Historical!$B$7:$B$1281,0))/INDEX(Historical!$F$7:$F$1250,MATCH(B520,Historical!$B$7:$B$1281,0)))^(1/3)-1)*100)</f>
        <v>3.3923876378405105</v>
      </c>
      <c r="U520" s="673">
        <f>IF(INDEX(Historical!$H$7:$H$1250,MATCH(B520,Historical!$B$7:$B$1281,0))=0,"n/a",((INDEX(Historical!$C$7:$C$1259,MATCH(B520,Historical!$B$7:$B$1281,0))/INDEX(Historical!$H$7:$H$1250,MATCH(B520,Historical!$B$7:$B$1281,0)))^(1/5)-1)*100)</f>
        <v>2.5674393510510152</v>
      </c>
      <c r="V520" s="673">
        <f>IF(INDEX(Historical!$O$7:$O$1250,MATCH(B520,Historical!$B$7:$B$1281,0))=0,"n/a",((INDEX(Historical!$C$7:$C$1259,MATCH(B520,Historical!$B$7:$B$1281,0))/INDEX(Historical!$O$7:$O$1250,MATCH(B520,Historical!$B$7:$B$1281,0)))^(1/10)-1)*100)</f>
        <v>1.9865779002786743</v>
      </c>
      <c r="W520" s="674">
        <f t="shared" si="141"/>
        <v>1.292392989316381</v>
      </c>
      <c r="X520" s="675">
        <f t="shared" si="142"/>
        <v>0.13166355646415462</v>
      </c>
      <c r="Y520" s="640"/>
      <c r="Z520" s="624">
        <f t="shared" si="143"/>
        <v>46.560846560846564</v>
      </c>
      <c r="AA520" s="853">
        <f t="shared" si="144"/>
        <v>10.227513227513228</v>
      </c>
      <c r="AB520" s="854">
        <v>12</v>
      </c>
      <c r="AC520" s="833">
        <v>1.89</v>
      </c>
      <c r="AD520" s="833">
        <v>1.04</v>
      </c>
      <c r="AE520" s="833">
        <v>0.83</v>
      </c>
      <c r="AF520" s="833">
        <v>0.96</v>
      </c>
      <c r="AG520" s="833">
        <v>4.7</v>
      </c>
      <c r="AH520" s="833">
        <v>184.9</v>
      </c>
      <c r="AI520" s="833">
        <v>2.46</v>
      </c>
      <c r="AJ520" s="833">
        <v>19.5</v>
      </c>
      <c r="AK520" s="833">
        <v>10</v>
      </c>
      <c r="AL520" s="845">
        <v>5920</v>
      </c>
      <c r="AM520" s="839">
        <v>0.6</v>
      </c>
      <c r="AN520" s="833">
        <v>0.16</v>
      </c>
      <c r="AO520" s="711">
        <f t="shared" si="145"/>
        <v>-3.1075648231771629</v>
      </c>
      <c r="AP520" s="712">
        <f t="shared" si="146"/>
        <v>7.119948404336065</v>
      </c>
      <c r="AQ520" s="855">
        <f t="shared" si="147"/>
        <v>-33.94139740297021</v>
      </c>
      <c r="AR520" s="624">
        <f>INDEX(Historical!$C$7:$C$1259,MATCH(B520,Historical!$B$7:$B$1281,0))*IF(AH520="n/a",1.03,IF(AH520&lt;0,1.01,IF(AH520&gt;10,1.1,(1+AH520/100))))</f>
        <v>0.92400000000000004</v>
      </c>
      <c r="AS520" s="853">
        <f t="shared" si="148"/>
        <v>0.94673039999999997</v>
      </c>
      <c r="AT520" s="853">
        <f t="shared" si="137"/>
        <v>1.0414034400000001</v>
      </c>
      <c r="AU520" s="853">
        <f t="shared" si="137"/>
        <v>1.1455437840000002</v>
      </c>
      <c r="AV520" s="853">
        <f t="shared" si="137"/>
        <v>1.2600981624000003</v>
      </c>
      <c r="AW520" s="624">
        <f t="shared" si="149"/>
        <v>5.3177757864000004</v>
      </c>
      <c r="AX520" s="719">
        <f t="shared" si="150"/>
        <v>27.51048001241594</v>
      </c>
      <c r="AY520" s="900">
        <v>0.81</v>
      </c>
      <c r="AZ520" s="839">
        <v>71.41</v>
      </c>
      <c r="BA520" s="839">
        <v>-7.3999999999999995</v>
      </c>
      <c r="BB520" s="839">
        <v>2.4</v>
      </c>
      <c r="BC520" s="839">
        <v>17.96</v>
      </c>
      <c r="BE520" s="597">
        <v>1982</v>
      </c>
      <c r="BF520" s="865">
        <f t="shared" si="151"/>
        <v>3</v>
      </c>
      <c r="BG520" s="849">
        <v>1.3</v>
      </c>
    </row>
    <row r="521" spans="1:59" ht="11.25" customHeight="1" x14ac:dyDescent="0.2">
      <c r="A521" s="148" t="s">
        <v>4068</v>
      </c>
      <c r="B521" s="570" t="s">
        <v>2619</v>
      </c>
      <c r="C521" s="898" t="s">
        <v>108</v>
      </c>
      <c r="D521" s="898" t="s">
        <v>4273</v>
      </c>
      <c r="E521" s="705">
        <v>7</v>
      </c>
      <c r="F521" s="1135">
        <v>652</v>
      </c>
      <c r="G521" s="1135" t="s">
        <v>106</v>
      </c>
      <c r="H521" s="1135" t="s">
        <v>106</v>
      </c>
      <c r="I521" s="841">
        <v>19.48</v>
      </c>
      <c r="J521" s="624">
        <f t="shared" si="138"/>
        <v>3.6960985626283369</v>
      </c>
      <c r="K521" s="844">
        <v>0.18</v>
      </c>
      <c r="L521" s="854">
        <v>4</v>
      </c>
      <c r="M521" s="615">
        <f t="shared" si="139"/>
        <v>0.72</v>
      </c>
      <c r="N521" s="837" t="s">
        <v>689</v>
      </c>
      <c r="O521" s="706">
        <v>0.17</v>
      </c>
      <c r="P521" s="606">
        <v>44225</v>
      </c>
      <c r="Q521" s="606">
        <v>44235</v>
      </c>
      <c r="R521" s="615">
        <f t="shared" si="140"/>
        <v>5.8823529411764595</v>
      </c>
      <c r="S521" s="673">
        <f>IF(INDEX(Historical!$D$7:$D$1257,MATCH(B521,Historical!$B$7:$B$1281,0))=0,"n/a",(INDEX(Historical!$C$7:$C$1259,MATCH(B521,Historical!$B$7:$B$1281,0))/INDEX(Historical!$D$7:$D$1257,MATCH(B521,Historical!$B$7:$B$1281,0))-1)*100)</f>
        <v>13.333333333333353</v>
      </c>
      <c r="T521" s="673">
        <f>IF(INDEX(Historical!$F$7:$F$1250,MATCH(B521,Historical!$B$7:$B$1281,0))=0,"n/a",((INDEX(Historical!$C$7:$C$1259,MATCH(B521,Historical!$B$7:$B$1281,0))/INDEX(Historical!$F$7:$F$1250,MATCH(B521,Historical!$B$7:$B$1281,0)))^(1/3)-1)*100)</f>
        <v>17.42300962858938</v>
      </c>
      <c r="U521" s="673">
        <f>IF(INDEX(Historical!$H$7:$H$1250,MATCH(B521,Historical!$B$7:$B$1281,0))=0,"n/a",((INDEX(Historical!$C$7:$C$1259,MATCH(B521,Historical!$B$7:$B$1281,0))/INDEX(Historical!$H$7:$H$1250,MATCH(B521,Historical!$B$7:$B$1281,0)))^(1/5)-1)*100)</f>
        <v>25.319093973218145</v>
      </c>
      <c r="V521" s="673">
        <f>IF(INDEX(Historical!$O$7:$O$1250,MATCH(B521,Historical!$B$7:$B$1281,0))=0,"n/a",((INDEX(Historical!$C$7:$C$1259,MATCH(B521,Historical!$B$7:$B$1281,0))/INDEX(Historical!$O$7:$O$1250,MATCH(B521,Historical!$B$7:$B$1281,0)))^(1/10)-1)*100)</f>
        <v>-2.655394236560038</v>
      </c>
      <c r="W521" s="674" t="str">
        <f t="shared" si="141"/>
        <v>n/a</v>
      </c>
      <c r="X521" s="675" t="str">
        <f t="shared" si="142"/>
        <v>n/a</v>
      </c>
      <c r="Y521" s="843"/>
      <c r="Z521" s="624">
        <f t="shared" si="143"/>
        <v>30</v>
      </c>
      <c r="AA521" s="853">
        <f t="shared" si="144"/>
        <v>8.1166666666666671</v>
      </c>
      <c r="AB521" s="854">
        <v>12</v>
      </c>
      <c r="AC521" s="833">
        <v>2.4</v>
      </c>
      <c r="AD521" s="833" t="s">
        <v>136</v>
      </c>
      <c r="AE521" s="833">
        <v>2.16</v>
      </c>
      <c r="AF521" s="833">
        <v>0.92</v>
      </c>
      <c r="AG521" s="833">
        <v>10.100000000000001</v>
      </c>
      <c r="AH521" s="833">
        <v>7.3</v>
      </c>
      <c r="AI521" s="833">
        <v>-13.089999999999998</v>
      </c>
      <c r="AJ521" s="833">
        <v>-14.799999999999999</v>
      </c>
      <c r="AK521" s="833" t="s">
        <v>136</v>
      </c>
      <c r="AL521" s="845">
        <v>214.7</v>
      </c>
      <c r="AM521" s="839">
        <v>4.3999999999999995</v>
      </c>
      <c r="AN521" s="833">
        <v>0.14000000000000001</v>
      </c>
      <c r="AO521" s="711">
        <f t="shared" si="145"/>
        <v>20.898525869179814</v>
      </c>
      <c r="AP521" s="712">
        <f t="shared" si="146"/>
        <v>29.015192535846481</v>
      </c>
      <c r="AQ521" s="855">
        <f t="shared" si="147"/>
        <v>-42.390844349054944</v>
      </c>
      <c r="AR521" s="624">
        <f>INDEX(Historical!$C$7:$C$1259,MATCH(B521,Historical!$B$7:$B$1281,0))*IF(AH521="n/a",1.03,IF(AH521&lt;0,1.01,IF(AH521&gt;10,1.1,(1+AH521/100))))</f>
        <v>0.72964000000000007</v>
      </c>
      <c r="AS521" s="853">
        <f t="shared" si="148"/>
        <v>0.73693640000000005</v>
      </c>
      <c r="AT521" s="853">
        <f t="shared" si="137"/>
        <v>0.75904449200000002</v>
      </c>
      <c r="AU521" s="853">
        <f t="shared" si="137"/>
        <v>0.78181582676000005</v>
      </c>
      <c r="AV521" s="853">
        <f t="shared" si="137"/>
        <v>0.80527030156280011</v>
      </c>
      <c r="AW521" s="624">
        <f t="shared" si="149"/>
        <v>3.8127070203228004</v>
      </c>
      <c r="AX521" s="719">
        <f t="shared" si="150"/>
        <v>19.572417968802878</v>
      </c>
      <c r="AY521" s="900">
        <v>0.94</v>
      </c>
      <c r="AZ521" s="839">
        <v>70.88</v>
      </c>
      <c r="BA521" s="839">
        <v>-2.6</v>
      </c>
      <c r="BB521" s="839">
        <v>7.35</v>
      </c>
      <c r="BC521" s="839">
        <v>28.720000000000002</v>
      </c>
      <c r="BE521" s="597">
        <v>2015</v>
      </c>
      <c r="BF521" s="865">
        <f t="shared" si="151"/>
        <v>0</v>
      </c>
      <c r="BG521" s="849">
        <v>0.89999999999999991</v>
      </c>
    </row>
    <row r="522" spans="1:59" ht="11.25" customHeight="1" x14ac:dyDescent="0.2">
      <c r="A522" s="838" t="s">
        <v>1518</v>
      </c>
      <c r="B522" s="842" t="s">
        <v>1519</v>
      </c>
      <c r="C522" s="898" t="s">
        <v>112</v>
      </c>
      <c r="D522" s="898" t="s">
        <v>211</v>
      </c>
      <c r="E522" s="705">
        <v>8</v>
      </c>
      <c r="F522" s="1135">
        <v>577</v>
      </c>
      <c r="G522" s="1133" t="s">
        <v>106</v>
      </c>
      <c r="H522" s="1133" t="s">
        <v>106</v>
      </c>
      <c r="I522" s="841">
        <v>106</v>
      </c>
      <c r="J522" s="624">
        <f t="shared" si="138"/>
        <v>1.2452830188679245</v>
      </c>
      <c r="K522" s="844">
        <v>0.33</v>
      </c>
      <c r="L522" s="854">
        <v>4</v>
      </c>
      <c r="M522" s="615">
        <f t="shared" si="139"/>
        <v>1.32</v>
      </c>
      <c r="N522" s="837" t="s">
        <v>515</v>
      </c>
      <c r="O522" s="706">
        <v>0.3</v>
      </c>
      <c r="P522" s="606">
        <v>44148</v>
      </c>
      <c r="Q522" s="606">
        <v>44165</v>
      </c>
      <c r="R522" s="615">
        <f t="shared" si="140"/>
        <v>10.000000000000009</v>
      </c>
      <c r="S522" s="673">
        <f>IF(INDEX(Historical!$D$7:$D$1257,MATCH(B522,Historical!$B$7:$B$1281,0))=0,"n/a",(INDEX(Historical!$C$7:$C$1259,MATCH(B522,Historical!$B$7:$B$1281,0))/INDEX(Historical!$D$7:$D$1257,MATCH(B522,Historical!$B$7:$B$1281,0))-1)*100)</f>
        <v>10.810810810810789</v>
      </c>
      <c r="T522" s="673">
        <f>IF(INDEX(Historical!$F$7:$F$1250,MATCH(B522,Historical!$B$7:$B$1281,0))=0,"n/a",((INDEX(Historical!$C$7:$C$1259,MATCH(B522,Historical!$B$7:$B$1281,0))/INDEX(Historical!$F$7:$F$1250,MATCH(B522,Historical!$B$7:$B$1281,0)))^(1/3)-1)*100)</f>
        <v>12.23507977934435</v>
      </c>
      <c r="U522" s="673">
        <f>IF(INDEX(Historical!$H$7:$H$1250,MATCH(B522,Historical!$B$7:$B$1281,0))=0,"n/a",((INDEX(Historical!$C$7:$C$1259,MATCH(B522,Historical!$B$7:$B$1281,0))/INDEX(Historical!$H$7:$H$1250,MATCH(B522,Historical!$B$7:$B$1281,0)))^(1/5)-1)*100)</f>
        <v>11.933842930847227</v>
      </c>
      <c r="V522" s="673" t="str">
        <f>IF(INDEX(Historical!$O$7:$O$1250,MATCH(B522,Historical!$B$7:$B$1281,0))=0,"n/a",((INDEX(Historical!$C$7:$C$1259,MATCH(B522,Historical!$B$7:$B$1281,0))/INDEX(Historical!$O$7:$O$1250,MATCH(B522,Historical!$B$7:$B$1281,0)))^(1/10)-1)*100)</f>
        <v>n/a</v>
      </c>
      <c r="W522" s="674" t="str">
        <f t="shared" si="141"/>
        <v>n/a</v>
      </c>
      <c r="X522" s="675">
        <f t="shared" si="142"/>
        <v>1.1699846010634538</v>
      </c>
      <c r="Y522" s="637"/>
      <c r="Z522" s="624">
        <f t="shared" si="143"/>
        <v>28.509719222462206</v>
      </c>
      <c r="AA522" s="853">
        <f t="shared" si="144"/>
        <v>22.894168466522679</v>
      </c>
      <c r="AB522" s="854">
        <v>9</v>
      </c>
      <c r="AC522" s="833">
        <v>4.63</v>
      </c>
      <c r="AD522" s="833">
        <v>1.29</v>
      </c>
      <c r="AE522" s="833">
        <v>1.07</v>
      </c>
      <c r="AF522" s="833">
        <v>2.5299999999999998</v>
      </c>
      <c r="AG522" s="833">
        <v>11.3</v>
      </c>
      <c r="AH522" s="833">
        <v>-43.2</v>
      </c>
      <c r="AI522" s="833">
        <v>28.64</v>
      </c>
      <c r="AJ522" s="833">
        <v>10.199999999999999</v>
      </c>
      <c r="AK522" s="833">
        <v>18.149999999999999</v>
      </c>
      <c r="AL522" s="845">
        <v>7210</v>
      </c>
      <c r="AM522" s="839">
        <v>0.8</v>
      </c>
      <c r="AN522" s="833">
        <v>0.28000000000000003</v>
      </c>
      <c r="AO522" s="711">
        <f t="shared" si="145"/>
        <v>-9.715042516807527</v>
      </c>
      <c r="AP522" s="712">
        <f t="shared" si="146"/>
        <v>13.179125949715152</v>
      </c>
      <c r="AQ522" s="855">
        <f t="shared" si="147"/>
        <v>60.44693995946637</v>
      </c>
      <c r="AR522" s="624">
        <f>INDEX(Historical!$C$7:$C$1259,MATCH(B522,Historical!$B$7:$B$1281,0))*IF(AH522="n/a",1.03,IF(AH522&lt;0,1.01,IF(AH522&gt;10,1.1,(1+AH522/100))))</f>
        <v>1.2423</v>
      </c>
      <c r="AS522" s="853">
        <f t="shared" si="148"/>
        <v>1.36653</v>
      </c>
      <c r="AT522" s="853">
        <f t="shared" si="137"/>
        <v>1.5031830000000002</v>
      </c>
      <c r="AU522" s="853">
        <f t="shared" si="137"/>
        <v>1.6535013000000003</v>
      </c>
      <c r="AV522" s="853">
        <f t="shared" si="137"/>
        <v>1.8188514300000005</v>
      </c>
      <c r="AW522" s="624">
        <f t="shared" si="149"/>
        <v>7.5843657300000009</v>
      </c>
      <c r="AX522" s="719">
        <f t="shared" si="150"/>
        <v>7.155062009433963</v>
      </c>
      <c r="AY522" s="900">
        <v>1.57</v>
      </c>
      <c r="AZ522" s="839">
        <v>126.88</v>
      </c>
      <c r="BA522" s="839">
        <v>-12.22</v>
      </c>
      <c r="BB522" s="839">
        <v>13.34</v>
      </c>
      <c r="BC522" s="839">
        <v>31.81</v>
      </c>
      <c r="BE522" s="597">
        <v>2014</v>
      </c>
      <c r="BF522" s="865">
        <f t="shared" si="151"/>
        <v>0</v>
      </c>
      <c r="BG522" s="849">
        <v>5.4</v>
      </c>
    </row>
    <row r="523" spans="1:59" ht="11.25" customHeight="1" x14ac:dyDescent="0.2">
      <c r="A523" s="838" t="s">
        <v>1514</v>
      </c>
      <c r="B523" s="842" t="s">
        <v>1515</v>
      </c>
      <c r="C523" s="898" t="s">
        <v>4127</v>
      </c>
      <c r="D523" s="898" t="s">
        <v>4302</v>
      </c>
      <c r="E523" s="705">
        <v>8</v>
      </c>
      <c r="F523" s="1135">
        <v>580</v>
      </c>
      <c r="G523" s="1135" t="s">
        <v>106</v>
      </c>
      <c r="H523" s="1135" t="s">
        <v>106</v>
      </c>
      <c r="I523" s="841">
        <v>44.57</v>
      </c>
      <c r="J523" s="624">
        <f t="shared" si="138"/>
        <v>1.8021090419564729</v>
      </c>
      <c r="K523" s="844">
        <v>0.20080000000000001</v>
      </c>
      <c r="L523" s="854">
        <v>4</v>
      </c>
      <c r="M523" s="615">
        <f t="shared" si="139"/>
        <v>0.80320000000000003</v>
      </c>
      <c r="N523" s="837" t="s">
        <v>590</v>
      </c>
      <c r="O523" s="706">
        <v>0.17460000000000001</v>
      </c>
      <c r="P523" s="606">
        <v>44168</v>
      </c>
      <c r="Q523" s="606">
        <v>44187</v>
      </c>
      <c r="R523" s="615">
        <f t="shared" si="140"/>
        <v>15.005727376861397</v>
      </c>
      <c r="S523" s="673">
        <f>IF(INDEX(Historical!$D$7:$D$1257,MATCH(B523,Historical!$B$7:$B$1281,0))=0,"n/a",(INDEX(Historical!$C$7:$C$1259,MATCH(B523,Historical!$B$7:$B$1281,0))/INDEX(Historical!$D$7:$D$1257,MATCH(B523,Historical!$B$7:$B$1281,0))-1)*100)</f>
        <v>7.2528123149792734</v>
      </c>
      <c r="T523" s="673">
        <f>IF(INDEX(Historical!$F$7:$F$1250,MATCH(B523,Historical!$B$7:$B$1281,0))=0,"n/a",((INDEX(Historical!$C$7:$C$1259,MATCH(B523,Historical!$B$7:$B$1281,0))/INDEX(Historical!$F$7:$F$1250,MATCH(B523,Historical!$B$7:$B$1281,0)))^(1/3)-1)*100)</f>
        <v>12.346395507588248</v>
      </c>
      <c r="U523" s="673">
        <f>IF(INDEX(Historical!$H$7:$H$1250,MATCH(B523,Historical!$B$7:$B$1281,0))=0,"n/a",((INDEX(Historical!$C$7:$C$1259,MATCH(B523,Historical!$B$7:$B$1281,0))/INDEX(Historical!$H$7:$H$1250,MATCH(B523,Historical!$B$7:$B$1281,0)))^(1/5)-1)*100)</f>
        <v>13.393919290016321</v>
      </c>
      <c r="V523" s="673" t="str">
        <f>IF(INDEX(Historical!$O$7:$O$1250,MATCH(B523,Historical!$B$7:$B$1281,0))=0,"n/a",((INDEX(Historical!$C$7:$C$1259,MATCH(B523,Historical!$B$7:$B$1281,0))/INDEX(Historical!$O$7:$O$1250,MATCH(B523,Historical!$B$7:$B$1281,0)))^(1/10)-1)*100)</f>
        <v>n/a</v>
      </c>
      <c r="W523" s="674" t="str">
        <f t="shared" si="141"/>
        <v>n/a</v>
      </c>
      <c r="X523" s="675" t="str">
        <f t="shared" si="142"/>
        <v>n/a</v>
      </c>
      <c r="Y523" s="843" t="s">
        <v>816</v>
      </c>
      <c r="Z523" s="624">
        <f t="shared" si="143"/>
        <v>243.39393939393941</v>
      </c>
      <c r="AA523" s="853">
        <f t="shared" si="144"/>
        <v>135.06060606060606</v>
      </c>
      <c r="AB523" s="854">
        <v>6</v>
      </c>
      <c r="AC523" s="833">
        <v>0.33</v>
      </c>
      <c r="AD523" s="833">
        <v>20.04</v>
      </c>
      <c r="AE523" s="833">
        <v>3.75</v>
      </c>
      <c r="AF523" s="833">
        <v>3.07</v>
      </c>
      <c r="AG523" s="833">
        <v>2.1999999999999997</v>
      </c>
      <c r="AH523" s="833">
        <v>-18.5</v>
      </c>
      <c r="AI523" s="833">
        <v>4.87</v>
      </c>
      <c r="AJ523" s="833">
        <v>-2</v>
      </c>
      <c r="AK523" s="833">
        <v>6.8000000000000007</v>
      </c>
      <c r="AL523" s="845">
        <v>12370</v>
      </c>
      <c r="AM523" s="839">
        <v>2.2999999999999998</v>
      </c>
      <c r="AN523" s="833">
        <v>0.9</v>
      </c>
      <c r="AO523" s="711">
        <f t="shared" si="145"/>
        <v>-119.86457772863326</v>
      </c>
      <c r="AP523" s="712">
        <f t="shared" si="146"/>
        <v>15.196028331972794</v>
      </c>
      <c r="AQ523" s="855">
        <f t="shared" si="147"/>
        <v>329.28160175191942</v>
      </c>
      <c r="AR523" s="624">
        <f>INDEX(Historical!$C$7:$C$1259,MATCH(B523,Historical!$B$7:$B$1281,0))*IF(AH523="n/a",1.03,IF(AH523&lt;0,1.01,IF(AH523&gt;10,1.1,(1+AH523/100))))</f>
        <v>0.731846</v>
      </c>
      <c r="AS523" s="853">
        <f t="shared" si="148"/>
        <v>0.76748690019999999</v>
      </c>
      <c r="AT523" s="853">
        <f t="shared" si="137"/>
        <v>0.81967600941360008</v>
      </c>
      <c r="AU523" s="853">
        <f t="shared" si="137"/>
        <v>0.87541397805372489</v>
      </c>
      <c r="AV523" s="853">
        <f t="shared" si="137"/>
        <v>0.93494212856137826</v>
      </c>
      <c r="AW523" s="624">
        <f t="shared" si="149"/>
        <v>4.1293650162287028</v>
      </c>
      <c r="AX523" s="719">
        <f t="shared" si="150"/>
        <v>9.264897949806377</v>
      </c>
      <c r="AY523" s="900">
        <v>0.93</v>
      </c>
      <c r="AZ523" s="839">
        <v>53.080000000000005</v>
      </c>
      <c r="BA523" s="839">
        <v>-10.84</v>
      </c>
      <c r="BB523" s="839">
        <v>-3.56</v>
      </c>
      <c r="BC523" s="839">
        <v>2.35</v>
      </c>
      <c r="BE523" s="597">
        <v>2013</v>
      </c>
      <c r="BF523" s="865">
        <f t="shared" si="151"/>
        <v>0</v>
      </c>
      <c r="BG523" s="849">
        <v>0.89999999999999991</v>
      </c>
    </row>
    <row r="524" spans="1:59" s="744" customFormat="1" ht="11.25" customHeight="1" x14ac:dyDescent="0.2">
      <c r="A524" s="619" t="s">
        <v>2622</v>
      </c>
      <c r="B524" s="751" t="s">
        <v>2623</v>
      </c>
      <c r="C524" s="898" t="s">
        <v>131</v>
      </c>
      <c r="D524" s="898" t="s">
        <v>4264</v>
      </c>
      <c r="E524" s="727">
        <v>8</v>
      </c>
      <c r="F524" s="1135">
        <v>592</v>
      </c>
      <c r="G524" s="1138" t="s">
        <v>37</v>
      </c>
      <c r="H524" s="1138" t="s">
        <v>37</v>
      </c>
      <c r="I524" s="728">
        <v>40.520000000000003</v>
      </c>
      <c r="J524" s="729">
        <f t="shared" si="138"/>
        <v>3.8499506416584404</v>
      </c>
      <c r="K524" s="730">
        <v>0.39</v>
      </c>
      <c r="L524" s="731">
        <v>4</v>
      </c>
      <c r="M524" s="732">
        <f t="shared" si="139"/>
        <v>1.56</v>
      </c>
      <c r="N524" s="733" t="s">
        <v>294</v>
      </c>
      <c r="O524" s="734">
        <v>0.37</v>
      </c>
      <c r="P524" s="1130">
        <v>44238</v>
      </c>
      <c r="Q524" s="1130">
        <v>44265</v>
      </c>
      <c r="R524" s="732">
        <f t="shared" si="140"/>
        <v>5.4054054054054106</v>
      </c>
      <c r="S524" s="673">
        <f>IF(INDEX(Historical!$D$7:$D$1257,MATCH(B524,Historical!$B$7:$B$1281,0))=0,"n/a",(INDEX(Historical!$C$7:$C$1259,MATCH(B524,Historical!$B$7:$B$1281,0))/INDEX(Historical!$D$7:$D$1257,MATCH(B524,Historical!$B$7:$B$1281,0))-1)*100)</f>
        <v>5.7142857142857162</v>
      </c>
      <c r="T524" s="673">
        <f>IF(INDEX(Historical!$F$7:$F$1250,MATCH(B524,Historical!$B$7:$B$1281,0))=0,"n/a",((INDEX(Historical!$C$7:$C$1259,MATCH(B524,Historical!$B$7:$B$1281,0))/INDEX(Historical!$F$7:$F$1250,MATCH(B524,Historical!$B$7:$B$1281,0)))^(1/3)-1)*100)</f>
        <v>4.9584113452102008</v>
      </c>
      <c r="U524" s="673">
        <f>IF(INDEX(Historical!$H$7:$H$1250,MATCH(B524,Historical!$B$7:$B$1281,0))=0,"n/a",((INDEX(Historical!$C$7:$C$1259,MATCH(B524,Historical!$B$7:$B$1281,0))/INDEX(Historical!$H$7:$H$1250,MATCH(B524,Historical!$B$7:$B$1281,0)))^(1/5)-1)*100)</f>
        <v>3.7698814998377017</v>
      </c>
      <c r="V524" s="673">
        <f>IF(INDEX(Historical!$O$7:$O$1250,MATCH(B524,Historical!$B$7:$B$1281,0))=0,"n/a",((INDEX(Historical!$C$7:$C$1259,MATCH(B524,Historical!$B$7:$B$1281,0))/INDEX(Historical!$O$7:$O$1250,MATCH(B524,Historical!$B$7:$B$1281,0)))^(1/10)-1)*100)</f>
        <v>2.2048429929436342</v>
      </c>
      <c r="W524" s="674">
        <f t="shared" si="141"/>
        <v>1.7098185729790316</v>
      </c>
      <c r="X524" s="675">
        <f t="shared" si="142"/>
        <v>0.53855449997681448</v>
      </c>
      <c r="Y524" s="1012"/>
      <c r="Z524" s="729">
        <f t="shared" si="143"/>
        <v>66.38297872340425</v>
      </c>
      <c r="AA524" s="736">
        <f t="shared" si="144"/>
        <v>17.242553191489364</v>
      </c>
      <c r="AB524" s="731">
        <v>12</v>
      </c>
      <c r="AC524" s="737">
        <v>2.35</v>
      </c>
      <c r="AD524" s="737">
        <v>1.96</v>
      </c>
      <c r="AE524" s="737">
        <v>1.91</v>
      </c>
      <c r="AF524" s="737">
        <v>1.99</v>
      </c>
      <c r="AG524" s="737">
        <v>10.6</v>
      </c>
      <c r="AH524" s="737">
        <v>5.3</v>
      </c>
      <c r="AI524" s="737">
        <v>5.71</v>
      </c>
      <c r="AJ524" s="737">
        <v>7.0000000000000009</v>
      </c>
      <c r="AK524" s="737">
        <v>9</v>
      </c>
      <c r="AL524" s="738">
        <v>1700</v>
      </c>
      <c r="AM524" s="739">
        <v>0.89999999999999991</v>
      </c>
      <c r="AN524" s="737">
        <v>0.95</v>
      </c>
      <c r="AO524" s="740">
        <f t="shared" si="145"/>
        <v>-9.6227210499932223</v>
      </c>
      <c r="AP524" s="741">
        <f t="shared" si="146"/>
        <v>7.6198321414961416</v>
      </c>
      <c r="AQ524" s="742">
        <f t="shared" si="147"/>
        <v>23.491215793879803</v>
      </c>
      <c r="AR524" s="624">
        <f>INDEX(Historical!$C$7:$C$1259,MATCH(B524,Historical!$B$7:$B$1281,0))*IF(AH524="n/a",1.03,IF(AH524&lt;0,1.01,IF(AH524&gt;10,1.1,(1+AH524/100))))</f>
        <v>1.5584399999999998</v>
      </c>
      <c r="AS524" s="736">
        <f t="shared" si="148"/>
        <v>1.6474269239999997</v>
      </c>
      <c r="AT524" s="736">
        <f t="shared" si="137"/>
        <v>1.7956953471599997</v>
      </c>
      <c r="AU524" s="736">
        <f t="shared" si="137"/>
        <v>1.9573079284043997</v>
      </c>
      <c r="AV524" s="736">
        <f t="shared" si="137"/>
        <v>2.1334656419607958</v>
      </c>
      <c r="AW524" s="729">
        <f t="shared" si="149"/>
        <v>9.0923358415251947</v>
      </c>
      <c r="AX524" s="743">
        <f t="shared" si="150"/>
        <v>22.439130902085868</v>
      </c>
      <c r="AY524" s="901">
        <v>0.38</v>
      </c>
      <c r="AZ524" s="739">
        <v>30.9</v>
      </c>
      <c r="BA524" s="739">
        <v>-23.66</v>
      </c>
      <c r="BB524" s="739">
        <v>-3.4099999999999997</v>
      </c>
      <c r="BC524" s="739">
        <v>0.89999999999999991</v>
      </c>
      <c r="BD524" s="875"/>
      <c r="BE524" s="597">
        <v>2014</v>
      </c>
      <c r="BF524" s="865">
        <f t="shared" si="151"/>
        <v>0</v>
      </c>
      <c r="BG524" s="793">
        <v>3.5999999999999996</v>
      </c>
    </row>
    <row r="525" spans="1:59" ht="11.25" customHeight="1" x14ac:dyDescent="0.2">
      <c r="A525" s="838" t="s">
        <v>3863</v>
      </c>
      <c r="B525" s="842" t="s">
        <v>3864</v>
      </c>
      <c r="C525" s="898" t="s">
        <v>108</v>
      </c>
      <c r="D525" s="898" t="s">
        <v>4273</v>
      </c>
      <c r="E525" s="705">
        <v>8</v>
      </c>
      <c r="F525" s="1135">
        <v>586</v>
      </c>
      <c r="G525" s="1103" t="s">
        <v>106</v>
      </c>
      <c r="H525" s="1103" t="s">
        <v>106</v>
      </c>
      <c r="I525" s="841">
        <v>16.16</v>
      </c>
      <c r="J525" s="624">
        <f t="shared" si="138"/>
        <v>1.7945544554455444</v>
      </c>
      <c r="K525" s="844">
        <v>0.14499999999999999</v>
      </c>
      <c r="L525" s="854">
        <v>2</v>
      </c>
      <c r="M525" s="615">
        <f t="shared" si="139"/>
        <v>0.28999999999999998</v>
      </c>
      <c r="N525" s="837" t="s">
        <v>271</v>
      </c>
      <c r="O525" s="706">
        <v>0.14000000000000001</v>
      </c>
      <c r="P525" s="606">
        <v>44225</v>
      </c>
      <c r="Q525" s="606">
        <v>44239</v>
      </c>
      <c r="R525" s="615">
        <f t="shared" si="140"/>
        <v>3.5714285714285547</v>
      </c>
      <c r="S525" s="673">
        <f>IF(INDEX(Historical!$D$7:$D$1257,MATCH(B525,Historical!$B$7:$B$1281,0))=0,"n/a",(INDEX(Historical!$C$7:$C$1259,MATCH(B525,Historical!$B$7:$B$1281,0))/INDEX(Historical!$D$7:$D$1257,MATCH(B525,Historical!$B$7:$B$1281,0))-1)*100)</f>
        <v>3.7037037037036979</v>
      </c>
      <c r="T525" s="673">
        <f>IF(INDEX(Historical!$F$7:$F$1250,MATCH(B525,Historical!$B$7:$B$1281,0))=0,"n/a",((INDEX(Historical!$C$7:$C$1259,MATCH(B525,Historical!$B$7:$B$1281,0))/INDEX(Historical!$F$7:$F$1250,MATCH(B525,Historical!$B$7:$B$1281,0)))^(1/3)-1)*100)</f>
        <v>3.8498820370220788</v>
      </c>
      <c r="U525" s="673">
        <f>IF(INDEX(Historical!$H$7:$H$1250,MATCH(B525,Historical!$B$7:$B$1281,0))=0,"n/a",((INDEX(Historical!$C$7:$C$1259,MATCH(B525,Historical!$B$7:$B$1281,0))/INDEX(Historical!$H$7:$H$1250,MATCH(B525,Historical!$B$7:$B$1281,0)))^(1/5)-1)*100)</f>
        <v>5.9223841048812176</v>
      </c>
      <c r="V525" s="673" t="str">
        <f>IF(INDEX(Historical!$O$7:$O$1250,MATCH(B525,Historical!$B$7:$B$1281,0))=0,"n/a",((INDEX(Historical!$C$7:$C$1259,MATCH(B525,Historical!$B$7:$B$1281,0))/INDEX(Historical!$O$7:$O$1250,MATCH(B525,Historical!$B$7:$B$1281,0)))^(1/10)-1)*100)</f>
        <v>n/a</v>
      </c>
      <c r="W525" s="674" t="str">
        <f t="shared" si="141"/>
        <v>n/a</v>
      </c>
      <c r="X525" s="675">
        <f t="shared" si="142"/>
        <v>0.51498992216358419</v>
      </c>
      <c r="Y525" s="843"/>
      <c r="Z525" s="624">
        <f t="shared" si="143"/>
        <v>17.261904761904763</v>
      </c>
      <c r="AA525" s="853">
        <f t="shared" si="144"/>
        <v>9.6190476190476186</v>
      </c>
      <c r="AB525" s="854">
        <v>12</v>
      </c>
      <c r="AC525" s="833">
        <v>1.68</v>
      </c>
      <c r="AD525" s="833" t="s">
        <v>136</v>
      </c>
      <c r="AE525" s="833">
        <v>2.91</v>
      </c>
      <c r="AF525" s="833">
        <v>1.08</v>
      </c>
      <c r="AG525" s="833">
        <v>10</v>
      </c>
      <c r="AH525" s="833">
        <v>8</v>
      </c>
      <c r="AI525" s="833" t="s">
        <v>136</v>
      </c>
      <c r="AJ525" s="833">
        <v>11.5</v>
      </c>
      <c r="AK525" s="833" t="s">
        <v>136</v>
      </c>
      <c r="AL525" s="845">
        <v>133.41</v>
      </c>
      <c r="AM525" s="839">
        <v>3.6999999999999997</v>
      </c>
      <c r="AN525" s="833">
        <v>0</v>
      </c>
      <c r="AO525" s="711">
        <f t="shared" si="145"/>
        <v>-1.9021090587208569</v>
      </c>
      <c r="AP525" s="712">
        <f t="shared" si="146"/>
        <v>7.7169385603267617</v>
      </c>
      <c r="AQ525" s="855">
        <f t="shared" si="147"/>
        <v>-32.05043887453828</v>
      </c>
      <c r="AR525" s="624">
        <f>INDEX(Historical!$C$7:$C$1259,MATCH(B525,Historical!$B$7:$B$1281,0))*IF(AH525="n/a",1.03,IF(AH525&lt;0,1.01,IF(AH525&gt;10,1.1,(1+AH525/100))))</f>
        <v>0.30240000000000006</v>
      </c>
      <c r="AS525" s="853">
        <f t="shared" si="148"/>
        <v>0.31147200000000008</v>
      </c>
      <c r="AT525" s="853">
        <f t="shared" si="137"/>
        <v>0.32081616000000007</v>
      </c>
      <c r="AU525" s="853">
        <f t="shared" si="137"/>
        <v>0.33044064480000007</v>
      </c>
      <c r="AV525" s="853">
        <f t="shared" si="137"/>
        <v>0.3403538641440001</v>
      </c>
      <c r="AW525" s="624">
        <f t="shared" si="149"/>
        <v>1.6054826689440005</v>
      </c>
      <c r="AX525" s="719">
        <f t="shared" si="150"/>
        <v>9.9349175058415859</v>
      </c>
      <c r="AY525" s="900">
        <v>0.48</v>
      </c>
      <c r="AZ525" s="839">
        <v>50.749999999999993</v>
      </c>
      <c r="BA525" s="839">
        <v>-16.03</v>
      </c>
      <c r="BB525" s="839">
        <v>-1.21</v>
      </c>
      <c r="BC525" s="839">
        <v>10.36</v>
      </c>
      <c r="BE525" s="597">
        <v>2014</v>
      </c>
      <c r="BF525" s="865">
        <f t="shared" si="151"/>
        <v>0</v>
      </c>
      <c r="BG525" s="849">
        <v>0.89999999999999991</v>
      </c>
    </row>
    <row r="526" spans="1:59" ht="11.25" customHeight="1" x14ac:dyDescent="0.2">
      <c r="A526" s="831" t="s">
        <v>4317</v>
      </c>
      <c r="B526" s="842" t="s">
        <v>4119</v>
      </c>
      <c r="C526" s="898" t="s">
        <v>108</v>
      </c>
      <c r="D526" s="898" t="s">
        <v>4273</v>
      </c>
      <c r="E526" s="705">
        <v>25</v>
      </c>
      <c r="F526" s="1135">
        <v>140</v>
      </c>
      <c r="G526" s="1102" t="s">
        <v>106</v>
      </c>
      <c r="H526" s="1102" t="s">
        <v>106</v>
      </c>
      <c r="I526" s="841">
        <v>41.22</v>
      </c>
      <c r="J526" s="624">
        <f t="shared" si="138"/>
        <v>2.6928675400291122</v>
      </c>
      <c r="K526" s="851">
        <v>0.27750000000000002</v>
      </c>
      <c r="L526" s="854">
        <v>4</v>
      </c>
      <c r="M526" s="615">
        <f t="shared" si="139"/>
        <v>1.1100000000000001</v>
      </c>
      <c r="N526" s="837" t="s">
        <v>455</v>
      </c>
      <c r="O526" s="707">
        <v>0.27500000000000002</v>
      </c>
      <c r="P526" s="606">
        <v>44210</v>
      </c>
      <c r="Q526" s="606">
        <v>44218</v>
      </c>
      <c r="R526" s="615">
        <f t="shared" si="140"/>
        <v>0.90909090909090973</v>
      </c>
      <c r="S526" s="673">
        <f>IF(INDEX(Historical!$D$7:$D$1257,MATCH(B526,Historical!$B$7:$B$1281,0))=0,"n/a",(INDEX(Historical!$C$7:$C$1259,MATCH(B526,Historical!$B$7:$B$1281,0))/INDEX(Historical!$D$7:$D$1257,MATCH(B526,Historical!$B$7:$B$1281,0))-1)*100)</f>
        <v>14.627659574468076</v>
      </c>
      <c r="T526" s="673">
        <f>IF(INDEX(Historical!$F$7:$F$1250,MATCH(B526,Historical!$B$7:$B$1281,0))=0,"n/a",((INDEX(Historical!$C$7:$C$1259,MATCH(B526,Historical!$B$7:$B$1281,0))/INDEX(Historical!$F$7:$F$1250,MATCH(B526,Historical!$B$7:$B$1281,0)))^(1/3)-1)*100)</f>
        <v>14.917537197840769</v>
      </c>
      <c r="U526" s="673">
        <f>IF(INDEX(Historical!$H$7:$H$1250,MATCH(B526,Historical!$B$7:$B$1281,0))=0,"n/a",((INDEX(Historical!$C$7:$C$1259,MATCH(B526,Historical!$B$7:$B$1281,0))/INDEX(Historical!$H$7:$H$1250,MATCH(B526,Historical!$B$7:$B$1281,0)))^(1/5)-1)*100)</f>
        <v>14.396020755889394</v>
      </c>
      <c r="V526" s="673">
        <f>IF(INDEX(Historical!$O$7:$O$1250,MATCH(B526,Historical!$B$7:$B$1281,0))=0,"n/a",((INDEX(Historical!$C$7:$C$1259,MATCH(B526,Historical!$B$7:$B$1281,0))/INDEX(Historical!$O$7:$O$1250,MATCH(B526,Historical!$B$7:$B$1281,0)))^(1/10)-1)*100)</f>
        <v>21.795881219997714</v>
      </c>
      <c r="W526" s="674">
        <f t="shared" si="141"/>
        <v>0.66049271468230653</v>
      </c>
      <c r="X526" s="675">
        <f t="shared" si="142"/>
        <v>0.85690599737436868</v>
      </c>
      <c r="Y526" s="843" t="s">
        <v>4341</v>
      </c>
      <c r="Z526" s="624">
        <f t="shared" si="143"/>
        <v>49.115044247787623</v>
      </c>
      <c r="AA526" s="853">
        <f t="shared" si="144"/>
        <v>18.238938053097346</v>
      </c>
      <c r="AB526" s="854">
        <v>12</v>
      </c>
      <c r="AC526" s="833">
        <v>2.2599999999999998</v>
      </c>
      <c r="AD526" s="833">
        <v>1.54</v>
      </c>
      <c r="AE526" s="833">
        <v>4.76</v>
      </c>
      <c r="AF526" s="833">
        <v>1.29</v>
      </c>
      <c r="AG526" s="833">
        <v>6.5</v>
      </c>
      <c r="AH526" s="833">
        <v>1.9</v>
      </c>
      <c r="AI526" s="833">
        <v>-1.35</v>
      </c>
      <c r="AJ526" s="833">
        <v>16.8</v>
      </c>
      <c r="AK526" s="833">
        <v>12</v>
      </c>
      <c r="AL526" s="845">
        <v>5150</v>
      </c>
      <c r="AM526" s="839">
        <v>1.0999999999999999</v>
      </c>
      <c r="AN526" s="833">
        <v>0.26</v>
      </c>
      <c r="AO526" s="711">
        <f t="shared" si="145"/>
        <v>-1.1500497571788415</v>
      </c>
      <c r="AP526" s="712">
        <f t="shared" si="146"/>
        <v>17.088888295918505</v>
      </c>
      <c r="AQ526" s="855">
        <f t="shared" si="147"/>
        <v>2.2594306186108026</v>
      </c>
      <c r="AR526" s="624">
        <f>INDEX(Historical!$C$7:$C$1259,MATCH(B526,Historical!$B$7:$B$1281,0))*IF(AH526="n/a",1.03,IF(AH526&lt;0,1.01,IF(AH526&gt;10,1.1,(1+AH526/100))))</f>
        <v>1.0979724999999998</v>
      </c>
      <c r="AS526" s="853">
        <f t="shared" si="148"/>
        <v>1.1089522249999999</v>
      </c>
      <c r="AT526" s="853">
        <f t="shared" si="137"/>
        <v>1.2198474475000001</v>
      </c>
      <c r="AU526" s="853">
        <f t="shared" si="137"/>
        <v>1.3418321922500003</v>
      </c>
      <c r="AV526" s="853">
        <f t="shared" si="137"/>
        <v>1.4760154114750004</v>
      </c>
      <c r="AW526" s="624">
        <f t="shared" si="149"/>
        <v>6.244619776225</v>
      </c>
      <c r="AX526" s="719">
        <f t="shared" si="150"/>
        <v>15.149489995693838</v>
      </c>
      <c r="AY526" s="900">
        <v>1.81</v>
      </c>
      <c r="AZ526" s="839">
        <v>190.28</v>
      </c>
      <c r="BA526" s="839">
        <v>-5.6099999999999994</v>
      </c>
      <c r="BB526" s="839">
        <v>15.73</v>
      </c>
      <c r="BC526" s="839">
        <v>52.27</v>
      </c>
      <c r="BE526" s="597">
        <v>1997</v>
      </c>
      <c r="BF526" s="865">
        <f t="shared" si="151"/>
        <v>2</v>
      </c>
      <c r="BG526" s="849">
        <v>1.0999999999999999</v>
      </c>
    </row>
    <row r="527" spans="1:59" ht="11.25" customHeight="1" x14ac:dyDescent="0.2">
      <c r="A527" s="831" t="s">
        <v>1534</v>
      </c>
      <c r="B527" s="842" t="s">
        <v>1535</v>
      </c>
      <c r="C527" s="898" t="s">
        <v>4127</v>
      </c>
      <c r="D527" s="898" t="s">
        <v>4260</v>
      </c>
      <c r="E527" s="705">
        <v>10</v>
      </c>
      <c r="F527" s="1135">
        <v>383</v>
      </c>
      <c r="G527" s="1102" t="s">
        <v>37</v>
      </c>
      <c r="H527" s="1102" t="s">
        <v>37</v>
      </c>
      <c r="I527" s="841">
        <v>91.07</v>
      </c>
      <c r="J527" s="624">
        <f t="shared" si="138"/>
        <v>2.7231799714505329</v>
      </c>
      <c r="K527" s="844">
        <v>0.62</v>
      </c>
      <c r="L527" s="854">
        <v>4</v>
      </c>
      <c r="M527" s="615">
        <f t="shared" si="139"/>
        <v>2.48</v>
      </c>
      <c r="N527" s="837" t="s">
        <v>640</v>
      </c>
      <c r="O527" s="706">
        <v>0.56000000000000005</v>
      </c>
      <c r="P527" s="904">
        <v>43599</v>
      </c>
      <c r="Q527" s="904">
        <v>43615</v>
      </c>
      <c r="R527" s="615">
        <f t="shared" si="140"/>
        <v>10.714285714285703</v>
      </c>
      <c r="S527" s="673">
        <f>IF(INDEX(Historical!$D$7:$D$1257,MATCH(B527,Historical!$B$7:$B$1281,0))=0,"n/a",(INDEX(Historical!$C$7:$C$1259,MATCH(B527,Historical!$B$7:$B$1281,0))/INDEX(Historical!$D$7:$D$1257,MATCH(B527,Historical!$B$7:$B$1281,0))-1)*100)</f>
        <v>2.4793388429751984</v>
      </c>
      <c r="T527" s="673">
        <f>IF(INDEX(Historical!$F$7:$F$1250,MATCH(B527,Historical!$B$7:$B$1281,0))=0,"n/a",((INDEX(Historical!$C$7:$C$1259,MATCH(B527,Historical!$B$7:$B$1281,0))/INDEX(Historical!$F$7:$F$1250,MATCH(B527,Historical!$B$7:$B$1281,0)))^(1/3)-1)*100)</f>
        <v>8.9055846181262268</v>
      </c>
      <c r="U527" s="673">
        <f>IF(INDEX(Historical!$H$7:$H$1250,MATCH(B527,Historical!$B$7:$B$1281,0))=0,"n/a",((INDEX(Historical!$C$7:$C$1259,MATCH(B527,Historical!$B$7:$B$1281,0))/INDEX(Historical!$H$7:$H$1250,MATCH(B527,Historical!$B$7:$B$1281,0)))^(1/5)-1)*100)</f>
        <v>9.1607069589288557</v>
      </c>
      <c r="V527" s="673">
        <f>IF(INDEX(Historical!$O$7:$O$1250,MATCH(B527,Historical!$B$7:$B$1281,0))=0,"n/a",((INDEX(Historical!$C$7:$C$1259,MATCH(B527,Historical!$B$7:$B$1281,0))/INDEX(Historical!$O$7:$O$1250,MATCH(B527,Historical!$B$7:$B$1281,0)))^(1/10)-1)*100)</f>
        <v>7.1773462536293131</v>
      </c>
      <c r="W527" s="674">
        <f t="shared" si="141"/>
        <v>1.2763362160905407</v>
      </c>
      <c r="X527" s="675">
        <f t="shared" si="142"/>
        <v>0.88083720758931305</v>
      </c>
      <c r="Y527" s="646" t="s">
        <v>4580</v>
      </c>
      <c r="Z527" s="624">
        <f t="shared" si="143"/>
        <v>84.64163822525596</v>
      </c>
      <c r="AA527" s="853">
        <f t="shared" si="144"/>
        <v>31.081911262798631</v>
      </c>
      <c r="AB527" s="854">
        <v>5</v>
      </c>
      <c r="AC527" s="833">
        <v>2.93</v>
      </c>
      <c r="AD527" s="833">
        <v>6.93</v>
      </c>
      <c r="AE527" s="833">
        <v>8.39</v>
      </c>
      <c r="AF527" s="833">
        <v>11.38</v>
      </c>
      <c r="AG527" s="833">
        <v>37.799999999999997</v>
      </c>
      <c r="AH527" s="833">
        <v>6.2</v>
      </c>
      <c r="AI527" s="833">
        <v>7.0000000000000009</v>
      </c>
      <c r="AJ527" s="833">
        <v>10.4</v>
      </c>
      <c r="AK527" s="833">
        <v>4.5</v>
      </c>
      <c r="AL527" s="845">
        <v>33340</v>
      </c>
      <c r="AM527" s="839">
        <v>10.6</v>
      </c>
      <c r="AN527" s="833">
        <v>0.28000000000000003</v>
      </c>
      <c r="AO527" s="711">
        <f t="shared" si="145"/>
        <v>-19.198024332419244</v>
      </c>
      <c r="AP527" s="712">
        <f t="shared" si="146"/>
        <v>11.883886930379388</v>
      </c>
      <c r="AQ527" s="855">
        <f t="shared" si="147"/>
        <v>296.4913619183194</v>
      </c>
      <c r="AR527" s="624">
        <f>INDEX(Historical!$C$7:$C$1259,MATCH(B527,Historical!$B$7:$B$1281,0))*IF(AH527="n/a",1.03,IF(AH527&lt;0,1.01,IF(AH527&gt;10,1.1,(1+AH527/100))))</f>
        <v>2.6337600000000001</v>
      </c>
      <c r="AS527" s="853">
        <f t="shared" si="148"/>
        <v>2.8181232000000001</v>
      </c>
      <c r="AT527" s="853">
        <f t="shared" ref="AT527:AV546" si="152">IF($AK527="n/a",1.03*AS527,IF($AK527&lt;0,1.01*AS527,IF($AK527&gt;10,1.1*AS527,(1+$AK527/100)*AS527)))</f>
        <v>2.9449387439999999</v>
      </c>
      <c r="AU527" s="853">
        <f t="shared" si="152"/>
        <v>3.0774609874799999</v>
      </c>
      <c r="AV527" s="853">
        <f t="shared" si="152"/>
        <v>3.2159467319165995</v>
      </c>
      <c r="AW527" s="624">
        <f t="shared" si="149"/>
        <v>14.690229663396599</v>
      </c>
      <c r="AX527" s="719">
        <f t="shared" si="150"/>
        <v>16.130701288455693</v>
      </c>
      <c r="AY527" s="900">
        <v>0.89</v>
      </c>
      <c r="AZ527" s="839">
        <v>90.23</v>
      </c>
      <c r="BA527" s="839">
        <v>-8.8800000000000008</v>
      </c>
      <c r="BB527" s="839">
        <v>0.05</v>
      </c>
      <c r="BC527" s="839">
        <v>11.52</v>
      </c>
      <c r="BE527" s="597">
        <v>2011</v>
      </c>
      <c r="BF527" s="865">
        <f t="shared" si="151"/>
        <v>0</v>
      </c>
      <c r="BG527" s="849">
        <v>12.1</v>
      </c>
    </row>
    <row r="528" spans="1:59" ht="11.25" customHeight="1" x14ac:dyDescent="0.2">
      <c r="A528" s="831" t="s">
        <v>736</v>
      </c>
      <c r="B528" s="842" t="s">
        <v>737</v>
      </c>
      <c r="C528" s="898" t="s">
        <v>108</v>
      </c>
      <c r="D528" s="898" t="s">
        <v>4273</v>
      </c>
      <c r="E528" s="705">
        <v>23</v>
      </c>
      <c r="F528" s="1135">
        <v>150</v>
      </c>
      <c r="G528" s="1139" t="s">
        <v>37</v>
      </c>
      <c r="H528" s="1139" t="s">
        <v>37</v>
      </c>
      <c r="I528" s="841">
        <v>73.47</v>
      </c>
      <c r="J528" s="624">
        <f t="shared" si="138"/>
        <v>2.667755546481557</v>
      </c>
      <c r="K528" s="851">
        <v>0.49</v>
      </c>
      <c r="L528" s="854">
        <v>4</v>
      </c>
      <c r="M528" s="615">
        <f t="shared" si="139"/>
        <v>1.96</v>
      </c>
      <c r="N528" s="837" t="s">
        <v>163</v>
      </c>
      <c r="O528" s="707">
        <v>0.46</v>
      </c>
      <c r="P528" s="606">
        <v>44179</v>
      </c>
      <c r="Q528" s="606">
        <v>44200</v>
      </c>
      <c r="R528" s="615">
        <f t="shared" si="140"/>
        <v>6.5217391304347752</v>
      </c>
      <c r="S528" s="673">
        <f>IF(INDEX(Historical!$D$7:$D$1257,MATCH(B528,Historical!$B$7:$B$1281,0))=0,"n/a",(INDEX(Historical!$C$7:$C$1259,MATCH(B528,Historical!$B$7:$B$1281,0))/INDEX(Historical!$D$7:$D$1257,MATCH(B528,Historical!$B$7:$B$1281,0))-1)*100)</f>
        <v>12.195121951219523</v>
      </c>
      <c r="T528" s="673">
        <f>IF(INDEX(Historical!$F$7:$F$1250,MATCH(B528,Historical!$B$7:$B$1281,0))=0,"n/a",((INDEX(Historical!$C$7:$C$1259,MATCH(B528,Historical!$B$7:$B$1281,0))/INDEX(Historical!$F$7:$F$1250,MATCH(B528,Historical!$B$7:$B$1281,0)))^(1/3)-1)*100)</f>
        <v>10.601148866139919</v>
      </c>
      <c r="U528" s="673">
        <f>IF(INDEX(Historical!$H$7:$H$1250,MATCH(B528,Historical!$B$7:$B$1281,0))=0,"n/a",((INDEX(Historical!$C$7:$C$1259,MATCH(B528,Historical!$B$7:$B$1281,0))/INDEX(Historical!$H$7:$H$1250,MATCH(B528,Historical!$B$7:$B$1281,0)))^(1/5)-1)*100)</f>
        <v>11.039696228905482</v>
      </c>
      <c r="V528" s="673">
        <f>IF(INDEX(Historical!$O$7:$O$1250,MATCH(B528,Historical!$B$7:$B$1281,0))=0,"n/a",((INDEX(Historical!$C$7:$C$1259,MATCH(B528,Historical!$B$7:$B$1281,0))/INDEX(Historical!$O$7:$O$1250,MATCH(B528,Historical!$B$7:$B$1281,0)))^(1/10)-1)*100)</f>
        <v>11.491719463882077</v>
      </c>
      <c r="W528" s="674">
        <f t="shared" si="141"/>
        <v>0.96066530892985313</v>
      </c>
      <c r="X528" s="675">
        <f t="shared" si="142"/>
        <v>12.266329143228315</v>
      </c>
      <c r="Y528" s="632"/>
      <c r="Z528" s="624">
        <f t="shared" si="143"/>
        <v>34.507042253521128</v>
      </c>
      <c r="AA528" s="853">
        <f t="shared" si="144"/>
        <v>12.934859154929578</v>
      </c>
      <c r="AB528" s="854">
        <v>12</v>
      </c>
      <c r="AC528" s="833">
        <v>5.68</v>
      </c>
      <c r="AD528" s="833">
        <v>1.43</v>
      </c>
      <c r="AE528" s="833">
        <v>5.89</v>
      </c>
      <c r="AF528" s="833">
        <v>1.1399999999999999</v>
      </c>
      <c r="AG528" s="833">
        <v>7.1999999999999993</v>
      </c>
      <c r="AH528" s="833">
        <v>-1.9</v>
      </c>
      <c r="AI528" s="833">
        <v>-1.29</v>
      </c>
      <c r="AJ528" s="833">
        <v>0.89999999999999991</v>
      </c>
      <c r="AK528" s="833">
        <v>9.120000000000001</v>
      </c>
      <c r="AL528" s="845">
        <v>6730</v>
      </c>
      <c r="AM528" s="839">
        <v>1.7000000000000002</v>
      </c>
      <c r="AN528" s="833">
        <v>0.02</v>
      </c>
      <c r="AO528" s="711">
        <f t="shared" si="145"/>
        <v>0.77259262045746091</v>
      </c>
      <c r="AP528" s="712">
        <f t="shared" si="146"/>
        <v>13.707451775387039</v>
      </c>
      <c r="AQ528" s="855">
        <f t="shared" si="147"/>
        <v>-19.045309142514878</v>
      </c>
      <c r="AR528" s="624">
        <f>INDEX(Historical!$C$7:$C$1259,MATCH(B528,Historical!$B$7:$B$1281,0))*IF(AH528="n/a",1.03,IF(AH528&lt;0,1.01,IF(AH528&gt;10,1.1,(1+AH528/100))))</f>
        <v>1.8584000000000001</v>
      </c>
      <c r="AS528" s="853">
        <f t="shared" si="148"/>
        <v>1.876984</v>
      </c>
      <c r="AT528" s="853">
        <f t="shared" si="152"/>
        <v>2.0481649408</v>
      </c>
      <c r="AU528" s="853">
        <f t="shared" si="152"/>
        <v>2.2349575834009601</v>
      </c>
      <c r="AV528" s="853">
        <f t="shared" si="152"/>
        <v>2.4387857150071275</v>
      </c>
      <c r="AW528" s="624">
        <f t="shared" si="149"/>
        <v>10.457292239208087</v>
      </c>
      <c r="AX528" s="719">
        <f t="shared" si="150"/>
        <v>14.23341804710506</v>
      </c>
      <c r="AY528" s="900">
        <v>1.36</v>
      </c>
      <c r="AZ528" s="839">
        <v>74.850000000000009</v>
      </c>
      <c r="BA528" s="839">
        <v>-4.79</v>
      </c>
      <c r="BB528" s="839">
        <v>4.7300000000000004</v>
      </c>
      <c r="BC528" s="839">
        <v>20.3</v>
      </c>
      <c r="BE528" s="597">
        <v>2000</v>
      </c>
      <c r="BF528" s="865">
        <f t="shared" si="151"/>
        <v>2</v>
      </c>
      <c r="BG528" s="849">
        <v>1.3</v>
      </c>
    </row>
    <row r="529" spans="1:59" ht="11.25" customHeight="1" x14ac:dyDescent="0.2">
      <c r="A529" s="838" t="s">
        <v>314</v>
      </c>
      <c r="B529" s="842" t="s">
        <v>315</v>
      </c>
      <c r="C529" s="898" t="s">
        <v>108</v>
      </c>
      <c r="D529" s="898" t="s">
        <v>4273</v>
      </c>
      <c r="E529" s="705">
        <v>28</v>
      </c>
      <c r="F529" s="1135">
        <v>106</v>
      </c>
      <c r="G529" s="1102" t="s">
        <v>37</v>
      </c>
      <c r="H529" s="1102" t="s">
        <v>115</v>
      </c>
      <c r="I529" s="833">
        <v>17.940000000000001</v>
      </c>
      <c r="J529" s="624">
        <f t="shared" si="138"/>
        <v>4.0133779264214038</v>
      </c>
      <c r="K529" s="851">
        <v>0.18</v>
      </c>
      <c r="L529" s="854">
        <v>4</v>
      </c>
      <c r="M529" s="615">
        <f t="shared" si="139"/>
        <v>0.72</v>
      </c>
      <c r="N529" s="837" t="s">
        <v>107</v>
      </c>
      <c r="O529" s="707">
        <v>0.17749999999999999</v>
      </c>
      <c r="P529" s="1028">
        <v>43951</v>
      </c>
      <c r="Q529" s="1028">
        <v>43966</v>
      </c>
      <c r="R529" s="615">
        <f t="shared" si="140"/>
        <v>1.4084507042253533</v>
      </c>
      <c r="S529" s="673">
        <f>IF(INDEX(Historical!$D$7:$D$1257,MATCH(B529,Historical!$B$7:$B$1281,0))=0,"n/a",(INDEX(Historical!$C$7:$C$1259,MATCH(B529,Historical!$B$7:$B$1281,0))/INDEX(Historical!$D$7:$D$1257,MATCH(B529,Historical!$B$7:$B$1281,0))-1)*100)</f>
        <v>1.4134275618374659</v>
      </c>
      <c r="T529" s="673">
        <f>IF(INDEX(Historical!$F$7:$F$1250,MATCH(B529,Historical!$B$7:$B$1281,0))=0,"n/a",((INDEX(Historical!$C$7:$C$1259,MATCH(B529,Historical!$B$7:$B$1281,0))/INDEX(Historical!$F$7:$F$1250,MATCH(B529,Historical!$B$7:$B$1281,0)))^(1/3)-1)*100)</f>
        <v>1.433886868474854</v>
      </c>
      <c r="U529" s="673">
        <f>IF(INDEX(Historical!$H$7:$H$1250,MATCH(B529,Historical!$B$7:$B$1281,0))=0,"n/a",((INDEX(Historical!$C$7:$C$1259,MATCH(B529,Historical!$B$7:$B$1281,0))/INDEX(Historical!$H$7:$H$1250,MATCH(B529,Historical!$B$7:$B$1281,0)))^(1/5)-1)*100)</f>
        <v>1.6078365881258216</v>
      </c>
      <c r="V529" s="673">
        <f>IF(INDEX(Historical!$O$7:$O$1250,MATCH(B529,Historical!$B$7:$B$1281,0))=0,"n/a",((INDEX(Historical!$C$7:$C$1259,MATCH(B529,Historical!$B$7:$B$1281,0))/INDEX(Historical!$O$7:$O$1250,MATCH(B529,Historical!$B$7:$B$1281,0)))^(1/10)-1)*100)</f>
        <v>1.5122594453754301</v>
      </c>
      <c r="W529" s="674">
        <f t="shared" si="141"/>
        <v>1.0632015511906185</v>
      </c>
      <c r="X529" s="675">
        <f t="shared" si="142"/>
        <v>0.18480880323285306</v>
      </c>
      <c r="Y529" s="842"/>
      <c r="Z529" s="624">
        <f t="shared" si="143"/>
        <v>54.54545454545454</v>
      </c>
      <c r="AA529" s="853">
        <f t="shared" si="144"/>
        <v>13.590909090909092</v>
      </c>
      <c r="AB529" s="854">
        <v>12</v>
      </c>
      <c r="AC529" s="833">
        <v>1.32</v>
      </c>
      <c r="AD529" s="833">
        <v>1.02</v>
      </c>
      <c r="AE529" s="833">
        <v>4.22</v>
      </c>
      <c r="AF529" s="833">
        <v>1.02</v>
      </c>
      <c r="AG529" s="833">
        <v>6.3</v>
      </c>
      <c r="AH529" s="833">
        <v>0.8</v>
      </c>
      <c r="AI529" s="833">
        <v>0.16</v>
      </c>
      <c r="AJ529" s="833">
        <v>8.6999999999999993</v>
      </c>
      <c r="AK529" s="833">
        <v>13.73</v>
      </c>
      <c r="AL529" s="845">
        <v>7670</v>
      </c>
      <c r="AM529" s="839">
        <v>0.2</v>
      </c>
      <c r="AN529" s="833">
        <v>0</v>
      </c>
      <c r="AO529" s="711">
        <f t="shared" si="145"/>
        <v>-7.9696945763618663</v>
      </c>
      <c r="AP529" s="712">
        <f t="shared" si="146"/>
        <v>5.6212145145472254</v>
      </c>
      <c r="AQ529" s="855">
        <f t="shared" si="147"/>
        <v>-21.506610971291849</v>
      </c>
      <c r="AR529" s="624">
        <f>INDEX(Historical!$C$7:$C$1259,MATCH(B529,Historical!$B$7:$B$1281,0))*IF(AH529="n/a",1.03,IF(AH529&lt;0,1.01,IF(AH529&gt;10,1.1,(1+AH529/100))))</f>
        <v>0.72323999999999999</v>
      </c>
      <c r="AS529" s="853">
        <f t="shared" si="148"/>
        <v>0.72439718399999997</v>
      </c>
      <c r="AT529" s="853">
        <f t="shared" si="152"/>
        <v>0.79683690240000005</v>
      </c>
      <c r="AU529" s="853">
        <f t="shared" si="152"/>
        <v>0.87652059264000015</v>
      </c>
      <c r="AV529" s="853">
        <f t="shared" si="152"/>
        <v>0.96417265190400026</v>
      </c>
      <c r="AW529" s="624">
        <f t="shared" si="149"/>
        <v>4.0851673309440004</v>
      </c>
      <c r="AX529" s="719">
        <f t="shared" si="150"/>
        <v>22.771278321872909</v>
      </c>
      <c r="AY529" s="900">
        <v>1.24</v>
      </c>
      <c r="AZ529" s="839">
        <v>91.46</v>
      </c>
      <c r="BA529" s="839">
        <v>-7.5</v>
      </c>
      <c r="BB529" s="839">
        <v>24.98</v>
      </c>
      <c r="BC529" s="839">
        <v>47.82</v>
      </c>
      <c r="BE529" s="597">
        <v>1993</v>
      </c>
      <c r="BF529" s="865">
        <f t="shared" si="151"/>
        <v>2</v>
      </c>
      <c r="BG529" s="849">
        <v>0.8</v>
      </c>
    </row>
    <row r="530" spans="1:59" ht="11.25" customHeight="1" x14ac:dyDescent="0.2">
      <c r="A530" s="838" t="s">
        <v>1540</v>
      </c>
      <c r="B530" s="842" t="s">
        <v>1541</v>
      </c>
      <c r="C530" s="898" t="s">
        <v>108</v>
      </c>
      <c r="D530" s="898" t="s">
        <v>4273</v>
      </c>
      <c r="E530" s="705">
        <v>9</v>
      </c>
      <c r="F530" s="1135">
        <v>529</v>
      </c>
      <c r="G530" s="1126" t="s">
        <v>37</v>
      </c>
      <c r="H530" s="1126" t="s">
        <v>115</v>
      </c>
      <c r="I530" s="841">
        <v>23.38</v>
      </c>
      <c r="J530" s="624">
        <f t="shared" si="138"/>
        <v>2.737382378100941</v>
      </c>
      <c r="K530" s="844">
        <v>0.16</v>
      </c>
      <c r="L530" s="854">
        <v>4</v>
      </c>
      <c r="M530" s="615">
        <f t="shared" si="139"/>
        <v>0.64</v>
      </c>
      <c r="N530" s="837" t="s">
        <v>148</v>
      </c>
      <c r="O530" s="708">
        <v>0.15</v>
      </c>
      <c r="P530" s="606">
        <v>44257</v>
      </c>
      <c r="Q530" s="606">
        <v>44270</v>
      </c>
      <c r="R530" s="615">
        <f t="shared" si="140"/>
        <v>6.6666666666666732</v>
      </c>
      <c r="S530" s="673">
        <f>IF(INDEX(Historical!$D$7:$D$1257,MATCH(B530,Historical!$B$7:$B$1281,0))=0,"n/a",(INDEX(Historical!$C$7:$C$1259,MATCH(B530,Historical!$B$7:$B$1281,0))/INDEX(Historical!$D$7:$D$1257,MATCH(B530,Historical!$B$7:$B$1281,0))-1)*100)</f>
        <v>7.1428571428571397</v>
      </c>
      <c r="T530" s="673">
        <f>IF(INDEX(Historical!$F$7:$F$1250,MATCH(B530,Historical!$B$7:$B$1281,0))=0,"n/a",((INDEX(Historical!$C$7:$C$1259,MATCH(B530,Historical!$B$7:$B$1281,0))/INDEX(Historical!$F$7:$F$1250,MATCH(B530,Historical!$B$7:$B$1281,0)))^(1/3)-1)*100)</f>
        <v>11.199004528465784</v>
      </c>
      <c r="U530" s="673">
        <f>IF(INDEX(Historical!$H$7:$H$1250,MATCH(B530,Historical!$B$7:$B$1281,0))=0,"n/a",((INDEX(Historical!$C$7:$C$1259,MATCH(B530,Historical!$B$7:$B$1281,0))/INDEX(Historical!$H$7:$H$1250,MATCH(B530,Historical!$B$7:$B$1281,0)))^(1/5)-1)*100)</f>
        <v>18.707232699504715</v>
      </c>
      <c r="V530" s="673">
        <f>IF(INDEX(Historical!$O$7:$O$1250,MATCH(B530,Historical!$B$7:$B$1281,0))=0,"n/a",((INDEX(Historical!$C$7:$C$1259,MATCH(B530,Historical!$B$7:$B$1281,0))/INDEX(Historical!$O$7:$O$1250,MATCH(B530,Historical!$B$7:$B$1281,0)))^(1/10)-1)*100)</f>
        <v>23.493868371626792</v>
      </c>
      <c r="W530" s="674">
        <f t="shared" si="141"/>
        <v>0.79626021579729167</v>
      </c>
      <c r="X530" s="675">
        <f t="shared" si="142"/>
        <v>2.0115303977962058</v>
      </c>
      <c r="Y530" s="642" t="s">
        <v>436</v>
      </c>
      <c r="Z530" s="624">
        <f t="shared" si="143"/>
        <v>32.820512820512818</v>
      </c>
      <c r="AA530" s="853">
        <f t="shared" si="144"/>
        <v>11.98974358974359</v>
      </c>
      <c r="AB530" s="854">
        <v>12</v>
      </c>
      <c r="AC530" s="833">
        <v>1.95</v>
      </c>
      <c r="AD530" s="833" t="s">
        <v>136</v>
      </c>
      <c r="AE530" s="833">
        <v>2.88</v>
      </c>
      <c r="AF530" s="833">
        <v>1.01</v>
      </c>
      <c r="AG530" s="833">
        <v>8.5</v>
      </c>
      <c r="AH530" s="833">
        <v>6</v>
      </c>
      <c r="AI530" s="833" t="s">
        <v>136</v>
      </c>
      <c r="AJ530" s="833">
        <v>9.3000000000000007</v>
      </c>
      <c r="AK530" s="833" t="s">
        <v>136</v>
      </c>
      <c r="AL530" s="845">
        <v>138.08000000000001</v>
      </c>
      <c r="AM530" s="839">
        <v>1</v>
      </c>
      <c r="AN530" s="833">
        <v>0.11</v>
      </c>
      <c r="AO530" s="711">
        <f t="shared" si="145"/>
        <v>9.4548714878620643</v>
      </c>
      <c r="AP530" s="712">
        <f t="shared" si="146"/>
        <v>21.444615077605654</v>
      </c>
      <c r="AQ530" s="855">
        <f t="shared" si="147"/>
        <v>-26.637457254654272</v>
      </c>
      <c r="AR530" s="624">
        <f>INDEX(Historical!$C$7:$C$1259,MATCH(B530,Historical!$B$7:$B$1281,0))*IF(AH530="n/a",1.03,IF(AH530&lt;0,1.01,IF(AH530&gt;10,1.1,(1+AH530/100))))</f>
        <v>0.63600000000000001</v>
      </c>
      <c r="AS530" s="853">
        <f t="shared" si="148"/>
        <v>0.65508</v>
      </c>
      <c r="AT530" s="853">
        <f t="shared" si="152"/>
        <v>0.67473240000000001</v>
      </c>
      <c r="AU530" s="853">
        <f t="shared" si="152"/>
        <v>0.69497437200000001</v>
      </c>
      <c r="AV530" s="853">
        <f t="shared" si="152"/>
        <v>0.71582360316000004</v>
      </c>
      <c r="AW530" s="624">
        <f t="shared" si="149"/>
        <v>3.3766103751599998</v>
      </c>
      <c r="AX530" s="719">
        <f t="shared" si="150"/>
        <v>14.442302716680924</v>
      </c>
      <c r="AY530" s="900">
        <v>0.95</v>
      </c>
      <c r="AZ530" s="839">
        <v>75.790000000000006</v>
      </c>
      <c r="BA530" s="839">
        <v>-17.940000000000001</v>
      </c>
      <c r="BB530" s="839">
        <v>0.24</v>
      </c>
      <c r="BC530" s="839">
        <v>19.77</v>
      </c>
      <c r="BE530" s="597">
        <v>2013</v>
      </c>
      <c r="BF530" s="865">
        <f t="shared" si="151"/>
        <v>0</v>
      </c>
      <c r="BG530" s="849">
        <v>0.89999999999999991</v>
      </c>
    </row>
    <row r="531" spans="1:59" ht="11.25" customHeight="1" x14ac:dyDescent="0.2">
      <c r="A531" s="848" t="s">
        <v>4558</v>
      </c>
      <c r="B531" s="842" t="s">
        <v>2652</v>
      </c>
      <c r="C531" s="898" t="s">
        <v>108</v>
      </c>
      <c r="D531" s="898" t="s">
        <v>4273</v>
      </c>
      <c r="E531" s="705">
        <v>5</v>
      </c>
      <c r="F531" s="1135">
        <v>721</v>
      </c>
      <c r="G531" s="1126" t="s">
        <v>106</v>
      </c>
      <c r="H531" s="1126" t="s">
        <v>106</v>
      </c>
      <c r="I531" s="841">
        <v>31.14</v>
      </c>
      <c r="J531" s="624">
        <f t="shared" si="138"/>
        <v>4.4958253050738595</v>
      </c>
      <c r="K531" s="844">
        <v>0.35</v>
      </c>
      <c r="L531" s="854">
        <v>4</v>
      </c>
      <c r="M531" s="615">
        <f t="shared" si="139"/>
        <v>1.4</v>
      </c>
      <c r="N531" s="837" t="s">
        <v>1236</v>
      </c>
      <c r="O531" s="706">
        <v>0.34</v>
      </c>
      <c r="P531" s="606">
        <v>44134</v>
      </c>
      <c r="Q531" s="606">
        <v>44151</v>
      </c>
      <c r="R531" s="615">
        <f t="shared" si="140"/>
        <v>2.9411764705882213</v>
      </c>
      <c r="S531" s="673">
        <f>IF(INDEX(Historical!$D$7:$D$1257,MATCH(B531,Historical!$B$7:$B$1281,0))=0,"n/a",(INDEX(Historical!$C$7:$C$1259,MATCH(B531,Historical!$B$7:$B$1281,0))/INDEX(Historical!$D$7:$D$1257,MATCH(B531,Historical!$B$7:$B$1281,0))-1)*100)</f>
        <v>3.7878787878787845</v>
      </c>
      <c r="T531" s="673">
        <f>IF(INDEX(Historical!$F$7:$F$1250,MATCH(B531,Historical!$B$7:$B$1281,0))=0,"n/a",((INDEX(Historical!$C$7:$C$1259,MATCH(B531,Historical!$B$7:$B$1281,0))/INDEX(Historical!$F$7:$F$1250,MATCH(B531,Historical!$B$7:$B$1281,0)))^(1/3)-1)*100)</f>
        <v>17.710108594427521</v>
      </c>
      <c r="U531" s="673">
        <f>IF(INDEX(Historical!$H$7:$H$1250,MATCH(B531,Historical!$B$7:$B$1281,0))=0,"n/a",((INDEX(Historical!$C$7:$C$1259,MATCH(B531,Historical!$B$7:$B$1281,0))/INDEX(Historical!$H$7:$H$1250,MATCH(B531,Historical!$B$7:$B$1281,0)))^(1/5)-1)*100)</f>
        <v>17.954323283549311</v>
      </c>
      <c r="V531" s="673">
        <f>IF(INDEX(Historical!$O$7:$O$1250,MATCH(B531,Historical!$B$7:$B$1281,0))=0,"n/a",((INDEX(Historical!$C$7:$C$1259,MATCH(B531,Historical!$B$7:$B$1281,0))/INDEX(Historical!$O$7:$O$1250,MATCH(B531,Historical!$B$7:$B$1281,0)))^(1/10)-1)*100)</f>
        <v>13.100899152808099</v>
      </c>
      <c r="W531" s="674">
        <f t="shared" si="141"/>
        <v>1.3704649638266171</v>
      </c>
      <c r="X531" s="675">
        <f t="shared" si="142"/>
        <v>1.2643889636302332</v>
      </c>
      <c r="Y531" s="843"/>
      <c r="Z531" s="624">
        <f t="shared" si="143"/>
        <v>85.889570552147248</v>
      </c>
      <c r="AA531" s="853">
        <f t="shared" si="144"/>
        <v>19.10429447852761</v>
      </c>
      <c r="AB531" s="854">
        <v>12</v>
      </c>
      <c r="AC531" s="833">
        <v>1.63</v>
      </c>
      <c r="AD531" s="833">
        <v>2.44</v>
      </c>
      <c r="AE531" s="833">
        <v>3.65</v>
      </c>
      <c r="AF531" s="833">
        <v>1.0900000000000001</v>
      </c>
      <c r="AG531" s="833">
        <v>5.8000000000000007</v>
      </c>
      <c r="AH531" s="833">
        <v>11</v>
      </c>
      <c r="AI531" s="833">
        <v>-1.92</v>
      </c>
      <c r="AJ531" s="833">
        <v>14.2</v>
      </c>
      <c r="AK531" s="833">
        <v>8</v>
      </c>
      <c r="AL531" s="845">
        <v>606.16999999999996</v>
      </c>
      <c r="AM531" s="839">
        <v>3</v>
      </c>
      <c r="AN531" s="833">
        <v>0.01</v>
      </c>
      <c r="AO531" s="711">
        <f t="shared" si="145"/>
        <v>3.3458541100955621</v>
      </c>
      <c r="AP531" s="712">
        <f t="shared" si="146"/>
        <v>22.450148588623172</v>
      </c>
      <c r="AQ531" s="855">
        <f t="shared" si="147"/>
        <v>-3.7972488691026207</v>
      </c>
      <c r="AR531" s="624">
        <f>INDEX(Historical!$C$7:$C$1259,MATCH(B531,Historical!$B$7:$B$1281,0))*IF(AH531="n/a",1.03,IF(AH531&lt;0,1.01,IF(AH531&gt;10,1.1,(1+AH531/100))))</f>
        <v>1.5070000000000003</v>
      </c>
      <c r="AS531" s="853">
        <f t="shared" si="148"/>
        <v>1.5220700000000003</v>
      </c>
      <c r="AT531" s="853">
        <f t="shared" si="152"/>
        <v>1.6438356000000003</v>
      </c>
      <c r="AU531" s="853">
        <f t="shared" si="152"/>
        <v>1.7753424480000004</v>
      </c>
      <c r="AV531" s="853">
        <f t="shared" si="152"/>
        <v>1.9173698438400006</v>
      </c>
      <c r="AW531" s="624">
        <f t="shared" si="149"/>
        <v>8.365617891840003</v>
      </c>
      <c r="AX531" s="719">
        <f t="shared" si="150"/>
        <v>26.864540436223518</v>
      </c>
      <c r="AY531" s="900">
        <v>0.93</v>
      </c>
      <c r="AZ531" s="839">
        <v>73.92</v>
      </c>
      <c r="BA531" s="839">
        <v>-6.23</v>
      </c>
      <c r="BB531" s="839">
        <v>4.1500000000000004</v>
      </c>
      <c r="BC531" s="839">
        <v>30.17</v>
      </c>
      <c r="BE531" s="597">
        <v>2016</v>
      </c>
      <c r="BF531" s="865">
        <f t="shared" si="151"/>
        <v>0</v>
      </c>
      <c r="BG531" s="849">
        <v>0.70000000000000007</v>
      </c>
    </row>
    <row r="532" spans="1:59" ht="11.25" customHeight="1" x14ac:dyDescent="0.2">
      <c r="A532" s="838" t="s">
        <v>1582</v>
      </c>
      <c r="B532" s="842" t="s">
        <v>34</v>
      </c>
      <c r="C532" s="898" t="s">
        <v>131</v>
      </c>
      <c r="D532" s="898" t="s">
        <v>4263</v>
      </c>
      <c r="E532" s="705">
        <v>10</v>
      </c>
      <c r="F532" s="1135">
        <v>457</v>
      </c>
      <c r="G532" s="1133" t="s">
        <v>37</v>
      </c>
      <c r="H532" s="1133" t="s">
        <v>37</v>
      </c>
      <c r="I532" s="841">
        <v>53.83</v>
      </c>
      <c r="J532" s="624">
        <f t="shared" si="138"/>
        <v>3.7897083410737511</v>
      </c>
      <c r="K532" s="844">
        <v>0.51</v>
      </c>
      <c r="L532" s="854">
        <v>4</v>
      </c>
      <c r="M532" s="615">
        <f t="shared" si="139"/>
        <v>2.04</v>
      </c>
      <c r="N532" s="837" t="s">
        <v>318</v>
      </c>
      <c r="O532" s="706">
        <v>0.49</v>
      </c>
      <c r="P532" s="606">
        <v>44263</v>
      </c>
      <c r="Q532" s="606">
        <v>44286</v>
      </c>
      <c r="R532" s="615">
        <f t="shared" si="140"/>
        <v>4.0816326530612281</v>
      </c>
      <c r="S532" s="673">
        <f>IF(INDEX(Historical!$D$7:$D$1257,MATCH(B532,Historical!$B$7:$B$1281,0))=0,"n/a",(INDEX(Historical!$C$7:$C$1259,MATCH(B532,Historical!$B$7:$B$1281,0))/INDEX(Historical!$D$7:$D$1257,MATCH(B532,Historical!$B$7:$B$1281,0))-1)*100)</f>
        <v>4.2553191489361764</v>
      </c>
      <c r="T532" s="673">
        <f>IF(INDEX(Historical!$F$7:$F$1250,MATCH(B532,Historical!$B$7:$B$1281,0))=0,"n/a",((INDEX(Historical!$C$7:$C$1259,MATCH(B532,Historical!$B$7:$B$1281,0))/INDEX(Historical!$F$7:$F$1250,MATCH(B532,Historical!$B$7:$B$1281,0)))^(1/3)-1)*100)</f>
        <v>4.4501837059028659</v>
      </c>
      <c r="U532" s="673">
        <f>IF(INDEX(Historical!$H$7:$H$1250,MATCH(B532,Historical!$B$7:$B$1281,0))=0,"n/a",((INDEX(Historical!$C$7:$C$1259,MATCH(B532,Historical!$B$7:$B$1281,0))/INDEX(Historical!$H$7:$H$1250,MATCH(B532,Historical!$B$7:$B$1281,0)))^(1/5)-1)*100)</f>
        <v>4.67098102600354</v>
      </c>
      <c r="V532" s="673">
        <f>IF(INDEX(Historical!$O$7:$O$1250,MATCH(B532,Historical!$B$7:$B$1281,0))=0,"n/a",((INDEX(Historical!$C$7:$C$1259,MATCH(B532,Historical!$B$7:$B$1281,0))/INDEX(Historical!$O$7:$O$1250,MATCH(B532,Historical!$B$7:$B$1281,0)))^(1/10)-1)*100)</f>
        <v>3.6462396924956231</v>
      </c>
      <c r="W532" s="674">
        <f t="shared" si="141"/>
        <v>1.281040584253677</v>
      </c>
      <c r="X532" s="675">
        <f t="shared" si="142"/>
        <v>2.1231731936379732</v>
      </c>
      <c r="Y532" s="627"/>
      <c r="Z532" s="624">
        <f t="shared" si="143"/>
        <v>54.111405835543771</v>
      </c>
      <c r="AA532" s="853">
        <f t="shared" si="144"/>
        <v>14.278514588859416</v>
      </c>
      <c r="AB532" s="854">
        <v>12</v>
      </c>
      <c r="AC532" s="833">
        <v>3.77</v>
      </c>
      <c r="AD532" s="833">
        <v>4.9400000000000004</v>
      </c>
      <c r="AE532" s="833">
        <v>2.96</v>
      </c>
      <c r="AF532" s="833">
        <v>1.78</v>
      </c>
      <c r="AG532" s="833">
        <v>12.4</v>
      </c>
      <c r="AH532" s="833">
        <v>17.7</v>
      </c>
      <c r="AI532" s="833">
        <v>-0.06</v>
      </c>
      <c r="AJ532" s="833">
        <v>2.1999999999999997</v>
      </c>
      <c r="AK532" s="833">
        <v>3</v>
      </c>
      <c r="AL532" s="845">
        <v>28640</v>
      </c>
      <c r="AM532" s="839">
        <v>0.1</v>
      </c>
      <c r="AN532" s="833">
        <v>1.0900000000000001</v>
      </c>
      <c r="AO532" s="711">
        <f t="shared" si="145"/>
        <v>-5.8178252217821242</v>
      </c>
      <c r="AP532" s="712">
        <f t="shared" si="146"/>
        <v>8.4606893670772916</v>
      </c>
      <c r="AQ532" s="855">
        <f t="shared" si="147"/>
        <v>6.2821318068506882</v>
      </c>
      <c r="AR532" s="624">
        <f>INDEX(Historical!$C$7:$C$1259,MATCH(B532,Historical!$B$7:$B$1281,0))*IF(AH532="n/a",1.03,IF(AH532&lt;0,1.01,IF(AH532&gt;10,1.1,(1+AH532/100))))</f>
        <v>2.1560000000000001</v>
      </c>
      <c r="AS532" s="853">
        <f t="shared" si="148"/>
        <v>2.1775600000000002</v>
      </c>
      <c r="AT532" s="853">
        <f t="shared" si="152"/>
        <v>2.2428868000000004</v>
      </c>
      <c r="AU532" s="853">
        <f t="shared" si="152"/>
        <v>2.3101734040000004</v>
      </c>
      <c r="AV532" s="853">
        <f t="shared" si="152"/>
        <v>2.3794786061200006</v>
      </c>
      <c r="AW532" s="624">
        <f t="shared" si="149"/>
        <v>11.266098810120003</v>
      </c>
      <c r="AX532" s="719">
        <f t="shared" si="150"/>
        <v>20.929033643172957</v>
      </c>
      <c r="AY532" s="900">
        <v>0.56999999999999995</v>
      </c>
      <c r="AZ532" s="839">
        <v>54.910000000000004</v>
      </c>
      <c r="BA532" s="839">
        <v>-13.389999999999999</v>
      </c>
      <c r="BB532" s="839">
        <v>-6.5</v>
      </c>
      <c r="BC532" s="839">
        <v>-2.0699999999999998</v>
      </c>
      <c r="BE532" s="597">
        <v>2012</v>
      </c>
      <c r="BF532" s="865">
        <f t="shared" si="151"/>
        <v>0</v>
      </c>
      <c r="BG532" s="849">
        <v>3.9</v>
      </c>
    </row>
    <row r="533" spans="1:59" ht="11.25" customHeight="1" x14ac:dyDescent="0.2">
      <c r="A533" s="831" t="s">
        <v>316</v>
      </c>
      <c r="B533" s="842" t="s">
        <v>317</v>
      </c>
      <c r="C533" s="898" t="s">
        <v>128</v>
      </c>
      <c r="D533" s="898" t="s">
        <v>4281</v>
      </c>
      <c r="E533" s="705">
        <v>48</v>
      </c>
      <c r="F533" s="1135">
        <v>41</v>
      </c>
      <c r="G533" s="1126" t="s">
        <v>115</v>
      </c>
      <c r="H533" s="1126" t="s">
        <v>115</v>
      </c>
      <c r="I533" s="833">
        <v>129.19</v>
      </c>
      <c r="J533" s="624">
        <f t="shared" si="138"/>
        <v>3.1658797120520168</v>
      </c>
      <c r="K533" s="844">
        <v>1.0225</v>
      </c>
      <c r="L533" s="854">
        <v>4</v>
      </c>
      <c r="M533" s="615">
        <f t="shared" si="139"/>
        <v>4.09</v>
      </c>
      <c r="N533" s="837" t="s">
        <v>318</v>
      </c>
      <c r="O533" s="706">
        <v>0.95499999999999996</v>
      </c>
      <c r="P533" s="606">
        <v>43986</v>
      </c>
      <c r="Q533" s="606">
        <v>44012</v>
      </c>
      <c r="R533" s="615">
        <f t="shared" si="140"/>
        <v>7.0680628272251314</v>
      </c>
      <c r="S533" s="673">
        <f>IF(INDEX(Historical!$D$7:$D$1257,MATCH(B533,Historical!$B$7:$B$1281,0))=0,"n/a",(INDEX(Historical!$C$7:$C$1259,MATCH(B533,Historical!$B$7:$B$1281,0))/INDEX(Historical!$D$7:$D$1257,MATCH(B533,Historical!$B$7:$B$1281,0))-1)*100)</f>
        <v>5.0464807436918946</v>
      </c>
      <c r="T533" s="673">
        <f>IF(INDEX(Historical!$F$7:$F$1250,MATCH(B533,Historical!$B$7:$B$1281,0))=0,"n/a",((INDEX(Historical!$C$7:$C$1259,MATCH(B533,Historical!$B$7:$B$1281,0))/INDEX(Historical!$F$7:$F$1250,MATCH(B533,Historical!$B$7:$B$1281,0)))^(1/3)-1)*100)</f>
        <v>8.2836315088371304</v>
      </c>
      <c r="U533" s="673">
        <f>IF(INDEX(Historical!$H$7:$H$1250,MATCH(B533,Historical!$B$7:$B$1281,0))=0,"n/a",((INDEX(Historical!$C$7:$C$1259,MATCH(B533,Historical!$B$7:$B$1281,0))/INDEX(Historical!$H$7:$H$1250,MATCH(B533,Historical!$B$7:$B$1281,0)))^(1/5)-1)*100)</f>
        <v>7.8140426277733432</v>
      </c>
      <c r="V533" s="673">
        <f>IF(INDEX(Historical!$O$7:$O$1250,MATCH(B533,Historical!$B$7:$B$1281,0))=0,"n/a",((INDEX(Historical!$C$7:$C$1259,MATCH(B533,Historical!$B$7:$B$1281,0))/INDEX(Historical!$O$7:$O$1250,MATCH(B533,Historical!$B$7:$B$1281,0)))^(1/10)-1)*100)</f>
        <v>7.8358967847789174</v>
      </c>
      <c r="W533" s="674">
        <f t="shared" si="141"/>
        <v>0.99721102030746178</v>
      </c>
      <c r="X533" s="675">
        <f t="shared" si="142"/>
        <v>1.1324699460541077</v>
      </c>
      <c r="Y533" s="641"/>
      <c r="Z533" s="624">
        <f t="shared" si="143"/>
        <v>79.8828125</v>
      </c>
      <c r="AA533" s="853">
        <f t="shared" si="144"/>
        <v>25.232421875</v>
      </c>
      <c r="AB533" s="854">
        <v>12</v>
      </c>
      <c r="AC533" s="833">
        <v>5.12</v>
      </c>
      <c r="AD533" s="833">
        <v>3.26</v>
      </c>
      <c r="AE533" s="833">
        <v>2.6</v>
      </c>
      <c r="AF533" s="833">
        <v>13.33</v>
      </c>
      <c r="AG533" s="833">
        <v>53.800000000000004</v>
      </c>
      <c r="AH533" s="833">
        <v>-1.5</v>
      </c>
      <c r="AI533" s="833">
        <v>8.17</v>
      </c>
      <c r="AJ533" s="833">
        <v>6.9</v>
      </c>
      <c r="AK533" s="833">
        <v>7.8</v>
      </c>
      <c r="AL533" s="845">
        <v>183220</v>
      </c>
      <c r="AM533" s="839">
        <v>0.1</v>
      </c>
      <c r="AN533" s="833">
        <v>3.28</v>
      </c>
      <c r="AO533" s="711">
        <f t="shared" si="145"/>
        <v>-14.252499535174639</v>
      </c>
      <c r="AP533" s="712">
        <f t="shared" si="146"/>
        <v>10.979922339825361</v>
      </c>
      <c r="AQ533" s="855">
        <f t="shared" si="147"/>
        <v>286.63688597600492</v>
      </c>
      <c r="AR533" s="624">
        <f>INDEX(Historical!$C$7:$C$1259,MATCH(B533,Historical!$B$7:$B$1281,0))*IF(AH533="n/a",1.03,IF(AH533&lt;0,1.01,IF(AH533&gt;10,1.1,(1+AH533/100))))</f>
        <v>3.9945500000000003</v>
      </c>
      <c r="AS533" s="853">
        <f t="shared" si="148"/>
        <v>4.3209047350000009</v>
      </c>
      <c r="AT533" s="853">
        <f t="shared" si="152"/>
        <v>4.6579353043300014</v>
      </c>
      <c r="AU533" s="853">
        <f t="shared" si="152"/>
        <v>5.0212542580677422</v>
      </c>
      <c r="AV533" s="853">
        <f t="shared" si="152"/>
        <v>5.4129120901970262</v>
      </c>
      <c r="AW533" s="624">
        <f t="shared" si="149"/>
        <v>23.40755638759477</v>
      </c>
      <c r="AX533" s="719">
        <f t="shared" si="150"/>
        <v>18.118706082200458</v>
      </c>
      <c r="AY533" s="900">
        <v>0.59</v>
      </c>
      <c r="AZ533" s="839">
        <v>27.38</v>
      </c>
      <c r="BA533" s="839">
        <v>-13.16</v>
      </c>
      <c r="BB533" s="839">
        <v>-8.0500000000000007</v>
      </c>
      <c r="BC533" s="839">
        <v>-6.18</v>
      </c>
      <c r="BE533" s="597">
        <v>1973</v>
      </c>
      <c r="BF533" s="865">
        <f t="shared" si="151"/>
        <v>5</v>
      </c>
      <c r="BG533" s="849">
        <v>7.9</v>
      </c>
    </row>
    <row r="534" spans="1:59" s="744" customFormat="1" ht="11.25" customHeight="1" x14ac:dyDescent="0.2">
      <c r="A534" s="619" t="s">
        <v>1544</v>
      </c>
      <c r="B534" s="751" t="s">
        <v>1545</v>
      </c>
      <c r="C534" s="898" t="s">
        <v>245</v>
      </c>
      <c r="D534" s="898" t="s">
        <v>4298</v>
      </c>
      <c r="E534" s="727">
        <v>12</v>
      </c>
      <c r="F534" s="1135">
        <v>287</v>
      </c>
      <c r="G534" s="1138" t="s">
        <v>106</v>
      </c>
      <c r="H534" s="1138" t="s">
        <v>106</v>
      </c>
      <c r="I534" s="728">
        <v>34.71</v>
      </c>
      <c r="J534" s="729">
        <f t="shared" si="138"/>
        <v>3.226735811005474</v>
      </c>
      <c r="K534" s="730">
        <v>0.28000000000000003</v>
      </c>
      <c r="L534" s="731">
        <v>4</v>
      </c>
      <c r="M534" s="732">
        <f t="shared" si="139"/>
        <v>1.1200000000000001</v>
      </c>
      <c r="N534" s="733" t="s">
        <v>964</v>
      </c>
      <c r="O534" s="734">
        <v>0.27</v>
      </c>
      <c r="P534" s="1130">
        <v>43965</v>
      </c>
      <c r="Q534" s="1130">
        <v>43973</v>
      </c>
      <c r="R534" s="732">
        <f t="shared" si="140"/>
        <v>3.7037037037037068</v>
      </c>
      <c r="S534" s="673">
        <f>IF(INDEX(Historical!$D$7:$D$1257,MATCH(B534,Historical!$B$7:$B$1281,0))=0,"n/a",(INDEX(Historical!$C$7:$C$1259,MATCH(B534,Historical!$B$7:$B$1281,0))/INDEX(Historical!$D$7:$D$1257,MATCH(B534,Historical!$B$7:$B$1281,0))-1)*100)</f>
        <v>2.7777777777777901</v>
      </c>
      <c r="T534" s="673">
        <f>IF(INDEX(Historical!$F$7:$F$1250,MATCH(B534,Historical!$B$7:$B$1281,0))=0,"n/a",((INDEX(Historical!$C$7:$C$1259,MATCH(B534,Historical!$B$7:$B$1281,0))/INDEX(Historical!$F$7:$F$1250,MATCH(B534,Historical!$B$7:$B$1281,0)))^(1/3)-1)*100)</f>
        <v>12.00359499353576</v>
      </c>
      <c r="U534" s="673">
        <f>IF(INDEX(Historical!$H$7:$H$1250,MATCH(B534,Historical!$B$7:$B$1281,0))=0,"n/a",((INDEX(Historical!$C$7:$C$1259,MATCH(B534,Historical!$B$7:$B$1281,0))/INDEX(Historical!$H$7:$H$1250,MATCH(B534,Historical!$B$7:$B$1281,0)))^(1/5)-1)*100)</f>
        <v>9.348524191688302</v>
      </c>
      <c r="V534" s="673">
        <f>IF(INDEX(Historical!$O$7:$O$1250,MATCH(B534,Historical!$B$7:$B$1281,0))=0,"n/a",((INDEX(Historical!$C$7:$C$1259,MATCH(B534,Historical!$B$7:$B$1281,0))/INDEX(Historical!$O$7:$O$1250,MATCH(B534,Historical!$B$7:$B$1281,0)))^(1/10)-1)*100)</f>
        <v>9.4488106322932595</v>
      </c>
      <c r="W534" s="674">
        <f t="shared" si="141"/>
        <v>0.98938634241835599</v>
      </c>
      <c r="X534" s="675">
        <f t="shared" si="142"/>
        <v>1.1263282158660604</v>
      </c>
      <c r="Y534" s="899"/>
      <c r="Z534" s="729">
        <f t="shared" si="143"/>
        <v>73.202614379084977</v>
      </c>
      <c r="AA534" s="736">
        <f t="shared" si="144"/>
        <v>22.686274509803923</v>
      </c>
      <c r="AB534" s="731">
        <v>3</v>
      </c>
      <c r="AC534" s="737">
        <v>1.53</v>
      </c>
      <c r="AD534" s="737">
        <v>2.17</v>
      </c>
      <c r="AE534" s="737">
        <v>2.4300000000000002</v>
      </c>
      <c r="AF534" s="737">
        <v>5.3</v>
      </c>
      <c r="AG534" s="737">
        <v>22.900000000000002</v>
      </c>
      <c r="AH534" s="737">
        <v>-30</v>
      </c>
      <c r="AI534" s="737">
        <v>10.45</v>
      </c>
      <c r="AJ534" s="737">
        <v>8.3000000000000007</v>
      </c>
      <c r="AK534" s="737">
        <v>11.04</v>
      </c>
      <c r="AL534" s="738">
        <v>756.71</v>
      </c>
      <c r="AM534" s="739">
        <v>3.3000000000000003</v>
      </c>
      <c r="AN534" s="737">
        <v>0</v>
      </c>
      <c r="AO534" s="740">
        <f t="shared" si="145"/>
        <v>-10.111014507110147</v>
      </c>
      <c r="AP534" s="741">
        <f t="shared" si="146"/>
        <v>12.575260002693776</v>
      </c>
      <c r="AQ534" s="742">
        <f t="shared" si="147"/>
        <v>131.1682935794332</v>
      </c>
      <c r="AR534" s="624">
        <f>INDEX(Historical!$C$7:$C$1259,MATCH(B534,Historical!$B$7:$B$1281,0))*IF(AH534="n/a",1.03,IF(AH534&lt;0,1.01,IF(AH534&gt;10,1.1,(1+AH534/100))))</f>
        <v>1.1211000000000002</v>
      </c>
      <c r="AS534" s="736">
        <f t="shared" si="148"/>
        <v>1.2332100000000004</v>
      </c>
      <c r="AT534" s="736">
        <f t="shared" si="152"/>
        <v>1.3565310000000006</v>
      </c>
      <c r="AU534" s="736">
        <f t="shared" si="152"/>
        <v>1.4921841000000007</v>
      </c>
      <c r="AV534" s="736">
        <f t="shared" si="152"/>
        <v>1.6414025100000009</v>
      </c>
      <c r="AW534" s="729">
        <f t="shared" si="149"/>
        <v>6.8444276100000021</v>
      </c>
      <c r="AX534" s="743">
        <f t="shared" si="150"/>
        <v>19.718892566983584</v>
      </c>
      <c r="AY534" s="901">
        <v>0.65</v>
      </c>
      <c r="AZ534" s="739">
        <v>63.72</v>
      </c>
      <c r="BA534" s="739">
        <v>-39.11</v>
      </c>
      <c r="BB534" s="739">
        <v>0.54999999999999993</v>
      </c>
      <c r="BC534" s="739">
        <v>4.71</v>
      </c>
      <c r="BD534" s="875"/>
      <c r="BE534" s="597">
        <v>2009</v>
      </c>
      <c r="BF534" s="865">
        <f t="shared" si="151"/>
        <v>0</v>
      </c>
      <c r="BG534" s="793">
        <v>19.100000000000001</v>
      </c>
    </row>
    <row r="535" spans="1:59" ht="11.25" customHeight="1" x14ac:dyDescent="0.2">
      <c r="A535" s="838" t="s">
        <v>4531</v>
      </c>
      <c r="B535" s="842" t="s">
        <v>4530</v>
      </c>
      <c r="C535" s="898" t="s">
        <v>108</v>
      </c>
      <c r="D535" s="898" t="s">
        <v>4266</v>
      </c>
      <c r="E535" s="705">
        <v>11</v>
      </c>
      <c r="F535" s="1135">
        <v>359</v>
      </c>
      <c r="G535" s="1126" t="s">
        <v>37</v>
      </c>
      <c r="H535" s="1126" t="s">
        <v>37</v>
      </c>
      <c r="I535" s="841">
        <v>30.66</v>
      </c>
      <c r="J535" s="624">
        <f t="shared" si="138"/>
        <v>3.131115459882583</v>
      </c>
      <c r="K535" s="844">
        <v>0.24</v>
      </c>
      <c r="L535" s="854">
        <v>4</v>
      </c>
      <c r="M535" s="615">
        <f t="shared" si="139"/>
        <v>0.96</v>
      </c>
      <c r="N535" s="837" t="s">
        <v>431</v>
      </c>
      <c r="O535" s="709">
        <v>0.22</v>
      </c>
      <c r="P535" s="606">
        <v>44238</v>
      </c>
      <c r="Q535" s="606">
        <v>44246</v>
      </c>
      <c r="R535" s="615">
        <f t="shared" si="140"/>
        <v>9.0909090909090864</v>
      </c>
      <c r="S535" s="673">
        <f>IF(INDEX(Historical!$D$7:$D$1257,MATCH(B535,Historical!$B$7:$B$1281,0))=0,"n/a",(INDEX(Historical!$C$7:$C$1259,MATCH(B535,Historical!$B$7:$B$1281,0))/INDEX(Historical!$D$7:$D$1257,MATCH(B535,Historical!$B$7:$B$1281,0))-1)*100)</f>
        <v>11.392405063291132</v>
      </c>
      <c r="T535" s="673">
        <f>IF(INDEX(Historical!$F$7:$F$1250,MATCH(B535,Historical!$B$7:$B$1281,0))=0,"n/a",((INDEX(Historical!$C$7:$C$1259,MATCH(B535,Historical!$B$7:$B$1281,0))/INDEX(Historical!$F$7:$F$1250,MATCH(B535,Historical!$B$7:$B$1281,0)))^(1/3)-1)*100)</f>
        <v>20.73621473595373</v>
      </c>
      <c r="U535" s="673">
        <f>IF(INDEX(Historical!$H$7:$H$1250,MATCH(B535,Historical!$B$7:$B$1281,0))=0,"n/a",((INDEX(Historical!$C$7:$C$1259,MATCH(B535,Historical!$B$7:$B$1281,0))/INDEX(Historical!$H$7:$H$1250,MATCH(B535,Historical!$B$7:$B$1281,0)))^(1/5)-1)*100)</f>
        <v>17.826287235031391</v>
      </c>
      <c r="V535" s="673" t="str">
        <f>IF(INDEX(Historical!$O$7:$O$1250,MATCH(B535,Historical!$B$7:$B$1281,0))=0,"n/a",((INDEX(Historical!$C$7:$C$1259,MATCH(B535,Historical!$B$7:$B$1281,0))/INDEX(Historical!$O$7:$O$1250,MATCH(B535,Historical!$B$7:$B$1281,0)))^(1/10)-1)*100)</f>
        <v>n/a</v>
      </c>
      <c r="W535" s="674" t="str">
        <f t="shared" si="141"/>
        <v>n/a</v>
      </c>
      <c r="X535" s="675">
        <f t="shared" si="142"/>
        <v>1.1727820549362757</v>
      </c>
      <c r="Y535" s="646" t="s">
        <v>4580</v>
      </c>
      <c r="Z535" s="624">
        <f t="shared" si="143"/>
        <v>66.666666666666657</v>
      </c>
      <c r="AA535" s="853">
        <f t="shared" si="144"/>
        <v>21.291666666666668</v>
      </c>
      <c r="AB535" s="854">
        <v>12</v>
      </c>
      <c r="AC535" s="833">
        <v>1.44</v>
      </c>
      <c r="AD535" s="833">
        <v>2.36</v>
      </c>
      <c r="AE535" s="833">
        <v>5.84</v>
      </c>
      <c r="AF535" s="833">
        <v>1.19</v>
      </c>
      <c r="AG535" s="833">
        <v>4</v>
      </c>
      <c r="AH535" s="833">
        <v>9.6</v>
      </c>
      <c r="AI535" s="833">
        <v>-1.6</v>
      </c>
      <c r="AJ535" s="833">
        <v>15.2</v>
      </c>
      <c r="AK535" s="833">
        <v>9</v>
      </c>
      <c r="AL535" s="845">
        <v>1100</v>
      </c>
      <c r="AM535" s="839">
        <v>0.5</v>
      </c>
      <c r="AN535" s="833">
        <v>0.09</v>
      </c>
      <c r="AO535" s="711">
        <f t="shared" si="145"/>
        <v>-0.33426397175269429</v>
      </c>
      <c r="AP535" s="712">
        <f t="shared" si="146"/>
        <v>20.957402694913974</v>
      </c>
      <c r="AQ535" s="855">
        <f t="shared" si="147"/>
        <v>6.1175099873999494</v>
      </c>
      <c r="AR535" s="624">
        <f>INDEX(Historical!$C$7:$C$1259,MATCH(B535,Historical!$B$7:$B$1281,0))*IF(AH535="n/a",1.03,IF(AH535&lt;0,1.01,IF(AH535&gt;10,1.1,(1+AH535/100))))</f>
        <v>0.96448000000000012</v>
      </c>
      <c r="AS535" s="853">
        <f t="shared" si="148"/>
        <v>0.97412480000000012</v>
      </c>
      <c r="AT535" s="853">
        <f t="shared" si="152"/>
        <v>1.0617960320000002</v>
      </c>
      <c r="AU535" s="853">
        <f t="shared" si="152"/>
        <v>1.1573576748800003</v>
      </c>
      <c r="AV535" s="853">
        <f t="shared" si="152"/>
        <v>1.2615198656192004</v>
      </c>
      <c r="AW535" s="624">
        <f t="shared" si="149"/>
        <v>5.4192783724992006</v>
      </c>
      <c r="AX535" s="719">
        <f t="shared" si="150"/>
        <v>17.67540238910372</v>
      </c>
      <c r="AY535" s="900">
        <v>1.46</v>
      </c>
      <c r="AZ535" s="839">
        <v>179.23</v>
      </c>
      <c r="BA535" s="839">
        <v>-6.38</v>
      </c>
      <c r="BB535" s="839">
        <v>17.080000000000002</v>
      </c>
      <c r="BC535" s="839">
        <v>52.32</v>
      </c>
      <c r="BE535" s="597">
        <v>2011</v>
      </c>
      <c r="BF535" s="865">
        <f t="shared" si="151"/>
        <v>0</v>
      </c>
      <c r="BG535" s="849">
        <v>0.5</v>
      </c>
    </row>
    <row r="536" spans="1:59" ht="11.25" customHeight="1" x14ac:dyDescent="0.2">
      <c r="A536" s="831" t="s">
        <v>1546</v>
      </c>
      <c r="B536" s="842" t="s">
        <v>1547</v>
      </c>
      <c r="C536" s="898" t="s">
        <v>153</v>
      </c>
      <c r="D536" s="898" t="s">
        <v>4283</v>
      </c>
      <c r="E536" s="705">
        <v>11</v>
      </c>
      <c r="F536" s="1135">
        <v>354</v>
      </c>
      <c r="G536" s="1135" t="s">
        <v>37</v>
      </c>
      <c r="H536" s="1135" t="s">
        <v>37</v>
      </c>
      <c r="I536" s="841">
        <v>33.49</v>
      </c>
      <c r="J536" s="624">
        <f t="shared" si="138"/>
        <v>4.6581068975813675</v>
      </c>
      <c r="K536" s="844">
        <v>0.39</v>
      </c>
      <c r="L536" s="854">
        <v>4</v>
      </c>
      <c r="M536" s="615">
        <f t="shared" si="139"/>
        <v>1.56</v>
      </c>
      <c r="N536" s="837" t="s">
        <v>119</v>
      </c>
      <c r="O536" s="706">
        <v>0.38</v>
      </c>
      <c r="P536" s="606">
        <v>44224</v>
      </c>
      <c r="Q536" s="606">
        <v>44260</v>
      </c>
      <c r="R536" s="615">
        <f t="shared" si="140"/>
        <v>2.6315789473684235</v>
      </c>
      <c r="S536" s="673">
        <f>IF(INDEX(Historical!$D$7:$D$1257,MATCH(B536,Historical!$B$7:$B$1281,0))=0,"n/a",(INDEX(Historical!$C$7:$C$1259,MATCH(B536,Historical!$B$7:$B$1281,0))/INDEX(Historical!$D$7:$D$1257,MATCH(B536,Historical!$B$7:$B$1281,0))-1)*100)</f>
        <v>5.555555555555558</v>
      </c>
      <c r="T536" s="673">
        <f>IF(INDEX(Historical!$F$7:$F$1250,MATCH(B536,Historical!$B$7:$B$1281,0))=0,"n/a",((INDEX(Historical!$C$7:$C$1259,MATCH(B536,Historical!$B$7:$B$1281,0))/INDEX(Historical!$F$7:$F$1250,MATCH(B536,Historical!$B$7:$B$1281,0)))^(1/3)-1)*100)</f>
        <v>5.8955896063723312</v>
      </c>
      <c r="U536" s="673">
        <f>IF(INDEX(Historical!$H$7:$H$1250,MATCH(B536,Historical!$B$7:$B$1281,0))=0,"n/a",((INDEX(Historical!$C$7:$C$1259,MATCH(B536,Historical!$B$7:$B$1281,0))/INDEX(Historical!$H$7:$H$1250,MATCH(B536,Historical!$B$7:$B$1281,0)))^(1/5)-1)*100)</f>
        <v>6.2980048262344379</v>
      </c>
      <c r="V536" s="673">
        <f>IF(INDEX(Historical!$O$7:$O$1250,MATCH(B536,Historical!$B$7:$B$1281,0))=0,"n/a",((INDEX(Historical!$C$7:$C$1259,MATCH(B536,Historical!$B$7:$B$1281,0))/INDEX(Historical!$O$7:$O$1250,MATCH(B536,Historical!$B$7:$B$1281,0)))^(1/10)-1)*100)</f>
        <v>7.7583937488473254</v>
      </c>
      <c r="W536" s="674">
        <f t="shared" si="141"/>
        <v>0.81176658856353356</v>
      </c>
      <c r="X536" s="675">
        <f t="shared" si="142"/>
        <v>0.42843570246492779</v>
      </c>
      <c r="Y536" s="634"/>
      <c r="Z536" s="624">
        <f t="shared" si="143"/>
        <v>93.41317365269461</v>
      </c>
      <c r="AA536" s="853">
        <f t="shared" si="144"/>
        <v>20.053892215568865</v>
      </c>
      <c r="AB536" s="854">
        <v>12</v>
      </c>
      <c r="AC536" s="833">
        <v>1.67</v>
      </c>
      <c r="AD536" s="833">
        <v>5.64</v>
      </c>
      <c r="AE536" s="833">
        <v>3.96</v>
      </c>
      <c r="AF536" s="833">
        <v>2.88</v>
      </c>
      <c r="AG536" s="833">
        <v>22</v>
      </c>
      <c r="AH536" s="833">
        <v>62.3</v>
      </c>
      <c r="AI536" s="833">
        <v>-7.4700000000000006</v>
      </c>
      <c r="AJ536" s="833">
        <v>14.7</v>
      </c>
      <c r="AK536" s="833">
        <v>3.5999999999999996</v>
      </c>
      <c r="AL536" s="845">
        <v>188690</v>
      </c>
      <c r="AM536" s="839">
        <v>0.05</v>
      </c>
      <c r="AN536" s="833">
        <v>0.97</v>
      </c>
      <c r="AO536" s="711">
        <f t="shared" si="145"/>
        <v>-9.0977804917530598</v>
      </c>
      <c r="AP536" s="712">
        <f t="shared" si="146"/>
        <v>10.956111723815805</v>
      </c>
      <c r="AQ536" s="855">
        <f t="shared" si="147"/>
        <v>60.215423839055362</v>
      </c>
      <c r="AR536" s="624">
        <f>INDEX(Historical!$C$7:$C$1259,MATCH(B536,Historical!$B$7:$B$1281,0))*IF(AH536="n/a",1.03,IF(AH536&lt;0,1.01,IF(AH536&gt;10,1.1,(1+AH536/100))))</f>
        <v>1.6720000000000002</v>
      </c>
      <c r="AS536" s="853">
        <f t="shared" si="148"/>
        <v>1.6887200000000002</v>
      </c>
      <c r="AT536" s="853">
        <f t="shared" si="152"/>
        <v>1.7495139200000003</v>
      </c>
      <c r="AU536" s="853">
        <f t="shared" si="152"/>
        <v>1.8124964211200003</v>
      </c>
      <c r="AV536" s="853">
        <f t="shared" si="152"/>
        <v>1.8777462922803203</v>
      </c>
      <c r="AW536" s="624">
        <f t="shared" si="149"/>
        <v>8.8004766334003222</v>
      </c>
      <c r="AX536" s="719">
        <f t="shared" si="150"/>
        <v>26.277923659003648</v>
      </c>
      <c r="AY536" s="900">
        <v>0.65</v>
      </c>
      <c r="AZ536" s="839">
        <v>26.75</v>
      </c>
      <c r="BA536" s="839">
        <v>-22.259999999999998</v>
      </c>
      <c r="BB536" s="839">
        <v>-7.5</v>
      </c>
      <c r="BC536" s="839">
        <v>-5.46</v>
      </c>
      <c r="BE536" s="597">
        <v>2011</v>
      </c>
      <c r="BF536" s="865">
        <f t="shared" si="151"/>
        <v>0</v>
      </c>
      <c r="BG536" s="849">
        <v>8.2000000000000011</v>
      </c>
    </row>
    <row r="537" spans="1:59" ht="11.25" customHeight="1" x14ac:dyDescent="0.2">
      <c r="A537" s="838" t="s">
        <v>1574</v>
      </c>
      <c r="B537" s="842" t="s">
        <v>1575</v>
      </c>
      <c r="C537" s="898" t="s">
        <v>108</v>
      </c>
      <c r="D537" s="898" t="s">
        <v>118</v>
      </c>
      <c r="E537" s="705">
        <v>12</v>
      </c>
      <c r="F537" s="1135">
        <v>286</v>
      </c>
      <c r="G537" s="1135" t="s">
        <v>106</v>
      </c>
      <c r="H537" s="1135" t="s">
        <v>106</v>
      </c>
      <c r="I537" s="841">
        <v>56.58</v>
      </c>
      <c r="J537" s="624">
        <f t="shared" si="138"/>
        <v>3.9589961117002477</v>
      </c>
      <c r="K537" s="844">
        <v>0.56000000000000005</v>
      </c>
      <c r="L537" s="854">
        <v>4</v>
      </c>
      <c r="M537" s="615">
        <f t="shared" si="139"/>
        <v>2.2400000000000002</v>
      </c>
      <c r="N537" s="837" t="s">
        <v>151</v>
      </c>
      <c r="O537" s="706">
        <v>0.55000000000000004</v>
      </c>
      <c r="P537" s="904">
        <v>43889</v>
      </c>
      <c r="Q537" s="904">
        <v>43917</v>
      </c>
      <c r="R537" s="615">
        <f t="shared" si="140"/>
        <v>1.8181818181818195</v>
      </c>
      <c r="S537" s="673">
        <f>IF(INDEX(Historical!$D$7:$D$1257,MATCH(B537,Historical!$B$7:$B$1281,0))=0,"n/a",(INDEX(Historical!$C$7:$C$1259,MATCH(B537,Historical!$B$7:$B$1281,0))/INDEX(Historical!$D$7:$D$1257,MATCH(B537,Historical!$B$7:$B$1281,0))-1)*100)</f>
        <v>2.7522935779816571</v>
      </c>
      <c r="T537" s="673">
        <f>IF(INDEX(Historical!$F$7:$F$1250,MATCH(B537,Historical!$B$7:$B$1281,0))=0,"n/a",((INDEX(Historical!$C$7:$C$1259,MATCH(B537,Historical!$B$7:$B$1281,0))/INDEX(Historical!$F$7:$F$1250,MATCH(B537,Historical!$B$7:$B$1281,0)))^(1/3)-1)*100)</f>
        <v>6.2026786293392089</v>
      </c>
      <c r="U537" s="673">
        <f>IF(INDEX(Historical!$H$7:$H$1250,MATCH(B537,Historical!$B$7:$B$1281,0))=0,"n/a",((INDEX(Historical!$C$7:$C$1259,MATCH(B537,Historical!$B$7:$B$1281,0))/INDEX(Historical!$H$7:$H$1250,MATCH(B537,Historical!$B$7:$B$1281,0)))^(1/5)-1)*100)</f>
        <v>8.3506077972577142</v>
      </c>
      <c r="V537" s="673">
        <f>IF(INDEX(Historical!$O$7:$O$1250,MATCH(B537,Historical!$B$7:$B$1281,0))=0,"n/a",((INDEX(Historical!$C$7:$C$1259,MATCH(B537,Historical!$B$7:$B$1281,0))/INDEX(Historical!$O$7:$O$1250,MATCH(B537,Historical!$B$7:$B$1281,0)))^(1/10)-1)*100)</f>
        <v>15.077000360017024</v>
      </c>
      <c r="W537" s="674">
        <f t="shared" si="141"/>
        <v>0.55386400463336494</v>
      </c>
      <c r="X537" s="675">
        <f t="shared" si="142"/>
        <v>1.8556906216128253</v>
      </c>
      <c r="Y537" s="843"/>
      <c r="Z537" s="624">
        <f t="shared" si="143"/>
        <v>44.35643564356436</v>
      </c>
      <c r="AA537" s="853">
        <f t="shared" si="144"/>
        <v>11.203960396039603</v>
      </c>
      <c r="AB537" s="854">
        <v>12</v>
      </c>
      <c r="AC537" s="833">
        <v>5.05</v>
      </c>
      <c r="AD537" s="833">
        <v>1.64</v>
      </c>
      <c r="AE537" s="833">
        <v>1.05</v>
      </c>
      <c r="AF537" s="833">
        <v>0.97</v>
      </c>
      <c r="AG537" s="833">
        <v>9.1999999999999993</v>
      </c>
      <c r="AH537" s="833">
        <v>1.7000000000000002</v>
      </c>
      <c r="AI537" s="833">
        <v>11.24</v>
      </c>
      <c r="AJ537" s="833">
        <v>4.5</v>
      </c>
      <c r="AK537" s="833">
        <v>7.0499999999999989</v>
      </c>
      <c r="AL537" s="845">
        <v>15420</v>
      </c>
      <c r="AM537" s="839">
        <v>0.3</v>
      </c>
      <c r="AN537" s="833">
        <v>0.26</v>
      </c>
      <c r="AO537" s="711">
        <f t="shared" si="145"/>
        <v>1.1056435129183591</v>
      </c>
      <c r="AP537" s="712">
        <f t="shared" si="146"/>
        <v>12.309603908957962</v>
      </c>
      <c r="AQ537" s="855">
        <f t="shared" si="147"/>
        <v>-30.500706369190212</v>
      </c>
      <c r="AR537" s="624">
        <f>INDEX(Historical!$C$7:$C$1259,MATCH(B537,Historical!$B$7:$B$1281,0))*IF(AH537="n/a",1.03,IF(AH537&lt;0,1.01,IF(AH537&gt;10,1.1,(1+AH537/100))))</f>
        <v>2.2780800000000001</v>
      </c>
      <c r="AS537" s="853">
        <f t="shared" si="148"/>
        <v>2.5058880000000001</v>
      </c>
      <c r="AT537" s="853">
        <f t="shared" si="152"/>
        <v>2.6825531040000001</v>
      </c>
      <c r="AU537" s="853">
        <f t="shared" si="152"/>
        <v>2.8716730978320002</v>
      </c>
      <c r="AV537" s="853">
        <f t="shared" si="152"/>
        <v>3.0741260512291562</v>
      </c>
      <c r="AW537" s="624">
        <f t="shared" si="149"/>
        <v>13.412320253061155</v>
      </c>
      <c r="AX537" s="719">
        <f t="shared" si="150"/>
        <v>23.705055236940893</v>
      </c>
      <c r="AY537" s="900">
        <v>1.61</v>
      </c>
      <c r="AZ537" s="839">
        <v>142.72999999999999</v>
      </c>
      <c r="BA537" s="839">
        <v>-8.1</v>
      </c>
      <c r="BB537" s="839">
        <v>8.81</v>
      </c>
      <c r="BC537" s="839">
        <v>25.15</v>
      </c>
      <c r="BE537" s="597">
        <v>2009</v>
      </c>
      <c r="BF537" s="865">
        <f t="shared" si="151"/>
        <v>0</v>
      </c>
      <c r="BG537" s="849">
        <v>0.5</v>
      </c>
    </row>
    <row r="538" spans="1:59" ht="11.25" customHeight="1" x14ac:dyDescent="0.2">
      <c r="A538" s="848" t="s">
        <v>4663</v>
      </c>
      <c r="B538" s="842" t="s">
        <v>4653</v>
      </c>
      <c r="C538" s="898" t="s">
        <v>108</v>
      </c>
      <c r="D538" s="898" t="s">
        <v>4273</v>
      </c>
      <c r="E538" s="705">
        <v>5</v>
      </c>
      <c r="F538" s="1135">
        <v>739</v>
      </c>
      <c r="G538" s="1123" t="s">
        <v>106</v>
      </c>
      <c r="H538" s="1123" t="s">
        <v>106</v>
      </c>
      <c r="I538" s="841">
        <v>41.88</v>
      </c>
      <c r="J538" s="624">
        <f t="shared" si="138"/>
        <v>3.5339063992359114</v>
      </c>
      <c r="K538" s="844">
        <v>0.37</v>
      </c>
      <c r="L538" s="854">
        <v>4</v>
      </c>
      <c r="M538" s="615">
        <f t="shared" si="139"/>
        <v>1.48</v>
      </c>
      <c r="N538" s="837" t="s">
        <v>148</v>
      </c>
      <c r="O538" s="706">
        <v>0.36</v>
      </c>
      <c r="P538" s="606">
        <v>44252</v>
      </c>
      <c r="Q538" s="606">
        <v>44270</v>
      </c>
      <c r="R538" s="615">
        <f t="shared" si="140"/>
        <v>2.7777777777777803</v>
      </c>
      <c r="S538" s="673">
        <f>IF(INDEX(Historical!$D$7:$D$1257,MATCH(B538,Historical!$B$7:$B$1281,0))=0,"n/a",(INDEX(Historical!$C$7:$C$1259,MATCH(B538,Historical!$B$7:$B$1281,0))/INDEX(Historical!$D$7:$D$1257,MATCH(B538,Historical!$B$7:$B$1281,0))-1)*100)</f>
        <v>5.1094890510948732</v>
      </c>
      <c r="T538" s="673">
        <f>IF(INDEX(Historical!$F$7:$F$1250,MATCH(B538,Historical!$B$7:$B$1281,0))=0,"n/a",((INDEX(Historical!$C$7:$C$1259,MATCH(B538,Historical!$B$7:$B$1281,0))/INDEX(Historical!$F$7:$F$1250,MATCH(B538,Historical!$B$7:$B$1281,0)))^(1/3)-1)*100)</f>
        <v>4.5515917149420382</v>
      </c>
      <c r="U538" s="673">
        <f>IF(INDEX(Historical!$H$7:$H$1250,MATCH(B538,Historical!$B$7:$B$1281,0))=0,"n/a",((INDEX(Historical!$C$7:$C$1259,MATCH(B538,Historical!$B$7:$B$1281,0))/INDEX(Historical!$H$7:$H$1250,MATCH(B538,Historical!$B$7:$B$1281,0)))^(1/5)-1)*100)</f>
        <v>3.0358033101851145</v>
      </c>
      <c r="V538" s="673">
        <f>IF(INDEX(Historical!$O$7:$O$1250,MATCH(B538,Historical!$B$7:$B$1281,0))=0,"n/a",((INDEX(Historical!$C$7:$C$1259,MATCH(B538,Historical!$B$7:$B$1281,0))/INDEX(Historical!$O$7:$O$1250,MATCH(B538,Historical!$B$7:$B$1281,0)))^(1/10)-1)*100)</f>
        <v>6.1875351764032471</v>
      </c>
      <c r="W538" s="674">
        <f t="shared" si="141"/>
        <v>0.49063208913339817</v>
      </c>
      <c r="X538" s="675">
        <f t="shared" si="142"/>
        <v>0.36575943496206198</v>
      </c>
      <c r="Y538" s="646"/>
      <c r="Z538" s="624">
        <f t="shared" si="143"/>
        <v>36.907730673316706</v>
      </c>
      <c r="AA538" s="853">
        <f t="shared" si="144"/>
        <v>10.443890274314215</v>
      </c>
      <c r="AB538" s="854">
        <v>12</v>
      </c>
      <c r="AC538" s="833">
        <v>4.01</v>
      </c>
      <c r="AD538" s="833" t="s">
        <v>136</v>
      </c>
      <c r="AE538" s="833">
        <v>3.15</v>
      </c>
      <c r="AF538" s="833">
        <v>0.99</v>
      </c>
      <c r="AG538" s="833">
        <v>8.1</v>
      </c>
      <c r="AH538" s="833">
        <v>3.3000000000000003</v>
      </c>
      <c r="AI538" s="833" t="s">
        <v>136</v>
      </c>
      <c r="AJ538" s="833">
        <v>8.3000000000000007</v>
      </c>
      <c r="AK538" s="833" t="s">
        <v>136</v>
      </c>
      <c r="AL538" s="845">
        <v>296.29000000000002</v>
      </c>
      <c r="AM538" s="839">
        <v>1.0999999999999999</v>
      </c>
      <c r="AN538" s="833">
        <v>0.11</v>
      </c>
      <c r="AO538" s="711">
        <f t="shared" si="145"/>
        <v>-3.8741805648931891</v>
      </c>
      <c r="AP538" s="712">
        <f t="shared" si="146"/>
        <v>6.5697097094210264</v>
      </c>
      <c r="AQ538" s="855">
        <f t="shared" si="147"/>
        <v>-32.211271433237108</v>
      </c>
      <c r="AR538" s="624">
        <f>INDEX(Historical!$C$7:$C$1259,MATCH(B538,Historical!$B$7:$B$1281,0))*IF(AH538="n/a",1.03,IF(AH538&lt;0,1.01,IF(AH538&gt;10,1.1,(1+AH538/100))))</f>
        <v>1.4875199999999997</v>
      </c>
      <c r="AS538" s="853">
        <f t="shared" si="148"/>
        <v>1.5321455999999998</v>
      </c>
      <c r="AT538" s="853">
        <f t="shared" si="152"/>
        <v>1.5781099679999999</v>
      </c>
      <c r="AU538" s="853">
        <f t="shared" si="152"/>
        <v>1.6254532670399999</v>
      </c>
      <c r="AV538" s="853">
        <f t="shared" si="152"/>
        <v>1.6742168650511999</v>
      </c>
      <c r="AW538" s="624">
        <f t="shared" si="149"/>
        <v>7.8974457000911995</v>
      </c>
      <c r="AX538" s="719">
        <f t="shared" si="150"/>
        <v>18.857320200790827</v>
      </c>
      <c r="AY538" s="900">
        <v>0.15</v>
      </c>
      <c r="AZ538" s="839">
        <v>44.36</v>
      </c>
      <c r="BA538" s="839">
        <v>-12.55</v>
      </c>
      <c r="BB538" s="839">
        <v>7.59</v>
      </c>
      <c r="BC538" s="839">
        <v>12.4</v>
      </c>
      <c r="BE538" s="597">
        <v>2017</v>
      </c>
      <c r="BF538" s="865">
        <f t="shared" si="151"/>
        <v>0</v>
      </c>
      <c r="BG538" s="849">
        <v>1</v>
      </c>
    </row>
    <row r="539" spans="1:59" ht="11.25" customHeight="1" x14ac:dyDescent="0.2">
      <c r="A539" s="831" t="s">
        <v>321</v>
      </c>
      <c r="B539" s="842" t="s">
        <v>322</v>
      </c>
      <c r="C539" s="898" t="s">
        <v>128</v>
      </c>
      <c r="D539" s="898" t="s">
        <v>4288</v>
      </c>
      <c r="E539" s="705">
        <v>64</v>
      </c>
      <c r="F539" s="1135">
        <v>6</v>
      </c>
      <c r="G539" s="1123" t="s">
        <v>37</v>
      </c>
      <c r="H539" s="1123" t="s">
        <v>115</v>
      </c>
      <c r="I539" s="833">
        <v>123.53</v>
      </c>
      <c r="J539" s="624">
        <f t="shared" si="138"/>
        <v>2.560349712620416</v>
      </c>
      <c r="K539" s="844">
        <v>0.79069999999999996</v>
      </c>
      <c r="L539" s="854">
        <v>4</v>
      </c>
      <c r="M539" s="615">
        <f t="shared" si="139"/>
        <v>3.1627999999999998</v>
      </c>
      <c r="N539" s="837" t="s">
        <v>107</v>
      </c>
      <c r="O539" s="706">
        <v>0.74590000000000001</v>
      </c>
      <c r="P539" s="1028">
        <v>43944</v>
      </c>
      <c r="Q539" s="1028">
        <v>43966</v>
      </c>
      <c r="R539" s="615">
        <f t="shared" si="140"/>
        <v>6.0061670465209751</v>
      </c>
      <c r="S539" s="673">
        <f>IF(INDEX(Historical!$D$7:$D$1257,MATCH(B539,Historical!$B$7:$B$1281,0))=0,"n/a",(INDEX(Historical!$C$7:$C$1259,MATCH(B539,Historical!$B$7:$B$1281,0))/INDEX(Historical!$D$7:$D$1257,MATCH(B539,Historical!$B$7:$B$1281,0))-1)*100)</f>
        <v>5.5196453348675067</v>
      </c>
      <c r="T539" s="673">
        <f>IF(INDEX(Historical!$F$7:$F$1250,MATCH(B539,Historical!$B$7:$B$1281,0))=0,"n/a",((INDEX(Historical!$C$7:$C$1259,MATCH(B539,Historical!$B$7:$B$1281,0))/INDEX(Historical!$F$7:$F$1250,MATCH(B539,Historical!$B$7:$B$1281,0)))^(1/3)-1)*100)</f>
        <v>4.4235278809456213</v>
      </c>
      <c r="U539" s="673">
        <f>IF(INDEX(Historical!$H$7:$H$1250,MATCH(B539,Historical!$B$7:$B$1281,0))=0,"n/a",((INDEX(Historical!$C$7:$C$1259,MATCH(B539,Historical!$B$7:$B$1281,0))/INDEX(Historical!$H$7:$H$1250,MATCH(B539,Historical!$B$7:$B$1281,0)))^(1/5)-1)*100)</f>
        <v>3.4446764114488992</v>
      </c>
      <c r="V539" s="673">
        <f>IF(INDEX(Historical!$O$7:$O$1250,MATCH(B539,Historical!$B$7:$B$1281,0))=0,"n/a",((INDEX(Historical!$C$7:$C$1259,MATCH(B539,Historical!$B$7:$B$1281,0))/INDEX(Historical!$O$7:$O$1250,MATCH(B539,Historical!$B$7:$B$1281,0)))^(1/10)-1)*100)</f>
        <v>5.1591969163349294</v>
      </c>
      <c r="W539" s="674">
        <f t="shared" si="141"/>
        <v>0.66767686275793137</v>
      </c>
      <c r="X539" s="675">
        <f t="shared" si="142"/>
        <v>0.29192172978380504</v>
      </c>
      <c r="Y539" s="842"/>
      <c r="Z539" s="624">
        <f t="shared" si="143"/>
        <v>59.788279773156894</v>
      </c>
      <c r="AA539" s="853">
        <f t="shared" si="144"/>
        <v>23.351606805293006</v>
      </c>
      <c r="AB539" s="854">
        <v>6</v>
      </c>
      <c r="AC539" s="833">
        <v>5.29</v>
      </c>
      <c r="AD539" s="833">
        <v>2.72</v>
      </c>
      <c r="AE539" s="833">
        <v>4.29</v>
      </c>
      <c r="AF539" s="833">
        <v>6.63</v>
      </c>
      <c r="AG539" s="833">
        <v>29.4</v>
      </c>
      <c r="AH539" s="833">
        <v>246.70000000000002</v>
      </c>
      <c r="AI539" s="833">
        <v>6.47</v>
      </c>
      <c r="AJ539" s="833">
        <v>11.799999999999999</v>
      </c>
      <c r="AK539" s="833">
        <v>8.7900000000000009</v>
      </c>
      <c r="AL539" s="845">
        <v>317610</v>
      </c>
      <c r="AM539" s="839">
        <v>0.1</v>
      </c>
      <c r="AN539" s="833">
        <v>0.66</v>
      </c>
      <c r="AO539" s="711">
        <f t="shared" si="145"/>
        <v>-17.346580681223692</v>
      </c>
      <c r="AP539" s="712">
        <f t="shared" si="146"/>
        <v>6.0050261240693157</v>
      </c>
      <c r="AQ539" s="855">
        <f t="shared" si="147"/>
        <v>162.31546158445065</v>
      </c>
      <c r="AR539" s="624">
        <f>INDEX(Historical!$C$7:$C$1259,MATCH(B539,Historical!$B$7:$B$1281,0))*IF(AH539="n/a",1.03,IF(AH539&lt;0,1.01,IF(AH539&gt;10,1.1,(1+AH539/100))))</f>
        <v>3.4298000000000002</v>
      </c>
      <c r="AS539" s="853">
        <f t="shared" si="148"/>
        <v>3.6517080600000003</v>
      </c>
      <c r="AT539" s="853">
        <f t="shared" si="152"/>
        <v>3.9726931984740008</v>
      </c>
      <c r="AU539" s="853">
        <f t="shared" si="152"/>
        <v>4.3218929306198657</v>
      </c>
      <c r="AV539" s="853">
        <f t="shared" si="152"/>
        <v>4.701787319221352</v>
      </c>
      <c r="AW539" s="624">
        <f t="shared" si="149"/>
        <v>20.077881508315219</v>
      </c>
      <c r="AX539" s="719">
        <f t="shared" si="150"/>
        <v>16.253445728418374</v>
      </c>
      <c r="AY539" s="900">
        <v>0.41</v>
      </c>
      <c r="AZ539" s="839">
        <v>30.94</v>
      </c>
      <c r="BA539" s="839">
        <v>-15.920000000000002</v>
      </c>
      <c r="BB539" s="839">
        <v>-7.17</v>
      </c>
      <c r="BC539" s="839">
        <v>-6.34</v>
      </c>
      <c r="BE539" s="597">
        <v>1957</v>
      </c>
      <c r="BF539" s="865">
        <f t="shared" si="151"/>
        <v>8</v>
      </c>
      <c r="BG539" s="849">
        <v>11.3</v>
      </c>
    </row>
    <row r="540" spans="1:59" ht="11.25" customHeight="1" x14ac:dyDescent="0.2">
      <c r="A540" s="831" t="s">
        <v>310</v>
      </c>
      <c r="B540" s="842" t="s">
        <v>311</v>
      </c>
      <c r="C540" s="898" t="s">
        <v>112</v>
      </c>
      <c r="D540" s="898" t="s">
        <v>211</v>
      </c>
      <c r="E540" s="705">
        <v>64</v>
      </c>
      <c r="F540" s="1135">
        <v>5</v>
      </c>
      <c r="G540" s="1123" t="s">
        <v>37</v>
      </c>
      <c r="H540" s="1123" t="s">
        <v>37</v>
      </c>
      <c r="I540" s="833">
        <v>286.95999999999998</v>
      </c>
      <c r="J540" s="624">
        <f t="shared" si="138"/>
        <v>1.2266517981600225</v>
      </c>
      <c r="K540" s="844">
        <v>0.88</v>
      </c>
      <c r="L540" s="854">
        <v>4</v>
      </c>
      <c r="M540" s="615">
        <f t="shared" si="139"/>
        <v>3.52</v>
      </c>
      <c r="N540" s="837" t="s">
        <v>294</v>
      </c>
      <c r="O540" s="706">
        <v>0.76</v>
      </c>
      <c r="P540" s="904">
        <v>43594</v>
      </c>
      <c r="Q540" s="904">
        <v>43623</v>
      </c>
      <c r="R540" s="615">
        <f t="shared" si="140"/>
        <v>15.789473684210526</v>
      </c>
      <c r="S540" s="673">
        <f>IF(INDEX(Historical!$D$7:$D$1257,MATCH(B540,Historical!$B$7:$B$1281,0))=0,"n/a",(INDEX(Historical!$C$7:$C$1259,MATCH(B540,Historical!$B$7:$B$1281,0))/INDEX(Historical!$D$7:$D$1257,MATCH(B540,Historical!$B$7:$B$1281,0))-1)*100)</f>
        <v>3.529411764705892</v>
      </c>
      <c r="T540" s="673">
        <f>IF(INDEX(Historical!$F$7:$F$1250,MATCH(B540,Historical!$B$7:$B$1281,0))=0,"n/a",((INDEX(Historical!$C$7:$C$1259,MATCH(B540,Historical!$B$7:$B$1281,0))/INDEX(Historical!$F$7:$F$1250,MATCH(B540,Historical!$B$7:$B$1281,0)))^(1/3)-1)*100)</f>
        <v>10.064241629820891</v>
      </c>
      <c r="U540" s="673">
        <f>IF(INDEX(Historical!$H$7:$H$1250,MATCH(B540,Historical!$B$7:$B$1281,0))=0,"n/a",((INDEX(Historical!$C$7:$C$1259,MATCH(B540,Historical!$B$7:$B$1281,0))/INDEX(Historical!$H$7:$H$1250,MATCH(B540,Historical!$B$7:$B$1281,0)))^(1/5)-1)*100)</f>
        <v>6.9124851069322091</v>
      </c>
      <c r="V540" s="673">
        <f>IF(INDEX(Historical!$O$7:$O$1250,MATCH(B540,Historical!$B$7:$B$1281,0))=0,"n/a",((INDEX(Historical!$C$7:$C$1259,MATCH(B540,Historical!$B$7:$B$1281,0))/INDEX(Historical!$O$7:$O$1250,MATCH(B540,Historical!$B$7:$B$1281,0)))^(1/10)-1)*100)</f>
        <v>12.646029520596148</v>
      </c>
      <c r="W540" s="674">
        <f t="shared" si="141"/>
        <v>0.54661307690877092</v>
      </c>
      <c r="X540" s="675">
        <f t="shared" si="142"/>
        <v>1.1716076452427473</v>
      </c>
      <c r="Y540" s="646" t="s">
        <v>4570</v>
      </c>
      <c r="Z540" s="624">
        <f t="shared" si="143"/>
        <v>32.029117379435853</v>
      </c>
      <c r="AA540" s="853">
        <f t="shared" si="144"/>
        <v>26.111010009099179</v>
      </c>
      <c r="AB540" s="854">
        <v>6</v>
      </c>
      <c r="AC540" s="833">
        <v>10.99</v>
      </c>
      <c r="AD540" s="833">
        <v>1.92</v>
      </c>
      <c r="AE540" s="833">
        <v>2.65</v>
      </c>
      <c r="AF540" s="833">
        <v>5.25</v>
      </c>
      <c r="AG540" s="833">
        <v>22</v>
      </c>
      <c r="AH540" s="833">
        <v>-19.8</v>
      </c>
      <c r="AI540" s="833">
        <v>13.19</v>
      </c>
      <c r="AJ540" s="833">
        <v>5.8999999999999995</v>
      </c>
      <c r="AK540" s="833">
        <v>13.73</v>
      </c>
      <c r="AL540" s="845">
        <v>35840</v>
      </c>
      <c r="AM540" s="839">
        <v>0.4</v>
      </c>
      <c r="AN540" s="833">
        <v>1.02</v>
      </c>
      <c r="AO540" s="711">
        <f t="shared" si="145"/>
        <v>-17.971873104006946</v>
      </c>
      <c r="AP540" s="712">
        <f t="shared" si="146"/>
        <v>8.1391369050922311</v>
      </c>
      <c r="AQ540" s="855">
        <f t="shared" si="147"/>
        <v>146.83129870669038</v>
      </c>
      <c r="AR540" s="624">
        <f>INDEX(Historical!$C$7:$C$1259,MATCH(B540,Historical!$B$7:$B$1281,0))*IF(AH540="n/a",1.03,IF(AH540&lt;0,1.01,IF(AH540&gt;10,1.1,(1+AH540/100))))</f>
        <v>3.5552000000000001</v>
      </c>
      <c r="AS540" s="853">
        <f t="shared" si="148"/>
        <v>3.9107200000000004</v>
      </c>
      <c r="AT540" s="853">
        <f t="shared" si="152"/>
        <v>4.3017920000000007</v>
      </c>
      <c r="AU540" s="853">
        <f t="shared" si="152"/>
        <v>4.7319712000000012</v>
      </c>
      <c r="AV540" s="853">
        <f t="shared" si="152"/>
        <v>5.2051683200000021</v>
      </c>
      <c r="AW540" s="624">
        <f t="shared" si="149"/>
        <v>21.704851520000005</v>
      </c>
      <c r="AX540" s="719">
        <f t="shared" si="150"/>
        <v>7.5637202118762223</v>
      </c>
      <c r="AY540" s="900">
        <v>1.76</v>
      </c>
      <c r="AZ540" s="839">
        <v>208.56</v>
      </c>
      <c r="BA540" s="839">
        <v>-3.66</v>
      </c>
      <c r="BB540" s="839">
        <v>4.2299999999999995</v>
      </c>
      <c r="BC540" s="839">
        <v>27.779999999999998</v>
      </c>
      <c r="BE540" s="597">
        <v>1957</v>
      </c>
      <c r="BF540" s="865">
        <f t="shared" si="151"/>
        <v>8</v>
      </c>
      <c r="BG540" s="849">
        <v>7.1999999999999993</v>
      </c>
    </row>
    <row r="541" spans="1:59" s="744" customFormat="1" ht="11.25" customHeight="1" x14ac:dyDescent="0.2">
      <c r="A541" s="619" t="s">
        <v>730</v>
      </c>
      <c r="B541" s="751" t="s">
        <v>731</v>
      </c>
      <c r="C541" s="898" t="s">
        <v>245</v>
      </c>
      <c r="D541" s="898" t="s">
        <v>4280</v>
      </c>
      <c r="E541" s="727">
        <v>26</v>
      </c>
      <c r="F541" s="1135">
        <v>134</v>
      </c>
      <c r="G541" s="1138" t="s">
        <v>37</v>
      </c>
      <c r="H541" s="1138" t="s">
        <v>37</v>
      </c>
      <c r="I541" s="737">
        <v>117.76</v>
      </c>
      <c r="J541" s="729">
        <f t="shared" si="138"/>
        <v>2.1399456521739126</v>
      </c>
      <c r="K541" s="749">
        <v>0.63</v>
      </c>
      <c r="L541" s="731">
        <v>4</v>
      </c>
      <c r="M541" s="732">
        <f t="shared" si="139"/>
        <v>2.52</v>
      </c>
      <c r="N541" s="733" t="s">
        <v>148</v>
      </c>
      <c r="O541" s="750">
        <v>0.62</v>
      </c>
      <c r="P541" s="1130">
        <v>44253</v>
      </c>
      <c r="Q541" s="1130">
        <v>44270</v>
      </c>
      <c r="R541" s="732">
        <f t="shared" si="140"/>
        <v>1.6129032258064528</v>
      </c>
      <c r="S541" s="673">
        <f>IF(INDEX(Historical!$D$7:$D$1257,MATCH(B541,Historical!$B$7:$B$1281,0))=0,"n/a",(INDEX(Historical!$C$7:$C$1259,MATCH(B541,Historical!$B$7:$B$1281,0))/INDEX(Historical!$D$7:$D$1257,MATCH(B541,Historical!$B$7:$B$1281,0))-1)*100)</f>
        <v>1.6393442622950838</v>
      </c>
      <c r="T541" s="673">
        <f>IF(INDEX(Historical!$F$7:$F$1250,MATCH(B541,Historical!$B$7:$B$1281,0))=0,"n/a",((INDEX(Historical!$C$7:$C$1259,MATCH(B541,Historical!$B$7:$B$1281,0))/INDEX(Historical!$F$7:$F$1250,MATCH(B541,Historical!$B$7:$B$1281,0)))^(1/3)-1)*100)</f>
        <v>2.2479396046704458</v>
      </c>
      <c r="U541" s="673">
        <f>IF(INDEX(Historical!$H$7:$H$1250,MATCH(B541,Historical!$B$7:$B$1281,0))=0,"n/a",((INDEX(Historical!$C$7:$C$1259,MATCH(B541,Historical!$B$7:$B$1281,0))/INDEX(Historical!$H$7:$H$1250,MATCH(B541,Historical!$B$7:$B$1281,0)))^(1/5)-1)*100)</f>
        <v>3.186567045409161</v>
      </c>
      <c r="V541" s="673">
        <f>IF(INDEX(Historical!$O$7:$O$1250,MATCH(B541,Historical!$B$7:$B$1281,0))=0,"n/a",((INDEX(Historical!$C$7:$C$1259,MATCH(B541,Historical!$B$7:$B$1281,0))/INDEX(Historical!$O$7:$O$1250,MATCH(B541,Historical!$B$7:$B$1281,0)))^(1/10)-1)*100)</f>
        <v>11.978892883451465</v>
      </c>
      <c r="W541" s="674">
        <f t="shared" si="141"/>
        <v>0.26601515485720073</v>
      </c>
      <c r="X541" s="675" t="str">
        <f t="shared" si="142"/>
        <v>n/a</v>
      </c>
      <c r="Y541" s="748"/>
      <c r="Z541" s="729">
        <f t="shared" si="143"/>
        <v>139.22651933701658</v>
      </c>
      <c r="AA541" s="736">
        <f t="shared" si="144"/>
        <v>65.060773480662988</v>
      </c>
      <c r="AB541" s="731">
        <v>12</v>
      </c>
      <c r="AC541" s="737">
        <v>1.81</v>
      </c>
      <c r="AD541" s="737">
        <v>4.4800000000000004</v>
      </c>
      <c r="AE541" s="737">
        <v>1.03</v>
      </c>
      <c r="AF541" s="737">
        <v>6.6</v>
      </c>
      <c r="AG541" s="737">
        <v>13</v>
      </c>
      <c r="AH541" s="737">
        <v>-61.7</v>
      </c>
      <c r="AI541" s="737">
        <v>7.2700000000000005</v>
      </c>
      <c r="AJ541" s="737">
        <v>-21.6</v>
      </c>
      <c r="AK541" s="737">
        <v>15</v>
      </c>
      <c r="AL541" s="738">
        <v>7240</v>
      </c>
      <c r="AM541" s="739">
        <v>0.8</v>
      </c>
      <c r="AN541" s="737">
        <v>1.27</v>
      </c>
      <c r="AO541" s="740">
        <f t="shared" si="145"/>
        <v>-59.734260783079918</v>
      </c>
      <c r="AP541" s="741">
        <f t="shared" si="146"/>
        <v>5.3265126975830732</v>
      </c>
      <c r="AQ541" s="742">
        <f t="shared" si="147"/>
        <v>336.85802675844025</v>
      </c>
      <c r="AR541" s="624">
        <f>INDEX(Historical!$C$7:$C$1259,MATCH(B541,Historical!$B$7:$B$1281,0))*IF(AH541="n/a",1.03,IF(AH541&lt;0,1.01,IF(AH541&gt;10,1.1,(1+AH541/100))))</f>
        <v>2.5047999999999999</v>
      </c>
      <c r="AS541" s="736">
        <f t="shared" si="148"/>
        <v>2.6868989599999997</v>
      </c>
      <c r="AT541" s="736">
        <f t="shared" si="152"/>
        <v>2.9555888559999999</v>
      </c>
      <c r="AU541" s="736">
        <f t="shared" si="152"/>
        <v>3.2511477416000001</v>
      </c>
      <c r="AV541" s="736">
        <f t="shared" si="152"/>
        <v>3.5762625157600003</v>
      </c>
      <c r="AW541" s="729">
        <f t="shared" si="149"/>
        <v>14.974698073360001</v>
      </c>
      <c r="AX541" s="743">
        <f t="shared" si="150"/>
        <v>12.716285728057064</v>
      </c>
      <c r="AY541" s="901">
        <v>1.98</v>
      </c>
      <c r="AZ541" s="739">
        <v>215.25</v>
      </c>
      <c r="BA541" s="739">
        <v>-8.7099999999999991</v>
      </c>
      <c r="BB541" s="739">
        <v>6.18</v>
      </c>
      <c r="BC541" s="739">
        <v>18.809999999999999</v>
      </c>
      <c r="BD541" s="875"/>
      <c r="BE541" s="597">
        <v>1996</v>
      </c>
      <c r="BF541" s="865">
        <f t="shared" si="151"/>
        <v>2</v>
      </c>
      <c r="BG541" s="793">
        <v>2.7</v>
      </c>
    </row>
    <row r="542" spans="1:59" ht="11.25" customHeight="1" x14ac:dyDescent="0.2">
      <c r="A542" s="838" t="s">
        <v>3869</v>
      </c>
      <c r="B542" s="842" t="s">
        <v>3870</v>
      </c>
      <c r="C542" s="898" t="s">
        <v>108</v>
      </c>
      <c r="D542" s="898" t="s">
        <v>4273</v>
      </c>
      <c r="E542" s="705">
        <v>7</v>
      </c>
      <c r="F542" s="1135">
        <v>611</v>
      </c>
      <c r="G542" s="1102" t="s">
        <v>106</v>
      </c>
      <c r="H542" s="1102" t="s">
        <v>106</v>
      </c>
      <c r="I542" s="841">
        <v>18.149999999999999</v>
      </c>
      <c r="J542" s="624">
        <f t="shared" si="138"/>
        <v>3.5261707988980722</v>
      </c>
      <c r="K542" s="844">
        <v>0.16</v>
      </c>
      <c r="L542" s="854">
        <v>4</v>
      </c>
      <c r="M542" s="615">
        <f t="shared" si="139"/>
        <v>0.64</v>
      </c>
      <c r="N542" s="837" t="s">
        <v>278</v>
      </c>
      <c r="O542" s="706">
        <v>0.14000000000000001</v>
      </c>
      <c r="P542" s="904">
        <v>43657</v>
      </c>
      <c r="Q542" s="904">
        <v>43672</v>
      </c>
      <c r="R542" s="615">
        <f t="shared" si="140"/>
        <v>14.285714285714276</v>
      </c>
      <c r="S542" s="673">
        <f>IF(INDEX(Historical!$D$7:$D$1257,MATCH(B542,Historical!$B$7:$B$1281,0))=0,"n/a",(INDEX(Historical!$C$7:$C$1259,MATCH(B542,Historical!$B$7:$B$1281,0))/INDEX(Historical!$D$7:$D$1257,MATCH(B542,Historical!$B$7:$B$1281,0))-1)*100)</f>
        <v>14.665833333333333</v>
      </c>
      <c r="T542" s="673">
        <f>IF(INDEX(Historical!$F$7:$F$1250,MATCH(B542,Historical!$B$7:$B$1281,0))=0,"n/a",((INDEX(Historical!$C$7:$C$1259,MATCH(B542,Historical!$B$7:$B$1281,0))/INDEX(Historical!$F$7:$F$1250,MATCH(B542,Historical!$B$7:$B$1281,0)))^(1/3)-1)*100)</f>
        <v>16.067563692105491</v>
      </c>
      <c r="U542" s="673">
        <f>IF(INDEX(Historical!$H$7:$H$1250,MATCH(B542,Historical!$B$7:$B$1281,0))=0,"n/a",((INDEX(Historical!$C$7:$C$1259,MATCH(B542,Historical!$B$7:$B$1281,0))/INDEX(Historical!$H$7:$H$1250,MATCH(B542,Historical!$B$7:$B$1281,0)))^(1/5)-1)*100)</f>
        <v>23.445370665078038</v>
      </c>
      <c r="V542" s="673" t="str">
        <f>IF(INDEX(Historical!$O$7:$O$1250,MATCH(B542,Historical!$B$7:$B$1281,0))=0,"n/a",((INDEX(Historical!$C$7:$C$1259,MATCH(B542,Historical!$B$7:$B$1281,0))/INDEX(Historical!$O$7:$O$1250,MATCH(B542,Historical!$B$7:$B$1281,0)))^(1/10)-1)*100)</f>
        <v>n/a</v>
      </c>
      <c r="W542" s="674" t="str">
        <f t="shared" si="141"/>
        <v>n/a</v>
      </c>
      <c r="X542" s="675">
        <f t="shared" si="142"/>
        <v>0.9194263005912956</v>
      </c>
      <c r="Y542" s="646" t="s">
        <v>4583</v>
      </c>
      <c r="Z542" s="624">
        <f t="shared" si="143"/>
        <v>27.004219409282697</v>
      </c>
      <c r="AA542" s="853">
        <f t="shared" si="144"/>
        <v>7.6582278481012649</v>
      </c>
      <c r="AB542" s="854">
        <v>12</v>
      </c>
      <c r="AC542" s="833">
        <v>2.37</v>
      </c>
      <c r="AD542" s="833">
        <v>0.31</v>
      </c>
      <c r="AE542" s="833">
        <v>2.63</v>
      </c>
      <c r="AF542" s="833">
        <v>1.17</v>
      </c>
      <c r="AG542" s="833">
        <v>15.7</v>
      </c>
      <c r="AH542" s="833">
        <v>20.100000000000001</v>
      </c>
      <c r="AI542" s="833" t="s">
        <v>136</v>
      </c>
      <c r="AJ542" s="833">
        <v>25.5</v>
      </c>
      <c r="AK542" s="833">
        <v>26.3</v>
      </c>
      <c r="AL542" s="845">
        <v>222.01</v>
      </c>
      <c r="AM542" s="839">
        <v>6.5</v>
      </c>
      <c r="AN542" s="833">
        <v>0.71</v>
      </c>
      <c r="AO542" s="711">
        <f t="shared" si="145"/>
        <v>19.313313615874844</v>
      </c>
      <c r="AP542" s="712">
        <f t="shared" si="146"/>
        <v>26.971541463976109</v>
      </c>
      <c r="AQ542" s="855">
        <f t="shared" si="147"/>
        <v>-36.894703225381654</v>
      </c>
      <c r="AR542" s="624">
        <f>INDEX(Historical!$C$7:$C$1259,MATCH(B542,Historical!$B$7:$B$1281,0))*IF(AH542="n/a",1.03,IF(AH542&lt;0,1.01,IF(AH542&gt;10,1.1,(1+AH542/100))))</f>
        <v>0.68799500000000002</v>
      </c>
      <c r="AS542" s="853">
        <f t="shared" si="148"/>
        <v>0.70863485000000004</v>
      </c>
      <c r="AT542" s="853">
        <f t="shared" si="152"/>
        <v>0.7794983350000001</v>
      </c>
      <c r="AU542" s="853">
        <f t="shared" si="152"/>
        <v>0.85744816850000016</v>
      </c>
      <c r="AV542" s="853">
        <f t="shared" si="152"/>
        <v>0.94319298535000029</v>
      </c>
      <c r="AW542" s="624">
        <f t="shared" si="149"/>
        <v>3.9767693388500005</v>
      </c>
      <c r="AX542" s="719">
        <f t="shared" si="150"/>
        <v>21.910574869696976</v>
      </c>
      <c r="AY542" s="900">
        <v>0.99</v>
      </c>
      <c r="AZ542" s="839">
        <v>100.55000000000001</v>
      </c>
      <c r="BA542" s="839">
        <v>-10.01</v>
      </c>
      <c r="BB542" s="839">
        <v>4.4799999999999995</v>
      </c>
      <c r="BC542" s="839">
        <v>27.839999999999996</v>
      </c>
      <c r="BE542" s="597">
        <v>2014</v>
      </c>
      <c r="BF542" s="865">
        <f t="shared" si="151"/>
        <v>0</v>
      </c>
      <c r="BG542" s="849">
        <v>1.5</v>
      </c>
    </row>
    <row r="543" spans="1:59" ht="11.25" customHeight="1" x14ac:dyDescent="0.2">
      <c r="A543" s="831" t="s">
        <v>3875</v>
      </c>
      <c r="B543" s="842" t="s">
        <v>3876</v>
      </c>
      <c r="C543" s="898" t="s">
        <v>4254</v>
      </c>
      <c r="D543" s="898" t="s">
        <v>4255</v>
      </c>
      <c r="E543" s="705">
        <v>8</v>
      </c>
      <c r="F543" s="1135">
        <v>603</v>
      </c>
      <c r="G543" s="1133" t="s">
        <v>106</v>
      </c>
      <c r="H543" s="1133" t="s">
        <v>106</v>
      </c>
      <c r="I543" s="841">
        <v>99.07</v>
      </c>
      <c r="J543" s="624">
        <f t="shared" si="138"/>
        <v>2.54365600080751</v>
      </c>
      <c r="K543" s="844">
        <v>0.63</v>
      </c>
      <c r="L543" s="854">
        <v>4</v>
      </c>
      <c r="M543" s="615">
        <f t="shared" si="139"/>
        <v>2.52</v>
      </c>
      <c r="N543" s="837" t="s">
        <v>151</v>
      </c>
      <c r="O543" s="706">
        <v>0.57999999999999996</v>
      </c>
      <c r="P543" s="606">
        <v>44273</v>
      </c>
      <c r="Q543" s="606">
        <v>44286</v>
      </c>
      <c r="R543" s="615">
        <f t="shared" si="140"/>
        <v>8.6206896551724235</v>
      </c>
      <c r="S543" s="673">
        <f>IF(INDEX(Historical!$D$7:$D$1257,MATCH(B543,Historical!$B$7:$B$1281,0))=0,"n/a",(INDEX(Historical!$C$7:$C$1259,MATCH(B543,Historical!$B$7:$B$1281,0))/INDEX(Historical!$D$7:$D$1257,MATCH(B543,Historical!$B$7:$B$1281,0))-1)*100)</f>
        <v>9.4339622641509422</v>
      </c>
      <c r="T543" s="673">
        <f>IF(INDEX(Historical!$F$7:$F$1250,MATCH(B543,Historical!$B$7:$B$1281,0))=0,"n/a",((INDEX(Historical!$C$7:$C$1259,MATCH(B543,Historical!$B$7:$B$1281,0))/INDEX(Historical!$F$7:$F$1250,MATCH(B543,Historical!$B$7:$B$1281,0)))^(1/3)-1)*100)</f>
        <v>9.6457423731894245</v>
      </c>
      <c r="U543" s="673">
        <f>IF(INDEX(Historical!$H$7:$H$1250,MATCH(B543,Historical!$B$7:$B$1281,0))=0,"n/a",((INDEX(Historical!$C$7:$C$1259,MATCH(B543,Historical!$B$7:$B$1281,0))/INDEX(Historical!$H$7:$H$1250,MATCH(B543,Historical!$B$7:$B$1281,0)))^(1/5)-1)*100)</f>
        <v>8.8250510077843671</v>
      </c>
      <c r="V543" s="673">
        <f>IF(INDEX(Historical!$O$7:$O$1250,MATCH(B543,Historical!$B$7:$B$1281,0))=0,"n/a",((INDEX(Historical!$C$7:$C$1259,MATCH(B543,Historical!$B$7:$B$1281,0))/INDEX(Historical!$O$7:$O$1250,MATCH(B543,Historical!$B$7:$B$1281,0)))^(1/10)-1)*100)</f>
        <v>7.5541063708897793</v>
      </c>
      <c r="W543" s="674">
        <f t="shared" si="141"/>
        <v>1.1682455309065083</v>
      </c>
      <c r="X543" s="675">
        <f t="shared" si="142"/>
        <v>2.1012026209010397</v>
      </c>
      <c r="Y543" s="646"/>
      <c r="Z543" s="624">
        <f t="shared" si="143"/>
        <v>124.75247524752476</v>
      </c>
      <c r="AA543" s="853">
        <f t="shared" si="144"/>
        <v>49.044554455445542</v>
      </c>
      <c r="AB543" s="854">
        <v>12</v>
      </c>
      <c r="AC543" s="833">
        <v>2.02</v>
      </c>
      <c r="AD543" s="833" t="s">
        <v>136</v>
      </c>
      <c r="AE543" s="833">
        <v>16.97</v>
      </c>
      <c r="AF543" s="833">
        <v>2.35</v>
      </c>
      <c r="AG543" s="833">
        <v>4.5999999999999996</v>
      </c>
      <c r="AH543" s="833">
        <v>-18.5</v>
      </c>
      <c r="AI543" s="833">
        <v>13.83</v>
      </c>
      <c r="AJ543" s="833">
        <v>4.2</v>
      </c>
      <c r="AK543" s="833">
        <v>-6.05</v>
      </c>
      <c r="AL543" s="845">
        <v>75320</v>
      </c>
      <c r="AM543" s="839">
        <v>0.52</v>
      </c>
      <c r="AN543" s="833">
        <v>0.53</v>
      </c>
      <c r="AO543" s="711">
        <f t="shared" si="145"/>
        <v>-37.675847446853666</v>
      </c>
      <c r="AP543" s="712">
        <f t="shared" si="146"/>
        <v>11.368707008591876</v>
      </c>
      <c r="AQ543" s="855">
        <f t="shared" si="147"/>
        <v>126.3278869941641</v>
      </c>
      <c r="AR543" s="624">
        <f>INDEX(Historical!$C$7:$C$1259,MATCH(B543,Historical!$B$7:$B$1281,0))*IF(AH543="n/a",1.03,IF(AH543&lt;0,1.01,IF(AH543&gt;10,1.1,(1+AH543/100))))</f>
        <v>2.3431999999999999</v>
      </c>
      <c r="AS543" s="853">
        <f t="shared" si="148"/>
        <v>2.5775200000000003</v>
      </c>
      <c r="AT543" s="853">
        <f t="shared" si="152"/>
        <v>2.6032952000000003</v>
      </c>
      <c r="AU543" s="853">
        <f t="shared" si="152"/>
        <v>2.6293281520000003</v>
      </c>
      <c r="AV543" s="853">
        <f t="shared" si="152"/>
        <v>2.6556214335200004</v>
      </c>
      <c r="AW543" s="624">
        <f t="shared" si="149"/>
        <v>12.808964785520001</v>
      </c>
      <c r="AX543" s="719">
        <f t="shared" si="150"/>
        <v>12.929206405087312</v>
      </c>
      <c r="AY543" s="900">
        <v>0.77</v>
      </c>
      <c r="AZ543" s="839">
        <v>65.61</v>
      </c>
      <c r="BA543" s="839">
        <v>-11.84</v>
      </c>
      <c r="BB543" s="839">
        <v>-2.09</v>
      </c>
      <c r="BC543" s="839">
        <v>-0.25</v>
      </c>
      <c r="BE543" s="597">
        <v>2014</v>
      </c>
      <c r="BF543" s="865">
        <f t="shared" si="151"/>
        <v>0</v>
      </c>
      <c r="BG543" s="849">
        <v>2.7</v>
      </c>
    </row>
    <row r="544" spans="1:59" ht="11.25" customHeight="1" x14ac:dyDescent="0.2">
      <c r="A544" s="831" t="s">
        <v>1117</v>
      </c>
      <c r="B544" s="842" t="s">
        <v>1118</v>
      </c>
      <c r="C544" s="898" t="s">
        <v>112</v>
      </c>
      <c r="D544" s="898" t="s">
        <v>211</v>
      </c>
      <c r="E544" s="705">
        <v>12</v>
      </c>
      <c r="F544" s="1135">
        <v>311</v>
      </c>
      <c r="G544" s="1102" t="s">
        <v>115</v>
      </c>
      <c r="H544" s="1102" t="s">
        <v>115</v>
      </c>
      <c r="I544" s="841">
        <v>48.18</v>
      </c>
      <c r="J544" s="624">
        <f t="shared" si="138"/>
        <v>2.3661270236612699</v>
      </c>
      <c r="K544" s="844">
        <v>0.28499999999999998</v>
      </c>
      <c r="L544" s="854">
        <v>4</v>
      </c>
      <c r="M544" s="615">
        <f t="shared" si="139"/>
        <v>1.1399999999999999</v>
      </c>
      <c r="N544" s="837" t="s">
        <v>318</v>
      </c>
      <c r="O544" s="706">
        <v>0.28000000000000003</v>
      </c>
      <c r="P544" s="606">
        <v>44273</v>
      </c>
      <c r="Q544" s="606">
        <v>44286</v>
      </c>
      <c r="R544" s="615">
        <f t="shared" si="140"/>
        <v>1.7857142857142672</v>
      </c>
      <c r="S544" s="673">
        <f>IF(INDEX(Historical!$D$7:$D$1257,MATCH(B544,Historical!$B$7:$B$1281,0))=0,"n/a",(INDEX(Historical!$C$7:$C$1259,MATCH(B544,Historical!$B$7:$B$1281,0))/INDEX(Historical!$D$7:$D$1257,MATCH(B544,Historical!$B$7:$B$1281,0))-1)*100)</f>
        <v>2.7522935779816571</v>
      </c>
      <c r="T544" s="673">
        <f>IF(INDEX(Historical!$F$7:$F$1250,MATCH(B544,Historical!$B$7:$B$1281,0))=0,"n/a",((INDEX(Historical!$C$7:$C$1259,MATCH(B544,Historical!$B$7:$B$1281,0))/INDEX(Historical!$F$7:$F$1250,MATCH(B544,Historical!$B$7:$B$1281,0)))^(1/3)-1)*100)</f>
        <v>5.2726599609396629</v>
      </c>
      <c r="U544" s="673">
        <f>IF(INDEX(Historical!$H$7:$H$1250,MATCH(B544,Historical!$B$7:$B$1281,0))=0,"n/a",((INDEX(Historical!$C$7:$C$1259,MATCH(B544,Historical!$B$7:$B$1281,0))/INDEX(Historical!$H$7:$H$1250,MATCH(B544,Historical!$B$7:$B$1281,0)))^(1/5)-1)*100)</f>
        <v>4.7045617133854245</v>
      </c>
      <c r="V544" s="673">
        <f>IF(INDEX(Historical!$O$7:$O$1250,MATCH(B544,Historical!$B$7:$B$1281,0))=0,"n/a",((INDEX(Historical!$C$7:$C$1259,MATCH(B544,Historical!$B$7:$B$1281,0))/INDEX(Historical!$O$7:$O$1250,MATCH(B544,Historical!$B$7:$B$1281,0)))^(1/10)-1)*100)</f>
        <v>11.341907753201186</v>
      </c>
      <c r="W544" s="674">
        <f t="shared" si="141"/>
        <v>0.41479456681858395</v>
      </c>
      <c r="X544" s="675">
        <f t="shared" si="142"/>
        <v>1.2715031657798446</v>
      </c>
      <c r="Y544" s="634"/>
      <c r="Z544" s="624" t="str">
        <f t="shared" si="143"/>
        <v>n/a</v>
      </c>
      <c r="AA544" s="853" t="str">
        <f t="shared" si="144"/>
        <v>n/a</v>
      </c>
      <c r="AB544" s="854">
        <v>12</v>
      </c>
      <c r="AC544" s="833">
        <v>-4.08</v>
      </c>
      <c r="AD544" s="833" t="s">
        <v>136</v>
      </c>
      <c r="AE544" s="833">
        <v>2.2000000000000002</v>
      </c>
      <c r="AF544" s="833">
        <v>5.87</v>
      </c>
      <c r="AG544" s="833">
        <v>-38.1</v>
      </c>
      <c r="AH544" s="833">
        <v>13.700000000000001</v>
      </c>
      <c r="AI544" s="833">
        <v>80.95</v>
      </c>
      <c r="AJ544" s="833">
        <v>3.6999999999999997</v>
      </c>
      <c r="AK544" s="833">
        <v>15</v>
      </c>
      <c r="AL544" s="845">
        <v>1060</v>
      </c>
      <c r="AM544" s="839">
        <v>0.4</v>
      </c>
      <c r="AN544" s="833">
        <v>1.49</v>
      </c>
      <c r="AO544" s="711" t="str">
        <f t="shared" si="145"/>
        <v>n/a</v>
      </c>
      <c r="AP544" s="712">
        <f t="shared" si="146"/>
        <v>7.0706887370466944</v>
      </c>
      <c r="AQ544" s="855" t="str">
        <f t="shared" si="147"/>
        <v>n/a</v>
      </c>
      <c r="AR544" s="624">
        <f>INDEX(Historical!$C$7:$C$1259,MATCH(B544,Historical!$B$7:$B$1281,0))*IF(AH544="n/a",1.03,IF(AH544&lt;0,1.01,IF(AH544&gt;10,1.1,(1+AH544/100))))</f>
        <v>1.2320000000000002</v>
      </c>
      <c r="AS544" s="853">
        <f t="shared" si="148"/>
        <v>1.3552000000000004</v>
      </c>
      <c r="AT544" s="853">
        <f t="shared" si="152"/>
        <v>1.4907200000000005</v>
      </c>
      <c r="AU544" s="853">
        <f t="shared" si="152"/>
        <v>1.6397920000000006</v>
      </c>
      <c r="AV544" s="853">
        <f t="shared" si="152"/>
        <v>1.8037712000000008</v>
      </c>
      <c r="AW544" s="624">
        <f t="shared" si="149"/>
        <v>7.5214832000000023</v>
      </c>
      <c r="AX544" s="719">
        <f t="shared" si="150"/>
        <v>15.611214611872152</v>
      </c>
      <c r="AY544" s="900">
        <v>0.9</v>
      </c>
      <c r="AZ544" s="839">
        <v>99.75</v>
      </c>
      <c r="BA544" s="839">
        <v>-5.27</v>
      </c>
      <c r="BB544" s="839">
        <v>9.2799999999999994</v>
      </c>
      <c r="BC544" s="839">
        <v>25.130000000000003</v>
      </c>
      <c r="BE544" s="597">
        <v>2010</v>
      </c>
      <c r="BF544" s="865">
        <f t="shared" si="151"/>
        <v>0</v>
      </c>
      <c r="BG544" s="849">
        <v>-14.399999999999999</v>
      </c>
    </row>
    <row r="545" spans="1:59" ht="11.25" customHeight="1" x14ac:dyDescent="0.2">
      <c r="A545" s="831" t="s">
        <v>728</v>
      </c>
      <c r="B545" s="842" t="s">
        <v>729</v>
      </c>
      <c r="C545" s="898" t="s">
        <v>128</v>
      </c>
      <c r="D545" s="898" t="s">
        <v>126</v>
      </c>
      <c r="E545" s="705">
        <v>13</v>
      </c>
      <c r="F545" s="1135">
        <v>277</v>
      </c>
      <c r="G545" s="1139" t="s">
        <v>115</v>
      </c>
      <c r="H545" s="1139" t="s">
        <v>115</v>
      </c>
      <c r="I545" s="841">
        <v>84.02</v>
      </c>
      <c r="J545" s="624">
        <f t="shared" si="138"/>
        <v>5.7129254939300171</v>
      </c>
      <c r="K545" s="844">
        <v>1.2</v>
      </c>
      <c r="L545" s="854">
        <v>4</v>
      </c>
      <c r="M545" s="615">
        <f t="shared" si="139"/>
        <v>4.8</v>
      </c>
      <c r="N545" s="837" t="s">
        <v>111</v>
      </c>
      <c r="O545" s="706">
        <v>1.17</v>
      </c>
      <c r="P545" s="606">
        <v>44097</v>
      </c>
      <c r="Q545" s="606">
        <v>44117</v>
      </c>
      <c r="R545" s="615">
        <f t="shared" si="140"/>
        <v>2.5641025641025665</v>
      </c>
      <c r="S545" s="673">
        <f>IF(INDEX(Historical!$D$7:$D$1257,MATCH(B545,Historical!$B$7:$B$1281,0))=0,"n/a",(INDEX(Historical!$C$7:$C$1259,MATCH(B545,Historical!$B$7:$B$1281,0))/INDEX(Historical!$D$7:$D$1257,MATCH(B545,Historical!$B$7:$B$1281,0))-1)*100)</f>
        <v>2.6143790849673332</v>
      </c>
      <c r="T545" s="673">
        <f>IF(INDEX(Historical!$F$7:$F$1250,MATCH(B545,Historical!$B$7:$B$1281,0))=0,"n/a",((INDEX(Historical!$C$7:$C$1259,MATCH(B545,Historical!$B$7:$B$1281,0))/INDEX(Historical!$F$7:$F$1250,MATCH(B545,Historical!$B$7:$B$1281,0)))^(1/3)-1)*100)</f>
        <v>3.9766038326929154</v>
      </c>
      <c r="U545" s="673">
        <f>IF(INDEX(Historical!$H$7:$H$1250,MATCH(B545,Historical!$B$7:$B$1281,0))=0,"n/a",((INDEX(Historical!$C$7:$C$1259,MATCH(B545,Historical!$B$7:$B$1281,0))/INDEX(Historical!$H$7:$H$1250,MATCH(B545,Historical!$B$7:$B$1281,0)))^(1/5)-1)*100)</f>
        <v>3.2188392302230806</v>
      </c>
      <c r="V545" s="673">
        <f>IF(INDEX(Historical!$O$7:$O$1250,MATCH(B545,Historical!$B$7:$B$1281,0))=0,"n/a",((INDEX(Historical!$C$7:$C$1259,MATCH(B545,Historical!$B$7:$B$1281,0))/INDEX(Historical!$O$7:$O$1250,MATCH(B545,Historical!$B$7:$B$1281,0)))^(1/10)-1)*100)</f>
        <v>7.0642292808541507</v>
      </c>
      <c r="W545" s="674">
        <f t="shared" si="141"/>
        <v>0.45565327826305829</v>
      </c>
      <c r="X545" s="675">
        <f t="shared" si="142"/>
        <v>1.0383352355558324</v>
      </c>
      <c r="Y545" s="842"/>
      <c r="Z545" s="624">
        <f t="shared" si="143"/>
        <v>93.023255813953483</v>
      </c>
      <c r="AA545" s="853">
        <f t="shared" si="144"/>
        <v>16.282945736434108</v>
      </c>
      <c r="AB545" s="854">
        <v>12</v>
      </c>
      <c r="AC545" s="833">
        <v>5.16</v>
      </c>
      <c r="AD545" s="833">
        <v>1.57</v>
      </c>
      <c r="AE545" s="833">
        <v>4.74</v>
      </c>
      <c r="AF545" s="833" t="s">
        <v>136</v>
      </c>
      <c r="AG545" s="833">
        <v>-64.8</v>
      </c>
      <c r="AH545" s="833">
        <v>12</v>
      </c>
      <c r="AI545" s="833">
        <v>9.4600000000000009</v>
      </c>
      <c r="AJ545" s="833">
        <v>3.1</v>
      </c>
      <c r="AK545" s="833">
        <v>10.68</v>
      </c>
      <c r="AL545" s="845">
        <v>136140</v>
      </c>
      <c r="AM545" s="839">
        <v>0.2</v>
      </c>
      <c r="AN545" s="833" t="s">
        <v>136</v>
      </c>
      <c r="AO545" s="711">
        <f t="shared" si="145"/>
        <v>-7.3511810122810104</v>
      </c>
      <c r="AP545" s="712">
        <f t="shared" si="146"/>
        <v>8.9317647241530977</v>
      </c>
      <c r="AQ545" s="855" t="str">
        <f t="shared" si="147"/>
        <v>n/a</v>
      </c>
      <c r="AR545" s="624">
        <f>INDEX(Historical!$C$7:$C$1259,MATCH(B545,Historical!$B$7:$B$1281,0))*IF(AH545="n/a",1.03,IF(AH545&lt;0,1.01,IF(AH545&gt;10,1.1,(1+AH545/100))))</f>
        <v>5.181</v>
      </c>
      <c r="AS545" s="853">
        <f t="shared" si="148"/>
        <v>5.6711226000000003</v>
      </c>
      <c r="AT545" s="853">
        <f t="shared" si="152"/>
        <v>6.2382348600000013</v>
      </c>
      <c r="AU545" s="853">
        <f t="shared" si="152"/>
        <v>6.8620583460000022</v>
      </c>
      <c r="AV545" s="853">
        <f t="shared" si="152"/>
        <v>7.548264180600003</v>
      </c>
      <c r="AW545" s="624">
        <f t="shared" si="149"/>
        <v>31.500679986600009</v>
      </c>
      <c r="AX545" s="719">
        <f t="shared" si="150"/>
        <v>37.4918828690788</v>
      </c>
      <c r="AY545" s="900">
        <v>0.86</v>
      </c>
      <c r="AZ545" s="839">
        <v>50.01</v>
      </c>
      <c r="BA545" s="839">
        <v>-5.79</v>
      </c>
      <c r="BB545" s="839">
        <v>0.95</v>
      </c>
      <c r="BC545" s="839">
        <v>8.3000000000000007</v>
      </c>
      <c r="BE545" s="597">
        <v>2008</v>
      </c>
      <c r="BF545" s="865">
        <f t="shared" si="151"/>
        <v>1</v>
      </c>
      <c r="BG545" s="849">
        <v>20</v>
      </c>
    </row>
    <row r="546" spans="1:59" ht="11.25" customHeight="1" x14ac:dyDescent="0.2">
      <c r="A546" s="838" t="s">
        <v>1558</v>
      </c>
      <c r="B546" s="842" t="s">
        <v>1559</v>
      </c>
      <c r="C546" s="898" t="s">
        <v>108</v>
      </c>
      <c r="D546" s="898" t="s">
        <v>4273</v>
      </c>
      <c r="E546" s="705">
        <v>12</v>
      </c>
      <c r="F546" s="1135">
        <v>310</v>
      </c>
      <c r="G546" s="1126" t="s">
        <v>106</v>
      </c>
      <c r="H546" s="1126" t="s">
        <v>106</v>
      </c>
      <c r="I546" s="841">
        <v>27.24</v>
      </c>
      <c r="J546" s="624">
        <f t="shared" si="138"/>
        <v>3.5242290748898681</v>
      </c>
      <c r="K546" s="844">
        <v>0.24</v>
      </c>
      <c r="L546" s="854">
        <v>4</v>
      </c>
      <c r="M546" s="615">
        <f t="shared" si="139"/>
        <v>0.96</v>
      </c>
      <c r="N546" s="837" t="s">
        <v>318</v>
      </c>
      <c r="O546" s="706">
        <v>0.23</v>
      </c>
      <c r="P546" s="606">
        <v>44272</v>
      </c>
      <c r="Q546" s="606">
        <v>44286</v>
      </c>
      <c r="R546" s="615">
        <f t="shared" si="140"/>
        <v>4.3478260869565135</v>
      </c>
      <c r="S546" s="673">
        <f>IF(INDEX(Historical!$D$7:$D$1257,MATCH(B546,Historical!$B$7:$B$1281,0))=0,"n/a",(INDEX(Historical!$C$7:$C$1259,MATCH(B546,Historical!$B$7:$B$1281,0))/INDEX(Historical!$D$7:$D$1257,MATCH(B546,Historical!$B$7:$B$1281,0))-1)*100)</f>
        <v>4.5454545454545414</v>
      </c>
      <c r="T546" s="673">
        <f>IF(INDEX(Historical!$F$7:$F$1250,MATCH(B546,Historical!$B$7:$B$1281,0))=0,"n/a",((INDEX(Historical!$C$7:$C$1259,MATCH(B546,Historical!$B$7:$B$1281,0))/INDEX(Historical!$F$7:$F$1250,MATCH(B546,Historical!$B$7:$B$1281,0)))^(1/3)-1)*100)</f>
        <v>4.7689553171647248</v>
      </c>
      <c r="U546" s="673">
        <f>IF(INDEX(Historical!$H$7:$H$1250,MATCH(B546,Historical!$B$7:$B$1281,0))=0,"n/a",((INDEX(Historical!$C$7:$C$1259,MATCH(B546,Historical!$B$7:$B$1281,0))/INDEX(Historical!$H$7:$H$1250,MATCH(B546,Historical!$B$7:$B$1281,0)))^(1/5)-1)*100)</f>
        <v>5.0246072638682637</v>
      </c>
      <c r="V546" s="673">
        <f>IF(INDEX(Historical!$O$7:$O$1250,MATCH(B546,Historical!$B$7:$B$1281,0))=0,"n/a",((INDEX(Historical!$C$7:$C$1259,MATCH(B546,Historical!$B$7:$B$1281,0))/INDEX(Historical!$O$7:$O$1250,MATCH(B546,Historical!$B$7:$B$1281,0)))^(1/10)-1)*100)</f>
        <v>4.7215311261574744</v>
      </c>
      <c r="W546" s="674">
        <f t="shared" si="141"/>
        <v>1.0641902233857434</v>
      </c>
      <c r="X546" s="675" t="str">
        <f t="shared" si="142"/>
        <v>n/a</v>
      </c>
      <c r="Y546" s="643"/>
      <c r="Z546" s="624" t="str">
        <f t="shared" si="143"/>
        <v>n/a</v>
      </c>
      <c r="AA546" s="853" t="str">
        <f t="shared" si="144"/>
        <v>n/a</v>
      </c>
      <c r="AB546" s="854">
        <v>12</v>
      </c>
      <c r="AC546" s="833" t="s">
        <v>136</v>
      </c>
      <c r="AD546" s="833" t="s">
        <v>136</v>
      </c>
      <c r="AE546" s="833" t="s">
        <v>136</v>
      </c>
      <c r="AF546" s="833" t="s">
        <v>136</v>
      </c>
      <c r="AG546" s="833" t="s">
        <v>136</v>
      </c>
      <c r="AH546" s="833" t="s">
        <v>136</v>
      </c>
      <c r="AI546" s="833" t="s">
        <v>136</v>
      </c>
      <c r="AJ546" s="833" t="s">
        <v>136</v>
      </c>
      <c r="AK546" s="833" t="s">
        <v>136</v>
      </c>
      <c r="AL546" s="845" t="s">
        <v>136</v>
      </c>
      <c r="AM546" s="839" t="s">
        <v>136</v>
      </c>
      <c r="AN546" s="833" t="s">
        <v>136</v>
      </c>
      <c r="AO546" s="711" t="str">
        <f t="shared" si="145"/>
        <v>n/a</v>
      </c>
      <c r="AP546" s="712">
        <f t="shared" si="146"/>
        <v>8.5488363387581323</v>
      </c>
      <c r="AQ546" s="855" t="str">
        <f t="shared" si="147"/>
        <v>n/a</v>
      </c>
      <c r="AR546" s="624">
        <f>INDEX(Historical!$C$7:$C$1259,MATCH(B546,Historical!$B$7:$B$1281,0))*IF(AH546="n/a",1.03,IF(AH546&lt;0,1.01,IF(AH546&gt;10,1.1,(1+AH546/100))))</f>
        <v>0.94760000000000011</v>
      </c>
      <c r="AS546" s="853">
        <f t="shared" si="148"/>
        <v>0.97602800000000012</v>
      </c>
      <c r="AT546" s="853">
        <f t="shared" si="152"/>
        <v>1.0053088400000001</v>
      </c>
      <c r="AU546" s="853">
        <f t="shared" si="152"/>
        <v>1.0354681052000001</v>
      </c>
      <c r="AV546" s="853">
        <f t="shared" si="152"/>
        <v>1.0665321483560002</v>
      </c>
      <c r="AW546" s="624">
        <f t="shared" si="149"/>
        <v>5.0309370935560009</v>
      </c>
      <c r="AX546" s="719">
        <f t="shared" si="150"/>
        <v>18.468932061512486</v>
      </c>
      <c r="AY546" s="900" t="s">
        <v>136</v>
      </c>
      <c r="AZ546" s="839" t="s">
        <v>136</v>
      </c>
      <c r="BA546" s="839" t="s">
        <v>136</v>
      </c>
      <c r="BB546" s="839" t="s">
        <v>136</v>
      </c>
      <c r="BC546" s="839" t="s">
        <v>136</v>
      </c>
      <c r="BD546" s="874" t="s">
        <v>4200</v>
      </c>
      <c r="BE546" s="597">
        <v>2010</v>
      </c>
      <c r="BF546" s="865">
        <f t="shared" si="151"/>
        <v>0</v>
      </c>
      <c r="BG546" s="849" t="s">
        <v>136</v>
      </c>
    </row>
    <row r="547" spans="1:59" ht="11.25" customHeight="1" x14ac:dyDescent="0.2">
      <c r="A547" s="831" t="s">
        <v>1560</v>
      </c>
      <c r="B547" s="842" t="s">
        <v>1561</v>
      </c>
      <c r="C547" s="898" t="s">
        <v>108</v>
      </c>
      <c r="D547" s="898" t="s">
        <v>4273</v>
      </c>
      <c r="E547" s="705">
        <v>10</v>
      </c>
      <c r="F547" s="1135">
        <v>388</v>
      </c>
      <c r="G547" s="1126" t="s">
        <v>37</v>
      </c>
      <c r="H547" s="1126" t="s">
        <v>115</v>
      </c>
      <c r="I547" s="841">
        <v>168.36</v>
      </c>
      <c r="J547" s="624">
        <f t="shared" si="138"/>
        <v>2.7322404371584694</v>
      </c>
      <c r="K547" s="844">
        <v>1.1499999999999999</v>
      </c>
      <c r="L547" s="854">
        <v>4</v>
      </c>
      <c r="M547" s="615">
        <f t="shared" si="139"/>
        <v>4.5999999999999996</v>
      </c>
      <c r="N547" s="837" t="s">
        <v>242</v>
      </c>
      <c r="O547" s="706">
        <v>0.95</v>
      </c>
      <c r="P547" s="904">
        <v>43664</v>
      </c>
      <c r="Q547" s="904">
        <v>43682</v>
      </c>
      <c r="R547" s="615">
        <f t="shared" si="140"/>
        <v>21.052631578947363</v>
      </c>
      <c r="S547" s="673">
        <f>IF(INDEX(Historical!$D$7:$D$1257,MATCH(B547,Historical!$B$7:$B$1281,0))=0,"n/a",(INDEX(Historical!$C$7:$C$1259,MATCH(B547,Historical!$B$7:$B$1281,0))/INDEX(Historical!$D$7:$D$1257,MATCH(B547,Historical!$B$7:$B$1281,0))-1)*100)</f>
        <v>9.5238095238095113</v>
      </c>
      <c r="T547" s="673">
        <f>IF(INDEX(Historical!$F$7:$F$1250,MATCH(B547,Historical!$B$7:$B$1281,0))=0,"n/a",((INDEX(Historical!$C$7:$C$1259,MATCH(B547,Historical!$B$7:$B$1281,0))/INDEX(Historical!$F$7:$F$1250,MATCH(B547,Historical!$B$7:$B$1281,0)))^(1/3)-1)*100)</f>
        <v>20.946924089664122</v>
      </c>
      <c r="U547" s="673">
        <f>IF(INDEX(Historical!$H$7:$H$1250,MATCH(B547,Historical!$B$7:$B$1281,0))=0,"n/a",((INDEX(Historical!$C$7:$C$1259,MATCH(B547,Historical!$B$7:$B$1281,0))/INDEX(Historical!$H$7:$H$1250,MATCH(B547,Historical!$B$7:$B$1281,0)))^(1/5)-1)*100)</f>
        <v>18.008245869352546</v>
      </c>
      <c r="V547" s="673">
        <f>IF(INDEX(Historical!$O$7:$O$1250,MATCH(B547,Historical!$B$7:$B$1281,0))=0,"n/a",((INDEX(Historical!$C$7:$C$1259,MATCH(B547,Historical!$B$7:$B$1281,0))/INDEX(Historical!$O$7:$O$1250,MATCH(B547,Historical!$B$7:$B$1281,0)))^(1/10)-1)*100)</f>
        <v>27.664392817509189</v>
      </c>
      <c r="W547" s="674">
        <f t="shared" si="141"/>
        <v>0.65095395326930405</v>
      </c>
      <c r="X547" s="675">
        <f t="shared" si="142"/>
        <v>3.2742265217004629</v>
      </c>
      <c r="Y547" s="646" t="s">
        <v>4580</v>
      </c>
      <c r="Z547" s="624">
        <f t="shared" si="143"/>
        <v>72.327044025157221</v>
      </c>
      <c r="AA547" s="853">
        <f t="shared" si="144"/>
        <v>26.471698113207548</v>
      </c>
      <c r="AB547" s="854">
        <v>12</v>
      </c>
      <c r="AC547" s="833">
        <v>6.36</v>
      </c>
      <c r="AD547" s="833" t="s">
        <v>136</v>
      </c>
      <c r="AE547" s="833">
        <v>6.36</v>
      </c>
      <c r="AF547" s="833">
        <v>1.39</v>
      </c>
      <c r="AG547" s="833">
        <v>13.700000000000001</v>
      </c>
      <c r="AH547" s="833">
        <v>-10.8</v>
      </c>
      <c r="AI547" s="833">
        <v>19.77</v>
      </c>
      <c r="AJ547" s="833">
        <v>5.5</v>
      </c>
      <c r="AK547" s="833">
        <v>-1.6199999999999999</v>
      </c>
      <c r="AL547" s="845">
        <v>71900</v>
      </c>
      <c r="AM547" s="839">
        <v>0.3</v>
      </c>
      <c r="AN547" s="833">
        <v>0.69</v>
      </c>
      <c r="AO547" s="711">
        <f t="shared" si="145"/>
        <v>-5.7312118066965319</v>
      </c>
      <c r="AP547" s="712">
        <f t="shared" si="146"/>
        <v>20.740486306511016</v>
      </c>
      <c r="AQ547" s="855">
        <f t="shared" si="147"/>
        <v>27.881299783750823</v>
      </c>
      <c r="AR547" s="624">
        <f>INDEX(Historical!$C$7:$C$1259,MATCH(B547,Historical!$B$7:$B$1281,0))*IF(AH547="n/a",1.03,IF(AH547&lt;0,1.01,IF(AH547&gt;10,1.1,(1+AH547/100))))</f>
        <v>4.6459999999999999</v>
      </c>
      <c r="AS547" s="853">
        <f t="shared" si="148"/>
        <v>5.1106000000000007</v>
      </c>
      <c r="AT547" s="853">
        <f t="shared" ref="AT547:AV566" si="153">IF($AK547="n/a",1.03*AS547,IF($AK547&lt;0,1.01*AS547,IF($AK547&gt;10,1.1*AS547,(1+$AK547/100)*AS547)))</f>
        <v>5.1617060000000006</v>
      </c>
      <c r="AU547" s="853">
        <f t="shared" si="153"/>
        <v>5.2133230600000005</v>
      </c>
      <c r="AV547" s="853">
        <f t="shared" si="153"/>
        <v>5.2654562906000004</v>
      </c>
      <c r="AW547" s="624">
        <f t="shared" si="149"/>
        <v>25.397085350600001</v>
      </c>
      <c r="AX547" s="719">
        <f t="shared" si="150"/>
        <v>15.084987734972676</v>
      </c>
      <c r="AY547" s="900">
        <v>1.38</v>
      </c>
      <c r="AZ547" s="839">
        <v>112.01</v>
      </c>
      <c r="BA547" s="839">
        <v>-6.9099999999999993</v>
      </c>
      <c r="BB547" s="839">
        <v>8.76</v>
      </c>
      <c r="BC547" s="839">
        <v>35.97</v>
      </c>
      <c r="BE547" s="597">
        <v>2011</v>
      </c>
      <c r="BF547" s="865">
        <f t="shared" si="151"/>
        <v>0</v>
      </c>
      <c r="BG547" s="849">
        <v>1.6</v>
      </c>
    </row>
    <row r="548" spans="1:59" ht="11.25" customHeight="1" x14ac:dyDescent="0.2">
      <c r="A548" s="831" t="s">
        <v>1562</v>
      </c>
      <c r="B548" s="842" t="s">
        <v>1563</v>
      </c>
      <c r="C548" s="898" t="s">
        <v>131</v>
      </c>
      <c r="D548" s="898" t="s">
        <v>4264</v>
      </c>
      <c r="E548" s="705">
        <v>10</v>
      </c>
      <c r="F548" s="1135">
        <v>449</v>
      </c>
      <c r="G548" s="1139" t="s">
        <v>37</v>
      </c>
      <c r="H548" s="1139" t="s">
        <v>37</v>
      </c>
      <c r="I548" s="841">
        <v>48.01</v>
      </c>
      <c r="J548" s="624">
        <f t="shared" si="138"/>
        <v>2.7285982087065195</v>
      </c>
      <c r="K548" s="844">
        <v>0.32750000000000001</v>
      </c>
      <c r="L548" s="854">
        <v>4</v>
      </c>
      <c r="M548" s="615">
        <f t="shared" si="139"/>
        <v>1.31</v>
      </c>
      <c r="N548" s="837" t="s">
        <v>139</v>
      </c>
      <c r="O548" s="706">
        <v>0.3075</v>
      </c>
      <c r="P548" s="606">
        <v>44229</v>
      </c>
      <c r="Q548" s="606">
        <v>44243</v>
      </c>
      <c r="R548" s="615">
        <f t="shared" si="140"/>
        <v>6.5040650406504126</v>
      </c>
      <c r="S548" s="673">
        <f>IF(INDEX(Historical!$D$7:$D$1257,MATCH(B548,Historical!$B$7:$B$1281,0))=0,"n/a",(INDEX(Historical!$C$7:$C$1259,MATCH(B548,Historical!$B$7:$B$1281,0))/INDEX(Historical!$D$7:$D$1257,MATCH(B548,Historical!$B$7:$B$1281,0))-1)*100)</f>
        <v>6.0344827586206851</v>
      </c>
      <c r="T548" s="673">
        <f>IF(INDEX(Historical!$F$7:$F$1250,MATCH(B548,Historical!$B$7:$B$1281,0))=0,"n/a",((INDEX(Historical!$C$7:$C$1259,MATCH(B548,Historical!$B$7:$B$1281,0))/INDEX(Historical!$F$7:$F$1250,MATCH(B548,Historical!$B$7:$B$1281,0)))^(1/3)-1)*100)</f>
        <v>8.2375099041484212</v>
      </c>
      <c r="U548" s="673">
        <f>IF(INDEX(Historical!$H$7:$H$1250,MATCH(B548,Historical!$B$7:$B$1281,0))=0,"n/a",((INDEX(Historical!$C$7:$C$1259,MATCH(B548,Historical!$B$7:$B$1281,0))/INDEX(Historical!$H$7:$H$1250,MATCH(B548,Historical!$B$7:$B$1281,0)))^(1/5)-1)*100)</f>
        <v>8.9840705850404703</v>
      </c>
      <c r="V548" s="673">
        <f>IF(INDEX(Historical!$O$7:$O$1250,MATCH(B548,Historical!$B$7:$B$1281,0))=0,"n/a",((INDEX(Historical!$C$7:$C$1259,MATCH(B548,Historical!$B$7:$B$1281,0))/INDEX(Historical!$O$7:$O$1250,MATCH(B548,Historical!$B$7:$B$1281,0)))^(1/10)-1)*100)</f>
        <v>9.4191938343608719</v>
      </c>
      <c r="W548" s="674">
        <f t="shared" si="141"/>
        <v>0.95380461884826195</v>
      </c>
      <c r="X548" s="675" t="str">
        <f t="shared" si="142"/>
        <v>n/a</v>
      </c>
      <c r="Y548" s="634"/>
      <c r="Z548" s="624">
        <f t="shared" si="143"/>
        <v>53.469387755102041</v>
      </c>
      <c r="AA548" s="853">
        <f t="shared" si="144"/>
        <v>19.595918367346936</v>
      </c>
      <c r="AB548" s="854">
        <v>12</v>
      </c>
      <c r="AC548" s="833">
        <v>2.4500000000000002</v>
      </c>
      <c r="AD548" s="833">
        <v>4.32</v>
      </c>
      <c r="AE548" s="833">
        <v>2.75</v>
      </c>
      <c r="AF548" s="833">
        <v>2.17</v>
      </c>
      <c r="AG548" s="833">
        <v>11.600000000000001</v>
      </c>
      <c r="AH548" s="833">
        <v>-12.6</v>
      </c>
      <c r="AI548" s="833">
        <v>2.2399999999999998</v>
      </c>
      <c r="AJ548" s="833">
        <v>-7.8</v>
      </c>
      <c r="AK548" s="833">
        <v>4.55</v>
      </c>
      <c r="AL548" s="845">
        <v>4140</v>
      </c>
      <c r="AM548" s="839">
        <v>1.23</v>
      </c>
      <c r="AN548" s="833">
        <v>1.97</v>
      </c>
      <c r="AO548" s="711">
        <f t="shared" si="145"/>
        <v>-7.8832495735999473</v>
      </c>
      <c r="AP548" s="712">
        <f t="shared" si="146"/>
        <v>11.712668793746989</v>
      </c>
      <c r="AQ548" s="855">
        <f t="shared" si="147"/>
        <v>37.474268876668695</v>
      </c>
      <c r="AR548" s="624">
        <f>INDEX(Historical!$C$7:$C$1259,MATCH(B548,Historical!$B$7:$B$1281,0))*IF(AH548="n/a",1.03,IF(AH548&lt;0,1.01,IF(AH548&gt;10,1.1,(1+AH548/100))))</f>
        <v>1.2423</v>
      </c>
      <c r="AS548" s="853">
        <f t="shared" si="148"/>
        <v>1.27012752</v>
      </c>
      <c r="AT548" s="853">
        <f t="shared" si="153"/>
        <v>1.3279183221600002</v>
      </c>
      <c r="AU548" s="853">
        <f t="shared" si="153"/>
        <v>1.3883386058182803</v>
      </c>
      <c r="AV548" s="853">
        <f t="shared" si="153"/>
        <v>1.4515080123830122</v>
      </c>
      <c r="AW548" s="624">
        <f t="shared" si="149"/>
        <v>6.680192460361293</v>
      </c>
      <c r="AX548" s="719">
        <f t="shared" si="150"/>
        <v>13.914168840577574</v>
      </c>
      <c r="AY548" s="900">
        <v>0.53</v>
      </c>
      <c r="AZ548" s="839">
        <v>77.290000000000006</v>
      </c>
      <c r="BA548" s="839">
        <v>-10.879999999999999</v>
      </c>
      <c r="BB548" s="839">
        <v>-1.37</v>
      </c>
      <c r="BC548" s="839">
        <v>7.580000000000001</v>
      </c>
      <c r="BE548" s="597">
        <v>2012</v>
      </c>
      <c r="BF548" s="865">
        <f t="shared" si="151"/>
        <v>0</v>
      </c>
      <c r="BG548" s="849">
        <v>2.6</v>
      </c>
    </row>
    <row r="549" spans="1:59" ht="11.25" customHeight="1" x14ac:dyDescent="0.2">
      <c r="A549" s="838" t="s">
        <v>312</v>
      </c>
      <c r="B549" s="842" t="s">
        <v>313</v>
      </c>
      <c r="C549" s="898" t="s">
        <v>112</v>
      </c>
      <c r="D549" s="898" t="s">
        <v>211</v>
      </c>
      <c r="E549" s="705">
        <v>45</v>
      </c>
      <c r="F549" s="1135">
        <v>59</v>
      </c>
      <c r="G549" s="1102" t="s">
        <v>37</v>
      </c>
      <c r="H549" s="1102" t="s">
        <v>37</v>
      </c>
      <c r="I549" s="833">
        <v>55.93</v>
      </c>
      <c r="J549" s="624">
        <f t="shared" si="138"/>
        <v>1.4303593777936707</v>
      </c>
      <c r="K549" s="852">
        <v>0.2</v>
      </c>
      <c r="L549" s="854">
        <v>4</v>
      </c>
      <c r="M549" s="615">
        <f t="shared" si="139"/>
        <v>0.8</v>
      </c>
      <c r="N549" s="837" t="s">
        <v>271</v>
      </c>
      <c r="O549" s="706">
        <v>0.19</v>
      </c>
      <c r="P549" s="606">
        <v>44217</v>
      </c>
      <c r="Q549" s="606">
        <v>44232</v>
      </c>
      <c r="R549" s="615">
        <f t="shared" si="140"/>
        <v>5.2631578947368469</v>
      </c>
      <c r="S549" s="673">
        <f>IF(INDEX(Historical!$D$7:$D$1257,MATCH(B549,Historical!$B$7:$B$1281,0))=0,"n/a",(INDEX(Historical!$C$7:$C$1259,MATCH(B549,Historical!$B$7:$B$1281,0))/INDEX(Historical!$D$7:$D$1257,MATCH(B549,Historical!$B$7:$B$1281,0))-1)*100)</f>
        <v>5.555555555555558</v>
      </c>
      <c r="T549" s="673">
        <f>IF(INDEX(Historical!$F$7:$F$1250,MATCH(B549,Historical!$B$7:$B$1281,0))=0,"n/a",((INDEX(Historical!$C$7:$C$1259,MATCH(B549,Historical!$B$7:$B$1281,0))/INDEX(Historical!$F$7:$F$1250,MATCH(B549,Historical!$B$7:$B$1281,0)))^(1/3)-1)*100)</f>
        <v>-6.3998809299717019</v>
      </c>
      <c r="U549" s="673">
        <f>IF(INDEX(Historical!$H$7:$H$1250,MATCH(B549,Historical!$B$7:$B$1281,0))=0,"n/a",((INDEX(Historical!$C$7:$C$1259,MATCH(B549,Historical!$B$7:$B$1281,0))/INDEX(Historical!$H$7:$H$1250,MATCH(B549,Historical!$B$7:$B$1281,0)))^(1/5)-1)*100)</f>
        <v>-2.4337385295828518</v>
      </c>
      <c r="V549" s="673">
        <f>IF(INDEX(Historical!$O$7:$O$1250,MATCH(B549,Historical!$B$7:$B$1281,0))=0,"n/a",((INDEX(Historical!$C$7:$C$1259,MATCH(B549,Historical!$B$7:$B$1281,0))/INDEX(Historical!$O$7:$O$1250,MATCH(B549,Historical!$B$7:$B$1281,0)))^(1/10)-1)*100)</f>
        <v>4.0613533607269048</v>
      </c>
      <c r="W549" s="674" t="str">
        <f t="shared" si="141"/>
        <v>n/a</v>
      </c>
      <c r="X549" s="675" t="str">
        <f t="shared" si="142"/>
        <v>n/a</v>
      </c>
      <c r="Y549" s="647"/>
      <c r="Z549" s="624">
        <f t="shared" si="143"/>
        <v>37.558685446009392</v>
      </c>
      <c r="AA549" s="853">
        <f t="shared" si="144"/>
        <v>26.258215962441316</v>
      </c>
      <c r="AB549" s="854">
        <v>12</v>
      </c>
      <c r="AC549" s="833">
        <v>2.13</v>
      </c>
      <c r="AD549" s="833">
        <v>3.31</v>
      </c>
      <c r="AE549" s="833">
        <v>2.99</v>
      </c>
      <c r="AF549" s="833">
        <v>4.41</v>
      </c>
      <c r="AG549" s="833">
        <v>17.899999999999999</v>
      </c>
      <c r="AH549" s="834">
        <v>0.5</v>
      </c>
      <c r="AI549" s="834">
        <v>9.26</v>
      </c>
      <c r="AJ549" s="833">
        <v>-0.6</v>
      </c>
      <c r="AK549" s="833">
        <v>7.9</v>
      </c>
      <c r="AL549" s="845">
        <v>9020</v>
      </c>
      <c r="AM549" s="839">
        <v>0.2</v>
      </c>
      <c r="AN549" s="833">
        <v>0.4</v>
      </c>
      <c r="AO549" s="711">
        <f t="shared" si="145"/>
        <v>-27.261595114230495</v>
      </c>
      <c r="AP549" s="712">
        <f t="shared" si="146"/>
        <v>-1.003379151789181</v>
      </c>
      <c r="AQ549" s="855">
        <f t="shared" si="147"/>
        <v>126.86141868194554</v>
      </c>
      <c r="AR549" s="624">
        <f>INDEX(Historical!$C$7:$C$1259,MATCH(B549,Historical!$B$7:$B$1281,0))*IF(AH549="n/a",1.03,IF(AH549&lt;0,1.01,IF(AH549&gt;10,1.1,(1+AH549/100))))</f>
        <v>0.76379999999999992</v>
      </c>
      <c r="AS549" s="853">
        <f t="shared" si="148"/>
        <v>0.83452787999999989</v>
      </c>
      <c r="AT549" s="853">
        <f t="shared" si="153"/>
        <v>0.9004555825199998</v>
      </c>
      <c r="AU549" s="853">
        <f t="shared" si="153"/>
        <v>0.97159157353907977</v>
      </c>
      <c r="AV549" s="853">
        <f t="shared" si="153"/>
        <v>1.0483473078486669</v>
      </c>
      <c r="AW549" s="624">
        <f t="shared" si="149"/>
        <v>4.5187223439077462</v>
      </c>
      <c r="AX549" s="719">
        <f t="shared" si="150"/>
        <v>8.0792461003178015</v>
      </c>
      <c r="AY549" s="900">
        <v>1.17</v>
      </c>
      <c r="AZ549" s="839">
        <v>154.10999999999999</v>
      </c>
      <c r="BA549" s="839">
        <v>-5.6800000000000006</v>
      </c>
      <c r="BB549" s="839">
        <v>1.95</v>
      </c>
      <c r="BC549" s="839">
        <v>18.37</v>
      </c>
      <c r="BE549" s="597">
        <v>1977</v>
      </c>
      <c r="BF549" s="865">
        <f t="shared" si="151"/>
        <v>4</v>
      </c>
      <c r="BG549" s="849">
        <v>8.5</v>
      </c>
    </row>
    <row r="550" spans="1:59" ht="11.25" customHeight="1" x14ac:dyDescent="0.2">
      <c r="A550" s="838" t="s">
        <v>1556</v>
      </c>
      <c r="B550" s="842" t="s">
        <v>1557</v>
      </c>
      <c r="C550" s="898" t="s">
        <v>131</v>
      </c>
      <c r="D550" s="898" t="s">
        <v>4264</v>
      </c>
      <c r="E550" s="705">
        <v>9</v>
      </c>
      <c r="F550" s="1135">
        <v>500</v>
      </c>
      <c r="G550" s="1133" t="s">
        <v>37</v>
      </c>
      <c r="H550" s="1133" t="s">
        <v>37</v>
      </c>
      <c r="I550" s="841">
        <v>69.930000000000007</v>
      </c>
      <c r="J550" s="624">
        <f t="shared" si="138"/>
        <v>4.7476047476047469</v>
      </c>
      <c r="K550" s="844">
        <v>0.83</v>
      </c>
      <c r="L550" s="854">
        <v>4</v>
      </c>
      <c r="M550" s="615">
        <f t="shared" si="139"/>
        <v>3.32</v>
      </c>
      <c r="N550" s="837" t="s">
        <v>119</v>
      </c>
      <c r="O550" s="706">
        <v>0.78249999999999997</v>
      </c>
      <c r="P550" s="606">
        <v>44134</v>
      </c>
      <c r="Q550" s="606">
        <v>44166</v>
      </c>
      <c r="R550" s="615">
        <f t="shared" si="140"/>
        <v>6.0702875399361007</v>
      </c>
      <c r="S550" s="673">
        <f>IF(INDEX(Historical!$D$7:$D$1257,MATCH(B550,Historical!$B$7:$B$1281,0))=0,"n/a",(INDEX(Historical!$C$7:$C$1259,MATCH(B550,Historical!$B$7:$B$1281,0))/INDEX(Historical!$D$7:$D$1257,MATCH(B550,Historical!$B$7:$B$1281,0))-1)*100)</f>
        <v>6.0934891485809661</v>
      </c>
      <c r="T550" s="673">
        <f>IF(INDEX(Historical!$F$7:$F$1250,MATCH(B550,Historical!$B$7:$B$1281,0))=0,"n/a",((INDEX(Historical!$C$7:$C$1259,MATCH(B550,Historical!$B$7:$B$1281,0))/INDEX(Historical!$F$7:$F$1250,MATCH(B550,Historical!$B$7:$B$1281,0)))^(1/3)-1)*100)</f>
        <v>6.104704662912086</v>
      </c>
      <c r="U550" s="673">
        <f>IF(INDEX(Historical!$H$7:$H$1250,MATCH(B550,Historical!$B$7:$B$1281,0))=0,"n/a",((INDEX(Historical!$C$7:$C$1259,MATCH(B550,Historical!$B$7:$B$1281,0))/INDEX(Historical!$H$7:$H$1250,MATCH(B550,Historical!$B$7:$B$1281,0)))^(1/5)-1)*100)</f>
        <v>5.6850855591307425</v>
      </c>
      <c r="V550" s="673">
        <f>IF(INDEX(Historical!$O$7:$O$1250,MATCH(B550,Historical!$B$7:$B$1281,0))=0,"n/a",((INDEX(Historical!$C$7:$C$1259,MATCH(B550,Historical!$B$7:$B$1281,0))/INDEX(Historical!$O$7:$O$1250,MATCH(B550,Historical!$B$7:$B$1281,0)))^(1/10)-1)*100)</f>
        <v>4.228533303694415</v>
      </c>
      <c r="W550" s="674">
        <f t="shared" si="141"/>
        <v>1.3444580309119847</v>
      </c>
      <c r="X550" s="675">
        <f t="shared" si="142"/>
        <v>11.370171118261485</v>
      </c>
      <c r="Y550" s="627"/>
      <c r="Z550" s="624">
        <f t="shared" si="143"/>
        <v>73.614190687361415</v>
      </c>
      <c r="AA550" s="853">
        <f t="shared" si="144"/>
        <v>15.505543237250556</v>
      </c>
      <c r="AB550" s="854">
        <v>12</v>
      </c>
      <c r="AC550" s="833">
        <v>4.51</v>
      </c>
      <c r="AD550" s="833">
        <v>4.37</v>
      </c>
      <c r="AE550" s="833">
        <v>2.37</v>
      </c>
      <c r="AF550" s="833">
        <v>1.41</v>
      </c>
      <c r="AG550" s="833">
        <v>11.4</v>
      </c>
      <c r="AH550" s="833">
        <v>-18</v>
      </c>
      <c r="AI550" s="833">
        <v>-1.38</v>
      </c>
      <c r="AJ550" s="833">
        <v>0.5</v>
      </c>
      <c r="AK550" s="833">
        <v>3.71</v>
      </c>
      <c r="AL550" s="845">
        <v>8320</v>
      </c>
      <c r="AM550" s="839">
        <v>0.1</v>
      </c>
      <c r="AN550" s="833">
        <v>1.0900000000000001</v>
      </c>
      <c r="AO550" s="711">
        <f t="shared" si="145"/>
        <v>-5.0728529305150669</v>
      </c>
      <c r="AP550" s="712">
        <f t="shared" si="146"/>
        <v>10.432690306735489</v>
      </c>
      <c r="AQ550" s="855">
        <f t="shared" si="147"/>
        <v>-1.4261338115234334</v>
      </c>
      <c r="AR550" s="624">
        <f>INDEX(Historical!$C$7:$C$1259,MATCH(B550,Historical!$B$7:$B$1281,0))*IF(AH550="n/a",1.03,IF(AH550&lt;0,1.01,IF(AH550&gt;10,1.1,(1+AH550/100))))</f>
        <v>3.2092750000000003</v>
      </c>
      <c r="AS550" s="853">
        <f t="shared" si="148"/>
        <v>3.2413677500000002</v>
      </c>
      <c r="AT550" s="853">
        <f t="shared" si="153"/>
        <v>3.3616224935250001</v>
      </c>
      <c r="AU550" s="853">
        <f t="shared" si="153"/>
        <v>3.4863386880347771</v>
      </c>
      <c r="AV550" s="853">
        <f t="shared" si="153"/>
        <v>3.6156818533608672</v>
      </c>
      <c r="AW550" s="624">
        <f t="shared" si="149"/>
        <v>16.914285784920647</v>
      </c>
      <c r="AX550" s="719">
        <f t="shared" si="150"/>
        <v>24.187452859889383</v>
      </c>
      <c r="AY550" s="900">
        <v>0.28999999999999998</v>
      </c>
      <c r="AZ550" s="839">
        <v>16.45</v>
      </c>
      <c r="BA550" s="839">
        <v>-30.580000000000002</v>
      </c>
      <c r="BB550" s="839">
        <v>-9.6</v>
      </c>
      <c r="BC550" s="839">
        <v>-10.63</v>
      </c>
      <c r="BE550" s="597">
        <v>2013</v>
      </c>
      <c r="BF550" s="865">
        <f t="shared" si="151"/>
        <v>0</v>
      </c>
      <c r="BG550" s="849">
        <v>3.3000000000000003</v>
      </c>
    </row>
    <row r="551" spans="1:59" ht="11.25" customHeight="1" x14ac:dyDescent="0.2">
      <c r="A551" s="831" t="s">
        <v>1566</v>
      </c>
      <c r="B551" s="842" t="s">
        <v>1567</v>
      </c>
      <c r="C551" s="898" t="s">
        <v>245</v>
      </c>
      <c r="D551" s="898" t="s">
        <v>4293</v>
      </c>
      <c r="E551" s="705">
        <v>10</v>
      </c>
      <c r="F551" s="1135">
        <v>417</v>
      </c>
      <c r="G551" s="1123" t="s">
        <v>106</v>
      </c>
      <c r="H551" s="1123" t="s">
        <v>106</v>
      </c>
      <c r="I551" s="841">
        <v>334.77</v>
      </c>
      <c r="J551" s="624">
        <f t="shared" si="138"/>
        <v>0.69301311348089734</v>
      </c>
      <c r="K551" s="844">
        <v>0.57999999999999996</v>
      </c>
      <c r="L551" s="854">
        <v>4</v>
      </c>
      <c r="M551" s="615">
        <f t="shared" si="139"/>
        <v>2.3199999999999998</v>
      </c>
      <c r="N551" s="837" t="s">
        <v>208</v>
      </c>
      <c r="O551" s="706">
        <v>0.55000000000000004</v>
      </c>
      <c r="P551" s="606">
        <v>43965</v>
      </c>
      <c r="Q551" s="606">
        <v>43980</v>
      </c>
      <c r="R551" s="615">
        <f t="shared" si="140"/>
        <v>5.454545454545439</v>
      </c>
      <c r="S551" s="673">
        <f>IF(INDEX(Historical!$D$7:$D$1257,MATCH(B551,Historical!$B$7:$B$1281,0))=0,"n/a",(INDEX(Historical!$C$7:$C$1259,MATCH(B551,Historical!$B$7:$B$1281,0))/INDEX(Historical!$D$7:$D$1257,MATCH(B551,Historical!$B$7:$B$1281,0))-1)*100)</f>
        <v>9.0476190476190368</v>
      </c>
      <c r="T551" s="673">
        <f>IF(INDEX(Historical!$F$7:$F$1250,MATCH(B551,Historical!$B$7:$B$1281,0))=0,"n/a",((INDEX(Historical!$C$7:$C$1259,MATCH(B551,Historical!$B$7:$B$1281,0))/INDEX(Historical!$F$7:$F$1250,MATCH(B551,Historical!$B$7:$B$1281,0)))^(1/3)-1)*100)</f>
        <v>17.268772521723985</v>
      </c>
      <c r="U551" s="673">
        <f>IF(INDEX(Historical!$H$7:$H$1250,MATCH(B551,Historical!$B$7:$B$1281,0))=0,"n/a",((INDEX(Historical!$C$7:$C$1259,MATCH(B551,Historical!$B$7:$B$1281,0))/INDEX(Historical!$H$7:$H$1250,MATCH(B551,Historical!$B$7:$B$1281,0)))^(1/5)-1)*100)</f>
        <v>18.023121419165911</v>
      </c>
      <c r="V551" s="673">
        <f>IF(INDEX(Historical!$O$7:$O$1250,MATCH(B551,Historical!$B$7:$B$1281,0))=0,"n/a",((INDEX(Historical!$C$7:$C$1259,MATCH(B551,Historical!$B$7:$B$1281,0))/INDEX(Historical!$O$7:$O$1250,MATCH(B551,Historical!$B$7:$B$1281,0)))^(1/10)-1)*100)</f>
        <v>15.980029231264004</v>
      </c>
      <c r="W551" s="674">
        <f t="shared" si="141"/>
        <v>1.1278528442178763</v>
      </c>
      <c r="X551" s="675">
        <f t="shared" si="142"/>
        <v>0.84615593517210841</v>
      </c>
      <c r="Y551" s="627"/>
      <c r="Z551" s="624">
        <f t="shared" si="143"/>
        <v>25.806451612903224</v>
      </c>
      <c r="AA551" s="853">
        <f t="shared" si="144"/>
        <v>37.238042269187986</v>
      </c>
      <c r="AB551" s="854">
        <v>12</v>
      </c>
      <c r="AC551" s="833">
        <v>8.99</v>
      </c>
      <c r="AD551" s="833">
        <v>2.11</v>
      </c>
      <c r="AE551" s="833">
        <v>3.34</v>
      </c>
      <c r="AF551" s="833">
        <v>21.99</v>
      </c>
      <c r="AG551" s="833">
        <v>62.4</v>
      </c>
      <c r="AH551" s="833">
        <v>13.8</v>
      </c>
      <c r="AI551" s="833">
        <v>11.129999999999999</v>
      </c>
      <c r="AJ551" s="833">
        <v>21.3</v>
      </c>
      <c r="AK551" s="833">
        <v>17</v>
      </c>
      <c r="AL551" s="845">
        <v>13140</v>
      </c>
      <c r="AM551" s="839">
        <v>0.70000000000000007</v>
      </c>
      <c r="AN551" s="833">
        <v>0.57999999999999996</v>
      </c>
      <c r="AO551" s="711">
        <f t="shared" si="145"/>
        <v>-18.521907736541177</v>
      </c>
      <c r="AP551" s="712">
        <f t="shared" si="146"/>
        <v>18.716134532646809</v>
      </c>
      <c r="AQ551" s="855">
        <f t="shared" si="147"/>
        <v>503.27423264841212</v>
      </c>
      <c r="AR551" s="624">
        <f>INDEX(Historical!$C$7:$C$1259,MATCH(B551,Historical!$B$7:$B$1281,0))*IF(AH551="n/a",1.03,IF(AH551&lt;0,1.01,IF(AH551&gt;10,1.1,(1+AH551/100))))</f>
        <v>2.5190000000000001</v>
      </c>
      <c r="AS551" s="853">
        <f t="shared" si="148"/>
        <v>2.7709000000000006</v>
      </c>
      <c r="AT551" s="853">
        <f t="shared" si="153"/>
        <v>3.0479900000000009</v>
      </c>
      <c r="AU551" s="853">
        <f t="shared" si="153"/>
        <v>3.3527890000000014</v>
      </c>
      <c r="AV551" s="853">
        <f t="shared" si="153"/>
        <v>3.6880679000000018</v>
      </c>
      <c r="AW551" s="624">
        <f t="shared" si="149"/>
        <v>15.378746900000005</v>
      </c>
      <c r="AX551" s="719">
        <f t="shared" si="150"/>
        <v>4.5938246856050444</v>
      </c>
      <c r="AY551" s="900">
        <v>0.71</v>
      </c>
      <c r="AZ551" s="839">
        <v>108.76999999999998</v>
      </c>
      <c r="BA551" s="839">
        <v>-16.580000000000002</v>
      </c>
      <c r="BB551" s="839">
        <v>-6.11</v>
      </c>
      <c r="BC551" s="839">
        <v>4.45</v>
      </c>
      <c r="BE551" s="597">
        <v>2011</v>
      </c>
      <c r="BF551" s="865">
        <f t="shared" si="151"/>
        <v>0</v>
      </c>
      <c r="BG551" s="849">
        <v>17.7</v>
      </c>
    </row>
    <row r="552" spans="1:59" ht="11.25" customHeight="1" x14ac:dyDescent="0.2">
      <c r="A552" s="838" t="s">
        <v>732</v>
      </c>
      <c r="B552" s="842" t="s">
        <v>733</v>
      </c>
      <c r="C552" s="898" t="s">
        <v>131</v>
      </c>
      <c r="D552" s="898" t="s">
        <v>4264</v>
      </c>
      <c r="E552" s="705">
        <v>15</v>
      </c>
      <c r="F552" s="1135">
        <v>256</v>
      </c>
      <c r="G552" s="1077" t="s">
        <v>106</v>
      </c>
      <c r="H552" s="1077" t="s">
        <v>106</v>
      </c>
      <c r="I552" s="841">
        <v>42.16</v>
      </c>
      <c r="J552" s="624">
        <f t="shared" si="138"/>
        <v>3.8662239089184065</v>
      </c>
      <c r="K552" s="844">
        <v>0.40749999999999997</v>
      </c>
      <c r="L552" s="854">
        <v>4</v>
      </c>
      <c r="M552" s="615">
        <f t="shared" si="139"/>
        <v>1.63</v>
      </c>
      <c r="N552" s="837" t="s">
        <v>218</v>
      </c>
      <c r="O552" s="706">
        <v>0.38500000000000001</v>
      </c>
      <c r="P552" s="606">
        <v>44098</v>
      </c>
      <c r="Q552" s="606">
        <v>44119</v>
      </c>
      <c r="R552" s="615">
        <f t="shared" si="140"/>
        <v>5.8441558441558348</v>
      </c>
      <c r="S552" s="673">
        <f>IF(INDEX(Historical!$D$7:$D$1257,MATCH(B552,Historical!$B$7:$B$1281,0))=0,"n/a",(INDEX(Historical!$C$7:$C$1259,MATCH(B552,Historical!$B$7:$B$1281,0))/INDEX(Historical!$D$7:$D$1257,MATCH(B552,Historical!$B$7:$B$1281,0))-1)*100)</f>
        <v>4.5150501672240662</v>
      </c>
      <c r="T552" s="673">
        <f>IF(INDEX(Historical!$F$7:$F$1250,MATCH(B552,Historical!$B$7:$B$1281,0))=0,"n/a",((INDEX(Historical!$C$7:$C$1259,MATCH(B552,Historical!$B$7:$B$1281,0))/INDEX(Historical!$F$7:$F$1250,MATCH(B552,Historical!$B$7:$B$1281,0)))^(1/3)-1)*100)</f>
        <v>5.7828746839335698</v>
      </c>
      <c r="U552" s="673">
        <f>IF(INDEX(Historical!$H$7:$H$1250,MATCH(B552,Historical!$B$7:$B$1281,0))=0,"n/a",((INDEX(Historical!$C$7:$C$1259,MATCH(B552,Historical!$B$7:$B$1281,0))/INDEX(Historical!$H$7:$H$1250,MATCH(B552,Historical!$B$7:$B$1281,0)))^(1/5)-1)*100)</f>
        <v>6.1383684380521997</v>
      </c>
      <c r="V552" s="673">
        <f>IF(INDEX(Historical!$O$7:$O$1250,MATCH(B552,Historical!$B$7:$B$1281,0))=0,"n/a",((INDEX(Historical!$C$7:$C$1259,MATCH(B552,Historical!$B$7:$B$1281,0))/INDEX(Historical!$O$7:$O$1250,MATCH(B552,Historical!$B$7:$B$1281,0)))^(1/10)-1)*100)</f>
        <v>4.255333081421897</v>
      </c>
      <c r="W552" s="674">
        <f t="shared" si="141"/>
        <v>1.4425118599649305</v>
      </c>
      <c r="X552" s="675" t="str">
        <f t="shared" si="142"/>
        <v>n/a</v>
      </c>
      <c r="Y552" s="842"/>
      <c r="Z552" s="624">
        <f t="shared" si="143"/>
        <v>89.071038251366105</v>
      </c>
      <c r="AA552" s="853">
        <f t="shared" si="144"/>
        <v>23.038251366120218</v>
      </c>
      <c r="AB552" s="854">
        <v>12</v>
      </c>
      <c r="AC552" s="833">
        <v>1.83</v>
      </c>
      <c r="AD552" s="833">
        <v>4.26</v>
      </c>
      <c r="AE552" s="833">
        <v>1.79</v>
      </c>
      <c r="AF552" s="833">
        <v>1.47</v>
      </c>
      <c r="AG552" s="833">
        <v>5.8999999999999995</v>
      </c>
      <c r="AH552" s="833">
        <v>-27.6</v>
      </c>
      <c r="AI552" s="833">
        <v>4.5</v>
      </c>
      <c r="AJ552" s="833">
        <v>-3.2</v>
      </c>
      <c r="AK552" s="833">
        <v>5.5</v>
      </c>
      <c r="AL552" s="845">
        <v>3830</v>
      </c>
      <c r="AM552" s="839">
        <v>0.47000000000000003</v>
      </c>
      <c r="AN552" s="833">
        <v>1.28</v>
      </c>
      <c r="AO552" s="711">
        <f t="shared" si="145"/>
        <v>-13.033659019149612</v>
      </c>
      <c r="AP552" s="712">
        <f t="shared" si="146"/>
        <v>10.004592346970606</v>
      </c>
      <c r="AQ552" s="855">
        <f t="shared" si="147"/>
        <v>22.685196984797408</v>
      </c>
      <c r="AR552" s="624">
        <f>INDEX(Historical!$C$7:$C$1259,MATCH(B552,Historical!$B$7:$B$1281,0))*IF(AH552="n/a",1.03,IF(AH552&lt;0,1.01,IF(AH552&gt;10,1.1,(1+AH552/100))))</f>
        <v>1.578125</v>
      </c>
      <c r="AS552" s="853">
        <f t="shared" si="148"/>
        <v>1.6491406249999998</v>
      </c>
      <c r="AT552" s="853">
        <f t="shared" si="153"/>
        <v>1.7398433593749998</v>
      </c>
      <c r="AU552" s="853">
        <f t="shared" si="153"/>
        <v>1.8355347441406247</v>
      </c>
      <c r="AV552" s="853">
        <f t="shared" si="153"/>
        <v>1.9364891550683589</v>
      </c>
      <c r="AW552" s="624">
        <f t="shared" si="149"/>
        <v>8.7391328835839843</v>
      </c>
      <c r="AX552" s="719">
        <f t="shared" si="150"/>
        <v>20.728493556888012</v>
      </c>
      <c r="AY552" s="900">
        <v>0.31</v>
      </c>
      <c r="AZ552" s="839">
        <v>31.91</v>
      </c>
      <c r="BA552" s="839">
        <v>-31.680000000000003</v>
      </c>
      <c r="BB552" s="839">
        <v>-0.09</v>
      </c>
      <c r="BC552" s="839">
        <v>1.87</v>
      </c>
      <c r="BE552" s="597">
        <v>2006</v>
      </c>
      <c r="BF552" s="865">
        <f t="shared" si="151"/>
        <v>1</v>
      </c>
      <c r="BG552" s="849">
        <v>1.7999999999999998</v>
      </c>
    </row>
    <row r="553" spans="1:59" ht="11.25" customHeight="1" x14ac:dyDescent="0.2">
      <c r="A553" s="831" t="s">
        <v>1568</v>
      </c>
      <c r="B553" s="842" t="s">
        <v>1569</v>
      </c>
      <c r="C553" s="898" t="s">
        <v>4127</v>
      </c>
      <c r="D553" s="898" t="s">
        <v>4261</v>
      </c>
      <c r="E553" s="705">
        <v>9</v>
      </c>
      <c r="F553" s="1135">
        <v>526</v>
      </c>
      <c r="G553" s="1123" t="s">
        <v>106</v>
      </c>
      <c r="H553" s="1123" t="s">
        <v>106</v>
      </c>
      <c r="I553" s="841">
        <v>88.37</v>
      </c>
      <c r="J553" s="624">
        <f t="shared" si="138"/>
        <v>0.58843498924974535</v>
      </c>
      <c r="K553" s="844">
        <v>0.13</v>
      </c>
      <c r="L553" s="854">
        <v>4</v>
      </c>
      <c r="M553" s="615">
        <f t="shared" si="139"/>
        <v>0.52</v>
      </c>
      <c r="N553" s="837" t="s">
        <v>318</v>
      </c>
      <c r="O553" s="709">
        <v>0.11</v>
      </c>
      <c r="P553" s="606">
        <v>44252</v>
      </c>
      <c r="Q553" s="606">
        <v>44286</v>
      </c>
      <c r="R553" s="615">
        <f t="shared" si="140"/>
        <v>18.181818181818183</v>
      </c>
      <c r="S553" s="673">
        <f>IF(INDEX(Historical!$D$7:$D$1257,MATCH(B553,Historical!$B$7:$B$1281,0))=0,"n/a",(INDEX(Historical!$C$7:$C$1259,MATCH(B553,Historical!$B$7:$B$1281,0))/INDEX(Historical!$D$7:$D$1257,MATCH(B553,Historical!$B$7:$B$1281,0))-1)*100)</f>
        <v>19.999999999999996</v>
      </c>
      <c r="T553" s="673">
        <f>IF(INDEX(Historical!$F$7:$F$1250,MATCH(B553,Historical!$B$7:$B$1281,0))=0,"n/a",((INDEX(Historical!$C$7:$C$1259,MATCH(B553,Historical!$B$7:$B$1281,0))/INDEX(Historical!$F$7:$F$1250,MATCH(B553,Historical!$B$7:$B$1281,0)))^(1/3)-1)*100)</f>
        <v>14.471424255333186</v>
      </c>
      <c r="U553" s="673">
        <f>IF(INDEX(Historical!$H$7:$H$1250,MATCH(B553,Historical!$B$7:$B$1281,0))=0,"n/a",((INDEX(Historical!$C$7:$C$1259,MATCH(B553,Historical!$B$7:$B$1281,0))/INDEX(Historical!$H$7:$H$1250,MATCH(B553,Historical!$B$7:$B$1281,0)))^(1/5)-1)*100)</f>
        <v>11.842691472014465</v>
      </c>
      <c r="V553" s="673">
        <f>IF(INDEX(Historical!$O$7:$O$1250,MATCH(B553,Historical!$B$7:$B$1281,0))=0,"n/a",((INDEX(Historical!$C$7:$C$1259,MATCH(B553,Historical!$B$7:$B$1281,0))/INDEX(Historical!$O$7:$O$1250,MATCH(B553,Historical!$B$7:$B$1281,0)))^(1/10)-1)*100)</f>
        <v>15.431656766005775</v>
      </c>
      <c r="W553" s="674">
        <f t="shared" si="141"/>
        <v>0.76742838773491895</v>
      </c>
      <c r="X553" s="675">
        <f t="shared" si="142"/>
        <v>0.97071241573889067</v>
      </c>
      <c r="Y553" s="1063" t="s">
        <v>4114</v>
      </c>
      <c r="Z553" s="624">
        <f t="shared" si="143"/>
        <v>44.44444444444445</v>
      </c>
      <c r="AA553" s="853">
        <f t="shared" si="144"/>
        <v>75.529914529914535</v>
      </c>
      <c r="AB553" s="854">
        <v>12</v>
      </c>
      <c r="AC553" s="833">
        <v>1.17</v>
      </c>
      <c r="AD553" s="833">
        <v>5.35</v>
      </c>
      <c r="AE553" s="833">
        <v>10.09</v>
      </c>
      <c r="AF553" s="833">
        <v>6.31</v>
      </c>
      <c r="AG553" s="833">
        <v>9.1999999999999993</v>
      </c>
      <c r="AH553" s="833">
        <v>-63.9</v>
      </c>
      <c r="AI553" s="833">
        <v>9.8699999999999992</v>
      </c>
      <c r="AJ553" s="833">
        <v>12.2</v>
      </c>
      <c r="AK553" s="833">
        <v>13.669999999999998</v>
      </c>
      <c r="AL553" s="845">
        <v>4930</v>
      </c>
      <c r="AM553" s="839">
        <v>1.2</v>
      </c>
      <c r="AN553" s="833">
        <v>0</v>
      </c>
      <c r="AO553" s="711">
        <f t="shared" si="145"/>
        <v>-63.098788068650322</v>
      </c>
      <c r="AP553" s="712">
        <f t="shared" si="146"/>
        <v>12.43112646126421</v>
      </c>
      <c r="AQ553" s="855">
        <f t="shared" si="147"/>
        <v>360.23846991834841</v>
      </c>
      <c r="AR553" s="624">
        <f>INDEX(Historical!$C$7:$C$1259,MATCH(B553,Historical!$B$7:$B$1281,0))*IF(AH553="n/a",1.03,IF(AH553&lt;0,1.01,IF(AH553&gt;10,1.1,(1+AH553/100))))</f>
        <v>0.42419999999999997</v>
      </c>
      <c r="AS553" s="853">
        <f t="shared" si="148"/>
        <v>0.46606853999999998</v>
      </c>
      <c r="AT553" s="853">
        <f t="shared" si="153"/>
        <v>0.51267539400000006</v>
      </c>
      <c r="AU553" s="853">
        <f t="shared" si="153"/>
        <v>0.56394293340000012</v>
      </c>
      <c r="AV553" s="853">
        <f t="shared" si="153"/>
        <v>0.62033722674000014</v>
      </c>
      <c r="AW553" s="624">
        <f t="shared" si="149"/>
        <v>2.5872240941400002</v>
      </c>
      <c r="AX553" s="719">
        <f t="shared" si="150"/>
        <v>2.9277176577345254</v>
      </c>
      <c r="AY553" s="900">
        <v>1.01</v>
      </c>
      <c r="AZ553" s="839">
        <v>129.13</v>
      </c>
      <c r="BA553" s="839">
        <v>-10.780000000000001</v>
      </c>
      <c r="BB553" s="839">
        <v>1.58</v>
      </c>
      <c r="BC553" s="839">
        <v>32.54</v>
      </c>
      <c r="BE553" s="597">
        <v>2013</v>
      </c>
      <c r="BF553" s="865">
        <f t="shared" si="151"/>
        <v>0</v>
      </c>
      <c r="BG553" s="849">
        <v>8.2000000000000011</v>
      </c>
    </row>
    <row r="554" spans="1:59" ht="11.25" customHeight="1" x14ac:dyDescent="0.2">
      <c r="A554" s="831" t="s">
        <v>1552</v>
      </c>
      <c r="B554" s="842" t="s">
        <v>1553</v>
      </c>
      <c r="C554" s="898" t="s">
        <v>108</v>
      </c>
      <c r="D554" s="898" t="s">
        <v>4273</v>
      </c>
      <c r="E554" s="705">
        <v>9</v>
      </c>
      <c r="F554" s="1135">
        <v>469</v>
      </c>
      <c r="G554" s="1126" t="s">
        <v>106</v>
      </c>
      <c r="H554" s="1126" t="s">
        <v>106</v>
      </c>
      <c r="I554" s="841">
        <v>24.75</v>
      </c>
      <c r="J554" s="624">
        <f t="shared" si="138"/>
        <v>2.262626262626263</v>
      </c>
      <c r="K554" s="844">
        <v>0.14000000000000001</v>
      </c>
      <c r="L554" s="854">
        <v>4</v>
      </c>
      <c r="M554" s="615">
        <f t="shared" si="139"/>
        <v>0.56000000000000005</v>
      </c>
      <c r="N554" s="837" t="s">
        <v>993</v>
      </c>
      <c r="O554" s="706">
        <v>0.125</v>
      </c>
      <c r="P554" s="904">
        <v>43608</v>
      </c>
      <c r="Q554" s="904">
        <v>43623</v>
      </c>
      <c r="R554" s="615">
        <f t="shared" si="140"/>
        <v>12.000000000000011</v>
      </c>
      <c r="S554" s="673">
        <f>IF(INDEX(Historical!$D$7:$D$1257,MATCH(B554,Historical!$B$7:$B$1281,0))=0,"n/a",(INDEX(Historical!$C$7:$C$1259,MATCH(B554,Historical!$B$7:$B$1281,0))/INDEX(Historical!$D$7:$D$1257,MATCH(B554,Historical!$B$7:$B$1281,0))-1)*100)</f>
        <v>2.7522935779816571</v>
      </c>
      <c r="T554" s="673">
        <f>IF(INDEX(Historical!$F$7:$F$1250,MATCH(B554,Historical!$B$7:$B$1281,0))=0,"n/a",((INDEX(Historical!$C$7:$C$1259,MATCH(B554,Historical!$B$7:$B$1281,0))/INDEX(Historical!$F$7:$F$1250,MATCH(B554,Historical!$B$7:$B$1281,0)))^(1/3)-1)*100)</f>
        <v>11.868894208139679</v>
      </c>
      <c r="U554" s="673">
        <f>IF(INDEX(Historical!$H$7:$H$1250,MATCH(B554,Historical!$B$7:$B$1281,0))=0,"n/a",((INDEX(Historical!$C$7:$C$1259,MATCH(B554,Historical!$B$7:$B$1281,0))/INDEX(Historical!$H$7:$H$1250,MATCH(B554,Historical!$B$7:$B$1281,0)))^(1/5)-1)*100)</f>
        <v>10.494795379650323</v>
      </c>
      <c r="V554" s="673">
        <f>IF(INDEX(Historical!$O$7:$O$1250,MATCH(B554,Historical!$B$7:$B$1281,0))=0,"n/a",((INDEX(Historical!$C$7:$C$1259,MATCH(B554,Historical!$B$7:$B$1281,0))/INDEX(Historical!$O$7:$O$1250,MATCH(B554,Historical!$B$7:$B$1281,0)))^(1/10)-1)*100)</f>
        <v>27.327379859867463</v>
      </c>
      <c r="W554" s="674">
        <f t="shared" si="141"/>
        <v>0.38403957618574353</v>
      </c>
      <c r="X554" s="675" t="str">
        <f t="shared" si="142"/>
        <v>n/a</v>
      </c>
      <c r="Y554" s="646" t="s">
        <v>4577</v>
      </c>
      <c r="Z554" s="624" t="str">
        <f t="shared" si="143"/>
        <v>n/a</v>
      </c>
      <c r="AA554" s="853" t="str">
        <f t="shared" si="144"/>
        <v>n/a</v>
      </c>
      <c r="AB554" s="854">
        <v>12</v>
      </c>
      <c r="AC554" s="833" t="s">
        <v>136</v>
      </c>
      <c r="AD554" s="833" t="s">
        <v>136</v>
      </c>
      <c r="AE554" s="833" t="s">
        <v>136</v>
      </c>
      <c r="AF554" s="833" t="s">
        <v>136</v>
      </c>
      <c r="AG554" s="833" t="s">
        <v>136</v>
      </c>
      <c r="AH554" s="833" t="s">
        <v>136</v>
      </c>
      <c r="AI554" s="833" t="s">
        <v>136</v>
      </c>
      <c r="AJ554" s="833" t="s">
        <v>136</v>
      </c>
      <c r="AK554" s="833" t="s">
        <v>136</v>
      </c>
      <c r="AL554" s="845" t="s">
        <v>136</v>
      </c>
      <c r="AM554" s="839" t="s">
        <v>136</v>
      </c>
      <c r="AN554" s="833" t="s">
        <v>136</v>
      </c>
      <c r="AO554" s="711" t="str">
        <f t="shared" si="145"/>
        <v>n/a</v>
      </c>
      <c r="AP554" s="712">
        <f t="shared" si="146"/>
        <v>12.757421642276586</v>
      </c>
      <c r="AQ554" s="855" t="str">
        <f t="shared" si="147"/>
        <v>n/a</v>
      </c>
      <c r="AR554" s="624">
        <f>INDEX(Historical!$C$7:$C$1259,MATCH(B554,Historical!$B$7:$B$1281,0))*IF(AH554="n/a",1.03,IF(AH554&lt;0,1.01,IF(AH554&gt;10,1.1,(1+AH554/100))))</f>
        <v>0.57680000000000009</v>
      </c>
      <c r="AS554" s="853">
        <f t="shared" si="148"/>
        <v>0.59410400000000008</v>
      </c>
      <c r="AT554" s="853">
        <f t="shared" si="153"/>
        <v>0.61192712000000005</v>
      </c>
      <c r="AU554" s="853">
        <f t="shared" si="153"/>
        <v>0.63028493360000004</v>
      </c>
      <c r="AV554" s="853">
        <f t="shared" si="153"/>
        <v>0.64919348160800006</v>
      </c>
      <c r="AW554" s="624">
        <f t="shared" si="149"/>
        <v>3.0623095352080005</v>
      </c>
      <c r="AX554" s="719">
        <f t="shared" si="150"/>
        <v>12.372967819022225</v>
      </c>
      <c r="AY554" s="900" t="s">
        <v>136</v>
      </c>
      <c r="AZ554" s="839" t="s">
        <v>136</v>
      </c>
      <c r="BA554" s="839" t="s">
        <v>136</v>
      </c>
      <c r="BB554" s="839" t="s">
        <v>136</v>
      </c>
      <c r="BC554" s="839" t="s">
        <v>136</v>
      </c>
      <c r="BD554" s="874" t="s">
        <v>4200</v>
      </c>
      <c r="BE554" s="597">
        <v>2012</v>
      </c>
      <c r="BF554" s="865">
        <f t="shared" si="151"/>
        <v>0</v>
      </c>
      <c r="BG554" s="849" t="s">
        <v>136</v>
      </c>
    </row>
    <row r="555" spans="1:59" ht="11.25" customHeight="1" x14ac:dyDescent="0.2">
      <c r="A555" s="831" t="s">
        <v>319</v>
      </c>
      <c r="B555" s="842" t="s">
        <v>320</v>
      </c>
      <c r="C555" s="898" t="s">
        <v>123</v>
      </c>
      <c r="D555" s="898" t="s">
        <v>4109</v>
      </c>
      <c r="E555" s="705">
        <v>49</v>
      </c>
      <c r="F555" s="1135">
        <v>36</v>
      </c>
      <c r="G555" s="1123" t="s">
        <v>37</v>
      </c>
      <c r="H555" s="1123" t="s">
        <v>115</v>
      </c>
      <c r="I555" s="833">
        <v>134.82</v>
      </c>
      <c r="J555" s="624">
        <f t="shared" si="138"/>
        <v>1.602136181575434</v>
      </c>
      <c r="K555" s="844">
        <v>0.54</v>
      </c>
      <c r="L555" s="854">
        <v>4</v>
      </c>
      <c r="M555" s="615">
        <f t="shared" si="139"/>
        <v>2.16</v>
      </c>
      <c r="N555" s="837" t="s">
        <v>111</v>
      </c>
      <c r="O555" s="706">
        <v>0.51</v>
      </c>
      <c r="P555" s="606">
        <v>44050</v>
      </c>
      <c r="Q555" s="606">
        <v>44085</v>
      </c>
      <c r="R555" s="615">
        <f t="shared" si="140"/>
        <v>5.8823529411764754</v>
      </c>
      <c r="S555" s="673">
        <f>IF(INDEX(Historical!$D$7:$D$1257,MATCH(B555,Historical!$B$7:$B$1281,0))=0,"n/a",(INDEX(Historical!$C$7:$C$1259,MATCH(B555,Historical!$B$7:$B$1281,0))/INDEX(Historical!$D$7:$D$1257,MATCH(B555,Historical!$B$7:$B$1281,0))-1)*100)</f>
        <v>6.0606060606060552</v>
      </c>
      <c r="T555" s="673">
        <f>IF(INDEX(Historical!$F$7:$F$1250,MATCH(B555,Historical!$B$7:$B$1281,0))=0,"n/a",((INDEX(Historical!$C$7:$C$1259,MATCH(B555,Historical!$B$7:$B$1281,0))/INDEX(Historical!$F$7:$F$1250,MATCH(B555,Historical!$B$7:$B$1281,0)))^(1/3)-1)*100)</f>
        <v>7.2976287935406337</v>
      </c>
      <c r="U555" s="673">
        <f>IF(INDEX(Historical!$H$7:$H$1250,MATCH(B555,Historical!$B$7:$B$1281,0))=0,"n/a",((INDEX(Historical!$C$7:$C$1259,MATCH(B555,Historical!$B$7:$B$1281,0))/INDEX(Historical!$H$7:$H$1250,MATCH(B555,Historical!$B$7:$B$1281,0)))^(1/5)-1)*100)</f>
        <v>8.2162725886594234</v>
      </c>
      <c r="V555" s="673">
        <f>IF(INDEX(Historical!$O$7:$O$1250,MATCH(B555,Historical!$B$7:$B$1281,0))=0,"n/a",((INDEX(Historical!$C$7:$C$1259,MATCH(B555,Historical!$B$7:$B$1281,0))/INDEX(Historical!$O$7:$O$1250,MATCH(B555,Historical!$B$7:$B$1281,0)))^(1/10)-1)*100)</f>
        <v>6.777384751161053</v>
      </c>
      <c r="W555" s="674">
        <f t="shared" si="141"/>
        <v>1.2123072380171231</v>
      </c>
      <c r="X555" s="675" t="str">
        <f t="shared" si="142"/>
        <v>n/a</v>
      </c>
      <c r="Y555" s="637"/>
      <c r="Z555" s="624">
        <f t="shared" si="143"/>
        <v>48.648648648648646</v>
      </c>
      <c r="AA555" s="853">
        <f t="shared" si="144"/>
        <v>30.36486486486486</v>
      </c>
      <c r="AB555" s="854">
        <v>12</v>
      </c>
      <c r="AC555" s="833">
        <v>4.4400000000000004</v>
      </c>
      <c r="AD555" s="833">
        <v>2.84</v>
      </c>
      <c r="AE555" s="833">
        <v>2.2999999999999998</v>
      </c>
      <c r="AF555" s="833">
        <v>5.63</v>
      </c>
      <c r="AG555" s="833">
        <v>20.599999999999998</v>
      </c>
      <c r="AH555" s="833">
        <v>-14.899999999999999</v>
      </c>
      <c r="AI555" s="833">
        <v>12.18</v>
      </c>
      <c r="AJ555" s="833">
        <v>-1.5</v>
      </c>
      <c r="AK555" s="833">
        <v>10.71</v>
      </c>
      <c r="AL555" s="845">
        <v>31790</v>
      </c>
      <c r="AM555" s="839">
        <v>0.1</v>
      </c>
      <c r="AN555" s="833">
        <v>1.01</v>
      </c>
      <c r="AO555" s="711">
        <f t="shared" si="145"/>
        <v>-20.546456094630003</v>
      </c>
      <c r="AP555" s="712">
        <f t="shared" si="146"/>
        <v>9.818408770234857</v>
      </c>
      <c r="AQ555" s="855">
        <f t="shared" si="147"/>
        <v>175.6440451735528</v>
      </c>
      <c r="AR555" s="624">
        <f>INDEX(Historical!$C$7:$C$1259,MATCH(B555,Historical!$B$7:$B$1281,0))*IF(AH555="n/a",1.03,IF(AH555&lt;0,1.01,IF(AH555&gt;10,1.1,(1+AH555/100))))</f>
        <v>2.121</v>
      </c>
      <c r="AS555" s="853">
        <f t="shared" si="148"/>
        <v>2.3331000000000004</v>
      </c>
      <c r="AT555" s="853">
        <f t="shared" si="153"/>
        <v>2.5664100000000007</v>
      </c>
      <c r="AU555" s="853">
        <f t="shared" si="153"/>
        <v>2.8230510000000009</v>
      </c>
      <c r="AV555" s="853">
        <f t="shared" si="153"/>
        <v>3.1053561000000012</v>
      </c>
      <c r="AW555" s="624">
        <f t="shared" si="149"/>
        <v>12.948917100000005</v>
      </c>
      <c r="AX555" s="719">
        <f t="shared" si="150"/>
        <v>9.6045965732087257</v>
      </c>
      <c r="AY555" s="900">
        <v>1.1200000000000001</v>
      </c>
      <c r="AZ555" s="839">
        <v>93.23</v>
      </c>
      <c r="BA555" s="839">
        <v>-12.35</v>
      </c>
      <c r="BB555" s="839">
        <v>-5.0999999999999996</v>
      </c>
      <c r="BC555" s="839">
        <v>7.12</v>
      </c>
      <c r="BE555" s="597">
        <v>1972</v>
      </c>
      <c r="BF555" s="865">
        <f t="shared" si="151"/>
        <v>5</v>
      </c>
      <c r="BG555" s="849">
        <v>5.7</v>
      </c>
    </row>
    <row r="556" spans="1:59" ht="11.25" customHeight="1" x14ac:dyDescent="0.2">
      <c r="A556" s="838" t="s">
        <v>734</v>
      </c>
      <c r="B556" s="842" t="s">
        <v>735</v>
      </c>
      <c r="C556" s="898" t="s">
        <v>131</v>
      </c>
      <c r="D556" s="898" t="s">
        <v>4264</v>
      </c>
      <c r="E556" s="705">
        <v>19</v>
      </c>
      <c r="F556" s="1135">
        <v>174</v>
      </c>
      <c r="G556" s="1124" t="s">
        <v>37</v>
      </c>
      <c r="H556" s="1124" t="s">
        <v>37</v>
      </c>
      <c r="I556" s="841">
        <v>26.19</v>
      </c>
      <c r="J556" s="624">
        <f t="shared" si="138"/>
        <v>6.3382970599465436</v>
      </c>
      <c r="K556" s="844">
        <v>0.41499999999999998</v>
      </c>
      <c r="L556" s="854">
        <v>4</v>
      </c>
      <c r="M556" s="615">
        <f t="shared" si="139"/>
        <v>1.66</v>
      </c>
      <c r="N556" s="837" t="s">
        <v>163</v>
      </c>
      <c r="O556" s="706">
        <v>0.41249999999999998</v>
      </c>
      <c r="P556" s="1028">
        <v>43899</v>
      </c>
      <c r="Q556" s="1028">
        <v>43922</v>
      </c>
      <c r="R556" s="615">
        <f t="shared" si="140"/>
        <v>0.60606060606060663</v>
      </c>
      <c r="S556" s="673">
        <f>IF(INDEX(Historical!$D$7:$D$1257,MATCH(B556,Historical!$B$7:$B$1281,0))=0,"n/a",(INDEX(Historical!$C$7:$C$1259,MATCH(B556,Historical!$B$7:$B$1281,0))/INDEX(Historical!$D$7:$D$1257,MATCH(B556,Historical!$B$7:$B$1281,0))-1)*100)</f>
        <v>0.60698027314112224</v>
      </c>
      <c r="T556" s="673">
        <f>IF(INDEX(Historical!$F$7:$F$1250,MATCH(B556,Historical!$B$7:$B$1281,0))=0,"n/a",((INDEX(Historical!$C$7:$C$1259,MATCH(B556,Historical!$B$7:$B$1281,0))/INDEX(Historical!$F$7:$F$1250,MATCH(B556,Historical!$B$7:$B$1281,0)))^(1/3)-1)*100)</f>
        <v>1.9325913486724522</v>
      </c>
      <c r="U556" s="673">
        <f>IF(INDEX(Historical!$H$7:$H$1250,MATCH(B556,Historical!$B$7:$B$1281,0))=0,"n/a",((INDEX(Historical!$C$7:$C$1259,MATCH(B556,Historical!$B$7:$B$1281,0))/INDEX(Historical!$H$7:$H$1250,MATCH(B556,Historical!$B$7:$B$1281,0)))^(1/5)-1)*100)</f>
        <v>2.0851259369290664</v>
      </c>
      <c r="V556" s="673">
        <f>IF(INDEX(Historical!$O$7:$O$1250,MATCH(B556,Historical!$B$7:$B$1281,0))=0,"n/a",((INDEX(Historical!$C$7:$C$1259,MATCH(B556,Historical!$B$7:$B$1281,0))/INDEX(Historical!$O$7:$O$1250,MATCH(B556,Historical!$B$7:$B$1281,0)))^(1/10)-1)*100)</f>
        <v>2.464708667828619</v>
      </c>
      <c r="W556" s="674">
        <f t="shared" si="141"/>
        <v>0.84599286079763714</v>
      </c>
      <c r="X556" s="675" t="str">
        <f t="shared" si="142"/>
        <v>n/a</v>
      </c>
      <c r="Y556" s="843"/>
      <c r="Z556" s="624">
        <f t="shared" si="143"/>
        <v>86.910994764397913</v>
      </c>
      <c r="AA556" s="853">
        <f t="shared" si="144"/>
        <v>13.712041884816756</v>
      </c>
      <c r="AB556" s="854">
        <v>12</v>
      </c>
      <c r="AC556" s="833">
        <v>1.91</v>
      </c>
      <c r="AD556" s="833" t="s">
        <v>136</v>
      </c>
      <c r="AE556" s="834">
        <v>2.74</v>
      </c>
      <c r="AF556" s="833">
        <v>1.55</v>
      </c>
      <c r="AG556" s="833">
        <v>11</v>
      </c>
      <c r="AH556" s="833">
        <v>-19.400000000000002</v>
      </c>
      <c r="AI556" s="833">
        <v>5.74</v>
      </c>
      <c r="AJ556" s="833">
        <v>-4.3999999999999995</v>
      </c>
      <c r="AK556" s="833" t="s">
        <v>136</v>
      </c>
      <c r="AL556" s="845">
        <v>20820</v>
      </c>
      <c r="AM556" s="839">
        <v>0.1</v>
      </c>
      <c r="AN556" s="833">
        <v>1.85</v>
      </c>
      <c r="AO556" s="711">
        <f t="shared" si="145"/>
        <v>-5.288618887941146</v>
      </c>
      <c r="AP556" s="712">
        <f t="shared" si="146"/>
        <v>8.42342299687561</v>
      </c>
      <c r="AQ556" s="855">
        <f t="shared" si="147"/>
        <v>-2.8090883959342672</v>
      </c>
      <c r="AR556" s="624">
        <f>INDEX(Historical!$C$7:$C$1259,MATCH(B556,Historical!$B$7:$B$1281,0))*IF(AH556="n/a",1.03,IF(AH556&lt;0,1.01,IF(AH556&gt;10,1.1,(1+AH556/100))))</f>
        <v>1.674075</v>
      </c>
      <c r="AS556" s="853">
        <f t="shared" si="148"/>
        <v>1.7701669049999997</v>
      </c>
      <c r="AT556" s="853">
        <f t="shared" si="153"/>
        <v>1.8232719121499998</v>
      </c>
      <c r="AU556" s="853">
        <f t="shared" si="153"/>
        <v>1.8779700695144999</v>
      </c>
      <c r="AV556" s="853">
        <f t="shared" si="153"/>
        <v>1.934309171599935</v>
      </c>
      <c r="AW556" s="624">
        <f t="shared" si="149"/>
        <v>9.0797930582644337</v>
      </c>
      <c r="AX556" s="719">
        <f t="shared" si="150"/>
        <v>34.668931112120781</v>
      </c>
      <c r="AY556" s="900">
        <v>0.78</v>
      </c>
      <c r="AZ556" s="839">
        <v>44.54</v>
      </c>
      <c r="BA556" s="839">
        <v>-24.279999999999998</v>
      </c>
      <c r="BB556" s="839">
        <v>-5.48</v>
      </c>
      <c r="BC556" s="839">
        <v>-4.95</v>
      </c>
      <c r="BE556" s="597">
        <v>2002</v>
      </c>
      <c r="BF556" s="865">
        <f t="shared" si="151"/>
        <v>1</v>
      </c>
      <c r="BG556" s="849">
        <v>3.1</v>
      </c>
    </row>
    <row r="557" spans="1:59" ht="11.25" customHeight="1" x14ac:dyDescent="0.2">
      <c r="A557" s="838" t="s">
        <v>1542</v>
      </c>
      <c r="B557" s="842" t="s">
        <v>1543</v>
      </c>
      <c r="C557" s="898" t="s">
        <v>108</v>
      </c>
      <c r="D557" s="898" t="s">
        <v>4273</v>
      </c>
      <c r="E557" s="705">
        <v>10</v>
      </c>
      <c r="F557" s="1135">
        <v>460</v>
      </c>
      <c r="G557" s="1064" t="s">
        <v>106</v>
      </c>
      <c r="H557" s="1064" t="s">
        <v>106</v>
      </c>
      <c r="I557" s="841">
        <v>70</v>
      </c>
      <c r="J557" s="624">
        <f t="shared" si="138"/>
        <v>3.2571428571428571</v>
      </c>
      <c r="K557" s="844">
        <v>0.56999999999999995</v>
      </c>
      <c r="L557" s="854">
        <v>4</v>
      </c>
      <c r="M557" s="615">
        <f t="shared" si="139"/>
        <v>2.2799999999999998</v>
      </c>
      <c r="N557" s="837" t="s">
        <v>151</v>
      </c>
      <c r="O557" s="706">
        <v>0.56000000000000005</v>
      </c>
      <c r="P557" s="606">
        <v>44267</v>
      </c>
      <c r="Q557" s="606">
        <v>44286</v>
      </c>
      <c r="R557" s="615">
        <f t="shared" si="140"/>
        <v>1.7857142857142672</v>
      </c>
      <c r="S557" s="673">
        <f>IF(INDEX(Historical!$D$7:$D$1257,MATCH(B557,Historical!$B$7:$B$1281,0))=0,"n/a",(INDEX(Historical!$C$7:$C$1259,MATCH(B557,Historical!$B$7:$B$1281,0))/INDEX(Historical!$D$7:$D$1257,MATCH(B557,Historical!$B$7:$B$1281,0))-1)*100)</f>
        <v>2.314814814814814</v>
      </c>
      <c r="T557" s="673">
        <f>IF(INDEX(Historical!$F$7:$F$1250,MATCH(B557,Historical!$B$7:$B$1281,0))=0,"n/a",((INDEX(Historical!$C$7:$C$1259,MATCH(B557,Historical!$B$7:$B$1281,0))/INDEX(Historical!$F$7:$F$1250,MATCH(B557,Historical!$B$7:$B$1281,0)))^(1/3)-1)*100)</f>
        <v>4.4391947333119575</v>
      </c>
      <c r="U557" s="673">
        <f>IF(INDEX(Historical!$H$7:$H$1250,MATCH(B557,Historical!$B$7:$B$1281,0))=0,"n/a",((INDEX(Historical!$C$7:$C$1259,MATCH(B557,Historical!$B$7:$B$1281,0))/INDEX(Historical!$H$7:$H$1250,MATCH(B557,Historical!$B$7:$B$1281,0)))^(1/5)-1)*100)</f>
        <v>6.1721692770057901</v>
      </c>
      <c r="V557" s="673" t="str">
        <f>IF(INDEX(Historical!$O$7:$O$1250,MATCH(B557,Historical!$B$7:$B$1281,0))=0,"n/a",((INDEX(Historical!$C$7:$C$1259,MATCH(B557,Historical!$B$7:$B$1281,0))/INDEX(Historical!$O$7:$O$1250,MATCH(B557,Historical!$B$7:$B$1281,0)))^(1/10)-1)*100)</f>
        <v>n/a</v>
      </c>
      <c r="W557" s="674" t="str">
        <f t="shared" si="141"/>
        <v>n/a</v>
      </c>
      <c r="X557" s="675" t="str">
        <f t="shared" si="142"/>
        <v>n/a</v>
      </c>
      <c r="Y557" s="633"/>
      <c r="Z557" s="624" t="str">
        <f t="shared" si="143"/>
        <v>n/a</v>
      </c>
      <c r="AA557" s="853" t="str">
        <f t="shared" si="144"/>
        <v>n/a</v>
      </c>
      <c r="AB557" s="854">
        <v>12</v>
      </c>
      <c r="AC557" s="833" t="s">
        <v>136</v>
      </c>
      <c r="AD557" s="833" t="s">
        <v>136</v>
      </c>
      <c r="AE557" s="833" t="s">
        <v>136</v>
      </c>
      <c r="AF557" s="833" t="s">
        <v>136</v>
      </c>
      <c r="AG557" s="833" t="s">
        <v>136</v>
      </c>
      <c r="AH557" s="833" t="s">
        <v>136</v>
      </c>
      <c r="AI557" s="833" t="s">
        <v>136</v>
      </c>
      <c r="AJ557" s="833" t="s">
        <v>136</v>
      </c>
      <c r="AK557" s="833" t="s">
        <v>136</v>
      </c>
      <c r="AL557" s="845" t="s">
        <v>136</v>
      </c>
      <c r="AM557" s="839" t="s">
        <v>136</v>
      </c>
      <c r="AN557" s="833" t="s">
        <v>136</v>
      </c>
      <c r="AO557" s="711" t="str">
        <f t="shared" si="145"/>
        <v>n/a</v>
      </c>
      <c r="AP557" s="712">
        <f t="shared" si="146"/>
        <v>9.4293121341486472</v>
      </c>
      <c r="AQ557" s="855" t="str">
        <f t="shared" si="147"/>
        <v>n/a</v>
      </c>
      <c r="AR557" s="624">
        <f>INDEX(Historical!$C$7:$C$1259,MATCH(B557,Historical!$B$7:$B$1281,0))*IF(AH557="n/a",1.03,IF(AH557&lt;0,1.01,IF(AH557&gt;10,1.1,(1+AH557/100))))</f>
        <v>2.2763</v>
      </c>
      <c r="AS557" s="853">
        <f t="shared" si="148"/>
        <v>2.344589</v>
      </c>
      <c r="AT557" s="853">
        <f t="shared" si="153"/>
        <v>2.4149266700000003</v>
      </c>
      <c r="AU557" s="853">
        <f t="shared" si="153"/>
        <v>2.4873744701000002</v>
      </c>
      <c r="AV557" s="853">
        <f t="shared" si="153"/>
        <v>2.5619957042030004</v>
      </c>
      <c r="AW557" s="624">
        <f t="shared" si="149"/>
        <v>12.085185844303002</v>
      </c>
      <c r="AX557" s="719">
        <f t="shared" si="150"/>
        <v>17.264551206147146</v>
      </c>
      <c r="AY557" s="900" t="s">
        <v>136</v>
      </c>
      <c r="AZ557" s="839" t="s">
        <v>136</v>
      </c>
      <c r="BA557" s="839" t="s">
        <v>136</v>
      </c>
      <c r="BB557" s="839" t="s">
        <v>136</v>
      </c>
      <c r="BC557" s="839" t="s">
        <v>136</v>
      </c>
      <c r="BD557" s="874" t="s">
        <v>4200</v>
      </c>
      <c r="BE557" s="597">
        <v>2012</v>
      </c>
      <c r="BF557" s="865">
        <f t="shared" si="151"/>
        <v>0</v>
      </c>
      <c r="BG557" s="849" t="s">
        <v>136</v>
      </c>
    </row>
    <row r="558" spans="1:59" ht="11.25" customHeight="1" x14ac:dyDescent="0.2">
      <c r="A558" s="838" t="s">
        <v>725</v>
      </c>
      <c r="B558" s="842" t="s">
        <v>726</v>
      </c>
      <c r="C558" s="898" t="s">
        <v>153</v>
      </c>
      <c r="D558" s="898" t="s">
        <v>4283</v>
      </c>
      <c r="E558" s="705">
        <v>19</v>
      </c>
      <c r="F558" s="1135">
        <v>183</v>
      </c>
      <c r="G558" s="1139" t="s">
        <v>106</v>
      </c>
      <c r="H558" s="1139" t="s">
        <v>106</v>
      </c>
      <c r="I558" s="841">
        <v>40.36</v>
      </c>
      <c r="J558" s="624">
        <f t="shared" si="138"/>
        <v>2.3785926660059467</v>
      </c>
      <c r="K558" s="844">
        <v>0.24</v>
      </c>
      <c r="L558" s="854">
        <v>4</v>
      </c>
      <c r="M558" s="615">
        <f t="shared" si="139"/>
        <v>0.96</v>
      </c>
      <c r="N558" s="837" t="s">
        <v>325</v>
      </c>
      <c r="O558" s="706">
        <v>0.22500000000000001</v>
      </c>
      <c r="P558" s="606">
        <v>44266</v>
      </c>
      <c r="Q558" s="606">
        <v>44285</v>
      </c>
      <c r="R558" s="615">
        <f t="shared" si="140"/>
        <v>6.6666666666666599</v>
      </c>
      <c r="S558" s="673">
        <f>IF(INDEX(Historical!$D$7:$D$1257,MATCH(B558,Historical!$B$7:$B$1281,0))=0,"n/a",(INDEX(Historical!$C$7:$C$1259,MATCH(B558,Historical!$B$7:$B$1281,0))/INDEX(Historical!$D$7:$D$1257,MATCH(B558,Historical!$B$7:$B$1281,0))-1)*100)</f>
        <v>9.7560975609756184</v>
      </c>
      <c r="T558" s="673">
        <f>IF(INDEX(Historical!$F$7:$F$1250,MATCH(B558,Historical!$B$7:$B$1281,0))=0,"n/a",((INDEX(Historical!$C$7:$C$1259,MATCH(B558,Historical!$B$7:$B$1281,0))/INDEX(Historical!$F$7:$F$1250,MATCH(B558,Historical!$B$7:$B$1281,0)))^(1/3)-1)*100)</f>
        <v>12.035118663929122</v>
      </c>
      <c r="U558" s="673">
        <f>IF(INDEX(Historical!$H$7:$H$1250,MATCH(B558,Historical!$B$7:$B$1281,0))=0,"n/a",((INDEX(Historical!$C$7:$C$1259,MATCH(B558,Historical!$B$7:$B$1281,0))/INDEX(Historical!$H$7:$H$1250,MATCH(B558,Historical!$B$7:$B$1281,0)))^(1/5)-1)*100)</f>
        <v>12.474611314209483</v>
      </c>
      <c r="V558" s="673">
        <f>IF(INDEX(Historical!$O$7:$O$1250,MATCH(B558,Historical!$B$7:$B$1281,0))=0,"n/a",((INDEX(Historical!$C$7:$C$1259,MATCH(B558,Historical!$B$7:$B$1281,0))/INDEX(Historical!$O$7:$O$1250,MATCH(B558,Historical!$B$7:$B$1281,0)))^(1/10)-1)*100)</f>
        <v>13.330427658960797</v>
      </c>
      <c r="W558" s="674">
        <f t="shared" si="141"/>
        <v>0.93579978327431756</v>
      </c>
      <c r="X558" s="675">
        <f t="shared" si="142"/>
        <v>3.8983160356904634</v>
      </c>
      <c r="Y558" s="843" t="s">
        <v>727</v>
      </c>
      <c r="Z558" s="624" t="str">
        <f t="shared" si="143"/>
        <v>n/a</v>
      </c>
      <c r="AA558" s="853" t="str">
        <f t="shared" si="144"/>
        <v>n/a</v>
      </c>
      <c r="AB558" s="854">
        <v>6</v>
      </c>
      <c r="AC558" s="833">
        <v>-0.06</v>
      </c>
      <c r="AD558" s="833" t="s">
        <v>136</v>
      </c>
      <c r="AE558" s="833">
        <v>1.1000000000000001</v>
      </c>
      <c r="AF558" s="833">
        <v>0.96</v>
      </c>
      <c r="AG558" s="833">
        <v>-0.1</v>
      </c>
      <c r="AH558" s="833">
        <v>13</v>
      </c>
      <c r="AI558" s="833">
        <v>3.34</v>
      </c>
      <c r="AJ558" s="833">
        <v>3.2</v>
      </c>
      <c r="AK558" s="833">
        <v>10</v>
      </c>
      <c r="AL558" s="845">
        <v>5590</v>
      </c>
      <c r="AM558" s="839">
        <v>0.75</v>
      </c>
      <c r="AN558" s="833">
        <v>0.61</v>
      </c>
      <c r="AO558" s="711" t="str">
        <f t="shared" si="145"/>
        <v>n/a</v>
      </c>
      <c r="AP558" s="712">
        <f t="shared" si="146"/>
        <v>14.853203980215429</v>
      </c>
      <c r="AQ558" s="855" t="str">
        <f t="shared" si="147"/>
        <v>n/a</v>
      </c>
      <c r="AR558" s="624">
        <f>INDEX(Historical!$C$7:$C$1259,MATCH(B558,Historical!$B$7:$B$1281,0))*IF(AH558="n/a",1.03,IF(AH558&lt;0,1.01,IF(AH558&gt;10,1.1,(1+AH558/100))))</f>
        <v>0.9900000000000001</v>
      </c>
      <c r="AS558" s="853">
        <f t="shared" si="148"/>
        <v>1.0230660000000003</v>
      </c>
      <c r="AT558" s="853">
        <f t="shared" si="153"/>
        <v>1.1253726000000004</v>
      </c>
      <c r="AU558" s="853">
        <f t="shared" si="153"/>
        <v>1.2379098600000005</v>
      </c>
      <c r="AV558" s="853">
        <f t="shared" si="153"/>
        <v>1.3617008460000006</v>
      </c>
      <c r="AW558" s="624">
        <f t="shared" si="149"/>
        <v>5.7380493060000015</v>
      </c>
      <c r="AX558" s="719">
        <f t="shared" si="150"/>
        <v>14.217168746283454</v>
      </c>
      <c r="AY558" s="900">
        <v>1.2</v>
      </c>
      <c r="AZ558" s="839">
        <v>0.86999999999999988</v>
      </c>
      <c r="BA558" s="839">
        <v>-35.160000000000004</v>
      </c>
      <c r="BB558" s="839">
        <v>-8.68</v>
      </c>
      <c r="BC558" s="839">
        <v>-17.97</v>
      </c>
      <c r="BE558" s="597">
        <v>2003</v>
      </c>
      <c r="BF558" s="865">
        <f t="shared" si="151"/>
        <v>1</v>
      </c>
      <c r="BG558" s="849">
        <v>-0.1</v>
      </c>
    </row>
    <row r="559" spans="1:59" ht="11.25" customHeight="1" x14ac:dyDescent="0.2">
      <c r="A559" s="848" t="s">
        <v>4557</v>
      </c>
      <c r="B559" s="842" t="s">
        <v>4555</v>
      </c>
      <c r="C559" s="898" t="s">
        <v>4127</v>
      </c>
      <c r="D559" s="898" t="s">
        <v>4302</v>
      </c>
      <c r="E559" s="705">
        <v>5</v>
      </c>
      <c r="F559" s="1135">
        <v>727</v>
      </c>
      <c r="G559" s="1102" t="s">
        <v>106</v>
      </c>
      <c r="H559" s="1102" t="s">
        <v>106</v>
      </c>
      <c r="I559" s="841">
        <v>42.54</v>
      </c>
      <c r="J559" s="624">
        <f t="shared" si="138"/>
        <v>1.6455101081335213</v>
      </c>
      <c r="K559" s="844">
        <v>0.17499999999999999</v>
      </c>
      <c r="L559" s="854">
        <v>4</v>
      </c>
      <c r="M559" s="615">
        <f t="shared" si="139"/>
        <v>0.7</v>
      </c>
      <c r="N559" s="837" t="s">
        <v>4240</v>
      </c>
      <c r="O559" s="706">
        <v>0.16500000000000001</v>
      </c>
      <c r="P559" s="606">
        <v>44165</v>
      </c>
      <c r="Q559" s="606">
        <v>44180</v>
      </c>
      <c r="R559" s="615">
        <f t="shared" si="140"/>
        <v>6.060606060606049</v>
      </c>
      <c r="S559" s="673">
        <f>IF(INDEX(Historical!$D$7:$D$1257,MATCH(B559,Historical!$B$7:$B$1281,0))=0,"n/a",(INDEX(Historical!$C$7:$C$1259,MATCH(B559,Historical!$B$7:$B$1281,0))/INDEX(Historical!$D$7:$D$1257,MATCH(B559,Historical!$B$7:$B$1281,0))-1)*100)</f>
        <v>6.3492063492063489</v>
      </c>
      <c r="T559" s="673">
        <f>IF(INDEX(Historical!$F$7:$F$1250,MATCH(B559,Historical!$B$7:$B$1281,0))=0,"n/a",((INDEX(Historical!$C$7:$C$1259,MATCH(B559,Historical!$B$7:$B$1281,0))/INDEX(Historical!$F$7:$F$1250,MATCH(B559,Historical!$B$7:$B$1281,0)))^(1/3)-1)*100)</f>
        <v>9.1664508976517354</v>
      </c>
      <c r="U559" s="673" t="str">
        <f>IF(INDEX(Historical!$H$7:$H$1250,MATCH(B559,Historical!$B$7:$B$1281,0))=0,"n/a",((INDEX(Historical!$C$7:$C$1259,MATCH(B559,Historical!$B$7:$B$1281,0))/INDEX(Historical!$H$7:$H$1250,MATCH(B559,Historical!$B$7:$B$1281,0)))^(1/5)-1)*100)</f>
        <v>n/a</v>
      </c>
      <c r="V559" s="673" t="str">
        <f>IF(INDEX(Historical!$O$7:$O$1250,MATCH(B559,Historical!$B$7:$B$1281,0))=0,"n/a",((INDEX(Historical!$C$7:$C$1259,MATCH(B559,Historical!$B$7:$B$1281,0))/INDEX(Historical!$O$7:$O$1250,MATCH(B559,Historical!$B$7:$B$1281,0)))^(1/10)-1)*100)</f>
        <v>n/a</v>
      </c>
      <c r="W559" s="674" t="str">
        <f t="shared" si="141"/>
        <v>n/a</v>
      </c>
      <c r="X559" s="675" t="str">
        <f t="shared" si="142"/>
        <v>n/a</v>
      </c>
      <c r="Y559" s="843"/>
      <c r="Z559" s="624">
        <f t="shared" si="143"/>
        <v>39.772727272727273</v>
      </c>
      <c r="AA559" s="853">
        <f t="shared" si="144"/>
        <v>24.170454545454543</v>
      </c>
      <c r="AB559" s="854">
        <v>11</v>
      </c>
      <c r="AC559" s="833">
        <v>1.76</v>
      </c>
      <c r="AD559" s="833">
        <v>2.5</v>
      </c>
      <c r="AE559" s="833">
        <v>4.3899999999999997</v>
      </c>
      <c r="AF559" s="833">
        <v>5.68</v>
      </c>
      <c r="AG559" s="833">
        <v>23.1</v>
      </c>
      <c r="AH559" s="833">
        <v>202.1</v>
      </c>
      <c r="AI559" s="833">
        <v>4.62</v>
      </c>
      <c r="AJ559" s="833">
        <v>64.600000000000009</v>
      </c>
      <c r="AK559" s="833">
        <v>10</v>
      </c>
      <c r="AL559" s="845">
        <v>1940</v>
      </c>
      <c r="AM559" s="839">
        <v>0.70000000000000007</v>
      </c>
      <c r="AN559" s="833">
        <v>1.1100000000000001</v>
      </c>
      <c r="AO559" s="711" t="str">
        <f t="shared" si="145"/>
        <v>n/a</v>
      </c>
      <c r="AP559" s="712" t="str">
        <f t="shared" si="146"/>
        <v>n/a</v>
      </c>
      <c r="AQ559" s="855">
        <f t="shared" si="147"/>
        <v>147.01613246298245</v>
      </c>
      <c r="AR559" s="624">
        <f>INDEX(Historical!$C$7:$C$1259,MATCH(B559,Historical!$B$7:$B$1281,0))*IF(AH559="n/a",1.03,IF(AH559&lt;0,1.01,IF(AH559&gt;10,1.1,(1+AH559/100))))</f>
        <v>0.7370000000000001</v>
      </c>
      <c r="AS559" s="853">
        <f t="shared" si="148"/>
        <v>0.77104940000000011</v>
      </c>
      <c r="AT559" s="853">
        <f t="shared" si="153"/>
        <v>0.84815434000000023</v>
      </c>
      <c r="AU559" s="853">
        <f t="shared" si="153"/>
        <v>0.93296977400000036</v>
      </c>
      <c r="AV559" s="853">
        <f t="shared" si="153"/>
        <v>1.0262667514000006</v>
      </c>
      <c r="AW559" s="624">
        <f t="shared" si="149"/>
        <v>4.3154402654000013</v>
      </c>
      <c r="AX559" s="719">
        <f t="shared" si="150"/>
        <v>10.144429396803012</v>
      </c>
      <c r="AY559" s="900">
        <v>1.23</v>
      </c>
      <c r="AZ559" s="839">
        <v>51.44</v>
      </c>
      <c r="BA559" s="839">
        <v>-13.59</v>
      </c>
      <c r="BB559" s="839">
        <v>-3.0700000000000003</v>
      </c>
      <c r="BC559" s="839">
        <v>7.66</v>
      </c>
      <c r="BE559" s="597">
        <v>2016</v>
      </c>
      <c r="BF559" s="865">
        <f t="shared" si="151"/>
        <v>0</v>
      </c>
      <c r="BG559" s="849">
        <v>8.5</v>
      </c>
    </row>
    <row r="560" spans="1:59" ht="11.25" customHeight="1" x14ac:dyDescent="0.2">
      <c r="A560" s="831" t="s">
        <v>1572</v>
      </c>
      <c r="B560" s="842" t="s">
        <v>1573</v>
      </c>
      <c r="C560" s="898" t="s">
        <v>108</v>
      </c>
      <c r="D560" s="898" t="s">
        <v>118</v>
      </c>
      <c r="E560" s="705">
        <v>12</v>
      </c>
      <c r="F560" s="1135">
        <v>297</v>
      </c>
      <c r="G560" s="1135" t="s">
        <v>106</v>
      </c>
      <c r="H560" s="1135" t="s">
        <v>106</v>
      </c>
      <c r="I560" s="841">
        <v>141.22999999999999</v>
      </c>
      <c r="J560" s="624">
        <f t="shared" si="138"/>
        <v>1.3311619344331942</v>
      </c>
      <c r="K560" s="844">
        <v>0.47</v>
      </c>
      <c r="L560" s="854">
        <v>4</v>
      </c>
      <c r="M560" s="615">
        <f t="shared" si="139"/>
        <v>1.88</v>
      </c>
      <c r="N560" s="837" t="s">
        <v>590</v>
      </c>
      <c r="O560" s="706">
        <v>0.4</v>
      </c>
      <c r="P560" s="606">
        <v>44246</v>
      </c>
      <c r="Q560" s="606">
        <v>44270</v>
      </c>
      <c r="R560" s="615">
        <f t="shared" si="140"/>
        <v>17.499999999999989</v>
      </c>
      <c r="S560" s="673">
        <f>IF(INDEX(Historical!$D$7:$D$1257,MATCH(B560,Historical!$B$7:$B$1281,0))=0,"n/a",(INDEX(Historical!$C$7:$C$1259,MATCH(B560,Historical!$B$7:$B$1281,0))/INDEX(Historical!$D$7:$D$1257,MATCH(B560,Historical!$B$7:$B$1281,0))-1)*100)</f>
        <v>17.647058823529417</v>
      </c>
      <c r="T560" s="673">
        <f>IF(INDEX(Historical!$F$7:$F$1250,MATCH(B560,Historical!$B$7:$B$1281,0))=0,"n/a",((INDEX(Historical!$C$7:$C$1259,MATCH(B560,Historical!$B$7:$B$1281,0))/INDEX(Historical!$F$7:$F$1250,MATCH(B560,Historical!$B$7:$B$1281,0)))^(1/3)-1)*100)</f>
        <v>27.059885603416433</v>
      </c>
      <c r="U560" s="673">
        <f>IF(INDEX(Historical!$H$7:$H$1250,MATCH(B560,Historical!$B$7:$B$1281,0))=0,"n/a",((INDEX(Historical!$C$7:$C$1259,MATCH(B560,Historical!$B$7:$B$1281,0))/INDEX(Historical!$H$7:$H$1250,MATCH(B560,Historical!$B$7:$B$1281,0)))^(1/5)-1)*100)</f>
        <v>20.112443398143132</v>
      </c>
      <c r="V560" s="673">
        <f>IF(INDEX(Historical!$O$7:$O$1250,MATCH(B560,Historical!$B$7:$B$1281,0))=0,"n/a",((INDEX(Historical!$C$7:$C$1259,MATCH(B560,Historical!$B$7:$B$1281,0))/INDEX(Historical!$O$7:$O$1250,MATCH(B560,Historical!$B$7:$B$1281,0)))^(1/10)-1)*100)</f>
        <v>54.991898754833699</v>
      </c>
      <c r="W560" s="674">
        <f t="shared" si="141"/>
        <v>0.36573466007800431</v>
      </c>
      <c r="X560" s="675">
        <f t="shared" si="142"/>
        <v>0.9354624836345643</v>
      </c>
      <c r="Y560" s="843"/>
      <c r="Z560" s="624">
        <f t="shared" si="143"/>
        <v>21.412300683371299</v>
      </c>
      <c r="AA560" s="853">
        <f t="shared" si="144"/>
        <v>16.085421412300683</v>
      </c>
      <c r="AB560" s="854">
        <v>12</v>
      </c>
      <c r="AC560" s="833">
        <v>8.7799999999999994</v>
      </c>
      <c r="AD560" s="833">
        <v>1.27</v>
      </c>
      <c r="AE560" s="833">
        <v>2.67</v>
      </c>
      <c r="AF560" s="833">
        <v>3.3</v>
      </c>
      <c r="AG560" s="833">
        <v>22.1</v>
      </c>
      <c r="AH560" s="833">
        <v>18.7</v>
      </c>
      <c r="AI560" s="833">
        <v>11.44</v>
      </c>
      <c r="AJ560" s="833">
        <v>21.5</v>
      </c>
      <c r="AK560" s="833">
        <v>12.870000000000001</v>
      </c>
      <c r="AL560" s="845">
        <v>5620</v>
      </c>
      <c r="AM560" s="839">
        <v>0.6</v>
      </c>
      <c r="AN560" s="833">
        <v>0.99</v>
      </c>
      <c r="AO560" s="711">
        <f t="shared" si="145"/>
        <v>5.3581839202756427</v>
      </c>
      <c r="AP560" s="712">
        <f t="shared" si="146"/>
        <v>21.443605332576325</v>
      </c>
      <c r="AQ560" s="855">
        <f t="shared" si="147"/>
        <v>53.596716777109755</v>
      </c>
      <c r="AR560" s="624">
        <f>INDEX(Historical!$C$7:$C$1259,MATCH(B560,Historical!$B$7:$B$1281,0))*IF(AH560="n/a",1.03,IF(AH560&lt;0,1.01,IF(AH560&gt;10,1.1,(1+AH560/100))))</f>
        <v>1.7600000000000002</v>
      </c>
      <c r="AS560" s="853">
        <f t="shared" si="148"/>
        <v>1.9360000000000004</v>
      </c>
      <c r="AT560" s="853">
        <f t="shared" si="153"/>
        <v>2.1296000000000004</v>
      </c>
      <c r="AU560" s="853">
        <f t="shared" si="153"/>
        <v>2.3425600000000006</v>
      </c>
      <c r="AV560" s="853">
        <f t="shared" si="153"/>
        <v>2.5768160000000009</v>
      </c>
      <c r="AW560" s="624">
        <f t="shared" si="149"/>
        <v>10.744976000000003</v>
      </c>
      <c r="AX560" s="719">
        <f t="shared" si="150"/>
        <v>7.6081399136160899</v>
      </c>
      <c r="AY560" s="900">
        <v>1.41</v>
      </c>
      <c r="AZ560" s="839">
        <v>130.77000000000001</v>
      </c>
      <c r="BA560" s="839">
        <v>-5.93</v>
      </c>
      <c r="BB560" s="839">
        <v>1.7000000000000002</v>
      </c>
      <c r="BC560" s="839">
        <v>12.98</v>
      </c>
      <c r="BE560" s="597">
        <v>2010</v>
      </c>
      <c r="BF560" s="865">
        <f t="shared" si="151"/>
        <v>0</v>
      </c>
      <c r="BG560" s="849">
        <v>2.6</v>
      </c>
    </row>
    <row r="561" spans="1:59" ht="11.25" customHeight="1" x14ac:dyDescent="0.2">
      <c r="A561" s="831" t="s">
        <v>1580</v>
      </c>
      <c r="B561" s="842" t="s">
        <v>1581</v>
      </c>
      <c r="C561" s="898" t="s">
        <v>108</v>
      </c>
      <c r="D561" s="898" t="s">
        <v>118</v>
      </c>
      <c r="E561" s="705">
        <v>13</v>
      </c>
      <c r="F561" s="1135">
        <v>282</v>
      </c>
      <c r="G561" s="1135" t="s">
        <v>106</v>
      </c>
      <c r="H561" s="1135" t="s">
        <v>106</v>
      </c>
      <c r="I561" s="841">
        <v>86.72</v>
      </c>
      <c r="J561" s="624">
        <f t="shared" si="138"/>
        <v>5.3044280442804421</v>
      </c>
      <c r="K561" s="844">
        <v>1.1499999999999999</v>
      </c>
      <c r="L561" s="854">
        <v>4</v>
      </c>
      <c r="M561" s="615">
        <f t="shared" si="139"/>
        <v>4.5999999999999996</v>
      </c>
      <c r="N561" s="837" t="s">
        <v>148</v>
      </c>
      <c r="O561" s="706">
        <v>1.1000000000000001</v>
      </c>
      <c r="P561" s="606">
        <v>44239</v>
      </c>
      <c r="Q561" s="606">
        <v>44266</v>
      </c>
      <c r="R561" s="615">
        <f t="shared" si="140"/>
        <v>4.545454545454529</v>
      </c>
      <c r="S561" s="673">
        <f>IF(INDEX(Historical!$D$7:$D$1257,MATCH(B561,Historical!$B$7:$B$1281,0))=0,"n/a",(INDEX(Historical!$C$7:$C$1259,MATCH(B561,Historical!$B$7:$B$1281,0))/INDEX(Historical!$D$7:$D$1257,MATCH(B561,Historical!$B$7:$B$1281,0))-1)*100)</f>
        <v>10.000000000000009</v>
      </c>
      <c r="T561" s="673">
        <f>IF(INDEX(Historical!$F$7:$F$1250,MATCH(B561,Historical!$B$7:$B$1281,0))=0,"n/a",((INDEX(Historical!$C$7:$C$1259,MATCH(B561,Historical!$B$7:$B$1281,0))/INDEX(Historical!$F$7:$F$1250,MATCH(B561,Historical!$B$7:$B$1281,0)))^(1/3)-1)*100)</f>
        <v>13.617128057248994</v>
      </c>
      <c r="U561" s="673">
        <f>IF(INDEX(Historical!$H$7:$H$1250,MATCH(B561,Historical!$B$7:$B$1281,0))=0,"n/a",((INDEX(Historical!$C$7:$C$1259,MATCH(B561,Historical!$B$7:$B$1281,0))/INDEX(Historical!$H$7:$H$1250,MATCH(B561,Historical!$B$7:$B$1281,0)))^(1/5)-1)*100)</f>
        <v>12.515555850474192</v>
      </c>
      <c r="V561" s="673">
        <f>IF(INDEX(Historical!$O$7:$O$1250,MATCH(B561,Historical!$B$7:$B$1281,0))=0,"n/a",((INDEX(Historical!$C$7:$C$1259,MATCH(B561,Historical!$B$7:$B$1281,0))/INDEX(Historical!$O$7:$O$1250,MATCH(B561,Historical!$B$7:$B$1281,0)))^(1/10)-1)*100)</f>
        <v>14.360352045094871</v>
      </c>
      <c r="W561" s="674">
        <f t="shared" si="141"/>
        <v>0.87153544781997083</v>
      </c>
      <c r="X561" s="675">
        <f t="shared" si="142"/>
        <v>1.7727416218801972</v>
      </c>
      <c r="Y561" s="637"/>
      <c r="Z561" s="624" t="str">
        <f t="shared" si="143"/>
        <v>n/a</v>
      </c>
      <c r="AA561" s="853" t="str">
        <f t="shared" si="144"/>
        <v>n/a</v>
      </c>
      <c r="AB561" s="854">
        <v>12</v>
      </c>
      <c r="AC561" s="833">
        <v>-4.71</v>
      </c>
      <c r="AD561" s="833" t="s">
        <v>136</v>
      </c>
      <c r="AE561" s="833">
        <v>0.57999999999999996</v>
      </c>
      <c r="AF561" s="833">
        <v>0.52</v>
      </c>
      <c r="AG561" s="833">
        <v>-2.9000000000000004</v>
      </c>
      <c r="AH561" s="834">
        <v>12.7</v>
      </c>
      <c r="AI561" s="834">
        <v>11</v>
      </c>
      <c r="AJ561" s="833">
        <v>7.06</v>
      </c>
      <c r="AK561" s="833">
        <v>6.34</v>
      </c>
      <c r="AL561" s="845">
        <v>33910</v>
      </c>
      <c r="AM561" s="839">
        <v>0.1</v>
      </c>
      <c r="AN561" s="833">
        <v>0.34</v>
      </c>
      <c r="AO561" s="711" t="str">
        <f t="shared" si="145"/>
        <v>n/a</v>
      </c>
      <c r="AP561" s="712">
        <f t="shared" si="146"/>
        <v>17.819983894754635</v>
      </c>
      <c r="AQ561" s="855" t="str">
        <f t="shared" si="147"/>
        <v>n/a</v>
      </c>
      <c r="AR561" s="624">
        <f>INDEX(Historical!$C$7:$C$1259,MATCH(B561,Historical!$B$7:$B$1281,0))*IF(AH561="n/a",1.03,IF(AH561&lt;0,1.01,IF(AH561&gt;10,1.1,(1+AH561/100))))</f>
        <v>4.8400000000000007</v>
      </c>
      <c r="AS561" s="853">
        <f t="shared" si="148"/>
        <v>5.3240000000000016</v>
      </c>
      <c r="AT561" s="853">
        <f t="shared" si="153"/>
        <v>5.6615416000000014</v>
      </c>
      <c r="AU561" s="853">
        <f t="shared" si="153"/>
        <v>6.0204833374400009</v>
      </c>
      <c r="AV561" s="853">
        <f t="shared" si="153"/>
        <v>6.4021819810336966</v>
      </c>
      <c r="AW561" s="624">
        <f t="shared" si="149"/>
        <v>28.248206918473699</v>
      </c>
      <c r="AX561" s="719">
        <f t="shared" si="150"/>
        <v>32.574039343258413</v>
      </c>
      <c r="AY561" s="900">
        <v>1.66</v>
      </c>
      <c r="AZ561" s="839">
        <v>124.55000000000001</v>
      </c>
      <c r="BA561" s="839">
        <v>-5.33</v>
      </c>
      <c r="BB561" s="839">
        <v>7.39</v>
      </c>
      <c r="BC561" s="839">
        <v>23.77</v>
      </c>
      <c r="BE561" s="597">
        <v>2009</v>
      </c>
      <c r="BF561" s="865">
        <f t="shared" si="151"/>
        <v>0</v>
      </c>
      <c r="BG561" s="849">
        <v>-0.2</v>
      </c>
    </row>
    <row r="562" spans="1:59" ht="11.25" customHeight="1" x14ac:dyDescent="0.2">
      <c r="A562" s="838" t="s">
        <v>738</v>
      </c>
      <c r="B562" s="842" t="s">
        <v>739</v>
      </c>
      <c r="C562" s="898" t="s">
        <v>108</v>
      </c>
      <c r="D562" s="898" t="s">
        <v>4273</v>
      </c>
      <c r="E562" s="705">
        <v>27</v>
      </c>
      <c r="F562" s="1135">
        <v>121</v>
      </c>
      <c r="G562" s="1135" t="s">
        <v>106</v>
      </c>
      <c r="H562" s="1135" t="s">
        <v>106</v>
      </c>
      <c r="I562" s="841">
        <v>23.25</v>
      </c>
      <c r="J562" s="624">
        <f t="shared" si="138"/>
        <v>1.8064516129032255</v>
      </c>
      <c r="K562" s="844">
        <v>0.21</v>
      </c>
      <c r="L562" s="854">
        <v>2</v>
      </c>
      <c r="M562" s="615">
        <f t="shared" si="139"/>
        <v>0.42</v>
      </c>
      <c r="N562" s="837" t="s">
        <v>229</v>
      </c>
      <c r="O562" s="709">
        <v>0.2</v>
      </c>
      <c r="P562" s="606">
        <v>44021</v>
      </c>
      <c r="Q562" s="606">
        <v>44043</v>
      </c>
      <c r="R562" s="615">
        <f t="shared" si="140"/>
        <v>4.9999999999999902</v>
      </c>
      <c r="S562" s="673">
        <f>IF(INDEX(Historical!$D$7:$D$1257,MATCH(B562,Historical!$B$7:$B$1281,0))=0,"n/a",(INDEX(Historical!$C$7:$C$1259,MATCH(B562,Historical!$B$7:$B$1281,0))/INDEX(Historical!$D$7:$D$1257,MATCH(B562,Historical!$B$7:$B$1281,0))-1)*100)</f>
        <v>7.8947368421052655</v>
      </c>
      <c r="T562" s="673">
        <f>IF(INDEX(Historical!$F$7:$F$1250,MATCH(B562,Historical!$B$7:$B$1281,0))=0,"n/a",((INDEX(Historical!$C$7:$C$1259,MATCH(B562,Historical!$B$7:$B$1281,0))/INDEX(Historical!$F$7:$F$1250,MATCH(B562,Historical!$B$7:$B$1281,0)))^(1/3)-1)*100)</f>
        <v>8.6120371442153001</v>
      </c>
      <c r="U562" s="673">
        <f>IF(INDEX(Historical!$H$7:$H$1250,MATCH(B562,Historical!$B$7:$B$1281,0))=0,"n/a",((INDEX(Historical!$C$7:$C$1259,MATCH(B562,Historical!$B$7:$B$1281,0))/INDEX(Historical!$H$7:$H$1250,MATCH(B562,Historical!$B$7:$B$1281,0)))^(1/5)-1)*100)</f>
        <v>8.4471771197698544</v>
      </c>
      <c r="V562" s="673">
        <f>IF(INDEX(Historical!$O$7:$O$1250,MATCH(B562,Historical!$B$7:$B$1281,0))=0,"n/a",((INDEX(Historical!$C$7:$C$1259,MATCH(B562,Historical!$B$7:$B$1281,0))/INDEX(Historical!$O$7:$O$1250,MATCH(B562,Historical!$B$7:$B$1281,0)))^(1/10)-1)*100)</f>
        <v>6.6846469647117379</v>
      </c>
      <c r="W562" s="674">
        <f t="shared" si="141"/>
        <v>1.2636683978020853</v>
      </c>
      <c r="X562" s="675" t="str">
        <f t="shared" si="142"/>
        <v>n/a</v>
      </c>
      <c r="Y562" s="647" t="s">
        <v>4321</v>
      </c>
      <c r="Z562" s="624" t="str">
        <f t="shared" si="143"/>
        <v>n/a</v>
      </c>
      <c r="AA562" s="853" t="str">
        <f t="shared" si="144"/>
        <v>n/a</v>
      </c>
      <c r="AB562" s="854">
        <v>12</v>
      </c>
      <c r="AC562" s="833" t="s">
        <v>136</v>
      </c>
      <c r="AD562" s="833" t="s">
        <v>136</v>
      </c>
      <c r="AE562" s="833" t="s">
        <v>136</v>
      </c>
      <c r="AF562" s="833" t="s">
        <v>136</v>
      </c>
      <c r="AG562" s="833" t="s">
        <v>136</v>
      </c>
      <c r="AH562" s="833" t="s">
        <v>136</v>
      </c>
      <c r="AI562" s="833" t="s">
        <v>136</v>
      </c>
      <c r="AJ562" s="833" t="s">
        <v>136</v>
      </c>
      <c r="AK562" s="833" t="s">
        <v>136</v>
      </c>
      <c r="AL562" s="845" t="s">
        <v>136</v>
      </c>
      <c r="AM562" s="839" t="s">
        <v>136</v>
      </c>
      <c r="AN562" s="833" t="s">
        <v>136</v>
      </c>
      <c r="AO562" s="711" t="str">
        <f t="shared" si="145"/>
        <v>n/a</v>
      </c>
      <c r="AP562" s="712">
        <f t="shared" si="146"/>
        <v>10.25362873267308</v>
      </c>
      <c r="AQ562" s="855" t="str">
        <f t="shared" si="147"/>
        <v>n/a</v>
      </c>
      <c r="AR562" s="624">
        <f>INDEX(Historical!$C$7:$C$1259,MATCH(B562,Historical!$B$7:$B$1281,0))*IF(AH562="n/a",1.03,IF(AH562&lt;0,1.01,IF(AH562&gt;10,1.1,(1+AH562/100))))</f>
        <v>0.42230000000000001</v>
      </c>
      <c r="AS562" s="853">
        <f t="shared" si="148"/>
        <v>0.43496899999999999</v>
      </c>
      <c r="AT562" s="853">
        <f t="shared" si="153"/>
        <v>0.44801806999999999</v>
      </c>
      <c r="AU562" s="853">
        <f t="shared" si="153"/>
        <v>0.4614586121</v>
      </c>
      <c r="AV562" s="853">
        <f t="shared" si="153"/>
        <v>0.475302370463</v>
      </c>
      <c r="AW562" s="624">
        <f t="shared" si="149"/>
        <v>2.2420480525630002</v>
      </c>
      <c r="AX562" s="719">
        <f t="shared" si="150"/>
        <v>9.6432174303784954</v>
      </c>
      <c r="AY562" s="900" t="s">
        <v>136</v>
      </c>
      <c r="AZ562" s="839" t="s">
        <v>136</v>
      </c>
      <c r="BA562" s="839" t="s">
        <v>136</v>
      </c>
      <c r="BB562" s="839" t="s">
        <v>136</v>
      </c>
      <c r="BC562" s="839" t="s">
        <v>136</v>
      </c>
      <c r="BD562" s="874" t="s">
        <v>4200</v>
      </c>
      <c r="BE562" s="597">
        <v>1994</v>
      </c>
      <c r="BF562" s="865">
        <f t="shared" si="151"/>
        <v>2</v>
      </c>
      <c r="BG562" s="849" t="s">
        <v>136</v>
      </c>
    </row>
    <row r="563" spans="1:59" ht="11.25" customHeight="1" x14ac:dyDescent="0.2">
      <c r="A563" s="838" t="s">
        <v>1548</v>
      </c>
      <c r="B563" s="842" t="s">
        <v>1549</v>
      </c>
      <c r="C563" s="898" t="s">
        <v>178</v>
      </c>
      <c r="D563" s="898" t="s">
        <v>4271</v>
      </c>
      <c r="E563" s="705">
        <v>9</v>
      </c>
      <c r="F563" s="1135">
        <v>468</v>
      </c>
      <c r="G563" s="1085" t="s">
        <v>37</v>
      </c>
      <c r="H563" s="1085" t="s">
        <v>37</v>
      </c>
      <c r="I563" s="841">
        <v>83.05</v>
      </c>
      <c r="J563" s="624">
        <f t="shared" si="138"/>
        <v>4.3347381095725463</v>
      </c>
      <c r="K563" s="844">
        <v>0.9</v>
      </c>
      <c r="L563" s="854">
        <v>4</v>
      </c>
      <c r="M563" s="615">
        <f t="shared" si="139"/>
        <v>3.6</v>
      </c>
      <c r="N563" s="837" t="s">
        <v>119</v>
      </c>
      <c r="O563" s="706">
        <v>0.8</v>
      </c>
      <c r="P563" s="904">
        <v>43602</v>
      </c>
      <c r="Q563" s="904">
        <v>43619</v>
      </c>
      <c r="R563" s="615">
        <f t="shared" si="140"/>
        <v>12.499999999999996</v>
      </c>
      <c r="S563" s="673">
        <f>IF(INDEX(Historical!$D$7:$D$1257,MATCH(B563,Historical!$B$7:$B$1281,0))=0,"n/a",(INDEX(Historical!$C$7:$C$1259,MATCH(B563,Historical!$B$7:$B$1281,0))/INDEX(Historical!$D$7:$D$1257,MATCH(B563,Historical!$B$7:$B$1281,0))-1)*100)</f>
        <v>2.8571428571428692</v>
      </c>
      <c r="T563" s="673">
        <f>IF(INDEX(Historical!$F$7:$F$1250,MATCH(B563,Historical!$B$7:$B$1281,0))=0,"n/a",((INDEX(Historical!$C$7:$C$1259,MATCH(B563,Historical!$B$7:$B$1281,0))/INDEX(Historical!$F$7:$F$1250,MATCH(B563,Historical!$B$7:$B$1281,0)))^(1/3)-1)*100)</f>
        <v>9.659590029610122</v>
      </c>
      <c r="U563" s="673">
        <f>IF(INDEX(Historical!$H$7:$H$1250,MATCH(B563,Historical!$B$7:$B$1281,0))=0,"n/a",((INDEX(Historical!$C$7:$C$1259,MATCH(B563,Historical!$B$7:$B$1281,0))/INDEX(Historical!$H$7:$H$1250,MATCH(B563,Historical!$B$7:$B$1281,0)))^(1/5)-1)*100)</f>
        <v>10.552661237713789</v>
      </c>
      <c r="V563" s="673" t="str">
        <f>IF(INDEX(Historical!$O$7:$O$1250,MATCH(B563,Historical!$B$7:$B$1281,0))=0,"n/a",((INDEX(Historical!$C$7:$C$1259,MATCH(B563,Historical!$B$7:$B$1281,0))/INDEX(Historical!$O$7:$O$1250,MATCH(B563,Historical!$B$7:$B$1281,0)))^(1/10)-1)*100)</f>
        <v>n/a</v>
      </c>
      <c r="W563" s="674" t="str">
        <f t="shared" si="141"/>
        <v>n/a</v>
      </c>
      <c r="X563" s="675" t="str">
        <f t="shared" si="142"/>
        <v>n/a</v>
      </c>
      <c r="Y563" s="646" t="s">
        <v>4577</v>
      </c>
      <c r="Z563" s="624" t="str">
        <f t="shared" si="143"/>
        <v>n/a</v>
      </c>
      <c r="AA563" s="853" t="str">
        <f t="shared" si="144"/>
        <v>n/a</v>
      </c>
      <c r="AB563" s="854">
        <v>12</v>
      </c>
      <c r="AC563" s="833">
        <v>-2.67</v>
      </c>
      <c r="AD563" s="833" t="s">
        <v>136</v>
      </c>
      <c r="AE563" s="833">
        <v>0.41</v>
      </c>
      <c r="AF563" s="833">
        <v>1.88</v>
      </c>
      <c r="AG563" s="833">
        <v>-5.5</v>
      </c>
      <c r="AH563" s="833">
        <v>-42.1</v>
      </c>
      <c r="AI563" s="833">
        <v>108.85000000000001</v>
      </c>
      <c r="AJ563" s="833">
        <v>-0.6</v>
      </c>
      <c r="AK563" s="833">
        <v>-7.75</v>
      </c>
      <c r="AL563" s="845">
        <v>35960</v>
      </c>
      <c r="AM563" s="839">
        <v>0.3</v>
      </c>
      <c r="AN563" s="833">
        <v>0.74</v>
      </c>
      <c r="AO563" s="711" t="str">
        <f t="shared" si="145"/>
        <v>n/a</v>
      </c>
      <c r="AP563" s="712">
        <f t="shared" si="146"/>
        <v>14.887399347286335</v>
      </c>
      <c r="AQ563" s="855" t="str">
        <f t="shared" si="147"/>
        <v>n/a</v>
      </c>
      <c r="AR563" s="624">
        <f>INDEX(Historical!$C$7:$C$1259,MATCH(B563,Historical!$B$7:$B$1281,0))*IF(AH563="n/a",1.03,IF(AH563&lt;0,1.01,IF(AH563&gt;10,1.1,(1+AH563/100))))</f>
        <v>3.6360000000000001</v>
      </c>
      <c r="AS563" s="853">
        <f t="shared" si="148"/>
        <v>3.9996000000000005</v>
      </c>
      <c r="AT563" s="853">
        <f t="shared" si="153"/>
        <v>4.0395960000000004</v>
      </c>
      <c r="AU563" s="853">
        <f t="shared" si="153"/>
        <v>4.0799919600000001</v>
      </c>
      <c r="AV563" s="853">
        <f t="shared" si="153"/>
        <v>4.1207918796000005</v>
      </c>
      <c r="AW563" s="624">
        <f t="shared" si="149"/>
        <v>19.875979839599999</v>
      </c>
      <c r="AX563" s="719">
        <f t="shared" si="150"/>
        <v>23.93254646550271</v>
      </c>
      <c r="AY563" s="900">
        <v>1.75</v>
      </c>
      <c r="AZ563" s="839">
        <v>107.42</v>
      </c>
      <c r="BA563" s="839">
        <v>-7.51</v>
      </c>
      <c r="BB563" s="839">
        <v>13.69</v>
      </c>
      <c r="BC563" s="839">
        <v>26.63</v>
      </c>
      <c r="BE563" s="597">
        <v>2012</v>
      </c>
      <c r="BF563" s="865">
        <f t="shared" si="151"/>
        <v>0</v>
      </c>
      <c r="BG563" s="849">
        <v>-2.1999999999999997</v>
      </c>
    </row>
    <row r="564" spans="1:59" s="744" customFormat="1" ht="11.25" customHeight="1" x14ac:dyDescent="0.2">
      <c r="A564" s="726" t="s">
        <v>1550</v>
      </c>
      <c r="B564" s="751" t="s">
        <v>1551</v>
      </c>
      <c r="C564" s="898" t="s">
        <v>178</v>
      </c>
      <c r="D564" s="898" t="s">
        <v>4271</v>
      </c>
      <c r="E564" s="727">
        <v>8</v>
      </c>
      <c r="F564" s="1135">
        <v>559</v>
      </c>
      <c r="G564" s="1138" t="s">
        <v>106</v>
      </c>
      <c r="H564" s="1138" t="s">
        <v>106</v>
      </c>
      <c r="I564" s="728">
        <v>26.68</v>
      </c>
      <c r="J564" s="729">
        <f t="shared" si="138"/>
        <v>13.118440779610193</v>
      </c>
      <c r="K564" s="730">
        <v>0.875</v>
      </c>
      <c r="L564" s="731">
        <v>4</v>
      </c>
      <c r="M564" s="732">
        <f t="shared" si="139"/>
        <v>3.5</v>
      </c>
      <c r="N564" s="733" t="s">
        <v>555</v>
      </c>
      <c r="O564" s="734">
        <v>0.86499999999999999</v>
      </c>
      <c r="P564" s="1105">
        <v>43860</v>
      </c>
      <c r="Q564" s="1105">
        <v>43873</v>
      </c>
      <c r="R564" s="732">
        <f t="shared" si="140"/>
        <v>1.1560693641618507</v>
      </c>
      <c r="S564" s="673">
        <f>IF(INDEX(Historical!$D$7:$D$1257,MATCH(B564,Historical!$B$7:$B$1281,0))=0,"n/a",(INDEX(Historical!$C$7:$C$1259,MATCH(B564,Historical!$B$7:$B$1281,0))/INDEX(Historical!$D$7:$D$1257,MATCH(B564,Historical!$B$7:$B$1281,0))-1)*100)</f>
        <v>2.941176470588247</v>
      </c>
      <c r="T564" s="673">
        <f>IF(INDEX(Historical!$F$7:$F$1250,MATCH(B564,Historical!$B$7:$B$1281,0))=0,"n/a",((INDEX(Historical!$C$7:$C$1259,MATCH(B564,Historical!$B$7:$B$1281,0))/INDEX(Historical!$F$7:$F$1250,MATCH(B564,Historical!$B$7:$B$1281,0)))^(1/3)-1)*100)</f>
        <v>13.322893399290091</v>
      </c>
      <c r="U564" s="673">
        <f>IF(INDEX(Historical!$H$7:$H$1250,MATCH(B564,Historical!$B$7:$B$1281,0))=0,"n/a",((INDEX(Historical!$C$7:$C$1259,MATCH(B564,Historical!$B$7:$B$1281,0))/INDEX(Historical!$H$7:$H$1250,MATCH(B564,Historical!$B$7:$B$1281,0)))^(1/5)-1)*100)</f>
        <v>17.87517263005045</v>
      </c>
      <c r="V564" s="673" t="str">
        <f>IF(INDEX(Historical!$O$7:$O$1250,MATCH(B564,Historical!$B$7:$B$1281,0))=0,"n/a",((INDEX(Historical!$C$7:$C$1259,MATCH(B564,Historical!$B$7:$B$1281,0))/INDEX(Historical!$O$7:$O$1250,MATCH(B564,Historical!$B$7:$B$1281,0)))^(1/10)-1)*100)</f>
        <v>n/a</v>
      </c>
      <c r="W564" s="674" t="str">
        <f t="shared" si="141"/>
        <v>n/a</v>
      </c>
      <c r="X564" s="675">
        <f t="shared" si="142"/>
        <v>0.65960046605352207</v>
      </c>
      <c r="Y564" s="745"/>
      <c r="Z564" s="729">
        <f t="shared" si="143"/>
        <v>102.04081632653062</v>
      </c>
      <c r="AA564" s="736">
        <f t="shared" si="144"/>
        <v>7.778425655976676</v>
      </c>
      <c r="AB564" s="731">
        <v>12</v>
      </c>
      <c r="AC564" s="737">
        <v>3.43</v>
      </c>
      <c r="AD564" s="737" t="s">
        <v>136</v>
      </c>
      <c r="AE564" s="737">
        <v>5.94</v>
      </c>
      <c r="AF564" s="737">
        <v>2.89</v>
      </c>
      <c r="AG564" s="737">
        <v>44</v>
      </c>
      <c r="AH564" s="737">
        <v>21.6</v>
      </c>
      <c r="AI564" s="737">
        <v>4.04</v>
      </c>
      <c r="AJ564" s="737">
        <v>27.1</v>
      </c>
      <c r="AK564" s="737">
        <v>-2.7</v>
      </c>
      <c r="AL564" s="738">
        <v>6180</v>
      </c>
      <c r="AM564" s="739">
        <v>0.1</v>
      </c>
      <c r="AN564" s="737">
        <v>1.76</v>
      </c>
      <c r="AO564" s="740">
        <f t="shared" si="145"/>
        <v>23.215187753683967</v>
      </c>
      <c r="AP564" s="741">
        <f t="shared" si="146"/>
        <v>30.993613409660643</v>
      </c>
      <c r="AQ564" s="742">
        <f t="shared" si="147"/>
        <v>-4.5232128010153083E-2</v>
      </c>
      <c r="AR564" s="624">
        <f>INDEX(Historical!$C$7:$C$1259,MATCH(B564,Historical!$B$7:$B$1281,0))*IF(AH564="n/a",1.03,IF(AH564&lt;0,1.01,IF(AH564&gt;10,1.1,(1+AH564/100))))</f>
        <v>3.8500000000000005</v>
      </c>
      <c r="AS564" s="736">
        <f t="shared" si="148"/>
        <v>4.0055400000000008</v>
      </c>
      <c r="AT564" s="736">
        <f t="shared" si="153"/>
        <v>4.0455954000000007</v>
      </c>
      <c r="AU564" s="736">
        <f t="shared" si="153"/>
        <v>4.0860513540000012</v>
      </c>
      <c r="AV564" s="736">
        <f t="shared" si="153"/>
        <v>4.1269118675400014</v>
      </c>
      <c r="AW564" s="729">
        <f t="shared" si="149"/>
        <v>20.114098621540005</v>
      </c>
      <c r="AX564" s="743">
        <f t="shared" si="150"/>
        <v>75.390174743403321</v>
      </c>
      <c r="AY564" s="901">
        <v>1.1100000000000001</v>
      </c>
      <c r="AZ564" s="739">
        <v>40.42</v>
      </c>
      <c r="BA564" s="739">
        <v>-55.2</v>
      </c>
      <c r="BB564" s="739">
        <v>-2.35</v>
      </c>
      <c r="BC564" s="739">
        <v>-9.7199999999999989</v>
      </c>
      <c r="BD564" s="875"/>
      <c r="BE564" s="597">
        <v>2013</v>
      </c>
      <c r="BF564" s="865">
        <f t="shared" si="151"/>
        <v>0</v>
      </c>
      <c r="BG564" s="793">
        <v>13.200000000000001</v>
      </c>
    </row>
    <row r="565" spans="1:59" ht="11.25" customHeight="1" x14ac:dyDescent="0.2">
      <c r="A565" s="838" t="s">
        <v>744</v>
      </c>
      <c r="B565" s="842" t="s">
        <v>745</v>
      </c>
      <c r="C565" s="898" t="s">
        <v>4127</v>
      </c>
      <c r="D565" s="898" t="s">
        <v>4261</v>
      </c>
      <c r="E565" s="705">
        <v>18</v>
      </c>
      <c r="F565" s="1135">
        <v>193</v>
      </c>
      <c r="G565" s="1085" t="s">
        <v>37</v>
      </c>
      <c r="H565" s="1085" t="s">
        <v>115</v>
      </c>
      <c r="I565" s="841">
        <v>136.19</v>
      </c>
      <c r="J565" s="624">
        <f t="shared" si="138"/>
        <v>1.9090975842572875</v>
      </c>
      <c r="K565" s="844">
        <v>0.65</v>
      </c>
      <c r="L565" s="854">
        <v>4</v>
      </c>
      <c r="M565" s="615">
        <f t="shared" si="139"/>
        <v>2.6</v>
      </c>
      <c r="N565" s="837" t="s">
        <v>325</v>
      </c>
      <c r="O565" s="706">
        <v>0.62</v>
      </c>
      <c r="P565" s="606">
        <v>43985</v>
      </c>
      <c r="Q565" s="606">
        <v>44007</v>
      </c>
      <c r="R565" s="615">
        <f t="shared" si="140"/>
        <v>4.8387096774193585</v>
      </c>
      <c r="S565" s="673">
        <f>IF(INDEX(Historical!$D$7:$D$1257,MATCH(B565,Historical!$B$7:$B$1281,0))=0,"n/a",(INDEX(Historical!$C$7:$C$1259,MATCH(B565,Historical!$B$7:$B$1281,0))/INDEX(Historical!$D$7:$D$1257,MATCH(B565,Historical!$B$7:$B$1281,0))-1)*100)</f>
        <v>3.6290322580645018</v>
      </c>
      <c r="T565" s="673">
        <f>IF(INDEX(Historical!$F$7:$F$1250,MATCH(B565,Historical!$B$7:$B$1281,0))=0,"n/a",((INDEX(Historical!$C$7:$C$1259,MATCH(B565,Historical!$B$7:$B$1281,0))/INDEX(Historical!$F$7:$F$1250,MATCH(B565,Historical!$B$7:$B$1281,0)))^(1/3)-1)*100)</f>
        <v>4.6875497247003128</v>
      </c>
      <c r="U565" s="673">
        <f>IF(INDEX(Historical!$H$7:$H$1250,MATCH(B565,Historical!$B$7:$B$1281,0))=0,"n/a",((INDEX(Historical!$C$7:$C$1259,MATCH(B565,Historical!$B$7:$B$1281,0))/INDEX(Historical!$H$7:$H$1250,MATCH(B565,Historical!$B$7:$B$1281,0)))^(1/5)-1)*100)</f>
        <v>6.6802527156908376</v>
      </c>
      <c r="V565" s="673">
        <f>IF(INDEX(Historical!$O$7:$O$1250,MATCH(B565,Historical!$B$7:$B$1281,0))=0,"n/a",((INDEX(Historical!$C$7:$C$1259,MATCH(B565,Historical!$B$7:$B$1281,0))/INDEX(Historical!$O$7:$O$1250,MATCH(B565,Historical!$B$7:$B$1281,0)))^(1/10)-1)*100)</f>
        <v>13.258326536009513</v>
      </c>
      <c r="W565" s="674">
        <f t="shared" si="141"/>
        <v>0.50385338583623829</v>
      </c>
      <c r="X565" s="675">
        <f t="shared" si="142"/>
        <v>0.94088066418180816</v>
      </c>
      <c r="Y565" s="646"/>
      <c r="Z565" s="624">
        <f t="shared" si="143"/>
        <v>44.368600682593858</v>
      </c>
      <c r="AA565" s="853">
        <f t="shared" si="144"/>
        <v>23.240614334470987</v>
      </c>
      <c r="AB565" s="854">
        <v>9</v>
      </c>
      <c r="AC565" s="833">
        <v>5.86</v>
      </c>
      <c r="AD565" s="833">
        <v>0.95</v>
      </c>
      <c r="AE565" s="833">
        <v>5.73</v>
      </c>
      <c r="AF565" s="833">
        <v>20.82</v>
      </c>
      <c r="AG565" s="833">
        <v>135.9</v>
      </c>
      <c r="AH565" s="833">
        <v>25.8</v>
      </c>
      <c r="AI565" s="833">
        <v>10.52</v>
      </c>
      <c r="AJ565" s="833">
        <v>7.1</v>
      </c>
      <c r="AK565" s="833">
        <v>24.48</v>
      </c>
      <c r="AL565" s="845">
        <v>152870</v>
      </c>
      <c r="AM565" s="839">
        <v>0.13999999999999999</v>
      </c>
      <c r="AN565" s="833">
        <v>2.13</v>
      </c>
      <c r="AO565" s="711">
        <f t="shared" si="145"/>
        <v>-14.651264034522862</v>
      </c>
      <c r="AP565" s="712">
        <f t="shared" si="146"/>
        <v>8.5893502999481246</v>
      </c>
      <c r="AQ565" s="855">
        <f t="shared" si="147"/>
        <v>363.7382357627036</v>
      </c>
      <c r="AR565" s="624">
        <f>INDEX(Historical!$C$7:$C$1259,MATCH(B565,Historical!$B$7:$B$1281,0))*IF(AH565="n/a",1.03,IF(AH565&lt;0,1.01,IF(AH565&gt;10,1.1,(1+AH565/100))))</f>
        <v>2.827</v>
      </c>
      <c r="AS565" s="853">
        <f t="shared" si="148"/>
        <v>3.1097000000000001</v>
      </c>
      <c r="AT565" s="853">
        <f t="shared" si="153"/>
        <v>3.4206700000000003</v>
      </c>
      <c r="AU565" s="853">
        <f t="shared" si="153"/>
        <v>3.7627370000000004</v>
      </c>
      <c r="AV565" s="853">
        <f t="shared" si="153"/>
        <v>4.1390107000000009</v>
      </c>
      <c r="AW565" s="624">
        <f t="shared" si="149"/>
        <v>17.259117700000001</v>
      </c>
      <c r="AX565" s="719">
        <f t="shared" si="150"/>
        <v>12.672823041339306</v>
      </c>
      <c r="AY565" s="900">
        <v>1.3</v>
      </c>
      <c r="AZ565" s="839">
        <v>134.81</v>
      </c>
      <c r="BA565" s="839">
        <v>-18.91</v>
      </c>
      <c r="BB565" s="839">
        <v>-10.119999999999999</v>
      </c>
      <c r="BC565" s="839">
        <v>11.84</v>
      </c>
      <c r="BE565" s="597">
        <v>2003</v>
      </c>
      <c r="BF565" s="865">
        <f t="shared" si="151"/>
        <v>1</v>
      </c>
      <c r="BG565" s="849">
        <v>19.600000000000001</v>
      </c>
    </row>
    <row r="566" spans="1:59" ht="11.25" customHeight="1" x14ac:dyDescent="0.2">
      <c r="A566" s="831" t="s">
        <v>1585</v>
      </c>
      <c r="B566" s="842" t="s">
        <v>1586</v>
      </c>
      <c r="C566" s="898" t="s">
        <v>108</v>
      </c>
      <c r="D566" s="898" t="s">
        <v>4273</v>
      </c>
      <c r="E566" s="705">
        <v>11</v>
      </c>
      <c r="F566" s="1135">
        <v>373</v>
      </c>
      <c r="G566" s="1126" t="s">
        <v>106</v>
      </c>
      <c r="H566" s="1126" t="s">
        <v>106</v>
      </c>
      <c r="I566" s="841">
        <v>33.479999999999997</v>
      </c>
      <c r="J566" s="624">
        <f t="shared" si="138"/>
        <v>4.1816009557945044</v>
      </c>
      <c r="K566" s="844">
        <v>0.35</v>
      </c>
      <c r="L566" s="854">
        <v>4</v>
      </c>
      <c r="M566" s="615">
        <f t="shared" si="139"/>
        <v>1.4</v>
      </c>
      <c r="N566" s="837" t="s">
        <v>318</v>
      </c>
      <c r="O566" s="706">
        <v>0.34</v>
      </c>
      <c r="P566" s="606">
        <v>44266</v>
      </c>
      <c r="Q566" s="606">
        <v>44281</v>
      </c>
      <c r="R566" s="615">
        <f t="shared" si="140"/>
        <v>2.9411764705882213</v>
      </c>
      <c r="S566" s="673">
        <f>IF(INDEX(Historical!$D$7:$D$1257,MATCH(B566,Historical!$B$7:$B$1281,0))=0,"n/a",(INDEX(Historical!$C$7:$C$1259,MATCH(B566,Historical!$B$7:$B$1281,0))/INDEX(Historical!$D$7:$D$1257,MATCH(B566,Historical!$B$7:$B$1281,0))-1)*100)</f>
        <v>3.0303030303030276</v>
      </c>
      <c r="T566" s="673">
        <f>IF(INDEX(Historical!$F$7:$F$1250,MATCH(B566,Historical!$B$7:$B$1281,0))=0,"n/a",((INDEX(Historical!$C$7:$C$1259,MATCH(B566,Historical!$B$7:$B$1281,0))/INDEX(Historical!$F$7:$F$1250,MATCH(B566,Historical!$B$7:$B$1281,0)))^(1/3)-1)*100)</f>
        <v>3.1270055989971013</v>
      </c>
      <c r="U566" s="673">
        <f>IF(INDEX(Historical!$H$7:$H$1250,MATCH(B566,Historical!$B$7:$B$1281,0))=0,"n/a",((INDEX(Historical!$C$7:$C$1259,MATCH(B566,Historical!$B$7:$B$1281,0))/INDEX(Historical!$H$7:$H$1250,MATCH(B566,Historical!$B$7:$B$1281,0)))^(1/5)-1)*100)</f>
        <v>3.2324379535307868</v>
      </c>
      <c r="V566" s="673">
        <f>IF(INDEX(Historical!$O$7:$O$1250,MATCH(B566,Historical!$B$7:$B$1281,0))=0,"n/a",((INDEX(Historical!$C$7:$C$1259,MATCH(B566,Historical!$B$7:$B$1281,0))/INDEX(Historical!$O$7:$O$1250,MATCH(B566,Historical!$B$7:$B$1281,0)))^(1/10)-1)*100)</f>
        <v>3.5444361566979943</v>
      </c>
      <c r="W566" s="674">
        <f t="shared" si="141"/>
        <v>0.91197522275084064</v>
      </c>
      <c r="X566" s="675" t="str">
        <f t="shared" si="142"/>
        <v>n/a</v>
      </c>
      <c r="Y566" s="638"/>
      <c r="Z566" s="624" t="str">
        <f t="shared" si="143"/>
        <v>n/a</v>
      </c>
      <c r="AA566" s="853" t="str">
        <f t="shared" si="144"/>
        <v>n/a</v>
      </c>
      <c r="AB566" s="854">
        <v>12</v>
      </c>
      <c r="AC566" s="833" t="s">
        <v>136</v>
      </c>
      <c r="AD566" s="833" t="s">
        <v>136</v>
      </c>
      <c r="AE566" s="833" t="s">
        <v>136</v>
      </c>
      <c r="AF566" s="833" t="s">
        <v>136</v>
      </c>
      <c r="AG566" s="833" t="s">
        <v>136</v>
      </c>
      <c r="AH566" s="833" t="s">
        <v>136</v>
      </c>
      <c r="AI566" s="833" t="s">
        <v>136</v>
      </c>
      <c r="AJ566" s="833" t="s">
        <v>136</v>
      </c>
      <c r="AK566" s="833" t="s">
        <v>136</v>
      </c>
      <c r="AL566" s="845" t="s">
        <v>136</v>
      </c>
      <c r="AM566" s="839" t="s">
        <v>136</v>
      </c>
      <c r="AN566" s="833" t="s">
        <v>136</v>
      </c>
      <c r="AO566" s="711" t="str">
        <f t="shared" si="145"/>
        <v>n/a</v>
      </c>
      <c r="AP566" s="712">
        <f t="shared" si="146"/>
        <v>7.4140389093252912</v>
      </c>
      <c r="AQ566" s="855" t="str">
        <f t="shared" si="147"/>
        <v>n/a</v>
      </c>
      <c r="AR566" s="624">
        <f>INDEX(Historical!$C$7:$C$1259,MATCH(B566,Historical!$B$7:$B$1281,0))*IF(AH566="n/a",1.03,IF(AH566&lt;0,1.01,IF(AH566&gt;10,1.1,(1+AH566/100))))</f>
        <v>1.4008</v>
      </c>
      <c r="AS566" s="853">
        <f t="shared" si="148"/>
        <v>1.4428240000000001</v>
      </c>
      <c r="AT566" s="853">
        <f t="shared" si="153"/>
        <v>1.48610872</v>
      </c>
      <c r="AU566" s="853">
        <f t="shared" si="153"/>
        <v>1.5306919816000002</v>
      </c>
      <c r="AV566" s="853">
        <f t="shared" si="153"/>
        <v>1.5766127410480002</v>
      </c>
      <c r="AW566" s="624">
        <f t="shared" si="149"/>
        <v>7.4370374426480002</v>
      </c>
      <c r="AX566" s="719">
        <f t="shared" si="150"/>
        <v>22.213373484611711</v>
      </c>
      <c r="AY566" s="900" t="s">
        <v>136</v>
      </c>
      <c r="AZ566" s="839" t="s">
        <v>136</v>
      </c>
      <c r="BA566" s="839" t="s">
        <v>136</v>
      </c>
      <c r="BB566" s="839" t="s">
        <v>136</v>
      </c>
      <c r="BC566" s="839" t="s">
        <v>136</v>
      </c>
      <c r="BD566" s="874" t="s">
        <v>4200</v>
      </c>
      <c r="BE566" s="597">
        <v>2011</v>
      </c>
      <c r="BF566" s="865">
        <f t="shared" si="151"/>
        <v>0</v>
      </c>
      <c r="BG566" s="849" t="s">
        <v>136</v>
      </c>
    </row>
    <row r="567" spans="1:59" ht="11.25" customHeight="1" x14ac:dyDescent="0.2">
      <c r="A567" s="838" t="s">
        <v>740</v>
      </c>
      <c r="B567" s="842" t="s">
        <v>741</v>
      </c>
      <c r="C567" s="898" t="s">
        <v>108</v>
      </c>
      <c r="D567" s="898" t="s">
        <v>4266</v>
      </c>
      <c r="E567" s="705">
        <v>13</v>
      </c>
      <c r="F567" s="1135">
        <v>271</v>
      </c>
      <c r="G567" s="1123" t="s">
        <v>106</v>
      </c>
      <c r="H567" s="1123" t="s">
        <v>106</v>
      </c>
      <c r="I567" s="841">
        <v>16.25</v>
      </c>
      <c r="J567" s="624">
        <f t="shared" si="138"/>
        <v>2.2153846153846151</v>
      </c>
      <c r="K567" s="844">
        <v>0.09</v>
      </c>
      <c r="L567" s="854">
        <v>4</v>
      </c>
      <c r="M567" s="615">
        <f t="shared" si="139"/>
        <v>0.36</v>
      </c>
      <c r="N567" s="837" t="s">
        <v>562</v>
      </c>
      <c r="O567" s="706">
        <v>7.0000000000000007E-2</v>
      </c>
      <c r="P567" s="904">
        <v>43573</v>
      </c>
      <c r="Q567" s="904">
        <v>43591</v>
      </c>
      <c r="R567" s="615">
        <f t="shared" si="140"/>
        <v>28.571428571428552</v>
      </c>
      <c r="S567" s="673">
        <f>IF(INDEX(Historical!$D$7:$D$1257,MATCH(B567,Historical!$B$7:$B$1281,0))=0,"n/a",(INDEX(Historical!$C$7:$C$1259,MATCH(B567,Historical!$B$7:$B$1281,0))/INDEX(Historical!$D$7:$D$1257,MATCH(B567,Historical!$B$7:$B$1281,0))-1)*100)</f>
        <v>5.8823529411764497</v>
      </c>
      <c r="T567" s="673">
        <f>IF(INDEX(Historical!$F$7:$F$1250,MATCH(B567,Historical!$B$7:$B$1281,0))=0,"n/a",((INDEX(Historical!$C$7:$C$1259,MATCH(B567,Historical!$B$7:$B$1281,0))/INDEX(Historical!$F$7:$F$1250,MATCH(B567,Historical!$B$7:$B$1281,0)))^(1/3)-1)*100)</f>
        <v>23.741763181570306</v>
      </c>
      <c r="U567" s="673">
        <f>IF(INDEX(Historical!$H$7:$H$1250,MATCH(B567,Historical!$B$7:$B$1281,0))=0,"n/a",((INDEX(Historical!$C$7:$C$1259,MATCH(B567,Historical!$B$7:$B$1281,0))/INDEX(Historical!$H$7:$H$1250,MATCH(B567,Historical!$B$7:$B$1281,0)))^(1/5)-1)*100)</f>
        <v>21.139194869152256</v>
      </c>
      <c r="V567" s="673">
        <f>IF(INDEX(Historical!$O$7:$O$1250,MATCH(B567,Historical!$B$7:$B$1281,0))=0,"n/a",((INDEX(Historical!$C$7:$C$1259,MATCH(B567,Historical!$B$7:$B$1281,0))/INDEX(Historical!$O$7:$O$1250,MATCH(B567,Historical!$B$7:$B$1281,0)))^(1/10)-1)*100)</f>
        <v>20.133316188710502</v>
      </c>
      <c r="W567" s="674">
        <f t="shared" si="141"/>
        <v>1.0499609041557589</v>
      </c>
      <c r="X567" s="675" t="str">
        <f t="shared" si="142"/>
        <v>n/a</v>
      </c>
      <c r="Y567" s="646" t="s">
        <v>4578</v>
      </c>
      <c r="Z567" s="624" t="str">
        <f t="shared" si="143"/>
        <v>n/a</v>
      </c>
      <c r="AA567" s="853" t="str">
        <f t="shared" si="144"/>
        <v>n/a</v>
      </c>
      <c r="AB567" s="854">
        <v>12</v>
      </c>
      <c r="AC567" s="833" t="s">
        <v>136</v>
      </c>
      <c r="AD567" s="833" t="s">
        <v>136</v>
      </c>
      <c r="AE567" s="833" t="s">
        <v>136</v>
      </c>
      <c r="AF567" s="833" t="s">
        <v>136</v>
      </c>
      <c r="AG567" s="833" t="s">
        <v>136</v>
      </c>
      <c r="AH567" s="833" t="s">
        <v>136</v>
      </c>
      <c r="AI567" s="833" t="s">
        <v>136</v>
      </c>
      <c r="AJ567" s="833" t="s">
        <v>136</v>
      </c>
      <c r="AK567" s="833" t="s">
        <v>136</v>
      </c>
      <c r="AL567" s="845" t="s">
        <v>136</v>
      </c>
      <c r="AM567" s="839" t="s">
        <v>136</v>
      </c>
      <c r="AN567" s="833" t="s">
        <v>136</v>
      </c>
      <c r="AO567" s="711" t="str">
        <f t="shared" si="145"/>
        <v>n/a</v>
      </c>
      <c r="AP567" s="712">
        <f t="shared" si="146"/>
        <v>23.35457948453687</v>
      </c>
      <c r="AQ567" s="855" t="str">
        <f t="shared" si="147"/>
        <v>n/a</v>
      </c>
      <c r="AR567" s="624">
        <f>INDEX(Historical!$C$7:$C$1259,MATCH(B567,Historical!$B$7:$B$1281,0))*IF(AH567="n/a",1.03,IF(AH567&lt;0,1.01,IF(AH567&gt;10,1.1,(1+AH567/100))))</f>
        <v>0.37080000000000002</v>
      </c>
      <c r="AS567" s="853">
        <f t="shared" si="148"/>
        <v>0.38192400000000004</v>
      </c>
      <c r="AT567" s="853">
        <f t="shared" ref="AT567:AV586" si="154">IF($AK567="n/a",1.03*AS567,IF($AK567&lt;0,1.01*AS567,IF($AK567&gt;10,1.1*AS567,(1+$AK567/100)*AS567)))</f>
        <v>0.39338172000000005</v>
      </c>
      <c r="AU567" s="853">
        <f t="shared" si="154"/>
        <v>0.40518317160000006</v>
      </c>
      <c r="AV567" s="853">
        <f t="shared" si="154"/>
        <v>0.41733866674800008</v>
      </c>
      <c r="AW567" s="624">
        <f t="shared" si="149"/>
        <v>1.9686275583480002</v>
      </c>
      <c r="AX567" s="719">
        <f t="shared" si="150"/>
        <v>12.114631128295386</v>
      </c>
      <c r="AY567" s="900" t="s">
        <v>136</v>
      </c>
      <c r="AZ567" s="839" t="s">
        <v>136</v>
      </c>
      <c r="BA567" s="839" t="s">
        <v>136</v>
      </c>
      <c r="BB567" s="839" t="s">
        <v>136</v>
      </c>
      <c r="BC567" s="839" t="s">
        <v>136</v>
      </c>
      <c r="BD567" s="874" t="s">
        <v>4200</v>
      </c>
      <c r="BE567" s="597">
        <v>2008</v>
      </c>
      <c r="BF567" s="865">
        <f t="shared" si="151"/>
        <v>1</v>
      </c>
      <c r="BG567" s="849" t="s">
        <v>136</v>
      </c>
    </row>
    <row r="568" spans="1:59" ht="11.25" customHeight="1" x14ac:dyDescent="0.2">
      <c r="A568" s="10" t="s">
        <v>3884</v>
      </c>
      <c r="B568" s="570" t="s">
        <v>3885</v>
      </c>
      <c r="C568" s="898" t="s">
        <v>245</v>
      </c>
      <c r="D568" s="898" t="s">
        <v>4287</v>
      </c>
      <c r="E568" s="705">
        <v>7</v>
      </c>
      <c r="F568" s="1135">
        <v>665</v>
      </c>
      <c r="G568" s="1085" t="s">
        <v>106</v>
      </c>
      <c r="H568" s="1085" t="s">
        <v>106</v>
      </c>
      <c r="I568" s="841">
        <v>59.92</v>
      </c>
      <c r="J568" s="624">
        <f t="shared" si="138"/>
        <v>3.5380507343124168</v>
      </c>
      <c r="K568" s="844">
        <v>0.53</v>
      </c>
      <c r="L568" s="854">
        <v>4</v>
      </c>
      <c r="M568" s="615">
        <f t="shared" si="139"/>
        <v>2.12</v>
      </c>
      <c r="N568" s="837" t="s">
        <v>4360</v>
      </c>
      <c r="O568" s="706">
        <v>0.52</v>
      </c>
      <c r="P568" s="606">
        <v>44277</v>
      </c>
      <c r="Q568" s="606">
        <v>44292</v>
      </c>
      <c r="R568" s="615">
        <f t="shared" si="140"/>
        <v>1.9230769230769247</v>
      </c>
      <c r="S568" s="673">
        <f>IF(INDEX(Historical!$D$7:$D$1257,MATCH(B568,Historical!$B$7:$B$1281,0))=0,"n/a",(INDEX(Historical!$C$7:$C$1259,MATCH(B568,Historical!$B$7:$B$1281,0))/INDEX(Historical!$D$7:$D$1257,MATCH(B568,Historical!$B$7:$B$1281,0))-1)*100)</f>
        <v>5.6410256410256432</v>
      </c>
      <c r="T568" s="673">
        <f>IF(INDEX(Historical!$F$7:$F$1250,MATCH(B568,Historical!$B$7:$B$1281,0))=0,"n/a",((INDEX(Historical!$C$7:$C$1259,MATCH(B568,Historical!$B$7:$B$1281,0))/INDEX(Historical!$F$7:$F$1250,MATCH(B568,Historical!$B$7:$B$1281,0)))^(1/3)-1)*100)</f>
        <v>38.226360296992425</v>
      </c>
      <c r="U568" s="673">
        <f>IF(INDEX(Historical!$H$7:$H$1250,MATCH(B568,Historical!$B$7:$B$1281,0))=0,"n/a",((INDEX(Historical!$C$7:$C$1259,MATCH(B568,Historical!$B$7:$B$1281,0))/INDEX(Historical!$H$7:$H$1250,MATCH(B568,Historical!$B$7:$B$1281,0)))^(1/5)-1)*100)</f>
        <v>36.170461321030345</v>
      </c>
      <c r="V568" s="673" t="str">
        <f>IF(INDEX(Historical!$O$7:$O$1250,MATCH(B568,Historical!$B$7:$B$1281,0))=0,"n/a",((INDEX(Historical!$C$7:$C$1259,MATCH(B568,Historical!$B$7:$B$1281,0))/INDEX(Historical!$O$7:$O$1250,MATCH(B568,Historical!$B$7:$B$1281,0)))^(1/10)-1)*100)</f>
        <v>n/a</v>
      </c>
      <c r="W568" s="674" t="str">
        <f t="shared" si="141"/>
        <v>n/a</v>
      </c>
      <c r="X568" s="675">
        <f t="shared" si="142"/>
        <v>0.88936467472412939</v>
      </c>
      <c r="Y568" s="843"/>
      <c r="Z568" s="624">
        <f t="shared" si="143"/>
        <v>132.5</v>
      </c>
      <c r="AA568" s="853">
        <f t="shared" si="144"/>
        <v>37.449999999999996</v>
      </c>
      <c r="AB568" s="854">
        <v>12</v>
      </c>
      <c r="AC568" s="833">
        <v>1.6</v>
      </c>
      <c r="AD568" s="833">
        <v>2.0099999999999998</v>
      </c>
      <c r="AE568" s="833">
        <v>3.77</v>
      </c>
      <c r="AF568" s="833">
        <v>8.65</v>
      </c>
      <c r="AG568" s="833" t="s">
        <v>136</v>
      </c>
      <c r="AH568" s="833">
        <v>28.599999999999998</v>
      </c>
      <c r="AI568" s="833">
        <v>10.4</v>
      </c>
      <c r="AJ568" s="833">
        <v>40.67</v>
      </c>
      <c r="AK568" s="833">
        <v>19.13</v>
      </c>
      <c r="AL568" s="845">
        <v>18730</v>
      </c>
      <c r="AM568" s="839">
        <v>3.16</v>
      </c>
      <c r="AN568" s="833" t="s">
        <v>136</v>
      </c>
      <c r="AO568" s="711">
        <f t="shared" si="145"/>
        <v>2.2585120553427629</v>
      </c>
      <c r="AP568" s="712">
        <f t="shared" si="146"/>
        <v>39.708512055342759</v>
      </c>
      <c r="AQ568" s="855">
        <f t="shared" si="147"/>
        <v>279.43964532510893</v>
      </c>
      <c r="AR568" s="624">
        <f>INDEX(Historical!$C$7:$C$1259,MATCH(B568,Historical!$B$7:$B$1281,0))*IF(AH568="n/a",1.03,IF(AH568&lt;0,1.01,IF(AH568&gt;10,1.1,(1+AH568/100))))</f>
        <v>2.2660000000000005</v>
      </c>
      <c r="AS568" s="853">
        <f t="shared" si="148"/>
        <v>2.4926000000000008</v>
      </c>
      <c r="AT568" s="853">
        <f t="shared" si="154"/>
        <v>2.7418600000000013</v>
      </c>
      <c r="AU568" s="853">
        <f t="shared" si="154"/>
        <v>3.0160460000000016</v>
      </c>
      <c r="AV568" s="853">
        <f t="shared" si="154"/>
        <v>3.3176506000000021</v>
      </c>
      <c r="AW568" s="624">
        <f t="shared" si="149"/>
        <v>13.834156600000005</v>
      </c>
      <c r="AX568" s="719">
        <f t="shared" si="150"/>
        <v>23.087711281708952</v>
      </c>
      <c r="AY568" s="900" t="s">
        <v>136</v>
      </c>
      <c r="AZ568" s="839">
        <v>138.91999999999999</v>
      </c>
      <c r="BA568" s="839">
        <v>-7.32</v>
      </c>
      <c r="BB568" s="839">
        <v>-1.39</v>
      </c>
      <c r="BC568" s="839">
        <v>4.5</v>
      </c>
      <c r="BE568" s="597">
        <v>2015</v>
      </c>
      <c r="BF568" s="865">
        <f t="shared" si="151"/>
        <v>0</v>
      </c>
      <c r="BG568" s="849" t="s">
        <v>136</v>
      </c>
    </row>
    <row r="569" spans="1:59" ht="11.25" customHeight="1" x14ac:dyDescent="0.2">
      <c r="A569" s="831" t="s">
        <v>3878</v>
      </c>
      <c r="B569" s="842" t="s">
        <v>3879</v>
      </c>
      <c r="C569" s="898" t="s">
        <v>4254</v>
      </c>
      <c r="D569" s="898" t="s">
        <v>4255</v>
      </c>
      <c r="E569" s="705">
        <v>8</v>
      </c>
      <c r="F569" s="1135">
        <v>604</v>
      </c>
      <c r="G569" s="1122" t="s">
        <v>106</v>
      </c>
      <c r="H569" s="1122" t="s">
        <v>106</v>
      </c>
      <c r="I569" s="841">
        <v>62.12</v>
      </c>
      <c r="J569" s="624">
        <f t="shared" si="138"/>
        <v>3.2195750160978753</v>
      </c>
      <c r="K569" s="844">
        <v>0.5</v>
      </c>
      <c r="L569" s="854">
        <v>4</v>
      </c>
      <c r="M569" s="615">
        <f t="shared" si="139"/>
        <v>2</v>
      </c>
      <c r="N569" s="837" t="s">
        <v>501</v>
      </c>
      <c r="O569" s="706">
        <v>0.47</v>
      </c>
      <c r="P569" s="606">
        <v>44273</v>
      </c>
      <c r="Q569" s="606">
        <v>44292</v>
      </c>
      <c r="R569" s="615">
        <f t="shared" si="140"/>
        <v>6.3829787234042614</v>
      </c>
      <c r="S569" s="673">
        <f>IF(INDEX(Historical!$D$7:$D$1257,MATCH(B569,Historical!$B$7:$B$1281,0))=0,"n/a",(INDEX(Historical!$C$7:$C$1259,MATCH(B569,Historical!$B$7:$B$1281,0))/INDEX(Historical!$D$7:$D$1257,MATCH(B569,Historical!$B$7:$B$1281,0))-1)*100)</f>
        <v>6.9364161849710948</v>
      </c>
      <c r="T569" s="673">
        <f>IF(INDEX(Historical!$F$7:$F$1250,MATCH(B569,Historical!$B$7:$B$1281,0))=0,"n/a",((INDEX(Historical!$C$7:$C$1259,MATCH(B569,Historical!$B$7:$B$1281,0))/INDEX(Historical!$F$7:$F$1250,MATCH(B569,Historical!$B$7:$B$1281,0)))^(1/3)-1)*100)</f>
        <v>6.5352753108788297</v>
      </c>
      <c r="U569" s="673">
        <f>IF(INDEX(Historical!$H$7:$H$1250,MATCH(B569,Historical!$B$7:$B$1281,0))=0,"n/a",((INDEX(Historical!$C$7:$C$1259,MATCH(B569,Historical!$B$7:$B$1281,0))/INDEX(Historical!$H$7:$H$1250,MATCH(B569,Historical!$B$7:$B$1281,0)))^(1/5)-1)*100)</f>
        <v>8.8622413283707679</v>
      </c>
      <c r="V569" s="673" t="str">
        <f>IF(INDEX(Historical!$O$7:$O$1250,MATCH(B569,Historical!$B$7:$B$1281,0))=0,"n/a",((INDEX(Historical!$C$7:$C$1259,MATCH(B569,Historical!$B$7:$B$1281,0))/INDEX(Historical!$O$7:$O$1250,MATCH(B569,Historical!$B$7:$B$1281,0)))^(1/10)-1)*100)</f>
        <v>n/a</v>
      </c>
      <c r="W569" s="674" t="str">
        <f t="shared" si="141"/>
        <v>n/a</v>
      </c>
      <c r="X569" s="675" t="str">
        <f t="shared" si="142"/>
        <v>n/a</v>
      </c>
      <c r="Y569" s="843"/>
      <c r="Z569" s="624" t="str">
        <f t="shared" si="143"/>
        <v>n/a</v>
      </c>
      <c r="AA569" s="853" t="str">
        <f t="shared" si="144"/>
        <v>n/a</v>
      </c>
      <c r="AB569" s="854">
        <v>12</v>
      </c>
      <c r="AC569" s="833">
        <v>-0.3</v>
      </c>
      <c r="AD569" s="833" t="s">
        <v>136</v>
      </c>
      <c r="AE569" s="833">
        <v>8.0399999999999991</v>
      </c>
      <c r="AF569" s="833">
        <v>3.46</v>
      </c>
      <c r="AG569" s="833">
        <v>-1.7000000000000002</v>
      </c>
      <c r="AH569" s="834">
        <v>80.400000000000006</v>
      </c>
      <c r="AI569" s="834">
        <v>63.870000000000005</v>
      </c>
      <c r="AJ569" s="833">
        <v>-17.2</v>
      </c>
      <c r="AK569" s="833" t="s">
        <v>136</v>
      </c>
      <c r="AL569" s="845">
        <v>4080</v>
      </c>
      <c r="AM569" s="839">
        <v>0.5</v>
      </c>
      <c r="AN569" s="833">
        <v>1.51</v>
      </c>
      <c r="AO569" s="711" t="str">
        <f t="shared" si="145"/>
        <v>n/a</v>
      </c>
      <c r="AP569" s="712">
        <f t="shared" si="146"/>
        <v>12.081816344468644</v>
      </c>
      <c r="AQ569" s="855" t="str">
        <f t="shared" si="147"/>
        <v>n/a</v>
      </c>
      <c r="AR569" s="624">
        <f>INDEX(Historical!$C$7:$C$1259,MATCH(B569,Historical!$B$7:$B$1281,0))*IF(AH569="n/a",1.03,IF(AH569&lt;0,1.01,IF(AH569&gt;10,1.1,(1+AH569/100))))</f>
        <v>2.0350000000000001</v>
      </c>
      <c r="AS569" s="853">
        <f t="shared" si="148"/>
        <v>2.2385000000000002</v>
      </c>
      <c r="AT569" s="853">
        <f t="shared" si="154"/>
        <v>2.3056550000000002</v>
      </c>
      <c r="AU569" s="853">
        <f t="shared" si="154"/>
        <v>2.3748246500000003</v>
      </c>
      <c r="AV569" s="853">
        <f t="shared" si="154"/>
        <v>2.4460693895000003</v>
      </c>
      <c r="AW569" s="624">
        <f t="shared" si="149"/>
        <v>11.400049039500001</v>
      </c>
      <c r="AX569" s="719">
        <f t="shared" si="150"/>
        <v>18.351656534932388</v>
      </c>
      <c r="AY569" s="900">
        <v>0.53</v>
      </c>
      <c r="AZ569" s="839">
        <v>45.68</v>
      </c>
      <c r="BA569" s="839">
        <v>-14.44</v>
      </c>
      <c r="BB569" s="839">
        <v>-0.64</v>
      </c>
      <c r="BC569" s="839">
        <v>-3.2</v>
      </c>
      <c r="BE569" s="597">
        <v>2014</v>
      </c>
      <c r="BF569" s="865">
        <f t="shared" si="151"/>
        <v>0</v>
      </c>
      <c r="BG569" s="849">
        <v>-0.5</v>
      </c>
    </row>
    <row r="570" spans="1:59" ht="11.25" customHeight="1" x14ac:dyDescent="0.2">
      <c r="A570" s="838" t="s">
        <v>775</v>
      </c>
      <c r="B570" s="842" t="s">
        <v>776</v>
      </c>
      <c r="C570" s="898" t="s">
        <v>112</v>
      </c>
      <c r="D570" s="898" t="s">
        <v>4291</v>
      </c>
      <c r="E570" s="705">
        <v>16</v>
      </c>
      <c r="F570" s="1135">
        <v>233</v>
      </c>
      <c r="G570" s="1135" t="s">
        <v>115</v>
      </c>
      <c r="H570" s="1135" t="s">
        <v>115</v>
      </c>
      <c r="I570" s="841">
        <v>67.77</v>
      </c>
      <c r="J570" s="624">
        <f t="shared" si="138"/>
        <v>3.3052973292017125</v>
      </c>
      <c r="K570" s="844">
        <v>0.56000000000000005</v>
      </c>
      <c r="L570" s="854">
        <v>4</v>
      </c>
      <c r="M570" s="615">
        <f t="shared" si="139"/>
        <v>2.2400000000000002</v>
      </c>
      <c r="N570" s="837" t="s">
        <v>590</v>
      </c>
      <c r="O570" s="706">
        <v>0.54</v>
      </c>
      <c r="P570" s="904">
        <v>43693</v>
      </c>
      <c r="Q570" s="904">
        <v>43728</v>
      </c>
      <c r="R570" s="615">
        <f t="shared" si="140"/>
        <v>3.7037037037037068</v>
      </c>
      <c r="S570" s="673">
        <f>IF(INDEX(Historical!$D$7:$D$1257,MATCH(B570,Historical!$B$7:$B$1281,0))=0,"n/a",(INDEX(Historical!$C$7:$C$1259,MATCH(B570,Historical!$B$7:$B$1281,0))/INDEX(Historical!$D$7:$D$1257,MATCH(B570,Historical!$B$7:$B$1281,0))-1)*100)</f>
        <v>1.8181818181818299</v>
      </c>
      <c r="T570" s="673">
        <f>IF(INDEX(Historical!$F$7:$F$1250,MATCH(B570,Historical!$B$7:$B$1281,0))=0,"n/a",((INDEX(Historical!$C$7:$C$1259,MATCH(B570,Historical!$B$7:$B$1281,0))/INDEX(Historical!$F$7:$F$1250,MATCH(B570,Historical!$B$7:$B$1281,0)))^(1/3)-1)*100)</f>
        <v>7.5619097349695741</v>
      </c>
      <c r="U570" s="673">
        <f>IF(INDEX(Historical!$H$7:$H$1250,MATCH(B570,Historical!$B$7:$B$1281,0))=0,"n/a",((INDEX(Historical!$C$7:$C$1259,MATCH(B570,Historical!$B$7:$B$1281,0))/INDEX(Historical!$H$7:$H$1250,MATCH(B570,Historical!$B$7:$B$1281,0)))^(1/5)-1)*100)</f>
        <v>7.5040149141812229</v>
      </c>
      <c r="V570" s="673">
        <f>IF(INDEX(Historical!$O$7:$O$1250,MATCH(B570,Historical!$B$7:$B$1281,0))=0,"n/a",((INDEX(Historical!$C$7:$C$1259,MATCH(B570,Historical!$B$7:$B$1281,0))/INDEX(Historical!$O$7:$O$1250,MATCH(B570,Historical!$B$7:$B$1281,0)))^(1/10)-1)*100)</f>
        <v>8.1844358389578034</v>
      </c>
      <c r="W570" s="674">
        <f t="shared" si="141"/>
        <v>0.91686404070299066</v>
      </c>
      <c r="X570" s="675" t="str">
        <f t="shared" si="142"/>
        <v>n/a</v>
      </c>
      <c r="Y570" s="644" t="s">
        <v>4585</v>
      </c>
      <c r="Z570" s="624" t="str">
        <f t="shared" si="143"/>
        <v>n/a</v>
      </c>
      <c r="AA570" s="853" t="str">
        <f t="shared" si="144"/>
        <v>n/a</v>
      </c>
      <c r="AB570" s="854">
        <v>12</v>
      </c>
      <c r="AC570" s="833">
        <v>-1.72</v>
      </c>
      <c r="AD570" s="833" t="s">
        <v>136</v>
      </c>
      <c r="AE570" s="833">
        <v>0.42</v>
      </c>
      <c r="AF570" s="833">
        <v>1.66</v>
      </c>
      <c r="AG570" s="833">
        <v>-15.4</v>
      </c>
      <c r="AH570" s="833">
        <v>-106.89999999999999</v>
      </c>
      <c r="AI570" s="833">
        <v>29.38</v>
      </c>
      <c r="AJ570" s="833">
        <v>-15.9</v>
      </c>
      <c r="AK570" s="833" t="s">
        <v>136</v>
      </c>
      <c r="AL570" s="845">
        <v>3550</v>
      </c>
      <c r="AM570" s="839">
        <v>1.6</v>
      </c>
      <c r="AN570" s="833">
        <v>3.46</v>
      </c>
      <c r="AO570" s="711" t="str">
        <f t="shared" si="145"/>
        <v>n/a</v>
      </c>
      <c r="AP570" s="712">
        <f t="shared" si="146"/>
        <v>10.809312243382935</v>
      </c>
      <c r="AQ570" s="855" t="str">
        <f t="shared" si="147"/>
        <v>n/a</v>
      </c>
      <c r="AR570" s="624">
        <f>INDEX(Historical!$C$7:$C$1259,MATCH(B570,Historical!$B$7:$B$1281,0))*IF(AH570="n/a",1.03,IF(AH570&lt;0,1.01,IF(AH570&gt;10,1.1,(1+AH570/100))))</f>
        <v>2.2624000000000004</v>
      </c>
      <c r="AS570" s="853">
        <f t="shared" si="148"/>
        <v>2.4886400000000006</v>
      </c>
      <c r="AT570" s="853">
        <f t="shared" si="154"/>
        <v>2.5632992000000008</v>
      </c>
      <c r="AU570" s="853">
        <f t="shared" si="154"/>
        <v>2.6401981760000011</v>
      </c>
      <c r="AV570" s="853">
        <f t="shared" si="154"/>
        <v>2.7194041212800011</v>
      </c>
      <c r="AW570" s="624">
        <f t="shared" si="149"/>
        <v>12.673941497280005</v>
      </c>
      <c r="AX570" s="719">
        <f t="shared" si="150"/>
        <v>18.701404009561763</v>
      </c>
      <c r="AY570" s="900">
        <v>1.98</v>
      </c>
      <c r="AZ570" s="839">
        <v>199.6</v>
      </c>
      <c r="BA570" s="839">
        <v>-3.5000000000000004</v>
      </c>
      <c r="BB570" s="839">
        <v>3.4299999999999997</v>
      </c>
      <c r="BC570" s="839">
        <v>37.419999999999995</v>
      </c>
      <c r="BE570" s="597">
        <v>2005</v>
      </c>
      <c r="BF570" s="865">
        <f t="shared" si="151"/>
        <v>1</v>
      </c>
      <c r="BG570" s="849">
        <v>-2.4</v>
      </c>
    </row>
    <row r="571" spans="1:59" ht="11.25" customHeight="1" x14ac:dyDescent="0.2">
      <c r="A571" s="838" t="s">
        <v>763</v>
      </c>
      <c r="B571" s="842" t="s">
        <v>764</v>
      </c>
      <c r="C571" s="898" t="s">
        <v>112</v>
      </c>
      <c r="D571" s="898" t="s">
        <v>4257</v>
      </c>
      <c r="E571" s="705">
        <v>20</v>
      </c>
      <c r="F571" s="1135">
        <v>168</v>
      </c>
      <c r="G571" s="1135" t="s">
        <v>106</v>
      </c>
      <c r="H571" s="1135" t="s">
        <v>106</v>
      </c>
      <c r="I571" s="841">
        <v>54.32</v>
      </c>
      <c r="J571" s="624">
        <f t="shared" si="138"/>
        <v>1.6200294550810017</v>
      </c>
      <c r="K571" s="844">
        <v>0.22</v>
      </c>
      <c r="L571" s="854">
        <v>4</v>
      </c>
      <c r="M571" s="615">
        <f t="shared" si="139"/>
        <v>0.88</v>
      </c>
      <c r="N571" s="837" t="s">
        <v>593</v>
      </c>
      <c r="O571" s="706">
        <v>0.2</v>
      </c>
      <c r="P571" s="606">
        <v>44068</v>
      </c>
      <c r="Q571" s="606">
        <v>44090</v>
      </c>
      <c r="R571" s="615">
        <f t="shared" si="140"/>
        <v>9.9999999999999947</v>
      </c>
      <c r="S571" s="673">
        <f>IF(INDEX(Historical!$D$7:$D$1257,MATCH(B571,Historical!$B$7:$B$1281,0))=0,"n/a",(INDEX(Historical!$C$7:$C$1259,MATCH(B571,Historical!$B$7:$B$1281,0))/INDEX(Historical!$D$7:$D$1257,MATCH(B571,Historical!$B$7:$B$1281,0))-1)*100)</f>
        <v>10.526315789473673</v>
      </c>
      <c r="T571" s="673">
        <f>IF(INDEX(Historical!$F$7:$F$1250,MATCH(B571,Historical!$B$7:$B$1281,0))=0,"n/a",((INDEX(Historical!$C$7:$C$1259,MATCH(B571,Historical!$B$7:$B$1281,0))/INDEX(Historical!$F$7:$F$1250,MATCH(B571,Historical!$B$7:$B$1281,0)))^(1/3)-1)*100)</f>
        <v>7.2976287935406337</v>
      </c>
      <c r="U571" s="673">
        <f>IF(INDEX(Historical!$H$7:$H$1250,MATCH(B571,Historical!$B$7:$B$1281,0))=0,"n/a",((INDEX(Historical!$C$7:$C$1259,MATCH(B571,Historical!$B$7:$B$1281,0))/INDEX(Historical!$H$7:$H$1250,MATCH(B571,Historical!$B$7:$B$1281,0)))^(1/5)-1)*100)</f>
        <v>6.9610375725068785</v>
      </c>
      <c r="V571" s="673">
        <f>IF(INDEX(Historical!$O$7:$O$1250,MATCH(B571,Historical!$B$7:$B$1281,0))=0,"n/a",((INDEX(Historical!$C$7:$C$1259,MATCH(B571,Historical!$B$7:$B$1281,0))/INDEX(Historical!$O$7:$O$1250,MATCH(B571,Historical!$B$7:$B$1281,0)))^(1/10)-1)*100)</f>
        <v>7.4359288518188515</v>
      </c>
      <c r="W571" s="674">
        <f t="shared" si="141"/>
        <v>0.93613558053398893</v>
      </c>
      <c r="X571" s="675">
        <f t="shared" si="142"/>
        <v>1.4206199127565058</v>
      </c>
      <c r="Y571" s="628" t="s">
        <v>4142</v>
      </c>
      <c r="Z571" s="624">
        <f t="shared" si="143"/>
        <v>53.658536585365859</v>
      </c>
      <c r="AA571" s="853">
        <f t="shared" si="144"/>
        <v>33.121951219512198</v>
      </c>
      <c r="AB571" s="854">
        <v>12</v>
      </c>
      <c r="AC571" s="833">
        <v>1.64</v>
      </c>
      <c r="AD571" s="833">
        <v>4.78</v>
      </c>
      <c r="AE571" s="833">
        <v>4.8600000000000003</v>
      </c>
      <c r="AF571" s="833">
        <v>5.97</v>
      </c>
      <c r="AG571" s="833">
        <v>18.399999999999999</v>
      </c>
      <c r="AH571" s="833">
        <v>18.7</v>
      </c>
      <c r="AI571" s="833">
        <v>8.93</v>
      </c>
      <c r="AJ571" s="833">
        <v>4.9000000000000004</v>
      </c>
      <c r="AK571" s="833">
        <v>7.0000000000000009</v>
      </c>
      <c r="AL571" s="845">
        <v>6450</v>
      </c>
      <c r="AM571" s="839">
        <v>14.299999999999999</v>
      </c>
      <c r="AN571" s="833">
        <v>0.68</v>
      </c>
      <c r="AO571" s="711">
        <f t="shared" si="145"/>
        <v>-24.54088419192432</v>
      </c>
      <c r="AP571" s="712">
        <f t="shared" si="146"/>
        <v>8.5810670275878795</v>
      </c>
      <c r="AQ571" s="855">
        <f t="shared" si="147"/>
        <v>196.45164400922513</v>
      </c>
      <c r="AR571" s="624">
        <f>INDEX(Historical!$C$7:$C$1259,MATCH(B571,Historical!$B$7:$B$1281,0))*IF(AH571="n/a",1.03,IF(AH571&lt;0,1.01,IF(AH571&gt;10,1.1,(1+AH571/100))))</f>
        <v>0.92400000000000004</v>
      </c>
      <c r="AS571" s="853">
        <f t="shared" si="148"/>
        <v>1.0065131999999999</v>
      </c>
      <c r="AT571" s="853">
        <f t="shared" si="154"/>
        <v>1.0769691239999999</v>
      </c>
      <c r="AU571" s="853">
        <f t="shared" si="154"/>
        <v>1.1523569626799999</v>
      </c>
      <c r="AV571" s="853">
        <f t="shared" si="154"/>
        <v>1.2330219500675998</v>
      </c>
      <c r="AW571" s="624">
        <f t="shared" si="149"/>
        <v>5.3928612367475992</v>
      </c>
      <c r="AX571" s="719">
        <f t="shared" si="150"/>
        <v>9.9279477848814413</v>
      </c>
      <c r="AY571" s="900">
        <v>1.1299999999999999</v>
      </c>
      <c r="AZ571" s="839">
        <v>109.57</v>
      </c>
      <c r="BA571" s="839">
        <v>-30.930000000000003</v>
      </c>
      <c r="BB571" s="839">
        <v>-13.56</v>
      </c>
      <c r="BC571" s="839">
        <v>-3.82</v>
      </c>
      <c r="BE571" s="597">
        <v>2001</v>
      </c>
      <c r="BF571" s="865">
        <f t="shared" si="151"/>
        <v>2</v>
      </c>
      <c r="BG571" s="849">
        <v>7.1</v>
      </c>
    </row>
    <row r="572" spans="1:59" ht="11.25" customHeight="1" x14ac:dyDescent="0.2">
      <c r="A572" s="838" t="s">
        <v>751</v>
      </c>
      <c r="B572" s="842" t="s">
        <v>752</v>
      </c>
      <c r="C572" s="898" t="s">
        <v>112</v>
      </c>
      <c r="D572" s="898" t="s">
        <v>4297</v>
      </c>
      <c r="E572" s="705">
        <v>16</v>
      </c>
      <c r="F572" s="1135">
        <v>232</v>
      </c>
      <c r="G572" s="1123" t="s">
        <v>106</v>
      </c>
      <c r="H572" s="1123" t="s">
        <v>106</v>
      </c>
      <c r="I572" s="841">
        <v>136.66999999999999</v>
      </c>
      <c r="J572" s="624">
        <f t="shared" si="138"/>
        <v>0.87802736518621505</v>
      </c>
      <c r="K572" s="844">
        <v>0.3</v>
      </c>
      <c r="L572" s="854">
        <v>4</v>
      </c>
      <c r="M572" s="615">
        <f t="shared" si="139"/>
        <v>1.2</v>
      </c>
      <c r="N572" s="837" t="s">
        <v>239</v>
      </c>
      <c r="O572" s="706">
        <v>0.28000000000000003</v>
      </c>
      <c r="P572" s="1106">
        <v>43643</v>
      </c>
      <c r="Q572" s="1106">
        <v>43658</v>
      </c>
      <c r="R572" s="615">
        <f t="shared" si="140"/>
        <v>7.1428571428571281</v>
      </c>
      <c r="S572" s="673">
        <f>IF(INDEX(Historical!$D$7:$D$1257,MATCH(B572,Historical!$B$7:$B$1281,0))=0,"n/a",(INDEX(Historical!$C$7:$C$1259,MATCH(B572,Historical!$B$7:$B$1281,0))/INDEX(Historical!$D$7:$D$1257,MATCH(B572,Historical!$B$7:$B$1281,0))-1)*100)</f>
        <v>3.4482758620689724</v>
      </c>
      <c r="T572" s="673">
        <f>IF(INDEX(Historical!$F$7:$F$1250,MATCH(B572,Historical!$B$7:$B$1281,0))=0,"n/a",((INDEX(Historical!$C$7:$C$1259,MATCH(B572,Historical!$B$7:$B$1281,0))/INDEX(Historical!$F$7:$F$1250,MATCH(B572,Historical!$B$7:$B$1281,0)))^(1/3)-1)*100)</f>
        <v>6.2658569182611146</v>
      </c>
      <c r="U572" s="673">
        <f>IF(INDEX(Historical!$H$7:$H$1250,MATCH(B572,Historical!$B$7:$B$1281,0))=0,"n/a",((INDEX(Historical!$C$7:$C$1259,MATCH(B572,Historical!$B$7:$B$1281,0))/INDEX(Historical!$H$7:$H$1250,MATCH(B572,Historical!$B$7:$B$1281,0)))^(1/5)-1)*100)</f>
        <v>5.9223841048812176</v>
      </c>
      <c r="V572" s="673">
        <f>IF(INDEX(Historical!$O$7:$O$1250,MATCH(B572,Historical!$B$7:$B$1281,0))=0,"n/a",((INDEX(Historical!$C$7:$C$1259,MATCH(B572,Historical!$B$7:$B$1281,0))/INDEX(Historical!$O$7:$O$1250,MATCH(B572,Historical!$B$7:$B$1281,0)))^(1/10)-1)*100)</f>
        <v>6.1606896218145968</v>
      </c>
      <c r="W572" s="674">
        <f t="shared" si="141"/>
        <v>0.96131836992898412</v>
      </c>
      <c r="X572" s="675">
        <f t="shared" si="142"/>
        <v>0.11259285370496611</v>
      </c>
      <c r="Y572" s="644" t="s">
        <v>4585</v>
      </c>
      <c r="Z572" s="624">
        <f t="shared" si="143"/>
        <v>25.862068965517242</v>
      </c>
      <c r="AA572" s="853">
        <f t="shared" si="144"/>
        <v>29.454741379310345</v>
      </c>
      <c r="AB572" s="854">
        <v>12</v>
      </c>
      <c r="AC572" s="833">
        <v>4.6399999999999997</v>
      </c>
      <c r="AD572" s="833">
        <v>2.5099999999999998</v>
      </c>
      <c r="AE572" s="833">
        <v>1.83</v>
      </c>
      <c r="AF572" s="833">
        <v>2.2799999999999998</v>
      </c>
      <c r="AG572" s="833">
        <v>6.8000000000000007</v>
      </c>
      <c r="AH572" s="833">
        <v>19.3</v>
      </c>
      <c r="AI572" s="833">
        <v>10.85</v>
      </c>
      <c r="AJ572" s="833">
        <v>52.6</v>
      </c>
      <c r="AK572" s="833">
        <v>11.700000000000001</v>
      </c>
      <c r="AL572" s="845">
        <v>5330</v>
      </c>
      <c r="AM572" s="839">
        <v>0.1</v>
      </c>
      <c r="AN572" s="833">
        <v>0.44</v>
      </c>
      <c r="AO572" s="711">
        <f t="shared" si="145"/>
        <v>-22.654329909242911</v>
      </c>
      <c r="AP572" s="712">
        <f t="shared" si="146"/>
        <v>6.8004114700674325</v>
      </c>
      <c r="AQ572" s="855">
        <f t="shared" si="147"/>
        <v>72.764207127425024</v>
      </c>
      <c r="AR572" s="624">
        <f>INDEX(Historical!$C$7:$C$1259,MATCH(B572,Historical!$B$7:$B$1281,0))*IF(AH572="n/a",1.03,IF(AH572&lt;0,1.01,IF(AH572&gt;10,1.1,(1+AH572/100))))</f>
        <v>1.32</v>
      </c>
      <c r="AS572" s="853">
        <f t="shared" si="148"/>
        <v>1.4520000000000002</v>
      </c>
      <c r="AT572" s="853">
        <f t="shared" si="154"/>
        <v>1.5972000000000004</v>
      </c>
      <c r="AU572" s="853">
        <f t="shared" si="154"/>
        <v>1.7569200000000005</v>
      </c>
      <c r="AV572" s="853">
        <f t="shared" si="154"/>
        <v>1.9326120000000007</v>
      </c>
      <c r="AW572" s="624">
        <f t="shared" si="149"/>
        <v>8.0587320000000027</v>
      </c>
      <c r="AX572" s="719">
        <f t="shared" si="150"/>
        <v>5.8964893539181995</v>
      </c>
      <c r="AY572" s="900">
        <v>1.38</v>
      </c>
      <c r="AZ572" s="839">
        <v>162.88</v>
      </c>
      <c r="BA572" s="839">
        <v>-7.01</v>
      </c>
      <c r="BB572" s="839">
        <v>5.93</v>
      </c>
      <c r="BC572" s="839">
        <v>31.019999999999996</v>
      </c>
      <c r="BE572" s="597">
        <v>2005</v>
      </c>
      <c r="BF572" s="865">
        <f t="shared" si="151"/>
        <v>1</v>
      </c>
      <c r="BG572" s="849">
        <v>3.5999999999999996</v>
      </c>
    </row>
    <row r="573" spans="1:59" ht="11.25" customHeight="1" x14ac:dyDescent="0.2">
      <c r="A573" s="831" t="s">
        <v>756</v>
      </c>
      <c r="B573" s="842" t="s">
        <v>757</v>
      </c>
      <c r="C573" s="898" t="s">
        <v>108</v>
      </c>
      <c r="D573" s="898" t="s">
        <v>4273</v>
      </c>
      <c r="E573" s="705">
        <v>23</v>
      </c>
      <c r="F573" s="1135">
        <v>155</v>
      </c>
      <c r="G573" s="1133" t="s">
        <v>37</v>
      </c>
      <c r="H573" s="1133" t="s">
        <v>115</v>
      </c>
      <c r="I573" s="841">
        <v>42.04</v>
      </c>
      <c r="J573" s="624">
        <f t="shared" si="138"/>
        <v>2.9305423406279734</v>
      </c>
      <c r="K573" s="851">
        <v>0.308</v>
      </c>
      <c r="L573" s="854">
        <v>4</v>
      </c>
      <c r="M573" s="615">
        <f t="shared" si="139"/>
        <v>1.232</v>
      </c>
      <c r="N573" s="837" t="s">
        <v>455</v>
      </c>
      <c r="O573" s="707">
        <v>0.28599999999999998</v>
      </c>
      <c r="P573" s="606">
        <v>44273</v>
      </c>
      <c r="Q573" s="606">
        <v>44302</v>
      </c>
      <c r="R573" s="615">
        <f t="shared" si="140"/>
        <v>7.6923076923076996</v>
      </c>
      <c r="S573" s="673">
        <f>IF(INDEX(Historical!$D$7:$D$1257,MATCH(B573,Historical!$B$7:$B$1281,0))=0,"n/a",(INDEX(Historical!$C$7:$C$1259,MATCH(B573,Historical!$B$7:$B$1281,0))/INDEX(Historical!$D$7:$D$1257,MATCH(B573,Historical!$B$7:$B$1281,0))-1)*100)</f>
        <v>8.5106382978723527</v>
      </c>
      <c r="T573" s="673">
        <f>IF(INDEX(Historical!$F$7:$F$1250,MATCH(B573,Historical!$B$7:$B$1281,0))=0,"n/a",((INDEX(Historical!$C$7:$C$1259,MATCH(B573,Historical!$B$7:$B$1281,0))/INDEX(Historical!$F$7:$F$1250,MATCH(B573,Historical!$B$7:$B$1281,0)))^(1/3)-1)*100)</f>
        <v>9.3541299792876842</v>
      </c>
      <c r="U573" s="673">
        <f>IF(INDEX(Historical!$H$7:$H$1250,MATCH(B573,Historical!$B$7:$B$1281,0))=0,"n/a",((INDEX(Historical!$C$7:$C$1259,MATCH(B573,Historical!$B$7:$B$1281,0))/INDEX(Historical!$H$7:$H$1250,MATCH(B573,Historical!$B$7:$B$1281,0)))^(1/5)-1)*100)</f>
        <v>7.8202728077545691</v>
      </c>
      <c r="V573" s="673">
        <f>IF(INDEX(Historical!$O$7:$O$1250,MATCH(B573,Historical!$B$7:$B$1281,0))=0,"n/a",((INDEX(Historical!$C$7:$C$1259,MATCH(B573,Historical!$B$7:$B$1281,0))/INDEX(Historical!$O$7:$O$1250,MATCH(B573,Historical!$B$7:$B$1281,0)))^(1/10)-1)*100)</f>
        <v>7.1773462536293131</v>
      </c>
      <c r="W573" s="674">
        <f t="shared" si="141"/>
        <v>1.0895771962792171</v>
      </c>
      <c r="X573" s="675">
        <f t="shared" si="142"/>
        <v>0.30311134913777399</v>
      </c>
      <c r="Y573" s="643"/>
      <c r="Z573" s="624">
        <f t="shared" si="143"/>
        <v>31.111111111111111</v>
      </c>
      <c r="AA573" s="853">
        <f t="shared" si="144"/>
        <v>10.616161616161616</v>
      </c>
      <c r="AB573" s="854">
        <v>12</v>
      </c>
      <c r="AC573" s="833">
        <v>3.96</v>
      </c>
      <c r="AD573" s="833">
        <v>1.08</v>
      </c>
      <c r="AE573" s="833">
        <v>3.4</v>
      </c>
      <c r="AF573" s="833">
        <v>1.1100000000000001</v>
      </c>
      <c r="AG573" s="833">
        <v>11</v>
      </c>
      <c r="AH573" s="833">
        <v>17.399999999999999</v>
      </c>
      <c r="AI573" s="833">
        <v>-12.1</v>
      </c>
      <c r="AJ573" s="833">
        <v>25.8</v>
      </c>
      <c r="AK573" s="833">
        <v>10</v>
      </c>
      <c r="AL573" s="845">
        <v>858.29</v>
      </c>
      <c r="AM573" s="839">
        <v>2.5</v>
      </c>
      <c r="AN573" s="833">
        <v>0.05</v>
      </c>
      <c r="AO573" s="711">
        <f t="shared" si="145"/>
        <v>0.13465353222092702</v>
      </c>
      <c r="AP573" s="712">
        <f t="shared" si="146"/>
        <v>10.750815148382543</v>
      </c>
      <c r="AQ573" s="855">
        <f t="shared" si="147"/>
        <v>-27.630763460525586</v>
      </c>
      <c r="AR573" s="624">
        <f>INDEX(Historical!$C$7:$C$1259,MATCH(B573,Historical!$B$7:$B$1281,0))*IF(AH573="n/a",1.03,IF(AH573&lt;0,1.01,IF(AH573&gt;10,1.1,(1+AH573/100))))</f>
        <v>1.2342000000000002</v>
      </c>
      <c r="AS573" s="853">
        <f t="shared" si="148"/>
        <v>1.2465420000000003</v>
      </c>
      <c r="AT573" s="853">
        <f t="shared" si="154"/>
        <v>1.3711962000000004</v>
      </c>
      <c r="AU573" s="853">
        <f t="shared" si="154"/>
        <v>1.5083158200000006</v>
      </c>
      <c r="AV573" s="853">
        <f t="shared" si="154"/>
        <v>1.6591474020000008</v>
      </c>
      <c r="AW573" s="624">
        <f t="shared" si="149"/>
        <v>7.0194014220000014</v>
      </c>
      <c r="AX573" s="719">
        <f t="shared" si="150"/>
        <v>16.696958663177931</v>
      </c>
      <c r="AY573" s="900">
        <v>0.65</v>
      </c>
      <c r="AZ573" s="839">
        <v>55.42</v>
      </c>
      <c r="BA573" s="839">
        <v>-4.41</v>
      </c>
      <c r="BB573" s="839">
        <v>8.85</v>
      </c>
      <c r="BC573" s="839">
        <v>23.990000000000002</v>
      </c>
      <c r="BE573" s="597">
        <v>1999</v>
      </c>
      <c r="BF573" s="865">
        <f t="shared" si="151"/>
        <v>2</v>
      </c>
      <c r="BG573" s="849">
        <v>1.4000000000000001</v>
      </c>
    </row>
    <row r="574" spans="1:59" ht="11.25" customHeight="1" x14ac:dyDescent="0.2">
      <c r="A574" s="838" t="s">
        <v>1155</v>
      </c>
      <c r="B574" s="842" t="s">
        <v>1156</v>
      </c>
      <c r="C574" s="898" t="s">
        <v>108</v>
      </c>
      <c r="D574" s="898" t="s">
        <v>118</v>
      </c>
      <c r="E574" s="705">
        <v>8</v>
      </c>
      <c r="F574" s="1135">
        <v>557</v>
      </c>
      <c r="G574" s="1102" t="s">
        <v>106</v>
      </c>
      <c r="H574" s="1102" t="s">
        <v>106</v>
      </c>
      <c r="I574" s="841">
        <v>241.81</v>
      </c>
      <c r="J574" s="624">
        <f t="shared" si="138"/>
        <v>2.5639965261982547</v>
      </c>
      <c r="K574" s="844">
        <v>1.55</v>
      </c>
      <c r="L574" s="854">
        <v>4</v>
      </c>
      <c r="M574" s="615">
        <f t="shared" si="139"/>
        <v>6.2</v>
      </c>
      <c r="N574" s="837" t="s">
        <v>261</v>
      </c>
      <c r="O574" s="706">
        <v>1.4</v>
      </c>
      <c r="P574" s="904">
        <v>43801</v>
      </c>
      <c r="Q574" s="904">
        <v>43822</v>
      </c>
      <c r="R574" s="615">
        <f t="shared" si="140"/>
        <v>10.714285714285724</v>
      </c>
      <c r="S574" s="673">
        <f>IF(INDEX(Historical!$D$7:$D$1257,MATCH(B574,Historical!$B$7:$B$1281,0))=0,"n/a",(INDEX(Historical!$C$7:$C$1259,MATCH(B574,Historical!$B$7:$B$1281,0))/INDEX(Historical!$D$7:$D$1257,MATCH(B574,Historical!$B$7:$B$1281,0))-1)*100)</f>
        <v>7.8260869565217384</v>
      </c>
      <c r="T574" s="673">
        <f>IF(INDEX(Historical!$F$7:$F$1250,MATCH(B574,Historical!$B$7:$B$1281,0))=0,"n/a",((INDEX(Historical!$C$7:$C$1259,MATCH(B574,Historical!$B$7:$B$1281,0))/INDEX(Historical!$F$7:$F$1250,MATCH(B574,Historical!$B$7:$B$1281,0)))^(1/3)-1)*100)</f>
        <v>7.0779637422353936</v>
      </c>
      <c r="U574" s="673">
        <f>IF(INDEX(Historical!$H$7:$H$1250,MATCH(B574,Historical!$B$7:$B$1281,0))=0,"n/a",((INDEX(Historical!$C$7:$C$1259,MATCH(B574,Historical!$B$7:$B$1281,0))/INDEX(Historical!$H$7:$H$1250,MATCH(B574,Historical!$B$7:$B$1281,0)))^(1/5)-1)*100)</f>
        <v>9.1607069589288557</v>
      </c>
      <c r="V574" s="673">
        <f>IF(INDEX(Historical!$O$7:$O$1250,MATCH(B574,Historical!$B$7:$B$1281,0))=0,"n/a",((INDEX(Historical!$C$7:$C$1259,MATCH(B574,Historical!$B$7:$B$1281,0))/INDEX(Historical!$O$7:$O$1250,MATCH(B574,Historical!$B$7:$B$1281,0)))^(1/10)-1)*100)</f>
        <v>12.436947357381701</v>
      </c>
      <c r="W574" s="674">
        <f t="shared" si="141"/>
        <v>0.73657198150731906</v>
      </c>
      <c r="X574" s="675" t="str">
        <f t="shared" si="142"/>
        <v>n/a</v>
      </c>
      <c r="Y574" s="646" t="s">
        <v>4597</v>
      </c>
      <c r="Z574" s="624">
        <f t="shared" si="143"/>
        <v>66.381156316916488</v>
      </c>
      <c r="AA574" s="853">
        <f t="shared" si="144"/>
        <v>25.889721627408996</v>
      </c>
      <c r="AB574" s="854">
        <v>12</v>
      </c>
      <c r="AC574" s="833">
        <v>9.34</v>
      </c>
      <c r="AD574" s="833">
        <v>5.29</v>
      </c>
      <c r="AE574" s="833">
        <v>1.1399999999999999</v>
      </c>
      <c r="AF574" s="833">
        <v>0.98</v>
      </c>
      <c r="AG574" s="833">
        <v>4.8</v>
      </c>
      <c r="AH574" s="833">
        <v>228.7</v>
      </c>
      <c r="AI574" s="833">
        <v>16.830000000000002</v>
      </c>
      <c r="AJ574" s="833">
        <v>-1</v>
      </c>
      <c r="AK574" s="833">
        <v>4.84</v>
      </c>
      <c r="AL574" s="845">
        <v>9610</v>
      </c>
      <c r="AM574" s="839">
        <v>0.4</v>
      </c>
      <c r="AN574" s="833">
        <v>0</v>
      </c>
      <c r="AO574" s="711">
        <f t="shared" si="145"/>
        <v>-14.165018142281886</v>
      </c>
      <c r="AP574" s="712">
        <f t="shared" si="146"/>
        <v>11.72470348512711</v>
      </c>
      <c r="AQ574" s="855">
        <f t="shared" si="147"/>
        <v>6.1904519559305982</v>
      </c>
      <c r="AR574" s="624">
        <f>INDEX(Historical!$C$7:$C$1259,MATCH(B574,Historical!$B$7:$B$1281,0))*IF(AH574="n/a",1.03,IF(AH574&lt;0,1.01,IF(AH574&gt;10,1.1,(1+AH574/100))))</f>
        <v>6.8200000000000012</v>
      </c>
      <c r="AS574" s="853">
        <f t="shared" si="148"/>
        <v>7.5020000000000016</v>
      </c>
      <c r="AT574" s="853">
        <f t="shared" si="154"/>
        <v>7.8650968000000017</v>
      </c>
      <c r="AU574" s="853">
        <f t="shared" si="154"/>
        <v>8.2457674851200018</v>
      </c>
      <c r="AV574" s="853">
        <f t="shared" si="154"/>
        <v>8.6448626313998105</v>
      </c>
      <c r="AW574" s="624">
        <f t="shared" si="149"/>
        <v>39.077726916519822</v>
      </c>
      <c r="AX574" s="719">
        <f t="shared" si="150"/>
        <v>16.160509042851753</v>
      </c>
      <c r="AY574" s="900">
        <v>0.66</v>
      </c>
      <c r="AZ574" s="839">
        <v>53.71</v>
      </c>
      <c r="BA574" s="839">
        <v>-13.96</v>
      </c>
      <c r="BB574" s="839">
        <v>4.38</v>
      </c>
      <c r="BC574" s="839">
        <v>11.020000000000001</v>
      </c>
      <c r="BE574" s="597">
        <v>2014</v>
      </c>
      <c r="BF574" s="865">
        <f t="shared" si="151"/>
        <v>0</v>
      </c>
      <c r="BG574" s="849">
        <v>1.5</v>
      </c>
    </row>
    <row r="575" spans="1:59" ht="11.25" customHeight="1" x14ac:dyDescent="0.2">
      <c r="A575" s="838" t="s">
        <v>3882</v>
      </c>
      <c r="B575" s="842" t="s">
        <v>3883</v>
      </c>
      <c r="C575" s="898" t="s">
        <v>4254</v>
      </c>
      <c r="D575" s="898" t="s">
        <v>4255</v>
      </c>
      <c r="E575" s="705">
        <v>7</v>
      </c>
      <c r="F575" s="1135">
        <v>626</v>
      </c>
      <c r="G575" s="1092" t="s">
        <v>106</v>
      </c>
      <c r="H575" s="1092" t="s">
        <v>106</v>
      </c>
      <c r="I575" s="841">
        <v>54.78</v>
      </c>
      <c r="J575" s="624">
        <f t="shared" si="138"/>
        <v>4.3446513326031395</v>
      </c>
      <c r="K575" s="844">
        <v>0.59499999999999997</v>
      </c>
      <c r="L575" s="854">
        <v>4</v>
      </c>
      <c r="M575" s="615">
        <f t="shared" si="139"/>
        <v>2.38</v>
      </c>
      <c r="N575" s="837" t="s">
        <v>993</v>
      </c>
      <c r="O575" s="706">
        <v>0.58499999999999996</v>
      </c>
      <c r="P575" s="904">
        <v>43882</v>
      </c>
      <c r="Q575" s="904">
        <v>43895</v>
      </c>
      <c r="R575" s="615">
        <f t="shared" si="140"/>
        <v>1.7094017094017109</v>
      </c>
      <c r="S575" s="673">
        <f>IF(INDEX(Historical!$D$7:$D$1257,MATCH(B575,Historical!$B$7:$B$1281,0))=0,"n/a",(INDEX(Historical!$C$7:$C$1259,MATCH(B575,Historical!$B$7:$B$1281,0))/INDEX(Historical!$D$7:$D$1257,MATCH(B575,Historical!$B$7:$B$1281,0))-1)*100)</f>
        <v>1.7094017094017033</v>
      </c>
      <c r="T575" s="673">
        <f>IF(INDEX(Historical!$F$7:$F$1250,MATCH(B575,Historical!$B$7:$B$1281,0))=0,"n/a",((INDEX(Historical!$C$7:$C$1259,MATCH(B575,Historical!$B$7:$B$1281,0))/INDEX(Historical!$F$7:$F$1250,MATCH(B575,Historical!$B$7:$B$1281,0)))^(1/3)-1)*100)</f>
        <v>4.2603601458844453</v>
      </c>
      <c r="U575" s="673">
        <f>IF(INDEX(Historical!$H$7:$H$1250,MATCH(B575,Historical!$B$7:$B$1281,0))=0,"n/a",((INDEX(Historical!$C$7:$C$1259,MATCH(B575,Historical!$B$7:$B$1281,0))/INDEX(Historical!$H$7:$H$1250,MATCH(B575,Historical!$B$7:$B$1281,0)))^(1/5)-1)*100)</f>
        <v>4.172969815837968</v>
      </c>
      <c r="V575" s="673">
        <f>IF(INDEX(Historical!$O$7:$O$1250,MATCH(B575,Historical!$B$7:$B$1281,0))=0,"n/a",((INDEX(Historical!$C$7:$C$1259,MATCH(B575,Historical!$B$7:$B$1281,0))/INDEX(Historical!$O$7:$O$1250,MATCH(B575,Historical!$B$7:$B$1281,0)))^(1/10)-1)*100)</f>
        <v>2.5511471644569239</v>
      </c>
      <c r="W575" s="674">
        <f t="shared" si="141"/>
        <v>1.6357228912453938</v>
      </c>
      <c r="X575" s="675" t="str">
        <f t="shared" si="142"/>
        <v>n/a</v>
      </c>
      <c r="Y575" s="649"/>
      <c r="Z575" s="624">
        <f t="shared" si="143"/>
        <v>915.38461538461536</v>
      </c>
      <c r="AA575" s="853">
        <f t="shared" si="144"/>
        <v>210.69230769230768</v>
      </c>
      <c r="AB575" s="854">
        <v>12</v>
      </c>
      <c r="AC575" s="833">
        <v>0.26</v>
      </c>
      <c r="AD575" s="833">
        <v>23.09</v>
      </c>
      <c r="AE575" s="833">
        <v>9.35</v>
      </c>
      <c r="AF575" s="833">
        <v>1.57</v>
      </c>
      <c r="AG575" s="833">
        <v>0.70000000000000007</v>
      </c>
      <c r="AH575" s="833">
        <v>-81.399999999999991</v>
      </c>
      <c r="AI575" s="833">
        <v>22.17</v>
      </c>
      <c r="AJ575" s="833">
        <v>-27.900000000000002</v>
      </c>
      <c r="AK575" s="833">
        <v>9.1</v>
      </c>
      <c r="AL575" s="845">
        <v>9510</v>
      </c>
      <c r="AM575" s="839">
        <v>0.6</v>
      </c>
      <c r="AN575" s="833">
        <v>0.66</v>
      </c>
      <c r="AO575" s="711">
        <f t="shared" si="145"/>
        <v>-202.17468654386658</v>
      </c>
      <c r="AP575" s="712">
        <f t="shared" si="146"/>
        <v>8.5176211484411084</v>
      </c>
      <c r="AQ575" s="855">
        <f t="shared" si="147"/>
        <v>283.42719029355527</v>
      </c>
      <c r="AR575" s="624">
        <f>INDEX(Historical!$C$7:$C$1259,MATCH(B575,Historical!$B$7:$B$1281,0))*IF(AH575="n/a",1.03,IF(AH575&lt;0,1.01,IF(AH575&gt;10,1.1,(1+AH575/100))))</f>
        <v>2.4037999999999999</v>
      </c>
      <c r="AS575" s="853">
        <f t="shared" si="148"/>
        <v>2.64418</v>
      </c>
      <c r="AT575" s="853">
        <f t="shared" si="154"/>
        <v>2.8848003799999997</v>
      </c>
      <c r="AU575" s="853">
        <f t="shared" si="154"/>
        <v>3.1473172145799997</v>
      </c>
      <c r="AV575" s="853">
        <f t="shared" si="154"/>
        <v>3.4337230811067796</v>
      </c>
      <c r="AW575" s="624">
        <f t="shared" si="149"/>
        <v>14.51382067568678</v>
      </c>
      <c r="AX575" s="719">
        <f t="shared" si="150"/>
        <v>26.494743840246038</v>
      </c>
      <c r="AY575" s="900">
        <v>1.1200000000000001</v>
      </c>
      <c r="AZ575" s="839">
        <v>72.260000000000005</v>
      </c>
      <c r="BA575" s="839">
        <v>-14.06</v>
      </c>
      <c r="BB575" s="839">
        <v>13.94</v>
      </c>
      <c r="BC575" s="839">
        <v>25.09</v>
      </c>
      <c r="BE575" s="597">
        <v>2014</v>
      </c>
      <c r="BF575" s="865">
        <f t="shared" si="151"/>
        <v>0</v>
      </c>
      <c r="BG575" s="849">
        <v>0.4</v>
      </c>
    </row>
    <row r="576" spans="1:59" ht="11.25" customHeight="1" x14ac:dyDescent="0.2">
      <c r="A576" s="848" t="s">
        <v>4054</v>
      </c>
      <c r="B576" s="842" t="s">
        <v>4055</v>
      </c>
      <c r="C576" s="898" t="s">
        <v>4254</v>
      </c>
      <c r="D576" s="898" t="s">
        <v>4255</v>
      </c>
      <c r="E576" s="705">
        <v>8</v>
      </c>
      <c r="F576" s="1135">
        <v>607</v>
      </c>
      <c r="G576" s="1135" t="s">
        <v>106</v>
      </c>
      <c r="H576" s="1135" t="s">
        <v>106</v>
      </c>
      <c r="I576" s="841">
        <v>47.72</v>
      </c>
      <c r="J576" s="624">
        <f t="shared" si="138"/>
        <v>2.0117351215423303</v>
      </c>
      <c r="K576" s="844">
        <v>0.24</v>
      </c>
      <c r="L576" s="854">
        <v>4</v>
      </c>
      <c r="M576" s="615">
        <f t="shared" si="139"/>
        <v>0.96</v>
      </c>
      <c r="N576" s="837" t="s">
        <v>488</v>
      </c>
      <c r="O576" s="706">
        <v>0.215</v>
      </c>
      <c r="P576" s="606">
        <v>44285</v>
      </c>
      <c r="Q576" s="606">
        <v>44301</v>
      </c>
      <c r="R576" s="615">
        <f t="shared" si="140"/>
        <v>11.627906976744184</v>
      </c>
      <c r="S576" s="673">
        <f>IF(INDEX(Historical!$D$7:$D$1257,MATCH(B576,Historical!$B$7:$B$1281,0))=0,"n/a",(INDEX(Historical!$C$7:$C$1259,MATCH(B576,Historical!$B$7:$B$1281,0))/INDEX(Historical!$D$7:$D$1257,MATCH(B576,Historical!$B$7:$B$1281,0))-1)*100)</f>
        <v>16.083916083916083</v>
      </c>
      <c r="T576" s="673">
        <f>IF(INDEX(Historical!$F$7:$F$1250,MATCH(B576,Historical!$B$7:$B$1281,0))=0,"n/a",((INDEX(Historical!$C$7:$C$1259,MATCH(B576,Historical!$B$7:$B$1281,0))/INDEX(Historical!$F$7:$F$1250,MATCH(B576,Historical!$B$7:$B$1281,0)))^(1/3)-1)*100)</f>
        <v>12.689477770270074</v>
      </c>
      <c r="U576" s="673">
        <f>IF(INDEX(Historical!$H$7:$H$1250,MATCH(B576,Historical!$B$7:$B$1281,0))=0,"n/a",((INDEX(Historical!$C$7:$C$1259,MATCH(B576,Historical!$B$7:$B$1281,0))/INDEX(Historical!$H$7:$H$1250,MATCH(B576,Historical!$B$7:$B$1281,0)))^(1/5)-1)*100)</f>
        <v>10.230450734403206</v>
      </c>
      <c r="V576" s="673" t="str">
        <f>IF(INDEX(Historical!$O$7:$O$1250,MATCH(B576,Historical!$B$7:$B$1281,0))=0,"n/a",((INDEX(Historical!$C$7:$C$1259,MATCH(B576,Historical!$B$7:$B$1281,0))/INDEX(Historical!$O$7:$O$1250,MATCH(B576,Historical!$B$7:$B$1281,0)))^(1/10)-1)*100)</f>
        <v>n/a</v>
      </c>
      <c r="W576" s="674" t="str">
        <f t="shared" si="141"/>
        <v>n/a</v>
      </c>
      <c r="X576" s="675">
        <f t="shared" si="142"/>
        <v>0.13586255955382745</v>
      </c>
      <c r="Y576" s="843"/>
      <c r="Z576" s="624">
        <f t="shared" si="143"/>
        <v>192</v>
      </c>
      <c r="AA576" s="853">
        <f t="shared" si="144"/>
        <v>95.44</v>
      </c>
      <c r="AB576" s="854">
        <v>12</v>
      </c>
      <c r="AC576" s="833">
        <v>0.5</v>
      </c>
      <c r="AD576" s="833">
        <v>9.69</v>
      </c>
      <c r="AE576" s="833">
        <v>19.309999999999999</v>
      </c>
      <c r="AF576" s="833">
        <v>2.0499999999999998</v>
      </c>
      <c r="AG576" s="833">
        <v>2.2999999999999998</v>
      </c>
      <c r="AH576" s="833">
        <v>7.1</v>
      </c>
      <c r="AI576" s="833">
        <v>36.36</v>
      </c>
      <c r="AJ576" s="833">
        <v>75.3</v>
      </c>
      <c r="AK576" s="833">
        <v>10</v>
      </c>
      <c r="AL576" s="845">
        <v>6370</v>
      </c>
      <c r="AM576" s="839">
        <v>0.66</v>
      </c>
      <c r="AN576" s="833">
        <v>0.41</v>
      </c>
      <c r="AO576" s="711">
        <f t="shared" si="145"/>
        <v>-83.197814144054462</v>
      </c>
      <c r="AP576" s="712">
        <f t="shared" si="146"/>
        <v>12.242185855945536</v>
      </c>
      <c r="AQ576" s="855">
        <f t="shared" si="147"/>
        <v>194.88378125024849</v>
      </c>
      <c r="AR576" s="624">
        <f>INDEX(Historical!$C$7:$C$1259,MATCH(B576,Historical!$B$7:$B$1281,0))*IF(AH576="n/a",1.03,IF(AH576&lt;0,1.01,IF(AH576&gt;10,1.1,(1+AH576/100))))</f>
        <v>0.88892999999999989</v>
      </c>
      <c r="AS576" s="853">
        <f t="shared" si="148"/>
        <v>0.977823</v>
      </c>
      <c r="AT576" s="853">
        <f t="shared" si="154"/>
        <v>1.0756053000000001</v>
      </c>
      <c r="AU576" s="853">
        <f t="shared" si="154"/>
        <v>1.1831658300000003</v>
      </c>
      <c r="AV576" s="853">
        <f t="shared" si="154"/>
        <v>1.3014824130000004</v>
      </c>
      <c r="AW576" s="624">
        <f t="shared" si="149"/>
        <v>5.427006543000001</v>
      </c>
      <c r="AX576" s="719">
        <f t="shared" si="150"/>
        <v>11.372603820201176</v>
      </c>
      <c r="AY576" s="900">
        <v>0.6</v>
      </c>
      <c r="AZ576" s="839">
        <v>50.12</v>
      </c>
      <c r="BA576" s="839">
        <v>-9.9599999999999991</v>
      </c>
      <c r="BB576" s="839">
        <v>-2.46</v>
      </c>
      <c r="BC576" s="839">
        <v>3.2399999999999998</v>
      </c>
      <c r="BE576" s="597">
        <v>2014</v>
      </c>
      <c r="BF576" s="865">
        <f t="shared" si="151"/>
        <v>0</v>
      </c>
      <c r="BG576" s="849">
        <v>1.4000000000000001</v>
      </c>
    </row>
    <row r="577" spans="1:59" ht="11.25" customHeight="1" x14ac:dyDescent="0.2">
      <c r="A577" s="838" t="s">
        <v>1593</v>
      </c>
      <c r="B577" s="842" t="s">
        <v>1594</v>
      </c>
      <c r="C577" s="898" t="s">
        <v>108</v>
      </c>
      <c r="D577" s="898" t="s">
        <v>4273</v>
      </c>
      <c r="E577" s="705">
        <v>8</v>
      </c>
      <c r="F577" s="1135">
        <v>550</v>
      </c>
      <c r="G577" s="1123" t="s">
        <v>115</v>
      </c>
      <c r="H577" s="1123" t="s">
        <v>115</v>
      </c>
      <c r="I577" s="841">
        <v>20.63</v>
      </c>
      <c r="J577" s="624">
        <f t="shared" si="138"/>
        <v>3.005332040717402</v>
      </c>
      <c r="K577" s="844">
        <v>0.155</v>
      </c>
      <c r="L577" s="854">
        <v>4</v>
      </c>
      <c r="M577" s="615">
        <f t="shared" si="139"/>
        <v>0.62</v>
      </c>
      <c r="N577" s="837" t="s">
        <v>151</v>
      </c>
      <c r="O577" s="706">
        <v>0.14000000000000001</v>
      </c>
      <c r="P577" s="904">
        <v>43713</v>
      </c>
      <c r="Q577" s="904">
        <v>43739</v>
      </c>
      <c r="R577" s="615">
        <f t="shared" si="140"/>
        <v>10.714285714285703</v>
      </c>
      <c r="S577" s="673">
        <f>IF(INDEX(Historical!$D$7:$D$1257,MATCH(B577,Historical!$B$7:$B$1281,0))=0,"n/a",(INDEX(Historical!$C$7:$C$1259,MATCH(B577,Historical!$B$7:$B$1281,0))/INDEX(Historical!$D$7:$D$1257,MATCH(B577,Historical!$B$7:$B$1281,0))-1)*100)</f>
        <v>7.8260869565217384</v>
      </c>
      <c r="T577" s="673">
        <f>IF(INDEX(Historical!$F$7:$F$1250,MATCH(B577,Historical!$B$7:$B$1281,0))=0,"n/a",((INDEX(Historical!$C$7:$C$1259,MATCH(B577,Historical!$B$7:$B$1281,0))/INDEX(Historical!$F$7:$F$1250,MATCH(B577,Historical!$B$7:$B$1281,0)))^(1/3)-1)*100)</f>
        <v>25.321921543192083</v>
      </c>
      <c r="U577" s="673">
        <f>IF(INDEX(Historical!$H$7:$H$1250,MATCH(B577,Historical!$B$7:$B$1281,0))=0,"n/a",((INDEX(Historical!$C$7:$C$1259,MATCH(B577,Historical!$B$7:$B$1281,0))/INDEX(Historical!$H$7:$H$1250,MATCH(B577,Historical!$B$7:$B$1281,0)))^(1/5)-1)*100)</f>
        <v>23.025121250227865</v>
      </c>
      <c r="V577" s="673">
        <f>IF(INDEX(Historical!$O$7:$O$1250,MATCH(B577,Historical!$B$7:$B$1281,0))=0,"n/a",((INDEX(Historical!$C$7:$C$1259,MATCH(B577,Historical!$B$7:$B$1281,0))/INDEX(Historical!$O$7:$O$1250,MATCH(B577,Historical!$B$7:$B$1281,0)))^(1/10)-1)*100)</f>
        <v>31.532528806926251</v>
      </c>
      <c r="W577" s="674">
        <f t="shared" si="141"/>
        <v>0.73020217919123254</v>
      </c>
      <c r="X577" s="675">
        <f t="shared" si="142"/>
        <v>1.6446515178734187</v>
      </c>
      <c r="Y577" s="646" t="s">
        <v>4575</v>
      </c>
      <c r="Z577" s="624">
        <f t="shared" si="143"/>
        <v>60.194174757281552</v>
      </c>
      <c r="AA577" s="853">
        <f t="shared" si="144"/>
        <v>20.029126213592232</v>
      </c>
      <c r="AB577" s="854">
        <v>12</v>
      </c>
      <c r="AC577" s="833">
        <v>1.03</v>
      </c>
      <c r="AD577" s="833" t="s">
        <v>136</v>
      </c>
      <c r="AE577" s="833">
        <v>4.6399999999999997</v>
      </c>
      <c r="AF577" s="833">
        <v>1.26</v>
      </c>
      <c r="AG577" s="833">
        <v>4.1000000000000005</v>
      </c>
      <c r="AH577" s="833">
        <v>13</v>
      </c>
      <c r="AI577" s="833">
        <v>1.52</v>
      </c>
      <c r="AJ577" s="833">
        <v>14.000000000000002</v>
      </c>
      <c r="AK577" s="833" t="s">
        <v>136</v>
      </c>
      <c r="AL577" s="845">
        <v>19760</v>
      </c>
      <c r="AM577" s="839">
        <v>0.2</v>
      </c>
      <c r="AN577" s="833">
        <v>0.3</v>
      </c>
      <c r="AO577" s="711">
        <f t="shared" si="145"/>
        <v>6.0013270773530358</v>
      </c>
      <c r="AP577" s="712">
        <f t="shared" si="146"/>
        <v>26.030453290945267</v>
      </c>
      <c r="AQ577" s="855">
        <f t="shared" si="147"/>
        <v>5.9070851247056355</v>
      </c>
      <c r="AR577" s="624">
        <f>INDEX(Historical!$C$7:$C$1259,MATCH(B577,Historical!$B$7:$B$1281,0))*IF(AH577="n/a",1.03,IF(AH577&lt;0,1.01,IF(AH577&gt;10,1.1,(1+AH577/100))))</f>
        <v>0.68200000000000005</v>
      </c>
      <c r="AS577" s="853">
        <f t="shared" si="148"/>
        <v>0.69236640000000016</v>
      </c>
      <c r="AT577" s="853">
        <f t="shared" si="154"/>
        <v>0.71313739200000015</v>
      </c>
      <c r="AU577" s="853">
        <f t="shared" si="154"/>
        <v>0.73453151376000014</v>
      </c>
      <c r="AV577" s="853">
        <f t="shared" si="154"/>
        <v>0.75656745917280022</v>
      </c>
      <c r="AW577" s="624">
        <f t="shared" si="149"/>
        <v>3.5786027649328012</v>
      </c>
      <c r="AX577" s="719">
        <f t="shared" si="150"/>
        <v>17.346596049116826</v>
      </c>
      <c r="AY577" s="900">
        <v>1.56</v>
      </c>
      <c r="AZ577" s="839">
        <v>197.26</v>
      </c>
      <c r="BA577" s="839">
        <v>-8.76</v>
      </c>
      <c r="BB577" s="839">
        <v>15.47</v>
      </c>
      <c r="BC577" s="839">
        <v>51.28</v>
      </c>
      <c r="BE577" s="597">
        <v>2013</v>
      </c>
      <c r="BF577" s="865">
        <f t="shared" si="151"/>
        <v>0</v>
      </c>
      <c r="BG577" s="849">
        <v>0.5</v>
      </c>
    </row>
    <row r="578" spans="1:59" ht="11.25" customHeight="1" x14ac:dyDescent="0.2">
      <c r="A578" s="831" t="s">
        <v>1595</v>
      </c>
      <c r="B578" s="842" t="s">
        <v>1596</v>
      </c>
      <c r="C578" s="898" t="s">
        <v>108</v>
      </c>
      <c r="D578" s="898" t="s">
        <v>118</v>
      </c>
      <c r="E578" s="705">
        <v>12</v>
      </c>
      <c r="F578" s="1135">
        <v>285</v>
      </c>
      <c r="G578" s="1123" t="s">
        <v>106</v>
      </c>
      <c r="H578" s="1123" t="s">
        <v>106</v>
      </c>
      <c r="I578" s="841">
        <v>122.23</v>
      </c>
      <c r="J578" s="624">
        <f t="shared" si="138"/>
        <v>2.2907633150617683</v>
      </c>
      <c r="K578" s="844">
        <v>0.7</v>
      </c>
      <c r="L578" s="854">
        <v>4</v>
      </c>
      <c r="M578" s="615">
        <f t="shared" si="139"/>
        <v>2.8</v>
      </c>
      <c r="N578" s="837" t="s">
        <v>796</v>
      </c>
      <c r="O578" s="706">
        <v>0.6</v>
      </c>
      <c r="P578" s="904">
        <v>43684</v>
      </c>
      <c r="Q578" s="904">
        <v>43706</v>
      </c>
      <c r="R578" s="615">
        <f t="shared" si="140"/>
        <v>16.666666666666664</v>
      </c>
      <c r="S578" s="673">
        <f>IF(INDEX(Historical!$D$7:$D$1257,MATCH(B578,Historical!$B$7:$B$1281,0))=0,"n/a",(INDEX(Historical!$C$7:$C$1259,MATCH(B578,Historical!$B$7:$B$1281,0))/INDEX(Historical!$D$7:$D$1257,MATCH(B578,Historical!$B$7:$B$1281,0))-1)*100)</f>
        <v>7.6923076923076872</v>
      </c>
      <c r="T578" s="673">
        <f>IF(INDEX(Historical!$F$7:$F$1250,MATCH(B578,Historical!$B$7:$B$1281,0))=0,"n/a",((INDEX(Historical!$C$7:$C$1259,MATCH(B578,Historical!$B$7:$B$1281,0))/INDEX(Historical!$F$7:$F$1250,MATCH(B578,Historical!$B$7:$B$1281,0)))^(1/3)-1)*100)</f>
        <v>15.441567326431937</v>
      </c>
      <c r="U578" s="673">
        <f>IF(INDEX(Historical!$H$7:$H$1250,MATCH(B578,Historical!$B$7:$B$1281,0))=0,"n/a",((INDEX(Historical!$C$7:$C$1259,MATCH(B578,Historical!$B$7:$B$1281,0))/INDEX(Historical!$H$7:$H$1250,MATCH(B578,Historical!$B$7:$B$1281,0)))^(1/5)-1)*100)</f>
        <v>14.869835499703509</v>
      </c>
      <c r="V578" s="673">
        <f>IF(INDEX(Historical!$O$7:$O$1250,MATCH(B578,Historical!$B$7:$B$1281,0))=0,"n/a",((INDEX(Historical!$C$7:$C$1259,MATCH(B578,Historical!$B$7:$B$1281,0))/INDEX(Historical!$O$7:$O$1250,MATCH(B578,Historical!$B$7:$B$1281,0)))^(1/10)-1)*100)</f>
        <v>19.286605283985047</v>
      </c>
      <c r="W578" s="674">
        <f t="shared" si="141"/>
        <v>0.77099288758975759</v>
      </c>
      <c r="X578" s="675">
        <f t="shared" si="142"/>
        <v>2.155048623145436</v>
      </c>
      <c r="Y578" s="646" t="s">
        <v>4576</v>
      </c>
      <c r="Z578" s="624">
        <f t="shared" si="143"/>
        <v>45.602605863192181</v>
      </c>
      <c r="AA578" s="853">
        <f t="shared" si="144"/>
        <v>19.907166123778502</v>
      </c>
      <c r="AB578" s="854">
        <v>12</v>
      </c>
      <c r="AC578" s="833">
        <v>6.14</v>
      </c>
      <c r="AD578" s="833">
        <v>28.91</v>
      </c>
      <c r="AE578" s="833">
        <v>0.56999999999999995</v>
      </c>
      <c r="AF578" s="833">
        <v>0.64</v>
      </c>
      <c r="AG578" s="833">
        <v>4.9000000000000004</v>
      </c>
      <c r="AH578" s="833">
        <v>35.6</v>
      </c>
      <c r="AI578" s="833">
        <v>46.45</v>
      </c>
      <c r="AJ578" s="833">
        <v>6.9</v>
      </c>
      <c r="AK578" s="833">
        <v>0.70000000000000007</v>
      </c>
      <c r="AL578" s="845">
        <v>8280</v>
      </c>
      <c r="AM578" s="839">
        <v>0.1</v>
      </c>
      <c r="AN578" s="833">
        <v>0.3</v>
      </c>
      <c r="AO578" s="711">
        <f t="shared" si="145"/>
        <v>-2.7465673090132263</v>
      </c>
      <c r="AP578" s="712">
        <f t="shared" si="146"/>
        <v>17.160598814765276</v>
      </c>
      <c r="AQ578" s="855">
        <f t="shared" si="147"/>
        <v>-24.750529513215568</v>
      </c>
      <c r="AR578" s="624">
        <f>INDEX(Historical!$C$7:$C$1259,MATCH(B578,Historical!$B$7:$B$1281,0))*IF(AH578="n/a",1.03,IF(AH578&lt;0,1.01,IF(AH578&gt;10,1.1,(1+AH578/100))))</f>
        <v>3.08</v>
      </c>
      <c r="AS578" s="853">
        <f t="shared" si="148"/>
        <v>3.3880000000000003</v>
      </c>
      <c r="AT578" s="853">
        <f t="shared" si="154"/>
        <v>3.4117160000000002</v>
      </c>
      <c r="AU578" s="853">
        <f t="shared" si="154"/>
        <v>3.4355980119999998</v>
      </c>
      <c r="AV578" s="853">
        <f t="shared" si="154"/>
        <v>3.4596471980839993</v>
      </c>
      <c r="AW578" s="624">
        <f t="shared" si="149"/>
        <v>16.774961210084001</v>
      </c>
      <c r="AX578" s="719">
        <f t="shared" si="150"/>
        <v>13.724094911301647</v>
      </c>
      <c r="AY578" s="900">
        <v>1.24</v>
      </c>
      <c r="AZ578" s="839">
        <v>120.67000000000002</v>
      </c>
      <c r="BA578" s="839">
        <v>-14.38</v>
      </c>
      <c r="BB578" s="839">
        <v>6.8500000000000005</v>
      </c>
      <c r="BC578" s="839">
        <v>21.08</v>
      </c>
      <c r="BE578" s="597">
        <v>2009</v>
      </c>
      <c r="BF578" s="865">
        <f t="shared" si="151"/>
        <v>0</v>
      </c>
      <c r="BG578" s="849">
        <v>0.70000000000000007</v>
      </c>
    </row>
    <row r="579" spans="1:59" s="744" customFormat="1" ht="11.25" customHeight="1" x14ac:dyDescent="0.2">
      <c r="A579" s="726" t="s">
        <v>761</v>
      </c>
      <c r="B579" s="751" t="s">
        <v>762</v>
      </c>
      <c r="C579" s="898" t="s">
        <v>131</v>
      </c>
      <c r="D579" s="898" t="s">
        <v>4274</v>
      </c>
      <c r="E579" s="727">
        <v>17</v>
      </c>
      <c r="F579" s="1135">
        <v>226</v>
      </c>
      <c r="G579" s="1138" t="s">
        <v>37</v>
      </c>
      <c r="H579" s="1138" t="s">
        <v>37</v>
      </c>
      <c r="I579" s="728">
        <v>22.71</v>
      </c>
      <c r="J579" s="729">
        <f t="shared" si="138"/>
        <v>3.2584764420959931</v>
      </c>
      <c r="K579" s="730">
        <v>0.185</v>
      </c>
      <c r="L579" s="731">
        <v>4</v>
      </c>
      <c r="M579" s="732">
        <f t="shared" si="139"/>
        <v>0.74</v>
      </c>
      <c r="N579" s="733" t="s">
        <v>139</v>
      </c>
      <c r="O579" s="734">
        <v>0.17499999999999999</v>
      </c>
      <c r="P579" s="1130">
        <v>44210</v>
      </c>
      <c r="Q579" s="1130">
        <v>44228</v>
      </c>
      <c r="R579" s="732">
        <f t="shared" si="140"/>
        <v>5.7142857142857197</v>
      </c>
      <c r="S579" s="673">
        <f>IF(INDEX(Historical!$D$7:$D$1257,MATCH(B579,Historical!$B$7:$B$1281,0))=0,"n/a",(INDEX(Historical!$C$7:$C$1259,MATCH(B579,Historical!$B$7:$B$1281,0))/INDEX(Historical!$D$7:$D$1257,MATCH(B579,Historical!$B$7:$B$1281,0))-1)*100)</f>
        <v>6.0606060606060552</v>
      </c>
      <c r="T579" s="673">
        <f>IF(INDEX(Historical!$F$7:$F$1250,MATCH(B579,Historical!$B$7:$B$1281,0))=0,"n/a",((INDEX(Historical!$C$7:$C$1259,MATCH(B579,Historical!$B$7:$B$1281,0))/INDEX(Historical!$F$7:$F$1250,MATCH(B579,Historical!$B$7:$B$1281,0)))^(1/3)-1)*100)</f>
        <v>6.469042607881903</v>
      </c>
      <c r="U579" s="673">
        <f>IF(INDEX(Historical!$H$7:$H$1250,MATCH(B579,Historical!$B$7:$B$1281,0))=0,"n/a",((INDEX(Historical!$C$7:$C$1259,MATCH(B579,Historical!$B$7:$B$1281,0))/INDEX(Historical!$H$7:$H$1250,MATCH(B579,Historical!$B$7:$B$1281,0)))^(1/5)-1)*100)</f>
        <v>6.3995312815083638</v>
      </c>
      <c r="V579" s="673">
        <f>IF(INDEX(Historical!$O$7:$O$1250,MATCH(B579,Historical!$B$7:$B$1281,0))=0,"n/a",((INDEX(Historical!$C$7:$C$1259,MATCH(B579,Historical!$B$7:$B$1281,0))/INDEX(Historical!$O$7:$O$1250,MATCH(B579,Historical!$B$7:$B$1281,0)))^(1/10)-1)*100)</f>
        <v>4.7525337235331699</v>
      </c>
      <c r="W579" s="674">
        <f t="shared" si="141"/>
        <v>1.3465514720747249</v>
      </c>
      <c r="X579" s="675">
        <f t="shared" si="142"/>
        <v>0.50789930805621941</v>
      </c>
      <c r="Y579" s="1048"/>
      <c r="Z579" s="729">
        <f t="shared" si="143"/>
        <v>53.623188405797109</v>
      </c>
      <c r="AA579" s="736">
        <f t="shared" si="144"/>
        <v>16.456521739130437</v>
      </c>
      <c r="AB579" s="731">
        <v>9</v>
      </c>
      <c r="AC579" s="737">
        <v>1.38</v>
      </c>
      <c r="AD579" s="737" t="s">
        <v>136</v>
      </c>
      <c r="AE579" s="737">
        <v>3.02</v>
      </c>
      <c r="AF579" s="737">
        <v>2.0099999999999998</v>
      </c>
      <c r="AG579" s="737">
        <v>12.5</v>
      </c>
      <c r="AH579" s="737">
        <v>20.399999999999999</v>
      </c>
      <c r="AI579" s="737">
        <v>6.72</v>
      </c>
      <c r="AJ579" s="737">
        <v>12.6</v>
      </c>
      <c r="AK579" s="737" t="s">
        <v>136</v>
      </c>
      <c r="AL579" s="738">
        <v>189.74</v>
      </c>
      <c r="AM579" s="739">
        <v>3.3000000000000003</v>
      </c>
      <c r="AN579" s="737">
        <v>1.44</v>
      </c>
      <c r="AO579" s="740">
        <f t="shared" si="145"/>
        <v>-6.7985140155260808</v>
      </c>
      <c r="AP579" s="741">
        <f t="shared" si="146"/>
        <v>9.6580077236043564</v>
      </c>
      <c r="AQ579" s="742">
        <f t="shared" si="147"/>
        <v>21.248337804234897</v>
      </c>
      <c r="AR579" s="624">
        <f>INDEX(Historical!$C$7:$C$1259,MATCH(B579,Historical!$B$7:$B$1281,0))*IF(AH579="n/a",1.03,IF(AH579&lt;0,1.01,IF(AH579&gt;10,1.1,(1+AH579/100))))</f>
        <v>0.77</v>
      </c>
      <c r="AS579" s="736">
        <f t="shared" si="148"/>
        <v>0.82174399999999992</v>
      </c>
      <c r="AT579" s="736">
        <f t="shared" si="154"/>
        <v>0.84639631999999998</v>
      </c>
      <c r="AU579" s="736">
        <f t="shared" si="154"/>
        <v>0.87178820960000003</v>
      </c>
      <c r="AV579" s="736">
        <f t="shared" si="154"/>
        <v>0.89794185588800002</v>
      </c>
      <c r="AW579" s="729">
        <f t="shared" si="149"/>
        <v>4.2078703854879995</v>
      </c>
      <c r="AX579" s="743">
        <f t="shared" si="150"/>
        <v>18.528711516900039</v>
      </c>
      <c r="AY579" s="901">
        <v>-0.46</v>
      </c>
      <c r="AZ579" s="739">
        <v>2.85</v>
      </c>
      <c r="BA579" s="739">
        <v>-28.99</v>
      </c>
      <c r="BB579" s="739">
        <v>-4.37</v>
      </c>
      <c r="BC579" s="739">
        <v>-5.41</v>
      </c>
      <c r="BD579" s="875"/>
      <c r="BE579" s="597">
        <v>2004</v>
      </c>
      <c r="BF579" s="865">
        <f t="shared" si="151"/>
        <v>1</v>
      </c>
      <c r="BG579" s="793">
        <v>4</v>
      </c>
    </row>
    <row r="580" spans="1:59" ht="11.25" customHeight="1" x14ac:dyDescent="0.2">
      <c r="A580" s="838" t="s">
        <v>773</v>
      </c>
      <c r="B580" s="842" t="s">
        <v>774</v>
      </c>
      <c r="C580" s="898" t="s">
        <v>123</v>
      </c>
      <c r="D580" s="898" t="s">
        <v>4290</v>
      </c>
      <c r="E580" s="705">
        <v>20</v>
      </c>
      <c r="F580" s="1135">
        <v>169</v>
      </c>
      <c r="G580" s="1123" t="s">
        <v>106</v>
      </c>
      <c r="H580" s="1123" t="s">
        <v>106</v>
      </c>
      <c r="I580" s="841">
        <v>103.71</v>
      </c>
      <c r="J580" s="624">
        <f t="shared" si="138"/>
        <v>1.1570726063060457</v>
      </c>
      <c r="K580" s="844">
        <v>0.3</v>
      </c>
      <c r="L580" s="854">
        <v>4</v>
      </c>
      <c r="M580" s="615">
        <f t="shared" si="139"/>
        <v>1.2</v>
      </c>
      <c r="N580" s="837" t="s">
        <v>422</v>
      </c>
      <c r="O580" s="706">
        <v>0.28000000000000003</v>
      </c>
      <c r="P580" s="606">
        <v>44203</v>
      </c>
      <c r="Q580" s="606">
        <v>44218</v>
      </c>
      <c r="R580" s="615">
        <f t="shared" si="140"/>
        <v>7.1428571428571281</v>
      </c>
      <c r="S580" s="673">
        <f>IF(INDEX(Historical!$D$7:$D$1257,MATCH(B580,Historical!$B$7:$B$1281,0))=0,"n/a",(INDEX(Historical!$C$7:$C$1259,MATCH(B580,Historical!$B$7:$B$1281,0))/INDEX(Historical!$D$7:$D$1257,MATCH(B580,Historical!$B$7:$B$1281,0))-1)*100)</f>
        <v>5.6603773584905648</v>
      </c>
      <c r="T580" s="673">
        <f>IF(INDEX(Historical!$F$7:$F$1250,MATCH(B580,Historical!$B$7:$B$1281,0))=0,"n/a",((INDEX(Historical!$C$7:$C$1259,MATCH(B580,Historical!$B$7:$B$1281,0))/INDEX(Historical!$F$7:$F$1250,MATCH(B580,Historical!$B$7:$B$1281,0)))^(1/3)-1)*100)</f>
        <v>5.2726599609396629</v>
      </c>
      <c r="U580" s="673">
        <f>IF(INDEX(Historical!$H$7:$H$1250,MATCH(B580,Historical!$B$7:$B$1281,0))=0,"n/a",((INDEX(Historical!$C$7:$C$1259,MATCH(B580,Historical!$B$7:$B$1281,0))/INDEX(Historical!$H$7:$H$1250,MATCH(B580,Historical!$B$7:$B$1281,0)))^(1/5)-1)*100)</f>
        <v>4.9414522844583919</v>
      </c>
      <c r="V580" s="673">
        <f>IF(INDEX(Historical!$O$7:$O$1250,MATCH(B580,Historical!$B$7:$B$1281,0))=0,"n/a",((INDEX(Historical!$C$7:$C$1259,MATCH(B580,Historical!$B$7:$B$1281,0))/INDEX(Historical!$O$7:$O$1250,MATCH(B580,Historical!$B$7:$B$1281,0)))^(1/10)-1)*100)</f>
        <v>12.01896409875356</v>
      </c>
      <c r="W580" s="674">
        <f t="shared" si="141"/>
        <v>0.41113795197797876</v>
      </c>
      <c r="X580" s="675">
        <f t="shared" si="142"/>
        <v>0.25603379712219648</v>
      </c>
      <c r="Y580" s="634"/>
      <c r="Z580" s="624">
        <f t="shared" si="143"/>
        <v>43.321299638989167</v>
      </c>
      <c r="AA580" s="853">
        <f t="shared" si="144"/>
        <v>37.440433212996389</v>
      </c>
      <c r="AB580" s="854">
        <v>6</v>
      </c>
      <c r="AC580" s="833">
        <v>2.77</v>
      </c>
      <c r="AD580" s="833">
        <v>2.44</v>
      </c>
      <c r="AE580" s="833">
        <v>12.44</v>
      </c>
      <c r="AF580" s="833">
        <v>2.91</v>
      </c>
      <c r="AG580" s="833">
        <v>11</v>
      </c>
      <c r="AH580" s="834">
        <v>34.699999999999996</v>
      </c>
      <c r="AI580" s="834">
        <v>9.51</v>
      </c>
      <c r="AJ580" s="833">
        <v>19.3</v>
      </c>
      <c r="AK580" s="833">
        <v>15.7</v>
      </c>
      <c r="AL580" s="845">
        <v>6980</v>
      </c>
      <c r="AM580" s="839">
        <v>0.2</v>
      </c>
      <c r="AN580" s="833">
        <v>0.08</v>
      </c>
      <c r="AO580" s="711">
        <f t="shared" si="145"/>
        <v>-31.341908322231951</v>
      </c>
      <c r="AP580" s="712">
        <f t="shared" si="146"/>
        <v>6.0985248907644376</v>
      </c>
      <c r="AQ580" s="855">
        <f t="shared" si="147"/>
        <v>120.05217628737203</v>
      </c>
      <c r="AR580" s="624">
        <f>INDEX(Historical!$C$7:$C$1259,MATCH(B580,Historical!$B$7:$B$1281,0))*IF(AH580="n/a",1.03,IF(AH580&lt;0,1.01,IF(AH580&gt;10,1.1,(1+AH580/100))))</f>
        <v>1.2320000000000002</v>
      </c>
      <c r="AS580" s="853">
        <f t="shared" si="148"/>
        <v>1.3491632000000002</v>
      </c>
      <c r="AT580" s="853">
        <f t="shared" si="154"/>
        <v>1.4840795200000003</v>
      </c>
      <c r="AU580" s="853">
        <f t="shared" si="154"/>
        <v>1.6324874720000004</v>
      </c>
      <c r="AV580" s="853">
        <f t="shared" si="154"/>
        <v>1.7957362192000006</v>
      </c>
      <c r="AW580" s="624">
        <f t="shared" si="149"/>
        <v>7.4934664112000018</v>
      </c>
      <c r="AX580" s="719">
        <f t="shared" si="150"/>
        <v>7.2254039255616647</v>
      </c>
      <c r="AY580" s="900">
        <v>0.65</v>
      </c>
      <c r="AZ580" s="839">
        <v>73.489999999999995</v>
      </c>
      <c r="BA580" s="839">
        <v>-29.75</v>
      </c>
      <c r="BB580" s="839">
        <v>-3.6799999999999997</v>
      </c>
      <c r="BC580" s="839">
        <v>-14.180000000000001</v>
      </c>
      <c r="BE580" s="597">
        <v>2002</v>
      </c>
      <c r="BF580" s="865">
        <f t="shared" si="151"/>
        <v>1</v>
      </c>
      <c r="BG580" s="849">
        <v>9.4</v>
      </c>
    </row>
    <row r="581" spans="1:59" ht="11.25" customHeight="1" x14ac:dyDescent="0.2">
      <c r="A581" s="831" t="s">
        <v>1601</v>
      </c>
      <c r="B581" s="842" t="s">
        <v>4516</v>
      </c>
      <c r="C581" s="898" t="s">
        <v>112</v>
      </c>
      <c r="D581" s="898" t="s">
        <v>4296</v>
      </c>
      <c r="E581" s="705">
        <v>11</v>
      </c>
      <c r="F581" s="1135">
        <v>316</v>
      </c>
      <c r="G581" s="1123" t="s">
        <v>106</v>
      </c>
      <c r="H581" s="1123" t="s">
        <v>106</v>
      </c>
      <c r="I581" s="841">
        <v>12.76</v>
      </c>
      <c r="J581" s="624">
        <f t="shared" si="138"/>
        <v>4.3887147335423204</v>
      </c>
      <c r="K581" s="844">
        <v>0.14000000000000001</v>
      </c>
      <c r="L581" s="854">
        <v>4</v>
      </c>
      <c r="M581" s="615">
        <f t="shared" si="139"/>
        <v>0.56000000000000005</v>
      </c>
      <c r="N581" s="837" t="s">
        <v>705</v>
      </c>
      <c r="O581" s="706">
        <v>0.13</v>
      </c>
      <c r="P581" s="904">
        <v>43698</v>
      </c>
      <c r="Q581" s="904">
        <v>43727</v>
      </c>
      <c r="R581" s="615">
        <f t="shared" si="140"/>
        <v>7.6923076923076987</v>
      </c>
      <c r="S581" s="673">
        <f>IF(INDEX(Historical!$D$7:$D$1257,MATCH(B581,Historical!$B$7:$B$1281,0))=0,"n/a",(INDEX(Historical!$C$7:$C$1259,MATCH(B581,Historical!$B$7:$B$1281,0))/INDEX(Historical!$D$7:$D$1257,MATCH(B581,Historical!$B$7:$B$1281,0))-1)*100)</f>
        <v>3.7037037037036979</v>
      </c>
      <c r="T581" s="673">
        <f>IF(INDEX(Historical!$F$7:$F$1250,MATCH(B581,Historical!$B$7:$B$1281,0))=0,"n/a",((INDEX(Historical!$C$7:$C$1259,MATCH(B581,Historical!$B$7:$B$1281,0))/INDEX(Historical!$F$7:$F$1250,MATCH(B581,Historical!$B$7:$B$1281,0)))^(1/3)-1)*100)</f>
        <v>6.7767583149812571</v>
      </c>
      <c r="U581" s="673">
        <f>IF(INDEX(Historical!$H$7:$H$1250,MATCH(B581,Historical!$B$7:$B$1281,0))=0,"n/a",((INDEX(Historical!$C$7:$C$1259,MATCH(B581,Historical!$B$7:$B$1281,0))/INDEX(Historical!$H$7:$H$1250,MATCH(B581,Historical!$B$7:$B$1281,0)))^(1/5)-1)*100)</f>
        <v>9.2388464140373152</v>
      </c>
      <c r="V581" s="673">
        <f>IF(INDEX(Historical!$O$7:$O$1250,MATCH(B581,Historical!$B$7:$B$1281,0))=0,"n/a",((INDEX(Historical!$C$7:$C$1259,MATCH(B581,Historical!$B$7:$B$1281,0))/INDEX(Historical!$O$7:$O$1250,MATCH(B581,Historical!$B$7:$B$1281,0)))^(1/10)-1)*100)</f>
        <v>21.481404403906691</v>
      </c>
      <c r="W581" s="674">
        <f t="shared" si="141"/>
        <v>0.43008577280715887</v>
      </c>
      <c r="X581" s="675">
        <f t="shared" si="142"/>
        <v>2.3097116035093288</v>
      </c>
      <c r="Y581" s="646" t="s">
        <v>4573</v>
      </c>
      <c r="Z581" s="624">
        <f t="shared" si="143"/>
        <v>147.36842105263159</v>
      </c>
      <c r="AA581" s="853">
        <f t="shared" si="144"/>
        <v>33.578947368421055</v>
      </c>
      <c r="AB581" s="854">
        <v>5</v>
      </c>
      <c r="AC581" s="833">
        <v>0.38</v>
      </c>
      <c r="AD581" s="833">
        <v>4.25</v>
      </c>
      <c r="AE581" s="833">
        <v>0.65</v>
      </c>
      <c r="AF581" s="833">
        <v>1.36</v>
      </c>
      <c r="AG581" s="833" t="s">
        <v>136</v>
      </c>
      <c r="AH581" s="833">
        <v>-10.199999999999999</v>
      </c>
      <c r="AI581" s="833">
        <v>62.5</v>
      </c>
      <c r="AJ581" s="833">
        <v>4</v>
      </c>
      <c r="AK581" s="833">
        <v>8</v>
      </c>
      <c r="AL581" s="845">
        <v>419.19</v>
      </c>
      <c r="AM581" s="839">
        <v>1.4000000000000001</v>
      </c>
      <c r="AN581" s="833">
        <v>0.22</v>
      </c>
      <c r="AO581" s="711">
        <f t="shared" si="145"/>
        <v>-19.951386220841421</v>
      </c>
      <c r="AP581" s="712">
        <f t="shared" si="146"/>
        <v>13.627561147579636</v>
      </c>
      <c r="AQ581" s="855">
        <f t="shared" si="147"/>
        <v>42.466165060811889</v>
      </c>
      <c r="AR581" s="624">
        <f>INDEX(Historical!$C$7:$C$1259,MATCH(B581,Historical!$B$7:$B$1281,0))*IF(AH581="n/a",1.03,IF(AH581&lt;0,1.01,IF(AH581&gt;10,1.1,(1+AH581/100))))</f>
        <v>0.5656000000000001</v>
      </c>
      <c r="AS581" s="853">
        <f t="shared" si="148"/>
        <v>0.62216000000000016</v>
      </c>
      <c r="AT581" s="853">
        <f t="shared" si="154"/>
        <v>0.67193280000000022</v>
      </c>
      <c r="AU581" s="853">
        <f t="shared" si="154"/>
        <v>0.7256874240000003</v>
      </c>
      <c r="AV581" s="853">
        <f t="shared" si="154"/>
        <v>0.78374241792000043</v>
      </c>
      <c r="AW581" s="624">
        <f t="shared" si="149"/>
        <v>3.3691226419200015</v>
      </c>
      <c r="AX581" s="719">
        <f t="shared" si="150"/>
        <v>26.403782460188101</v>
      </c>
      <c r="AY581" s="900">
        <v>1.04</v>
      </c>
      <c r="AZ581" s="839">
        <v>47.339999999999996</v>
      </c>
      <c r="BA581" s="839">
        <v>-4.5600000000000005</v>
      </c>
      <c r="BB581" s="839">
        <v>2.5</v>
      </c>
      <c r="BC581" s="839">
        <v>7.2499999999999991</v>
      </c>
      <c r="BE581" s="597">
        <v>2010</v>
      </c>
      <c r="BF581" s="865">
        <f t="shared" si="151"/>
        <v>0</v>
      </c>
      <c r="BG581" s="849" t="s">
        <v>136</v>
      </c>
    </row>
    <row r="582" spans="1:59" ht="11.25" customHeight="1" x14ac:dyDescent="0.2">
      <c r="A582" s="838" t="s">
        <v>765</v>
      </c>
      <c r="B582" s="842" t="s">
        <v>766</v>
      </c>
      <c r="C582" s="898" t="s">
        <v>112</v>
      </c>
      <c r="D582" s="898" t="s">
        <v>4296</v>
      </c>
      <c r="E582" s="705">
        <v>18</v>
      </c>
      <c r="F582" s="1135">
        <v>207</v>
      </c>
      <c r="G582" s="1122" t="s">
        <v>106</v>
      </c>
      <c r="H582" s="1122" t="s">
        <v>106</v>
      </c>
      <c r="I582" s="841">
        <v>77.790000000000006</v>
      </c>
      <c r="J582" s="624">
        <f t="shared" si="138"/>
        <v>1.9539786604962077</v>
      </c>
      <c r="K582" s="844">
        <v>0.38</v>
      </c>
      <c r="L582" s="854">
        <v>4</v>
      </c>
      <c r="M582" s="615">
        <f t="shared" si="139"/>
        <v>1.52</v>
      </c>
      <c r="N582" s="837" t="s">
        <v>148</v>
      </c>
      <c r="O582" s="706">
        <v>0.34</v>
      </c>
      <c r="P582" s="606">
        <v>44251</v>
      </c>
      <c r="Q582" s="606">
        <v>44270</v>
      </c>
      <c r="R582" s="615">
        <f t="shared" si="140"/>
        <v>11.764705882352935</v>
      </c>
      <c r="S582" s="673">
        <f>IF(INDEX(Historical!$D$7:$D$1257,MATCH(B582,Historical!$B$7:$B$1281,0))=0,"n/a",(INDEX(Historical!$C$7:$C$1259,MATCH(B582,Historical!$B$7:$B$1281,0))/INDEX(Historical!$D$7:$D$1257,MATCH(B582,Historical!$B$7:$B$1281,0))-1)*100)</f>
        <v>9.6774193548387224</v>
      </c>
      <c r="T582" s="673">
        <f>IF(INDEX(Historical!$F$7:$F$1250,MATCH(B582,Historical!$B$7:$B$1281,0))=0,"n/a",((INDEX(Historical!$C$7:$C$1259,MATCH(B582,Historical!$B$7:$B$1281,0))/INDEX(Historical!$F$7:$F$1250,MATCH(B582,Historical!$B$7:$B$1281,0)))^(1/3)-1)*100)</f>
        <v>12.311068346755549</v>
      </c>
      <c r="U582" s="673">
        <f>IF(INDEX(Historical!$H$7:$H$1250,MATCH(B582,Historical!$B$7:$B$1281,0))=0,"n/a",((INDEX(Historical!$C$7:$C$1259,MATCH(B582,Historical!$B$7:$B$1281,0))/INDEX(Historical!$H$7:$H$1250,MATCH(B582,Historical!$B$7:$B$1281,0)))^(1/5)-1)*100)</f>
        <v>11.196158593857874</v>
      </c>
      <c r="V582" s="673">
        <f>IF(INDEX(Historical!$O$7:$O$1250,MATCH(B582,Historical!$B$7:$B$1281,0))=0,"n/a",((INDEX(Historical!$C$7:$C$1259,MATCH(B582,Historical!$B$7:$B$1281,0))/INDEX(Historical!$O$7:$O$1250,MATCH(B582,Historical!$B$7:$B$1281,0)))^(1/10)-1)*100)</f>
        <v>10.091441045833882</v>
      </c>
      <c r="W582" s="674">
        <f t="shared" si="141"/>
        <v>1.1094707428806769</v>
      </c>
      <c r="X582" s="675">
        <f t="shared" si="142"/>
        <v>111.96158593857874</v>
      </c>
      <c r="Y582" s="842"/>
      <c r="Z582" s="624">
        <f t="shared" si="143"/>
        <v>56.296296296296291</v>
      </c>
      <c r="AA582" s="853">
        <f t="shared" si="144"/>
        <v>28.81111111111111</v>
      </c>
      <c r="AB582" s="854">
        <v>12</v>
      </c>
      <c r="AC582" s="833">
        <v>2.7</v>
      </c>
      <c r="AD582" s="833">
        <v>10.88</v>
      </c>
      <c r="AE582" s="833">
        <v>1.72</v>
      </c>
      <c r="AF582" s="833">
        <v>7.38</v>
      </c>
      <c r="AG582" s="833">
        <v>26.1</v>
      </c>
      <c r="AH582" s="833">
        <v>-30.8</v>
      </c>
      <c r="AI582" s="833">
        <v>15.42</v>
      </c>
      <c r="AJ582" s="833">
        <v>0.1</v>
      </c>
      <c r="AK582" s="833">
        <v>2.7</v>
      </c>
      <c r="AL582" s="845">
        <v>8800</v>
      </c>
      <c r="AM582" s="839">
        <v>1.9</v>
      </c>
      <c r="AN582" s="833">
        <v>0</v>
      </c>
      <c r="AO582" s="711">
        <f t="shared" si="145"/>
        <v>-15.660973856757028</v>
      </c>
      <c r="AP582" s="712">
        <f t="shared" si="146"/>
        <v>13.150137254354082</v>
      </c>
      <c r="AQ582" s="855">
        <f t="shared" si="147"/>
        <v>207.40924586688095</v>
      </c>
      <c r="AR582" s="624">
        <f>INDEX(Historical!$C$7:$C$1259,MATCH(B582,Historical!$B$7:$B$1281,0))*IF(AH582="n/a",1.03,IF(AH582&lt;0,1.01,IF(AH582&gt;10,1.1,(1+AH582/100))))</f>
        <v>1.3736000000000002</v>
      </c>
      <c r="AS582" s="853">
        <f t="shared" si="148"/>
        <v>1.5109600000000003</v>
      </c>
      <c r="AT582" s="853">
        <f t="shared" si="154"/>
        <v>1.5517559200000002</v>
      </c>
      <c r="AU582" s="853">
        <f t="shared" si="154"/>
        <v>1.59365332984</v>
      </c>
      <c r="AV582" s="853">
        <f t="shared" si="154"/>
        <v>1.6366819697456798</v>
      </c>
      <c r="AW582" s="624">
        <f t="shared" si="149"/>
        <v>7.6666512195856802</v>
      </c>
      <c r="AX582" s="719">
        <f t="shared" si="150"/>
        <v>9.8555742635116079</v>
      </c>
      <c r="AY582" s="900">
        <v>1.64</v>
      </c>
      <c r="AZ582" s="839">
        <v>140.24</v>
      </c>
      <c r="BA582" s="839">
        <v>-6.84</v>
      </c>
      <c r="BB582" s="839">
        <v>14.580000000000002</v>
      </c>
      <c r="BC582" s="839">
        <v>34.11</v>
      </c>
      <c r="BE582" s="597">
        <v>2004</v>
      </c>
      <c r="BF582" s="865">
        <f t="shared" si="151"/>
        <v>1</v>
      </c>
      <c r="BG582" s="849">
        <v>12.5</v>
      </c>
    </row>
    <row r="583" spans="1:59" ht="11.25" customHeight="1" x14ac:dyDescent="0.2">
      <c r="A583" s="838" t="s">
        <v>1591</v>
      </c>
      <c r="B583" s="842" t="s">
        <v>1592</v>
      </c>
      <c r="C583" s="898" t="s">
        <v>108</v>
      </c>
      <c r="D583" s="898" t="s">
        <v>4269</v>
      </c>
      <c r="E583" s="705">
        <v>9</v>
      </c>
      <c r="F583" s="1135">
        <v>511</v>
      </c>
      <c r="G583" s="1123" t="s">
        <v>106</v>
      </c>
      <c r="H583" s="1123" t="s">
        <v>106</v>
      </c>
      <c r="I583" s="841">
        <v>116.74</v>
      </c>
      <c r="J583" s="624">
        <f t="shared" ref="J583:J646" si="155">(M583/I583)*100</f>
        <v>1.3363028953229399</v>
      </c>
      <c r="K583" s="844">
        <v>0.39</v>
      </c>
      <c r="L583" s="854">
        <v>4</v>
      </c>
      <c r="M583" s="615">
        <f t="shared" ref="M583:M646" si="156">K583*L583</f>
        <v>1.56</v>
      </c>
      <c r="N583" s="837" t="s">
        <v>567</v>
      </c>
      <c r="O583" s="706">
        <v>0.37</v>
      </c>
      <c r="P583" s="606">
        <v>44200</v>
      </c>
      <c r="Q583" s="606">
        <v>44215</v>
      </c>
      <c r="R583" s="615">
        <f t="shared" ref="R583:R646" si="157">(K583-O583)/O583*100</f>
        <v>5.4054054054054106</v>
      </c>
      <c r="S583" s="673">
        <f>IF(INDEX(Historical!$D$7:$D$1257,MATCH(B583,Historical!$B$7:$B$1281,0))=0,"n/a",(INDEX(Historical!$C$7:$C$1259,MATCH(B583,Historical!$B$7:$B$1281,0))/INDEX(Historical!$D$7:$D$1257,MATCH(B583,Historical!$B$7:$B$1281,0))-1)*100)</f>
        <v>8.8235294117646959</v>
      </c>
      <c r="T583" s="673">
        <f>IF(INDEX(Historical!$F$7:$F$1250,MATCH(B583,Historical!$B$7:$B$1281,0))=0,"n/a",((INDEX(Historical!$C$7:$C$1259,MATCH(B583,Historical!$B$7:$B$1281,0))/INDEX(Historical!$F$7:$F$1250,MATCH(B583,Historical!$B$7:$B$1281,0)))^(1/3)-1)*100)</f>
        <v>18.92130903339455</v>
      </c>
      <c r="U583" s="673">
        <f>IF(INDEX(Historical!$H$7:$H$1250,MATCH(B583,Historical!$B$7:$B$1281,0))=0,"n/a",((INDEX(Historical!$C$7:$C$1259,MATCH(B583,Historical!$B$7:$B$1281,0))/INDEX(Historical!$H$7:$H$1250,MATCH(B583,Historical!$B$7:$B$1281,0)))^(1/5)-1)*100)</f>
        <v>15.501026450272271</v>
      </c>
      <c r="V583" s="673">
        <f>IF(INDEX(Historical!$O$7:$O$1250,MATCH(B583,Historical!$B$7:$B$1281,0))=0,"n/a",((INDEX(Historical!$C$7:$C$1259,MATCH(B583,Historical!$B$7:$B$1281,0))/INDEX(Historical!$O$7:$O$1250,MATCH(B583,Historical!$B$7:$B$1281,0)))^(1/10)-1)*100)</f>
        <v>12.896610659322395</v>
      </c>
      <c r="W583" s="674">
        <f t="shared" ref="W583:W646" si="158">IF(OR(U583&lt;=0,U583="n/a",V583&lt;=0,V583="n/a"),"n/a",U583/V583)</f>
        <v>1.2019457561175004</v>
      </c>
      <c r="X583" s="675">
        <f t="shared" ref="X583:X646" si="159">IF(OR(AJ583&lt;=0,AJ583="n/a",U583&lt;=0,U583="n/a"),"n/a",U583/AJ583)</f>
        <v>1.3840202187743098</v>
      </c>
      <c r="Y583" s="634"/>
      <c r="Z583" s="624">
        <f t="shared" ref="Z583:Z646" si="160">IF(OR(AC583&lt;0.01,AC583="n/a"),"n/a",M583/AC583*100)</f>
        <v>25.28363047001621</v>
      </c>
      <c r="AA583" s="853">
        <f t="shared" ref="AA583:AA646" si="161">IF(OR(AC583&lt;0.01,AC583="n/a"),"n/a",I583/AC583)</f>
        <v>18.92058346839546</v>
      </c>
      <c r="AB583" s="854">
        <v>9</v>
      </c>
      <c r="AC583" s="833">
        <v>6.17</v>
      </c>
      <c r="AD583" s="833">
        <v>1.73</v>
      </c>
      <c r="AE583" s="833">
        <v>1.95</v>
      </c>
      <c r="AF583" s="833">
        <v>2.2400000000000002</v>
      </c>
      <c r="AG583" s="833">
        <v>12.2</v>
      </c>
      <c r="AH583" s="833">
        <v>-18.7</v>
      </c>
      <c r="AI583" s="833">
        <v>6.17</v>
      </c>
      <c r="AJ583" s="833">
        <v>11.200000000000001</v>
      </c>
      <c r="AK583" s="833">
        <v>11.26</v>
      </c>
      <c r="AL583" s="845">
        <v>16300</v>
      </c>
      <c r="AM583" s="839">
        <v>0.4</v>
      </c>
      <c r="AN583" s="833">
        <v>4.21</v>
      </c>
      <c r="AO583" s="711">
        <f t="shared" ref="AO583:AO646" si="162">IF(U583="n/a","n/a",IF(AA583&lt;0,"n/a",IF(AA583="n/a","n/a",J583+U583-AA583)))</f>
        <v>-2.0832541228002484</v>
      </c>
      <c r="AP583" s="712">
        <f t="shared" ref="AP583:AP646" si="163">IF(U583="n/a","n/a",J583+U583)</f>
        <v>16.837329345595212</v>
      </c>
      <c r="AQ583" s="855">
        <f t="shared" ref="AQ583:AQ646" si="164">IF(OR(AC583&lt;0.01,AF583="n/a"),"n/a",(I583/SQRT(22.5*AC583*(I583/AF583))-1)*100)</f>
        <v>37.246100076882712</v>
      </c>
      <c r="AR583" s="624">
        <f>INDEX(Historical!$C$7:$C$1259,MATCH(B583,Historical!$B$7:$B$1281,0))*IF(AH583="n/a",1.03,IF(AH583&lt;0,1.01,IF(AH583&gt;10,1.1,(1+AH583/100))))</f>
        <v>1.4947999999999999</v>
      </c>
      <c r="AS583" s="853">
        <f t="shared" ref="AS583:AS646" si="165">IF($AI583="n/a",1.03*AR583,IF($AI583&lt;0,1.01*AR583,IF($AI583&gt;10,1.1*AR583,(1+$AI583/100)*AR583)))</f>
        <v>1.5870291599999999</v>
      </c>
      <c r="AT583" s="853">
        <f t="shared" si="154"/>
        <v>1.7457320760000001</v>
      </c>
      <c r="AU583" s="853">
        <f t="shared" si="154"/>
        <v>1.9203052836000003</v>
      </c>
      <c r="AV583" s="853">
        <f t="shared" si="154"/>
        <v>2.1123358119600004</v>
      </c>
      <c r="AW583" s="624">
        <f t="shared" ref="AW583:AW646" si="166">SUM(AR583:AV583)</f>
        <v>8.86020233156</v>
      </c>
      <c r="AX583" s="719">
        <f t="shared" ref="AX583:AX646" si="167">AW583/I583*100</f>
        <v>7.5896884800068536</v>
      </c>
      <c r="AY583" s="900">
        <v>1.27</v>
      </c>
      <c r="AZ583" s="839">
        <v>115.35</v>
      </c>
      <c r="BA583" s="839">
        <v>-5.87</v>
      </c>
      <c r="BB583" s="839">
        <v>12.809999999999999</v>
      </c>
      <c r="BC583" s="839">
        <v>40.97</v>
      </c>
      <c r="BE583" s="597">
        <v>2013</v>
      </c>
      <c r="BF583" s="865">
        <f t="shared" ref="BF583:BF646" si="168">IF(BE583&gt;2008,0,IF(BE583&gt;2001,1,IF(BE583&gt;1990,2,IF(BE583&gt;1980,3,IF(BE583&gt;1973,4,IF(BE583&gt;1970,5,IF(BE583&gt;1960,6,IF(BE583&gt;1958,7,IF(BE583&gt;1953,8,9)))))))))</f>
        <v>0</v>
      </c>
      <c r="BG583" s="849">
        <v>1.7999999999999998</v>
      </c>
    </row>
    <row r="584" spans="1:59" ht="11.25" customHeight="1" x14ac:dyDescent="0.2">
      <c r="A584" s="831" t="s">
        <v>323</v>
      </c>
      <c r="B584" s="842" t="s">
        <v>324</v>
      </c>
      <c r="C584" s="898" t="s">
        <v>108</v>
      </c>
      <c r="D584" s="898" t="s">
        <v>118</v>
      </c>
      <c r="E584" s="705">
        <v>45</v>
      </c>
      <c r="F584" s="1135">
        <v>54</v>
      </c>
      <c r="G584" s="1123" t="s">
        <v>37</v>
      </c>
      <c r="H584" s="1123" t="s">
        <v>37</v>
      </c>
      <c r="I584" s="833">
        <v>104.34</v>
      </c>
      <c r="J584" s="624">
        <f t="shared" si="155"/>
        <v>0.92006900517538814</v>
      </c>
      <c r="K584" s="844">
        <v>0.24</v>
      </c>
      <c r="L584" s="854">
        <v>4</v>
      </c>
      <c r="M584" s="615">
        <f t="shared" si="156"/>
        <v>0.96</v>
      </c>
      <c r="N584" s="837" t="s">
        <v>325</v>
      </c>
      <c r="O584" s="706">
        <v>0.23</v>
      </c>
      <c r="P584" s="606">
        <v>43979</v>
      </c>
      <c r="Q584" s="606">
        <v>44001</v>
      </c>
      <c r="R584" s="615">
        <f t="shared" si="157"/>
        <v>4.3478260869565135</v>
      </c>
      <c r="S584" s="673">
        <f>IF(INDEX(Historical!$D$7:$D$1257,MATCH(B584,Historical!$B$7:$B$1281,0))=0,"n/a",(INDEX(Historical!$C$7:$C$1259,MATCH(B584,Historical!$B$7:$B$1281,0))/INDEX(Historical!$D$7:$D$1257,MATCH(B584,Historical!$B$7:$B$1281,0))-1)*100)</f>
        <v>4.39560439560438</v>
      </c>
      <c r="T584" s="673">
        <f>IF(INDEX(Historical!$F$7:$F$1250,MATCH(B584,Historical!$B$7:$B$1281,0))=0,"n/a",((INDEX(Historical!$C$7:$C$1259,MATCH(B584,Historical!$B$7:$B$1281,0))/INDEX(Historical!$F$7:$F$1250,MATCH(B584,Historical!$B$7:$B$1281,0)))^(1/3)-1)*100)</f>
        <v>4.6040511275152518</v>
      </c>
      <c r="U584" s="673">
        <f>IF(INDEX(Historical!$H$7:$H$1250,MATCH(B584,Historical!$B$7:$B$1281,0))=0,"n/a",((INDEX(Historical!$C$7:$C$1259,MATCH(B584,Historical!$B$7:$B$1281,0))/INDEX(Historical!$H$7:$H$1250,MATCH(B584,Historical!$B$7:$B$1281,0)))^(1/5)-1)*100)</f>
        <v>4.8413171284721557</v>
      </c>
      <c r="V584" s="673">
        <f>IF(INDEX(Historical!$O$7:$O$1250,MATCH(B584,Historical!$B$7:$B$1281,0))=0,"n/a",((INDEX(Historical!$C$7:$C$1259,MATCH(B584,Historical!$B$7:$B$1281,0))/INDEX(Historical!$O$7:$O$1250,MATCH(B584,Historical!$B$7:$B$1281,0)))^(1/10)-1)*100)</f>
        <v>5.2409779148925528</v>
      </c>
      <c r="W584" s="674">
        <f t="shared" si="158"/>
        <v>0.92374308899781143</v>
      </c>
      <c r="X584" s="675">
        <f t="shared" si="159"/>
        <v>0.74481801976494699</v>
      </c>
      <c r="Y584" s="638"/>
      <c r="Z584" s="624">
        <f t="shared" si="160"/>
        <v>27.906976744186046</v>
      </c>
      <c r="AA584" s="853">
        <f t="shared" si="161"/>
        <v>30.331395348837212</v>
      </c>
      <c r="AB584" s="854">
        <v>12</v>
      </c>
      <c r="AC584" s="833">
        <v>3.44</v>
      </c>
      <c r="AD584" s="833">
        <v>3.12</v>
      </c>
      <c r="AE584" s="833">
        <v>4.8</v>
      </c>
      <c r="AF584" s="833">
        <v>4.3099999999999996</v>
      </c>
      <c r="AG584" s="833">
        <v>11.5</v>
      </c>
      <c r="AH584" s="833">
        <v>206.70000000000002</v>
      </c>
      <c r="AI584" s="833">
        <v>11.12</v>
      </c>
      <c r="AJ584" s="833">
        <v>6.5</v>
      </c>
      <c r="AK584" s="833">
        <v>9.8000000000000007</v>
      </c>
      <c r="AL584" s="845">
        <v>4720</v>
      </c>
      <c r="AM584" s="839">
        <v>2.9000000000000004</v>
      </c>
      <c r="AN584" s="833">
        <v>0.14000000000000001</v>
      </c>
      <c r="AO584" s="711">
        <f t="shared" si="162"/>
        <v>-24.570009215189668</v>
      </c>
      <c r="AP584" s="712">
        <f t="shared" si="163"/>
        <v>5.7613861336475436</v>
      </c>
      <c r="AQ584" s="855">
        <f t="shared" si="164"/>
        <v>141.04247108801604</v>
      </c>
      <c r="AR584" s="624">
        <f>INDEX(Historical!$C$7:$C$1259,MATCH(B584,Historical!$B$7:$B$1281,0))*IF(AH584="n/a",1.03,IF(AH584&lt;0,1.01,IF(AH584&gt;10,1.1,(1+AH584/100))))</f>
        <v>1.0449999999999999</v>
      </c>
      <c r="AS584" s="853">
        <f t="shared" si="165"/>
        <v>1.1495</v>
      </c>
      <c r="AT584" s="853">
        <f t="shared" si="154"/>
        <v>1.262151</v>
      </c>
      <c r="AU584" s="853">
        <f t="shared" si="154"/>
        <v>1.3858417980000002</v>
      </c>
      <c r="AV584" s="853">
        <f t="shared" si="154"/>
        <v>1.5216542942040003</v>
      </c>
      <c r="AW584" s="624">
        <f t="shared" si="166"/>
        <v>6.3641470922040009</v>
      </c>
      <c r="AX584" s="719">
        <f t="shared" si="167"/>
        <v>6.0994317540770568</v>
      </c>
      <c r="AY584" s="900">
        <v>0.39</v>
      </c>
      <c r="AZ584" s="839">
        <v>59.62</v>
      </c>
      <c r="BA584" s="839">
        <v>-5.65</v>
      </c>
      <c r="BB584" s="839">
        <v>1.24</v>
      </c>
      <c r="BC584" s="839">
        <v>14.719999999999999</v>
      </c>
      <c r="BE584" s="597">
        <v>1976</v>
      </c>
      <c r="BF584" s="865">
        <f t="shared" si="168"/>
        <v>4</v>
      </c>
      <c r="BG584" s="849">
        <v>3.3000000000000003</v>
      </c>
    </row>
    <row r="585" spans="1:59" s="744" customFormat="1" ht="11.25" customHeight="1" x14ac:dyDescent="0.2">
      <c r="A585" s="726" t="s">
        <v>3880</v>
      </c>
      <c r="B585" s="751" t="s">
        <v>3881</v>
      </c>
      <c r="C585" s="898" t="s">
        <v>4254</v>
      </c>
      <c r="D585" s="898" t="s">
        <v>4284</v>
      </c>
      <c r="E585" s="727">
        <v>8</v>
      </c>
      <c r="F585" s="1135">
        <v>596</v>
      </c>
      <c r="G585" s="1138" t="s">
        <v>106</v>
      </c>
      <c r="H585" s="1138" t="s">
        <v>106</v>
      </c>
      <c r="I585" s="728">
        <v>41.72</v>
      </c>
      <c r="J585" s="729">
        <f t="shared" si="155"/>
        <v>2.2051773729626079</v>
      </c>
      <c r="K585" s="730">
        <v>0.23</v>
      </c>
      <c r="L585" s="731">
        <v>4</v>
      </c>
      <c r="M585" s="732">
        <f t="shared" si="156"/>
        <v>0.92</v>
      </c>
      <c r="N585" s="733" t="s">
        <v>705</v>
      </c>
      <c r="O585" s="734">
        <v>0.22</v>
      </c>
      <c r="P585" s="1130">
        <v>44257</v>
      </c>
      <c r="Q585" s="1130">
        <v>44272</v>
      </c>
      <c r="R585" s="732">
        <f t="shared" si="157"/>
        <v>4.5454545454545494</v>
      </c>
      <c r="S585" s="673">
        <f>IF(INDEX(Historical!$D$7:$D$1257,MATCH(B585,Historical!$B$7:$B$1281,0))=0,"n/a",(INDEX(Historical!$C$7:$C$1259,MATCH(B585,Historical!$B$7:$B$1281,0))/INDEX(Historical!$D$7:$D$1257,MATCH(B585,Historical!$B$7:$B$1281,0))-1)*100)</f>
        <v>4.7619047619047672</v>
      </c>
      <c r="T585" s="673">
        <f>IF(INDEX(Historical!$F$7:$F$1250,MATCH(B585,Historical!$B$7:$B$1281,0))=0,"n/a",((INDEX(Historical!$C$7:$C$1259,MATCH(B585,Historical!$B$7:$B$1281,0))/INDEX(Historical!$F$7:$F$1250,MATCH(B585,Historical!$B$7:$B$1281,0)))^(1/3)-1)*100)</f>
        <v>6.917810999860885</v>
      </c>
      <c r="U585" s="673">
        <f>IF(INDEX(Historical!$H$7:$H$1250,MATCH(B585,Historical!$B$7:$B$1281,0))=0,"n/a",((INDEX(Historical!$C$7:$C$1259,MATCH(B585,Historical!$B$7:$B$1281,0))/INDEX(Historical!$H$7:$H$1250,MATCH(B585,Historical!$B$7:$B$1281,0)))^(1/5)-1)*100)</f>
        <v>11.970220528043152</v>
      </c>
      <c r="V585" s="673" t="str">
        <f>IF(INDEX(Historical!$O$7:$O$1250,MATCH(B585,Historical!$B$7:$B$1281,0))=0,"n/a",((INDEX(Historical!$C$7:$C$1259,MATCH(B585,Historical!$B$7:$B$1281,0))/INDEX(Historical!$O$7:$O$1250,MATCH(B585,Historical!$B$7:$B$1281,0)))^(1/10)-1)*100)</f>
        <v>n/a</v>
      </c>
      <c r="W585" s="674" t="str">
        <f t="shared" si="158"/>
        <v>n/a</v>
      </c>
      <c r="X585" s="675">
        <f t="shared" si="159"/>
        <v>2.3940441056086303</v>
      </c>
      <c r="Y585" s="748"/>
      <c r="Z585" s="729">
        <f t="shared" si="160"/>
        <v>133.33333333333334</v>
      </c>
      <c r="AA585" s="736">
        <f t="shared" si="161"/>
        <v>60.463768115942031</v>
      </c>
      <c r="AB585" s="731">
        <v>12</v>
      </c>
      <c r="AC585" s="737">
        <v>0.69</v>
      </c>
      <c r="AD585" s="737" t="s">
        <v>136</v>
      </c>
      <c r="AE585" s="737">
        <v>2.76</v>
      </c>
      <c r="AF585" s="737">
        <v>1.44</v>
      </c>
      <c r="AG585" s="737">
        <v>2.5</v>
      </c>
      <c r="AH585" s="737">
        <v>-7.3999999999999995</v>
      </c>
      <c r="AI585" s="737">
        <v>17.899999999999999</v>
      </c>
      <c r="AJ585" s="737">
        <v>5</v>
      </c>
      <c r="AK585" s="737" t="s">
        <v>136</v>
      </c>
      <c r="AL585" s="738">
        <v>721.22</v>
      </c>
      <c r="AM585" s="739">
        <v>0.1</v>
      </c>
      <c r="AN585" s="737">
        <v>0.44</v>
      </c>
      <c r="AO585" s="740">
        <f t="shared" si="162"/>
        <v>-46.288370214936272</v>
      </c>
      <c r="AP585" s="741">
        <f t="shared" si="163"/>
        <v>14.175397901005759</v>
      </c>
      <c r="AQ585" s="742">
        <f t="shared" si="164"/>
        <v>96.715051773378292</v>
      </c>
      <c r="AR585" s="624">
        <f>INDEX(Historical!$C$7:$C$1259,MATCH(B585,Historical!$B$7:$B$1281,0))*IF(AH585="n/a",1.03,IF(AH585&lt;0,1.01,IF(AH585&gt;10,1.1,(1+AH585/100))))</f>
        <v>0.88880000000000003</v>
      </c>
      <c r="AS585" s="736">
        <f t="shared" si="165"/>
        <v>0.9776800000000001</v>
      </c>
      <c r="AT585" s="736">
        <f t="shared" si="154"/>
        <v>1.0070104000000002</v>
      </c>
      <c r="AU585" s="736">
        <f t="shared" si="154"/>
        <v>1.0372207120000003</v>
      </c>
      <c r="AV585" s="736">
        <f t="shared" si="154"/>
        <v>1.0683373333600004</v>
      </c>
      <c r="AW585" s="729">
        <f t="shared" si="166"/>
        <v>4.979048445360001</v>
      </c>
      <c r="AX585" s="743">
        <f t="shared" si="167"/>
        <v>11.934440185426656</v>
      </c>
      <c r="AY585" s="901">
        <v>1.55</v>
      </c>
      <c r="AZ585" s="739">
        <v>189.72</v>
      </c>
      <c r="BA585" s="739">
        <v>-0.05</v>
      </c>
      <c r="BB585" s="739">
        <v>8.9499999999999993</v>
      </c>
      <c r="BC585" s="739">
        <v>22.89</v>
      </c>
      <c r="BD585" s="875"/>
      <c r="BE585" s="597">
        <v>2014</v>
      </c>
      <c r="BF585" s="865">
        <f t="shared" si="168"/>
        <v>0</v>
      </c>
      <c r="BG585" s="793">
        <v>2.2999999999999998</v>
      </c>
    </row>
    <row r="586" spans="1:59" ht="11.25" customHeight="1" x14ac:dyDescent="0.2">
      <c r="A586" s="838" t="s">
        <v>1599</v>
      </c>
      <c r="B586" s="842" t="s">
        <v>1600</v>
      </c>
      <c r="C586" s="898" t="s">
        <v>153</v>
      </c>
      <c r="D586" s="898" t="s">
        <v>4259</v>
      </c>
      <c r="E586" s="705">
        <v>9</v>
      </c>
      <c r="F586" s="1135">
        <v>474</v>
      </c>
      <c r="G586" s="1126" t="s">
        <v>106</v>
      </c>
      <c r="H586" s="1126" t="s">
        <v>106</v>
      </c>
      <c r="I586" s="841">
        <v>192.78</v>
      </c>
      <c r="J586" s="624">
        <f t="shared" si="155"/>
        <v>0.80921257391845625</v>
      </c>
      <c r="K586" s="844">
        <v>0.39</v>
      </c>
      <c r="L586" s="854">
        <v>4</v>
      </c>
      <c r="M586" s="615">
        <f t="shared" si="156"/>
        <v>1.56</v>
      </c>
      <c r="N586" s="837" t="s">
        <v>705</v>
      </c>
      <c r="O586" s="706">
        <v>0.37</v>
      </c>
      <c r="P586" s="904">
        <v>43691</v>
      </c>
      <c r="Q586" s="904">
        <v>43727</v>
      </c>
      <c r="R586" s="615">
        <f t="shared" si="157"/>
        <v>5.4054054054054106</v>
      </c>
      <c r="S586" s="673">
        <f>IF(INDEX(Historical!$D$7:$D$1257,MATCH(B586,Historical!$B$7:$B$1281,0))=0,"n/a",(INDEX(Historical!$C$7:$C$1259,MATCH(B586,Historical!$B$7:$B$1281,0))/INDEX(Historical!$D$7:$D$1257,MATCH(B586,Historical!$B$7:$B$1281,0))-1)*100)</f>
        <v>2.6315789473684292</v>
      </c>
      <c r="T586" s="673">
        <f>IF(INDEX(Historical!$F$7:$F$1250,MATCH(B586,Historical!$B$7:$B$1281,0))=0,"n/a",((INDEX(Historical!$C$7:$C$1259,MATCH(B586,Historical!$B$7:$B$1281,0))/INDEX(Historical!$F$7:$F$1250,MATCH(B586,Historical!$B$7:$B$1281,0)))^(1/3)-1)*100)</f>
        <v>4.6795619671746724</v>
      </c>
      <c r="U586" s="673">
        <f>IF(INDEX(Historical!$H$7:$H$1250,MATCH(B586,Historical!$B$7:$B$1281,0))=0,"n/a",((INDEX(Historical!$C$7:$C$1259,MATCH(B586,Historical!$B$7:$B$1281,0))/INDEX(Historical!$H$7:$H$1250,MATCH(B586,Historical!$B$7:$B$1281,0)))^(1/5)-1)*100)</f>
        <v>6.1043824021231208</v>
      </c>
      <c r="V586" s="673" t="str">
        <f>IF(INDEX(Historical!$O$7:$O$1250,MATCH(B586,Historical!$B$7:$B$1281,0))=0,"n/a",((INDEX(Historical!$C$7:$C$1259,MATCH(B586,Historical!$B$7:$B$1281,0))/INDEX(Historical!$O$7:$O$1250,MATCH(B586,Historical!$B$7:$B$1281,0)))^(1/10)-1)*100)</f>
        <v>n/a</v>
      </c>
      <c r="W586" s="674" t="str">
        <f t="shared" si="158"/>
        <v>n/a</v>
      </c>
      <c r="X586" s="675">
        <f t="shared" si="159"/>
        <v>0.53081586105418443</v>
      </c>
      <c r="Y586" s="646" t="s">
        <v>4577</v>
      </c>
      <c r="Z586" s="624">
        <f t="shared" si="160"/>
        <v>32.635983263598327</v>
      </c>
      <c r="AA586" s="853">
        <f t="shared" si="161"/>
        <v>40.330543933054393</v>
      </c>
      <c r="AB586" s="854">
        <v>6</v>
      </c>
      <c r="AC586" s="833">
        <v>4.78</v>
      </c>
      <c r="AD586" s="833">
        <v>1.84</v>
      </c>
      <c r="AE586" s="833">
        <v>9.1199999999999992</v>
      </c>
      <c r="AF586" s="833">
        <v>9.8800000000000008</v>
      </c>
      <c r="AG586" s="833">
        <v>27.1</v>
      </c>
      <c r="AH586" s="833">
        <v>50.2</v>
      </c>
      <c r="AI586" s="833">
        <v>6.2600000000000007</v>
      </c>
      <c r="AJ586" s="833">
        <v>11.5</v>
      </c>
      <c r="AK586" s="833">
        <v>22.1</v>
      </c>
      <c r="AL586" s="845">
        <v>28190</v>
      </c>
      <c r="AM586" s="839">
        <v>1</v>
      </c>
      <c r="AN586" s="833">
        <v>0.28999999999999998</v>
      </c>
      <c r="AO586" s="711">
        <f t="shared" si="162"/>
        <v>-33.416948957012814</v>
      </c>
      <c r="AP586" s="712">
        <f t="shared" si="163"/>
        <v>6.9135949760415771</v>
      </c>
      <c r="AQ586" s="855">
        <f t="shared" si="164"/>
        <v>320.82763642801541</v>
      </c>
      <c r="AR586" s="624">
        <f>INDEX(Historical!$C$7:$C$1259,MATCH(B586,Historical!$B$7:$B$1281,0))*IF(AH586="n/a",1.03,IF(AH586&lt;0,1.01,IF(AH586&gt;10,1.1,(1+AH586/100))))</f>
        <v>1.7160000000000002</v>
      </c>
      <c r="AS586" s="853">
        <f t="shared" si="165"/>
        <v>1.8234216000000001</v>
      </c>
      <c r="AT586" s="853">
        <f t="shared" si="154"/>
        <v>2.0057637600000002</v>
      </c>
      <c r="AU586" s="853">
        <f t="shared" si="154"/>
        <v>2.2063401360000006</v>
      </c>
      <c r="AV586" s="853">
        <f t="shared" si="154"/>
        <v>2.4269741496000008</v>
      </c>
      <c r="AW586" s="624">
        <f t="shared" si="166"/>
        <v>10.178499645600002</v>
      </c>
      <c r="AX586" s="719">
        <f t="shared" si="167"/>
        <v>5.2798524979769699</v>
      </c>
      <c r="AY586" s="900">
        <v>0.31</v>
      </c>
      <c r="AZ586" s="839">
        <v>77.11</v>
      </c>
      <c r="BA586" s="839">
        <v>-14.099999999999998</v>
      </c>
      <c r="BB586" s="839">
        <v>-7.82</v>
      </c>
      <c r="BC586" s="839">
        <v>1.06</v>
      </c>
      <c r="BE586" s="597">
        <v>2012</v>
      </c>
      <c r="BF586" s="865">
        <f t="shared" si="168"/>
        <v>0</v>
      </c>
      <c r="BG586" s="849">
        <v>15.299999999999999</v>
      </c>
    </row>
    <row r="587" spans="1:59" ht="11.25" customHeight="1" x14ac:dyDescent="0.2">
      <c r="A587" s="831" t="s">
        <v>753</v>
      </c>
      <c r="B587" s="842" t="s">
        <v>754</v>
      </c>
      <c r="C587" s="898" t="s">
        <v>108</v>
      </c>
      <c r="D587" s="898" t="s">
        <v>118</v>
      </c>
      <c r="E587" s="705">
        <v>26</v>
      </c>
      <c r="F587" s="1135">
        <v>136</v>
      </c>
      <c r="G587" s="1121" t="s">
        <v>106</v>
      </c>
      <c r="H587" s="1121" t="s">
        <v>106</v>
      </c>
      <c r="I587" s="833">
        <v>166.98</v>
      </c>
      <c r="J587" s="624">
        <f t="shared" si="155"/>
        <v>0.86237872799137627</v>
      </c>
      <c r="K587" s="851">
        <v>0.36</v>
      </c>
      <c r="L587" s="854">
        <v>4</v>
      </c>
      <c r="M587" s="615">
        <f t="shared" si="156"/>
        <v>1.44</v>
      </c>
      <c r="N587" s="837" t="s">
        <v>151</v>
      </c>
      <c r="O587" s="707">
        <v>0.35</v>
      </c>
      <c r="P587" s="606">
        <v>44267</v>
      </c>
      <c r="Q587" s="606">
        <v>44286</v>
      </c>
      <c r="R587" s="615">
        <f t="shared" si="157"/>
        <v>2.8571428571428599</v>
      </c>
      <c r="S587" s="673">
        <f>IF(INDEX(Historical!$D$7:$D$1257,MATCH(B587,Historical!$B$7:$B$1281,0))=0,"n/a",(INDEX(Historical!$C$7:$C$1259,MATCH(B587,Historical!$B$7:$B$1281,0))/INDEX(Historical!$D$7:$D$1257,MATCH(B587,Historical!$B$7:$B$1281,0))-1)*100)</f>
        <v>2.9411764705882248</v>
      </c>
      <c r="T587" s="673">
        <f>IF(INDEX(Historical!$F$7:$F$1250,MATCH(B587,Historical!$B$7:$B$1281,0))=0,"n/a",((INDEX(Historical!$C$7:$C$1259,MATCH(B587,Historical!$B$7:$B$1281,0))/INDEX(Historical!$F$7:$F$1250,MATCH(B587,Historical!$B$7:$B$1281,0)))^(1/3)-1)*100)</f>
        <v>3.0321324952139239</v>
      </c>
      <c r="U587" s="673">
        <f>IF(INDEX(Historical!$H$7:$H$1250,MATCH(B587,Historical!$B$7:$B$1281,0))=0,"n/a",((INDEX(Historical!$C$7:$C$1259,MATCH(B587,Historical!$B$7:$B$1281,0))/INDEX(Historical!$H$7:$H$1250,MATCH(B587,Historical!$B$7:$B$1281,0)))^(1/5)-1)*100)</f>
        <v>3.1310306477545069</v>
      </c>
      <c r="V587" s="673">
        <f>IF(INDEX(Historical!$O$7:$O$1250,MATCH(B587,Historical!$B$7:$B$1281,0))=0,"n/a",((INDEX(Historical!$C$7:$C$1259,MATCH(B587,Historical!$B$7:$B$1281,0))/INDEX(Historical!$O$7:$O$1250,MATCH(B587,Historical!$B$7:$B$1281,0)))^(1/10)-1)*100)</f>
        <v>3.4219694129380196</v>
      </c>
      <c r="W587" s="674">
        <f t="shared" si="158"/>
        <v>0.91497914502581135</v>
      </c>
      <c r="X587" s="675">
        <f t="shared" si="159"/>
        <v>0.29819339502423875</v>
      </c>
      <c r="Y587" s="843" t="s">
        <v>755</v>
      </c>
      <c r="Z587" s="624">
        <f t="shared" si="160"/>
        <v>9.7165991902834001</v>
      </c>
      <c r="AA587" s="853">
        <f t="shared" si="161"/>
        <v>11.267206477732792</v>
      </c>
      <c r="AB587" s="854">
        <v>12</v>
      </c>
      <c r="AC587" s="833">
        <v>14.82</v>
      </c>
      <c r="AD587" s="833">
        <v>0.47</v>
      </c>
      <c r="AE587" s="833">
        <v>1.64</v>
      </c>
      <c r="AF587" s="833">
        <v>1.17</v>
      </c>
      <c r="AG587" s="833">
        <v>11.200000000000001</v>
      </c>
      <c r="AH587" s="834">
        <v>-6</v>
      </c>
      <c r="AI587" s="834">
        <v>19.350000000000001</v>
      </c>
      <c r="AJ587" s="833">
        <v>10.5</v>
      </c>
      <c r="AK587" s="833">
        <v>23.61</v>
      </c>
      <c r="AL587" s="845">
        <v>8390</v>
      </c>
      <c r="AM587" s="839">
        <v>0.8</v>
      </c>
      <c r="AN587" s="833">
        <v>0.16</v>
      </c>
      <c r="AO587" s="711">
        <f t="shared" si="162"/>
        <v>-7.2737971019869088</v>
      </c>
      <c r="AP587" s="712">
        <f t="shared" si="163"/>
        <v>3.9934093757458831</v>
      </c>
      <c r="AQ587" s="855">
        <f t="shared" si="164"/>
        <v>-23.456238866769475</v>
      </c>
      <c r="AR587" s="624">
        <f>INDEX(Historical!$C$7:$C$1259,MATCH(B587,Historical!$B$7:$B$1281,0))*IF(AH587="n/a",1.03,IF(AH587&lt;0,1.01,IF(AH587&gt;10,1.1,(1+AH587/100))))</f>
        <v>1.4139999999999999</v>
      </c>
      <c r="AS587" s="853">
        <f t="shared" si="165"/>
        <v>1.5554000000000001</v>
      </c>
      <c r="AT587" s="853">
        <f t="shared" ref="AT587:AV606" si="169">IF($AK587="n/a",1.03*AS587,IF($AK587&lt;0,1.01*AS587,IF($AK587&gt;10,1.1*AS587,(1+$AK587/100)*AS587)))</f>
        <v>1.7109400000000003</v>
      </c>
      <c r="AU587" s="853">
        <f t="shared" si="169"/>
        <v>1.8820340000000004</v>
      </c>
      <c r="AV587" s="853">
        <f t="shared" si="169"/>
        <v>2.0702374000000008</v>
      </c>
      <c r="AW587" s="624">
        <f t="shared" si="166"/>
        <v>8.6326114000000018</v>
      </c>
      <c r="AX587" s="719">
        <f t="shared" si="167"/>
        <v>5.1698475266498995</v>
      </c>
      <c r="AY587" s="900">
        <v>0.49</v>
      </c>
      <c r="AZ587" s="839">
        <v>47.42</v>
      </c>
      <c r="BA587" s="839">
        <v>-17.05</v>
      </c>
      <c r="BB587" s="839">
        <v>3.83</v>
      </c>
      <c r="BC587" s="839">
        <v>-2.37</v>
      </c>
      <c r="BE587" s="597">
        <v>1996</v>
      </c>
      <c r="BF587" s="865">
        <f t="shared" si="168"/>
        <v>2</v>
      </c>
      <c r="BG587" s="849">
        <v>2.4</v>
      </c>
    </row>
    <row r="588" spans="1:59" ht="11.25" customHeight="1" x14ac:dyDescent="0.2">
      <c r="A588" s="831" t="s">
        <v>1605</v>
      </c>
      <c r="B588" s="842" t="s">
        <v>1606</v>
      </c>
      <c r="C588" s="898" t="s">
        <v>112</v>
      </c>
      <c r="D588" s="898" t="s">
        <v>4297</v>
      </c>
      <c r="E588" s="705">
        <v>11</v>
      </c>
      <c r="F588" s="1135">
        <v>337</v>
      </c>
      <c r="G588" s="1133" t="s">
        <v>37</v>
      </c>
      <c r="H588" s="1133" t="s">
        <v>115</v>
      </c>
      <c r="I588" s="841">
        <v>243.28</v>
      </c>
      <c r="J588" s="624">
        <f t="shared" si="155"/>
        <v>1.7592897073331142</v>
      </c>
      <c r="K588" s="844">
        <v>1.07</v>
      </c>
      <c r="L588" s="854">
        <v>4</v>
      </c>
      <c r="M588" s="615">
        <f t="shared" si="156"/>
        <v>4.28</v>
      </c>
      <c r="N588" s="837" t="s">
        <v>142</v>
      </c>
      <c r="O588" s="706">
        <v>1.02</v>
      </c>
      <c r="P588" s="606">
        <v>44148</v>
      </c>
      <c r="Q588" s="606">
        <v>44175</v>
      </c>
      <c r="R588" s="615">
        <f t="shared" si="157"/>
        <v>4.9019607843137294</v>
      </c>
      <c r="S588" s="673">
        <f>IF(INDEX(Historical!$D$7:$D$1257,MATCH(B588,Historical!$B$7:$B$1281,0))=0,"n/a",(INDEX(Historical!$C$7:$C$1259,MATCH(B588,Historical!$B$7:$B$1281,0))/INDEX(Historical!$D$7:$D$1257,MATCH(B588,Historical!$B$7:$B$1281,0))-1)*100)</f>
        <v>5.0890585241730291</v>
      </c>
      <c r="T588" s="673">
        <f>IF(INDEX(Historical!$F$7:$F$1250,MATCH(B588,Historical!$B$7:$B$1281,0))=0,"n/a",((INDEX(Historical!$C$7:$C$1259,MATCH(B588,Historical!$B$7:$B$1281,0))/INDEX(Historical!$F$7:$F$1250,MATCH(B588,Historical!$B$7:$B$1281,0)))^(1/3)-1)*100)</f>
        <v>9.8577416295219997</v>
      </c>
      <c r="U588" s="673">
        <f>IF(INDEX(Historical!$H$7:$H$1250,MATCH(B588,Historical!$B$7:$B$1281,0))=0,"n/a",((INDEX(Historical!$C$7:$C$1259,MATCH(B588,Historical!$B$7:$B$1281,0))/INDEX(Historical!$H$7:$H$1250,MATCH(B588,Historical!$B$7:$B$1281,0)))^(1/5)-1)*100)</f>
        <v>9.0750078864950012</v>
      </c>
      <c r="V588" s="673">
        <f>IF(INDEX(Historical!$O$7:$O$1250,MATCH(B588,Historical!$B$7:$B$1281,0))=0,"n/a",((INDEX(Historical!$C$7:$C$1259,MATCH(B588,Historical!$B$7:$B$1281,0))/INDEX(Historical!$O$7:$O$1250,MATCH(B588,Historical!$B$7:$B$1281,0)))^(1/10)-1)*100)</f>
        <v>12.427876569321938</v>
      </c>
      <c r="W588" s="674">
        <f t="shared" si="158"/>
        <v>0.73021387329325005</v>
      </c>
      <c r="X588" s="675">
        <f t="shared" si="159"/>
        <v>1.2100010515326669</v>
      </c>
      <c r="Y588" s="643"/>
      <c r="Z588" s="624">
        <f t="shared" si="160"/>
        <v>38.31692032229185</v>
      </c>
      <c r="AA588" s="853">
        <f t="shared" si="161"/>
        <v>21.779767233661595</v>
      </c>
      <c r="AB588" s="854">
        <v>9</v>
      </c>
      <c r="AC588" s="833">
        <v>11.17</v>
      </c>
      <c r="AD588" s="833">
        <v>2.06</v>
      </c>
      <c r="AE588" s="833">
        <v>4.5</v>
      </c>
      <c r="AF588" s="833">
        <v>18.21</v>
      </c>
      <c r="AG588" s="833">
        <v>131.20000000000002</v>
      </c>
      <c r="AH588" s="833">
        <v>50.5</v>
      </c>
      <c r="AI588" s="833">
        <v>7.17</v>
      </c>
      <c r="AJ588" s="833">
        <v>7.5</v>
      </c>
      <c r="AK588" s="833">
        <v>10.6</v>
      </c>
      <c r="AL588" s="845">
        <v>27930</v>
      </c>
      <c r="AM588" s="840">
        <v>0.2</v>
      </c>
      <c r="AN588" s="833">
        <v>1.37</v>
      </c>
      <c r="AO588" s="711">
        <f t="shared" si="162"/>
        <v>-10.94546963983348</v>
      </c>
      <c r="AP588" s="712">
        <f t="shared" si="163"/>
        <v>10.834297593828115</v>
      </c>
      <c r="AQ588" s="855">
        <f t="shared" si="164"/>
        <v>319.84630062016083</v>
      </c>
      <c r="AR588" s="624">
        <f>INDEX(Historical!$C$7:$C$1259,MATCH(B588,Historical!$B$7:$B$1281,0))*IF(AH588="n/a",1.03,IF(AH588&lt;0,1.01,IF(AH588&gt;10,1.1,(1+AH588/100))))</f>
        <v>4.5430000000000001</v>
      </c>
      <c r="AS588" s="853">
        <f t="shared" si="165"/>
        <v>4.8687331000000009</v>
      </c>
      <c r="AT588" s="853">
        <f t="shared" si="169"/>
        <v>5.3556064100000018</v>
      </c>
      <c r="AU588" s="853">
        <f t="shared" si="169"/>
        <v>5.8911670510000027</v>
      </c>
      <c r="AV588" s="853">
        <f t="shared" si="169"/>
        <v>6.4802837561000031</v>
      </c>
      <c r="AW588" s="624">
        <f t="shared" si="166"/>
        <v>27.13879031710001</v>
      </c>
      <c r="AX588" s="719">
        <f t="shared" si="167"/>
        <v>11.155372540734961</v>
      </c>
      <c r="AY588" s="900">
        <v>1.35</v>
      </c>
      <c r="AZ588" s="839">
        <v>110.85000000000001</v>
      </c>
      <c r="BA588" s="839">
        <v>-9.5299999999999994</v>
      </c>
      <c r="BB588" s="839">
        <v>-3.01</v>
      </c>
      <c r="BC588" s="839">
        <v>4.3600000000000003</v>
      </c>
      <c r="BE588" s="597">
        <v>2010</v>
      </c>
      <c r="BF588" s="865">
        <f t="shared" si="168"/>
        <v>0</v>
      </c>
      <c r="BG588" s="849">
        <v>17.7</v>
      </c>
    </row>
    <row r="589" spans="1:59" ht="11.25" customHeight="1" x14ac:dyDescent="0.2">
      <c r="A589" s="838" t="s">
        <v>769</v>
      </c>
      <c r="B589" s="842" t="s">
        <v>770</v>
      </c>
      <c r="C589" s="898" t="s">
        <v>112</v>
      </c>
      <c r="D589" s="898" t="s">
        <v>4295</v>
      </c>
      <c r="E589" s="705">
        <v>28</v>
      </c>
      <c r="F589" s="1135">
        <v>114</v>
      </c>
      <c r="G589" s="1086" t="s">
        <v>106</v>
      </c>
      <c r="H589" s="1086" t="s">
        <v>106</v>
      </c>
      <c r="I589" s="833">
        <v>377.62</v>
      </c>
      <c r="J589" s="624">
        <f t="shared" si="155"/>
        <v>0.59583708490016418</v>
      </c>
      <c r="K589" s="851">
        <v>0.5625</v>
      </c>
      <c r="L589" s="854">
        <v>4</v>
      </c>
      <c r="M589" s="615">
        <f t="shared" si="156"/>
        <v>2.25</v>
      </c>
      <c r="N589" s="837" t="s">
        <v>223</v>
      </c>
      <c r="O589" s="707">
        <v>0.51249999999999996</v>
      </c>
      <c r="P589" s="606">
        <v>44203</v>
      </c>
      <c r="Q589" s="606">
        <v>44218</v>
      </c>
      <c r="R589" s="615">
        <f t="shared" si="157"/>
        <v>9.7560975609756202</v>
      </c>
      <c r="S589" s="673">
        <f>IF(INDEX(Historical!$D$7:$D$1257,MATCH(B589,Historical!$B$7:$B$1281,0))=0,"n/a",(INDEX(Historical!$C$7:$C$1259,MATCH(B589,Historical!$B$7:$B$1281,0))/INDEX(Historical!$D$7:$D$1257,MATCH(B589,Historical!$B$7:$B$1281,0))-1)*100)</f>
        <v>10.810810810810789</v>
      </c>
      <c r="T589" s="673">
        <f>IF(INDEX(Historical!$F$7:$F$1250,MATCH(B589,Historical!$B$7:$B$1281,0))=0,"n/a",((INDEX(Historical!$C$7:$C$1259,MATCH(B589,Historical!$B$7:$B$1281,0))/INDEX(Historical!$F$7:$F$1250,MATCH(B589,Historical!$B$7:$B$1281,0)))^(1/3)-1)*100)</f>
        <v>13.555613628301177</v>
      </c>
      <c r="U589" s="673">
        <f>IF(INDEX(Historical!$H$7:$H$1250,MATCH(B589,Historical!$B$7:$B$1281,0))=0,"n/a",((INDEX(Historical!$C$7:$C$1259,MATCH(B589,Historical!$B$7:$B$1281,0))/INDEX(Historical!$H$7:$H$1250,MATCH(B589,Historical!$B$7:$B$1281,0)))^(1/5)-1)*100)</f>
        <v>15.43852585822143</v>
      </c>
      <c r="V589" s="673">
        <f>IF(INDEX(Historical!$O$7:$O$1250,MATCH(B589,Historical!$B$7:$B$1281,0))=0,"n/a",((INDEX(Historical!$C$7:$C$1259,MATCH(B589,Historical!$B$7:$B$1281,0))/INDEX(Historical!$O$7:$O$1250,MATCH(B589,Historical!$B$7:$B$1281,0)))^(1/10)-1)*100)</f>
        <v>18.357838813153894</v>
      </c>
      <c r="W589" s="674">
        <f t="shared" si="158"/>
        <v>0.84097730758804268</v>
      </c>
      <c r="X589" s="675">
        <f t="shared" si="159"/>
        <v>0.72481342057377607</v>
      </c>
      <c r="Y589" s="640"/>
      <c r="Z589" s="624">
        <f t="shared" si="160"/>
        <v>25.027808676307007</v>
      </c>
      <c r="AA589" s="853">
        <f t="shared" si="161"/>
        <v>42.004449388209117</v>
      </c>
      <c r="AB589" s="854">
        <v>12</v>
      </c>
      <c r="AC589" s="833">
        <v>8.99</v>
      </c>
      <c r="AD589" s="833">
        <v>8.27</v>
      </c>
      <c r="AE589" s="833">
        <v>7.32</v>
      </c>
      <c r="AF589" s="833">
        <v>3.91</v>
      </c>
      <c r="AG589" s="833">
        <v>16.400000000000002</v>
      </c>
      <c r="AH589" s="833">
        <v>88.8</v>
      </c>
      <c r="AI589" s="833">
        <v>4.91</v>
      </c>
      <c r="AJ589" s="833">
        <v>21.3</v>
      </c>
      <c r="AK589" s="833">
        <v>5.0999999999999996</v>
      </c>
      <c r="AL589" s="845">
        <v>40440</v>
      </c>
      <c r="AM589" s="839">
        <v>0.6</v>
      </c>
      <c r="AN589" s="833">
        <v>0.96</v>
      </c>
      <c r="AO589" s="711">
        <f t="shared" si="162"/>
        <v>-25.970086445087524</v>
      </c>
      <c r="AP589" s="712">
        <f t="shared" si="163"/>
        <v>16.034362943121593</v>
      </c>
      <c r="AQ589" s="855">
        <f t="shared" si="164"/>
        <v>170.17475587963648</v>
      </c>
      <c r="AR589" s="624">
        <f>INDEX(Historical!$C$7:$C$1259,MATCH(B589,Historical!$B$7:$B$1281,0))*IF(AH589="n/a",1.03,IF(AH589&lt;0,1.01,IF(AH589&gt;10,1.1,(1+AH589/100))))</f>
        <v>2.2549999999999999</v>
      </c>
      <c r="AS589" s="853">
        <f t="shared" si="165"/>
        <v>2.3657204999999997</v>
      </c>
      <c r="AT589" s="853">
        <f t="shared" si="169"/>
        <v>2.4863722454999997</v>
      </c>
      <c r="AU589" s="853">
        <f t="shared" si="169"/>
        <v>2.6131772300204994</v>
      </c>
      <c r="AV589" s="853">
        <f t="shared" si="169"/>
        <v>2.7464492687515447</v>
      </c>
      <c r="AW589" s="624">
        <f t="shared" si="166"/>
        <v>12.466719244272042</v>
      </c>
      <c r="AX589" s="719">
        <f t="shared" si="167"/>
        <v>3.301392734567036</v>
      </c>
      <c r="AY589" s="900">
        <v>1.01</v>
      </c>
      <c r="AZ589" s="839">
        <v>57.34</v>
      </c>
      <c r="BA589" s="839">
        <v>-17.14</v>
      </c>
      <c r="BB589" s="839">
        <v>-8.15</v>
      </c>
      <c r="BC589" s="839">
        <v>-7.2700000000000005</v>
      </c>
      <c r="BE589" s="597">
        <v>1994</v>
      </c>
      <c r="BF589" s="865">
        <f t="shared" si="168"/>
        <v>2</v>
      </c>
      <c r="BG589" s="849">
        <v>8.1</v>
      </c>
    </row>
    <row r="590" spans="1:59" ht="11.25" customHeight="1" x14ac:dyDescent="0.2">
      <c r="A590" s="831" t="s">
        <v>326</v>
      </c>
      <c r="B590" s="842" t="s">
        <v>327</v>
      </c>
      <c r="C590" s="898" t="s">
        <v>123</v>
      </c>
      <c r="D590" s="898" t="s">
        <v>4109</v>
      </c>
      <c r="E590" s="705">
        <v>47</v>
      </c>
      <c r="F590" s="1135">
        <v>48</v>
      </c>
      <c r="G590" s="1123" t="s">
        <v>37</v>
      </c>
      <c r="H590" s="1123" t="s">
        <v>37</v>
      </c>
      <c r="I590" s="833">
        <v>79.64</v>
      </c>
      <c r="J590" s="624">
        <f t="shared" si="155"/>
        <v>1.9085886489201405</v>
      </c>
      <c r="K590" s="844">
        <v>0.38</v>
      </c>
      <c r="L590" s="854">
        <v>4</v>
      </c>
      <c r="M590" s="615">
        <f t="shared" si="156"/>
        <v>1.52</v>
      </c>
      <c r="N590" s="837" t="s">
        <v>160</v>
      </c>
      <c r="O590" s="706">
        <v>0.36</v>
      </c>
      <c r="P590" s="606">
        <v>44120</v>
      </c>
      <c r="Q590" s="606">
        <v>44134</v>
      </c>
      <c r="R590" s="615">
        <f t="shared" si="157"/>
        <v>5.5555555555555607</v>
      </c>
      <c r="S590" s="673">
        <f>IF(INDEX(Historical!$D$7:$D$1257,MATCH(B590,Historical!$B$7:$B$1281,0))=0,"n/a",(INDEX(Historical!$C$7:$C$1259,MATCH(B590,Historical!$B$7:$B$1281,0))/INDEX(Historical!$D$7:$D$1257,MATCH(B590,Historical!$B$7:$B$1281,0))-1)*100)</f>
        <v>3.5460992907801359</v>
      </c>
      <c r="T590" s="673">
        <f>IF(INDEX(Historical!$F$7:$F$1250,MATCH(B590,Historical!$B$7:$B$1281,0))=0,"n/a",((INDEX(Historical!$C$7:$C$1259,MATCH(B590,Historical!$B$7:$B$1281,0))/INDEX(Historical!$F$7:$F$1250,MATCH(B590,Historical!$B$7:$B$1281,0)))^(1/3)-1)*100)</f>
        <v>6.1689873505176962</v>
      </c>
      <c r="U590" s="673">
        <f>IF(INDEX(Historical!$H$7:$H$1250,MATCH(B590,Historical!$B$7:$B$1281,0))=0,"n/a",((INDEX(Historical!$C$7:$C$1259,MATCH(B590,Historical!$B$7:$B$1281,0))/INDEX(Historical!$H$7:$H$1250,MATCH(B590,Historical!$B$7:$B$1281,0)))^(1/5)-1)*100)</f>
        <v>6.7136757018529059</v>
      </c>
      <c r="V590" s="673">
        <f>IF(INDEX(Historical!$O$7:$O$1250,MATCH(B590,Historical!$B$7:$B$1281,0))=0,"n/a",((INDEX(Historical!$C$7:$C$1259,MATCH(B590,Historical!$B$7:$B$1281,0))/INDEX(Historical!$O$7:$O$1250,MATCH(B590,Historical!$B$7:$B$1281,0)))^(1/10)-1)*100)</f>
        <v>5.8741388006511519</v>
      </c>
      <c r="W590" s="674">
        <f t="shared" si="158"/>
        <v>1.1429208484329125</v>
      </c>
      <c r="X590" s="675">
        <f t="shared" si="159"/>
        <v>1.1778378424303344</v>
      </c>
      <c r="Y590" s="632"/>
      <c r="Z590" s="624">
        <f t="shared" si="160"/>
        <v>46.060606060606062</v>
      </c>
      <c r="AA590" s="853">
        <f t="shared" si="161"/>
        <v>24.133333333333336</v>
      </c>
      <c r="AB590" s="854">
        <v>5</v>
      </c>
      <c r="AC590" s="833">
        <v>3.3</v>
      </c>
      <c r="AD590" s="833">
        <v>1.58</v>
      </c>
      <c r="AE590" s="833">
        <v>1.86</v>
      </c>
      <c r="AF590" s="833">
        <v>6.66</v>
      </c>
      <c r="AG590" s="833">
        <v>30.4</v>
      </c>
      <c r="AH590" s="833">
        <v>20</v>
      </c>
      <c r="AI590" s="833">
        <v>10.32</v>
      </c>
      <c r="AJ590" s="833">
        <v>5.7</v>
      </c>
      <c r="AK590" s="833">
        <v>15.45</v>
      </c>
      <c r="AL590" s="845">
        <v>10640</v>
      </c>
      <c r="AM590" s="839">
        <v>1</v>
      </c>
      <c r="AN590" s="833">
        <v>1.49</v>
      </c>
      <c r="AO590" s="711">
        <f t="shared" si="162"/>
        <v>-15.511068982560291</v>
      </c>
      <c r="AP590" s="712">
        <f t="shared" si="163"/>
        <v>8.6222643507730456</v>
      </c>
      <c r="AQ590" s="855">
        <f t="shared" si="164"/>
        <v>167.27264481548923</v>
      </c>
      <c r="AR590" s="624">
        <f>INDEX(Historical!$C$7:$C$1259,MATCH(B590,Historical!$B$7:$B$1281,0))*IF(AH590="n/a",1.03,IF(AH590&lt;0,1.01,IF(AH590&gt;10,1.1,(1+AH590/100))))</f>
        <v>1.6060000000000001</v>
      </c>
      <c r="AS590" s="853">
        <f t="shared" si="165"/>
        <v>1.7666000000000002</v>
      </c>
      <c r="AT590" s="853">
        <f t="shared" si="169"/>
        <v>1.9432600000000004</v>
      </c>
      <c r="AU590" s="853">
        <f t="shared" si="169"/>
        <v>2.1375860000000007</v>
      </c>
      <c r="AV590" s="853">
        <f t="shared" si="169"/>
        <v>2.3513446000000009</v>
      </c>
      <c r="AW590" s="624">
        <f t="shared" si="166"/>
        <v>9.8047906000000022</v>
      </c>
      <c r="AX590" s="719">
        <f t="shared" si="167"/>
        <v>12.311389502762433</v>
      </c>
      <c r="AY590" s="900">
        <v>0.98</v>
      </c>
      <c r="AZ590" s="839">
        <v>85.86</v>
      </c>
      <c r="BA590" s="839">
        <v>-19.02</v>
      </c>
      <c r="BB590" s="839">
        <v>-8.09</v>
      </c>
      <c r="BC590" s="839">
        <v>-4.16</v>
      </c>
      <c r="BE590" s="597">
        <v>1975</v>
      </c>
      <c r="BF590" s="865">
        <f t="shared" si="168"/>
        <v>4</v>
      </c>
      <c r="BG590" s="849">
        <v>7.5</v>
      </c>
    </row>
    <row r="591" spans="1:59" ht="11.25" customHeight="1" x14ac:dyDescent="0.2">
      <c r="A591" s="831" t="s">
        <v>1597</v>
      </c>
      <c r="B591" s="842" t="s">
        <v>1598</v>
      </c>
      <c r="C591" s="898" t="s">
        <v>123</v>
      </c>
      <c r="D591" s="898" t="s">
        <v>4290</v>
      </c>
      <c r="E591" s="705">
        <v>11</v>
      </c>
      <c r="F591" s="1135">
        <v>374</v>
      </c>
      <c r="G591" s="1126" t="s">
        <v>106</v>
      </c>
      <c r="H591" s="1126" t="s">
        <v>106</v>
      </c>
      <c r="I591" s="841">
        <v>132.19999999999999</v>
      </c>
      <c r="J591" s="624">
        <f t="shared" si="155"/>
        <v>2.0801815431164905</v>
      </c>
      <c r="K591" s="844">
        <v>0.6875</v>
      </c>
      <c r="L591" s="854">
        <v>4</v>
      </c>
      <c r="M591" s="615">
        <f t="shared" si="156"/>
        <v>2.75</v>
      </c>
      <c r="N591" s="837" t="s">
        <v>318</v>
      </c>
      <c r="O591" s="706">
        <v>0.625</v>
      </c>
      <c r="P591" s="606">
        <v>44266</v>
      </c>
      <c r="Q591" s="606">
        <v>44281</v>
      </c>
      <c r="R591" s="615">
        <f t="shared" si="157"/>
        <v>10</v>
      </c>
      <c r="S591" s="673">
        <f>IF(INDEX(Historical!$D$7:$D$1257,MATCH(B591,Historical!$B$7:$B$1281,0))=0,"n/a",(INDEX(Historical!$C$7:$C$1259,MATCH(B591,Historical!$B$7:$B$1281,0))/INDEX(Historical!$D$7:$D$1257,MATCH(B591,Historical!$B$7:$B$1281,0))-1)*100)</f>
        <v>13.636363636363624</v>
      </c>
      <c r="T591" s="673">
        <f>IF(INDEX(Historical!$F$7:$F$1250,MATCH(B591,Historical!$B$7:$B$1281,0))=0,"n/a",((INDEX(Historical!$C$7:$C$1259,MATCH(B591,Historical!$B$7:$B$1281,0))/INDEX(Historical!$F$7:$F$1250,MATCH(B591,Historical!$B$7:$B$1281,0)))^(1/3)-1)*100)</f>
        <v>11.57215834702825</v>
      </c>
      <c r="U591" s="673">
        <f>IF(INDEX(Historical!$H$7:$H$1250,MATCH(B591,Historical!$B$7:$B$1281,0))=0,"n/a",((INDEX(Historical!$C$7:$C$1259,MATCH(B591,Historical!$B$7:$B$1281,0))/INDEX(Historical!$H$7:$H$1250,MATCH(B591,Historical!$B$7:$B$1281,0)))^(1/5)-1)*100)</f>
        <v>9.3362073943278112</v>
      </c>
      <c r="V591" s="673">
        <f>IF(INDEX(Historical!$O$7:$O$1250,MATCH(B591,Historical!$B$7:$B$1281,0))=0,"n/a",((INDEX(Historical!$C$7:$C$1259,MATCH(B591,Historical!$B$7:$B$1281,0))/INDEX(Historical!$O$7:$O$1250,MATCH(B591,Historical!$B$7:$B$1281,0)))^(1/10)-1)*100)</f>
        <v>20.112443398143132</v>
      </c>
      <c r="W591" s="674">
        <f t="shared" si="158"/>
        <v>0.46420055532336618</v>
      </c>
      <c r="X591" s="675">
        <f t="shared" si="159"/>
        <v>0.5524383073566751</v>
      </c>
      <c r="Y591" s="643"/>
      <c r="Z591" s="624">
        <f t="shared" si="160"/>
        <v>48.41549295774648</v>
      </c>
      <c r="AA591" s="853">
        <f t="shared" si="161"/>
        <v>23.274647887323944</v>
      </c>
      <c r="AB591" s="854">
        <v>12</v>
      </c>
      <c r="AC591" s="833">
        <v>5.68</v>
      </c>
      <c r="AD591" s="833">
        <v>8.64</v>
      </c>
      <c r="AE591" s="833">
        <v>0.95</v>
      </c>
      <c r="AF591" s="833">
        <v>1.71</v>
      </c>
      <c r="AG591" s="833">
        <v>9.4</v>
      </c>
      <c r="AH591" s="833">
        <v>17.599999999999998</v>
      </c>
      <c r="AI591" s="833">
        <v>-2</v>
      </c>
      <c r="AJ591" s="833">
        <v>16.900000000000002</v>
      </c>
      <c r="AK591" s="833">
        <v>2.76</v>
      </c>
      <c r="AL591" s="845">
        <v>8340</v>
      </c>
      <c r="AM591" s="839">
        <v>0.6</v>
      </c>
      <c r="AN591" s="833">
        <v>0.33</v>
      </c>
      <c r="AO591" s="711">
        <f t="shared" si="162"/>
        <v>-11.858258949879643</v>
      </c>
      <c r="AP591" s="712">
        <f t="shared" si="163"/>
        <v>11.416388937444301</v>
      </c>
      <c r="AQ591" s="855">
        <f t="shared" si="164"/>
        <v>32.998993959977739</v>
      </c>
      <c r="AR591" s="624">
        <f>INDEX(Historical!$C$7:$C$1259,MATCH(B591,Historical!$B$7:$B$1281,0))*IF(AH591="n/a",1.03,IF(AH591&lt;0,1.01,IF(AH591&gt;10,1.1,(1+AH591/100))))</f>
        <v>2.75</v>
      </c>
      <c r="AS591" s="853">
        <f t="shared" si="165"/>
        <v>2.7774999999999999</v>
      </c>
      <c r="AT591" s="853">
        <f t="shared" si="169"/>
        <v>2.8541590000000001</v>
      </c>
      <c r="AU591" s="853">
        <f t="shared" si="169"/>
        <v>2.9329337884000002</v>
      </c>
      <c r="AV591" s="853">
        <f t="shared" si="169"/>
        <v>3.0138827609598402</v>
      </c>
      <c r="AW591" s="624">
        <f t="shared" si="166"/>
        <v>14.328475549359839</v>
      </c>
      <c r="AX591" s="719">
        <f t="shared" si="167"/>
        <v>10.838483774099728</v>
      </c>
      <c r="AY591" s="900">
        <v>1.06</v>
      </c>
      <c r="AZ591" s="839">
        <v>87.33</v>
      </c>
      <c r="BA591" s="839">
        <v>-5.2</v>
      </c>
      <c r="BB591" s="839">
        <v>5.89</v>
      </c>
      <c r="BC591" s="839">
        <v>20.630000000000003</v>
      </c>
      <c r="BE591" s="597">
        <v>2011</v>
      </c>
      <c r="BF591" s="865">
        <f t="shared" si="168"/>
        <v>0</v>
      </c>
      <c r="BG591" s="849">
        <v>5.8999999999999995</v>
      </c>
    </row>
    <row r="592" spans="1:59" ht="11.25" customHeight="1" x14ac:dyDescent="0.2">
      <c r="A592" s="838" t="s">
        <v>758</v>
      </c>
      <c r="B592" s="842" t="s">
        <v>759</v>
      </c>
      <c r="C592" s="898" t="s">
        <v>112</v>
      </c>
      <c r="D592" s="898" t="s">
        <v>4257</v>
      </c>
      <c r="E592" s="705">
        <v>18</v>
      </c>
      <c r="F592" s="1135">
        <v>197</v>
      </c>
      <c r="G592" s="1135" t="s">
        <v>106</v>
      </c>
      <c r="H592" s="1135" t="s">
        <v>106</v>
      </c>
      <c r="I592" s="841">
        <v>89.09</v>
      </c>
      <c r="J592" s="624">
        <f t="shared" si="155"/>
        <v>1.9081827365585364</v>
      </c>
      <c r="K592" s="844">
        <v>0.42499999999999999</v>
      </c>
      <c r="L592" s="854">
        <v>4</v>
      </c>
      <c r="M592" s="615">
        <f t="shared" si="156"/>
        <v>1.7</v>
      </c>
      <c r="N592" s="837" t="s">
        <v>218</v>
      </c>
      <c r="O592" s="706">
        <v>0.40500000000000003</v>
      </c>
      <c r="P592" s="606">
        <v>44104</v>
      </c>
      <c r="Q592" s="606">
        <v>44119</v>
      </c>
      <c r="R592" s="615">
        <f t="shared" si="157"/>
        <v>4.9382716049382616</v>
      </c>
      <c r="S592" s="673">
        <f>IF(INDEX(Historical!$D$7:$D$1257,MATCH(B592,Historical!$B$7:$B$1281,0))=0,"n/a",(INDEX(Historical!$C$7:$C$1259,MATCH(B592,Historical!$B$7:$B$1281,0))/INDEX(Historical!$D$7:$D$1257,MATCH(B592,Historical!$B$7:$B$1281,0))-1)*100)</f>
        <v>7.1895424836601274</v>
      </c>
      <c r="T592" s="673">
        <f>IF(INDEX(Historical!$F$7:$F$1250,MATCH(B592,Historical!$B$7:$B$1281,0))=0,"n/a",((INDEX(Historical!$C$7:$C$1259,MATCH(B592,Historical!$B$7:$B$1281,0))/INDEX(Historical!$F$7:$F$1250,MATCH(B592,Historical!$B$7:$B$1281,0)))^(1/3)-1)*100)</f>
        <v>7.9139970567847051</v>
      </c>
      <c r="U592" s="673">
        <f>IF(INDEX(Historical!$H$7:$H$1250,MATCH(B592,Historical!$B$7:$B$1281,0))=0,"n/a",((INDEX(Historical!$C$7:$C$1259,MATCH(B592,Historical!$B$7:$B$1281,0))/INDEX(Historical!$H$7:$H$1250,MATCH(B592,Historical!$B$7:$B$1281,0)))^(1/5)-1)*100)</f>
        <v>7.544399604357821</v>
      </c>
      <c r="V592" s="673">
        <f>IF(INDEX(Historical!$O$7:$O$1250,MATCH(B592,Historical!$B$7:$B$1281,0))=0,"n/a",((INDEX(Historical!$C$7:$C$1259,MATCH(B592,Historical!$B$7:$B$1281,0))/INDEX(Historical!$O$7:$O$1250,MATCH(B592,Historical!$B$7:$B$1281,0)))^(1/10)-1)*100)</f>
        <v>7.8537655136687867</v>
      </c>
      <c r="W592" s="674">
        <f t="shared" si="158"/>
        <v>0.96060922511977964</v>
      </c>
      <c r="X592" s="675">
        <f t="shared" si="159"/>
        <v>0.44641417777265208</v>
      </c>
      <c r="Y592" s="842"/>
      <c r="Z592" s="624">
        <f t="shared" si="160"/>
        <v>53.291536050156743</v>
      </c>
      <c r="AA592" s="853">
        <f t="shared" si="161"/>
        <v>27.927899686520377</v>
      </c>
      <c r="AB592" s="854">
        <v>12</v>
      </c>
      <c r="AC592" s="833">
        <v>3.19</v>
      </c>
      <c r="AD592" s="833">
        <v>3.46</v>
      </c>
      <c r="AE592" s="833">
        <v>2.87</v>
      </c>
      <c r="AF592" s="833">
        <v>3.45</v>
      </c>
      <c r="AG592" s="833">
        <v>12.4</v>
      </c>
      <c r="AH592" s="833">
        <v>5.5</v>
      </c>
      <c r="AI592" s="833">
        <v>9.4600000000000009</v>
      </c>
      <c r="AJ592" s="833">
        <v>16.900000000000002</v>
      </c>
      <c r="AK592" s="833">
        <v>8.19</v>
      </c>
      <c r="AL592" s="845">
        <v>29180</v>
      </c>
      <c r="AM592" s="839">
        <v>0.1</v>
      </c>
      <c r="AN592" s="833">
        <v>1.05</v>
      </c>
      <c r="AO592" s="711">
        <f t="shared" si="162"/>
        <v>-18.475317345604019</v>
      </c>
      <c r="AP592" s="712">
        <f t="shared" si="163"/>
        <v>9.4525823409163579</v>
      </c>
      <c r="AQ592" s="855">
        <f t="shared" si="164"/>
        <v>106.93665581363598</v>
      </c>
      <c r="AR592" s="624">
        <f>INDEX(Historical!$C$7:$C$1259,MATCH(B592,Historical!$B$7:$B$1281,0))*IF(AH592="n/a",1.03,IF(AH592&lt;0,1.01,IF(AH592&gt;10,1.1,(1+AH592/100))))</f>
        <v>1.7301999999999997</v>
      </c>
      <c r="AS592" s="853">
        <f t="shared" si="165"/>
        <v>1.8938769199999999</v>
      </c>
      <c r="AT592" s="853">
        <f t="shared" si="169"/>
        <v>2.0489854397479998</v>
      </c>
      <c r="AU592" s="853">
        <f t="shared" si="169"/>
        <v>2.2167973472633613</v>
      </c>
      <c r="AV592" s="853">
        <f t="shared" si="169"/>
        <v>2.3983530500042307</v>
      </c>
      <c r="AW592" s="624">
        <f t="shared" si="166"/>
        <v>10.288212757015591</v>
      </c>
      <c r="AX592" s="719">
        <f t="shared" si="167"/>
        <v>11.548111748810856</v>
      </c>
      <c r="AY592" s="900">
        <v>0.67</v>
      </c>
      <c r="AZ592" s="839">
        <v>36.29</v>
      </c>
      <c r="BA592" s="839">
        <v>-14.16</v>
      </c>
      <c r="BB592" s="839">
        <v>-4.58</v>
      </c>
      <c r="BC592" s="839">
        <v>-1.76</v>
      </c>
      <c r="BE592" s="597">
        <v>2003</v>
      </c>
      <c r="BF592" s="865">
        <f t="shared" si="168"/>
        <v>1</v>
      </c>
      <c r="BG592" s="849">
        <v>4.5</v>
      </c>
    </row>
    <row r="593" spans="1:59" ht="11.25" customHeight="1" x14ac:dyDescent="0.2">
      <c r="A593" s="848" t="s">
        <v>4337</v>
      </c>
      <c r="B593" s="842" t="s">
        <v>3919</v>
      </c>
      <c r="C593" s="898" t="s">
        <v>108</v>
      </c>
      <c r="D593" s="898" t="s">
        <v>4266</v>
      </c>
      <c r="E593" s="705">
        <v>6</v>
      </c>
      <c r="F593" s="1135">
        <v>674</v>
      </c>
      <c r="G593" s="1122" t="s">
        <v>106</v>
      </c>
      <c r="H593" s="1122" t="s">
        <v>106</v>
      </c>
      <c r="I593" s="841">
        <v>6.6</v>
      </c>
      <c r="J593" s="624">
        <f t="shared" si="155"/>
        <v>3.0303030303030307</v>
      </c>
      <c r="K593" s="844">
        <v>0.05</v>
      </c>
      <c r="L593" s="854">
        <v>4</v>
      </c>
      <c r="M593" s="615">
        <f t="shared" si="156"/>
        <v>0.2</v>
      </c>
      <c r="N593" s="837" t="s">
        <v>223</v>
      </c>
      <c r="O593" s="706">
        <v>4.4999999999999998E-2</v>
      </c>
      <c r="P593" s="904">
        <v>43837</v>
      </c>
      <c r="Q593" s="904">
        <v>43850</v>
      </c>
      <c r="R593" s="615">
        <f t="shared" si="157"/>
        <v>11.111111111111121</v>
      </c>
      <c r="S593" s="673">
        <f>IF(INDEX(Historical!$D$7:$D$1257,MATCH(B593,Historical!$B$7:$B$1281,0))=0,"n/a",(INDEX(Historical!$C$7:$C$1259,MATCH(B593,Historical!$B$7:$B$1281,0))/INDEX(Historical!$D$7:$D$1257,MATCH(B593,Historical!$B$7:$B$1281,0))-1)*100)</f>
        <v>17.647058823529417</v>
      </c>
      <c r="T593" s="673">
        <f>IF(INDEX(Historical!$F$7:$F$1250,MATCH(B593,Historical!$B$7:$B$1281,0))=0,"n/a",((INDEX(Historical!$C$7:$C$1259,MATCH(B593,Historical!$B$7:$B$1281,0))/INDEX(Historical!$F$7:$F$1250,MATCH(B593,Historical!$B$7:$B$1281,0)))^(1/3)-1)*100)</f>
        <v>33.005731685649529</v>
      </c>
      <c r="U593" s="673">
        <f>IF(INDEX(Historical!$H$7:$H$1250,MATCH(B593,Historical!$B$7:$B$1281,0))=0,"n/a",((INDEX(Historical!$C$7:$C$1259,MATCH(B593,Historical!$B$7:$B$1281,0))/INDEX(Historical!$H$7:$H$1250,MATCH(B593,Historical!$B$7:$B$1281,0)))^(1/5)-1)*100)</f>
        <v>38.887706439814629</v>
      </c>
      <c r="V593" s="673" t="str">
        <f>IF(INDEX(Historical!$O$7:$O$1250,MATCH(B593,Historical!$B$7:$B$1281,0))=0,"n/a",((INDEX(Historical!$C$7:$C$1259,MATCH(B593,Historical!$B$7:$B$1281,0))/INDEX(Historical!$O$7:$O$1250,MATCH(B593,Historical!$B$7:$B$1281,0)))^(1/10)-1)*100)</f>
        <v>n/a</v>
      </c>
      <c r="W593" s="674" t="str">
        <f t="shared" si="158"/>
        <v>n/a</v>
      </c>
      <c r="X593" s="675">
        <f t="shared" si="159"/>
        <v>1.3789966822629303</v>
      </c>
      <c r="Y593" s="843"/>
      <c r="Z593" s="624">
        <f t="shared" si="160"/>
        <v>45.45454545454546</v>
      </c>
      <c r="AA593" s="853">
        <f t="shared" si="161"/>
        <v>15</v>
      </c>
      <c r="AB593" s="854">
        <v>3</v>
      </c>
      <c r="AC593" s="833">
        <v>0.44</v>
      </c>
      <c r="AD593" s="833">
        <v>1.24</v>
      </c>
      <c r="AE593" s="833">
        <v>3</v>
      </c>
      <c r="AF593" s="833">
        <v>0.97</v>
      </c>
      <c r="AG593" s="833">
        <v>6.7</v>
      </c>
      <c r="AH593" s="833">
        <v>-8.9</v>
      </c>
      <c r="AI593" s="833">
        <v>37.78</v>
      </c>
      <c r="AJ593" s="833">
        <v>28.199999999999996</v>
      </c>
      <c r="AK593" s="833">
        <v>12</v>
      </c>
      <c r="AL593" s="845">
        <v>146.5</v>
      </c>
      <c r="AM593" s="839">
        <v>4.8</v>
      </c>
      <c r="AN593" s="833">
        <v>0</v>
      </c>
      <c r="AO593" s="711">
        <f t="shared" si="162"/>
        <v>26.91800947011766</v>
      </c>
      <c r="AP593" s="712">
        <f t="shared" si="163"/>
        <v>41.91800947011766</v>
      </c>
      <c r="AQ593" s="855">
        <f t="shared" si="164"/>
        <v>-19.584412787901218</v>
      </c>
      <c r="AR593" s="624">
        <f>INDEX(Historical!$C$7:$C$1259,MATCH(B593,Historical!$B$7:$B$1281,0))*IF(AH593="n/a",1.03,IF(AH593&lt;0,1.01,IF(AH593&gt;10,1.1,(1+AH593/100))))</f>
        <v>0.20200000000000001</v>
      </c>
      <c r="AS593" s="853">
        <f t="shared" si="165"/>
        <v>0.22220000000000004</v>
      </c>
      <c r="AT593" s="853">
        <f t="shared" si="169"/>
        <v>0.24442000000000005</v>
      </c>
      <c r="AU593" s="853">
        <f t="shared" si="169"/>
        <v>0.2688620000000001</v>
      </c>
      <c r="AV593" s="853">
        <f t="shared" si="169"/>
        <v>0.29574820000000013</v>
      </c>
      <c r="AW593" s="624">
        <f t="shared" si="166"/>
        <v>1.2332302000000004</v>
      </c>
      <c r="AX593" s="719">
        <f t="shared" si="167"/>
        <v>18.685306060606067</v>
      </c>
      <c r="AY593" s="900">
        <v>0.82</v>
      </c>
      <c r="AZ593" s="839">
        <v>75.070000000000007</v>
      </c>
      <c r="BA593" s="839">
        <v>-6.65</v>
      </c>
      <c r="BB593" s="839">
        <v>21.09</v>
      </c>
      <c r="BC593" s="839">
        <v>31.580000000000002</v>
      </c>
      <c r="BE593" s="597">
        <v>2015</v>
      </c>
      <c r="BF593" s="865">
        <f t="shared" si="168"/>
        <v>0</v>
      </c>
      <c r="BG593" s="849">
        <v>0.70000000000000007</v>
      </c>
    </row>
    <row r="594" spans="1:59" s="744" customFormat="1" ht="11.25" customHeight="1" x14ac:dyDescent="0.2">
      <c r="A594" s="895" t="s">
        <v>4608</v>
      </c>
      <c r="B594" s="751" t="s">
        <v>4600</v>
      </c>
      <c r="C594" s="898" t="s">
        <v>4127</v>
      </c>
      <c r="D594" s="898" t="s">
        <v>4302</v>
      </c>
      <c r="E594" s="727">
        <v>5</v>
      </c>
      <c r="F594" s="1135">
        <v>716</v>
      </c>
      <c r="G594" s="1138" t="s">
        <v>106</v>
      </c>
      <c r="H594" s="1138" t="s">
        <v>106</v>
      </c>
      <c r="I594" s="728">
        <v>123.35</v>
      </c>
      <c r="J594" s="729">
        <f t="shared" si="155"/>
        <v>1.4055127685447912</v>
      </c>
      <c r="K594" s="730">
        <v>1.7337</v>
      </c>
      <c r="L594" s="731">
        <v>1</v>
      </c>
      <c r="M594" s="732">
        <f t="shared" si="156"/>
        <v>1.7337</v>
      </c>
      <c r="N594" s="733" t="s">
        <v>4617</v>
      </c>
      <c r="O594" s="734">
        <v>1.6742999999999999</v>
      </c>
      <c r="P594" s="1130">
        <v>43972</v>
      </c>
      <c r="Q594" s="1130">
        <v>43984</v>
      </c>
      <c r="R594" s="732">
        <f t="shared" si="157"/>
        <v>3.5477512990503572</v>
      </c>
      <c r="S594" s="673">
        <f>IF(INDEX(Historical!$D$7:$D$1257,MATCH(B594,Historical!$B$7:$B$1281,0))=0,"n/a",(INDEX(Historical!$C$7:$C$1259,MATCH(B594,Historical!$B$7:$B$1281,0))/INDEX(Historical!$D$7:$D$1257,MATCH(B594,Historical!$B$7:$B$1281,0))-1)*100)</f>
        <v>3.5477512990503612</v>
      </c>
      <c r="T594" s="673">
        <f>IF(INDEX(Historical!$F$7:$F$1250,MATCH(B594,Historical!$B$7:$B$1281,0))=0,"n/a",((INDEX(Historical!$C$7:$C$1259,MATCH(B594,Historical!$B$7:$B$1281,0))/INDEX(Historical!$F$7:$F$1250,MATCH(B594,Historical!$B$7:$B$1281,0)))^(1/3)-1)*100)</f>
        <v>8.109218587886291</v>
      </c>
      <c r="U594" s="673">
        <f>IF(INDEX(Historical!$H$7:$H$1250,MATCH(B594,Historical!$B$7:$B$1281,0))=0,"n/a",((INDEX(Historical!$C$7:$C$1259,MATCH(B594,Historical!$B$7:$B$1281,0))/INDEX(Historical!$H$7:$H$1250,MATCH(B594,Historical!$B$7:$B$1281,0)))^(1/5)-1)*100)</f>
        <v>7.2563976984122647</v>
      </c>
      <c r="V594" s="673">
        <f>IF(INDEX(Historical!$O$7:$O$1250,MATCH(B594,Historical!$B$7:$B$1281,0))=0,"n/a",((INDEX(Historical!$C$7:$C$1259,MATCH(B594,Historical!$B$7:$B$1281,0))/INDEX(Historical!$O$7:$O$1250,MATCH(B594,Historical!$B$7:$B$1281,0)))^(1/10)-1)*100)</f>
        <v>11.244396274725998</v>
      </c>
      <c r="W594" s="674">
        <f t="shared" si="158"/>
        <v>0.64533457565191399</v>
      </c>
      <c r="X594" s="675">
        <f t="shared" si="159"/>
        <v>24.187992328040885</v>
      </c>
      <c r="Y594" s="745" t="s">
        <v>4624</v>
      </c>
      <c r="Z594" s="729">
        <f t="shared" si="160"/>
        <v>32.960076045627382</v>
      </c>
      <c r="AA594" s="736">
        <f t="shared" si="161"/>
        <v>23.450570342205324</v>
      </c>
      <c r="AB594" s="731">
        <v>12</v>
      </c>
      <c r="AC594" s="737">
        <v>5.26</v>
      </c>
      <c r="AD594" s="737">
        <v>7.8</v>
      </c>
      <c r="AE594" s="737">
        <v>4.6399999999999997</v>
      </c>
      <c r="AF594" s="737">
        <v>4.1399999999999997</v>
      </c>
      <c r="AG594" s="737">
        <v>15.2</v>
      </c>
      <c r="AH594" s="737">
        <v>-18.7</v>
      </c>
      <c r="AI594" s="737">
        <v>4</v>
      </c>
      <c r="AJ594" s="737">
        <v>0.3</v>
      </c>
      <c r="AK594" s="737">
        <v>3.02</v>
      </c>
      <c r="AL594" s="738">
        <v>153210</v>
      </c>
      <c r="AM594" s="739">
        <v>25.5</v>
      </c>
      <c r="AN594" s="737">
        <v>0.62</v>
      </c>
      <c r="AO594" s="740">
        <f t="shared" si="162"/>
        <v>-14.788659875248268</v>
      </c>
      <c r="AP594" s="741">
        <f t="shared" si="163"/>
        <v>8.6619104669570568</v>
      </c>
      <c r="AQ594" s="742">
        <f t="shared" si="164"/>
        <v>107.72349272448167</v>
      </c>
      <c r="AR594" s="624">
        <f>INDEX(Historical!$C$7:$C$1259,MATCH(B594,Historical!$B$7:$B$1281,0))*IF(AH594="n/a",1.03,IF(AH594&lt;0,1.01,IF(AH594&gt;10,1.1,(1+AH594/100))))</f>
        <v>1.751037</v>
      </c>
      <c r="AS594" s="736">
        <f t="shared" si="165"/>
        <v>1.8210784799999999</v>
      </c>
      <c r="AT594" s="736">
        <f t="shared" si="169"/>
        <v>1.876075050096</v>
      </c>
      <c r="AU594" s="736">
        <f t="shared" si="169"/>
        <v>1.9327325166088991</v>
      </c>
      <c r="AV594" s="736">
        <f t="shared" si="169"/>
        <v>1.9911010386104879</v>
      </c>
      <c r="AW594" s="729">
        <f t="shared" si="166"/>
        <v>9.3720240853153864</v>
      </c>
      <c r="AX594" s="743">
        <f t="shared" si="167"/>
        <v>7.5979117027283234</v>
      </c>
      <c r="AY594" s="901">
        <v>1.05</v>
      </c>
      <c r="AZ594" s="739">
        <v>35.709999999999994</v>
      </c>
      <c r="BA594" s="739">
        <v>-27.139999999999997</v>
      </c>
      <c r="BB594" s="739">
        <v>-3.9899999999999998</v>
      </c>
      <c r="BC594" s="739">
        <v>-10.96</v>
      </c>
      <c r="BD594" s="875"/>
      <c r="BE594" s="597">
        <v>2016</v>
      </c>
      <c r="BF594" s="865">
        <f t="shared" si="168"/>
        <v>0</v>
      </c>
      <c r="BG594" s="793">
        <v>7.5</v>
      </c>
    </row>
    <row r="595" spans="1:59" ht="11.25" customHeight="1" x14ac:dyDescent="0.2">
      <c r="A595" s="838" t="s">
        <v>1619</v>
      </c>
      <c r="B595" s="842" t="s">
        <v>1620</v>
      </c>
      <c r="C595" s="898" t="s">
        <v>108</v>
      </c>
      <c r="D595" s="898" t="s">
        <v>4273</v>
      </c>
      <c r="E595" s="705">
        <v>11</v>
      </c>
      <c r="F595" s="1135">
        <v>361</v>
      </c>
      <c r="G595" s="1135" t="s">
        <v>106</v>
      </c>
      <c r="H595" s="1135" t="s">
        <v>106</v>
      </c>
      <c r="I595" s="841">
        <v>37.58</v>
      </c>
      <c r="J595" s="624">
        <f t="shared" si="155"/>
        <v>3.4060670569451843</v>
      </c>
      <c r="K595" s="844">
        <v>0.32</v>
      </c>
      <c r="L595" s="854">
        <v>4</v>
      </c>
      <c r="M595" s="615">
        <f t="shared" si="156"/>
        <v>1.28</v>
      </c>
      <c r="N595" s="837" t="s">
        <v>964</v>
      </c>
      <c r="O595" s="706">
        <v>0.3</v>
      </c>
      <c r="P595" s="606">
        <v>44243</v>
      </c>
      <c r="Q595" s="606">
        <v>44251</v>
      </c>
      <c r="R595" s="615">
        <f t="shared" si="157"/>
        <v>6.6666666666666732</v>
      </c>
      <c r="S595" s="673">
        <f>IF(INDEX(Historical!$D$7:$D$1257,MATCH(B595,Historical!$B$7:$B$1281,0))=0,"n/a",(INDEX(Historical!$C$7:$C$1259,MATCH(B595,Historical!$B$7:$B$1281,0))/INDEX(Historical!$D$7:$D$1257,MATCH(B595,Historical!$B$7:$B$1281,0))-1)*100)</f>
        <v>1.6949152542372836</v>
      </c>
      <c r="T595" s="673">
        <f>IF(INDEX(Historical!$F$7:$F$1250,MATCH(B595,Historical!$B$7:$B$1281,0))=0,"n/a",((INDEX(Historical!$C$7:$C$1259,MATCH(B595,Historical!$B$7:$B$1281,0))/INDEX(Historical!$F$7:$F$1250,MATCH(B595,Historical!$B$7:$B$1281,0)))^(1/3)-1)*100)</f>
        <v>4.8856246288386806</v>
      </c>
      <c r="U595" s="673">
        <f>IF(INDEX(Historical!$H$7:$H$1250,MATCH(B595,Historical!$B$7:$B$1281,0))=0,"n/a",((INDEX(Historical!$C$7:$C$1259,MATCH(B595,Historical!$B$7:$B$1281,0))/INDEX(Historical!$H$7:$H$1250,MATCH(B595,Historical!$B$7:$B$1281,0)))^(1/5)-1)*100)</f>
        <v>5.9223841048812176</v>
      </c>
      <c r="V595" s="673">
        <f>IF(INDEX(Historical!$O$7:$O$1250,MATCH(B595,Historical!$B$7:$B$1281,0))=0,"n/a",((INDEX(Historical!$C$7:$C$1259,MATCH(B595,Historical!$B$7:$B$1281,0))/INDEX(Historical!$O$7:$O$1250,MATCH(B595,Historical!$B$7:$B$1281,0)))^(1/10)-1)*100)</f>
        <v>40.511582648364609</v>
      </c>
      <c r="W595" s="674">
        <f t="shared" si="158"/>
        <v>0.14618989725202194</v>
      </c>
      <c r="X595" s="675">
        <f t="shared" si="159"/>
        <v>0.36112098200495224</v>
      </c>
      <c r="Y595" s="646" t="s">
        <v>4580</v>
      </c>
      <c r="Z595" s="624">
        <f t="shared" si="160"/>
        <v>60.377358490566039</v>
      </c>
      <c r="AA595" s="853">
        <f t="shared" si="161"/>
        <v>17.726415094339622</v>
      </c>
      <c r="AB595" s="854">
        <v>12</v>
      </c>
      <c r="AC595" s="833">
        <v>2.12</v>
      </c>
      <c r="AD595" s="833">
        <v>1.93</v>
      </c>
      <c r="AE595" s="833">
        <v>4.0999999999999996</v>
      </c>
      <c r="AF595" s="833">
        <v>1.26</v>
      </c>
      <c r="AG595" s="833">
        <v>4.2</v>
      </c>
      <c r="AH595" s="833">
        <v>15</v>
      </c>
      <c r="AI595" s="833">
        <v>-1.92</v>
      </c>
      <c r="AJ595" s="833">
        <v>16.400000000000002</v>
      </c>
      <c r="AK595" s="833">
        <v>9.3000000000000007</v>
      </c>
      <c r="AL595" s="845">
        <v>1740</v>
      </c>
      <c r="AM595" s="839">
        <v>1.2</v>
      </c>
      <c r="AN595" s="833">
        <v>0.16</v>
      </c>
      <c r="AO595" s="711">
        <f t="shared" si="162"/>
        <v>-8.3979639325132194</v>
      </c>
      <c r="AP595" s="712">
        <f t="shared" si="163"/>
        <v>9.3284511618264023</v>
      </c>
      <c r="AQ595" s="855">
        <f t="shared" si="164"/>
        <v>-0.36671011740007087</v>
      </c>
      <c r="AR595" s="624">
        <f>INDEX(Historical!$C$7:$C$1259,MATCH(B595,Historical!$B$7:$B$1281,0))*IF(AH595="n/a",1.03,IF(AH595&lt;0,1.01,IF(AH595&gt;10,1.1,(1+AH595/100))))</f>
        <v>1.32</v>
      </c>
      <c r="AS595" s="853">
        <f t="shared" si="165"/>
        <v>1.3332000000000002</v>
      </c>
      <c r="AT595" s="853">
        <f t="shared" si="169"/>
        <v>1.4571876000000001</v>
      </c>
      <c r="AU595" s="853">
        <f t="shared" si="169"/>
        <v>1.5927060468000001</v>
      </c>
      <c r="AV595" s="853">
        <f t="shared" si="169"/>
        <v>1.7408277091524</v>
      </c>
      <c r="AW595" s="624">
        <f t="shared" si="166"/>
        <v>7.4439213559524005</v>
      </c>
      <c r="AX595" s="719">
        <f t="shared" si="167"/>
        <v>19.808199457031403</v>
      </c>
      <c r="AY595" s="900">
        <v>1.1299999999999999</v>
      </c>
      <c r="AZ595" s="839">
        <v>108.78000000000002</v>
      </c>
      <c r="BA595" s="839">
        <v>-5.48</v>
      </c>
      <c r="BB595" s="839">
        <v>8.5599999999999987</v>
      </c>
      <c r="BC595" s="839">
        <v>36.42</v>
      </c>
      <c r="BE595" s="597">
        <v>2011</v>
      </c>
      <c r="BF595" s="865">
        <f t="shared" si="168"/>
        <v>0</v>
      </c>
      <c r="BG595" s="849">
        <v>0.5</v>
      </c>
    </row>
    <row r="596" spans="1:59" ht="11.25" customHeight="1" x14ac:dyDescent="0.2">
      <c r="A596" s="838" t="s">
        <v>1621</v>
      </c>
      <c r="B596" s="842" t="s">
        <v>1622</v>
      </c>
      <c r="C596" s="898" t="s">
        <v>108</v>
      </c>
      <c r="D596" s="898" t="s">
        <v>4273</v>
      </c>
      <c r="E596" s="705">
        <v>8</v>
      </c>
      <c r="F596" s="1135">
        <v>574</v>
      </c>
      <c r="G596" s="1058" t="s">
        <v>106</v>
      </c>
      <c r="H596" s="1058" t="s">
        <v>106</v>
      </c>
      <c r="I596" s="841">
        <v>17.29</v>
      </c>
      <c r="J596" s="624">
        <f t="shared" si="155"/>
        <v>2.42914979757085</v>
      </c>
      <c r="K596" s="844">
        <v>0.105</v>
      </c>
      <c r="L596" s="854">
        <v>4</v>
      </c>
      <c r="M596" s="615">
        <f t="shared" si="156"/>
        <v>0.42</v>
      </c>
      <c r="N596" s="837" t="s">
        <v>986</v>
      </c>
      <c r="O596" s="706">
        <v>0.1</v>
      </c>
      <c r="P596" s="606">
        <v>44140</v>
      </c>
      <c r="Q596" s="606">
        <v>44155</v>
      </c>
      <c r="R596" s="615">
        <f t="shared" si="157"/>
        <v>4.9999999999999902</v>
      </c>
      <c r="S596" s="673">
        <f>IF(INDEX(Historical!$D$7:$D$1257,MATCH(B596,Historical!$B$7:$B$1281,0))=0,"n/a",(INDEX(Historical!$C$7:$C$1259,MATCH(B596,Historical!$B$7:$B$1281,0))/INDEX(Historical!$D$7:$D$1257,MATCH(B596,Historical!$B$7:$B$1281,0))-1)*100)</f>
        <v>11.111111111111116</v>
      </c>
      <c r="T596" s="673">
        <f>IF(INDEX(Historical!$F$7:$F$1250,MATCH(B596,Historical!$B$7:$B$1281,0))=0,"n/a",((INDEX(Historical!$C$7:$C$1259,MATCH(B596,Historical!$B$7:$B$1281,0))/INDEX(Historical!$F$7:$F$1250,MATCH(B596,Historical!$B$7:$B$1281,0)))^(1/3)-1)*100)</f>
        <v>12.624788044360603</v>
      </c>
      <c r="U596" s="673">
        <f>IF(INDEX(Historical!$H$7:$H$1250,MATCH(B596,Historical!$B$7:$B$1281,0))=0,"n/a",((INDEX(Historical!$C$7:$C$1259,MATCH(B596,Historical!$B$7:$B$1281,0))/INDEX(Historical!$H$7:$H$1250,MATCH(B596,Historical!$B$7:$B$1281,0)))^(1/5)-1)*100)</f>
        <v>14.869835499703509</v>
      </c>
      <c r="V596" s="673" t="str">
        <f>IF(INDEX(Historical!$O$7:$O$1250,MATCH(B596,Historical!$B$7:$B$1281,0))=0,"n/a",((INDEX(Historical!$C$7:$C$1259,MATCH(B596,Historical!$B$7:$B$1281,0))/INDEX(Historical!$O$7:$O$1250,MATCH(B596,Historical!$B$7:$B$1281,0)))^(1/10)-1)*100)</f>
        <v>n/a</v>
      </c>
      <c r="W596" s="674" t="str">
        <f t="shared" si="158"/>
        <v>n/a</v>
      </c>
      <c r="X596" s="675">
        <f t="shared" si="159"/>
        <v>2.7036064544915472</v>
      </c>
      <c r="Y596" s="843"/>
      <c r="Z596" s="624">
        <f t="shared" si="160"/>
        <v>21.319796954314722</v>
      </c>
      <c r="AA596" s="853">
        <f t="shared" si="161"/>
        <v>8.7766497461928932</v>
      </c>
      <c r="AB596" s="854">
        <v>12</v>
      </c>
      <c r="AC596" s="833">
        <v>1.97</v>
      </c>
      <c r="AD596" s="833" t="s">
        <v>136</v>
      </c>
      <c r="AE596" s="833">
        <v>3.11</v>
      </c>
      <c r="AF596" s="833">
        <v>1</v>
      </c>
      <c r="AG596" s="833">
        <v>8</v>
      </c>
      <c r="AH596" s="833">
        <v>0.6</v>
      </c>
      <c r="AI596" s="833" t="s">
        <v>136</v>
      </c>
      <c r="AJ596" s="833">
        <v>5.5</v>
      </c>
      <c r="AK596" s="833" t="s">
        <v>136</v>
      </c>
      <c r="AL596" s="845">
        <v>132.41</v>
      </c>
      <c r="AM596" s="839">
        <v>1.4000000000000001</v>
      </c>
      <c r="AN596" s="833">
        <v>7.0000000000000007E-2</v>
      </c>
      <c r="AO596" s="711">
        <f t="shared" si="162"/>
        <v>8.5223355510814667</v>
      </c>
      <c r="AP596" s="712">
        <f t="shared" si="163"/>
        <v>17.29898529727436</v>
      </c>
      <c r="AQ596" s="855">
        <f t="shared" si="164"/>
        <v>-37.544149829418103</v>
      </c>
      <c r="AR596" s="624">
        <f>INDEX(Historical!$C$7:$C$1259,MATCH(B596,Historical!$B$7:$B$1281,0))*IF(AH596="n/a",1.03,IF(AH596&lt;0,1.01,IF(AH596&gt;10,1.1,(1+AH596/100))))</f>
        <v>0.40240000000000004</v>
      </c>
      <c r="AS596" s="853">
        <f t="shared" si="165"/>
        <v>0.41447200000000006</v>
      </c>
      <c r="AT596" s="853">
        <f t="shared" si="169"/>
        <v>0.42690616000000009</v>
      </c>
      <c r="AU596" s="853">
        <f t="shared" si="169"/>
        <v>0.43971334480000013</v>
      </c>
      <c r="AV596" s="853">
        <f t="shared" si="169"/>
        <v>0.45290474514400014</v>
      </c>
      <c r="AW596" s="624">
        <f t="shared" si="166"/>
        <v>2.1363962499440006</v>
      </c>
      <c r="AX596" s="719">
        <f t="shared" si="167"/>
        <v>12.356253614482364</v>
      </c>
      <c r="AY596" s="900">
        <v>1.23</v>
      </c>
      <c r="AZ596" s="839">
        <v>91.69</v>
      </c>
      <c r="BA596" s="839">
        <v>-13.469999999999999</v>
      </c>
      <c r="BB596" s="839">
        <v>-4.95</v>
      </c>
      <c r="BC596" s="839">
        <v>7.5399999999999991</v>
      </c>
      <c r="BE596" s="597">
        <v>2013</v>
      </c>
      <c r="BF596" s="865">
        <f t="shared" si="168"/>
        <v>0</v>
      </c>
      <c r="BG596" s="849">
        <v>1</v>
      </c>
    </row>
    <row r="597" spans="1:59" ht="11.25" customHeight="1" x14ac:dyDescent="0.2">
      <c r="A597" s="831" t="s">
        <v>790</v>
      </c>
      <c r="B597" s="842" t="s">
        <v>791</v>
      </c>
      <c r="C597" s="898" t="s">
        <v>108</v>
      </c>
      <c r="D597" s="898" t="s">
        <v>4273</v>
      </c>
      <c r="E597" s="705">
        <v>26</v>
      </c>
      <c r="F597" s="1135">
        <v>131</v>
      </c>
      <c r="G597" s="1135" t="s">
        <v>37</v>
      </c>
      <c r="H597" s="1135" t="s">
        <v>106</v>
      </c>
      <c r="I597" s="833">
        <v>34.58</v>
      </c>
      <c r="J597" s="624">
        <f t="shared" si="155"/>
        <v>3.7015615962984389</v>
      </c>
      <c r="K597" s="851">
        <v>0.32</v>
      </c>
      <c r="L597" s="854">
        <v>4</v>
      </c>
      <c r="M597" s="615">
        <f t="shared" si="156"/>
        <v>1.28</v>
      </c>
      <c r="N597" s="837" t="s">
        <v>425</v>
      </c>
      <c r="O597" s="707">
        <v>0.31</v>
      </c>
      <c r="P597" s="606">
        <v>44159</v>
      </c>
      <c r="Q597" s="606">
        <v>44175</v>
      </c>
      <c r="R597" s="615">
        <f t="shared" si="157"/>
        <v>3.2258064516129057</v>
      </c>
      <c r="S597" s="673">
        <f>IF(INDEX(Historical!$D$7:$D$1257,MATCH(B597,Historical!$B$7:$B$1281,0))=0,"n/a",(INDEX(Historical!$C$7:$C$1259,MATCH(B597,Historical!$B$7:$B$1281,0))/INDEX(Historical!$D$7:$D$1257,MATCH(B597,Historical!$B$7:$B$1281,0))-1)*100)</f>
        <v>1.6260162601626105</v>
      </c>
      <c r="T597" s="673">
        <f>IF(INDEX(Historical!$F$7:$F$1250,MATCH(B597,Historical!$B$7:$B$1281,0))=0,"n/a",((INDEX(Historical!$C$7:$C$1259,MATCH(B597,Historical!$B$7:$B$1281,0))/INDEX(Historical!$F$7:$F$1250,MATCH(B597,Historical!$B$7:$B$1281,0)))^(1/3)-1)*100)</f>
        <v>5.0884105767101673</v>
      </c>
      <c r="U597" s="673">
        <f>IF(INDEX(Historical!$H$7:$H$1250,MATCH(B597,Historical!$B$7:$B$1281,0))=0,"n/a",((INDEX(Historical!$C$7:$C$1259,MATCH(B597,Historical!$B$7:$B$1281,0))/INDEX(Historical!$H$7:$H$1250,MATCH(B597,Historical!$B$7:$B$1281,0)))^(1/5)-1)*100)</f>
        <v>8.3832333170057893</v>
      </c>
      <c r="V597" s="673">
        <f>IF(INDEX(Historical!$O$7:$O$1250,MATCH(B597,Historical!$B$7:$B$1281,0))=0,"n/a",((INDEX(Historical!$C$7:$C$1259,MATCH(B597,Historical!$B$7:$B$1281,0))/INDEX(Historical!$O$7:$O$1250,MATCH(B597,Historical!$B$7:$B$1281,0)))^(1/10)-1)*100)</f>
        <v>9.8352483796400705</v>
      </c>
      <c r="W597" s="674">
        <f t="shared" si="158"/>
        <v>0.85236620300915888</v>
      </c>
      <c r="X597" s="675">
        <f t="shared" si="159"/>
        <v>0.4657351842780994</v>
      </c>
      <c r="Y597" s="633"/>
      <c r="Z597" s="624">
        <f t="shared" si="160"/>
        <v>51.612903225806448</v>
      </c>
      <c r="AA597" s="853">
        <f t="shared" si="161"/>
        <v>13.943548387096774</v>
      </c>
      <c r="AB597" s="854">
        <v>12</v>
      </c>
      <c r="AC597" s="833">
        <v>2.48</v>
      </c>
      <c r="AD597" s="833">
        <v>7.05</v>
      </c>
      <c r="AE597" s="833">
        <v>4.92</v>
      </c>
      <c r="AF597" s="833">
        <v>1.38</v>
      </c>
      <c r="AG597" s="833">
        <v>7.7</v>
      </c>
      <c r="AH597" s="833">
        <v>5.3</v>
      </c>
      <c r="AI597" s="833">
        <v>0.44999999999999996</v>
      </c>
      <c r="AJ597" s="833">
        <v>18</v>
      </c>
      <c r="AK597" s="833">
        <v>2</v>
      </c>
      <c r="AL597" s="845">
        <v>1140</v>
      </c>
      <c r="AM597" s="839">
        <v>1.7000000000000002</v>
      </c>
      <c r="AN597" s="833">
        <v>0.19</v>
      </c>
      <c r="AO597" s="711">
        <f t="shared" si="162"/>
        <v>-1.8587534737925449</v>
      </c>
      <c r="AP597" s="712">
        <f t="shared" si="163"/>
        <v>12.084794913304229</v>
      </c>
      <c r="AQ597" s="855">
        <f t="shared" si="164"/>
        <v>-7.5227432784001458</v>
      </c>
      <c r="AR597" s="624">
        <f>INDEX(Historical!$C$7:$C$1259,MATCH(B597,Historical!$B$7:$B$1281,0))*IF(AH597="n/a",1.03,IF(AH597&lt;0,1.01,IF(AH597&gt;10,1.1,(1+AH597/100))))</f>
        <v>1.3162499999999999</v>
      </c>
      <c r="AS597" s="853">
        <f t="shared" si="165"/>
        <v>1.3221731249999999</v>
      </c>
      <c r="AT597" s="853">
        <f t="shared" si="169"/>
        <v>1.3486165875</v>
      </c>
      <c r="AU597" s="853">
        <f t="shared" si="169"/>
        <v>1.3755889192500002</v>
      </c>
      <c r="AV597" s="853">
        <f t="shared" si="169"/>
        <v>1.4031006976350002</v>
      </c>
      <c r="AW597" s="624">
        <f t="shared" si="166"/>
        <v>6.7657293293850014</v>
      </c>
      <c r="AX597" s="719">
        <f t="shared" si="167"/>
        <v>19.565440512969932</v>
      </c>
      <c r="AY597" s="900">
        <v>0.6</v>
      </c>
      <c r="AZ597" s="839">
        <v>47.32</v>
      </c>
      <c r="BA597" s="839">
        <v>-4.9000000000000004</v>
      </c>
      <c r="BB597" s="839">
        <v>5.48</v>
      </c>
      <c r="BC597" s="839">
        <v>19.739999999999998</v>
      </c>
      <c r="BE597" s="597">
        <v>1995</v>
      </c>
      <c r="BF597" s="865">
        <f t="shared" si="168"/>
        <v>2</v>
      </c>
      <c r="BG597" s="849">
        <v>0.89999999999999991</v>
      </c>
    </row>
    <row r="598" spans="1:59" ht="11.25" customHeight="1" x14ac:dyDescent="0.2">
      <c r="A598" s="831" t="s">
        <v>1680</v>
      </c>
      <c r="B598" s="842" t="s">
        <v>1681</v>
      </c>
      <c r="C598" s="898" t="s">
        <v>245</v>
      </c>
      <c r="D598" s="898" t="s">
        <v>4287</v>
      </c>
      <c r="E598" s="705">
        <v>11</v>
      </c>
      <c r="F598" s="1135">
        <v>336</v>
      </c>
      <c r="G598" s="1135" t="s">
        <v>115</v>
      </c>
      <c r="H598" s="1135" t="s">
        <v>115</v>
      </c>
      <c r="I598" s="841">
        <v>108.03</v>
      </c>
      <c r="J598" s="624">
        <f t="shared" si="155"/>
        <v>1.6662038322688144</v>
      </c>
      <c r="K598" s="844">
        <v>0.45</v>
      </c>
      <c r="L598" s="854">
        <v>4</v>
      </c>
      <c r="M598" s="615">
        <f t="shared" si="156"/>
        <v>1.8</v>
      </c>
      <c r="N598" s="837" t="s">
        <v>119</v>
      </c>
      <c r="O598" s="706">
        <v>0.41</v>
      </c>
      <c r="P598" s="606">
        <v>44145</v>
      </c>
      <c r="Q598" s="606">
        <v>44162</v>
      </c>
      <c r="R598" s="615">
        <f t="shared" si="157"/>
        <v>9.7560975609756184</v>
      </c>
      <c r="S598" s="673">
        <f>IF(INDEX(Historical!$D$7:$D$1257,MATCH(B598,Historical!$B$7:$B$1281,0))=0,"n/a",(INDEX(Historical!$C$7:$C$1259,MATCH(B598,Historical!$B$7:$B$1281,0))/INDEX(Historical!$D$7:$D$1257,MATCH(B598,Historical!$B$7:$B$1281,0))-1)*100)</f>
        <v>12.751677852348987</v>
      </c>
      <c r="T598" s="673">
        <f>IF(INDEX(Historical!$F$7:$F$1250,MATCH(B598,Historical!$B$7:$B$1281,0))=0,"n/a",((INDEX(Historical!$C$7:$C$1259,MATCH(B598,Historical!$B$7:$B$1281,0))/INDEX(Historical!$F$7:$F$1250,MATCH(B598,Historical!$B$7:$B$1281,0)))^(1/3)-1)*100)</f>
        <v>16.960709528514649</v>
      </c>
      <c r="U598" s="673">
        <f>IF(INDEX(Historical!$H$7:$H$1250,MATCH(B598,Historical!$B$7:$B$1281,0))=0,"n/a",((INDEX(Historical!$C$7:$C$1259,MATCH(B598,Historical!$B$7:$B$1281,0))/INDEX(Historical!$H$7:$H$1250,MATCH(B598,Historical!$B$7:$B$1281,0)))^(1/5)-1)*100)</f>
        <v>19.828486453496662</v>
      </c>
      <c r="V598" s="673">
        <f>IF(INDEX(Historical!$O$7:$O$1250,MATCH(B598,Historical!$B$7:$B$1281,0))=0,"n/a",((INDEX(Historical!$C$7:$C$1259,MATCH(B598,Historical!$B$7:$B$1281,0))/INDEX(Historical!$O$7:$O$1250,MATCH(B598,Historical!$B$7:$B$1281,0)))^(1/10)-1)*100)</f>
        <v>25.026961761890831</v>
      </c>
      <c r="W598" s="674">
        <f t="shared" si="158"/>
        <v>0.79228500215675346</v>
      </c>
      <c r="X598" s="675" t="str">
        <f t="shared" si="159"/>
        <v>n/a</v>
      </c>
      <c r="Y598" s="637"/>
      <c r="Z598" s="624">
        <f t="shared" si="160"/>
        <v>321.42857142857139</v>
      </c>
      <c r="AA598" s="853">
        <f t="shared" si="161"/>
        <v>192.91071428571428</v>
      </c>
      <c r="AB598" s="854">
        <v>9</v>
      </c>
      <c r="AC598" s="833">
        <v>0.56000000000000005</v>
      </c>
      <c r="AD598" s="833">
        <v>3.66</v>
      </c>
      <c r="AE598" s="833">
        <v>5.34</v>
      </c>
      <c r="AF598" s="833" t="s">
        <v>136</v>
      </c>
      <c r="AG598" s="833">
        <v>-8.3000000000000007</v>
      </c>
      <c r="AH598" s="833">
        <v>-73.099999999999994</v>
      </c>
      <c r="AI598" s="833">
        <v>21.43</v>
      </c>
      <c r="AJ598" s="833">
        <v>-15.5</v>
      </c>
      <c r="AK598" s="833">
        <v>50.81</v>
      </c>
      <c r="AL598" s="845">
        <v>123700</v>
      </c>
      <c r="AM598" s="839">
        <v>0.1</v>
      </c>
      <c r="AN598" s="833" t="s">
        <v>136</v>
      </c>
      <c r="AO598" s="711">
        <f t="shared" si="162"/>
        <v>-171.41602399994881</v>
      </c>
      <c r="AP598" s="712">
        <f t="shared" si="163"/>
        <v>21.494690285765476</v>
      </c>
      <c r="AQ598" s="855" t="str">
        <f t="shared" si="164"/>
        <v>n/a</v>
      </c>
      <c r="AR598" s="624">
        <f>INDEX(Historical!$C$7:$C$1259,MATCH(B598,Historical!$B$7:$B$1281,0))*IF(AH598="n/a",1.03,IF(AH598&lt;0,1.01,IF(AH598&gt;10,1.1,(1+AH598/100))))</f>
        <v>1.6967999999999999</v>
      </c>
      <c r="AS598" s="853">
        <f t="shared" si="165"/>
        <v>1.8664799999999999</v>
      </c>
      <c r="AT598" s="853">
        <f t="shared" si="169"/>
        <v>2.0531280000000001</v>
      </c>
      <c r="AU598" s="853">
        <f t="shared" si="169"/>
        <v>2.2584408000000002</v>
      </c>
      <c r="AV598" s="853">
        <f t="shared" si="169"/>
        <v>2.4842848800000006</v>
      </c>
      <c r="AW598" s="624">
        <f t="shared" si="166"/>
        <v>10.359133680000001</v>
      </c>
      <c r="AX598" s="719">
        <f t="shared" si="167"/>
        <v>9.5891267981116375</v>
      </c>
      <c r="AY598" s="900">
        <v>0.87</v>
      </c>
      <c r="AZ598" s="839">
        <v>115.97</v>
      </c>
      <c r="BA598" s="839">
        <v>0.26</v>
      </c>
      <c r="BB598" s="839">
        <v>4.4400000000000004</v>
      </c>
      <c r="BC598" s="839">
        <v>21.9</v>
      </c>
      <c r="BD598" s="618"/>
      <c r="BE598" s="597">
        <v>2010</v>
      </c>
      <c r="BF598" s="865">
        <f t="shared" si="168"/>
        <v>0</v>
      </c>
      <c r="BG598" s="849">
        <v>2.2999999999999998</v>
      </c>
    </row>
    <row r="599" spans="1:59" ht="11.25" customHeight="1" x14ac:dyDescent="0.2">
      <c r="A599" s="848" t="s">
        <v>4477</v>
      </c>
      <c r="B599" s="842" t="s">
        <v>2054</v>
      </c>
      <c r="C599" s="898" t="s">
        <v>108</v>
      </c>
      <c r="D599" s="898" t="s">
        <v>4269</v>
      </c>
      <c r="E599" s="705">
        <v>5</v>
      </c>
      <c r="F599" s="1135">
        <v>710</v>
      </c>
      <c r="G599" s="1126" t="s">
        <v>106</v>
      </c>
      <c r="H599" s="1126" t="s">
        <v>106</v>
      </c>
      <c r="I599" s="841">
        <v>61.72</v>
      </c>
      <c r="J599" s="624">
        <f t="shared" si="155"/>
        <v>1.1665586519766689</v>
      </c>
      <c r="K599" s="844">
        <v>0.18</v>
      </c>
      <c r="L599" s="854">
        <v>4</v>
      </c>
      <c r="M599" s="615">
        <f t="shared" si="156"/>
        <v>0.72</v>
      </c>
      <c r="N599" s="837" t="s">
        <v>1236</v>
      </c>
      <c r="O599" s="706">
        <v>0.17</v>
      </c>
      <c r="P599" s="904">
        <v>43874</v>
      </c>
      <c r="Q599" s="904">
        <v>43889</v>
      </c>
      <c r="R599" s="615">
        <f t="shared" si="157"/>
        <v>5.8823529411764595</v>
      </c>
      <c r="S599" s="673">
        <f>IF(INDEX(Historical!$D$7:$D$1257,MATCH(B599,Historical!$B$7:$B$1281,0))=0,"n/a",(INDEX(Historical!$C$7:$C$1259,MATCH(B599,Historical!$B$7:$B$1281,0))/INDEX(Historical!$D$7:$D$1257,MATCH(B599,Historical!$B$7:$B$1281,0))-1)*100)</f>
        <v>5.8823529411764497</v>
      </c>
      <c r="T599" s="673">
        <f>IF(INDEX(Historical!$F$7:$F$1250,MATCH(B599,Historical!$B$7:$B$1281,0))=0,"n/a",((INDEX(Historical!$C$7:$C$1259,MATCH(B599,Historical!$B$7:$B$1281,0))/INDEX(Historical!$F$7:$F$1250,MATCH(B599,Historical!$B$7:$B$1281,0)))^(1/3)-1)*100)</f>
        <v>31.037069710444818</v>
      </c>
      <c r="U599" s="673">
        <f>IF(INDEX(Historical!$H$7:$H$1250,MATCH(B599,Historical!$B$7:$B$1281,0))=0,"n/a",((INDEX(Historical!$C$7:$C$1259,MATCH(B599,Historical!$B$7:$B$1281,0))/INDEX(Historical!$H$7:$H$1250,MATCH(B599,Historical!$B$7:$B$1281,0)))^(1/5)-1)*100)</f>
        <v>24.573093961551741</v>
      </c>
      <c r="V599" s="673">
        <f>IF(INDEX(Historical!$O$7:$O$1250,MATCH(B599,Historical!$B$7:$B$1281,0))=0,"n/a",((INDEX(Historical!$C$7:$C$1259,MATCH(B599,Historical!$B$7:$B$1281,0))/INDEX(Historical!$O$7:$O$1250,MATCH(B599,Historical!$B$7:$B$1281,0)))^(1/10)-1)*100)</f>
        <v>11.612317403390438</v>
      </c>
      <c r="W599" s="674">
        <f t="shared" si="158"/>
        <v>2.1161231740339059</v>
      </c>
      <c r="X599" s="675">
        <f t="shared" si="159"/>
        <v>1.0825151524912662</v>
      </c>
      <c r="Y599" s="843"/>
      <c r="Z599" s="624">
        <f t="shared" si="160"/>
        <v>34.123222748815166</v>
      </c>
      <c r="AA599" s="853">
        <f t="shared" si="161"/>
        <v>29.251184834123222</v>
      </c>
      <c r="AB599" s="854">
        <v>12</v>
      </c>
      <c r="AC599" s="833">
        <v>2.11</v>
      </c>
      <c r="AD599" s="833">
        <v>3.2</v>
      </c>
      <c r="AE599" s="833">
        <v>9.7799999999999994</v>
      </c>
      <c r="AF599" s="833">
        <v>3.12</v>
      </c>
      <c r="AG599" s="833">
        <v>13.200000000000001</v>
      </c>
      <c r="AH599" s="833">
        <v>9.1999999999999993</v>
      </c>
      <c r="AI599" s="833">
        <v>4.97</v>
      </c>
      <c r="AJ599" s="833">
        <v>22.7</v>
      </c>
      <c r="AK599" s="833">
        <v>9.36</v>
      </c>
      <c r="AL599" s="845">
        <v>118450</v>
      </c>
      <c r="AM599" s="839">
        <v>7.1099999999999994</v>
      </c>
      <c r="AN599" s="833">
        <v>12.6</v>
      </c>
      <c r="AO599" s="711">
        <f t="shared" si="162"/>
        <v>-3.5115322205948125</v>
      </c>
      <c r="AP599" s="712">
        <f t="shared" si="163"/>
        <v>25.73965261352841</v>
      </c>
      <c r="AQ599" s="855">
        <f t="shared" si="164"/>
        <v>101.39921293288165</v>
      </c>
      <c r="AR599" s="624">
        <f>INDEX(Historical!$C$7:$C$1259,MATCH(B599,Historical!$B$7:$B$1281,0))*IF(AH599="n/a",1.03,IF(AH599&lt;0,1.01,IF(AH599&gt;10,1.1,(1+AH599/100))))</f>
        <v>0.78624000000000005</v>
      </c>
      <c r="AS599" s="853">
        <f t="shared" si="165"/>
        <v>0.82531612800000009</v>
      </c>
      <c r="AT599" s="853">
        <f t="shared" si="169"/>
        <v>0.90256571758080006</v>
      </c>
      <c r="AU599" s="853">
        <f t="shared" si="169"/>
        <v>0.98704586874636291</v>
      </c>
      <c r="AV599" s="853">
        <f t="shared" si="169"/>
        <v>1.0794333620610224</v>
      </c>
      <c r="AW599" s="624">
        <f t="shared" si="166"/>
        <v>4.5806010763881861</v>
      </c>
      <c r="AX599" s="719">
        <f t="shared" si="167"/>
        <v>7.4215830790476129</v>
      </c>
      <c r="AY599" s="900">
        <v>1.1200000000000001</v>
      </c>
      <c r="AZ599" s="839">
        <v>120.42999999999999</v>
      </c>
      <c r="BA599" s="839">
        <v>-5.67</v>
      </c>
      <c r="BB599" s="839">
        <v>9.6100000000000012</v>
      </c>
      <c r="BC599" s="839">
        <v>44.87</v>
      </c>
      <c r="BE599" s="597">
        <v>2016</v>
      </c>
      <c r="BF599" s="865">
        <f t="shared" si="168"/>
        <v>0</v>
      </c>
      <c r="BG599" s="849">
        <v>0.8</v>
      </c>
    </row>
    <row r="600" spans="1:59" ht="11.25" customHeight="1" x14ac:dyDescent="0.2">
      <c r="A600" s="838" t="s">
        <v>1631</v>
      </c>
      <c r="B600" s="842" t="s">
        <v>1632</v>
      </c>
      <c r="C600" s="898" t="s">
        <v>245</v>
      </c>
      <c r="D600" s="898" t="s">
        <v>4304</v>
      </c>
      <c r="E600" s="705">
        <v>10</v>
      </c>
      <c r="F600" s="1135">
        <v>438</v>
      </c>
      <c r="G600" s="1102" t="s">
        <v>106</v>
      </c>
      <c r="H600" s="1102" t="s">
        <v>106</v>
      </c>
      <c r="I600" s="841">
        <v>47.76</v>
      </c>
      <c r="J600" s="624">
        <f t="shared" si="155"/>
        <v>1.7587939698492463</v>
      </c>
      <c r="K600" s="844">
        <v>0.21</v>
      </c>
      <c r="L600" s="854">
        <v>4</v>
      </c>
      <c r="M600" s="615">
        <f t="shared" si="156"/>
        <v>0.84</v>
      </c>
      <c r="N600" s="837" t="s">
        <v>318</v>
      </c>
      <c r="O600" s="706">
        <v>0.19</v>
      </c>
      <c r="P600" s="606">
        <v>44179</v>
      </c>
      <c r="Q600" s="606">
        <v>44196</v>
      </c>
      <c r="R600" s="615">
        <f t="shared" si="157"/>
        <v>10.52631578947368</v>
      </c>
      <c r="S600" s="673">
        <f>IF(INDEX(Historical!$D$7:$D$1257,MATCH(B600,Historical!$B$7:$B$1281,0))=0,"n/a",(INDEX(Historical!$C$7:$C$1259,MATCH(B600,Historical!$B$7:$B$1281,0))/INDEX(Historical!$D$7:$D$1257,MATCH(B600,Historical!$B$7:$B$1281,0))-1)*100)</f>
        <v>8.3333333333333481</v>
      </c>
      <c r="T600" s="673">
        <f>IF(INDEX(Historical!$F$7:$F$1250,MATCH(B600,Historical!$B$7:$B$1281,0))=0,"n/a",((INDEX(Historical!$C$7:$C$1259,MATCH(B600,Historical!$B$7:$B$1281,0))/INDEX(Historical!$F$7:$F$1250,MATCH(B600,Historical!$B$7:$B$1281,0)))^(1/3)-1)*100)</f>
        <v>10.37961367337601</v>
      </c>
      <c r="U600" s="673">
        <f>IF(INDEX(Historical!$H$7:$H$1250,MATCH(B600,Historical!$B$7:$B$1281,0))=0,"n/a",((INDEX(Historical!$C$7:$C$1259,MATCH(B600,Historical!$B$7:$B$1281,0))/INDEX(Historical!$H$7:$H$1250,MATCH(B600,Historical!$B$7:$B$1281,0)))^(1/5)-1)*100)</f>
        <v>12.131694529164561</v>
      </c>
      <c r="V600" s="673">
        <f>IF(INDEX(Historical!$O$7:$O$1250,MATCH(B600,Historical!$B$7:$B$1281,0))=0,"n/a",((INDEX(Historical!$C$7:$C$1259,MATCH(B600,Historical!$B$7:$B$1281,0))/INDEX(Historical!$O$7:$O$1250,MATCH(B600,Historical!$B$7:$B$1281,0)))^(1/10)-1)*100)</f>
        <v>17.164882683060824</v>
      </c>
      <c r="W600" s="674">
        <f t="shared" si="158"/>
        <v>0.70677410112081518</v>
      </c>
      <c r="X600" s="675">
        <f t="shared" si="159"/>
        <v>0.59762042015588968</v>
      </c>
      <c r="Y600" s="843"/>
      <c r="Z600" s="624">
        <f t="shared" si="160"/>
        <v>28.965517241379313</v>
      </c>
      <c r="AA600" s="853">
        <f t="shared" si="161"/>
        <v>16.468965517241379</v>
      </c>
      <c r="AB600" s="854">
        <v>12</v>
      </c>
      <c r="AC600" s="833">
        <v>2.9</v>
      </c>
      <c r="AD600" s="833">
        <v>1.53</v>
      </c>
      <c r="AE600" s="833">
        <v>2.29</v>
      </c>
      <c r="AF600" s="833">
        <v>4.72</v>
      </c>
      <c r="AG600" s="833">
        <v>29.5</v>
      </c>
      <c r="AH600" s="833">
        <v>44.7</v>
      </c>
      <c r="AI600" s="833">
        <v>-7.35</v>
      </c>
      <c r="AJ600" s="833">
        <v>20.3</v>
      </c>
      <c r="AK600" s="833">
        <v>10.86</v>
      </c>
      <c r="AL600" s="845">
        <v>8029.9999999999991</v>
      </c>
      <c r="AM600" s="839">
        <v>1.5</v>
      </c>
      <c r="AN600" s="833">
        <v>2.14</v>
      </c>
      <c r="AO600" s="711">
        <f t="shared" si="162"/>
        <v>-2.5784770182275718</v>
      </c>
      <c r="AP600" s="712">
        <f t="shared" si="163"/>
        <v>13.890488499013808</v>
      </c>
      <c r="AQ600" s="855">
        <f t="shared" si="164"/>
        <v>85.871541353316033</v>
      </c>
      <c r="AR600" s="624">
        <f>INDEX(Historical!$C$7:$C$1259,MATCH(B600,Historical!$B$7:$B$1281,0))*IF(AH600="n/a",1.03,IF(AH600&lt;0,1.01,IF(AH600&gt;10,1.1,(1+AH600/100))))</f>
        <v>0.8580000000000001</v>
      </c>
      <c r="AS600" s="853">
        <f t="shared" si="165"/>
        <v>0.86658000000000013</v>
      </c>
      <c r="AT600" s="853">
        <f t="shared" si="169"/>
        <v>0.95323800000000025</v>
      </c>
      <c r="AU600" s="853">
        <f t="shared" si="169"/>
        <v>1.0485618000000003</v>
      </c>
      <c r="AV600" s="853">
        <f t="shared" si="169"/>
        <v>1.1534179800000004</v>
      </c>
      <c r="AW600" s="624">
        <f t="shared" si="166"/>
        <v>4.8797977800000005</v>
      </c>
      <c r="AX600" s="719">
        <f t="shared" si="167"/>
        <v>10.217332035175881</v>
      </c>
      <c r="AY600" s="900">
        <v>0.63</v>
      </c>
      <c r="AZ600" s="839">
        <v>40.760000000000005</v>
      </c>
      <c r="BA600" s="839">
        <v>-12.64</v>
      </c>
      <c r="BB600" s="839">
        <v>-5.12</v>
      </c>
      <c r="BC600" s="839">
        <v>6</v>
      </c>
      <c r="BE600" s="597">
        <v>2011</v>
      </c>
      <c r="BF600" s="865">
        <f t="shared" si="168"/>
        <v>0</v>
      </c>
      <c r="BG600" s="849">
        <v>3.8</v>
      </c>
    </row>
    <row r="601" spans="1:59" ht="11.25" customHeight="1" x14ac:dyDescent="0.2">
      <c r="A601" s="831" t="s">
        <v>342</v>
      </c>
      <c r="B601" s="842" t="s">
        <v>343</v>
      </c>
      <c r="C601" s="898" t="s">
        <v>123</v>
      </c>
      <c r="D601" s="898" t="s">
        <v>4109</v>
      </c>
      <c r="E601" s="705">
        <v>53</v>
      </c>
      <c r="F601" s="1135">
        <v>24</v>
      </c>
      <c r="G601" s="1126" t="s">
        <v>106</v>
      </c>
      <c r="H601" s="1126" t="s">
        <v>106</v>
      </c>
      <c r="I601" s="833">
        <v>120.69</v>
      </c>
      <c r="J601" s="624">
        <f t="shared" si="155"/>
        <v>1.0108542547021295</v>
      </c>
      <c r="K601" s="844">
        <v>0.30499999999999999</v>
      </c>
      <c r="L601" s="854">
        <v>4</v>
      </c>
      <c r="M601" s="615">
        <f t="shared" si="156"/>
        <v>1.22</v>
      </c>
      <c r="N601" s="837" t="s">
        <v>148</v>
      </c>
      <c r="O601" s="706">
        <v>0.27500000000000002</v>
      </c>
      <c r="P601" s="606">
        <v>44162</v>
      </c>
      <c r="Q601" s="606">
        <v>44180</v>
      </c>
      <c r="R601" s="615">
        <f t="shared" si="157"/>
        <v>10.909090909090898</v>
      </c>
      <c r="S601" s="673">
        <f>IF(INDEX(Historical!$D$7:$D$1257,MATCH(B601,Historical!$B$7:$B$1281,0))=0,"n/a",(INDEX(Historical!$C$7:$C$1259,MATCH(B601,Historical!$B$7:$B$1281,0))/INDEX(Historical!$D$7:$D$1257,MATCH(B601,Historical!$B$7:$B$1281,0))-1)*100)</f>
        <v>10.243902439024399</v>
      </c>
      <c r="T601" s="673">
        <f>IF(INDEX(Historical!$F$7:$F$1250,MATCH(B601,Historical!$B$7:$B$1281,0))=0,"n/a",((INDEX(Historical!$C$7:$C$1259,MATCH(B601,Historical!$B$7:$B$1281,0))/INDEX(Historical!$F$7:$F$1250,MATCH(B601,Historical!$B$7:$B$1281,0)))^(1/3)-1)*100)</f>
        <v>10.390843667722827</v>
      </c>
      <c r="U601" s="673">
        <f>IF(INDEX(Historical!$H$7:$H$1250,MATCH(B601,Historical!$B$7:$B$1281,0))=0,"n/a",((INDEX(Historical!$C$7:$C$1259,MATCH(B601,Historical!$B$7:$B$1281,0))/INDEX(Historical!$H$7:$H$1250,MATCH(B601,Historical!$B$7:$B$1281,0)))^(1/5)-1)*100)</f>
        <v>9.1317492998101546</v>
      </c>
      <c r="V601" s="673">
        <f>IF(INDEX(Historical!$O$7:$O$1250,MATCH(B601,Historical!$B$7:$B$1281,0))=0,"n/a",((INDEX(Historical!$C$7:$C$1259,MATCH(B601,Historical!$B$7:$B$1281,0))/INDEX(Historical!$O$7:$O$1250,MATCH(B601,Historical!$B$7:$B$1281,0)))^(1/10)-1)*100)</f>
        <v>8.7146911369100124</v>
      </c>
      <c r="W601" s="674">
        <f t="shared" si="158"/>
        <v>1.047856906957235</v>
      </c>
      <c r="X601" s="675">
        <f t="shared" si="159"/>
        <v>0.74850404096804546</v>
      </c>
      <c r="Y601" s="637"/>
      <c r="Z601" s="624">
        <f t="shared" si="160"/>
        <v>22.38532110091743</v>
      </c>
      <c r="AA601" s="853">
        <f t="shared" si="161"/>
        <v>22.144954128440364</v>
      </c>
      <c r="AB601" s="854">
        <v>12</v>
      </c>
      <c r="AC601" s="833">
        <v>5.45</v>
      </c>
      <c r="AD601" s="833">
        <v>5.0999999999999996</v>
      </c>
      <c r="AE601" s="833">
        <v>1.47</v>
      </c>
      <c r="AF601" s="833">
        <v>2.99</v>
      </c>
      <c r="AG601" s="833">
        <v>12.4</v>
      </c>
      <c r="AH601" s="833">
        <v>-6.8000000000000007</v>
      </c>
      <c r="AI601" s="833">
        <v>13.52</v>
      </c>
      <c r="AJ601" s="833">
        <v>12.2</v>
      </c>
      <c r="AK601" s="833">
        <v>4.3999999999999995</v>
      </c>
      <c r="AL601" s="845">
        <v>2750</v>
      </c>
      <c r="AM601" s="839">
        <v>2.1999999999999997</v>
      </c>
      <c r="AN601" s="833">
        <v>0.22</v>
      </c>
      <c r="AO601" s="711">
        <f t="shared" si="162"/>
        <v>-12.00235057392808</v>
      </c>
      <c r="AP601" s="712">
        <f t="shared" si="163"/>
        <v>10.142603554512284</v>
      </c>
      <c r="AQ601" s="855">
        <f t="shared" si="164"/>
        <v>71.546447023068765</v>
      </c>
      <c r="AR601" s="624">
        <f>INDEX(Historical!$C$7:$C$1259,MATCH(B601,Historical!$B$7:$B$1281,0))*IF(AH601="n/a",1.03,IF(AH601&lt;0,1.01,IF(AH601&gt;10,1.1,(1+AH601/100))))</f>
        <v>1.1413</v>
      </c>
      <c r="AS601" s="853">
        <f t="shared" si="165"/>
        <v>1.25543</v>
      </c>
      <c r="AT601" s="853">
        <f t="shared" si="169"/>
        <v>1.3106689200000001</v>
      </c>
      <c r="AU601" s="853">
        <f t="shared" si="169"/>
        <v>1.3683383524800001</v>
      </c>
      <c r="AV601" s="853">
        <f t="shared" si="169"/>
        <v>1.4285452399891201</v>
      </c>
      <c r="AW601" s="624">
        <f t="shared" si="166"/>
        <v>6.5042825124691204</v>
      </c>
      <c r="AX601" s="719">
        <f t="shared" si="167"/>
        <v>5.3892472553393986</v>
      </c>
      <c r="AY601" s="900">
        <v>0.74</v>
      </c>
      <c r="AZ601" s="839">
        <v>74.08</v>
      </c>
      <c r="BA601" s="839">
        <v>-8.3699999999999992</v>
      </c>
      <c r="BB601" s="839">
        <v>-0.31</v>
      </c>
      <c r="BC601" s="839">
        <v>7.84</v>
      </c>
      <c r="BE601" s="597">
        <v>1969</v>
      </c>
      <c r="BF601" s="865">
        <f t="shared" si="168"/>
        <v>6</v>
      </c>
      <c r="BG601" s="849">
        <v>7.1</v>
      </c>
    </row>
    <row r="602" spans="1:59" ht="11.25" customHeight="1" x14ac:dyDescent="0.2">
      <c r="A602" s="838" t="s">
        <v>1635</v>
      </c>
      <c r="B602" s="842" t="s">
        <v>1636</v>
      </c>
      <c r="C602" s="898" t="s">
        <v>245</v>
      </c>
      <c r="D602" s="898" t="s">
        <v>4252</v>
      </c>
      <c r="E602" s="705">
        <v>9</v>
      </c>
      <c r="F602" s="1135">
        <v>493</v>
      </c>
      <c r="G602" s="1124" t="s">
        <v>106</v>
      </c>
      <c r="H602" s="1124" t="s">
        <v>106</v>
      </c>
      <c r="I602" s="841">
        <v>48.96</v>
      </c>
      <c r="J602" s="624">
        <f t="shared" si="155"/>
        <v>0.73529411764705876</v>
      </c>
      <c r="K602" s="844">
        <v>0.09</v>
      </c>
      <c r="L602" s="854">
        <v>4</v>
      </c>
      <c r="M602" s="615">
        <f t="shared" si="156"/>
        <v>0.36</v>
      </c>
      <c r="N602" s="837" t="s">
        <v>567</v>
      </c>
      <c r="O602" s="706">
        <v>8.5000000000000006E-2</v>
      </c>
      <c r="P602" s="606">
        <v>44014</v>
      </c>
      <c r="Q602" s="606">
        <v>44032</v>
      </c>
      <c r="R602" s="615">
        <f t="shared" si="157"/>
        <v>5.8823529411764595</v>
      </c>
      <c r="S602" s="673">
        <f>IF(INDEX(Historical!$D$7:$D$1257,MATCH(B602,Historical!$B$7:$B$1281,0))=0,"n/a",(INDEX(Historical!$C$7:$C$1259,MATCH(B602,Historical!$B$7:$B$1281,0))/INDEX(Historical!$D$7:$D$1257,MATCH(B602,Historical!$B$7:$B$1281,0))-1)*100)</f>
        <v>6.0606060606060552</v>
      </c>
      <c r="T602" s="673">
        <f>IF(INDEX(Historical!$F$7:$F$1250,MATCH(B602,Historical!$B$7:$B$1281,0))=0,"n/a",((INDEX(Historical!$C$7:$C$1259,MATCH(B602,Historical!$B$7:$B$1281,0))/INDEX(Historical!$F$7:$F$1250,MATCH(B602,Historical!$B$7:$B$1281,0)))^(1/3)-1)*100)</f>
        <v>6.469042607881903</v>
      </c>
      <c r="U602" s="673">
        <f>IF(INDEX(Historical!$H$7:$H$1250,MATCH(B602,Historical!$B$7:$B$1281,0))=0,"n/a",((INDEX(Historical!$C$7:$C$1259,MATCH(B602,Historical!$B$7:$B$1281,0))/INDEX(Historical!$H$7:$H$1250,MATCH(B602,Historical!$B$7:$B$1281,0)))^(1/5)-1)*100)</f>
        <v>6.9610375725068785</v>
      </c>
      <c r="V602" s="673" t="str">
        <f>IF(INDEX(Historical!$O$7:$O$1250,MATCH(B602,Historical!$B$7:$B$1281,0))=0,"n/a",((INDEX(Historical!$C$7:$C$1259,MATCH(B602,Historical!$B$7:$B$1281,0))/INDEX(Historical!$O$7:$O$1250,MATCH(B602,Historical!$B$7:$B$1281,0)))^(1/10)-1)*100)</f>
        <v>n/a</v>
      </c>
      <c r="W602" s="674" t="str">
        <f t="shared" si="158"/>
        <v>n/a</v>
      </c>
      <c r="X602" s="675">
        <f t="shared" si="159"/>
        <v>0.38247459189598237</v>
      </c>
      <c r="Y602" s="842"/>
      <c r="Z602" s="624">
        <f t="shared" si="160"/>
        <v>43.902439024390247</v>
      </c>
      <c r="AA602" s="853">
        <f t="shared" si="161"/>
        <v>59.707317073170735</v>
      </c>
      <c r="AB602" s="854">
        <v>1</v>
      </c>
      <c r="AC602" s="833">
        <v>0.82</v>
      </c>
      <c r="AD602" s="833">
        <v>6.08</v>
      </c>
      <c r="AE602" s="833">
        <v>0.74</v>
      </c>
      <c r="AF602" s="833">
        <v>2.33</v>
      </c>
      <c r="AG602" s="833">
        <v>4.1000000000000005</v>
      </c>
      <c r="AH602" s="833">
        <v>19.400000000000002</v>
      </c>
      <c r="AI602" s="833">
        <v>211.82</v>
      </c>
      <c r="AJ602" s="833">
        <v>18.2</v>
      </c>
      <c r="AK602" s="833">
        <v>10</v>
      </c>
      <c r="AL602" s="845">
        <v>709.06</v>
      </c>
      <c r="AM602" s="839">
        <v>2.4</v>
      </c>
      <c r="AN602" s="833">
        <v>0</v>
      </c>
      <c r="AO602" s="711">
        <f t="shared" si="162"/>
        <v>-52.010985383016795</v>
      </c>
      <c r="AP602" s="712">
        <f t="shared" si="163"/>
        <v>7.6963316901539374</v>
      </c>
      <c r="AQ602" s="855">
        <f t="shared" si="164"/>
        <v>148.656879861465</v>
      </c>
      <c r="AR602" s="624">
        <f>INDEX(Historical!$C$7:$C$1259,MATCH(B602,Historical!$B$7:$B$1281,0))*IF(AH602="n/a",1.03,IF(AH602&lt;0,1.01,IF(AH602&gt;10,1.1,(1+AH602/100))))</f>
        <v>0.38500000000000001</v>
      </c>
      <c r="AS602" s="853">
        <f t="shared" si="165"/>
        <v>0.42350000000000004</v>
      </c>
      <c r="AT602" s="853">
        <f t="shared" si="169"/>
        <v>0.4658500000000001</v>
      </c>
      <c r="AU602" s="853">
        <f t="shared" si="169"/>
        <v>0.5124350000000002</v>
      </c>
      <c r="AV602" s="853">
        <f t="shared" si="169"/>
        <v>0.5636785000000003</v>
      </c>
      <c r="AW602" s="624">
        <f t="shared" si="166"/>
        <v>2.3504635000000005</v>
      </c>
      <c r="AX602" s="719">
        <f t="shared" si="167"/>
        <v>4.8007832924836613</v>
      </c>
      <c r="AY602" s="900">
        <v>1.42</v>
      </c>
      <c r="AZ602" s="839">
        <v>289.81</v>
      </c>
      <c r="BA602" s="839">
        <v>-9.0300000000000011</v>
      </c>
      <c r="BB602" s="839">
        <v>12.17</v>
      </c>
      <c r="BC602" s="839">
        <v>43.38</v>
      </c>
      <c r="BE602" s="597">
        <v>2012</v>
      </c>
      <c r="BF602" s="865">
        <f t="shared" si="168"/>
        <v>0</v>
      </c>
      <c r="BG602" s="849">
        <v>1.9</v>
      </c>
    </row>
    <row r="603" spans="1:59" ht="11.25" customHeight="1" x14ac:dyDescent="0.2">
      <c r="A603" s="838" t="s">
        <v>330</v>
      </c>
      <c r="B603" s="842" t="s">
        <v>331</v>
      </c>
      <c r="C603" s="898" t="s">
        <v>108</v>
      </c>
      <c r="D603" s="898" t="s">
        <v>4269</v>
      </c>
      <c r="E603" s="705">
        <v>30</v>
      </c>
      <c r="F603" s="1135">
        <v>95</v>
      </c>
      <c r="G603" s="1133" t="s">
        <v>106</v>
      </c>
      <c r="H603" s="1133" t="s">
        <v>106</v>
      </c>
      <c r="I603" s="833">
        <v>56</v>
      </c>
      <c r="J603" s="624">
        <f t="shared" si="155"/>
        <v>1.3214285714285714</v>
      </c>
      <c r="K603" s="851">
        <v>0.37</v>
      </c>
      <c r="L603" s="854">
        <v>2</v>
      </c>
      <c r="M603" s="615">
        <f t="shared" si="156"/>
        <v>0.74</v>
      </c>
      <c r="N603" s="837" t="s">
        <v>332</v>
      </c>
      <c r="O603" s="707">
        <v>0.35</v>
      </c>
      <c r="P603" s="606">
        <v>44183</v>
      </c>
      <c r="Q603" s="606">
        <v>44203</v>
      </c>
      <c r="R603" s="615">
        <f t="shared" si="157"/>
        <v>5.7142857142857197</v>
      </c>
      <c r="S603" s="673">
        <f>IF(INDEX(Historical!$D$7:$D$1257,MATCH(B603,Historical!$B$7:$B$1281,0))=0,"n/a",(INDEX(Historical!$C$7:$C$1259,MATCH(B603,Historical!$B$7:$B$1281,0))/INDEX(Historical!$D$7:$D$1257,MATCH(B603,Historical!$B$7:$B$1281,0))-1)*100)</f>
        <v>6.0606060606060552</v>
      </c>
      <c r="T603" s="673">
        <f>IF(INDEX(Historical!$F$7:$F$1250,MATCH(B603,Historical!$B$7:$B$1281,0))=0,"n/a",((INDEX(Historical!$C$7:$C$1259,MATCH(B603,Historical!$B$7:$B$1281,0))/INDEX(Historical!$F$7:$F$1250,MATCH(B603,Historical!$B$7:$B$1281,0)))^(1/3)-1)*100)</f>
        <v>6.469042607881903</v>
      </c>
      <c r="U603" s="673">
        <f>IF(INDEX(Historical!$H$7:$H$1250,MATCH(B603,Historical!$B$7:$B$1281,0))=0,"n/a",((INDEX(Historical!$C$7:$C$1259,MATCH(B603,Historical!$B$7:$B$1281,0))/INDEX(Historical!$H$7:$H$1250,MATCH(B603,Historical!$B$7:$B$1281,0)))^(1/5)-1)*100)</f>
        <v>7.8378847447948985</v>
      </c>
      <c r="V603" s="673">
        <f>IF(INDEX(Historical!$O$7:$O$1250,MATCH(B603,Historical!$B$7:$B$1281,0))=0,"n/a",((INDEX(Historical!$C$7:$C$1259,MATCH(B603,Historical!$B$7:$B$1281,0))/INDEX(Historical!$O$7:$O$1250,MATCH(B603,Historical!$B$7:$B$1281,0)))^(1/10)-1)*100)</f>
        <v>13.929041575466616</v>
      </c>
      <c r="W603" s="674">
        <f t="shared" si="158"/>
        <v>0.56270093691154288</v>
      </c>
      <c r="X603" s="675">
        <f t="shared" si="159"/>
        <v>0.66422752074533042</v>
      </c>
      <c r="Y603" s="843"/>
      <c r="Z603" s="624">
        <f t="shared" si="160"/>
        <v>24.584717607973424</v>
      </c>
      <c r="AA603" s="853">
        <f t="shared" si="161"/>
        <v>18.604651162790699</v>
      </c>
      <c r="AB603" s="854">
        <v>12</v>
      </c>
      <c r="AC603" s="833">
        <v>3.01</v>
      </c>
      <c r="AD603" s="833">
        <v>1.57</v>
      </c>
      <c r="AE603" s="833">
        <v>4.82</v>
      </c>
      <c r="AF603" s="833">
        <v>4.79</v>
      </c>
      <c r="AG603" s="833">
        <v>27.3</v>
      </c>
      <c r="AH603" s="833">
        <v>3.1</v>
      </c>
      <c r="AI603" s="833">
        <v>8.2000000000000011</v>
      </c>
      <c r="AJ603" s="833">
        <v>11.799999999999999</v>
      </c>
      <c r="AK603" s="833">
        <v>12</v>
      </c>
      <c r="AL603" s="845">
        <v>8109.9999999999991</v>
      </c>
      <c r="AM603" s="839">
        <v>7.6</v>
      </c>
      <c r="AN603" s="833">
        <v>0</v>
      </c>
      <c r="AO603" s="711">
        <f t="shared" si="162"/>
        <v>-9.4453378465672291</v>
      </c>
      <c r="AP603" s="712">
        <f t="shared" si="163"/>
        <v>9.1593133162234697</v>
      </c>
      <c r="AQ603" s="855">
        <f t="shared" si="164"/>
        <v>99.015665569620069</v>
      </c>
      <c r="AR603" s="624">
        <f>INDEX(Historical!$C$7:$C$1259,MATCH(B603,Historical!$B$7:$B$1281,0))*IF(AH603="n/a",1.03,IF(AH603&lt;0,1.01,IF(AH603&gt;10,1.1,(1+AH603/100))))</f>
        <v>0.7216999999999999</v>
      </c>
      <c r="AS603" s="853">
        <f t="shared" si="165"/>
        <v>0.78087939999999989</v>
      </c>
      <c r="AT603" s="853">
        <f t="shared" si="169"/>
        <v>0.85896733999999997</v>
      </c>
      <c r="AU603" s="853">
        <f t="shared" si="169"/>
        <v>0.94486407400000005</v>
      </c>
      <c r="AV603" s="853">
        <f t="shared" si="169"/>
        <v>1.0393504814000001</v>
      </c>
      <c r="AW603" s="624">
        <f t="shared" si="166"/>
        <v>4.3457612953999991</v>
      </c>
      <c r="AX603" s="719">
        <f t="shared" si="167"/>
        <v>7.7602880274999979</v>
      </c>
      <c r="AY603" s="900">
        <v>1.1200000000000001</v>
      </c>
      <c r="AZ603" s="839">
        <v>58.17</v>
      </c>
      <c r="BA603" s="839">
        <v>-13.16</v>
      </c>
      <c r="BB603" s="839">
        <v>-2.76</v>
      </c>
      <c r="BC603" s="839">
        <v>2.41</v>
      </c>
      <c r="BE603" s="597">
        <v>1992</v>
      </c>
      <c r="BF603" s="865">
        <f t="shared" si="168"/>
        <v>2</v>
      </c>
      <c r="BG603" s="849">
        <v>22.6</v>
      </c>
    </row>
    <row r="604" spans="1:59" ht="11.25" customHeight="1" x14ac:dyDescent="0.2">
      <c r="A604" s="848" t="s">
        <v>4662</v>
      </c>
      <c r="B604" s="842" t="s">
        <v>4652</v>
      </c>
      <c r="C604" s="898" t="s">
        <v>108</v>
      </c>
      <c r="D604" s="898" t="s">
        <v>4269</v>
      </c>
      <c r="E604" s="705">
        <v>5</v>
      </c>
      <c r="F604" s="1135">
        <v>741</v>
      </c>
      <c r="G604" s="1126" t="s">
        <v>106</v>
      </c>
      <c r="H604" s="1126" t="s">
        <v>106</v>
      </c>
      <c r="I604" s="841">
        <v>61.08</v>
      </c>
      <c r="J604" s="624">
        <f t="shared" si="155"/>
        <v>0.98231827111984282</v>
      </c>
      <c r="K604" s="844">
        <v>0.15</v>
      </c>
      <c r="L604" s="854">
        <v>4</v>
      </c>
      <c r="M604" s="615">
        <f t="shared" si="156"/>
        <v>0.6</v>
      </c>
      <c r="N604" s="837" t="s">
        <v>148</v>
      </c>
      <c r="O604" s="706">
        <v>0.1133</v>
      </c>
      <c r="P604" s="606">
        <v>44253</v>
      </c>
      <c r="Q604" s="606">
        <v>44270</v>
      </c>
      <c r="R604" s="615">
        <f t="shared" si="157"/>
        <v>32.391879964695498</v>
      </c>
      <c r="S604" s="673">
        <f>IF(INDEX(Historical!$D$7:$D$1257,MATCH(B604,Historical!$B$7:$B$1281,0))=0,"n/a",(INDEX(Historical!$C$7:$C$1259,MATCH(B604,Historical!$B$7:$B$1281,0))/INDEX(Historical!$D$7:$D$1257,MATCH(B604,Historical!$B$7:$B$1281,0))-1)*100)</f>
        <v>13.333333333333353</v>
      </c>
      <c r="T604" s="673">
        <f>IF(INDEX(Historical!$F$7:$F$1250,MATCH(B604,Historical!$B$7:$B$1281,0))=0,"n/a",((INDEX(Historical!$C$7:$C$1259,MATCH(B604,Historical!$B$7:$B$1281,0))/INDEX(Historical!$F$7:$F$1250,MATCH(B604,Historical!$B$7:$B$1281,0)))^(1/3)-1)*100)</f>
        <v>50.36945962049748</v>
      </c>
      <c r="U604" s="673" t="str">
        <f>IF(INDEX(Historical!$H$7:$H$1250,MATCH(B604,Historical!$B$7:$B$1281,0))=0,"n/a",((INDEX(Historical!$C$7:$C$1259,MATCH(B604,Historical!$B$7:$B$1281,0))/INDEX(Historical!$H$7:$H$1250,MATCH(B604,Historical!$B$7:$B$1281,0)))^(1/5)-1)*100)</f>
        <v>n/a</v>
      </c>
      <c r="V604" s="673" t="str">
        <f>IF(INDEX(Historical!$O$7:$O$1250,MATCH(B604,Historical!$B$7:$B$1281,0))=0,"n/a",((INDEX(Historical!$C$7:$C$1259,MATCH(B604,Historical!$B$7:$B$1281,0))/INDEX(Historical!$O$7:$O$1250,MATCH(B604,Historical!$B$7:$B$1281,0)))^(1/10)-1)*100)</f>
        <v>n/a</v>
      </c>
      <c r="W604" s="674" t="str">
        <f t="shared" si="158"/>
        <v>n/a</v>
      </c>
      <c r="X604" s="675" t="str">
        <f t="shared" si="159"/>
        <v>n/a</v>
      </c>
      <c r="Y604" s="646"/>
      <c r="Z604" s="624">
        <f t="shared" si="160"/>
        <v>14.423076923076922</v>
      </c>
      <c r="AA604" s="853">
        <f t="shared" si="161"/>
        <v>14.682692307692307</v>
      </c>
      <c r="AB604" s="854">
        <v>12</v>
      </c>
      <c r="AC604" s="833">
        <v>4.16</v>
      </c>
      <c r="AD604" s="833" t="s">
        <v>136</v>
      </c>
      <c r="AE604" s="833">
        <v>1.65</v>
      </c>
      <c r="AF604" s="833">
        <v>1.91</v>
      </c>
      <c r="AG604" s="833">
        <v>12.5</v>
      </c>
      <c r="AH604" s="833">
        <v>16.900000000000002</v>
      </c>
      <c r="AI604" s="833">
        <v>6.5100000000000007</v>
      </c>
      <c r="AJ604" s="833">
        <v>18.5</v>
      </c>
      <c r="AK604" s="833">
        <v>-9.27</v>
      </c>
      <c r="AL604" s="845">
        <v>6310</v>
      </c>
      <c r="AM604" s="839">
        <v>3.3000000000000003</v>
      </c>
      <c r="AN604" s="833">
        <v>0.47</v>
      </c>
      <c r="AO604" s="711" t="str">
        <f t="shared" si="162"/>
        <v>n/a</v>
      </c>
      <c r="AP604" s="712" t="str">
        <f t="shared" si="163"/>
        <v>n/a</v>
      </c>
      <c r="AQ604" s="855">
        <f t="shared" si="164"/>
        <v>11.642171059928597</v>
      </c>
      <c r="AR604" s="624">
        <f>INDEX(Historical!$C$7:$C$1259,MATCH(B604,Historical!$B$7:$B$1281,0))*IF(AH604="n/a",1.03,IF(AH604&lt;0,1.01,IF(AH604&gt;10,1.1,(1+AH604/100))))</f>
        <v>0.49866666666666676</v>
      </c>
      <c r="AS604" s="853">
        <f t="shared" si="165"/>
        <v>0.53112986666666673</v>
      </c>
      <c r="AT604" s="853">
        <f t="shared" si="169"/>
        <v>0.53644116533333341</v>
      </c>
      <c r="AU604" s="853">
        <f t="shared" si="169"/>
        <v>0.54180557698666676</v>
      </c>
      <c r="AV604" s="853">
        <f t="shared" si="169"/>
        <v>0.54722363275653341</v>
      </c>
      <c r="AW604" s="624">
        <f t="shared" si="166"/>
        <v>2.6552669084098666</v>
      </c>
      <c r="AX604" s="719">
        <f t="shared" si="167"/>
        <v>4.3471953313848504</v>
      </c>
      <c r="AY604" s="900">
        <v>1.49</v>
      </c>
      <c r="AZ604" s="839">
        <v>194.31</v>
      </c>
      <c r="BA604" s="839">
        <v>-6.370000000000001</v>
      </c>
      <c r="BB604" s="839">
        <v>13.780000000000001</v>
      </c>
      <c r="BC604" s="839">
        <v>50.27</v>
      </c>
      <c r="BE604" s="597">
        <v>2017</v>
      </c>
      <c r="BF604" s="865">
        <f t="shared" si="168"/>
        <v>0</v>
      </c>
      <c r="BG604" s="849">
        <v>1.6</v>
      </c>
    </row>
    <row r="605" spans="1:59" ht="11.25" customHeight="1" x14ac:dyDescent="0.2">
      <c r="A605" s="838" t="s">
        <v>1655</v>
      </c>
      <c r="B605" s="842" t="s">
        <v>1656</v>
      </c>
      <c r="C605" s="898" t="s">
        <v>108</v>
      </c>
      <c r="D605" s="898" t="s">
        <v>4273</v>
      </c>
      <c r="E605" s="705">
        <v>9</v>
      </c>
      <c r="F605" s="1135">
        <v>520</v>
      </c>
      <c r="G605" s="1124" t="s">
        <v>106</v>
      </c>
      <c r="H605" s="1124" t="s">
        <v>106</v>
      </c>
      <c r="I605" s="841">
        <v>35.78</v>
      </c>
      <c r="J605" s="624">
        <f t="shared" si="155"/>
        <v>1.9005030743432085</v>
      </c>
      <c r="K605" s="844">
        <v>0.17</v>
      </c>
      <c r="L605" s="854">
        <v>4</v>
      </c>
      <c r="M605" s="615">
        <f t="shared" si="156"/>
        <v>0.68</v>
      </c>
      <c r="N605" s="837" t="s">
        <v>986</v>
      </c>
      <c r="O605" s="706">
        <v>0.15</v>
      </c>
      <c r="P605" s="606">
        <v>44236</v>
      </c>
      <c r="Q605" s="606">
        <v>44251</v>
      </c>
      <c r="R605" s="615">
        <f t="shared" si="157"/>
        <v>13.333333333333346</v>
      </c>
      <c r="S605" s="673">
        <f>IF(INDEX(Historical!$D$7:$D$1257,MATCH(B605,Historical!$B$7:$B$1281,0))=0,"n/a",(INDEX(Historical!$C$7:$C$1259,MATCH(B605,Historical!$B$7:$B$1281,0))/INDEX(Historical!$D$7:$D$1257,MATCH(B605,Historical!$B$7:$B$1281,0))-1)*100)</f>
        <v>7.1428571428571397</v>
      </c>
      <c r="T605" s="673">
        <f>IF(INDEX(Historical!$F$7:$F$1250,MATCH(B605,Historical!$B$7:$B$1281,0))=0,"n/a",((INDEX(Historical!$C$7:$C$1259,MATCH(B605,Historical!$B$7:$B$1281,0))/INDEX(Historical!$F$7:$F$1250,MATCH(B605,Historical!$B$7:$B$1281,0)))^(1/3)-1)*100)</f>
        <v>14.471424255333186</v>
      </c>
      <c r="U605" s="673">
        <f>IF(INDEX(Historical!$H$7:$H$1250,MATCH(B605,Historical!$B$7:$B$1281,0))=0,"n/a",((INDEX(Historical!$C$7:$C$1259,MATCH(B605,Historical!$B$7:$B$1281,0))/INDEX(Historical!$H$7:$H$1250,MATCH(B605,Historical!$B$7:$B$1281,0)))^(1/5)-1)*100)</f>
        <v>21.139194869152256</v>
      </c>
      <c r="V605" s="673">
        <f>IF(INDEX(Historical!$O$7:$O$1250,MATCH(B605,Historical!$B$7:$B$1281,0))=0,"n/a",((INDEX(Historical!$C$7:$C$1259,MATCH(B605,Historical!$B$7:$B$1281,0))/INDEX(Historical!$O$7:$O$1250,MATCH(B605,Historical!$B$7:$B$1281,0)))^(1/10)-1)*100)</f>
        <v>40.511582648364609</v>
      </c>
      <c r="W605" s="674">
        <f t="shared" si="158"/>
        <v>0.52180619682617146</v>
      </c>
      <c r="X605" s="675">
        <f t="shared" si="159"/>
        <v>2.1792984401187891</v>
      </c>
      <c r="Y605" s="646"/>
      <c r="Z605" s="624">
        <f t="shared" si="160"/>
        <v>19.710144927536234</v>
      </c>
      <c r="AA605" s="853">
        <f t="shared" si="161"/>
        <v>10.371014492753623</v>
      </c>
      <c r="AB605" s="854">
        <v>12</v>
      </c>
      <c r="AC605" s="833">
        <v>3.45</v>
      </c>
      <c r="AD605" s="833" t="s">
        <v>136</v>
      </c>
      <c r="AE605" s="833">
        <v>2.68</v>
      </c>
      <c r="AF605" s="833">
        <v>1.1200000000000001</v>
      </c>
      <c r="AG605" s="833">
        <v>8.2000000000000011</v>
      </c>
      <c r="AH605" s="833">
        <v>13.700000000000001</v>
      </c>
      <c r="AI605" s="833" t="s">
        <v>136</v>
      </c>
      <c r="AJ605" s="833">
        <v>9.7000000000000011</v>
      </c>
      <c r="AK605" s="833" t="s">
        <v>136</v>
      </c>
      <c r="AL605" s="845">
        <v>93.55</v>
      </c>
      <c r="AM605" s="839">
        <v>6</v>
      </c>
      <c r="AN605" s="833">
        <v>0.14000000000000001</v>
      </c>
      <c r="AO605" s="711">
        <f t="shared" si="162"/>
        <v>12.668683450741842</v>
      </c>
      <c r="AP605" s="712">
        <f t="shared" si="163"/>
        <v>23.039697943495465</v>
      </c>
      <c r="AQ605" s="855">
        <f t="shared" si="164"/>
        <v>-28.149735230104909</v>
      </c>
      <c r="AR605" s="624">
        <f>INDEX(Historical!$C$7:$C$1259,MATCH(B605,Historical!$B$7:$B$1281,0))*IF(AH605="n/a",1.03,IF(AH605&lt;0,1.01,IF(AH605&gt;10,1.1,(1+AH605/100))))</f>
        <v>0.66</v>
      </c>
      <c r="AS605" s="853">
        <f t="shared" si="165"/>
        <v>0.67980000000000007</v>
      </c>
      <c r="AT605" s="853">
        <f t="shared" si="169"/>
        <v>0.70019400000000009</v>
      </c>
      <c r="AU605" s="853">
        <f t="shared" si="169"/>
        <v>0.72119982000000016</v>
      </c>
      <c r="AV605" s="853">
        <f t="shared" si="169"/>
        <v>0.74283581460000014</v>
      </c>
      <c r="AW605" s="624">
        <f t="shared" si="166"/>
        <v>3.5040296346000006</v>
      </c>
      <c r="AX605" s="719">
        <f t="shared" si="167"/>
        <v>9.7932633722750158</v>
      </c>
      <c r="AY605" s="900">
        <v>1.02</v>
      </c>
      <c r="AZ605" s="839">
        <v>111.11</v>
      </c>
      <c r="BA605" s="839">
        <v>-2.98</v>
      </c>
      <c r="BB605" s="839">
        <v>10.979999999999999</v>
      </c>
      <c r="BC605" s="839">
        <v>27.339999999999996</v>
      </c>
      <c r="BE605" s="597">
        <v>2013</v>
      </c>
      <c r="BF605" s="865">
        <f t="shared" si="168"/>
        <v>0</v>
      </c>
      <c r="BG605" s="849">
        <v>0.8</v>
      </c>
    </row>
    <row r="606" spans="1:59" ht="11.25" customHeight="1" x14ac:dyDescent="0.2">
      <c r="A606" s="847" t="s">
        <v>4016</v>
      </c>
      <c r="B606" s="842" t="s">
        <v>4017</v>
      </c>
      <c r="C606" s="898" t="s">
        <v>108</v>
      </c>
      <c r="D606" s="898" t="s">
        <v>4273</v>
      </c>
      <c r="E606" s="705">
        <v>8</v>
      </c>
      <c r="F606" s="1135">
        <v>582</v>
      </c>
      <c r="G606" s="1077" t="s">
        <v>106</v>
      </c>
      <c r="H606" s="1077" t="s">
        <v>106</v>
      </c>
      <c r="I606" s="841">
        <v>49.56</v>
      </c>
      <c r="J606" s="624">
        <f t="shared" si="155"/>
        <v>1.6142050040355123</v>
      </c>
      <c r="K606" s="844">
        <v>0.2</v>
      </c>
      <c r="L606" s="854">
        <v>4</v>
      </c>
      <c r="M606" s="615">
        <f t="shared" si="156"/>
        <v>0.8</v>
      </c>
      <c r="N606" s="837" t="s">
        <v>239</v>
      </c>
      <c r="O606" s="706">
        <v>0.17499999999999999</v>
      </c>
      <c r="P606" s="606">
        <v>44195</v>
      </c>
      <c r="Q606" s="606">
        <v>44204</v>
      </c>
      <c r="R606" s="615">
        <f t="shared" si="157"/>
        <v>14.285714285714299</v>
      </c>
      <c r="S606" s="673">
        <f>IF(INDEX(Historical!$D$7:$D$1257,MATCH(B606,Historical!$B$7:$B$1281,0))=0,"n/a",(INDEX(Historical!$C$7:$C$1259,MATCH(B606,Historical!$B$7:$B$1281,0))/INDEX(Historical!$D$7:$D$1257,MATCH(B606,Historical!$B$7:$B$1281,0))-1)*100)</f>
        <v>16.666666666666675</v>
      </c>
      <c r="T606" s="673">
        <f>IF(INDEX(Historical!$F$7:$F$1250,MATCH(B606,Historical!$B$7:$B$1281,0))=0,"n/a",((INDEX(Historical!$C$7:$C$1259,MATCH(B606,Historical!$B$7:$B$1281,0))/INDEX(Historical!$F$7:$F$1250,MATCH(B606,Historical!$B$7:$B$1281,0)))^(1/3)-1)*100)</f>
        <v>54.4477122393656</v>
      </c>
      <c r="U606" s="673">
        <f>IF(INDEX(Historical!$H$7:$H$1250,MATCH(B606,Historical!$B$7:$B$1281,0))=0,"n/a",((INDEX(Historical!$C$7:$C$1259,MATCH(B606,Historical!$B$7:$B$1281,0))/INDEX(Historical!$H$7:$H$1250,MATCH(B606,Historical!$B$7:$B$1281,0)))^(1/5)-1)*100)</f>
        <v>43.509297971072478</v>
      </c>
      <c r="V606" s="673" t="str">
        <f>IF(INDEX(Historical!$O$7:$O$1250,MATCH(B606,Historical!$B$7:$B$1281,0))=0,"n/a",((INDEX(Historical!$C$7:$C$1259,MATCH(B606,Historical!$B$7:$B$1281,0))/INDEX(Historical!$O$7:$O$1250,MATCH(B606,Historical!$B$7:$B$1281,0)))^(1/10)-1)*100)</f>
        <v>n/a</v>
      </c>
      <c r="W606" s="674" t="str">
        <f t="shared" si="158"/>
        <v>n/a</v>
      </c>
      <c r="X606" s="675">
        <f t="shared" si="159"/>
        <v>2.0331447650033869</v>
      </c>
      <c r="Y606" s="637"/>
      <c r="Z606" s="624">
        <f t="shared" si="160"/>
        <v>25.559105431309909</v>
      </c>
      <c r="AA606" s="853">
        <f t="shared" si="161"/>
        <v>15.833865814696487</v>
      </c>
      <c r="AB606" s="854">
        <v>12</v>
      </c>
      <c r="AC606" s="833">
        <v>3.13</v>
      </c>
      <c r="AD606" s="833" t="s">
        <v>136</v>
      </c>
      <c r="AE606" s="833">
        <v>6.81</v>
      </c>
      <c r="AF606" s="833">
        <v>2.87</v>
      </c>
      <c r="AG606" s="833">
        <v>17.100000000000001</v>
      </c>
      <c r="AH606" s="833">
        <v>9.1</v>
      </c>
      <c r="AI606" s="833">
        <v>-1.48</v>
      </c>
      <c r="AJ606" s="833">
        <v>21.4</v>
      </c>
      <c r="AK606" s="833" t="s">
        <v>136</v>
      </c>
      <c r="AL606" s="845">
        <v>2650</v>
      </c>
      <c r="AM606" s="839">
        <v>4.8</v>
      </c>
      <c r="AN606" s="833">
        <v>7.0000000000000007E-2</v>
      </c>
      <c r="AO606" s="711">
        <f t="shared" si="162"/>
        <v>29.289637160411502</v>
      </c>
      <c r="AP606" s="712">
        <f t="shared" si="163"/>
        <v>45.123502975107989</v>
      </c>
      <c r="AQ606" s="855">
        <f t="shared" si="164"/>
        <v>42.116063503944879</v>
      </c>
      <c r="AR606" s="624">
        <f>INDEX(Historical!$C$7:$C$1259,MATCH(B606,Historical!$B$7:$B$1281,0))*IF(AH606="n/a",1.03,IF(AH606&lt;0,1.01,IF(AH606&gt;10,1.1,(1+AH606/100))))</f>
        <v>0.76369999999999993</v>
      </c>
      <c r="AS606" s="853">
        <f t="shared" si="165"/>
        <v>0.77133699999999994</v>
      </c>
      <c r="AT606" s="853">
        <f t="shared" si="169"/>
        <v>0.79447710999999999</v>
      </c>
      <c r="AU606" s="853">
        <f t="shared" si="169"/>
        <v>0.81831142330000006</v>
      </c>
      <c r="AV606" s="853">
        <f t="shared" si="169"/>
        <v>0.84286076599900006</v>
      </c>
      <c r="AW606" s="624">
        <f t="shared" si="166"/>
        <v>3.990686299299</v>
      </c>
      <c r="AX606" s="719">
        <f t="shared" si="167"/>
        <v>8.0522322423305077</v>
      </c>
      <c r="AY606" s="900">
        <v>1.2</v>
      </c>
      <c r="AZ606" s="839">
        <v>127.76</v>
      </c>
      <c r="BA606" s="839">
        <v>-3.75</v>
      </c>
      <c r="BB606" s="839">
        <v>14.530000000000001</v>
      </c>
      <c r="BC606" s="839">
        <v>30.03</v>
      </c>
      <c r="BE606" s="597">
        <v>2014</v>
      </c>
      <c r="BF606" s="865">
        <f t="shared" si="168"/>
        <v>0</v>
      </c>
      <c r="BG606" s="849">
        <v>1.5</v>
      </c>
    </row>
    <row r="607" spans="1:59" ht="11.25" customHeight="1" x14ac:dyDescent="0.2">
      <c r="A607" s="838" t="s">
        <v>1641</v>
      </c>
      <c r="B607" s="842" t="s">
        <v>1642</v>
      </c>
      <c r="C607" s="898" t="s">
        <v>108</v>
      </c>
      <c r="D607" s="898" t="s">
        <v>4273</v>
      </c>
      <c r="E607" s="705">
        <v>10</v>
      </c>
      <c r="F607" s="1135">
        <v>461</v>
      </c>
      <c r="G607" s="1123" t="s">
        <v>106</v>
      </c>
      <c r="H607" s="1123" t="s">
        <v>106</v>
      </c>
      <c r="I607" s="841">
        <v>29.28</v>
      </c>
      <c r="J607" s="624">
        <f t="shared" si="155"/>
        <v>2.459016393442623</v>
      </c>
      <c r="K607" s="844">
        <v>0.18</v>
      </c>
      <c r="L607" s="854">
        <v>4</v>
      </c>
      <c r="M607" s="615">
        <f t="shared" si="156"/>
        <v>0.72</v>
      </c>
      <c r="N607" s="837" t="s">
        <v>501</v>
      </c>
      <c r="O607" s="706">
        <v>0.17</v>
      </c>
      <c r="P607" s="606">
        <v>44267</v>
      </c>
      <c r="Q607" s="606">
        <v>44291</v>
      </c>
      <c r="R607" s="615">
        <f t="shared" si="157"/>
        <v>5.8823529411764595</v>
      </c>
      <c r="S607" s="673">
        <f>IF(INDEX(Historical!$D$7:$D$1257,MATCH(B607,Historical!$B$7:$B$1281,0))=0,"n/a",(INDEX(Historical!$C$7:$C$1259,MATCH(B607,Historical!$B$7:$B$1281,0))/INDEX(Historical!$D$7:$D$1257,MATCH(B607,Historical!$B$7:$B$1281,0))-1)*100)</f>
        <v>6.3492063492063489</v>
      </c>
      <c r="T607" s="673">
        <f>IF(INDEX(Historical!$F$7:$F$1250,MATCH(B607,Historical!$B$7:$B$1281,0))=0,"n/a",((INDEX(Historical!$C$7:$C$1259,MATCH(B607,Historical!$B$7:$B$1281,0))/INDEX(Historical!$F$7:$F$1250,MATCH(B607,Historical!$B$7:$B$1281,0)))^(1/3)-1)*100)</f>
        <v>10.617337559120866</v>
      </c>
      <c r="U607" s="673">
        <f>IF(INDEX(Historical!$H$7:$H$1250,MATCH(B607,Historical!$B$7:$B$1281,0))=0,"n/a",((INDEX(Historical!$C$7:$C$1259,MATCH(B607,Historical!$B$7:$B$1281,0))/INDEX(Historical!$H$7:$H$1250,MATCH(B607,Historical!$B$7:$B$1281,0)))^(1/5)-1)*100)</f>
        <v>8.0469921159303848</v>
      </c>
      <c r="V607" s="673">
        <f>IF(INDEX(Historical!$O$7:$O$1250,MATCH(B607,Historical!$B$7:$B$1281,0))=0,"n/a",((INDEX(Historical!$C$7:$C$1259,MATCH(B607,Historical!$B$7:$B$1281,0))/INDEX(Historical!$O$7:$O$1250,MATCH(B607,Historical!$B$7:$B$1281,0)))^(1/10)-1)*100)</f>
        <v>5.5603981391966206</v>
      </c>
      <c r="W607" s="674">
        <f t="shared" si="158"/>
        <v>1.4471971097186636</v>
      </c>
      <c r="X607" s="675">
        <f t="shared" si="159"/>
        <v>0.44955263217488184</v>
      </c>
      <c r="Y607" s="640"/>
      <c r="Z607" s="624">
        <f t="shared" si="160"/>
        <v>31.168831168831169</v>
      </c>
      <c r="AA607" s="853">
        <f t="shared" si="161"/>
        <v>12.675324675324676</v>
      </c>
      <c r="AB607" s="854">
        <v>12</v>
      </c>
      <c r="AC607" s="833">
        <v>2.31</v>
      </c>
      <c r="AD607" s="833">
        <v>2.57</v>
      </c>
      <c r="AE607" s="833">
        <v>4.1399999999999997</v>
      </c>
      <c r="AF607" s="833">
        <v>1.1000000000000001</v>
      </c>
      <c r="AG607" s="833">
        <v>9.3000000000000007</v>
      </c>
      <c r="AH607" s="833">
        <v>3.5999999999999996</v>
      </c>
      <c r="AI607" s="833">
        <v>-0.63</v>
      </c>
      <c r="AJ607" s="833">
        <v>17.899999999999999</v>
      </c>
      <c r="AK607" s="833">
        <v>5</v>
      </c>
      <c r="AL607" s="845">
        <v>3150</v>
      </c>
      <c r="AM607" s="839">
        <v>1.4000000000000001</v>
      </c>
      <c r="AN607" s="833">
        <v>0.14000000000000001</v>
      </c>
      <c r="AO607" s="711">
        <f t="shared" si="162"/>
        <v>-2.1693161659516687</v>
      </c>
      <c r="AP607" s="712">
        <f t="shared" si="163"/>
        <v>10.506008509373007</v>
      </c>
      <c r="AQ607" s="855">
        <f t="shared" si="164"/>
        <v>-21.280082591345419</v>
      </c>
      <c r="AR607" s="624">
        <f>INDEX(Historical!$C$7:$C$1259,MATCH(B607,Historical!$B$7:$B$1281,0))*IF(AH607="n/a",1.03,IF(AH607&lt;0,1.01,IF(AH607&gt;10,1.1,(1+AH607/100))))</f>
        <v>0.69412000000000007</v>
      </c>
      <c r="AS607" s="853">
        <f t="shared" si="165"/>
        <v>0.70106120000000005</v>
      </c>
      <c r="AT607" s="853">
        <f t="shared" ref="AT607:AV626" si="170">IF($AK607="n/a",1.03*AS607,IF($AK607&lt;0,1.01*AS607,IF($AK607&gt;10,1.1*AS607,(1+$AK607/100)*AS607)))</f>
        <v>0.73611426000000013</v>
      </c>
      <c r="AU607" s="853">
        <f t="shared" si="170"/>
        <v>0.77291997300000015</v>
      </c>
      <c r="AV607" s="853">
        <f t="shared" si="170"/>
        <v>0.81156597165000022</v>
      </c>
      <c r="AW607" s="624">
        <f t="shared" si="166"/>
        <v>3.7157814046500008</v>
      </c>
      <c r="AX607" s="719">
        <f t="shared" si="167"/>
        <v>12.690510261782789</v>
      </c>
      <c r="AY607" s="900">
        <v>0.96</v>
      </c>
      <c r="AZ607" s="839">
        <v>112.94999999999999</v>
      </c>
      <c r="BA607" s="839">
        <v>-4.72</v>
      </c>
      <c r="BB607" s="839">
        <v>17.169999999999998</v>
      </c>
      <c r="BC607" s="839">
        <v>52.03</v>
      </c>
      <c r="BE607" s="597">
        <v>2012</v>
      </c>
      <c r="BF607" s="865">
        <f t="shared" si="168"/>
        <v>0</v>
      </c>
      <c r="BG607" s="849">
        <v>1.3</v>
      </c>
    </row>
    <row r="608" spans="1:59" ht="11.25" customHeight="1" x14ac:dyDescent="0.2">
      <c r="A608" s="838" t="s">
        <v>4381</v>
      </c>
      <c r="B608" s="842" t="s">
        <v>1679</v>
      </c>
      <c r="C608" s="898" t="s">
        <v>131</v>
      </c>
      <c r="D608" s="898" t="s">
        <v>4274</v>
      </c>
      <c r="E608" s="705">
        <v>8</v>
      </c>
      <c r="F608" s="1135">
        <v>568</v>
      </c>
      <c r="G608" s="1102" t="s">
        <v>106</v>
      </c>
      <c r="H608" s="1102" t="s">
        <v>106</v>
      </c>
      <c r="I608" s="841">
        <v>9.6300000000000008</v>
      </c>
      <c r="J608" s="624">
        <f t="shared" si="155"/>
        <v>5.5036344755970923</v>
      </c>
      <c r="K608" s="844">
        <v>0.13250000000000001</v>
      </c>
      <c r="L608" s="854">
        <v>4</v>
      </c>
      <c r="M608" s="615">
        <f t="shared" si="156"/>
        <v>0.53</v>
      </c>
      <c r="N608" s="837" t="s">
        <v>562</v>
      </c>
      <c r="O608" s="706">
        <v>0.125</v>
      </c>
      <c r="P608" s="606">
        <v>43952</v>
      </c>
      <c r="Q608" s="606">
        <v>43963</v>
      </c>
      <c r="R608" s="615">
        <f t="shared" si="157"/>
        <v>6.0000000000000053</v>
      </c>
      <c r="S608" s="673">
        <f>IF(INDEX(Historical!$D$7:$D$1257,MATCH(B608,Historical!$B$7:$B$1281,0))=0,"n/a",(INDEX(Historical!$C$7:$C$1259,MATCH(B608,Historical!$B$7:$B$1281,0))/INDEX(Historical!$D$7:$D$1257,MATCH(B608,Historical!$B$7:$B$1281,0))-1)*100)</f>
        <v>6.0913705583756306</v>
      </c>
      <c r="T608" s="673">
        <f>IF(INDEX(Historical!$F$7:$F$1250,MATCH(B608,Historical!$B$7:$B$1281,0))=0,"n/a",((INDEX(Historical!$C$7:$C$1259,MATCH(B608,Historical!$B$7:$B$1281,0))/INDEX(Historical!$F$7:$F$1250,MATCH(B608,Historical!$B$7:$B$1281,0)))^(1/3)-1)*100)</f>
        <v>6.5041983121399527</v>
      </c>
      <c r="U608" s="673">
        <f>IF(INDEX(Historical!$H$7:$H$1250,MATCH(B608,Historical!$B$7:$B$1281,0))=0,"n/a",((INDEX(Historical!$C$7:$C$1259,MATCH(B608,Historical!$B$7:$B$1281,0))/INDEX(Historical!$H$7:$H$1250,MATCH(B608,Historical!$B$7:$B$1281,0)))^(1/5)-1)*100)</f>
        <v>7.0020266773092477</v>
      </c>
      <c r="V608" s="673">
        <f>IF(INDEX(Historical!$O$7:$O$1250,MATCH(B608,Historical!$B$7:$B$1281,0))=0,"n/a",((INDEX(Historical!$C$7:$C$1259,MATCH(B608,Historical!$B$7:$B$1281,0))/INDEX(Historical!$O$7:$O$1250,MATCH(B608,Historical!$B$7:$B$1281,0)))^(1/10)-1)*100)</f>
        <v>6.0642022191530032</v>
      </c>
      <c r="W608" s="674">
        <f t="shared" si="158"/>
        <v>1.1546492719510979</v>
      </c>
      <c r="X608" s="675">
        <f t="shared" si="159"/>
        <v>0.67327179589511998</v>
      </c>
      <c r="Y608" s="843"/>
      <c r="Z608" s="624">
        <f t="shared" si="160"/>
        <v>41.085271317829459</v>
      </c>
      <c r="AA608" s="853">
        <f t="shared" si="161"/>
        <v>7.4651162790697683</v>
      </c>
      <c r="AB608" s="854">
        <v>9</v>
      </c>
      <c r="AC608" s="833">
        <v>1.29</v>
      </c>
      <c r="AD608" s="833" t="s">
        <v>136</v>
      </c>
      <c r="AE608" s="833">
        <v>0.28999999999999998</v>
      </c>
      <c r="AF608" s="833">
        <v>1.55</v>
      </c>
      <c r="AG608" s="833" t="s">
        <v>136</v>
      </c>
      <c r="AH608" s="833">
        <v>209.20000000000002</v>
      </c>
      <c r="AI608" s="833" t="s">
        <v>136</v>
      </c>
      <c r="AJ608" s="833">
        <v>10.4</v>
      </c>
      <c r="AK608" s="833" t="s">
        <v>136</v>
      </c>
      <c r="AL608" s="845">
        <v>386.44</v>
      </c>
      <c r="AM608" s="839">
        <v>5.12</v>
      </c>
      <c r="AN608" s="833">
        <v>0.67</v>
      </c>
      <c r="AO608" s="711">
        <f t="shared" si="162"/>
        <v>5.0405448738365717</v>
      </c>
      <c r="AP608" s="712">
        <f t="shared" si="163"/>
        <v>12.50566115290634</v>
      </c>
      <c r="AQ608" s="855">
        <f t="shared" si="164"/>
        <v>-28.28782767957221</v>
      </c>
      <c r="AR608" s="624">
        <f>INDEX(Historical!$C$7:$C$1259,MATCH(B608,Historical!$B$7:$B$1281,0))*IF(AH608="n/a",1.03,IF(AH608&lt;0,1.01,IF(AH608&gt;10,1.1,(1+AH608/100))))</f>
        <v>0.57474999999999998</v>
      </c>
      <c r="AS608" s="853">
        <f t="shared" si="165"/>
        <v>0.59199250000000003</v>
      </c>
      <c r="AT608" s="853">
        <f t="shared" si="170"/>
        <v>0.60975227500000007</v>
      </c>
      <c r="AU608" s="853">
        <f t="shared" si="170"/>
        <v>0.6280448432500001</v>
      </c>
      <c r="AV608" s="853">
        <f t="shared" si="170"/>
        <v>0.64688618854750013</v>
      </c>
      <c r="AW608" s="624">
        <f t="shared" si="166"/>
        <v>3.0514258067975004</v>
      </c>
      <c r="AX608" s="719">
        <f t="shared" si="167"/>
        <v>31.68666466041018</v>
      </c>
      <c r="AY608" s="900">
        <v>0.38</v>
      </c>
      <c r="AZ608" s="839">
        <v>57.609999999999992</v>
      </c>
      <c r="BA608" s="839">
        <v>-3.6999999999999997</v>
      </c>
      <c r="BB608" s="839">
        <v>-0.04</v>
      </c>
      <c r="BC608" s="839">
        <v>4.01</v>
      </c>
      <c r="BE608" s="597">
        <v>2013</v>
      </c>
      <c r="BF608" s="865">
        <f t="shared" si="168"/>
        <v>0</v>
      </c>
      <c r="BG608" s="849" t="s">
        <v>136</v>
      </c>
    </row>
    <row r="609" spans="1:59" ht="11.25" customHeight="1" x14ac:dyDescent="0.2">
      <c r="A609" s="848" t="s">
        <v>4466</v>
      </c>
      <c r="B609" s="842" t="s">
        <v>4436</v>
      </c>
      <c r="C609" s="898" t="s">
        <v>108</v>
      </c>
      <c r="D609" s="898" t="s">
        <v>4273</v>
      </c>
      <c r="E609" s="705">
        <v>6</v>
      </c>
      <c r="F609" s="1135">
        <v>673</v>
      </c>
      <c r="G609" s="1102" t="s">
        <v>106</v>
      </c>
      <c r="H609" s="1102" t="s">
        <v>106</v>
      </c>
      <c r="I609" s="841">
        <v>15.3</v>
      </c>
      <c r="J609" s="624">
        <f t="shared" si="155"/>
        <v>3.1372549019607843</v>
      </c>
      <c r="K609" s="844">
        <v>0.12</v>
      </c>
      <c r="L609" s="854">
        <v>4</v>
      </c>
      <c r="M609" s="615">
        <f t="shared" si="156"/>
        <v>0.48</v>
      </c>
      <c r="N609" s="837" t="s">
        <v>515</v>
      </c>
      <c r="O609" s="706">
        <v>0.1</v>
      </c>
      <c r="P609" s="904">
        <v>43783</v>
      </c>
      <c r="Q609" s="904">
        <v>43798</v>
      </c>
      <c r="R609" s="615">
        <f t="shared" si="157"/>
        <v>19.999999999999989</v>
      </c>
      <c r="S609" s="673">
        <f>IF(INDEX(Historical!$D$7:$D$1257,MATCH(B609,Historical!$B$7:$B$1281,0))=0,"n/a",(INDEX(Historical!$C$7:$C$1259,MATCH(B609,Historical!$B$7:$B$1281,0))/INDEX(Historical!$D$7:$D$1257,MATCH(B609,Historical!$B$7:$B$1281,0))-1)*100)</f>
        <v>14.285714285714279</v>
      </c>
      <c r="T609" s="673">
        <f>IF(INDEX(Historical!$F$7:$F$1250,MATCH(B609,Historical!$B$7:$B$1281,0))=0,"n/a",((INDEX(Historical!$C$7:$C$1259,MATCH(B609,Historical!$B$7:$B$1281,0))/INDEX(Historical!$F$7:$F$1250,MATCH(B609,Historical!$B$7:$B$1281,0)))^(1/3)-1)*100)</f>
        <v>29.69986344960558</v>
      </c>
      <c r="U609" s="673">
        <f>IF(INDEX(Historical!$H$7:$H$1250,MATCH(B609,Historical!$B$7:$B$1281,0))=0,"n/a",((INDEX(Historical!$C$7:$C$1259,MATCH(B609,Historical!$B$7:$B$1281,0))/INDEX(Historical!$H$7:$H$1250,MATCH(B609,Historical!$B$7:$B$1281,0)))^(1/5)-1)*100)</f>
        <v>64.375182951722579</v>
      </c>
      <c r="V609" s="673">
        <f>IF(INDEX(Historical!$O$7:$O$1250,MATCH(B609,Historical!$B$7:$B$1281,0))=0,"n/a",((INDEX(Historical!$C$7:$C$1259,MATCH(B609,Historical!$B$7:$B$1281,0))/INDEX(Historical!$O$7:$O$1250,MATCH(B609,Historical!$B$7:$B$1281,0)))^(1/10)-1)*100)</f>
        <v>7.1773462536293131</v>
      </c>
      <c r="W609" s="674">
        <f t="shared" si="158"/>
        <v>8.9692179639752609</v>
      </c>
      <c r="X609" s="675">
        <f t="shared" si="159"/>
        <v>2.8484594226425917</v>
      </c>
      <c r="Y609" s="646" t="s">
        <v>4574</v>
      </c>
      <c r="Z609" s="624">
        <f t="shared" si="160"/>
        <v>37.795275590551178</v>
      </c>
      <c r="AA609" s="853">
        <f t="shared" si="161"/>
        <v>12.047244094488189</v>
      </c>
      <c r="AB609" s="854">
        <v>12</v>
      </c>
      <c r="AC609" s="833">
        <v>1.27</v>
      </c>
      <c r="AD609" s="833">
        <v>1.21</v>
      </c>
      <c r="AE609" s="833">
        <v>3.07</v>
      </c>
      <c r="AF609" s="833">
        <v>0.97</v>
      </c>
      <c r="AG609" s="833">
        <v>8.5</v>
      </c>
      <c r="AH609" s="833">
        <v>3.5000000000000004</v>
      </c>
      <c r="AI609" s="833">
        <v>1.21</v>
      </c>
      <c r="AJ609" s="833">
        <v>22.6</v>
      </c>
      <c r="AK609" s="833">
        <v>10</v>
      </c>
      <c r="AL609" s="845">
        <v>183.41</v>
      </c>
      <c r="AM609" s="839">
        <v>1.0999999999999999</v>
      </c>
      <c r="AN609" s="833">
        <v>0.12</v>
      </c>
      <c r="AO609" s="711">
        <f t="shared" si="162"/>
        <v>55.465193759195174</v>
      </c>
      <c r="AP609" s="712">
        <f t="shared" si="163"/>
        <v>67.512437853683366</v>
      </c>
      <c r="AQ609" s="855">
        <f t="shared" si="164"/>
        <v>-27.9326649070359</v>
      </c>
      <c r="AR609" s="624">
        <f>INDEX(Historical!$C$7:$C$1259,MATCH(B609,Historical!$B$7:$B$1281,0))*IF(AH609="n/a",1.03,IF(AH609&lt;0,1.01,IF(AH609&gt;10,1.1,(1+AH609/100))))</f>
        <v>0.49679999999999996</v>
      </c>
      <c r="AS609" s="853">
        <f t="shared" si="165"/>
        <v>0.50281127999999997</v>
      </c>
      <c r="AT609" s="853">
        <f t="shared" si="170"/>
        <v>0.55309240800000004</v>
      </c>
      <c r="AU609" s="853">
        <f t="shared" si="170"/>
        <v>0.60840164880000014</v>
      </c>
      <c r="AV609" s="853">
        <f t="shared" si="170"/>
        <v>0.66924181368000024</v>
      </c>
      <c r="AW609" s="624">
        <f t="shared" si="166"/>
        <v>2.8303471504800002</v>
      </c>
      <c r="AX609" s="719">
        <f t="shared" si="167"/>
        <v>18.499000983529413</v>
      </c>
      <c r="AY609" s="900">
        <v>1</v>
      </c>
      <c r="AZ609" s="839">
        <v>100.52000000000001</v>
      </c>
      <c r="BA609" s="839">
        <v>-3.35</v>
      </c>
      <c r="BB609" s="839">
        <v>5.91</v>
      </c>
      <c r="BC609" s="839">
        <v>30.459999999999997</v>
      </c>
      <c r="BE609" s="597">
        <v>2015</v>
      </c>
      <c r="BF609" s="865">
        <f t="shared" si="168"/>
        <v>0</v>
      </c>
      <c r="BG609" s="849">
        <v>1</v>
      </c>
    </row>
    <row r="610" spans="1:59" ht="11.25" customHeight="1" x14ac:dyDescent="0.2">
      <c r="A610" s="831" t="s">
        <v>1633</v>
      </c>
      <c r="B610" s="842" t="s">
        <v>1634</v>
      </c>
      <c r="C610" s="898" t="s">
        <v>4277</v>
      </c>
      <c r="D610" s="898" t="s">
        <v>4305</v>
      </c>
      <c r="E610" s="705">
        <v>8</v>
      </c>
      <c r="F610" s="1135">
        <v>575</v>
      </c>
      <c r="G610" s="1135" t="s">
        <v>106</v>
      </c>
      <c r="H610" s="1135" t="s">
        <v>106</v>
      </c>
      <c r="I610" s="841">
        <v>44.35</v>
      </c>
      <c r="J610" s="624">
        <f t="shared" si="155"/>
        <v>0.76662908680947017</v>
      </c>
      <c r="K610" s="844">
        <v>0.34</v>
      </c>
      <c r="L610" s="854">
        <v>1</v>
      </c>
      <c r="M610" s="615">
        <f t="shared" si="156"/>
        <v>0.34</v>
      </c>
      <c r="N610" s="837" t="s">
        <v>171</v>
      </c>
      <c r="O610" s="706">
        <v>0.28999999999999998</v>
      </c>
      <c r="P610" s="606">
        <v>44145</v>
      </c>
      <c r="Q610" s="606">
        <v>44166</v>
      </c>
      <c r="R610" s="615">
        <f t="shared" si="157"/>
        <v>17.241379310344847</v>
      </c>
      <c r="S610" s="673">
        <f>IF(INDEX(Historical!$D$7:$D$1257,MATCH(B610,Historical!$B$7:$B$1281,0))=0,"n/a",(INDEX(Historical!$C$7:$C$1259,MATCH(B610,Historical!$B$7:$B$1281,0))/INDEX(Historical!$D$7:$D$1257,MATCH(B610,Historical!$B$7:$B$1281,0))-1)*100)</f>
        <v>17.24137931034484</v>
      </c>
      <c r="T610" s="673">
        <f>IF(INDEX(Historical!$F$7:$F$1250,MATCH(B610,Historical!$B$7:$B$1281,0))=0,"n/a",((INDEX(Historical!$C$7:$C$1259,MATCH(B610,Historical!$B$7:$B$1281,0))/INDEX(Historical!$F$7:$F$1250,MATCH(B610,Historical!$B$7:$B$1281,0)))^(1/3)-1)*100)</f>
        <v>9.3541299792876842</v>
      </c>
      <c r="U610" s="673">
        <f>IF(INDEX(Historical!$H$7:$H$1250,MATCH(B610,Historical!$B$7:$B$1281,0))=0,"n/a",((INDEX(Historical!$C$7:$C$1259,MATCH(B610,Historical!$B$7:$B$1281,0))/INDEX(Historical!$H$7:$H$1250,MATCH(B610,Historical!$B$7:$B$1281,0)))^(1/5)-1)*100)</f>
        <v>7.2145025900850923</v>
      </c>
      <c r="V610" s="673">
        <f>IF(INDEX(Historical!$O$7:$O$1250,MATCH(B610,Historical!$B$7:$B$1281,0))=0,"n/a",((INDEX(Historical!$C$7:$C$1259,MATCH(B610,Historical!$B$7:$B$1281,0))/INDEX(Historical!$O$7:$O$1250,MATCH(B610,Historical!$B$7:$B$1281,0)))^(1/10)-1)*100)</f>
        <v>7.4977804479825272</v>
      </c>
      <c r="W610" s="674">
        <f t="shared" si="158"/>
        <v>0.96221843786134631</v>
      </c>
      <c r="X610" s="675">
        <f t="shared" si="159"/>
        <v>0.75942132527211503</v>
      </c>
      <c r="Y610" s="843"/>
      <c r="Z610" s="624">
        <f t="shared" si="160"/>
        <v>117.24137931034484</v>
      </c>
      <c r="AA610" s="853">
        <f t="shared" si="161"/>
        <v>152.93103448275863</v>
      </c>
      <c r="AB610" s="854">
        <v>12</v>
      </c>
      <c r="AC610" s="833">
        <v>0.28999999999999998</v>
      </c>
      <c r="AD610" s="833">
        <v>6.28</v>
      </c>
      <c r="AE610" s="833">
        <v>6.89</v>
      </c>
      <c r="AF610" s="833">
        <v>4.05</v>
      </c>
      <c r="AG610" s="833">
        <v>18</v>
      </c>
      <c r="AH610" s="834">
        <v>17.8</v>
      </c>
      <c r="AI610" s="834">
        <v>-33.35</v>
      </c>
      <c r="AJ610" s="833">
        <v>9.5</v>
      </c>
      <c r="AK610" s="833">
        <v>24.4</v>
      </c>
      <c r="AL610" s="845">
        <v>2230</v>
      </c>
      <c r="AM610" s="839">
        <v>0.8</v>
      </c>
      <c r="AN610" s="833">
        <v>1.27</v>
      </c>
      <c r="AO610" s="711">
        <f t="shared" si="162"/>
        <v>-144.94990280586407</v>
      </c>
      <c r="AP610" s="712">
        <f t="shared" si="163"/>
        <v>7.9811316768945622</v>
      </c>
      <c r="AQ610" s="855">
        <f t="shared" si="164"/>
        <v>424.66738231851753</v>
      </c>
      <c r="AR610" s="624">
        <f>INDEX(Historical!$C$7:$C$1259,MATCH(B610,Historical!$B$7:$B$1281,0))*IF(AH610="n/a",1.03,IF(AH610&lt;0,1.01,IF(AH610&gt;10,1.1,(1+AH610/100))))</f>
        <v>0.37400000000000005</v>
      </c>
      <c r="AS610" s="853">
        <f t="shared" si="165"/>
        <v>0.37774000000000008</v>
      </c>
      <c r="AT610" s="853">
        <f t="shared" si="170"/>
        <v>0.41551400000000011</v>
      </c>
      <c r="AU610" s="853">
        <f t="shared" si="170"/>
        <v>0.45706540000000018</v>
      </c>
      <c r="AV610" s="853">
        <f t="shared" si="170"/>
        <v>0.50277194000000025</v>
      </c>
      <c r="AW610" s="624">
        <f t="shared" si="166"/>
        <v>2.1270913400000007</v>
      </c>
      <c r="AX610" s="719">
        <f t="shared" si="167"/>
        <v>4.7961473280721547</v>
      </c>
      <c r="AY610" s="900">
        <v>0.43</v>
      </c>
      <c r="AZ610" s="839">
        <v>15.65</v>
      </c>
      <c r="BA610" s="839">
        <v>-26</v>
      </c>
      <c r="BB610" s="839">
        <v>0.86999999999999988</v>
      </c>
      <c r="BC610" s="839">
        <v>-7.24</v>
      </c>
      <c r="BE610" s="597">
        <v>2014</v>
      </c>
      <c r="BF610" s="865">
        <f t="shared" si="168"/>
        <v>0</v>
      </c>
      <c r="BG610" s="849">
        <v>4.8</v>
      </c>
    </row>
    <row r="611" spans="1:59" s="744" customFormat="1" ht="11.25" customHeight="1" x14ac:dyDescent="0.2">
      <c r="A611" s="895" t="s">
        <v>3967</v>
      </c>
      <c r="B611" s="751" t="s">
        <v>3968</v>
      </c>
      <c r="C611" s="898" t="s">
        <v>178</v>
      </c>
      <c r="D611" s="898" t="s">
        <v>4271</v>
      </c>
      <c r="E611" s="727">
        <v>6</v>
      </c>
      <c r="F611" s="1135">
        <v>675</v>
      </c>
      <c r="G611" s="1138" t="s">
        <v>106</v>
      </c>
      <c r="H611" s="1138" t="s">
        <v>106</v>
      </c>
      <c r="I611" s="728">
        <v>10.95</v>
      </c>
      <c r="J611" s="729">
        <f t="shared" si="155"/>
        <v>16.803652968036531</v>
      </c>
      <c r="K611" s="730">
        <v>0.46</v>
      </c>
      <c r="L611" s="731">
        <v>4</v>
      </c>
      <c r="M611" s="732">
        <f t="shared" si="156"/>
        <v>1.84</v>
      </c>
      <c r="N611" s="733" t="s">
        <v>107</v>
      </c>
      <c r="O611" s="734">
        <v>0.44500000000000001</v>
      </c>
      <c r="P611" s="1105">
        <v>43861</v>
      </c>
      <c r="Q611" s="1105">
        <v>43874</v>
      </c>
      <c r="R611" s="732">
        <f t="shared" si="157"/>
        <v>3.3707865168539355</v>
      </c>
      <c r="S611" s="673">
        <f>IF(INDEX(Historical!$D$7:$D$1257,MATCH(B611,Historical!$B$7:$B$1281,0))=0,"n/a",(INDEX(Historical!$C$7:$C$1259,MATCH(B611,Historical!$B$7:$B$1281,0))/INDEX(Historical!$D$7:$D$1257,MATCH(B611,Historical!$B$7:$B$1281,0))-1)*100)</f>
        <v>8.875739644970416</v>
      </c>
      <c r="T611" s="673">
        <f>IF(INDEX(Historical!$F$7:$F$1250,MATCH(B611,Historical!$B$7:$B$1281,0))=0,"n/a",((INDEX(Historical!$C$7:$C$1259,MATCH(B611,Historical!$B$7:$B$1281,0))/INDEX(Historical!$F$7:$F$1250,MATCH(B611,Historical!$B$7:$B$1281,0)))^(1/3)-1)*100)</f>
        <v>16.059435370233356</v>
      </c>
      <c r="U611" s="673">
        <f>IF(INDEX(Historical!$H$7:$H$1250,MATCH(B611,Historical!$B$7:$B$1281,0))=0,"n/a",((INDEX(Historical!$C$7:$C$1259,MATCH(B611,Historical!$B$7:$B$1281,0))/INDEX(Historical!$H$7:$H$1250,MATCH(B611,Historical!$B$7:$B$1281,0)))^(1/5)-1)*100)</f>
        <v>22.237881615107447</v>
      </c>
      <c r="V611" s="673" t="str">
        <f>IF(INDEX(Historical!$O$7:$O$1250,MATCH(B611,Historical!$B$7:$B$1281,0))=0,"n/a",((INDEX(Historical!$C$7:$C$1259,MATCH(B611,Historical!$B$7:$B$1281,0))/INDEX(Historical!$O$7:$O$1250,MATCH(B611,Historical!$B$7:$B$1281,0)))^(1/10)-1)*100)</f>
        <v>n/a</v>
      </c>
      <c r="W611" s="674" t="str">
        <f t="shared" si="158"/>
        <v>n/a</v>
      </c>
      <c r="X611" s="675">
        <f t="shared" si="159"/>
        <v>0.29069126294258102</v>
      </c>
      <c r="Y611" s="745"/>
      <c r="Z611" s="729">
        <f t="shared" si="160"/>
        <v>142.63565891472868</v>
      </c>
      <c r="AA611" s="736">
        <f t="shared" si="161"/>
        <v>8.4883720930232549</v>
      </c>
      <c r="AB611" s="731">
        <v>12</v>
      </c>
      <c r="AC611" s="737">
        <v>1.29</v>
      </c>
      <c r="AD611" s="737">
        <v>7.62</v>
      </c>
      <c r="AE611" s="737">
        <v>9.16</v>
      </c>
      <c r="AF611" s="737">
        <v>7.15</v>
      </c>
      <c r="AG611" s="737">
        <v>20.8</v>
      </c>
      <c r="AH611" s="737">
        <v>11.1</v>
      </c>
      <c r="AI611" s="737">
        <v>13.930000000000001</v>
      </c>
      <c r="AJ611" s="737">
        <v>76.5</v>
      </c>
      <c r="AK611" s="737">
        <v>1.1499999999999999</v>
      </c>
      <c r="AL611" s="738">
        <v>4370</v>
      </c>
      <c r="AM611" s="739">
        <v>68.540000000000006</v>
      </c>
      <c r="AN611" s="737">
        <v>0</v>
      </c>
      <c r="AO611" s="740">
        <f t="shared" si="162"/>
        <v>30.553162490120723</v>
      </c>
      <c r="AP611" s="741">
        <f t="shared" si="163"/>
        <v>39.041534583143978</v>
      </c>
      <c r="AQ611" s="742">
        <f t="shared" si="164"/>
        <v>64.238120443209951</v>
      </c>
      <c r="AR611" s="624">
        <f>INDEX(Historical!$C$7:$C$1259,MATCH(B611,Historical!$B$7:$B$1281,0))*IF(AH611="n/a",1.03,IF(AH611&lt;0,1.01,IF(AH611&gt;10,1.1,(1+AH611/100))))</f>
        <v>2.0240000000000005</v>
      </c>
      <c r="AS611" s="736">
        <f t="shared" si="165"/>
        <v>2.2264000000000008</v>
      </c>
      <c r="AT611" s="736">
        <f t="shared" si="170"/>
        <v>2.252003600000001</v>
      </c>
      <c r="AU611" s="736">
        <f t="shared" si="170"/>
        <v>2.2779016414000011</v>
      </c>
      <c r="AV611" s="736">
        <f t="shared" si="170"/>
        <v>2.3040975102761014</v>
      </c>
      <c r="AW611" s="729">
        <f t="shared" si="166"/>
        <v>11.084402751676103</v>
      </c>
      <c r="AX611" s="743">
        <f t="shared" si="167"/>
        <v>101.22742238973612</v>
      </c>
      <c r="AY611" s="901">
        <v>1.61</v>
      </c>
      <c r="AZ611" s="739">
        <v>92.11</v>
      </c>
      <c r="BA611" s="739">
        <v>-37.61</v>
      </c>
      <c r="BB611" s="739">
        <v>0.33</v>
      </c>
      <c r="BC611" s="739">
        <v>-1.18</v>
      </c>
      <c r="BD611" s="875"/>
      <c r="BE611" s="597">
        <v>2015</v>
      </c>
      <c r="BF611" s="865">
        <f t="shared" si="168"/>
        <v>0</v>
      </c>
      <c r="BG611" s="793">
        <v>18.3</v>
      </c>
    </row>
    <row r="612" spans="1:59" ht="11.25" customHeight="1" x14ac:dyDescent="0.2">
      <c r="A612" s="831" t="s">
        <v>333</v>
      </c>
      <c r="B612" s="842" t="s">
        <v>334</v>
      </c>
      <c r="C612" s="898" t="s">
        <v>123</v>
      </c>
      <c r="D612" s="898" t="s">
        <v>4109</v>
      </c>
      <c r="E612" s="705">
        <v>43</v>
      </c>
      <c r="F612" s="1135">
        <v>63</v>
      </c>
      <c r="G612" s="1102" t="s">
        <v>37</v>
      </c>
      <c r="H612" s="1102" t="s">
        <v>37</v>
      </c>
      <c r="I612" s="833">
        <v>680.34</v>
      </c>
      <c r="J612" s="624">
        <f t="shared" si="155"/>
        <v>0.97010318370226634</v>
      </c>
      <c r="K612" s="844">
        <v>1.65</v>
      </c>
      <c r="L612" s="854">
        <v>4</v>
      </c>
      <c r="M612" s="615">
        <f t="shared" si="156"/>
        <v>6.6</v>
      </c>
      <c r="N612" s="837" t="s">
        <v>226</v>
      </c>
      <c r="O612" s="706">
        <v>1.34</v>
      </c>
      <c r="P612" s="606">
        <v>44253</v>
      </c>
      <c r="Q612" s="606">
        <v>44267</v>
      </c>
      <c r="R612" s="615">
        <f t="shared" si="157"/>
        <v>23.13432835820894</v>
      </c>
      <c r="S612" s="673">
        <f>IF(INDEX(Historical!$D$7:$D$1257,MATCH(B612,Historical!$B$7:$B$1281,0))=0,"n/a",(INDEX(Historical!$C$7:$C$1259,MATCH(B612,Historical!$B$7:$B$1281,0))/INDEX(Historical!$D$7:$D$1257,MATCH(B612,Historical!$B$7:$B$1281,0))-1)*100)</f>
        <v>18.584070796460207</v>
      </c>
      <c r="T612" s="673">
        <f>IF(INDEX(Historical!$F$7:$F$1250,MATCH(B612,Historical!$B$7:$B$1281,0))=0,"n/a",((INDEX(Historical!$C$7:$C$1259,MATCH(B612,Historical!$B$7:$B$1281,0))/INDEX(Historical!$F$7:$F$1250,MATCH(B612,Historical!$B$7:$B$1281,0)))^(1/3)-1)*100)</f>
        <v>16.384539053573622</v>
      </c>
      <c r="U612" s="673">
        <f>IF(INDEX(Historical!$H$7:$H$1250,MATCH(B612,Historical!$B$7:$B$1281,0))=0,"n/a",((INDEX(Historical!$C$7:$C$1259,MATCH(B612,Historical!$B$7:$B$1281,0))/INDEX(Historical!$H$7:$H$1250,MATCH(B612,Historical!$B$7:$B$1281,0)))^(1/5)-1)*100)</f>
        <v>14.869835499703509</v>
      </c>
      <c r="V612" s="673">
        <f>IF(INDEX(Historical!$O$7:$O$1250,MATCH(B612,Historical!$B$7:$B$1281,0))=0,"n/a",((INDEX(Historical!$C$7:$C$1259,MATCH(B612,Historical!$B$7:$B$1281,0))/INDEX(Historical!$O$7:$O$1250,MATCH(B612,Historical!$B$7:$B$1281,0)))^(1/10)-1)*100)</f>
        <v>14.046045203158087</v>
      </c>
      <c r="W612" s="674">
        <f t="shared" si="158"/>
        <v>1.0586492699283214</v>
      </c>
      <c r="X612" s="675">
        <f t="shared" si="159"/>
        <v>1.101469296274334</v>
      </c>
      <c r="Y612" s="842"/>
      <c r="Z612" s="624">
        <f t="shared" si="160"/>
        <v>29.904848210240143</v>
      </c>
      <c r="AA612" s="853">
        <f t="shared" si="161"/>
        <v>30.826461259628456</v>
      </c>
      <c r="AB612" s="854">
        <v>12</v>
      </c>
      <c r="AC612" s="833">
        <v>22.07</v>
      </c>
      <c r="AD612" s="833">
        <v>3.06</v>
      </c>
      <c r="AE612" s="833">
        <v>3.38</v>
      </c>
      <c r="AF612" s="833">
        <v>14.49</v>
      </c>
      <c r="AG612" s="834">
        <v>45</v>
      </c>
      <c r="AH612" s="833">
        <v>42.4</v>
      </c>
      <c r="AI612" s="833">
        <v>9.76</v>
      </c>
      <c r="AJ612" s="833">
        <v>13.5</v>
      </c>
      <c r="AK612" s="833">
        <v>9.9699999999999989</v>
      </c>
      <c r="AL612" s="845">
        <v>61980</v>
      </c>
      <c r="AM612" s="839">
        <v>0.1</v>
      </c>
      <c r="AN612" s="833">
        <v>1.97</v>
      </c>
      <c r="AO612" s="711">
        <f t="shared" si="162"/>
        <v>-14.986522576222681</v>
      </c>
      <c r="AP612" s="712">
        <f t="shared" si="163"/>
        <v>15.839938683405775</v>
      </c>
      <c r="AQ612" s="855">
        <f t="shared" si="164"/>
        <v>345.55853769399062</v>
      </c>
      <c r="AR612" s="624">
        <f>INDEX(Historical!$C$7:$C$1259,MATCH(B612,Historical!$B$7:$B$1281,0))*IF(AH612="n/a",1.03,IF(AH612&lt;0,1.01,IF(AH612&gt;10,1.1,(1+AH612/100))))</f>
        <v>5.8960000000000008</v>
      </c>
      <c r="AS612" s="853">
        <f t="shared" si="165"/>
        <v>6.4714496000000006</v>
      </c>
      <c r="AT612" s="853">
        <f t="shared" si="170"/>
        <v>7.11665312512</v>
      </c>
      <c r="AU612" s="853">
        <f t="shared" si="170"/>
        <v>7.8261834416944636</v>
      </c>
      <c r="AV612" s="853">
        <f t="shared" si="170"/>
        <v>8.6064539308314014</v>
      </c>
      <c r="AW612" s="624">
        <f t="shared" si="166"/>
        <v>35.916740097645864</v>
      </c>
      <c r="AX612" s="719">
        <f t="shared" si="167"/>
        <v>5.2792339268080459</v>
      </c>
      <c r="AY612" s="900">
        <v>1.04</v>
      </c>
      <c r="AZ612" s="839">
        <v>109.06</v>
      </c>
      <c r="BA612" s="839">
        <v>-10.25</v>
      </c>
      <c r="BB612" s="839">
        <v>-5.53</v>
      </c>
      <c r="BC612" s="839">
        <v>1.48</v>
      </c>
      <c r="BE612" s="597">
        <v>1979</v>
      </c>
      <c r="BF612" s="865">
        <f t="shared" si="168"/>
        <v>4</v>
      </c>
      <c r="BG612" s="849">
        <v>8.5</v>
      </c>
    </row>
    <row r="613" spans="1:59" ht="11.25" customHeight="1" x14ac:dyDescent="0.2">
      <c r="A613" s="847" t="s">
        <v>3886</v>
      </c>
      <c r="B613" s="570" t="s">
        <v>3887</v>
      </c>
      <c r="C613" s="898" t="s">
        <v>108</v>
      </c>
      <c r="D613" s="898" t="s">
        <v>118</v>
      </c>
      <c r="E613" s="705">
        <v>7</v>
      </c>
      <c r="F613" s="1135">
        <v>640</v>
      </c>
      <c r="G613" s="1058" t="s">
        <v>106</v>
      </c>
      <c r="H613" s="1058" t="s">
        <v>106</v>
      </c>
      <c r="I613" s="841">
        <v>67.83</v>
      </c>
      <c r="J613" s="624">
        <f t="shared" si="155"/>
        <v>1.4742739200943535</v>
      </c>
      <c r="K613" s="844">
        <v>0.25</v>
      </c>
      <c r="L613" s="854">
        <v>4</v>
      </c>
      <c r="M613" s="615">
        <f t="shared" si="156"/>
        <v>1</v>
      </c>
      <c r="N613" s="837" t="s">
        <v>4240</v>
      </c>
      <c r="O613" s="706">
        <v>0.23</v>
      </c>
      <c r="P613" s="606">
        <v>44056</v>
      </c>
      <c r="Q613" s="606">
        <v>44075</v>
      </c>
      <c r="R613" s="615">
        <f t="shared" si="157"/>
        <v>8.6956521739130395</v>
      </c>
      <c r="S613" s="673">
        <f>IF(INDEX(Historical!$D$7:$D$1257,MATCH(B613,Historical!$B$7:$B$1281,0))=0,"n/a",(INDEX(Historical!$C$7:$C$1259,MATCH(B613,Historical!$B$7:$B$1281,0))/INDEX(Historical!$D$7:$D$1257,MATCH(B613,Historical!$B$7:$B$1281,0))-1)*100)</f>
        <v>13.25301204819278</v>
      </c>
      <c r="T613" s="673">
        <f>IF(INDEX(Historical!$F$7:$F$1250,MATCH(B613,Historical!$B$7:$B$1281,0))=0,"n/a",((INDEX(Historical!$C$7:$C$1259,MATCH(B613,Historical!$B$7:$B$1281,0))/INDEX(Historical!$F$7:$F$1250,MATCH(B613,Historical!$B$7:$B$1281,0)))^(1/3)-1)*100)</f>
        <v>12.510910526821718</v>
      </c>
      <c r="U613" s="673">
        <f>IF(INDEX(Historical!$H$7:$H$1250,MATCH(B613,Historical!$B$7:$B$1281,0))=0,"n/a",((INDEX(Historical!$C$7:$C$1259,MATCH(B613,Historical!$B$7:$B$1281,0))/INDEX(Historical!$H$7:$H$1250,MATCH(B613,Historical!$B$7:$B$1281,0)))^(1/5)-1)*100)</f>
        <v>10.522474440082474</v>
      </c>
      <c r="V613" s="673">
        <f>IF(INDEX(Historical!$O$7:$O$1250,MATCH(B613,Historical!$B$7:$B$1281,0))=0,"n/a",((INDEX(Historical!$C$7:$C$1259,MATCH(B613,Historical!$B$7:$B$1281,0))/INDEX(Historical!$O$7:$O$1250,MATCH(B613,Historical!$B$7:$B$1281,0)))^(1/10)-1)*100)</f>
        <v>6.0992834812163554</v>
      </c>
      <c r="W613" s="674">
        <f t="shared" si="158"/>
        <v>1.7251984552756054</v>
      </c>
      <c r="X613" s="675">
        <f t="shared" si="159"/>
        <v>1.4029965920109966</v>
      </c>
      <c r="Y613" s="634"/>
      <c r="Z613" s="624">
        <f t="shared" si="160"/>
        <v>24.390243902439028</v>
      </c>
      <c r="AA613" s="853">
        <f t="shared" si="161"/>
        <v>16.543902439024393</v>
      </c>
      <c r="AB613" s="854">
        <v>12</v>
      </c>
      <c r="AC613" s="833">
        <v>4.0999999999999996</v>
      </c>
      <c r="AD613" s="833">
        <v>8.83</v>
      </c>
      <c r="AE613" s="833">
        <v>1.38</v>
      </c>
      <c r="AF613" s="833">
        <v>1.55</v>
      </c>
      <c r="AG613" s="833">
        <v>10.6</v>
      </c>
      <c r="AH613" s="833">
        <v>-9.7000000000000011</v>
      </c>
      <c r="AI613" s="833">
        <v>7.53</v>
      </c>
      <c r="AJ613" s="833">
        <v>7.5</v>
      </c>
      <c r="AK613" s="833">
        <v>1.8800000000000001</v>
      </c>
      <c r="AL613" s="845">
        <v>4070.0000000000005</v>
      </c>
      <c r="AM613" s="839">
        <v>1.3</v>
      </c>
      <c r="AN613" s="833">
        <v>0</v>
      </c>
      <c r="AO613" s="711">
        <f t="shared" si="162"/>
        <v>-4.5471540788475657</v>
      </c>
      <c r="AP613" s="712">
        <f t="shared" si="163"/>
        <v>11.996748360176827</v>
      </c>
      <c r="AQ613" s="855">
        <f t="shared" si="164"/>
        <v>6.7563139542841988</v>
      </c>
      <c r="AR613" s="624">
        <f>INDEX(Historical!$C$7:$C$1259,MATCH(B613,Historical!$B$7:$B$1281,0))*IF(AH613="n/a",1.03,IF(AH613&lt;0,1.01,IF(AH613&gt;10,1.1,(1+AH613/100))))</f>
        <v>0.94939999999999991</v>
      </c>
      <c r="AS613" s="853">
        <f t="shared" si="165"/>
        <v>1.0208898199999998</v>
      </c>
      <c r="AT613" s="853">
        <f t="shared" si="170"/>
        <v>1.0400825486159997</v>
      </c>
      <c r="AU613" s="853">
        <f t="shared" si="170"/>
        <v>1.0596361005299804</v>
      </c>
      <c r="AV613" s="853">
        <f t="shared" si="170"/>
        <v>1.0795572592199438</v>
      </c>
      <c r="AW613" s="624">
        <f t="shared" si="166"/>
        <v>5.1495657283659231</v>
      </c>
      <c r="AX613" s="719">
        <f t="shared" si="167"/>
        <v>7.5918704531415653</v>
      </c>
      <c r="AY613" s="900">
        <v>0.83</v>
      </c>
      <c r="AZ613" s="839">
        <v>83.08</v>
      </c>
      <c r="BA613" s="839">
        <v>-4.1099999999999994</v>
      </c>
      <c r="BB613" s="839">
        <v>0.84</v>
      </c>
      <c r="BC613" s="839">
        <v>16.309999999999999</v>
      </c>
      <c r="BE613" s="597">
        <v>2014</v>
      </c>
      <c r="BF613" s="865">
        <f t="shared" si="168"/>
        <v>0</v>
      </c>
      <c r="BG613" s="849">
        <v>2.6</v>
      </c>
    </row>
    <row r="614" spans="1:59" ht="12.75" customHeight="1" x14ac:dyDescent="0.2">
      <c r="A614" s="831" t="s">
        <v>785</v>
      </c>
      <c r="B614" s="842" t="s">
        <v>786</v>
      </c>
      <c r="C614" s="898" t="s">
        <v>131</v>
      </c>
      <c r="D614" s="898" t="s">
        <v>4274</v>
      </c>
      <c r="E614" s="705">
        <v>22</v>
      </c>
      <c r="F614" s="1135">
        <v>159</v>
      </c>
      <c r="G614" s="1102" t="s">
        <v>37</v>
      </c>
      <c r="H614" s="1102" t="s">
        <v>37</v>
      </c>
      <c r="I614" s="841">
        <v>25.11</v>
      </c>
      <c r="J614" s="624">
        <f t="shared" si="155"/>
        <v>4.8187972919155708</v>
      </c>
      <c r="K614" s="851">
        <v>0.30249999999999999</v>
      </c>
      <c r="L614" s="854">
        <v>4</v>
      </c>
      <c r="M614" s="615">
        <f t="shared" si="156"/>
        <v>1.21</v>
      </c>
      <c r="N614" s="837" t="s">
        <v>194</v>
      </c>
      <c r="O614" s="707">
        <v>0.29499999999999998</v>
      </c>
      <c r="P614" s="606">
        <v>44174</v>
      </c>
      <c r="Q614" s="606">
        <v>44194</v>
      </c>
      <c r="R614" s="615">
        <f t="shared" si="157"/>
        <v>2.5423728813559343</v>
      </c>
      <c r="S614" s="673">
        <f>IF(INDEX(Historical!$D$7:$D$1257,MATCH(B614,Historical!$B$7:$B$1281,0))=0,"n/a",(INDEX(Historical!$C$7:$C$1259,MATCH(B614,Historical!$B$7:$B$1281,0))/INDEX(Historical!$D$7:$D$1257,MATCH(B614,Historical!$B$7:$B$1281,0))-1)*100)</f>
        <v>2.591792656587466</v>
      </c>
      <c r="T614" s="673">
        <f>IF(INDEX(Historical!$F$7:$F$1250,MATCH(B614,Historical!$B$7:$B$1281,0))=0,"n/a",((INDEX(Historical!$C$7:$C$1259,MATCH(B614,Historical!$B$7:$B$1281,0))/INDEX(Historical!$F$7:$F$1250,MATCH(B614,Historical!$B$7:$B$1281,0)))^(1/3)-1)*100)</f>
        <v>2.6619942763534521</v>
      </c>
      <c r="U614" s="673">
        <f>IF(INDEX(Historical!$H$7:$H$1250,MATCH(B614,Historical!$B$7:$B$1281,0))=0,"n/a",((INDEX(Historical!$C$7:$C$1259,MATCH(B614,Historical!$B$7:$B$1281,0))/INDEX(Historical!$H$7:$H$1250,MATCH(B614,Historical!$B$7:$B$1281,0)))^(1/5)-1)*100)</f>
        <v>3.3935653077052708</v>
      </c>
      <c r="V614" s="673">
        <f>IF(INDEX(Historical!$O$7:$O$1250,MATCH(B614,Historical!$B$7:$B$1281,0))=0,"n/a",((INDEX(Historical!$C$7:$C$1259,MATCH(B614,Historical!$B$7:$B$1281,0))/INDEX(Historical!$O$7:$O$1250,MATCH(B614,Historical!$B$7:$B$1281,0)))^(1/10)-1)*100)</f>
        <v>5.7724178202168241</v>
      </c>
      <c r="W614" s="674">
        <f t="shared" si="158"/>
        <v>0.58789322141927025</v>
      </c>
      <c r="X614" s="675" t="str">
        <f t="shared" si="159"/>
        <v>n/a</v>
      </c>
      <c r="Y614" s="637"/>
      <c r="Z614" s="624">
        <f t="shared" si="160"/>
        <v>87.050359712230218</v>
      </c>
      <c r="AA614" s="853">
        <f t="shared" si="161"/>
        <v>18.064748201438849</v>
      </c>
      <c r="AB614" s="854">
        <v>12</v>
      </c>
      <c r="AC614" s="833">
        <v>1.39</v>
      </c>
      <c r="AD614" s="833">
        <v>0.75</v>
      </c>
      <c r="AE614" s="833">
        <v>1.67</v>
      </c>
      <c r="AF614" s="833">
        <v>1.58</v>
      </c>
      <c r="AG614" s="833">
        <v>8.2000000000000011</v>
      </c>
      <c r="AH614" s="834">
        <v>294.8</v>
      </c>
      <c r="AI614" s="834">
        <v>6.419999999999999</v>
      </c>
      <c r="AJ614" s="833">
        <v>-10.7</v>
      </c>
      <c r="AK614" s="833">
        <v>24.5</v>
      </c>
      <c r="AL614" s="845">
        <v>2530</v>
      </c>
      <c r="AM614" s="839">
        <v>0.2</v>
      </c>
      <c r="AN614" s="833">
        <v>2.0099999999999998</v>
      </c>
      <c r="AO614" s="711">
        <f t="shared" si="162"/>
        <v>-9.8523856018180069</v>
      </c>
      <c r="AP614" s="712">
        <f t="shared" si="163"/>
        <v>8.2123625996208425</v>
      </c>
      <c r="AQ614" s="855">
        <f t="shared" si="164"/>
        <v>12.629781256554363</v>
      </c>
      <c r="AR614" s="624">
        <f>INDEX(Historical!$C$7:$C$1259,MATCH(B614,Historical!$B$7:$B$1281,0))*IF(AH614="n/a",1.03,IF(AH614&lt;0,1.01,IF(AH614&gt;10,1.1,(1+AH614/100))))</f>
        <v>1.3062500000000001</v>
      </c>
      <c r="AS614" s="853">
        <f t="shared" si="165"/>
        <v>1.3901112500000001</v>
      </c>
      <c r="AT614" s="853">
        <f t="shared" si="170"/>
        <v>1.5291223750000003</v>
      </c>
      <c r="AU614" s="853">
        <f t="shared" si="170"/>
        <v>1.6820346125000005</v>
      </c>
      <c r="AV614" s="853">
        <f t="shared" si="170"/>
        <v>1.8502380737500008</v>
      </c>
      <c r="AW614" s="624">
        <f t="shared" si="166"/>
        <v>7.7577563112500023</v>
      </c>
      <c r="AX614" s="719">
        <f t="shared" si="167"/>
        <v>30.895086862803673</v>
      </c>
      <c r="AY614" s="900">
        <v>0.91</v>
      </c>
      <c r="AZ614" s="839">
        <v>37.659999999999997</v>
      </c>
      <c r="BA614" s="839">
        <v>-22.259999999999998</v>
      </c>
      <c r="BB614" s="839">
        <v>10.89</v>
      </c>
      <c r="BC614" s="839">
        <v>9.5299999999999994</v>
      </c>
      <c r="BE614" s="597">
        <v>2000</v>
      </c>
      <c r="BF614" s="865">
        <f t="shared" si="168"/>
        <v>2</v>
      </c>
      <c r="BG614" s="849">
        <v>2</v>
      </c>
    </row>
    <row r="615" spans="1:59" ht="12.75" customHeight="1" x14ac:dyDescent="0.2">
      <c r="A615" s="831" t="s">
        <v>634</v>
      </c>
      <c r="B615" s="842" t="s">
        <v>635</v>
      </c>
      <c r="C615" s="898" t="s">
        <v>128</v>
      </c>
      <c r="D615" s="898" t="s">
        <v>4262</v>
      </c>
      <c r="E615" s="705">
        <v>23</v>
      </c>
      <c r="F615" s="1135">
        <v>149</v>
      </c>
      <c r="G615" s="1122" t="s">
        <v>37</v>
      </c>
      <c r="H615" s="1122" t="s">
        <v>115</v>
      </c>
      <c r="I615" s="841">
        <v>112</v>
      </c>
      <c r="J615" s="624">
        <f t="shared" si="155"/>
        <v>3.2142857142857149</v>
      </c>
      <c r="K615" s="851">
        <v>0.9</v>
      </c>
      <c r="L615" s="854">
        <v>4</v>
      </c>
      <c r="M615" s="615">
        <f t="shared" si="156"/>
        <v>3.6</v>
      </c>
      <c r="N615" s="837" t="s">
        <v>119</v>
      </c>
      <c r="O615" s="707">
        <v>0.88</v>
      </c>
      <c r="P615" s="606">
        <v>44056</v>
      </c>
      <c r="Q615" s="606">
        <v>44075</v>
      </c>
      <c r="R615" s="615">
        <f t="shared" si="157"/>
        <v>2.2727272727272747</v>
      </c>
      <c r="S615" s="673">
        <f>IF(INDEX(Historical!$D$7:$D$1257,MATCH(B615,Historical!$B$7:$B$1281,0))=0,"n/a",(INDEX(Historical!$C$7:$C$1259,MATCH(B615,Historical!$B$7:$B$1281,0))/INDEX(Historical!$D$7:$D$1257,MATCH(B615,Historical!$B$7:$B$1281,0))-1)*100)</f>
        <v>2.8901734104046284</v>
      </c>
      <c r="T615" s="673">
        <f>IF(INDEX(Historical!$F$7:$F$1250,MATCH(B615,Historical!$B$7:$B$1281,0))=0,"n/a",((INDEX(Historical!$C$7:$C$1259,MATCH(B615,Historical!$B$7:$B$1281,0))/INDEX(Historical!$F$7:$F$1250,MATCH(B615,Historical!$B$7:$B$1281,0)))^(1/3)-1)*100)</f>
        <v>5.1742742401086783</v>
      </c>
      <c r="U615" s="673">
        <f>IF(INDEX(Historical!$H$7:$H$1250,MATCH(B615,Historical!$B$7:$B$1281,0))=0,"n/a",((INDEX(Historical!$C$7:$C$1259,MATCH(B615,Historical!$B$7:$B$1281,0))/INDEX(Historical!$H$7:$H$1250,MATCH(B615,Historical!$B$7:$B$1281,0)))^(1/5)-1)*100)</f>
        <v>6.323616749092098</v>
      </c>
      <c r="V615" s="673">
        <f>IF(INDEX(Historical!$O$7:$O$1250,MATCH(B615,Historical!$B$7:$B$1281,0))=0,"n/a",((INDEX(Historical!$C$7:$C$1259,MATCH(B615,Historical!$B$7:$B$1281,0))/INDEX(Historical!$O$7:$O$1250,MATCH(B615,Historical!$B$7:$B$1281,0)))^(1/10)-1)*100)</f>
        <v>8.6705412112669578</v>
      </c>
      <c r="W615" s="674">
        <f t="shared" si="158"/>
        <v>0.72932203365516068</v>
      </c>
      <c r="X615" s="675">
        <f t="shared" si="159"/>
        <v>0.40797527413497409</v>
      </c>
      <c r="Y615" s="843"/>
      <c r="Z615" s="624">
        <f t="shared" si="160"/>
        <v>46.632124352331608</v>
      </c>
      <c r="AA615" s="853">
        <f t="shared" si="161"/>
        <v>14.507772020725389</v>
      </c>
      <c r="AB615" s="854">
        <v>4</v>
      </c>
      <c r="AC615" s="833">
        <v>7.72</v>
      </c>
      <c r="AD615" s="833" t="s">
        <v>136</v>
      </c>
      <c r="AE615" s="833">
        <v>1.67</v>
      </c>
      <c r="AF615" s="833">
        <v>1.54</v>
      </c>
      <c r="AG615" s="833">
        <v>10.6</v>
      </c>
      <c r="AH615" s="833">
        <v>51</v>
      </c>
      <c r="AI615" s="833">
        <v>-4.3999999999999995</v>
      </c>
      <c r="AJ615" s="833">
        <v>15.5</v>
      </c>
      <c r="AK615" s="833">
        <v>-0.73</v>
      </c>
      <c r="AL615" s="845">
        <v>13460</v>
      </c>
      <c r="AM615" s="839">
        <v>0.70000000000000007</v>
      </c>
      <c r="AN615" s="833">
        <v>0.61</v>
      </c>
      <c r="AO615" s="711">
        <f t="shared" si="162"/>
        <v>-4.9698695573475753</v>
      </c>
      <c r="AP615" s="712">
        <f t="shared" si="163"/>
        <v>9.5379024633778133</v>
      </c>
      <c r="AQ615" s="855">
        <f t="shared" si="164"/>
        <v>-0.35179900845151435</v>
      </c>
      <c r="AR615" s="624">
        <f>INDEX(Historical!$C$7:$C$1259,MATCH(B615,Historical!$B$7:$B$1281,0))*IF(AH615="n/a",1.03,IF(AH615&lt;0,1.01,IF(AH615&gt;10,1.1,(1+AH615/100))))</f>
        <v>3.9160000000000004</v>
      </c>
      <c r="AS615" s="853">
        <f t="shared" si="165"/>
        <v>3.9551600000000002</v>
      </c>
      <c r="AT615" s="853">
        <f t="shared" si="170"/>
        <v>3.9947116000000005</v>
      </c>
      <c r="AU615" s="853">
        <f t="shared" si="170"/>
        <v>4.0346587160000009</v>
      </c>
      <c r="AV615" s="853">
        <f t="shared" si="170"/>
        <v>4.0750053031600011</v>
      </c>
      <c r="AW615" s="624">
        <f t="shared" si="166"/>
        <v>19.975535619160006</v>
      </c>
      <c r="AX615" s="719">
        <f t="shared" si="167"/>
        <v>17.835299659964292</v>
      </c>
      <c r="AY615" s="900">
        <v>0.28999999999999998</v>
      </c>
      <c r="AZ615" s="839">
        <v>21.9</v>
      </c>
      <c r="BA615" s="839">
        <v>-14.95</v>
      </c>
      <c r="BB615" s="839">
        <v>-2.94</v>
      </c>
      <c r="BC615" s="839">
        <v>-1.28</v>
      </c>
      <c r="BE615" s="597">
        <v>1998</v>
      </c>
      <c r="BF615" s="865">
        <f t="shared" si="168"/>
        <v>2</v>
      </c>
      <c r="BG615" s="849">
        <v>5.2</v>
      </c>
    </row>
    <row r="616" spans="1:59" ht="12.75" customHeight="1" x14ac:dyDescent="0.2">
      <c r="A616" s="831" t="s">
        <v>335</v>
      </c>
      <c r="B616" s="842" t="s">
        <v>336</v>
      </c>
      <c r="C616" s="898" t="s">
        <v>131</v>
      </c>
      <c r="D616" s="898" t="s">
        <v>4275</v>
      </c>
      <c r="E616" s="705">
        <v>54</v>
      </c>
      <c r="F616" s="1135">
        <v>20</v>
      </c>
      <c r="G616" s="1139" t="s">
        <v>37</v>
      </c>
      <c r="H616" s="1139" t="s">
        <v>37</v>
      </c>
      <c r="I616" s="833">
        <v>62.68</v>
      </c>
      <c r="J616" s="624">
        <f t="shared" si="155"/>
        <v>2.1697511167836634</v>
      </c>
      <c r="K616" s="844">
        <v>0.34</v>
      </c>
      <c r="L616" s="854">
        <v>4</v>
      </c>
      <c r="M616" s="615">
        <f t="shared" si="156"/>
        <v>1.36</v>
      </c>
      <c r="N616" s="837" t="s">
        <v>119</v>
      </c>
      <c r="O616" s="706">
        <v>0.32</v>
      </c>
      <c r="P616" s="606">
        <v>44232</v>
      </c>
      <c r="Q616" s="606">
        <v>44256</v>
      </c>
      <c r="R616" s="615">
        <f t="shared" si="157"/>
        <v>6.2500000000000053</v>
      </c>
      <c r="S616" s="673">
        <f>IF(INDEX(Historical!$D$7:$D$1257,MATCH(B616,Historical!$B$7:$B$1281,0))=0,"n/a",(INDEX(Historical!$C$7:$C$1259,MATCH(B616,Historical!$B$7:$B$1281,0))/INDEX(Historical!$D$7:$D$1257,MATCH(B616,Historical!$B$7:$B$1281,0))-1)*100)</f>
        <v>6.6666666666666652</v>
      </c>
      <c r="T616" s="673">
        <f>IF(INDEX(Historical!$F$7:$F$1250,MATCH(B616,Historical!$B$7:$B$1281,0))=0,"n/a",((INDEX(Historical!$C$7:$C$1259,MATCH(B616,Historical!$B$7:$B$1281,0))/INDEX(Historical!$F$7:$F$1250,MATCH(B616,Historical!$B$7:$B$1281,0)))^(1/3)-1)*100)</f>
        <v>13.735726398111359</v>
      </c>
      <c r="U616" s="673">
        <f>IF(INDEX(Historical!$H$7:$H$1250,MATCH(B616,Historical!$B$7:$B$1281,0))=0,"n/a",((INDEX(Historical!$C$7:$C$1259,MATCH(B616,Historical!$B$7:$B$1281,0))/INDEX(Historical!$H$7:$H$1250,MATCH(B616,Historical!$B$7:$B$1281,0)))^(1/5)-1)*100)</f>
        <v>10.413727944303419</v>
      </c>
      <c r="V616" s="673">
        <f>IF(INDEX(Historical!$O$7:$O$1250,MATCH(B616,Historical!$B$7:$B$1281,0))=0,"n/a",((INDEX(Historical!$C$7:$C$1259,MATCH(B616,Historical!$B$7:$B$1281,0))/INDEX(Historical!$O$7:$O$1250,MATCH(B616,Historical!$B$7:$B$1281,0)))^(1/10)-1)*100)</f>
        <v>6.5295532396132838</v>
      </c>
      <c r="W616" s="674">
        <f t="shared" si="158"/>
        <v>1.5948607143787035</v>
      </c>
      <c r="X616" s="675" t="str">
        <f t="shared" si="159"/>
        <v>n/a</v>
      </c>
      <c r="Y616" s="645"/>
      <c r="Z616" s="624">
        <f t="shared" si="160"/>
        <v>91.891891891891902</v>
      </c>
      <c r="AA616" s="853">
        <f t="shared" si="161"/>
        <v>42.351351351351354</v>
      </c>
      <c r="AB616" s="854">
        <v>12</v>
      </c>
      <c r="AC616" s="833">
        <v>1.48</v>
      </c>
      <c r="AD616" s="833">
        <v>3.12</v>
      </c>
      <c r="AE616" s="833">
        <v>3.29</v>
      </c>
      <c r="AF616" s="833">
        <v>1.98</v>
      </c>
      <c r="AG616" s="833">
        <v>2.9000000000000004</v>
      </c>
      <c r="AH616" s="833">
        <v>-54.800000000000004</v>
      </c>
      <c r="AI616" s="833">
        <v>7.8100000000000005</v>
      </c>
      <c r="AJ616" s="833">
        <v>-20.200000000000003</v>
      </c>
      <c r="AK616" s="833">
        <v>13.700000000000001</v>
      </c>
      <c r="AL616" s="845">
        <v>1830</v>
      </c>
      <c r="AM616" s="839">
        <v>0.6</v>
      </c>
      <c r="AN616" s="833">
        <v>1.65</v>
      </c>
      <c r="AO616" s="711">
        <f t="shared" si="162"/>
        <v>-29.767872290264272</v>
      </c>
      <c r="AP616" s="712">
        <f t="shared" si="163"/>
        <v>12.583479061087083</v>
      </c>
      <c r="AQ616" s="855">
        <f t="shared" si="164"/>
        <v>93.052296513636932</v>
      </c>
      <c r="AR616" s="624">
        <f>INDEX(Historical!$C$7:$C$1259,MATCH(B616,Historical!$B$7:$B$1281,0))*IF(AH616="n/a",1.03,IF(AH616&lt;0,1.01,IF(AH616&gt;10,1.1,(1+AH616/100))))</f>
        <v>1.2927999999999999</v>
      </c>
      <c r="AS616" s="853">
        <f t="shared" si="165"/>
        <v>1.3937676800000001</v>
      </c>
      <c r="AT616" s="853">
        <f t="shared" si="170"/>
        <v>1.5331444480000003</v>
      </c>
      <c r="AU616" s="853">
        <f t="shared" si="170"/>
        <v>1.6864588928000004</v>
      </c>
      <c r="AV616" s="853">
        <f t="shared" si="170"/>
        <v>1.8551047820800006</v>
      </c>
      <c r="AW616" s="624">
        <f t="shared" si="166"/>
        <v>7.7612758028800011</v>
      </c>
      <c r="AX616" s="719">
        <f t="shared" si="167"/>
        <v>12.382380030121253</v>
      </c>
      <c r="AY616" s="900">
        <v>0.39</v>
      </c>
      <c r="AZ616" s="839">
        <v>37.46</v>
      </c>
      <c r="BA616" s="839">
        <v>-12.559999999999999</v>
      </c>
      <c r="BB616" s="839">
        <v>-7.870000000000001</v>
      </c>
      <c r="BC616" s="839">
        <v>-2.42</v>
      </c>
      <c r="BE616" s="597">
        <v>1968</v>
      </c>
      <c r="BF616" s="865">
        <f t="shared" si="168"/>
        <v>6</v>
      </c>
      <c r="BG616" s="849">
        <v>0.8</v>
      </c>
    </row>
    <row r="617" spans="1:59" ht="12.75" customHeight="1" x14ac:dyDescent="0.2">
      <c r="A617" s="838" t="s">
        <v>1649</v>
      </c>
      <c r="B617" s="842" t="s">
        <v>1650</v>
      </c>
      <c r="C617" s="898" t="s">
        <v>4254</v>
      </c>
      <c r="D617" s="898" t="s">
        <v>4255</v>
      </c>
      <c r="E617" s="705">
        <v>10</v>
      </c>
      <c r="F617" s="1135">
        <v>439</v>
      </c>
      <c r="G617" s="1102" t="s">
        <v>37</v>
      </c>
      <c r="H617" s="1102" t="s">
        <v>37</v>
      </c>
      <c r="I617" s="841">
        <v>69.069999999999993</v>
      </c>
      <c r="J617" s="624">
        <f t="shared" si="155"/>
        <v>5.2694368032430878</v>
      </c>
      <c r="K617" s="844">
        <v>0.30330000000000001</v>
      </c>
      <c r="L617" s="854">
        <v>12</v>
      </c>
      <c r="M617" s="615">
        <f t="shared" si="156"/>
        <v>3.6396000000000002</v>
      </c>
      <c r="N617" s="837" t="s">
        <v>218</v>
      </c>
      <c r="O617" s="709">
        <v>0.29499999999999998</v>
      </c>
      <c r="P617" s="606">
        <v>44179</v>
      </c>
      <c r="Q617" s="606">
        <v>44211</v>
      </c>
      <c r="R617" s="615">
        <f t="shared" si="157"/>
        <v>2.8135593220339086</v>
      </c>
      <c r="S617" s="673">
        <f>IF(INDEX(Historical!$D$7:$D$1257,MATCH(B617,Historical!$B$7:$B$1281,0))=0,"n/a",(INDEX(Historical!$C$7:$C$1259,MATCH(B617,Historical!$B$7:$B$1281,0))/INDEX(Historical!$D$7:$D$1257,MATCH(B617,Historical!$B$7:$B$1281,0))-1)*100)</f>
        <v>4.117647058823537</v>
      </c>
      <c r="T617" s="673">
        <f>IF(INDEX(Historical!$F$7:$F$1250,MATCH(B617,Historical!$B$7:$B$1281,0))=0,"n/a",((INDEX(Historical!$C$7:$C$1259,MATCH(B617,Historical!$B$7:$B$1281,0))/INDEX(Historical!$F$7:$F$1250,MATCH(B617,Historical!$B$7:$B$1281,0)))^(1/3)-1)*100)</f>
        <v>4.5234788897860589</v>
      </c>
      <c r="U617" s="673">
        <f>IF(INDEX(Historical!$H$7:$H$1250,MATCH(B617,Historical!$B$7:$B$1281,0))=0,"n/a",((INDEX(Historical!$C$7:$C$1259,MATCH(B617,Historical!$B$7:$B$1281,0))/INDEX(Historical!$H$7:$H$1250,MATCH(B617,Historical!$B$7:$B$1281,0)))^(1/5)-1)*100)</f>
        <v>8.083252207959756</v>
      </c>
      <c r="V617" s="673">
        <f>IF(INDEX(Historical!$O$7:$O$1250,MATCH(B617,Historical!$B$7:$B$1281,0))=0,"n/a",((INDEX(Historical!$C$7:$C$1259,MATCH(B617,Historical!$B$7:$B$1281,0))/INDEX(Historical!$O$7:$O$1250,MATCH(B617,Historical!$B$7:$B$1281,0)))^(1/10)-1)*100)</f>
        <v>24.363898336652245</v>
      </c>
      <c r="W617" s="674">
        <f t="shared" si="158"/>
        <v>0.33177170977599996</v>
      </c>
      <c r="X617" s="675" t="str">
        <f t="shared" si="159"/>
        <v>n/a</v>
      </c>
      <c r="Y617" s="647" t="s">
        <v>4526</v>
      </c>
      <c r="Z617" s="624">
        <f t="shared" si="160"/>
        <v>154.87659574468086</v>
      </c>
      <c r="AA617" s="853">
        <f t="shared" si="161"/>
        <v>29.391489361702124</v>
      </c>
      <c r="AB617" s="854">
        <v>12</v>
      </c>
      <c r="AC617" s="833">
        <v>2.35</v>
      </c>
      <c r="AD617" s="833" t="s">
        <v>136</v>
      </c>
      <c r="AE617" s="833">
        <v>4.37</v>
      </c>
      <c r="AF617" s="833">
        <v>1.98</v>
      </c>
      <c r="AG617" s="833">
        <v>4.3999999999999995</v>
      </c>
      <c r="AH617" s="833">
        <v>16.2</v>
      </c>
      <c r="AI617" s="833">
        <v>-157.4</v>
      </c>
      <c r="AJ617" s="833">
        <v>-14.499999999999998</v>
      </c>
      <c r="AK617" s="833">
        <v>-10.84</v>
      </c>
      <c r="AL617" s="845">
        <v>4600</v>
      </c>
      <c r="AM617" s="839">
        <v>0.2</v>
      </c>
      <c r="AN617" s="833">
        <v>1.1599999999999999</v>
      </c>
      <c r="AO617" s="711">
        <f t="shared" si="162"/>
        <v>-16.03880035049928</v>
      </c>
      <c r="AP617" s="712">
        <f t="shared" si="163"/>
        <v>13.352689011202845</v>
      </c>
      <c r="AQ617" s="855">
        <f t="shared" si="164"/>
        <v>60.824471515680315</v>
      </c>
      <c r="AR617" s="624">
        <f>INDEX(Historical!$C$7:$C$1259,MATCH(B617,Historical!$B$7:$B$1281,0))*IF(AH617="n/a",1.03,IF(AH617&lt;0,1.01,IF(AH617&gt;10,1.1,(1+AH617/100))))</f>
        <v>3.8940000000000006</v>
      </c>
      <c r="AS617" s="853">
        <f t="shared" si="165"/>
        <v>3.9329400000000008</v>
      </c>
      <c r="AT617" s="853">
        <f t="shared" si="170"/>
        <v>3.9722694000000009</v>
      </c>
      <c r="AU617" s="853">
        <f t="shared" si="170"/>
        <v>4.0119920940000009</v>
      </c>
      <c r="AV617" s="853">
        <f t="shared" si="170"/>
        <v>4.0521120149400005</v>
      </c>
      <c r="AW617" s="624">
        <f t="shared" si="166"/>
        <v>19.863313508940003</v>
      </c>
      <c r="AX617" s="719">
        <f t="shared" si="167"/>
        <v>28.758235860634144</v>
      </c>
      <c r="AY617" s="900">
        <v>1.6</v>
      </c>
      <c r="AZ617" s="839">
        <v>96.33</v>
      </c>
      <c r="BA617" s="839">
        <v>-20.23</v>
      </c>
      <c r="BB617" s="839">
        <v>9.879999999999999</v>
      </c>
      <c r="BC617" s="839">
        <v>30.79</v>
      </c>
      <c r="BE617" s="597">
        <v>2012</v>
      </c>
      <c r="BF617" s="865">
        <f t="shared" si="168"/>
        <v>0</v>
      </c>
      <c r="BG617" s="849">
        <v>1.7000000000000002</v>
      </c>
    </row>
    <row r="618" spans="1:59" s="744" customFormat="1" ht="12.75" customHeight="1" x14ac:dyDescent="0.2">
      <c r="A618" s="726" t="s">
        <v>783</v>
      </c>
      <c r="B618" s="751" t="s">
        <v>784</v>
      </c>
      <c r="C618" s="898" t="s">
        <v>123</v>
      </c>
      <c r="D618" s="898" t="s">
        <v>4276</v>
      </c>
      <c r="E618" s="727">
        <v>18</v>
      </c>
      <c r="F618" s="1135">
        <v>210</v>
      </c>
      <c r="G618" s="1138" t="s">
        <v>106</v>
      </c>
      <c r="H618" s="1138" t="s">
        <v>106</v>
      </c>
      <c r="I618" s="728">
        <v>37.56</v>
      </c>
      <c r="J618" s="729">
        <f t="shared" si="155"/>
        <v>1.4909478168264112</v>
      </c>
      <c r="K618" s="730">
        <v>0.14000000000000001</v>
      </c>
      <c r="L618" s="731">
        <v>4</v>
      </c>
      <c r="M618" s="732">
        <f t="shared" si="156"/>
        <v>0.56000000000000005</v>
      </c>
      <c r="N618" s="733" t="s">
        <v>318</v>
      </c>
      <c r="O618" s="734">
        <v>0.12</v>
      </c>
      <c r="P618" s="1130">
        <v>44271</v>
      </c>
      <c r="Q618" s="1130">
        <v>44286</v>
      </c>
      <c r="R618" s="732">
        <f t="shared" si="157"/>
        <v>16.666666666666682</v>
      </c>
      <c r="S618" s="673">
        <f>IF(INDEX(Historical!$D$7:$D$1257,MATCH(B618,Historical!$B$7:$B$1281,0))=0,"n/a",(INDEX(Historical!$C$7:$C$1259,MATCH(B618,Historical!$B$7:$B$1281,0))/INDEX(Historical!$D$7:$D$1257,MATCH(B618,Historical!$B$7:$B$1281,0))-1)*100)</f>
        <v>9.0909090909090828</v>
      </c>
      <c r="T618" s="673">
        <f>IF(INDEX(Historical!$F$7:$F$1250,MATCH(B618,Historical!$B$7:$B$1281,0))=0,"n/a",((INDEX(Historical!$C$7:$C$1259,MATCH(B618,Historical!$B$7:$B$1281,0))/INDEX(Historical!$F$7:$F$1250,MATCH(B618,Historical!$B$7:$B$1281,0)))^(1/3)-1)*100)</f>
        <v>10.064241629820891</v>
      </c>
      <c r="U618" s="673">
        <f>IF(INDEX(Historical!$H$7:$H$1250,MATCH(B618,Historical!$B$7:$B$1281,0))=0,"n/a",((INDEX(Historical!$C$7:$C$1259,MATCH(B618,Historical!$B$7:$B$1281,0))/INDEX(Historical!$H$7:$H$1250,MATCH(B618,Historical!$B$7:$B$1281,0)))^(1/5)-1)*100)</f>
        <v>8.4471771197698544</v>
      </c>
      <c r="V618" s="673">
        <f>IF(INDEX(Historical!$O$7:$O$1250,MATCH(B618,Historical!$B$7:$B$1281,0))=0,"n/a",((INDEX(Historical!$C$7:$C$1259,MATCH(B618,Historical!$B$7:$B$1281,0))/INDEX(Historical!$O$7:$O$1250,MATCH(B618,Historical!$B$7:$B$1281,0)))^(1/10)-1)*100)</f>
        <v>8.6180981564665249</v>
      </c>
      <c r="W618" s="674">
        <f t="shared" si="158"/>
        <v>0.98016719772814132</v>
      </c>
      <c r="X618" s="675">
        <f t="shared" si="159"/>
        <v>2.1117942799424636</v>
      </c>
      <c r="Y618" s="735"/>
      <c r="Z618" s="729">
        <f t="shared" si="160"/>
        <v>20.216606498194949</v>
      </c>
      <c r="AA618" s="736">
        <f t="shared" si="161"/>
        <v>13.559566787003611</v>
      </c>
      <c r="AB618" s="731">
        <v>12</v>
      </c>
      <c r="AC618" s="737">
        <v>2.77</v>
      </c>
      <c r="AD618" s="737">
        <v>2.52</v>
      </c>
      <c r="AE618" s="737">
        <v>0.86</v>
      </c>
      <c r="AF618" s="737">
        <v>3.47</v>
      </c>
      <c r="AG618" s="737">
        <v>23.1</v>
      </c>
      <c r="AH618" s="737">
        <v>-13.4</v>
      </c>
      <c r="AI618" s="737">
        <v>3.26</v>
      </c>
      <c r="AJ618" s="737">
        <v>4</v>
      </c>
      <c r="AK618" s="737">
        <v>5.47</v>
      </c>
      <c r="AL618" s="738">
        <v>4210</v>
      </c>
      <c r="AM618" s="739">
        <v>8</v>
      </c>
      <c r="AN618" s="737">
        <v>2.83</v>
      </c>
      <c r="AO618" s="740">
        <f t="shared" si="162"/>
        <v>-3.6214418504073453</v>
      </c>
      <c r="AP618" s="741">
        <f t="shared" si="163"/>
        <v>9.9381249365962656</v>
      </c>
      <c r="AQ618" s="742">
        <f t="shared" si="164"/>
        <v>44.609353855908452</v>
      </c>
      <c r="AR618" s="624">
        <f>INDEX(Historical!$C$7:$C$1259,MATCH(B618,Historical!$B$7:$B$1281,0))*IF(AH618="n/a",1.03,IF(AH618&lt;0,1.01,IF(AH618&gt;10,1.1,(1+AH618/100))))</f>
        <v>0.48480000000000001</v>
      </c>
      <c r="AS618" s="736">
        <f t="shared" si="165"/>
        <v>0.50060448000000002</v>
      </c>
      <c r="AT618" s="736">
        <f t="shared" si="170"/>
        <v>0.52798754505599998</v>
      </c>
      <c r="AU618" s="736">
        <f t="shared" si="170"/>
        <v>0.5568684637705632</v>
      </c>
      <c r="AV618" s="736">
        <f t="shared" si="170"/>
        <v>0.58732916873881302</v>
      </c>
      <c r="AW618" s="729">
        <f t="shared" si="166"/>
        <v>2.6575896575653766</v>
      </c>
      <c r="AX618" s="743">
        <f t="shared" si="167"/>
        <v>7.075584817799192</v>
      </c>
      <c r="AY618" s="901">
        <v>0.75</v>
      </c>
      <c r="AZ618" s="739">
        <v>52.400000000000006</v>
      </c>
      <c r="BA618" s="739">
        <v>-7.12</v>
      </c>
      <c r="BB618" s="739">
        <v>1.03</v>
      </c>
      <c r="BC618" s="739">
        <v>4.74</v>
      </c>
      <c r="BD618" s="875"/>
      <c r="BE618" s="597">
        <v>2004</v>
      </c>
      <c r="BF618" s="865">
        <f t="shared" si="168"/>
        <v>1</v>
      </c>
      <c r="BG618" s="793">
        <v>4.3</v>
      </c>
    </row>
    <row r="619" spans="1:59" ht="12.75" customHeight="1" x14ac:dyDescent="0.2">
      <c r="A619" s="838" t="s">
        <v>1661</v>
      </c>
      <c r="B619" s="842" t="s">
        <v>1662</v>
      </c>
      <c r="C619" s="898" t="s">
        <v>108</v>
      </c>
      <c r="D619" s="898" t="s">
        <v>4266</v>
      </c>
      <c r="E619" s="705">
        <v>10</v>
      </c>
      <c r="F619" s="1135">
        <v>453</v>
      </c>
      <c r="G619" s="1135" t="s">
        <v>106</v>
      </c>
      <c r="H619" s="1135" t="s">
        <v>106</v>
      </c>
      <c r="I619" s="841">
        <v>36.74</v>
      </c>
      <c r="J619" s="624">
        <f t="shared" si="155"/>
        <v>1.7419706042460532</v>
      </c>
      <c r="K619" s="844">
        <v>0.16</v>
      </c>
      <c r="L619" s="854">
        <v>4</v>
      </c>
      <c r="M619" s="615">
        <f t="shared" si="156"/>
        <v>0.64</v>
      </c>
      <c r="N619" s="837" t="s">
        <v>208</v>
      </c>
      <c r="O619" s="706">
        <v>0.15</v>
      </c>
      <c r="P619" s="606">
        <v>44238</v>
      </c>
      <c r="Q619" s="606">
        <v>44253</v>
      </c>
      <c r="R619" s="615">
        <f t="shared" si="157"/>
        <v>6.6666666666666732</v>
      </c>
      <c r="S619" s="673">
        <f>IF(INDEX(Historical!$D$7:$D$1257,MATCH(B619,Historical!$B$7:$B$1281,0))=0,"n/a",(INDEX(Historical!$C$7:$C$1259,MATCH(B619,Historical!$B$7:$B$1281,0))/INDEX(Historical!$D$7:$D$1257,MATCH(B619,Historical!$B$7:$B$1281,0))-1)*100)</f>
        <v>7.1428571428571397</v>
      </c>
      <c r="T619" s="673">
        <f>IF(INDEX(Historical!$F$7:$F$1250,MATCH(B619,Historical!$B$7:$B$1281,0))=0,"n/a",((INDEX(Historical!$C$7:$C$1259,MATCH(B619,Historical!$B$7:$B$1281,0))/INDEX(Historical!$F$7:$F$1250,MATCH(B619,Historical!$B$7:$B$1281,0)))^(1/3)-1)*100)</f>
        <v>12.624788044360603</v>
      </c>
      <c r="U619" s="673">
        <f>IF(INDEX(Historical!$H$7:$H$1250,MATCH(B619,Historical!$B$7:$B$1281,0))=0,"n/a",((INDEX(Historical!$C$7:$C$1259,MATCH(B619,Historical!$B$7:$B$1281,0))/INDEX(Historical!$H$7:$H$1250,MATCH(B619,Historical!$B$7:$B$1281,0)))^(1/5)-1)*100)</f>
        <v>11.382417860287909</v>
      </c>
      <c r="V619" s="673">
        <f>IF(INDEX(Historical!$O$7:$O$1250,MATCH(B619,Historical!$B$7:$B$1281,0))=0,"n/a",((INDEX(Historical!$C$7:$C$1259,MATCH(B619,Historical!$B$7:$B$1281,0))/INDEX(Historical!$O$7:$O$1250,MATCH(B619,Historical!$B$7:$B$1281,0)))^(1/10)-1)*100)</f>
        <v>9.5958226385217227</v>
      </c>
      <c r="W619" s="674">
        <f t="shared" si="158"/>
        <v>1.186184685677081</v>
      </c>
      <c r="X619" s="675">
        <f t="shared" si="159"/>
        <v>1.0539275796562877</v>
      </c>
      <c r="Y619" s="646" t="s">
        <v>4577</v>
      </c>
      <c r="Z619" s="624">
        <f t="shared" si="160"/>
        <v>17.158176943699733</v>
      </c>
      <c r="AA619" s="853">
        <f t="shared" si="161"/>
        <v>9.8498659517426272</v>
      </c>
      <c r="AB619" s="854">
        <v>12</v>
      </c>
      <c r="AC619" s="833">
        <v>3.73</v>
      </c>
      <c r="AD619" s="833" t="s">
        <v>136</v>
      </c>
      <c r="AE619" s="833">
        <v>3.04</v>
      </c>
      <c r="AF619" s="833">
        <v>1.25</v>
      </c>
      <c r="AG619" s="833">
        <v>13.100000000000001</v>
      </c>
      <c r="AH619" s="833">
        <v>-4.7</v>
      </c>
      <c r="AI619" s="833">
        <v>-21.11</v>
      </c>
      <c r="AJ619" s="833">
        <v>10.8</v>
      </c>
      <c r="AK619" s="833" t="s">
        <v>136</v>
      </c>
      <c r="AL619" s="845">
        <v>329.34</v>
      </c>
      <c r="AM619" s="839">
        <v>4.3</v>
      </c>
      <c r="AN619" s="833">
        <v>0.06</v>
      </c>
      <c r="AO619" s="711">
        <f t="shared" si="162"/>
        <v>3.274522512791334</v>
      </c>
      <c r="AP619" s="712">
        <f t="shared" si="163"/>
        <v>13.124388464533961</v>
      </c>
      <c r="AQ619" s="855">
        <f t="shared" si="164"/>
        <v>-26.026033288945992</v>
      </c>
      <c r="AR619" s="624">
        <f>INDEX(Historical!$C$7:$C$1259,MATCH(B619,Historical!$B$7:$B$1281,0))*IF(AH619="n/a",1.03,IF(AH619&lt;0,1.01,IF(AH619&gt;10,1.1,(1+AH619/100))))</f>
        <v>0.60599999999999998</v>
      </c>
      <c r="AS619" s="853">
        <f t="shared" si="165"/>
        <v>0.61205999999999994</v>
      </c>
      <c r="AT619" s="853">
        <f t="shared" si="170"/>
        <v>0.63042179999999992</v>
      </c>
      <c r="AU619" s="853">
        <f t="shared" si="170"/>
        <v>0.64933445399999989</v>
      </c>
      <c r="AV619" s="853">
        <f t="shared" si="170"/>
        <v>0.66881448761999995</v>
      </c>
      <c r="AW619" s="624">
        <f t="shared" si="166"/>
        <v>3.1666307416199997</v>
      </c>
      <c r="AX619" s="719">
        <f t="shared" si="167"/>
        <v>8.6190276037561233</v>
      </c>
      <c r="AY619" s="900">
        <v>0.96</v>
      </c>
      <c r="AZ619" s="839">
        <v>112.36999999999999</v>
      </c>
      <c r="BA619" s="839">
        <v>-2.29</v>
      </c>
      <c r="BB619" s="839">
        <v>12.22</v>
      </c>
      <c r="BC619" s="839">
        <v>38.56</v>
      </c>
      <c r="BE619" s="597">
        <v>2012</v>
      </c>
      <c r="BF619" s="865">
        <f t="shared" si="168"/>
        <v>0</v>
      </c>
      <c r="BG619" s="849">
        <v>1.3</v>
      </c>
    </row>
    <row r="620" spans="1:59" ht="12.75" customHeight="1" x14ac:dyDescent="0.2">
      <c r="A620" s="838" t="s">
        <v>1625</v>
      </c>
      <c r="B620" s="842" t="s">
        <v>1626</v>
      </c>
      <c r="C620" s="898" t="s">
        <v>123</v>
      </c>
      <c r="D620" s="898" t="s">
        <v>4109</v>
      </c>
      <c r="E620" s="705">
        <v>11</v>
      </c>
      <c r="F620" s="1135">
        <v>331</v>
      </c>
      <c r="G620" s="1123" t="s">
        <v>106</v>
      </c>
      <c r="H620" s="1123" t="s">
        <v>106</v>
      </c>
      <c r="I620" s="841">
        <v>213.15</v>
      </c>
      <c r="J620" s="624">
        <f t="shared" si="155"/>
        <v>1.1634998827117053</v>
      </c>
      <c r="K620" s="844">
        <v>0.62</v>
      </c>
      <c r="L620" s="854">
        <v>4</v>
      </c>
      <c r="M620" s="615">
        <f t="shared" si="156"/>
        <v>2.48</v>
      </c>
      <c r="N620" s="837" t="s">
        <v>248</v>
      </c>
      <c r="O620" s="706">
        <v>0.57999999999999996</v>
      </c>
      <c r="P620" s="606">
        <v>44069</v>
      </c>
      <c r="Q620" s="606">
        <v>44084</v>
      </c>
      <c r="R620" s="615">
        <f t="shared" si="157"/>
        <v>6.8965517241379377</v>
      </c>
      <c r="S620" s="673">
        <f>IF(INDEX(Historical!$D$7:$D$1257,MATCH(B620,Historical!$B$7:$B$1281,0))=0,"n/a",(INDEX(Historical!$C$7:$C$1259,MATCH(B620,Historical!$B$7:$B$1281,0))/INDEX(Historical!$D$7:$D$1257,MATCH(B620,Historical!$B$7:$B$1281,0))-1)*100)</f>
        <v>6.1946902654867353</v>
      </c>
      <c r="T620" s="673">
        <f>IF(INDEX(Historical!$F$7:$F$1250,MATCH(B620,Historical!$B$7:$B$1281,0))=0,"n/a",((INDEX(Historical!$C$7:$C$1259,MATCH(B620,Historical!$B$7:$B$1281,0))/INDEX(Historical!$F$7:$F$1250,MATCH(B620,Historical!$B$7:$B$1281,0)))^(1/3)-1)*100)</f>
        <v>5.2239676968420579</v>
      </c>
      <c r="U620" s="673">
        <f>IF(INDEX(Historical!$H$7:$H$1250,MATCH(B620,Historical!$B$7:$B$1281,0))=0,"n/a",((INDEX(Historical!$C$7:$C$1259,MATCH(B620,Historical!$B$7:$B$1281,0))/INDEX(Historical!$H$7:$H$1250,MATCH(B620,Historical!$B$7:$B$1281,0)))^(1/5)-1)*100)</f>
        <v>5.4577943305794463</v>
      </c>
      <c r="V620" s="673">
        <f>IF(INDEX(Historical!$O$7:$O$1250,MATCH(B620,Historical!$B$7:$B$1281,0))=0,"n/a",((INDEX(Historical!$C$7:$C$1259,MATCH(B620,Historical!$B$7:$B$1281,0))/INDEX(Historical!$O$7:$O$1250,MATCH(B620,Historical!$B$7:$B$1281,0)))^(1/10)-1)*100)</f>
        <v>12.334976252295826</v>
      </c>
      <c r="W620" s="674">
        <f t="shared" si="158"/>
        <v>0.4424649240458508</v>
      </c>
      <c r="X620" s="675">
        <f t="shared" si="159"/>
        <v>0.20518023799170851</v>
      </c>
      <c r="Y620" s="637"/>
      <c r="Z620" s="624">
        <f t="shared" si="160"/>
        <v>29.176470588235293</v>
      </c>
      <c r="AA620" s="853">
        <f t="shared" si="161"/>
        <v>25.076470588235296</v>
      </c>
      <c r="AB620" s="854">
        <v>9</v>
      </c>
      <c r="AC620" s="833">
        <v>8.5</v>
      </c>
      <c r="AD620" s="833">
        <v>2.48</v>
      </c>
      <c r="AE620" s="833">
        <v>2.61</v>
      </c>
      <c r="AF620" s="833">
        <v>17.63</v>
      </c>
      <c r="AG620" s="833">
        <v>61.199999999999996</v>
      </c>
      <c r="AH620" s="833">
        <v>-12.7</v>
      </c>
      <c r="AI620" s="833">
        <v>1.3299999999999998</v>
      </c>
      <c r="AJ620" s="833">
        <v>26.6</v>
      </c>
      <c r="AK620" s="833">
        <v>10.100000000000001</v>
      </c>
      <c r="AL620" s="845">
        <v>11770</v>
      </c>
      <c r="AM620" s="840">
        <v>0.5</v>
      </c>
      <c r="AN620" s="833">
        <v>3.22</v>
      </c>
      <c r="AO620" s="711">
        <f t="shared" si="162"/>
        <v>-18.455176374944145</v>
      </c>
      <c r="AP620" s="712">
        <f t="shared" si="163"/>
        <v>6.6212942132911516</v>
      </c>
      <c r="AQ620" s="855">
        <f t="shared" si="164"/>
        <v>343.26975808346384</v>
      </c>
      <c r="AR620" s="624">
        <f>INDEX(Historical!$C$7:$C$1259,MATCH(B620,Historical!$B$7:$B$1281,0))*IF(AH620="n/a",1.03,IF(AH620&lt;0,1.01,IF(AH620&gt;10,1.1,(1+AH620/100))))</f>
        <v>2.4239999999999999</v>
      </c>
      <c r="AS620" s="853">
        <f t="shared" si="165"/>
        <v>2.4562392000000002</v>
      </c>
      <c r="AT620" s="853">
        <f t="shared" si="170"/>
        <v>2.7018631200000005</v>
      </c>
      <c r="AU620" s="853">
        <f t="shared" si="170"/>
        <v>2.9720494320000008</v>
      </c>
      <c r="AV620" s="853">
        <f t="shared" si="170"/>
        <v>3.269254375200001</v>
      </c>
      <c r="AW620" s="624">
        <f t="shared" si="166"/>
        <v>13.823406127200002</v>
      </c>
      <c r="AX620" s="719">
        <f t="shared" si="167"/>
        <v>6.4852949224489809</v>
      </c>
      <c r="AY620" s="900">
        <v>1.1599999999999999</v>
      </c>
      <c r="AZ620" s="839">
        <v>186.83</v>
      </c>
      <c r="BA620" s="839">
        <v>-14.74</v>
      </c>
      <c r="BB620" s="839">
        <v>-2.8899999999999997</v>
      </c>
      <c r="BC620" s="839">
        <v>26.22</v>
      </c>
      <c r="BE620" s="597">
        <v>2010</v>
      </c>
      <c r="BF620" s="865">
        <f t="shared" si="168"/>
        <v>0</v>
      </c>
      <c r="BG620" s="849">
        <v>12.6</v>
      </c>
    </row>
    <row r="621" spans="1:59" ht="12.75" customHeight="1" x14ac:dyDescent="0.2">
      <c r="A621" s="848" t="s">
        <v>4463</v>
      </c>
      <c r="B621" s="842" t="s">
        <v>4021</v>
      </c>
      <c r="C621" s="898" t="s">
        <v>108</v>
      </c>
      <c r="D621" s="898" t="s">
        <v>4273</v>
      </c>
      <c r="E621" s="705">
        <v>6</v>
      </c>
      <c r="F621" s="1135">
        <v>678</v>
      </c>
      <c r="G621" s="1135" t="s">
        <v>106</v>
      </c>
      <c r="H621" s="1135" t="s">
        <v>106</v>
      </c>
      <c r="I621" s="841">
        <v>24.09</v>
      </c>
      <c r="J621" s="624">
        <f t="shared" si="155"/>
        <v>2.8227480282274802</v>
      </c>
      <c r="K621" s="844">
        <v>0.17</v>
      </c>
      <c r="L621" s="854">
        <v>4</v>
      </c>
      <c r="M621" s="615">
        <f t="shared" si="156"/>
        <v>0.68</v>
      </c>
      <c r="N621" s="837" t="s">
        <v>318</v>
      </c>
      <c r="O621" s="706">
        <v>0.15</v>
      </c>
      <c r="P621" s="1028">
        <v>43903</v>
      </c>
      <c r="Q621" s="1028">
        <v>43921</v>
      </c>
      <c r="R621" s="615">
        <f t="shared" si="157"/>
        <v>13.333333333333346</v>
      </c>
      <c r="S621" s="673">
        <f>IF(INDEX(Historical!$D$7:$D$1257,MATCH(B621,Historical!$B$7:$B$1281,0))=0,"n/a",(INDEX(Historical!$C$7:$C$1259,MATCH(B621,Historical!$B$7:$B$1281,0))/INDEX(Historical!$D$7:$D$1257,MATCH(B621,Historical!$B$7:$B$1281,0))-1)*100)</f>
        <v>15.254237288135597</v>
      </c>
      <c r="T621" s="673">
        <f>IF(INDEX(Historical!$F$7:$F$1250,MATCH(B621,Historical!$B$7:$B$1281,0))=0,"n/a",((INDEX(Historical!$C$7:$C$1259,MATCH(B621,Historical!$B$7:$B$1281,0))/INDEX(Historical!$F$7:$F$1250,MATCH(B621,Historical!$B$7:$B$1281,0)))^(1/3)-1)*100)</f>
        <v>15.616214441920405</v>
      </c>
      <c r="U621" s="673">
        <f>IF(INDEX(Historical!$H$7:$H$1250,MATCH(B621,Historical!$B$7:$B$1281,0))=0,"n/a",((INDEX(Historical!$C$7:$C$1259,MATCH(B621,Historical!$B$7:$B$1281,0))/INDEX(Historical!$H$7:$H$1250,MATCH(B621,Historical!$B$7:$B$1281,0)))^(1/5)-1)*100)</f>
        <v>16.271101521949817</v>
      </c>
      <c r="V621" s="673" t="str">
        <f>IF(INDEX(Historical!$O$7:$O$1250,MATCH(B621,Historical!$B$7:$B$1281,0))=0,"n/a",((INDEX(Historical!$C$7:$C$1259,MATCH(B621,Historical!$B$7:$B$1281,0))/INDEX(Historical!$O$7:$O$1250,MATCH(B621,Historical!$B$7:$B$1281,0)))^(1/10)-1)*100)</f>
        <v>n/a</v>
      </c>
      <c r="W621" s="674" t="str">
        <f t="shared" si="158"/>
        <v>n/a</v>
      </c>
      <c r="X621" s="675">
        <f t="shared" si="159"/>
        <v>0.97431745640418066</v>
      </c>
      <c r="Y621" s="843"/>
      <c r="Z621" s="624">
        <f t="shared" si="160"/>
        <v>28.099173553719009</v>
      </c>
      <c r="AA621" s="853">
        <f t="shared" si="161"/>
        <v>9.954545454545455</v>
      </c>
      <c r="AB621" s="854">
        <v>12</v>
      </c>
      <c r="AC621" s="833">
        <v>2.42</v>
      </c>
      <c r="AD621" s="833">
        <v>1.19</v>
      </c>
      <c r="AE621" s="833">
        <v>2.5299999999999998</v>
      </c>
      <c r="AF621" s="833">
        <v>1.0900000000000001</v>
      </c>
      <c r="AG621" s="833">
        <v>10.6</v>
      </c>
      <c r="AH621" s="833">
        <v>12.2</v>
      </c>
      <c r="AI621" s="833">
        <v>-10.73</v>
      </c>
      <c r="AJ621" s="833">
        <v>16.7</v>
      </c>
      <c r="AK621" s="833">
        <v>8</v>
      </c>
      <c r="AL621" s="845">
        <v>290.75</v>
      </c>
      <c r="AM621" s="839">
        <v>4.2</v>
      </c>
      <c r="AN621" s="833">
        <v>0.18</v>
      </c>
      <c r="AO621" s="711">
        <f t="shared" si="162"/>
        <v>9.1393040956318412</v>
      </c>
      <c r="AP621" s="712">
        <f t="shared" si="163"/>
        <v>19.093849550177296</v>
      </c>
      <c r="AQ621" s="855">
        <f t="shared" si="164"/>
        <v>-30.556323236566442</v>
      </c>
      <c r="AR621" s="624">
        <f>INDEX(Historical!$C$7:$C$1259,MATCH(B621,Historical!$B$7:$B$1281,0))*IF(AH621="n/a",1.03,IF(AH621&lt;0,1.01,IF(AH621&gt;10,1.1,(1+AH621/100))))</f>
        <v>0.74800000000000011</v>
      </c>
      <c r="AS621" s="853">
        <f t="shared" si="165"/>
        <v>0.75548000000000015</v>
      </c>
      <c r="AT621" s="853">
        <f t="shared" si="170"/>
        <v>0.81591840000000027</v>
      </c>
      <c r="AU621" s="853">
        <f t="shared" si="170"/>
        <v>0.88119187200000038</v>
      </c>
      <c r="AV621" s="853">
        <f t="shared" si="170"/>
        <v>0.95168722176000042</v>
      </c>
      <c r="AW621" s="624">
        <f t="shared" si="166"/>
        <v>4.1522774937600015</v>
      </c>
      <c r="AX621" s="719">
        <f t="shared" si="167"/>
        <v>17.236519276712336</v>
      </c>
      <c r="AY621" s="900">
        <v>0.53</v>
      </c>
      <c r="AZ621" s="839">
        <v>78.710000000000008</v>
      </c>
      <c r="BA621" s="839">
        <v>-2.71</v>
      </c>
      <c r="BB621" s="839">
        <v>7.6300000000000008</v>
      </c>
      <c r="BC621" s="839">
        <v>31.919999999999998</v>
      </c>
      <c r="BE621" s="597">
        <v>2015</v>
      </c>
      <c r="BF621" s="865">
        <f t="shared" si="168"/>
        <v>0</v>
      </c>
      <c r="BG621" s="849">
        <v>1</v>
      </c>
    </row>
    <row r="622" spans="1:59" ht="12.75" customHeight="1" x14ac:dyDescent="0.2">
      <c r="A622" s="831" t="s">
        <v>1651</v>
      </c>
      <c r="B622" s="842" t="s">
        <v>1652</v>
      </c>
      <c r="C622" s="898" t="s">
        <v>112</v>
      </c>
      <c r="D622" s="898" t="s">
        <v>211</v>
      </c>
      <c r="E622" s="705">
        <v>11</v>
      </c>
      <c r="F622" s="1135">
        <v>338</v>
      </c>
      <c r="G622" s="1135" t="s">
        <v>37</v>
      </c>
      <c r="H622" s="1135" t="s">
        <v>37</v>
      </c>
      <c r="I622" s="841">
        <v>203.11</v>
      </c>
      <c r="J622" s="624">
        <f t="shared" si="155"/>
        <v>2.4223327261090049</v>
      </c>
      <c r="K622" s="844">
        <v>1.23</v>
      </c>
      <c r="L622" s="854">
        <v>4</v>
      </c>
      <c r="M622" s="615">
        <f t="shared" si="156"/>
        <v>4.92</v>
      </c>
      <c r="N622" s="837" t="s">
        <v>248</v>
      </c>
      <c r="O622" s="706">
        <v>1.08</v>
      </c>
      <c r="P622" s="606">
        <v>44154</v>
      </c>
      <c r="Q622" s="606">
        <v>44175</v>
      </c>
      <c r="R622" s="615">
        <f t="shared" si="157"/>
        <v>13.888888888888879</v>
      </c>
      <c r="S622" s="673">
        <f>IF(INDEX(Historical!$D$7:$D$1257,MATCH(B622,Historical!$B$7:$B$1281,0))=0,"n/a",(INDEX(Historical!$C$7:$C$1259,MATCH(B622,Historical!$B$7:$B$1281,0))/INDEX(Historical!$D$7:$D$1257,MATCH(B622,Historical!$B$7:$B$1281,0))-1)*100)</f>
        <v>13.740458015267155</v>
      </c>
      <c r="T622" s="673">
        <f>IF(INDEX(Historical!$F$7:$F$1250,MATCH(B622,Historical!$B$7:$B$1281,0))=0,"n/a",((INDEX(Historical!$C$7:$C$1259,MATCH(B622,Historical!$B$7:$B$1281,0))/INDEX(Historical!$F$7:$F$1250,MATCH(B622,Historical!$B$7:$B$1281,0)))^(1/3)-1)*100)</f>
        <v>14.858154977655547</v>
      </c>
      <c r="U622" s="673">
        <f>IF(INDEX(Historical!$H$7:$H$1250,MATCH(B622,Historical!$B$7:$B$1281,0))=0,"n/a",((INDEX(Historical!$C$7:$C$1259,MATCH(B622,Historical!$B$7:$B$1281,0))/INDEX(Historical!$H$7:$H$1250,MATCH(B622,Historical!$B$7:$B$1281,0)))^(1/5)-1)*100)</f>
        <v>15.233026511263326</v>
      </c>
      <c r="V622" s="673">
        <f>IF(INDEX(Historical!$O$7:$O$1250,MATCH(B622,Historical!$B$7:$B$1281,0))=0,"n/a",((INDEX(Historical!$C$7:$C$1259,MATCH(B622,Historical!$B$7:$B$1281,0))/INDEX(Historical!$O$7:$O$1250,MATCH(B622,Historical!$B$7:$B$1281,0)))^(1/10)-1)*100)</f>
        <v>13.86618475318835</v>
      </c>
      <c r="W622" s="674">
        <f t="shared" si="158"/>
        <v>1.0985737448623485</v>
      </c>
      <c r="X622" s="675">
        <f t="shared" si="159"/>
        <v>2.1156981265643511</v>
      </c>
      <c r="Y622" s="842"/>
      <c r="Z622" s="624">
        <f t="shared" si="160"/>
        <v>42.969432314410483</v>
      </c>
      <c r="AA622" s="853">
        <f t="shared" si="161"/>
        <v>17.738864628820963</v>
      </c>
      <c r="AB622" s="854">
        <v>12</v>
      </c>
      <c r="AC622" s="833">
        <v>11.45</v>
      </c>
      <c r="AD622" s="833">
        <v>2.36</v>
      </c>
      <c r="AE622" s="833">
        <v>2.76</v>
      </c>
      <c r="AF622" s="833">
        <v>2.88</v>
      </c>
      <c r="AG622" s="833">
        <v>17.599999999999998</v>
      </c>
      <c r="AH622" s="833">
        <v>-7.8</v>
      </c>
      <c r="AI622" s="833">
        <v>5.57</v>
      </c>
      <c r="AJ622" s="833">
        <v>7.1999999999999993</v>
      </c>
      <c r="AK622" s="833">
        <v>7.55</v>
      </c>
      <c r="AL622" s="845">
        <v>10870</v>
      </c>
      <c r="AM622" s="839">
        <v>1.4000000000000001</v>
      </c>
      <c r="AN622" s="833">
        <v>0.38</v>
      </c>
      <c r="AO622" s="711">
        <f t="shared" si="162"/>
        <v>-8.3505391448632338E-2</v>
      </c>
      <c r="AP622" s="712">
        <f t="shared" si="163"/>
        <v>17.65535923737233</v>
      </c>
      <c r="AQ622" s="855">
        <f t="shared" si="164"/>
        <v>50.684261702710145</v>
      </c>
      <c r="AR622" s="624">
        <f>INDEX(Historical!$C$7:$C$1259,MATCH(B622,Historical!$B$7:$B$1281,0))*IF(AH622="n/a",1.03,IF(AH622&lt;0,1.01,IF(AH622&gt;10,1.1,(1+AH622/100))))</f>
        <v>4.5146999999999995</v>
      </c>
      <c r="AS622" s="853">
        <f t="shared" si="165"/>
        <v>4.76616879</v>
      </c>
      <c r="AT622" s="853">
        <f t="shared" si="170"/>
        <v>5.1260145336449998</v>
      </c>
      <c r="AU622" s="853">
        <f t="shared" si="170"/>
        <v>5.5130286309351968</v>
      </c>
      <c r="AV622" s="853">
        <f t="shared" si="170"/>
        <v>5.9292622925708036</v>
      </c>
      <c r="AW622" s="624">
        <f t="shared" si="166"/>
        <v>25.849174247151002</v>
      </c>
      <c r="AX622" s="719">
        <f t="shared" si="167"/>
        <v>12.726687138570725</v>
      </c>
      <c r="AY622" s="900">
        <v>1.27</v>
      </c>
      <c r="AZ622" s="839">
        <v>123.88999999999999</v>
      </c>
      <c r="BA622" s="839">
        <v>-2.04</v>
      </c>
      <c r="BB622" s="839">
        <v>13.25</v>
      </c>
      <c r="BC622" s="839">
        <v>29.07</v>
      </c>
      <c r="BE622" s="597">
        <v>2011</v>
      </c>
      <c r="BF622" s="865">
        <f t="shared" si="168"/>
        <v>0</v>
      </c>
      <c r="BG622" s="849">
        <v>10.199999999999999</v>
      </c>
    </row>
    <row r="623" spans="1:59" ht="12.75" customHeight="1" x14ac:dyDescent="0.2">
      <c r="A623" s="848" t="s">
        <v>4610</v>
      </c>
      <c r="B623" s="842" t="s">
        <v>4601</v>
      </c>
      <c r="C623" s="898" t="s">
        <v>245</v>
      </c>
      <c r="D623" s="898" t="s">
        <v>4285</v>
      </c>
      <c r="E623" s="705">
        <v>5</v>
      </c>
      <c r="F623" s="1135">
        <v>715</v>
      </c>
      <c r="G623" s="1135" t="s">
        <v>106</v>
      </c>
      <c r="H623" s="1135" t="s">
        <v>106</v>
      </c>
      <c r="I623" s="841">
        <v>105.81</v>
      </c>
      <c r="J623" s="624">
        <f t="shared" si="155"/>
        <v>0.43020508458557793</v>
      </c>
      <c r="K623" s="844">
        <v>0.2276</v>
      </c>
      <c r="L623" s="854">
        <v>2</v>
      </c>
      <c r="M623" s="615">
        <f t="shared" si="156"/>
        <v>0.45519999999999999</v>
      </c>
      <c r="N623" s="837" t="s">
        <v>4129</v>
      </c>
      <c r="O623" s="706">
        <v>0.18379999999999999</v>
      </c>
      <c r="P623" s="1028">
        <v>43917</v>
      </c>
      <c r="Q623" s="1028">
        <v>43994</v>
      </c>
      <c r="R623" s="615">
        <f t="shared" si="157"/>
        <v>23.830250272034824</v>
      </c>
      <c r="S623" s="673">
        <f>IF(INDEX(Historical!$D$7:$D$1257,MATCH(B623,Historical!$B$7:$B$1281,0))=0,"n/a",(INDEX(Historical!$C$7:$C$1259,MATCH(B623,Historical!$B$7:$B$1281,0))/INDEX(Historical!$D$7:$D$1257,MATCH(B623,Historical!$B$7:$B$1281,0))-1)*100)</f>
        <v>27.304964539007102</v>
      </c>
      <c r="T623" s="673">
        <f>IF(INDEX(Historical!$F$7:$F$1250,MATCH(B623,Historical!$B$7:$B$1281,0))=0,"n/a",((INDEX(Historical!$C$7:$C$1259,MATCH(B623,Historical!$B$7:$B$1281,0))/INDEX(Historical!$F$7:$F$1250,MATCH(B623,Historical!$B$7:$B$1281,0)))^(1/3)-1)*100)</f>
        <v>32.1120497834007</v>
      </c>
      <c r="U623" s="673">
        <f>IF(INDEX(Historical!$H$7:$H$1250,MATCH(B623,Historical!$B$7:$B$1281,0))=0,"n/a",((INDEX(Historical!$C$7:$C$1259,MATCH(B623,Historical!$B$7:$B$1281,0))/INDEX(Historical!$H$7:$H$1250,MATCH(B623,Historical!$B$7:$B$1281,0)))^(1/5)-1)*100)</f>
        <v>41.976954441708436</v>
      </c>
      <c r="V623" s="673">
        <f>IF(INDEX(Historical!$O$7:$O$1250,MATCH(B623,Historical!$B$7:$B$1281,0))=0,"n/a",((INDEX(Historical!$C$7:$C$1259,MATCH(B623,Historical!$B$7:$B$1281,0))/INDEX(Historical!$O$7:$O$1250,MATCH(B623,Historical!$B$7:$B$1281,0)))^(1/10)-1)*100)</f>
        <v>5.0962550439789922</v>
      </c>
      <c r="W623" s="674">
        <f t="shared" si="158"/>
        <v>8.2368237224120904</v>
      </c>
      <c r="X623" s="675">
        <f t="shared" si="159"/>
        <v>0.96498745843007894</v>
      </c>
      <c r="Y623" s="843" t="s">
        <v>4623</v>
      </c>
      <c r="Z623" s="624">
        <f t="shared" si="160"/>
        <v>5.5784313725490193</v>
      </c>
      <c r="AA623" s="853">
        <f t="shared" si="161"/>
        <v>12.966911764705882</v>
      </c>
      <c r="AB623" s="854">
        <v>3</v>
      </c>
      <c r="AC623" s="833">
        <v>8.16</v>
      </c>
      <c r="AD623" s="833">
        <v>1.18</v>
      </c>
      <c r="AE623" s="833">
        <v>1.64</v>
      </c>
      <c r="AF623" s="833">
        <v>2.59</v>
      </c>
      <c r="AG623" s="833">
        <v>22.8</v>
      </c>
      <c r="AH623" s="833">
        <v>-34.799999999999997</v>
      </c>
      <c r="AI623" s="833">
        <v>-20.52</v>
      </c>
      <c r="AJ623" s="833">
        <v>43.5</v>
      </c>
      <c r="AK623" s="833">
        <v>11.1</v>
      </c>
      <c r="AL623" s="845">
        <v>132500</v>
      </c>
      <c r="AM623" s="839">
        <v>0.03</v>
      </c>
      <c r="AN623" s="833">
        <v>0.4</v>
      </c>
      <c r="AO623" s="711">
        <f t="shared" si="162"/>
        <v>29.440247761588132</v>
      </c>
      <c r="AP623" s="712">
        <f t="shared" si="163"/>
        <v>42.407159526294016</v>
      </c>
      <c r="AQ623" s="855">
        <f t="shared" si="164"/>
        <v>22.173467697165439</v>
      </c>
      <c r="AR623" s="624">
        <f>INDEX(Historical!$C$7:$C$1259,MATCH(B623,Historical!$B$7:$B$1281,0))*IF(AH623="n/a",1.03,IF(AH623&lt;0,1.01,IF(AH623&gt;10,1.1,(1+AH623/100))))</f>
        <v>0.47136699999999998</v>
      </c>
      <c r="AS623" s="853">
        <f t="shared" si="165"/>
        <v>0.47608066999999998</v>
      </c>
      <c r="AT623" s="853">
        <f t="shared" si="170"/>
        <v>0.52368873700000007</v>
      </c>
      <c r="AU623" s="853">
        <f t="shared" si="170"/>
        <v>0.57605761070000017</v>
      </c>
      <c r="AV623" s="853">
        <f t="shared" si="170"/>
        <v>0.63366337177000021</v>
      </c>
      <c r="AW623" s="624">
        <f t="shared" si="166"/>
        <v>2.6808573894699999</v>
      </c>
      <c r="AX623" s="719">
        <f t="shared" si="167"/>
        <v>2.5336521968339474</v>
      </c>
      <c r="AY623" s="900">
        <v>0.98</v>
      </c>
      <c r="AZ623" s="839">
        <v>107.71</v>
      </c>
      <c r="BA623" s="839">
        <v>-10.71</v>
      </c>
      <c r="BB623" s="839">
        <v>1.69</v>
      </c>
      <c r="BC623" s="839">
        <v>25.790000000000003</v>
      </c>
      <c r="BE623" s="597">
        <v>2016</v>
      </c>
      <c r="BF623" s="865">
        <f t="shared" si="168"/>
        <v>0</v>
      </c>
      <c r="BG623" s="849">
        <v>4.3999999999999995</v>
      </c>
    </row>
    <row r="624" spans="1:59" ht="12.75" customHeight="1" x14ac:dyDescent="0.2">
      <c r="A624" s="838" t="s">
        <v>2834</v>
      </c>
      <c r="B624" s="842" t="s">
        <v>2835</v>
      </c>
      <c r="C624" s="898" t="s">
        <v>108</v>
      </c>
      <c r="D624" s="898" t="s">
        <v>4273</v>
      </c>
      <c r="E624" s="705">
        <v>7</v>
      </c>
      <c r="F624" s="1135">
        <v>630</v>
      </c>
      <c r="G624" s="1123" t="s">
        <v>115</v>
      </c>
      <c r="H624" s="1123" t="s">
        <v>115</v>
      </c>
      <c r="I624" s="841">
        <v>42.31</v>
      </c>
      <c r="J624" s="624">
        <f t="shared" si="155"/>
        <v>3.1198298274639562</v>
      </c>
      <c r="K624" s="844">
        <v>0.33</v>
      </c>
      <c r="L624" s="854">
        <v>4</v>
      </c>
      <c r="M624" s="615">
        <f t="shared" si="156"/>
        <v>1.32</v>
      </c>
      <c r="N624" s="837" t="s">
        <v>163</v>
      </c>
      <c r="O624" s="706">
        <v>0.3</v>
      </c>
      <c r="P624" s="1028">
        <v>43908</v>
      </c>
      <c r="Q624" s="1028">
        <v>43922</v>
      </c>
      <c r="R624" s="615">
        <f t="shared" si="157"/>
        <v>10.000000000000009</v>
      </c>
      <c r="S624" s="673">
        <f>IF(INDEX(Historical!$D$7:$D$1257,MATCH(B624,Historical!$B$7:$B$1281,0))=0,"n/a",(INDEX(Historical!$C$7:$C$1259,MATCH(B624,Historical!$B$7:$B$1281,0))/INDEX(Historical!$D$7:$D$1257,MATCH(B624,Historical!$B$7:$B$1281,0))-1)*100)</f>
        <v>12.173913043478279</v>
      </c>
      <c r="T624" s="673">
        <f>IF(INDEX(Historical!$F$7:$F$1250,MATCH(B624,Historical!$B$7:$B$1281,0))=0,"n/a",((INDEX(Historical!$C$7:$C$1259,MATCH(B624,Historical!$B$7:$B$1281,0))/INDEX(Historical!$F$7:$F$1250,MATCH(B624,Historical!$B$7:$B$1281,0)))^(1/3)-1)*100)</f>
        <v>31.29200628641151</v>
      </c>
      <c r="U624" s="673">
        <f>IF(INDEX(Historical!$H$7:$H$1250,MATCH(B624,Historical!$B$7:$B$1281,0))=0,"n/a",((INDEX(Historical!$C$7:$C$1259,MATCH(B624,Historical!$B$7:$B$1281,0))/INDEX(Historical!$H$7:$H$1250,MATCH(B624,Historical!$B$7:$B$1281,0)))^(1/5)-1)*100)</f>
        <v>26.388029769498345</v>
      </c>
      <c r="V624" s="673">
        <f>IF(INDEX(Historical!$O$7:$O$1250,MATCH(B624,Historical!$B$7:$B$1281,0))=0,"n/a",((INDEX(Historical!$C$7:$C$1259,MATCH(B624,Historical!$B$7:$B$1281,0))/INDEX(Historical!$O$7:$O$1250,MATCH(B624,Historical!$B$7:$B$1281,0)))^(1/10)-1)*100)</f>
        <v>41.531455157590493</v>
      </c>
      <c r="W624" s="674">
        <f t="shared" si="158"/>
        <v>0.63537455332035342</v>
      </c>
      <c r="X624" s="675">
        <f t="shared" si="159"/>
        <v>1.2506175246207747</v>
      </c>
      <c r="Y624" s="637"/>
      <c r="Z624" s="624">
        <f t="shared" si="160"/>
        <v>57.894736842105267</v>
      </c>
      <c r="AA624" s="853">
        <f t="shared" si="161"/>
        <v>18.557017543859651</v>
      </c>
      <c r="AB624" s="854">
        <v>12</v>
      </c>
      <c r="AC624" s="833">
        <v>2.2799999999999998</v>
      </c>
      <c r="AD624" s="833">
        <v>2.36</v>
      </c>
      <c r="AE624" s="833">
        <v>3.43</v>
      </c>
      <c r="AF624" s="833">
        <v>1.4</v>
      </c>
      <c r="AG624" s="833">
        <v>8.6</v>
      </c>
      <c r="AH624" s="833">
        <v>2.4</v>
      </c>
      <c r="AI624" s="833">
        <v>6.1</v>
      </c>
      <c r="AJ624" s="833">
        <v>21.099999999999998</v>
      </c>
      <c r="AK624" s="833">
        <v>8</v>
      </c>
      <c r="AL624" s="845">
        <v>6190</v>
      </c>
      <c r="AM624" s="839">
        <v>0.6</v>
      </c>
      <c r="AN624" s="833">
        <v>0.36</v>
      </c>
      <c r="AO624" s="711">
        <f t="shared" si="162"/>
        <v>10.950842053102651</v>
      </c>
      <c r="AP624" s="712">
        <f t="shared" si="163"/>
        <v>29.507859596962302</v>
      </c>
      <c r="AQ624" s="855">
        <f t="shared" si="164"/>
        <v>7.4550542969343825</v>
      </c>
      <c r="AR624" s="624">
        <f>INDEX(Historical!$C$7:$C$1259,MATCH(B624,Historical!$B$7:$B$1281,0))*IF(AH624="n/a",1.03,IF(AH624&lt;0,1.01,IF(AH624&gt;10,1.1,(1+AH624/100))))</f>
        <v>1.3209600000000001</v>
      </c>
      <c r="AS624" s="853">
        <f t="shared" si="165"/>
        <v>1.4015385600000001</v>
      </c>
      <c r="AT624" s="853">
        <f t="shared" si="170"/>
        <v>1.5136616448000002</v>
      </c>
      <c r="AU624" s="853">
        <f t="shared" si="170"/>
        <v>1.6347545763840003</v>
      </c>
      <c r="AV624" s="853">
        <f t="shared" si="170"/>
        <v>1.7655349424947204</v>
      </c>
      <c r="AW624" s="624">
        <f t="shared" si="166"/>
        <v>7.6364497236787203</v>
      </c>
      <c r="AX624" s="719">
        <f t="shared" si="167"/>
        <v>18.048805775652848</v>
      </c>
      <c r="AY624" s="900">
        <v>1.65</v>
      </c>
      <c r="AZ624" s="839">
        <v>287.81</v>
      </c>
      <c r="BA624" s="839">
        <v>-6.79</v>
      </c>
      <c r="BB624" s="839">
        <v>13.389999999999999</v>
      </c>
      <c r="BC624" s="839">
        <v>58.47</v>
      </c>
      <c r="BE624" s="597">
        <v>2014</v>
      </c>
      <c r="BF624" s="865">
        <f t="shared" si="168"/>
        <v>0</v>
      </c>
      <c r="BG624" s="849">
        <v>0.70000000000000007</v>
      </c>
    </row>
    <row r="625" spans="1:59" s="592" customFormat="1" ht="12.75" customHeight="1" x14ac:dyDescent="0.2">
      <c r="A625" s="831" t="s">
        <v>787</v>
      </c>
      <c r="B625" s="842" t="s">
        <v>788</v>
      </c>
      <c r="C625" s="898" t="s">
        <v>131</v>
      </c>
      <c r="D625" s="898" t="s">
        <v>4264</v>
      </c>
      <c r="E625" s="705">
        <v>20</v>
      </c>
      <c r="F625" s="1135">
        <v>167</v>
      </c>
      <c r="G625" s="1139" t="s">
        <v>37</v>
      </c>
      <c r="H625" s="1139" t="s">
        <v>115</v>
      </c>
      <c r="I625" s="841">
        <v>56.72</v>
      </c>
      <c r="J625" s="624">
        <f t="shared" si="155"/>
        <v>4.5133991537376588</v>
      </c>
      <c r="K625" s="844">
        <v>0.64</v>
      </c>
      <c r="L625" s="854">
        <v>4</v>
      </c>
      <c r="M625" s="615">
        <f t="shared" si="156"/>
        <v>2.56</v>
      </c>
      <c r="N625" s="837" t="s">
        <v>789</v>
      </c>
      <c r="O625" s="706">
        <v>0.62</v>
      </c>
      <c r="P625" s="606">
        <v>43966</v>
      </c>
      <c r="Q625" s="606">
        <v>43990</v>
      </c>
      <c r="R625" s="615">
        <f t="shared" si="157"/>
        <v>3.2258064516129057</v>
      </c>
      <c r="S625" s="673">
        <f>IF(INDEX(Historical!$D$7:$D$1257,MATCH(B625,Historical!$B$7:$B$1281,0))=0,"n/a",(INDEX(Historical!$C$7:$C$1259,MATCH(B625,Historical!$B$7:$B$1281,0))/INDEX(Historical!$D$7:$D$1257,MATCH(B625,Historical!$B$7:$B$1281,0))-1)*100)</f>
        <v>3.2520325203251987</v>
      </c>
      <c r="T625" s="673">
        <f>IF(INDEX(Historical!$F$7:$F$1250,MATCH(B625,Historical!$B$7:$B$1281,0))=0,"n/a",((INDEX(Historical!$C$7:$C$1259,MATCH(B625,Historical!$B$7:$B$1281,0))/INDEX(Historical!$F$7:$F$1250,MATCH(B625,Historical!$B$7:$B$1281,0)))^(1/3)-1)*100)</f>
        <v>3.3638380332860152</v>
      </c>
      <c r="U625" s="673">
        <f>IF(INDEX(Historical!$H$7:$H$1250,MATCH(B625,Historical!$B$7:$B$1281,0))=0,"n/a",((INDEX(Historical!$C$7:$C$1259,MATCH(B625,Historical!$B$7:$B$1281,0))/INDEX(Historical!$H$7:$H$1250,MATCH(B625,Historical!$B$7:$B$1281,0)))^(1/5)-1)*100)</f>
        <v>3.3660953908551949</v>
      </c>
      <c r="V625" s="673">
        <f>IF(INDEX(Historical!$O$7:$O$1250,MATCH(B625,Historical!$B$7:$B$1281,0))=0,"n/a",((INDEX(Historical!$C$7:$C$1259,MATCH(B625,Historical!$B$7:$B$1281,0))/INDEX(Historical!$O$7:$O$1250,MATCH(B625,Historical!$B$7:$B$1281,0)))^(1/10)-1)*100)</f>
        <v>3.4893941085321956</v>
      </c>
      <c r="W625" s="674">
        <f t="shared" si="158"/>
        <v>0.9646647200511077</v>
      </c>
      <c r="X625" s="675">
        <f t="shared" si="159"/>
        <v>1.346438156342078</v>
      </c>
      <c r="Y625" s="842"/>
      <c r="Z625" s="624">
        <f t="shared" si="160"/>
        <v>87.37201365187714</v>
      </c>
      <c r="AA625" s="853">
        <f t="shared" si="161"/>
        <v>19.358361774744026</v>
      </c>
      <c r="AB625" s="854">
        <v>12</v>
      </c>
      <c r="AC625" s="833">
        <v>2.93</v>
      </c>
      <c r="AD625" s="833">
        <v>4.53</v>
      </c>
      <c r="AE625" s="833">
        <v>3.02</v>
      </c>
      <c r="AF625" s="833">
        <v>2.1800000000000002</v>
      </c>
      <c r="AG625" s="833">
        <v>11.200000000000001</v>
      </c>
      <c r="AH625" s="833">
        <v>-34.9</v>
      </c>
      <c r="AI625" s="833">
        <v>7.4499999999999993</v>
      </c>
      <c r="AJ625" s="833">
        <v>2.5</v>
      </c>
      <c r="AK625" s="833">
        <v>4.3600000000000003</v>
      </c>
      <c r="AL625" s="845">
        <v>61560</v>
      </c>
      <c r="AM625" s="839">
        <v>0.1</v>
      </c>
      <c r="AN625" s="833">
        <v>1.76</v>
      </c>
      <c r="AO625" s="711">
        <f t="shared" si="162"/>
        <v>-11.478867230151172</v>
      </c>
      <c r="AP625" s="712">
        <f t="shared" si="163"/>
        <v>7.8794945445928537</v>
      </c>
      <c r="AQ625" s="855">
        <f t="shared" si="164"/>
        <v>36.952917568925429</v>
      </c>
      <c r="AR625" s="624">
        <f>INDEX(Historical!$C$7:$C$1259,MATCH(B625,Historical!$B$7:$B$1281,0))*IF(AH625="n/a",1.03,IF(AH625&lt;0,1.01,IF(AH625&gt;10,1.1,(1+AH625/100))))</f>
        <v>2.5653999999999999</v>
      </c>
      <c r="AS625" s="853">
        <f t="shared" si="165"/>
        <v>2.7565222999999999</v>
      </c>
      <c r="AT625" s="853">
        <f t="shared" si="170"/>
        <v>2.8767066722800001</v>
      </c>
      <c r="AU625" s="853">
        <f t="shared" si="170"/>
        <v>3.0021310831914083</v>
      </c>
      <c r="AV625" s="853">
        <f t="shared" si="170"/>
        <v>3.1330239984185542</v>
      </c>
      <c r="AW625" s="624">
        <f t="shared" si="166"/>
        <v>14.333784053889962</v>
      </c>
      <c r="AX625" s="719">
        <f t="shared" si="167"/>
        <v>25.271128444798947</v>
      </c>
      <c r="AY625" s="900">
        <v>0.43</v>
      </c>
      <c r="AZ625" s="839">
        <v>35.18</v>
      </c>
      <c r="BA625" s="839">
        <v>-17.27</v>
      </c>
      <c r="BB625" s="839">
        <v>-5.43</v>
      </c>
      <c r="BC625" s="839">
        <v>-0.67999999999999994</v>
      </c>
      <c r="BD625" s="874"/>
      <c r="BE625" s="597">
        <v>2001</v>
      </c>
      <c r="BF625" s="865">
        <f t="shared" si="168"/>
        <v>2</v>
      </c>
      <c r="BG625" s="849">
        <v>2.6</v>
      </c>
    </row>
    <row r="626" spans="1:59" s="592" customFormat="1" ht="12.75" customHeight="1" x14ac:dyDescent="0.2">
      <c r="A626" s="838" t="s">
        <v>1659</v>
      </c>
      <c r="B626" s="842" t="s">
        <v>1660</v>
      </c>
      <c r="C626" s="898" t="s">
        <v>108</v>
      </c>
      <c r="D626" s="898" t="s">
        <v>4273</v>
      </c>
      <c r="E626" s="705">
        <v>9</v>
      </c>
      <c r="F626" s="1135">
        <v>473</v>
      </c>
      <c r="G626" s="1102" t="s">
        <v>106</v>
      </c>
      <c r="H626" s="1102" t="s">
        <v>106</v>
      </c>
      <c r="I626" s="841">
        <v>35.75</v>
      </c>
      <c r="J626" s="624">
        <f t="shared" si="155"/>
        <v>2.5734265734265733</v>
      </c>
      <c r="K626" s="844">
        <v>0.23</v>
      </c>
      <c r="L626" s="854">
        <v>4</v>
      </c>
      <c r="M626" s="615">
        <f t="shared" si="156"/>
        <v>0.92</v>
      </c>
      <c r="N626" s="837" t="s">
        <v>504</v>
      </c>
      <c r="O626" s="706">
        <v>0.22</v>
      </c>
      <c r="P626" s="904">
        <v>43657</v>
      </c>
      <c r="Q626" s="904">
        <v>43672</v>
      </c>
      <c r="R626" s="615">
        <f t="shared" si="157"/>
        <v>4.5454545454545494</v>
      </c>
      <c r="S626" s="673">
        <f>IF(INDEX(Historical!$D$7:$D$1257,MATCH(B626,Historical!$B$7:$B$1281,0))=0,"n/a",(INDEX(Historical!$C$7:$C$1259,MATCH(B626,Historical!$B$7:$B$1281,0))/INDEX(Historical!$D$7:$D$1257,MATCH(B626,Historical!$B$7:$B$1281,0))-1)*100)</f>
        <v>2.2222222222222143</v>
      </c>
      <c r="T626" s="673">
        <f>IF(INDEX(Historical!$F$7:$F$1250,MATCH(B626,Historical!$B$7:$B$1281,0))=0,"n/a",((INDEX(Historical!$C$7:$C$1259,MATCH(B626,Historical!$B$7:$B$1281,0))/INDEX(Historical!$F$7:$F$1250,MATCH(B626,Historical!$B$7:$B$1281,0)))^(1/3)-1)*100)</f>
        <v>3.9101547621242849</v>
      </c>
      <c r="U626" s="673">
        <f>IF(INDEX(Historical!$H$7:$H$1250,MATCH(B626,Historical!$B$7:$B$1281,0))=0,"n/a",((INDEX(Historical!$C$7:$C$1259,MATCH(B626,Historical!$B$7:$B$1281,0))/INDEX(Historical!$H$7:$H$1250,MATCH(B626,Historical!$B$7:$B$1281,0)))^(1/5)-1)*100)</f>
        <v>8.2129477676936791</v>
      </c>
      <c r="V626" s="673">
        <f>IF(INDEX(Historical!$O$7:$O$1250,MATCH(B626,Historical!$B$7:$B$1281,0))=0,"n/a",((INDEX(Historical!$C$7:$C$1259,MATCH(B626,Historical!$B$7:$B$1281,0))/INDEX(Historical!$O$7:$O$1250,MATCH(B626,Historical!$B$7:$B$1281,0)))^(1/10)-1)*100)</f>
        <v>16.486550074616211</v>
      </c>
      <c r="W626" s="674">
        <f t="shared" si="158"/>
        <v>0.49816048418394576</v>
      </c>
      <c r="X626" s="675" t="str">
        <f t="shared" si="159"/>
        <v>n/a</v>
      </c>
      <c r="Y626" s="646" t="s">
        <v>4577</v>
      </c>
      <c r="Z626" s="624" t="str">
        <f t="shared" si="160"/>
        <v>n/a</v>
      </c>
      <c r="AA626" s="853" t="str">
        <f t="shared" si="161"/>
        <v>n/a</v>
      </c>
      <c r="AB626" s="854">
        <v>12</v>
      </c>
      <c r="AC626" s="833" t="s">
        <v>136</v>
      </c>
      <c r="AD626" s="833" t="s">
        <v>136</v>
      </c>
      <c r="AE626" s="833" t="s">
        <v>136</v>
      </c>
      <c r="AF626" s="833" t="s">
        <v>136</v>
      </c>
      <c r="AG626" s="833" t="s">
        <v>136</v>
      </c>
      <c r="AH626" s="833" t="s">
        <v>136</v>
      </c>
      <c r="AI626" s="833" t="s">
        <v>136</v>
      </c>
      <c r="AJ626" s="833" t="s">
        <v>136</v>
      </c>
      <c r="AK626" s="833" t="s">
        <v>136</v>
      </c>
      <c r="AL626" s="845" t="s">
        <v>136</v>
      </c>
      <c r="AM626" s="839" t="s">
        <v>136</v>
      </c>
      <c r="AN626" s="833" t="s">
        <v>136</v>
      </c>
      <c r="AO626" s="711" t="str">
        <f t="shared" si="162"/>
        <v>n/a</v>
      </c>
      <c r="AP626" s="712">
        <f t="shared" si="163"/>
        <v>10.786374341120252</v>
      </c>
      <c r="AQ626" s="855" t="str">
        <f t="shared" si="164"/>
        <v>n/a</v>
      </c>
      <c r="AR626" s="624">
        <f>INDEX(Historical!$C$7:$C$1259,MATCH(B626,Historical!$B$7:$B$1281,0))*IF(AH626="n/a",1.03,IF(AH626&lt;0,1.01,IF(AH626&gt;10,1.1,(1+AH626/100))))</f>
        <v>0.94760000000000011</v>
      </c>
      <c r="AS626" s="853">
        <f t="shared" si="165"/>
        <v>0.97602800000000012</v>
      </c>
      <c r="AT626" s="853">
        <f t="shared" si="170"/>
        <v>1.0053088400000001</v>
      </c>
      <c r="AU626" s="853">
        <f t="shared" si="170"/>
        <v>1.0354681052000001</v>
      </c>
      <c r="AV626" s="853">
        <f t="shared" si="170"/>
        <v>1.0665321483560002</v>
      </c>
      <c r="AW626" s="624">
        <f t="shared" si="166"/>
        <v>5.0309370935560009</v>
      </c>
      <c r="AX626" s="719">
        <f t="shared" si="167"/>
        <v>14.072551310646157</v>
      </c>
      <c r="AY626" s="900" t="s">
        <v>136</v>
      </c>
      <c r="AZ626" s="839" t="s">
        <v>136</v>
      </c>
      <c r="BA626" s="839" t="s">
        <v>136</v>
      </c>
      <c r="BB626" s="839" t="s">
        <v>136</v>
      </c>
      <c r="BC626" s="839" t="s">
        <v>136</v>
      </c>
      <c r="BD626" s="874" t="s">
        <v>4200</v>
      </c>
      <c r="BE626" s="597">
        <v>2012</v>
      </c>
      <c r="BF626" s="865">
        <f t="shared" si="168"/>
        <v>0</v>
      </c>
      <c r="BG626" s="849" t="s">
        <v>136</v>
      </c>
    </row>
    <row r="627" spans="1:59" s="592" customFormat="1" ht="12.75" customHeight="1" x14ac:dyDescent="0.2">
      <c r="A627" s="831" t="s">
        <v>337</v>
      </c>
      <c r="B627" s="842" t="s">
        <v>338</v>
      </c>
      <c r="C627" s="898" t="s">
        <v>123</v>
      </c>
      <c r="D627" s="898" t="s">
        <v>4276</v>
      </c>
      <c r="E627" s="705">
        <v>39</v>
      </c>
      <c r="F627" s="1135">
        <v>71</v>
      </c>
      <c r="G627" s="1135" t="s">
        <v>37</v>
      </c>
      <c r="H627" s="1135" t="s">
        <v>37</v>
      </c>
      <c r="I627" s="833">
        <v>59.57</v>
      </c>
      <c r="J627" s="624">
        <f t="shared" si="155"/>
        <v>3.0216551955682394</v>
      </c>
      <c r="K627" s="844">
        <v>0.45</v>
      </c>
      <c r="L627" s="854">
        <v>4</v>
      </c>
      <c r="M627" s="615">
        <f t="shared" si="156"/>
        <v>1.8</v>
      </c>
      <c r="N627" s="837" t="s">
        <v>248</v>
      </c>
      <c r="O627" s="706">
        <v>0.43</v>
      </c>
      <c r="P627" s="606">
        <v>44250</v>
      </c>
      <c r="Q627" s="606">
        <v>44265</v>
      </c>
      <c r="R627" s="615">
        <f t="shared" si="157"/>
        <v>4.6511627906976782</v>
      </c>
      <c r="S627" s="673">
        <f>IF(INDEX(Historical!$D$7:$D$1257,MATCH(B627,Historical!$B$7:$B$1281,0))=0,"n/a",(INDEX(Historical!$C$7:$C$1259,MATCH(B627,Historical!$B$7:$B$1281,0))/INDEX(Historical!$D$7:$D$1257,MATCH(B627,Historical!$B$7:$B$1281,0))-1)*100)</f>
        <v>1.1764705882352899</v>
      </c>
      <c r="T627" s="673">
        <f>IF(INDEX(Historical!$F$7:$F$1250,MATCH(B627,Historical!$B$7:$B$1281,0))=0,"n/a",((INDEX(Historical!$C$7:$C$1259,MATCH(B627,Historical!$B$7:$B$1281,0))/INDEX(Historical!$F$7:$F$1250,MATCH(B627,Historical!$B$7:$B$1281,0)))^(1/3)-1)*100)</f>
        <v>3.7534568357664666</v>
      </c>
      <c r="U627" s="673">
        <f>IF(INDEX(Historical!$H$7:$H$1250,MATCH(B627,Historical!$B$7:$B$1281,0))=0,"n/a",((INDEX(Historical!$C$7:$C$1259,MATCH(B627,Historical!$B$7:$B$1281,0))/INDEX(Historical!$H$7:$H$1250,MATCH(B627,Historical!$B$7:$B$1281,0)))^(1/5)-1)*100)</f>
        <v>4.6553840977253902</v>
      </c>
      <c r="V627" s="673">
        <f>IF(INDEX(Historical!$O$7:$O$1250,MATCH(B627,Historical!$B$7:$B$1281,0))=0,"n/a",((INDEX(Historical!$C$7:$C$1259,MATCH(B627,Historical!$B$7:$B$1281,0))/INDEX(Historical!$O$7:$O$1250,MATCH(B627,Historical!$B$7:$B$1281,0)))^(1/10)-1)*100)</f>
        <v>4.4769646921844819</v>
      </c>
      <c r="W627" s="674">
        <f t="shared" si="158"/>
        <v>1.0398527613703048</v>
      </c>
      <c r="X627" s="675">
        <f t="shared" si="159"/>
        <v>0.8167340522325246</v>
      </c>
      <c r="Y627" s="644" t="s">
        <v>4584</v>
      </c>
      <c r="Z627" s="624">
        <f t="shared" si="160"/>
        <v>87.804878048780495</v>
      </c>
      <c r="AA627" s="853">
        <f t="shared" si="161"/>
        <v>29.058536585365857</v>
      </c>
      <c r="AB627" s="854">
        <v>12</v>
      </c>
      <c r="AC627" s="833">
        <v>2.0499999999999998</v>
      </c>
      <c r="AD627" s="833">
        <v>5.93</v>
      </c>
      <c r="AE627" s="833">
        <v>1.1399999999999999</v>
      </c>
      <c r="AF627" s="833">
        <v>3.28</v>
      </c>
      <c r="AG627" s="833">
        <v>15.1</v>
      </c>
      <c r="AH627" s="833">
        <v>-8.2000000000000011</v>
      </c>
      <c r="AI627" s="833">
        <v>4.88</v>
      </c>
      <c r="AJ627" s="833">
        <v>5.7</v>
      </c>
      <c r="AK627" s="833">
        <v>5</v>
      </c>
      <c r="AL627" s="845">
        <v>6000</v>
      </c>
      <c r="AM627" s="839">
        <v>0.54999999999999993</v>
      </c>
      <c r="AN627" s="833">
        <v>1.1399999999999999</v>
      </c>
      <c r="AO627" s="711">
        <f t="shared" si="162"/>
        <v>-21.381497292072225</v>
      </c>
      <c r="AP627" s="712">
        <f t="shared" si="163"/>
        <v>7.67703929329363</v>
      </c>
      <c r="AQ627" s="855">
        <f t="shared" si="164"/>
        <v>105.81761073554637</v>
      </c>
      <c r="AR627" s="624">
        <f>INDEX(Historical!$C$7:$C$1259,MATCH(B627,Historical!$B$7:$B$1281,0))*IF(AH627="n/a",1.03,IF(AH627&lt;0,1.01,IF(AH627&gt;10,1.1,(1+AH627/100))))</f>
        <v>1.7372000000000001</v>
      </c>
      <c r="AS627" s="853">
        <f t="shared" si="165"/>
        <v>1.8219753599999999</v>
      </c>
      <c r="AT627" s="853">
        <f t="shared" ref="AT627:AV646" si="171">IF($AK627="n/a",1.03*AS627,IF($AK627&lt;0,1.01*AS627,IF($AK627&gt;10,1.1*AS627,(1+$AK627/100)*AS627)))</f>
        <v>1.9130741280000001</v>
      </c>
      <c r="AU627" s="853">
        <f t="shared" si="171"/>
        <v>2.0087278344000001</v>
      </c>
      <c r="AV627" s="853">
        <f t="shared" si="171"/>
        <v>2.1091642261200003</v>
      </c>
      <c r="AW627" s="624">
        <f t="shared" si="166"/>
        <v>9.5901415485200001</v>
      </c>
      <c r="AX627" s="719">
        <f t="shared" si="167"/>
        <v>16.098945020177943</v>
      </c>
      <c r="AY627" s="900">
        <v>0.84</v>
      </c>
      <c r="AZ627" s="839">
        <v>59.709999999999994</v>
      </c>
      <c r="BA627" s="839">
        <v>-4.24</v>
      </c>
      <c r="BB627" s="839">
        <v>-0.53</v>
      </c>
      <c r="BC627" s="839">
        <v>8.51</v>
      </c>
      <c r="BD627" s="874"/>
      <c r="BE627" s="597">
        <v>1983</v>
      </c>
      <c r="BF627" s="865">
        <f t="shared" si="168"/>
        <v>3</v>
      </c>
      <c r="BG627" s="849">
        <v>5</v>
      </c>
    </row>
    <row r="628" spans="1:59" s="592" customFormat="1" ht="12.75" customHeight="1" x14ac:dyDescent="0.2">
      <c r="A628" s="838" t="s">
        <v>328</v>
      </c>
      <c r="B628" s="843" t="s">
        <v>329</v>
      </c>
      <c r="C628" s="898" t="s">
        <v>108</v>
      </c>
      <c r="D628" s="898" t="s">
        <v>4269</v>
      </c>
      <c r="E628" s="705">
        <v>48</v>
      </c>
      <c r="F628" s="1135">
        <v>46</v>
      </c>
      <c r="G628" s="1133" t="s">
        <v>37</v>
      </c>
      <c r="H628" s="1133" t="s">
        <v>37</v>
      </c>
      <c r="I628" s="833">
        <v>329.36</v>
      </c>
      <c r="J628" s="624">
        <f t="shared" si="155"/>
        <v>0.93514695166383288</v>
      </c>
      <c r="K628" s="844">
        <v>0.77</v>
      </c>
      <c r="L628" s="854">
        <v>4</v>
      </c>
      <c r="M628" s="615">
        <f t="shared" si="156"/>
        <v>3.08</v>
      </c>
      <c r="N628" s="837" t="s">
        <v>111</v>
      </c>
      <c r="O628" s="706">
        <v>0.67</v>
      </c>
      <c r="P628" s="606">
        <v>44250</v>
      </c>
      <c r="Q628" s="606">
        <v>44265</v>
      </c>
      <c r="R628" s="615">
        <f t="shared" si="157"/>
        <v>14.925373134328353</v>
      </c>
      <c r="S628" s="673">
        <f>IF(INDEX(Historical!$D$7:$D$1257,MATCH(B628,Historical!$B$7:$B$1281,0))=0,"n/a",(INDEX(Historical!$C$7:$C$1259,MATCH(B628,Historical!$B$7:$B$1281,0))/INDEX(Historical!$D$7:$D$1257,MATCH(B628,Historical!$B$7:$B$1281,0))-1)*100)</f>
        <v>17.543859649122815</v>
      </c>
      <c r="T628" s="673">
        <f>IF(INDEX(Historical!$F$7:$F$1250,MATCH(B628,Historical!$B$7:$B$1281,0))=0,"n/a",((INDEX(Historical!$C$7:$C$1259,MATCH(B628,Historical!$B$7:$B$1281,0))/INDEX(Historical!$F$7:$F$1250,MATCH(B628,Historical!$B$7:$B$1281,0)))^(1/3)-1)*100)</f>
        <v>17.786897324220607</v>
      </c>
      <c r="U628" s="673">
        <f>IF(INDEX(Historical!$H$7:$H$1250,MATCH(B628,Historical!$B$7:$B$1281,0))=0,"n/a",((INDEX(Historical!$C$7:$C$1259,MATCH(B628,Historical!$B$7:$B$1281,0))/INDEX(Historical!$H$7:$H$1250,MATCH(B628,Historical!$B$7:$B$1281,0)))^(1/5)-1)*100)</f>
        <v>15.215835248897069</v>
      </c>
      <c r="V628" s="673">
        <f>IF(INDEX(Historical!$O$7:$O$1250,MATCH(B628,Historical!$B$7:$B$1281,0))=0,"n/a",((INDEX(Historical!$C$7:$C$1259,MATCH(B628,Historical!$B$7:$B$1281,0))/INDEX(Historical!$O$7:$O$1250,MATCH(B628,Historical!$B$7:$B$1281,0)))^(1/10)-1)*100)</f>
        <v>11.0454309941322</v>
      </c>
      <c r="W628" s="674">
        <f t="shared" si="158"/>
        <v>1.3775682684523911</v>
      </c>
      <c r="X628" s="675">
        <f t="shared" si="159"/>
        <v>0.84065388115453432</v>
      </c>
      <c r="Y628" s="643"/>
      <c r="Z628" s="624">
        <f t="shared" si="160"/>
        <v>31.884057971014496</v>
      </c>
      <c r="AA628" s="853">
        <f t="shared" si="161"/>
        <v>34.095238095238095</v>
      </c>
      <c r="AB628" s="854">
        <v>12</v>
      </c>
      <c r="AC628" s="833">
        <v>9.66</v>
      </c>
      <c r="AD628" s="833">
        <v>2.89</v>
      </c>
      <c r="AE628" s="833">
        <v>10.67</v>
      </c>
      <c r="AF628" s="835">
        <v>155.91999999999999</v>
      </c>
      <c r="AG628" s="834" t="s">
        <v>136</v>
      </c>
      <c r="AH628" s="833">
        <v>12.4</v>
      </c>
      <c r="AI628" s="833">
        <v>9.99</v>
      </c>
      <c r="AJ628" s="833">
        <v>18.099999999999998</v>
      </c>
      <c r="AK628" s="833">
        <v>11.83</v>
      </c>
      <c r="AL628" s="845">
        <v>79380</v>
      </c>
      <c r="AM628" s="839">
        <v>0.1</v>
      </c>
      <c r="AN628" s="835">
        <v>0</v>
      </c>
      <c r="AO628" s="711">
        <f t="shared" si="162"/>
        <v>-17.944255894677195</v>
      </c>
      <c r="AP628" s="712">
        <f t="shared" si="163"/>
        <v>16.1509822005609</v>
      </c>
      <c r="AQ628" s="855">
        <f t="shared" si="164"/>
        <v>1437.1155560998766</v>
      </c>
      <c r="AR628" s="624">
        <f>INDEX(Historical!$C$7:$C$1259,MATCH(B628,Historical!$B$7:$B$1281,0))*IF(AH628="n/a",1.03,IF(AH628&lt;0,1.01,IF(AH628&gt;10,1.1,(1+AH628/100))))</f>
        <v>2.9480000000000004</v>
      </c>
      <c r="AS628" s="853">
        <f t="shared" si="165"/>
        <v>3.2425052000000005</v>
      </c>
      <c r="AT628" s="853">
        <f t="shared" si="171"/>
        <v>3.5667557200000011</v>
      </c>
      <c r="AU628" s="853">
        <f t="shared" si="171"/>
        <v>3.9234312920000014</v>
      </c>
      <c r="AV628" s="853">
        <f t="shared" si="171"/>
        <v>4.3157744212000022</v>
      </c>
      <c r="AW628" s="624">
        <f t="shared" si="166"/>
        <v>17.996466633200008</v>
      </c>
      <c r="AX628" s="719">
        <f t="shared" si="167"/>
        <v>5.4640717249210606</v>
      </c>
      <c r="AY628" s="900">
        <v>0.95</v>
      </c>
      <c r="AZ628" s="839">
        <v>77.02</v>
      </c>
      <c r="BA628" s="839">
        <v>-13.3</v>
      </c>
      <c r="BB628" s="839">
        <v>1.68</v>
      </c>
      <c r="BC628" s="839">
        <v>-2.2399999999999998</v>
      </c>
      <c r="BD628" s="874"/>
      <c r="BE628" s="597">
        <v>1974</v>
      </c>
      <c r="BF628" s="865">
        <f t="shared" si="168"/>
        <v>4</v>
      </c>
      <c r="BG628" s="849">
        <v>20.5</v>
      </c>
    </row>
    <row r="629" spans="1:59" s="592" customFormat="1" ht="12.75" customHeight="1" x14ac:dyDescent="0.2">
      <c r="A629" s="838" t="s">
        <v>1667</v>
      </c>
      <c r="B629" s="842" t="s">
        <v>1668</v>
      </c>
      <c r="C629" s="898" t="s">
        <v>128</v>
      </c>
      <c r="D629" s="898" t="s">
        <v>4270</v>
      </c>
      <c r="E629" s="705">
        <v>10</v>
      </c>
      <c r="F629" s="1135">
        <v>409</v>
      </c>
      <c r="G629" s="1135" t="s">
        <v>106</v>
      </c>
      <c r="H629" s="1135" t="s">
        <v>106</v>
      </c>
      <c r="I629" s="841">
        <v>18.23</v>
      </c>
      <c r="J629" s="624">
        <f t="shared" si="155"/>
        <v>4.2238069116840373</v>
      </c>
      <c r="K629" s="844">
        <v>0.1925</v>
      </c>
      <c r="L629" s="854">
        <v>4</v>
      </c>
      <c r="M629" s="615">
        <f t="shared" si="156"/>
        <v>0.77</v>
      </c>
      <c r="N629" s="837" t="s">
        <v>151</v>
      </c>
      <c r="O629" s="706">
        <v>0.19</v>
      </c>
      <c r="P629" s="1028">
        <v>43899</v>
      </c>
      <c r="Q629" s="1028">
        <v>43921</v>
      </c>
      <c r="R629" s="615">
        <f t="shared" si="157"/>
        <v>1.3157894736842117</v>
      </c>
      <c r="S629" s="673">
        <f>IF(INDEX(Historical!$D$7:$D$1257,MATCH(B629,Historical!$B$7:$B$1281,0))=0,"n/a",(INDEX(Historical!$C$7:$C$1259,MATCH(B629,Historical!$B$7:$B$1281,0))/INDEX(Historical!$D$7:$D$1257,MATCH(B629,Historical!$B$7:$B$1281,0))-1)*100)</f>
        <v>1.3157894736842035</v>
      </c>
      <c r="T629" s="673">
        <f>IF(INDEX(Historical!$F$7:$F$1250,MATCH(B629,Historical!$B$7:$B$1281,0))=0,"n/a",((INDEX(Historical!$C$7:$C$1259,MATCH(B629,Historical!$B$7:$B$1281,0))/INDEX(Historical!$F$7:$F$1250,MATCH(B629,Historical!$B$7:$B$1281,0)))^(1/3)-1)*100)</f>
        <v>5.2726599609396629</v>
      </c>
      <c r="U629" s="673">
        <f>IF(INDEX(Historical!$H$7:$H$1250,MATCH(B629,Historical!$B$7:$B$1281,0))=0,"n/a",((INDEX(Historical!$C$7:$C$1259,MATCH(B629,Historical!$B$7:$B$1281,0))/INDEX(Historical!$H$7:$H$1250,MATCH(B629,Historical!$B$7:$B$1281,0)))^(1/5)-1)*100)</f>
        <v>7.3542872926286584</v>
      </c>
      <c r="V629" s="673">
        <f>IF(INDEX(Historical!$O$7:$O$1250,MATCH(B629,Historical!$B$7:$B$1281,0))=0,"n/a",((INDEX(Historical!$C$7:$C$1259,MATCH(B629,Historical!$B$7:$B$1281,0))/INDEX(Historical!$O$7:$O$1250,MATCH(B629,Historical!$B$7:$B$1281,0)))^(1/10)-1)*100)</f>
        <v>14.431627033198824</v>
      </c>
      <c r="W629" s="674">
        <f t="shared" si="158"/>
        <v>0.50959516038702346</v>
      </c>
      <c r="X629" s="675" t="str">
        <f t="shared" si="159"/>
        <v>n/a</v>
      </c>
      <c r="Y629" s="842"/>
      <c r="Z629" s="624">
        <f t="shared" si="160"/>
        <v>39.896373056994818</v>
      </c>
      <c r="AA629" s="853">
        <f t="shared" si="161"/>
        <v>9.4455958549222796</v>
      </c>
      <c r="AB629" s="854">
        <v>12</v>
      </c>
      <c r="AC629" s="833">
        <v>1.93</v>
      </c>
      <c r="AD629" s="833">
        <v>0.44</v>
      </c>
      <c r="AE629" s="833">
        <v>7.0000000000000007E-2</v>
      </c>
      <c r="AF629" s="833">
        <v>0.87</v>
      </c>
      <c r="AG629" s="833" t="s">
        <v>136</v>
      </c>
      <c r="AH629" s="834">
        <v>-82.399999999999991</v>
      </c>
      <c r="AI629" s="834">
        <v>-17.489999999999998</v>
      </c>
      <c r="AJ629" s="833">
        <v>-36.4</v>
      </c>
      <c r="AK629" s="833">
        <v>21.529999999999998</v>
      </c>
      <c r="AL629" s="845">
        <v>651.23</v>
      </c>
      <c r="AM629" s="839">
        <v>0.89999999999999991</v>
      </c>
      <c r="AN629" s="833">
        <v>0.75</v>
      </c>
      <c r="AO629" s="711">
        <f t="shared" si="162"/>
        <v>2.1324983493904153</v>
      </c>
      <c r="AP629" s="712">
        <f t="shared" si="163"/>
        <v>11.578094204312695</v>
      </c>
      <c r="AQ629" s="855">
        <f t="shared" si="164"/>
        <v>-39.565762485960974</v>
      </c>
      <c r="AR629" s="624">
        <f>INDEX(Historical!$C$7:$C$1259,MATCH(B629,Historical!$B$7:$B$1281,0))*IF(AH629="n/a",1.03,IF(AH629&lt;0,1.01,IF(AH629&gt;10,1.1,(1+AH629/100))))</f>
        <v>0.77770000000000006</v>
      </c>
      <c r="AS629" s="853">
        <f t="shared" si="165"/>
        <v>0.78547700000000009</v>
      </c>
      <c r="AT629" s="853">
        <f t="shared" si="171"/>
        <v>0.8640247000000002</v>
      </c>
      <c r="AU629" s="853">
        <f t="shared" si="171"/>
        <v>0.95042717000000032</v>
      </c>
      <c r="AV629" s="853">
        <f t="shared" si="171"/>
        <v>1.0454698870000005</v>
      </c>
      <c r="AW629" s="624">
        <f t="shared" si="166"/>
        <v>4.4230987570000009</v>
      </c>
      <c r="AX629" s="719">
        <f t="shared" si="167"/>
        <v>24.262746884256725</v>
      </c>
      <c r="AY629" s="900">
        <v>0.85</v>
      </c>
      <c r="AZ629" s="839">
        <v>102.56</v>
      </c>
      <c r="BA629" s="839">
        <v>-23.849999999999998</v>
      </c>
      <c r="BB629" s="839">
        <v>0.94000000000000006</v>
      </c>
      <c r="BC629" s="839">
        <v>-4.97</v>
      </c>
      <c r="BD629" s="874"/>
      <c r="BE629" s="597">
        <v>2011</v>
      </c>
      <c r="BF629" s="865">
        <f t="shared" si="168"/>
        <v>0</v>
      </c>
      <c r="BG629" s="849" t="s">
        <v>136</v>
      </c>
    </row>
    <row r="630" spans="1:59" s="592" customFormat="1" ht="12.75" customHeight="1" x14ac:dyDescent="0.2">
      <c r="A630" s="838" t="s">
        <v>797</v>
      </c>
      <c r="B630" s="842" t="s">
        <v>798</v>
      </c>
      <c r="C630" s="898" t="s">
        <v>131</v>
      </c>
      <c r="D630" s="898" t="s">
        <v>4274</v>
      </c>
      <c r="E630" s="705">
        <v>18</v>
      </c>
      <c r="F630" s="1135">
        <v>201</v>
      </c>
      <c r="G630" s="1103" t="s">
        <v>37</v>
      </c>
      <c r="H630" s="1103" t="s">
        <v>37</v>
      </c>
      <c r="I630" s="841">
        <v>66.42</v>
      </c>
      <c r="J630" s="624">
        <f t="shared" si="155"/>
        <v>3.9144835892803376</v>
      </c>
      <c r="K630" s="844">
        <v>0.65</v>
      </c>
      <c r="L630" s="854">
        <v>4</v>
      </c>
      <c r="M630" s="615">
        <f t="shared" si="156"/>
        <v>2.6</v>
      </c>
      <c r="N630" s="837" t="s">
        <v>188</v>
      </c>
      <c r="O630" s="706">
        <v>0.62250000000000005</v>
      </c>
      <c r="P630" s="606">
        <v>44175</v>
      </c>
      <c r="Q630" s="606">
        <v>44201</v>
      </c>
      <c r="R630" s="615">
        <f t="shared" si="157"/>
        <v>4.4176706827309182</v>
      </c>
      <c r="S630" s="673">
        <f>IF(INDEX(Historical!$D$7:$D$1257,MATCH(B630,Historical!$B$7:$B$1281,0))=0,"n/a",(INDEX(Historical!$C$7:$C$1259,MATCH(B630,Historical!$B$7:$B$1281,0))/INDEX(Historical!$D$7:$D$1257,MATCH(B630,Historical!$B$7:$B$1281,0))-1)*100)</f>
        <v>5.0632911392405111</v>
      </c>
      <c r="T630" s="673">
        <f>IF(INDEX(Historical!$F$7:$F$1250,MATCH(B630,Historical!$B$7:$B$1281,0))=0,"n/a",((INDEX(Historical!$C$7:$C$1259,MATCH(B630,Historical!$B$7:$B$1281,0))/INDEX(Historical!$F$7:$F$1250,MATCH(B630,Historical!$B$7:$B$1281,0)))^(1/3)-1)*100)</f>
        <v>5.8424824813139153</v>
      </c>
      <c r="U630" s="673">
        <f>IF(INDEX(Historical!$H$7:$H$1250,MATCH(B630,Historical!$B$7:$B$1281,0))=0,"n/a",((INDEX(Historical!$C$7:$C$1259,MATCH(B630,Historical!$B$7:$B$1281,0))/INDEX(Historical!$H$7:$H$1250,MATCH(B630,Historical!$B$7:$B$1281,0)))^(1/5)-1)*100)</f>
        <v>6.2371239129561884</v>
      </c>
      <c r="V630" s="673">
        <f>IF(INDEX(Historical!$O$7:$O$1250,MATCH(B630,Historical!$B$7:$B$1281,0))=0,"n/a",((INDEX(Historical!$C$7:$C$1259,MATCH(B630,Historical!$B$7:$B$1281,0))/INDEX(Historical!$O$7:$O$1250,MATCH(B630,Historical!$B$7:$B$1281,0)))^(1/10)-1)*100)</f>
        <v>4.6536129403462079</v>
      </c>
      <c r="W630" s="674">
        <f t="shared" si="158"/>
        <v>1.3402756079864637</v>
      </c>
      <c r="X630" s="675" t="str">
        <f t="shared" si="159"/>
        <v>n/a</v>
      </c>
      <c r="Y630" s="632"/>
      <c r="Z630" s="624">
        <f t="shared" si="160"/>
        <v>139.78494623655914</v>
      </c>
      <c r="AA630" s="853">
        <f t="shared" si="161"/>
        <v>35.70967741935484</v>
      </c>
      <c r="AB630" s="854">
        <v>9</v>
      </c>
      <c r="AC630" s="833">
        <v>1.86</v>
      </c>
      <c r="AD630" s="833">
        <v>6.41</v>
      </c>
      <c r="AE630" s="833">
        <v>1.95</v>
      </c>
      <c r="AF630" s="833">
        <v>1.49</v>
      </c>
      <c r="AG630" s="833">
        <v>4.1000000000000005</v>
      </c>
      <c r="AH630" s="833">
        <v>-59.199999999999996</v>
      </c>
      <c r="AI630" s="833">
        <v>6.3</v>
      </c>
      <c r="AJ630" s="833">
        <v>-14.499999999999998</v>
      </c>
      <c r="AK630" s="833">
        <v>5.7</v>
      </c>
      <c r="AL630" s="845">
        <v>3510</v>
      </c>
      <c r="AM630" s="839">
        <v>0.5</v>
      </c>
      <c r="AN630" s="833">
        <v>1.42</v>
      </c>
      <c r="AO630" s="711">
        <f t="shared" si="162"/>
        <v>-25.558069917118313</v>
      </c>
      <c r="AP630" s="712">
        <f t="shared" si="163"/>
        <v>10.151607502236526</v>
      </c>
      <c r="AQ630" s="855">
        <f t="shared" si="164"/>
        <v>53.778223216045347</v>
      </c>
      <c r="AR630" s="624">
        <f>INDEX(Historical!$C$7:$C$1259,MATCH(B630,Historical!$B$7:$B$1281,0))*IF(AH630="n/a",1.03,IF(AH630&lt;0,1.01,IF(AH630&gt;10,1.1,(1+AH630/100))))</f>
        <v>2.5149000000000004</v>
      </c>
      <c r="AS630" s="853">
        <f t="shared" si="165"/>
        <v>2.6733387000000004</v>
      </c>
      <c r="AT630" s="853">
        <f t="shared" si="171"/>
        <v>2.8257190059000004</v>
      </c>
      <c r="AU630" s="853">
        <f t="shared" si="171"/>
        <v>2.9867849892363001</v>
      </c>
      <c r="AV630" s="853">
        <f t="shared" si="171"/>
        <v>3.1570317336227691</v>
      </c>
      <c r="AW630" s="624">
        <f t="shared" si="166"/>
        <v>14.157774428759071</v>
      </c>
      <c r="AX630" s="719">
        <f t="shared" si="167"/>
        <v>21.315529100811609</v>
      </c>
      <c r="AY630" s="900">
        <v>0.3</v>
      </c>
      <c r="AZ630" s="839">
        <v>31.319999999999997</v>
      </c>
      <c r="BA630" s="839">
        <v>-21.47</v>
      </c>
      <c r="BB630" s="839">
        <v>4.47</v>
      </c>
      <c r="BC630" s="839">
        <v>6.3</v>
      </c>
      <c r="BD630" s="874"/>
      <c r="BE630" s="597">
        <v>2004</v>
      </c>
      <c r="BF630" s="865">
        <f t="shared" si="168"/>
        <v>1</v>
      </c>
      <c r="BG630" s="849">
        <v>1.2</v>
      </c>
    </row>
    <row r="631" spans="1:59" s="592" customFormat="1" x14ac:dyDescent="0.2">
      <c r="A631" s="838" t="s">
        <v>104</v>
      </c>
      <c r="B631" s="842" t="s">
        <v>105</v>
      </c>
      <c r="C631" s="898" t="s">
        <v>108</v>
      </c>
      <c r="D631" s="898" t="s">
        <v>4273</v>
      </c>
      <c r="E631" s="705">
        <v>34</v>
      </c>
      <c r="F631" s="1135">
        <v>86</v>
      </c>
      <c r="G631" s="1102" t="s">
        <v>106</v>
      </c>
      <c r="H631" s="1102" t="s">
        <v>106</v>
      </c>
      <c r="I631" s="833">
        <v>44.37</v>
      </c>
      <c r="J631" s="624">
        <f t="shared" si="155"/>
        <v>2.6143790849673203</v>
      </c>
      <c r="K631" s="851">
        <v>0.28999999999999998</v>
      </c>
      <c r="L631" s="854">
        <v>4</v>
      </c>
      <c r="M631" s="615">
        <f t="shared" si="156"/>
        <v>1.1599999999999999</v>
      </c>
      <c r="N631" s="837" t="s">
        <v>107</v>
      </c>
      <c r="O631" s="707">
        <v>0.28000000000000003</v>
      </c>
      <c r="P631" s="606">
        <v>44228</v>
      </c>
      <c r="Q631" s="606">
        <v>44239</v>
      </c>
      <c r="R631" s="615">
        <f t="shared" si="157"/>
        <v>3.5714285714285547</v>
      </c>
      <c r="S631" s="673">
        <f>IF(INDEX(Historical!$D$7:$D$1257,MATCH(B631,Historical!$B$7:$B$1281,0))=0,"n/a",(INDEX(Historical!$C$7:$C$1259,MATCH(B631,Historical!$B$7:$B$1281,0))/INDEX(Historical!$D$7:$D$1257,MATCH(B631,Historical!$B$7:$B$1281,0))-1)*100)</f>
        <v>2.7272727272727115</v>
      </c>
      <c r="T631" s="673">
        <f>IF(INDEX(Historical!$F$7:$F$1250,MATCH(B631,Historical!$B$7:$B$1281,0))=0,"n/a",((INDEX(Historical!$C$7:$C$1259,MATCH(B631,Historical!$B$7:$B$1281,0))/INDEX(Historical!$F$7:$F$1250,MATCH(B631,Historical!$B$7:$B$1281,0)))^(1/3)-1)*100)</f>
        <v>14.135729001614505</v>
      </c>
      <c r="U631" s="673">
        <f>IF(INDEX(Historical!$H$7:$H$1250,MATCH(B631,Historical!$B$7:$B$1281,0))=0,"n/a",((INDEX(Historical!$C$7:$C$1259,MATCH(B631,Historical!$B$7:$B$1281,0))/INDEX(Historical!$H$7:$H$1250,MATCH(B631,Historical!$B$7:$B$1281,0)))^(1/5)-1)*100)</f>
        <v>10.98977049580907</v>
      </c>
      <c r="V631" s="673">
        <f>IF(INDEX(Historical!$O$7:$O$1250,MATCH(B631,Historical!$B$7:$B$1281,0))=0,"n/a",((INDEX(Historical!$C$7:$C$1259,MATCH(B631,Historical!$B$7:$B$1281,0))/INDEX(Historical!$O$7:$O$1250,MATCH(B631,Historical!$B$7:$B$1281,0)))^(1/10)-1)*100)</f>
        <v>7.3777079369417908</v>
      </c>
      <c r="W631" s="674">
        <f t="shared" si="158"/>
        <v>1.4895914272752511</v>
      </c>
      <c r="X631" s="675">
        <f t="shared" si="159"/>
        <v>1.4089449353601373</v>
      </c>
      <c r="Y631" s="646" t="s">
        <v>4594</v>
      </c>
      <c r="Z631" s="624">
        <f t="shared" si="160"/>
        <v>36.593059936908517</v>
      </c>
      <c r="AA631" s="853">
        <f t="shared" si="161"/>
        <v>13.996845425867507</v>
      </c>
      <c r="AB631" s="854">
        <v>12</v>
      </c>
      <c r="AC631" s="833">
        <v>3.17</v>
      </c>
      <c r="AD631" s="833">
        <v>1.42</v>
      </c>
      <c r="AE631" s="833">
        <v>4.28</v>
      </c>
      <c r="AF631" s="833">
        <v>1.3</v>
      </c>
      <c r="AG631" s="833">
        <v>9.3000000000000007</v>
      </c>
      <c r="AH631" s="833">
        <v>-11.3</v>
      </c>
      <c r="AI631" s="833">
        <v>3.62</v>
      </c>
      <c r="AJ631" s="833">
        <v>7.8</v>
      </c>
      <c r="AK631" s="833">
        <v>10</v>
      </c>
      <c r="AL631" s="845">
        <v>1120</v>
      </c>
      <c r="AM631" s="839">
        <v>3.5999999999999996</v>
      </c>
      <c r="AN631" s="833">
        <v>0.16</v>
      </c>
      <c r="AO631" s="711">
        <f t="shared" si="162"/>
        <v>-0.39269584509111688</v>
      </c>
      <c r="AP631" s="712">
        <f t="shared" si="163"/>
        <v>13.60414958077639</v>
      </c>
      <c r="AQ631" s="855">
        <f t="shared" si="164"/>
        <v>-10.07188289496559</v>
      </c>
      <c r="AR631" s="624">
        <f>INDEX(Historical!$C$7:$C$1259,MATCH(B631,Historical!$B$7:$B$1281,0))*IF(AH631="n/a",1.03,IF(AH631&lt;0,1.01,IF(AH631&gt;10,1.1,(1+AH631/100))))</f>
        <v>1.1413</v>
      </c>
      <c r="AS631" s="853">
        <f t="shared" si="165"/>
        <v>1.1826150600000001</v>
      </c>
      <c r="AT631" s="853">
        <f t="shared" si="171"/>
        <v>1.3008765660000001</v>
      </c>
      <c r="AU631" s="853">
        <f t="shared" si="171"/>
        <v>1.4309642226000003</v>
      </c>
      <c r="AV631" s="853">
        <f t="shared" si="171"/>
        <v>1.5740606448600005</v>
      </c>
      <c r="AW631" s="624">
        <f t="shared" si="166"/>
        <v>6.6298164934600008</v>
      </c>
      <c r="AX631" s="719">
        <f t="shared" si="167"/>
        <v>14.942115153166558</v>
      </c>
      <c r="AY631" s="900">
        <v>1.18</v>
      </c>
      <c r="AZ631" s="839">
        <v>70.19</v>
      </c>
      <c r="BA631" s="839">
        <v>-4.74</v>
      </c>
      <c r="BB631" s="839">
        <v>6.09</v>
      </c>
      <c r="BC631" s="839">
        <v>22.41</v>
      </c>
      <c r="BD631" s="874"/>
      <c r="BE631" s="597">
        <v>1988</v>
      </c>
      <c r="BF631" s="865">
        <f t="shared" si="168"/>
        <v>3</v>
      </c>
      <c r="BG631" s="849">
        <v>1.0999999999999999</v>
      </c>
    </row>
    <row r="632" spans="1:59" s="831" customFormat="1" ht="12.75" customHeight="1" x14ac:dyDescent="0.2">
      <c r="A632" s="838" t="s">
        <v>777</v>
      </c>
      <c r="B632" s="842" t="s">
        <v>778</v>
      </c>
      <c r="C632" s="898" t="s">
        <v>131</v>
      </c>
      <c r="D632" s="898" t="s">
        <v>4263</v>
      </c>
      <c r="E632" s="705">
        <v>17</v>
      </c>
      <c r="F632" s="1135">
        <v>218</v>
      </c>
      <c r="G632" s="1135" t="s">
        <v>37</v>
      </c>
      <c r="H632" s="1135" t="s">
        <v>37</v>
      </c>
      <c r="I632" s="841">
        <v>115.98</v>
      </c>
      <c r="J632" s="624">
        <f t="shared" si="155"/>
        <v>3.6040696671839969</v>
      </c>
      <c r="K632" s="844">
        <v>1.0449999999999999</v>
      </c>
      <c r="L632" s="854">
        <v>4</v>
      </c>
      <c r="M632" s="615">
        <f t="shared" si="156"/>
        <v>4.18</v>
      </c>
      <c r="N632" s="837" t="s">
        <v>488</v>
      </c>
      <c r="O632" s="706">
        <v>0.96750000000000003</v>
      </c>
      <c r="P632" s="1028">
        <v>43909</v>
      </c>
      <c r="Q632" s="1028">
        <v>43936</v>
      </c>
      <c r="R632" s="615">
        <f t="shared" si="157"/>
        <v>8.010335917312652</v>
      </c>
      <c r="S632" s="673">
        <f>IF(INDEX(Historical!$D$7:$D$1257,MATCH(B632,Historical!$B$7:$B$1281,0))=0,"n/a",(INDEX(Historical!$C$7:$C$1259,MATCH(B632,Historical!$B$7:$B$1281,0))/INDEX(Historical!$D$7:$D$1257,MATCH(B632,Historical!$B$7:$B$1281,0))-1)*100)</f>
        <v>8.0315997366688698</v>
      </c>
      <c r="T632" s="673">
        <f>IF(INDEX(Historical!$F$7:$F$1250,MATCH(B632,Historical!$B$7:$B$1281,0))=0,"n/a",((INDEX(Historical!$C$7:$C$1259,MATCH(B632,Historical!$B$7:$B$1281,0))/INDEX(Historical!$F$7:$F$1250,MATCH(B632,Historical!$B$7:$B$1281,0)))^(1/3)-1)*100)</f>
        <v>8.3806840859269371</v>
      </c>
      <c r="U632" s="673">
        <f>IF(INDEX(Historical!$H$7:$H$1250,MATCH(B632,Historical!$B$7:$B$1281,0))=0,"n/a",((INDEX(Historical!$C$7:$C$1259,MATCH(B632,Historical!$B$7:$B$1281,0))/INDEX(Historical!$H$7:$H$1250,MATCH(B632,Historical!$B$7:$B$1281,0)))^(1/5)-1)*100)</f>
        <v>8.2499991292480637</v>
      </c>
      <c r="V632" s="673">
        <f>IF(INDEX(Historical!$O$7:$O$1250,MATCH(B632,Historical!$B$7:$B$1281,0))=0,"n/a",((INDEX(Historical!$C$7:$C$1259,MATCH(B632,Historical!$B$7:$B$1281,0))/INDEX(Historical!$O$7:$O$1250,MATCH(B632,Historical!$B$7:$B$1281,0)))^(1/10)-1)*100)</f>
        <v>10.152003097263496</v>
      </c>
      <c r="W632" s="674">
        <f t="shared" si="158"/>
        <v>0.81264742043586224</v>
      </c>
      <c r="X632" s="675">
        <f t="shared" si="159"/>
        <v>1.5566036092920876</v>
      </c>
      <c r="Y632" s="842"/>
      <c r="Z632" s="624">
        <f t="shared" si="160"/>
        <v>66.666666666666657</v>
      </c>
      <c r="AA632" s="853">
        <f t="shared" si="161"/>
        <v>18.497607655502396</v>
      </c>
      <c r="AB632" s="854">
        <v>12</v>
      </c>
      <c r="AC632" s="833">
        <v>6.27</v>
      </c>
      <c r="AD632" s="833">
        <v>2.23</v>
      </c>
      <c r="AE632" s="833">
        <v>3.09</v>
      </c>
      <c r="AF632" s="833">
        <v>1.72</v>
      </c>
      <c r="AG632" s="833">
        <v>20</v>
      </c>
      <c r="AH632" s="833">
        <v>120</v>
      </c>
      <c r="AI632" s="833">
        <v>5.28</v>
      </c>
      <c r="AJ632" s="833">
        <v>5.3</v>
      </c>
      <c r="AK632" s="833">
        <v>8.5</v>
      </c>
      <c r="AL632" s="845">
        <v>34270</v>
      </c>
      <c r="AM632" s="839">
        <v>6.9999999999999993E-2</v>
      </c>
      <c r="AN632" s="833">
        <v>1.27</v>
      </c>
      <c r="AO632" s="711">
        <f t="shared" si="162"/>
        <v>-6.6435388590703361</v>
      </c>
      <c r="AP632" s="712">
        <f t="shared" si="163"/>
        <v>11.85406879643206</v>
      </c>
      <c r="AQ632" s="855">
        <f t="shared" si="164"/>
        <v>18.913386158841817</v>
      </c>
      <c r="AR632" s="624">
        <f>INDEX(Historical!$C$7:$C$1259,MATCH(B632,Historical!$B$7:$B$1281,0))*IF(AH632="n/a",1.03,IF(AH632&lt;0,1.01,IF(AH632&gt;10,1.1,(1+AH632/100))))</f>
        <v>4.5127500000000005</v>
      </c>
      <c r="AS632" s="853">
        <f t="shared" si="165"/>
        <v>4.7510232000000006</v>
      </c>
      <c r="AT632" s="853">
        <f t="shared" si="171"/>
        <v>5.1548601720000002</v>
      </c>
      <c r="AU632" s="853">
        <f t="shared" si="171"/>
        <v>5.5930232866200003</v>
      </c>
      <c r="AV632" s="853">
        <f t="shared" si="171"/>
        <v>6.0684302659827001</v>
      </c>
      <c r="AW632" s="624">
        <f t="shared" si="166"/>
        <v>26.080086924602703</v>
      </c>
      <c r="AX632" s="719">
        <f t="shared" si="167"/>
        <v>22.4867105747566</v>
      </c>
      <c r="AY632" s="900">
        <v>0.64</v>
      </c>
      <c r="AZ632" s="839">
        <v>31.8</v>
      </c>
      <c r="BA632" s="839">
        <v>-23.16</v>
      </c>
      <c r="BB632" s="839">
        <v>-6.77</v>
      </c>
      <c r="BC632" s="839">
        <v>-7.24</v>
      </c>
      <c r="BD632" s="874"/>
      <c r="BE632" s="597">
        <v>2004</v>
      </c>
      <c r="BF632" s="865">
        <f t="shared" si="168"/>
        <v>1</v>
      </c>
      <c r="BG632" s="849">
        <v>5.6000000000000005</v>
      </c>
    </row>
    <row r="633" spans="1:59" s="831" customFormat="1" ht="12.75" customHeight="1" x14ac:dyDescent="0.2">
      <c r="A633" s="831" t="s">
        <v>1657</v>
      </c>
      <c r="B633" s="842" t="s">
        <v>1658</v>
      </c>
      <c r="C633" s="898" t="s">
        <v>108</v>
      </c>
      <c r="D633" s="898" t="s">
        <v>4273</v>
      </c>
      <c r="E633" s="705">
        <v>9</v>
      </c>
      <c r="F633" s="1135">
        <v>483</v>
      </c>
      <c r="G633" s="1102" t="s">
        <v>106</v>
      </c>
      <c r="H633" s="1102" t="s">
        <v>106</v>
      </c>
      <c r="I633" s="841">
        <v>78.86</v>
      </c>
      <c r="J633" s="624">
        <f t="shared" si="155"/>
        <v>2.3839715952320568</v>
      </c>
      <c r="K633" s="844">
        <v>0.47</v>
      </c>
      <c r="L633" s="854">
        <v>4</v>
      </c>
      <c r="M633" s="615">
        <f t="shared" si="156"/>
        <v>1.88</v>
      </c>
      <c r="N633" s="837" t="s">
        <v>236</v>
      </c>
      <c r="O633" s="706">
        <v>0.46</v>
      </c>
      <c r="P633" s="904">
        <v>43867</v>
      </c>
      <c r="Q633" s="904">
        <v>43875</v>
      </c>
      <c r="R633" s="615">
        <f t="shared" si="157"/>
        <v>2.1739130434782505</v>
      </c>
      <c r="S633" s="673">
        <f>IF(INDEX(Historical!$D$7:$D$1257,MATCH(B633,Historical!$B$7:$B$1281,0))=0,"n/a",(INDEX(Historical!$C$7:$C$1259,MATCH(B633,Historical!$B$7:$B$1281,0))/INDEX(Historical!$D$7:$D$1257,MATCH(B633,Historical!$B$7:$B$1281,0))-1)*100)</f>
        <v>12.574850299401197</v>
      </c>
      <c r="T633" s="673">
        <f>IF(INDEX(Historical!$F$7:$F$1250,MATCH(B633,Historical!$B$7:$B$1281,0))=0,"n/a",((INDEX(Historical!$C$7:$C$1259,MATCH(B633,Historical!$B$7:$B$1281,0))/INDEX(Historical!$F$7:$F$1250,MATCH(B633,Historical!$B$7:$B$1281,0)))^(1/3)-1)*100)</f>
        <v>12.510910526821718</v>
      </c>
      <c r="U633" s="673">
        <f>IF(INDEX(Historical!$H$7:$H$1250,MATCH(B633,Historical!$B$7:$B$1281,0))=0,"n/a",((INDEX(Historical!$C$7:$C$1259,MATCH(B633,Historical!$B$7:$B$1281,0))/INDEX(Historical!$H$7:$H$1250,MATCH(B633,Historical!$B$7:$B$1281,0)))^(1/5)-1)*100)</f>
        <v>13.91642697303983</v>
      </c>
      <c r="V633" s="673">
        <f>IF(INDEX(Historical!$O$7:$O$1250,MATCH(B633,Historical!$B$7:$B$1281,0))=0,"n/a",((INDEX(Historical!$C$7:$C$1259,MATCH(B633,Historical!$B$7:$B$1281,0))/INDEX(Historical!$O$7:$O$1250,MATCH(B633,Historical!$B$7:$B$1281,0)))^(1/10)-1)*100)</f>
        <v>10.704402852259133</v>
      </c>
      <c r="W633" s="674">
        <f t="shared" si="158"/>
        <v>1.3000656986767654</v>
      </c>
      <c r="X633" s="675">
        <f t="shared" si="159"/>
        <v>1.189438202823917</v>
      </c>
      <c r="Y633" s="843"/>
      <c r="Z633" s="624">
        <f t="shared" si="160"/>
        <v>144.61538461538461</v>
      </c>
      <c r="AA633" s="853">
        <f t="shared" si="161"/>
        <v>60.661538461538456</v>
      </c>
      <c r="AB633" s="854">
        <v>12</v>
      </c>
      <c r="AC633" s="833">
        <v>1.3</v>
      </c>
      <c r="AD633" s="833">
        <v>5.19</v>
      </c>
      <c r="AE633" s="833">
        <v>6.18</v>
      </c>
      <c r="AF633" s="833">
        <v>1.26</v>
      </c>
      <c r="AG633" s="833">
        <v>1.2</v>
      </c>
      <c r="AH633" s="833">
        <v>10.8</v>
      </c>
      <c r="AI633" s="833">
        <v>2.6</v>
      </c>
      <c r="AJ633" s="833">
        <v>11.700000000000001</v>
      </c>
      <c r="AK633" s="833">
        <v>12</v>
      </c>
      <c r="AL633" s="845">
        <v>5620</v>
      </c>
      <c r="AM633" s="839">
        <v>1.2</v>
      </c>
      <c r="AN633" s="833">
        <v>0.24</v>
      </c>
      <c r="AO633" s="711">
        <f t="shared" si="162"/>
        <v>-44.361139893266568</v>
      </c>
      <c r="AP633" s="712">
        <f t="shared" si="163"/>
        <v>16.300398568271888</v>
      </c>
      <c r="AQ633" s="855">
        <f t="shared" si="164"/>
        <v>84.31077434176639</v>
      </c>
      <c r="AR633" s="624">
        <f>INDEX(Historical!$C$7:$C$1259,MATCH(B633,Historical!$B$7:$B$1281,0))*IF(AH633="n/a",1.03,IF(AH633&lt;0,1.01,IF(AH633&gt;10,1.1,(1+AH633/100))))</f>
        <v>2.0680000000000001</v>
      </c>
      <c r="AS633" s="853">
        <f t="shared" si="165"/>
        <v>2.1217680000000003</v>
      </c>
      <c r="AT633" s="853">
        <f t="shared" si="171"/>
        <v>2.3339448000000007</v>
      </c>
      <c r="AU633" s="853">
        <f t="shared" si="171"/>
        <v>2.567339280000001</v>
      </c>
      <c r="AV633" s="853">
        <f t="shared" si="171"/>
        <v>2.8240732080000015</v>
      </c>
      <c r="AW633" s="624">
        <f t="shared" si="166"/>
        <v>11.915125288000004</v>
      </c>
      <c r="AX633" s="719">
        <f t="shared" si="167"/>
        <v>15.109212893735741</v>
      </c>
      <c r="AY633" s="900">
        <v>1.1000000000000001</v>
      </c>
      <c r="AZ633" s="839">
        <v>95.1</v>
      </c>
      <c r="BA633" s="839">
        <v>-7.79</v>
      </c>
      <c r="BB633" s="839">
        <v>2.35</v>
      </c>
      <c r="BC633" s="839">
        <v>29.360000000000003</v>
      </c>
      <c r="BD633" s="874"/>
      <c r="BE633" s="597">
        <v>2012</v>
      </c>
      <c r="BF633" s="865">
        <f t="shared" si="168"/>
        <v>0</v>
      </c>
      <c r="BG633" s="849">
        <v>0.1</v>
      </c>
    </row>
    <row r="634" spans="1:59" s="831" customFormat="1" ht="12.75" customHeight="1" x14ac:dyDescent="0.2">
      <c r="A634" s="831" t="s">
        <v>4553</v>
      </c>
      <c r="B634" s="842" t="s">
        <v>3888</v>
      </c>
      <c r="C634" s="898" t="s">
        <v>112</v>
      </c>
      <c r="D634" s="898" t="s">
        <v>1218</v>
      </c>
      <c r="E634" s="705">
        <v>7</v>
      </c>
      <c r="F634" s="1135">
        <v>610</v>
      </c>
      <c r="G634" s="1122" t="s">
        <v>106</v>
      </c>
      <c r="H634" s="1122" t="s">
        <v>106</v>
      </c>
      <c r="I634" s="846">
        <v>97.46</v>
      </c>
      <c r="J634" s="624">
        <f t="shared" si="155"/>
        <v>0.94397701621177932</v>
      </c>
      <c r="K634" s="851">
        <v>0.23</v>
      </c>
      <c r="L634" s="597">
        <v>4</v>
      </c>
      <c r="M634" s="615">
        <f t="shared" si="156"/>
        <v>0.92</v>
      </c>
      <c r="N634" s="597" t="s">
        <v>409</v>
      </c>
      <c r="O634" s="707">
        <v>0.22</v>
      </c>
      <c r="P634" s="904">
        <v>43648</v>
      </c>
      <c r="Q634" s="904">
        <v>43671</v>
      </c>
      <c r="R634" s="615">
        <f t="shared" si="157"/>
        <v>4.5454545454545494</v>
      </c>
      <c r="S634" s="673">
        <f>IF(INDEX(Historical!$D$7:$D$1257,MATCH(B634,Historical!$B$7:$B$1281,0))=0,"n/a",(INDEX(Historical!$C$7:$C$1259,MATCH(B634,Historical!$B$7:$B$1281,0))/INDEX(Historical!$D$7:$D$1257,MATCH(B634,Historical!$B$7:$B$1281,0))-1)*100)</f>
        <v>2.2222222222222143</v>
      </c>
      <c r="T634" s="673">
        <f>IF(INDEX(Historical!$F$7:$F$1250,MATCH(B634,Historical!$B$7:$B$1281,0))=0,"n/a",((INDEX(Historical!$C$7:$C$1259,MATCH(B634,Historical!$B$7:$B$1281,0))/INDEX(Historical!$F$7:$F$1250,MATCH(B634,Historical!$B$7:$B$1281,0)))^(1/3)-1)*100)</f>
        <v>5.6568701546746425</v>
      </c>
      <c r="U634" s="673">
        <f>IF(INDEX(Historical!$H$7:$H$1250,MATCH(B634,Historical!$B$7:$B$1281,0))=0,"n/a",((INDEX(Historical!$C$7:$C$1259,MATCH(B634,Historical!$B$7:$B$1281,0))/INDEX(Historical!$H$7:$H$1250,MATCH(B634,Historical!$B$7:$B$1281,0)))^(1/5)-1)*100)</f>
        <v>8.9249364912943783</v>
      </c>
      <c r="V634" s="673">
        <f>IF(INDEX(Historical!$O$7:$O$1250,MATCH(B634,Historical!$B$7:$B$1281,0))=0,"n/a",((INDEX(Historical!$C$7:$C$1259,MATCH(B634,Historical!$B$7:$B$1281,0))/INDEX(Historical!$O$7:$O$1250,MATCH(B634,Historical!$B$7:$B$1281,0)))^(1/10)-1)*100)</f>
        <v>8.685794289921267</v>
      </c>
      <c r="W634" s="674">
        <f t="shared" si="158"/>
        <v>1.02753256563428</v>
      </c>
      <c r="X634" s="675">
        <f t="shared" si="159"/>
        <v>0.49038112589529553</v>
      </c>
      <c r="Y634" s="644" t="s">
        <v>4583</v>
      </c>
      <c r="Z634" s="624">
        <f t="shared" si="160"/>
        <v>21.545667447306794</v>
      </c>
      <c r="AA634" s="853">
        <f t="shared" si="161"/>
        <v>22.824355971896956</v>
      </c>
      <c r="AB634" s="1139">
        <v>12</v>
      </c>
      <c r="AC634" s="846">
        <v>4.2699999999999996</v>
      </c>
      <c r="AD634" s="846">
        <v>4.5999999999999996</v>
      </c>
      <c r="AE634" s="846">
        <v>3.32</v>
      </c>
      <c r="AF634" s="846">
        <v>4.4400000000000004</v>
      </c>
      <c r="AG634" s="846">
        <v>18.099999999999998</v>
      </c>
      <c r="AH634" s="846">
        <v>10.8</v>
      </c>
      <c r="AI634" s="846">
        <v>12.21</v>
      </c>
      <c r="AJ634" s="846">
        <v>18.2</v>
      </c>
      <c r="AK634" s="846">
        <v>5</v>
      </c>
      <c r="AL634" s="846">
        <v>4210</v>
      </c>
      <c r="AM634" s="846">
        <v>0.3</v>
      </c>
      <c r="AN634" s="846">
        <v>0.09</v>
      </c>
      <c r="AO634" s="711">
        <f t="shared" si="162"/>
        <v>-12.955442464390799</v>
      </c>
      <c r="AP634" s="712">
        <f t="shared" si="163"/>
        <v>9.8689135075061571</v>
      </c>
      <c r="AQ634" s="855">
        <f t="shared" si="164"/>
        <v>112.22644145160143</v>
      </c>
      <c r="AR634" s="624">
        <f>INDEX(Historical!$C$7:$C$1259,MATCH(B634,Historical!$B$7:$B$1281,0))*IF(AH634="n/a",1.03,IF(AH634&lt;0,1.01,IF(AH634&gt;10,1.1,(1+AH634/100))))</f>
        <v>1.0120000000000002</v>
      </c>
      <c r="AS634" s="853">
        <f t="shared" si="165"/>
        <v>1.1132000000000004</v>
      </c>
      <c r="AT634" s="853">
        <f t="shared" si="171"/>
        <v>1.1688600000000005</v>
      </c>
      <c r="AU634" s="853">
        <f t="shared" si="171"/>
        <v>1.2273030000000005</v>
      </c>
      <c r="AV634" s="853">
        <f t="shared" si="171"/>
        <v>1.2886681500000006</v>
      </c>
      <c r="AW634" s="624">
        <f t="shared" si="166"/>
        <v>5.8100311500000013</v>
      </c>
      <c r="AX634" s="719">
        <f t="shared" si="167"/>
        <v>5.9614520316027102</v>
      </c>
      <c r="AY634" s="701">
        <v>1.24</v>
      </c>
      <c r="AZ634" s="849">
        <v>107.27</v>
      </c>
      <c r="BA634" s="849">
        <v>-7.9600000000000009</v>
      </c>
      <c r="BB634" s="849">
        <v>0.8</v>
      </c>
      <c r="BC634" s="849">
        <v>5.6099999999999994</v>
      </c>
      <c r="BD634" s="874"/>
      <c r="BE634" s="597">
        <v>2014</v>
      </c>
      <c r="BF634" s="865">
        <f t="shared" si="168"/>
        <v>0</v>
      </c>
      <c r="BG634" s="849">
        <v>13.3</v>
      </c>
    </row>
    <row r="635" spans="1:59" s="831" customFormat="1" ht="12.75" customHeight="1" x14ac:dyDescent="0.2">
      <c r="A635" s="831" t="s">
        <v>1672</v>
      </c>
      <c r="B635" s="578" t="s">
        <v>1673</v>
      </c>
      <c r="C635" s="898" t="s">
        <v>4254</v>
      </c>
      <c r="D635" s="898" t="s">
        <v>4255</v>
      </c>
      <c r="E635" s="705">
        <v>11</v>
      </c>
      <c r="F635" s="1135">
        <v>365</v>
      </c>
      <c r="G635" s="1124" t="s">
        <v>106</v>
      </c>
      <c r="H635" s="1124" t="s">
        <v>106</v>
      </c>
      <c r="I635" s="841">
        <v>31.55</v>
      </c>
      <c r="J635" s="624">
        <f t="shared" si="155"/>
        <v>4.5958795562599049</v>
      </c>
      <c r="K635" s="844">
        <v>0.12083333333333333</v>
      </c>
      <c r="L635" s="854">
        <v>12</v>
      </c>
      <c r="M635" s="615">
        <f t="shared" si="156"/>
        <v>1.45</v>
      </c>
      <c r="N635" s="837" t="s">
        <v>1048</v>
      </c>
      <c r="O635" s="706">
        <v>0.12</v>
      </c>
      <c r="P635" s="606">
        <v>44252</v>
      </c>
      <c r="Q635" s="606">
        <v>44301</v>
      </c>
      <c r="R635" s="615">
        <f t="shared" si="157"/>
        <v>0.69444444444444886</v>
      </c>
      <c r="S635" s="673">
        <f>IF(INDEX(Historical!$D$7:$D$1257,MATCH(B635,Historical!$B$7:$B$1281,0))=0,"n/a",(INDEX(Historical!$C$7:$C$1259,MATCH(B635,Historical!$B$7:$B$1281,0))/INDEX(Historical!$D$7:$D$1257,MATCH(B635,Historical!$B$7:$B$1281,0))-1)*100)</f>
        <v>0.67855893669115375</v>
      </c>
      <c r="T635" s="673">
        <f>IF(INDEX(Historical!$F$7:$F$1250,MATCH(B635,Historical!$B$7:$B$1281,0))=0,"n/a",((INDEX(Historical!$C$7:$C$1259,MATCH(B635,Historical!$B$7:$B$1281,0))/INDEX(Historical!$F$7:$F$1250,MATCH(B635,Historical!$B$7:$B$1281,0)))^(1/3)-1)*100)</f>
        <v>0.8447432212985051</v>
      </c>
      <c r="U635" s="673">
        <f>IF(INDEX(Historical!$H$7:$H$1250,MATCH(B635,Historical!$B$7:$B$1281,0))=0,"n/a",((INDEX(Historical!$C$7:$C$1259,MATCH(B635,Historical!$B$7:$B$1281,0))/INDEX(Historical!$H$7:$H$1250,MATCH(B635,Historical!$B$7:$B$1281,0)))^(1/5)-1)*100)</f>
        <v>1.1384860585549328</v>
      </c>
      <c r="V635" s="673" t="str">
        <f>IF(INDEX(Historical!$O$7:$O$1250,MATCH(B635,Historical!$B$7:$B$1281,0))=0,"n/a",((INDEX(Historical!$C$7:$C$1259,MATCH(B635,Historical!$B$7:$B$1281,0))/INDEX(Historical!$O$7:$O$1250,MATCH(B635,Historical!$B$7:$B$1281,0)))^(1/10)-1)*100)</f>
        <v>n/a</v>
      </c>
      <c r="W635" s="674" t="str">
        <f t="shared" si="158"/>
        <v>n/a</v>
      </c>
      <c r="X635" s="675">
        <f t="shared" si="159"/>
        <v>3.3883513647468236E-2</v>
      </c>
      <c r="Y635" s="843"/>
      <c r="Z635" s="624">
        <f t="shared" si="160"/>
        <v>109.84848484848484</v>
      </c>
      <c r="AA635" s="853">
        <f t="shared" si="161"/>
        <v>23.901515151515152</v>
      </c>
      <c r="AB635" s="854">
        <v>12</v>
      </c>
      <c r="AC635" s="833">
        <v>1.32</v>
      </c>
      <c r="AD635" s="833">
        <v>3.46</v>
      </c>
      <c r="AE635" s="833">
        <v>10.39</v>
      </c>
      <c r="AF635" s="833">
        <v>1.81</v>
      </c>
      <c r="AG635" s="833">
        <v>8.1</v>
      </c>
      <c r="AH635" s="834">
        <v>278.2</v>
      </c>
      <c r="AI635" s="834">
        <v>13.65</v>
      </c>
      <c r="AJ635" s="833">
        <v>33.6</v>
      </c>
      <c r="AK635" s="833">
        <v>7.0000000000000009</v>
      </c>
      <c r="AL635" s="845">
        <v>5020</v>
      </c>
      <c r="AM635" s="839">
        <v>0.2</v>
      </c>
      <c r="AN635" s="833">
        <v>0.64</v>
      </c>
      <c r="AO635" s="711">
        <f t="shared" si="162"/>
        <v>-18.167149536700315</v>
      </c>
      <c r="AP635" s="712">
        <f t="shared" si="163"/>
        <v>5.7343656148148376</v>
      </c>
      <c r="AQ635" s="855">
        <f t="shared" si="164"/>
        <v>38.663048709600623</v>
      </c>
      <c r="AR635" s="624">
        <f>INDEX(Historical!$C$7:$C$1259,MATCH(B635,Historical!$B$7:$B$1281,0))*IF(AH635="n/a",1.03,IF(AH635&lt;0,1.01,IF(AH635&gt;10,1.1,(1+AH635/100))))</f>
        <v>1.5831200000000001</v>
      </c>
      <c r="AS635" s="853">
        <f t="shared" si="165"/>
        <v>1.7414320000000003</v>
      </c>
      <c r="AT635" s="853">
        <f t="shared" si="171"/>
        <v>1.8633322400000005</v>
      </c>
      <c r="AU635" s="853">
        <f t="shared" si="171"/>
        <v>1.9937654968000007</v>
      </c>
      <c r="AV635" s="853">
        <f t="shared" si="171"/>
        <v>2.1333290815760009</v>
      </c>
      <c r="AW635" s="624">
        <f t="shared" si="166"/>
        <v>9.3149788183760016</v>
      </c>
      <c r="AX635" s="719">
        <f t="shared" si="167"/>
        <v>29.524497047150561</v>
      </c>
      <c r="AY635" s="900">
        <v>0.92</v>
      </c>
      <c r="AZ635" s="839">
        <v>79.86999999999999</v>
      </c>
      <c r="BA635" s="839">
        <v>-8.5500000000000007</v>
      </c>
      <c r="BB635" s="839">
        <v>1.49</v>
      </c>
      <c r="BC635" s="839">
        <v>3.02</v>
      </c>
      <c r="BD635" s="874"/>
      <c r="BE635" s="597">
        <v>2011</v>
      </c>
      <c r="BF635" s="865">
        <f t="shared" si="168"/>
        <v>0</v>
      </c>
      <c r="BG635" s="849">
        <v>4.3999999999999995</v>
      </c>
    </row>
    <row r="636" spans="1:59" s="592" customFormat="1" ht="12.75" customHeight="1" x14ac:dyDescent="0.2">
      <c r="A636" s="838" t="s">
        <v>1613</v>
      </c>
      <c r="B636" s="578" t="s">
        <v>1614</v>
      </c>
      <c r="C636" s="898" t="s">
        <v>108</v>
      </c>
      <c r="D636" s="898" t="s">
        <v>4273</v>
      </c>
      <c r="E636" s="705">
        <v>8</v>
      </c>
      <c r="F636" s="1135">
        <v>555</v>
      </c>
      <c r="G636" s="1123" t="s">
        <v>115</v>
      </c>
      <c r="H636" s="1123" t="s">
        <v>115</v>
      </c>
      <c r="I636" s="841">
        <v>28.88</v>
      </c>
      <c r="J636" s="624">
        <f t="shared" si="155"/>
        <v>3.878116343490305</v>
      </c>
      <c r="K636" s="844">
        <v>0.28000000000000003</v>
      </c>
      <c r="L636" s="854">
        <v>4</v>
      </c>
      <c r="M636" s="615">
        <f t="shared" si="156"/>
        <v>1.1200000000000001</v>
      </c>
      <c r="N636" s="837" t="s">
        <v>168</v>
      </c>
      <c r="O636" s="706">
        <v>0.27</v>
      </c>
      <c r="P636" s="904">
        <v>43775</v>
      </c>
      <c r="Q636" s="904">
        <v>43790</v>
      </c>
      <c r="R636" s="615">
        <f t="shared" si="157"/>
        <v>3.7037037037037068</v>
      </c>
      <c r="S636" s="673">
        <f>IF(INDEX(Historical!$D$7:$D$1257,MATCH(B636,Historical!$B$7:$B$1281,0))=0,"n/a",(INDEX(Historical!$C$7:$C$1259,MATCH(B636,Historical!$B$7:$B$1281,0))/INDEX(Historical!$D$7:$D$1257,MATCH(B636,Historical!$B$7:$B$1281,0))-1)*100)</f>
        <v>2.7522935779816571</v>
      </c>
      <c r="T636" s="673">
        <f>IF(INDEX(Historical!$F$7:$F$1250,MATCH(B636,Historical!$B$7:$B$1281,0))=0,"n/a",((INDEX(Historical!$C$7:$C$1259,MATCH(B636,Historical!$B$7:$B$1281,0))/INDEX(Historical!$F$7:$F$1250,MATCH(B636,Historical!$B$7:$B$1281,0)))^(1/3)-1)*100)</f>
        <v>10.951894815076436</v>
      </c>
      <c r="U636" s="673">
        <f>IF(INDEX(Historical!$H$7:$H$1250,MATCH(B636,Historical!$B$7:$B$1281,0))=0,"n/a",((INDEX(Historical!$C$7:$C$1259,MATCH(B636,Historical!$B$7:$B$1281,0))/INDEX(Historical!$H$7:$H$1250,MATCH(B636,Historical!$B$7:$B$1281,0)))^(1/5)-1)*100)</f>
        <v>8.9379083788233551</v>
      </c>
      <c r="V636" s="673">
        <f>IF(INDEX(Historical!$O$7:$O$1250,MATCH(B636,Historical!$B$7:$B$1281,0))=0,"n/a",((INDEX(Historical!$C$7:$C$1259,MATCH(B636,Historical!$B$7:$B$1281,0))/INDEX(Historical!$O$7:$O$1250,MATCH(B636,Historical!$B$7:$B$1281,0)))^(1/10)-1)*100)</f>
        <v>6.4404439393772384</v>
      </c>
      <c r="W636" s="674">
        <f t="shared" si="158"/>
        <v>1.3877783058053619</v>
      </c>
      <c r="X636" s="675">
        <f t="shared" si="159"/>
        <v>1.1458856895927378</v>
      </c>
      <c r="Y636" s="646" t="s">
        <v>4575</v>
      </c>
      <c r="Z636" s="624">
        <f t="shared" si="160"/>
        <v>248.88888888888889</v>
      </c>
      <c r="AA636" s="853">
        <f t="shared" si="161"/>
        <v>64.177777777777777</v>
      </c>
      <c r="AB636" s="854">
        <v>12</v>
      </c>
      <c r="AC636" s="833">
        <v>0.45</v>
      </c>
      <c r="AD636" s="833">
        <v>6.5</v>
      </c>
      <c r="AE636" s="833">
        <v>3.34</v>
      </c>
      <c r="AF636" s="833">
        <v>1.01</v>
      </c>
      <c r="AG636" s="833">
        <v>1.3</v>
      </c>
      <c r="AH636" s="833">
        <v>-8.4</v>
      </c>
      <c r="AI636" s="833">
        <v>15.939999999999998</v>
      </c>
      <c r="AJ636" s="833">
        <v>7.8</v>
      </c>
      <c r="AK636" s="833">
        <v>10</v>
      </c>
      <c r="AL636" s="845">
        <v>1130</v>
      </c>
      <c r="AM636" s="839">
        <v>1.6</v>
      </c>
      <c r="AN636" s="833">
        <v>0.1</v>
      </c>
      <c r="AO636" s="711">
        <f t="shared" si="162"/>
        <v>-51.361753055464121</v>
      </c>
      <c r="AP636" s="712">
        <f t="shared" si="163"/>
        <v>12.81602472231366</v>
      </c>
      <c r="AQ636" s="855">
        <f t="shared" si="164"/>
        <v>69.731232712263918</v>
      </c>
      <c r="AR636" s="624">
        <f>INDEX(Historical!$C$7:$C$1259,MATCH(B636,Historical!$B$7:$B$1281,0))*IF(AH636="n/a",1.03,IF(AH636&lt;0,1.01,IF(AH636&gt;10,1.1,(1+AH636/100))))</f>
        <v>1.1312000000000002</v>
      </c>
      <c r="AS636" s="853">
        <f t="shared" si="165"/>
        <v>1.2443200000000003</v>
      </c>
      <c r="AT636" s="853">
        <f t="shared" si="171"/>
        <v>1.3687520000000004</v>
      </c>
      <c r="AU636" s="853">
        <f t="shared" si="171"/>
        <v>1.5056272000000006</v>
      </c>
      <c r="AV636" s="853">
        <f t="shared" si="171"/>
        <v>1.6561899200000008</v>
      </c>
      <c r="AW636" s="624">
        <f t="shared" si="166"/>
        <v>6.9060891200000025</v>
      </c>
      <c r="AX636" s="719">
        <f t="shared" si="167"/>
        <v>23.913050969529095</v>
      </c>
      <c r="AY636" s="900">
        <v>0.68</v>
      </c>
      <c r="AZ636" s="839">
        <v>70.08</v>
      </c>
      <c r="BA636" s="839">
        <v>-20.440000000000001</v>
      </c>
      <c r="BB636" s="839">
        <v>7.7299999999999995</v>
      </c>
      <c r="BC636" s="839">
        <v>26.44</v>
      </c>
      <c r="BD636" s="874"/>
      <c r="BE636" s="597">
        <v>2013</v>
      </c>
      <c r="BF636" s="865">
        <f t="shared" si="168"/>
        <v>0</v>
      </c>
      <c r="BG636" s="849">
        <v>0.2</v>
      </c>
    </row>
    <row r="637" spans="1:59" s="592" customFormat="1" ht="12.75" customHeight="1" x14ac:dyDescent="0.2">
      <c r="A637" s="847" t="s">
        <v>3965</v>
      </c>
      <c r="B637" s="578" t="s">
        <v>3966</v>
      </c>
      <c r="C637" s="898" t="s">
        <v>108</v>
      </c>
      <c r="D637" s="898" t="s">
        <v>4266</v>
      </c>
      <c r="E637" s="705">
        <v>7</v>
      </c>
      <c r="F637" s="1135">
        <v>625</v>
      </c>
      <c r="G637" s="1102" t="s">
        <v>106</v>
      </c>
      <c r="H637" s="1102" t="s">
        <v>106</v>
      </c>
      <c r="I637" s="841">
        <v>18.7</v>
      </c>
      <c r="J637" s="624">
        <f t="shared" si="155"/>
        <v>3.4224598930481283</v>
      </c>
      <c r="K637" s="844">
        <v>0.16</v>
      </c>
      <c r="L637" s="854">
        <v>4</v>
      </c>
      <c r="M637" s="615">
        <f t="shared" si="156"/>
        <v>0.64</v>
      </c>
      <c r="N637" s="837" t="s">
        <v>148</v>
      </c>
      <c r="O637" s="706">
        <v>0.15</v>
      </c>
      <c r="P637" s="904">
        <v>43874</v>
      </c>
      <c r="Q637" s="904">
        <v>43905</v>
      </c>
      <c r="R637" s="615">
        <f t="shared" si="157"/>
        <v>6.6666666666666732</v>
      </c>
      <c r="S637" s="673">
        <f>IF(INDEX(Historical!$D$7:$D$1257,MATCH(B637,Historical!$B$7:$B$1281,0))=0,"n/a",(INDEX(Historical!$C$7:$C$1259,MATCH(B637,Historical!$B$7:$B$1281,0))/INDEX(Historical!$D$7:$D$1257,MATCH(B637,Historical!$B$7:$B$1281,0))-1)*100)</f>
        <v>6.6666666666666652</v>
      </c>
      <c r="T637" s="673">
        <f>IF(INDEX(Historical!$F$7:$F$1250,MATCH(B637,Historical!$B$7:$B$1281,0))=0,"n/a",((INDEX(Historical!$C$7:$C$1259,MATCH(B637,Historical!$B$7:$B$1281,0))/INDEX(Historical!$F$7:$F$1250,MATCH(B637,Historical!$B$7:$B$1281,0)))^(1/3)-1)*100)</f>
        <v>10.064241629820891</v>
      </c>
      <c r="U637" s="673">
        <f>IF(INDEX(Historical!$H$7:$H$1250,MATCH(B637,Historical!$B$7:$B$1281,0))=0,"n/a",((INDEX(Historical!$C$7:$C$1259,MATCH(B637,Historical!$B$7:$B$1281,0))/INDEX(Historical!$H$7:$H$1250,MATCH(B637,Historical!$B$7:$B$1281,0)))^(1/5)-1)*100)</f>
        <v>35.522182680096194</v>
      </c>
      <c r="V637" s="673">
        <f>IF(INDEX(Historical!$O$7:$O$1250,MATCH(B637,Historical!$B$7:$B$1281,0))=0,"n/a",((INDEX(Historical!$C$7:$C$1259,MATCH(B637,Historical!$B$7:$B$1281,0))/INDEX(Historical!$O$7:$O$1250,MATCH(B637,Historical!$B$7:$B$1281,0)))^(1/10)-1)*100)</f>
        <v>18.222427548378416</v>
      </c>
      <c r="W637" s="674">
        <f t="shared" si="158"/>
        <v>1.9493661086476513</v>
      </c>
      <c r="X637" s="675" t="str">
        <f t="shared" si="159"/>
        <v>n/a</v>
      </c>
      <c r="Y637" s="646"/>
      <c r="Z637" s="624" t="str">
        <f t="shared" si="160"/>
        <v>n/a</v>
      </c>
      <c r="AA637" s="853" t="str">
        <f t="shared" si="161"/>
        <v>n/a</v>
      </c>
      <c r="AB637" s="854">
        <v>12</v>
      </c>
      <c r="AC637" s="833" t="s">
        <v>136</v>
      </c>
      <c r="AD637" s="833" t="s">
        <v>136</v>
      </c>
      <c r="AE637" s="833" t="s">
        <v>136</v>
      </c>
      <c r="AF637" s="833" t="s">
        <v>136</v>
      </c>
      <c r="AG637" s="833" t="s">
        <v>136</v>
      </c>
      <c r="AH637" s="833" t="s">
        <v>136</v>
      </c>
      <c r="AI637" s="833" t="s">
        <v>136</v>
      </c>
      <c r="AJ637" s="833" t="s">
        <v>136</v>
      </c>
      <c r="AK637" s="833" t="s">
        <v>136</v>
      </c>
      <c r="AL637" s="845" t="s">
        <v>136</v>
      </c>
      <c r="AM637" s="839" t="s">
        <v>136</v>
      </c>
      <c r="AN637" s="833" t="s">
        <v>136</v>
      </c>
      <c r="AO637" s="711" t="str">
        <f t="shared" si="162"/>
        <v>n/a</v>
      </c>
      <c r="AP637" s="712">
        <f t="shared" si="163"/>
        <v>38.944642573144321</v>
      </c>
      <c r="AQ637" s="855" t="str">
        <f t="shared" si="164"/>
        <v>n/a</v>
      </c>
      <c r="AR637" s="624">
        <f>INDEX(Historical!$C$7:$C$1259,MATCH(B637,Historical!$B$7:$B$1281,0))*IF(AH637="n/a",1.03,IF(AH637&lt;0,1.01,IF(AH637&gt;10,1.1,(1+AH637/100))))</f>
        <v>0.65920000000000001</v>
      </c>
      <c r="AS637" s="853">
        <f t="shared" si="165"/>
        <v>0.67897600000000002</v>
      </c>
      <c r="AT637" s="853">
        <f t="shared" si="171"/>
        <v>0.69934528000000007</v>
      </c>
      <c r="AU637" s="853">
        <f t="shared" si="171"/>
        <v>0.72032563840000008</v>
      </c>
      <c r="AV637" s="853">
        <f t="shared" si="171"/>
        <v>0.74193540755200005</v>
      </c>
      <c r="AW637" s="624">
        <f t="shared" si="166"/>
        <v>3.4997823259520002</v>
      </c>
      <c r="AX637" s="719">
        <f t="shared" si="167"/>
        <v>18.715413507764708</v>
      </c>
      <c r="AY637" s="900" t="s">
        <v>136</v>
      </c>
      <c r="AZ637" s="839" t="s">
        <v>136</v>
      </c>
      <c r="BA637" s="839" t="s">
        <v>136</v>
      </c>
      <c r="BB637" s="839" t="s">
        <v>136</v>
      </c>
      <c r="BC637" s="839" t="s">
        <v>136</v>
      </c>
      <c r="BD637" s="874" t="s">
        <v>4200</v>
      </c>
      <c r="BE637" s="597">
        <v>2014</v>
      </c>
      <c r="BF637" s="865">
        <f t="shared" si="168"/>
        <v>0</v>
      </c>
      <c r="BG637" s="849" t="s">
        <v>136</v>
      </c>
    </row>
    <row r="638" spans="1:59" s="831" customFormat="1" ht="12.75" customHeight="1" x14ac:dyDescent="0.2">
      <c r="A638" s="838" t="s">
        <v>799</v>
      </c>
      <c r="B638" s="842" t="s">
        <v>800</v>
      </c>
      <c r="C638" s="898" t="s">
        <v>153</v>
      </c>
      <c r="D638" s="898" t="s">
        <v>4259</v>
      </c>
      <c r="E638" s="705">
        <v>16</v>
      </c>
      <c r="F638" s="1135">
        <v>242</v>
      </c>
      <c r="G638" s="1135" t="s">
        <v>106</v>
      </c>
      <c r="H638" s="1135" t="s">
        <v>106</v>
      </c>
      <c r="I638" s="841">
        <v>174.8</v>
      </c>
      <c r="J638" s="624">
        <f t="shared" si="155"/>
        <v>0.91533180778032042</v>
      </c>
      <c r="K638" s="844">
        <v>0.4</v>
      </c>
      <c r="L638" s="854">
        <v>4</v>
      </c>
      <c r="M638" s="615">
        <f t="shared" si="156"/>
        <v>1.6</v>
      </c>
      <c r="N638" s="837" t="s">
        <v>287</v>
      </c>
      <c r="O638" s="706">
        <v>0.37</v>
      </c>
      <c r="P638" s="606">
        <v>44069</v>
      </c>
      <c r="Q638" s="606">
        <v>44098</v>
      </c>
      <c r="R638" s="615">
        <f t="shared" si="157"/>
        <v>8.1081081081081159</v>
      </c>
      <c r="S638" s="673">
        <f>IF(INDEX(Historical!$D$7:$D$1257,MATCH(B638,Historical!$B$7:$B$1281,0))=0,"n/a",(INDEX(Historical!$C$7:$C$1259,MATCH(B638,Historical!$B$7:$B$1281,0))/INDEX(Historical!$D$7:$D$1257,MATCH(B638,Historical!$B$7:$B$1281,0))-1)*100)</f>
        <v>8.4507042253521227</v>
      </c>
      <c r="T638" s="673">
        <f>IF(INDEX(Historical!$F$7:$F$1250,MATCH(B638,Historical!$B$7:$B$1281,0))=0,"n/a",((INDEX(Historical!$C$7:$C$1259,MATCH(B638,Historical!$B$7:$B$1281,0))/INDEX(Historical!$F$7:$F$1250,MATCH(B638,Historical!$B$7:$B$1281,0)))^(1/3)-1)*100)</f>
        <v>9.2813969149440965</v>
      </c>
      <c r="U638" s="673">
        <f>IF(INDEX(Historical!$H$7:$H$1250,MATCH(B638,Historical!$B$7:$B$1281,0))=0,"n/a",((INDEX(Historical!$C$7:$C$1259,MATCH(B638,Historical!$B$7:$B$1281,0))/INDEX(Historical!$H$7:$H$1250,MATCH(B638,Historical!$B$7:$B$1281,0)))^(1/5)-1)*100)</f>
        <v>9.913211517808417</v>
      </c>
      <c r="V638" s="673">
        <f>IF(INDEX(Historical!$O$7:$O$1250,MATCH(B638,Historical!$B$7:$B$1281,0))=0,"n/a",((INDEX(Historical!$C$7:$C$1259,MATCH(B638,Historical!$B$7:$B$1281,0))/INDEX(Historical!$O$7:$O$1250,MATCH(B638,Historical!$B$7:$B$1281,0)))^(1/10)-1)*100)</f>
        <v>11.468392387883863</v>
      </c>
      <c r="W638" s="674">
        <f t="shared" si="158"/>
        <v>0.86439416986477846</v>
      </c>
      <c r="X638" s="675">
        <f t="shared" si="159"/>
        <v>0.6119266369017542</v>
      </c>
      <c r="Y638" s="842" t="s">
        <v>727</v>
      </c>
      <c r="Z638" s="624">
        <f t="shared" si="160"/>
        <v>31.809145129224653</v>
      </c>
      <c r="AA638" s="853">
        <f t="shared" si="161"/>
        <v>34.751491053677931</v>
      </c>
      <c r="AB638" s="854">
        <v>3</v>
      </c>
      <c r="AC638" s="833">
        <v>5.03</v>
      </c>
      <c r="AD638" s="833">
        <v>3.44</v>
      </c>
      <c r="AE638" s="833">
        <v>4.91</v>
      </c>
      <c r="AF638" s="833">
        <v>3.82</v>
      </c>
      <c r="AG638" s="833">
        <v>12</v>
      </c>
      <c r="AH638" s="833">
        <v>33.800000000000004</v>
      </c>
      <c r="AI638" s="833">
        <v>11.57</v>
      </c>
      <c r="AJ638" s="833">
        <v>16.2</v>
      </c>
      <c r="AK638" s="833">
        <v>10</v>
      </c>
      <c r="AL638" s="845">
        <v>15020</v>
      </c>
      <c r="AM638" s="839">
        <v>0.3</v>
      </c>
      <c r="AN638" s="833">
        <v>0</v>
      </c>
      <c r="AO638" s="711">
        <f t="shared" si="162"/>
        <v>-23.922947728089191</v>
      </c>
      <c r="AP638" s="712">
        <f t="shared" si="163"/>
        <v>10.828543325588738</v>
      </c>
      <c r="AQ638" s="855">
        <f t="shared" si="164"/>
        <v>142.89979262152048</v>
      </c>
      <c r="AR638" s="624">
        <f>INDEX(Historical!$C$7:$C$1259,MATCH(B638,Historical!$B$7:$B$1281,0))*IF(AH638="n/a",1.03,IF(AH638&lt;0,1.01,IF(AH638&gt;10,1.1,(1+AH638/100))))</f>
        <v>1.6940000000000002</v>
      </c>
      <c r="AS638" s="853">
        <f t="shared" si="165"/>
        <v>1.8634000000000004</v>
      </c>
      <c r="AT638" s="853">
        <f t="shared" si="171"/>
        <v>2.0497400000000008</v>
      </c>
      <c r="AU638" s="853">
        <f t="shared" si="171"/>
        <v>2.2547140000000012</v>
      </c>
      <c r="AV638" s="853">
        <f t="shared" si="171"/>
        <v>2.4801854000000016</v>
      </c>
      <c r="AW638" s="624">
        <f t="shared" si="166"/>
        <v>10.342039400000004</v>
      </c>
      <c r="AX638" s="719">
        <f t="shared" si="167"/>
        <v>5.9164985125858145</v>
      </c>
      <c r="AY638" s="900">
        <v>0.52</v>
      </c>
      <c r="AZ638" s="839">
        <v>65.39</v>
      </c>
      <c r="BA638" s="839">
        <v>-14.27</v>
      </c>
      <c r="BB638" s="839">
        <v>-6.2600000000000007</v>
      </c>
      <c r="BC638" s="839">
        <v>1.1599999999999999</v>
      </c>
      <c r="BD638" s="874"/>
      <c r="BE638" s="597">
        <v>2005</v>
      </c>
      <c r="BF638" s="865">
        <f t="shared" si="168"/>
        <v>1</v>
      </c>
      <c r="BG638" s="849">
        <v>7.6</v>
      </c>
    </row>
    <row r="639" spans="1:59" s="831" customFormat="1" ht="12.75" customHeight="1" x14ac:dyDescent="0.2">
      <c r="A639" s="848" t="s">
        <v>1684</v>
      </c>
      <c r="B639" s="842" t="s">
        <v>1685</v>
      </c>
      <c r="C639" s="898" t="s">
        <v>123</v>
      </c>
      <c r="D639" s="898" t="s">
        <v>4290</v>
      </c>
      <c r="E639" s="705">
        <v>11</v>
      </c>
      <c r="F639" s="1135">
        <v>379</v>
      </c>
      <c r="G639" s="1123" t="s">
        <v>37</v>
      </c>
      <c r="H639" s="1123" t="s">
        <v>115</v>
      </c>
      <c r="I639" s="841">
        <v>41.58</v>
      </c>
      <c r="J639" s="624">
        <f t="shared" si="155"/>
        <v>2.5012025012025014</v>
      </c>
      <c r="K639" s="844">
        <v>0.26</v>
      </c>
      <c r="L639" s="854">
        <v>4</v>
      </c>
      <c r="M639" s="615">
        <f t="shared" si="156"/>
        <v>1.04</v>
      </c>
      <c r="N639" s="837" t="s">
        <v>239</v>
      </c>
      <c r="O639" s="706">
        <v>0.25</v>
      </c>
      <c r="P639" s="606">
        <v>44285</v>
      </c>
      <c r="Q639" s="606">
        <v>44302</v>
      </c>
      <c r="R639" s="615">
        <f t="shared" si="157"/>
        <v>4.0000000000000036</v>
      </c>
      <c r="S639" s="673">
        <f>IF(INDEX(Historical!$D$7:$D$1257,MATCH(B639,Historical!$B$7:$B$1281,0))=0,"n/a",(INDEX(Historical!$C$7:$C$1259,MATCH(B639,Historical!$B$7:$B$1281,0))/INDEX(Historical!$D$7:$D$1257,MATCH(B639,Historical!$B$7:$B$1281,0))-1)*100)</f>
        <v>9.0909090909090828</v>
      </c>
      <c r="T639" s="673">
        <f>IF(INDEX(Historical!$F$7:$F$1250,MATCH(B639,Historical!$B$7:$B$1281,0))=0,"n/a",((INDEX(Historical!$C$7:$C$1259,MATCH(B639,Historical!$B$7:$B$1281,0))/INDEX(Historical!$F$7:$F$1250,MATCH(B639,Historical!$B$7:$B$1281,0)))^(1/3)-1)*100)</f>
        <v>17.840146380897437</v>
      </c>
      <c r="U639" s="673">
        <f>IF(INDEX(Historical!$H$7:$H$1250,MATCH(B639,Historical!$B$7:$B$1281,0))=0,"n/a",((INDEX(Historical!$C$7:$C$1259,MATCH(B639,Historical!$B$7:$B$1281,0))/INDEX(Historical!$H$7:$H$1250,MATCH(B639,Historical!$B$7:$B$1281,0)))^(1/5)-1)*100)</f>
        <v>13.418146614147307</v>
      </c>
      <c r="V639" s="673">
        <f>IF(INDEX(Historical!$O$7:$O$1250,MATCH(B639,Historical!$B$7:$B$1281,0))=0,"n/a",((INDEX(Historical!$C$7:$C$1259,MATCH(B639,Historical!$B$7:$B$1281,0))/INDEX(Historical!$O$7:$O$1250,MATCH(B639,Historical!$B$7:$B$1281,0)))^(1/10)-1)*100)</f>
        <v>12.681181999924206</v>
      </c>
      <c r="W639" s="674">
        <f t="shared" si="158"/>
        <v>1.0581148203872088</v>
      </c>
      <c r="X639" s="675">
        <f t="shared" si="159"/>
        <v>0.37797596096189601</v>
      </c>
      <c r="Y639" s="637"/>
      <c r="Z639" s="624">
        <f t="shared" si="160"/>
        <v>40.154440154440159</v>
      </c>
      <c r="AA639" s="853">
        <f t="shared" si="161"/>
        <v>16.054054054054053</v>
      </c>
      <c r="AB639" s="854">
        <v>12</v>
      </c>
      <c r="AC639" s="833">
        <v>2.59</v>
      </c>
      <c r="AD639" s="833">
        <v>4.63</v>
      </c>
      <c r="AE639" s="833">
        <v>0.9</v>
      </c>
      <c r="AF639" s="833">
        <v>2.11</v>
      </c>
      <c r="AG639" s="833">
        <v>12.9</v>
      </c>
      <c r="AH639" s="834">
        <v>-43.2</v>
      </c>
      <c r="AI639" s="834">
        <v>-31.44</v>
      </c>
      <c r="AJ639" s="833">
        <v>35.5</v>
      </c>
      <c r="AK639" s="833">
        <v>3.51</v>
      </c>
      <c r="AL639" s="845">
        <v>8600</v>
      </c>
      <c r="AM639" s="839">
        <v>5.0999999999999996</v>
      </c>
      <c r="AN639" s="833">
        <v>0.65</v>
      </c>
      <c r="AO639" s="711">
        <f t="shared" si="162"/>
        <v>-0.13470493870424427</v>
      </c>
      <c r="AP639" s="712">
        <f t="shared" si="163"/>
        <v>15.919349115349808</v>
      </c>
      <c r="AQ639" s="855">
        <f t="shared" si="164"/>
        <v>22.699368927208141</v>
      </c>
      <c r="AR639" s="624">
        <f>INDEX(Historical!$C$7:$C$1259,MATCH(B639,Historical!$B$7:$B$1281,0))*IF(AH639="n/a",1.03,IF(AH639&lt;0,1.01,IF(AH639&gt;10,1.1,(1+AH639/100))))</f>
        <v>0.99990000000000001</v>
      </c>
      <c r="AS639" s="853">
        <f t="shared" si="165"/>
        <v>1.0098990000000001</v>
      </c>
      <c r="AT639" s="853">
        <f t="shared" si="171"/>
        <v>1.0453464549</v>
      </c>
      <c r="AU639" s="853">
        <f t="shared" si="171"/>
        <v>1.0820381154669898</v>
      </c>
      <c r="AV639" s="853">
        <f t="shared" si="171"/>
        <v>1.1200176533198811</v>
      </c>
      <c r="AW639" s="624">
        <f t="shared" si="166"/>
        <v>5.2572012236868702</v>
      </c>
      <c r="AX639" s="719">
        <f t="shared" si="167"/>
        <v>12.64358158654851</v>
      </c>
      <c r="AY639" s="900">
        <v>1.51</v>
      </c>
      <c r="AZ639" s="839">
        <v>177.57</v>
      </c>
      <c r="BA639" s="839">
        <v>-6.7100000000000009</v>
      </c>
      <c r="BB639" s="839">
        <v>8.129999999999999</v>
      </c>
      <c r="BC639" s="839">
        <v>29.549999999999997</v>
      </c>
      <c r="BD639" s="874"/>
      <c r="BE639" s="597">
        <v>2011</v>
      </c>
      <c r="BF639" s="865">
        <f t="shared" si="168"/>
        <v>0</v>
      </c>
      <c r="BG639" s="849">
        <v>6.4</v>
      </c>
    </row>
    <row r="640" spans="1:59" s="831" customFormat="1" ht="12.75" customHeight="1" x14ac:dyDescent="0.2">
      <c r="A640" s="848" t="s">
        <v>4399</v>
      </c>
      <c r="B640" s="842" t="s">
        <v>4396</v>
      </c>
      <c r="C640" s="898" t="s">
        <v>4254</v>
      </c>
      <c r="D640" s="898" t="s">
        <v>4255</v>
      </c>
      <c r="E640" s="705">
        <v>6</v>
      </c>
      <c r="F640" s="1135">
        <v>686</v>
      </c>
      <c r="G640" s="1135" t="s">
        <v>106</v>
      </c>
      <c r="H640" s="1135" t="s">
        <v>106</v>
      </c>
      <c r="I640" s="841">
        <v>33.44</v>
      </c>
      <c r="J640" s="624">
        <f t="shared" si="155"/>
        <v>4.3062200956937797</v>
      </c>
      <c r="K640" s="844">
        <v>0.36</v>
      </c>
      <c r="L640" s="854">
        <v>4</v>
      </c>
      <c r="M640" s="615">
        <f t="shared" si="156"/>
        <v>1.44</v>
      </c>
      <c r="N640" s="837" t="s">
        <v>318</v>
      </c>
      <c r="O640" s="706">
        <v>0.35</v>
      </c>
      <c r="P640" s="606">
        <v>44103</v>
      </c>
      <c r="Q640" s="606">
        <v>44119</v>
      </c>
      <c r="R640" s="615">
        <f t="shared" si="157"/>
        <v>2.8571428571428599</v>
      </c>
      <c r="S640" s="673">
        <f>IF(INDEX(Historical!$D$7:$D$1257,MATCH(B640,Historical!$B$7:$B$1281,0))=0,"n/a",(INDEX(Historical!$C$7:$C$1259,MATCH(B640,Historical!$B$7:$B$1281,0))/INDEX(Historical!$D$7:$D$1257,MATCH(B640,Historical!$B$7:$B$1281,0))-1)*100)</f>
        <v>5.2238805970149071</v>
      </c>
      <c r="T640" s="673">
        <f>IF(INDEX(Historical!$F$7:$F$1250,MATCH(B640,Historical!$B$7:$B$1281,0))=0,"n/a",((INDEX(Historical!$C$7:$C$1259,MATCH(B640,Historical!$B$7:$B$1281,0))/INDEX(Historical!$F$7:$F$1250,MATCH(B640,Historical!$B$7:$B$1281,0)))^(1/3)-1)*100)</f>
        <v>6.1155514037638969</v>
      </c>
      <c r="U640" s="673">
        <f>IF(INDEX(Historical!$H$7:$H$1250,MATCH(B640,Historical!$B$7:$B$1281,0))=0,"n/a",((INDEX(Historical!$C$7:$C$1259,MATCH(B640,Historical!$B$7:$B$1281,0))/INDEX(Historical!$H$7:$H$1250,MATCH(B640,Historical!$B$7:$B$1281,0)))^(1/5)-1)*100)</f>
        <v>9.7901038177489639</v>
      </c>
      <c r="V640" s="673" t="str">
        <f>IF(INDEX(Historical!$O$7:$O$1250,MATCH(B640,Historical!$B$7:$B$1281,0))=0,"n/a",((INDEX(Historical!$C$7:$C$1259,MATCH(B640,Historical!$B$7:$B$1281,0))/INDEX(Historical!$O$7:$O$1250,MATCH(B640,Historical!$B$7:$B$1281,0)))^(1/10)-1)*100)</f>
        <v>n/a</v>
      </c>
      <c r="W640" s="674" t="str">
        <f t="shared" si="158"/>
        <v>n/a</v>
      </c>
      <c r="X640" s="675">
        <f t="shared" si="159"/>
        <v>0.53791779218400904</v>
      </c>
      <c r="Y640" s="843"/>
      <c r="Z640" s="624">
        <f t="shared" si="160"/>
        <v>163.63636363636363</v>
      </c>
      <c r="AA640" s="853">
        <f t="shared" si="161"/>
        <v>38</v>
      </c>
      <c r="AB640" s="854">
        <v>12</v>
      </c>
      <c r="AC640" s="833">
        <v>0.88</v>
      </c>
      <c r="AD640" s="833">
        <v>6.29</v>
      </c>
      <c r="AE640" s="833">
        <v>12.65</v>
      </c>
      <c r="AF640" s="833">
        <v>1.76</v>
      </c>
      <c r="AG640" s="833">
        <v>4.5999999999999996</v>
      </c>
      <c r="AH640" s="833">
        <v>48.1</v>
      </c>
      <c r="AI640" s="833">
        <v>10.89</v>
      </c>
      <c r="AJ640" s="833">
        <v>18.2</v>
      </c>
      <c r="AK640" s="833">
        <v>6.09</v>
      </c>
      <c r="AL640" s="845">
        <v>8790</v>
      </c>
      <c r="AM640" s="839">
        <v>0.6</v>
      </c>
      <c r="AN640" s="833">
        <v>0.73</v>
      </c>
      <c r="AO640" s="711">
        <f t="shared" si="162"/>
        <v>-23.903676086557255</v>
      </c>
      <c r="AP640" s="712">
        <f t="shared" si="163"/>
        <v>14.096323913442744</v>
      </c>
      <c r="AQ640" s="855">
        <f t="shared" si="164"/>
        <v>72.407785335942549</v>
      </c>
      <c r="AR640" s="624">
        <f>INDEX(Historical!$C$7:$C$1259,MATCH(B640,Historical!$B$7:$B$1281,0))*IF(AH640="n/a",1.03,IF(AH640&lt;0,1.01,IF(AH640&gt;10,1.1,(1+AH640/100))))</f>
        <v>1.5509999999999999</v>
      </c>
      <c r="AS640" s="853">
        <f t="shared" si="165"/>
        <v>1.7061000000000002</v>
      </c>
      <c r="AT640" s="853">
        <f t="shared" si="171"/>
        <v>1.8100014900000001</v>
      </c>
      <c r="AU640" s="853">
        <f t="shared" si="171"/>
        <v>1.9202305807410001</v>
      </c>
      <c r="AV640" s="853">
        <f t="shared" si="171"/>
        <v>2.0371726231081269</v>
      </c>
      <c r="AW640" s="624">
        <f t="shared" si="166"/>
        <v>9.0245046938491278</v>
      </c>
      <c r="AX640" s="719">
        <f t="shared" si="167"/>
        <v>26.98715518495553</v>
      </c>
      <c r="AY640" s="900">
        <v>1.22</v>
      </c>
      <c r="AZ640" s="839">
        <v>157.22999999999999</v>
      </c>
      <c r="BA640" s="839">
        <v>-10.25</v>
      </c>
      <c r="BB640" s="839">
        <v>3.02</v>
      </c>
      <c r="BC640" s="839">
        <v>20.86</v>
      </c>
      <c r="BD640" s="874"/>
      <c r="BE640" s="597">
        <v>2015</v>
      </c>
      <c r="BF640" s="865">
        <f t="shared" si="168"/>
        <v>0</v>
      </c>
      <c r="BG640" s="849">
        <v>2.5</v>
      </c>
    </row>
    <row r="641" spans="1:59" s="831" customFormat="1" ht="12.75" customHeight="1" x14ac:dyDescent="0.2">
      <c r="A641" s="831" t="s">
        <v>1682</v>
      </c>
      <c r="B641" s="842" t="s">
        <v>1683</v>
      </c>
      <c r="C641" s="898" t="s">
        <v>108</v>
      </c>
      <c r="D641" s="898" t="s">
        <v>4269</v>
      </c>
      <c r="E641" s="705">
        <v>10</v>
      </c>
      <c r="F641" s="1135">
        <v>398</v>
      </c>
      <c r="G641" s="1102" t="s">
        <v>115</v>
      </c>
      <c r="H641" s="1102" t="s">
        <v>115</v>
      </c>
      <c r="I641" s="841">
        <v>72.77</v>
      </c>
      <c r="J641" s="624">
        <f t="shared" si="155"/>
        <v>2.8583207365672667</v>
      </c>
      <c r="K641" s="844">
        <v>0.52</v>
      </c>
      <c r="L641" s="854">
        <v>4</v>
      </c>
      <c r="M641" s="615">
        <f t="shared" si="156"/>
        <v>2.08</v>
      </c>
      <c r="N641" s="837" t="s">
        <v>218</v>
      </c>
      <c r="O641" s="706">
        <v>0.47</v>
      </c>
      <c r="P641" s="904">
        <v>43738</v>
      </c>
      <c r="Q641" s="904">
        <v>43753</v>
      </c>
      <c r="R641" s="615">
        <f t="shared" si="157"/>
        <v>10.638297872340436</v>
      </c>
      <c r="S641" s="673">
        <f>IF(INDEX(Historical!$D$7:$D$1257,MATCH(B641,Historical!$B$7:$B$1281,0))=0,"n/a",(INDEX(Historical!$C$7:$C$1259,MATCH(B641,Historical!$B$7:$B$1281,0))/INDEX(Historical!$D$7:$D$1257,MATCH(B641,Historical!$B$7:$B$1281,0))-1)*100)</f>
        <v>7.7720207253886064</v>
      </c>
      <c r="T641" s="673">
        <f>IF(INDEX(Historical!$F$7:$F$1250,MATCH(B641,Historical!$B$7:$B$1281,0))=0,"n/a",((INDEX(Historical!$C$7:$C$1259,MATCH(B641,Historical!$B$7:$B$1281,0))/INDEX(Historical!$F$7:$F$1250,MATCH(B641,Historical!$B$7:$B$1281,0)))^(1/3)-1)*100)</f>
        <v>10.064241629820891</v>
      </c>
      <c r="U641" s="673">
        <f>IF(INDEX(Historical!$H$7:$H$1250,MATCH(B641,Historical!$B$7:$B$1281,0))=0,"n/a",((INDEX(Historical!$C$7:$C$1259,MATCH(B641,Historical!$B$7:$B$1281,0))/INDEX(Historical!$H$7:$H$1250,MATCH(B641,Historical!$B$7:$B$1281,0)))^(1/5)-1)*100)</f>
        <v>10.197228772148016</v>
      </c>
      <c r="V641" s="673">
        <f>IF(INDEX(Historical!$O$7:$O$1250,MATCH(B641,Historical!$B$7:$B$1281,0))=0,"n/a",((INDEX(Historical!$C$7:$C$1259,MATCH(B641,Historical!$B$7:$B$1281,0))/INDEX(Historical!$O$7:$O$1250,MATCH(B641,Historical!$B$7:$B$1281,0)))^(1/10)-1)*100)</f>
        <v>48.456881802190651</v>
      </c>
      <c r="W641" s="674">
        <f t="shared" si="158"/>
        <v>0.21043922747185553</v>
      </c>
      <c r="X641" s="675">
        <f t="shared" si="159"/>
        <v>1.4162817739094469</v>
      </c>
      <c r="Y641" s="646" t="s">
        <v>4580</v>
      </c>
      <c r="Z641" s="624">
        <f t="shared" si="160"/>
        <v>32.911392405063289</v>
      </c>
      <c r="AA641" s="853">
        <f t="shared" si="161"/>
        <v>11.514240506329113</v>
      </c>
      <c r="AB641" s="854">
        <v>12</v>
      </c>
      <c r="AC641" s="833">
        <v>6.32</v>
      </c>
      <c r="AD641" s="833">
        <v>0.77</v>
      </c>
      <c r="AE641" s="833">
        <v>10.56</v>
      </c>
      <c r="AF641" s="833">
        <v>1.1000000000000001</v>
      </c>
      <c r="AG641" s="833">
        <v>10</v>
      </c>
      <c r="AH641" s="833">
        <v>17.599999999999998</v>
      </c>
      <c r="AI641" s="833">
        <v>15.740000000000002</v>
      </c>
      <c r="AJ641" s="833">
        <v>7.1999999999999993</v>
      </c>
      <c r="AK641" s="833">
        <v>15.22</v>
      </c>
      <c r="AL641" s="845">
        <v>27240</v>
      </c>
      <c r="AM641" s="839">
        <v>0.1</v>
      </c>
      <c r="AN641" s="833">
        <v>0.89</v>
      </c>
      <c r="AO641" s="711">
        <f t="shared" si="162"/>
        <v>1.5413090023861695</v>
      </c>
      <c r="AP641" s="712">
        <f t="shared" si="163"/>
        <v>13.055549508715282</v>
      </c>
      <c r="AQ641" s="855">
        <f t="shared" si="164"/>
        <v>-24.972110202014353</v>
      </c>
      <c r="AR641" s="624">
        <f>INDEX(Historical!$C$7:$C$1259,MATCH(B641,Historical!$B$7:$B$1281,0))*IF(AH641="n/a",1.03,IF(AH641&lt;0,1.01,IF(AH641&gt;10,1.1,(1+AH641/100))))</f>
        <v>2.2880000000000003</v>
      </c>
      <c r="AS641" s="853">
        <f t="shared" si="165"/>
        <v>2.5168000000000004</v>
      </c>
      <c r="AT641" s="853">
        <f t="shared" si="171"/>
        <v>2.7684800000000007</v>
      </c>
      <c r="AU641" s="853">
        <f t="shared" si="171"/>
        <v>3.0453280000000009</v>
      </c>
      <c r="AV641" s="853">
        <f t="shared" si="171"/>
        <v>3.3498608000000014</v>
      </c>
      <c r="AW641" s="624">
        <f t="shared" si="166"/>
        <v>13.968468800000004</v>
      </c>
      <c r="AX641" s="719">
        <f t="shared" si="167"/>
        <v>19.195367321698509</v>
      </c>
      <c r="AY641" s="900">
        <v>1.58</v>
      </c>
      <c r="AZ641" s="839">
        <v>72.850000000000009</v>
      </c>
      <c r="BA641" s="839">
        <v>-10.25</v>
      </c>
      <c r="BB641" s="839">
        <v>-1.39</v>
      </c>
      <c r="BC641" s="839">
        <v>8.32</v>
      </c>
      <c r="BD641" s="874"/>
      <c r="BE641" s="597">
        <v>2011</v>
      </c>
      <c r="BF641" s="865">
        <f t="shared" si="168"/>
        <v>0</v>
      </c>
      <c r="BG641" s="849">
        <v>0.70000000000000007</v>
      </c>
    </row>
    <row r="642" spans="1:59" s="831" customFormat="1" ht="12.75" customHeight="1" x14ac:dyDescent="0.2">
      <c r="A642" s="848" t="s">
        <v>4057</v>
      </c>
      <c r="B642" s="842" t="s">
        <v>4058</v>
      </c>
      <c r="C642" s="898" t="s">
        <v>128</v>
      </c>
      <c r="D642" s="898" t="s">
        <v>4281</v>
      </c>
      <c r="E642" s="705">
        <v>6</v>
      </c>
      <c r="F642" s="1135">
        <v>669</v>
      </c>
      <c r="G642" s="1135" t="s">
        <v>106</v>
      </c>
      <c r="H642" s="1135" t="s">
        <v>106</v>
      </c>
      <c r="I642" s="841">
        <v>214.14</v>
      </c>
      <c r="J642" s="624">
        <f t="shared" si="155"/>
        <v>1.4009526478005045</v>
      </c>
      <c r="K642" s="844">
        <v>0.75</v>
      </c>
      <c r="L642" s="854">
        <v>4</v>
      </c>
      <c r="M642" s="615">
        <f t="shared" si="156"/>
        <v>3</v>
      </c>
      <c r="N642" s="837" t="s">
        <v>986</v>
      </c>
      <c r="O642" s="706">
        <v>0.74</v>
      </c>
      <c r="P642" s="904">
        <v>43594</v>
      </c>
      <c r="Q642" s="904">
        <v>43609</v>
      </c>
      <c r="R642" s="615">
        <f t="shared" si="157"/>
        <v>1.3513513513513526</v>
      </c>
      <c r="S642" s="673">
        <f>IF(INDEX(Historical!$D$7:$D$1257,MATCH(B642,Historical!$B$7:$B$1281,0))=0,"n/a",(INDEX(Historical!$C$7:$C$1259,MATCH(B642,Historical!$B$7:$B$1281,0))/INDEX(Historical!$D$7:$D$1257,MATCH(B642,Historical!$B$7:$B$1281,0))-1)*100)</f>
        <v>0.33444816053511683</v>
      </c>
      <c r="T642" s="673">
        <f>IF(INDEX(Historical!$F$7:$F$1250,MATCH(B642,Historical!$B$7:$B$1281,0))=0,"n/a",((INDEX(Historical!$C$7:$C$1259,MATCH(B642,Historical!$B$7:$B$1281,0))/INDEX(Historical!$F$7:$F$1250,MATCH(B642,Historical!$B$7:$B$1281,0)))^(1/3)-1)*100)</f>
        <v>15.244903287467416</v>
      </c>
      <c r="U642" s="673">
        <f>IF(INDEX(Historical!$H$7:$H$1250,MATCH(B642,Historical!$B$7:$B$1281,0))=0,"n/a",((INDEX(Historical!$C$7:$C$1259,MATCH(B642,Historical!$B$7:$B$1281,0))/INDEX(Historical!$H$7:$H$1250,MATCH(B642,Historical!$B$7:$B$1281,0)))^(1/5)-1)*100)</f>
        <v>26.394350119070854</v>
      </c>
      <c r="V642" s="673" t="str">
        <f>IF(INDEX(Historical!$O$7:$O$1250,MATCH(B642,Historical!$B$7:$B$1281,0))=0,"n/a",((INDEX(Historical!$C$7:$C$1259,MATCH(B642,Historical!$B$7:$B$1281,0))/INDEX(Historical!$O$7:$O$1250,MATCH(B642,Historical!$B$7:$B$1281,0)))^(1/10)-1)*100)</f>
        <v>n/a</v>
      </c>
      <c r="W642" s="674" t="str">
        <f t="shared" si="158"/>
        <v>n/a</v>
      </c>
      <c r="X642" s="675" t="str">
        <f t="shared" si="159"/>
        <v>n/a</v>
      </c>
      <c r="Y642" s="646" t="s">
        <v>4574</v>
      </c>
      <c r="Z642" s="624">
        <f t="shared" si="160"/>
        <v>32.051282051282051</v>
      </c>
      <c r="AA642" s="853">
        <f t="shared" si="161"/>
        <v>22.878205128205128</v>
      </c>
      <c r="AB642" s="854">
        <v>2</v>
      </c>
      <c r="AC642" s="833">
        <v>9.36</v>
      </c>
      <c r="AD642" s="833">
        <v>2.64</v>
      </c>
      <c r="AE642" s="833">
        <v>4.99</v>
      </c>
      <c r="AF642" s="833">
        <v>3.17</v>
      </c>
      <c r="AG642" s="833">
        <v>16.7</v>
      </c>
      <c r="AH642" s="833">
        <v>-100.4</v>
      </c>
      <c r="AI642" s="833">
        <v>6.8000000000000007</v>
      </c>
      <c r="AJ642" s="833">
        <v>-15.1</v>
      </c>
      <c r="AK642" s="833">
        <v>8.83</v>
      </c>
      <c r="AL642" s="845">
        <v>42770</v>
      </c>
      <c r="AM642" s="839">
        <v>9.74</v>
      </c>
      <c r="AN642" s="833">
        <v>0.83</v>
      </c>
      <c r="AO642" s="711">
        <f t="shared" si="162"/>
        <v>4.9170976386662311</v>
      </c>
      <c r="AP642" s="712">
        <f t="shared" si="163"/>
        <v>27.795302766871359</v>
      </c>
      <c r="AQ642" s="855">
        <f t="shared" si="164"/>
        <v>79.535091285377973</v>
      </c>
      <c r="AR642" s="624">
        <f>INDEX(Historical!$C$7:$C$1259,MATCH(B642,Historical!$B$7:$B$1281,0))*IF(AH642="n/a",1.03,IF(AH642&lt;0,1.01,IF(AH642&gt;10,1.1,(1+AH642/100))))</f>
        <v>3.0300000000000002</v>
      </c>
      <c r="AS642" s="853">
        <f t="shared" si="165"/>
        <v>3.2360400000000005</v>
      </c>
      <c r="AT642" s="853">
        <f t="shared" si="171"/>
        <v>3.5217823320000008</v>
      </c>
      <c r="AU642" s="853">
        <f t="shared" si="171"/>
        <v>3.8327557119156008</v>
      </c>
      <c r="AV642" s="853">
        <f t="shared" si="171"/>
        <v>4.1711880412777482</v>
      </c>
      <c r="AW642" s="624">
        <f t="shared" si="166"/>
        <v>17.791766085193352</v>
      </c>
      <c r="AX642" s="719">
        <f t="shared" si="167"/>
        <v>8.3084739353662798</v>
      </c>
      <c r="AY642" s="900">
        <v>1.19</v>
      </c>
      <c r="AZ642" s="839">
        <v>105.35000000000001</v>
      </c>
      <c r="BA642" s="839">
        <v>-11.74</v>
      </c>
      <c r="BB642" s="839">
        <v>-3.62</v>
      </c>
      <c r="BC642" s="839">
        <v>10.85</v>
      </c>
      <c r="BD642" s="874"/>
      <c r="BE642" s="597">
        <v>2015</v>
      </c>
      <c r="BF642" s="865">
        <f t="shared" si="168"/>
        <v>0</v>
      </c>
      <c r="BG642" s="849">
        <v>7.5</v>
      </c>
    </row>
    <row r="643" spans="1:59" s="831" customFormat="1" ht="12.75" customHeight="1" x14ac:dyDescent="0.2">
      <c r="A643" s="838" t="s">
        <v>339</v>
      </c>
      <c r="B643" s="842" t="s">
        <v>340</v>
      </c>
      <c r="C643" s="898" t="s">
        <v>112</v>
      </c>
      <c r="D643" s="898" t="s">
        <v>211</v>
      </c>
      <c r="E643" s="705">
        <v>53</v>
      </c>
      <c r="F643" s="1135">
        <v>22</v>
      </c>
      <c r="G643" s="1123" t="s">
        <v>115</v>
      </c>
      <c r="H643" s="1123" t="s">
        <v>115</v>
      </c>
      <c r="I643" s="833">
        <v>174.84</v>
      </c>
      <c r="J643" s="624">
        <f t="shared" si="155"/>
        <v>1.601464195836193</v>
      </c>
      <c r="K643" s="844">
        <v>0.7</v>
      </c>
      <c r="L643" s="854">
        <v>4</v>
      </c>
      <c r="M643" s="615">
        <f t="shared" si="156"/>
        <v>2.8</v>
      </c>
      <c r="N643" s="837" t="s">
        <v>341</v>
      </c>
      <c r="O643" s="706">
        <v>0.69</v>
      </c>
      <c r="P643" s="606">
        <v>44074</v>
      </c>
      <c r="Q643" s="606">
        <v>44089</v>
      </c>
      <c r="R643" s="615">
        <f t="shared" si="157"/>
        <v>1.4492753623188419</v>
      </c>
      <c r="S643" s="673">
        <f>IF(INDEX(Historical!$D$7:$D$1257,MATCH(B643,Historical!$B$7:$B$1281,0))=0,"n/a",(INDEX(Historical!$C$7:$C$1259,MATCH(B643,Historical!$B$7:$B$1281,0))/INDEX(Historical!$D$7:$D$1257,MATCH(B643,Historical!$B$7:$B$1281,0))-1)*100)</f>
        <v>2.962962962962945</v>
      </c>
      <c r="T643" s="673">
        <f>IF(INDEX(Historical!$F$7:$F$1250,MATCH(B643,Historical!$B$7:$B$1281,0))=0,"n/a",((INDEX(Historical!$C$7:$C$1259,MATCH(B643,Historical!$B$7:$B$1281,0))/INDEX(Historical!$F$7:$F$1250,MATCH(B643,Historical!$B$7:$B$1281,0)))^(1/3)-1)*100)</f>
        <v>4.7312957325696958</v>
      </c>
      <c r="U643" s="673">
        <f>IF(INDEX(Historical!$H$7:$H$1250,MATCH(B643,Historical!$B$7:$B$1281,0))=0,"n/a",((INDEX(Historical!$C$7:$C$1259,MATCH(B643,Historical!$B$7:$B$1281,0))/INDEX(Historical!$H$7:$H$1250,MATCH(B643,Historical!$B$7:$B$1281,0)))^(1/5)-1)*100)</f>
        <v>5.3722380942027304</v>
      </c>
      <c r="V643" s="673">
        <f>IF(INDEX(Historical!$O$7:$O$1250,MATCH(B643,Historical!$B$7:$B$1281,0))=0,"n/a",((INDEX(Historical!$C$7:$C$1259,MATCH(B643,Historical!$B$7:$B$1281,0))/INDEX(Historical!$O$7:$O$1250,MATCH(B643,Historical!$B$7:$B$1281,0)))^(1/10)-1)*100)</f>
        <v>7.5707012423110509</v>
      </c>
      <c r="W643" s="674">
        <f t="shared" si="158"/>
        <v>0.70960904706930261</v>
      </c>
      <c r="X643" s="675">
        <f t="shared" si="159"/>
        <v>0.95932823110763032</v>
      </c>
      <c r="Y643" s="842"/>
      <c r="Z643" s="624">
        <f t="shared" si="160"/>
        <v>36.316472114137483</v>
      </c>
      <c r="AA643" s="853">
        <f t="shared" si="161"/>
        <v>22.677042801556421</v>
      </c>
      <c r="AB643" s="854">
        <v>12</v>
      </c>
      <c r="AC643" s="833">
        <v>7.71</v>
      </c>
      <c r="AD643" s="833">
        <v>2.2999999999999998</v>
      </c>
      <c r="AE643" s="833">
        <v>1.89</v>
      </c>
      <c r="AF643" s="833">
        <v>2.86</v>
      </c>
      <c r="AG643" s="833">
        <v>14.099999999999998</v>
      </c>
      <c r="AH643" s="833">
        <v>22.3</v>
      </c>
      <c r="AI643" s="833">
        <v>10.290000000000001</v>
      </c>
      <c r="AJ643" s="833">
        <v>5.6000000000000005</v>
      </c>
      <c r="AK643" s="833">
        <v>9.84</v>
      </c>
      <c r="AL643" s="845">
        <v>27490</v>
      </c>
      <c r="AM643" s="839">
        <v>0.3</v>
      </c>
      <c r="AN643" s="833">
        <v>0.44</v>
      </c>
      <c r="AO643" s="711">
        <f t="shared" si="162"/>
        <v>-15.703340511517498</v>
      </c>
      <c r="AP643" s="712">
        <f t="shared" si="163"/>
        <v>6.9737022900389238</v>
      </c>
      <c r="AQ643" s="855">
        <f t="shared" si="164"/>
        <v>69.779389421097292</v>
      </c>
      <c r="AR643" s="624">
        <f>INDEX(Historical!$C$7:$C$1259,MATCH(B643,Historical!$B$7:$B$1281,0))*IF(AH643="n/a",1.03,IF(AH643&lt;0,1.01,IF(AH643&gt;10,1.1,(1+AH643/100))))</f>
        <v>3.0579999999999998</v>
      </c>
      <c r="AS643" s="853">
        <f t="shared" si="165"/>
        <v>3.3637999999999999</v>
      </c>
      <c r="AT643" s="853">
        <f t="shared" si="171"/>
        <v>3.6947979200000001</v>
      </c>
      <c r="AU643" s="853">
        <f t="shared" si="171"/>
        <v>4.0583660353280004</v>
      </c>
      <c r="AV643" s="853">
        <f t="shared" si="171"/>
        <v>4.4577092532042757</v>
      </c>
      <c r="AW643" s="624">
        <f t="shared" si="166"/>
        <v>18.632673208532275</v>
      </c>
      <c r="AX643" s="719">
        <f t="shared" si="167"/>
        <v>10.656985362921684</v>
      </c>
      <c r="AY643" s="900">
        <v>1.42</v>
      </c>
      <c r="AZ643" s="839">
        <v>149.77000000000001</v>
      </c>
      <c r="BA643" s="839">
        <v>-10.34</v>
      </c>
      <c r="BB643" s="839">
        <v>-0.5</v>
      </c>
      <c r="BC643" s="839">
        <v>8.16</v>
      </c>
      <c r="BD643" s="874"/>
      <c r="BE643" s="597">
        <v>1968</v>
      </c>
      <c r="BF643" s="865">
        <f t="shared" si="168"/>
        <v>6</v>
      </c>
      <c r="BG643" s="849">
        <v>5.2</v>
      </c>
    </row>
    <row r="644" spans="1:59" s="831" customFormat="1" ht="12.75" customHeight="1" x14ac:dyDescent="0.2">
      <c r="A644" s="831" t="s">
        <v>3889</v>
      </c>
      <c r="B644" s="842" t="s">
        <v>4122</v>
      </c>
      <c r="C644" s="898" t="s">
        <v>4127</v>
      </c>
      <c r="D644" s="898" t="s">
        <v>4261</v>
      </c>
      <c r="E644" s="705">
        <v>7</v>
      </c>
      <c r="F644" s="1135">
        <v>637</v>
      </c>
      <c r="G644" s="1135" t="s">
        <v>106</v>
      </c>
      <c r="H644" s="1135" t="s">
        <v>106</v>
      </c>
      <c r="I644" s="846">
        <v>177.82</v>
      </c>
      <c r="J644" s="624">
        <f t="shared" si="155"/>
        <v>1.1247328759419637</v>
      </c>
      <c r="K644" s="851">
        <v>0.5</v>
      </c>
      <c r="L644" s="597">
        <v>4</v>
      </c>
      <c r="M644" s="615">
        <f t="shared" si="156"/>
        <v>2</v>
      </c>
      <c r="N644" s="597" t="s">
        <v>148</v>
      </c>
      <c r="O644" s="707">
        <v>0.44</v>
      </c>
      <c r="P644" s="606">
        <v>44053</v>
      </c>
      <c r="Q644" s="606">
        <v>44075</v>
      </c>
      <c r="R644" s="615">
        <f t="shared" si="157"/>
        <v>13.636363636363635</v>
      </c>
      <c r="S644" s="673">
        <f>IF(INDEX(Historical!$D$7:$D$1257,MATCH(B644,Historical!$B$7:$B$1281,0))=0,"n/a",(INDEX(Historical!$C$7:$C$1259,MATCH(B644,Historical!$B$7:$B$1281,0))/INDEX(Historical!$D$7:$D$1257,MATCH(B644,Historical!$B$7:$B$1281,0))-1)*100)</f>
        <v>14.634146341463406</v>
      </c>
      <c r="T644" s="673">
        <f>IF(INDEX(Historical!$F$7:$F$1250,MATCH(B644,Historical!$B$7:$B$1281,0))=0,"n/a",((INDEX(Historical!$C$7:$C$1259,MATCH(B644,Historical!$B$7:$B$1281,0))/INDEX(Historical!$F$7:$F$1250,MATCH(B644,Historical!$B$7:$B$1281,0)))^(1/3)-1)*100)</f>
        <v>16.142775708728507</v>
      </c>
      <c r="U644" s="673">
        <f>IF(INDEX(Historical!$H$7:$H$1250,MATCH(B644,Historical!$B$7:$B$1281,0))=0,"n/a",((INDEX(Historical!$C$7:$C$1259,MATCH(B644,Historical!$B$7:$B$1281,0))/INDEX(Historical!$H$7:$H$1250,MATCH(B644,Historical!$B$7:$B$1281,0)))^(1/5)-1)*100)</f>
        <v>19.237441662451694</v>
      </c>
      <c r="V644" s="673" t="str">
        <f>IF(INDEX(Historical!$O$7:$O$1250,MATCH(B644,Historical!$B$7:$B$1281,0))=0,"n/a",((INDEX(Historical!$C$7:$C$1259,MATCH(B644,Historical!$B$7:$B$1281,0))/INDEX(Historical!$O$7:$O$1250,MATCH(B644,Historical!$B$7:$B$1281,0)))^(1/10)-1)*100)</f>
        <v>n/a</v>
      </c>
      <c r="W644" s="674" t="str">
        <f t="shared" si="158"/>
        <v>n/a</v>
      </c>
      <c r="X644" s="675">
        <f t="shared" si="159"/>
        <v>6.0117005195161539</v>
      </c>
      <c r="Y644" s="842"/>
      <c r="Z644" s="624">
        <f t="shared" si="160"/>
        <v>31.545741324921135</v>
      </c>
      <c r="AA644" s="853">
        <f t="shared" si="161"/>
        <v>28.047318611987382</v>
      </c>
      <c r="AB644" s="1139">
        <v>12</v>
      </c>
      <c r="AC644" s="846">
        <v>6.34</v>
      </c>
      <c r="AD644" s="846">
        <v>2.3199999999999998</v>
      </c>
      <c r="AE644" s="846">
        <v>7.15</v>
      </c>
      <c r="AF644" s="846">
        <v>6.6</v>
      </c>
      <c r="AG644" s="846">
        <v>25.2</v>
      </c>
      <c r="AH644" s="846">
        <v>-2.9000000000000004</v>
      </c>
      <c r="AI644" s="846">
        <v>5.2299999999999995</v>
      </c>
      <c r="AJ644" s="846">
        <v>3.2</v>
      </c>
      <c r="AK644" s="846">
        <v>11.95</v>
      </c>
      <c r="AL644" s="846">
        <v>28400</v>
      </c>
      <c r="AM644" s="846">
        <v>0.2</v>
      </c>
      <c r="AN644" s="846">
        <v>0</v>
      </c>
      <c r="AO644" s="711">
        <f t="shared" si="162"/>
        <v>-7.685144073593726</v>
      </c>
      <c r="AP644" s="712">
        <f t="shared" si="163"/>
        <v>20.362174538393656</v>
      </c>
      <c r="AQ644" s="855">
        <f t="shared" si="164"/>
        <v>186.83119529640248</v>
      </c>
      <c r="AR644" s="624">
        <f>INDEX(Historical!$C$7:$C$1259,MATCH(B644,Historical!$B$7:$B$1281,0))*IF(AH644="n/a",1.03,IF(AH644&lt;0,1.01,IF(AH644&gt;10,1.1,(1+AH644/100))))</f>
        <v>1.8987999999999998</v>
      </c>
      <c r="AS644" s="853">
        <f t="shared" si="165"/>
        <v>1.9981072399999997</v>
      </c>
      <c r="AT644" s="853">
        <f t="shared" si="171"/>
        <v>2.1979179639999997</v>
      </c>
      <c r="AU644" s="853">
        <f t="shared" si="171"/>
        <v>2.4177097603999997</v>
      </c>
      <c r="AV644" s="853">
        <f t="shared" si="171"/>
        <v>2.6594807364399999</v>
      </c>
      <c r="AW644" s="624">
        <f t="shared" si="166"/>
        <v>11.172015700839999</v>
      </c>
      <c r="AX644" s="719">
        <f t="shared" si="167"/>
        <v>6.2827666746372728</v>
      </c>
      <c r="AY644" s="701">
        <v>1.18</v>
      </c>
      <c r="AZ644" s="849">
        <v>161.88999999999999</v>
      </c>
      <c r="BA644" s="849">
        <v>-9.19</v>
      </c>
      <c r="BB644" s="849">
        <v>6.9500000000000011</v>
      </c>
      <c r="BC644" s="849">
        <v>22.89</v>
      </c>
      <c r="BD644" s="874"/>
      <c r="BE644" s="597">
        <v>2014</v>
      </c>
      <c r="BF644" s="865">
        <f t="shared" si="168"/>
        <v>0</v>
      </c>
      <c r="BG644" s="849">
        <v>20.7</v>
      </c>
    </row>
    <row r="645" spans="1:59" s="831" customFormat="1" x14ac:dyDescent="0.2">
      <c r="A645" s="838" t="s">
        <v>792</v>
      </c>
      <c r="B645" s="842" t="s">
        <v>793</v>
      </c>
      <c r="C645" s="898" t="s">
        <v>131</v>
      </c>
      <c r="D645" s="898" t="s">
        <v>4274</v>
      </c>
      <c r="E645" s="705">
        <v>15</v>
      </c>
      <c r="F645" s="1135">
        <v>261</v>
      </c>
      <c r="G645" s="1126" t="s">
        <v>37</v>
      </c>
      <c r="H645" s="1126" t="s">
        <v>37</v>
      </c>
      <c r="I645" s="841">
        <v>62.35</v>
      </c>
      <c r="J645" s="624">
        <f t="shared" si="155"/>
        <v>3.8171611868484363</v>
      </c>
      <c r="K645" s="844">
        <v>0.59499999999999997</v>
      </c>
      <c r="L645" s="854">
        <v>4</v>
      </c>
      <c r="M645" s="615">
        <f t="shared" si="156"/>
        <v>2.38</v>
      </c>
      <c r="N645" s="837" t="s">
        <v>119</v>
      </c>
      <c r="O645" s="706">
        <v>0.56999999999999995</v>
      </c>
      <c r="P645" s="606">
        <v>44330</v>
      </c>
      <c r="Q645" s="606">
        <v>44348</v>
      </c>
      <c r="R645" s="615">
        <f t="shared" si="157"/>
        <v>4.3859649122807065</v>
      </c>
      <c r="S645" s="673">
        <f>IF(INDEX(Historical!$D$7:$D$1257,MATCH(B645,Historical!$B$7:$B$1281,0))=0,"n/a",(INDEX(Historical!$C$7:$C$1259,MATCH(B645,Historical!$B$7:$B$1281,0))/INDEX(Historical!$D$7:$D$1257,MATCH(B645,Historical!$B$7:$B$1281,0))-1)*100)</f>
        <v>4.6403712296983812</v>
      </c>
      <c r="T645" s="673">
        <f>IF(INDEX(Historical!$F$7:$F$1250,MATCH(B645,Historical!$B$7:$B$1281,0))=0,"n/a",((INDEX(Historical!$C$7:$C$1259,MATCH(B645,Historical!$B$7:$B$1281,0))/INDEX(Historical!$F$7:$F$1250,MATCH(B645,Historical!$B$7:$B$1281,0)))^(1/3)-1)*100)</f>
        <v>5.2337852676113572</v>
      </c>
      <c r="U645" s="673">
        <f>IF(INDEX(Historical!$H$7:$H$1250,MATCH(B645,Historical!$B$7:$B$1281,0))=0,"n/a",((INDEX(Historical!$C$7:$C$1259,MATCH(B645,Historical!$B$7:$B$1281,0))/INDEX(Historical!$H$7:$H$1250,MATCH(B645,Historical!$B$7:$B$1281,0)))^(1/5)-1)*100)</f>
        <v>7.3736933472757782</v>
      </c>
      <c r="V645" s="673">
        <f>IF(INDEX(Historical!$O$7:$O$1250,MATCH(B645,Historical!$B$7:$B$1281,0))=0,"n/a",((INDEX(Historical!$C$7:$C$1259,MATCH(B645,Historical!$B$7:$B$1281,0))/INDEX(Historical!$O$7:$O$1250,MATCH(B645,Historical!$B$7:$B$1281,0)))^(1/10)-1)*100)</f>
        <v>8.6077819036775018</v>
      </c>
      <c r="W645" s="674">
        <f t="shared" si="158"/>
        <v>0.85663106126393795</v>
      </c>
      <c r="X645" s="675">
        <f t="shared" si="159"/>
        <v>1.3167309548706745</v>
      </c>
      <c r="Y645" s="637"/>
      <c r="Z645" s="624">
        <f t="shared" si="160"/>
        <v>59.798994974874361</v>
      </c>
      <c r="AA645" s="853">
        <f t="shared" si="161"/>
        <v>15.665829145728644</v>
      </c>
      <c r="AB645" s="854">
        <v>12</v>
      </c>
      <c r="AC645" s="833">
        <v>3.98</v>
      </c>
      <c r="AD645" s="833">
        <v>4.0199999999999996</v>
      </c>
      <c r="AE645" s="833">
        <v>1.1200000000000001</v>
      </c>
      <c r="AF645" s="833">
        <v>1.38</v>
      </c>
      <c r="AG645" s="833">
        <v>8.6</v>
      </c>
      <c r="AH645" s="833">
        <v>15.8</v>
      </c>
      <c r="AI645" s="833">
        <v>6.4600000000000009</v>
      </c>
      <c r="AJ645" s="833">
        <v>5.6000000000000005</v>
      </c>
      <c r="AK645" s="833">
        <v>4</v>
      </c>
      <c r="AL645" s="845">
        <v>3620</v>
      </c>
      <c r="AM645" s="839">
        <v>0.70000000000000007</v>
      </c>
      <c r="AN645" s="833">
        <v>1.06</v>
      </c>
      <c r="AO645" s="711">
        <f t="shared" si="162"/>
        <v>-4.4749746116044289</v>
      </c>
      <c r="AP645" s="712">
        <f t="shared" si="163"/>
        <v>11.190854534124215</v>
      </c>
      <c r="AQ645" s="855">
        <f t="shared" si="164"/>
        <v>-1.9776800448987886</v>
      </c>
      <c r="AR645" s="624">
        <f>INDEX(Historical!$C$7:$C$1259,MATCH(B645,Historical!$B$7:$B$1281,0))*IF(AH645="n/a",1.03,IF(AH645&lt;0,1.01,IF(AH645&gt;10,1.1,(1+AH645/100))))</f>
        <v>2.4805000000000001</v>
      </c>
      <c r="AS645" s="853">
        <f t="shared" si="165"/>
        <v>2.6407403</v>
      </c>
      <c r="AT645" s="853">
        <f t="shared" si="171"/>
        <v>2.746369912</v>
      </c>
      <c r="AU645" s="853">
        <f t="shared" si="171"/>
        <v>2.8562247084800001</v>
      </c>
      <c r="AV645" s="853">
        <f t="shared" si="171"/>
        <v>2.9704736968192003</v>
      </c>
      <c r="AW645" s="624">
        <f t="shared" si="166"/>
        <v>13.694308617299201</v>
      </c>
      <c r="AX645" s="719">
        <f t="shared" si="167"/>
        <v>21.963606443142265</v>
      </c>
      <c r="AY645" s="900">
        <v>0.17</v>
      </c>
      <c r="AZ645" s="839">
        <v>36.49</v>
      </c>
      <c r="BA645" s="839">
        <v>-23.61</v>
      </c>
      <c r="BB645" s="839">
        <v>2.02</v>
      </c>
      <c r="BC645" s="839">
        <v>-5.81</v>
      </c>
      <c r="BD645" s="874"/>
      <c r="BE645" s="597">
        <v>2007</v>
      </c>
      <c r="BF645" s="865">
        <f t="shared" si="168"/>
        <v>1</v>
      </c>
      <c r="BG645" s="849">
        <v>2.7</v>
      </c>
    </row>
    <row r="646" spans="1:59" s="831" customFormat="1" ht="12.75" customHeight="1" x14ac:dyDescent="0.2">
      <c r="A646" s="838" t="s">
        <v>1676</v>
      </c>
      <c r="B646" s="842" t="s">
        <v>1677</v>
      </c>
      <c r="C646" s="898" t="s">
        <v>112</v>
      </c>
      <c r="D646" s="898" t="s">
        <v>211</v>
      </c>
      <c r="E646" s="705">
        <v>10</v>
      </c>
      <c r="F646" s="1135">
        <v>427</v>
      </c>
      <c r="G646" s="1123" t="s">
        <v>106</v>
      </c>
      <c r="H646" s="1123" t="s">
        <v>106</v>
      </c>
      <c r="I646" s="841">
        <v>98.06</v>
      </c>
      <c r="J646" s="624">
        <f t="shared" si="155"/>
        <v>0.97899245359983678</v>
      </c>
      <c r="K646" s="844">
        <v>0.24</v>
      </c>
      <c r="L646" s="854">
        <v>4</v>
      </c>
      <c r="M646" s="615">
        <f t="shared" si="156"/>
        <v>0.96</v>
      </c>
      <c r="N646" s="837" t="s">
        <v>512</v>
      </c>
      <c r="O646" s="706">
        <v>0.22</v>
      </c>
      <c r="P646" s="606">
        <v>44144</v>
      </c>
      <c r="Q646" s="606">
        <v>44160</v>
      </c>
      <c r="R646" s="615">
        <f t="shared" si="157"/>
        <v>9.0909090909090864</v>
      </c>
      <c r="S646" s="673">
        <f>IF(INDEX(Historical!$D$7:$D$1257,MATCH(B646,Historical!$B$7:$B$1281,0))=0,"n/a",(INDEX(Historical!$C$7:$C$1259,MATCH(B646,Historical!$B$7:$B$1281,0))/INDEX(Historical!$D$7:$D$1257,MATCH(B646,Historical!$B$7:$B$1281,0))-1)*100)</f>
        <v>9.7560975609756184</v>
      </c>
      <c r="T646" s="673">
        <f>IF(INDEX(Historical!$F$7:$F$1250,MATCH(B646,Historical!$B$7:$B$1281,0))=0,"n/a",((INDEX(Historical!$C$7:$C$1259,MATCH(B646,Historical!$B$7:$B$1281,0))/INDEX(Historical!$F$7:$F$1250,MATCH(B646,Historical!$B$7:$B$1281,0)))^(1/3)-1)*100)</f>
        <v>10.891823393038823</v>
      </c>
      <c r="U646" s="673">
        <f>IF(INDEX(Historical!$H$7:$H$1250,MATCH(B646,Historical!$B$7:$B$1281,0))=0,"n/a",((INDEX(Historical!$C$7:$C$1259,MATCH(B646,Historical!$B$7:$B$1281,0))/INDEX(Historical!$H$7:$H$1250,MATCH(B646,Historical!$B$7:$B$1281,0)))^(1/5)-1)*100)</f>
        <v>12.474611314209483</v>
      </c>
      <c r="V646" s="673">
        <f>IF(INDEX(Historical!$O$7:$O$1250,MATCH(B646,Historical!$B$7:$B$1281,0))=0,"n/a",((INDEX(Historical!$C$7:$C$1259,MATCH(B646,Historical!$B$7:$B$1281,0))/INDEX(Historical!$O$7:$O$1250,MATCH(B646,Historical!$B$7:$B$1281,0)))^(1/10)-1)*100)</f>
        <v>15.66509568920158</v>
      </c>
      <c r="W646" s="674">
        <f t="shared" si="158"/>
        <v>0.79633163829370068</v>
      </c>
      <c r="X646" s="675" t="str">
        <f t="shared" si="159"/>
        <v>n/a</v>
      </c>
      <c r="Y646" s="843"/>
      <c r="Z646" s="624">
        <f t="shared" si="160"/>
        <v>29.179331306990878</v>
      </c>
      <c r="AA646" s="853">
        <f t="shared" si="161"/>
        <v>29.805471124620063</v>
      </c>
      <c r="AB646" s="854">
        <v>6</v>
      </c>
      <c r="AC646" s="833">
        <v>3.29</v>
      </c>
      <c r="AD646" s="833">
        <v>2.98</v>
      </c>
      <c r="AE646" s="833">
        <v>1.96</v>
      </c>
      <c r="AF646" s="833">
        <v>2.4</v>
      </c>
      <c r="AG646" s="833">
        <v>3.5000000000000004</v>
      </c>
      <c r="AH646" s="833">
        <v>-15.6</v>
      </c>
      <c r="AI646" s="833">
        <v>11.18</v>
      </c>
      <c r="AJ646" s="833">
        <v>-5.2</v>
      </c>
      <c r="AK646" s="833">
        <v>10</v>
      </c>
      <c r="AL646" s="845">
        <v>1180</v>
      </c>
      <c r="AM646" s="839">
        <v>1.3</v>
      </c>
      <c r="AN646" s="833">
        <v>0.4</v>
      </c>
      <c r="AO646" s="711">
        <f t="shared" si="162"/>
        <v>-16.351867356810743</v>
      </c>
      <c r="AP646" s="712">
        <f t="shared" si="163"/>
        <v>13.453603767809319</v>
      </c>
      <c r="AQ646" s="855">
        <f t="shared" si="164"/>
        <v>78.304521908245661</v>
      </c>
      <c r="AR646" s="624">
        <f>INDEX(Historical!$C$7:$C$1259,MATCH(B646,Historical!$B$7:$B$1281,0))*IF(AH646="n/a",1.03,IF(AH646&lt;0,1.01,IF(AH646&gt;10,1.1,(1+AH646/100))))</f>
        <v>0.90900000000000003</v>
      </c>
      <c r="AS646" s="853">
        <f t="shared" si="165"/>
        <v>0.99990000000000012</v>
      </c>
      <c r="AT646" s="853">
        <f t="shared" si="171"/>
        <v>1.0998900000000003</v>
      </c>
      <c r="AU646" s="853">
        <f t="shared" si="171"/>
        <v>1.2098790000000004</v>
      </c>
      <c r="AV646" s="853">
        <f t="shared" si="171"/>
        <v>1.3308669000000004</v>
      </c>
      <c r="AW646" s="624">
        <f t="shared" si="166"/>
        <v>5.5495359000000004</v>
      </c>
      <c r="AX646" s="719">
        <f t="shared" si="167"/>
        <v>5.6593268407097694</v>
      </c>
      <c r="AY646" s="900">
        <v>1.34</v>
      </c>
      <c r="AZ646" s="839">
        <v>161.49</v>
      </c>
      <c r="BA646" s="839">
        <v>-2.79</v>
      </c>
      <c r="BB646" s="839">
        <v>15.950000000000001</v>
      </c>
      <c r="BC646" s="839">
        <v>46.68</v>
      </c>
      <c r="BD646" s="874"/>
      <c r="BE646" s="597">
        <v>2012</v>
      </c>
      <c r="BF646" s="865">
        <f t="shared" si="168"/>
        <v>0</v>
      </c>
      <c r="BG646" s="849">
        <v>1.7999999999999998</v>
      </c>
    </row>
    <row r="647" spans="1:59" s="831" customFormat="1" ht="12.75" customHeight="1" x14ac:dyDescent="0.2">
      <c r="A647" s="838" t="s">
        <v>779</v>
      </c>
      <c r="B647" s="842" t="s">
        <v>780</v>
      </c>
      <c r="C647" s="898" t="s">
        <v>123</v>
      </c>
      <c r="D647" s="898" t="s">
        <v>4109</v>
      </c>
      <c r="E647" s="705">
        <v>15</v>
      </c>
      <c r="F647" s="1135">
        <v>252</v>
      </c>
      <c r="G647" s="1126" t="s">
        <v>37</v>
      </c>
      <c r="H647" s="1126" t="s">
        <v>37</v>
      </c>
      <c r="I647" s="841">
        <v>77.849999999999994</v>
      </c>
      <c r="J647" s="624">
        <f t="shared" ref="J647:J710" si="172">(M647/I647)*100</f>
        <v>2.0038535645472066</v>
      </c>
      <c r="K647" s="844">
        <v>0.39</v>
      </c>
      <c r="L647" s="854">
        <v>4</v>
      </c>
      <c r="M647" s="615">
        <f t="shared" ref="M647:M710" si="173">K647*L647</f>
        <v>1.56</v>
      </c>
      <c r="N647" s="837" t="s">
        <v>119</v>
      </c>
      <c r="O647" s="706">
        <v>0.36</v>
      </c>
      <c r="P647" s="904">
        <v>43770</v>
      </c>
      <c r="Q647" s="904">
        <v>43801</v>
      </c>
      <c r="R647" s="615">
        <f t="shared" ref="R647:R710" si="174">(K647-O647)/O647*100</f>
        <v>8.333333333333341</v>
      </c>
      <c r="S647" s="673">
        <f>IF(INDEX(Historical!$D$7:$D$1257,MATCH(B647,Historical!$B$7:$B$1281,0))=0,"n/a",(INDEX(Historical!$C$7:$C$1259,MATCH(B647,Historical!$B$7:$B$1281,0))/INDEX(Historical!$D$7:$D$1257,MATCH(B647,Historical!$B$7:$B$1281,0))-1)*100)</f>
        <v>6.1224489795918435</v>
      </c>
      <c r="T647" s="673">
        <f>IF(INDEX(Historical!$F$7:$F$1250,MATCH(B647,Historical!$B$7:$B$1281,0))=0,"n/a",((INDEX(Historical!$C$7:$C$1259,MATCH(B647,Historical!$B$7:$B$1281,0))/INDEX(Historical!$F$7:$F$1250,MATCH(B647,Historical!$B$7:$B$1281,0)))^(1/3)-1)*100)</f>
        <v>8.2446637382673327</v>
      </c>
      <c r="U647" s="673">
        <f>IF(INDEX(Historical!$H$7:$H$1250,MATCH(B647,Historical!$B$7:$B$1281,0))=0,"n/a",((INDEX(Historical!$C$7:$C$1259,MATCH(B647,Historical!$B$7:$B$1281,0))/INDEX(Historical!$H$7:$H$1250,MATCH(B647,Historical!$B$7:$B$1281,0)))^(1/5)-1)*100)</f>
        <v>8.4471771197698544</v>
      </c>
      <c r="V647" s="673">
        <f>IF(INDEX(Historical!$O$7:$O$1250,MATCH(B647,Historical!$B$7:$B$1281,0))=0,"n/a",((INDEX(Historical!$C$7:$C$1259,MATCH(B647,Historical!$B$7:$B$1281,0))/INDEX(Historical!$O$7:$O$1250,MATCH(B647,Historical!$B$7:$B$1281,0)))^(1/10)-1)*100)</f>
        <v>7.0408996842318494</v>
      </c>
      <c r="W647" s="674">
        <f t="shared" ref="W647:W710" si="175">IF(OR(U647&lt;=0,U647="n/a",V647&lt;=0,V647="n/a"),"n/a",U647/V647)</f>
        <v>1.1997297928682857</v>
      </c>
      <c r="X647" s="675">
        <f t="shared" ref="X647:X710" si="176">IF(OR(AJ647&lt;=0,AJ647="n/a",U647&lt;=0,U647="n/a"),"n/a",U647/AJ647)</f>
        <v>2.8157257065899515</v>
      </c>
      <c r="Y647" s="644" t="s">
        <v>4592</v>
      </c>
      <c r="Z647" s="624">
        <f t="shared" ref="Z647:Z710" si="177">IF(OR(AC647&lt;0.01,AC647="n/a"),"n/a",M647/AC647*100)</f>
        <v>60.231660231660236</v>
      </c>
      <c r="AA647" s="853">
        <f t="shared" ref="AA647:AA710" si="178">IF(OR(AC647&lt;0.01,AC647="n/a"),"n/a",I647/AC647)</f>
        <v>30.057915057915057</v>
      </c>
      <c r="AB647" s="854">
        <v>12</v>
      </c>
      <c r="AC647" s="833">
        <v>2.59</v>
      </c>
      <c r="AD647" s="833">
        <v>7.96</v>
      </c>
      <c r="AE647" s="833">
        <v>2.48</v>
      </c>
      <c r="AF647" s="833">
        <v>3.69</v>
      </c>
      <c r="AG647" s="833">
        <v>7.6</v>
      </c>
      <c r="AH647" s="833">
        <v>-43.9</v>
      </c>
      <c r="AI647" s="833">
        <v>10.27</v>
      </c>
      <c r="AJ647" s="833">
        <v>3</v>
      </c>
      <c r="AK647" s="833">
        <v>3.8</v>
      </c>
      <c r="AL647" s="845">
        <v>3300</v>
      </c>
      <c r="AM647" s="839">
        <v>0.5</v>
      </c>
      <c r="AN647" s="833">
        <v>0.63</v>
      </c>
      <c r="AO647" s="711">
        <f t="shared" ref="AO647:AO710" si="179">IF(U647="n/a","n/a",IF(AA647&lt;0,"n/a",IF(AA647="n/a","n/a",J647+U647-AA647)))</f>
        <v>-19.606884373597996</v>
      </c>
      <c r="AP647" s="712">
        <f t="shared" ref="AP647:AP710" si="180">IF(U647="n/a","n/a",J647+U647)</f>
        <v>10.451030684317061</v>
      </c>
      <c r="AQ647" s="855">
        <f t="shared" ref="AQ647:AQ710" si="181">IF(OR(AC647&lt;0.01,AF647="n/a"),"n/a",(I647/SQRT(22.5*AC647*(I647/AF647))-1)*100)</f>
        <v>122.02472991759427</v>
      </c>
      <c r="AR647" s="624">
        <f>INDEX(Historical!$C$7:$C$1259,MATCH(B647,Historical!$B$7:$B$1281,0))*IF(AH647="n/a",1.03,IF(AH647&lt;0,1.01,IF(AH647&gt;10,1.1,(1+AH647/100))))</f>
        <v>1.5756000000000001</v>
      </c>
      <c r="AS647" s="853">
        <f t="shared" ref="AS647:AS710" si="182">IF($AI647="n/a",1.03*AR647,IF($AI647&lt;0,1.01*AR647,IF($AI647&gt;10,1.1*AR647,(1+$AI647/100)*AR647)))</f>
        <v>1.7331600000000003</v>
      </c>
      <c r="AT647" s="853">
        <f t="shared" ref="AT647:AV666" si="183">IF($AK647="n/a",1.03*AS647,IF($AK647&lt;0,1.01*AS647,IF($AK647&gt;10,1.1*AS647,(1+$AK647/100)*AS647)))</f>
        <v>1.7990200800000002</v>
      </c>
      <c r="AU647" s="853">
        <f t="shared" si="183"/>
        <v>1.8673828430400004</v>
      </c>
      <c r="AV647" s="853">
        <f t="shared" si="183"/>
        <v>1.9383433910755203</v>
      </c>
      <c r="AW647" s="624">
        <f t="shared" ref="AW647:AW710" si="184">SUM(AR647:AV647)</f>
        <v>8.9135063141155211</v>
      </c>
      <c r="AX647" s="719">
        <f t="shared" ref="AX647:AX710" si="185">AW647/I647*100</f>
        <v>11.449590641124626</v>
      </c>
      <c r="AY647" s="900">
        <v>0.99</v>
      </c>
      <c r="AZ647" s="839">
        <v>103.58000000000001</v>
      </c>
      <c r="BA647" s="839">
        <v>-2.7199999999999998</v>
      </c>
      <c r="BB647" s="839">
        <v>3.3000000000000003</v>
      </c>
      <c r="BC647" s="839">
        <v>24.060000000000002</v>
      </c>
      <c r="BD647" s="618"/>
      <c r="BE647" s="597">
        <v>2007</v>
      </c>
      <c r="BF647" s="865">
        <f t="shared" ref="BF647:BF710" si="186">IF(BE647&gt;2008,0,IF(BE647&gt;2001,1,IF(BE647&gt;1990,2,IF(BE647&gt;1980,3,IF(BE647&gt;1973,4,IF(BE647&gt;1970,5,IF(BE647&gt;1960,6,IF(BE647&gt;1958,7,IF(BE647&gt;1953,8,9)))))))))</f>
        <v>1</v>
      </c>
      <c r="BG647" s="849">
        <v>3.9</v>
      </c>
    </row>
    <row r="648" spans="1:59" s="831" customFormat="1" ht="12.75" customHeight="1" x14ac:dyDescent="0.2">
      <c r="A648" s="831" t="s">
        <v>1688</v>
      </c>
      <c r="B648" s="842" t="s">
        <v>1689</v>
      </c>
      <c r="C648" s="898" t="s">
        <v>108</v>
      </c>
      <c r="D648" s="898" t="s">
        <v>4273</v>
      </c>
      <c r="E648" s="705">
        <v>11</v>
      </c>
      <c r="F648" s="1135">
        <v>321</v>
      </c>
      <c r="G648" s="1102" t="s">
        <v>37</v>
      </c>
      <c r="H648" s="1102" t="s">
        <v>37</v>
      </c>
      <c r="I648" s="841">
        <v>49.27</v>
      </c>
      <c r="J648" s="624">
        <f t="shared" si="172"/>
        <v>2.1920032474122184</v>
      </c>
      <c r="K648" s="844">
        <v>0.27</v>
      </c>
      <c r="L648" s="854">
        <v>4</v>
      </c>
      <c r="M648" s="615">
        <f t="shared" si="173"/>
        <v>1.08</v>
      </c>
      <c r="N648" s="837" t="s">
        <v>163</v>
      </c>
      <c r="O648" s="706">
        <v>0.26</v>
      </c>
      <c r="P648" s="904">
        <v>43811</v>
      </c>
      <c r="Q648" s="904">
        <v>43829</v>
      </c>
      <c r="R648" s="615">
        <f t="shared" si="174"/>
        <v>3.8461538461538494</v>
      </c>
      <c r="S648" s="673">
        <f>IF(INDEX(Historical!$D$7:$D$1257,MATCH(B648,Historical!$B$7:$B$1281,0))=0,"n/a",(INDEX(Historical!$C$7:$C$1259,MATCH(B648,Historical!$B$7:$B$1281,0))/INDEX(Historical!$D$7:$D$1257,MATCH(B648,Historical!$B$7:$B$1281,0))-1)*100)</f>
        <v>3.8461538461538547</v>
      </c>
      <c r="T648" s="673">
        <f>IF(INDEX(Historical!$F$7:$F$1250,MATCH(B648,Historical!$B$7:$B$1281,0))=0,"n/a",((INDEX(Historical!$C$7:$C$1259,MATCH(B648,Historical!$B$7:$B$1281,0))/INDEX(Historical!$F$7:$F$1250,MATCH(B648,Historical!$B$7:$B$1281,0)))^(1/3)-1)*100)</f>
        <v>10.520944959211608</v>
      </c>
      <c r="U648" s="673">
        <f>IF(INDEX(Historical!$H$7:$H$1250,MATCH(B648,Historical!$B$7:$B$1281,0))=0,"n/a",((INDEX(Historical!$C$7:$C$1259,MATCH(B648,Historical!$B$7:$B$1281,0))/INDEX(Historical!$H$7:$H$1250,MATCH(B648,Historical!$B$7:$B$1281,0)))^(1/5)-1)*100)</f>
        <v>11.032151746146003</v>
      </c>
      <c r="V648" s="673">
        <f>IF(INDEX(Historical!$O$7:$O$1250,MATCH(B648,Historical!$B$7:$B$1281,0))=0,"n/a",((INDEX(Historical!$C$7:$C$1259,MATCH(B648,Historical!$B$7:$B$1281,0))/INDEX(Historical!$O$7:$O$1250,MATCH(B648,Historical!$B$7:$B$1281,0)))^(1/10)-1)*100)</f>
        <v>8.9097076820324972</v>
      </c>
      <c r="W648" s="674">
        <f t="shared" si="175"/>
        <v>1.2382170257273053</v>
      </c>
      <c r="X648" s="675">
        <f t="shared" si="176"/>
        <v>0.85520556171674433</v>
      </c>
      <c r="Y648" s="646" t="s">
        <v>4573</v>
      </c>
      <c r="Z648" s="624">
        <f t="shared" si="177"/>
        <v>41.698841698841704</v>
      </c>
      <c r="AA648" s="853">
        <f t="shared" si="178"/>
        <v>19.023166023166027</v>
      </c>
      <c r="AB648" s="854">
        <v>12</v>
      </c>
      <c r="AC648" s="833">
        <v>2.59</v>
      </c>
      <c r="AD648" s="833">
        <v>1.96</v>
      </c>
      <c r="AE648" s="833">
        <v>7.64</v>
      </c>
      <c r="AF648" s="833">
        <v>2.67</v>
      </c>
      <c r="AG648" s="833">
        <v>14.499999999999998</v>
      </c>
      <c r="AH648" s="833">
        <v>19.400000000000002</v>
      </c>
      <c r="AI648" s="833">
        <v>6.74</v>
      </c>
      <c r="AJ648" s="833">
        <v>12.9</v>
      </c>
      <c r="AK648" s="833">
        <v>10</v>
      </c>
      <c r="AL648" s="845">
        <v>1130</v>
      </c>
      <c r="AM648" s="839">
        <v>2.7</v>
      </c>
      <c r="AN648" s="833">
        <v>0</v>
      </c>
      <c r="AO648" s="711">
        <f t="shared" si="179"/>
        <v>-5.7990110296078061</v>
      </c>
      <c r="AP648" s="712">
        <f t="shared" si="180"/>
        <v>13.224154993558221</v>
      </c>
      <c r="AQ648" s="855">
        <f t="shared" si="181"/>
        <v>50.246986705747346</v>
      </c>
      <c r="AR648" s="624">
        <f>INDEX(Historical!$C$7:$C$1259,MATCH(B648,Historical!$B$7:$B$1281,0))*IF(AH648="n/a",1.03,IF(AH648&lt;0,1.01,IF(AH648&gt;10,1.1,(1+AH648/100))))</f>
        <v>1.1880000000000002</v>
      </c>
      <c r="AS648" s="853">
        <f t="shared" si="182"/>
        <v>1.2680712000000001</v>
      </c>
      <c r="AT648" s="853">
        <f t="shared" si="183"/>
        <v>1.3948783200000001</v>
      </c>
      <c r="AU648" s="853">
        <f t="shared" si="183"/>
        <v>1.5343661520000003</v>
      </c>
      <c r="AV648" s="853">
        <f t="shared" si="183"/>
        <v>1.6878027672000004</v>
      </c>
      <c r="AW648" s="624">
        <f t="shared" si="184"/>
        <v>7.0731184392000017</v>
      </c>
      <c r="AX648" s="719">
        <f t="shared" si="185"/>
        <v>14.355832025979302</v>
      </c>
      <c r="AY648" s="900">
        <v>0.83</v>
      </c>
      <c r="AZ648" s="839">
        <v>114.39999999999999</v>
      </c>
      <c r="BA648" s="839">
        <v>-4.7</v>
      </c>
      <c r="BB648" s="839">
        <v>12.1</v>
      </c>
      <c r="BC648" s="839">
        <v>23.580000000000002</v>
      </c>
      <c r="BD648" s="874"/>
      <c r="BE648" s="597">
        <v>2010</v>
      </c>
      <c r="BF648" s="865">
        <f t="shared" si="186"/>
        <v>0</v>
      </c>
      <c r="BG648" s="849">
        <v>1.5</v>
      </c>
    </row>
    <row r="649" spans="1:59" s="831" customFormat="1" ht="12.75" customHeight="1" x14ac:dyDescent="0.2">
      <c r="A649" s="831" t="s">
        <v>344</v>
      </c>
      <c r="B649" s="578" t="s">
        <v>345</v>
      </c>
      <c r="C649" s="898" t="s">
        <v>153</v>
      </c>
      <c r="D649" s="898" t="s">
        <v>4259</v>
      </c>
      <c r="E649" s="705">
        <v>28</v>
      </c>
      <c r="F649" s="1135">
        <v>112</v>
      </c>
      <c r="G649" s="1102" t="s">
        <v>106</v>
      </c>
      <c r="H649" s="1102" t="s">
        <v>106</v>
      </c>
      <c r="I649" s="833">
        <v>242.69</v>
      </c>
      <c r="J649" s="624">
        <f t="shared" si="172"/>
        <v>1.0383616959907702</v>
      </c>
      <c r="K649" s="851">
        <v>0.63</v>
      </c>
      <c r="L649" s="854">
        <v>4</v>
      </c>
      <c r="M649" s="615">
        <f t="shared" si="173"/>
        <v>2.52</v>
      </c>
      <c r="N649" s="837" t="s">
        <v>160</v>
      </c>
      <c r="O649" s="707">
        <v>0.57499999999999996</v>
      </c>
      <c r="P649" s="606">
        <v>44195</v>
      </c>
      <c r="Q649" s="606">
        <v>44225</v>
      </c>
      <c r="R649" s="615">
        <f t="shared" si="174"/>
        <v>9.5652173913043566</v>
      </c>
      <c r="S649" s="673">
        <f>IF(INDEX(Historical!$D$7:$D$1257,MATCH(B649,Historical!$B$7:$B$1281,0))=0,"n/a",(INDEX(Historical!$C$7:$C$1259,MATCH(B649,Historical!$B$7:$B$1281,0))/INDEX(Historical!$D$7:$D$1257,MATCH(B649,Historical!$B$7:$B$1281,0))-1)*100)</f>
        <v>10.576923076923062</v>
      </c>
      <c r="T649" s="673">
        <f>IF(INDEX(Historical!$F$7:$F$1250,MATCH(B649,Historical!$B$7:$B$1281,0))=0,"n/a",((INDEX(Historical!$C$7:$C$1259,MATCH(B649,Historical!$B$7:$B$1281,0))/INDEX(Historical!$F$7:$F$1250,MATCH(B649,Historical!$B$7:$B$1281,0)))^(1/3)-1)*100)</f>
        <v>10.601148866139919</v>
      </c>
      <c r="U649" s="673">
        <f>IF(INDEX(Historical!$H$7:$H$1250,MATCH(B649,Historical!$B$7:$B$1281,0))=0,"n/a",((INDEX(Historical!$C$7:$C$1259,MATCH(B649,Historical!$B$7:$B$1281,0))/INDEX(Historical!$H$7:$H$1250,MATCH(B649,Historical!$B$7:$B$1281,0)))^(1/5)-1)*100)</f>
        <v>10.756634324829006</v>
      </c>
      <c r="V649" s="673">
        <f>IF(INDEX(Historical!$O$7:$O$1250,MATCH(B649,Historical!$B$7:$B$1281,0))=0,"n/a",((INDEX(Historical!$C$7:$C$1259,MATCH(B649,Historical!$B$7:$B$1281,0))/INDEX(Historical!$O$7:$O$1250,MATCH(B649,Historical!$B$7:$B$1281,0)))^(1/10)-1)*100)</f>
        <v>14.381992765281604</v>
      </c>
      <c r="W649" s="674">
        <f t="shared" si="175"/>
        <v>0.74792377526400378</v>
      </c>
      <c r="X649" s="675">
        <f t="shared" si="176"/>
        <v>4.8893792385586394</v>
      </c>
      <c r="Y649" s="632"/>
      <c r="Z649" s="624">
        <f t="shared" si="177"/>
        <v>60</v>
      </c>
      <c r="AA649" s="853">
        <f t="shared" si="178"/>
        <v>57.783333333333331</v>
      </c>
      <c r="AB649" s="854">
        <v>12</v>
      </c>
      <c r="AC649" s="833">
        <v>4.2</v>
      </c>
      <c r="AD649" s="833">
        <v>5.65</v>
      </c>
      <c r="AE649" s="833">
        <v>6.52</v>
      </c>
      <c r="AF649" s="833">
        <v>7.06</v>
      </c>
      <c r="AG649" s="833">
        <v>12.3</v>
      </c>
      <c r="AH649" s="833">
        <v>-23.3</v>
      </c>
      <c r="AI649" s="833">
        <v>13.389999999999999</v>
      </c>
      <c r="AJ649" s="833">
        <v>2.1999999999999997</v>
      </c>
      <c r="AK649" s="833">
        <v>10.36</v>
      </c>
      <c r="AL649" s="845">
        <v>93630</v>
      </c>
      <c r="AM649" s="839">
        <v>0.1</v>
      </c>
      <c r="AN649" s="833">
        <v>1.07</v>
      </c>
      <c r="AO649" s="711">
        <f t="shared" si="179"/>
        <v>-45.988337312513551</v>
      </c>
      <c r="AP649" s="712">
        <f t="shared" si="180"/>
        <v>11.794996020819777</v>
      </c>
      <c r="AQ649" s="855">
        <f t="shared" si="181"/>
        <v>325.80659842146559</v>
      </c>
      <c r="AR649" s="624">
        <f>INDEX(Historical!$C$7:$C$1259,MATCH(B649,Historical!$B$7:$B$1281,0))*IF(AH649="n/a",1.03,IF(AH649&lt;0,1.01,IF(AH649&gt;10,1.1,(1+AH649/100))))</f>
        <v>2.323</v>
      </c>
      <c r="AS649" s="853">
        <f t="shared" si="182"/>
        <v>2.5553000000000003</v>
      </c>
      <c r="AT649" s="853">
        <f t="shared" si="183"/>
        <v>2.8108300000000006</v>
      </c>
      <c r="AU649" s="853">
        <f t="shared" si="183"/>
        <v>3.0919130000000008</v>
      </c>
      <c r="AV649" s="853">
        <f t="shared" si="183"/>
        <v>3.401104300000001</v>
      </c>
      <c r="AW649" s="624">
        <f t="shared" si="184"/>
        <v>14.1821473</v>
      </c>
      <c r="AX649" s="719">
        <f t="shared" si="185"/>
        <v>5.8437295727059215</v>
      </c>
      <c r="AY649" s="900">
        <v>0.98</v>
      </c>
      <c r="AZ649" s="839">
        <v>94.87</v>
      </c>
      <c r="BA649" s="839">
        <v>-2.93</v>
      </c>
      <c r="BB649" s="839">
        <v>1.17</v>
      </c>
      <c r="BC649" s="839">
        <v>14.31</v>
      </c>
      <c r="BD649" s="874"/>
      <c r="BE649" s="597">
        <v>1994</v>
      </c>
      <c r="BF649" s="865">
        <f t="shared" si="186"/>
        <v>2</v>
      </c>
      <c r="BG649" s="849">
        <v>5</v>
      </c>
    </row>
    <row r="650" spans="1:59" s="831" customFormat="1" ht="12.75" customHeight="1" x14ac:dyDescent="0.2">
      <c r="A650" s="848" t="s">
        <v>4509</v>
      </c>
      <c r="B650" s="578" t="s">
        <v>4503</v>
      </c>
      <c r="C650" s="898" t="s">
        <v>112</v>
      </c>
      <c r="D650" s="898" t="s">
        <v>4267</v>
      </c>
      <c r="E650" s="705">
        <v>6</v>
      </c>
      <c r="F650" s="1135">
        <v>703</v>
      </c>
      <c r="G650" s="1123" t="s">
        <v>106</v>
      </c>
      <c r="H650" s="1123" t="s">
        <v>106</v>
      </c>
      <c r="I650" s="841">
        <v>36.1</v>
      </c>
      <c r="J650" s="624">
        <f t="shared" si="172"/>
        <v>1.7728531855955676</v>
      </c>
      <c r="K650" s="844">
        <v>0.16</v>
      </c>
      <c r="L650" s="854">
        <v>4</v>
      </c>
      <c r="M650" s="615">
        <f t="shared" si="173"/>
        <v>0.64</v>
      </c>
      <c r="N650" s="837" t="s">
        <v>1236</v>
      </c>
      <c r="O650" s="706">
        <v>0.14000000000000001</v>
      </c>
      <c r="P650" s="606">
        <v>44260</v>
      </c>
      <c r="Q650" s="606">
        <v>44270</v>
      </c>
      <c r="R650" s="615">
        <f t="shared" si="174"/>
        <v>14.285714285714276</v>
      </c>
      <c r="S650" s="673">
        <f>IF(INDEX(Historical!$D$7:$D$1257,MATCH(B650,Historical!$B$7:$B$1281,0))=0,"n/a",(INDEX(Historical!$C$7:$C$1259,MATCH(B650,Historical!$B$7:$B$1281,0))/INDEX(Historical!$D$7:$D$1257,MATCH(B650,Historical!$B$7:$B$1281,0))-1)*100)</f>
        <v>16.666666666666675</v>
      </c>
      <c r="T650" s="673">
        <f>IF(INDEX(Historical!$F$7:$F$1250,MATCH(B650,Historical!$B$7:$B$1281,0))=0,"n/a",((INDEX(Historical!$C$7:$C$1259,MATCH(B650,Historical!$B$7:$B$1281,0))/INDEX(Historical!$F$7:$F$1250,MATCH(B650,Historical!$B$7:$B$1281,0)))^(1/3)-1)*100)</f>
        <v>16.960709528514649</v>
      </c>
      <c r="U650" s="673" t="str">
        <f>IF(INDEX(Historical!$H$7:$H$1250,MATCH(B650,Historical!$B$7:$B$1281,0))=0,"n/a",((INDEX(Historical!$C$7:$C$1259,MATCH(B650,Historical!$B$7:$B$1281,0))/INDEX(Historical!$H$7:$H$1250,MATCH(B650,Historical!$B$7:$B$1281,0)))^(1/5)-1)*100)</f>
        <v>n/a</v>
      </c>
      <c r="V650" s="673" t="str">
        <f>IF(INDEX(Historical!$O$7:$O$1250,MATCH(B650,Historical!$B$7:$B$1281,0))=0,"n/a",((INDEX(Historical!$C$7:$C$1259,MATCH(B650,Historical!$B$7:$B$1281,0))/INDEX(Historical!$O$7:$O$1250,MATCH(B650,Historical!$B$7:$B$1281,0)))^(1/10)-1)*100)</f>
        <v>n/a</v>
      </c>
      <c r="W650" s="674" t="str">
        <f t="shared" si="175"/>
        <v>n/a</v>
      </c>
      <c r="X650" s="675" t="str">
        <f t="shared" si="176"/>
        <v>n/a</v>
      </c>
      <c r="Y650" s="843"/>
      <c r="Z650" s="624">
        <f t="shared" si="177"/>
        <v>40.764331210191081</v>
      </c>
      <c r="AA650" s="853">
        <f t="shared" si="178"/>
        <v>22.993630573248407</v>
      </c>
      <c r="AB650" s="854">
        <v>12</v>
      </c>
      <c r="AC650" s="833">
        <v>1.57</v>
      </c>
      <c r="AD650" s="833">
        <v>1.28</v>
      </c>
      <c r="AE650" s="833">
        <v>1.35</v>
      </c>
      <c r="AF650" s="833">
        <v>8.08</v>
      </c>
      <c r="AG650" s="833">
        <v>38.5</v>
      </c>
      <c r="AH650" s="833">
        <v>-15.1</v>
      </c>
      <c r="AI650" s="833">
        <v>14.04</v>
      </c>
      <c r="AJ650" s="833">
        <v>28.7</v>
      </c>
      <c r="AK650" s="833">
        <v>18</v>
      </c>
      <c r="AL650" s="845">
        <v>1320</v>
      </c>
      <c r="AM650" s="839">
        <v>0.6</v>
      </c>
      <c r="AN650" s="833">
        <v>0</v>
      </c>
      <c r="AO650" s="711" t="str">
        <f t="shared" si="179"/>
        <v>n/a</v>
      </c>
      <c r="AP650" s="712" t="str">
        <f t="shared" si="180"/>
        <v>n/a</v>
      </c>
      <c r="AQ650" s="855">
        <f t="shared" si="181"/>
        <v>187.35462800584318</v>
      </c>
      <c r="AR650" s="624">
        <f>INDEX(Historical!$C$7:$C$1259,MATCH(B650,Historical!$B$7:$B$1281,0))*IF(AH650="n/a",1.03,IF(AH650&lt;0,1.01,IF(AH650&gt;10,1.1,(1+AH650/100))))</f>
        <v>0.5656000000000001</v>
      </c>
      <c r="AS650" s="853">
        <f t="shared" si="182"/>
        <v>0.62216000000000016</v>
      </c>
      <c r="AT650" s="853">
        <f t="shared" si="183"/>
        <v>0.68437600000000021</v>
      </c>
      <c r="AU650" s="853">
        <f t="shared" si="183"/>
        <v>0.7528136000000003</v>
      </c>
      <c r="AV650" s="853">
        <f t="shared" si="183"/>
        <v>0.82809496000000038</v>
      </c>
      <c r="AW650" s="624">
        <f t="shared" si="184"/>
        <v>3.4530445600000013</v>
      </c>
      <c r="AX650" s="719">
        <f t="shared" si="185"/>
        <v>9.5652203878116371</v>
      </c>
      <c r="AY650" s="900">
        <v>0.51</v>
      </c>
      <c r="AZ650" s="839">
        <v>172.56</v>
      </c>
      <c r="BA650" s="839">
        <v>-20.399999999999999</v>
      </c>
      <c r="BB650" s="839">
        <v>-8</v>
      </c>
      <c r="BC650" s="839">
        <v>36.299999999999997</v>
      </c>
      <c r="BD650" s="874"/>
      <c r="BE650" s="597">
        <v>2016</v>
      </c>
      <c r="BF650" s="865">
        <f t="shared" si="186"/>
        <v>0</v>
      </c>
      <c r="BG650" s="849">
        <v>15.2</v>
      </c>
    </row>
    <row r="651" spans="1:59" s="831" customFormat="1" x14ac:dyDescent="0.2">
      <c r="A651" s="831" t="s">
        <v>346</v>
      </c>
      <c r="B651" s="578" t="s">
        <v>347</v>
      </c>
      <c r="C651" s="898" t="s">
        <v>128</v>
      </c>
      <c r="D651" s="898" t="s">
        <v>4270</v>
      </c>
      <c r="E651" s="705">
        <v>50</v>
      </c>
      <c r="F651" s="1135">
        <v>29</v>
      </c>
      <c r="G651" s="1126" t="s">
        <v>37</v>
      </c>
      <c r="H651" s="1126" t="s">
        <v>115</v>
      </c>
      <c r="I651" s="833">
        <v>79.63</v>
      </c>
      <c r="J651" s="624">
        <f t="shared" si="172"/>
        <v>2.2604546025367327</v>
      </c>
      <c r="K651" s="844">
        <v>0.45</v>
      </c>
      <c r="L651" s="854">
        <v>4</v>
      </c>
      <c r="M651" s="615">
        <f t="shared" si="173"/>
        <v>1.8</v>
      </c>
      <c r="N651" s="837" t="s">
        <v>283</v>
      </c>
      <c r="O651" s="706">
        <v>0.39</v>
      </c>
      <c r="P651" s="904">
        <v>43831</v>
      </c>
      <c r="Q651" s="904">
        <v>43853</v>
      </c>
      <c r="R651" s="615">
        <f t="shared" si="174"/>
        <v>15.384615384615383</v>
      </c>
      <c r="S651" s="673">
        <f>IF(INDEX(Historical!$D$7:$D$1257,MATCH(B651,Historical!$B$7:$B$1281,0))=0,"n/a",(INDEX(Historical!$C$7:$C$1259,MATCH(B651,Historical!$B$7:$B$1281,0))/INDEX(Historical!$D$7:$D$1257,MATCH(B651,Historical!$B$7:$B$1281,0))-1)*100)</f>
        <v>15.384615384615374</v>
      </c>
      <c r="T651" s="673">
        <f>IF(INDEX(Historical!$F$7:$F$1250,MATCH(B651,Historical!$B$7:$B$1281,0))=0,"n/a",((INDEX(Historical!$C$7:$C$1259,MATCH(B651,Historical!$B$7:$B$1281,0))/INDEX(Historical!$F$7:$F$1250,MATCH(B651,Historical!$B$7:$B$1281,0)))^(1/3)-1)*100)</f>
        <v>10.891823393038823</v>
      </c>
      <c r="U651" s="673">
        <f>IF(INDEX(Historical!$H$7:$H$1250,MATCH(B651,Historical!$B$7:$B$1281,0))=0,"n/a",((INDEX(Historical!$C$7:$C$1259,MATCH(B651,Historical!$B$7:$B$1281,0))/INDEX(Historical!$H$7:$H$1250,MATCH(B651,Historical!$B$7:$B$1281,0)))^(1/5)-1)*100)</f>
        <v>8.4471771197698544</v>
      </c>
      <c r="V651" s="673">
        <f>IF(INDEX(Historical!$O$7:$O$1250,MATCH(B651,Historical!$B$7:$B$1281,0))=0,"n/a",((INDEX(Historical!$C$7:$C$1259,MATCH(B651,Historical!$B$7:$B$1281,0))/INDEX(Historical!$O$7:$O$1250,MATCH(B651,Historical!$B$7:$B$1281,0)))^(1/10)-1)*100)</f>
        <v>6.0540481614018704</v>
      </c>
      <c r="W651" s="674">
        <f t="shared" si="175"/>
        <v>1.3952940073429863</v>
      </c>
      <c r="X651" s="675" t="str">
        <f t="shared" si="176"/>
        <v>n/a</v>
      </c>
      <c r="Y651" s="632"/>
      <c r="Z651" s="624" t="str">
        <f t="shared" si="177"/>
        <v>n/a</v>
      </c>
      <c r="AA651" s="853" t="str">
        <f t="shared" si="178"/>
        <v>n/a</v>
      </c>
      <c r="AB651" s="854">
        <v>6</v>
      </c>
      <c r="AC651" s="833">
        <v>-0.67</v>
      </c>
      <c r="AD651" s="833" t="s">
        <v>136</v>
      </c>
      <c r="AE651" s="833">
        <v>0.87</v>
      </c>
      <c r="AF651" s="833">
        <v>28.71</v>
      </c>
      <c r="AG651" s="833">
        <v>-22.8</v>
      </c>
      <c r="AH651" s="833">
        <v>-87</v>
      </c>
      <c r="AI651" s="833">
        <v>121.02999999999999</v>
      </c>
      <c r="AJ651" s="833">
        <v>-18.3</v>
      </c>
      <c r="AK651" s="833">
        <v>22.939999999999998</v>
      </c>
      <c r="AL651" s="845">
        <v>40090</v>
      </c>
      <c r="AM651" s="839">
        <v>0.1</v>
      </c>
      <c r="AN651" s="833">
        <v>9.6999999999999993</v>
      </c>
      <c r="AO651" s="711" t="str">
        <f t="shared" si="179"/>
        <v>n/a</v>
      </c>
      <c r="AP651" s="712">
        <f t="shared" si="180"/>
        <v>10.707631722306587</v>
      </c>
      <c r="AQ651" s="855" t="str">
        <f t="shared" si="181"/>
        <v>n/a</v>
      </c>
      <c r="AR651" s="624">
        <f>INDEX(Historical!$C$7:$C$1259,MATCH(B651,Historical!$B$7:$B$1281,0))*IF(AH651="n/a",1.03,IF(AH651&lt;0,1.01,IF(AH651&gt;10,1.1,(1+AH651/100))))</f>
        <v>1.8180000000000001</v>
      </c>
      <c r="AS651" s="853">
        <f t="shared" si="182"/>
        <v>1.9998000000000002</v>
      </c>
      <c r="AT651" s="853">
        <f t="shared" si="183"/>
        <v>2.1997800000000005</v>
      </c>
      <c r="AU651" s="853">
        <f t="shared" si="183"/>
        <v>2.4197580000000007</v>
      </c>
      <c r="AV651" s="853">
        <f t="shared" si="183"/>
        <v>2.6617338000000008</v>
      </c>
      <c r="AW651" s="624">
        <f t="shared" si="184"/>
        <v>11.099071800000001</v>
      </c>
      <c r="AX651" s="719">
        <f t="shared" si="185"/>
        <v>13.938304407886475</v>
      </c>
      <c r="AY651" s="900">
        <v>1.4</v>
      </c>
      <c r="AZ651" s="839">
        <v>206.27</v>
      </c>
      <c r="BA651" s="839">
        <v>-2.65</v>
      </c>
      <c r="BB651" s="839">
        <v>5.9799999999999995</v>
      </c>
      <c r="BC651" s="839">
        <v>23.95</v>
      </c>
      <c r="BD651" s="874"/>
      <c r="BE651" s="597">
        <v>1971</v>
      </c>
      <c r="BF651" s="865">
        <f t="shared" si="186"/>
        <v>5</v>
      </c>
      <c r="BG651" s="849">
        <v>-1.5</v>
      </c>
    </row>
    <row r="652" spans="1:59" s="831" customFormat="1" ht="12.75" customHeight="1" x14ac:dyDescent="0.2">
      <c r="A652" s="831" t="s">
        <v>137</v>
      </c>
      <c r="B652" s="578" t="s">
        <v>138</v>
      </c>
      <c r="C652" s="898" t="s">
        <v>4277</v>
      </c>
      <c r="D652" s="898" t="s">
        <v>4286</v>
      </c>
      <c r="E652" s="705">
        <v>36</v>
      </c>
      <c r="F652" s="1135">
        <v>76</v>
      </c>
      <c r="G652" s="1139" t="s">
        <v>115</v>
      </c>
      <c r="H652" s="1139" t="s">
        <v>115</v>
      </c>
      <c r="I652" s="833">
        <v>27.89</v>
      </c>
      <c r="J652" s="624">
        <f t="shared" si="172"/>
        <v>7.4578702043743288</v>
      </c>
      <c r="K652" s="844">
        <v>0.52</v>
      </c>
      <c r="L652" s="854">
        <v>4</v>
      </c>
      <c r="M652" s="615">
        <f t="shared" si="173"/>
        <v>2.08</v>
      </c>
      <c r="N652" s="837" t="s">
        <v>139</v>
      </c>
      <c r="O652" s="706">
        <v>0.51</v>
      </c>
      <c r="P652" s="904">
        <v>43838</v>
      </c>
      <c r="Q652" s="904">
        <v>43863</v>
      </c>
      <c r="R652" s="615">
        <f t="shared" si="174"/>
        <v>1.9607843137254919</v>
      </c>
      <c r="S652" s="673">
        <f>IF(INDEX(Historical!$D$7:$D$1257,MATCH(B652,Historical!$B$7:$B$1281,0))=0,"n/a",(INDEX(Historical!$C$7:$C$1259,MATCH(B652,Historical!$B$7:$B$1281,0))/INDEX(Historical!$D$7:$D$1257,MATCH(B652,Historical!$B$7:$B$1281,0))-1)*100)</f>
        <v>1.9607843137254832</v>
      </c>
      <c r="T652" s="673">
        <f>IF(INDEX(Historical!$F$7:$F$1250,MATCH(B652,Historical!$B$7:$B$1281,0))=0,"n/a",((INDEX(Historical!$C$7:$C$1259,MATCH(B652,Historical!$B$7:$B$1281,0))/INDEX(Historical!$F$7:$F$1250,MATCH(B652,Historical!$B$7:$B$1281,0)))^(1/3)-1)*100)</f>
        <v>2.0005283131651064</v>
      </c>
      <c r="U652" s="673">
        <f>IF(INDEX(Historical!$H$7:$H$1250,MATCH(B652,Historical!$B$7:$B$1281,0))=0,"n/a",((INDEX(Historical!$C$7:$C$1259,MATCH(B652,Historical!$B$7:$B$1281,0))/INDEX(Historical!$H$7:$H$1250,MATCH(B652,Historical!$B$7:$B$1281,0)))^(1/5)-1)*100)</f>
        <v>2.0425016523617501</v>
      </c>
      <c r="V652" s="673">
        <f>IF(INDEX(Historical!$O$7:$O$1250,MATCH(B652,Historical!$B$7:$B$1281,0))=0,"n/a",((INDEX(Historical!$C$7:$C$1259,MATCH(B652,Historical!$B$7:$B$1281,0))/INDEX(Historical!$O$7:$O$1250,MATCH(B652,Historical!$B$7:$B$1281,0)))^(1/10)-1)*100)</f>
        <v>2.1587111875652099</v>
      </c>
      <c r="W652" s="674">
        <f t="shared" si="175"/>
        <v>0.94616716869173623</v>
      </c>
      <c r="X652" s="675">
        <f t="shared" si="176"/>
        <v>0.2294945676810955</v>
      </c>
      <c r="Y652" s="632"/>
      <c r="Z652" s="624" t="str">
        <f t="shared" si="177"/>
        <v>n/a</v>
      </c>
      <c r="AA652" s="853" t="str">
        <f t="shared" si="178"/>
        <v>n/a</v>
      </c>
      <c r="AB652" s="854">
        <v>12</v>
      </c>
      <c r="AC652" s="833">
        <v>-0.76</v>
      </c>
      <c r="AD652" s="833" t="s">
        <v>136</v>
      </c>
      <c r="AE652" s="833">
        <v>1.2</v>
      </c>
      <c r="AF652" s="833">
        <v>1.17</v>
      </c>
      <c r="AG652" s="833">
        <v>6.7</v>
      </c>
      <c r="AH652" s="833">
        <v>-30.9</v>
      </c>
      <c r="AI652" s="833">
        <v>3.6700000000000004</v>
      </c>
      <c r="AJ652" s="833">
        <v>8.9</v>
      </c>
      <c r="AK652" s="833">
        <v>1.3599999999999999</v>
      </c>
      <c r="AL652" s="845">
        <v>205640</v>
      </c>
      <c r="AM652" s="839">
        <v>0.08</v>
      </c>
      <c r="AN652" s="833">
        <v>0.91</v>
      </c>
      <c r="AO652" s="711" t="str">
        <f t="shared" si="179"/>
        <v>n/a</v>
      </c>
      <c r="AP652" s="712">
        <f t="shared" si="180"/>
        <v>9.5003718567360789</v>
      </c>
      <c r="AQ652" s="855" t="str">
        <f t="shared" si="181"/>
        <v>n/a</v>
      </c>
      <c r="AR652" s="624">
        <f>INDEX(Historical!$C$7:$C$1259,MATCH(B652,Historical!$B$7:$B$1281,0))*IF(AH652="n/a",1.03,IF(AH652&lt;0,1.01,IF(AH652&gt;10,1.1,(1+AH652/100))))</f>
        <v>2.1008</v>
      </c>
      <c r="AS652" s="853">
        <f t="shared" si="182"/>
        <v>2.1778993600000001</v>
      </c>
      <c r="AT652" s="853">
        <f t="shared" si="183"/>
        <v>2.2075187912960001</v>
      </c>
      <c r="AU652" s="853">
        <f t="shared" si="183"/>
        <v>2.237541046857626</v>
      </c>
      <c r="AV652" s="853">
        <f t="shared" si="183"/>
        <v>2.2679716050948899</v>
      </c>
      <c r="AW652" s="624">
        <f t="shared" si="184"/>
        <v>10.991730803248515</v>
      </c>
      <c r="AX652" s="719">
        <f t="shared" si="185"/>
        <v>39.411010409639708</v>
      </c>
      <c r="AY652" s="900">
        <v>0.73</v>
      </c>
      <c r="AZ652" s="839">
        <v>6.94</v>
      </c>
      <c r="BA652" s="839">
        <v>-27.029999999999998</v>
      </c>
      <c r="BB652" s="839">
        <v>-4.03</v>
      </c>
      <c r="BC652" s="839">
        <v>-4.78</v>
      </c>
      <c r="BD652" s="874"/>
      <c r="BE652" s="597">
        <v>1985</v>
      </c>
      <c r="BF652" s="865">
        <f t="shared" si="186"/>
        <v>3</v>
      </c>
      <c r="BG652" s="849">
        <v>2.1999999999999997</v>
      </c>
    </row>
    <row r="653" spans="1:59" s="831" customFormat="1" ht="12.75" customHeight="1" x14ac:dyDescent="0.2">
      <c r="A653" s="848" t="s">
        <v>4565</v>
      </c>
      <c r="B653" s="578" t="s">
        <v>4562</v>
      </c>
      <c r="C653" s="898" t="s">
        <v>4127</v>
      </c>
      <c r="D653" s="898" t="s">
        <v>4272</v>
      </c>
      <c r="E653" s="705">
        <v>5</v>
      </c>
      <c r="F653" s="1135">
        <v>722</v>
      </c>
      <c r="G653" s="1123" t="s">
        <v>106</v>
      </c>
      <c r="H653" s="1123" t="s">
        <v>106</v>
      </c>
      <c r="I653" s="841">
        <v>4.76</v>
      </c>
      <c r="J653" s="624">
        <f t="shared" si="172"/>
        <v>3.3613445378151265</v>
      </c>
      <c r="K653" s="844">
        <v>0.04</v>
      </c>
      <c r="L653" s="854">
        <v>4</v>
      </c>
      <c r="M653" s="615">
        <f t="shared" si="173"/>
        <v>0.16</v>
      </c>
      <c r="N653" s="837" t="s">
        <v>107</v>
      </c>
      <c r="O653" s="706">
        <v>3.5000000000000003E-2</v>
      </c>
      <c r="P653" s="606">
        <v>44147</v>
      </c>
      <c r="Q653" s="606">
        <v>44165</v>
      </c>
      <c r="R653" s="615">
        <f t="shared" si="174"/>
        <v>14.285714285714276</v>
      </c>
      <c r="S653" s="673">
        <f>IF(INDEX(Historical!$D$7:$D$1257,MATCH(B653,Historical!$B$7:$B$1281,0))=0,"n/a",(INDEX(Historical!$C$7:$C$1259,MATCH(B653,Historical!$B$7:$B$1281,0))/INDEX(Historical!$D$7:$D$1257,MATCH(B653,Historical!$B$7:$B$1281,0))-1)*100)</f>
        <v>15.999999999999993</v>
      </c>
      <c r="T653" s="673">
        <f>IF(INDEX(Historical!$F$7:$F$1250,MATCH(B653,Historical!$B$7:$B$1281,0))=0,"n/a",((INDEX(Historical!$C$7:$C$1259,MATCH(B653,Historical!$B$7:$B$1281,0))/INDEX(Historical!$F$7:$F$1250,MATCH(B653,Historical!$B$7:$B$1281,0)))^(1/3)-1)*100)</f>
        <v>13.18511959629507</v>
      </c>
      <c r="U653" s="673" t="str">
        <f>IF(INDEX(Historical!$H$7:$H$1250,MATCH(B653,Historical!$B$7:$B$1281,0))=0,"n/a",((INDEX(Historical!$C$7:$C$1259,MATCH(B653,Historical!$B$7:$B$1281,0))/INDEX(Historical!$H$7:$H$1250,MATCH(B653,Historical!$B$7:$B$1281,0)))^(1/5)-1)*100)</f>
        <v>n/a</v>
      </c>
      <c r="V653" s="673" t="str">
        <f>IF(INDEX(Historical!$O$7:$O$1250,MATCH(B653,Historical!$B$7:$B$1281,0))=0,"n/a",((INDEX(Historical!$C$7:$C$1259,MATCH(B653,Historical!$B$7:$B$1281,0))/INDEX(Historical!$O$7:$O$1250,MATCH(B653,Historical!$B$7:$B$1281,0)))^(1/10)-1)*100)</f>
        <v>n/a</v>
      </c>
      <c r="W653" s="674" t="str">
        <f t="shared" si="175"/>
        <v>n/a</v>
      </c>
      <c r="X653" s="675" t="str">
        <f t="shared" si="176"/>
        <v>n/a</v>
      </c>
      <c r="Y653" s="843"/>
      <c r="Z653" s="624">
        <f t="shared" si="177"/>
        <v>177.7777777777778</v>
      </c>
      <c r="AA653" s="853">
        <f t="shared" si="178"/>
        <v>52.888888888888886</v>
      </c>
      <c r="AB653" s="854">
        <v>12</v>
      </c>
      <c r="AC653" s="833">
        <v>0.09</v>
      </c>
      <c r="AD653" s="833" t="s">
        <v>136</v>
      </c>
      <c r="AE653" s="833">
        <v>4.17</v>
      </c>
      <c r="AF653" s="833">
        <v>2.0699999999999998</v>
      </c>
      <c r="AG653" s="833">
        <v>4</v>
      </c>
      <c r="AH653" s="833">
        <v>-45.2</v>
      </c>
      <c r="AI653" s="833" t="s">
        <v>136</v>
      </c>
      <c r="AJ653" s="833">
        <v>21.5</v>
      </c>
      <c r="AK653" s="833" t="s">
        <v>136</v>
      </c>
      <c r="AL653" s="845">
        <v>27.97</v>
      </c>
      <c r="AM653" s="839">
        <v>0.70000000000000007</v>
      </c>
      <c r="AN653" s="833">
        <v>0.02</v>
      </c>
      <c r="AO653" s="711" t="str">
        <f t="shared" si="179"/>
        <v>n/a</v>
      </c>
      <c r="AP653" s="712" t="str">
        <f t="shared" si="180"/>
        <v>n/a</v>
      </c>
      <c r="AQ653" s="855">
        <f t="shared" si="181"/>
        <v>120.58508058746349</v>
      </c>
      <c r="AR653" s="624">
        <f>INDEX(Historical!$C$7:$C$1259,MATCH(B653,Historical!$B$7:$B$1281,0))*IF(AH653="n/a",1.03,IF(AH653&lt;0,1.01,IF(AH653&gt;10,1.1,(1+AH653/100))))</f>
        <v>0.14645</v>
      </c>
      <c r="AS653" s="853">
        <f t="shared" si="182"/>
        <v>0.15084349999999999</v>
      </c>
      <c r="AT653" s="853">
        <f t="shared" si="183"/>
        <v>0.155368805</v>
      </c>
      <c r="AU653" s="853">
        <f t="shared" si="183"/>
        <v>0.16002986915</v>
      </c>
      <c r="AV653" s="853">
        <f t="shared" si="183"/>
        <v>0.16483076522450002</v>
      </c>
      <c r="AW653" s="624">
        <f t="shared" si="184"/>
        <v>0.77752293937450001</v>
      </c>
      <c r="AX653" s="719">
        <f t="shared" si="185"/>
        <v>16.334515533077731</v>
      </c>
      <c r="AY653" s="900">
        <v>1.48</v>
      </c>
      <c r="AZ653" s="839">
        <v>135.64000000000001</v>
      </c>
      <c r="BA653" s="839">
        <v>-11.690000000000001</v>
      </c>
      <c r="BB653" s="839">
        <v>31.85</v>
      </c>
      <c r="BC653" s="839">
        <v>70.240000000000009</v>
      </c>
      <c r="BD653" s="874"/>
      <c r="BE653" s="597">
        <v>2016</v>
      </c>
      <c r="BF653" s="865">
        <f t="shared" si="186"/>
        <v>0</v>
      </c>
      <c r="BG653" s="849">
        <v>3.6999999999999997</v>
      </c>
    </row>
    <row r="654" spans="1:59" s="831" customFormat="1" ht="12.75" customHeight="1" x14ac:dyDescent="0.2">
      <c r="A654" s="838" t="s">
        <v>1707</v>
      </c>
      <c r="B654" s="578" t="s">
        <v>1708</v>
      </c>
      <c r="C654" s="898" t="s">
        <v>108</v>
      </c>
      <c r="D654" s="898" t="s">
        <v>4266</v>
      </c>
      <c r="E654" s="705">
        <v>11</v>
      </c>
      <c r="F654" s="1135">
        <v>319</v>
      </c>
      <c r="G654" s="1086" t="s">
        <v>106</v>
      </c>
      <c r="H654" s="1086" t="s">
        <v>106</v>
      </c>
      <c r="I654" s="841">
        <v>24.58</v>
      </c>
      <c r="J654" s="624">
        <f t="shared" si="172"/>
        <v>3.7428803905614325</v>
      </c>
      <c r="K654" s="844">
        <v>0.23</v>
      </c>
      <c r="L654" s="854">
        <v>4</v>
      </c>
      <c r="M654" s="615">
        <f t="shared" si="173"/>
        <v>0.92</v>
      </c>
      <c r="N654" s="837" t="s">
        <v>431</v>
      </c>
      <c r="O654" s="706">
        <v>0.22</v>
      </c>
      <c r="P654" s="904">
        <v>43775</v>
      </c>
      <c r="Q654" s="904">
        <v>43790</v>
      </c>
      <c r="R654" s="615">
        <f t="shared" si="174"/>
        <v>4.5454545454545494</v>
      </c>
      <c r="S654" s="673">
        <f>IF(INDEX(Historical!$D$7:$D$1257,MATCH(B654,Historical!$B$7:$B$1281,0))=0,"n/a",(INDEX(Historical!$C$7:$C$1259,MATCH(B654,Historical!$B$7:$B$1281,0))/INDEX(Historical!$D$7:$D$1257,MATCH(B654,Historical!$B$7:$B$1281,0))-1)*100)</f>
        <v>3.3707865168539408</v>
      </c>
      <c r="T654" s="673">
        <f>IF(INDEX(Historical!$F$7:$F$1250,MATCH(B654,Historical!$B$7:$B$1281,0))=0,"n/a",((INDEX(Historical!$C$7:$C$1259,MATCH(B654,Historical!$B$7:$B$1281,0))/INDEX(Historical!$F$7:$F$1250,MATCH(B654,Historical!$B$7:$B$1281,0)))^(1/3)-1)*100)</f>
        <v>4.7689553171647248</v>
      </c>
      <c r="U654" s="673">
        <f>IF(INDEX(Historical!$H$7:$H$1250,MATCH(B654,Historical!$B$7:$B$1281,0))=0,"n/a",((INDEX(Historical!$C$7:$C$1259,MATCH(B654,Historical!$B$7:$B$1281,0))/INDEX(Historical!$H$7:$H$1250,MATCH(B654,Historical!$B$7:$B$1281,0)))^(1/5)-1)*100)</f>
        <v>6.8682698374176177</v>
      </c>
      <c r="V654" s="673">
        <f>IF(INDEX(Historical!$O$7:$O$1250,MATCH(B654,Historical!$B$7:$B$1281,0))=0,"n/a",((INDEX(Historical!$C$7:$C$1259,MATCH(B654,Historical!$B$7:$B$1281,0))/INDEX(Historical!$O$7:$O$1250,MATCH(B654,Historical!$B$7:$B$1281,0)))^(1/10)-1)*100)</f>
        <v>14.381992765281604</v>
      </c>
      <c r="W654" s="674">
        <f t="shared" si="175"/>
        <v>0.47756037355252662</v>
      </c>
      <c r="X654" s="675">
        <f t="shared" si="176"/>
        <v>0.75475492718874926</v>
      </c>
      <c r="Y654" s="646" t="s">
        <v>4573</v>
      </c>
      <c r="Z654" s="624">
        <f t="shared" si="177"/>
        <v>46.700507614213201</v>
      </c>
      <c r="AA654" s="853">
        <f t="shared" si="178"/>
        <v>12.477157360406091</v>
      </c>
      <c r="AB654" s="854">
        <v>12</v>
      </c>
      <c r="AC654" s="833">
        <v>1.97</v>
      </c>
      <c r="AD654" s="833">
        <v>3.15</v>
      </c>
      <c r="AE654" s="833">
        <v>3.13</v>
      </c>
      <c r="AF654" s="833">
        <v>0.91</v>
      </c>
      <c r="AG654" s="833">
        <v>7.3999999999999995</v>
      </c>
      <c r="AH654" s="833">
        <v>15.2</v>
      </c>
      <c r="AI654" s="833">
        <v>3.2399999999999998</v>
      </c>
      <c r="AJ654" s="833">
        <v>9.1</v>
      </c>
      <c r="AK654" s="833">
        <v>4</v>
      </c>
      <c r="AL654" s="845">
        <v>231.94</v>
      </c>
      <c r="AM654" s="839">
        <v>17.54</v>
      </c>
      <c r="AN654" s="833">
        <v>0</v>
      </c>
      <c r="AO654" s="711">
        <f t="shared" si="179"/>
        <v>-1.8660071324270415</v>
      </c>
      <c r="AP654" s="712">
        <f t="shared" si="180"/>
        <v>10.611150227979049</v>
      </c>
      <c r="AQ654" s="855">
        <f t="shared" si="181"/>
        <v>-28.962566369023779</v>
      </c>
      <c r="AR654" s="624">
        <f>INDEX(Historical!$C$7:$C$1259,MATCH(B654,Historical!$B$7:$B$1281,0))*IF(AH654="n/a",1.03,IF(AH654&lt;0,1.01,IF(AH654&gt;10,1.1,(1+AH654/100))))</f>
        <v>1.0120000000000002</v>
      </c>
      <c r="AS654" s="853">
        <f t="shared" si="182"/>
        <v>1.0447888000000003</v>
      </c>
      <c r="AT654" s="853">
        <f t="shared" si="183"/>
        <v>1.0865803520000004</v>
      </c>
      <c r="AU654" s="853">
        <f t="shared" si="183"/>
        <v>1.1300435660800003</v>
      </c>
      <c r="AV654" s="853">
        <f t="shared" si="183"/>
        <v>1.1752453087232004</v>
      </c>
      <c r="AW654" s="624">
        <f t="shared" si="184"/>
        <v>5.4486580268032014</v>
      </c>
      <c r="AX654" s="719">
        <f t="shared" si="185"/>
        <v>22.167038351518315</v>
      </c>
      <c r="AY654" s="900">
        <v>0.55000000000000004</v>
      </c>
      <c r="AZ654" s="839">
        <v>28.389999999999997</v>
      </c>
      <c r="BA654" s="839">
        <v>-14.59</v>
      </c>
      <c r="BB654" s="839">
        <v>-0.89</v>
      </c>
      <c r="BC654" s="839">
        <v>7.17</v>
      </c>
      <c r="BD654" s="874"/>
      <c r="BE654" s="597">
        <v>2010</v>
      </c>
      <c r="BF654" s="865">
        <f t="shared" si="186"/>
        <v>0</v>
      </c>
      <c r="BG654" s="849">
        <v>0.89999999999999991</v>
      </c>
    </row>
    <row r="655" spans="1:59" s="831" customFormat="1" ht="12.75" customHeight="1" x14ac:dyDescent="0.2">
      <c r="A655" s="847" t="s">
        <v>1721</v>
      </c>
      <c r="B655" s="578" t="s">
        <v>1722</v>
      </c>
      <c r="C655" s="898" t="s">
        <v>108</v>
      </c>
      <c r="D655" s="898" t="s">
        <v>4273</v>
      </c>
      <c r="E655" s="705">
        <v>8</v>
      </c>
      <c r="F655" s="1135">
        <v>552</v>
      </c>
      <c r="G655" s="1135" t="s">
        <v>106</v>
      </c>
      <c r="H655" s="1135" t="s">
        <v>106</v>
      </c>
      <c r="I655" s="841">
        <v>43.07</v>
      </c>
      <c r="J655" s="624">
        <f t="shared" si="172"/>
        <v>2.0431855119572786</v>
      </c>
      <c r="K655" s="844">
        <v>0.22</v>
      </c>
      <c r="L655" s="854">
        <v>4</v>
      </c>
      <c r="M655" s="615">
        <f t="shared" si="173"/>
        <v>0.88</v>
      </c>
      <c r="N655" s="837" t="s">
        <v>318</v>
      </c>
      <c r="O655" s="706">
        <v>0.19</v>
      </c>
      <c r="P655" s="904">
        <v>43720</v>
      </c>
      <c r="Q655" s="904">
        <v>43735</v>
      </c>
      <c r="R655" s="615">
        <f t="shared" si="174"/>
        <v>15.789473684210526</v>
      </c>
      <c r="S655" s="673">
        <f>IF(INDEX(Historical!$D$7:$D$1257,MATCH(B655,Historical!$B$7:$B$1281,0))=0,"n/a",(INDEX(Historical!$C$7:$C$1259,MATCH(B655,Historical!$B$7:$B$1281,0))/INDEX(Historical!$D$7:$D$1257,MATCH(B655,Historical!$B$7:$B$1281,0))-1)*100)</f>
        <v>7.3170731707317138</v>
      </c>
      <c r="T655" s="673">
        <f>IF(INDEX(Historical!$F$7:$F$1250,MATCH(B655,Historical!$B$7:$B$1281,0))=0,"n/a",((INDEX(Historical!$C$7:$C$1259,MATCH(B655,Historical!$B$7:$B$1281,0))/INDEX(Historical!$F$7:$F$1250,MATCH(B655,Historical!$B$7:$B$1281,0)))^(1/3)-1)*100)</f>
        <v>10.064241629820891</v>
      </c>
      <c r="U655" s="673">
        <f>IF(INDEX(Historical!$H$7:$H$1250,MATCH(B655,Historical!$B$7:$B$1281,0))=0,"n/a",((INDEX(Historical!$C$7:$C$1259,MATCH(B655,Historical!$B$7:$B$1281,0))/INDEX(Historical!$H$7:$H$1250,MATCH(B655,Historical!$B$7:$B$1281,0)))^(1/5)-1)*100)</f>
        <v>11.09534595426207</v>
      </c>
      <c r="V655" s="673">
        <f>IF(INDEX(Historical!$O$7:$O$1250,MATCH(B655,Historical!$B$7:$B$1281,0))=0,"n/a",((INDEX(Historical!$C$7:$C$1259,MATCH(B655,Historical!$B$7:$B$1281,0))/INDEX(Historical!$O$7:$O$1250,MATCH(B655,Historical!$B$7:$B$1281,0)))^(1/10)-1)*100)</f>
        <v>8.2037389818342845</v>
      </c>
      <c r="W655" s="674">
        <f t="shared" si="175"/>
        <v>1.3524742777446641</v>
      </c>
      <c r="X655" s="675">
        <f t="shared" si="176"/>
        <v>0.71124012527320968</v>
      </c>
      <c r="Y655" s="646" t="s">
        <v>4575</v>
      </c>
      <c r="Z655" s="624">
        <f t="shared" si="177"/>
        <v>40.74074074074074</v>
      </c>
      <c r="AA655" s="853">
        <f t="shared" si="178"/>
        <v>19.939814814814813</v>
      </c>
      <c r="AB655" s="854">
        <v>12</v>
      </c>
      <c r="AC655" s="833">
        <v>2.16</v>
      </c>
      <c r="AD655" s="833">
        <v>2.92</v>
      </c>
      <c r="AE655" s="833">
        <v>4.83</v>
      </c>
      <c r="AF655" s="833">
        <v>1.46</v>
      </c>
      <c r="AG655" s="833">
        <v>7.8</v>
      </c>
      <c r="AH655" s="833">
        <v>18.2</v>
      </c>
      <c r="AI655" s="833">
        <v>-3.34</v>
      </c>
      <c r="AJ655" s="833">
        <v>15.6</v>
      </c>
      <c r="AK655" s="833">
        <v>7.0000000000000009</v>
      </c>
      <c r="AL655" s="845">
        <v>1290</v>
      </c>
      <c r="AM655" s="839">
        <v>0.8</v>
      </c>
      <c r="AN655" s="833">
        <v>0.06</v>
      </c>
      <c r="AO655" s="711">
        <f t="shared" si="179"/>
        <v>-6.8012833485954651</v>
      </c>
      <c r="AP655" s="712">
        <f t="shared" si="180"/>
        <v>13.138531466219348</v>
      </c>
      <c r="AQ655" s="855">
        <f t="shared" si="181"/>
        <v>13.748513308242361</v>
      </c>
      <c r="AR655" s="624">
        <f>INDEX(Historical!$C$7:$C$1259,MATCH(B655,Historical!$B$7:$B$1281,0))*IF(AH655="n/a",1.03,IF(AH655&lt;0,1.01,IF(AH655&gt;10,1.1,(1+AH655/100))))</f>
        <v>0.96800000000000008</v>
      </c>
      <c r="AS655" s="853">
        <f t="shared" si="182"/>
        <v>0.9776800000000001</v>
      </c>
      <c r="AT655" s="853">
        <f t="shared" si="183"/>
        <v>1.0461176000000001</v>
      </c>
      <c r="AU655" s="853">
        <f t="shared" si="183"/>
        <v>1.1193458320000003</v>
      </c>
      <c r="AV655" s="853">
        <f t="shared" si="183"/>
        <v>1.1977000402400004</v>
      </c>
      <c r="AW655" s="624">
        <f t="shared" si="184"/>
        <v>5.3088434722400013</v>
      </c>
      <c r="AX655" s="719">
        <f t="shared" si="185"/>
        <v>12.326081895147437</v>
      </c>
      <c r="AY655" s="900">
        <v>0.71</v>
      </c>
      <c r="AZ655" s="839">
        <v>86.850000000000009</v>
      </c>
      <c r="BA655" s="839">
        <v>-5.09</v>
      </c>
      <c r="BB655" s="839">
        <v>11.469999999999999</v>
      </c>
      <c r="BC655" s="839">
        <v>37.46</v>
      </c>
      <c r="BD655" s="874"/>
      <c r="BE655" s="597">
        <v>2014</v>
      </c>
      <c r="BF655" s="865">
        <f t="shared" si="186"/>
        <v>0</v>
      </c>
      <c r="BG655" s="849">
        <v>1</v>
      </c>
    </row>
    <row r="656" spans="1:59" s="831" customFormat="1" ht="12.75" customHeight="1" x14ac:dyDescent="0.2">
      <c r="A656" s="838" t="s">
        <v>4388</v>
      </c>
      <c r="B656" s="578" t="s">
        <v>4389</v>
      </c>
      <c r="C656" s="898" t="s">
        <v>108</v>
      </c>
      <c r="D656" s="898" t="s">
        <v>4273</v>
      </c>
      <c r="E656" s="705">
        <v>9</v>
      </c>
      <c r="F656" s="1135">
        <v>475</v>
      </c>
      <c r="G656" s="1139" t="s">
        <v>37</v>
      </c>
      <c r="H656" s="1139" t="s">
        <v>37</v>
      </c>
      <c r="I656" s="841">
        <v>44.82</v>
      </c>
      <c r="J656" s="624">
        <f t="shared" si="172"/>
        <v>3.1236055332440871</v>
      </c>
      <c r="K656" s="844">
        <v>0.35</v>
      </c>
      <c r="L656" s="854">
        <v>4</v>
      </c>
      <c r="M656" s="615">
        <f t="shared" si="173"/>
        <v>1.4</v>
      </c>
      <c r="N656" s="837" t="s">
        <v>148</v>
      </c>
      <c r="O656" s="706">
        <v>0.34</v>
      </c>
      <c r="P656" s="904">
        <v>43691</v>
      </c>
      <c r="Q656" s="904">
        <v>43711</v>
      </c>
      <c r="R656" s="615">
        <f t="shared" si="174"/>
        <v>2.9411764705882213</v>
      </c>
      <c r="S656" s="673">
        <f>IF(INDEX(Historical!$D$7:$D$1257,MATCH(B656,Historical!$B$7:$B$1281,0))=0,"n/a",(INDEX(Historical!$C$7:$C$1259,MATCH(B656,Historical!$B$7:$B$1281,0))/INDEX(Historical!$D$7:$D$1257,MATCH(B656,Historical!$B$7:$B$1281,0))-1)*100)</f>
        <v>1.449275362318847</v>
      </c>
      <c r="T656" s="673">
        <f>IF(INDEX(Historical!$F$7:$F$1250,MATCH(B656,Historical!$B$7:$B$1281,0))=0,"n/a",((INDEX(Historical!$C$7:$C$1259,MATCH(B656,Historical!$B$7:$B$1281,0))/INDEX(Historical!$F$7:$F$1250,MATCH(B656,Historical!$B$7:$B$1281,0)))^(1/3)-1)*100)</f>
        <v>8.3706762661827092</v>
      </c>
      <c r="U656" s="673">
        <f>IF(INDEX(Historical!$H$7:$H$1250,MATCH(B656,Historical!$B$7:$B$1281,0))=0,"n/a",((INDEX(Historical!$C$7:$C$1259,MATCH(B656,Historical!$B$7:$B$1281,0))/INDEX(Historical!$H$7:$H$1250,MATCH(B656,Historical!$B$7:$B$1281,0)))^(1/5)-1)*100)</f>
        <v>6.9610375725068785</v>
      </c>
      <c r="V656" s="673">
        <f>IF(INDEX(Historical!$O$7:$O$1250,MATCH(B656,Historical!$B$7:$B$1281,0))=0,"n/a",((INDEX(Historical!$C$7:$C$1259,MATCH(B656,Historical!$B$7:$B$1281,0))/INDEX(Historical!$O$7:$O$1250,MATCH(B656,Historical!$B$7:$B$1281,0)))^(1/10)-1)*100)</f>
        <v>5.7557050338252314</v>
      </c>
      <c r="W656" s="674">
        <f t="shared" si="175"/>
        <v>1.2094152726031175</v>
      </c>
      <c r="X656" s="675">
        <f t="shared" si="176"/>
        <v>1.2890810319457182</v>
      </c>
      <c r="Y656" s="646" t="s">
        <v>4577</v>
      </c>
      <c r="Z656" s="624">
        <f t="shared" si="177"/>
        <v>100</v>
      </c>
      <c r="AA656" s="853">
        <f t="shared" si="178"/>
        <v>32.01428571428572</v>
      </c>
      <c r="AB656" s="854">
        <v>12</v>
      </c>
      <c r="AC656" s="833">
        <v>1.4</v>
      </c>
      <c r="AD656" s="833" t="s">
        <v>136</v>
      </c>
      <c r="AE656" s="833">
        <v>3.85</v>
      </c>
      <c r="AF656" s="833">
        <v>1.27</v>
      </c>
      <c r="AG656" s="833">
        <v>3.6999999999999997</v>
      </c>
      <c r="AH656" s="833">
        <v>-34.5</v>
      </c>
      <c r="AI656" s="833">
        <v>5.21</v>
      </c>
      <c r="AJ656" s="833">
        <v>5.4</v>
      </c>
      <c r="AK656" s="833">
        <v>-2.7</v>
      </c>
      <c r="AL656" s="845">
        <v>6800</v>
      </c>
      <c r="AM656" s="839">
        <v>0.70000000000000007</v>
      </c>
      <c r="AN656" s="833">
        <v>0.12</v>
      </c>
      <c r="AO656" s="711">
        <f t="shared" si="179"/>
        <v>-21.929642608534756</v>
      </c>
      <c r="AP656" s="712">
        <f t="shared" si="180"/>
        <v>10.084643105750965</v>
      </c>
      <c r="AQ656" s="855">
        <f t="shared" si="181"/>
        <v>34.425762836912014</v>
      </c>
      <c r="AR656" s="624">
        <f>INDEX(Historical!$C$7:$C$1259,MATCH(B656,Historical!$B$7:$B$1281,0))*IF(AH656="n/a",1.03,IF(AH656&lt;0,1.01,IF(AH656&gt;10,1.1,(1+AH656/100))))</f>
        <v>1.4139999999999999</v>
      </c>
      <c r="AS656" s="853">
        <f t="shared" si="182"/>
        <v>1.4876693999999999</v>
      </c>
      <c r="AT656" s="853">
        <f t="shared" si="183"/>
        <v>1.5025460939999999</v>
      </c>
      <c r="AU656" s="853">
        <f t="shared" si="183"/>
        <v>1.51757155494</v>
      </c>
      <c r="AV656" s="853">
        <f t="shared" si="183"/>
        <v>1.5327472704894001</v>
      </c>
      <c r="AW656" s="624">
        <f t="shared" si="184"/>
        <v>7.4545343194294</v>
      </c>
      <c r="AX656" s="719">
        <f t="shared" si="185"/>
        <v>16.632160462805444</v>
      </c>
      <c r="AY656" s="900">
        <v>1.96</v>
      </c>
      <c r="AZ656" s="839">
        <v>164.27</v>
      </c>
      <c r="BA656" s="839">
        <v>-6.94</v>
      </c>
      <c r="BB656" s="839">
        <v>9.82</v>
      </c>
      <c r="BC656" s="839">
        <v>41.31</v>
      </c>
      <c r="BD656" s="874"/>
      <c r="BE656" s="597">
        <v>2012</v>
      </c>
      <c r="BF656" s="865">
        <f t="shared" si="186"/>
        <v>0</v>
      </c>
      <c r="BG656" s="849">
        <v>0.4</v>
      </c>
    </row>
    <row r="657" spans="1:59" s="831" customFormat="1" ht="12.75" customHeight="1" x14ac:dyDescent="0.2">
      <c r="A657" s="831" t="s">
        <v>352</v>
      </c>
      <c r="B657" s="578" t="s">
        <v>353</v>
      </c>
      <c r="C657" s="898" t="s">
        <v>4277</v>
      </c>
      <c r="D657" s="898" t="s">
        <v>4305</v>
      </c>
      <c r="E657" s="705">
        <v>47</v>
      </c>
      <c r="F657" s="1135">
        <v>50</v>
      </c>
      <c r="G657" s="1102" t="s">
        <v>37</v>
      </c>
      <c r="H657" s="1102" t="s">
        <v>37</v>
      </c>
      <c r="I657" s="833">
        <v>17.89</v>
      </c>
      <c r="J657" s="624">
        <f t="shared" si="172"/>
        <v>3.9128004471771933</v>
      </c>
      <c r="K657" s="844">
        <v>0.17499999999999999</v>
      </c>
      <c r="L657" s="854">
        <v>4</v>
      </c>
      <c r="M657" s="615">
        <f t="shared" si="173"/>
        <v>0.7</v>
      </c>
      <c r="N657" s="837" t="s">
        <v>151</v>
      </c>
      <c r="O657" s="706">
        <v>0.17</v>
      </c>
      <c r="P657" s="606">
        <v>44271</v>
      </c>
      <c r="Q657" s="606">
        <v>44286</v>
      </c>
      <c r="R657" s="615">
        <f t="shared" si="174"/>
        <v>2.9411764705882213</v>
      </c>
      <c r="S657" s="673">
        <f>IF(INDEX(Historical!$D$7:$D$1257,MATCH(B657,Historical!$B$7:$B$1281,0))=0,"n/a",(INDEX(Historical!$C$7:$C$1259,MATCH(B657,Historical!$B$7:$B$1281,0))/INDEX(Historical!$D$7:$D$1257,MATCH(B657,Historical!$B$7:$B$1281,0))-1)*100)</f>
        <v>3.0303030303030276</v>
      </c>
      <c r="T657" s="673">
        <f>IF(INDEX(Historical!$F$7:$F$1250,MATCH(B657,Historical!$B$7:$B$1281,0))=0,"n/a",((INDEX(Historical!$C$7:$C$1259,MATCH(B657,Historical!$B$7:$B$1281,0))/INDEX(Historical!$F$7:$F$1250,MATCH(B657,Historical!$B$7:$B$1281,0)))^(1/3)-1)*100)</f>
        <v>3.1270055989971013</v>
      </c>
      <c r="U657" s="673">
        <f>IF(INDEX(Historical!$H$7:$H$1250,MATCH(B657,Historical!$B$7:$B$1281,0))=0,"n/a",((INDEX(Historical!$C$7:$C$1259,MATCH(B657,Historical!$B$7:$B$1281,0))/INDEX(Historical!$H$7:$H$1250,MATCH(B657,Historical!$B$7:$B$1281,0)))^(1/5)-1)*100)</f>
        <v>3.8116184226983929</v>
      </c>
      <c r="V657" s="673">
        <f>IF(INDEX(Historical!$O$7:$O$1250,MATCH(B657,Historical!$B$7:$B$1281,0))=0,"n/a",((INDEX(Historical!$C$7:$C$1259,MATCH(B657,Historical!$B$7:$B$1281,0))/INDEX(Historical!$O$7:$O$1250,MATCH(B657,Historical!$B$7:$B$1281,0)))^(1/10)-1)*100)</f>
        <v>4.3313651783124518</v>
      </c>
      <c r="W657" s="674">
        <f t="shared" si="175"/>
        <v>0.88000394004724436</v>
      </c>
      <c r="X657" s="675" t="str">
        <f t="shared" si="176"/>
        <v>n/a</v>
      </c>
      <c r="Y657" s="842"/>
      <c r="Z657" s="624">
        <f t="shared" si="177"/>
        <v>36.269430051813472</v>
      </c>
      <c r="AA657" s="853">
        <f t="shared" si="178"/>
        <v>9.2694300518134725</v>
      </c>
      <c r="AB657" s="854">
        <v>12</v>
      </c>
      <c r="AC657" s="833">
        <v>1.93</v>
      </c>
      <c r="AD657" s="833" t="s">
        <v>136</v>
      </c>
      <c r="AE657" s="833">
        <v>0.39</v>
      </c>
      <c r="AF657" s="833">
        <v>0.43</v>
      </c>
      <c r="AG657" s="833">
        <v>4.7</v>
      </c>
      <c r="AH657" s="834">
        <v>88.4</v>
      </c>
      <c r="AI657" s="834">
        <v>-0.66</v>
      </c>
      <c r="AJ657" s="833">
        <v>-0.3</v>
      </c>
      <c r="AK657" s="833" t="s">
        <v>136</v>
      </c>
      <c r="AL657" s="845">
        <v>2020</v>
      </c>
      <c r="AM657" s="839">
        <v>0.2</v>
      </c>
      <c r="AN657" s="833">
        <v>0.71</v>
      </c>
      <c r="AO657" s="711">
        <f t="shared" si="179"/>
        <v>-1.5450111819378858</v>
      </c>
      <c r="AP657" s="712">
        <f t="shared" si="180"/>
        <v>7.7244188698755867</v>
      </c>
      <c r="AQ657" s="855">
        <f t="shared" si="181"/>
        <v>-57.910914994873117</v>
      </c>
      <c r="AR657" s="624">
        <f>INDEX(Historical!$C$7:$C$1259,MATCH(B657,Historical!$B$7:$B$1281,0))*IF(AH657="n/a",1.03,IF(AH657&lt;0,1.01,IF(AH657&gt;10,1.1,(1+AH657/100))))</f>
        <v>0.74800000000000011</v>
      </c>
      <c r="AS657" s="853">
        <f t="shared" si="182"/>
        <v>0.75548000000000015</v>
      </c>
      <c r="AT657" s="853">
        <f t="shared" si="183"/>
        <v>0.77814440000000018</v>
      </c>
      <c r="AU657" s="853">
        <f t="shared" si="183"/>
        <v>0.80148873200000026</v>
      </c>
      <c r="AV657" s="853">
        <f t="shared" si="183"/>
        <v>0.82553339396000025</v>
      </c>
      <c r="AW657" s="624">
        <f t="shared" si="184"/>
        <v>3.9086465259600005</v>
      </c>
      <c r="AX657" s="719">
        <f t="shared" si="185"/>
        <v>21.848219820905538</v>
      </c>
      <c r="AY657" s="900">
        <v>1.19</v>
      </c>
      <c r="AZ657" s="839">
        <v>27.33</v>
      </c>
      <c r="BA657" s="839">
        <v>-26.99</v>
      </c>
      <c r="BB657" s="839">
        <v>-7.64</v>
      </c>
      <c r="BC657" s="839">
        <v>-9.379999999999999</v>
      </c>
      <c r="BD657" s="874"/>
      <c r="BE657" s="597">
        <v>1975</v>
      </c>
      <c r="BF657" s="865">
        <f t="shared" si="186"/>
        <v>4</v>
      </c>
      <c r="BG657" s="849">
        <v>1.9</v>
      </c>
    </row>
    <row r="658" spans="1:59" s="831" customFormat="1" ht="12.75" customHeight="1" x14ac:dyDescent="0.2">
      <c r="A658" s="831" t="s">
        <v>1700</v>
      </c>
      <c r="B658" s="578" t="s">
        <v>1701</v>
      </c>
      <c r="C658" s="898" t="s">
        <v>4127</v>
      </c>
      <c r="D658" s="898" t="s">
        <v>4272</v>
      </c>
      <c r="E658" s="705">
        <v>8</v>
      </c>
      <c r="F658" s="1135">
        <v>570</v>
      </c>
      <c r="G658" s="1135" t="s">
        <v>106</v>
      </c>
      <c r="H658" s="1135" t="s">
        <v>106</v>
      </c>
      <c r="I658" s="841">
        <v>130.03</v>
      </c>
      <c r="J658" s="624">
        <f t="shared" si="172"/>
        <v>1.4765823271552718</v>
      </c>
      <c r="K658" s="844">
        <v>0.48</v>
      </c>
      <c r="L658" s="854">
        <v>4</v>
      </c>
      <c r="M658" s="615">
        <f t="shared" si="173"/>
        <v>1.92</v>
      </c>
      <c r="N658" s="837" t="s">
        <v>226</v>
      </c>
      <c r="O658" s="706">
        <v>0.46</v>
      </c>
      <c r="P658" s="606">
        <v>43972</v>
      </c>
      <c r="Q658" s="606">
        <v>43987</v>
      </c>
      <c r="R658" s="615">
        <f t="shared" si="174"/>
        <v>4.3478260869565135</v>
      </c>
      <c r="S658" s="673">
        <f>IF(INDEX(Historical!$D$7:$D$1257,MATCH(B658,Historical!$B$7:$B$1281,0))=0,"n/a",(INDEX(Historical!$C$7:$C$1259,MATCH(B658,Historical!$B$7:$B$1281,0))/INDEX(Historical!$D$7:$D$1257,MATCH(B658,Historical!$B$7:$B$1281,0))-1)*100)</f>
        <v>4.39560439560438</v>
      </c>
      <c r="T658" s="673">
        <f>IF(INDEX(Historical!$F$7:$F$1250,MATCH(B658,Historical!$B$7:$B$1281,0))=0,"n/a",((INDEX(Historical!$C$7:$C$1259,MATCH(B658,Historical!$B$7:$B$1281,0))/INDEX(Historical!$F$7:$F$1250,MATCH(B658,Historical!$B$7:$B$1281,0)))^(1/3)-1)*100)</f>
        <v>6.5658326999200156</v>
      </c>
      <c r="U658" s="673">
        <f>IF(INDEX(Historical!$H$7:$H$1250,MATCH(B658,Historical!$B$7:$B$1281,0))=0,"n/a",((INDEX(Historical!$C$7:$C$1259,MATCH(B658,Historical!$B$7:$B$1281,0))/INDEX(Historical!$H$7:$H$1250,MATCH(B658,Historical!$B$7:$B$1281,0)))^(1/5)-1)*100)</f>
        <v>8.2202981921446039</v>
      </c>
      <c r="V658" s="673">
        <f>IF(INDEX(Historical!$O$7:$O$1250,MATCH(B658,Historical!$B$7:$B$1281,0))=0,"n/a",((INDEX(Historical!$C$7:$C$1259,MATCH(B658,Historical!$B$7:$B$1281,0))/INDEX(Historical!$O$7:$O$1250,MATCH(B658,Historical!$B$7:$B$1281,0)))^(1/10)-1)*100)</f>
        <v>11.495505968000842</v>
      </c>
      <c r="W658" s="674">
        <f t="shared" si="175"/>
        <v>0.71508798438509946</v>
      </c>
      <c r="X658" s="675" t="str">
        <f t="shared" si="176"/>
        <v>n/a</v>
      </c>
      <c r="Y658" s="843" t="s">
        <v>1702</v>
      </c>
      <c r="Z658" s="624">
        <f t="shared" si="177"/>
        <v>662.06896551724139</v>
      </c>
      <c r="AA658" s="853">
        <f t="shared" si="178"/>
        <v>448.37931034482762</v>
      </c>
      <c r="AB658" s="854">
        <v>9</v>
      </c>
      <c r="AC658" s="833">
        <v>0.28999999999999998</v>
      </c>
      <c r="AD658" s="833">
        <v>39.479999999999997</v>
      </c>
      <c r="AE658" s="833">
        <v>3.24</v>
      </c>
      <c r="AF658" s="833">
        <v>4.2300000000000004</v>
      </c>
      <c r="AG658" s="833">
        <v>1.2</v>
      </c>
      <c r="AH658" s="833">
        <v>-113.6</v>
      </c>
      <c r="AI658" s="833">
        <v>10.18</v>
      </c>
      <c r="AJ658" s="833">
        <v>-17.7</v>
      </c>
      <c r="AK658" s="833">
        <v>11</v>
      </c>
      <c r="AL658" s="845">
        <v>40530</v>
      </c>
      <c r="AM658" s="839">
        <v>0.2</v>
      </c>
      <c r="AN658" s="833">
        <v>0.43</v>
      </c>
      <c r="AO658" s="711">
        <f t="shared" si="179"/>
        <v>-438.68242982552772</v>
      </c>
      <c r="AP658" s="712">
        <f t="shared" si="180"/>
        <v>9.6968805192998762</v>
      </c>
      <c r="AQ658" s="855">
        <f t="shared" si="181"/>
        <v>818.12477553341091</v>
      </c>
      <c r="AR658" s="624">
        <f>INDEX(Historical!$C$7:$C$1259,MATCH(B658,Historical!$B$7:$B$1281,0))*IF(AH658="n/a",1.03,IF(AH658&lt;0,1.01,IF(AH658&gt;10,1.1,(1+AH658/100))))</f>
        <v>1.9189999999999998</v>
      </c>
      <c r="AS658" s="853">
        <f t="shared" si="182"/>
        <v>2.1109</v>
      </c>
      <c r="AT658" s="853">
        <f t="shared" si="183"/>
        <v>2.32199</v>
      </c>
      <c r="AU658" s="853">
        <f t="shared" si="183"/>
        <v>2.554189</v>
      </c>
      <c r="AV658" s="853">
        <f t="shared" si="183"/>
        <v>2.8096079000000005</v>
      </c>
      <c r="AW658" s="624">
        <f t="shared" si="184"/>
        <v>11.715686899999998</v>
      </c>
      <c r="AX658" s="719">
        <f t="shared" si="185"/>
        <v>9.0099876182419418</v>
      </c>
      <c r="AY658" s="900">
        <v>1.38</v>
      </c>
      <c r="AZ658" s="839">
        <v>167.44</v>
      </c>
      <c r="BA658" s="839">
        <v>-1.9800000000000002</v>
      </c>
      <c r="BB658" s="839">
        <v>3.9</v>
      </c>
      <c r="BC658" s="839">
        <v>26.97</v>
      </c>
      <c r="BD658" s="874"/>
      <c r="BE658" s="597">
        <v>2013</v>
      </c>
      <c r="BF658" s="865">
        <f t="shared" si="186"/>
        <v>0</v>
      </c>
      <c r="BG658" s="849">
        <v>0.6</v>
      </c>
    </row>
    <row r="659" spans="1:59" s="831" customFormat="1" ht="12.75" customHeight="1" x14ac:dyDescent="0.2">
      <c r="A659" s="831" t="s">
        <v>4416</v>
      </c>
      <c r="B659" s="578" t="s">
        <v>4417</v>
      </c>
      <c r="C659" s="898" t="s">
        <v>108</v>
      </c>
      <c r="D659" s="898" t="s">
        <v>4273</v>
      </c>
      <c r="E659" s="705">
        <v>10</v>
      </c>
      <c r="F659" s="1135">
        <v>391</v>
      </c>
      <c r="G659" s="1139" t="s">
        <v>115</v>
      </c>
      <c r="H659" s="1139" t="s">
        <v>115</v>
      </c>
      <c r="I659" s="841">
        <v>56.96</v>
      </c>
      <c r="J659" s="624">
        <f t="shared" si="172"/>
        <v>3.160112359550562</v>
      </c>
      <c r="K659" s="844">
        <v>0.45</v>
      </c>
      <c r="L659" s="854">
        <v>4</v>
      </c>
      <c r="M659" s="615">
        <f t="shared" si="173"/>
        <v>1.8</v>
      </c>
      <c r="N659" s="837" t="s">
        <v>119</v>
      </c>
      <c r="O659" s="706">
        <v>0.40500000000000003</v>
      </c>
      <c r="P659" s="904">
        <v>43690</v>
      </c>
      <c r="Q659" s="904">
        <v>43711</v>
      </c>
      <c r="R659" s="615">
        <f t="shared" si="174"/>
        <v>11.111111111111107</v>
      </c>
      <c r="S659" s="673">
        <f>IF(INDEX(Historical!$D$7:$D$1257,MATCH(B659,Historical!$B$7:$B$1281,0))=0,"n/a",(INDEX(Historical!$C$7:$C$1259,MATCH(B659,Historical!$B$7:$B$1281,0))/INDEX(Historical!$D$7:$D$1257,MATCH(B659,Historical!$B$7:$B$1281,0))-1)*100)</f>
        <v>5.2631578947368363</v>
      </c>
      <c r="T659" s="673">
        <f>IF(INDEX(Historical!$F$7:$F$1250,MATCH(B659,Historical!$B$7:$B$1281,0))=0,"n/a",((INDEX(Historical!$C$7:$C$1259,MATCH(B659,Historical!$B$7:$B$1281,0))/INDEX(Historical!$F$7:$F$1250,MATCH(B659,Historical!$B$7:$B$1281,0)))^(1/3)-1)*100)</f>
        <v>12.624788044360603</v>
      </c>
      <c r="U659" s="673">
        <f>IF(INDEX(Historical!$H$7:$H$1250,MATCH(B659,Historical!$B$7:$B$1281,0))=0,"n/a",((INDEX(Historical!$C$7:$C$1259,MATCH(B659,Historical!$B$7:$B$1281,0))/INDEX(Historical!$H$7:$H$1250,MATCH(B659,Historical!$B$7:$B$1281,0)))^(1/5)-1)*100)</f>
        <v>11.382417860287909</v>
      </c>
      <c r="V659" s="673">
        <f>IF(INDEX(Historical!$O$7:$O$1250,MATCH(B659,Historical!$B$7:$B$1281,0))=0,"n/a",((INDEX(Historical!$C$7:$C$1259,MATCH(B659,Historical!$B$7:$B$1281,0))/INDEX(Historical!$O$7:$O$1250,MATCH(B659,Historical!$B$7:$B$1281,0)))^(1/10)-1)*100)</f>
        <v>11.612317403390438</v>
      </c>
      <c r="W659" s="674">
        <f t="shared" si="175"/>
        <v>0.98020209617802845</v>
      </c>
      <c r="X659" s="675">
        <f t="shared" si="176"/>
        <v>1.7785027906699857</v>
      </c>
      <c r="Y659" s="646" t="s">
        <v>4580</v>
      </c>
      <c r="Z659" s="624">
        <f t="shared" si="177"/>
        <v>58.441558441558442</v>
      </c>
      <c r="AA659" s="853">
        <f t="shared" si="178"/>
        <v>18.493506493506494</v>
      </c>
      <c r="AB659" s="854">
        <v>12</v>
      </c>
      <c r="AC659" s="833">
        <v>3.08</v>
      </c>
      <c r="AD659" s="833" t="s">
        <v>136</v>
      </c>
      <c r="AE659" s="833">
        <v>4.93</v>
      </c>
      <c r="AF659" s="833">
        <v>1.28</v>
      </c>
      <c r="AG659" s="833">
        <v>5.4</v>
      </c>
      <c r="AH659" s="833">
        <v>-4.1000000000000005</v>
      </c>
      <c r="AI659" s="833">
        <v>10.209999999999999</v>
      </c>
      <c r="AJ659" s="833">
        <v>6.4</v>
      </c>
      <c r="AK659" s="833">
        <v>-9.1</v>
      </c>
      <c r="AL659" s="845">
        <v>76640</v>
      </c>
      <c r="AM659" s="839">
        <v>0.1</v>
      </c>
      <c r="AN659" s="833">
        <v>0.65</v>
      </c>
      <c r="AO659" s="711">
        <f t="shared" si="179"/>
        <v>-3.9509762736680241</v>
      </c>
      <c r="AP659" s="712">
        <f t="shared" si="180"/>
        <v>14.54253021983847</v>
      </c>
      <c r="AQ659" s="855">
        <f t="shared" si="181"/>
        <v>2.5707090779349295</v>
      </c>
      <c r="AR659" s="624">
        <f>INDEX(Historical!$C$7:$C$1259,MATCH(B659,Historical!$B$7:$B$1281,0))*IF(AH659="n/a",1.03,IF(AH659&lt;0,1.01,IF(AH659&gt;10,1.1,(1+AH659/100))))</f>
        <v>1.8180000000000001</v>
      </c>
      <c r="AS659" s="853">
        <f t="shared" si="182"/>
        <v>1.9998000000000002</v>
      </c>
      <c r="AT659" s="853">
        <f t="shared" si="183"/>
        <v>2.0197980000000002</v>
      </c>
      <c r="AU659" s="853">
        <f t="shared" si="183"/>
        <v>2.03999598</v>
      </c>
      <c r="AV659" s="853">
        <f t="shared" si="183"/>
        <v>2.0603959398000002</v>
      </c>
      <c r="AW659" s="624">
        <f t="shared" si="184"/>
        <v>9.9379899197999997</v>
      </c>
      <c r="AX659" s="719">
        <f t="shared" si="185"/>
        <v>17.44731376369382</v>
      </c>
      <c r="AY659" s="900">
        <v>1.35</v>
      </c>
      <c r="AZ659" s="839">
        <v>137.23000000000002</v>
      </c>
      <c r="BA659" s="839">
        <v>-7.02</v>
      </c>
      <c r="BB659" s="839">
        <v>11.540000000000001</v>
      </c>
      <c r="BC659" s="839">
        <v>32.82</v>
      </c>
      <c r="BD659" s="874"/>
      <c r="BE659" s="597">
        <v>2011</v>
      </c>
      <c r="BF659" s="865">
        <f t="shared" si="186"/>
        <v>0</v>
      </c>
      <c r="BG659" s="849">
        <v>0.70000000000000007</v>
      </c>
    </row>
    <row r="660" spans="1:59" s="831" customFormat="1" ht="12.75" customHeight="1" x14ac:dyDescent="0.2">
      <c r="A660" s="847" t="s">
        <v>4146</v>
      </c>
      <c r="B660" s="578" t="s">
        <v>3897</v>
      </c>
      <c r="C660" s="898" t="s">
        <v>108</v>
      </c>
      <c r="D660" s="898" t="s">
        <v>4266</v>
      </c>
      <c r="E660" s="705">
        <v>7</v>
      </c>
      <c r="F660" s="1135">
        <v>628</v>
      </c>
      <c r="G660" s="1135" t="s">
        <v>106</v>
      </c>
      <c r="H660" s="1135" t="s">
        <v>106</v>
      </c>
      <c r="I660" s="841">
        <v>19.53</v>
      </c>
      <c r="J660" s="624">
        <f t="shared" si="172"/>
        <v>5.7347670250896057</v>
      </c>
      <c r="K660" s="844">
        <v>0.28000000000000003</v>
      </c>
      <c r="L660" s="854">
        <v>4</v>
      </c>
      <c r="M660" s="615">
        <f t="shared" si="173"/>
        <v>1.1200000000000001</v>
      </c>
      <c r="N660" s="837" t="s">
        <v>201</v>
      </c>
      <c r="O660" s="706">
        <v>0.27</v>
      </c>
      <c r="P660" s="1028">
        <v>43899</v>
      </c>
      <c r="Q660" s="1028">
        <v>43914</v>
      </c>
      <c r="R660" s="615">
        <f t="shared" si="174"/>
        <v>3.7037037037037068</v>
      </c>
      <c r="S660" s="673">
        <f>IF(INDEX(Historical!$D$7:$D$1257,MATCH(B660,Historical!$B$7:$B$1281,0))=0,"n/a",(INDEX(Historical!$C$7:$C$1259,MATCH(B660,Historical!$B$7:$B$1281,0))/INDEX(Historical!$D$7:$D$1257,MATCH(B660,Historical!$B$7:$B$1281,0))-1)*100)</f>
        <v>7.6923076923077094</v>
      </c>
      <c r="T660" s="673">
        <f>IF(INDEX(Historical!$F$7:$F$1250,MATCH(B660,Historical!$B$7:$B$1281,0))=0,"n/a",((INDEX(Historical!$C$7:$C$1259,MATCH(B660,Historical!$B$7:$B$1281,0))/INDEX(Historical!$F$7:$F$1250,MATCH(B660,Historical!$B$7:$B$1281,0)))^(1/3)-1)*100)</f>
        <v>23.81939291534627</v>
      </c>
      <c r="U660" s="673">
        <f>IF(INDEX(Historical!$H$7:$H$1250,MATCH(B660,Historical!$B$7:$B$1281,0))=0,"n/a",((INDEX(Historical!$C$7:$C$1259,MATCH(B660,Historical!$B$7:$B$1281,0))/INDEX(Historical!$H$7:$H$1250,MATCH(B660,Historical!$B$7:$B$1281,0)))^(1/5)-1)*100)</f>
        <v>26.925189688338303</v>
      </c>
      <c r="V660" s="673">
        <f>IF(INDEX(Historical!$O$7:$O$1250,MATCH(B660,Historical!$B$7:$B$1281,0))=0,"n/a",((INDEX(Historical!$C$7:$C$1259,MATCH(B660,Historical!$B$7:$B$1281,0))/INDEX(Historical!$O$7:$O$1250,MATCH(B660,Historical!$B$7:$B$1281,0)))^(1/10)-1)*100)</f>
        <v>23.11444133449163</v>
      </c>
      <c r="W660" s="674">
        <f t="shared" si="175"/>
        <v>1.1648643935927723</v>
      </c>
      <c r="X660" s="675">
        <f t="shared" si="176"/>
        <v>7.4792193578717514</v>
      </c>
      <c r="Y660" s="634"/>
      <c r="Z660" s="624">
        <f t="shared" si="177"/>
        <v>386.20689655172418</v>
      </c>
      <c r="AA660" s="853">
        <f t="shared" si="178"/>
        <v>67.344827586206904</v>
      </c>
      <c r="AB660" s="854">
        <v>12</v>
      </c>
      <c r="AC660" s="833">
        <v>0.28999999999999998</v>
      </c>
      <c r="AD660" s="833" t="s">
        <v>136</v>
      </c>
      <c r="AE660" s="833">
        <v>12.7</v>
      </c>
      <c r="AF660" s="833">
        <v>3.4</v>
      </c>
      <c r="AG660" s="833">
        <v>4.9000000000000004</v>
      </c>
      <c r="AH660" s="833">
        <v>3.5999999999999996</v>
      </c>
      <c r="AI660" s="833">
        <v>-8.93</v>
      </c>
      <c r="AJ660" s="833">
        <v>3.5999999999999996</v>
      </c>
      <c r="AK660" s="833" t="s">
        <v>136</v>
      </c>
      <c r="AL660" s="845">
        <v>5550</v>
      </c>
      <c r="AM660" s="839">
        <v>0.3</v>
      </c>
      <c r="AN660" s="833">
        <v>0</v>
      </c>
      <c r="AO660" s="711">
        <f t="shared" si="179"/>
        <v>-34.684870872778994</v>
      </c>
      <c r="AP660" s="712">
        <f t="shared" si="180"/>
        <v>32.65995671342791</v>
      </c>
      <c r="AQ660" s="855">
        <f t="shared" si="181"/>
        <v>219.00708023706827</v>
      </c>
      <c r="AR660" s="624">
        <f>INDEX(Historical!$C$7:$C$1259,MATCH(B660,Historical!$B$7:$B$1281,0))*IF(AH660="n/a",1.03,IF(AH660&lt;0,1.01,IF(AH660&gt;10,1.1,(1+AH660/100))))</f>
        <v>1.1603200000000002</v>
      </c>
      <c r="AS660" s="853">
        <f t="shared" si="182"/>
        <v>1.1719232000000002</v>
      </c>
      <c r="AT660" s="853">
        <f t="shared" si="183"/>
        <v>1.2070808960000001</v>
      </c>
      <c r="AU660" s="853">
        <f t="shared" si="183"/>
        <v>1.2432933228800001</v>
      </c>
      <c r="AV660" s="853">
        <f t="shared" si="183"/>
        <v>1.2805921225664001</v>
      </c>
      <c r="AW660" s="624">
        <f t="shared" si="184"/>
        <v>6.0632095414464011</v>
      </c>
      <c r="AX660" s="719">
        <f t="shared" si="185"/>
        <v>31.045619771870967</v>
      </c>
      <c r="AY660" s="900">
        <v>0.46</v>
      </c>
      <c r="AZ660" s="839">
        <v>54.390000000000008</v>
      </c>
      <c r="BA660" s="839">
        <v>-13.08</v>
      </c>
      <c r="BB660" s="839">
        <v>6.13</v>
      </c>
      <c r="BC660" s="839">
        <v>21.68</v>
      </c>
      <c r="BD660" s="874"/>
      <c r="BE660" s="597">
        <v>2014</v>
      </c>
      <c r="BF660" s="865">
        <f t="shared" si="186"/>
        <v>0</v>
      </c>
      <c r="BG660" s="849">
        <v>0.5</v>
      </c>
    </row>
    <row r="661" spans="1:59" s="831" customFormat="1" x14ac:dyDescent="0.2">
      <c r="A661" s="831" t="s">
        <v>350</v>
      </c>
      <c r="B661" s="578" t="s">
        <v>351</v>
      </c>
      <c r="C661" s="898" t="s">
        <v>245</v>
      </c>
      <c r="D661" s="898" t="s">
        <v>4282</v>
      </c>
      <c r="E661" s="705">
        <v>53</v>
      </c>
      <c r="F661" s="1135">
        <v>21</v>
      </c>
      <c r="G661" s="1123" t="s">
        <v>115</v>
      </c>
      <c r="H661" s="1123" t="s">
        <v>115</v>
      </c>
      <c r="I661" s="833">
        <v>183.44</v>
      </c>
      <c r="J661" s="624">
        <f t="shared" si="172"/>
        <v>1.4827736589620586</v>
      </c>
      <c r="K661" s="844">
        <v>0.68</v>
      </c>
      <c r="L661" s="854">
        <v>4</v>
      </c>
      <c r="M661" s="615">
        <f t="shared" si="173"/>
        <v>2.72</v>
      </c>
      <c r="N661" s="837" t="s">
        <v>294</v>
      </c>
      <c r="O661" s="706">
        <v>0.66</v>
      </c>
      <c r="P661" s="606">
        <v>44061</v>
      </c>
      <c r="Q661" s="606">
        <v>44084</v>
      </c>
      <c r="R661" s="615">
        <f t="shared" si="174"/>
        <v>3.0303030303030329</v>
      </c>
      <c r="S661" s="673">
        <f>IF(INDEX(Historical!$D$7:$D$1257,MATCH(B661,Historical!$B$7:$B$1281,0))=0,"n/a",(INDEX(Historical!$C$7:$C$1259,MATCH(B661,Historical!$B$7:$B$1281,0))/INDEX(Historical!$D$7:$D$1257,MATCH(B661,Historical!$B$7:$B$1281,0))-1)*100)</f>
        <v>3.0769230769230882</v>
      </c>
      <c r="T661" s="673">
        <f>IF(INDEX(Historical!$F$7:$F$1250,MATCH(B661,Historical!$B$7:$B$1281,0))=0,"n/a",((INDEX(Historical!$C$7:$C$1259,MATCH(B661,Historical!$B$7:$B$1281,0))/INDEX(Historical!$F$7:$F$1250,MATCH(B661,Historical!$B$7:$B$1281,0)))^(1/3)-1)*100)</f>
        <v>3.1767053684250257</v>
      </c>
      <c r="U661" s="673">
        <f>IF(INDEX(Historical!$H$7:$H$1250,MATCH(B661,Historical!$B$7:$B$1281,0))=0,"n/a",((INDEX(Historical!$C$7:$C$1259,MATCH(B661,Historical!$B$7:$B$1281,0))/INDEX(Historical!$H$7:$H$1250,MATCH(B661,Historical!$B$7:$B$1281,0)))^(1/5)-1)*100)</f>
        <v>4.4085846538828521</v>
      </c>
      <c r="V661" s="673">
        <f>IF(INDEX(Historical!$O$7:$O$1250,MATCH(B661,Historical!$B$7:$B$1281,0))=0,"n/a",((INDEX(Historical!$C$7:$C$1259,MATCH(B661,Historical!$B$7:$B$1281,0))/INDEX(Historical!$O$7:$O$1250,MATCH(B661,Historical!$B$7:$B$1281,0)))^(1/10)-1)*100)</f>
        <v>12.301498362689189</v>
      </c>
      <c r="W661" s="674">
        <f t="shared" si="175"/>
        <v>0.35837785966417074</v>
      </c>
      <c r="X661" s="675">
        <f t="shared" si="176"/>
        <v>0.42390237056565883</v>
      </c>
      <c r="Y661" s="842"/>
      <c r="Z661" s="624">
        <f t="shared" si="177"/>
        <v>36.026490066225172</v>
      </c>
      <c r="AA661" s="853">
        <f t="shared" si="178"/>
        <v>24.296688741721855</v>
      </c>
      <c r="AB661" s="854">
        <v>1</v>
      </c>
      <c r="AC661" s="833">
        <v>7.55</v>
      </c>
      <c r="AD661" s="833">
        <v>1.78</v>
      </c>
      <c r="AE661" s="833">
        <v>1.06</v>
      </c>
      <c r="AF661" s="833">
        <v>6.96</v>
      </c>
      <c r="AG661" s="833">
        <v>31.3</v>
      </c>
      <c r="AH661" s="833">
        <v>16.8</v>
      </c>
      <c r="AI661" s="833">
        <v>-5.89</v>
      </c>
      <c r="AJ661" s="833">
        <v>10.4</v>
      </c>
      <c r="AK661" s="833">
        <v>13.750000000000002</v>
      </c>
      <c r="AL661" s="845">
        <v>93950</v>
      </c>
      <c r="AM661" s="839">
        <v>0.2</v>
      </c>
      <c r="AN661" s="833">
        <v>0.95</v>
      </c>
      <c r="AO661" s="711">
        <f t="shared" si="179"/>
        <v>-18.405330428876944</v>
      </c>
      <c r="AP661" s="712">
        <f t="shared" si="180"/>
        <v>5.8913583128449112</v>
      </c>
      <c r="AQ661" s="855">
        <f t="shared" si="181"/>
        <v>174.14915132896715</v>
      </c>
      <c r="AR661" s="624">
        <f>INDEX(Historical!$C$7:$C$1259,MATCH(B661,Historical!$B$7:$B$1281,0))*IF(AH661="n/a",1.03,IF(AH661&lt;0,1.01,IF(AH661&gt;10,1.1,(1+AH661/100))))</f>
        <v>2.9480000000000004</v>
      </c>
      <c r="AS661" s="853">
        <f t="shared" si="182"/>
        <v>2.9774800000000003</v>
      </c>
      <c r="AT661" s="853">
        <f t="shared" si="183"/>
        <v>3.2752280000000007</v>
      </c>
      <c r="AU661" s="853">
        <f t="shared" si="183"/>
        <v>3.6027508000000013</v>
      </c>
      <c r="AV661" s="853">
        <f t="shared" si="183"/>
        <v>3.9630258800000018</v>
      </c>
      <c r="AW661" s="624">
        <f t="shared" si="184"/>
        <v>16.766484680000005</v>
      </c>
      <c r="AX661" s="719">
        <f t="shared" si="185"/>
        <v>9.1400374400348916</v>
      </c>
      <c r="AY661" s="900">
        <v>1</v>
      </c>
      <c r="AZ661" s="839">
        <v>103.44</v>
      </c>
      <c r="BA661" s="839">
        <v>-8.2600000000000016</v>
      </c>
      <c r="BB661" s="839">
        <v>-0.89</v>
      </c>
      <c r="BC661" s="839">
        <v>19.71</v>
      </c>
      <c r="BD661" s="874"/>
      <c r="BE661" s="597">
        <v>1968</v>
      </c>
      <c r="BF661" s="865">
        <f t="shared" si="186"/>
        <v>6</v>
      </c>
      <c r="BG661" s="849">
        <v>8.2000000000000011</v>
      </c>
    </row>
    <row r="662" spans="1:59" s="831" customFormat="1" ht="12.75" customHeight="1" x14ac:dyDescent="0.2">
      <c r="A662" s="838" t="s">
        <v>232</v>
      </c>
      <c r="B662" s="578" t="s">
        <v>233</v>
      </c>
      <c r="C662" s="898" t="s">
        <v>108</v>
      </c>
      <c r="D662" s="898" t="s">
        <v>4273</v>
      </c>
      <c r="E662" s="705">
        <v>32</v>
      </c>
      <c r="F662" s="1135">
        <v>89</v>
      </c>
      <c r="G662" s="1123" t="s">
        <v>106</v>
      </c>
      <c r="H662" s="1123" t="s">
        <v>106</v>
      </c>
      <c r="I662" s="833">
        <v>42.38</v>
      </c>
      <c r="J662" s="624">
        <f t="shared" si="172"/>
        <v>2.5011798017932985</v>
      </c>
      <c r="K662" s="851">
        <v>0.53</v>
      </c>
      <c r="L662" s="854">
        <v>2</v>
      </c>
      <c r="M662" s="615">
        <f t="shared" si="173"/>
        <v>1.06</v>
      </c>
      <c r="N662" s="837" t="s">
        <v>229</v>
      </c>
      <c r="O662" s="707">
        <v>0.52</v>
      </c>
      <c r="P662" s="606">
        <v>44203</v>
      </c>
      <c r="Q662" s="606">
        <v>44211</v>
      </c>
      <c r="R662" s="615">
        <f t="shared" si="174"/>
        <v>1.9230769230769247</v>
      </c>
      <c r="S662" s="673">
        <f>IF(INDEX(Historical!$D$7:$D$1257,MATCH(B662,Historical!$B$7:$B$1281,0))=0,"n/a",(INDEX(Historical!$C$7:$C$1259,MATCH(B662,Historical!$B$7:$B$1281,0))/INDEX(Historical!$D$7:$D$1257,MATCH(B662,Historical!$B$7:$B$1281,0))-1)*100)</f>
        <v>0.97087378640776656</v>
      </c>
      <c r="T662" s="673">
        <f>IF(INDEX(Historical!$F$7:$F$1250,MATCH(B662,Historical!$B$7:$B$1281,0))=0,"n/a",((INDEX(Historical!$C$7:$C$1259,MATCH(B662,Historical!$B$7:$B$1281,0))/INDEX(Historical!$F$7:$F$1250,MATCH(B662,Historical!$B$7:$B$1281,0)))^(1/3)-1)*100)</f>
        <v>1.3159403820177218</v>
      </c>
      <c r="U662" s="673">
        <f>IF(INDEX(Historical!$H$7:$H$1250,MATCH(B662,Historical!$B$7:$B$1281,0))=0,"n/a",((INDEX(Historical!$C$7:$C$1259,MATCH(B662,Historical!$B$7:$B$1281,0))/INDEX(Historical!$H$7:$H$1250,MATCH(B662,Historical!$B$7:$B$1281,0)))^(1/5)-1)*100)</f>
        <v>1.1955587562199277</v>
      </c>
      <c r="V662" s="673">
        <f>IF(INDEX(Historical!$O$7:$O$1250,MATCH(B662,Historical!$B$7:$B$1281,0))=0,"n/a",((INDEX(Historical!$C$7:$C$1259,MATCH(B662,Historical!$B$7:$B$1281,0))/INDEX(Historical!$O$7:$O$1250,MATCH(B662,Historical!$B$7:$B$1281,0)))^(1/10)-1)*100)</f>
        <v>1.3442690579665628</v>
      </c>
      <c r="W662" s="674">
        <f t="shared" si="175"/>
        <v>0.88937460037086258</v>
      </c>
      <c r="X662" s="675">
        <f t="shared" si="176"/>
        <v>0.14404322364095512</v>
      </c>
      <c r="Y662" s="843"/>
      <c r="Z662" s="624">
        <f t="shared" si="177"/>
        <v>26.972010178117049</v>
      </c>
      <c r="AA662" s="853">
        <f t="shared" si="178"/>
        <v>10.783715012722647</v>
      </c>
      <c r="AB662" s="854">
        <v>12</v>
      </c>
      <c r="AC662" s="833">
        <v>3.93</v>
      </c>
      <c r="AD662" s="833" t="s">
        <v>136</v>
      </c>
      <c r="AE662" s="833">
        <v>3.56</v>
      </c>
      <c r="AF662" s="833">
        <v>0.97</v>
      </c>
      <c r="AG662" s="833">
        <v>8.6999999999999993</v>
      </c>
      <c r="AH662" s="833">
        <v>-0.1</v>
      </c>
      <c r="AI662" s="833">
        <v>11.200000000000001</v>
      </c>
      <c r="AJ662" s="833">
        <v>8.3000000000000007</v>
      </c>
      <c r="AK662" s="833" t="s">
        <v>136</v>
      </c>
      <c r="AL662" s="849">
        <v>571.30999999999995</v>
      </c>
      <c r="AM662" s="839">
        <v>1.6</v>
      </c>
      <c r="AN662" s="833">
        <v>0</v>
      </c>
      <c r="AO662" s="711">
        <f t="shared" si="179"/>
        <v>-7.0869764547094203</v>
      </c>
      <c r="AP662" s="712">
        <f t="shared" si="180"/>
        <v>3.6967385580132262</v>
      </c>
      <c r="AQ662" s="855">
        <f t="shared" si="181"/>
        <v>-31.816575613713628</v>
      </c>
      <c r="AR662" s="624">
        <f>INDEX(Historical!$C$7:$C$1259,MATCH(B662,Historical!$B$7:$B$1281,0))*IF(AH662="n/a",1.03,IF(AH662&lt;0,1.01,IF(AH662&gt;10,1.1,(1+AH662/100))))</f>
        <v>1.0504</v>
      </c>
      <c r="AS662" s="853">
        <f t="shared" si="182"/>
        <v>1.15544</v>
      </c>
      <c r="AT662" s="853">
        <f t="shared" si="183"/>
        <v>1.1901032</v>
      </c>
      <c r="AU662" s="853">
        <f t="shared" si="183"/>
        <v>1.225806296</v>
      </c>
      <c r="AV662" s="853">
        <f t="shared" si="183"/>
        <v>1.26258048488</v>
      </c>
      <c r="AW662" s="624">
        <f t="shared" si="184"/>
        <v>5.8843299808800005</v>
      </c>
      <c r="AX662" s="719">
        <f t="shared" si="185"/>
        <v>13.884686127607363</v>
      </c>
      <c r="AY662" s="900">
        <v>0.85</v>
      </c>
      <c r="AZ662" s="839">
        <v>53.44</v>
      </c>
      <c r="BA662" s="839">
        <v>-4.1000000000000005</v>
      </c>
      <c r="BB662" s="839">
        <v>4.74</v>
      </c>
      <c r="BC662" s="839">
        <v>17.100000000000001</v>
      </c>
      <c r="BD662" s="874"/>
      <c r="BE662" s="597">
        <v>1989</v>
      </c>
      <c r="BF662" s="865">
        <f t="shared" si="186"/>
        <v>3</v>
      </c>
      <c r="BG662" s="849">
        <v>1.2</v>
      </c>
    </row>
    <row r="663" spans="1:59" s="831" customFormat="1" ht="12.75" customHeight="1" x14ac:dyDescent="0.2">
      <c r="A663" s="838" t="s">
        <v>601</v>
      </c>
      <c r="B663" s="578" t="s">
        <v>602</v>
      </c>
      <c r="C663" s="898" t="s">
        <v>108</v>
      </c>
      <c r="D663" s="898" t="s">
        <v>118</v>
      </c>
      <c r="E663" s="705">
        <v>16</v>
      </c>
      <c r="F663" s="1135">
        <v>250</v>
      </c>
      <c r="G663" s="1123" t="s">
        <v>106</v>
      </c>
      <c r="H663" s="1123" t="s">
        <v>106</v>
      </c>
      <c r="I663" s="841">
        <v>115.35</v>
      </c>
      <c r="J663" s="624">
        <f t="shared" si="172"/>
        <v>2.4273948851322062</v>
      </c>
      <c r="K663" s="844">
        <v>0.7</v>
      </c>
      <c r="L663" s="854">
        <v>4</v>
      </c>
      <c r="M663" s="615">
        <f t="shared" si="173"/>
        <v>2.8</v>
      </c>
      <c r="N663" s="837" t="s">
        <v>151</v>
      </c>
      <c r="O663" s="706">
        <v>0.65</v>
      </c>
      <c r="P663" s="606">
        <v>44182</v>
      </c>
      <c r="Q663" s="606">
        <v>44195</v>
      </c>
      <c r="R663" s="615">
        <f t="shared" si="174"/>
        <v>7.6923076923076819</v>
      </c>
      <c r="S663" s="673">
        <f>IF(INDEX(Historical!$D$7:$D$1257,MATCH(B663,Historical!$B$7:$B$1281,0))=0,"n/a",(INDEX(Historical!$C$7:$C$1259,MATCH(B663,Historical!$B$7:$B$1281,0))/INDEX(Historical!$D$7:$D$1257,MATCH(B663,Historical!$B$7:$B$1281,0))-1)*100)</f>
        <v>8.1632653061224367</v>
      </c>
      <c r="T663" s="673">
        <f>IF(INDEX(Historical!$F$7:$F$1250,MATCH(B663,Historical!$B$7:$B$1281,0))=0,"n/a",((INDEX(Historical!$C$7:$C$1259,MATCH(B663,Historical!$B$7:$B$1281,0))/INDEX(Historical!$F$7:$F$1250,MATCH(B663,Historical!$B$7:$B$1281,0)))^(1/3)-1)*100)</f>
        <v>9.1118456878287226</v>
      </c>
      <c r="U663" s="673">
        <f>IF(INDEX(Historical!$H$7:$H$1250,MATCH(B663,Historical!$B$7:$B$1281,0))=0,"n/a",((INDEX(Historical!$C$7:$C$1259,MATCH(B663,Historical!$B$7:$B$1281,0))/INDEX(Historical!$H$7:$H$1250,MATCH(B663,Historical!$B$7:$B$1281,0)))^(1/5)-1)*100)</f>
        <v>9.4137325543095294</v>
      </c>
      <c r="V663" s="673">
        <f>IF(INDEX(Historical!$O$7:$O$1250,MATCH(B663,Historical!$B$7:$B$1281,0))=0,"n/a",((INDEX(Historical!$C$7:$C$1259,MATCH(B663,Historical!$B$7:$B$1281,0))/INDEX(Historical!$O$7:$O$1250,MATCH(B663,Historical!$B$7:$B$1281,0)))^(1/10)-1)*100)</f>
        <v>10.236289684174494</v>
      </c>
      <c r="W663" s="674">
        <f t="shared" si="175"/>
        <v>0.91964303910462264</v>
      </c>
      <c r="X663" s="675">
        <f t="shared" si="176"/>
        <v>0.86364518846876415</v>
      </c>
      <c r="Y663" s="646"/>
      <c r="Z663" s="624">
        <f t="shared" si="177"/>
        <v>29.106029106029109</v>
      </c>
      <c r="AA663" s="853">
        <f t="shared" si="178"/>
        <v>11.990644490644492</v>
      </c>
      <c r="AB663" s="854">
        <v>12</v>
      </c>
      <c r="AC663" s="833">
        <v>9.6199999999999992</v>
      </c>
      <c r="AD663" s="833">
        <v>2.89</v>
      </c>
      <c r="AE663" s="833">
        <v>0.91</v>
      </c>
      <c r="AF663" s="833">
        <v>1.4</v>
      </c>
      <c r="AG663" s="833">
        <v>10.199999999999999</v>
      </c>
      <c r="AH663" s="833">
        <v>90.100000000000009</v>
      </c>
      <c r="AI663" s="833">
        <v>4.21</v>
      </c>
      <c r="AJ663" s="834">
        <v>10.9</v>
      </c>
      <c r="AK663" s="834">
        <v>4.2</v>
      </c>
      <c r="AL663" s="845">
        <v>4430</v>
      </c>
      <c r="AM663" s="839">
        <v>0.6</v>
      </c>
      <c r="AN663" s="833">
        <v>0</v>
      </c>
      <c r="AO663" s="711">
        <f t="shared" si="179"/>
        <v>-0.14951705120275705</v>
      </c>
      <c r="AP663" s="712">
        <f t="shared" si="180"/>
        <v>11.841127439441735</v>
      </c>
      <c r="AQ663" s="855">
        <f t="shared" si="181"/>
        <v>-13.623814272419621</v>
      </c>
      <c r="AR663" s="624">
        <f>INDEX(Historical!$C$7:$C$1259,MATCH(B663,Historical!$B$7:$B$1281,0))*IF(AH663="n/a",1.03,IF(AH663&lt;0,1.01,IF(AH663&gt;10,1.1,(1+AH663/100))))</f>
        <v>2.915</v>
      </c>
      <c r="AS663" s="853">
        <f t="shared" si="182"/>
        <v>3.0377215</v>
      </c>
      <c r="AT663" s="853">
        <f t="shared" si="183"/>
        <v>3.1653058029999999</v>
      </c>
      <c r="AU663" s="853">
        <f t="shared" si="183"/>
        <v>3.2982486467259999</v>
      </c>
      <c r="AV663" s="853">
        <f t="shared" si="183"/>
        <v>3.4367750898884921</v>
      </c>
      <c r="AW663" s="624">
        <f t="shared" si="184"/>
        <v>15.853051039614492</v>
      </c>
      <c r="AX663" s="719">
        <f t="shared" si="185"/>
        <v>13.743433931178581</v>
      </c>
      <c r="AY663" s="900">
        <v>0.96</v>
      </c>
      <c r="AZ663" s="839">
        <v>53.569999999999993</v>
      </c>
      <c r="BA663" s="839">
        <v>-12.67</v>
      </c>
      <c r="BB663" s="839">
        <v>-1</v>
      </c>
      <c r="BC663" s="839">
        <v>9.5</v>
      </c>
      <c r="BD663" s="874"/>
      <c r="BE663" s="597">
        <v>2006</v>
      </c>
      <c r="BF663" s="865">
        <f t="shared" si="186"/>
        <v>1</v>
      </c>
      <c r="BG663" s="849">
        <v>2.4</v>
      </c>
    </row>
    <row r="664" spans="1:59" s="831" customFormat="1" x14ac:dyDescent="0.2">
      <c r="A664" s="831" t="s">
        <v>1711</v>
      </c>
      <c r="B664" s="578" t="s">
        <v>1712</v>
      </c>
      <c r="C664" s="898" t="s">
        <v>245</v>
      </c>
      <c r="D664" s="898" t="s">
        <v>4301</v>
      </c>
      <c r="E664" s="705">
        <v>11</v>
      </c>
      <c r="F664" s="1135">
        <v>333</v>
      </c>
      <c r="G664" s="1123" t="s">
        <v>106</v>
      </c>
      <c r="H664" s="1123" t="s">
        <v>106</v>
      </c>
      <c r="I664" s="841">
        <v>117.06</v>
      </c>
      <c r="J664" s="624">
        <f t="shared" si="172"/>
        <v>1.4009909448146249</v>
      </c>
      <c r="K664" s="844">
        <v>0.41</v>
      </c>
      <c r="L664" s="854">
        <v>4</v>
      </c>
      <c r="M664" s="615">
        <f t="shared" si="173"/>
        <v>1.64</v>
      </c>
      <c r="N664" s="837" t="s">
        <v>562</v>
      </c>
      <c r="O664" s="706">
        <v>0.4</v>
      </c>
      <c r="P664" s="606">
        <v>44126</v>
      </c>
      <c r="Q664" s="606">
        <v>44141</v>
      </c>
      <c r="R664" s="615">
        <f t="shared" si="174"/>
        <v>2.4999999999999885</v>
      </c>
      <c r="S664" s="673">
        <f>IF(INDEX(Historical!$D$7:$D$1257,MATCH(B664,Historical!$B$7:$B$1281,0))=0,"n/a",(INDEX(Historical!$C$7:$C$1259,MATCH(B664,Historical!$B$7:$B$1281,0))/INDEX(Historical!$D$7:$D$1257,MATCH(B664,Historical!$B$7:$B$1281,0))-1)*100)</f>
        <v>2.5477707006369421</v>
      </c>
      <c r="T664" s="673">
        <f>IF(INDEX(Historical!$F$7:$F$1250,MATCH(B664,Historical!$B$7:$B$1281,0))=0,"n/a",((INDEX(Historical!$C$7:$C$1259,MATCH(B664,Historical!$B$7:$B$1281,0))/INDEX(Historical!$F$7:$F$1250,MATCH(B664,Historical!$B$7:$B$1281,0)))^(1/3)-1)*100)</f>
        <v>5.7861932582450759</v>
      </c>
      <c r="U664" s="673">
        <f>IF(INDEX(Historical!$H$7:$H$1250,MATCH(B664,Historical!$B$7:$B$1281,0))=0,"n/a",((INDEX(Historical!$C$7:$C$1259,MATCH(B664,Historical!$B$7:$B$1281,0))/INDEX(Historical!$H$7:$H$1250,MATCH(B664,Historical!$B$7:$B$1281,0)))^(1/5)-1)*100)</f>
        <v>7.7210503590475987</v>
      </c>
      <c r="V664" s="673">
        <f>IF(INDEX(Historical!$O$7:$O$1250,MATCH(B664,Historical!$B$7:$B$1281,0))=0,"n/a",((INDEX(Historical!$C$7:$C$1259,MATCH(B664,Historical!$B$7:$B$1281,0))/INDEX(Historical!$O$7:$O$1250,MATCH(B664,Historical!$B$7:$B$1281,0)))^(1/10)-1)*100)</f>
        <v>17.908853973363037</v>
      </c>
      <c r="W664" s="674">
        <f t="shared" si="175"/>
        <v>0.43113034315493343</v>
      </c>
      <c r="X664" s="675">
        <f t="shared" si="176"/>
        <v>6.4342086325396659</v>
      </c>
      <c r="Y664" s="634"/>
      <c r="Z664" s="624">
        <f t="shared" si="177"/>
        <v>31.906614785992215</v>
      </c>
      <c r="AA664" s="853">
        <f t="shared" si="178"/>
        <v>22.774319066147861</v>
      </c>
      <c r="AB664" s="854">
        <v>7</v>
      </c>
      <c r="AC664" s="833">
        <v>5.14</v>
      </c>
      <c r="AD664" s="833">
        <v>0.93</v>
      </c>
      <c r="AE664" s="833">
        <v>0.74</v>
      </c>
      <c r="AF664" s="833">
        <v>2.68</v>
      </c>
      <c r="AG664" s="833">
        <v>12.8</v>
      </c>
      <c r="AH664" s="833">
        <v>63.2</v>
      </c>
      <c r="AI664" s="833">
        <v>7.64</v>
      </c>
      <c r="AJ664" s="833">
        <v>1.2</v>
      </c>
      <c r="AK664" s="833">
        <v>24.4</v>
      </c>
      <c r="AL664" s="845">
        <v>6350</v>
      </c>
      <c r="AM664" s="839">
        <v>2.2999999999999998</v>
      </c>
      <c r="AN664" s="833">
        <v>0.68</v>
      </c>
      <c r="AO664" s="711">
        <f t="shared" si="179"/>
        <v>-13.652277762285637</v>
      </c>
      <c r="AP664" s="712">
        <f t="shared" si="180"/>
        <v>9.1220413038622237</v>
      </c>
      <c r="AQ664" s="855">
        <f t="shared" si="181"/>
        <v>64.701986896571299</v>
      </c>
      <c r="AR664" s="624">
        <f>INDEX(Historical!$C$7:$C$1259,MATCH(B664,Historical!$B$7:$B$1281,0))*IF(AH664="n/a",1.03,IF(AH664&lt;0,1.01,IF(AH664&gt;10,1.1,(1+AH664/100))))</f>
        <v>1.7710000000000004</v>
      </c>
      <c r="AS664" s="853">
        <f t="shared" si="182"/>
        <v>1.9063044000000005</v>
      </c>
      <c r="AT664" s="853">
        <f t="shared" si="183"/>
        <v>2.0969348400000007</v>
      </c>
      <c r="AU664" s="853">
        <f t="shared" si="183"/>
        <v>2.306628324000001</v>
      </c>
      <c r="AV664" s="853">
        <f t="shared" si="183"/>
        <v>2.5372911564000011</v>
      </c>
      <c r="AW664" s="624">
        <f t="shared" si="184"/>
        <v>10.618158720400004</v>
      </c>
      <c r="AX664" s="719">
        <f t="shared" si="185"/>
        <v>9.0706976938322263</v>
      </c>
      <c r="AY664" s="900">
        <v>2.34</v>
      </c>
      <c r="AZ664" s="839">
        <v>262.40999999999997</v>
      </c>
      <c r="BA664" s="839">
        <v>-11.4</v>
      </c>
      <c r="BB664" s="839">
        <v>7.19</v>
      </c>
      <c r="BC664" s="839">
        <v>15.909999999999998</v>
      </c>
      <c r="BD664" s="874"/>
      <c r="BE664" s="597">
        <v>2011</v>
      </c>
      <c r="BF664" s="865">
        <f t="shared" si="186"/>
        <v>0</v>
      </c>
      <c r="BG664" s="849">
        <v>5</v>
      </c>
    </row>
    <row r="665" spans="1:59" s="831" customFormat="1" ht="12.75" customHeight="1" x14ac:dyDescent="0.2">
      <c r="A665" s="676" t="s">
        <v>4105</v>
      </c>
      <c r="B665" s="970" t="s">
        <v>3898</v>
      </c>
      <c r="C665" s="898" t="s">
        <v>112</v>
      </c>
      <c r="D665" s="898" t="s">
        <v>211</v>
      </c>
      <c r="E665" s="705">
        <v>7</v>
      </c>
      <c r="F665" s="1135">
        <v>646</v>
      </c>
      <c r="G665" s="1122" t="s">
        <v>106</v>
      </c>
      <c r="H665" s="1122" t="s">
        <v>106</v>
      </c>
      <c r="I665" s="850">
        <v>78.349999999999994</v>
      </c>
      <c r="J665" s="624">
        <f t="shared" si="172"/>
        <v>1.4805360561582641</v>
      </c>
      <c r="K665" s="831">
        <v>0.28999999999999998</v>
      </c>
      <c r="L665" s="1139">
        <v>4</v>
      </c>
      <c r="M665" s="615">
        <f t="shared" si="173"/>
        <v>1.1599999999999999</v>
      </c>
      <c r="N665" s="1139" t="s">
        <v>4107</v>
      </c>
      <c r="O665" s="578">
        <v>0.28000000000000003</v>
      </c>
      <c r="P665" s="606">
        <v>44158</v>
      </c>
      <c r="Q665" s="606">
        <v>44168</v>
      </c>
      <c r="R665" s="615">
        <f t="shared" si="174"/>
        <v>3.5714285714285547</v>
      </c>
      <c r="S665" s="673">
        <f>IF(INDEX(Historical!$D$7:$D$1257,MATCH(B665,Historical!$B$7:$B$1281,0))=0,"n/a",(INDEX(Historical!$C$7:$C$1259,MATCH(B665,Historical!$B$7:$B$1281,0))/INDEX(Historical!$D$7:$D$1257,MATCH(B665,Historical!$B$7:$B$1281,0))-1)*100)</f>
        <v>0.89285714285711748</v>
      </c>
      <c r="T665" s="673">
        <f>IF(INDEX(Historical!$F$7:$F$1250,MATCH(B665,Historical!$B$7:$B$1281,0))=0,"n/a",((INDEX(Historical!$C$7:$C$1259,MATCH(B665,Historical!$B$7:$B$1281,0))/INDEX(Historical!$F$7:$F$1250,MATCH(B665,Historical!$B$7:$B$1281,0)))^(1/3)-1)*100)</f>
        <v>1.8352706421320475</v>
      </c>
      <c r="U665" s="673">
        <f>IF(INDEX(Historical!$H$7:$H$1250,MATCH(B665,Historical!$B$7:$B$1281,0))=0,"n/a",((INDEX(Historical!$C$7:$C$1259,MATCH(B665,Historical!$B$7:$B$1281,0))/INDEX(Historical!$H$7:$H$1250,MATCH(B665,Historical!$B$7:$B$1281,0)))^(1/5)-1)*100)</f>
        <v>1.8704544922521604</v>
      </c>
      <c r="V665" s="673">
        <f>IF(INDEX(Historical!$O$7:$O$1250,MATCH(B665,Historical!$B$7:$B$1281,0))=0,"n/a",((INDEX(Historical!$C$7:$C$1259,MATCH(B665,Historical!$B$7:$B$1281,0))/INDEX(Historical!$O$7:$O$1250,MATCH(B665,Historical!$B$7:$B$1281,0)))^(1/10)-1)*100)</f>
        <v>7.8649278687080937</v>
      </c>
      <c r="W665" s="674">
        <f t="shared" si="175"/>
        <v>0.23782220555309486</v>
      </c>
      <c r="X665" s="675">
        <f t="shared" si="176"/>
        <v>0.17004131747746912</v>
      </c>
      <c r="Y665" s="646"/>
      <c r="Z665" s="624">
        <f t="shared" si="177"/>
        <v>31.099195710455763</v>
      </c>
      <c r="AA665" s="853">
        <f t="shared" si="178"/>
        <v>21.005361930294903</v>
      </c>
      <c r="AB665" s="854">
        <v>12</v>
      </c>
      <c r="AC665" s="849">
        <v>3.73</v>
      </c>
      <c r="AD665" s="849">
        <v>3.21</v>
      </c>
      <c r="AE665" s="833">
        <v>1.65</v>
      </c>
      <c r="AF665" s="833">
        <v>2.77</v>
      </c>
      <c r="AG665" s="833">
        <v>14.399999999999999</v>
      </c>
      <c r="AH665" s="833">
        <v>-20.9</v>
      </c>
      <c r="AI665" s="833">
        <v>12.809999999999999</v>
      </c>
      <c r="AJ665" s="653">
        <v>11</v>
      </c>
      <c r="AK665" s="653">
        <v>6.6000000000000005</v>
      </c>
      <c r="AL665" s="849">
        <v>5800</v>
      </c>
      <c r="AM665" s="849">
        <v>1.6</v>
      </c>
      <c r="AN665" s="849">
        <v>0.73</v>
      </c>
      <c r="AO665" s="711">
        <f t="shared" si="179"/>
        <v>-17.654371381884477</v>
      </c>
      <c r="AP665" s="712">
        <f t="shared" si="180"/>
        <v>3.3509905484104245</v>
      </c>
      <c r="AQ665" s="855">
        <f t="shared" si="181"/>
        <v>60.810243657847863</v>
      </c>
      <c r="AR665" s="624">
        <f>INDEX(Historical!$C$7:$C$1259,MATCH(B665,Historical!$B$7:$B$1281,0))*IF(AH665="n/a",1.03,IF(AH665&lt;0,1.01,IF(AH665&gt;10,1.1,(1+AH665/100))))</f>
        <v>1.1413</v>
      </c>
      <c r="AS665" s="853">
        <f t="shared" si="182"/>
        <v>1.25543</v>
      </c>
      <c r="AT665" s="853">
        <f t="shared" si="183"/>
        <v>1.3382883800000001</v>
      </c>
      <c r="AU665" s="853">
        <f t="shared" si="183"/>
        <v>1.4266154130800002</v>
      </c>
      <c r="AV665" s="853">
        <f t="shared" si="183"/>
        <v>1.5207720303432803</v>
      </c>
      <c r="AW665" s="624">
        <f t="shared" si="184"/>
        <v>6.6824058234232808</v>
      </c>
      <c r="AX665" s="719">
        <f t="shared" si="185"/>
        <v>8.5289161753966578</v>
      </c>
      <c r="AY665" s="701">
        <v>1.74</v>
      </c>
      <c r="AZ665" s="833">
        <v>252.06</v>
      </c>
      <c r="BA665" s="833">
        <v>-9.36</v>
      </c>
      <c r="BB665" s="833">
        <v>0.08</v>
      </c>
      <c r="BC665" s="833">
        <v>29.65</v>
      </c>
      <c r="BD665" s="874"/>
      <c r="BE665" s="597">
        <v>2014</v>
      </c>
      <c r="BF665" s="865">
        <f t="shared" si="186"/>
        <v>0</v>
      </c>
      <c r="BG665" s="849">
        <v>5.7</v>
      </c>
    </row>
    <row r="666" spans="1:59" s="831" customFormat="1" ht="12.75" customHeight="1" x14ac:dyDescent="0.2">
      <c r="A666" s="831" t="s">
        <v>357</v>
      </c>
      <c r="B666" s="578" t="s">
        <v>358</v>
      </c>
      <c r="C666" s="898" t="s">
        <v>108</v>
      </c>
      <c r="D666" s="898" t="s">
        <v>4273</v>
      </c>
      <c r="E666" s="705">
        <v>34</v>
      </c>
      <c r="F666" s="1135">
        <v>83</v>
      </c>
      <c r="G666" s="1139" t="s">
        <v>37</v>
      </c>
      <c r="H666" s="1139" t="s">
        <v>37</v>
      </c>
      <c r="I666" s="833">
        <v>77.33</v>
      </c>
      <c r="J666" s="624">
        <f t="shared" si="172"/>
        <v>2.793223845855425</v>
      </c>
      <c r="K666" s="851">
        <v>0.54</v>
      </c>
      <c r="L666" s="854">
        <v>4</v>
      </c>
      <c r="M666" s="615">
        <f t="shared" si="173"/>
        <v>2.16</v>
      </c>
      <c r="N666" s="837" t="s">
        <v>107</v>
      </c>
      <c r="O666" s="707">
        <v>0.52</v>
      </c>
      <c r="P666" s="606">
        <v>44137</v>
      </c>
      <c r="Q666" s="606">
        <v>44148</v>
      </c>
      <c r="R666" s="615">
        <f t="shared" si="174"/>
        <v>3.8461538461538494</v>
      </c>
      <c r="S666" s="673">
        <f>IF(INDEX(Historical!$D$7:$D$1257,MATCH(B666,Historical!$B$7:$B$1281,0))=0,"n/a",(INDEX(Historical!$C$7:$C$1259,MATCH(B666,Historical!$B$7:$B$1281,0))/INDEX(Historical!$D$7:$D$1257,MATCH(B666,Historical!$B$7:$B$1281,0))-1)*100)</f>
        <v>3.9603960396039639</v>
      </c>
      <c r="T666" s="673">
        <f>IF(INDEX(Historical!$F$7:$F$1250,MATCH(B666,Historical!$B$7:$B$1281,0))=0,"n/a",((INDEX(Historical!$C$7:$C$1259,MATCH(B666,Historical!$B$7:$B$1281,0))/INDEX(Historical!$F$7:$F$1250,MATCH(B666,Historical!$B$7:$B$1281,0)))^(1/3)-1)*100)</f>
        <v>4.8856246288387029</v>
      </c>
      <c r="U666" s="673">
        <f>IF(INDEX(Historical!$H$7:$H$1250,MATCH(B666,Historical!$B$7:$B$1281,0))=0,"n/a",((INDEX(Historical!$C$7:$C$1259,MATCH(B666,Historical!$B$7:$B$1281,0))/INDEX(Historical!$H$7:$H$1250,MATCH(B666,Historical!$B$7:$B$1281,0)))^(1/5)-1)*100)</f>
        <v>4.3167563810134979</v>
      </c>
      <c r="V666" s="673">
        <f>IF(INDEX(Historical!$O$7:$O$1250,MATCH(B666,Historical!$B$7:$B$1281,0))=0,"n/a",((INDEX(Historical!$C$7:$C$1259,MATCH(B666,Historical!$B$7:$B$1281,0))/INDEX(Historical!$O$7:$O$1250,MATCH(B666,Historical!$B$7:$B$1281,0)))^(1/10)-1)*100)</f>
        <v>4.6806692262189697</v>
      </c>
      <c r="W666" s="674">
        <f t="shared" si="175"/>
        <v>0.9222519627819461</v>
      </c>
      <c r="X666" s="675">
        <f t="shared" si="176"/>
        <v>0.47963959789038868</v>
      </c>
      <c r="Y666" s="651"/>
      <c r="Z666" s="624">
        <f t="shared" si="177"/>
        <v>45.859872611464972</v>
      </c>
      <c r="AA666" s="853">
        <f t="shared" si="178"/>
        <v>16.418259023354565</v>
      </c>
      <c r="AB666" s="854">
        <v>12</v>
      </c>
      <c r="AC666" s="833">
        <v>4.71</v>
      </c>
      <c r="AD666" s="833">
        <v>2.1</v>
      </c>
      <c r="AE666" s="833">
        <v>4.55</v>
      </c>
      <c r="AF666" s="833">
        <v>1.64</v>
      </c>
      <c r="AG666" s="833">
        <v>10.100000000000001</v>
      </c>
      <c r="AH666" s="833">
        <v>0.3</v>
      </c>
      <c r="AI666" s="833">
        <v>3.3099999999999996</v>
      </c>
      <c r="AJ666" s="833">
        <v>9</v>
      </c>
      <c r="AK666" s="833">
        <v>8</v>
      </c>
      <c r="AL666" s="845">
        <v>1170</v>
      </c>
      <c r="AM666" s="839">
        <v>2.1</v>
      </c>
      <c r="AN666" s="833">
        <v>0.02</v>
      </c>
      <c r="AO666" s="711">
        <f t="shared" si="179"/>
        <v>-9.3082787964856415</v>
      </c>
      <c r="AP666" s="712">
        <f t="shared" si="180"/>
        <v>7.1099802268689229</v>
      </c>
      <c r="AQ666" s="855">
        <f t="shared" si="181"/>
        <v>9.3941798132920908</v>
      </c>
      <c r="AR666" s="624">
        <f>INDEX(Historical!$C$7:$C$1259,MATCH(B666,Historical!$B$7:$B$1281,0))*IF(AH666="n/a",1.03,IF(AH666&lt;0,1.01,IF(AH666&gt;10,1.1,(1+AH666/100))))</f>
        <v>2.1063000000000001</v>
      </c>
      <c r="AS666" s="853">
        <f t="shared" si="182"/>
        <v>2.1760185299999999</v>
      </c>
      <c r="AT666" s="853">
        <f t="shared" si="183"/>
        <v>2.3501000124</v>
      </c>
      <c r="AU666" s="853">
        <f t="shared" si="183"/>
        <v>2.5381080133920002</v>
      </c>
      <c r="AV666" s="853">
        <f t="shared" si="183"/>
        <v>2.7411566544633605</v>
      </c>
      <c r="AW666" s="624">
        <f t="shared" si="184"/>
        <v>11.91168321025536</v>
      </c>
      <c r="AX666" s="719">
        <f t="shared" si="185"/>
        <v>15.403702586648595</v>
      </c>
      <c r="AY666" s="900">
        <v>0.79</v>
      </c>
      <c r="AZ666" s="839">
        <v>45.019999999999996</v>
      </c>
      <c r="BA666" s="839">
        <v>-9.6199999999999992</v>
      </c>
      <c r="BB666" s="839">
        <v>5.1100000000000003</v>
      </c>
      <c r="BC666" s="839">
        <v>18.170000000000002</v>
      </c>
      <c r="BD666" s="874"/>
      <c r="BE666" s="597">
        <v>1987</v>
      </c>
      <c r="BF666" s="865">
        <f t="shared" si="186"/>
        <v>3</v>
      </c>
      <c r="BG666" s="849">
        <v>1</v>
      </c>
    </row>
    <row r="667" spans="1:59" s="831" customFormat="1" ht="12.75" customHeight="1" x14ac:dyDescent="0.2">
      <c r="A667" s="831" t="s">
        <v>355</v>
      </c>
      <c r="B667" s="578" t="s">
        <v>356</v>
      </c>
      <c r="C667" s="898" t="s">
        <v>112</v>
      </c>
      <c r="D667" s="898" t="s">
        <v>211</v>
      </c>
      <c r="E667" s="705">
        <v>49</v>
      </c>
      <c r="F667" s="1135">
        <v>38</v>
      </c>
      <c r="G667" s="1102" t="s">
        <v>37</v>
      </c>
      <c r="H667" s="1102" t="s">
        <v>37</v>
      </c>
      <c r="I667" s="833">
        <v>76.2</v>
      </c>
      <c r="J667" s="624">
        <f t="shared" si="172"/>
        <v>1.2073490813648293</v>
      </c>
      <c r="K667" s="844">
        <v>0.23</v>
      </c>
      <c r="L667" s="854">
        <v>4</v>
      </c>
      <c r="M667" s="615">
        <f t="shared" si="173"/>
        <v>0.92</v>
      </c>
      <c r="N667" s="837" t="s">
        <v>148</v>
      </c>
      <c r="O667" s="706">
        <v>0.22</v>
      </c>
      <c r="P667" s="606">
        <v>44162</v>
      </c>
      <c r="Q667" s="606">
        <v>44180</v>
      </c>
      <c r="R667" s="615">
        <f t="shared" si="174"/>
        <v>4.5454545454545494</v>
      </c>
      <c r="S667" s="673">
        <f>IF(INDEX(Historical!$D$7:$D$1257,MATCH(B667,Historical!$B$7:$B$1281,0))=0,"n/a",(INDEX(Historical!$C$7:$C$1259,MATCH(B667,Historical!$B$7:$B$1281,0))/INDEX(Historical!$D$7:$D$1257,MATCH(B667,Historical!$B$7:$B$1281,0))-1)*100)</f>
        <v>1.1363636363636465</v>
      </c>
      <c r="T667" s="673">
        <f>IF(INDEX(Historical!$F$7:$F$1250,MATCH(B667,Historical!$B$7:$B$1281,0))=0,"n/a",((INDEX(Historical!$C$7:$C$1259,MATCH(B667,Historical!$B$7:$B$1281,0))/INDEX(Historical!$F$7:$F$1250,MATCH(B667,Historical!$B$7:$B$1281,0)))^(1/3)-1)*100)</f>
        <v>1.9460117189676218</v>
      </c>
      <c r="U667" s="673">
        <f>IF(INDEX(Historical!$H$7:$H$1250,MATCH(B667,Historical!$B$7:$B$1281,0))=0,"n/a",((INDEX(Historical!$C$7:$C$1259,MATCH(B667,Historical!$B$7:$B$1281,0))/INDEX(Historical!$H$7:$H$1250,MATCH(B667,Historical!$B$7:$B$1281,0)))^(1/5)-1)*100)</f>
        <v>2.155088395573701</v>
      </c>
      <c r="V667" s="673">
        <f>IF(INDEX(Historical!$O$7:$O$1250,MATCH(B667,Historical!$B$7:$B$1281,0))=0,"n/a",((INDEX(Historical!$C$7:$C$1259,MATCH(B667,Historical!$B$7:$B$1281,0))/INDEX(Historical!$O$7:$O$1250,MATCH(B667,Historical!$B$7:$B$1281,0)))^(1/10)-1)*100)</f>
        <v>4.1966603655220203</v>
      </c>
      <c r="W667" s="674">
        <f t="shared" si="175"/>
        <v>0.5135246143049822</v>
      </c>
      <c r="X667" s="675" t="str">
        <f t="shared" si="176"/>
        <v>n/a</v>
      </c>
      <c r="Y667" s="646"/>
      <c r="Z667" s="624">
        <f t="shared" si="177"/>
        <v>40.528634361233486</v>
      </c>
      <c r="AA667" s="853">
        <f t="shared" si="178"/>
        <v>33.568281938325995</v>
      </c>
      <c r="AB667" s="854">
        <v>12</v>
      </c>
      <c r="AC667" s="833">
        <v>2.27</v>
      </c>
      <c r="AD667" s="833">
        <v>2.31</v>
      </c>
      <c r="AE667" s="833">
        <v>1.4</v>
      </c>
      <c r="AF667" s="833">
        <v>3.67</v>
      </c>
      <c r="AG667" s="833">
        <v>11.4</v>
      </c>
      <c r="AH667" s="834">
        <v>36.199999999999996</v>
      </c>
      <c r="AI667" s="834">
        <v>7.53</v>
      </c>
      <c r="AJ667" s="833">
        <v>-1.7000000000000002</v>
      </c>
      <c r="AK667" s="833">
        <v>15</v>
      </c>
      <c r="AL667" s="845">
        <v>1430</v>
      </c>
      <c r="AM667" s="839">
        <v>1.0999999999999999</v>
      </c>
      <c r="AN667" s="833">
        <v>0.82</v>
      </c>
      <c r="AO667" s="711">
        <f t="shared" si="179"/>
        <v>-30.205844461387464</v>
      </c>
      <c r="AP667" s="712">
        <f t="shared" si="180"/>
        <v>3.3624374769385303</v>
      </c>
      <c r="AQ667" s="855">
        <f t="shared" si="181"/>
        <v>133.9948667182978</v>
      </c>
      <c r="AR667" s="624">
        <f>INDEX(Historical!$C$7:$C$1259,MATCH(B667,Historical!$B$7:$B$1281,0))*IF(AH667="n/a",1.03,IF(AH667&lt;0,1.01,IF(AH667&gt;10,1.1,(1+AH667/100))))</f>
        <v>0.97900000000000009</v>
      </c>
      <c r="AS667" s="853">
        <f t="shared" si="182"/>
        <v>1.0527187</v>
      </c>
      <c r="AT667" s="853">
        <f t="shared" ref="AT667:AV686" si="187">IF($AK667="n/a",1.03*AS667,IF($AK667&lt;0,1.01*AS667,IF($AK667&gt;10,1.1*AS667,(1+$AK667/100)*AS667)))</f>
        <v>1.1579905700000002</v>
      </c>
      <c r="AU667" s="853">
        <f t="shared" si="187"/>
        <v>1.2737896270000002</v>
      </c>
      <c r="AV667" s="853">
        <f t="shared" si="187"/>
        <v>1.4011685897000004</v>
      </c>
      <c r="AW667" s="624">
        <f t="shared" si="184"/>
        <v>5.8646674867000002</v>
      </c>
      <c r="AX667" s="719">
        <f t="shared" si="185"/>
        <v>7.6964140245406822</v>
      </c>
      <c r="AY667" s="900">
        <v>1.19</v>
      </c>
      <c r="AZ667" s="839">
        <v>63.38</v>
      </c>
      <c r="BA667" s="839">
        <v>-6.65</v>
      </c>
      <c r="BB667" s="839">
        <v>5.13</v>
      </c>
      <c r="BC667" s="839">
        <v>14.360000000000001</v>
      </c>
      <c r="BD667" s="874"/>
      <c r="BE667" s="597">
        <v>1973</v>
      </c>
      <c r="BF667" s="865">
        <f t="shared" si="186"/>
        <v>5</v>
      </c>
      <c r="BG667" s="849">
        <v>3.9</v>
      </c>
    </row>
    <row r="668" spans="1:59" s="831" customFormat="1" ht="12.75" customHeight="1" x14ac:dyDescent="0.2">
      <c r="A668" s="847" t="s">
        <v>1717</v>
      </c>
      <c r="B668" s="578" t="s">
        <v>1718</v>
      </c>
      <c r="C668" s="898" t="s">
        <v>108</v>
      </c>
      <c r="D668" s="898" t="s">
        <v>4273</v>
      </c>
      <c r="E668" s="705">
        <v>9</v>
      </c>
      <c r="F668" s="1135">
        <v>472</v>
      </c>
      <c r="G668" s="1123" t="s">
        <v>37</v>
      </c>
      <c r="H668" s="1123" t="s">
        <v>37</v>
      </c>
      <c r="I668" s="841">
        <v>28.84</v>
      </c>
      <c r="J668" s="624">
        <f t="shared" si="172"/>
        <v>2.496532593619972</v>
      </c>
      <c r="K668" s="844">
        <v>0.18</v>
      </c>
      <c r="L668" s="854">
        <v>4</v>
      </c>
      <c r="M668" s="615">
        <f t="shared" si="173"/>
        <v>0.72</v>
      </c>
      <c r="N668" s="837" t="s">
        <v>462</v>
      </c>
      <c r="O668" s="706">
        <v>0.16</v>
      </c>
      <c r="P668" s="1106">
        <v>43643</v>
      </c>
      <c r="Q668" s="1106">
        <v>43656</v>
      </c>
      <c r="R668" s="615">
        <f t="shared" si="174"/>
        <v>12.499999999999993</v>
      </c>
      <c r="S668" s="673">
        <f>IF(INDEX(Historical!$D$7:$D$1257,MATCH(B668,Historical!$B$7:$B$1281,0))=0,"n/a",(INDEX(Historical!$C$7:$C$1259,MATCH(B668,Historical!$B$7:$B$1281,0))/INDEX(Historical!$D$7:$D$1257,MATCH(B668,Historical!$B$7:$B$1281,0))-1)*100)</f>
        <v>5.8823529411764497</v>
      </c>
      <c r="T668" s="673">
        <f>IF(INDEX(Historical!$F$7:$F$1250,MATCH(B668,Historical!$B$7:$B$1281,0))=0,"n/a",((INDEX(Historical!$C$7:$C$1259,MATCH(B668,Historical!$B$7:$B$1281,0))/INDEX(Historical!$F$7:$F$1250,MATCH(B668,Historical!$B$7:$B$1281,0)))^(1/3)-1)*100)</f>
        <v>10.064241629820891</v>
      </c>
      <c r="U668" s="673">
        <f>IF(INDEX(Historical!$H$7:$H$1250,MATCH(B668,Historical!$B$7:$B$1281,0))=0,"n/a",((INDEX(Historical!$C$7:$C$1259,MATCH(B668,Historical!$B$7:$B$1281,0))/INDEX(Historical!$H$7:$H$1250,MATCH(B668,Historical!$B$7:$B$1281,0)))^(1/5)-1)*100)</f>
        <v>9.3742109514389114</v>
      </c>
      <c r="V668" s="673">
        <f>IF(INDEX(Historical!$O$7:$O$1250,MATCH(B668,Historical!$B$7:$B$1281,0))=0,"n/a",((INDEX(Historical!$C$7:$C$1259,MATCH(B668,Historical!$B$7:$B$1281,0))/INDEX(Historical!$O$7:$O$1250,MATCH(B668,Historical!$B$7:$B$1281,0)))^(1/10)-1)*100)</f>
        <v>8.7681946209592141</v>
      </c>
      <c r="W668" s="674">
        <f t="shared" si="175"/>
        <v>1.0691152918790254</v>
      </c>
      <c r="X668" s="675">
        <f t="shared" si="176"/>
        <v>0.9101175681008653</v>
      </c>
      <c r="Y668" s="646" t="s">
        <v>4577</v>
      </c>
      <c r="Z668" s="624">
        <f t="shared" si="177"/>
        <v>35.820895522388064</v>
      </c>
      <c r="AA668" s="853">
        <f t="shared" si="178"/>
        <v>14.348258706467663</v>
      </c>
      <c r="AB668" s="854">
        <v>12</v>
      </c>
      <c r="AC668" s="833">
        <v>2.0099999999999998</v>
      </c>
      <c r="AD668" s="833" t="s">
        <v>136</v>
      </c>
      <c r="AE668" s="833">
        <v>4.49</v>
      </c>
      <c r="AF668" s="833">
        <v>1.22</v>
      </c>
      <c r="AG668" s="833">
        <v>7.9</v>
      </c>
      <c r="AH668" s="833">
        <v>1.9</v>
      </c>
      <c r="AI668" s="833">
        <v>-10.029999999999999</v>
      </c>
      <c r="AJ668" s="833">
        <v>10.299999999999999</v>
      </c>
      <c r="AK668" s="833" t="s">
        <v>136</v>
      </c>
      <c r="AL668" s="845">
        <v>2070</v>
      </c>
      <c r="AM668" s="839">
        <v>5</v>
      </c>
      <c r="AN668" s="833">
        <v>0.14000000000000001</v>
      </c>
      <c r="AO668" s="711">
        <f t="shared" si="179"/>
        <v>-2.47751516140878</v>
      </c>
      <c r="AP668" s="712">
        <f t="shared" si="180"/>
        <v>11.870743545058883</v>
      </c>
      <c r="AQ668" s="855">
        <f t="shared" si="181"/>
        <v>-11.796005074371818</v>
      </c>
      <c r="AR668" s="624">
        <f>INDEX(Historical!$C$7:$C$1259,MATCH(B668,Historical!$B$7:$B$1281,0))*IF(AH668="n/a",1.03,IF(AH668&lt;0,1.01,IF(AH668&gt;10,1.1,(1+AH668/100))))</f>
        <v>0.73367999999999989</v>
      </c>
      <c r="AS668" s="853">
        <f t="shared" si="182"/>
        <v>0.74101679999999992</v>
      </c>
      <c r="AT668" s="853">
        <f t="shared" si="187"/>
        <v>0.76324730399999996</v>
      </c>
      <c r="AU668" s="853">
        <f t="shared" si="187"/>
        <v>0.78614472311999994</v>
      </c>
      <c r="AV668" s="853">
        <f t="shared" si="187"/>
        <v>0.80972906481359996</v>
      </c>
      <c r="AW668" s="624">
        <f t="shared" si="184"/>
        <v>3.8338178919335997</v>
      </c>
      <c r="AX668" s="719">
        <f t="shared" si="185"/>
        <v>13.293404618355062</v>
      </c>
      <c r="AY668" s="900">
        <v>1.21</v>
      </c>
      <c r="AZ668" s="839">
        <v>91.88</v>
      </c>
      <c r="BA668" s="839">
        <v>-3.1199999999999997</v>
      </c>
      <c r="BB668" s="839">
        <v>14.49</v>
      </c>
      <c r="BC668" s="839">
        <v>41.9</v>
      </c>
      <c r="BD668" s="874"/>
      <c r="BE668" s="597">
        <v>2012</v>
      </c>
      <c r="BF668" s="865">
        <f t="shared" si="186"/>
        <v>0</v>
      </c>
      <c r="BG668" s="849">
        <v>1</v>
      </c>
    </row>
    <row r="669" spans="1:59" s="831" customFormat="1" ht="12.75" customHeight="1" x14ac:dyDescent="0.2">
      <c r="A669" s="838" t="s">
        <v>809</v>
      </c>
      <c r="B669" s="578" t="s">
        <v>810</v>
      </c>
      <c r="C669" s="898" t="s">
        <v>178</v>
      </c>
      <c r="D669" s="898" t="s">
        <v>4271</v>
      </c>
      <c r="E669" s="705">
        <v>15</v>
      </c>
      <c r="F669" s="1135">
        <v>253</v>
      </c>
      <c r="G669" s="1135" t="s">
        <v>106</v>
      </c>
      <c r="H669" s="1135" t="s">
        <v>106</v>
      </c>
      <c r="I669" s="841">
        <v>1104.04</v>
      </c>
      <c r="J669" s="624">
        <f t="shared" si="172"/>
        <v>0.90576428390275721</v>
      </c>
      <c r="K669" s="844">
        <v>10</v>
      </c>
      <c r="L669" s="854">
        <v>1</v>
      </c>
      <c r="M669" s="615">
        <f t="shared" si="173"/>
        <v>10</v>
      </c>
      <c r="N669" s="837" t="s">
        <v>811</v>
      </c>
      <c r="O669" s="706">
        <v>1.75</v>
      </c>
      <c r="P669" s="1028">
        <v>43896</v>
      </c>
      <c r="Q669" s="1028">
        <v>43906</v>
      </c>
      <c r="R669" s="615">
        <f t="shared" si="174"/>
        <v>471.42857142857144</v>
      </c>
      <c r="S669" s="673">
        <f>IF(INDEX(Historical!$D$7:$D$1257,MATCH(B669,Historical!$B$7:$B$1281,0))=0,"n/a",(INDEX(Historical!$C$7:$C$1259,MATCH(B669,Historical!$B$7:$B$1281,0))/INDEX(Historical!$D$7:$D$1257,MATCH(B669,Historical!$B$7:$B$1281,0))-1)*100)</f>
        <v>471.42857142857144</v>
      </c>
      <c r="T669" s="673">
        <f>IF(INDEX(Historical!$F$7:$F$1250,MATCH(B669,Historical!$B$7:$B$1281,0))=0,"n/a",((INDEX(Historical!$C$7:$C$1259,MATCH(B669,Historical!$B$7:$B$1281,0))/INDEX(Historical!$F$7:$F$1250,MATCH(B669,Historical!$B$7:$B$1281,0)))^(1/3)-1)*100)</f>
        <v>205.71070873287988</v>
      </c>
      <c r="U669" s="673">
        <f>IF(INDEX(Historical!$H$7:$H$1250,MATCH(B669,Historical!$B$7:$B$1281,0))=0,"n/a",((INDEX(Historical!$C$7:$C$1259,MATCH(B669,Historical!$B$7:$B$1281,0))/INDEX(Historical!$H$7:$H$1250,MATCH(B669,Historical!$B$7:$B$1281,0)))^(1/5)-1)*100)</f>
        <v>103.01138795873435</v>
      </c>
      <c r="V669" s="673">
        <f>IF(INDEX(Historical!$O$7:$O$1250,MATCH(B669,Historical!$B$7:$B$1281,0))=0,"n/a",((INDEX(Historical!$C$7:$C$1259,MATCH(B669,Historical!$B$7:$B$1281,0))/INDEX(Historical!$O$7:$O$1250,MATCH(B669,Historical!$B$7:$B$1281,0)))^(1/10)-1)*100)</f>
        <v>47.875763662831375</v>
      </c>
      <c r="W669" s="674">
        <f t="shared" si="175"/>
        <v>2.1516395787271345</v>
      </c>
      <c r="X669" s="675">
        <f t="shared" si="176"/>
        <v>1.7669191759645686</v>
      </c>
      <c r="Y669" s="843"/>
      <c r="Z669" s="624">
        <f t="shared" si="177"/>
        <v>38.699690402476783</v>
      </c>
      <c r="AA669" s="853">
        <f t="shared" si="178"/>
        <v>42.726006191950461</v>
      </c>
      <c r="AB669" s="854">
        <v>12</v>
      </c>
      <c r="AC669" s="833">
        <v>25.84</v>
      </c>
      <c r="AD669" s="833" t="s">
        <v>136</v>
      </c>
      <c r="AE669" s="833">
        <v>25.26</v>
      </c>
      <c r="AF669" s="833">
        <v>16.61</v>
      </c>
      <c r="AG669" s="834">
        <v>38.700000000000003</v>
      </c>
      <c r="AH669" s="833">
        <v>52.6</v>
      </c>
      <c r="AI669" s="833">
        <v>34.660000000000004</v>
      </c>
      <c r="AJ669" s="833">
        <v>58.3</v>
      </c>
      <c r="AK669" s="833" t="s">
        <v>136</v>
      </c>
      <c r="AL669" s="845">
        <v>8630</v>
      </c>
      <c r="AM669" s="839" t="s">
        <v>136</v>
      </c>
      <c r="AN669" s="833">
        <v>0</v>
      </c>
      <c r="AO669" s="711">
        <f t="shared" si="179"/>
        <v>61.19114605068664</v>
      </c>
      <c r="AP669" s="712">
        <f t="shared" si="180"/>
        <v>103.9171522426371</v>
      </c>
      <c r="AQ669" s="855">
        <f t="shared" si="181"/>
        <v>461.61630351782071</v>
      </c>
      <c r="AR669" s="624">
        <f>INDEX(Historical!$C$7:$C$1259,MATCH(B669,Historical!$B$7:$B$1281,0))*IF(AH669="n/a",1.03,IF(AH669&lt;0,1.01,IF(AH669&gt;10,1.1,(1+AH669/100))))</f>
        <v>11</v>
      </c>
      <c r="AS669" s="853">
        <f t="shared" si="182"/>
        <v>12.100000000000001</v>
      </c>
      <c r="AT669" s="853">
        <f t="shared" si="187"/>
        <v>12.463000000000001</v>
      </c>
      <c r="AU669" s="853">
        <f t="shared" si="187"/>
        <v>12.836890000000002</v>
      </c>
      <c r="AV669" s="853">
        <f t="shared" si="187"/>
        <v>13.221996700000002</v>
      </c>
      <c r="AW669" s="624">
        <f t="shared" si="184"/>
        <v>61.621886700000005</v>
      </c>
      <c r="AX669" s="719">
        <f t="shared" si="185"/>
        <v>5.5814904079562337</v>
      </c>
      <c r="AY669" s="900">
        <v>2.19</v>
      </c>
      <c r="AZ669" s="839">
        <v>279.75</v>
      </c>
      <c r="BA669" s="839">
        <v>-7.22</v>
      </c>
      <c r="BB669" s="839">
        <v>26.279999999999998</v>
      </c>
      <c r="BC669" s="839">
        <v>76.490000000000009</v>
      </c>
      <c r="BD669" s="874"/>
      <c r="BE669" s="597">
        <v>2004</v>
      </c>
      <c r="BF669" s="865">
        <f t="shared" si="186"/>
        <v>1</v>
      </c>
      <c r="BG669" s="849">
        <v>32.800000000000004</v>
      </c>
    </row>
    <row r="670" spans="1:59" s="831" customFormat="1" ht="12.75" customHeight="1" x14ac:dyDescent="0.2">
      <c r="A670" s="862" t="s">
        <v>359</v>
      </c>
      <c r="B670" s="831" t="s">
        <v>360</v>
      </c>
      <c r="C670" s="898" t="s">
        <v>128</v>
      </c>
      <c r="D670" s="898" t="s">
        <v>4262</v>
      </c>
      <c r="E670" s="705">
        <v>52</v>
      </c>
      <c r="F670" s="1135">
        <v>26</v>
      </c>
      <c r="G670" s="1123" t="s">
        <v>106</v>
      </c>
      <c r="H670" s="1123" t="s">
        <v>106</v>
      </c>
      <c r="I670" s="833">
        <v>30.81</v>
      </c>
      <c r="J670" s="624">
        <f t="shared" si="172"/>
        <v>1.1684518013631937</v>
      </c>
      <c r="K670" s="844">
        <v>0.09</v>
      </c>
      <c r="L670" s="854">
        <v>4</v>
      </c>
      <c r="M670" s="615">
        <f t="shared" si="173"/>
        <v>0.36</v>
      </c>
      <c r="N670" s="837" t="s">
        <v>194</v>
      </c>
      <c r="O670" s="709">
        <v>8.7378640776699018E-2</v>
      </c>
      <c r="P670" s="1028">
        <v>43892</v>
      </c>
      <c r="Q670" s="1028">
        <v>43917</v>
      </c>
      <c r="R670" s="615">
        <f t="shared" si="174"/>
        <v>3.0000000000000093</v>
      </c>
      <c r="S670" s="673">
        <f>IF(INDEX(Historical!$D$7:$D$1257,MATCH(B670,Historical!$B$7:$B$1281,0))=0,"n/a",(INDEX(Historical!$C$7:$C$1259,MATCH(B670,Historical!$B$7:$B$1281,0))/INDEX(Historical!$D$7:$D$1257,MATCH(B670,Historical!$B$7:$B$1281,0))-1)*100)</f>
        <v>0.73339507917364877</v>
      </c>
      <c r="T670" s="673">
        <f>IF(INDEX(Historical!$F$7:$F$1250,MATCH(B670,Historical!$B$7:$B$1281,0))=0,"n/a",((INDEX(Historical!$C$7:$C$1259,MATCH(B670,Historical!$B$7:$B$1281,0))/INDEX(Historical!$F$7:$F$1250,MATCH(B670,Historical!$B$7:$B$1281,0)))^(1/3)-1)*100)</f>
        <v>1.990131045678134</v>
      </c>
      <c r="U670" s="673">
        <f>IF(INDEX(Historical!$H$7:$H$1250,MATCH(B670,Historical!$B$7:$B$1281,0))=0,"n/a",((INDEX(Historical!$C$7:$C$1259,MATCH(B670,Historical!$B$7:$B$1281,0))/INDEX(Historical!$H$7:$H$1250,MATCH(B670,Historical!$B$7:$B$1281,0)))^(1/5)-1)*100)</f>
        <v>3.856398505172165</v>
      </c>
      <c r="V670" s="673">
        <f>IF(INDEX(Historical!$O$7:$O$1250,MATCH(B670,Historical!$B$7:$B$1281,0))=0,"n/a",((INDEX(Historical!$C$7:$C$1259,MATCH(B670,Historical!$B$7:$B$1281,0))/INDEX(Historical!$O$7:$O$1250,MATCH(B670,Historical!$B$7:$B$1281,0)))^(1/10)-1)*100)</f>
        <v>4.2203379145343112</v>
      </c>
      <c r="W670" s="674">
        <f t="shared" si="175"/>
        <v>0.91376533900075041</v>
      </c>
      <c r="X670" s="675">
        <f t="shared" si="176"/>
        <v>2.0296834237748236</v>
      </c>
      <c r="Y670" s="647" t="s">
        <v>361</v>
      </c>
      <c r="Z670" s="624">
        <f t="shared" si="177"/>
        <v>40.909090909090907</v>
      </c>
      <c r="AA670" s="853">
        <f t="shared" si="178"/>
        <v>35.011363636363633</v>
      </c>
      <c r="AB670" s="854">
        <v>12</v>
      </c>
      <c r="AC670" s="833">
        <v>0.88</v>
      </c>
      <c r="AD670" s="833">
        <v>4.04</v>
      </c>
      <c r="AE670" s="833">
        <v>5.7</v>
      </c>
      <c r="AF670" s="833">
        <v>2.79</v>
      </c>
      <c r="AG670" s="833">
        <v>7.7</v>
      </c>
      <c r="AH670" s="833">
        <v>15.299999999999999</v>
      </c>
      <c r="AI670" s="833" t="s">
        <v>136</v>
      </c>
      <c r="AJ670" s="833">
        <v>1.9</v>
      </c>
      <c r="AK670" s="833">
        <v>9</v>
      </c>
      <c r="AL670" s="845">
        <v>2720</v>
      </c>
      <c r="AM670" s="839">
        <v>34.08</v>
      </c>
      <c r="AN670" s="833">
        <v>0.01</v>
      </c>
      <c r="AO670" s="711">
        <f t="shared" si="179"/>
        <v>-29.986513329828274</v>
      </c>
      <c r="AP670" s="712">
        <f t="shared" si="180"/>
        <v>5.0248503065353587</v>
      </c>
      <c r="AQ670" s="855">
        <f t="shared" si="181"/>
        <v>108.36048307942394</v>
      </c>
      <c r="AR670" s="624">
        <f>INDEX(Historical!$C$7:$C$1259,MATCH(B670,Historical!$B$7:$B$1281,0))*IF(AH670="n/a",1.03,IF(AH670&lt;0,1.01,IF(AH670&gt;10,1.1,(1+AH670/100))))</f>
        <v>0.39600000000000002</v>
      </c>
      <c r="AS670" s="853">
        <f t="shared" si="182"/>
        <v>0.40788000000000002</v>
      </c>
      <c r="AT670" s="853">
        <f t="shared" si="187"/>
        <v>0.44458920000000007</v>
      </c>
      <c r="AU670" s="853">
        <f t="shared" si="187"/>
        <v>0.48460222800000013</v>
      </c>
      <c r="AV670" s="853">
        <f t="shared" si="187"/>
        <v>0.52821642852000017</v>
      </c>
      <c r="AW670" s="624">
        <f t="shared" si="184"/>
        <v>2.2612878565200005</v>
      </c>
      <c r="AX670" s="719">
        <f t="shared" si="185"/>
        <v>7.339460748198638</v>
      </c>
      <c r="AY670" s="900">
        <v>-0.14000000000000001</v>
      </c>
      <c r="AZ670" s="839">
        <v>6.2799999999999994</v>
      </c>
      <c r="BA670" s="839">
        <v>-47.760000000000005</v>
      </c>
      <c r="BB670" s="839">
        <v>-2.2999999999999998</v>
      </c>
      <c r="BC670" s="839">
        <v>-3.93</v>
      </c>
      <c r="BD670" s="874"/>
      <c r="BE670" s="597">
        <v>1967</v>
      </c>
      <c r="BF670" s="865">
        <f t="shared" si="186"/>
        <v>6</v>
      </c>
      <c r="BG670" s="849">
        <v>6</v>
      </c>
    </row>
    <row r="671" spans="1:59" s="831" customFormat="1" ht="12.75" customHeight="1" x14ac:dyDescent="0.2">
      <c r="A671" s="831" t="s">
        <v>814</v>
      </c>
      <c r="B671" s="578" t="s">
        <v>815</v>
      </c>
      <c r="C671" s="898" t="s">
        <v>108</v>
      </c>
      <c r="D671" s="898" t="s">
        <v>4269</v>
      </c>
      <c r="E671" s="705">
        <v>28</v>
      </c>
      <c r="F671" s="1135">
        <v>116</v>
      </c>
      <c r="G671" s="1103" t="s">
        <v>106</v>
      </c>
      <c r="H671" s="1103" t="s">
        <v>106</v>
      </c>
      <c r="I671" s="841">
        <v>86.89</v>
      </c>
      <c r="J671" s="624">
        <f t="shared" si="172"/>
        <v>1.8644262861088734</v>
      </c>
      <c r="K671" s="844">
        <v>0.40500000000000003</v>
      </c>
      <c r="L671" s="854">
        <v>4</v>
      </c>
      <c r="M671" s="615">
        <f t="shared" si="173"/>
        <v>1.62</v>
      </c>
      <c r="N671" s="837" t="s">
        <v>148</v>
      </c>
      <c r="O671" s="706">
        <v>0.38</v>
      </c>
      <c r="P671" s="606">
        <v>44259</v>
      </c>
      <c r="Q671" s="606">
        <v>44272</v>
      </c>
      <c r="R671" s="615">
        <f t="shared" si="174"/>
        <v>6.5789473684210575</v>
      </c>
      <c r="S671" s="673">
        <f>IF(INDEX(Historical!$D$7:$D$1257,MATCH(B671,Historical!$B$7:$B$1281,0))=0,"n/a",(INDEX(Historical!$C$7:$C$1259,MATCH(B671,Historical!$B$7:$B$1281,0))/INDEX(Historical!$D$7:$D$1257,MATCH(B671,Historical!$B$7:$B$1281,0))-1)*100)</f>
        <v>5.555555555555558</v>
      </c>
      <c r="T671" s="673">
        <f>IF(INDEX(Historical!$F$7:$F$1250,MATCH(B671,Historical!$B$7:$B$1281,0))=0,"n/a",((INDEX(Historical!$C$7:$C$1259,MATCH(B671,Historical!$B$7:$B$1281,0))/INDEX(Historical!$F$7:$F$1250,MATCH(B671,Historical!$B$7:$B$1281,0)))^(1/3)-1)*100)</f>
        <v>3.2733267452874637</v>
      </c>
      <c r="U671" s="673">
        <f>IF(INDEX(Historical!$H$7:$H$1250,MATCH(B671,Historical!$B$7:$B$1281,0))=0,"n/a",((INDEX(Historical!$C$7:$C$1259,MATCH(B671,Historical!$B$7:$B$1281,0))/INDEX(Historical!$H$7:$H$1250,MATCH(B671,Historical!$B$7:$B$1281,0)))^(1/5)-1)*100)</f>
        <v>2.5528556110398393</v>
      </c>
      <c r="V671" s="673">
        <f>IF(INDEX(Historical!$O$7:$O$1250,MATCH(B671,Historical!$B$7:$B$1281,0))=0,"n/a",((INDEX(Historical!$C$7:$C$1259,MATCH(B671,Historical!$B$7:$B$1281,0))/INDEX(Historical!$O$7:$O$1250,MATCH(B671,Historical!$B$7:$B$1281,0)))^(1/10)-1)*100)</f>
        <v>2.7397630739181666</v>
      </c>
      <c r="W671" s="674">
        <f t="shared" si="175"/>
        <v>0.9317796985229716</v>
      </c>
      <c r="X671" s="675" t="str">
        <f t="shared" si="176"/>
        <v>n/a</v>
      </c>
      <c r="Y671" s="843" t="s">
        <v>816</v>
      </c>
      <c r="Z671" s="624">
        <f t="shared" si="177"/>
        <v>118.24817518248175</v>
      </c>
      <c r="AA671" s="853">
        <f t="shared" si="178"/>
        <v>63.423357664233571</v>
      </c>
      <c r="AB671" s="854">
        <v>12</v>
      </c>
      <c r="AC671" s="833">
        <v>1.37</v>
      </c>
      <c r="AD671" s="833">
        <v>3.29</v>
      </c>
      <c r="AE671" s="833">
        <v>7.44</v>
      </c>
      <c r="AF671" s="833">
        <v>4.66</v>
      </c>
      <c r="AG671" s="833">
        <v>20.200000000000003</v>
      </c>
      <c r="AH671" s="833">
        <v>161.69999999999999</v>
      </c>
      <c r="AI671" s="833">
        <v>16.189999999999998</v>
      </c>
      <c r="AJ671" s="833">
        <v>-22.1</v>
      </c>
      <c r="AK671" s="833">
        <v>19.650000000000002</v>
      </c>
      <c r="AL671" s="845">
        <v>44270</v>
      </c>
      <c r="AM671" s="839">
        <v>55.000000000000007</v>
      </c>
      <c r="AN671" s="833">
        <v>0.43</v>
      </c>
      <c r="AO671" s="711">
        <f t="shared" si="179"/>
        <v>-59.006075767084859</v>
      </c>
      <c r="AP671" s="712">
        <f t="shared" si="180"/>
        <v>4.4172818971487127</v>
      </c>
      <c r="AQ671" s="855">
        <f t="shared" si="181"/>
        <v>262.43181532857767</v>
      </c>
      <c r="AR671" s="624">
        <f>INDEX(Historical!$C$7:$C$1259,MATCH(B671,Historical!$B$7:$B$1281,0))*IF(AH671="n/a",1.03,IF(AH671&lt;0,1.01,IF(AH671&gt;10,1.1,(1+AH671/100))))</f>
        <v>1.6720000000000002</v>
      </c>
      <c r="AS671" s="853">
        <f t="shared" si="182"/>
        <v>1.8392000000000004</v>
      </c>
      <c r="AT671" s="853">
        <f t="shared" si="187"/>
        <v>2.0231200000000005</v>
      </c>
      <c r="AU671" s="853">
        <f t="shared" si="187"/>
        <v>2.2254320000000005</v>
      </c>
      <c r="AV671" s="853">
        <f t="shared" si="187"/>
        <v>2.4479752000000006</v>
      </c>
      <c r="AW671" s="624">
        <f t="shared" si="184"/>
        <v>10.207727200000003</v>
      </c>
      <c r="AX671" s="719">
        <f t="shared" si="185"/>
        <v>11.747873403153415</v>
      </c>
      <c r="AY671" s="900">
        <v>0.47</v>
      </c>
      <c r="AZ671" s="839">
        <v>66.36</v>
      </c>
      <c r="BA671" s="839">
        <v>-3.42</v>
      </c>
      <c r="BB671" s="839">
        <v>6</v>
      </c>
      <c r="BC671" s="839">
        <v>13.209999999999999</v>
      </c>
      <c r="BD671" s="874"/>
      <c r="BE671" s="597">
        <v>1995</v>
      </c>
      <c r="BF671" s="865">
        <f t="shared" si="186"/>
        <v>2</v>
      </c>
      <c r="BG671" s="849">
        <v>11</v>
      </c>
    </row>
    <row r="672" spans="1:59" s="831" customFormat="1" ht="12.75" customHeight="1" x14ac:dyDescent="0.2">
      <c r="A672" s="847" t="s">
        <v>1725</v>
      </c>
      <c r="B672" s="578" t="s">
        <v>1726</v>
      </c>
      <c r="C672" s="898" t="s">
        <v>112</v>
      </c>
      <c r="D672" s="898" t="s">
        <v>211</v>
      </c>
      <c r="E672" s="705">
        <v>11</v>
      </c>
      <c r="F672" s="1135">
        <v>352</v>
      </c>
      <c r="G672" s="1102" t="s">
        <v>106</v>
      </c>
      <c r="H672" s="1102" t="s">
        <v>106</v>
      </c>
      <c r="I672" s="841">
        <v>32.1</v>
      </c>
      <c r="J672" s="624">
        <f t="shared" si="172"/>
        <v>2.6168224299065419</v>
      </c>
      <c r="K672" s="844">
        <v>0.21</v>
      </c>
      <c r="L672" s="854">
        <v>4</v>
      </c>
      <c r="M672" s="615">
        <f t="shared" si="173"/>
        <v>0.84</v>
      </c>
      <c r="N672" s="837" t="s">
        <v>160</v>
      </c>
      <c r="O672" s="706">
        <v>0.19</v>
      </c>
      <c r="P672" s="606">
        <v>44210</v>
      </c>
      <c r="Q672" s="606">
        <v>44225</v>
      </c>
      <c r="R672" s="615">
        <f t="shared" si="174"/>
        <v>10.52631578947368</v>
      </c>
      <c r="S672" s="673">
        <f>IF(INDEX(Historical!$D$7:$D$1257,MATCH(B672,Historical!$B$7:$B$1281,0))=0,"n/a",(INDEX(Historical!$C$7:$C$1259,MATCH(B672,Historical!$B$7:$B$1281,0))/INDEX(Historical!$D$7:$D$1257,MATCH(B672,Historical!$B$7:$B$1281,0))-1)*100)</f>
        <v>18.75</v>
      </c>
      <c r="T672" s="673">
        <f>IF(INDEX(Historical!$F$7:$F$1250,MATCH(B672,Historical!$B$7:$B$1281,0))=0,"n/a",((INDEX(Historical!$C$7:$C$1259,MATCH(B672,Historical!$B$7:$B$1281,0))/INDEX(Historical!$F$7:$F$1250,MATCH(B672,Historical!$B$7:$B$1281,0)))^(1/3)-1)*100)</f>
        <v>16.553177619681136</v>
      </c>
      <c r="U672" s="673">
        <f>IF(INDEX(Historical!$H$7:$H$1250,MATCH(B672,Historical!$B$7:$B$1281,0))=0,"n/a",((INDEX(Historical!$C$7:$C$1259,MATCH(B672,Historical!$B$7:$B$1281,0))/INDEX(Historical!$H$7:$H$1250,MATCH(B672,Historical!$B$7:$B$1281,0)))^(1/5)-1)*100)</f>
        <v>12.593380967869239</v>
      </c>
      <c r="V672" s="673">
        <f>IF(INDEX(Historical!$O$7:$O$1250,MATCH(B672,Historical!$B$7:$B$1281,0))=0,"n/a",((INDEX(Historical!$C$7:$C$1259,MATCH(B672,Historical!$B$7:$B$1281,0))/INDEX(Historical!$O$7:$O$1250,MATCH(B672,Historical!$B$7:$B$1281,0)))^(1/10)-1)*100)</f>
        <v>16.860936130231497</v>
      </c>
      <c r="W672" s="674">
        <f t="shared" si="175"/>
        <v>0.74689690243766638</v>
      </c>
      <c r="X672" s="675" t="str">
        <f t="shared" si="176"/>
        <v>n/a</v>
      </c>
      <c r="Y672" s="646"/>
      <c r="Z672" s="624" t="str">
        <f t="shared" si="177"/>
        <v>n/a</v>
      </c>
      <c r="AA672" s="853" t="str">
        <f t="shared" si="178"/>
        <v>n/a</v>
      </c>
      <c r="AB672" s="854">
        <v>12</v>
      </c>
      <c r="AC672" s="833">
        <v>-1.48</v>
      </c>
      <c r="AD672" s="833" t="s">
        <v>136</v>
      </c>
      <c r="AE672" s="833">
        <v>1.44</v>
      </c>
      <c r="AF672" s="833">
        <v>2</v>
      </c>
      <c r="AG672" s="833">
        <v>0</v>
      </c>
      <c r="AH672" s="833">
        <v>64.5</v>
      </c>
      <c r="AI672" s="833">
        <v>63.349999999999994</v>
      </c>
      <c r="AJ672" s="833">
        <v>-23.599999999999998</v>
      </c>
      <c r="AK672" s="833">
        <v>10</v>
      </c>
      <c r="AL672" s="845">
        <v>3500</v>
      </c>
      <c r="AM672" s="839">
        <v>2.1</v>
      </c>
      <c r="AN672" s="833">
        <v>2.72</v>
      </c>
      <c r="AO672" s="711" t="str">
        <f t="shared" si="179"/>
        <v>n/a</v>
      </c>
      <c r="AP672" s="712">
        <f t="shared" si="180"/>
        <v>15.21020339777578</v>
      </c>
      <c r="AQ672" s="855" t="str">
        <f t="shared" si="181"/>
        <v>n/a</v>
      </c>
      <c r="AR672" s="624">
        <f>INDEX(Historical!$C$7:$C$1259,MATCH(B672,Historical!$B$7:$B$1281,0))*IF(AH672="n/a",1.03,IF(AH672&lt;0,1.01,IF(AH672&gt;10,1.1,(1+AH672/100))))</f>
        <v>0.83600000000000008</v>
      </c>
      <c r="AS672" s="853">
        <f t="shared" si="182"/>
        <v>0.9196000000000002</v>
      </c>
      <c r="AT672" s="853">
        <f t="shared" si="187"/>
        <v>1.0115600000000002</v>
      </c>
      <c r="AU672" s="853">
        <f t="shared" si="187"/>
        <v>1.1127160000000003</v>
      </c>
      <c r="AV672" s="853">
        <f t="shared" si="187"/>
        <v>1.2239876000000003</v>
      </c>
      <c r="AW672" s="624">
        <f t="shared" si="184"/>
        <v>5.1038636000000013</v>
      </c>
      <c r="AX672" s="719">
        <f t="shared" si="185"/>
        <v>15.899886604361374</v>
      </c>
      <c r="AY672" s="900">
        <v>1.52</v>
      </c>
      <c r="AZ672" s="839">
        <v>120.92</v>
      </c>
      <c r="BA672" s="839">
        <v>-4.1500000000000004</v>
      </c>
      <c r="BB672" s="839">
        <v>11.899999999999999</v>
      </c>
      <c r="BC672" s="839">
        <v>40.369999999999997</v>
      </c>
      <c r="BD672" s="874"/>
      <c r="BE672" s="597">
        <v>2012</v>
      </c>
      <c r="BF672" s="865">
        <f t="shared" si="186"/>
        <v>0</v>
      </c>
      <c r="BG672" s="849">
        <v>0</v>
      </c>
    </row>
    <row r="673" spans="1:59" s="831" customFormat="1" ht="12.75" customHeight="1" x14ac:dyDescent="0.2">
      <c r="A673" s="838" t="s">
        <v>1705</v>
      </c>
      <c r="B673" s="578" t="s">
        <v>1706</v>
      </c>
      <c r="C673" s="898" t="s">
        <v>4254</v>
      </c>
      <c r="D673" s="898" t="s">
        <v>4255</v>
      </c>
      <c r="E673" s="705">
        <v>10</v>
      </c>
      <c r="F673" s="1135">
        <v>424</v>
      </c>
      <c r="G673" s="1122" t="s">
        <v>106</v>
      </c>
      <c r="H673" s="1122" t="s">
        <v>106</v>
      </c>
      <c r="I673" s="841">
        <v>56.04</v>
      </c>
      <c r="J673" s="624">
        <f t="shared" si="172"/>
        <v>2.0699500356887937</v>
      </c>
      <c r="K673" s="844">
        <v>0.28999999999999998</v>
      </c>
      <c r="L673" s="854">
        <v>4</v>
      </c>
      <c r="M673" s="615">
        <f t="shared" si="173"/>
        <v>1.1599999999999999</v>
      </c>
      <c r="N673" s="837" t="s">
        <v>455</v>
      </c>
      <c r="O673" s="706">
        <v>0.27</v>
      </c>
      <c r="P673" s="606">
        <v>44105</v>
      </c>
      <c r="Q673" s="606">
        <v>44120</v>
      </c>
      <c r="R673" s="615">
        <f t="shared" si="174"/>
        <v>7.4074074074073932</v>
      </c>
      <c r="S673" s="673">
        <f>IF(INDEX(Historical!$D$7:$D$1257,MATCH(B673,Historical!$B$7:$B$1281,0))=0,"n/a",(INDEX(Historical!$C$7:$C$1259,MATCH(B673,Historical!$B$7:$B$1281,0))/INDEX(Historical!$D$7:$D$1257,MATCH(B673,Historical!$B$7:$B$1281,0))-1)*100)</f>
        <v>11.111111111111116</v>
      </c>
      <c r="T673" s="673">
        <f>IF(INDEX(Historical!$F$7:$F$1250,MATCH(B673,Historical!$B$7:$B$1281,0))=0,"n/a",((INDEX(Historical!$C$7:$C$1259,MATCH(B673,Historical!$B$7:$B$1281,0))/INDEX(Historical!$F$7:$F$1250,MATCH(B673,Historical!$B$7:$B$1281,0)))^(1/3)-1)*100)</f>
        <v>10.287496281391139</v>
      </c>
      <c r="U673" s="673">
        <f>IF(INDEX(Historical!$H$7:$H$1250,MATCH(B673,Historical!$B$7:$B$1281,0))=0,"n/a",((INDEX(Historical!$C$7:$C$1259,MATCH(B673,Historical!$B$7:$B$1281,0))/INDEX(Historical!$H$7:$H$1250,MATCH(B673,Historical!$B$7:$B$1281,0)))^(1/5)-1)*100)</f>
        <v>11.440369201675926</v>
      </c>
      <c r="V673" s="673" t="str">
        <f>IF(INDEX(Historical!$O$7:$O$1250,MATCH(B673,Historical!$B$7:$B$1281,0))=0,"n/a",((INDEX(Historical!$C$7:$C$1259,MATCH(B673,Historical!$B$7:$B$1281,0))/INDEX(Historical!$O$7:$O$1250,MATCH(B673,Historical!$B$7:$B$1281,0)))^(1/10)-1)*100)</f>
        <v>n/a</v>
      </c>
      <c r="W673" s="674" t="str">
        <f t="shared" si="175"/>
        <v>n/a</v>
      </c>
      <c r="X673" s="675">
        <f t="shared" si="176"/>
        <v>0.32317427123378323</v>
      </c>
      <c r="Y673" s="843"/>
      <c r="Z673" s="624">
        <f t="shared" si="177"/>
        <v>100</v>
      </c>
      <c r="AA673" s="853">
        <f t="shared" si="178"/>
        <v>48.310344827586206</v>
      </c>
      <c r="AB673" s="854">
        <v>12</v>
      </c>
      <c r="AC673" s="833">
        <v>1.1599999999999999</v>
      </c>
      <c r="AD673" s="833">
        <v>4.91</v>
      </c>
      <c r="AE673" s="833">
        <v>21.02</v>
      </c>
      <c r="AF673" s="833">
        <v>2.4500000000000002</v>
      </c>
      <c r="AG673" s="833">
        <v>5</v>
      </c>
      <c r="AH673" s="833">
        <v>36.6</v>
      </c>
      <c r="AI673" s="833">
        <v>9.77</v>
      </c>
      <c r="AJ673" s="833">
        <v>35.4</v>
      </c>
      <c r="AK673" s="833">
        <v>10</v>
      </c>
      <c r="AL673" s="845">
        <v>3930</v>
      </c>
      <c r="AM673" s="839">
        <v>1.6</v>
      </c>
      <c r="AN673" s="833">
        <v>0.28999999999999998</v>
      </c>
      <c r="AO673" s="711">
        <f t="shared" si="179"/>
        <v>-34.800025590221487</v>
      </c>
      <c r="AP673" s="712">
        <f t="shared" si="180"/>
        <v>13.510319237364719</v>
      </c>
      <c r="AQ673" s="855">
        <f t="shared" si="181"/>
        <v>129.35692206940129</v>
      </c>
      <c r="AR673" s="624">
        <f>INDEX(Historical!$C$7:$C$1259,MATCH(B673,Historical!$B$7:$B$1281,0))*IF(AH673="n/a",1.03,IF(AH673&lt;0,1.01,IF(AH673&gt;10,1.1,(1+AH673/100))))</f>
        <v>1.2100000000000002</v>
      </c>
      <c r="AS673" s="853">
        <f t="shared" si="182"/>
        <v>1.328217</v>
      </c>
      <c r="AT673" s="853">
        <f t="shared" si="187"/>
        <v>1.4610387</v>
      </c>
      <c r="AU673" s="853">
        <f t="shared" si="187"/>
        <v>1.6071425700000002</v>
      </c>
      <c r="AV673" s="853">
        <f t="shared" si="187"/>
        <v>1.7678568270000004</v>
      </c>
      <c r="AW673" s="624">
        <f t="shared" si="184"/>
        <v>7.3742550970000007</v>
      </c>
      <c r="AX673" s="719">
        <f t="shared" si="185"/>
        <v>13.158913449321915</v>
      </c>
      <c r="AY673" s="900">
        <v>0.56999999999999995</v>
      </c>
      <c r="AZ673" s="839">
        <v>33.06</v>
      </c>
      <c r="BA673" s="839">
        <v>-12.76</v>
      </c>
      <c r="BB673" s="839">
        <v>-2.73</v>
      </c>
      <c r="BC673" s="839">
        <v>-0.96</v>
      </c>
      <c r="BD673" s="874"/>
      <c r="BE673" s="597">
        <v>2011</v>
      </c>
      <c r="BF673" s="865">
        <f t="shared" si="186"/>
        <v>0</v>
      </c>
      <c r="BG673" s="849">
        <v>3.6999999999999997</v>
      </c>
    </row>
    <row r="674" spans="1:59" s="831" customFormat="1" ht="12.75" customHeight="1" x14ac:dyDescent="0.2">
      <c r="A674" s="838" t="s">
        <v>348</v>
      </c>
      <c r="B674" s="578" t="s">
        <v>349</v>
      </c>
      <c r="C674" s="898" t="s">
        <v>108</v>
      </c>
      <c r="D674" s="898" t="s">
        <v>4269</v>
      </c>
      <c r="E674" s="705">
        <v>35</v>
      </c>
      <c r="F674" s="1135">
        <v>81</v>
      </c>
      <c r="G674" s="1126" t="s">
        <v>106</v>
      </c>
      <c r="H674" s="1126" t="s">
        <v>106</v>
      </c>
      <c r="I674" s="833">
        <v>162.13999999999999</v>
      </c>
      <c r="J674" s="624">
        <f t="shared" si="172"/>
        <v>2.6643641297644018</v>
      </c>
      <c r="K674" s="851">
        <v>1.08</v>
      </c>
      <c r="L674" s="854">
        <v>4</v>
      </c>
      <c r="M674" s="615">
        <f t="shared" si="173"/>
        <v>4.32</v>
      </c>
      <c r="N674" s="837" t="s">
        <v>318</v>
      </c>
      <c r="O674" s="707">
        <v>0.9</v>
      </c>
      <c r="P674" s="606">
        <v>44270</v>
      </c>
      <c r="Q674" s="606">
        <v>44285</v>
      </c>
      <c r="R674" s="615">
        <f t="shared" si="174"/>
        <v>20.000000000000004</v>
      </c>
      <c r="S674" s="673">
        <f>IF(INDEX(Historical!$D$7:$D$1257,MATCH(B674,Historical!$B$7:$B$1281,0))=0,"n/a",(INDEX(Historical!$C$7:$C$1259,MATCH(B674,Historical!$B$7:$B$1281,0))/INDEX(Historical!$D$7:$D$1257,MATCH(B674,Historical!$B$7:$B$1281,0))-1)*100)</f>
        <v>18.421052631578938</v>
      </c>
      <c r="T674" s="673">
        <f>IF(INDEX(Historical!$F$7:$F$1250,MATCH(B674,Historical!$B$7:$B$1281,0))=0,"n/a",((INDEX(Historical!$C$7:$C$1259,MATCH(B674,Historical!$B$7:$B$1281,0))/INDEX(Historical!$F$7:$F$1250,MATCH(B674,Historical!$B$7:$B$1281,0)))^(1/3)-1)*100)</f>
        <v>16.445457431121579</v>
      </c>
      <c r="U674" s="673">
        <f>IF(INDEX(Historical!$H$7:$H$1250,MATCH(B674,Historical!$B$7:$B$1281,0))=0,"n/a",((INDEX(Historical!$C$7:$C$1259,MATCH(B674,Historical!$B$7:$B$1281,0))/INDEX(Historical!$H$7:$H$1250,MATCH(B674,Historical!$B$7:$B$1281,0)))^(1/5)-1)*100)</f>
        <v>11.595795704392353</v>
      </c>
      <c r="V674" s="673">
        <f>IF(INDEX(Historical!$O$7:$O$1250,MATCH(B674,Historical!$B$7:$B$1281,0))=0,"n/a",((INDEX(Historical!$C$7:$C$1259,MATCH(B674,Historical!$B$7:$B$1281,0))/INDEX(Historical!$O$7:$O$1250,MATCH(B674,Historical!$B$7:$B$1281,0)))^(1/10)-1)*100)</f>
        <v>12.794487300549928</v>
      </c>
      <c r="W674" s="674">
        <f t="shared" si="175"/>
        <v>0.90631186947943954</v>
      </c>
      <c r="X674" s="675">
        <f t="shared" si="176"/>
        <v>0.69854190990315379</v>
      </c>
      <c r="Y674" s="634"/>
      <c r="Z674" s="624">
        <f t="shared" si="177"/>
        <v>43.11377245508983</v>
      </c>
      <c r="AA674" s="853">
        <f t="shared" si="178"/>
        <v>16.181636726546905</v>
      </c>
      <c r="AB674" s="854">
        <v>12</v>
      </c>
      <c r="AC674" s="833">
        <v>10.02</v>
      </c>
      <c r="AD674" s="833">
        <v>1.1599999999999999</v>
      </c>
      <c r="AE674" s="833">
        <v>5.81</v>
      </c>
      <c r="AF674" s="833">
        <v>4.7300000000000004</v>
      </c>
      <c r="AG674" s="833">
        <v>32.9</v>
      </c>
      <c r="AH674" s="833">
        <v>14.7</v>
      </c>
      <c r="AI674" s="833">
        <v>4.51</v>
      </c>
      <c r="AJ674" s="833">
        <v>16.600000000000001</v>
      </c>
      <c r="AK674" s="833">
        <v>13.83</v>
      </c>
      <c r="AL674" s="845">
        <v>36040</v>
      </c>
      <c r="AM674" s="839">
        <v>1</v>
      </c>
      <c r="AN674" s="833">
        <v>0</v>
      </c>
      <c r="AO674" s="711">
        <f t="shared" si="179"/>
        <v>-1.9214768923901495</v>
      </c>
      <c r="AP674" s="712">
        <f t="shared" si="180"/>
        <v>14.260159834156756</v>
      </c>
      <c r="AQ674" s="855">
        <f t="shared" si="181"/>
        <v>84.438055505023613</v>
      </c>
      <c r="AR674" s="624">
        <f>INDEX(Historical!$C$7:$C$1259,MATCH(B674,Historical!$B$7:$B$1281,0))*IF(AH674="n/a",1.03,IF(AH674&lt;0,1.01,IF(AH674&gt;10,1.1,(1+AH674/100))))</f>
        <v>3.9600000000000004</v>
      </c>
      <c r="AS674" s="853">
        <f t="shared" si="182"/>
        <v>4.1385959999999997</v>
      </c>
      <c r="AT674" s="853">
        <f t="shared" si="187"/>
        <v>4.5524556</v>
      </c>
      <c r="AU674" s="853">
        <f t="shared" si="187"/>
        <v>5.0077011600000008</v>
      </c>
      <c r="AV674" s="853">
        <f t="shared" si="187"/>
        <v>5.5084712760000016</v>
      </c>
      <c r="AW674" s="624">
        <f t="shared" si="184"/>
        <v>23.167224036000004</v>
      </c>
      <c r="AX674" s="719">
        <f t="shared" si="185"/>
        <v>14.288407571234741</v>
      </c>
      <c r="AY674" s="900">
        <v>1.1599999999999999</v>
      </c>
      <c r="AZ674" s="839">
        <v>96.509999999999991</v>
      </c>
      <c r="BA674" s="839">
        <v>-4.0599999999999996</v>
      </c>
      <c r="BB674" s="839">
        <v>3.6999999999999997</v>
      </c>
      <c r="BC674" s="839">
        <v>16.88</v>
      </c>
      <c r="BD674" s="874"/>
      <c r="BE674" s="597">
        <v>1987</v>
      </c>
      <c r="BF674" s="865">
        <f t="shared" si="186"/>
        <v>3</v>
      </c>
      <c r="BG674" s="849">
        <v>23.7</v>
      </c>
    </row>
    <row r="675" spans="1:59" s="831" customFormat="1" ht="12.75" customHeight="1" x14ac:dyDescent="0.2">
      <c r="A675" s="838" t="s">
        <v>1727</v>
      </c>
      <c r="B675" s="578" t="s">
        <v>1728</v>
      </c>
      <c r="C675" s="898" t="s">
        <v>108</v>
      </c>
      <c r="D675" s="898" t="s">
        <v>4273</v>
      </c>
      <c r="E675" s="705">
        <v>9</v>
      </c>
      <c r="F675" s="1135">
        <v>530</v>
      </c>
      <c r="G675" s="1126" t="s">
        <v>106</v>
      </c>
      <c r="H675" s="1126" t="s">
        <v>106</v>
      </c>
      <c r="I675" s="841">
        <v>52</v>
      </c>
      <c r="J675" s="624">
        <f t="shared" si="172"/>
        <v>2.3076923076923075</v>
      </c>
      <c r="K675" s="844">
        <v>0.3</v>
      </c>
      <c r="L675" s="854">
        <v>4</v>
      </c>
      <c r="M675" s="615">
        <f t="shared" si="173"/>
        <v>1.2</v>
      </c>
      <c r="N675" s="837" t="s">
        <v>151</v>
      </c>
      <c r="O675" s="706">
        <v>0.28000000000000003</v>
      </c>
      <c r="P675" s="606">
        <v>44263</v>
      </c>
      <c r="Q675" s="606">
        <v>44280</v>
      </c>
      <c r="R675" s="615">
        <f t="shared" si="174"/>
        <v>7.1428571428571281</v>
      </c>
      <c r="S675" s="673">
        <f>IF(INDEX(Historical!$D$7:$D$1257,MATCH(B675,Historical!$B$7:$B$1281,0))=0,"n/a",(INDEX(Historical!$C$7:$C$1259,MATCH(B675,Historical!$B$7:$B$1281,0))/INDEX(Historical!$D$7:$D$1257,MATCH(B675,Historical!$B$7:$B$1281,0))-1)*100)</f>
        <v>12.000000000000011</v>
      </c>
      <c r="T675" s="673">
        <f>IF(INDEX(Historical!$F$7:$F$1250,MATCH(B675,Historical!$B$7:$B$1281,0))=0,"n/a",((INDEX(Historical!$C$7:$C$1259,MATCH(B675,Historical!$B$7:$B$1281,0))/INDEX(Historical!$F$7:$F$1250,MATCH(B675,Historical!$B$7:$B$1281,0)))^(1/3)-1)*100)</f>
        <v>11.868894208139679</v>
      </c>
      <c r="U675" s="673">
        <f>IF(INDEX(Historical!$H$7:$H$1250,MATCH(B675,Historical!$B$7:$B$1281,0))=0,"n/a",((INDEX(Historical!$C$7:$C$1259,MATCH(B675,Historical!$B$7:$B$1281,0))/INDEX(Historical!$H$7:$H$1250,MATCH(B675,Historical!$B$7:$B$1281,0)))^(1/5)-1)*100)</f>
        <v>13.295681060117071</v>
      </c>
      <c r="V675" s="673" t="str">
        <f>IF(INDEX(Historical!$O$7:$O$1250,MATCH(B675,Historical!$B$7:$B$1281,0))=0,"n/a",((INDEX(Historical!$C$7:$C$1259,MATCH(B675,Historical!$B$7:$B$1281,0))/INDEX(Historical!$O$7:$O$1250,MATCH(B675,Historical!$B$7:$B$1281,0)))^(1/10)-1)*100)</f>
        <v>n/a</v>
      </c>
      <c r="W675" s="674" t="str">
        <f t="shared" si="175"/>
        <v>n/a</v>
      </c>
      <c r="X675" s="675" t="str">
        <f t="shared" si="176"/>
        <v>n/a</v>
      </c>
      <c r="Y675" s="636"/>
      <c r="Z675" s="624" t="str">
        <f t="shared" si="177"/>
        <v>n/a</v>
      </c>
      <c r="AA675" s="853" t="str">
        <f t="shared" si="178"/>
        <v>n/a</v>
      </c>
      <c r="AB675" s="854">
        <v>12</v>
      </c>
      <c r="AC675" s="833" t="s">
        <v>136</v>
      </c>
      <c r="AD675" s="833" t="s">
        <v>136</v>
      </c>
      <c r="AE675" s="833" t="s">
        <v>136</v>
      </c>
      <c r="AF675" s="833" t="s">
        <v>136</v>
      </c>
      <c r="AG675" s="833" t="s">
        <v>136</v>
      </c>
      <c r="AH675" s="833" t="s">
        <v>136</v>
      </c>
      <c r="AI675" s="833" t="s">
        <v>136</v>
      </c>
      <c r="AJ675" s="833" t="s">
        <v>136</v>
      </c>
      <c r="AK675" s="833" t="s">
        <v>136</v>
      </c>
      <c r="AL675" s="845" t="s">
        <v>136</v>
      </c>
      <c r="AM675" s="839" t="s">
        <v>136</v>
      </c>
      <c r="AN675" s="833" t="s">
        <v>136</v>
      </c>
      <c r="AO675" s="711" t="str">
        <f t="shared" si="179"/>
        <v>n/a</v>
      </c>
      <c r="AP675" s="712">
        <f t="shared" si="180"/>
        <v>15.603373367809379</v>
      </c>
      <c r="AQ675" s="855" t="str">
        <f t="shared" si="181"/>
        <v>n/a</v>
      </c>
      <c r="AR675" s="624">
        <f>INDEX(Historical!$C$7:$C$1259,MATCH(B675,Historical!$B$7:$B$1281,0))*IF(AH675="n/a",1.03,IF(AH675&lt;0,1.01,IF(AH675&gt;10,1.1,(1+AH675/100))))</f>
        <v>1.1536000000000002</v>
      </c>
      <c r="AS675" s="853">
        <f t="shared" si="182"/>
        <v>1.1882080000000002</v>
      </c>
      <c r="AT675" s="853">
        <f t="shared" si="187"/>
        <v>1.2238542400000001</v>
      </c>
      <c r="AU675" s="853">
        <f t="shared" si="187"/>
        <v>1.2605698672000001</v>
      </c>
      <c r="AV675" s="853">
        <f t="shared" si="187"/>
        <v>1.2983869632160001</v>
      </c>
      <c r="AW675" s="624">
        <f t="shared" si="184"/>
        <v>6.1246190704160011</v>
      </c>
      <c r="AX675" s="719">
        <f t="shared" si="185"/>
        <v>11.778113596953849</v>
      </c>
      <c r="AY675" s="900" t="s">
        <v>136</v>
      </c>
      <c r="AZ675" s="839" t="s">
        <v>136</v>
      </c>
      <c r="BA675" s="839" t="s">
        <v>136</v>
      </c>
      <c r="BB675" s="839" t="s">
        <v>136</v>
      </c>
      <c r="BC675" s="839" t="s">
        <v>136</v>
      </c>
      <c r="BD675" s="874" t="s">
        <v>4200</v>
      </c>
      <c r="BE675" s="597">
        <v>2013</v>
      </c>
      <c r="BF675" s="865">
        <f t="shared" si="186"/>
        <v>0</v>
      </c>
      <c r="BG675" s="849" t="s">
        <v>136</v>
      </c>
    </row>
    <row r="676" spans="1:59" s="831" customFormat="1" ht="12.75" customHeight="1" x14ac:dyDescent="0.2">
      <c r="A676" s="838" t="s">
        <v>825</v>
      </c>
      <c r="B676" s="578" t="s">
        <v>826</v>
      </c>
      <c r="C676" s="898" t="s">
        <v>108</v>
      </c>
      <c r="D676" s="898" t="s">
        <v>118</v>
      </c>
      <c r="E676" s="705">
        <v>16</v>
      </c>
      <c r="F676" s="1135">
        <v>239</v>
      </c>
      <c r="G676" s="1124" t="s">
        <v>115</v>
      </c>
      <c r="H676" s="1124" t="s">
        <v>115</v>
      </c>
      <c r="I676" s="841">
        <v>145.5</v>
      </c>
      <c r="J676" s="624">
        <f t="shared" si="172"/>
        <v>2.336769759450172</v>
      </c>
      <c r="K676" s="844">
        <v>0.85</v>
      </c>
      <c r="L676" s="854">
        <v>4</v>
      </c>
      <c r="M676" s="615">
        <f t="shared" si="173"/>
        <v>3.4</v>
      </c>
      <c r="N676" s="837" t="s">
        <v>151</v>
      </c>
      <c r="O676" s="706">
        <v>0.82</v>
      </c>
      <c r="P676" s="606">
        <v>43991</v>
      </c>
      <c r="Q676" s="606">
        <v>44012</v>
      </c>
      <c r="R676" s="615">
        <f t="shared" si="174"/>
        <v>3.6585365853658569</v>
      </c>
      <c r="S676" s="673">
        <f>IF(INDEX(Historical!$D$7:$D$1257,MATCH(B676,Historical!$B$7:$B$1281,0))=0,"n/a",(INDEX(Historical!$C$7:$C$1259,MATCH(B676,Historical!$B$7:$B$1281,0))/INDEX(Historical!$D$7:$D$1257,MATCH(B676,Historical!$B$7:$B$1281,0))-1)*100)</f>
        <v>4.334365325077405</v>
      </c>
      <c r="T676" s="673">
        <f>IF(INDEX(Historical!$F$7:$F$1250,MATCH(B676,Historical!$B$7:$B$1281,0))=0,"n/a",((INDEX(Historical!$C$7:$C$1259,MATCH(B676,Historical!$B$7:$B$1281,0))/INDEX(Historical!$F$7:$F$1250,MATCH(B676,Historical!$B$7:$B$1281,0)))^(1/3)-1)*100)</f>
        <v>5.9939690661542588</v>
      </c>
      <c r="U676" s="673">
        <f>IF(INDEX(Historical!$H$7:$H$1250,MATCH(B676,Historical!$B$7:$B$1281,0))=0,"n/a",((INDEX(Historical!$C$7:$C$1259,MATCH(B676,Historical!$B$7:$B$1281,0))/INDEX(Historical!$H$7:$H$1250,MATCH(B676,Historical!$B$7:$B$1281,0)))^(1/5)-1)*100)</f>
        <v>7.203900938281782</v>
      </c>
      <c r="V676" s="673">
        <f>IF(INDEX(Historical!$O$7:$O$1250,MATCH(B676,Historical!$B$7:$B$1281,0))=0,"n/a",((INDEX(Historical!$C$7:$C$1259,MATCH(B676,Historical!$B$7:$B$1281,0))/INDEX(Historical!$O$7:$O$1250,MATCH(B676,Historical!$B$7:$B$1281,0)))^(1/10)-1)*100)</f>
        <v>9.1041019257914524</v>
      </c>
      <c r="W676" s="674">
        <f t="shared" si="175"/>
        <v>0.79128078716622241</v>
      </c>
      <c r="X676" s="675" t="str">
        <f t="shared" si="176"/>
        <v>n/a</v>
      </c>
      <c r="Y676" s="842"/>
      <c r="Z676" s="624">
        <f t="shared" si="177"/>
        <v>32.411820781696854</v>
      </c>
      <c r="AA676" s="853">
        <f t="shared" si="178"/>
        <v>13.870352716873212</v>
      </c>
      <c r="AB676" s="854">
        <v>12</v>
      </c>
      <c r="AC676" s="833">
        <v>10.49</v>
      </c>
      <c r="AD676" s="833">
        <v>2.85</v>
      </c>
      <c r="AE676" s="833">
        <v>1.18</v>
      </c>
      <c r="AF676" s="833">
        <v>1.28</v>
      </c>
      <c r="AG676" s="833">
        <v>9.8000000000000007</v>
      </c>
      <c r="AH676" s="833">
        <v>6</v>
      </c>
      <c r="AI676" s="833">
        <v>7.51</v>
      </c>
      <c r="AJ676" s="833">
        <v>-0.70000000000000007</v>
      </c>
      <c r="AK676" s="833">
        <v>4.95</v>
      </c>
      <c r="AL676" s="845">
        <v>37780</v>
      </c>
      <c r="AM676" s="839">
        <v>0.3</v>
      </c>
      <c r="AN676" s="833">
        <v>0.22</v>
      </c>
      <c r="AO676" s="711">
        <f t="shared" si="179"/>
        <v>-4.3296820191412575</v>
      </c>
      <c r="AP676" s="712">
        <f t="shared" si="180"/>
        <v>9.5406706977319544</v>
      </c>
      <c r="AQ676" s="855">
        <f t="shared" si="181"/>
        <v>-11.170446665543887</v>
      </c>
      <c r="AR676" s="624">
        <f>INDEX(Historical!$C$7:$C$1259,MATCH(B676,Historical!$B$7:$B$1281,0))*IF(AH676="n/a",1.03,IF(AH676&lt;0,1.01,IF(AH676&gt;10,1.1,(1+AH676/100))))</f>
        <v>3.5722000000000005</v>
      </c>
      <c r="AS676" s="853">
        <f t="shared" si="182"/>
        <v>3.8404722200000001</v>
      </c>
      <c r="AT676" s="853">
        <f t="shared" si="187"/>
        <v>4.0305755948900002</v>
      </c>
      <c r="AU676" s="853">
        <f t="shared" si="187"/>
        <v>4.2300890868370553</v>
      </c>
      <c r="AV676" s="853">
        <f t="shared" si="187"/>
        <v>4.4394784966354903</v>
      </c>
      <c r="AW676" s="624">
        <f t="shared" si="184"/>
        <v>20.112815398362546</v>
      </c>
      <c r="AX676" s="719">
        <f t="shared" si="185"/>
        <v>13.823240823616869</v>
      </c>
      <c r="AY676" s="900">
        <v>0.79</v>
      </c>
      <c r="AZ676" s="839">
        <v>88.990000000000009</v>
      </c>
      <c r="BA676" s="839">
        <v>-4.46</v>
      </c>
      <c r="BB676" s="839">
        <v>2.48</v>
      </c>
      <c r="BC676" s="839">
        <v>17.88</v>
      </c>
      <c r="BD676" s="874"/>
      <c r="BE676" s="597">
        <v>2005</v>
      </c>
      <c r="BF676" s="865">
        <f t="shared" si="186"/>
        <v>1</v>
      </c>
      <c r="BG676" s="849">
        <v>2.2999999999999998</v>
      </c>
    </row>
    <row r="677" spans="1:59" s="831" customFormat="1" ht="12.75" customHeight="1" x14ac:dyDescent="0.2">
      <c r="A677" s="838" t="s">
        <v>1713</v>
      </c>
      <c r="B677" s="578" t="s">
        <v>1714</v>
      </c>
      <c r="C677" s="898" t="s">
        <v>108</v>
      </c>
      <c r="D677" s="898" t="s">
        <v>4266</v>
      </c>
      <c r="E677" s="705">
        <v>9</v>
      </c>
      <c r="F677" s="1135">
        <v>524</v>
      </c>
      <c r="G677" s="1126" t="s">
        <v>106</v>
      </c>
      <c r="H677" s="1126" t="s">
        <v>106</v>
      </c>
      <c r="I677" s="841">
        <v>27.75</v>
      </c>
      <c r="J677" s="624">
        <f t="shared" si="172"/>
        <v>3.0270270270270272</v>
      </c>
      <c r="K677" s="844">
        <v>0.21</v>
      </c>
      <c r="L677" s="854">
        <v>4</v>
      </c>
      <c r="M677" s="615">
        <f t="shared" si="173"/>
        <v>0.84</v>
      </c>
      <c r="N677" s="837" t="s">
        <v>512</v>
      </c>
      <c r="O677" s="706">
        <v>0.2</v>
      </c>
      <c r="P677" s="606">
        <v>44238</v>
      </c>
      <c r="Q677" s="606">
        <v>44253</v>
      </c>
      <c r="R677" s="615">
        <f t="shared" si="174"/>
        <v>4.9999999999999902</v>
      </c>
      <c r="S677" s="673">
        <f>IF(INDEX(Historical!$D$7:$D$1257,MATCH(B677,Historical!$B$7:$B$1281,0))=0,"n/a",(INDEX(Historical!$C$7:$C$1259,MATCH(B677,Historical!$B$7:$B$1281,0))/INDEX(Historical!$D$7:$D$1257,MATCH(B677,Historical!$B$7:$B$1281,0))-1)*100)</f>
        <v>33.33333333333335</v>
      </c>
      <c r="T677" s="673">
        <f>IF(INDEX(Historical!$F$7:$F$1250,MATCH(B677,Historical!$B$7:$B$1281,0))=0,"n/a",((INDEX(Historical!$C$7:$C$1259,MATCH(B677,Historical!$B$7:$B$1281,0))/INDEX(Historical!$F$7:$F$1250,MATCH(B677,Historical!$B$7:$B$1281,0)))^(1/3)-1)*100)</f>
        <v>22.052244447028492</v>
      </c>
      <c r="U677" s="673">
        <f>IF(INDEX(Historical!$H$7:$H$1250,MATCH(B677,Historical!$B$7:$B$1281,0))=0,"n/a",((INDEX(Historical!$C$7:$C$1259,MATCH(B677,Historical!$B$7:$B$1281,0))/INDEX(Historical!$H$7:$H$1250,MATCH(B677,Historical!$B$7:$B$1281,0)))^(1/5)-1)*100)</f>
        <v>25.205477200705872</v>
      </c>
      <c r="V677" s="673">
        <f>IF(INDEX(Historical!$O$7:$O$1250,MATCH(B677,Historical!$B$7:$B$1281,0))=0,"n/a",((INDEX(Historical!$C$7:$C$1259,MATCH(B677,Historical!$B$7:$B$1281,0))/INDEX(Historical!$O$7:$O$1250,MATCH(B677,Historical!$B$7:$B$1281,0)))^(1/10)-1)*100)</f>
        <v>54.991898754833699</v>
      </c>
      <c r="W677" s="674">
        <f t="shared" si="175"/>
        <v>0.45834891632088537</v>
      </c>
      <c r="X677" s="675">
        <f t="shared" si="176"/>
        <v>1.2794658477515672</v>
      </c>
      <c r="Y677" s="634" t="s">
        <v>4086</v>
      </c>
      <c r="Z677" s="624">
        <f t="shared" si="177"/>
        <v>28.378378378378379</v>
      </c>
      <c r="AA677" s="853">
        <f t="shared" si="178"/>
        <v>9.375</v>
      </c>
      <c r="AB677" s="854">
        <v>12</v>
      </c>
      <c r="AC677" s="833">
        <v>2.96</v>
      </c>
      <c r="AD677" s="833">
        <v>0.72</v>
      </c>
      <c r="AE677" s="833">
        <v>4.1500000000000004</v>
      </c>
      <c r="AF677" s="833">
        <v>1.2</v>
      </c>
      <c r="AG677" s="833">
        <v>13.4</v>
      </c>
      <c r="AH677" s="833">
        <v>1.6</v>
      </c>
      <c r="AI677" s="833" t="s">
        <v>136</v>
      </c>
      <c r="AJ677" s="833">
        <v>19.7</v>
      </c>
      <c r="AK677" s="833">
        <v>13</v>
      </c>
      <c r="AL677" s="845">
        <v>229.63</v>
      </c>
      <c r="AM677" s="839">
        <v>2.1999999999999997</v>
      </c>
      <c r="AN677" s="833">
        <v>0</v>
      </c>
      <c r="AO677" s="711">
        <f t="shared" si="179"/>
        <v>18.8575042277329</v>
      </c>
      <c r="AP677" s="712">
        <f t="shared" si="180"/>
        <v>28.2325042277329</v>
      </c>
      <c r="AQ677" s="855">
        <f t="shared" si="181"/>
        <v>-29.289321881345241</v>
      </c>
      <c r="AR677" s="624">
        <f>INDEX(Historical!$C$7:$C$1259,MATCH(B677,Historical!$B$7:$B$1281,0))*IF(AH677="n/a",1.03,IF(AH677&lt;0,1.01,IF(AH677&gt;10,1.1,(1+AH677/100))))</f>
        <v>0.81280000000000008</v>
      </c>
      <c r="AS677" s="853">
        <f t="shared" si="182"/>
        <v>0.83718400000000015</v>
      </c>
      <c r="AT677" s="853">
        <f t="shared" si="187"/>
        <v>0.92090240000000023</v>
      </c>
      <c r="AU677" s="853">
        <f t="shared" si="187"/>
        <v>1.0129926400000004</v>
      </c>
      <c r="AV677" s="853">
        <f t="shared" si="187"/>
        <v>1.1142919040000006</v>
      </c>
      <c r="AW677" s="624">
        <f t="shared" si="184"/>
        <v>4.6981709440000019</v>
      </c>
      <c r="AX677" s="719">
        <f t="shared" si="185"/>
        <v>16.930345744144152</v>
      </c>
      <c r="AY677" s="900">
        <v>1.37</v>
      </c>
      <c r="AZ677" s="839">
        <v>104.78</v>
      </c>
      <c r="BA677" s="839">
        <v>-3.6799999999999997</v>
      </c>
      <c r="BB677" s="839">
        <v>6.17</v>
      </c>
      <c r="BC677" s="839">
        <v>34.849999999999994</v>
      </c>
      <c r="BD677" s="874"/>
      <c r="BE677" s="597">
        <v>2013</v>
      </c>
      <c r="BF677" s="865">
        <f t="shared" si="186"/>
        <v>0</v>
      </c>
      <c r="BG677" s="849">
        <v>1.7000000000000002</v>
      </c>
    </row>
    <row r="678" spans="1:59" s="831" customFormat="1" ht="12.75" customHeight="1" x14ac:dyDescent="0.2">
      <c r="A678" s="831" t="s">
        <v>1719</v>
      </c>
      <c r="B678" s="578" t="s">
        <v>1720</v>
      </c>
      <c r="C678" s="898" t="s">
        <v>245</v>
      </c>
      <c r="D678" s="898" t="s">
        <v>4252</v>
      </c>
      <c r="E678" s="705">
        <v>12</v>
      </c>
      <c r="F678" s="1135">
        <v>298</v>
      </c>
      <c r="G678" s="1135" t="s">
        <v>106</v>
      </c>
      <c r="H678" s="1135" t="s">
        <v>106</v>
      </c>
      <c r="I678" s="841">
        <v>158.96</v>
      </c>
      <c r="J678" s="624">
        <f t="shared" si="172"/>
        <v>1.3085052843482639</v>
      </c>
      <c r="K678" s="844">
        <v>0.52</v>
      </c>
      <c r="L678" s="854">
        <v>4</v>
      </c>
      <c r="M678" s="615">
        <f t="shared" si="173"/>
        <v>2.08</v>
      </c>
      <c r="N678" s="837" t="s">
        <v>789</v>
      </c>
      <c r="O678" s="706">
        <v>0.4</v>
      </c>
      <c r="P678" s="606">
        <v>44246</v>
      </c>
      <c r="Q678" s="606">
        <v>44264</v>
      </c>
      <c r="R678" s="615">
        <f t="shared" si="174"/>
        <v>30</v>
      </c>
      <c r="S678" s="673">
        <f>IF(INDEX(Historical!$D$7:$D$1257,MATCH(B678,Historical!$B$7:$B$1281,0))=0,"n/a",(INDEX(Historical!$C$7:$C$1259,MATCH(B678,Historical!$B$7:$B$1281,0))/INDEX(Historical!$D$7:$D$1257,MATCH(B678,Historical!$B$7:$B$1281,0))-1)*100)</f>
        <v>10.294117647058808</v>
      </c>
      <c r="T678" s="673">
        <f>IF(INDEX(Historical!$F$7:$F$1250,MATCH(B678,Historical!$B$7:$B$1281,0))=0,"n/a",((INDEX(Historical!$C$7:$C$1259,MATCH(B678,Historical!$B$7:$B$1281,0))/INDEX(Historical!$F$7:$F$1250,MATCH(B678,Historical!$B$7:$B$1281,0)))^(1/3)-1)*100)</f>
        <v>12.624788044360603</v>
      </c>
      <c r="U678" s="673">
        <f>IF(INDEX(Historical!$H$7:$H$1250,MATCH(B678,Historical!$B$7:$B$1281,0))=0,"n/a",((INDEX(Historical!$C$7:$C$1259,MATCH(B678,Historical!$B$7:$B$1281,0))/INDEX(Historical!$H$7:$H$1250,MATCH(B678,Historical!$B$7:$B$1281,0)))^(1/5)-1)*100)</f>
        <v>14.565942786618935</v>
      </c>
      <c r="V678" s="673">
        <f>IF(INDEX(Historical!$O$7:$O$1250,MATCH(B678,Historical!$B$7:$B$1281,0))=0,"n/a",((INDEX(Historical!$C$7:$C$1259,MATCH(B678,Historical!$B$7:$B$1281,0))/INDEX(Historical!$O$7:$O$1250,MATCH(B678,Historical!$B$7:$B$1281,0)))^(1/10)-1)*100)</f>
        <v>26.764113126213807</v>
      </c>
      <c r="W678" s="674">
        <f t="shared" si="175"/>
        <v>0.54423409129714395</v>
      </c>
      <c r="X678" s="675">
        <f t="shared" si="176"/>
        <v>0.89361612187846229</v>
      </c>
      <c r="Y678" s="842"/>
      <c r="Z678" s="624">
        <f t="shared" si="177"/>
        <v>32.550860719874805</v>
      </c>
      <c r="AA678" s="853">
        <f t="shared" si="178"/>
        <v>24.876369327073554</v>
      </c>
      <c r="AB678" s="854">
        <v>12</v>
      </c>
      <c r="AC678" s="833">
        <v>6.39</v>
      </c>
      <c r="AD678" s="833">
        <v>2.2799999999999998</v>
      </c>
      <c r="AE678" s="833">
        <v>1.77</v>
      </c>
      <c r="AF678" s="833">
        <v>9.76</v>
      </c>
      <c r="AG678" s="833">
        <v>43.7</v>
      </c>
      <c r="AH678" s="833">
        <v>36.9</v>
      </c>
      <c r="AI678" s="833">
        <v>7.3</v>
      </c>
      <c r="AJ678" s="833">
        <v>16.3</v>
      </c>
      <c r="AK678" s="833">
        <v>11.08</v>
      </c>
      <c r="AL678" s="845">
        <v>18840</v>
      </c>
      <c r="AM678" s="839">
        <v>0.2</v>
      </c>
      <c r="AN678" s="833">
        <v>0.53</v>
      </c>
      <c r="AO678" s="711">
        <f t="shared" si="179"/>
        <v>-9.0019212561063551</v>
      </c>
      <c r="AP678" s="712">
        <f t="shared" si="180"/>
        <v>15.874448070967199</v>
      </c>
      <c r="AQ678" s="855">
        <f t="shared" si="181"/>
        <v>228.49377780830545</v>
      </c>
      <c r="AR678" s="624">
        <f>INDEX(Historical!$C$7:$C$1259,MATCH(B678,Historical!$B$7:$B$1281,0))*IF(AH678="n/a",1.03,IF(AH678&lt;0,1.01,IF(AH678&gt;10,1.1,(1+AH678/100))))</f>
        <v>1.6500000000000001</v>
      </c>
      <c r="AS678" s="853">
        <f t="shared" si="182"/>
        <v>1.7704500000000001</v>
      </c>
      <c r="AT678" s="853">
        <f t="shared" si="187"/>
        <v>1.9474950000000002</v>
      </c>
      <c r="AU678" s="853">
        <f t="shared" si="187"/>
        <v>2.1422445000000003</v>
      </c>
      <c r="AV678" s="853">
        <f t="shared" si="187"/>
        <v>2.3564689500000005</v>
      </c>
      <c r="AW678" s="624">
        <f t="shared" si="184"/>
        <v>9.866658450000001</v>
      </c>
      <c r="AX678" s="719">
        <f t="shared" si="185"/>
        <v>6.2070070772521388</v>
      </c>
      <c r="AY678" s="900">
        <v>1.05</v>
      </c>
      <c r="AZ678" s="839">
        <v>148.80000000000001</v>
      </c>
      <c r="BA678" s="839">
        <v>-8.52</v>
      </c>
      <c r="BB678" s="839">
        <v>4.71</v>
      </c>
      <c r="BC678" s="839">
        <v>13.26</v>
      </c>
      <c r="BD678" s="874"/>
      <c r="BE678" s="597">
        <v>2010</v>
      </c>
      <c r="BF678" s="865">
        <f t="shared" si="186"/>
        <v>0</v>
      </c>
      <c r="BG678" s="849">
        <v>11.3</v>
      </c>
    </row>
    <row r="679" spans="1:59" s="831" customFormat="1" ht="12.75" customHeight="1" x14ac:dyDescent="0.2">
      <c r="A679" s="838" t="s">
        <v>1733</v>
      </c>
      <c r="B679" s="578" t="s">
        <v>1734</v>
      </c>
      <c r="C679" s="898" t="s">
        <v>128</v>
      </c>
      <c r="D679" s="898" t="s">
        <v>4262</v>
      </c>
      <c r="E679" s="705">
        <v>9</v>
      </c>
      <c r="F679" s="1135">
        <v>504</v>
      </c>
      <c r="G679" s="1124" t="s">
        <v>37</v>
      </c>
      <c r="H679" s="1124" t="s">
        <v>115</v>
      </c>
      <c r="I679" s="841">
        <v>67.67</v>
      </c>
      <c r="J679" s="624">
        <f t="shared" si="172"/>
        <v>2.6304122949608395</v>
      </c>
      <c r="K679" s="844">
        <v>0.44500000000000001</v>
      </c>
      <c r="L679" s="854">
        <v>4</v>
      </c>
      <c r="M679" s="615">
        <f t="shared" si="173"/>
        <v>1.78</v>
      </c>
      <c r="N679" s="837" t="s">
        <v>148</v>
      </c>
      <c r="O679" s="706">
        <v>0.42</v>
      </c>
      <c r="P679" s="606">
        <v>44165</v>
      </c>
      <c r="Q679" s="606">
        <v>44270</v>
      </c>
      <c r="R679" s="615">
        <f t="shared" si="174"/>
        <v>5.9523809523809579</v>
      </c>
      <c r="S679" s="673">
        <f>IF(INDEX(Historical!$D$7:$D$1257,MATCH(B679,Historical!$B$7:$B$1281,0))=0,"n/a",(INDEX(Historical!$C$7:$C$1259,MATCH(B679,Historical!$B$7:$B$1281,0))/INDEX(Historical!$D$7:$D$1257,MATCH(B679,Historical!$B$7:$B$1281,0))-1)*100)</f>
        <v>10.355987055016191</v>
      </c>
      <c r="T679" s="673">
        <f>IF(INDEX(Historical!$F$7:$F$1250,MATCH(B679,Historical!$B$7:$B$1281,0))=0,"n/a",((INDEX(Historical!$C$7:$C$1259,MATCH(B679,Historical!$B$7:$B$1281,0))/INDEX(Historical!$F$7:$F$1250,MATCH(B679,Historical!$B$7:$B$1281,0)))^(1/3)-1)*100)</f>
        <v>20.477678153069622</v>
      </c>
      <c r="U679" s="673">
        <f>IF(INDEX(Historical!$H$7:$H$1250,MATCH(B679,Historical!$B$7:$B$1281,0))=0,"n/a",((INDEX(Historical!$C$7:$C$1259,MATCH(B679,Historical!$B$7:$B$1281,0))/INDEX(Historical!$H$7:$H$1250,MATCH(B679,Historical!$B$7:$B$1281,0)))^(1/5)-1)*100)</f>
        <v>30.527606359941363</v>
      </c>
      <c r="V679" s="673">
        <f>IF(INDEX(Historical!$O$7:$O$1250,MATCH(B679,Historical!$B$7:$B$1281,0))=0,"n/a",((INDEX(Historical!$C$7:$C$1259,MATCH(B679,Historical!$B$7:$B$1281,0))/INDEX(Historical!$O$7:$O$1250,MATCH(B679,Historical!$B$7:$B$1281,0)))^(1/10)-1)*100)</f>
        <v>26.695281286930239</v>
      </c>
      <c r="W679" s="674">
        <f t="shared" si="175"/>
        <v>1.1435581454197823</v>
      </c>
      <c r="X679" s="675">
        <f t="shared" si="176"/>
        <v>2.2121453884015478</v>
      </c>
      <c r="Y679" s="843"/>
      <c r="Z679" s="624">
        <f t="shared" si="177"/>
        <v>32.780847145488032</v>
      </c>
      <c r="AA679" s="853">
        <f t="shared" si="178"/>
        <v>12.462246777163905</v>
      </c>
      <c r="AB679" s="854">
        <v>9</v>
      </c>
      <c r="AC679" s="833">
        <v>5.43</v>
      </c>
      <c r="AD679" s="833">
        <v>3.15</v>
      </c>
      <c r="AE679" s="833">
        <v>0.57999999999999996</v>
      </c>
      <c r="AF679" s="833">
        <v>1.59</v>
      </c>
      <c r="AG679" s="833">
        <v>13.100000000000001</v>
      </c>
      <c r="AH679" s="833">
        <v>4.3999999999999995</v>
      </c>
      <c r="AI679" s="833">
        <v>11.940000000000001</v>
      </c>
      <c r="AJ679" s="833">
        <v>13.8</v>
      </c>
      <c r="AK679" s="833">
        <v>4</v>
      </c>
      <c r="AL679" s="845">
        <v>24960</v>
      </c>
      <c r="AM679" s="839">
        <v>1.4000000000000001</v>
      </c>
      <c r="AN679" s="833">
        <v>0.73</v>
      </c>
      <c r="AO679" s="711">
        <f t="shared" si="179"/>
        <v>20.695771877738295</v>
      </c>
      <c r="AP679" s="712">
        <f t="shared" si="180"/>
        <v>33.1580186549022</v>
      </c>
      <c r="AQ679" s="855">
        <f t="shared" si="181"/>
        <v>-6.1562234924668724</v>
      </c>
      <c r="AR679" s="624">
        <f>INDEX(Historical!$C$7:$C$1259,MATCH(B679,Historical!$B$7:$B$1281,0))*IF(AH679="n/a",1.03,IF(AH679&lt;0,1.01,IF(AH679&gt;10,1.1,(1+AH679/100))))</f>
        <v>1.7800200000000002</v>
      </c>
      <c r="AS679" s="853">
        <f t="shared" si="182"/>
        <v>1.9580220000000004</v>
      </c>
      <c r="AT679" s="853">
        <f t="shared" si="187"/>
        <v>2.0363428800000003</v>
      </c>
      <c r="AU679" s="853">
        <f t="shared" si="187"/>
        <v>2.1177965952000002</v>
      </c>
      <c r="AV679" s="853">
        <f t="shared" si="187"/>
        <v>2.2025084590080004</v>
      </c>
      <c r="AW679" s="624">
        <f t="shared" si="184"/>
        <v>10.094689934208002</v>
      </c>
      <c r="AX679" s="719">
        <f t="shared" si="185"/>
        <v>14.917526133010201</v>
      </c>
      <c r="AY679" s="900">
        <v>0.81</v>
      </c>
      <c r="AZ679" s="839">
        <v>58.96</v>
      </c>
      <c r="BA679" s="839">
        <v>-7.64</v>
      </c>
      <c r="BB679" s="839">
        <v>3.04</v>
      </c>
      <c r="BC679" s="839">
        <v>8.09</v>
      </c>
      <c r="BD679" s="874"/>
      <c r="BE679" s="597">
        <v>2013</v>
      </c>
      <c r="BF679" s="865">
        <f t="shared" si="186"/>
        <v>0</v>
      </c>
      <c r="BG679" s="849">
        <v>5.7</v>
      </c>
    </row>
    <row r="680" spans="1:59" s="831" customFormat="1" x14ac:dyDescent="0.2">
      <c r="A680" s="831" t="s">
        <v>1715</v>
      </c>
      <c r="B680" s="578" t="s">
        <v>1716</v>
      </c>
      <c r="C680" s="898" t="s">
        <v>112</v>
      </c>
      <c r="D680" s="898" t="s">
        <v>211</v>
      </c>
      <c r="E680" s="705">
        <v>12</v>
      </c>
      <c r="F680" s="1135">
        <v>291</v>
      </c>
      <c r="G680" s="1123" t="s">
        <v>37</v>
      </c>
      <c r="H680" s="1123" t="s">
        <v>115</v>
      </c>
      <c r="I680" s="841">
        <v>100.77</v>
      </c>
      <c r="J680" s="624">
        <f t="shared" si="172"/>
        <v>1.0419767788032153</v>
      </c>
      <c r="K680" s="844">
        <v>0.26250000000000001</v>
      </c>
      <c r="L680" s="854">
        <v>4</v>
      </c>
      <c r="M680" s="615">
        <f t="shared" si="173"/>
        <v>1.05</v>
      </c>
      <c r="N680" s="837" t="s">
        <v>127</v>
      </c>
      <c r="O680" s="706">
        <v>0.25</v>
      </c>
      <c r="P680" s="606">
        <v>44186</v>
      </c>
      <c r="Q680" s="606">
        <v>44209</v>
      </c>
      <c r="R680" s="615">
        <f t="shared" si="174"/>
        <v>5.0000000000000044</v>
      </c>
      <c r="S680" s="673">
        <f>IF(INDEX(Historical!$D$7:$D$1257,MATCH(B680,Historical!$B$7:$B$1281,0))=0,"n/a",(INDEX(Historical!$C$7:$C$1259,MATCH(B680,Historical!$B$7:$B$1281,0))/INDEX(Historical!$D$7:$D$1257,MATCH(B680,Historical!$B$7:$B$1281,0))-1)*100)</f>
        <v>11.111111111111116</v>
      </c>
      <c r="T680" s="673">
        <f>IF(INDEX(Historical!$F$7:$F$1250,MATCH(B680,Historical!$B$7:$B$1281,0))=0,"n/a",((INDEX(Historical!$C$7:$C$1259,MATCH(B680,Historical!$B$7:$B$1281,0))/INDEX(Historical!$F$7:$F$1250,MATCH(B680,Historical!$B$7:$B$1281,0)))^(1/3)-1)*100)</f>
        <v>12.624788044360603</v>
      </c>
      <c r="U680" s="673">
        <f>IF(INDEX(Historical!$H$7:$H$1250,MATCH(B680,Historical!$B$7:$B$1281,0))=0,"n/a",((INDEX(Historical!$C$7:$C$1259,MATCH(B680,Historical!$B$7:$B$1281,0))/INDEX(Historical!$H$7:$H$1250,MATCH(B680,Historical!$B$7:$B$1281,0)))^(1/5)-1)*100)</f>
        <v>14.869835499703509</v>
      </c>
      <c r="V680" s="673">
        <f>IF(INDEX(Historical!$O$7:$O$1250,MATCH(B680,Historical!$B$7:$B$1281,0))=0,"n/a",((INDEX(Historical!$C$7:$C$1259,MATCH(B680,Historical!$B$7:$B$1281,0))/INDEX(Historical!$O$7:$O$1250,MATCH(B680,Historical!$B$7:$B$1281,0)))^(1/10)-1)*100)</f>
        <v>18.706021469188027</v>
      </c>
      <c r="W680" s="674">
        <f t="shared" si="175"/>
        <v>0.79492240101384659</v>
      </c>
      <c r="X680" s="675">
        <f t="shared" si="176"/>
        <v>1.3159146459914608</v>
      </c>
      <c r="Y680" s="634"/>
      <c r="Z680" s="624">
        <f t="shared" si="177"/>
        <v>34.539473684210527</v>
      </c>
      <c r="AA680" s="853">
        <f t="shared" si="178"/>
        <v>33.148026315789473</v>
      </c>
      <c r="AB680" s="854">
        <v>10</v>
      </c>
      <c r="AC680" s="833">
        <v>3.04</v>
      </c>
      <c r="AD680" s="833">
        <v>2.87</v>
      </c>
      <c r="AE680" s="833">
        <v>3.21</v>
      </c>
      <c r="AF680" s="833">
        <v>9.7899999999999991</v>
      </c>
      <c r="AG680" s="833">
        <v>32.4</v>
      </c>
      <c r="AH680" s="833">
        <v>20.100000000000001</v>
      </c>
      <c r="AI680" s="833">
        <v>12.389999999999999</v>
      </c>
      <c r="AJ680" s="833">
        <v>11.3</v>
      </c>
      <c r="AK680" s="833">
        <v>11.600000000000001</v>
      </c>
      <c r="AL680" s="845">
        <v>10840</v>
      </c>
      <c r="AM680" s="839">
        <v>0.3</v>
      </c>
      <c r="AN680" s="833">
        <v>0.71</v>
      </c>
      <c r="AO680" s="711">
        <f t="shared" si="179"/>
        <v>-17.23621403728275</v>
      </c>
      <c r="AP680" s="712">
        <f t="shared" si="180"/>
        <v>15.911812278506725</v>
      </c>
      <c r="AQ680" s="855">
        <f t="shared" si="181"/>
        <v>279.77723156349839</v>
      </c>
      <c r="AR680" s="624">
        <f>INDEX(Historical!$C$7:$C$1259,MATCH(B680,Historical!$B$7:$B$1281,0))*IF(AH680="n/a",1.03,IF(AH680&lt;0,1.01,IF(AH680&gt;10,1.1,(1+AH680/100))))</f>
        <v>1.1000000000000001</v>
      </c>
      <c r="AS680" s="853">
        <f t="shared" si="182"/>
        <v>1.2100000000000002</v>
      </c>
      <c r="AT680" s="853">
        <f t="shared" si="187"/>
        <v>1.3310000000000004</v>
      </c>
      <c r="AU680" s="853">
        <f t="shared" si="187"/>
        <v>1.4641000000000006</v>
      </c>
      <c r="AV680" s="853">
        <f t="shared" si="187"/>
        <v>1.6105100000000008</v>
      </c>
      <c r="AW680" s="624">
        <f t="shared" si="184"/>
        <v>6.7156100000000025</v>
      </c>
      <c r="AX680" s="719">
        <f t="shared" si="185"/>
        <v>6.6642949290463465</v>
      </c>
      <c r="AY680" s="900">
        <v>0.77</v>
      </c>
      <c r="AZ680" s="839">
        <v>93.53</v>
      </c>
      <c r="BA680" s="839">
        <v>-1.7399999999999998</v>
      </c>
      <c r="BB680" s="839">
        <v>3.37</v>
      </c>
      <c r="BC680" s="839">
        <v>22.45</v>
      </c>
      <c r="BD680" s="874"/>
      <c r="BE680" s="597">
        <v>2010</v>
      </c>
      <c r="BF680" s="865">
        <f t="shared" si="186"/>
        <v>0</v>
      </c>
      <c r="BG680" s="849">
        <v>12</v>
      </c>
    </row>
    <row r="681" spans="1:59" s="831" customFormat="1" ht="12.75" customHeight="1" x14ac:dyDescent="0.2">
      <c r="A681" s="848" t="s">
        <v>4037</v>
      </c>
      <c r="B681" s="578" t="s">
        <v>4038</v>
      </c>
      <c r="C681" s="898" t="s">
        <v>4127</v>
      </c>
      <c r="D681" s="898" t="s">
        <v>4260</v>
      </c>
      <c r="E681" s="705">
        <v>6</v>
      </c>
      <c r="F681" s="1135">
        <v>687</v>
      </c>
      <c r="G681" s="1122" t="s">
        <v>106</v>
      </c>
      <c r="H681" s="1122" t="s">
        <v>106</v>
      </c>
      <c r="I681" s="841">
        <v>84.14</v>
      </c>
      <c r="J681" s="624">
        <f t="shared" si="172"/>
        <v>0.95079629189446169</v>
      </c>
      <c r="K681" s="844">
        <v>0.4</v>
      </c>
      <c r="L681" s="854">
        <v>2</v>
      </c>
      <c r="M681" s="615">
        <f t="shared" si="173"/>
        <v>0.8</v>
      </c>
      <c r="N681" s="837" t="s">
        <v>4354</v>
      </c>
      <c r="O681" s="706">
        <v>0.34</v>
      </c>
      <c r="P681" s="606">
        <v>44117</v>
      </c>
      <c r="Q681" s="606">
        <v>44133</v>
      </c>
      <c r="R681" s="615">
        <f t="shared" si="174"/>
        <v>17.647058823529409</v>
      </c>
      <c r="S681" s="673">
        <f>IF(INDEX(Historical!$D$7:$D$1257,MATCH(B681,Historical!$B$7:$B$1281,0))=0,"n/a",(INDEX(Historical!$C$7:$C$1259,MATCH(B681,Historical!$B$7:$B$1281,0))/INDEX(Historical!$D$7:$D$1257,MATCH(B681,Historical!$B$7:$B$1281,0))-1)*100)</f>
        <v>19.354838709677423</v>
      </c>
      <c r="T681" s="673">
        <f>IF(INDEX(Historical!$F$7:$F$1250,MATCH(B681,Historical!$B$7:$B$1281,0))=0,"n/a",((INDEX(Historical!$C$7:$C$1259,MATCH(B681,Historical!$B$7:$B$1281,0))/INDEX(Historical!$F$7:$F$1250,MATCH(B681,Historical!$B$7:$B$1281,0)))^(1/3)-1)*100)</f>
        <v>16.335239232339415</v>
      </c>
      <c r="U681" s="673">
        <f>IF(INDEX(Historical!$H$7:$H$1250,MATCH(B681,Historical!$B$7:$B$1281,0))=0,"n/a",((INDEX(Historical!$C$7:$C$1259,MATCH(B681,Historical!$B$7:$B$1281,0))/INDEX(Historical!$H$7:$H$1250,MATCH(B681,Historical!$B$7:$B$1281,0)))^(1/5)-1)*100)</f>
        <v>15.501026450272271</v>
      </c>
      <c r="V681" s="673" t="str">
        <f>IF(INDEX(Historical!$O$7:$O$1250,MATCH(B681,Historical!$B$7:$B$1281,0))=0,"n/a",((INDEX(Historical!$C$7:$C$1259,MATCH(B681,Historical!$B$7:$B$1281,0))/INDEX(Historical!$O$7:$O$1250,MATCH(B681,Historical!$B$7:$B$1281,0)))^(1/10)-1)*100)</f>
        <v>n/a</v>
      </c>
      <c r="W681" s="674" t="str">
        <f t="shared" si="175"/>
        <v>n/a</v>
      </c>
      <c r="X681" s="675">
        <f t="shared" si="176"/>
        <v>5.7411209075082477</v>
      </c>
      <c r="Y681" s="843"/>
      <c r="Z681" s="624">
        <f t="shared" si="177"/>
        <v>36.529680365296805</v>
      </c>
      <c r="AA681" s="853">
        <f t="shared" si="178"/>
        <v>38.420091324200918</v>
      </c>
      <c r="AB681" s="854">
        <v>12</v>
      </c>
      <c r="AC681" s="833">
        <v>2.19</v>
      </c>
      <c r="AD681" s="833">
        <v>1.94</v>
      </c>
      <c r="AE681" s="833">
        <v>2.09</v>
      </c>
      <c r="AF681" s="833">
        <v>8.11</v>
      </c>
      <c r="AG681" s="833">
        <v>23.9</v>
      </c>
      <c r="AH681" s="833">
        <v>113.7</v>
      </c>
      <c r="AI681" s="833">
        <v>-1.37</v>
      </c>
      <c r="AJ681" s="833">
        <v>2.7</v>
      </c>
      <c r="AK681" s="833">
        <v>19.400000000000002</v>
      </c>
      <c r="AL681" s="845">
        <v>3840</v>
      </c>
      <c r="AM681" s="839">
        <v>0.4</v>
      </c>
      <c r="AN681" s="833">
        <v>0.71</v>
      </c>
      <c r="AO681" s="711">
        <f t="shared" si="179"/>
        <v>-21.968268582034185</v>
      </c>
      <c r="AP681" s="712">
        <f t="shared" si="180"/>
        <v>16.451822742166733</v>
      </c>
      <c r="AQ681" s="855">
        <f t="shared" si="181"/>
        <v>272.13315456777588</v>
      </c>
      <c r="AR681" s="624">
        <f>INDEX(Historical!$C$7:$C$1259,MATCH(B681,Historical!$B$7:$B$1281,0))*IF(AH681="n/a",1.03,IF(AH681&lt;0,1.01,IF(AH681&gt;10,1.1,(1+AH681/100))))</f>
        <v>0.81400000000000006</v>
      </c>
      <c r="AS681" s="853">
        <f t="shared" si="182"/>
        <v>0.82214000000000009</v>
      </c>
      <c r="AT681" s="853">
        <f t="shared" si="187"/>
        <v>0.90435400000000021</v>
      </c>
      <c r="AU681" s="853">
        <f t="shared" si="187"/>
        <v>0.99478940000000027</v>
      </c>
      <c r="AV681" s="853">
        <f t="shared" si="187"/>
        <v>1.0942683400000004</v>
      </c>
      <c r="AW681" s="624">
        <f t="shared" si="184"/>
        <v>4.629551740000001</v>
      </c>
      <c r="AX681" s="719">
        <f t="shared" si="185"/>
        <v>5.5022007844069423</v>
      </c>
      <c r="AY681" s="900">
        <v>0.8</v>
      </c>
      <c r="AZ681" s="839">
        <v>229.09</v>
      </c>
      <c r="BA681" s="839">
        <v>-7.62</v>
      </c>
      <c r="BB681" s="839">
        <v>6.29</v>
      </c>
      <c r="BC681" s="839">
        <v>43.03</v>
      </c>
      <c r="BD681" s="874"/>
      <c r="BE681" s="597">
        <v>2015</v>
      </c>
      <c r="BF681" s="865">
        <f t="shared" si="186"/>
        <v>0</v>
      </c>
      <c r="BG681" s="849">
        <v>6.4</v>
      </c>
    </row>
    <row r="682" spans="1:59" s="831" customFormat="1" ht="12.75" customHeight="1" x14ac:dyDescent="0.2">
      <c r="A682" s="676" t="s">
        <v>3895</v>
      </c>
      <c r="B682" s="970" t="s">
        <v>3896</v>
      </c>
      <c r="C682" s="898" t="s">
        <v>112</v>
      </c>
      <c r="D682" s="898" t="s">
        <v>4257</v>
      </c>
      <c r="E682" s="705">
        <v>7</v>
      </c>
      <c r="F682" s="1135">
        <v>634</v>
      </c>
      <c r="G682" s="1122" t="s">
        <v>106</v>
      </c>
      <c r="H682" s="1122" t="s">
        <v>106</v>
      </c>
      <c r="I682" s="850">
        <v>138.37</v>
      </c>
      <c r="J682" s="624">
        <f t="shared" si="172"/>
        <v>0.49143600491436013</v>
      </c>
      <c r="K682" s="831">
        <v>0.17</v>
      </c>
      <c r="L682" s="1139">
        <v>4</v>
      </c>
      <c r="M682" s="615">
        <f t="shared" si="173"/>
        <v>0.68</v>
      </c>
      <c r="N682" s="1139" t="s">
        <v>107</v>
      </c>
      <c r="O682" s="578">
        <v>0.15</v>
      </c>
      <c r="P682" s="606">
        <v>43963</v>
      </c>
      <c r="Q682" s="606">
        <v>43980</v>
      </c>
      <c r="R682" s="615">
        <f t="shared" si="174"/>
        <v>13.333333333333346</v>
      </c>
      <c r="S682" s="673">
        <f>IF(INDEX(Historical!$D$7:$D$1257,MATCH(B682,Historical!$B$7:$B$1281,0))=0,"n/a",(INDEX(Historical!$C$7:$C$1259,MATCH(B682,Historical!$B$7:$B$1281,0))/INDEX(Historical!$D$7:$D$1257,MATCH(B682,Historical!$B$7:$B$1281,0))-1)*100)</f>
        <v>15.789473684210531</v>
      </c>
      <c r="T682" s="673">
        <f>IF(INDEX(Historical!$F$7:$F$1250,MATCH(B682,Historical!$B$7:$B$1281,0))=0,"n/a",((INDEX(Historical!$C$7:$C$1259,MATCH(B682,Historical!$B$7:$B$1281,0))/INDEX(Historical!$F$7:$F$1250,MATCH(B682,Historical!$B$7:$B$1281,0)))^(1/3)-1)*100)</f>
        <v>19.168034448193151</v>
      </c>
      <c r="U682" s="673">
        <f>IF(INDEX(Historical!$H$7:$H$1250,MATCH(B682,Historical!$B$7:$B$1281,0))=0,"n/a",((INDEX(Historical!$C$7:$C$1259,MATCH(B682,Historical!$B$7:$B$1281,0))/INDEX(Historical!$H$7:$H$1250,MATCH(B682,Historical!$B$7:$B$1281,0)))^(1/5)-1)*100)</f>
        <v>16.315193723298638</v>
      </c>
      <c r="V682" s="673" t="str">
        <f>IF(INDEX(Historical!$O$7:$O$1250,MATCH(B682,Historical!$B$7:$B$1281,0))=0,"n/a",((INDEX(Historical!$C$7:$C$1259,MATCH(B682,Historical!$B$7:$B$1281,0))/INDEX(Historical!$O$7:$O$1250,MATCH(B682,Historical!$B$7:$B$1281,0)))^(1/10)-1)*100)</f>
        <v>n/a</v>
      </c>
      <c r="W682" s="674" t="str">
        <f t="shared" si="175"/>
        <v>n/a</v>
      </c>
      <c r="X682" s="675">
        <f t="shared" si="176"/>
        <v>0.43161888156874706</v>
      </c>
      <c r="Y682" s="625"/>
      <c r="Z682" s="624">
        <f t="shared" si="177"/>
        <v>20.795107033639145</v>
      </c>
      <c r="AA682" s="853">
        <f t="shared" si="178"/>
        <v>42.314984709480122</v>
      </c>
      <c r="AB682" s="854">
        <v>9</v>
      </c>
      <c r="AC682" s="849">
        <v>3.27</v>
      </c>
      <c r="AD682" s="849">
        <v>2.86</v>
      </c>
      <c r="AE682" s="833">
        <v>3.09</v>
      </c>
      <c r="AF682" s="833">
        <v>6.84</v>
      </c>
      <c r="AG682" s="833">
        <v>17.5</v>
      </c>
      <c r="AH682" s="833">
        <v>13.200000000000001</v>
      </c>
      <c r="AI682" s="833">
        <v>8.24</v>
      </c>
      <c r="AJ682" s="653">
        <v>37.799999999999997</v>
      </c>
      <c r="AK682" s="653">
        <v>15</v>
      </c>
      <c r="AL682" s="849">
        <v>7220</v>
      </c>
      <c r="AM682" s="849">
        <v>1.3</v>
      </c>
      <c r="AN682" s="849">
        <v>0.27</v>
      </c>
      <c r="AO682" s="711">
        <f t="shared" si="179"/>
        <v>-25.508354981267125</v>
      </c>
      <c r="AP682" s="712">
        <f t="shared" si="180"/>
        <v>16.806629728212997</v>
      </c>
      <c r="AQ682" s="855">
        <f t="shared" si="181"/>
        <v>258.66077777869657</v>
      </c>
      <c r="AR682" s="624">
        <f>INDEX(Historical!$C$7:$C$1259,MATCH(B682,Historical!$B$7:$B$1281,0))*IF(AH682="n/a",1.03,IF(AH682&lt;0,1.01,IF(AH682&gt;10,1.1,(1+AH682/100))))</f>
        <v>0.72600000000000009</v>
      </c>
      <c r="AS682" s="853">
        <f t="shared" si="182"/>
        <v>0.78582240000000014</v>
      </c>
      <c r="AT682" s="853">
        <f t="shared" si="187"/>
        <v>0.86440464000000028</v>
      </c>
      <c r="AU682" s="853">
        <f t="shared" si="187"/>
        <v>0.95084510400000033</v>
      </c>
      <c r="AV682" s="853">
        <f t="shared" si="187"/>
        <v>1.0459296144000005</v>
      </c>
      <c r="AW682" s="624">
        <f t="shared" si="184"/>
        <v>4.3730017584000018</v>
      </c>
      <c r="AX682" s="719">
        <f t="shared" si="185"/>
        <v>3.1603684023993655</v>
      </c>
      <c r="AY682" s="701">
        <v>0.88</v>
      </c>
      <c r="AZ682" s="833">
        <v>117.53</v>
      </c>
      <c r="BA682" s="833">
        <v>-4.37</v>
      </c>
      <c r="BB682" s="833">
        <v>7.7799999999999994</v>
      </c>
      <c r="BC682" s="833">
        <v>35.049999999999997</v>
      </c>
      <c r="BD682" s="874"/>
      <c r="BE682" s="597">
        <v>2014</v>
      </c>
      <c r="BF682" s="865">
        <f t="shared" si="186"/>
        <v>0</v>
      </c>
      <c r="BG682" s="849">
        <v>7.6</v>
      </c>
    </row>
    <row r="683" spans="1:59" s="831" customFormat="1" ht="12.75" customHeight="1" x14ac:dyDescent="0.2">
      <c r="A683" s="838" t="s">
        <v>806</v>
      </c>
      <c r="B683" s="578" t="s">
        <v>807</v>
      </c>
      <c r="C683" s="898" t="s">
        <v>4127</v>
      </c>
      <c r="D683" s="898" t="s">
        <v>4261</v>
      </c>
      <c r="E683" s="705">
        <v>17</v>
      </c>
      <c r="F683" s="1135">
        <v>223</v>
      </c>
      <c r="G683" s="1123" t="s">
        <v>37</v>
      </c>
      <c r="H683" s="1123" t="s">
        <v>115</v>
      </c>
      <c r="I683" s="841">
        <v>172.27</v>
      </c>
      <c r="J683" s="624">
        <f t="shared" si="172"/>
        <v>2.3683752249375978</v>
      </c>
      <c r="K683" s="844">
        <v>1.02</v>
      </c>
      <c r="L683" s="854">
        <v>4</v>
      </c>
      <c r="M683" s="615">
        <f t="shared" si="173"/>
        <v>4.08</v>
      </c>
      <c r="N683" s="837" t="s">
        <v>808</v>
      </c>
      <c r="O683" s="706">
        <v>0.9</v>
      </c>
      <c r="P683" s="606">
        <v>44133</v>
      </c>
      <c r="Q683" s="606">
        <v>44151</v>
      </c>
      <c r="R683" s="615">
        <f t="shared" si="174"/>
        <v>13.333333333333334</v>
      </c>
      <c r="S683" s="673">
        <f>IF(INDEX(Historical!$D$7:$D$1257,MATCH(B683,Historical!$B$7:$B$1281,0))=0,"n/a",(INDEX(Historical!$C$7:$C$1259,MATCH(B683,Historical!$B$7:$B$1281,0))/INDEX(Historical!$D$7:$D$1257,MATCH(B683,Historical!$B$7:$B$1281,0))-1)*100)</f>
        <v>15.887850467289732</v>
      </c>
      <c r="T683" s="673">
        <f>IF(INDEX(Historical!$F$7:$F$1250,MATCH(B683,Historical!$B$7:$B$1281,0))=0,"n/a",((INDEX(Historical!$C$7:$C$1259,MATCH(B683,Historical!$B$7:$B$1281,0))/INDEX(Historical!$F$7:$F$1250,MATCH(B683,Historical!$B$7:$B$1281,0)))^(1/3)-1)*100)</f>
        <v>20.615288413354449</v>
      </c>
      <c r="U683" s="673">
        <f>IF(INDEX(Historical!$H$7:$H$1250,MATCH(B683,Historical!$B$7:$B$1281,0))=0,"n/a",((INDEX(Historical!$C$7:$C$1259,MATCH(B683,Historical!$B$7:$B$1281,0))/INDEX(Historical!$H$7:$H$1250,MATCH(B683,Historical!$B$7:$B$1281,0)))^(1/5)-1)*100)</f>
        <v>21.58583476423852</v>
      </c>
      <c r="V683" s="673">
        <f>IF(INDEX(Historical!$O$7:$O$1250,MATCH(B683,Historical!$B$7:$B$1281,0))=0,"n/a",((INDEX(Historical!$C$7:$C$1259,MATCH(B683,Historical!$B$7:$B$1281,0))/INDEX(Historical!$O$7:$O$1250,MATCH(B683,Historical!$B$7:$B$1281,0)))^(1/10)-1)*100)</f>
        <v>22.471401012291903</v>
      </c>
      <c r="W683" s="674">
        <f t="shared" si="175"/>
        <v>0.96059140916185082</v>
      </c>
      <c r="X683" s="675">
        <f t="shared" si="176"/>
        <v>1.3324589360641061</v>
      </c>
      <c r="Y683" s="843"/>
      <c r="Z683" s="624">
        <f t="shared" si="177"/>
        <v>68.341708542713576</v>
      </c>
      <c r="AA683" s="853">
        <f t="shared" si="178"/>
        <v>28.85594639865997</v>
      </c>
      <c r="AB683" s="854">
        <v>12</v>
      </c>
      <c r="AC683" s="833">
        <v>5.97</v>
      </c>
      <c r="AD683" s="833">
        <v>2.86</v>
      </c>
      <c r="AE683" s="833">
        <v>10.74</v>
      </c>
      <c r="AF683" s="833">
        <v>17.09</v>
      </c>
      <c r="AG683" s="833">
        <v>67.7</v>
      </c>
      <c r="AH683" s="833">
        <v>14.000000000000002</v>
      </c>
      <c r="AI683" s="833">
        <v>7.62</v>
      </c>
      <c r="AJ683" s="833">
        <v>16.2</v>
      </c>
      <c r="AK683" s="833">
        <v>10</v>
      </c>
      <c r="AL683" s="845">
        <v>155310</v>
      </c>
      <c r="AM683" s="839">
        <v>0.1</v>
      </c>
      <c r="AN683" s="833">
        <v>0.74</v>
      </c>
      <c r="AO683" s="711">
        <f t="shared" si="179"/>
        <v>-4.9017364094838527</v>
      </c>
      <c r="AP683" s="712">
        <f t="shared" si="180"/>
        <v>23.954209989176118</v>
      </c>
      <c r="AQ683" s="855">
        <f t="shared" si="181"/>
        <v>368.16337317132684</v>
      </c>
      <c r="AR683" s="624">
        <f>INDEX(Historical!$C$7:$C$1259,MATCH(B683,Historical!$B$7:$B$1281,0))*IF(AH683="n/a",1.03,IF(AH683&lt;0,1.01,IF(AH683&gt;10,1.1,(1+AH683/100))))</f>
        <v>4.0920000000000005</v>
      </c>
      <c r="AS683" s="853">
        <f t="shared" si="182"/>
        <v>4.4038104000000011</v>
      </c>
      <c r="AT683" s="853">
        <f t="shared" si="187"/>
        <v>4.8441914400000012</v>
      </c>
      <c r="AU683" s="853">
        <f t="shared" si="187"/>
        <v>5.3286105840000015</v>
      </c>
      <c r="AV683" s="853">
        <f t="shared" si="187"/>
        <v>5.8614716424000024</v>
      </c>
      <c r="AW683" s="624">
        <f t="shared" si="184"/>
        <v>24.530084066400004</v>
      </c>
      <c r="AX683" s="719">
        <f t="shared" si="185"/>
        <v>14.239324355024092</v>
      </c>
      <c r="AY683" s="900">
        <v>1.06</v>
      </c>
      <c r="AZ683" s="839">
        <v>85.06</v>
      </c>
      <c r="BA683" s="839">
        <v>-5.24</v>
      </c>
      <c r="BB683" s="839">
        <v>1.5699999999999998</v>
      </c>
      <c r="BC683" s="839">
        <v>17.68</v>
      </c>
      <c r="BD683" s="874"/>
      <c r="BE683" s="597">
        <v>2004</v>
      </c>
      <c r="BF683" s="865">
        <f t="shared" si="186"/>
        <v>1</v>
      </c>
      <c r="BG683" s="849">
        <v>30.8</v>
      </c>
    </row>
    <row r="684" spans="1:59" s="831" customFormat="1" x14ac:dyDescent="0.2">
      <c r="A684" s="838" t="s">
        <v>1723</v>
      </c>
      <c r="B684" s="578" t="s">
        <v>1724</v>
      </c>
      <c r="C684" s="898" t="s">
        <v>108</v>
      </c>
      <c r="D684" s="898" t="s">
        <v>4273</v>
      </c>
      <c r="E684" s="705">
        <v>9</v>
      </c>
      <c r="F684" s="1135">
        <v>498</v>
      </c>
      <c r="G684" s="1071" t="s">
        <v>106</v>
      </c>
      <c r="H684" s="1071" t="s">
        <v>106</v>
      </c>
      <c r="I684" s="841">
        <v>66</v>
      </c>
      <c r="J684" s="624">
        <f t="shared" si="172"/>
        <v>2.0303030303030307</v>
      </c>
      <c r="K684" s="844">
        <v>0.67</v>
      </c>
      <c r="L684" s="854">
        <v>2</v>
      </c>
      <c r="M684" s="615">
        <f t="shared" si="173"/>
        <v>1.34</v>
      </c>
      <c r="N684" s="837" t="s">
        <v>608</v>
      </c>
      <c r="O684" s="706">
        <v>0.64</v>
      </c>
      <c r="P684" s="606">
        <v>44118</v>
      </c>
      <c r="Q684" s="606">
        <v>44135</v>
      </c>
      <c r="R684" s="615">
        <f t="shared" si="174"/>
        <v>4.6875000000000044</v>
      </c>
      <c r="S684" s="673">
        <f>IF(INDEX(Historical!$D$7:$D$1257,MATCH(B684,Historical!$B$7:$B$1281,0))=0,"n/a",(INDEX(Historical!$C$7:$C$1259,MATCH(B684,Historical!$B$7:$B$1281,0))/INDEX(Historical!$D$7:$D$1257,MATCH(B684,Historical!$B$7:$B$1281,0))-1)*100)</f>
        <v>7.3770491803278659</v>
      </c>
      <c r="T684" s="673">
        <f>IF(INDEX(Historical!$F$7:$F$1250,MATCH(B684,Historical!$B$7:$B$1281,0))=0,"n/a",((INDEX(Historical!$C$7:$C$1259,MATCH(B684,Historical!$B$7:$B$1281,0))/INDEX(Historical!$F$7:$F$1250,MATCH(B684,Historical!$B$7:$B$1281,0)))^(1/3)-1)*100)</f>
        <v>9.4184181363530008</v>
      </c>
      <c r="U684" s="673">
        <f>IF(INDEX(Historical!$H$7:$H$1250,MATCH(B684,Historical!$B$7:$B$1281,0))=0,"n/a",((INDEX(Historical!$C$7:$C$1259,MATCH(B684,Historical!$B$7:$B$1281,0))/INDEX(Historical!$H$7:$H$1250,MATCH(B684,Historical!$B$7:$B$1281,0)))^(1/5)-1)*100)</f>
        <v>10.366243721270152</v>
      </c>
      <c r="V684" s="673" t="str">
        <f>IF(INDEX(Historical!$O$7:$O$1250,MATCH(B684,Historical!$B$7:$B$1281,0))=0,"n/a",((INDEX(Historical!$C$7:$C$1259,MATCH(B684,Historical!$B$7:$B$1281,0))/INDEX(Historical!$O$7:$O$1250,MATCH(B684,Historical!$B$7:$B$1281,0)))^(1/10)-1)*100)</f>
        <v>n/a</v>
      </c>
      <c r="W684" s="674" t="str">
        <f t="shared" si="175"/>
        <v>n/a</v>
      </c>
      <c r="X684" s="675" t="str">
        <f t="shared" si="176"/>
        <v>n/a</v>
      </c>
      <c r="Y684" s="843"/>
      <c r="Z684" s="624" t="str">
        <f t="shared" si="177"/>
        <v>n/a</v>
      </c>
      <c r="AA684" s="853" t="str">
        <f t="shared" si="178"/>
        <v>n/a</v>
      </c>
      <c r="AB684" s="854">
        <v>12</v>
      </c>
      <c r="AC684" s="833" t="s">
        <v>136</v>
      </c>
      <c r="AD684" s="833" t="s">
        <v>136</v>
      </c>
      <c r="AE684" s="833" t="s">
        <v>136</v>
      </c>
      <c r="AF684" s="833" t="s">
        <v>136</v>
      </c>
      <c r="AG684" s="833" t="s">
        <v>136</v>
      </c>
      <c r="AH684" s="833" t="s">
        <v>136</v>
      </c>
      <c r="AI684" s="833" t="s">
        <v>136</v>
      </c>
      <c r="AJ684" s="833" t="s">
        <v>136</v>
      </c>
      <c r="AK684" s="833" t="s">
        <v>136</v>
      </c>
      <c r="AL684" s="845" t="s">
        <v>136</v>
      </c>
      <c r="AM684" s="839" t="s">
        <v>136</v>
      </c>
      <c r="AN684" s="833" t="s">
        <v>136</v>
      </c>
      <c r="AO684" s="711" t="str">
        <f t="shared" si="179"/>
        <v>n/a</v>
      </c>
      <c r="AP684" s="712">
        <f t="shared" si="180"/>
        <v>12.396546751573183</v>
      </c>
      <c r="AQ684" s="855" t="str">
        <f t="shared" si="181"/>
        <v>n/a</v>
      </c>
      <c r="AR684" s="624">
        <f>INDEX(Historical!$C$7:$C$1259,MATCH(B684,Historical!$B$7:$B$1281,0))*IF(AH684="n/a",1.03,IF(AH684&lt;0,1.01,IF(AH684&gt;10,1.1,(1+AH684/100))))</f>
        <v>1.3493000000000002</v>
      </c>
      <c r="AS684" s="853">
        <f t="shared" si="182"/>
        <v>1.3897790000000001</v>
      </c>
      <c r="AT684" s="853">
        <f t="shared" si="187"/>
        <v>1.43147237</v>
      </c>
      <c r="AU684" s="853">
        <f t="shared" si="187"/>
        <v>1.4744165411000001</v>
      </c>
      <c r="AV684" s="853">
        <f t="shared" si="187"/>
        <v>1.5186490373330002</v>
      </c>
      <c r="AW684" s="624">
        <f t="shared" si="184"/>
        <v>7.1636169484330008</v>
      </c>
      <c r="AX684" s="719">
        <f t="shared" si="185"/>
        <v>10.853965073383334</v>
      </c>
      <c r="AY684" s="900" t="s">
        <v>136</v>
      </c>
      <c r="AZ684" s="839" t="s">
        <v>136</v>
      </c>
      <c r="BA684" s="839" t="s">
        <v>136</v>
      </c>
      <c r="BB684" s="839" t="s">
        <v>136</v>
      </c>
      <c r="BC684" s="839" t="s">
        <v>136</v>
      </c>
      <c r="BD684" s="874" t="s">
        <v>4200</v>
      </c>
      <c r="BE684" s="597">
        <v>2012</v>
      </c>
      <c r="BF684" s="865">
        <f t="shared" si="186"/>
        <v>0</v>
      </c>
      <c r="BG684" s="849" t="s">
        <v>136</v>
      </c>
    </row>
    <row r="685" spans="1:59" s="831" customFormat="1" ht="12.75" customHeight="1" x14ac:dyDescent="0.2">
      <c r="A685" s="838" t="s">
        <v>169</v>
      </c>
      <c r="B685" s="578" t="s">
        <v>170</v>
      </c>
      <c r="C685" s="898" t="s">
        <v>108</v>
      </c>
      <c r="D685" s="898" t="s">
        <v>4273</v>
      </c>
      <c r="E685" s="705">
        <v>31</v>
      </c>
      <c r="F685" s="1135">
        <v>91</v>
      </c>
      <c r="G685" s="1139" t="s">
        <v>106</v>
      </c>
      <c r="H685" s="1139" t="s">
        <v>106</v>
      </c>
      <c r="I685" s="841">
        <v>34.75</v>
      </c>
      <c r="J685" s="624">
        <f t="shared" si="172"/>
        <v>3.3381294964028774</v>
      </c>
      <c r="K685" s="844">
        <v>0.28999999999999998</v>
      </c>
      <c r="L685" s="854">
        <v>4</v>
      </c>
      <c r="M685" s="615">
        <f t="shared" si="173"/>
        <v>1.1599999999999999</v>
      </c>
      <c r="N685" s="837" t="s">
        <v>488</v>
      </c>
      <c r="O685" s="706">
        <v>0.26</v>
      </c>
      <c r="P685" s="606">
        <v>44103</v>
      </c>
      <c r="Q685" s="606">
        <v>44119</v>
      </c>
      <c r="R685" s="615">
        <f t="shared" si="174"/>
        <v>11.538461538461526</v>
      </c>
      <c r="S685" s="673">
        <f>IF(INDEX(Historical!$D$7:$D$1257,MATCH(B685,Historical!$B$7:$B$1281,0))=0,"n/a",(INDEX(Historical!$C$7:$C$1259,MATCH(B685,Historical!$B$7:$B$1281,0))/INDEX(Historical!$D$7:$D$1257,MATCH(B685,Historical!$B$7:$B$1281,0))-1)*100)</f>
        <v>12.000000000000011</v>
      </c>
      <c r="T685" s="673">
        <f>IF(INDEX(Historical!$F$7:$F$1250,MATCH(B685,Historical!$B$7:$B$1281,0))=0,"n/a",((INDEX(Historical!$C$7:$C$1259,MATCH(B685,Historical!$B$7:$B$1281,0))/INDEX(Historical!$F$7:$F$1250,MATCH(B685,Historical!$B$7:$B$1281,0)))^(1/3)-1)*100)</f>
        <v>4.5515917149420382</v>
      </c>
      <c r="U685" s="673">
        <f>IF(INDEX(Historical!$H$7:$H$1250,MATCH(B685,Historical!$B$7:$B$1281,0))=0,"n/a",((INDEX(Historical!$C$7:$C$1259,MATCH(B685,Historical!$B$7:$B$1281,0))/INDEX(Historical!$H$7:$H$1250,MATCH(B685,Historical!$B$7:$B$1281,0)))^(1/5)-1)*100)</f>
        <v>3.1310306477545069</v>
      </c>
      <c r="V685" s="673">
        <f>IF(INDEX(Historical!$O$7:$O$1250,MATCH(B685,Historical!$B$7:$B$1281,0))=0,"n/a",((INDEX(Historical!$C$7:$C$1259,MATCH(B685,Historical!$B$7:$B$1281,0))/INDEX(Historical!$O$7:$O$1250,MATCH(B685,Historical!$B$7:$B$1281,0)))^(1/10)-1)*100)</f>
        <v>2.098100681516013</v>
      </c>
      <c r="W685" s="674">
        <f t="shared" si="175"/>
        <v>1.4923166821013258</v>
      </c>
      <c r="X685" s="675" t="str">
        <f t="shared" si="176"/>
        <v>n/a</v>
      </c>
      <c r="Y685" s="843"/>
      <c r="Z685" s="624" t="str">
        <f t="shared" si="177"/>
        <v>n/a</v>
      </c>
      <c r="AA685" s="853" t="str">
        <f t="shared" si="178"/>
        <v>n/a</v>
      </c>
      <c r="AB685" s="854">
        <v>12</v>
      </c>
      <c r="AC685" s="833" t="s">
        <v>136</v>
      </c>
      <c r="AD685" s="833" t="s">
        <v>136</v>
      </c>
      <c r="AE685" s="833" t="s">
        <v>136</v>
      </c>
      <c r="AF685" s="833" t="s">
        <v>136</v>
      </c>
      <c r="AG685" s="833" t="s">
        <v>136</v>
      </c>
      <c r="AH685" s="833" t="s">
        <v>136</v>
      </c>
      <c r="AI685" s="833" t="s">
        <v>136</v>
      </c>
      <c r="AJ685" s="833" t="s">
        <v>136</v>
      </c>
      <c r="AK685" s="833" t="s">
        <v>136</v>
      </c>
      <c r="AL685" s="845" t="s">
        <v>136</v>
      </c>
      <c r="AM685" s="839" t="s">
        <v>136</v>
      </c>
      <c r="AN685" s="833" t="s">
        <v>136</v>
      </c>
      <c r="AO685" s="711" t="str">
        <f t="shared" si="179"/>
        <v>n/a</v>
      </c>
      <c r="AP685" s="712">
        <f t="shared" si="180"/>
        <v>6.4691601441573843</v>
      </c>
      <c r="AQ685" s="855" t="str">
        <f t="shared" si="181"/>
        <v>n/a</v>
      </c>
      <c r="AR685" s="624">
        <f>INDEX(Historical!$C$7:$C$1259,MATCH(B685,Historical!$B$7:$B$1281,0))*IF(AH685="n/a",1.03,IF(AH685&lt;0,1.01,IF(AH685&gt;10,1.1,(1+AH685/100))))</f>
        <v>1.1536000000000002</v>
      </c>
      <c r="AS685" s="853">
        <f t="shared" si="182"/>
        <v>1.1882080000000002</v>
      </c>
      <c r="AT685" s="853">
        <f t="shared" si="187"/>
        <v>1.2238542400000001</v>
      </c>
      <c r="AU685" s="853">
        <f t="shared" si="187"/>
        <v>1.2605698672000001</v>
      </c>
      <c r="AV685" s="853">
        <f t="shared" si="187"/>
        <v>1.2983869632160001</v>
      </c>
      <c r="AW685" s="624">
        <f t="shared" si="184"/>
        <v>6.1246190704160011</v>
      </c>
      <c r="AX685" s="719">
        <f t="shared" si="185"/>
        <v>17.624803080333816</v>
      </c>
      <c r="AY685" s="900" t="s">
        <v>136</v>
      </c>
      <c r="AZ685" s="839" t="s">
        <v>136</v>
      </c>
      <c r="BA685" s="839" t="s">
        <v>136</v>
      </c>
      <c r="BB685" s="839" t="s">
        <v>136</v>
      </c>
      <c r="BC685" s="839" t="s">
        <v>136</v>
      </c>
      <c r="BD685" s="874" t="s">
        <v>4200</v>
      </c>
      <c r="BE685" s="597">
        <v>1992</v>
      </c>
      <c r="BF685" s="865">
        <f t="shared" si="186"/>
        <v>2</v>
      </c>
      <c r="BG685" s="849" t="s">
        <v>136</v>
      </c>
    </row>
    <row r="686" spans="1:59" s="831" customFormat="1" ht="12.75" customHeight="1" x14ac:dyDescent="0.2">
      <c r="A686" s="838" t="s">
        <v>2910</v>
      </c>
      <c r="B686" s="578" t="s">
        <v>2911</v>
      </c>
      <c r="C686" s="898" t="s">
        <v>108</v>
      </c>
      <c r="D686" s="898" t="s">
        <v>4273</v>
      </c>
      <c r="E686" s="705">
        <v>7</v>
      </c>
      <c r="F686" s="1135">
        <v>629</v>
      </c>
      <c r="G686" s="1123" t="s">
        <v>106</v>
      </c>
      <c r="H686" s="1123" t="s">
        <v>106</v>
      </c>
      <c r="I686" s="841">
        <v>14.5</v>
      </c>
      <c r="J686" s="624">
        <f t="shared" si="172"/>
        <v>3.9310344827586206</v>
      </c>
      <c r="K686" s="844">
        <v>0.14249999999999999</v>
      </c>
      <c r="L686" s="854">
        <v>4</v>
      </c>
      <c r="M686" s="615">
        <f t="shared" si="173"/>
        <v>0.56999999999999995</v>
      </c>
      <c r="N686" s="837" t="s">
        <v>325</v>
      </c>
      <c r="O686" s="706">
        <v>0.14000000000000001</v>
      </c>
      <c r="P686" s="1028">
        <v>43899</v>
      </c>
      <c r="Q686" s="1028">
        <v>43910</v>
      </c>
      <c r="R686" s="615">
        <f t="shared" si="174"/>
        <v>1.7857142857142672</v>
      </c>
      <c r="S686" s="673">
        <f>IF(INDEX(Historical!$D$7:$D$1257,MATCH(B686,Historical!$B$7:$B$1281,0))=0,"n/a",(INDEX(Historical!$C$7:$C$1259,MATCH(B686,Historical!$B$7:$B$1281,0))/INDEX(Historical!$D$7:$D$1257,MATCH(B686,Historical!$B$7:$B$1281,0))-1)*100)</f>
        <v>4.5871559633027248</v>
      </c>
      <c r="T686" s="673">
        <f>IF(INDEX(Historical!$F$7:$F$1250,MATCH(B686,Historical!$B$7:$B$1281,0))=0,"n/a",((INDEX(Historical!$C$7:$C$1259,MATCH(B686,Historical!$B$7:$B$1281,0))/INDEX(Historical!$F$7:$F$1250,MATCH(B686,Historical!$B$7:$B$1281,0)))^(1/3)-1)*100)</f>
        <v>7.4085881578130008</v>
      </c>
      <c r="U686" s="673">
        <f>IF(INDEX(Historical!$H$7:$H$1250,MATCH(B686,Historical!$B$7:$B$1281,0))=0,"n/a",((INDEX(Historical!$C$7:$C$1259,MATCH(B686,Historical!$B$7:$B$1281,0))/INDEX(Historical!$H$7:$H$1250,MATCH(B686,Historical!$B$7:$B$1281,0)))^(1/5)-1)*100)</f>
        <v>9.0271416315252928</v>
      </c>
      <c r="V686" s="673">
        <f>IF(INDEX(Historical!$O$7:$O$1250,MATCH(B686,Historical!$B$7:$B$1281,0))=0,"n/a",((INDEX(Historical!$C$7:$C$1259,MATCH(B686,Historical!$B$7:$B$1281,0))/INDEX(Historical!$O$7:$O$1250,MATCH(B686,Historical!$B$7:$B$1281,0)))^(1/10)-1)*100)</f>
        <v>0.17715250096359547</v>
      </c>
      <c r="W686" s="674">
        <f t="shared" si="175"/>
        <v>50.956896360048312</v>
      </c>
      <c r="X686" s="675">
        <f t="shared" si="176"/>
        <v>0.51290577451848263</v>
      </c>
      <c r="Y686" s="637"/>
      <c r="Z686" s="624">
        <f t="shared" si="177"/>
        <v>45.967741935483872</v>
      </c>
      <c r="AA686" s="853">
        <f t="shared" si="178"/>
        <v>11.693548387096774</v>
      </c>
      <c r="AB686" s="854">
        <v>12</v>
      </c>
      <c r="AC686" s="833">
        <v>1.24</v>
      </c>
      <c r="AD686" s="833">
        <v>1.51</v>
      </c>
      <c r="AE686" s="833">
        <v>2.88</v>
      </c>
      <c r="AF686" s="833">
        <v>1.17</v>
      </c>
      <c r="AG686" s="833">
        <v>10.6</v>
      </c>
      <c r="AH686" s="833">
        <v>44.4</v>
      </c>
      <c r="AI686" s="833">
        <v>14.06</v>
      </c>
      <c r="AJ686" s="833">
        <v>17.599999999999998</v>
      </c>
      <c r="AK686" s="833">
        <v>7.7</v>
      </c>
      <c r="AL686" s="845">
        <v>80.84</v>
      </c>
      <c r="AM686" s="839">
        <v>4</v>
      </c>
      <c r="AN686" s="833">
        <v>0.35</v>
      </c>
      <c r="AO686" s="711">
        <f t="shared" si="179"/>
        <v>1.2646277271871398</v>
      </c>
      <c r="AP686" s="712">
        <f t="shared" si="180"/>
        <v>12.958176114283914</v>
      </c>
      <c r="AQ686" s="855">
        <f t="shared" si="181"/>
        <v>-22.021508341784902</v>
      </c>
      <c r="AR686" s="624">
        <f>INDEX(Historical!$C$7:$C$1259,MATCH(B686,Historical!$B$7:$B$1281,0))*IF(AH686="n/a",1.03,IF(AH686&lt;0,1.01,IF(AH686&gt;10,1.1,(1+AH686/100))))</f>
        <v>0.627</v>
      </c>
      <c r="AS686" s="853">
        <f t="shared" si="182"/>
        <v>0.68970000000000009</v>
      </c>
      <c r="AT686" s="853">
        <f t="shared" si="187"/>
        <v>0.74280690000000005</v>
      </c>
      <c r="AU686" s="853">
        <f t="shared" si="187"/>
        <v>0.80000303130000006</v>
      </c>
      <c r="AV686" s="853">
        <f t="shared" si="187"/>
        <v>0.86160326471010007</v>
      </c>
      <c r="AW686" s="624">
        <f t="shared" si="184"/>
        <v>3.7211131960101005</v>
      </c>
      <c r="AX686" s="719">
        <f t="shared" si="185"/>
        <v>25.662849627655866</v>
      </c>
      <c r="AY686" s="900">
        <v>0.39</v>
      </c>
      <c r="AZ686" s="839">
        <v>89.79</v>
      </c>
      <c r="BA686" s="839">
        <v>-1.69</v>
      </c>
      <c r="BB686" s="839">
        <v>9.2299999999999986</v>
      </c>
      <c r="BC686" s="839">
        <v>20.05</v>
      </c>
      <c r="BD686" s="874"/>
      <c r="BE686" s="597">
        <v>2014</v>
      </c>
      <c r="BF686" s="865">
        <f t="shared" si="186"/>
        <v>0</v>
      </c>
      <c r="BG686" s="849">
        <v>1</v>
      </c>
    </row>
    <row r="687" spans="1:59" s="831" customFormat="1" ht="12.75" customHeight="1" x14ac:dyDescent="0.2">
      <c r="A687" s="831" t="s">
        <v>366</v>
      </c>
      <c r="B687" s="578" t="s">
        <v>367</v>
      </c>
      <c r="C687" s="898" t="s">
        <v>108</v>
      </c>
      <c r="D687" s="898" t="s">
        <v>4273</v>
      </c>
      <c r="E687" s="705">
        <v>45</v>
      </c>
      <c r="F687" s="1135">
        <v>53</v>
      </c>
      <c r="G687" s="1135" t="s">
        <v>37</v>
      </c>
      <c r="H687" s="1135" t="s">
        <v>37</v>
      </c>
      <c r="I687" s="833">
        <v>36.950000000000003</v>
      </c>
      <c r="J687" s="624">
        <f t="shared" si="172"/>
        <v>3.7889039242219211</v>
      </c>
      <c r="K687" s="844">
        <v>0.35</v>
      </c>
      <c r="L687" s="854">
        <v>4</v>
      </c>
      <c r="M687" s="615">
        <f t="shared" si="173"/>
        <v>1.4</v>
      </c>
      <c r="N687" s="837" t="s">
        <v>163</v>
      </c>
      <c r="O687" s="706">
        <v>0.34</v>
      </c>
      <c r="P687" s="904">
        <v>43810</v>
      </c>
      <c r="Q687" s="904">
        <v>43831</v>
      </c>
      <c r="R687" s="615">
        <f t="shared" si="174"/>
        <v>2.9411764705882213</v>
      </c>
      <c r="S687" s="673">
        <f>IF(INDEX(Historical!$D$7:$D$1257,MATCH(B687,Historical!$B$7:$B$1281,0))=0,"n/a",(INDEX(Historical!$C$7:$C$1259,MATCH(B687,Historical!$B$7:$B$1281,0))/INDEX(Historical!$D$7:$D$1257,MATCH(B687,Historical!$B$7:$B$1281,0))-1)*100)</f>
        <v>2.9411764705882248</v>
      </c>
      <c r="T687" s="673">
        <f>IF(INDEX(Historical!$F$7:$F$1250,MATCH(B687,Historical!$B$7:$B$1281,0))=0,"n/a",((INDEX(Historical!$C$7:$C$1259,MATCH(B687,Historical!$B$7:$B$1281,0))/INDEX(Historical!$F$7:$F$1250,MATCH(B687,Historical!$B$7:$B$1281,0)))^(1/3)-1)*100)</f>
        <v>1.9807108406800999</v>
      </c>
      <c r="U687" s="673">
        <f>IF(INDEX(Historical!$H$7:$H$1250,MATCH(B687,Historical!$B$7:$B$1281,0))=0,"n/a",((INDEX(Historical!$C$7:$C$1259,MATCH(B687,Historical!$B$7:$B$1281,0))/INDEX(Historical!$H$7:$H$1250,MATCH(B687,Historical!$B$7:$B$1281,0)))^(1/5)-1)*100)</f>
        <v>1.8084002320198911</v>
      </c>
      <c r="V687" s="673">
        <f>IF(INDEX(Historical!$O$7:$O$1250,MATCH(B687,Historical!$B$7:$B$1281,0))=0,"n/a",((INDEX(Historical!$C$7:$C$1259,MATCH(B687,Historical!$B$7:$B$1281,0))/INDEX(Historical!$O$7:$O$1250,MATCH(B687,Historical!$B$7:$B$1281,0)))^(1/10)-1)*100)</f>
        <v>1.5534493002352434</v>
      </c>
      <c r="W687" s="674">
        <f t="shared" si="175"/>
        <v>1.1641192485303766</v>
      </c>
      <c r="X687" s="675">
        <f t="shared" si="176"/>
        <v>0.30650851390167649</v>
      </c>
      <c r="Y687" s="636" t="s">
        <v>368</v>
      </c>
      <c r="Z687" s="624">
        <f t="shared" si="177"/>
        <v>59.574468085106382</v>
      </c>
      <c r="AA687" s="853">
        <f t="shared" si="178"/>
        <v>15.723404255319149</v>
      </c>
      <c r="AB687" s="854">
        <v>12</v>
      </c>
      <c r="AC687" s="833">
        <v>2.35</v>
      </c>
      <c r="AD687" s="833">
        <v>2.0099999999999998</v>
      </c>
      <c r="AE687" s="833">
        <v>5.97</v>
      </c>
      <c r="AF687" s="833">
        <v>1.1399999999999999</v>
      </c>
      <c r="AG687" s="833">
        <v>5.8999999999999995</v>
      </c>
      <c r="AH687" s="833">
        <v>4</v>
      </c>
      <c r="AI687" s="833">
        <v>-3.83</v>
      </c>
      <c r="AJ687" s="833">
        <v>5.8999999999999995</v>
      </c>
      <c r="AK687" s="833">
        <v>8</v>
      </c>
      <c r="AL687" s="845">
        <v>4770</v>
      </c>
      <c r="AM687" s="839">
        <v>1.5</v>
      </c>
      <c r="AN687" s="833">
        <v>7.0000000000000007E-2</v>
      </c>
      <c r="AO687" s="711">
        <f t="shared" si="179"/>
        <v>-10.126100099077338</v>
      </c>
      <c r="AP687" s="712">
        <f t="shared" si="180"/>
        <v>5.5973041562418118</v>
      </c>
      <c r="AQ687" s="855">
        <f t="shared" si="181"/>
        <v>-10.744608999259675</v>
      </c>
      <c r="AR687" s="624">
        <f>INDEX(Historical!$C$7:$C$1259,MATCH(B687,Historical!$B$7:$B$1281,0))*IF(AH687="n/a",1.03,IF(AH687&lt;0,1.01,IF(AH687&gt;10,1.1,(1+AH687/100))))</f>
        <v>1.456</v>
      </c>
      <c r="AS687" s="853">
        <f t="shared" si="182"/>
        <v>1.4705599999999999</v>
      </c>
      <c r="AT687" s="853">
        <f t="shared" ref="AT687:AV706" si="188">IF($AK687="n/a",1.03*AS687,IF($AK687&lt;0,1.01*AS687,IF($AK687&gt;10,1.1*AS687,(1+$AK687/100)*AS687)))</f>
        <v>1.5882048</v>
      </c>
      <c r="AU687" s="853">
        <f t="shared" si="188"/>
        <v>1.715261184</v>
      </c>
      <c r="AV687" s="853">
        <f t="shared" si="188"/>
        <v>1.8524820787200003</v>
      </c>
      <c r="AW687" s="624">
        <f t="shared" si="184"/>
        <v>8.0825080627200006</v>
      </c>
      <c r="AX687" s="719">
        <f t="shared" si="185"/>
        <v>21.874176083139378</v>
      </c>
      <c r="AY687" s="900">
        <v>1.39</v>
      </c>
      <c r="AZ687" s="839">
        <v>87.85</v>
      </c>
      <c r="BA687" s="839">
        <v>-6.17</v>
      </c>
      <c r="BB687" s="839">
        <v>8.3099999999999987</v>
      </c>
      <c r="BC687" s="839">
        <v>28.82</v>
      </c>
      <c r="BD687" s="874"/>
      <c r="BE687" s="597">
        <v>1975</v>
      </c>
      <c r="BF687" s="865">
        <f t="shared" si="186"/>
        <v>4</v>
      </c>
      <c r="BG687" s="849">
        <v>1</v>
      </c>
    </row>
    <row r="688" spans="1:59" s="831" customFormat="1" ht="12.75" customHeight="1" x14ac:dyDescent="0.2">
      <c r="A688" s="838" t="s">
        <v>3899</v>
      </c>
      <c r="B688" s="578" t="s">
        <v>3900</v>
      </c>
      <c r="C688" s="898" t="s">
        <v>108</v>
      </c>
      <c r="D688" s="898" t="s">
        <v>4273</v>
      </c>
      <c r="E688" s="705">
        <v>8</v>
      </c>
      <c r="F688" s="1135">
        <v>598</v>
      </c>
      <c r="G688" s="1122" t="s">
        <v>106</v>
      </c>
      <c r="H688" s="1122" t="s">
        <v>106</v>
      </c>
      <c r="I688" s="841">
        <v>33.06</v>
      </c>
      <c r="J688" s="624">
        <f t="shared" si="172"/>
        <v>2.2988505747126435</v>
      </c>
      <c r="K688" s="844">
        <v>0.19</v>
      </c>
      <c r="L688" s="854">
        <v>4</v>
      </c>
      <c r="M688" s="615">
        <f t="shared" si="173"/>
        <v>0.76</v>
      </c>
      <c r="N688" s="837" t="s">
        <v>501</v>
      </c>
      <c r="O688" s="706">
        <v>0.18</v>
      </c>
      <c r="P688" s="606">
        <v>44267</v>
      </c>
      <c r="Q688" s="606">
        <v>44291</v>
      </c>
      <c r="R688" s="615">
        <f t="shared" si="174"/>
        <v>5.5555555555555607</v>
      </c>
      <c r="S688" s="673">
        <f>IF(INDEX(Historical!$D$7:$D$1257,MATCH(B688,Historical!$B$7:$B$1281,0))=0,"n/a",(INDEX(Historical!$C$7:$C$1259,MATCH(B688,Historical!$B$7:$B$1281,0))/INDEX(Historical!$D$7:$D$1257,MATCH(B688,Historical!$B$7:$B$1281,0))-1)*100)</f>
        <v>9.0909090909090828</v>
      </c>
      <c r="T688" s="673">
        <f>IF(INDEX(Historical!$F$7:$F$1250,MATCH(B688,Historical!$B$7:$B$1281,0))=0,"n/a",((INDEX(Historical!$C$7:$C$1259,MATCH(B688,Historical!$B$7:$B$1281,0))/INDEX(Historical!$F$7:$F$1250,MATCH(B688,Historical!$B$7:$B$1281,0)))^(1/3)-1)*100)</f>
        <v>25.99210498948732</v>
      </c>
      <c r="U688" s="673">
        <f>IF(INDEX(Historical!$H$7:$H$1250,MATCH(B688,Historical!$B$7:$B$1281,0))=0,"n/a",((INDEX(Historical!$C$7:$C$1259,MATCH(B688,Historical!$B$7:$B$1281,0))/INDEX(Historical!$H$7:$H$1250,MATCH(B688,Historical!$B$7:$B$1281,0)))^(1/5)-1)*100)</f>
        <v>27.944800171705086</v>
      </c>
      <c r="V688" s="673" t="str">
        <f>IF(INDEX(Historical!$O$7:$O$1250,MATCH(B688,Historical!$B$7:$B$1281,0))=0,"n/a",((INDEX(Historical!$C$7:$C$1259,MATCH(B688,Historical!$B$7:$B$1281,0))/INDEX(Historical!$O$7:$O$1250,MATCH(B688,Historical!$B$7:$B$1281,0)))^(1/10)-1)*100)</f>
        <v>n/a</v>
      </c>
      <c r="W688" s="674" t="str">
        <f t="shared" si="175"/>
        <v>n/a</v>
      </c>
      <c r="X688" s="675">
        <f t="shared" si="176"/>
        <v>1.7686582387155116</v>
      </c>
      <c r="Y688" s="843"/>
      <c r="Z688" s="624">
        <f t="shared" si="177"/>
        <v>41.081081081081081</v>
      </c>
      <c r="AA688" s="853">
        <f t="shared" si="178"/>
        <v>17.870270270270272</v>
      </c>
      <c r="AB688" s="854">
        <v>12</v>
      </c>
      <c r="AC688" s="833">
        <v>1.85</v>
      </c>
      <c r="AD688" s="833">
        <v>18.38</v>
      </c>
      <c r="AE688" s="833">
        <v>5.17</v>
      </c>
      <c r="AF688" s="833">
        <v>1.55</v>
      </c>
      <c r="AG688" s="833">
        <v>9</v>
      </c>
      <c r="AH688" s="833">
        <v>11.700000000000001</v>
      </c>
      <c r="AI688" s="833">
        <v>1.1299999999999999</v>
      </c>
      <c r="AJ688" s="833">
        <v>15.8</v>
      </c>
      <c r="AK688" s="833">
        <v>1</v>
      </c>
      <c r="AL688" s="845">
        <v>2880</v>
      </c>
      <c r="AM688" s="839">
        <v>0.5</v>
      </c>
      <c r="AN688" s="833">
        <v>0.17</v>
      </c>
      <c r="AO688" s="711">
        <f t="shared" si="179"/>
        <v>12.373380476147457</v>
      </c>
      <c r="AP688" s="712">
        <f t="shared" si="180"/>
        <v>30.243650746417728</v>
      </c>
      <c r="AQ688" s="855">
        <f t="shared" si="181"/>
        <v>10.953281297267781</v>
      </c>
      <c r="AR688" s="624">
        <f>INDEX(Historical!$C$7:$C$1259,MATCH(B688,Historical!$B$7:$B$1281,0))*IF(AH688="n/a",1.03,IF(AH688&lt;0,1.01,IF(AH688&gt;10,1.1,(1+AH688/100))))</f>
        <v>0.79200000000000004</v>
      </c>
      <c r="AS688" s="853">
        <f t="shared" si="182"/>
        <v>0.80094960000000015</v>
      </c>
      <c r="AT688" s="853">
        <f t="shared" si="188"/>
        <v>0.80895909600000016</v>
      </c>
      <c r="AU688" s="853">
        <f t="shared" si="188"/>
        <v>0.81704868696000021</v>
      </c>
      <c r="AV688" s="853">
        <f t="shared" si="188"/>
        <v>0.82521917382960019</v>
      </c>
      <c r="AW688" s="624">
        <f t="shared" si="184"/>
        <v>4.0441765567896013</v>
      </c>
      <c r="AX688" s="719">
        <f t="shared" si="185"/>
        <v>12.232838949756809</v>
      </c>
      <c r="AY688" s="900">
        <v>1.32</v>
      </c>
      <c r="AZ688" s="839">
        <v>121.14</v>
      </c>
      <c r="BA688" s="839">
        <v>-6.41</v>
      </c>
      <c r="BB688" s="839">
        <v>7.57</v>
      </c>
      <c r="BC688" s="839">
        <v>46.54</v>
      </c>
      <c r="BD688" s="874"/>
      <c r="BE688" s="597">
        <v>2014</v>
      </c>
      <c r="BF688" s="865">
        <f t="shared" si="186"/>
        <v>0</v>
      </c>
      <c r="BG688" s="849">
        <v>1.0999999999999999</v>
      </c>
    </row>
    <row r="689" spans="1:59" s="831" customFormat="1" ht="12.75" customHeight="1" x14ac:dyDescent="0.2">
      <c r="A689" s="831" t="s">
        <v>1737</v>
      </c>
      <c r="B689" s="578" t="s">
        <v>1738</v>
      </c>
      <c r="C689" s="898" t="s">
        <v>4254</v>
      </c>
      <c r="D689" s="898" t="s">
        <v>4255</v>
      </c>
      <c r="E689" s="705">
        <v>10</v>
      </c>
      <c r="F689" s="1135">
        <v>415</v>
      </c>
      <c r="G689" s="1086" t="s">
        <v>37</v>
      </c>
      <c r="H689" s="1086" t="s">
        <v>37</v>
      </c>
      <c r="I689" s="841">
        <v>41.17</v>
      </c>
      <c r="J689" s="624">
        <f t="shared" si="172"/>
        <v>3.4976924945348551</v>
      </c>
      <c r="K689" s="844">
        <v>0.36</v>
      </c>
      <c r="L689" s="854">
        <v>4</v>
      </c>
      <c r="M689" s="615">
        <f t="shared" si="173"/>
        <v>1.44</v>
      </c>
      <c r="N689" s="837" t="s">
        <v>716</v>
      </c>
      <c r="O689" s="706">
        <v>0.34250000000000003</v>
      </c>
      <c r="P689" s="1028">
        <v>43929</v>
      </c>
      <c r="Q689" s="1028">
        <v>43951</v>
      </c>
      <c r="R689" s="615">
        <f t="shared" si="174"/>
        <v>5.1094890510948785</v>
      </c>
      <c r="S689" s="673">
        <f>IF(INDEX(Historical!$D$7:$D$1257,MATCH(B689,Historical!$B$7:$B$1281,0))=0,"n/a",(INDEX(Historical!$C$7:$C$1259,MATCH(B689,Historical!$B$7:$B$1281,0))/INDEX(Historical!$D$7:$D$1257,MATCH(B689,Historical!$B$7:$B$1281,0))-1)*100)</f>
        <v>5.3703703703703809</v>
      </c>
      <c r="T689" s="673">
        <f>IF(INDEX(Historical!$F$7:$F$1250,MATCH(B689,Historical!$B$7:$B$1281,0))=0,"n/a",((INDEX(Historical!$C$7:$C$1259,MATCH(B689,Historical!$B$7:$B$1281,0))/INDEX(Historical!$F$7:$F$1250,MATCH(B689,Historical!$B$7:$B$1281,0)))^(1/3)-1)*100)</f>
        <v>5.1087155103978876</v>
      </c>
      <c r="U689" s="673">
        <f>IF(INDEX(Historical!$H$7:$H$1250,MATCH(B689,Historical!$B$7:$B$1281,0))=0,"n/a",((INDEX(Historical!$C$7:$C$1259,MATCH(B689,Historical!$B$7:$B$1281,0))/INDEX(Historical!$H$7:$H$1250,MATCH(B689,Historical!$B$7:$B$1281,0)))^(1/5)-1)*100)</f>
        <v>5.4207656015280214</v>
      </c>
      <c r="V689" s="673">
        <f>IF(INDEX(Historical!$O$7:$O$1250,MATCH(B689,Historical!$B$7:$B$1281,0))=0,"n/a",((INDEX(Historical!$C$7:$C$1259,MATCH(B689,Historical!$B$7:$B$1281,0))/INDEX(Historical!$O$7:$O$1250,MATCH(B689,Historical!$B$7:$B$1281,0)))^(1/10)-1)*100)</f>
        <v>6.9723229627045802</v>
      </c>
      <c r="W689" s="674">
        <f t="shared" si="175"/>
        <v>0.77746909179681689</v>
      </c>
      <c r="X689" s="675" t="str">
        <f t="shared" si="176"/>
        <v>n/a</v>
      </c>
      <c r="Y689" s="638"/>
      <c r="Z689" s="624">
        <f t="shared" si="177"/>
        <v>719.99999999999989</v>
      </c>
      <c r="AA689" s="853">
        <f t="shared" si="178"/>
        <v>205.85</v>
      </c>
      <c r="AB689" s="854">
        <v>12</v>
      </c>
      <c r="AC689" s="833">
        <v>0.2</v>
      </c>
      <c r="AD689" s="833" t="s">
        <v>136</v>
      </c>
      <c r="AE689" s="833">
        <v>9.99</v>
      </c>
      <c r="AF689" s="833">
        <v>3.91</v>
      </c>
      <c r="AG689" s="833">
        <v>1.7999999999999998</v>
      </c>
      <c r="AH689" s="833">
        <v>-67.800000000000011</v>
      </c>
      <c r="AI689" s="833">
        <v>1200</v>
      </c>
      <c r="AJ689" s="833">
        <v>-8.7999999999999989</v>
      </c>
      <c r="AK689" s="833" t="s">
        <v>136</v>
      </c>
      <c r="AL689" s="845">
        <v>12400</v>
      </c>
      <c r="AM689" s="839">
        <v>0.6</v>
      </c>
      <c r="AN689" s="833">
        <v>1.56</v>
      </c>
      <c r="AO689" s="711">
        <f t="shared" si="179"/>
        <v>-196.93154190393713</v>
      </c>
      <c r="AP689" s="712">
        <f t="shared" si="180"/>
        <v>8.9184580960628761</v>
      </c>
      <c r="AQ689" s="855">
        <f t="shared" si="181"/>
        <v>498.09828252182393</v>
      </c>
      <c r="AR689" s="624">
        <f>INDEX(Historical!$C$7:$C$1259,MATCH(B689,Historical!$B$7:$B$1281,0))*IF(AH689="n/a",1.03,IF(AH689&lt;0,1.01,IF(AH689&gt;10,1.1,(1+AH689/100))))</f>
        <v>1.436725</v>
      </c>
      <c r="AS689" s="853">
        <f t="shared" si="182"/>
        <v>1.5803975000000001</v>
      </c>
      <c r="AT689" s="853">
        <f t="shared" si="188"/>
        <v>1.6278094250000001</v>
      </c>
      <c r="AU689" s="853">
        <f t="shared" si="188"/>
        <v>1.6766437077500003</v>
      </c>
      <c r="AV689" s="853">
        <f t="shared" si="188"/>
        <v>1.7269430189825004</v>
      </c>
      <c r="AW689" s="624">
        <f t="shared" si="184"/>
        <v>8.0485186517325005</v>
      </c>
      <c r="AX689" s="719">
        <f t="shared" si="185"/>
        <v>19.54947450020039</v>
      </c>
      <c r="AY689" s="900">
        <v>0.77</v>
      </c>
      <c r="AZ689" s="839">
        <v>40.99</v>
      </c>
      <c r="BA689" s="839">
        <v>-17.899999999999999</v>
      </c>
      <c r="BB689" s="839">
        <v>4.75</v>
      </c>
      <c r="BC689" s="839">
        <v>11.57</v>
      </c>
      <c r="BD689" s="874"/>
      <c r="BE689" s="597">
        <v>2011</v>
      </c>
      <c r="BF689" s="865">
        <f t="shared" si="186"/>
        <v>0</v>
      </c>
      <c r="BG689" s="849">
        <v>0.6</v>
      </c>
    </row>
    <row r="690" spans="1:59" s="831" customFormat="1" ht="12.75" customHeight="1" x14ac:dyDescent="0.2">
      <c r="A690" s="831" t="s">
        <v>1751</v>
      </c>
      <c r="B690" s="578" t="s">
        <v>1752</v>
      </c>
      <c r="C690" s="898" t="s">
        <v>112</v>
      </c>
      <c r="D690" s="898" t="s">
        <v>1218</v>
      </c>
      <c r="E690" s="705">
        <v>9</v>
      </c>
      <c r="F690" s="1135">
        <v>528</v>
      </c>
      <c r="G690" s="1139" t="s">
        <v>106</v>
      </c>
      <c r="H690" s="1139" t="s">
        <v>106</v>
      </c>
      <c r="I690" s="841">
        <v>61</v>
      </c>
      <c r="J690" s="624">
        <f t="shared" si="172"/>
        <v>0.98360655737704905</v>
      </c>
      <c r="K690" s="844">
        <v>0.15</v>
      </c>
      <c r="L690" s="854">
        <v>4</v>
      </c>
      <c r="M690" s="615">
        <f t="shared" si="173"/>
        <v>0.6</v>
      </c>
      <c r="N690" s="837" t="s">
        <v>148</v>
      </c>
      <c r="O690" s="706">
        <v>0.125</v>
      </c>
      <c r="P690" s="606">
        <v>44253</v>
      </c>
      <c r="Q690" s="606">
        <v>44270</v>
      </c>
      <c r="R690" s="615">
        <f t="shared" si="174"/>
        <v>19.999999999999996</v>
      </c>
      <c r="S690" s="673">
        <f>IF(INDEX(Historical!$D$7:$D$1257,MATCH(B690,Historical!$B$7:$B$1281,0))=0,"n/a",(INDEX(Historical!$C$7:$C$1259,MATCH(B690,Historical!$B$7:$B$1281,0))/INDEX(Historical!$D$7:$D$1257,MATCH(B690,Historical!$B$7:$B$1281,0))-1)*100)</f>
        <v>25</v>
      </c>
      <c r="T690" s="673">
        <f>IF(INDEX(Historical!$F$7:$F$1250,MATCH(B690,Historical!$B$7:$B$1281,0))=0,"n/a",((INDEX(Historical!$C$7:$C$1259,MATCH(B690,Historical!$B$7:$B$1281,0))/INDEX(Historical!$F$7:$F$1250,MATCH(B690,Historical!$B$7:$B$1281,0)))^(1/3)-1)*100)</f>
        <v>16.039720840319482</v>
      </c>
      <c r="U690" s="673">
        <f>IF(INDEX(Historical!$H$7:$H$1250,MATCH(B690,Historical!$B$7:$B$1281,0))=0,"n/a",((INDEX(Historical!$C$7:$C$1259,MATCH(B690,Historical!$B$7:$B$1281,0))/INDEX(Historical!$H$7:$H$1250,MATCH(B690,Historical!$B$7:$B$1281,0)))^(1/5)-1)*100)</f>
        <v>12.838026357723709</v>
      </c>
      <c r="V690" s="673">
        <f>IF(INDEX(Historical!$O$7:$O$1250,MATCH(B690,Historical!$B$7:$B$1281,0))=0,"n/a",((INDEX(Historical!$C$7:$C$1259,MATCH(B690,Historical!$B$7:$B$1281,0))/INDEX(Historical!$O$7:$O$1250,MATCH(B690,Historical!$B$7:$B$1281,0)))^(1/10)-1)*100)</f>
        <v>14.130869721941398</v>
      </c>
      <c r="W690" s="674">
        <f t="shared" si="175"/>
        <v>0.90850928572285583</v>
      </c>
      <c r="X690" s="675">
        <f t="shared" si="176"/>
        <v>0.51352105430894834</v>
      </c>
      <c r="Y690" s="843"/>
      <c r="Z690" s="624">
        <f t="shared" si="177"/>
        <v>16.666666666666664</v>
      </c>
      <c r="AA690" s="853">
        <f t="shared" si="178"/>
        <v>16.944444444444443</v>
      </c>
      <c r="AB690" s="854">
        <v>12</v>
      </c>
      <c r="AC690" s="833">
        <v>3.6</v>
      </c>
      <c r="AD690" s="833">
        <v>0.99</v>
      </c>
      <c r="AE690" s="833">
        <v>0.76</v>
      </c>
      <c r="AF690" s="833">
        <v>2.58</v>
      </c>
      <c r="AG690" s="833">
        <v>16.7</v>
      </c>
      <c r="AH690" s="833">
        <v>28.299999999999997</v>
      </c>
      <c r="AI690" s="833">
        <v>6.47</v>
      </c>
      <c r="AJ690" s="833">
        <v>25</v>
      </c>
      <c r="AK690" s="833">
        <v>17</v>
      </c>
      <c r="AL690" s="845">
        <v>3640</v>
      </c>
      <c r="AM690" s="839">
        <v>1.9</v>
      </c>
      <c r="AN690" s="833">
        <v>0.22</v>
      </c>
      <c r="AO690" s="711">
        <f t="shared" si="179"/>
        <v>-3.122811529343684</v>
      </c>
      <c r="AP690" s="712">
        <f t="shared" si="180"/>
        <v>13.821632915100759</v>
      </c>
      <c r="AQ690" s="855">
        <f t="shared" si="181"/>
        <v>39.390206361959422</v>
      </c>
      <c r="AR690" s="624">
        <f>INDEX(Historical!$C$7:$C$1259,MATCH(B690,Historical!$B$7:$B$1281,0))*IF(AH690="n/a",1.03,IF(AH690&lt;0,1.01,IF(AH690&gt;10,1.1,(1+AH690/100))))</f>
        <v>0.55000000000000004</v>
      </c>
      <c r="AS690" s="853">
        <f t="shared" si="182"/>
        <v>0.58558500000000002</v>
      </c>
      <c r="AT690" s="853">
        <f t="shared" si="188"/>
        <v>0.64414350000000009</v>
      </c>
      <c r="AU690" s="853">
        <f t="shared" si="188"/>
        <v>0.70855785000000016</v>
      </c>
      <c r="AV690" s="853">
        <f t="shared" si="188"/>
        <v>0.77941363500000027</v>
      </c>
      <c r="AW690" s="624">
        <f t="shared" si="184"/>
        <v>3.2676999850000001</v>
      </c>
      <c r="AX690" s="719">
        <f t="shared" si="185"/>
        <v>5.3568852213114759</v>
      </c>
      <c r="AY690" s="900">
        <v>1.49</v>
      </c>
      <c r="AZ690" s="839">
        <v>109.11999999999999</v>
      </c>
      <c r="BA690" s="839">
        <v>-7.04</v>
      </c>
      <c r="BB690" s="839">
        <v>5.07</v>
      </c>
      <c r="BC690" s="839">
        <v>11.940000000000001</v>
      </c>
      <c r="BD690" s="874"/>
      <c r="BE690" s="597">
        <v>2013</v>
      </c>
      <c r="BF690" s="865">
        <f t="shared" si="186"/>
        <v>0</v>
      </c>
      <c r="BG690" s="849">
        <v>10.7</v>
      </c>
    </row>
    <row r="691" spans="1:59" s="831" customFormat="1" ht="12.75" customHeight="1" x14ac:dyDescent="0.2">
      <c r="A691" s="838" t="s">
        <v>362</v>
      </c>
      <c r="B691" s="578" t="s">
        <v>363</v>
      </c>
      <c r="C691" s="898" t="s">
        <v>131</v>
      </c>
      <c r="D691" s="898" t="s">
        <v>4274</v>
      </c>
      <c r="E691" s="705">
        <v>33</v>
      </c>
      <c r="F691" s="1135">
        <v>88</v>
      </c>
      <c r="G691" s="1123" t="s">
        <v>37</v>
      </c>
      <c r="H691" s="1123" t="s">
        <v>37</v>
      </c>
      <c r="I691" s="833">
        <v>38.31</v>
      </c>
      <c r="J691" s="624">
        <f t="shared" si="172"/>
        <v>3.4455755677368831</v>
      </c>
      <c r="K691" s="851">
        <v>0.33</v>
      </c>
      <c r="L691" s="854">
        <v>4</v>
      </c>
      <c r="M691" s="615">
        <f t="shared" si="173"/>
        <v>1.32</v>
      </c>
      <c r="N691" s="837" t="s">
        <v>145</v>
      </c>
      <c r="O691" s="707">
        <v>0.32500000000000001</v>
      </c>
      <c r="P691" s="606">
        <v>43994</v>
      </c>
      <c r="Q691" s="606">
        <v>44013</v>
      </c>
      <c r="R691" s="615">
        <f t="shared" si="174"/>
        <v>1.5384615384615397</v>
      </c>
      <c r="S691" s="673">
        <f>IF(INDEX(Historical!$D$7:$D$1257,MATCH(B691,Historical!$B$7:$B$1281,0))=0,"n/a",(INDEX(Historical!$C$7:$C$1259,MATCH(B691,Historical!$B$7:$B$1281,0))/INDEX(Historical!$D$7:$D$1257,MATCH(B691,Historical!$B$7:$B$1281,0))-1)*100)</f>
        <v>14.410480349344979</v>
      </c>
      <c r="T691" s="673">
        <f>IF(INDEX(Historical!$F$7:$F$1250,MATCH(B691,Historical!$B$7:$B$1281,0))=0,"n/a",((INDEX(Historical!$C$7:$C$1259,MATCH(B691,Historical!$B$7:$B$1281,0))/INDEX(Historical!$F$7:$F$1250,MATCH(B691,Historical!$B$7:$B$1281,0)))^(1/3)-1)*100)</f>
        <v>10.34573707988946</v>
      </c>
      <c r="U691" s="673">
        <f>IF(INDEX(Historical!$H$7:$H$1250,MATCH(B691,Historical!$B$7:$B$1281,0))=0,"n/a",((INDEX(Historical!$C$7:$C$1259,MATCH(B691,Historical!$B$7:$B$1281,0))/INDEX(Historical!$H$7:$H$1250,MATCH(B691,Historical!$B$7:$B$1281,0)))^(1/5)-1)*100)</f>
        <v>8.0784399833303766</v>
      </c>
      <c r="V691" s="673">
        <f>IF(INDEX(Historical!$O$7:$O$1250,MATCH(B691,Historical!$B$7:$B$1281,0))=0,"n/a",((INDEX(Historical!$C$7:$C$1259,MATCH(B691,Historical!$B$7:$B$1281,0))/INDEX(Historical!$O$7:$O$1250,MATCH(B691,Historical!$B$7:$B$1281,0)))^(1/10)-1)*100)</f>
        <v>8.1214856522852088</v>
      </c>
      <c r="W691" s="674">
        <f t="shared" si="175"/>
        <v>0.99469977898160544</v>
      </c>
      <c r="X691" s="675">
        <f t="shared" si="176"/>
        <v>0.8415041649302476</v>
      </c>
      <c r="Y691" s="843"/>
      <c r="Z691" s="624">
        <f t="shared" si="177"/>
        <v>44.444444444444443</v>
      </c>
      <c r="AA691" s="853">
        <f t="shared" si="178"/>
        <v>12.8989898989899</v>
      </c>
      <c r="AB691" s="854">
        <v>9</v>
      </c>
      <c r="AC691" s="833">
        <v>2.97</v>
      </c>
      <c r="AD691" s="833">
        <v>1.82</v>
      </c>
      <c r="AE691" s="833">
        <v>1.25</v>
      </c>
      <c r="AF691" s="833">
        <v>1.87</v>
      </c>
      <c r="AG691" s="833">
        <v>14.899999999999999</v>
      </c>
      <c r="AH691" s="833">
        <v>79.2</v>
      </c>
      <c r="AI691" s="833">
        <v>11.559999999999999</v>
      </c>
      <c r="AJ691" s="833">
        <v>9.6</v>
      </c>
      <c r="AK691" s="833">
        <v>7.35</v>
      </c>
      <c r="AL691" s="845">
        <v>8130.0000000000009</v>
      </c>
      <c r="AM691" s="839">
        <v>0.5</v>
      </c>
      <c r="AN691" s="833">
        <v>1.49</v>
      </c>
      <c r="AO691" s="711">
        <f t="shared" si="179"/>
        <v>-1.37497434792264</v>
      </c>
      <c r="AP691" s="712">
        <f t="shared" si="180"/>
        <v>11.52401555106726</v>
      </c>
      <c r="AQ691" s="855">
        <f t="shared" si="181"/>
        <v>3.5398175928492481</v>
      </c>
      <c r="AR691" s="624">
        <f>INDEX(Historical!$C$7:$C$1259,MATCH(B691,Historical!$B$7:$B$1281,0))*IF(AH691="n/a",1.03,IF(AH691&lt;0,1.01,IF(AH691&gt;10,1.1,(1+AH691/100))))</f>
        <v>1.4410000000000003</v>
      </c>
      <c r="AS691" s="853">
        <f t="shared" si="182"/>
        <v>1.5851000000000004</v>
      </c>
      <c r="AT691" s="853">
        <f t="shared" si="188"/>
        <v>1.7016048500000003</v>
      </c>
      <c r="AU691" s="853">
        <f t="shared" si="188"/>
        <v>1.8266728064750002</v>
      </c>
      <c r="AV691" s="853">
        <f t="shared" si="188"/>
        <v>1.9609332577509124</v>
      </c>
      <c r="AW691" s="624">
        <f t="shared" si="184"/>
        <v>8.5153109142259122</v>
      </c>
      <c r="AX691" s="719">
        <f t="shared" si="185"/>
        <v>22.227384271015172</v>
      </c>
      <c r="AY691" s="900">
        <v>1</v>
      </c>
      <c r="AZ691" s="839">
        <v>76.14</v>
      </c>
      <c r="BA691" s="839">
        <v>-5.8000000000000007</v>
      </c>
      <c r="BB691" s="839">
        <v>4.07</v>
      </c>
      <c r="BC691" s="839">
        <v>11.62</v>
      </c>
      <c r="BD691" s="874"/>
      <c r="BE691" s="597">
        <v>1988</v>
      </c>
      <c r="BF691" s="865">
        <f t="shared" si="186"/>
        <v>3</v>
      </c>
      <c r="BG691" s="849">
        <v>4.3999999999999995</v>
      </c>
    </row>
    <row r="692" spans="1:59" s="831" customFormat="1" ht="12.75" customHeight="1" x14ac:dyDescent="0.2">
      <c r="A692" s="838" t="s">
        <v>371</v>
      </c>
      <c r="B692" s="578" t="s">
        <v>372</v>
      </c>
      <c r="C692" s="898" t="s">
        <v>4254</v>
      </c>
      <c r="D692" s="898" t="s">
        <v>4255</v>
      </c>
      <c r="E692" s="705">
        <v>35</v>
      </c>
      <c r="F692" s="1135">
        <v>79</v>
      </c>
      <c r="G692" s="1122" t="s">
        <v>37</v>
      </c>
      <c r="H692" s="1122" t="s">
        <v>37</v>
      </c>
      <c r="I692" s="833">
        <v>61.95</v>
      </c>
      <c r="J692" s="624">
        <f t="shared" si="172"/>
        <v>4.4874899112187245</v>
      </c>
      <c r="K692" s="851">
        <v>0.69499999999999995</v>
      </c>
      <c r="L692" s="854">
        <v>4</v>
      </c>
      <c r="M692" s="615">
        <f t="shared" si="173"/>
        <v>2.78</v>
      </c>
      <c r="N692" s="837" t="s">
        <v>151</v>
      </c>
      <c r="O692" s="707">
        <v>0.69</v>
      </c>
      <c r="P692" s="606">
        <v>44181</v>
      </c>
      <c r="Q692" s="606">
        <v>44196</v>
      </c>
      <c r="R692" s="615">
        <f t="shared" si="174"/>
        <v>0.72463768115942095</v>
      </c>
      <c r="S692" s="673">
        <f>IF(INDEX(Historical!$D$7:$D$1257,MATCH(B692,Historical!$B$7:$B$1281,0))=0,"n/a",(INDEX(Historical!$C$7:$C$1259,MATCH(B692,Historical!$B$7:$B$1281,0))/INDEX(Historical!$D$7:$D$1257,MATCH(B692,Historical!$B$7:$B$1281,0))-1)*100)</f>
        <v>1.4705882352941124</v>
      </c>
      <c r="T692" s="673">
        <f>IF(INDEX(Historical!$F$7:$F$1250,MATCH(B692,Historical!$B$7:$B$1281,0))=0,"n/a",((INDEX(Historical!$C$7:$C$1259,MATCH(B692,Historical!$B$7:$B$1281,0))/INDEX(Historical!$F$7:$F$1250,MATCH(B692,Historical!$B$7:$B$1281,0)))^(1/3)-1)*100)</f>
        <v>1.4287644623016904</v>
      </c>
      <c r="U692" s="673">
        <f>IF(INDEX(Historical!$H$7:$H$1250,MATCH(B692,Historical!$B$7:$B$1281,0))=0,"n/a",((INDEX(Historical!$C$7:$C$1259,MATCH(B692,Historical!$B$7:$B$1281,0))/INDEX(Historical!$H$7:$H$1250,MATCH(B692,Historical!$B$7:$B$1281,0)))^(1/5)-1)*100)</f>
        <v>1.5158425192600689</v>
      </c>
      <c r="V692" s="673">
        <f>IF(INDEX(Historical!$O$7:$O$1250,MATCH(B692,Historical!$B$7:$B$1281,0))=0,"n/a",((INDEX(Historical!$C$7:$C$1259,MATCH(B692,Historical!$B$7:$B$1281,0))/INDEX(Historical!$O$7:$O$1250,MATCH(B692,Historical!$B$7:$B$1281,0)))^(1/10)-1)*100)</f>
        <v>1.3442690579665628</v>
      </c>
      <c r="W692" s="674">
        <f t="shared" si="175"/>
        <v>1.1276332742144941</v>
      </c>
      <c r="X692" s="675" t="str">
        <f t="shared" si="176"/>
        <v>n/a</v>
      </c>
      <c r="Y692" s="843"/>
      <c r="Z692" s="624">
        <f t="shared" si="177"/>
        <v>189.11564625850338</v>
      </c>
      <c r="AA692" s="853">
        <f t="shared" si="178"/>
        <v>42.142857142857146</v>
      </c>
      <c r="AB692" s="854">
        <v>12</v>
      </c>
      <c r="AC692" s="833">
        <v>1.47</v>
      </c>
      <c r="AD692" s="833" t="s">
        <v>136</v>
      </c>
      <c r="AE692" s="833">
        <v>11.28</v>
      </c>
      <c r="AF692" s="833">
        <v>5.37</v>
      </c>
      <c r="AG692" s="833">
        <v>11.899999999999999</v>
      </c>
      <c r="AH692" s="833">
        <v>-21.8</v>
      </c>
      <c r="AI692" s="833" t="s">
        <v>136</v>
      </c>
      <c r="AJ692" s="833">
        <v>-19.100000000000001</v>
      </c>
      <c r="AK692" s="833" t="s">
        <v>136</v>
      </c>
      <c r="AL692" s="845">
        <v>868.8</v>
      </c>
      <c r="AM692" s="839">
        <v>7.66</v>
      </c>
      <c r="AN692" s="833">
        <v>1.76</v>
      </c>
      <c r="AO692" s="711">
        <f t="shared" si="179"/>
        <v>-36.139524712378353</v>
      </c>
      <c r="AP692" s="712">
        <f t="shared" si="180"/>
        <v>6.0033324304787934</v>
      </c>
      <c r="AQ692" s="855">
        <f t="shared" si="181"/>
        <v>217.14500213774829</v>
      </c>
      <c r="AR692" s="624">
        <f>INDEX(Historical!$C$7:$C$1259,MATCH(B692,Historical!$B$7:$B$1281,0))*IF(AH692="n/a",1.03,IF(AH692&lt;0,1.01,IF(AH692&gt;10,1.1,(1+AH692/100))))</f>
        <v>2.7875999999999999</v>
      </c>
      <c r="AS692" s="853">
        <f t="shared" si="182"/>
        <v>2.8712279999999999</v>
      </c>
      <c r="AT692" s="853">
        <f t="shared" si="188"/>
        <v>2.9573648399999999</v>
      </c>
      <c r="AU692" s="853">
        <f t="shared" si="188"/>
        <v>3.0460857851999998</v>
      </c>
      <c r="AV692" s="853">
        <f t="shared" si="188"/>
        <v>3.1374683587559997</v>
      </c>
      <c r="AW692" s="624">
        <f t="shared" si="184"/>
        <v>14.799746983955998</v>
      </c>
      <c r="AX692" s="719">
        <f t="shared" si="185"/>
        <v>23.889825639961256</v>
      </c>
      <c r="AY692" s="900">
        <v>0.8</v>
      </c>
      <c r="AZ692" s="839">
        <v>18.559999999999999</v>
      </c>
      <c r="BA692" s="839">
        <v>-49.46</v>
      </c>
      <c r="BB692" s="839">
        <v>-4.21</v>
      </c>
      <c r="BC692" s="839">
        <v>-9.5699999999999985</v>
      </c>
      <c r="BD692" s="874"/>
      <c r="BE692" s="597">
        <v>1986</v>
      </c>
      <c r="BF692" s="865">
        <f t="shared" si="186"/>
        <v>3</v>
      </c>
      <c r="BG692" s="849">
        <v>4.2</v>
      </c>
    </row>
    <row r="693" spans="1:59" s="831" customFormat="1" ht="12.75" customHeight="1" x14ac:dyDescent="0.2">
      <c r="A693" s="838" t="s">
        <v>364</v>
      </c>
      <c r="B693" s="578" t="s">
        <v>365</v>
      </c>
      <c r="C693" s="898" t="s">
        <v>108</v>
      </c>
      <c r="D693" s="898" t="s">
        <v>4273</v>
      </c>
      <c r="E693" s="705">
        <v>29</v>
      </c>
      <c r="F693" s="1135">
        <v>101</v>
      </c>
      <c r="G693" s="1122" t="s">
        <v>37</v>
      </c>
      <c r="H693" s="1122" t="s">
        <v>37</v>
      </c>
      <c r="I693" s="833">
        <v>84.37</v>
      </c>
      <c r="J693" s="624">
        <f t="shared" si="172"/>
        <v>1.5171269408557544</v>
      </c>
      <c r="K693" s="851">
        <v>0.32</v>
      </c>
      <c r="L693" s="854">
        <v>4</v>
      </c>
      <c r="M693" s="615">
        <f t="shared" si="173"/>
        <v>1.28</v>
      </c>
      <c r="N693" s="837" t="s">
        <v>163</v>
      </c>
      <c r="O693" s="707">
        <v>0.31</v>
      </c>
      <c r="P693" s="606">
        <v>44174</v>
      </c>
      <c r="Q693" s="606">
        <v>44200</v>
      </c>
      <c r="R693" s="615">
        <f t="shared" si="174"/>
        <v>3.2258064516129057</v>
      </c>
      <c r="S693" s="673">
        <f>IF(INDEX(Historical!$D$7:$D$1257,MATCH(B693,Historical!$B$7:$B$1281,0))=0,"n/a",(INDEX(Historical!$C$7:$C$1259,MATCH(B693,Historical!$B$7:$B$1281,0))/INDEX(Historical!$D$7:$D$1257,MATCH(B693,Historical!$B$7:$B$1281,0))-1)*100)</f>
        <v>3.3333333333333437</v>
      </c>
      <c r="T693" s="673">
        <f>IF(INDEX(Historical!$F$7:$F$1250,MATCH(B693,Historical!$B$7:$B$1281,0))=0,"n/a",((INDEX(Historical!$C$7:$C$1259,MATCH(B693,Historical!$B$7:$B$1281,0))/INDEX(Historical!$F$7:$F$1250,MATCH(B693,Historical!$B$7:$B$1281,0)))^(1/3)-1)*100)</f>
        <v>6.7268859311195417</v>
      </c>
      <c r="U693" s="673">
        <f>IF(INDEX(Historical!$H$7:$H$1250,MATCH(B693,Historical!$B$7:$B$1281,0))=0,"n/a",((INDEX(Historical!$C$7:$C$1259,MATCH(B693,Historical!$B$7:$B$1281,0))/INDEX(Historical!$H$7:$H$1250,MATCH(B693,Historical!$B$7:$B$1281,0)))^(1/5)-1)*100)</f>
        <v>5.6960521553572674</v>
      </c>
      <c r="V693" s="673">
        <f>IF(INDEX(Historical!$O$7:$O$1250,MATCH(B693,Historical!$B$7:$B$1281,0))=0,"n/a",((INDEX(Historical!$C$7:$C$1259,MATCH(B693,Historical!$B$7:$B$1281,0))/INDEX(Historical!$O$7:$O$1250,MATCH(B693,Historical!$B$7:$B$1281,0)))^(1/10)-1)*100)</f>
        <v>5.2977270280247124</v>
      </c>
      <c r="W693" s="674">
        <f t="shared" si="175"/>
        <v>1.0751879296961575</v>
      </c>
      <c r="X693" s="675">
        <f t="shared" si="176"/>
        <v>0.42827459814716295</v>
      </c>
      <c r="Y693" s="843"/>
      <c r="Z693" s="624">
        <f t="shared" si="177"/>
        <v>21.512605042016805</v>
      </c>
      <c r="AA693" s="853">
        <f t="shared" si="178"/>
        <v>14.17983193277311</v>
      </c>
      <c r="AB693" s="854">
        <v>12</v>
      </c>
      <c r="AC693" s="833">
        <v>5.95</v>
      </c>
      <c r="AD693" s="833" t="s">
        <v>136</v>
      </c>
      <c r="AE693" s="833">
        <v>5.01</v>
      </c>
      <c r="AF693" s="833">
        <v>1.45</v>
      </c>
      <c r="AG693" s="833">
        <v>6.8000000000000007</v>
      </c>
      <c r="AH693" s="833">
        <v>29.099999999999998</v>
      </c>
      <c r="AI693" s="833">
        <v>-1.79</v>
      </c>
      <c r="AJ693" s="833">
        <v>13.3</v>
      </c>
      <c r="AK693" s="833">
        <v>-6</v>
      </c>
      <c r="AL693" s="845">
        <v>4050</v>
      </c>
      <c r="AM693" s="839">
        <v>0.89999999999999991</v>
      </c>
      <c r="AN693" s="833">
        <v>0.09</v>
      </c>
      <c r="AO693" s="711">
        <f t="shared" si="179"/>
        <v>-6.9666528365600886</v>
      </c>
      <c r="AP693" s="712">
        <f t="shared" si="180"/>
        <v>7.2131790962130218</v>
      </c>
      <c r="AQ693" s="855">
        <f t="shared" si="181"/>
        <v>-4.4065174176002753</v>
      </c>
      <c r="AR693" s="624">
        <f>INDEX(Historical!$C$7:$C$1259,MATCH(B693,Historical!$B$7:$B$1281,0))*IF(AH693="n/a",1.03,IF(AH693&lt;0,1.01,IF(AH693&gt;10,1.1,(1+AH693/100))))</f>
        <v>1.3640000000000001</v>
      </c>
      <c r="AS693" s="853">
        <f t="shared" si="182"/>
        <v>1.3776400000000002</v>
      </c>
      <c r="AT693" s="853">
        <f t="shared" si="188"/>
        <v>1.3914164000000002</v>
      </c>
      <c r="AU693" s="853">
        <f t="shared" si="188"/>
        <v>1.4053305640000002</v>
      </c>
      <c r="AV693" s="853">
        <f t="shared" si="188"/>
        <v>1.4193838696400003</v>
      </c>
      <c r="AW693" s="624">
        <f t="shared" si="184"/>
        <v>6.9577708336400015</v>
      </c>
      <c r="AX693" s="719">
        <f t="shared" si="185"/>
        <v>8.2467356093872244</v>
      </c>
      <c r="AY693" s="900">
        <v>1.07</v>
      </c>
      <c r="AZ693" s="839">
        <v>113.75999999999999</v>
      </c>
      <c r="BA693" s="839">
        <v>-4.79</v>
      </c>
      <c r="BB693" s="839">
        <v>13.54</v>
      </c>
      <c r="BC693" s="839">
        <v>41.160000000000004</v>
      </c>
      <c r="BD693" s="874"/>
      <c r="BE693" s="597">
        <v>1993</v>
      </c>
      <c r="BF693" s="865">
        <f t="shared" si="186"/>
        <v>2</v>
      </c>
      <c r="BG693" s="849">
        <v>0.70000000000000007</v>
      </c>
    </row>
    <row r="694" spans="1:59" s="831" customFormat="1" ht="12.75" customHeight="1" x14ac:dyDescent="0.2">
      <c r="A694" s="847" t="s">
        <v>1741</v>
      </c>
      <c r="B694" s="578" t="s">
        <v>1742</v>
      </c>
      <c r="C694" s="898" t="s">
        <v>108</v>
      </c>
      <c r="D694" s="898" t="s">
        <v>4273</v>
      </c>
      <c r="E694" s="705">
        <v>9</v>
      </c>
      <c r="F694" s="1135">
        <v>516</v>
      </c>
      <c r="G694" s="1135" t="s">
        <v>106</v>
      </c>
      <c r="H694" s="1135" t="s">
        <v>106</v>
      </c>
      <c r="I694" s="841">
        <v>27.52</v>
      </c>
      <c r="J694" s="624">
        <f t="shared" si="172"/>
        <v>4.7965116279069768</v>
      </c>
      <c r="K694" s="844">
        <v>0.33</v>
      </c>
      <c r="L694" s="854">
        <v>4</v>
      </c>
      <c r="M694" s="615">
        <f t="shared" si="173"/>
        <v>1.32</v>
      </c>
      <c r="N694" s="837" t="s">
        <v>122</v>
      </c>
      <c r="O694" s="706">
        <v>0.32</v>
      </c>
      <c r="P694" s="606">
        <v>44225</v>
      </c>
      <c r="Q694" s="606">
        <v>44232</v>
      </c>
      <c r="R694" s="615">
        <f t="shared" si="174"/>
        <v>3.1250000000000027</v>
      </c>
      <c r="S694" s="673">
        <f>IF(INDEX(Historical!$D$7:$D$1257,MATCH(B694,Historical!$B$7:$B$1281,0))=0,"n/a",(INDEX(Historical!$C$7:$C$1259,MATCH(B694,Historical!$B$7:$B$1281,0))/INDEX(Historical!$D$7:$D$1257,MATCH(B694,Historical!$B$7:$B$1281,0))-1)*100)</f>
        <v>3.2258064516129004</v>
      </c>
      <c r="T694" s="673">
        <f>IF(INDEX(Historical!$F$7:$F$1250,MATCH(B694,Historical!$B$7:$B$1281,0))=0,"n/a",((INDEX(Historical!$C$7:$C$1259,MATCH(B694,Historical!$B$7:$B$1281,0))/INDEX(Historical!$F$7:$F$1250,MATCH(B694,Historical!$B$7:$B$1281,0)))^(1/3)-1)*100)</f>
        <v>3.3357652893651002</v>
      </c>
      <c r="U694" s="673">
        <f>IF(INDEX(Historical!$H$7:$H$1250,MATCH(B694,Historical!$B$7:$B$1281,0))=0,"n/a",((INDEX(Historical!$C$7:$C$1259,MATCH(B694,Historical!$B$7:$B$1281,0))/INDEX(Historical!$H$7:$H$1250,MATCH(B694,Historical!$B$7:$B$1281,0)))^(1/5)-1)*100)</f>
        <v>3.4563715943573214</v>
      </c>
      <c r="V694" s="673">
        <f>IF(INDEX(Historical!$O$7:$O$1250,MATCH(B694,Historical!$B$7:$B$1281,0))=0,"n/a",((INDEX(Historical!$C$7:$C$1259,MATCH(B694,Historical!$B$7:$B$1281,0))/INDEX(Historical!$O$7:$O$1250,MATCH(B694,Historical!$B$7:$B$1281,0)))^(1/10)-1)*100)</f>
        <v>2.4993230105207598</v>
      </c>
      <c r="W694" s="674">
        <f t="shared" si="175"/>
        <v>1.3829231275060965</v>
      </c>
      <c r="X694" s="675">
        <f t="shared" si="176"/>
        <v>0.5158763573667644</v>
      </c>
      <c r="Y694" s="637"/>
      <c r="Z694" s="624">
        <f t="shared" si="177"/>
        <v>50.190114068441069</v>
      </c>
      <c r="AA694" s="853">
        <f t="shared" si="178"/>
        <v>10.463878326996198</v>
      </c>
      <c r="AB694" s="854">
        <v>12</v>
      </c>
      <c r="AC694" s="833">
        <v>2.63</v>
      </c>
      <c r="AD694" s="833" t="s">
        <v>136</v>
      </c>
      <c r="AE694" s="833">
        <v>3.37</v>
      </c>
      <c r="AF694" s="833">
        <v>1.58</v>
      </c>
      <c r="AG694" s="833">
        <v>15.7</v>
      </c>
      <c r="AH694" s="833">
        <v>49.8</v>
      </c>
      <c r="AI694" s="833" t="s">
        <v>136</v>
      </c>
      <c r="AJ694" s="833">
        <v>6.7</v>
      </c>
      <c r="AK694" s="833" t="s">
        <v>136</v>
      </c>
      <c r="AL694" s="845">
        <v>123.82</v>
      </c>
      <c r="AM694" s="839">
        <v>2.1</v>
      </c>
      <c r="AN694" s="833">
        <v>0</v>
      </c>
      <c r="AO694" s="711">
        <f t="shared" si="179"/>
        <v>-2.2109951047319001</v>
      </c>
      <c r="AP694" s="712">
        <f t="shared" si="180"/>
        <v>8.2528832222642983</v>
      </c>
      <c r="AQ694" s="855">
        <f t="shared" si="181"/>
        <v>-14.279711317295385</v>
      </c>
      <c r="AR694" s="624">
        <f>INDEX(Historical!$C$7:$C$1259,MATCH(B694,Historical!$B$7:$B$1281,0))*IF(AH694="n/a",1.03,IF(AH694&lt;0,1.01,IF(AH694&gt;10,1.1,(1+AH694/100))))</f>
        <v>1.4080000000000001</v>
      </c>
      <c r="AS694" s="853">
        <f t="shared" si="182"/>
        <v>1.4502400000000002</v>
      </c>
      <c r="AT694" s="853">
        <f t="shared" si="188"/>
        <v>1.4937472000000003</v>
      </c>
      <c r="AU694" s="853">
        <f t="shared" si="188"/>
        <v>1.5385596160000004</v>
      </c>
      <c r="AV694" s="853">
        <f t="shared" si="188"/>
        <v>1.5847164044800004</v>
      </c>
      <c r="AW694" s="624">
        <f t="shared" si="184"/>
        <v>7.4752632204800022</v>
      </c>
      <c r="AX694" s="719">
        <f t="shared" si="185"/>
        <v>27.163020423255823</v>
      </c>
      <c r="AY694" s="900">
        <v>0.94</v>
      </c>
      <c r="AZ694" s="839">
        <v>66.790000000000006</v>
      </c>
      <c r="BA694" s="839">
        <v>-12.629999999999999</v>
      </c>
      <c r="BB694" s="839">
        <v>3.46</v>
      </c>
      <c r="BC694" s="839">
        <v>23.669999999999998</v>
      </c>
      <c r="BD694" s="874"/>
      <c r="BE694" s="597">
        <v>2013</v>
      </c>
      <c r="BF694" s="865">
        <f t="shared" si="186"/>
        <v>0</v>
      </c>
      <c r="BG694" s="849">
        <v>1.3</v>
      </c>
    </row>
    <row r="695" spans="1:59" s="831" customFormat="1" ht="12.75" customHeight="1" x14ac:dyDescent="0.2">
      <c r="A695" s="831" t="s">
        <v>1749</v>
      </c>
      <c r="B695" s="831" t="s">
        <v>1750</v>
      </c>
      <c r="C695" s="898" t="s">
        <v>153</v>
      </c>
      <c r="D695" s="898" t="s">
        <v>4256</v>
      </c>
      <c r="E695" s="705">
        <v>11</v>
      </c>
      <c r="F695" s="1135">
        <v>326</v>
      </c>
      <c r="G695" s="1102" t="s">
        <v>106</v>
      </c>
      <c r="H695" s="1102" t="s">
        <v>106</v>
      </c>
      <c r="I695" s="841">
        <v>332.22</v>
      </c>
      <c r="J695" s="624">
        <f t="shared" si="172"/>
        <v>1.5050267894768525</v>
      </c>
      <c r="K695" s="844">
        <v>1.25</v>
      </c>
      <c r="L695" s="854">
        <v>4</v>
      </c>
      <c r="M695" s="615">
        <f t="shared" si="173"/>
        <v>5</v>
      </c>
      <c r="N695" s="837" t="s">
        <v>194</v>
      </c>
      <c r="O695" s="706">
        <v>1.08</v>
      </c>
      <c r="P695" s="606">
        <v>44001</v>
      </c>
      <c r="Q695" s="606">
        <v>44012</v>
      </c>
      <c r="R695" s="615">
        <f t="shared" si="174"/>
        <v>15.740740740740733</v>
      </c>
      <c r="S695" s="673">
        <f>IF(INDEX(Historical!$D$7:$D$1257,MATCH(B695,Historical!$B$7:$B$1281,0))=0,"n/a",(INDEX(Historical!$C$7:$C$1259,MATCH(B695,Historical!$B$7:$B$1281,0))/INDEX(Historical!$D$7:$D$1257,MATCH(B695,Historical!$B$7:$B$1281,0))-1)*100)</f>
        <v>21.356783919597987</v>
      </c>
      <c r="T695" s="673">
        <f>IF(INDEX(Historical!$F$7:$F$1250,MATCH(B695,Historical!$B$7:$B$1281,0))=0,"n/a",((INDEX(Historical!$C$7:$C$1259,MATCH(B695,Historical!$B$7:$B$1281,0))/INDEX(Historical!$F$7:$F$1250,MATCH(B695,Historical!$B$7:$B$1281,0)))^(1/3)-1)*100)</f>
        <v>18.878439055262586</v>
      </c>
      <c r="U695" s="673">
        <f>IF(INDEX(Historical!$H$7:$H$1250,MATCH(B695,Historical!$B$7:$B$1281,0))=0,"n/a",((INDEX(Historical!$C$7:$C$1259,MATCH(B695,Historical!$B$7:$B$1281,0))/INDEX(Historical!$H$7:$H$1250,MATCH(B695,Historical!$B$7:$B$1281,0)))^(1/5)-1)*100)</f>
        <v>20.834005411397793</v>
      </c>
      <c r="V695" s="673">
        <f>IF(INDEX(Historical!$O$7:$O$1250,MATCH(B695,Historical!$B$7:$B$1281,0))=0,"n/a",((INDEX(Historical!$C$7:$C$1259,MATCH(B695,Historical!$B$7:$B$1281,0))/INDEX(Historical!$O$7:$O$1250,MATCH(B695,Historical!$B$7:$B$1281,0)))^(1/10)-1)*100)</f>
        <v>28.12952341117969</v>
      </c>
      <c r="W695" s="674">
        <f t="shared" si="175"/>
        <v>0.74064551705549364</v>
      </c>
      <c r="X695" s="675">
        <f t="shared" si="176"/>
        <v>1.031386406504841</v>
      </c>
      <c r="Y695" s="842"/>
      <c r="Z695" s="624">
        <f t="shared" si="177"/>
        <v>31.191515907673111</v>
      </c>
      <c r="AA695" s="853">
        <f t="shared" si="178"/>
        <v>20.724890829694324</v>
      </c>
      <c r="AB695" s="854">
        <v>12</v>
      </c>
      <c r="AC695" s="833">
        <v>16.03</v>
      </c>
      <c r="AD695" s="833">
        <v>1.65</v>
      </c>
      <c r="AE695" s="833">
        <v>1.23</v>
      </c>
      <c r="AF695" s="833">
        <v>4.79</v>
      </c>
      <c r="AG695" s="833">
        <v>28.1</v>
      </c>
      <c r="AH695" s="833">
        <v>17.5</v>
      </c>
      <c r="AI695" s="833">
        <v>15.93</v>
      </c>
      <c r="AJ695" s="833">
        <v>20.200000000000003</v>
      </c>
      <c r="AK695" s="833">
        <v>12.41</v>
      </c>
      <c r="AL695" s="845">
        <v>315720</v>
      </c>
      <c r="AM695" s="839">
        <v>0.3</v>
      </c>
      <c r="AN695" s="833">
        <v>0.67</v>
      </c>
      <c r="AO695" s="711">
        <f t="shared" si="179"/>
        <v>1.6141413711803203</v>
      </c>
      <c r="AP695" s="712">
        <f t="shared" si="180"/>
        <v>22.339032200874644</v>
      </c>
      <c r="AQ695" s="855">
        <f t="shared" si="181"/>
        <v>110.04996979474066</v>
      </c>
      <c r="AR695" s="624">
        <f>INDEX(Historical!$C$7:$C$1259,MATCH(B695,Historical!$B$7:$B$1281,0))*IF(AH695="n/a",1.03,IF(AH695&lt;0,1.01,IF(AH695&gt;10,1.1,(1+AH695/100))))</f>
        <v>5.3130000000000006</v>
      </c>
      <c r="AS695" s="853">
        <f t="shared" si="182"/>
        <v>5.8443000000000014</v>
      </c>
      <c r="AT695" s="853">
        <f t="shared" si="188"/>
        <v>6.4287300000000016</v>
      </c>
      <c r="AU695" s="853">
        <f t="shared" si="188"/>
        <v>7.0716030000000023</v>
      </c>
      <c r="AV695" s="853">
        <f t="shared" si="188"/>
        <v>7.7787633000000032</v>
      </c>
      <c r="AW695" s="624">
        <f t="shared" si="184"/>
        <v>32.436396300000013</v>
      </c>
      <c r="AX695" s="719">
        <f t="shared" si="185"/>
        <v>9.7635290771175764</v>
      </c>
      <c r="AY695" s="900">
        <v>0.74</v>
      </c>
      <c r="AZ695" s="839">
        <v>76.98</v>
      </c>
      <c r="BA695" s="839">
        <v>-9.7100000000000009</v>
      </c>
      <c r="BB695" s="839">
        <v>-2.4500000000000002</v>
      </c>
      <c r="BC695" s="839">
        <v>3.7699999999999996</v>
      </c>
      <c r="BD695" s="874"/>
      <c r="BE695" s="597">
        <v>2010</v>
      </c>
      <c r="BF695" s="865">
        <f t="shared" si="186"/>
        <v>0</v>
      </c>
      <c r="BG695" s="849">
        <v>9.1999999999999993</v>
      </c>
    </row>
    <row r="696" spans="1:59" s="831" customFormat="1" x14ac:dyDescent="0.2">
      <c r="A696" s="831" t="s">
        <v>1753</v>
      </c>
      <c r="B696" s="578" t="s">
        <v>1754</v>
      </c>
      <c r="C696" s="898" t="s">
        <v>108</v>
      </c>
      <c r="D696" s="898" t="s">
        <v>118</v>
      </c>
      <c r="E696" s="705">
        <v>12</v>
      </c>
      <c r="F696" s="1135">
        <v>284</v>
      </c>
      <c r="G696" s="1135" t="s">
        <v>115</v>
      </c>
      <c r="H696" s="1135" t="s">
        <v>115</v>
      </c>
      <c r="I696" s="841">
        <v>26.48</v>
      </c>
      <c r="J696" s="624">
        <f t="shared" si="172"/>
        <v>4.3051359516616312</v>
      </c>
      <c r="K696" s="844">
        <v>0.28499999999999998</v>
      </c>
      <c r="L696" s="854">
        <v>4</v>
      </c>
      <c r="M696" s="615">
        <f t="shared" si="173"/>
        <v>1.1399999999999999</v>
      </c>
      <c r="N696" s="837" t="s">
        <v>236</v>
      </c>
      <c r="O696" s="706">
        <v>0.26</v>
      </c>
      <c r="P696" s="904">
        <v>43672</v>
      </c>
      <c r="Q696" s="904">
        <v>43693</v>
      </c>
      <c r="R696" s="615">
        <f t="shared" si="174"/>
        <v>9.6153846153846025</v>
      </c>
      <c r="S696" s="673">
        <f>IF(INDEX(Historical!$D$7:$D$1257,MATCH(B696,Historical!$B$7:$B$1281,0))=0,"n/a",(INDEX(Historical!$C$7:$C$1259,MATCH(B696,Historical!$B$7:$B$1281,0))/INDEX(Historical!$D$7:$D$1257,MATCH(B696,Historical!$B$7:$B$1281,0))-1)*100)</f>
        <v>4.5871559633027248</v>
      </c>
      <c r="T696" s="673">
        <f>IF(INDEX(Historical!$F$7:$F$1250,MATCH(B696,Historical!$B$7:$B$1281,0))=0,"n/a",((INDEX(Historical!$C$7:$C$1259,MATCH(B696,Historical!$B$7:$B$1281,0))/INDEX(Historical!$F$7:$F$1250,MATCH(B696,Historical!$B$7:$B$1281,0)))^(1/3)-1)*100)</f>
        <v>9.8505241180611325</v>
      </c>
      <c r="U696" s="673">
        <f>IF(INDEX(Historical!$H$7:$H$1250,MATCH(B696,Historical!$B$7:$B$1281,0))=0,"n/a",((INDEX(Historical!$C$7:$C$1259,MATCH(B696,Historical!$B$7:$B$1281,0))/INDEX(Historical!$H$7:$H$1250,MATCH(B696,Historical!$B$7:$B$1281,0)))^(1/5)-1)*100)</f>
        <v>10.245624587374724</v>
      </c>
      <c r="V696" s="673">
        <f>IF(INDEX(Historical!$O$7:$O$1250,MATCH(B696,Historical!$B$7:$B$1281,0))=0,"n/a",((INDEX(Historical!$C$7:$C$1259,MATCH(B696,Historical!$B$7:$B$1281,0))/INDEX(Historical!$O$7:$O$1250,MATCH(B696,Historical!$B$7:$B$1281,0)))^(1/10)-1)*100)</f>
        <v>12.533980472183615</v>
      </c>
      <c r="W696" s="674">
        <f t="shared" si="175"/>
        <v>0.81742784027090298</v>
      </c>
      <c r="X696" s="675">
        <f t="shared" si="176"/>
        <v>4.6571020851703295</v>
      </c>
      <c r="Y696" s="646" t="s">
        <v>4576</v>
      </c>
      <c r="Z696" s="624">
        <f t="shared" si="177"/>
        <v>29.305912596401022</v>
      </c>
      <c r="AA696" s="853">
        <f t="shared" si="178"/>
        <v>6.8071979434447298</v>
      </c>
      <c r="AB696" s="854">
        <v>12</v>
      </c>
      <c r="AC696" s="833">
        <v>3.89</v>
      </c>
      <c r="AD696" s="833">
        <v>4.1100000000000003</v>
      </c>
      <c r="AE696" s="833">
        <v>0.41</v>
      </c>
      <c r="AF696" s="833">
        <v>0.51</v>
      </c>
      <c r="AG696" s="833">
        <v>7.5</v>
      </c>
      <c r="AH696" s="833">
        <v>-25.8</v>
      </c>
      <c r="AI696" s="833">
        <v>12.67</v>
      </c>
      <c r="AJ696" s="833">
        <v>2.1999999999999997</v>
      </c>
      <c r="AK696" s="833">
        <v>1.7000000000000002</v>
      </c>
      <c r="AL696" s="845">
        <v>5410</v>
      </c>
      <c r="AM696" s="839">
        <v>0.70000000000000007</v>
      </c>
      <c r="AN696" s="833">
        <v>0.31</v>
      </c>
      <c r="AO696" s="711">
        <f t="shared" si="179"/>
        <v>7.7435625955916256</v>
      </c>
      <c r="AP696" s="712">
        <f t="shared" si="180"/>
        <v>14.550760539036355</v>
      </c>
      <c r="AQ696" s="855">
        <f t="shared" si="181"/>
        <v>-60.719408517935911</v>
      </c>
      <c r="AR696" s="624">
        <f>INDEX(Historical!$C$7:$C$1259,MATCH(B696,Historical!$B$7:$B$1281,0))*IF(AH696="n/a",1.03,IF(AH696&lt;0,1.01,IF(AH696&gt;10,1.1,(1+AH696/100))))</f>
        <v>1.1514</v>
      </c>
      <c r="AS696" s="853">
        <f t="shared" si="182"/>
        <v>1.26654</v>
      </c>
      <c r="AT696" s="853">
        <f t="shared" si="188"/>
        <v>1.28807118</v>
      </c>
      <c r="AU696" s="853">
        <f t="shared" si="188"/>
        <v>1.3099683900599999</v>
      </c>
      <c r="AV696" s="853">
        <f t="shared" si="188"/>
        <v>1.3322378526910197</v>
      </c>
      <c r="AW696" s="624">
        <f t="shared" si="184"/>
        <v>6.34821742275102</v>
      </c>
      <c r="AX696" s="719">
        <f t="shared" si="185"/>
        <v>23.973630750570315</v>
      </c>
      <c r="AY696" s="900">
        <v>1.73</v>
      </c>
      <c r="AZ696" s="839">
        <v>176.41</v>
      </c>
      <c r="BA696" s="839">
        <v>-6</v>
      </c>
      <c r="BB696" s="839">
        <v>10.18</v>
      </c>
      <c r="BC696" s="839">
        <v>34.32</v>
      </c>
      <c r="BD696" s="874"/>
      <c r="BE696" s="597">
        <v>2009</v>
      </c>
      <c r="BF696" s="865">
        <f t="shared" si="186"/>
        <v>0</v>
      </c>
      <c r="BG696" s="849">
        <v>1.2</v>
      </c>
    </row>
    <row r="697" spans="1:59" s="831" customFormat="1" ht="12.75" customHeight="1" x14ac:dyDescent="0.2">
      <c r="A697" s="838" t="s">
        <v>827</v>
      </c>
      <c r="B697" s="578" t="s">
        <v>828</v>
      </c>
      <c r="C697" s="898" t="s">
        <v>112</v>
      </c>
      <c r="D697" s="898" t="s">
        <v>4291</v>
      </c>
      <c r="E697" s="705">
        <v>14</v>
      </c>
      <c r="F697" s="1135">
        <v>262</v>
      </c>
      <c r="G697" s="1085" t="s">
        <v>37</v>
      </c>
      <c r="H697" s="1085" t="s">
        <v>37</v>
      </c>
      <c r="I697" s="841">
        <v>205.96</v>
      </c>
      <c r="J697" s="624">
        <f t="shared" si="172"/>
        <v>1.8838609438725964</v>
      </c>
      <c r="K697" s="844">
        <v>0.97</v>
      </c>
      <c r="L697" s="854">
        <v>4</v>
      </c>
      <c r="M697" s="615">
        <f t="shared" si="173"/>
        <v>3.88</v>
      </c>
      <c r="N697" s="837" t="s">
        <v>318</v>
      </c>
      <c r="O697" s="706">
        <v>0.88</v>
      </c>
      <c r="P697" s="904">
        <v>43706</v>
      </c>
      <c r="Q697" s="904">
        <v>43738</v>
      </c>
      <c r="R697" s="615">
        <f t="shared" si="174"/>
        <v>10.227272727272723</v>
      </c>
      <c r="S697" s="673">
        <f>IF(INDEX(Historical!$D$7:$D$1257,MATCH(B697,Historical!$B$7:$B$1281,0))=0,"n/a",(INDEX(Historical!$C$7:$C$1259,MATCH(B697,Historical!$B$7:$B$1281,0))/INDEX(Historical!$D$7:$D$1257,MATCH(B697,Historical!$B$7:$B$1281,0))-1)*100)</f>
        <v>4.8648648648648596</v>
      </c>
      <c r="T697" s="673">
        <f>IF(INDEX(Historical!$F$7:$F$1250,MATCH(B697,Historical!$B$7:$B$1281,0))=0,"n/a",((INDEX(Historical!$C$7:$C$1259,MATCH(B697,Historical!$B$7:$B$1281,0))/INDEX(Historical!$F$7:$F$1250,MATCH(B697,Historical!$B$7:$B$1281,0)))^(1/3)-1)*100)</f>
        <v>16.089608946568788</v>
      </c>
      <c r="U697" s="673">
        <f>IF(INDEX(Historical!$H$7:$H$1250,MATCH(B697,Historical!$B$7:$B$1281,0))=0,"n/a",((INDEX(Historical!$C$7:$C$1259,MATCH(B697,Historical!$B$7:$B$1281,0))/INDEX(Historical!$H$7:$H$1250,MATCH(B697,Historical!$B$7:$B$1281,0)))^(1/5)-1)*100)</f>
        <v>12.016451022962894</v>
      </c>
      <c r="V697" s="673">
        <f>IF(INDEX(Historical!$O$7:$O$1250,MATCH(B697,Historical!$B$7:$B$1281,0))=0,"n/a",((INDEX(Historical!$C$7:$C$1259,MATCH(B697,Historical!$B$7:$B$1281,0))/INDEX(Historical!$O$7:$O$1250,MATCH(B697,Historical!$B$7:$B$1281,0)))^(1/10)-1)*100)</f>
        <v>20.52247664710216</v>
      </c>
      <c r="W697" s="674">
        <f t="shared" si="175"/>
        <v>0.58552635871361347</v>
      </c>
      <c r="X697" s="675">
        <f t="shared" si="176"/>
        <v>1.6021934697283859</v>
      </c>
      <c r="Y697" s="646" t="s">
        <v>4591</v>
      </c>
      <c r="Z697" s="624">
        <f t="shared" si="177"/>
        <v>49.238578680203041</v>
      </c>
      <c r="AA697" s="853">
        <f t="shared" si="178"/>
        <v>26.137055837563452</v>
      </c>
      <c r="AB697" s="854">
        <v>12</v>
      </c>
      <c r="AC697" s="833">
        <v>7.88</v>
      </c>
      <c r="AD697" s="833">
        <v>2.0499999999999998</v>
      </c>
      <c r="AE697" s="833">
        <v>7.09</v>
      </c>
      <c r="AF697" s="833">
        <v>8.27</v>
      </c>
      <c r="AG697" s="833">
        <v>32.1</v>
      </c>
      <c r="AH697" s="833">
        <v>-6</v>
      </c>
      <c r="AI697" s="833">
        <v>11.64</v>
      </c>
      <c r="AJ697" s="833">
        <v>7.5</v>
      </c>
      <c r="AK697" s="833">
        <v>12.920000000000002</v>
      </c>
      <c r="AL697" s="845">
        <v>138440</v>
      </c>
      <c r="AM697" s="839">
        <v>0.1</v>
      </c>
      <c r="AN697" s="833">
        <v>1.58</v>
      </c>
      <c r="AO697" s="711">
        <f t="shared" si="179"/>
        <v>-12.236743870727961</v>
      </c>
      <c r="AP697" s="712">
        <f t="shared" si="180"/>
        <v>13.90031196683549</v>
      </c>
      <c r="AQ697" s="855">
        <f t="shared" si="181"/>
        <v>209.94870670745195</v>
      </c>
      <c r="AR697" s="624">
        <f>INDEX(Historical!$C$7:$C$1259,MATCH(B697,Historical!$B$7:$B$1281,0))*IF(AH697="n/a",1.03,IF(AH697&lt;0,1.01,IF(AH697&gt;10,1.1,(1+AH697/100))))</f>
        <v>3.9188000000000001</v>
      </c>
      <c r="AS697" s="853">
        <f t="shared" si="182"/>
        <v>4.3106800000000005</v>
      </c>
      <c r="AT697" s="853">
        <f t="shared" si="188"/>
        <v>4.7417480000000012</v>
      </c>
      <c r="AU697" s="853">
        <f t="shared" si="188"/>
        <v>5.2159228000000013</v>
      </c>
      <c r="AV697" s="853">
        <f t="shared" si="188"/>
        <v>5.7375150800000023</v>
      </c>
      <c r="AW697" s="624">
        <f t="shared" si="184"/>
        <v>23.924665880000006</v>
      </c>
      <c r="AX697" s="719">
        <f t="shared" si="185"/>
        <v>11.616171042920959</v>
      </c>
      <c r="AY697" s="900">
        <v>1.1000000000000001</v>
      </c>
      <c r="AZ697" s="839">
        <v>96</v>
      </c>
      <c r="BA697" s="839">
        <v>-6.92</v>
      </c>
      <c r="BB697" s="839">
        <v>-0.44999999999999996</v>
      </c>
      <c r="BC697" s="839">
        <v>7.68</v>
      </c>
      <c r="BD697" s="874"/>
      <c r="BE697" s="597">
        <v>2007</v>
      </c>
      <c r="BF697" s="865">
        <f t="shared" si="186"/>
        <v>1</v>
      </c>
      <c r="BG697" s="849">
        <v>8.5</v>
      </c>
    </row>
    <row r="698" spans="1:59" s="831" customFormat="1" ht="12.75" customHeight="1" x14ac:dyDescent="0.2">
      <c r="A698" s="838" t="s">
        <v>3901</v>
      </c>
      <c r="B698" s="578" t="s">
        <v>3902</v>
      </c>
      <c r="C698" s="898" t="s">
        <v>108</v>
      </c>
      <c r="D698" s="898" t="s">
        <v>4273</v>
      </c>
      <c r="E698" s="705">
        <v>8</v>
      </c>
      <c r="F698" s="1135">
        <v>546</v>
      </c>
      <c r="G698" s="1102" t="s">
        <v>106</v>
      </c>
      <c r="H698" s="1102" t="s">
        <v>106</v>
      </c>
      <c r="I698" s="841">
        <v>19.850000000000001</v>
      </c>
      <c r="J698" s="624">
        <f t="shared" si="172"/>
        <v>1.6120906801007555</v>
      </c>
      <c r="K698" s="844">
        <v>0.08</v>
      </c>
      <c r="L698" s="854">
        <v>4</v>
      </c>
      <c r="M698" s="615">
        <f t="shared" si="173"/>
        <v>0.32</v>
      </c>
      <c r="N698" s="837" t="s">
        <v>151</v>
      </c>
      <c r="O698" s="706">
        <v>7.0000000000000007E-2</v>
      </c>
      <c r="P698" s="1106">
        <v>43629</v>
      </c>
      <c r="Q698" s="1106">
        <v>43644</v>
      </c>
      <c r="R698" s="615">
        <f t="shared" si="174"/>
        <v>14.285714285714276</v>
      </c>
      <c r="S698" s="673">
        <f>IF(INDEX(Historical!$D$7:$D$1257,MATCH(B698,Historical!$B$7:$B$1281,0))=0,"n/a",(INDEX(Historical!$C$7:$C$1259,MATCH(B698,Historical!$B$7:$B$1281,0))/INDEX(Historical!$D$7:$D$1257,MATCH(B698,Historical!$B$7:$B$1281,0))-1)*100)</f>
        <v>3.2258064516129004</v>
      </c>
      <c r="T698" s="673">
        <f>IF(INDEX(Historical!$F$7:$F$1250,MATCH(B698,Historical!$B$7:$B$1281,0))=0,"n/a",((INDEX(Historical!$C$7:$C$1259,MATCH(B698,Historical!$B$7:$B$1281,0))/INDEX(Historical!$F$7:$F$1250,MATCH(B698,Historical!$B$7:$B$1281,0)))^(1/3)-1)*100)</f>
        <v>11.636800399929626</v>
      </c>
      <c r="U698" s="673">
        <f>IF(INDEX(Historical!$H$7:$H$1250,MATCH(B698,Historical!$B$7:$B$1281,0))=0,"n/a",((INDEX(Historical!$C$7:$C$1259,MATCH(B698,Historical!$B$7:$B$1281,0))/INDEX(Historical!$H$7:$H$1250,MATCH(B698,Historical!$B$7:$B$1281,0)))^(1/5)-1)*100)</f>
        <v>17.978912471277987</v>
      </c>
      <c r="V698" s="673" t="str">
        <f>IF(INDEX(Historical!$O$7:$O$1250,MATCH(B698,Historical!$B$7:$B$1281,0))=0,"n/a",((INDEX(Historical!$C$7:$C$1259,MATCH(B698,Historical!$B$7:$B$1281,0))/INDEX(Historical!$O$7:$O$1250,MATCH(B698,Historical!$B$7:$B$1281,0)))^(1/10)-1)*100)</f>
        <v>n/a</v>
      </c>
      <c r="W698" s="674" t="str">
        <f t="shared" si="175"/>
        <v>n/a</v>
      </c>
      <c r="X698" s="675">
        <f t="shared" si="176"/>
        <v>0.75225575193631744</v>
      </c>
      <c r="Y698" s="646" t="s">
        <v>4575</v>
      </c>
      <c r="Z698" s="624">
        <f t="shared" si="177"/>
        <v>15.609756097560979</v>
      </c>
      <c r="AA698" s="853">
        <f t="shared" si="178"/>
        <v>9.6829268292682951</v>
      </c>
      <c r="AB698" s="854">
        <v>12</v>
      </c>
      <c r="AC698" s="833">
        <v>2.0499999999999998</v>
      </c>
      <c r="AD698" s="833" t="s">
        <v>136</v>
      </c>
      <c r="AE698" s="833">
        <v>2.67</v>
      </c>
      <c r="AF698" s="833">
        <v>1.25</v>
      </c>
      <c r="AG698" s="833">
        <v>13.600000000000001</v>
      </c>
      <c r="AH698" s="833">
        <v>6.8000000000000007</v>
      </c>
      <c r="AI698" s="833">
        <v>3.66</v>
      </c>
      <c r="AJ698" s="833">
        <v>23.9</v>
      </c>
      <c r="AK698" s="833" t="s">
        <v>136</v>
      </c>
      <c r="AL698" s="845">
        <v>207.88</v>
      </c>
      <c r="AM698" s="839">
        <v>7.3999999999999995</v>
      </c>
      <c r="AN698" s="833">
        <v>0.06</v>
      </c>
      <c r="AO698" s="711">
        <f t="shared" si="179"/>
        <v>9.908076322110448</v>
      </c>
      <c r="AP698" s="712">
        <f t="shared" si="180"/>
        <v>19.591003151378743</v>
      </c>
      <c r="AQ698" s="855">
        <f t="shared" si="181"/>
        <v>-26.655581030061036</v>
      </c>
      <c r="AR698" s="624">
        <f>INDEX(Historical!$C$7:$C$1259,MATCH(B698,Historical!$B$7:$B$1281,0))*IF(AH698="n/a",1.03,IF(AH698&lt;0,1.01,IF(AH698&gt;10,1.1,(1+AH698/100))))</f>
        <v>0.34176000000000001</v>
      </c>
      <c r="AS698" s="853">
        <f t="shared" si="182"/>
        <v>0.35426841599999997</v>
      </c>
      <c r="AT698" s="853">
        <f t="shared" si="188"/>
        <v>0.36489646847999996</v>
      </c>
      <c r="AU698" s="853">
        <f t="shared" si="188"/>
        <v>0.37584336253439998</v>
      </c>
      <c r="AV698" s="853">
        <f t="shared" si="188"/>
        <v>0.387118663410432</v>
      </c>
      <c r="AW698" s="624">
        <f t="shared" si="184"/>
        <v>1.8238869104248319</v>
      </c>
      <c r="AX698" s="719">
        <f t="shared" si="185"/>
        <v>9.188347155792604</v>
      </c>
      <c r="AY698" s="900">
        <v>1.36</v>
      </c>
      <c r="AZ698" s="839">
        <v>126.6</v>
      </c>
      <c r="BA698" s="839">
        <v>-4.38</v>
      </c>
      <c r="BB698" s="839">
        <v>5.5</v>
      </c>
      <c r="BC698" s="839">
        <v>29.32</v>
      </c>
      <c r="BD698" s="874"/>
      <c r="BE698" s="597">
        <v>2013</v>
      </c>
      <c r="BF698" s="865">
        <f t="shared" si="186"/>
        <v>0</v>
      </c>
      <c r="BG698" s="849">
        <v>1.2</v>
      </c>
    </row>
    <row r="699" spans="1:59" s="831" customFormat="1" ht="12.75" customHeight="1" x14ac:dyDescent="0.2">
      <c r="A699" s="831" t="s">
        <v>1747</v>
      </c>
      <c r="B699" s="578" t="s">
        <v>1748</v>
      </c>
      <c r="C699" s="898" t="s">
        <v>112</v>
      </c>
      <c r="D699" s="898" t="s">
        <v>4289</v>
      </c>
      <c r="E699" s="705">
        <v>12</v>
      </c>
      <c r="F699" s="1135">
        <v>299</v>
      </c>
      <c r="G699" s="1103" t="s">
        <v>115</v>
      </c>
      <c r="H699" s="1103" t="s">
        <v>115</v>
      </c>
      <c r="I699" s="841">
        <v>157.83000000000001</v>
      </c>
      <c r="J699" s="624">
        <f t="shared" si="172"/>
        <v>2.5850598745485649</v>
      </c>
      <c r="K699" s="844">
        <v>1.02</v>
      </c>
      <c r="L699" s="854">
        <v>4</v>
      </c>
      <c r="M699" s="615">
        <f t="shared" si="173"/>
        <v>4.08</v>
      </c>
      <c r="N699" s="837" t="s">
        <v>425</v>
      </c>
      <c r="O699" s="706">
        <v>1.01</v>
      </c>
      <c r="P699" s="606">
        <v>44246</v>
      </c>
      <c r="Q699" s="606">
        <v>44265</v>
      </c>
      <c r="R699" s="615">
        <f t="shared" si="174"/>
        <v>0.99009900990099098</v>
      </c>
      <c r="S699" s="673">
        <f>IF(INDEX(Historical!$D$7:$D$1257,MATCH(B699,Historical!$B$7:$B$1281,0))=0,"n/a",(INDEX(Historical!$C$7:$C$1259,MATCH(B699,Historical!$B$7:$B$1281,0))/INDEX(Historical!$D$7:$D$1257,MATCH(B699,Historical!$B$7:$B$1281,0))-1)*100)</f>
        <v>5.2083333333333481</v>
      </c>
      <c r="T699" s="673">
        <f>IF(INDEX(Historical!$F$7:$F$1250,MATCH(B699,Historical!$B$7:$B$1281,0))=0,"n/a",((INDEX(Historical!$C$7:$C$1259,MATCH(B699,Historical!$B$7:$B$1281,0))/INDEX(Historical!$F$7:$F$1250,MATCH(B699,Historical!$B$7:$B$1281,0)))^(1/3)-1)*100)</f>
        <v>6.7614410348521448</v>
      </c>
      <c r="U699" s="673">
        <f>IF(INDEX(Historical!$H$7:$H$1250,MATCH(B699,Historical!$B$7:$B$1281,0))=0,"n/a",((INDEX(Historical!$C$7:$C$1259,MATCH(B699,Historical!$B$7:$B$1281,0))/INDEX(Historical!$H$7:$H$1250,MATCH(B699,Historical!$B$7:$B$1281,0)))^(1/5)-1)*100)</f>
        <v>6.7086689609233918</v>
      </c>
      <c r="V699" s="673">
        <f>IF(INDEX(Historical!$O$7:$O$1250,MATCH(B699,Historical!$B$7:$B$1281,0))=0,"n/a",((INDEX(Historical!$C$7:$C$1259,MATCH(B699,Historical!$B$7:$B$1281,0))/INDEX(Historical!$O$7:$O$1250,MATCH(B699,Historical!$B$7:$B$1281,0)))^(1/10)-1)*100)</f>
        <v>7.9499266523605616</v>
      </c>
      <c r="W699" s="674">
        <f t="shared" si="175"/>
        <v>0.8438655165367337</v>
      </c>
      <c r="X699" s="675">
        <f t="shared" si="176"/>
        <v>0.72136225386273023</v>
      </c>
      <c r="Y699" s="637"/>
      <c r="Z699" s="624">
        <f t="shared" si="177"/>
        <v>248.78048780487805</v>
      </c>
      <c r="AA699" s="853">
        <f t="shared" si="178"/>
        <v>96.237804878048792</v>
      </c>
      <c r="AB699" s="854">
        <v>12</v>
      </c>
      <c r="AC699" s="833">
        <v>1.64</v>
      </c>
      <c r="AD699" s="833">
        <v>9.5299999999999994</v>
      </c>
      <c r="AE699" s="833">
        <v>1.62</v>
      </c>
      <c r="AF699" s="833">
        <v>24.46</v>
      </c>
      <c r="AG699" s="834">
        <v>106</v>
      </c>
      <c r="AH699" s="833">
        <v>-7.1999999999999993</v>
      </c>
      <c r="AI699" s="833">
        <v>7.99</v>
      </c>
      <c r="AJ699" s="833">
        <v>9.3000000000000007</v>
      </c>
      <c r="AK699" s="833">
        <v>10.059999999999999</v>
      </c>
      <c r="AL699" s="845">
        <v>137490</v>
      </c>
      <c r="AM699" s="840" t="s">
        <v>136</v>
      </c>
      <c r="AN699" s="834">
        <v>4.5999999999999996</v>
      </c>
      <c r="AO699" s="711">
        <f t="shared" si="179"/>
        <v>-86.944076042576839</v>
      </c>
      <c r="AP699" s="712">
        <f t="shared" si="180"/>
        <v>9.2937288354719563</v>
      </c>
      <c r="AQ699" s="855">
        <f t="shared" si="181"/>
        <v>922.84498821605382</v>
      </c>
      <c r="AR699" s="624">
        <f>INDEX(Historical!$C$7:$C$1259,MATCH(B699,Historical!$B$7:$B$1281,0))*IF(AH699="n/a",1.03,IF(AH699&lt;0,1.01,IF(AH699&gt;10,1.1,(1+AH699/100))))</f>
        <v>4.0804</v>
      </c>
      <c r="AS699" s="853">
        <f t="shared" si="182"/>
        <v>4.4064239600000006</v>
      </c>
      <c r="AT699" s="853">
        <f t="shared" si="188"/>
        <v>4.8470663560000009</v>
      </c>
      <c r="AU699" s="853">
        <f t="shared" si="188"/>
        <v>5.3317729916000012</v>
      </c>
      <c r="AV699" s="853">
        <f t="shared" si="188"/>
        <v>5.8649502907600022</v>
      </c>
      <c r="AW699" s="624">
        <f t="shared" si="184"/>
        <v>24.530613598360006</v>
      </c>
      <c r="AX699" s="719">
        <f t="shared" si="185"/>
        <v>15.542427674307802</v>
      </c>
      <c r="AY699" s="900">
        <v>1.01</v>
      </c>
      <c r="AZ699" s="839">
        <v>92.47999999999999</v>
      </c>
      <c r="BA699" s="839">
        <v>-11.34</v>
      </c>
      <c r="BB699" s="839">
        <v>-3.46</v>
      </c>
      <c r="BC699" s="839">
        <v>6.43</v>
      </c>
      <c r="BD699" s="874"/>
      <c r="BE699" s="597">
        <v>2010</v>
      </c>
      <c r="BF699" s="865">
        <f t="shared" si="186"/>
        <v>0</v>
      </c>
      <c r="BG699" s="849">
        <v>7.1999999999999993</v>
      </c>
    </row>
    <row r="700" spans="1:59" s="831" customFormat="1" ht="12.75" customHeight="1" x14ac:dyDescent="0.2">
      <c r="A700" s="838" t="s">
        <v>1735</v>
      </c>
      <c r="B700" s="578" t="s">
        <v>1736</v>
      </c>
      <c r="C700" s="898" t="s">
        <v>108</v>
      </c>
      <c r="D700" s="898" t="s">
        <v>4273</v>
      </c>
      <c r="E700" s="705">
        <v>10</v>
      </c>
      <c r="F700" s="1135">
        <v>397</v>
      </c>
      <c r="G700" s="1102" t="s">
        <v>37</v>
      </c>
      <c r="H700" s="1102" t="s">
        <v>37</v>
      </c>
      <c r="I700" s="841">
        <v>50</v>
      </c>
      <c r="J700" s="624">
        <f t="shared" si="172"/>
        <v>3.36</v>
      </c>
      <c r="K700" s="844">
        <v>0.42</v>
      </c>
      <c r="L700" s="854">
        <v>4</v>
      </c>
      <c r="M700" s="615">
        <f t="shared" si="173"/>
        <v>1.68</v>
      </c>
      <c r="N700" s="837" t="s">
        <v>218</v>
      </c>
      <c r="O700" s="706">
        <v>0.37</v>
      </c>
      <c r="P700" s="904">
        <v>43735</v>
      </c>
      <c r="Q700" s="904">
        <v>43753</v>
      </c>
      <c r="R700" s="615">
        <f t="shared" si="174"/>
        <v>13.513513513513512</v>
      </c>
      <c r="S700" s="673">
        <f>IF(INDEX(Historical!$D$7:$D$1257,MATCH(B700,Historical!$B$7:$B$1281,0))=0,"n/a",(INDEX(Historical!$C$7:$C$1259,MATCH(B700,Historical!$B$7:$B$1281,0))/INDEX(Historical!$D$7:$D$1257,MATCH(B700,Historical!$B$7:$B$1281,0))-1)*100)</f>
        <v>9.8039215686274375</v>
      </c>
      <c r="T700" s="673">
        <f>IF(INDEX(Historical!$F$7:$F$1250,MATCH(B700,Historical!$B$7:$B$1281,0))=0,"n/a",((INDEX(Historical!$C$7:$C$1259,MATCH(B700,Historical!$B$7:$B$1281,0))/INDEX(Historical!$F$7:$F$1250,MATCH(B700,Historical!$B$7:$B$1281,0)))^(1/3)-1)*100)</f>
        <v>13.798047356553834</v>
      </c>
      <c r="U700" s="673">
        <f>IF(INDEX(Historical!$H$7:$H$1250,MATCH(B700,Historical!$B$7:$B$1281,0))=0,"n/a",((INDEX(Historical!$C$7:$C$1259,MATCH(B700,Historical!$B$7:$B$1281,0))/INDEX(Historical!$H$7:$H$1250,MATCH(B700,Historical!$B$7:$B$1281,0)))^(1/5)-1)*100)</f>
        <v>10.933280572585158</v>
      </c>
      <c r="V700" s="673">
        <f>IF(INDEX(Historical!$O$7:$O$1250,MATCH(B700,Historical!$B$7:$B$1281,0))=0,"n/a",((INDEX(Historical!$C$7:$C$1259,MATCH(B700,Historical!$B$7:$B$1281,0))/INDEX(Historical!$O$7:$O$1250,MATCH(B700,Historical!$B$7:$B$1281,0)))^(1/10)-1)*100)</f>
        <v>23.716586458402933</v>
      </c>
      <c r="W700" s="674">
        <f t="shared" si="175"/>
        <v>0.46099722621386896</v>
      </c>
      <c r="X700" s="675">
        <f t="shared" si="176"/>
        <v>1.7634323504169609</v>
      </c>
      <c r="Y700" s="646" t="s">
        <v>4580</v>
      </c>
      <c r="Z700" s="624">
        <f t="shared" si="177"/>
        <v>54.901960784313722</v>
      </c>
      <c r="AA700" s="853">
        <f t="shared" si="178"/>
        <v>16.33986928104575</v>
      </c>
      <c r="AB700" s="854">
        <v>12</v>
      </c>
      <c r="AC700" s="833">
        <v>3.06</v>
      </c>
      <c r="AD700" s="833">
        <v>2.81</v>
      </c>
      <c r="AE700" s="833">
        <v>5.14</v>
      </c>
      <c r="AF700" s="833">
        <v>1.67</v>
      </c>
      <c r="AG700" s="833">
        <v>10.7</v>
      </c>
      <c r="AH700" s="833">
        <v>0.4</v>
      </c>
      <c r="AI700" s="833">
        <v>10.83</v>
      </c>
      <c r="AJ700" s="833">
        <v>6.2</v>
      </c>
      <c r="AK700" s="833">
        <v>6</v>
      </c>
      <c r="AL700" s="845">
        <v>76320</v>
      </c>
      <c r="AM700" s="839">
        <v>0.1</v>
      </c>
      <c r="AN700" s="833">
        <v>0.91</v>
      </c>
      <c r="AO700" s="711">
        <f t="shared" si="179"/>
        <v>-2.0465887084605932</v>
      </c>
      <c r="AP700" s="712">
        <f t="shared" si="180"/>
        <v>14.293280572585157</v>
      </c>
      <c r="AQ700" s="855">
        <f t="shared" si="181"/>
        <v>10.1263551044817</v>
      </c>
      <c r="AR700" s="624">
        <f>INDEX(Historical!$C$7:$C$1259,MATCH(B700,Historical!$B$7:$B$1281,0))*IF(AH700="n/a",1.03,IF(AH700&lt;0,1.01,IF(AH700&gt;10,1.1,(1+AH700/100))))</f>
        <v>1.68672</v>
      </c>
      <c r="AS700" s="853">
        <f t="shared" si="182"/>
        <v>1.8553920000000002</v>
      </c>
      <c r="AT700" s="853">
        <f t="shared" si="188"/>
        <v>1.9667155200000002</v>
      </c>
      <c r="AU700" s="853">
        <f t="shared" si="188"/>
        <v>2.0847184512000001</v>
      </c>
      <c r="AV700" s="853">
        <f t="shared" si="188"/>
        <v>2.2098015582720003</v>
      </c>
      <c r="AW700" s="624">
        <f t="shared" si="184"/>
        <v>9.8033475294720009</v>
      </c>
      <c r="AX700" s="719">
        <f t="shared" si="185"/>
        <v>19.606695058944002</v>
      </c>
      <c r="AY700" s="900">
        <v>1.1599999999999999</v>
      </c>
      <c r="AZ700" s="839">
        <v>76.3</v>
      </c>
      <c r="BA700" s="839">
        <v>-6.61</v>
      </c>
      <c r="BB700" s="839">
        <v>6.2399999999999993</v>
      </c>
      <c r="BC700" s="839">
        <v>23.630000000000003</v>
      </c>
      <c r="BD700" s="874"/>
      <c r="BE700" s="597">
        <v>2011</v>
      </c>
      <c r="BF700" s="865">
        <f t="shared" si="186"/>
        <v>0</v>
      </c>
      <c r="BG700" s="849">
        <v>0.89999999999999991</v>
      </c>
    </row>
    <row r="701" spans="1:59" s="831" customFormat="1" ht="12.75" customHeight="1" x14ac:dyDescent="0.2">
      <c r="A701" s="148" t="s">
        <v>3980</v>
      </c>
      <c r="B701" s="804" t="s">
        <v>3981</v>
      </c>
      <c r="C701" s="898" t="s">
        <v>131</v>
      </c>
      <c r="D701" s="898" t="s">
        <v>4263</v>
      </c>
      <c r="E701" s="705">
        <v>7</v>
      </c>
      <c r="F701" s="1135">
        <v>656</v>
      </c>
      <c r="G701" s="1102" t="s">
        <v>106</v>
      </c>
      <c r="H701" s="1102" t="s">
        <v>106</v>
      </c>
      <c r="I701" s="841">
        <v>41.84</v>
      </c>
      <c r="J701" s="624">
        <f t="shared" si="172"/>
        <v>3.6328871892925427</v>
      </c>
      <c r="K701" s="844">
        <v>0.38</v>
      </c>
      <c r="L701" s="854">
        <v>4</v>
      </c>
      <c r="M701" s="615">
        <f t="shared" si="173"/>
        <v>1.52</v>
      </c>
      <c r="N701" s="837" t="s">
        <v>512</v>
      </c>
      <c r="O701" s="706">
        <v>0.375</v>
      </c>
      <c r="P701" s="606">
        <v>44238</v>
      </c>
      <c r="Q701" s="606">
        <v>44253</v>
      </c>
      <c r="R701" s="615">
        <f t="shared" si="174"/>
        <v>1.3333333333333344</v>
      </c>
      <c r="S701" s="673">
        <f>IF(INDEX(Historical!$D$7:$D$1257,MATCH(B701,Historical!$B$7:$B$1281,0))=0,"n/a",(INDEX(Historical!$C$7:$C$1259,MATCH(B701,Historical!$B$7:$B$1281,0))/INDEX(Historical!$D$7:$D$1257,MATCH(B701,Historical!$B$7:$B$1281,0))-1)*100)</f>
        <v>1.3513513513513598</v>
      </c>
      <c r="T701" s="673">
        <f>IF(INDEX(Historical!$F$7:$F$1250,MATCH(B701,Historical!$B$7:$B$1281,0))=0,"n/a",((INDEX(Historical!$C$7:$C$1259,MATCH(B701,Historical!$B$7:$B$1281,0))/INDEX(Historical!$F$7:$F$1250,MATCH(B701,Historical!$B$7:$B$1281,0)))^(1/3)-1)*100)</f>
        <v>1.3700332595566689</v>
      </c>
      <c r="U701" s="673">
        <f>IF(INDEX(Historical!$H$7:$H$1250,MATCH(B701,Historical!$B$7:$B$1281,0))=0,"n/a",((INDEX(Historical!$C$7:$C$1259,MATCH(B701,Historical!$B$7:$B$1281,0))/INDEX(Historical!$H$7:$H$1250,MATCH(B701,Historical!$B$7:$B$1281,0)))^(1/5)-1)*100)</f>
        <v>1.3894214014664508</v>
      </c>
      <c r="V701" s="673">
        <f>IF(INDEX(Historical!$O$7:$O$1250,MATCH(B701,Historical!$B$7:$B$1281,0))=0,"n/a",((INDEX(Historical!$C$7:$C$1259,MATCH(B701,Historical!$B$7:$B$1281,0))/INDEX(Historical!$O$7:$O$1250,MATCH(B701,Historical!$B$7:$B$1281,0)))^(1/10)-1)*100)</f>
        <v>0.83730201775307211</v>
      </c>
      <c r="W701" s="674">
        <f t="shared" si="175"/>
        <v>1.6594029060087654</v>
      </c>
      <c r="X701" s="675">
        <f t="shared" si="176"/>
        <v>0.53439284671786569</v>
      </c>
      <c r="Y701" s="843"/>
      <c r="Z701" s="624">
        <f t="shared" si="177"/>
        <v>71.028037383177562</v>
      </c>
      <c r="AA701" s="853">
        <f t="shared" si="178"/>
        <v>19.55140186915888</v>
      </c>
      <c r="AB701" s="854">
        <v>12</v>
      </c>
      <c r="AC701" s="833">
        <v>2.14</v>
      </c>
      <c r="AD701" s="833">
        <v>4.16</v>
      </c>
      <c r="AE701" s="833">
        <v>1.52</v>
      </c>
      <c r="AF701" s="833">
        <v>1.68</v>
      </c>
      <c r="AG701" s="833">
        <v>8.3000000000000007</v>
      </c>
      <c r="AH701" s="833">
        <v>-27.6</v>
      </c>
      <c r="AI701" s="833">
        <v>11.18</v>
      </c>
      <c r="AJ701" s="833">
        <v>2.6</v>
      </c>
      <c r="AK701" s="833">
        <v>4.8</v>
      </c>
      <c r="AL701" s="845">
        <v>638.19000000000005</v>
      </c>
      <c r="AM701" s="839">
        <v>1.5</v>
      </c>
      <c r="AN701" s="833">
        <v>1.51</v>
      </c>
      <c r="AO701" s="711">
        <f t="shared" si="179"/>
        <v>-14.529093278399888</v>
      </c>
      <c r="AP701" s="712">
        <f t="shared" si="180"/>
        <v>5.0223085907589935</v>
      </c>
      <c r="AQ701" s="855">
        <f t="shared" si="181"/>
        <v>20.823756200116918</v>
      </c>
      <c r="AR701" s="624">
        <f>INDEX(Historical!$C$7:$C$1259,MATCH(B701,Historical!$B$7:$B$1281,0))*IF(AH701="n/a",1.03,IF(AH701&lt;0,1.01,IF(AH701&gt;10,1.1,(1+AH701/100))))</f>
        <v>1.5150000000000001</v>
      </c>
      <c r="AS701" s="853">
        <f t="shared" si="182"/>
        <v>1.6665000000000003</v>
      </c>
      <c r="AT701" s="853">
        <f t="shared" si="188"/>
        <v>1.7464920000000004</v>
      </c>
      <c r="AU701" s="853">
        <f t="shared" si="188"/>
        <v>1.8303236160000005</v>
      </c>
      <c r="AV701" s="853">
        <f t="shared" si="188"/>
        <v>1.9181791495680005</v>
      </c>
      <c r="AW701" s="624">
        <f t="shared" si="184"/>
        <v>8.6764947655680018</v>
      </c>
      <c r="AX701" s="719">
        <f t="shared" si="185"/>
        <v>20.737320185391972</v>
      </c>
      <c r="AY701" s="900">
        <v>0.5</v>
      </c>
      <c r="AZ701" s="839">
        <v>27.560000000000002</v>
      </c>
      <c r="BA701" s="839">
        <v>-33.379999999999995</v>
      </c>
      <c r="BB701" s="839">
        <v>-1.31</v>
      </c>
      <c r="BC701" s="839">
        <v>-0.85000000000000009</v>
      </c>
      <c r="BD701" s="874"/>
      <c r="BE701" s="597">
        <v>2015</v>
      </c>
      <c r="BF701" s="865">
        <f t="shared" si="186"/>
        <v>0</v>
      </c>
      <c r="BG701" s="849">
        <v>2.2999999999999998</v>
      </c>
    </row>
    <row r="702" spans="1:59" s="831" customFormat="1" ht="12.75" customHeight="1" x14ac:dyDescent="0.2">
      <c r="A702" s="838" t="s">
        <v>833</v>
      </c>
      <c r="B702" s="578" t="s">
        <v>834</v>
      </c>
      <c r="C702" s="898" t="s">
        <v>153</v>
      </c>
      <c r="D702" s="898" t="s">
        <v>4259</v>
      </c>
      <c r="E702" s="705">
        <v>18</v>
      </c>
      <c r="F702" s="1135">
        <v>202</v>
      </c>
      <c r="G702" s="1126" t="s">
        <v>106</v>
      </c>
      <c r="H702" s="1126" t="s">
        <v>106</v>
      </c>
      <c r="I702" s="841">
        <v>84.4</v>
      </c>
      <c r="J702" s="624">
        <f t="shared" si="172"/>
        <v>1.3507109004739333</v>
      </c>
      <c r="K702" s="844">
        <v>0.28499999999999998</v>
      </c>
      <c r="L702" s="854">
        <v>4</v>
      </c>
      <c r="M702" s="615">
        <f t="shared" si="173"/>
        <v>1.1399999999999999</v>
      </c>
      <c r="N702" s="837" t="s">
        <v>188</v>
      </c>
      <c r="O702" s="706">
        <v>0.28000000000000003</v>
      </c>
      <c r="P702" s="606">
        <v>44179</v>
      </c>
      <c r="Q702" s="606">
        <v>44201</v>
      </c>
      <c r="R702" s="615">
        <f t="shared" si="174"/>
        <v>1.7857142857142672</v>
      </c>
      <c r="S702" s="673">
        <f>IF(INDEX(Historical!$D$7:$D$1257,MATCH(B702,Historical!$B$7:$B$1281,0))=0,"n/a",(INDEX(Historical!$C$7:$C$1259,MATCH(B702,Historical!$B$7:$B$1281,0))/INDEX(Historical!$D$7:$D$1257,MATCH(B702,Historical!$B$7:$B$1281,0))-1)*100)</f>
        <v>1.8181818181818299</v>
      </c>
      <c r="T702" s="673">
        <f>IF(INDEX(Historical!$F$7:$F$1250,MATCH(B702,Historical!$B$7:$B$1281,0))=0,"n/a",((INDEX(Historical!$C$7:$C$1259,MATCH(B702,Historical!$B$7:$B$1281,0))/INDEX(Historical!$F$7:$F$1250,MATCH(B702,Historical!$B$7:$B$1281,0)))^(1/3)-1)*100)</f>
        <v>1.8522715223547648</v>
      </c>
      <c r="U702" s="673">
        <f>IF(INDEX(Historical!$H$7:$H$1250,MATCH(B702,Historical!$B$7:$B$1281,0))=0,"n/a",((INDEX(Historical!$C$7:$C$1259,MATCH(B702,Historical!$B$7:$B$1281,0))/INDEX(Historical!$H$7:$H$1250,MATCH(B702,Historical!$B$7:$B$1281,0)))^(1/5)-1)*100)</f>
        <v>1.7885274215590385</v>
      </c>
      <c r="V702" s="673">
        <f>IF(INDEX(Historical!$O$7:$O$1250,MATCH(B702,Historical!$B$7:$B$1281,0))=0,"n/a",((INDEX(Historical!$C$7:$C$1259,MATCH(B702,Historical!$B$7:$B$1281,0))/INDEX(Historical!$O$7:$O$1250,MATCH(B702,Historical!$B$7:$B$1281,0)))^(1/10)-1)*100)</f>
        <v>1.7674791564427528</v>
      </c>
      <c r="W702" s="674">
        <f t="shared" si="175"/>
        <v>1.0119086355499929</v>
      </c>
      <c r="X702" s="675">
        <f t="shared" si="176"/>
        <v>0.35069165128608604</v>
      </c>
      <c r="Y702" s="632"/>
      <c r="Z702" s="624">
        <f t="shared" si="177"/>
        <v>21.55009451795841</v>
      </c>
      <c r="AA702" s="853">
        <f t="shared" si="178"/>
        <v>15.954631379962194</v>
      </c>
      <c r="AB702" s="854">
        <v>12</v>
      </c>
      <c r="AC702" s="833">
        <v>5.29</v>
      </c>
      <c r="AD702" s="833" t="s">
        <v>136</v>
      </c>
      <c r="AE702" s="833">
        <v>7.31</v>
      </c>
      <c r="AF702" s="833">
        <v>3.14</v>
      </c>
      <c r="AG702" s="833">
        <v>12.9</v>
      </c>
      <c r="AH702" s="833">
        <v>-5.4</v>
      </c>
      <c r="AI702" s="833" t="s">
        <v>136</v>
      </c>
      <c r="AJ702" s="833">
        <v>5.0999999999999996</v>
      </c>
      <c r="AK702" s="833" t="s">
        <v>136</v>
      </c>
      <c r="AL702" s="845">
        <v>308.49</v>
      </c>
      <c r="AM702" s="839">
        <v>0.4</v>
      </c>
      <c r="AN702" s="833">
        <v>0</v>
      </c>
      <c r="AO702" s="711">
        <f t="shared" si="179"/>
        <v>-12.815393057929223</v>
      </c>
      <c r="AP702" s="712">
        <f t="shared" si="180"/>
        <v>3.1392383220329716</v>
      </c>
      <c r="AQ702" s="855">
        <f t="shared" si="181"/>
        <v>49.216535474950774</v>
      </c>
      <c r="AR702" s="624">
        <f>INDEX(Historical!$C$7:$C$1259,MATCH(B702,Historical!$B$7:$B$1281,0))*IF(AH702="n/a",1.03,IF(AH702&lt;0,1.01,IF(AH702&gt;10,1.1,(1+AH702/100))))</f>
        <v>1.1312000000000002</v>
      </c>
      <c r="AS702" s="853">
        <f t="shared" si="182"/>
        <v>1.1651360000000002</v>
      </c>
      <c r="AT702" s="853">
        <f t="shared" si="188"/>
        <v>1.2000900800000003</v>
      </c>
      <c r="AU702" s="853">
        <f t="shared" si="188"/>
        <v>1.2360927824000003</v>
      </c>
      <c r="AV702" s="853">
        <f t="shared" si="188"/>
        <v>1.2731755658720003</v>
      </c>
      <c r="AW702" s="624">
        <f t="shared" si="184"/>
        <v>6.0056944282720011</v>
      </c>
      <c r="AX702" s="719">
        <f t="shared" si="185"/>
        <v>7.1157516922654036</v>
      </c>
      <c r="AY702" s="900">
        <v>0.27</v>
      </c>
      <c r="AZ702" s="839">
        <v>12.04</v>
      </c>
      <c r="BA702" s="839">
        <v>-22.57</v>
      </c>
      <c r="BB702" s="839">
        <v>-3.55</v>
      </c>
      <c r="BC702" s="839">
        <v>-2.6599999999999997</v>
      </c>
      <c r="BD702" s="874"/>
      <c r="BE702" s="597">
        <v>2004</v>
      </c>
      <c r="BF702" s="865">
        <f t="shared" si="186"/>
        <v>1</v>
      </c>
      <c r="BG702" s="849">
        <v>11.799999999999999</v>
      </c>
    </row>
    <row r="703" spans="1:59" s="831" customFormat="1" ht="12.75" customHeight="1" x14ac:dyDescent="0.2">
      <c r="A703" s="831" t="s">
        <v>369</v>
      </c>
      <c r="B703" s="578" t="s">
        <v>370</v>
      </c>
      <c r="C703" s="898" t="s">
        <v>128</v>
      </c>
      <c r="D703" s="898" t="s">
        <v>126</v>
      </c>
      <c r="E703" s="705">
        <v>50</v>
      </c>
      <c r="F703" s="1135">
        <v>31</v>
      </c>
      <c r="G703" s="1097" t="s">
        <v>37</v>
      </c>
      <c r="H703" s="1097" t="s">
        <v>37</v>
      </c>
      <c r="I703" s="833">
        <v>50.82</v>
      </c>
      <c r="J703" s="624">
        <f t="shared" si="172"/>
        <v>6.0606060606060606</v>
      </c>
      <c r="K703" s="844">
        <v>0.77</v>
      </c>
      <c r="L703" s="854">
        <v>4</v>
      </c>
      <c r="M703" s="615">
        <f t="shared" si="173"/>
        <v>3.08</v>
      </c>
      <c r="N703" s="837" t="s">
        <v>242</v>
      </c>
      <c r="O703" s="706">
        <v>0.76</v>
      </c>
      <c r="P703" s="606">
        <v>44022</v>
      </c>
      <c r="Q703" s="606">
        <v>44046</v>
      </c>
      <c r="R703" s="615">
        <f t="shared" si="174"/>
        <v>1.3157894736842117</v>
      </c>
      <c r="S703" s="673">
        <f>IF(INDEX(Historical!$D$7:$D$1257,MATCH(B703,Historical!$B$7:$B$1281,0))=0,"n/a",(INDEX(Historical!$C$7:$C$1259,MATCH(B703,Historical!$B$7:$B$1281,0))/INDEX(Historical!$D$7:$D$1257,MATCH(B703,Historical!$B$7:$B$1281,0))-1)*100)</f>
        <v>1.3245033112582849</v>
      </c>
      <c r="T703" s="673">
        <f>IF(INDEX(Historical!$F$7:$F$1250,MATCH(B703,Historical!$B$7:$B$1281,0))=0,"n/a",((INDEX(Historical!$C$7:$C$1259,MATCH(B703,Historical!$B$7:$B$1281,0))/INDEX(Historical!$F$7:$F$1250,MATCH(B703,Historical!$B$7:$B$1281,0)))^(1/3)-1)*100)</f>
        <v>12.311068346755549</v>
      </c>
      <c r="U703" s="673">
        <f>IF(INDEX(Historical!$H$7:$H$1250,MATCH(B703,Historical!$B$7:$B$1281,0))=0,"n/a",((INDEX(Historical!$C$7:$C$1259,MATCH(B703,Historical!$B$7:$B$1281,0))/INDEX(Historical!$H$7:$H$1250,MATCH(B703,Historical!$B$7:$B$1281,0)))^(1/5)-1)*100)</f>
        <v>8.0268265691510123</v>
      </c>
      <c r="V703" s="673">
        <f>IF(INDEX(Historical!$O$7:$O$1250,MATCH(B703,Historical!$B$7:$B$1281,0))=0,"n/a",((INDEX(Historical!$C$7:$C$1259,MATCH(B703,Historical!$B$7:$B$1281,0))/INDEX(Historical!$O$7:$O$1250,MATCH(B703,Historical!$B$7:$B$1281,0)))^(1/10)-1)*100)</f>
        <v>4.9920360250337747</v>
      </c>
      <c r="W703" s="674">
        <f t="shared" si="175"/>
        <v>1.6079264109670974</v>
      </c>
      <c r="X703" s="675" t="str">
        <f t="shared" si="176"/>
        <v>n/a</v>
      </c>
      <c r="Y703" s="843"/>
      <c r="Z703" s="624">
        <f t="shared" si="177"/>
        <v>120.3125</v>
      </c>
      <c r="AA703" s="853">
        <f t="shared" si="178"/>
        <v>19.8515625</v>
      </c>
      <c r="AB703" s="854">
        <v>3</v>
      </c>
      <c r="AC703" s="833">
        <v>2.56</v>
      </c>
      <c r="AD703" s="833" t="s">
        <v>136</v>
      </c>
      <c r="AE703" s="833">
        <v>0.63</v>
      </c>
      <c r="AF703" s="833">
        <v>0.99</v>
      </c>
      <c r="AG703" s="833">
        <v>5.0999999999999996</v>
      </c>
      <c r="AH703" s="833">
        <v>-30.5</v>
      </c>
      <c r="AI703" s="833" t="s">
        <v>136</v>
      </c>
      <c r="AJ703" s="833">
        <v>-6.8000000000000007</v>
      </c>
      <c r="AK703" s="833" t="s">
        <v>136</v>
      </c>
      <c r="AL703" s="845">
        <v>1260</v>
      </c>
      <c r="AM703" s="839">
        <v>1.2</v>
      </c>
      <c r="AN703" s="833">
        <v>0.51</v>
      </c>
      <c r="AO703" s="711">
        <f t="shared" si="179"/>
        <v>-5.7641298702429271</v>
      </c>
      <c r="AP703" s="712">
        <f t="shared" si="180"/>
        <v>14.087432629757073</v>
      </c>
      <c r="AQ703" s="855">
        <f t="shared" si="181"/>
        <v>-6.5404499261846549</v>
      </c>
      <c r="AR703" s="624">
        <f>INDEX(Historical!$C$7:$C$1259,MATCH(B703,Historical!$B$7:$B$1281,0))*IF(AH703="n/a",1.03,IF(AH703&lt;0,1.01,IF(AH703&gt;10,1.1,(1+AH703/100))))</f>
        <v>3.0906000000000002</v>
      </c>
      <c r="AS703" s="853">
        <f t="shared" si="182"/>
        <v>3.1833180000000003</v>
      </c>
      <c r="AT703" s="853">
        <f t="shared" si="188"/>
        <v>3.2788175400000004</v>
      </c>
      <c r="AU703" s="853">
        <f t="shared" si="188"/>
        <v>3.3771820662000005</v>
      </c>
      <c r="AV703" s="853">
        <f t="shared" si="188"/>
        <v>3.4784975281860007</v>
      </c>
      <c r="AW703" s="624">
        <f t="shared" si="184"/>
        <v>16.408415134386001</v>
      </c>
      <c r="AX703" s="719">
        <f t="shared" si="185"/>
        <v>32.287318249480521</v>
      </c>
      <c r="AY703" s="900">
        <v>0.72</v>
      </c>
      <c r="AZ703" s="839">
        <v>37.200000000000003</v>
      </c>
      <c r="BA703" s="839">
        <v>-7.0900000000000007</v>
      </c>
      <c r="BB703" s="839">
        <v>1.67</v>
      </c>
      <c r="BC703" s="839">
        <v>13.15</v>
      </c>
      <c r="BD703" s="874"/>
      <c r="BE703" s="597">
        <v>1972</v>
      </c>
      <c r="BF703" s="865">
        <f t="shared" si="186"/>
        <v>5</v>
      </c>
      <c r="BG703" s="849">
        <v>2.9000000000000004</v>
      </c>
    </row>
    <row r="704" spans="1:59" s="831" customFormat="1" x14ac:dyDescent="0.2">
      <c r="A704" s="831" t="s">
        <v>839</v>
      </c>
      <c r="B704" s="578" t="s">
        <v>840</v>
      </c>
      <c r="C704" s="898" t="s">
        <v>4127</v>
      </c>
      <c r="D704" s="898" t="s">
        <v>4260</v>
      </c>
      <c r="E704" s="705">
        <v>13</v>
      </c>
      <c r="F704" s="1135">
        <v>279</v>
      </c>
      <c r="G704" s="1102" t="s">
        <v>106</v>
      </c>
      <c r="H704" s="1102" t="s">
        <v>106</v>
      </c>
      <c r="I704" s="841">
        <v>212.39</v>
      </c>
      <c r="J704" s="624">
        <f t="shared" si="172"/>
        <v>0.6026649088940158</v>
      </c>
      <c r="K704" s="844">
        <v>0.32</v>
      </c>
      <c r="L704" s="854">
        <v>4</v>
      </c>
      <c r="M704" s="615">
        <f t="shared" si="173"/>
        <v>1.28</v>
      </c>
      <c r="N704" s="837" t="s">
        <v>789</v>
      </c>
      <c r="O704" s="706">
        <v>0.3</v>
      </c>
      <c r="P704" s="606">
        <v>44147</v>
      </c>
      <c r="Q704" s="606">
        <v>44166</v>
      </c>
      <c r="R704" s="615">
        <f t="shared" si="174"/>
        <v>6.6666666666666732</v>
      </c>
      <c r="S704" s="673">
        <f>IF(INDEX(Historical!$D$7:$D$1257,MATCH(B704,Historical!$B$7:$B$1281,0))=0,"n/a",(INDEX(Historical!$C$7:$C$1259,MATCH(B704,Historical!$B$7:$B$1281,0))/INDEX(Historical!$D$7:$D$1257,MATCH(B704,Historical!$B$7:$B$1281,0))-1)*100)</f>
        <v>16.190476190476176</v>
      </c>
      <c r="T704" s="673">
        <f>IF(INDEX(Historical!$F$7:$F$1250,MATCH(B704,Historical!$B$7:$B$1281,0))=0,"n/a",((INDEX(Historical!$C$7:$C$1259,MATCH(B704,Historical!$B$7:$B$1281,0))/INDEX(Historical!$F$7:$F$1250,MATCH(B704,Historical!$B$7:$B$1281,0)))^(1/3)-1)*100)</f>
        <v>20.921515071250528</v>
      </c>
      <c r="U704" s="673">
        <f>IF(INDEX(Historical!$H$7:$H$1250,MATCH(B704,Historical!$B$7:$B$1281,0))=0,"n/a",((INDEX(Historical!$C$7:$C$1259,MATCH(B704,Historical!$B$7:$B$1281,0))/INDEX(Historical!$H$7:$H$1250,MATCH(B704,Historical!$B$7:$B$1281,0)))^(1/5)-1)*100)</f>
        <v>19.530287823712555</v>
      </c>
      <c r="V704" s="673">
        <f>IF(INDEX(Historical!$O$7:$O$1250,MATCH(B704,Historical!$B$7:$B$1281,0))=0,"n/a",((INDEX(Historical!$C$7:$C$1259,MATCH(B704,Historical!$B$7:$B$1281,0))/INDEX(Historical!$O$7:$O$1250,MATCH(B704,Historical!$B$7:$B$1281,0)))^(1/10)-1)*100)</f>
        <v>24.975836374742567</v>
      </c>
      <c r="W704" s="674">
        <f t="shared" si="175"/>
        <v>0.78196731955943799</v>
      </c>
      <c r="X704" s="675">
        <f t="shared" si="176"/>
        <v>1.7917695251112435</v>
      </c>
      <c r="Y704" s="843"/>
      <c r="Z704" s="624">
        <f t="shared" si="177"/>
        <v>29.425287356321846</v>
      </c>
      <c r="AA704" s="853">
        <f t="shared" si="178"/>
        <v>48.825287356321837</v>
      </c>
      <c r="AB704" s="854">
        <v>9</v>
      </c>
      <c r="AC704" s="833">
        <v>4.3499999999999996</v>
      </c>
      <c r="AD704" s="833">
        <v>3.55</v>
      </c>
      <c r="AE704" s="833">
        <v>21.75</v>
      </c>
      <c r="AF704" s="833">
        <v>12.47</v>
      </c>
      <c r="AG704" s="833">
        <v>33.300000000000004</v>
      </c>
      <c r="AH704" s="833">
        <v>-18.600000000000001</v>
      </c>
      <c r="AI704" s="833">
        <v>26.179999999999996</v>
      </c>
      <c r="AJ704" s="833">
        <v>10.9</v>
      </c>
      <c r="AK704" s="833">
        <v>13.850000000000001</v>
      </c>
      <c r="AL704" s="845">
        <v>467150</v>
      </c>
      <c r="AM704" s="839">
        <v>0.11</v>
      </c>
      <c r="AN704" s="833">
        <v>0.62</v>
      </c>
      <c r="AO704" s="711">
        <f t="shared" si="179"/>
        <v>-28.692334623715265</v>
      </c>
      <c r="AP704" s="712">
        <f t="shared" si="180"/>
        <v>20.132952732606572</v>
      </c>
      <c r="AQ704" s="855">
        <f t="shared" si="181"/>
        <v>420.19284173524784</v>
      </c>
      <c r="AR704" s="624">
        <f>INDEX(Historical!$C$7:$C$1259,MATCH(B704,Historical!$B$7:$B$1281,0))*IF(AH704="n/a",1.03,IF(AH704&lt;0,1.01,IF(AH704&gt;10,1.1,(1+AH704/100))))</f>
        <v>1.2322</v>
      </c>
      <c r="AS704" s="853">
        <f t="shared" si="182"/>
        <v>1.3554200000000001</v>
      </c>
      <c r="AT704" s="853">
        <f t="shared" si="188"/>
        <v>1.4909620000000001</v>
      </c>
      <c r="AU704" s="853">
        <f t="shared" si="188"/>
        <v>1.6400582000000004</v>
      </c>
      <c r="AV704" s="853">
        <f t="shared" si="188"/>
        <v>1.8040640200000004</v>
      </c>
      <c r="AW704" s="624">
        <f t="shared" si="184"/>
        <v>7.5227042200000014</v>
      </c>
      <c r="AX704" s="719">
        <f t="shared" si="185"/>
        <v>3.541929572955413</v>
      </c>
      <c r="AY704" s="900">
        <v>0.99</v>
      </c>
      <c r="AZ704" s="839">
        <v>58.58</v>
      </c>
      <c r="BA704" s="839">
        <v>-3.6900000000000004</v>
      </c>
      <c r="BB704" s="839">
        <v>2.15</v>
      </c>
      <c r="BC704" s="839">
        <v>5.4899999999999993</v>
      </c>
      <c r="BD704" s="874"/>
      <c r="BE704" s="597">
        <v>2008</v>
      </c>
      <c r="BF704" s="865">
        <f t="shared" si="186"/>
        <v>1</v>
      </c>
      <c r="BG704" s="849">
        <v>13.3</v>
      </c>
    </row>
    <row r="705" spans="1:59" s="831" customFormat="1" ht="12.75" customHeight="1" x14ac:dyDescent="0.2">
      <c r="A705" s="848" t="s">
        <v>4074</v>
      </c>
      <c r="B705" s="578" t="s">
        <v>4075</v>
      </c>
      <c r="C705" s="898" t="s">
        <v>108</v>
      </c>
      <c r="D705" s="898" t="s">
        <v>4269</v>
      </c>
      <c r="E705" s="705">
        <v>6</v>
      </c>
      <c r="F705" s="1135">
        <v>683</v>
      </c>
      <c r="G705" s="1123" t="s">
        <v>106</v>
      </c>
      <c r="H705" s="1123" t="s">
        <v>106</v>
      </c>
      <c r="I705" s="841">
        <v>28.86</v>
      </c>
      <c r="J705" s="624">
        <f t="shared" si="172"/>
        <v>2.9106029106029103</v>
      </c>
      <c r="K705" s="844">
        <v>0.21</v>
      </c>
      <c r="L705" s="854">
        <v>4</v>
      </c>
      <c r="M705" s="615">
        <f t="shared" si="173"/>
        <v>0.84</v>
      </c>
      <c r="N705" s="607" t="s">
        <v>689</v>
      </c>
      <c r="O705" s="706">
        <v>0.2</v>
      </c>
      <c r="P705" s="1028">
        <v>43945</v>
      </c>
      <c r="Q705" s="1028">
        <v>43962</v>
      </c>
      <c r="R705" s="615">
        <f t="shared" si="174"/>
        <v>4.9999999999999902</v>
      </c>
      <c r="S705" s="673">
        <f>IF(INDEX(Historical!$D$7:$D$1257,MATCH(B705,Historical!$B$7:$B$1281,0))=0,"n/a",(INDEX(Historical!$C$7:$C$1259,MATCH(B705,Historical!$B$7:$B$1281,0))/INDEX(Historical!$D$7:$D$1257,MATCH(B705,Historical!$B$7:$B$1281,0))-1)*100)</f>
        <v>5.0632911392404889</v>
      </c>
      <c r="T705" s="673">
        <f>IF(INDEX(Historical!$F$7:$F$1250,MATCH(B705,Historical!$B$7:$B$1281,0))=0,"n/a",((INDEX(Historical!$C$7:$C$1259,MATCH(B705,Historical!$B$7:$B$1281,0))/INDEX(Historical!$F$7:$F$1250,MATCH(B705,Historical!$B$7:$B$1281,0)))^(1/3)-1)*100)</f>
        <v>5.343218065147215</v>
      </c>
      <c r="U705" s="673">
        <f>IF(INDEX(Historical!$H$7:$H$1250,MATCH(B705,Historical!$B$7:$B$1281,0))=0,"n/a",((INDEX(Historical!$C$7:$C$1259,MATCH(B705,Historical!$B$7:$B$1281,0))/INDEX(Historical!$H$7:$H$1250,MATCH(B705,Historical!$B$7:$B$1281,0)))^(1/5)-1)*100)</f>
        <v>6.0076679385227871</v>
      </c>
      <c r="V705" s="673">
        <f>IF(INDEX(Historical!$O$7:$O$1250,MATCH(B705,Historical!$B$7:$B$1281,0))=0,"n/a",((INDEX(Historical!$C$7:$C$1259,MATCH(B705,Historical!$B$7:$B$1281,0))/INDEX(Historical!$O$7:$O$1250,MATCH(B705,Historical!$B$7:$B$1281,0)))^(1/10)-1)*100)</f>
        <v>7.5726358105839386</v>
      </c>
      <c r="W705" s="674">
        <f t="shared" si="175"/>
        <v>0.79333908150265653</v>
      </c>
      <c r="X705" s="675">
        <f t="shared" si="176"/>
        <v>0.35548330997176253</v>
      </c>
      <c r="Y705" s="843"/>
      <c r="Z705" s="624">
        <f t="shared" si="177"/>
        <v>45.161290322580641</v>
      </c>
      <c r="AA705" s="853">
        <f t="shared" si="178"/>
        <v>15.516129032258064</v>
      </c>
      <c r="AB705" s="854">
        <v>13</v>
      </c>
      <c r="AC705" s="833">
        <v>1.86</v>
      </c>
      <c r="AD705" s="833" t="s">
        <v>136</v>
      </c>
      <c r="AE705" s="833">
        <v>6.57</v>
      </c>
      <c r="AF705" s="833">
        <v>4.68</v>
      </c>
      <c r="AG705" s="833">
        <v>32</v>
      </c>
      <c r="AH705" s="833">
        <v>41</v>
      </c>
      <c r="AI705" s="833" t="s">
        <v>136</v>
      </c>
      <c r="AJ705" s="833">
        <v>16.900000000000002</v>
      </c>
      <c r="AK705" s="833" t="s">
        <v>136</v>
      </c>
      <c r="AL705" s="845">
        <v>269.85000000000002</v>
      </c>
      <c r="AM705" s="839">
        <v>90.08</v>
      </c>
      <c r="AN705" s="833">
        <v>0.04</v>
      </c>
      <c r="AO705" s="711">
        <f t="shared" si="179"/>
        <v>-6.5978581831323666</v>
      </c>
      <c r="AP705" s="712">
        <f t="shared" si="180"/>
        <v>8.9182708491256975</v>
      </c>
      <c r="AQ705" s="855">
        <f t="shared" si="181"/>
        <v>79.648402127869659</v>
      </c>
      <c r="AR705" s="624">
        <f>INDEX(Historical!$C$7:$C$1259,MATCH(B705,Historical!$B$7:$B$1281,0))*IF(AH705="n/a",1.03,IF(AH705&lt;0,1.01,IF(AH705&gt;10,1.1,(1+AH705/100))))</f>
        <v>0.91300000000000003</v>
      </c>
      <c r="AS705" s="853">
        <f t="shared" si="182"/>
        <v>0.94039000000000006</v>
      </c>
      <c r="AT705" s="853">
        <f t="shared" si="188"/>
        <v>0.96860170000000012</v>
      </c>
      <c r="AU705" s="853">
        <f t="shared" si="188"/>
        <v>0.99765975100000015</v>
      </c>
      <c r="AV705" s="853">
        <f t="shared" si="188"/>
        <v>1.0275895435300002</v>
      </c>
      <c r="AW705" s="624">
        <f t="shared" si="184"/>
        <v>4.8472409945300008</v>
      </c>
      <c r="AX705" s="719">
        <f t="shared" si="185"/>
        <v>16.795706841753294</v>
      </c>
      <c r="AY705" s="900">
        <v>-0.03</v>
      </c>
      <c r="AZ705" s="839">
        <v>44.230000000000004</v>
      </c>
      <c r="BA705" s="839">
        <v>-19.72</v>
      </c>
      <c r="BB705" s="839">
        <v>-5.0999999999999996</v>
      </c>
      <c r="BC705" s="839">
        <v>3.95</v>
      </c>
      <c r="BD705" s="874"/>
      <c r="BE705" s="597">
        <v>2015</v>
      </c>
      <c r="BF705" s="865">
        <f t="shared" si="186"/>
        <v>0</v>
      </c>
      <c r="BG705" s="849">
        <v>16.400000000000002</v>
      </c>
    </row>
    <row r="706" spans="1:59" s="831" customFormat="1" ht="12.75" customHeight="1" x14ac:dyDescent="0.2">
      <c r="A706" s="831" t="s">
        <v>375</v>
      </c>
      <c r="B706" s="578" t="s">
        <v>376</v>
      </c>
      <c r="C706" s="898" t="s">
        <v>245</v>
      </c>
      <c r="D706" s="898" t="s">
        <v>4292</v>
      </c>
      <c r="E706" s="705">
        <v>48</v>
      </c>
      <c r="F706" s="1135">
        <v>44</v>
      </c>
      <c r="G706" s="1122" t="s">
        <v>115</v>
      </c>
      <c r="H706" s="1122" t="s">
        <v>115</v>
      </c>
      <c r="I706" s="833">
        <v>79.13</v>
      </c>
      <c r="J706" s="624">
        <f t="shared" si="172"/>
        <v>2.4769366864653102</v>
      </c>
      <c r="K706" s="844">
        <v>0.49</v>
      </c>
      <c r="L706" s="854">
        <v>4</v>
      </c>
      <c r="M706" s="615">
        <f t="shared" si="173"/>
        <v>1.96</v>
      </c>
      <c r="N706" s="837" t="s">
        <v>377</v>
      </c>
      <c r="O706" s="709">
        <v>0.48</v>
      </c>
      <c r="P706" s="606">
        <v>44174</v>
      </c>
      <c r="Q706" s="606">
        <v>44186</v>
      </c>
      <c r="R706" s="615">
        <f t="shared" si="174"/>
        <v>2.0833333333333353</v>
      </c>
      <c r="S706" s="673">
        <f>IF(INDEX(Historical!$D$7:$D$1257,MATCH(B706,Historical!$B$7:$B$1281,0))=0,"n/a",(INDEX(Historical!$C$7:$C$1259,MATCH(B706,Historical!$B$7:$B$1281,0))/INDEX(Historical!$D$7:$D$1257,MATCH(B706,Historical!$B$7:$B$1281,0))-1)*100)</f>
        <v>1.5789473684210575</v>
      </c>
      <c r="T706" s="673">
        <f>IF(INDEX(Historical!$F$7:$F$1250,MATCH(B706,Historical!$B$7:$B$1281,0))=0,"n/a",((INDEX(Historical!$C$7:$C$1259,MATCH(B706,Historical!$B$7:$B$1281,0))/INDEX(Historical!$F$7:$F$1250,MATCH(B706,Historical!$B$7:$B$1281,0)))^(1/3)-1)*100)</f>
        <v>6.0358202545543804</v>
      </c>
      <c r="U706" s="673">
        <f>IF(INDEX(Historical!$H$7:$H$1250,MATCH(B706,Historical!$B$7:$B$1281,0))=0,"n/a",((INDEX(Historical!$C$7:$C$1259,MATCH(B706,Historical!$B$7:$B$1281,0))/INDEX(Historical!$H$7:$H$1250,MATCH(B706,Historical!$B$7:$B$1281,0)))^(1/5)-1)*100)</f>
        <v>9.0452923957067277</v>
      </c>
      <c r="V706" s="673">
        <f>IF(INDEX(Historical!$O$7:$O$1250,MATCH(B706,Historical!$B$7:$B$1281,0))=0,"n/a",((INDEX(Historical!$C$7:$C$1259,MATCH(B706,Historical!$B$7:$B$1281,0))/INDEX(Historical!$O$7:$O$1250,MATCH(B706,Historical!$B$7:$B$1281,0)))^(1/10)-1)*100)</f>
        <v>12.936414730694379</v>
      </c>
      <c r="W706" s="674">
        <f t="shared" si="175"/>
        <v>0.69921168917419285</v>
      </c>
      <c r="X706" s="675" t="str">
        <f t="shared" si="176"/>
        <v>n/a</v>
      </c>
      <c r="Y706" s="647" t="s">
        <v>4379</v>
      </c>
      <c r="Z706" s="624" t="str">
        <f t="shared" si="177"/>
        <v>n/a</v>
      </c>
      <c r="AA706" s="853" t="str">
        <f t="shared" si="178"/>
        <v>n/a</v>
      </c>
      <c r="AB706" s="854">
        <v>12</v>
      </c>
      <c r="AC706" s="833">
        <v>-0.95</v>
      </c>
      <c r="AD706" s="833" t="s">
        <v>136</v>
      </c>
      <c r="AE706" s="833">
        <v>3.84</v>
      </c>
      <c r="AF706" s="833">
        <v>9.9499999999999993</v>
      </c>
      <c r="AG706" s="833">
        <v>-5.4</v>
      </c>
      <c r="AH706" s="833">
        <v>-40.9</v>
      </c>
      <c r="AI706" s="833">
        <v>125.98</v>
      </c>
      <c r="AJ706" s="833">
        <v>-13.8</v>
      </c>
      <c r="AK706" s="833">
        <v>9.89</v>
      </c>
      <c r="AL706" s="845">
        <v>31050</v>
      </c>
      <c r="AM706" s="839">
        <v>0.1</v>
      </c>
      <c r="AN706" s="833">
        <v>1.94</v>
      </c>
      <c r="AO706" s="711" t="str">
        <f t="shared" si="179"/>
        <v>n/a</v>
      </c>
      <c r="AP706" s="712">
        <f t="shared" si="180"/>
        <v>11.522229082172037</v>
      </c>
      <c r="AQ706" s="855" t="str">
        <f t="shared" si="181"/>
        <v>n/a</v>
      </c>
      <c r="AR706" s="624">
        <f>INDEX(Historical!$C$7:$C$1259,MATCH(B706,Historical!$B$7:$B$1281,0))*IF(AH706="n/a",1.03,IF(AH706&lt;0,1.01,IF(AH706&gt;10,1.1,(1+AH706/100))))</f>
        <v>1.9493</v>
      </c>
      <c r="AS706" s="853">
        <f t="shared" si="182"/>
        <v>2.1442300000000003</v>
      </c>
      <c r="AT706" s="853">
        <f t="shared" si="188"/>
        <v>2.3562943470000004</v>
      </c>
      <c r="AU706" s="853">
        <f t="shared" si="188"/>
        <v>2.5893318579183005</v>
      </c>
      <c r="AV706" s="853">
        <f t="shared" si="188"/>
        <v>2.8454167786664204</v>
      </c>
      <c r="AW706" s="624">
        <f t="shared" si="184"/>
        <v>11.884572983584722</v>
      </c>
      <c r="AX706" s="719">
        <f t="shared" si="185"/>
        <v>15.019048380620148</v>
      </c>
      <c r="AY706" s="900">
        <v>1.37</v>
      </c>
      <c r="AZ706" s="839">
        <v>75.570000000000007</v>
      </c>
      <c r="BA706" s="839">
        <v>-11.76</v>
      </c>
      <c r="BB706" s="839">
        <v>-4.84</v>
      </c>
      <c r="BC706" s="839">
        <v>9.879999999999999</v>
      </c>
      <c r="BD706" s="874"/>
      <c r="BE706" s="597">
        <v>1974</v>
      </c>
      <c r="BF706" s="865">
        <f t="shared" si="186"/>
        <v>4</v>
      </c>
      <c r="BG706" s="849">
        <v>-1.3</v>
      </c>
    </row>
    <row r="707" spans="1:59" s="831" customFormat="1" ht="12.75" customHeight="1" x14ac:dyDescent="0.2">
      <c r="A707" s="831" t="s">
        <v>1759</v>
      </c>
      <c r="B707" s="578" t="s">
        <v>1760</v>
      </c>
      <c r="C707" s="898" t="s">
        <v>178</v>
      </c>
      <c r="D707" s="898" t="s">
        <v>4271</v>
      </c>
      <c r="E707" s="705">
        <v>10</v>
      </c>
      <c r="F707" s="1135">
        <v>404</v>
      </c>
      <c r="G707" s="1126" t="s">
        <v>106</v>
      </c>
      <c r="H707" s="1126" t="s">
        <v>106</v>
      </c>
      <c r="I707" s="841">
        <v>76.98</v>
      </c>
      <c r="J707" s="624">
        <f t="shared" si="172"/>
        <v>5.092231748506105</v>
      </c>
      <c r="K707" s="844">
        <v>0.98</v>
      </c>
      <c r="L707" s="854">
        <v>4</v>
      </c>
      <c r="M707" s="615">
        <f t="shared" si="173"/>
        <v>3.92</v>
      </c>
      <c r="N707" s="837" t="s">
        <v>789</v>
      </c>
      <c r="O707" s="706">
        <v>0.9</v>
      </c>
      <c r="P707" s="904">
        <v>43872</v>
      </c>
      <c r="Q707" s="904">
        <v>43893</v>
      </c>
      <c r="R707" s="615">
        <f t="shared" si="174"/>
        <v>8.888888888888884</v>
      </c>
      <c r="S707" s="673">
        <f>IF(INDEX(Historical!$D$7:$D$1257,MATCH(B707,Historical!$B$7:$B$1281,0))=0,"n/a",(INDEX(Historical!$C$7:$C$1259,MATCH(B707,Historical!$B$7:$B$1281,0))/INDEX(Historical!$D$7:$D$1257,MATCH(B707,Historical!$B$7:$B$1281,0))-1)*100)</f>
        <v>8.8888888888888786</v>
      </c>
      <c r="T707" s="673">
        <f>IF(INDEX(Historical!$F$7:$F$1250,MATCH(B707,Historical!$B$7:$B$1281,0))=0,"n/a",((INDEX(Historical!$C$7:$C$1259,MATCH(B707,Historical!$B$7:$B$1281,0))/INDEX(Historical!$F$7:$F$1250,MATCH(B707,Historical!$B$7:$B$1281,0)))^(1/3)-1)*100)</f>
        <v>11.868894208139679</v>
      </c>
      <c r="U707" s="673">
        <f>IF(INDEX(Historical!$H$7:$H$1250,MATCH(B707,Historical!$B$7:$B$1281,0))=0,"n/a",((INDEX(Historical!$C$7:$C$1259,MATCH(B707,Historical!$B$7:$B$1281,0))/INDEX(Historical!$H$7:$H$1250,MATCH(B707,Historical!$B$7:$B$1281,0)))^(1/5)-1)*100)</f>
        <v>18.18637960169238</v>
      </c>
      <c r="V707" s="673">
        <f>IF(INDEX(Historical!$O$7:$O$1250,MATCH(B707,Historical!$B$7:$B$1281,0))=0,"n/a",((INDEX(Historical!$C$7:$C$1259,MATCH(B707,Historical!$B$7:$B$1281,0))/INDEX(Historical!$O$7:$O$1250,MATCH(B707,Historical!$B$7:$B$1281,0)))^(1/10)-1)*100)</f>
        <v>35.872318930511483</v>
      </c>
      <c r="W707" s="674">
        <f t="shared" si="175"/>
        <v>0.50697529861176083</v>
      </c>
      <c r="X707" s="675" t="str">
        <f t="shared" si="176"/>
        <v>n/a</v>
      </c>
      <c r="Y707" s="843"/>
      <c r="Z707" s="624">
        <f t="shared" si="177"/>
        <v>151.35135135135135</v>
      </c>
      <c r="AA707" s="853">
        <f t="shared" si="178"/>
        <v>29.722007722007724</v>
      </c>
      <c r="AB707" s="854">
        <v>12</v>
      </c>
      <c r="AC707" s="833">
        <v>2.59</v>
      </c>
      <c r="AD707" s="833" t="s">
        <v>136</v>
      </c>
      <c r="AE707" s="833">
        <v>0.34</v>
      </c>
      <c r="AF707" s="833">
        <v>1.65</v>
      </c>
      <c r="AG707" s="833">
        <v>5.3</v>
      </c>
      <c r="AH707" s="833">
        <v>-19.400000000000002</v>
      </c>
      <c r="AI707" s="833">
        <v>981.1</v>
      </c>
      <c r="AJ707" s="833">
        <v>-3.5000000000000004</v>
      </c>
      <c r="AK707" s="833">
        <v>-13</v>
      </c>
      <c r="AL707" s="845">
        <v>30220</v>
      </c>
      <c r="AM707" s="839">
        <v>0.3</v>
      </c>
      <c r="AN707" s="833">
        <v>0.79</v>
      </c>
      <c r="AO707" s="711">
        <f t="shared" si="179"/>
        <v>-6.4433963718092393</v>
      </c>
      <c r="AP707" s="712">
        <f t="shared" si="180"/>
        <v>23.278611350198485</v>
      </c>
      <c r="AQ707" s="855">
        <f t="shared" si="181"/>
        <v>47.635155014444308</v>
      </c>
      <c r="AR707" s="624">
        <f>INDEX(Historical!$C$7:$C$1259,MATCH(B707,Historical!$B$7:$B$1281,0))*IF(AH707="n/a",1.03,IF(AH707&lt;0,1.01,IF(AH707&gt;10,1.1,(1+AH707/100))))</f>
        <v>3.9592000000000001</v>
      </c>
      <c r="AS707" s="853">
        <f t="shared" si="182"/>
        <v>4.3551200000000003</v>
      </c>
      <c r="AT707" s="853">
        <f t="shared" ref="AT707:AV726" si="189">IF($AK707="n/a",1.03*AS707,IF($AK707&lt;0,1.01*AS707,IF($AK707&gt;10,1.1*AS707,(1+$AK707/100)*AS707)))</f>
        <v>4.3986712000000008</v>
      </c>
      <c r="AU707" s="853">
        <f t="shared" si="189"/>
        <v>4.4426579120000005</v>
      </c>
      <c r="AV707" s="853">
        <f t="shared" si="189"/>
        <v>4.487084491120001</v>
      </c>
      <c r="AW707" s="624">
        <f t="shared" si="184"/>
        <v>21.642733603120003</v>
      </c>
      <c r="AX707" s="719">
        <f t="shared" si="185"/>
        <v>28.11474876996623</v>
      </c>
      <c r="AY707" s="900">
        <v>2.19</v>
      </c>
      <c r="AZ707" s="839">
        <v>148.32</v>
      </c>
      <c r="BA707" s="839">
        <v>-3.1199999999999997</v>
      </c>
      <c r="BB707" s="839">
        <v>26.6</v>
      </c>
      <c r="BC707" s="839">
        <v>39.07</v>
      </c>
      <c r="BD707" s="874"/>
      <c r="BE707" s="597">
        <v>2011</v>
      </c>
      <c r="BF707" s="865">
        <f t="shared" si="186"/>
        <v>0</v>
      </c>
      <c r="BG707" s="849">
        <v>2.1</v>
      </c>
    </row>
    <row r="708" spans="1:59" s="831" customFormat="1" ht="12.75" customHeight="1" x14ac:dyDescent="0.2">
      <c r="A708" s="831" t="s">
        <v>2943</v>
      </c>
      <c r="B708" s="578" t="s">
        <v>2944</v>
      </c>
      <c r="C708" s="898" t="s">
        <v>123</v>
      </c>
      <c r="D708" s="898" t="s">
        <v>4306</v>
      </c>
      <c r="E708" s="705">
        <v>8</v>
      </c>
      <c r="F708" s="1135">
        <v>595</v>
      </c>
      <c r="G708" s="1124" t="s">
        <v>106</v>
      </c>
      <c r="H708" s="1124" t="s">
        <v>106</v>
      </c>
      <c r="I708" s="841">
        <v>166.99</v>
      </c>
      <c r="J708" s="624">
        <f t="shared" si="172"/>
        <v>0.8862806156057248</v>
      </c>
      <c r="K708" s="844">
        <v>0.37</v>
      </c>
      <c r="L708" s="854">
        <v>4</v>
      </c>
      <c r="M708" s="615">
        <f t="shared" si="173"/>
        <v>1.48</v>
      </c>
      <c r="N708" s="837" t="s">
        <v>226</v>
      </c>
      <c r="O708" s="706">
        <v>0.34</v>
      </c>
      <c r="P708" s="606">
        <v>44253</v>
      </c>
      <c r="Q708" s="606">
        <v>44270</v>
      </c>
      <c r="R708" s="615">
        <f t="shared" si="174"/>
        <v>8.8235294117646959</v>
      </c>
      <c r="S708" s="673">
        <f>IF(INDEX(Historical!$D$7:$D$1257,MATCH(B708,Historical!$B$7:$B$1281,0))=0,"n/a",(INDEX(Historical!$C$7:$C$1259,MATCH(B708,Historical!$B$7:$B$1281,0))/INDEX(Historical!$D$7:$D$1257,MATCH(B708,Historical!$B$7:$B$1281,0))-1)*100)</f>
        <v>9.6774193548387224</v>
      </c>
      <c r="T708" s="673">
        <f>IF(INDEX(Historical!$F$7:$F$1250,MATCH(B708,Historical!$B$7:$B$1281,0))=0,"n/a",((INDEX(Historical!$C$7:$C$1259,MATCH(B708,Historical!$B$7:$B$1281,0))/INDEX(Historical!$F$7:$F$1250,MATCH(B708,Historical!$B$7:$B$1281,0)))^(1/3)-1)*100)</f>
        <v>10.793165135089279</v>
      </c>
      <c r="U708" s="673">
        <f>IF(INDEX(Historical!$H$7:$H$1250,MATCH(B708,Historical!$B$7:$B$1281,0))=0,"n/a",((INDEX(Historical!$C$7:$C$1259,MATCH(B708,Historical!$B$7:$B$1281,0))/INDEX(Historical!$H$7:$H$1250,MATCH(B708,Historical!$B$7:$B$1281,0)))^(1/5)-1)*100)</f>
        <v>27.730844458753978</v>
      </c>
      <c r="V708" s="673">
        <f>IF(INDEX(Historical!$O$7:$O$1250,MATCH(B708,Historical!$B$7:$B$1281,0))=0,"n/a",((INDEX(Historical!$C$7:$C$1259,MATCH(B708,Historical!$B$7:$B$1281,0))/INDEX(Historical!$O$7:$O$1250,MATCH(B708,Historical!$B$7:$B$1281,0)))^(1/10)-1)*100)</f>
        <v>3.1226086938676012</v>
      </c>
      <c r="W708" s="674">
        <f t="shared" si="175"/>
        <v>8.8806658718441938</v>
      </c>
      <c r="X708" s="675">
        <f t="shared" si="176"/>
        <v>1.1318712023981217</v>
      </c>
      <c r="Y708" s="634"/>
      <c r="Z708" s="624">
        <f t="shared" si="177"/>
        <v>33.560090702947839</v>
      </c>
      <c r="AA708" s="853">
        <f t="shared" si="178"/>
        <v>37.86621315192744</v>
      </c>
      <c r="AB708" s="854">
        <v>12</v>
      </c>
      <c r="AC708" s="833">
        <v>4.41</v>
      </c>
      <c r="AD708" s="833">
        <v>3.25</v>
      </c>
      <c r="AE708" s="833">
        <v>4.49</v>
      </c>
      <c r="AF708" s="833">
        <v>3.76</v>
      </c>
      <c r="AG708" s="833">
        <v>10.9</v>
      </c>
      <c r="AH708" s="833">
        <v>20.599999999999998</v>
      </c>
      <c r="AI708" s="833">
        <v>17.010000000000002</v>
      </c>
      <c r="AJ708" s="833">
        <v>24.5</v>
      </c>
      <c r="AK708" s="833">
        <v>11.73</v>
      </c>
      <c r="AL708" s="845">
        <v>21790</v>
      </c>
      <c r="AM708" s="839">
        <v>0.1</v>
      </c>
      <c r="AN708" s="833">
        <v>0.55000000000000004</v>
      </c>
      <c r="AO708" s="711">
        <f t="shared" si="179"/>
        <v>-9.2490880775677375</v>
      </c>
      <c r="AP708" s="712">
        <f t="shared" si="180"/>
        <v>28.617125074359702</v>
      </c>
      <c r="AQ708" s="855">
        <f t="shared" si="181"/>
        <v>151.55247868762422</v>
      </c>
      <c r="AR708" s="624">
        <f>INDEX(Historical!$C$7:$C$1259,MATCH(B708,Historical!$B$7:$B$1281,0))*IF(AH708="n/a",1.03,IF(AH708&lt;0,1.01,IF(AH708&gt;10,1.1,(1+AH708/100))))</f>
        <v>1.4960000000000002</v>
      </c>
      <c r="AS708" s="853">
        <f t="shared" si="182"/>
        <v>1.6456000000000004</v>
      </c>
      <c r="AT708" s="853">
        <f t="shared" si="189"/>
        <v>1.8101600000000007</v>
      </c>
      <c r="AU708" s="853">
        <f t="shared" si="189"/>
        <v>1.9911760000000009</v>
      </c>
      <c r="AV708" s="853">
        <f t="shared" si="189"/>
        <v>2.1902936000000013</v>
      </c>
      <c r="AW708" s="624">
        <f t="shared" si="184"/>
        <v>9.1332296000000035</v>
      </c>
      <c r="AX708" s="719">
        <f t="shared" si="185"/>
        <v>5.4693272651056963</v>
      </c>
      <c r="AY708" s="900">
        <v>0.6</v>
      </c>
      <c r="AZ708" s="839">
        <v>154.70999999999998</v>
      </c>
      <c r="BA708" s="839">
        <v>-4.5900000000000007</v>
      </c>
      <c r="BB708" s="839">
        <v>8.3099999999999987</v>
      </c>
      <c r="BC708" s="839">
        <v>24.05</v>
      </c>
      <c r="BD708" s="874"/>
      <c r="BE708" s="597">
        <v>2014</v>
      </c>
      <c r="BF708" s="865">
        <f t="shared" si="186"/>
        <v>0</v>
      </c>
      <c r="BG708" s="849">
        <v>5.7</v>
      </c>
    </row>
    <row r="709" spans="1:59" s="831" customFormat="1" ht="12.75" customHeight="1" x14ac:dyDescent="0.2">
      <c r="A709" s="838" t="s">
        <v>841</v>
      </c>
      <c r="B709" s="578" t="s">
        <v>842</v>
      </c>
      <c r="C709" s="898" t="s">
        <v>112</v>
      </c>
      <c r="D709" s="898" t="s">
        <v>4257</v>
      </c>
      <c r="E709" s="705">
        <v>17</v>
      </c>
      <c r="F709" s="1135">
        <v>215</v>
      </c>
      <c r="G709" s="1123" t="s">
        <v>106</v>
      </c>
      <c r="H709" s="1123" t="s">
        <v>106</v>
      </c>
      <c r="I709" s="841">
        <v>38.56</v>
      </c>
      <c r="J709" s="624">
        <f t="shared" si="172"/>
        <v>0.93360995850622408</v>
      </c>
      <c r="K709" s="844">
        <v>0.09</v>
      </c>
      <c r="L709" s="854">
        <v>4</v>
      </c>
      <c r="M709" s="615">
        <f t="shared" si="173"/>
        <v>0.36</v>
      </c>
      <c r="N709" s="837" t="s">
        <v>534</v>
      </c>
      <c r="O709" s="706">
        <v>0.08</v>
      </c>
      <c r="P709" s="904">
        <v>43662</v>
      </c>
      <c r="Q709" s="904">
        <v>43677</v>
      </c>
      <c r="R709" s="615">
        <f t="shared" si="174"/>
        <v>12.499999999999993</v>
      </c>
      <c r="S709" s="673">
        <f>IF(INDEX(Historical!$D$7:$D$1257,MATCH(B709,Historical!$B$7:$B$1281,0))=0,"n/a",(INDEX(Historical!$C$7:$C$1259,MATCH(B709,Historical!$B$7:$B$1281,0))/INDEX(Historical!$D$7:$D$1257,MATCH(B709,Historical!$B$7:$B$1281,0))-1)*100)</f>
        <v>5.8823529411764497</v>
      </c>
      <c r="T709" s="673">
        <f>IF(INDEX(Historical!$F$7:$F$1250,MATCH(B709,Historical!$B$7:$B$1281,0))=0,"n/a",((INDEX(Historical!$C$7:$C$1259,MATCH(B709,Historical!$B$7:$B$1281,0))/INDEX(Historical!$F$7:$F$1250,MATCH(B709,Historical!$B$7:$B$1281,0)))^(1/3)-1)*100)</f>
        <v>11.457607795906144</v>
      </c>
      <c r="U709" s="673">
        <f>IF(INDEX(Historical!$H$7:$H$1250,MATCH(B709,Historical!$B$7:$B$1281,0))=0,"n/a",((INDEX(Historical!$C$7:$C$1259,MATCH(B709,Historical!$B$7:$B$1281,0))/INDEX(Historical!$H$7:$H$1250,MATCH(B709,Historical!$B$7:$B$1281,0)))^(1/5)-1)*100)</f>
        <v>11.382417860287909</v>
      </c>
      <c r="V709" s="673">
        <f>IF(INDEX(Historical!$O$7:$O$1250,MATCH(B709,Historical!$B$7:$B$1281,0))=0,"n/a",((INDEX(Historical!$C$7:$C$1259,MATCH(B709,Historical!$B$7:$B$1281,0))/INDEX(Historical!$O$7:$O$1250,MATCH(B709,Historical!$B$7:$B$1281,0)))^(1/10)-1)*100)</f>
        <v>12.587708899995608</v>
      </c>
      <c r="W709" s="674">
        <f t="shared" si="175"/>
        <v>0.90424857698225614</v>
      </c>
      <c r="X709" s="675">
        <f t="shared" si="176"/>
        <v>0.95650570254520251</v>
      </c>
      <c r="Y709" s="646" t="s">
        <v>4579</v>
      </c>
      <c r="Z709" s="624" t="str">
        <f t="shared" si="177"/>
        <v>n/a</v>
      </c>
      <c r="AA709" s="853" t="str">
        <f t="shared" si="178"/>
        <v>n/a</v>
      </c>
      <c r="AB709" s="854">
        <v>12</v>
      </c>
      <c r="AC709" s="833">
        <v>-0.12</v>
      </c>
      <c r="AD709" s="833" t="s">
        <v>136</v>
      </c>
      <c r="AE709" s="833">
        <v>0.68</v>
      </c>
      <c r="AF709" s="833">
        <v>1.22</v>
      </c>
      <c r="AG709" s="833">
        <v>-0.3</v>
      </c>
      <c r="AH709" s="833">
        <v>6.9</v>
      </c>
      <c r="AI709" s="833">
        <v>27.589999999999996</v>
      </c>
      <c r="AJ709" s="833">
        <v>11.899999999999999</v>
      </c>
      <c r="AK709" s="833">
        <v>8</v>
      </c>
      <c r="AL709" s="845">
        <v>477.99</v>
      </c>
      <c r="AM709" s="839">
        <v>12.7</v>
      </c>
      <c r="AN709" s="833">
        <v>0.71</v>
      </c>
      <c r="AO709" s="711" t="str">
        <f t="shared" si="179"/>
        <v>n/a</v>
      </c>
      <c r="AP709" s="712">
        <f t="shared" si="180"/>
        <v>12.316027818794133</v>
      </c>
      <c r="AQ709" s="855" t="str">
        <f t="shared" si="181"/>
        <v>n/a</v>
      </c>
      <c r="AR709" s="624">
        <f>INDEX(Historical!$C$7:$C$1259,MATCH(B709,Historical!$B$7:$B$1281,0))*IF(AH709="n/a",1.03,IF(AH709&lt;0,1.01,IF(AH709&gt;10,1.1,(1+AH709/100))))</f>
        <v>0.38483999999999996</v>
      </c>
      <c r="AS709" s="853">
        <f t="shared" si="182"/>
        <v>0.42332399999999998</v>
      </c>
      <c r="AT709" s="853">
        <f t="shared" si="189"/>
        <v>0.45718992000000003</v>
      </c>
      <c r="AU709" s="853">
        <f t="shared" si="189"/>
        <v>0.49376511360000008</v>
      </c>
      <c r="AV709" s="853">
        <f t="shared" si="189"/>
        <v>0.53326632268800012</v>
      </c>
      <c r="AW709" s="624">
        <f t="shared" si="184"/>
        <v>2.2923853562880003</v>
      </c>
      <c r="AX709" s="719">
        <f t="shared" si="185"/>
        <v>5.9449827704564324</v>
      </c>
      <c r="AY709" s="900">
        <v>1.52</v>
      </c>
      <c r="AZ709" s="839">
        <v>178.81</v>
      </c>
      <c r="BA709" s="839">
        <v>-9.120000000000001</v>
      </c>
      <c r="BB709" s="839">
        <v>-0.11</v>
      </c>
      <c r="BC709" s="839">
        <v>20.05</v>
      </c>
      <c r="BD709" s="874"/>
      <c r="BE709" s="597">
        <v>2004</v>
      </c>
      <c r="BF709" s="865">
        <f t="shared" si="186"/>
        <v>1</v>
      </c>
      <c r="BG709" s="849">
        <v>-0.1</v>
      </c>
    </row>
    <row r="710" spans="1:59" s="831" customFormat="1" ht="12.75" customHeight="1" x14ac:dyDescent="0.2">
      <c r="A710" s="848" t="s">
        <v>4564</v>
      </c>
      <c r="B710" s="578" t="s">
        <v>4561</v>
      </c>
      <c r="C710" s="898" t="s">
        <v>123</v>
      </c>
      <c r="D710" s="898" t="s">
        <v>4109</v>
      </c>
      <c r="E710" s="705">
        <v>5</v>
      </c>
      <c r="F710" s="1135">
        <v>726</v>
      </c>
      <c r="G710" s="1123" t="s">
        <v>106</v>
      </c>
      <c r="H710" s="1123" t="s">
        <v>106</v>
      </c>
      <c r="I710" s="841">
        <v>24.96</v>
      </c>
      <c r="J710" s="624">
        <f t="shared" si="172"/>
        <v>2.0032051282051282</v>
      </c>
      <c r="K710" s="844">
        <v>0.125</v>
      </c>
      <c r="L710" s="854">
        <v>4</v>
      </c>
      <c r="M710" s="615">
        <f t="shared" si="173"/>
        <v>0.5</v>
      </c>
      <c r="N710" s="837" t="s">
        <v>148</v>
      </c>
      <c r="O710" s="706">
        <v>0.113</v>
      </c>
      <c r="P710" s="606">
        <v>44162</v>
      </c>
      <c r="Q710" s="606">
        <v>44180</v>
      </c>
      <c r="R710" s="615">
        <f t="shared" si="174"/>
        <v>10.61946902654867</v>
      </c>
      <c r="S710" s="673">
        <f>IF(INDEX(Historical!$D$7:$D$1257,MATCH(B710,Historical!$B$7:$B$1281,0))=0,"n/a",(INDEX(Historical!$C$7:$C$1259,MATCH(B710,Historical!$B$7:$B$1281,0))/INDEX(Historical!$D$7:$D$1257,MATCH(B710,Historical!$B$7:$B$1281,0))-1)*100)</f>
        <v>7.6566125290023379</v>
      </c>
      <c r="T710" s="673">
        <f>IF(INDEX(Historical!$F$7:$F$1250,MATCH(B710,Historical!$B$7:$B$1281,0))=0,"n/a",((INDEX(Historical!$C$7:$C$1259,MATCH(B710,Historical!$B$7:$B$1281,0))/INDEX(Historical!$F$7:$F$1250,MATCH(B710,Historical!$B$7:$B$1281,0)))^(1/3)-1)*100)</f>
        <v>27.952295993270827</v>
      </c>
      <c r="U710" s="673" t="str">
        <f>IF(INDEX(Historical!$H$7:$H$1250,MATCH(B710,Historical!$B$7:$B$1281,0))=0,"n/a",((INDEX(Historical!$C$7:$C$1259,MATCH(B710,Historical!$B$7:$B$1281,0))/INDEX(Historical!$H$7:$H$1250,MATCH(B710,Historical!$B$7:$B$1281,0)))^(1/5)-1)*100)</f>
        <v>n/a</v>
      </c>
      <c r="V710" s="673" t="str">
        <f>IF(INDEX(Historical!$O$7:$O$1250,MATCH(B710,Historical!$B$7:$B$1281,0))=0,"n/a",((INDEX(Historical!$C$7:$C$1259,MATCH(B710,Historical!$B$7:$B$1281,0))/INDEX(Historical!$O$7:$O$1250,MATCH(B710,Historical!$B$7:$B$1281,0)))^(1/10)-1)*100)</f>
        <v>n/a</v>
      </c>
      <c r="W710" s="674" t="str">
        <f t="shared" si="175"/>
        <v>n/a</v>
      </c>
      <c r="X710" s="675" t="str">
        <f t="shared" si="176"/>
        <v>n/a</v>
      </c>
      <c r="Y710" s="843"/>
      <c r="Z710" s="624">
        <f t="shared" si="177"/>
        <v>28.248587570621471</v>
      </c>
      <c r="AA710" s="853">
        <f t="shared" si="178"/>
        <v>14.101694915254237</v>
      </c>
      <c r="AB710" s="854">
        <v>9</v>
      </c>
      <c r="AC710" s="833">
        <v>1.77</v>
      </c>
      <c r="AD710" s="833">
        <v>1.42</v>
      </c>
      <c r="AE710" s="833">
        <v>1.85</v>
      </c>
      <c r="AF710" s="833" t="s">
        <v>136</v>
      </c>
      <c r="AG710" s="833">
        <v>-238.09999999999997</v>
      </c>
      <c r="AH710" s="833">
        <v>56.699999999999996</v>
      </c>
      <c r="AI710" s="833">
        <v>10.780000000000001</v>
      </c>
      <c r="AJ710" s="833">
        <v>11.5</v>
      </c>
      <c r="AK710" s="833">
        <v>10</v>
      </c>
      <c r="AL710" s="845">
        <v>4440</v>
      </c>
      <c r="AM710" s="839">
        <v>0.2</v>
      </c>
      <c r="AN710" s="833" t="s">
        <v>136</v>
      </c>
      <c r="AO710" s="711" t="str">
        <f t="shared" si="179"/>
        <v>n/a</v>
      </c>
      <c r="AP710" s="712" t="str">
        <f t="shared" si="180"/>
        <v>n/a</v>
      </c>
      <c r="AQ710" s="855" t="str">
        <f t="shared" si="181"/>
        <v>n/a</v>
      </c>
      <c r="AR710" s="624">
        <f>INDEX(Historical!$C$7:$C$1259,MATCH(B710,Historical!$B$7:$B$1281,0))*IF(AH710="n/a",1.03,IF(AH710&lt;0,1.01,IF(AH710&gt;10,1.1,(1+AH710/100))))</f>
        <v>0.51040000000000008</v>
      </c>
      <c r="AS710" s="853">
        <f t="shared" si="182"/>
        <v>0.56144000000000016</v>
      </c>
      <c r="AT710" s="853">
        <f t="shared" si="189"/>
        <v>0.61758400000000024</v>
      </c>
      <c r="AU710" s="853">
        <f t="shared" si="189"/>
        <v>0.67934240000000035</v>
      </c>
      <c r="AV710" s="853">
        <f t="shared" si="189"/>
        <v>0.74727664000000049</v>
      </c>
      <c r="AW710" s="624">
        <f t="shared" si="184"/>
        <v>3.1160430400000014</v>
      </c>
      <c r="AX710" s="719">
        <f t="shared" si="185"/>
        <v>12.484146794871801</v>
      </c>
      <c r="AY710" s="900">
        <v>1.39</v>
      </c>
      <c r="AZ710" s="839">
        <v>175.5</v>
      </c>
      <c r="BA710" s="839">
        <v>-2.04</v>
      </c>
      <c r="BB710" s="839">
        <v>3.84</v>
      </c>
      <c r="BC710" s="839">
        <v>17.25</v>
      </c>
      <c r="BD710" s="874"/>
      <c r="BE710" s="597">
        <v>2016</v>
      </c>
      <c r="BF710" s="865">
        <f t="shared" si="186"/>
        <v>0</v>
      </c>
      <c r="BG710" s="849">
        <v>11</v>
      </c>
    </row>
    <row r="711" spans="1:59" s="831" customFormat="1" ht="12.75" customHeight="1" x14ac:dyDescent="0.2">
      <c r="A711" s="838" t="s">
        <v>837</v>
      </c>
      <c r="B711" s="578" t="s">
        <v>838</v>
      </c>
      <c r="C711" s="898" t="s">
        <v>4277</v>
      </c>
      <c r="D711" s="898" t="s">
        <v>4286</v>
      </c>
      <c r="E711" s="705">
        <v>16</v>
      </c>
      <c r="F711" s="1135">
        <v>244</v>
      </c>
      <c r="G711" s="1123" t="s">
        <v>115</v>
      </c>
      <c r="H711" s="1123" t="s">
        <v>37</v>
      </c>
      <c r="I711" s="841">
        <v>55.3</v>
      </c>
      <c r="J711" s="624">
        <f t="shared" ref="J711:J751" si="190">(M711/I711)*100</f>
        <v>4.5388788426763114</v>
      </c>
      <c r="K711" s="844">
        <v>0.62749999999999995</v>
      </c>
      <c r="L711" s="854">
        <v>4</v>
      </c>
      <c r="M711" s="615">
        <f t="shared" ref="M711:M751" si="191">K711*L711</f>
        <v>2.5099999999999998</v>
      </c>
      <c r="N711" s="837" t="s">
        <v>139</v>
      </c>
      <c r="O711" s="706">
        <v>0.61499999999999999</v>
      </c>
      <c r="P711" s="606">
        <v>44112</v>
      </c>
      <c r="Q711" s="606">
        <v>44137</v>
      </c>
      <c r="R711" s="615">
        <f t="shared" ref="R711:R751" si="192">(K711-O711)/O711*100</f>
        <v>2.0325203252032447</v>
      </c>
      <c r="S711" s="673">
        <f>IF(INDEX(Historical!$D$7:$D$1257,MATCH(B711,Historical!$B$7:$B$1281,0))=0,"n/a",(INDEX(Historical!$C$7:$C$1259,MATCH(B711,Historical!$B$7:$B$1281,0))/INDEX(Historical!$D$7:$D$1257,MATCH(B711,Historical!$B$7:$B$1281,0))-1)*100)</f>
        <v>2.063983488132104</v>
      </c>
      <c r="T711" s="673">
        <f>IF(INDEX(Historical!$F$7:$F$1250,MATCH(B711,Historical!$B$7:$B$1281,0))=0,"n/a",((INDEX(Historical!$C$7:$C$1259,MATCH(B711,Historical!$B$7:$B$1281,0))/INDEX(Historical!$F$7:$F$1250,MATCH(B711,Historical!$B$7:$B$1281,0)))^(1/3)-1)*100)</f>
        <v>2.10809941263157</v>
      </c>
      <c r="U711" s="673">
        <f>IF(INDEX(Historical!$H$7:$H$1250,MATCH(B711,Historical!$B$7:$B$1281,0))=0,"n/a",((INDEX(Historical!$C$7:$C$1259,MATCH(B711,Historical!$B$7:$B$1281,0))/INDEX(Historical!$H$7:$H$1250,MATCH(B711,Historical!$B$7:$B$1281,0)))^(1/5)-1)*100)</f>
        <v>2.2239160058070695</v>
      </c>
      <c r="V711" s="673">
        <f>IF(INDEX(Historical!$O$7:$O$1250,MATCH(B711,Historical!$B$7:$B$1281,0))=0,"n/a",((INDEX(Historical!$C$7:$C$1259,MATCH(B711,Historical!$B$7:$B$1281,0))/INDEX(Historical!$O$7:$O$1250,MATCH(B711,Historical!$B$7:$B$1281,0)))^(1/10)-1)*100)</f>
        <v>2.6014469811880714</v>
      </c>
      <c r="W711" s="674">
        <f t="shared" ref="W711:W751" si="193">IF(OR(U711&lt;=0,U711="n/a",V711&lt;=0,V711="n/a"),"n/a",U711/V711)</f>
        <v>0.85487654443428829</v>
      </c>
      <c r="X711" s="675">
        <f t="shared" ref="X711:X751" si="194">IF(OR(AJ711&lt;=0,AJ711="n/a",U711&lt;=0,U711="n/a"),"n/a",U711/AJ711)</f>
        <v>0.1588511432719335</v>
      </c>
      <c r="Y711" s="637"/>
      <c r="Z711" s="624">
        <f t="shared" ref="Z711:Z751" si="195">IF(OR(AC711&lt;0.01,AC711="n/a"),"n/a",M711/AC711*100)</f>
        <v>58.372093023255815</v>
      </c>
      <c r="AA711" s="853">
        <f t="shared" ref="AA711:AA751" si="196">IF(OR(AC711&lt;0.01,AC711="n/a"),"n/a",I711/AC711)</f>
        <v>12.86046511627907</v>
      </c>
      <c r="AB711" s="854">
        <v>12</v>
      </c>
      <c r="AC711" s="833">
        <v>4.3</v>
      </c>
      <c r="AD711" s="833">
        <v>4.6500000000000004</v>
      </c>
      <c r="AE711" s="833">
        <v>1.84</v>
      </c>
      <c r="AF711" s="833">
        <v>3.59</v>
      </c>
      <c r="AG711" s="834">
        <v>30.7</v>
      </c>
      <c r="AH711" s="833">
        <v>23.799999999999997</v>
      </c>
      <c r="AI711" s="833">
        <v>2.11</v>
      </c>
      <c r="AJ711" s="833">
        <v>14.000000000000002</v>
      </c>
      <c r="AK711" s="833">
        <v>2.82</v>
      </c>
      <c r="AL711" s="845">
        <v>236000</v>
      </c>
      <c r="AM711" s="839">
        <v>0.03</v>
      </c>
      <c r="AN711" s="833">
        <v>1.78</v>
      </c>
      <c r="AO711" s="711">
        <f t="shared" ref="AO711:AO751" si="197">IF(U711="n/a","n/a",IF(AA711&lt;0,"n/a",IF(AA711="n/a","n/a",J711+U711-AA711)))</f>
        <v>-6.0976702677956887</v>
      </c>
      <c r="AP711" s="712">
        <f t="shared" ref="AP711:AP751" si="198">IF(U711="n/a","n/a",J711+U711)</f>
        <v>6.7627948484833809</v>
      </c>
      <c r="AQ711" s="855">
        <f t="shared" ref="AQ711:AQ751" si="199">IF(OR(AC711&lt;0.01,AF711="n/a"),"n/a",(I711/SQRT(22.5*AC711*(I711/AF711))-1)*100)</f>
        <v>43.246593548703594</v>
      </c>
      <c r="AR711" s="624">
        <f>INDEX(Historical!$C$7:$C$1259,MATCH(B711,Historical!$B$7:$B$1281,0))*IF(AH711="n/a",1.03,IF(AH711&lt;0,1.01,IF(AH711&gt;10,1.1,(1+AH711/100))))</f>
        <v>2.7197500000000003</v>
      </c>
      <c r="AS711" s="853">
        <f t="shared" ref="AS711:AS751" si="200">IF($AI711="n/a",1.03*AR711,IF($AI711&lt;0,1.01*AR711,IF($AI711&gt;10,1.1*AR711,(1+$AI711/100)*AR711)))</f>
        <v>2.7771367250000001</v>
      </c>
      <c r="AT711" s="853">
        <f t="shared" si="189"/>
        <v>2.8554519806450003</v>
      </c>
      <c r="AU711" s="853">
        <f t="shared" si="189"/>
        <v>2.9359757264991893</v>
      </c>
      <c r="AV711" s="853">
        <f t="shared" si="189"/>
        <v>3.0187702419864664</v>
      </c>
      <c r="AW711" s="624">
        <f t="shared" ref="AW711:AW751" si="201">SUM(AR711:AV711)</f>
        <v>14.307084674130655</v>
      </c>
      <c r="AX711" s="719">
        <f t="shared" ref="AX711:AX751" si="202">AW711/I711*100</f>
        <v>25.871762521031926</v>
      </c>
      <c r="AY711" s="900">
        <v>0.48</v>
      </c>
      <c r="AZ711" s="839">
        <v>13.23</v>
      </c>
      <c r="BA711" s="839">
        <v>-10.73</v>
      </c>
      <c r="BB711" s="839">
        <v>-3.32</v>
      </c>
      <c r="BC711" s="839">
        <v>-4.3099999999999996</v>
      </c>
      <c r="BD711" s="874"/>
      <c r="BE711" s="597">
        <v>2005</v>
      </c>
      <c r="BF711" s="865">
        <f t="shared" ref="BF711:BF751" si="203">IF(BE711&gt;2008,0,IF(BE711&gt;2001,1,IF(BE711&gt;1990,2,IF(BE711&gt;1980,3,IF(BE711&gt;1973,4,IF(BE711&gt;1970,5,IF(BE711&gt;1960,6,IF(BE711&gt;1958,7,IF(BE711&gt;1953,8,9)))))))))</f>
        <v>1</v>
      </c>
      <c r="BG711" s="849">
        <v>6.5</v>
      </c>
    </row>
    <row r="712" spans="1:59" s="831" customFormat="1" ht="12.75" customHeight="1" x14ac:dyDescent="0.2">
      <c r="A712" s="831" t="s">
        <v>386</v>
      </c>
      <c r="B712" s="578" t="s">
        <v>387</v>
      </c>
      <c r="C712" s="898" t="s">
        <v>108</v>
      </c>
      <c r="D712" s="898" t="s">
        <v>4273</v>
      </c>
      <c r="E712" s="705">
        <v>29</v>
      </c>
      <c r="F712" s="1135">
        <v>97</v>
      </c>
      <c r="G712" s="1135" t="s">
        <v>37</v>
      </c>
      <c r="H712" s="1135" t="s">
        <v>115</v>
      </c>
      <c r="I712" s="833">
        <v>60.11</v>
      </c>
      <c r="J712" s="624">
        <f t="shared" si="190"/>
        <v>2.7283313924471799</v>
      </c>
      <c r="K712" s="851">
        <v>0.41</v>
      </c>
      <c r="L712" s="854">
        <v>4</v>
      </c>
      <c r="M712" s="615">
        <f t="shared" si="191"/>
        <v>1.64</v>
      </c>
      <c r="N712" s="837" t="s">
        <v>168</v>
      </c>
      <c r="O712" s="707">
        <v>0.4</v>
      </c>
      <c r="P712" s="904">
        <v>43588</v>
      </c>
      <c r="Q712" s="904">
        <v>43602</v>
      </c>
      <c r="R712" s="615">
        <f t="shared" si="192"/>
        <v>2.4999999999999885</v>
      </c>
      <c r="S712" s="673">
        <f>IF(INDEX(Historical!$D$7:$D$1257,MATCH(B712,Historical!$B$7:$B$1281,0))=0,"n/a",(INDEX(Historical!$C$7:$C$1259,MATCH(B712,Historical!$B$7:$B$1281,0))/INDEX(Historical!$D$7:$D$1257,MATCH(B712,Historical!$B$7:$B$1281,0))-1)*100)</f>
        <v>0.61349693251533388</v>
      </c>
      <c r="T712" s="673">
        <f>IF(INDEX(Historical!$F$7:$F$1250,MATCH(B712,Historical!$B$7:$B$1281,0))=0,"n/a",((INDEX(Historical!$C$7:$C$1259,MATCH(B712,Historical!$B$7:$B$1281,0))/INDEX(Historical!$F$7:$F$1250,MATCH(B712,Historical!$B$7:$B$1281,0)))^(1/3)-1)*100)</f>
        <v>1.4646430519450249</v>
      </c>
      <c r="U712" s="673">
        <f>IF(INDEX(Historical!$H$7:$H$1250,MATCH(B712,Historical!$B$7:$B$1281,0))=0,"n/a",((INDEX(Historical!$C$7:$C$1259,MATCH(B712,Historical!$B$7:$B$1281,0))/INDEX(Historical!$H$7:$H$1250,MATCH(B712,Historical!$B$7:$B$1281,0)))^(1/5)-1)*100)</f>
        <v>1.3982555413061926</v>
      </c>
      <c r="V712" s="673">
        <f>IF(INDEX(Historical!$O$7:$O$1250,MATCH(B712,Historical!$B$7:$B$1281,0))=0,"n/a",((INDEX(Historical!$C$7:$C$1259,MATCH(B712,Historical!$B$7:$B$1281,0))/INDEX(Historical!$O$7:$O$1250,MATCH(B712,Historical!$B$7:$B$1281,0)))^(1/10)-1)*100)</f>
        <v>1.309024971653483</v>
      </c>
      <c r="W712" s="674">
        <f t="shared" si="193"/>
        <v>1.0681656741353061</v>
      </c>
      <c r="X712" s="675">
        <f t="shared" si="194"/>
        <v>0.2741677531972927</v>
      </c>
      <c r="Y712" s="646" t="s">
        <v>4581</v>
      </c>
      <c r="Z712" s="624">
        <f t="shared" si="195"/>
        <v>55.033557046979865</v>
      </c>
      <c r="AA712" s="853">
        <f t="shared" si="196"/>
        <v>20.171140939597315</v>
      </c>
      <c r="AB712" s="854">
        <v>12</v>
      </c>
      <c r="AC712" s="833">
        <v>2.98</v>
      </c>
      <c r="AD712" s="833">
        <v>6.89</v>
      </c>
      <c r="AE712" s="833">
        <v>9.89</v>
      </c>
      <c r="AF712" s="833">
        <v>2.0099999999999998</v>
      </c>
      <c r="AG712" s="833">
        <v>10.100000000000001</v>
      </c>
      <c r="AH712" s="833">
        <v>11.3</v>
      </c>
      <c r="AI712" s="833">
        <v>-2.83</v>
      </c>
      <c r="AJ712" s="833">
        <v>5.0999999999999996</v>
      </c>
      <c r="AK712" s="833">
        <v>3</v>
      </c>
      <c r="AL712" s="845">
        <v>1640</v>
      </c>
      <c r="AM712" s="839">
        <v>3.9899999999999998</v>
      </c>
      <c r="AN712" s="833">
        <v>0</v>
      </c>
      <c r="AO712" s="711">
        <f t="shared" si="197"/>
        <v>-16.044554005843942</v>
      </c>
      <c r="AP712" s="712">
        <f t="shared" si="198"/>
        <v>4.1265869337533729</v>
      </c>
      <c r="AQ712" s="855">
        <f t="shared" si="199"/>
        <v>34.236927008580366</v>
      </c>
      <c r="AR712" s="624">
        <f>INDEX(Historical!$C$7:$C$1259,MATCH(B712,Historical!$B$7:$B$1281,0))*IF(AH712="n/a",1.03,IF(AH712&lt;0,1.01,IF(AH712&gt;10,1.1,(1+AH712/100))))</f>
        <v>1.804</v>
      </c>
      <c r="AS712" s="853">
        <f t="shared" si="200"/>
        <v>1.8220400000000001</v>
      </c>
      <c r="AT712" s="853">
        <f t="shared" si="189"/>
        <v>1.8767012000000001</v>
      </c>
      <c r="AU712" s="853">
        <f t="shared" si="189"/>
        <v>1.9330022360000001</v>
      </c>
      <c r="AV712" s="853">
        <f t="shared" si="189"/>
        <v>1.9909923030800001</v>
      </c>
      <c r="AW712" s="624">
        <f t="shared" si="201"/>
        <v>9.4267357390799997</v>
      </c>
      <c r="AX712" s="719">
        <f t="shared" si="202"/>
        <v>15.682475027582765</v>
      </c>
      <c r="AY712" s="900">
        <v>0.71</v>
      </c>
      <c r="AZ712" s="839">
        <v>28.060000000000002</v>
      </c>
      <c r="BA712" s="839">
        <v>-9.48</v>
      </c>
      <c r="BB712" s="839">
        <v>3.5700000000000003</v>
      </c>
      <c r="BC712" s="839">
        <v>5.08</v>
      </c>
      <c r="BD712" s="874"/>
      <c r="BE712" s="597">
        <v>1993</v>
      </c>
      <c r="BF712" s="865">
        <f t="shared" si="203"/>
        <v>2</v>
      </c>
      <c r="BG712" s="849">
        <v>1.3</v>
      </c>
    </row>
    <row r="713" spans="1:59" s="831" customFormat="1" ht="12.75" customHeight="1" x14ac:dyDescent="0.2">
      <c r="A713" s="831" t="s">
        <v>1768</v>
      </c>
      <c r="B713" s="578" t="s">
        <v>1769</v>
      </c>
      <c r="C713" s="898" t="s">
        <v>108</v>
      </c>
      <c r="D713" s="898" t="s">
        <v>4266</v>
      </c>
      <c r="E713" s="705">
        <v>11</v>
      </c>
      <c r="F713" s="1135">
        <v>355</v>
      </c>
      <c r="G713" s="1123" t="s">
        <v>106</v>
      </c>
      <c r="H713" s="1123" t="s">
        <v>106</v>
      </c>
      <c r="I713" s="841">
        <v>30.22</v>
      </c>
      <c r="J713" s="624">
        <f t="shared" si="190"/>
        <v>3.0443414956982133</v>
      </c>
      <c r="K713" s="844">
        <v>0.23</v>
      </c>
      <c r="L713" s="854">
        <v>4</v>
      </c>
      <c r="M713" s="615">
        <f t="shared" si="191"/>
        <v>0.92</v>
      </c>
      <c r="N713" s="837" t="s">
        <v>431</v>
      </c>
      <c r="O713" s="706">
        <v>0.22</v>
      </c>
      <c r="P713" s="606">
        <v>44231</v>
      </c>
      <c r="Q713" s="606">
        <v>44246</v>
      </c>
      <c r="R713" s="615">
        <f t="shared" si="192"/>
        <v>4.5454545454545494</v>
      </c>
      <c r="S713" s="673">
        <f>IF(INDEX(Historical!$D$7:$D$1257,MATCH(B713,Historical!$B$7:$B$1281,0))=0,"n/a",(INDEX(Historical!$C$7:$C$1259,MATCH(B713,Historical!$B$7:$B$1281,0))/INDEX(Historical!$D$7:$D$1257,MATCH(B713,Historical!$B$7:$B$1281,0))-1)*100)</f>
        <v>7.3170731707317138</v>
      </c>
      <c r="T713" s="673">
        <f>IF(INDEX(Historical!$F$7:$F$1250,MATCH(B713,Historical!$B$7:$B$1281,0))=0,"n/a",((INDEX(Historical!$C$7:$C$1259,MATCH(B713,Historical!$B$7:$B$1281,0))/INDEX(Historical!$F$7:$F$1250,MATCH(B713,Historical!$B$7:$B$1281,0)))^(1/3)-1)*100)</f>
        <v>13.617128057248994</v>
      </c>
      <c r="U713" s="673">
        <f>IF(INDEX(Historical!$H$7:$H$1250,MATCH(B713,Historical!$B$7:$B$1281,0))=0,"n/a",((INDEX(Historical!$C$7:$C$1259,MATCH(B713,Historical!$B$7:$B$1281,0))/INDEX(Historical!$H$7:$H$1250,MATCH(B713,Historical!$B$7:$B$1281,0)))^(1/5)-1)*100)</f>
        <v>11.09534595426207</v>
      </c>
      <c r="V713" s="673">
        <f>IF(INDEX(Historical!$O$7:$O$1250,MATCH(B713,Historical!$B$7:$B$1281,0))=0,"n/a",((INDEX(Historical!$C$7:$C$1259,MATCH(B713,Historical!$B$7:$B$1281,0))/INDEX(Historical!$O$7:$O$1250,MATCH(B713,Historical!$B$7:$B$1281,0)))^(1/10)-1)*100)</f>
        <v>15.969895987933814</v>
      </c>
      <c r="W713" s="674">
        <f t="shared" si="193"/>
        <v>0.69476632550676909</v>
      </c>
      <c r="X713" s="675">
        <f t="shared" si="194"/>
        <v>1.761166024486043</v>
      </c>
      <c r="Y713" s="638"/>
      <c r="Z713" s="624">
        <f t="shared" si="195"/>
        <v>47.668393782383426</v>
      </c>
      <c r="AA713" s="853">
        <f t="shared" si="196"/>
        <v>15.658031088082902</v>
      </c>
      <c r="AB713" s="854">
        <v>9</v>
      </c>
      <c r="AC713" s="833">
        <v>1.93</v>
      </c>
      <c r="AD713" s="833">
        <v>2.2599999999999998</v>
      </c>
      <c r="AE713" s="833">
        <v>3.8</v>
      </c>
      <c r="AF713" s="833">
        <v>1.1200000000000001</v>
      </c>
      <c r="AG713" s="833" t="s">
        <v>136</v>
      </c>
      <c r="AH713" s="833">
        <v>-13.5</v>
      </c>
      <c r="AI713" s="833">
        <v>-1.9800000000000002</v>
      </c>
      <c r="AJ713" s="833">
        <v>6.3</v>
      </c>
      <c r="AK713" s="833">
        <v>7.0000000000000009</v>
      </c>
      <c r="AL713" s="845">
        <v>2290</v>
      </c>
      <c r="AM713" s="839">
        <v>1.2</v>
      </c>
      <c r="AN713" s="833">
        <v>0</v>
      </c>
      <c r="AO713" s="711">
        <f t="shared" si="197"/>
        <v>-1.5183436381226176</v>
      </c>
      <c r="AP713" s="712">
        <f t="shared" si="198"/>
        <v>14.139687449960284</v>
      </c>
      <c r="AQ713" s="855">
        <f t="shared" si="199"/>
        <v>-11.715120663834689</v>
      </c>
      <c r="AR713" s="624">
        <f>INDEX(Historical!$C$7:$C$1259,MATCH(B713,Historical!$B$7:$B$1281,0))*IF(AH713="n/a",1.03,IF(AH713&lt;0,1.01,IF(AH713&gt;10,1.1,(1+AH713/100))))</f>
        <v>0.88880000000000003</v>
      </c>
      <c r="AS713" s="853">
        <f t="shared" si="200"/>
        <v>0.89768800000000004</v>
      </c>
      <c r="AT713" s="853">
        <f t="shared" si="189"/>
        <v>0.96052616000000013</v>
      </c>
      <c r="AU713" s="853">
        <f t="shared" si="189"/>
        <v>1.0277629912000001</v>
      </c>
      <c r="AV713" s="853">
        <f t="shared" si="189"/>
        <v>1.0997064005840003</v>
      </c>
      <c r="AW713" s="624">
        <f t="shared" si="201"/>
        <v>4.8744835517840004</v>
      </c>
      <c r="AX713" s="719">
        <f t="shared" si="202"/>
        <v>16.12999189868961</v>
      </c>
      <c r="AY713" s="900">
        <v>0.93</v>
      </c>
      <c r="AZ713" s="839">
        <v>51.019999999999996</v>
      </c>
      <c r="BA713" s="839">
        <v>-9.5200000000000014</v>
      </c>
      <c r="BB713" s="839">
        <v>8.6900000000000013</v>
      </c>
      <c r="BC713" s="839">
        <v>20.919999999999998</v>
      </c>
      <c r="BD713" s="874"/>
      <c r="BE713" s="597">
        <v>2011</v>
      </c>
      <c r="BF713" s="865">
        <f t="shared" si="203"/>
        <v>0</v>
      </c>
      <c r="BG713" s="849" t="s">
        <v>136</v>
      </c>
    </row>
    <row r="714" spans="1:59" s="831" customFormat="1" ht="12.75" customHeight="1" x14ac:dyDescent="0.2">
      <c r="A714" s="838" t="s">
        <v>1770</v>
      </c>
      <c r="B714" s="578" t="s">
        <v>1771</v>
      </c>
      <c r="C714" s="898" t="s">
        <v>108</v>
      </c>
      <c r="D714" s="898" t="s">
        <v>4273</v>
      </c>
      <c r="E714" s="705">
        <v>10</v>
      </c>
      <c r="F714" s="1135">
        <v>441</v>
      </c>
      <c r="G714" s="1123" t="s">
        <v>37</v>
      </c>
      <c r="H714" s="1123" t="s">
        <v>37</v>
      </c>
      <c r="I714" s="841">
        <v>47.55</v>
      </c>
      <c r="J714" s="624">
        <f t="shared" si="190"/>
        <v>4.3743427970557311</v>
      </c>
      <c r="K714" s="844">
        <v>0.52</v>
      </c>
      <c r="L714" s="854">
        <v>4</v>
      </c>
      <c r="M714" s="615">
        <f t="shared" si="191"/>
        <v>2.08</v>
      </c>
      <c r="N714" s="837" t="s">
        <v>239</v>
      </c>
      <c r="O714" s="706">
        <v>0.51</v>
      </c>
      <c r="P714" s="606">
        <v>44196</v>
      </c>
      <c r="Q714" s="606">
        <v>44204</v>
      </c>
      <c r="R714" s="615">
        <f t="shared" si="192"/>
        <v>1.9607843137254919</v>
      </c>
      <c r="S714" s="673">
        <f>IF(INDEX(Historical!$D$7:$D$1257,MATCH(B714,Historical!$B$7:$B$1281,0))=0,"n/a",(INDEX(Historical!$C$7:$C$1259,MATCH(B714,Historical!$B$7:$B$1281,0))/INDEX(Historical!$D$7:$D$1257,MATCH(B714,Historical!$B$7:$B$1281,0))-1)*100)</f>
        <v>4.081632653061229</v>
      </c>
      <c r="T714" s="673">
        <f>IF(INDEX(Historical!$F$7:$F$1250,MATCH(B714,Historical!$B$7:$B$1281,0))=0,"n/a",((INDEX(Historical!$C$7:$C$1259,MATCH(B714,Historical!$B$7:$B$1281,0))/INDEX(Historical!$F$7:$F$1250,MATCH(B714,Historical!$B$7:$B$1281,0)))^(1/3)-1)*100)</f>
        <v>9.8254898136122204</v>
      </c>
      <c r="U714" s="673">
        <f>IF(INDEX(Historical!$H$7:$H$1250,MATCH(B714,Historical!$B$7:$B$1281,0))=0,"n/a",((INDEX(Historical!$C$7:$C$1259,MATCH(B714,Historical!$B$7:$B$1281,0))/INDEX(Historical!$H$7:$H$1250,MATCH(B714,Historical!$B$7:$B$1281,0)))^(1/5)-1)*100)</f>
        <v>8.7689844911468242</v>
      </c>
      <c r="V714" s="673">
        <f>IF(INDEX(Historical!$O$7:$O$1250,MATCH(B714,Historical!$B$7:$B$1281,0))=0,"n/a",((INDEX(Historical!$C$7:$C$1259,MATCH(B714,Historical!$B$7:$B$1281,0))/INDEX(Historical!$O$7:$O$1250,MATCH(B714,Historical!$B$7:$B$1281,0)))^(1/10)-1)*100)</f>
        <v>9.2785913533468758</v>
      </c>
      <c r="W714" s="674">
        <f t="shared" si="193"/>
        <v>0.94507713048314912</v>
      </c>
      <c r="X714" s="675">
        <f t="shared" si="194"/>
        <v>0.84317158568719464</v>
      </c>
      <c r="Y714" s="646"/>
      <c r="Z714" s="624">
        <f t="shared" si="195"/>
        <v>51.741293532338318</v>
      </c>
      <c r="AA714" s="853">
        <f t="shared" si="196"/>
        <v>11.828358208955224</v>
      </c>
      <c r="AB714" s="854">
        <v>12</v>
      </c>
      <c r="AC714" s="833">
        <v>4.0199999999999996</v>
      </c>
      <c r="AD714" s="833">
        <v>2.44</v>
      </c>
      <c r="AE714" s="833">
        <v>4.92</v>
      </c>
      <c r="AF714" s="833">
        <v>1.61</v>
      </c>
      <c r="AG714" s="833">
        <v>13</v>
      </c>
      <c r="AH714" s="833">
        <v>0.89999999999999991</v>
      </c>
      <c r="AI714" s="833">
        <v>-6.6199999999999992</v>
      </c>
      <c r="AJ714" s="833">
        <v>10.4</v>
      </c>
      <c r="AK714" s="833">
        <v>5</v>
      </c>
      <c r="AL714" s="845">
        <v>836.64</v>
      </c>
      <c r="AM714" s="839">
        <v>0.2</v>
      </c>
      <c r="AN714" s="833">
        <v>0.24</v>
      </c>
      <c r="AO714" s="711">
        <f t="shared" si="197"/>
        <v>1.3149690792473319</v>
      </c>
      <c r="AP714" s="712">
        <f t="shared" si="198"/>
        <v>13.143327288202556</v>
      </c>
      <c r="AQ714" s="855">
        <f t="shared" si="199"/>
        <v>-8.0008291911330751</v>
      </c>
      <c r="AR714" s="624">
        <f>INDEX(Historical!$C$7:$C$1259,MATCH(B714,Historical!$B$7:$B$1281,0))*IF(AH714="n/a",1.03,IF(AH714&lt;0,1.01,IF(AH714&gt;10,1.1,(1+AH714/100))))</f>
        <v>2.05836</v>
      </c>
      <c r="AS714" s="853">
        <f t="shared" si="200"/>
        <v>2.0789436000000001</v>
      </c>
      <c r="AT714" s="853">
        <f t="shared" si="189"/>
        <v>2.1828907800000001</v>
      </c>
      <c r="AU714" s="853">
        <f t="shared" si="189"/>
        <v>2.2920353190000005</v>
      </c>
      <c r="AV714" s="853">
        <f t="shared" si="189"/>
        <v>2.4066370849500007</v>
      </c>
      <c r="AW714" s="624">
        <f t="shared" si="201"/>
        <v>11.018866783950001</v>
      </c>
      <c r="AX714" s="719">
        <f t="shared" si="202"/>
        <v>23.173221417350163</v>
      </c>
      <c r="AY714" s="900">
        <v>0.76</v>
      </c>
      <c r="AZ714" s="839">
        <v>83.87</v>
      </c>
      <c r="BA714" s="839">
        <v>-6.36</v>
      </c>
      <c r="BB714" s="839">
        <v>3.46</v>
      </c>
      <c r="BC714" s="839">
        <v>28.410000000000004</v>
      </c>
      <c r="BD714" s="874"/>
      <c r="BE714" s="597">
        <v>2011</v>
      </c>
      <c r="BF714" s="865">
        <f t="shared" si="203"/>
        <v>0</v>
      </c>
      <c r="BG714" s="849">
        <v>1.2</v>
      </c>
    </row>
    <row r="715" spans="1:59" s="831" customFormat="1" ht="12.75" customHeight="1" x14ac:dyDescent="0.2">
      <c r="A715" s="838" t="s">
        <v>382</v>
      </c>
      <c r="B715" s="578" t="s">
        <v>383</v>
      </c>
      <c r="C715" s="898" t="s">
        <v>128</v>
      </c>
      <c r="D715" s="898" t="s">
        <v>4270</v>
      </c>
      <c r="E715" s="705">
        <v>45</v>
      </c>
      <c r="F715" s="1135">
        <v>55</v>
      </c>
      <c r="G715" s="1126" t="s">
        <v>37</v>
      </c>
      <c r="H715" s="1126" t="s">
        <v>115</v>
      </c>
      <c r="I715" s="833">
        <v>47.93</v>
      </c>
      <c r="J715" s="624">
        <f t="shared" si="190"/>
        <v>3.9015230544544131</v>
      </c>
      <c r="K715" s="844">
        <v>0.46750000000000003</v>
      </c>
      <c r="L715" s="854">
        <v>4</v>
      </c>
      <c r="M715" s="615">
        <f t="shared" si="191"/>
        <v>1.87</v>
      </c>
      <c r="N715" s="837" t="s">
        <v>111</v>
      </c>
      <c r="O715" s="706">
        <v>0.45750000000000002</v>
      </c>
      <c r="P715" s="606">
        <v>44061</v>
      </c>
      <c r="Q715" s="606">
        <v>44085</v>
      </c>
      <c r="R715" s="615">
        <f t="shared" si="192"/>
        <v>2.1857923497267775</v>
      </c>
      <c r="S715" s="673">
        <f>IF(INDEX(Historical!$D$7:$D$1257,MATCH(B715,Historical!$B$7:$B$1281,0))=0,"n/a",(INDEX(Historical!$C$7:$C$1259,MATCH(B715,Historical!$B$7:$B$1281,0))/INDEX(Historical!$D$7:$D$1257,MATCH(B715,Historical!$B$7:$B$1281,0))-1)*100)</f>
        <v>3.0640668523676862</v>
      </c>
      <c r="T715" s="673">
        <f>IF(INDEX(Historical!$F$7:$F$1250,MATCH(B715,Historical!$B$7:$B$1281,0))=0,"n/a",((INDEX(Historical!$C$7:$C$1259,MATCH(B715,Historical!$B$7:$B$1281,0))/INDEX(Historical!$F$7:$F$1250,MATCH(B715,Historical!$B$7:$B$1281,0)))^(1/3)-1)*100)</f>
        <v>6.0750740000032</v>
      </c>
      <c r="U715" s="673">
        <f>IF(INDEX(Historical!$H$7:$H$1250,MATCH(B715,Historical!$B$7:$B$1281,0))=0,"n/a",((INDEX(Historical!$C$7:$C$1259,MATCH(B715,Historical!$B$7:$B$1281,0))/INDEX(Historical!$H$7:$H$1250,MATCH(B715,Historical!$B$7:$B$1281,0)))^(1/5)-1)*100)</f>
        <v>5.8082433395461042</v>
      </c>
      <c r="V715" s="673">
        <f>IF(INDEX(Historical!$O$7:$O$1250,MATCH(B715,Historical!$B$7:$B$1281,0))=0,"n/a",((INDEX(Historical!$C$7:$C$1259,MATCH(B715,Historical!$B$7:$B$1281,0))/INDEX(Historical!$O$7:$O$1250,MATCH(B715,Historical!$B$7:$B$1281,0)))^(1/10)-1)*100)</f>
        <v>11.462600467961238</v>
      </c>
      <c r="W715" s="674">
        <f t="shared" si="193"/>
        <v>0.50671253488949097</v>
      </c>
      <c r="X715" s="675" t="str">
        <f t="shared" si="194"/>
        <v>n/a</v>
      </c>
      <c r="Y715" s="842"/>
      <c r="Z715" s="624" t="str">
        <f t="shared" si="195"/>
        <v>n/a</v>
      </c>
      <c r="AA715" s="853" t="str">
        <f t="shared" si="196"/>
        <v>n/a</v>
      </c>
      <c r="AB715" s="854">
        <v>8</v>
      </c>
      <c r="AC715" s="833">
        <v>-0.81</v>
      </c>
      <c r="AD715" s="833" t="s">
        <v>136</v>
      </c>
      <c r="AE715" s="833">
        <v>0.3</v>
      </c>
      <c r="AF715" s="833">
        <v>2.08</v>
      </c>
      <c r="AG715" s="833">
        <v>-3.3000000000000003</v>
      </c>
      <c r="AH715" s="833">
        <v>-88</v>
      </c>
      <c r="AI715" s="833">
        <v>7.7</v>
      </c>
      <c r="AJ715" s="833">
        <v>-33.6</v>
      </c>
      <c r="AK715" s="833">
        <v>3.85</v>
      </c>
      <c r="AL715" s="845">
        <v>41760</v>
      </c>
      <c r="AM715" s="839">
        <v>0.3</v>
      </c>
      <c r="AN715" s="833">
        <v>0.87</v>
      </c>
      <c r="AO715" s="711" t="str">
        <f t="shared" si="197"/>
        <v>n/a</v>
      </c>
      <c r="AP715" s="712">
        <f t="shared" si="198"/>
        <v>9.7097663940005177</v>
      </c>
      <c r="AQ715" s="855" t="str">
        <f t="shared" si="199"/>
        <v>n/a</v>
      </c>
      <c r="AR715" s="624">
        <f>INDEX(Historical!$C$7:$C$1259,MATCH(B715,Historical!$B$7:$B$1281,0))*IF(AH715="n/a",1.03,IF(AH715&lt;0,1.01,IF(AH715&gt;10,1.1,(1+AH715/100))))</f>
        <v>1.8685</v>
      </c>
      <c r="AS715" s="853">
        <f t="shared" si="200"/>
        <v>2.0123745</v>
      </c>
      <c r="AT715" s="853">
        <f t="shared" si="189"/>
        <v>2.0898509182499998</v>
      </c>
      <c r="AU715" s="853">
        <f t="shared" si="189"/>
        <v>2.1703101786026249</v>
      </c>
      <c r="AV715" s="853">
        <f t="shared" si="189"/>
        <v>2.2538671204788261</v>
      </c>
      <c r="AW715" s="624">
        <f t="shared" si="201"/>
        <v>10.394902717331451</v>
      </c>
      <c r="AX715" s="719">
        <f t="shared" si="202"/>
        <v>21.68767518742218</v>
      </c>
      <c r="AY715" s="900">
        <v>0.45</v>
      </c>
      <c r="AZ715" s="839">
        <v>43.68</v>
      </c>
      <c r="BA715" s="839">
        <v>-13.62</v>
      </c>
      <c r="BB715" s="839">
        <v>3.75</v>
      </c>
      <c r="BC715" s="839">
        <v>16.329999999999998</v>
      </c>
      <c r="BD715" s="874"/>
      <c r="BE715" s="597">
        <v>1976</v>
      </c>
      <c r="BF715" s="865">
        <f t="shared" si="203"/>
        <v>4</v>
      </c>
      <c r="BG715" s="849">
        <v>-0.8</v>
      </c>
    </row>
    <row r="716" spans="1:59" s="831" customFormat="1" ht="12.75" customHeight="1" x14ac:dyDescent="0.2">
      <c r="A716" s="831" t="s">
        <v>1778</v>
      </c>
      <c r="B716" s="578" t="s">
        <v>1779</v>
      </c>
      <c r="C716" s="898" t="s">
        <v>108</v>
      </c>
      <c r="D716" s="898" t="s">
        <v>4273</v>
      </c>
      <c r="E716" s="705">
        <v>10</v>
      </c>
      <c r="F716" s="1135">
        <v>381</v>
      </c>
      <c r="G716" s="1126" t="s">
        <v>37</v>
      </c>
      <c r="H716" s="1126" t="s">
        <v>115</v>
      </c>
      <c r="I716" s="841">
        <v>55.31</v>
      </c>
      <c r="J716" s="624">
        <f t="shared" si="190"/>
        <v>2.8927861146266496</v>
      </c>
      <c r="K716" s="844">
        <v>0.4</v>
      </c>
      <c r="L716" s="854">
        <v>4</v>
      </c>
      <c r="M716" s="615">
        <f t="shared" si="191"/>
        <v>1.6</v>
      </c>
      <c r="N716" s="837" t="s">
        <v>702</v>
      </c>
      <c r="O716" s="706">
        <v>0.33</v>
      </c>
      <c r="P716" s="904">
        <v>43588</v>
      </c>
      <c r="Q716" s="904">
        <v>43605</v>
      </c>
      <c r="R716" s="615">
        <f t="shared" si="192"/>
        <v>21.212121212121211</v>
      </c>
      <c r="S716" s="673">
        <f>IF(INDEX(Historical!$D$7:$D$1257,MATCH(B716,Historical!$B$7:$B$1281,0))=0,"n/a",(INDEX(Historical!$C$7:$C$1259,MATCH(B716,Historical!$B$7:$B$1281,0))/INDEX(Historical!$D$7:$D$1257,MATCH(B716,Historical!$B$7:$B$1281,0))-1)*100)</f>
        <v>4.5751633986928164</v>
      </c>
      <c r="T716" s="673">
        <f>IF(INDEX(Historical!$F$7:$F$1250,MATCH(B716,Historical!$B$7:$B$1281,0))=0,"n/a",((INDEX(Historical!$C$7:$C$1259,MATCH(B716,Historical!$B$7:$B$1281,0))/INDEX(Historical!$F$7:$F$1250,MATCH(B716,Historical!$B$7:$B$1281,0)))^(1/3)-1)*100)</f>
        <v>15.813962058336916</v>
      </c>
      <c r="U716" s="673">
        <f>IF(INDEX(Historical!$H$7:$H$1250,MATCH(B716,Historical!$B$7:$B$1281,0))=0,"n/a",((INDEX(Historical!$C$7:$C$1259,MATCH(B716,Historical!$B$7:$B$1281,0))/INDEX(Historical!$H$7:$H$1250,MATCH(B716,Historical!$B$7:$B$1281,0)))^(1/5)-1)*100)</f>
        <v>12.446513731058296</v>
      </c>
      <c r="V716" s="673">
        <f>IF(INDEX(Historical!$O$7:$O$1250,MATCH(B716,Historical!$B$7:$B$1281,0))=0,"n/a",((INDEX(Historical!$C$7:$C$1259,MATCH(B716,Historical!$B$7:$B$1281,0))/INDEX(Historical!$O$7:$O$1250,MATCH(B716,Historical!$B$7:$B$1281,0)))^(1/10)-1)*100)</f>
        <v>44.612554959192472</v>
      </c>
      <c r="W716" s="674">
        <f t="shared" si="193"/>
        <v>0.27899127818263808</v>
      </c>
      <c r="X716" s="675">
        <f t="shared" si="194"/>
        <v>0.87038557559848229</v>
      </c>
      <c r="Y716" s="646" t="s">
        <v>4580</v>
      </c>
      <c r="Z716" s="624">
        <f t="shared" si="195"/>
        <v>68.085106382978722</v>
      </c>
      <c r="AA716" s="853">
        <f t="shared" si="196"/>
        <v>23.536170212765956</v>
      </c>
      <c r="AB716" s="854">
        <v>12</v>
      </c>
      <c r="AC716" s="833">
        <v>2.35</v>
      </c>
      <c r="AD716" s="833">
        <v>1.23</v>
      </c>
      <c r="AE716" s="833">
        <v>4.79</v>
      </c>
      <c r="AF716" s="833">
        <v>1.63</v>
      </c>
      <c r="AG716" s="833">
        <v>6.9</v>
      </c>
      <c r="AH716" s="833">
        <v>9.9</v>
      </c>
      <c r="AI716" s="833">
        <v>11.26</v>
      </c>
      <c r="AJ716" s="833">
        <v>14.299999999999999</v>
      </c>
      <c r="AK716" s="833">
        <v>19.400000000000002</v>
      </c>
      <c r="AL716" s="845">
        <v>4800</v>
      </c>
      <c r="AM716" s="839">
        <v>0.4</v>
      </c>
      <c r="AN716" s="833">
        <v>0.18</v>
      </c>
      <c r="AO716" s="711">
        <f t="shared" si="197"/>
        <v>-8.1968703670810115</v>
      </c>
      <c r="AP716" s="712">
        <f t="shared" si="198"/>
        <v>15.339299845684945</v>
      </c>
      <c r="AQ716" s="855">
        <f t="shared" si="199"/>
        <v>30.578128927233127</v>
      </c>
      <c r="AR716" s="624">
        <f>INDEX(Historical!$C$7:$C$1259,MATCH(B716,Historical!$B$7:$B$1281,0))*IF(AH716="n/a",1.03,IF(AH716&lt;0,1.01,IF(AH716&gt;10,1.1,(1+AH716/100))))</f>
        <v>1.7584</v>
      </c>
      <c r="AS716" s="853">
        <f t="shared" si="200"/>
        <v>1.9342400000000002</v>
      </c>
      <c r="AT716" s="853">
        <f t="shared" si="189"/>
        <v>2.1276640000000002</v>
      </c>
      <c r="AU716" s="853">
        <f t="shared" si="189"/>
        <v>2.3404304000000002</v>
      </c>
      <c r="AV716" s="853">
        <f t="shared" si="189"/>
        <v>2.5744734400000007</v>
      </c>
      <c r="AW716" s="624">
        <f t="shared" si="201"/>
        <v>10.735207840000001</v>
      </c>
      <c r="AX716" s="719">
        <f t="shared" si="202"/>
        <v>19.409162610739468</v>
      </c>
      <c r="AY716" s="900">
        <v>1.58</v>
      </c>
      <c r="AZ716" s="839">
        <v>204.57</v>
      </c>
      <c r="BA716" s="839">
        <v>-5.26</v>
      </c>
      <c r="BB716" s="839">
        <v>15.49</v>
      </c>
      <c r="BC716" s="839">
        <v>60.929999999999993</v>
      </c>
      <c r="BD716" s="874"/>
      <c r="BE716" s="597">
        <v>2011</v>
      </c>
      <c r="BF716" s="865">
        <f t="shared" si="203"/>
        <v>0</v>
      </c>
      <c r="BG716" s="849">
        <v>0.70000000000000007</v>
      </c>
    </row>
    <row r="717" spans="1:59" s="831" customFormat="1" ht="12.75" customHeight="1" x14ac:dyDescent="0.2">
      <c r="A717" s="838" t="s">
        <v>1772</v>
      </c>
      <c r="B717" s="578" t="s">
        <v>1773</v>
      </c>
      <c r="C717" s="898" t="s">
        <v>112</v>
      </c>
      <c r="D717" s="898" t="s">
        <v>4257</v>
      </c>
      <c r="E717" s="705">
        <v>11</v>
      </c>
      <c r="F717" s="1135">
        <v>335</v>
      </c>
      <c r="G717" s="1123" t="s">
        <v>106</v>
      </c>
      <c r="H717" s="1123" t="s">
        <v>106</v>
      </c>
      <c r="I717" s="841">
        <v>97.69</v>
      </c>
      <c r="J717" s="624">
        <f t="shared" si="190"/>
        <v>0.83938990684819315</v>
      </c>
      <c r="K717" s="844">
        <v>0.20499999999999999</v>
      </c>
      <c r="L717" s="854">
        <v>4</v>
      </c>
      <c r="M717" s="615">
        <f t="shared" si="191"/>
        <v>0.82</v>
      </c>
      <c r="N717" s="837" t="s">
        <v>439</v>
      </c>
      <c r="O717" s="706">
        <v>0.185</v>
      </c>
      <c r="P717" s="606">
        <v>44144</v>
      </c>
      <c r="Q717" s="606">
        <v>44160</v>
      </c>
      <c r="R717" s="615">
        <f t="shared" si="192"/>
        <v>10.810810810810805</v>
      </c>
      <c r="S717" s="673">
        <f>IF(INDEX(Historical!$D$7:$D$1257,MATCH(B717,Historical!$B$7:$B$1281,0))=0,"n/a",(INDEX(Historical!$C$7:$C$1259,MATCH(B717,Historical!$B$7:$B$1281,0))/INDEX(Historical!$D$7:$D$1257,MATCH(B717,Historical!$B$7:$B$1281,0))-1)*100)</f>
        <v>14.285714285714279</v>
      </c>
      <c r="T717" s="673">
        <f>IF(INDEX(Historical!$F$7:$F$1250,MATCH(B717,Historical!$B$7:$B$1281,0))=0,"n/a",((INDEX(Historical!$C$7:$C$1259,MATCH(B717,Historical!$B$7:$B$1281,0))/INDEX(Historical!$F$7:$F$1250,MATCH(B717,Historical!$B$7:$B$1281,0)))^(1/3)-1)*100)</f>
        <v>14.977941578896626</v>
      </c>
      <c r="U717" s="673">
        <f>IF(INDEX(Historical!$H$7:$H$1250,MATCH(B717,Historical!$B$7:$B$1281,0))=0,"n/a",((INDEX(Historical!$C$7:$C$1259,MATCH(B717,Historical!$B$7:$B$1281,0))/INDEX(Historical!$H$7:$H$1250,MATCH(B717,Historical!$B$7:$B$1281,0)))^(1/5)-1)*100)</f>
        <v>16.33495169857213</v>
      </c>
      <c r="V717" s="673">
        <f>IF(INDEX(Historical!$O$7:$O$1250,MATCH(B717,Historical!$B$7:$B$1281,0))=0,"n/a",((INDEX(Historical!$C$7:$C$1259,MATCH(B717,Historical!$B$7:$B$1281,0))/INDEX(Historical!$O$7:$O$1250,MATCH(B717,Historical!$B$7:$B$1281,0)))^(1/10)-1)*100)</f>
        <v>31.218082893275721</v>
      </c>
      <c r="W717" s="674">
        <f t="shared" si="193"/>
        <v>0.52325287732805104</v>
      </c>
      <c r="X717" s="675" t="str">
        <f t="shared" si="194"/>
        <v>n/a</v>
      </c>
      <c r="Y717" s="842"/>
      <c r="Z717" s="624">
        <f t="shared" si="195"/>
        <v>106.49350649350649</v>
      </c>
      <c r="AA717" s="853">
        <f t="shared" si="196"/>
        <v>126.87012987012986</v>
      </c>
      <c r="AB717" s="854">
        <v>12</v>
      </c>
      <c r="AC717" s="833">
        <v>0.77</v>
      </c>
      <c r="AD717" s="833">
        <v>12.35</v>
      </c>
      <c r="AE717" s="833">
        <v>4.7699999999999996</v>
      </c>
      <c r="AF717" s="833">
        <v>3.8</v>
      </c>
      <c r="AG717" s="833">
        <v>3.1</v>
      </c>
      <c r="AH717" s="834">
        <v>-63.800000000000004</v>
      </c>
      <c r="AI717" s="834">
        <v>12.590000000000002</v>
      </c>
      <c r="AJ717" s="833">
        <v>-12.9</v>
      </c>
      <c r="AK717" s="833">
        <v>10.37</v>
      </c>
      <c r="AL717" s="845">
        <v>25960</v>
      </c>
      <c r="AM717" s="839">
        <v>1</v>
      </c>
      <c r="AN717" s="833">
        <v>0.69</v>
      </c>
      <c r="AO717" s="711">
        <f t="shared" si="197"/>
        <v>-109.69578826470953</v>
      </c>
      <c r="AP717" s="712">
        <f t="shared" si="198"/>
        <v>17.174341605420324</v>
      </c>
      <c r="AQ717" s="855">
        <f t="shared" si="199"/>
        <v>362.89259301651464</v>
      </c>
      <c r="AR717" s="624">
        <f>INDEX(Historical!$C$7:$C$1259,MATCH(B717,Historical!$B$7:$B$1281,0))*IF(AH717="n/a",1.03,IF(AH717&lt;0,1.01,IF(AH717&gt;10,1.1,(1+AH717/100))))</f>
        <v>0.76760000000000006</v>
      </c>
      <c r="AS717" s="853">
        <f t="shared" si="200"/>
        <v>0.84436000000000011</v>
      </c>
      <c r="AT717" s="853">
        <f t="shared" si="189"/>
        <v>0.92879600000000018</v>
      </c>
      <c r="AU717" s="853">
        <f t="shared" si="189"/>
        <v>1.0216756000000002</v>
      </c>
      <c r="AV717" s="853">
        <f t="shared" si="189"/>
        <v>1.1238431600000003</v>
      </c>
      <c r="AW717" s="624">
        <f t="shared" si="201"/>
        <v>4.6862747600000016</v>
      </c>
      <c r="AX717" s="719">
        <f t="shared" si="202"/>
        <v>4.7970874808066357</v>
      </c>
      <c r="AY717" s="900">
        <v>0.64</v>
      </c>
      <c r="AZ717" s="839">
        <v>37.840000000000003</v>
      </c>
      <c r="BA717" s="839">
        <v>-12.02</v>
      </c>
      <c r="BB717" s="839">
        <v>-3.15</v>
      </c>
      <c r="BC717" s="839">
        <v>-2.12</v>
      </c>
      <c r="BD717" s="874"/>
      <c r="BE717" s="597">
        <v>2011</v>
      </c>
      <c r="BF717" s="865">
        <f t="shared" si="203"/>
        <v>0</v>
      </c>
      <c r="BG717" s="849">
        <v>1.5</v>
      </c>
    </row>
    <row r="718" spans="1:59" s="831" customFormat="1" ht="12.75" customHeight="1" x14ac:dyDescent="0.2">
      <c r="A718" s="831" t="s">
        <v>1776</v>
      </c>
      <c r="B718" s="578" t="s">
        <v>1777</v>
      </c>
      <c r="C718" s="898" t="s">
        <v>128</v>
      </c>
      <c r="D718" s="898" t="s">
        <v>4288</v>
      </c>
      <c r="E718" s="705">
        <v>11</v>
      </c>
      <c r="F718" s="1135">
        <v>322</v>
      </c>
      <c r="G718" s="1139" t="s">
        <v>106</v>
      </c>
      <c r="H718" s="1139" t="s">
        <v>106</v>
      </c>
      <c r="I718" s="841">
        <v>311.75</v>
      </c>
      <c r="J718" s="624">
        <f t="shared" si="190"/>
        <v>0.85966319165998395</v>
      </c>
      <c r="K718" s="844">
        <v>0.67</v>
      </c>
      <c r="L718" s="854">
        <v>4</v>
      </c>
      <c r="M718" s="615">
        <f t="shared" si="191"/>
        <v>2.68</v>
      </c>
      <c r="N718" s="837" t="s">
        <v>160</v>
      </c>
      <c r="O718" s="706">
        <v>0.61</v>
      </c>
      <c r="P718" s="904">
        <v>43845</v>
      </c>
      <c r="Q718" s="904">
        <v>43860</v>
      </c>
      <c r="R718" s="615">
        <f t="shared" si="192"/>
        <v>9.8360655737705009</v>
      </c>
      <c r="S718" s="673">
        <f>IF(INDEX(Historical!$D$7:$D$1257,MATCH(B718,Historical!$B$7:$B$1281,0))=0,"n/a",(INDEX(Historical!$C$7:$C$1259,MATCH(B718,Historical!$B$7:$B$1281,0))/INDEX(Historical!$D$7:$D$1257,MATCH(B718,Historical!$B$7:$B$1281,0))-1)*100)</f>
        <v>9.8360655737705027</v>
      </c>
      <c r="T718" s="673">
        <f>IF(INDEX(Historical!$F$7:$F$1250,MATCH(B718,Historical!$B$7:$B$1281,0))=0,"n/a",((INDEX(Historical!$C$7:$C$1259,MATCH(B718,Historical!$B$7:$B$1281,0))/INDEX(Historical!$F$7:$F$1250,MATCH(B718,Historical!$B$7:$B$1281,0)))^(1/3)-1)*100)</f>
        <v>10.992314452464358</v>
      </c>
      <c r="U718" s="673">
        <f>IF(INDEX(Historical!$H$7:$H$1250,MATCH(B718,Historical!$B$7:$B$1281,0))=0,"n/a",((INDEX(Historical!$C$7:$C$1259,MATCH(B718,Historical!$B$7:$B$1281,0))/INDEX(Historical!$H$7:$H$1250,MATCH(B718,Historical!$B$7:$B$1281,0)))^(1/5)-1)*100)</f>
        <v>12.010372422372351</v>
      </c>
      <c r="V718" s="673">
        <f>IF(INDEX(Historical!$O$7:$O$1250,MATCH(B718,Historical!$B$7:$B$1281,0))=0,"n/a",((INDEX(Historical!$C$7:$C$1259,MATCH(B718,Historical!$B$7:$B$1281,0))/INDEX(Historical!$O$7:$O$1250,MATCH(B718,Historical!$B$7:$B$1281,0)))^(1/10)-1)*100)</f>
        <v>10.142127801601596</v>
      </c>
      <c r="W718" s="674">
        <f t="shared" si="193"/>
        <v>1.1842063773319569</v>
      </c>
      <c r="X718" s="675">
        <f t="shared" si="194"/>
        <v>1.5597886262821234</v>
      </c>
      <c r="Y718" s="634"/>
      <c r="Z718" s="624">
        <f t="shared" si="195"/>
        <v>51.145038167938928</v>
      </c>
      <c r="AA718" s="853">
        <f t="shared" si="196"/>
        <v>59.494274809160302</v>
      </c>
      <c r="AB718" s="854">
        <v>8</v>
      </c>
      <c r="AC718" s="833">
        <v>5.24</v>
      </c>
      <c r="AD718" s="833">
        <v>5.96</v>
      </c>
      <c r="AE718" s="833">
        <v>10</v>
      </c>
      <c r="AF718" s="833">
        <v>24.47</v>
      </c>
      <c r="AG718" s="833">
        <v>45.800000000000004</v>
      </c>
      <c r="AH718" s="833">
        <v>-5.2</v>
      </c>
      <c r="AI718" s="833">
        <v>6.72</v>
      </c>
      <c r="AJ718" s="833">
        <v>7.7</v>
      </c>
      <c r="AK718" s="833">
        <v>10</v>
      </c>
      <c r="AL718" s="845">
        <v>4350</v>
      </c>
      <c r="AM718" s="839">
        <v>1.6</v>
      </c>
      <c r="AN718" s="833">
        <v>0.66</v>
      </c>
      <c r="AO718" s="711">
        <f t="shared" si="197"/>
        <v>-46.62423919512797</v>
      </c>
      <c r="AP718" s="712">
        <f t="shared" si="198"/>
        <v>12.870035614032334</v>
      </c>
      <c r="AQ718" s="855">
        <f t="shared" si="199"/>
        <v>704.38379578688193</v>
      </c>
      <c r="AR718" s="624">
        <f>INDEX(Historical!$C$7:$C$1259,MATCH(B718,Historical!$B$7:$B$1281,0))*IF(AH718="n/a",1.03,IF(AH718&lt;0,1.01,IF(AH718&gt;10,1.1,(1+AH718/100))))</f>
        <v>2.7068000000000003</v>
      </c>
      <c r="AS718" s="853">
        <f t="shared" si="200"/>
        <v>2.8886969600000003</v>
      </c>
      <c r="AT718" s="853">
        <f t="shared" si="189"/>
        <v>3.1775666560000007</v>
      </c>
      <c r="AU718" s="853">
        <f t="shared" si="189"/>
        <v>3.4953233216000008</v>
      </c>
      <c r="AV718" s="853">
        <f t="shared" si="189"/>
        <v>3.8448556537600012</v>
      </c>
      <c r="AW718" s="624">
        <f t="shared" si="201"/>
        <v>16.113242591360002</v>
      </c>
      <c r="AX718" s="719">
        <f t="shared" si="202"/>
        <v>5.1686423709254221</v>
      </c>
      <c r="AY718" s="900">
        <v>-0.15</v>
      </c>
      <c r="AZ718" s="839">
        <v>106.24</v>
      </c>
      <c r="BA718" s="839">
        <v>-6.5</v>
      </c>
      <c r="BB718" s="839">
        <v>6.69</v>
      </c>
      <c r="BC718" s="839">
        <v>36.1</v>
      </c>
      <c r="BD718" s="874"/>
      <c r="BE718" s="597">
        <v>2010</v>
      </c>
      <c r="BF718" s="865">
        <f t="shared" si="203"/>
        <v>0</v>
      </c>
      <c r="BG718" s="849">
        <v>19.600000000000001</v>
      </c>
    </row>
    <row r="719" spans="1:59" s="831" customFormat="1" ht="12.75" customHeight="1" x14ac:dyDescent="0.2">
      <c r="A719" s="847" t="s">
        <v>3977</v>
      </c>
      <c r="B719" s="578" t="s">
        <v>3976</v>
      </c>
      <c r="C719" s="898" t="s">
        <v>108</v>
      </c>
      <c r="D719" s="898" t="s">
        <v>4273</v>
      </c>
      <c r="E719" s="705">
        <v>7</v>
      </c>
      <c r="F719" s="1135">
        <v>613</v>
      </c>
      <c r="G719" s="1071" t="s">
        <v>106</v>
      </c>
      <c r="H719" s="1071" t="s">
        <v>106</v>
      </c>
      <c r="I719" s="841">
        <v>34.9</v>
      </c>
      <c r="J719" s="624">
        <f t="shared" si="190"/>
        <v>2.9799426934097424</v>
      </c>
      <c r="K719" s="844">
        <v>0.26</v>
      </c>
      <c r="L719" s="854">
        <v>4</v>
      </c>
      <c r="M719" s="615">
        <f t="shared" si="191"/>
        <v>1.04</v>
      </c>
      <c r="N719" s="837" t="s">
        <v>431</v>
      </c>
      <c r="O719" s="706">
        <v>0.25</v>
      </c>
      <c r="P719" s="904">
        <v>43685</v>
      </c>
      <c r="Q719" s="904">
        <v>43700</v>
      </c>
      <c r="R719" s="615">
        <f t="shared" si="192"/>
        <v>4.0000000000000036</v>
      </c>
      <c r="S719" s="673">
        <f>IF(INDEX(Historical!$D$7:$D$1257,MATCH(B719,Historical!$B$7:$B$1281,0))=0,"n/a",(INDEX(Historical!$C$7:$C$1259,MATCH(B719,Historical!$B$7:$B$1281,0))/INDEX(Historical!$D$7:$D$1257,MATCH(B719,Historical!$B$7:$B$1281,0))-1)*100)</f>
        <v>1.9607843137254832</v>
      </c>
      <c r="T719" s="673">
        <f>IF(INDEX(Historical!$F$7:$F$1250,MATCH(B719,Historical!$B$7:$B$1281,0))=0,"n/a",((INDEX(Historical!$C$7:$C$1259,MATCH(B719,Historical!$B$7:$B$1281,0))/INDEX(Historical!$F$7:$F$1250,MATCH(B719,Historical!$B$7:$B$1281,0)))^(1/3)-1)*100)</f>
        <v>8.2446637382673327</v>
      </c>
      <c r="U719" s="673">
        <f>IF(INDEX(Historical!$H$7:$H$1250,MATCH(B719,Historical!$B$7:$B$1281,0))=0,"n/a",((INDEX(Historical!$C$7:$C$1259,MATCH(B719,Historical!$B$7:$B$1281,0))/INDEX(Historical!$H$7:$H$1250,MATCH(B719,Historical!$B$7:$B$1281,0)))^(1/5)-1)*100)</f>
        <v>6.3345459159369844</v>
      </c>
      <c r="V719" s="673">
        <f>IF(INDEX(Historical!$O$7:$O$1250,MATCH(B719,Historical!$B$7:$B$1281,0))=0,"n/a",((INDEX(Historical!$C$7:$C$1259,MATCH(B719,Historical!$B$7:$B$1281,0))/INDEX(Historical!$O$7:$O$1250,MATCH(B719,Historical!$B$7:$B$1281,0)))^(1/10)-1)*100)</f>
        <v>7.5985288632311354</v>
      </c>
      <c r="W719" s="674">
        <f t="shared" si="193"/>
        <v>0.83365425465309539</v>
      </c>
      <c r="X719" s="675" t="str">
        <f t="shared" si="194"/>
        <v>n/a</v>
      </c>
      <c r="Y719" s="646" t="s">
        <v>4583</v>
      </c>
      <c r="Z719" s="624" t="str">
        <f t="shared" si="195"/>
        <v>n/a</v>
      </c>
      <c r="AA719" s="853" t="str">
        <f t="shared" si="196"/>
        <v>n/a</v>
      </c>
      <c r="AB719" s="854">
        <v>12</v>
      </c>
      <c r="AC719" s="833" t="s">
        <v>136</v>
      </c>
      <c r="AD719" s="833" t="s">
        <v>136</v>
      </c>
      <c r="AE719" s="833" t="s">
        <v>136</v>
      </c>
      <c r="AF719" s="833" t="s">
        <v>136</v>
      </c>
      <c r="AG719" s="833" t="s">
        <v>136</v>
      </c>
      <c r="AH719" s="833" t="s">
        <v>136</v>
      </c>
      <c r="AI719" s="833" t="s">
        <v>136</v>
      </c>
      <c r="AJ719" s="833" t="s">
        <v>136</v>
      </c>
      <c r="AK719" s="833" t="s">
        <v>136</v>
      </c>
      <c r="AL719" s="845" t="s">
        <v>136</v>
      </c>
      <c r="AM719" s="839" t="s">
        <v>136</v>
      </c>
      <c r="AN719" s="833" t="s">
        <v>136</v>
      </c>
      <c r="AO719" s="711" t="str">
        <f t="shared" si="197"/>
        <v>n/a</v>
      </c>
      <c r="AP719" s="712">
        <f t="shared" si="198"/>
        <v>9.3144886093467267</v>
      </c>
      <c r="AQ719" s="855" t="str">
        <f t="shared" si="199"/>
        <v>n/a</v>
      </c>
      <c r="AR719" s="624">
        <f>INDEX(Historical!$C$7:$C$1259,MATCH(B719,Historical!$B$7:$B$1281,0))*IF(AH719="n/a",1.03,IF(AH719&lt;0,1.01,IF(AH719&gt;10,1.1,(1+AH719/100))))</f>
        <v>1.0712000000000002</v>
      </c>
      <c r="AS719" s="853">
        <f t="shared" si="200"/>
        <v>1.1033360000000001</v>
      </c>
      <c r="AT719" s="853">
        <f t="shared" si="189"/>
        <v>1.1364360800000002</v>
      </c>
      <c r="AU719" s="853">
        <f t="shared" si="189"/>
        <v>1.1705291624000003</v>
      </c>
      <c r="AV719" s="853">
        <f t="shared" si="189"/>
        <v>1.2056450372720002</v>
      </c>
      <c r="AW719" s="624">
        <f t="shared" si="201"/>
        <v>5.6871462796720005</v>
      </c>
      <c r="AX719" s="719">
        <f t="shared" si="202"/>
        <v>16.2955480792894</v>
      </c>
      <c r="AY719" s="900" t="s">
        <v>136</v>
      </c>
      <c r="AZ719" s="839" t="s">
        <v>136</v>
      </c>
      <c r="BA719" s="839" t="s">
        <v>136</v>
      </c>
      <c r="BB719" s="839" t="s">
        <v>136</v>
      </c>
      <c r="BC719" s="839" t="s">
        <v>136</v>
      </c>
      <c r="BD719" s="874" t="s">
        <v>4200</v>
      </c>
      <c r="BE719" s="597">
        <v>2014</v>
      </c>
      <c r="BF719" s="865">
        <f t="shared" si="203"/>
        <v>0</v>
      </c>
      <c r="BG719" s="849" t="s">
        <v>136</v>
      </c>
    </row>
    <row r="720" spans="1:59" s="831" customFormat="1" ht="12.75" customHeight="1" x14ac:dyDescent="0.2">
      <c r="A720" s="838" t="s">
        <v>848</v>
      </c>
      <c r="B720" s="578" t="s">
        <v>849</v>
      </c>
      <c r="C720" s="898" t="s">
        <v>131</v>
      </c>
      <c r="D720" s="898" t="s">
        <v>4263</v>
      </c>
      <c r="E720" s="705">
        <v>18</v>
      </c>
      <c r="F720" s="1135">
        <v>206</v>
      </c>
      <c r="G720" s="1135" t="s">
        <v>37</v>
      </c>
      <c r="H720" s="1135" t="s">
        <v>37</v>
      </c>
      <c r="I720" s="841">
        <v>80.64</v>
      </c>
      <c r="J720" s="624">
        <f t="shared" si="190"/>
        <v>3.3606150793650791</v>
      </c>
      <c r="K720" s="844">
        <v>0.67749999999999999</v>
      </c>
      <c r="L720" s="854">
        <v>4</v>
      </c>
      <c r="M720" s="615">
        <f t="shared" si="191"/>
        <v>2.71</v>
      </c>
      <c r="N720" s="837" t="s">
        <v>119</v>
      </c>
      <c r="O720" s="706">
        <v>0.63249999999999995</v>
      </c>
      <c r="P720" s="606">
        <v>44238</v>
      </c>
      <c r="Q720" s="606">
        <v>44256</v>
      </c>
      <c r="R720" s="615">
        <f t="shared" si="192"/>
        <v>7.1146245059288615</v>
      </c>
      <c r="S720" s="673">
        <f>IF(INDEX(Historical!$D$7:$D$1257,MATCH(B720,Historical!$B$7:$B$1281,0))=0,"n/a",(INDEX(Historical!$C$7:$C$1259,MATCH(B720,Historical!$B$7:$B$1281,0))/INDEX(Historical!$D$7:$D$1257,MATCH(B720,Historical!$B$7:$B$1281,0))-1)*100)</f>
        <v>7.2033898305084776</v>
      </c>
      <c r="T720" s="673">
        <f>IF(INDEX(Historical!$F$7:$F$1250,MATCH(B720,Historical!$B$7:$B$1281,0))=0,"n/a",((INDEX(Historical!$C$7:$C$1259,MATCH(B720,Historical!$B$7:$B$1281,0))/INDEX(Historical!$F$7:$F$1250,MATCH(B720,Historical!$B$7:$B$1281,0)))^(1/3)-1)*100)</f>
        <v>6.7461930306883522</v>
      </c>
      <c r="U720" s="673">
        <f>IF(INDEX(Historical!$H$7:$H$1250,MATCH(B720,Historical!$B$7:$B$1281,0))=0,"n/a",((INDEX(Historical!$C$7:$C$1259,MATCH(B720,Historical!$B$7:$B$1281,0))/INDEX(Historical!$H$7:$H$1250,MATCH(B720,Historical!$B$7:$B$1281,0)))^(1/5)-1)*100)</f>
        <v>7.7384137515249307</v>
      </c>
      <c r="V720" s="673">
        <f>IF(INDEX(Historical!$O$7:$O$1250,MATCH(B720,Historical!$B$7:$B$1281,0))=0,"n/a",((INDEX(Historical!$C$7:$C$1259,MATCH(B720,Historical!$B$7:$B$1281,0))/INDEX(Historical!$O$7:$O$1250,MATCH(B720,Historical!$B$7:$B$1281,0)))^(1/10)-1)*100)</f>
        <v>12.202634296729498</v>
      </c>
      <c r="W720" s="674">
        <f t="shared" si="193"/>
        <v>0.63415927768965019</v>
      </c>
      <c r="X720" s="675">
        <f t="shared" si="194"/>
        <v>1.1549871270932732</v>
      </c>
      <c r="Y720" s="634"/>
      <c r="Z720" s="624">
        <f t="shared" si="195"/>
        <v>71.503957783641155</v>
      </c>
      <c r="AA720" s="853">
        <f t="shared" si="196"/>
        <v>21.277044854881268</v>
      </c>
      <c r="AB720" s="854">
        <v>12</v>
      </c>
      <c r="AC720" s="833">
        <v>3.79</v>
      </c>
      <c r="AD720" s="833">
        <v>3.51</v>
      </c>
      <c r="AE720" s="833">
        <v>3.57</v>
      </c>
      <c r="AF720" s="833">
        <v>2.4700000000000002</v>
      </c>
      <c r="AG720" s="833">
        <v>11.4</v>
      </c>
      <c r="AH720" s="833">
        <v>7.1</v>
      </c>
      <c r="AI720" s="833">
        <v>6.5</v>
      </c>
      <c r="AJ720" s="833">
        <v>6.7</v>
      </c>
      <c r="AK720" s="833">
        <v>6.1400000000000006</v>
      </c>
      <c r="AL720" s="845">
        <v>25870</v>
      </c>
      <c r="AM720" s="839">
        <v>0.1</v>
      </c>
      <c r="AN720" s="833">
        <v>1.25</v>
      </c>
      <c r="AO720" s="711">
        <f t="shared" si="197"/>
        <v>-10.178016023991258</v>
      </c>
      <c r="AP720" s="712">
        <f t="shared" si="198"/>
        <v>11.09902883089001</v>
      </c>
      <c r="AQ720" s="855">
        <f t="shared" si="199"/>
        <v>52.83149877714888</v>
      </c>
      <c r="AR720" s="624">
        <f>INDEX(Historical!$C$7:$C$1259,MATCH(B720,Historical!$B$7:$B$1281,0))*IF(AH720="n/a",1.03,IF(AH720&lt;0,1.01,IF(AH720&gt;10,1.1,(1+AH720/100))))</f>
        <v>2.7096299999999998</v>
      </c>
      <c r="AS720" s="853">
        <f t="shared" si="200"/>
        <v>2.8857559499999996</v>
      </c>
      <c r="AT720" s="853">
        <f t="shared" si="189"/>
        <v>3.0629413653299995</v>
      </c>
      <c r="AU720" s="853">
        <f t="shared" si="189"/>
        <v>3.2510059651612613</v>
      </c>
      <c r="AV720" s="853">
        <f t="shared" si="189"/>
        <v>3.4506177314221622</v>
      </c>
      <c r="AW720" s="624">
        <f t="shared" si="201"/>
        <v>15.359951011913424</v>
      </c>
      <c r="AX720" s="719">
        <f t="shared" si="202"/>
        <v>19.047558298503748</v>
      </c>
      <c r="AY720" s="900">
        <v>0.14000000000000001</v>
      </c>
      <c r="AZ720" s="839">
        <v>18.57</v>
      </c>
      <c r="BA720" s="839">
        <v>-26.38</v>
      </c>
      <c r="BB720" s="839">
        <v>-8.0399999999999991</v>
      </c>
      <c r="BC720" s="839">
        <v>-12.85</v>
      </c>
      <c r="BD720" s="874"/>
      <c r="BE720" s="597">
        <v>2004</v>
      </c>
      <c r="BF720" s="865">
        <f t="shared" si="203"/>
        <v>1</v>
      </c>
      <c r="BG720" s="849">
        <v>3.3000000000000003</v>
      </c>
    </row>
    <row r="721" spans="1:59" s="831" customFormat="1" ht="12.75" customHeight="1" x14ac:dyDescent="0.2">
      <c r="A721" s="831" t="s">
        <v>388</v>
      </c>
      <c r="B721" s="578" t="s">
        <v>389</v>
      </c>
      <c r="C721" s="898" t="s">
        <v>245</v>
      </c>
      <c r="D721" s="898" t="s">
        <v>4293</v>
      </c>
      <c r="E721" s="705">
        <v>39</v>
      </c>
      <c r="F721" s="1135">
        <v>68</v>
      </c>
      <c r="G721" s="1123" t="s">
        <v>106</v>
      </c>
      <c r="H721" s="1123" t="s">
        <v>106</v>
      </c>
      <c r="I721" s="833">
        <v>17.55</v>
      </c>
      <c r="J721" s="624">
        <f t="shared" si="190"/>
        <v>5.4700854700854693</v>
      </c>
      <c r="K721" s="844">
        <v>0.24</v>
      </c>
      <c r="L721" s="854">
        <v>4</v>
      </c>
      <c r="M721" s="615">
        <f t="shared" si="191"/>
        <v>0.96</v>
      </c>
      <c r="N721" s="837" t="s">
        <v>318</v>
      </c>
      <c r="O721" s="706">
        <v>0.23</v>
      </c>
      <c r="P721" s="904">
        <v>43615</v>
      </c>
      <c r="Q721" s="904">
        <v>43644</v>
      </c>
      <c r="R721" s="615">
        <f t="shared" si="192"/>
        <v>4.3478260869565135</v>
      </c>
      <c r="S721" s="673">
        <f>IF(INDEX(Historical!$D$7:$D$1257,MATCH(B721,Historical!$B$7:$B$1281,0))=0,"n/a",(INDEX(Historical!$C$7:$C$1259,MATCH(B721,Historical!$B$7:$B$1281,0))/INDEX(Historical!$D$7:$D$1257,MATCH(B721,Historical!$B$7:$B$1281,0))-1)*100)</f>
        <v>2.1276595744680771</v>
      </c>
      <c r="T721" s="673">
        <f>IF(INDEX(Historical!$F$7:$F$1250,MATCH(B721,Historical!$B$7:$B$1281,0))=0,"n/a",((INDEX(Historical!$C$7:$C$1259,MATCH(B721,Historical!$B$7:$B$1281,0))/INDEX(Historical!$F$7:$F$1250,MATCH(B721,Historical!$B$7:$B$1281,0)))^(1/3)-1)*100)</f>
        <v>3.335765289365078</v>
      </c>
      <c r="U721" s="673">
        <f>IF(INDEX(Historical!$H$7:$H$1250,MATCH(B721,Historical!$B$7:$B$1281,0))=0,"n/a",((INDEX(Historical!$C$7:$C$1259,MATCH(B721,Historical!$B$7:$B$1281,0))/INDEX(Historical!$H$7:$H$1250,MATCH(B721,Historical!$B$7:$B$1281,0)))^(1/5)-1)*100)</f>
        <v>3.9749758943638192</v>
      </c>
      <c r="V721" s="673">
        <f>IF(INDEX(Historical!$O$7:$O$1250,MATCH(B721,Historical!$B$7:$B$1281,0))=0,"n/a",((INDEX(Historical!$C$7:$C$1259,MATCH(B721,Historical!$B$7:$B$1281,0))/INDEX(Historical!$O$7:$O$1250,MATCH(B721,Historical!$B$7:$B$1281,0)))^(1/10)-1)*100)</f>
        <v>4.4691243132458647</v>
      </c>
      <c r="W721" s="674">
        <f t="shared" si="193"/>
        <v>0.88943059439688033</v>
      </c>
      <c r="X721" s="675">
        <f t="shared" si="194"/>
        <v>1.0743178092875187</v>
      </c>
      <c r="Y721" s="644" t="s">
        <v>4587</v>
      </c>
      <c r="Z721" s="624" t="str">
        <f t="shared" si="195"/>
        <v>n/a</v>
      </c>
      <c r="AA721" s="853" t="str">
        <f t="shared" si="196"/>
        <v>n/a</v>
      </c>
      <c r="AB721" s="854">
        <v>12</v>
      </c>
      <c r="AC721" s="833">
        <v>-0.5</v>
      </c>
      <c r="AD721" s="833" t="s">
        <v>136</v>
      </c>
      <c r="AE721" s="833">
        <v>0.78</v>
      </c>
      <c r="AF721" s="833">
        <v>0.92</v>
      </c>
      <c r="AG721" s="833">
        <v>-2.4</v>
      </c>
      <c r="AH721" s="833">
        <v>26.1</v>
      </c>
      <c r="AI721" s="833" t="s">
        <v>136</v>
      </c>
      <c r="AJ721" s="833">
        <v>3.6999999999999997</v>
      </c>
      <c r="AK721" s="833" t="s">
        <v>136</v>
      </c>
      <c r="AL721" s="849">
        <v>171.41</v>
      </c>
      <c r="AM721" s="839">
        <v>11.899999999999999</v>
      </c>
      <c r="AN721" s="833">
        <v>0.03</v>
      </c>
      <c r="AO721" s="711" t="str">
        <f t="shared" si="197"/>
        <v>n/a</v>
      </c>
      <c r="AP721" s="712">
        <f t="shared" si="198"/>
        <v>9.4450613644492876</v>
      </c>
      <c r="AQ721" s="855" t="str">
        <f t="shared" si="199"/>
        <v>n/a</v>
      </c>
      <c r="AR721" s="624">
        <f>INDEX(Historical!$C$7:$C$1259,MATCH(B721,Historical!$B$7:$B$1281,0))*IF(AH721="n/a",1.03,IF(AH721&lt;0,1.01,IF(AH721&gt;10,1.1,(1+AH721/100))))</f>
        <v>1.056</v>
      </c>
      <c r="AS721" s="853">
        <f t="shared" si="200"/>
        <v>1.08768</v>
      </c>
      <c r="AT721" s="853">
        <f t="shared" si="189"/>
        <v>1.1203103999999999</v>
      </c>
      <c r="AU721" s="853">
        <f t="shared" si="189"/>
        <v>1.153919712</v>
      </c>
      <c r="AV721" s="853">
        <f t="shared" si="189"/>
        <v>1.18853730336</v>
      </c>
      <c r="AW721" s="624">
        <f t="shared" si="201"/>
        <v>5.6064474153599999</v>
      </c>
      <c r="AX721" s="719">
        <f t="shared" si="202"/>
        <v>31.945569318290595</v>
      </c>
      <c r="AY721" s="900">
        <v>0.6</v>
      </c>
      <c r="AZ721" s="839">
        <v>15.989999999999998</v>
      </c>
      <c r="BA721" s="839">
        <v>-28.63</v>
      </c>
      <c r="BB721" s="839">
        <v>0.04</v>
      </c>
      <c r="BC721" s="839">
        <v>-2.77</v>
      </c>
      <c r="BD721" s="874"/>
      <c r="BE721" s="597">
        <v>1982</v>
      </c>
      <c r="BF721" s="865">
        <f t="shared" si="203"/>
        <v>3</v>
      </c>
      <c r="BG721" s="849">
        <v>-1.7999999999999998</v>
      </c>
    </row>
    <row r="722" spans="1:59" s="831" customFormat="1" ht="12.75" customHeight="1" x14ac:dyDescent="0.2">
      <c r="A722" s="831" t="s">
        <v>1797</v>
      </c>
      <c r="B722" s="578" t="s">
        <v>1798</v>
      </c>
      <c r="C722" s="898" t="s">
        <v>245</v>
      </c>
      <c r="D722" s="898" t="s">
        <v>4285</v>
      </c>
      <c r="E722" s="705">
        <v>10</v>
      </c>
      <c r="F722" s="1135">
        <v>430</v>
      </c>
      <c r="G722" s="1126" t="s">
        <v>115</v>
      </c>
      <c r="H722" s="1126" t="s">
        <v>115</v>
      </c>
      <c r="I722" s="841">
        <v>190.08</v>
      </c>
      <c r="J722" s="624">
        <f t="shared" si="190"/>
        <v>2.6304713804713802</v>
      </c>
      <c r="K722" s="844">
        <v>1.25</v>
      </c>
      <c r="L722" s="854">
        <v>4</v>
      </c>
      <c r="M722" s="615">
        <f t="shared" si="191"/>
        <v>5</v>
      </c>
      <c r="N722" s="837" t="s">
        <v>148</v>
      </c>
      <c r="O722" s="706">
        <v>1.2</v>
      </c>
      <c r="P722" s="606">
        <v>44154</v>
      </c>
      <c r="Q722" s="606">
        <v>44180</v>
      </c>
      <c r="R722" s="615">
        <f t="shared" si="192"/>
        <v>4.1666666666666705</v>
      </c>
      <c r="S722" s="673">
        <f>IF(INDEX(Historical!$D$7:$D$1257,MATCH(B722,Historical!$B$7:$B$1281,0))=0,"n/a",(INDEX(Historical!$C$7:$C$1259,MATCH(B722,Historical!$B$7:$B$1281,0))/INDEX(Historical!$D$7:$D$1257,MATCH(B722,Historical!$B$7:$B$1281,0))-1)*100)</f>
        <v>2.1052631578947212</v>
      </c>
      <c r="T722" s="673">
        <f>IF(INDEX(Historical!$F$7:$F$1250,MATCH(B722,Historical!$B$7:$B$1281,0))=0,"n/a",((INDEX(Historical!$C$7:$C$1259,MATCH(B722,Historical!$B$7:$B$1281,0))/INDEX(Historical!$F$7:$F$1250,MATCH(B722,Historical!$B$7:$B$1281,0)))^(1/3)-1)*100)</f>
        <v>4.0936956641970612</v>
      </c>
      <c r="U722" s="673">
        <f>IF(INDEX(Historical!$H$7:$H$1250,MATCH(B722,Historical!$B$7:$B$1281,0))=0,"n/a",((INDEX(Historical!$C$7:$C$1259,MATCH(B722,Historical!$B$7:$B$1281,0))/INDEX(Historical!$H$7:$H$1250,MATCH(B722,Historical!$B$7:$B$1281,0)))^(1/5)-1)*100)</f>
        <v>7.0494717880876356</v>
      </c>
      <c r="V722" s="673">
        <f>IF(INDEX(Historical!$O$7:$O$1250,MATCH(B722,Historical!$B$7:$B$1281,0))=0,"n/a",((INDEX(Historical!$C$7:$C$1259,MATCH(B722,Historical!$B$7:$B$1281,0))/INDEX(Historical!$O$7:$O$1250,MATCH(B722,Historical!$B$7:$B$1281,0)))^(1/10)-1)*100)</f>
        <v>10.922929064614785</v>
      </c>
      <c r="W722" s="674">
        <f t="shared" si="193"/>
        <v>0.6453829139039865</v>
      </c>
      <c r="X722" s="675">
        <f t="shared" si="194"/>
        <v>0.6025189562468064</v>
      </c>
      <c r="Y722" s="637"/>
      <c r="Z722" s="624">
        <f t="shared" si="195"/>
        <v>29.394473838918277</v>
      </c>
      <c r="AA722" s="853">
        <f t="shared" si="196"/>
        <v>11.174603174603174</v>
      </c>
      <c r="AB722" s="854">
        <v>12</v>
      </c>
      <c r="AC722" s="833">
        <v>17.010000000000002</v>
      </c>
      <c r="AD722" s="833">
        <v>3.69</v>
      </c>
      <c r="AE722" s="833">
        <v>0.6</v>
      </c>
      <c r="AF722" s="833">
        <v>3.12</v>
      </c>
      <c r="AG722" s="833">
        <v>32.6</v>
      </c>
      <c r="AH722" s="833">
        <v>-12.4</v>
      </c>
      <c r="AI722" s="833">
        <v>0.13</v>
      </c>
      <c r="AJ722" s="833">
        <v>11.700000000000001</v>
      </c>
      <c r="AK722" s="833">
        <v>3</v>
      </c>
      <c r="AL722" s="845">
        <v>11580</v>
      </c>
      <c r="AM722" s="839">
        <v>0.1</v>
      </c>
      <c r="AN722" s="833">
        <v>1.41</v>
      </c>
      <c r="AO722" s="711">
        <f t="shared" si="197"/>
        <v>-1.4946600060441586</v>
      </c>
      <c r="AP722" s="712">
        <f t="shared" si="198"/>
        <v>9.6799431685590154</v>
      </c>
      <c r="AQ722" s="855">
        <f t="shared" si="199"/>
        <v>24.480720336322513</v>
      </c>
      <c r="AR722" s="624">
        <f>INDEX(Historical!$C$7:$C$1259,MATCH(B722,Historical!$B$7:$B$1281,0))*IF(AH722="n/a",1.03,IF(AH722&lt;0,1.01,IF(AH722&gt;10,1.1,(1+AH722/100))))</f>
        <v>4.8984999999999994</v>
      </c>
      <c r="AS722" s="853">
        <f t="shared" si="200"/>
        <v>4.9048680500000001</v>
      </c>
      <c r="AT722" s="853">
        <f t="shared" si="189"/>
        <v>5.0520140915000002</v>
      </c>
      <c r="AU722" s="853">
        <f t="shared" si="189"/>
        <v>5.2035745142450001</v>
      </c>
      <c r="AV722" s="853">
        <f t="shared" si="189"/>
        <v>5.3596817496723501</v>
      </c>
      <c r="AW722" s="624">
        <f t="shared" si="201"/>
        <v>25.418638405417351</v>
      </c>
      <c r="AX722" s="719">
        <f t="shared" si="202"/>
        <v>13.372600171200204</v>
      </c>
      <c r="AY722" s="900">
        <v>1.87</v>
      </c>
      <c r="AZ722" s="839">
        <v>197</v>
      </c>
      <c r="BA722" s="839">
        <v>-11.459999999999999</v>
      </c>
      <c r="BB722" s="839">
        <v>-0.43</v>
      </c>
      <c r="BC722" s="839">
        <v>10.67</v>
      </c>
      <c r="BD722" s="874"/>
      <c r="BE722" s="597">
        <v>2011</v>
      </c>
      <c r="BF722" s="865">
        <f t="shared" si="203"/>
        <v>0</v>
      </c>
      <c r="BG722" s="849">
        <v>5.5</v>
      </c>
    </row>
    <row r="723" spans="1:59" s="831" customFormat="1" ht="12.75" customHeight="1" x14ac:dyDescent="0.2">
      <c r="A723" s="838" t="s">
        <v>854</v>
      </c>
      <c r="B723" s="578" t="s">
        <v>855</v>
      </c>
      <c r="C723" s="898" t="s">
        <v>123</v>
      </c>
      <c r="D723" s="898" t="s">
        <v>4109</v>
      </c>
      <c r="E723" s="705">
        <v>17</v>
      </c>
      <c r="F723" s="1135">
        <v>222</v>
      </c>
      <c r="G723" s="1123" t="s">
        <v>106</v>
      </c>
      <c r="H723" s="1123" t="s">
        <v>106</v>
      </c>
      <c r="I723" s="841">
        <v>85.59</v>
      </c>
      <c r="J723" s="624">
        <f t="shared" si="190"/>
        <v>1.2618296529968454</v>
      </c>
      <c r="K723" s="844">
        <v>0.27</v>
      </c>
      <c r="L723" s="854">
        <v>4</v>
      </c>
      <c r="M723" s="615">
        <f t="shared" si="191"/>
        <v>1.08</v>
      </c>
      <c r="N723" s="837" t="s">
        <v>377</v>
      </c>
      <c r="O723" s="706">
        <v>0.26250000000000001</v>
      </c>
      <c r="P723" s="606">
        <v>44067</v>
      </c>
      <c r="Q723" s="606">
        <v>44083</v>
      </c>
      <c r="R723" s="615">
        <f t="shared" si="192"/>
        <v>2.8571428571428594</v>
      </c>
      <c r="S723" s="673">
        <f>IF(INDEX(Historical!$D$7:$D$1257,MATCH(B723,Historical!$B$7:$B$1281,0))=0,"n/a",(INDEX(Historical!$C$7:$C$1259,MATCH(B723,Historical!$B$7:$B$1281,0))/INDEX(Historical!$D$7:$D$1257,MATCH(B723,Historical!$B$7:$B$1281,0))-1)*100)</f>
        <v>3.9024390243902474</v>
      </c>
      <c r="T723" s="673">
        <f>IF(INDEX(Historical!$F$7:$F$1250,MATCH(B723,Historical!$B$7:$B$1281,0))=0,"n/a",((INDEX(Historical!$C$7:$C$1259,MATCH(B723,Historical!$B$7:$B$1281,0))/INDEX(Historical!$F$7:$F$1250,MATCH(B723,Historical!$B$7:$B$1281,0)))^(1/3)-1)*100)</f>
        <v>9.951938117233361</v>
      </c>
      <c r="U723" s="673">
        <f>IF(INDEX(Historical!$H$7:$H$1250,MATCH(B723,Historical!$B$7:$B$1281,0))=0,"n/a",((INDEX(Historical!$C$7:$C$1259,MATCH(B723,Historical!$B$7:$B$1281,0))/INDEX(Historical!$H$7:$H$1250,MATCH(B723,Historical!$B$7:$B$1281,0)))^(1/5)-1)*100)</f>
        <v>8.9740959094841486</v>
      </c>
      <c r="V723" s="673">
        <f>IF(INDEX(Historical!$O$7:$O$1250,MATCH(B723,Historical!$B$7:$B$1281,0))=0,"n/a",((INDEX(Historical!$C$7:$C$1259,MATCH(B723,Historical!$B$7:$B$1281,0))/INDEX(Historical!$O$7:$O$1250,MATCH(B723,Historical!$B$7:$B$1281,0)))^(1/10)-1)*100)</f>
        <v>24.29579136350586</v>
      </c>
      <c r="W723" s="674">
        <f t="shared" si="193"/>
        <v>0.36936833113260631</v>
      </c>
      <c r="X723" s="675" t="str">
        <f t="shared" si="194"/>
        <v>n/a</v>
      </c>
      <c r="Y723" s="843"/>
      <c r="Z723" s="624">
        <f t="shared" si="195"/>
        <v>48.000000000000007</v>
      </c>
      <c r="AA723" s="853">
        <f t="shared" si="196"/>
        <v>38.04</v>
      </c>
      <c r="AB723" s="854">
        <v>12</v>
      </c>
      <c r="AC723" s="833">
        <v>2.25</v>
      </c>
      <c r="AD723" s="833">
        <v>5.14</v>
      </c>
      <c r="AE723" s="833">
        <v>1.42</v>
      </c>
      <c r="AF723" s="833">
        <v>1.84</v>
      </c>
      <c r="AG723" s="833">
        <v>4.9000000000000004</v>
      </c>
      <c r="AH723" s="833">
        <v>-57.3</v>
      </c>
      <c r="AI723" s="833">
        <v>70.569999999999993</v>
      </c>
      <c r="AJ723" s="833">
        <v>-8.5</v>
      </c>
      <c r="AK723" s="833">
        <v>7.41</v>
      </c>
      <c r="AL723" s="845">
        <v>10560</v>
      </c>
      <c r="AM723" s="839">
        <v>0.5</v>
      </c>
      <c r="AN723" s="833">
        <v>0.62</v>
      </c>
      <c r="AO723" s="711">
        <f t="shared" si="197"/>
        <v>-27.804074437519006</v>
      </c>
      <c r="AP723" s="712">
        <f t="shared" si="198"/>
        <v>10.235925562480993</v>
      </c>
      <c r="AQ723" s="855">
        <f t="shared" si="199"/>
        <v>76.375357311237437</v>
      </c>
      <c r="AR723" s="624">
        <f>INDEX(Historical!$C$7:$C$1259,MATCH(B723,Historical!$B$7:$B$1281,0))*IF(AH723="n/a",1.03,IF(AH723&lt;0,1.01,IF(AH723&gt;10,1.1,(1+AH723/100))))</f>
        <v>1.07565</v>
      </c>
      <c r="AS723" s="853">
        <f t="shared" si="200"/>
        <v>1.1832150000000001</v>
      </c>
      <c r="AT723" s="853">
        <f t="shared" si="189"/>
        <v>1.2708912315000003</v>
      </c>
      <c r="AU723" s="853">
        <f t="shared" si="189"/>
        <v>1.3650642717541503</v>
      </c>
      <c r="AV723" s="853">
        <f t="shared" si="189"/>
        <v>1.4662155342911329</v>
      </c>
      <c r="AW723" s="624">
        <f t="shared" si="201"/>
        <v>6.3610360375452837</v>
      </c>
      <c r="AX723" s="719">
        <f t="shared" si="202"/>
        <v>7.4319850888483279</v>
      </c>
      <c r="AY723" s="900">
        <v>1.46</v>
      </c>
      <c r="AZ723" s="839">
        <v>195.23999999999998</v>
      </c>
      <c r="BA723" s="839">
        <v>-6.8000000000000007</v>
      </c>
      <c r="BB723" s="839">
        <v>2.02</v>
      </c>
      <c r="BC723" s="839">
        <v>27.189999999999998</v>
      </c>
      <c r="BD723" s="874"/>
      <c r="BE723" s="597">
        <v>2004</v>
      </c>
      <c r="BF723" s="865">
        <f t="shared" si="203"/>
        <v>1</v>
      </c>
      <c r="BG723" s="849">
        <v>2.1</v>
      </c>
    </row>
    <row r="724" spans="1:59" s="831" customFormat="1" ht="12.75" customHeight="1" x14ac:dyDescent="0.2">
      <c r="A724" s="838" t="s">
        <v>3907</v>
      </c>
      <c r="B724" s="578" t="s">
        <v>3908</v>
      </c>
      <c r="C724" s="898" t="s">
        <v>123</v>
      </c>
      <c r="D724" s="898" t="s">
        <v>4109</v>
      </c>
      <c r="E724" s="705">
        <v>7</v>
      </c>
      <c r="F724" s="1135">
        <v>623</v>
      </c>
      <c r="G724" s="1123" t="s">
        <v>106</v>
      </c>
      <c r="H724" s="1123" t="s">
        <v>106</v>
      </c>
      <c r="I724" s="841">
        <v>23.51</v>
      </c>
      <c r="J724" s="624">
        <f t="shared" si="190"/>
        <v>8.0204168438962142</v>
      </c>
      <c r="K724" s="844">
        <v>0.47139999999999999</v>
      </c>
      <c r="L724" s="854">
        <v>4</v>
      </c>
      <c r="M724" s="615">
        <f t="shared" si="191"/>
        <v>1.8855999999999999</v>
      </c>
      <c r="N724" s="837" t="s">
        <v>640</v>
      </c>
      <c r="O724" s="706">
        <v>0.46460000000000001</v>
      </c>
      <c r="P724" s="904">
        <v>43861</v>
      </c>
      <c r="Q724" s="904">
        <v>43878</v>
      </c>
      <c r="R724" s="615">
        <f t="shared" si="192"/>
        <v>1.4636246233318926</v>
      </c>
      <c r="S724" s="673">
        <f>IF(INDEX(Historical!$D$7:$D$1257,MATCH(B724,Historical!$B$7:$B$1281,0))=0,"n/a",(INDEX(Historical!$C$7:$C$1259,MATCH(B724,Historical!$B$7:$B$1281,0))/INDEX(Historical!$D$7:$D$1257,MATCH(B724,Historical!$B$7:$B$1281,0))-1)*100)</f>
        <v>4.726464870869207</v>
      </c>
      <c r="T724" s="673">
        <f>IF(INDEX(Historical!$F$7:$F$1250,MATCH(B724,Historical!$B$7:$B$1281,0))=0,"n/a",((INDEX(Historical!$C$7:$C$1259,MATCH(B724,Historical!$B$7:$B$1281,0))/INDEX(Historical!$F$7:$F$1250,MATCH(B724,Historical!$B$7:$B$1281,0)))^(1/3)-1)*100)</f>
        <v>9.3902888142845864</v>
      </c>
      <c r="U724" s="673">
        <f>IF(INDEX(Historical!$H$7:$H$1250,MATCH(B724,Historical!$B$7:$B$1281,0))=0,"n/a",((INDEX(Historical!$C$7:$C$1259,MATCH(B724,Historical!$B$7:$B$1281,0))/INDEX(Historical!$H$7:$H$1250,MATCH(B724,Historical!$B$7:$B$1281,0)))^(1/5)-1)*100)</f>
        <v>10.427907028670734</v>
      </c>
      <c r="V724" s="673" t="str">
        <f>IF(INDEX(Historical!$O$7:$O$1250,MATCH(B724,Historical!$B$7:$B$1281,0))=0,"n/a",((INDEX(Historical!$C$7:$C$1259,MATCH(B724,Historical!$B$7:$B$1281,0))/INDEX(Historical!$O$7:$O$1250,MATCH(B724,Historical!$B$7:$B$1281,0)))^(1/10)-1)*100)</f>
        <v>n/a</v>
      </c>
      <c r="W724" s="674" t="str">
        <f t="shared" si="193"/>
        <v>n/a</v>
      </c>
      <c r="X724" s="675">
        <f t="shared" si="194"/>
        <v>0.36461213386960611</v>
      </c>
      <c r="Y724" s="843"/>
      <c r="Z724" s="624">
        <f t="shared" si="195"/>
        <v>96.697435897435895</v>
      </c>
      <c r="AA724" s="853">
        <f t="shared" si="196"/>
        <v>12.056410256410258</v>
      </c>
      <c r="AB724" s="854">
        <v>12</v>
      </c>
      <c r="AC724" s="833">
        <v>1.95</v>
      </c>
      <c r="AD724" s="833">
        <v>1.35</v>
      </c>
      <c r="AE724" s="833">
        <v>0.84</v>
      </c>
      <c r="AF724" s="833">
        <v>1.63</v>
      </c>
      <c r="AG724" s="833">
        <v>13.200000000000001</v>
      </c>
      <c r="AH724" s="833">
        <v>15.5</v>
      </c>
      <c r="AI724" s="833">
        <v>7.22</v>
      </c>
      <c r="AJ724" s="833">
        <v>28.599999999999998</v>
      </c>
      <c r="AK724" s="833">
        <v>9.1800000000000015</v>
      </c>
      <c r="AL724" s="845">
        <v>837.35</v>
      </c>
      <c r="AM724" s="839">
        <v>0.1</v>
      </c>
      <c r="AN724" s="833">
        <v>0.77</v>
      </c>
      <c r="AO724" s="711">
        <f t="shared" si="197"/>
        <v>6.3919136161566907</v>
      </c>
      <c r="AP724" s="712">
        <f t="shared" si="198"/>
        <v>18.448323872566949</v>
      </c>
      <c r="AQ724" s="855">
        <f t="shared" si="199"/>
        <v>-6.5430610912200375</v>
      </c>
      <c r="AR724" s="624">
        <f>INDEX(Historical!$C$7:$C$1259,MATCH(B724,Historical!$B$7:$B$1281,0))*IF(AH724="n/a",1.03,IF(AH724&lt;0,1.01,IF(AH724&gt;10,1.1,(1+AH724/100))))</f>
        <v>2.07416</v>
      </c>
      <c r="AS724" s="853">
        <f t="shared" si="200"/>
        <v>2.223914352</v>
      </c>
      <c r="AT724" s="853">
        <f t="shared" si="189"/>
        <v>2.4280696895136002</v>
      </c>
      <c r="AU724" s="853">
        <f t="shared" si="189"/>
        <v>2.6509664870109488</v>
      </c>
      <c r="AV724" s="853">
        <f t="shared" si="189"/>
        <v>2.8943252105185544</v>
      </c>
      <c r="AW724" s="624">
        <f t="shared" si="201"/>
        <v>12.271435739043104</v>
      </c>
      <c r="AX724" s="719">
        <f t="shared" si="202"/>
        <v>52.196664138847737</v>
      </c>
      <c r="AY724" s="900">
        <v>1.17</v>
      </c>
      <c r="AZ724" s="839">
        <v>128.03</v>
      </c>
      <c r="BA724" s="839">
        <v>-4.5699999999999994</v>
      </c>
      <c r="BB724" s="839">
        <v>2.83</v>
      </c>
      <c r="BC724" s="839">
        <v>14.64</v>
      </c>
      <c r="BD724" s="874"/>
      <c r="BE724" s="597">
        <v>2014</v>
      </c>
      <c r="BF724" s="865">
        <f t="shared" si="203"/>
        <v>0</v>
      </c>
      <c r="BG724" s="849">
        <v>5</v>
      </c>
    </row>
    <row r="725" spans="1:59" s="831" customFormat="1" ht="12.75" customHeight="1" x14ac:dyDescent="0.2">
      <c r="A725" s="848" t="s">
        <v>1802</v>
      </c>
      <c r="B725" s="578" t="s">
        <v>1803</v>
      </c>
      <c r="C725" s="898" t="s">
        <v>108</v>
      </c>
      <c r="D725" s="898" t="s">
        <v>118</v>
      </c>
      <c r="E725" s="705">
        <v>10</v>
      </c>
      <c r="F725" s="1135">
        <v>440</v>
      </c>
      <c r="G725" s="1104" t="s">
        <v>106</v>
      </c>
      <c r="H725" s="1104" t="s">
        <v>106</v>
      </c>
      <c r="I725" s="841">
        <v>220.64</v>
      </c>
      <c r="J725" s="624">
        <f t="shared" si="190"/>
        <v>1.2871646120377085</v>
      </c>
      <c r="K725" s="844">
        <v>0.71</v>
      </c>
      <c r="L725" s="854">
        <v>4</v>
      </c>
      <c r="M725" s="615">
        <f t="shared" si="191"/>
        <v>2.84</v>
      </c>
      <c r="N725" s="837" t="s">
        <v>218</v>
      </c>
      <c r="O725" s="706">
        <v>0.68</v>
      </c>
      <c r="P725" s="606">
        <v>44195</v>
      </c>
      <c r="Q725" s="606">
        <v>44211</v>
      </c>
      <c r="R725" s="615">
        <f t="shared" si="192"/>
        <v>4.4117647058823399</v>
      </c>
      <c r="S725" s="673">
        <f>IF(INDEX(Historical!$D$7:$D$1257,MATCH(B725,Historical!$B$7:$B$1281,0))=0,"n/a",(INDEX(Historical!$C$7:$C$1259,MATCH(B725,Historical!$B$7:$B$1281,0))/INDEX(Historical!$D$7:$D$1257,MATCH(B725,Historical!$B$7:$B$1281,0))-1)*100)</f>
        <v>5.4901960784313752</v>
      </c>
      <c r="T725" s="673">
        <f>IF(INDEX(Historical!$F$7:$F$1250,MATCH(B725,Historical!$B$7:$B$1281,0))=0,"n/a",((INDEX(Historical!$C$7:$C$1259,MATCH(B725,Historical!$B$7:$B$1281,0))/INDEX(Historical!$F$7:$F$1250,MATCH(B725,Historical!$B$7:$B$1281,0)))^(1/3)-1)*100)</f>
        <v>9.1257675814546246</v>
      </c>
      <c r="U725" s="673">
        <f>IF(INDEX(Historical!$H$7:$H$1250,MATCH(B725,Historical!$B$7:$B$1281,0))=0,"n/a",((INDEX(Historical!$C$7:$C$1259,MATCH(B725,Historical!$B$7:$B$1281,0))/INDEX(Historical!$H$7:$H$1250,MATCH(B725,Historical!$B$7:$B$1281,0)))^(1/5)-1)*100)</f>
        <v>16.941708282106948</v>
      </c>
      <c r="V725" s="673">
        <f>IF(INDEX(Historical!$O$7:$O$1250,MATCH(B725,Historical!$B$7:$B$1281,0))=0,"n/a",((INDEX(Historical!$C$7:$C$1259,MATCH(B725,Historical!$B$7:$B$1281,0))/INDEX(Historical!$O$7:$O$1250,MATCH(B725,Historical!$B$7:$B$1281,0)))^(1/10)-1)*100)</f>
        <v>9.9694097608451049</v>
      </c>
      <c r="W725" s="674">
        <f t="shared" si="193"/>
        <v>1.6993692393551294</v>
      </c>
      <c r="X725" s="675">
        <f t="shared" si="194"/>
        <v>1.9473227910467759</v>
      </c>
      <c r="Y725" s="843" t="s">
        <v>801</v>
      </c>
      <c r="Z725" s="624">
        <f t="shared" si="195"/>
        <v>34.932349323493227</v>
      </c>
      <c r="AA725" s="853">
        <f t="shared" si="196"/>
        <v>27.138991389913894</v>
      </c>
      <c r="AB725" s="854">
        <v>12</v>
      </c>
      <c r="AC725" s="833">
        <v>8.1300000000000008</v>
      </c>
      <c r="AD725" s="833">
        <v>4.87</v>
      </c>
      <c r="AE725" s="833">
        <v>3.06</v>
      </c>
      <c r="AF725" s="833">
        <v>2.77</v>
      </c>
      <c r="AG725" s="833">
        <v>9.8000000000000007</v>
      </c>
      <c r="AH725" s="833">
        <v>52.5</v>
      </c>
      <c r="AI725" s="833">
        <v>7.6300000000000008</v>
      </c>
      <c r="AJ725" s="833">
        <v>8.6999999999999993</v>
      </c>
      <c r="AK725" s="833">
        <v>5.66</v>
      </c>
      <c r="AL725" s="845">
        <v>28650</v>
      </c>
      <c r="AM725" s="839">
        <v>0.1</v>
      </c>
      <c r="AN725" s="833">
        <v>0.53</v>
      </c>
      <c r="AO725" s="711">
        <f t="shared" si="197"/>
        <v>-8.9101184957692361</v>
      </c>
      <c r="AP725" s="712">
        <f t="shared" si="198"/>
        <v>18.228872894144658</v>
      </c>
      <c r="AQ725" s="855">
        <f t="shared" si="199"/>
        <v>82.787072421634278</v>
      </c>
      <c r="AR725" s="624">
        <f>INDEX(Historical!$C$7:$C$1259,MATCH(B725,Historical!$B$7:$B$1281,0))*IF(AH725="n/a",1.03,IF(AH725&lt;0,1.01,IF(AH725&gt;10,1.1,(1+AH725/100))))</f>
        <v>2.9590000000000001</v>
      </c>
      <c r="AS725" s="853">
        <f t="shared" si="200"/>
        <v>3.1847717000000002</v>
      </c>
      <c r="AT725" s="853">
        <f t="shared" si="189"/>
        <v>3.3650297782200003</v>
      </c>
      <c r="AU725" s="853">
        <f t="shared" si="189"/>
        <v>3.5554904636672524</v>
      </c>
      <c r="AV725" s="853">
        <f t="shared" si="189"/>
        <v>3.756731223910819</v>
      </c>
      <c r="AW725" s="624">
        <f t="shared" si="201"/>
        <v>16.821023165798074</v>
      </c>
      <c r="AX725" s="719">
        <f t="shared" si="202"/>
        <v>7.6237414638316157</v>
      </c>
      <c r="AY725" s="900">
        <v>0.79</v>
      </c>
      <c r="AZ725" s="839">
        <v>53.93</v>
      </c>
      <c r="BA725" s="839">
        <v>-5.04</v>
      </c>
      <c r="BB725" s="839">
        <v>3.8899999999999997</v>
      </c>
      <c r="BC725" s="839">
        <v>7.3800000000000008</v>
      </c>
      <c r="BD725" s="874"/>
      <c r="BE725" s="597">
        <v>2012</v>
      </c>
      <c r="BF725" s="865">
        <f t="shared" si="203"/>
        <v>0</v>
      </c>
      <c r="BG725" s="849">
        <v>2.7</v>
      </c>
    </row>
    <row r="726" spans="1:59" s="831" customFormat="1" ht="12.75" customHeight="1" x14ac:dyDescent="0.2">
      <c r="A726" s="838" t="s">
        <v>760</v>
      </c>
      <c r="B726" s="578" t="s">
        <v>847</v>
      </c>
      <c r="C726" s="898" t="s">
        <v>112</v>
      </c>
      <c r="D726" s="898" t="s">
        <v>4257</v>
      </c>
      <c r="E726" s="705">
        <v>18</v>
      </c>
      <c r="F726" s="1135">
        <v>208</v>
      </c>
      <c r="G726" s="1104" t="s">
        <v>37</v>
      </c>
      <c r="H726" s="1104" t="s">
        <v>115</v>
      </c>
      <c r="I726" s="841">
        <v>110.89</v>
      </c>
      <c r="J726" s="624">
        <f t="shared" si="190"/>
        <v>2.0741275137523671</v>
      </c>
      <c r="K726" s="844">
        <v>0.57499999999999996</v>
      </c>
      <c r="L726" s="854">
        <v>4</v>
      </c>
      <c r="M726" s="615">
        <f t="shared" si="191"/>
        <v>2.2999999999999998</v>
      </c>
      <c r="N726" s="837" t="s">
        <v>3918</v>
      </c>
      <c r="O726" s="706">
        <v>0.54500000000000004</v>
      </c>
      <c r="P726" s="606">
        <v>44266</v>
      </c>
      <c r="Q726" s="606">
        <v>44281</v>
      </c>
      <c r="R726" s="615">
        <f t="shared" si="192"/>
        <v>5.5045871559632875</v>
      </c>
      <c r="S726" s="673">
        <f>IF(INDEX(Historical!$D$7:$D$1257,MATCH(B726,Historical!$B$7:$B$1281,0))=0,"n/a",(INDEX(Historical!$C$7:$C$1259,MATCH(B726,Historical!$B$7:$B$1281,0))/INDEX(Historical!$D$7:$D$1257,MATCH(B726,Historical!$B$7:$B$1281,0))-1)*100)</f>
        <v>6.3414634146341742</v>
      </c>
      <c r="T726" s="673">
        <f>IF(INDEX(Historical!$F$7:$F$1250,MATCH(B726,Historical!$B$7:$B$1281,0))=0,"n/a",((INDEX(Historical!$C$7:$C$1259,MATCH(B726,Historical!$B$7:$B$1281,0))/INDEX(Historical!$F$7:$F$1250,MATCH(B726,Historical!$B$7:$B$1281,0)))^(1/3)-1)*100)</f>
        <v>8.6431937830855787</v>
      </c>
      <c r="U726" s="673">
        <f>IF(INDEX(Historical!$H$7:$H$1250,MATCH(B726,Historical!$B$7:$B$1281,0))=0,"n/a",((INDEX(Historical!$C$7:$C$1259,MATCH(B726,Historical!$B$7:$B$1281,0))/INDEX(Historical!$H$7:$H$1250,MATCH(B726,Historical!$B$7:$B$1281,0)))^(1/5)-1)*100)</f>
        <v>7.1981164510664053</v>
      </c>
      <c r="V726" s="673">
        <f>IF(INDEX(Historical!$O$7:$O$1250,MATCH(B726,Historical!$B$7:$B$1281,0))=0,"n/a",((INDEX(Historical!$C$7:$C$1259,MATCH(B726,Historical!$B$7:$B$1281,0))/INDEX(Historical!$O$7:$O$1250,MATCH(B726,Historical!$B$7:$B$1281,0)))^(1/10)-1)*100)</f>
        <v>5.6351844198201828</v>
      </c>
      <c r="W726" s="674">
        <f t="shared" si="193"/>
        <v>1.277352419159353</v>
      </c>
      <c r="X726" s="675">
        <f t="shared" si="194"/>
        <v>1.0283023501523434</v>
      </c>
      <c r="Y726" s="644" t="s">
        <v>3941</v>
      </c>
      <c r="Z726" s="624">
        <f t="shared" si="195"/>
        <v>65.340909090909079</v>
      </c>
      <c r="AA726" s="853">
        <f t="shared" si="196"/>
        <v>31.50284090909091</v>
      </c>
      <c r="AB726" s="854">
        <v>12</v>
      </c>
      <c r="AC726" s="833">
        <v>3.52</v>
      </c>
      <c r="AD726" s="833">
        <v>7.22</v>
      </c>
      <c r="AE726" s="833">
        <v>3.17</v>
      </c>
      <c r="AF726" s="833">
        <v>6.63</v>
      </c>
      <c r="AG726" s="833">
        <v>23.1</v>
      </c>
      <c r="AH726" s="833">
        <v>-11.700000000000001</v>
      </c>
      <c r="AI726" s="833">
        <v>10.34</v>
      </c>
      <c r="AJ726" s="833">
        <v>7.0000000000000009</v>
      </c>
      <c r="AK726" s="833">
        <v>4.41</v>
      </c>
      <c r="AL726" s="845">
        <v>48210</v>
      </c>
      <c r="AM726" s="839">
        <v>0.1</v>
      </c>
      <c r="AN726" s="833">
        <v>1.46</v>
      </c>
      <c r="AO726" s="711">
        <f t="shared" si="197"/>
        <v>-22.230596944272136</v>
      </c>
      <c r="AP726" s="712">
        <f t="shared" si="198"/>
        <v>9.272243964818772</v>
      </c>
      <c r="AQ726" s="855">
        <f t="shared" si="199"/>
        <v>204.67748720921475</v>
      </c>
      <c r="AR726" s="624">
        <f>INDEX(Historical!$C$7:$C$1259,MATCH(B726,Historical!$B$7:$B$1281,0))*IF(AH726="n/a",1.03,IF(AH726&lt;0,1.01,IF(AH726&gt;10,1.1,(1+AH726/100))))</f>
        <v>2.2018</v>
      </c>
      <c r="AS726" s="853">
        <f t="shared" si="200"/>
        <v>2.42198</v>
      </c>
      <c r="AT726" s="853">
        <f t="shared" si="189"/>
        <v>2.5287893180000003</v>
      </c>
      <c r="AU726" s="853">
        <f t="shared" si="189"/>
        <v>2.6403089269238005</v>
      </c>
      <c r="AV726" s="853">
        <f t="shared" si="189"/>
        <v>2.7567465506011404</v>
      </c>
      <c r="AW726" s="624">
        <f t="shared" si="201"/>
        <v>12.549624795524942</v>
      </c>
      <c r="AX726" s="719">
        <f t="shared" si="202"/>
        <v>11.317183511159655</v>
      </c>
      <c r="AY726" s="900">
        <v>0.76</v>
      </c>
      <c r="AZ726" s="839">
        <v>29.94</v>
      </c>
      <c r="BA726" s="839">
        <v>-11.68</v>
      </c>
      <c r="BB726" s="839">
        <v>-3.2800000000000002</v>
      </c>
      <c r="BC726" s="839">
        <v>-0.91</v>
      </c>
      <c r="BD726" s="874"/>
      <c r="BE726" s="597">
        <v>2004</v>
      </c>
      <c r="BF726" s="865">
        <f t="shared" si="203"/>
        <v>1</v>
      </c>
      <c r="BG726" s="849">
        <v>6.1</v>
      </c>
    </row>
    <row r="727" spans="1:59" s="831" customFormat="1" ht="12.75" customHeight="1" x14ac:dyDescent="0.2">
      <c r="A727" s="831" t="s">
        <v>1799</v>
      </c>
      <c r="B727" s="578" t="s">
        <v>1800</v>
      </c>
      <c r="C727" s="898" t="s">
        <v>108</v>
      </c>
      <c r="D727" s="898" t="s">
        <v>4273</v>
      </c>
      <c r="E727" s="705">
        <v>10</v>
      </c>
      <c r="F727" s="1135">
        <v>421</v>
      </c>
      <c r="G727" s="1135" t="s">
        <v>106</v>
      </c>
      <c r="H727" s="1135" t="s">
        <v>106</v>
      </c>
      <c r="I727" s="841">
        <v>36.5</v>
      </c>
      <c r="J727" s="624">
        <f t="shared" si="190"/>
        <v>1.1506849315068493</v>
      </c>
      <c r="K727" s="844">
        <v>0.42</v>
      </c>
      <c r="L727" s="854">
        <v>1</v>
      </c>
      <c r="M727" s="615">
        <f t="shared" si="191"/>
        <v>0.42</v>
      </c>
      <c r="N727" s="837" t="s">
        <v>1801</v>
      </c>
      <c r="O727" s="706">
        <v>0.4</v>
      </c>
      <c r="P727" s="606">
        <v>44043</v>
      </c>
      <c r="Q727" s="606">
        <v>44053</v>
      </c>
      <c r="R727" s="615">
        <f t="shared" si="192"/>
        <v>4.9999999999999902</v>
      </c>
      <c r="S727" s="673">
        <f>IF(INDEX(Historical!$D$7:$D$1257,MATCH(B727,Historical!$B$7:$B$1281,0))=0,"n/a",(INDEX(Historical!$C$7:$C$1259,MATCH(B727,Historical!$B$7:$B$1281,0))/INDEX(Historical!$D$7:$D$1257,MATCH(B727,Historical!$B$7:$B$1281,0))-1)*100)</f>
        <v>4.9999999999999822</v>
      </c>
      <c r="T727" s="673">
        <f>IF(INDEX(Historical!$F$7:$F$1250,MATCH(B727,Historical!$B$7:$B$1281,0))=0,"n/a",((INDEX(Historical!$C$7:$C$1259,MATCH(B727,Historical!$B$7:$B$1281,0))/INDEX(Historical!$F$7:$F$1250,MATCH(B727,Historical!$B$7:$B$1281,0)))^(1/3)-1)*100)</f>
        <v>10.652831653505768</v>
      </c>
      <c r="U727" s="673">
        <f>IF(INDEX(Historical!$H$7:$H$1250,MATCH(B727,Historical!$B$7:$B$1281,0))=0,"n/a",((INDEX(Historical!$C$7:$C$1259,MATCH(B727,Historical!$B$7:$B$1281,0))/INDEX(Historical!$H$7:$H$1250,MATCH(B727,Historical!$B$7:$B$1281,0)))^(1/5)-1)*100)</f>
        <v>9.2388464140372939</v>
      </c>
      <c r="V727" s="673" t="str">
        <f>IF(INDEX(Historical!$O$7:$O$1250,MATCH(B727,Historical!$B$7:$B$1281,0))=0,"n/a",((INDEX(Historical!$C$7:$C$1259,MATCH(B727,Historical!$B$7:$B$1281,0))/INDEX(Historical!$O$7:$O$1250,MATCH(B727,Historical!$B$7:$B$1281,0)))^(1/10)-1)*100)</f>
        <v>n/a</v>
      </c>
      <c r="W727" s="674" t="str">
        <f t="shared" si="193"/>
        <v>n/a</v>
      </c>
      <c r="X727" s="675" t="str">
        <f t="shared" si="194"/>
        <v>n/a</v>
      </c>
      <c r="Y727" s="843"/>
      <c r="Z727" s="624" t="str">
        <f t="shared" si="195"/>
        <v>n/a</v>
      </c>
      <c r="AA727" s="853" t="str">
        <f t="shared" si="196"/>
        <v>n/a</v>
      </c>
      <c r="AB727" s="854">
        <v>12</v>
      </c>
      <c r="AC727" s="833" t="s">
        <v>136</v>
      </c>
      <c r="AD727" s="833" t="s">
        <v>136</v>
      </c>
      <c r="AE727" s="833" t="s">
        <v>136</v>
      </c>
      <c r="AF727" s="833" t="s">
        <v>136</v>
      </c>
      <c r="AG727" s="833" t="s">
        <v>136</v>
      </c>
      <c r="AH727" s="833" t="s">
        <v>136</v>
      </c>
      <c r="AI727" s="833" t="s">
        <v>136</v>
      </c>
      <c r="AJ727" s="833" t="s">
        <v>136</v>
      </c>
      <c r="AK727" s="833" t="s">
        <v>136</v>
      </c>
      <c r="AL727" s="845" t="s">
        <v>136</v>
      </c>
      <c r="AM727" s="839" t="s">
        <v>136</v>
      </c>
      <c r="AN727" s="833" t="s">
        <v>136</v>
      </c>
      <c r="AO727" s="711" t="str">
        <f t="shared" si="197"/>
        <v>n/a</v>
      </c>
      <c r="AP727" s="712">
        <f t="shared" si="198"/>
        <v>10.389531345544142</v>
      </c>
      <c r="AQ727" s="855" t="str">
        <f t="shared" si="199"/>
        <v>n/a</v>
      </c>
      <c r="AR727" s="624">
        <f>INDEX(Historical!$C$7:$C$1259,MATCH(B727,Historical!$B$7:$B$1281,0))*IF(AH727="n/a",1.03,IF(AH727&lt;0,1.01,IF(AH727&gt;10,1.1,(1+AH727/100))))</f>
        <v>0.43259999999999998</v>
      </c>
      <c r="AS727" s="853">
        <f t="shared" si="200"/>
        <v>0.44557799999999997</v>
      </c>
      <c r="AT727" s="853">
        <f t="shared" ref="AT727:AV746" si="204">IF($AK727="n/a",1.03*AS727,IF($AK727&lt;0,1.01*AS727,IF($AK727&gt;10,1.1*AS727,(1+$AK727/100)*AS727)))</f>
        <v>0.45894533999999998</v>
      </c>
      <c r="AU727" s="853">
        <f t="shared" si="204"/>
        <v>0.47271370019999998</v>
      </c>
      <c r="AV727" s="853">
        <f t="shared" si="204"/>
        <v>0.48689511120599999</v>
      </c>
      <c r="AW727" s="624">
        <f t="shared" si="201"/>
        <v>2.2967321514059997</v>
      </c>
      <c r="AX727" s="719">
        <f t="shared" si="202"/>
        <v>6.2924168531671221</v>
      </c>
      <c r="AY727" s="900" t="s">
        <v>136</v>
      </c>
      <c r="AZ727" s="839" t="s">
        <v>136</v>
      </c>
      <c r="BA727" s="839" t="s">
        <v>136</v>
      </c>
      <c r="BB727" s="839" t="s">
        <v>136</v>
      </c>
      <c r="BC727" s="839" t="s">
        <v>136</v>
      </c>
      <c r="BD727" s="874" t="s">
        <v>4200</v>
      </c>
      <c r="BE727" s="597">
        <v>2011</v>
      </c>
      <c r="BF727" s="865">
        <f t="shared" si="203"/>
        <v>0</v>
      </c>
      <c r="BG727" s="849" t="s">
        <v>136</v>
      </c>
    </row>
    <row r="728" spans="1:59" s="831" customFormat="1" ht="12.75" customHeight="1" x14ac:dyDescent="0.2">
      <c r="A728" s="676" t="s">
        <v>3779</v>
      </c>
      <c r="B728" s="970" t="s">
        <v>3780</v>
      </c>
      <c r="C728" s="898" t="s">
        <v>112</v>
      </c>
      <c r="D728" s="898" t="s">
        <v>1218</v>
      </c>
      <c r="E728" s="705">
        <v>7</v>
      </c>
      <c r="F728" s="1135">
        <v>609</v>
      </c>
      <c r="G728" s="1123" t="s">
        <v>106</v>
      </c>
      <c r="H728" s="1123" t="s">
        <v>106</v>
      </c>
      <c r="I728" s="850">
        <v>110.02</v>
      </c>
      <c r="J728" s="624">
        <f t="shared" si="190"/>
        <v>0.32721323395746227</v>
      </c>
      <c r="K728" s="831">
        <v>0.09</v>
      </c>
      <c r="L728" s="1139">
        <v>4</v>
      </c>
      <c r="M728" s="615">
        <f t="shared" si="191"/>
        <v>0.36</v>
      </c>
      <c r="N728" s="1139" t="s">
        <v>515</v>
      </c>
      <c r="O728" s="578">
        <v>0.08</v>
      </c>
      <c r="P728" s="904">
        <v>43616</v>
      </c>
      <c r="Q728" s="904">
        <v>43630</v>
      </c>
      <c r="R728" s="615">
        <f t="shared" si="192"/>
        <v>12.499999999999993</v>
      </c>
      <c r="S728" s="673">
        <f>IF(INDEX(Historical!$D$7:$D$1257,MATCH(B728,Historical!$B$7:$B$1281,0))=0,"n/a",(INDEX(Historical!$C$7:$C$1259,MATCH(B728,Historical!$B$7:$B$1281,0))/INDEX(Historical!$D$7:$D$1257,MATCH(B728,Historical!$B$7:$B$1281,0))-1)*100)</f>
        <v>2.8571428571428692</v>
      </c>
      <c r="T728" s="673">
        <f>IF(INDEX(Historical!$F$7:$F$1250,MATCH(B728,Historical!$B$7:$B$1281,0))=0,"n/a",((INDEX(Historical!$C$7:$C$1259,MATCH(B728,Historical!$B$7:$B$1281,0))/INDEX(Historical!$F$7:$F$1250,MATCH(B728,Historical!$B$7:$B$1281,0)))^(1/3)-1)*100)</f>
        <v>10.064241629820891</v>
      </c>
      <c r="U728" s="673">
        <f>IF(INDEX(Historical!$H$7:$H$1250,MATCH(B728,Historical!$B$7:$B$1281,0))=0,"n/a",((INDEX(Historical!$C$7:$C$1259,MATCH(B728,Historical!$B$7:$B$1281,0))/INDEX(Historical!$H$7:$H$1250,MATCH(B728,Historical!$B$7:$B$1281,0)))^(1/5)-1)*100)</f>
        <v>13.634388693076627</v>
      </c>
      <c r="V728" s="673" t="str">
        <f>IF(INDEX(Historical!$O$7:$O$1250,MATCH(B728,Historical!$B$7:$B$1281,0))=0,"n/a",((INDEX(Historical!$C$7:$C$1259,MATCH(B728,Historical!$B$7:$B$1281,0))/INDEX(Historical!$O$7:$O$1250,MATCH(B728,Historical!$B$7:$B$1281,0)))^(1/10)-1)*100)</f>
        <v>n/a</v>
      </c>
      <c r="W728" s="674" t="str">
        <f t="shared" si="193"/>
        <v>n/a</v>
      </c>
      <c r="X728" s="675" t="str">
        <f t="shared" si="194"/>
        <v>n/a</v>
      </c>
      <c r="Y728" s="644" t="s">
        <v>4583</v>
      </c>
      <c r="Z728" s="624">
        <f t="shared" si="195"/>
        <v>15.126050420168067</v>
      </c>
      <c r="AA728" s="853">
        <f t="shared" si="196"/>
        <v>46.226890756302524</v>
      </c>
      <c r="AB728" s="854">
        <v>3</v>
      </c>
      <c r="AC728" s="849">
        <v>2.38</v>
      </c>
      <c r="AD728" s="849">
        <v>0.92</v>
      </c>
      <c r="AE728" s="833">
        <v>3.88</v>
      </c>
      <c r="AF728" s="833">
        <v>10.08</v>
      </c>
      <c r="AG728" s="833">
        <v>35.9</v>
      </c>
      <c r="AH728" s="833">
        <v>-363.3</v>
      </c>
      <c r="AI728" s="833">
        <v>22.46</v>
      </c>
      <c r="AJ728" s="653">
        <v>-2.2599999999999998</v>
      </c>
      <c r="AK728" s="653">
        <v>49.5</v>
      </c>
      <c r="AL728" s="849">
        <v>7400</v>
      </c>
      <c r="AM728" s="849">
        <v>0.4</v>
      </c>
      <c r="AN728" s="849">
        <v>1.1100000000000001</v>
      </c>
      <c r="AO728" s="711">
        <f t="shared" si="197"/>
        <v>-32.265288829268435</v>
      </c>
      <c r="AP728" s="712">
        <f t="shared" si="198"/>
        <v>13.961601927034089</v>
      </c>
      <c r="AQ728" s="855">
        <f t="shared" si="199"/>
        <v>355.07853233066851</v>
      </c>
      <c r="AR728" s="624">
        <f>INDEX(Historical!$C$7:$C$1259,MATCH(B728,Historical!$B$7:$B$1281,0))*IF(AH728="n/a",1.03,IF(AH728&lt;0,1.01,IF(AH728&gt;10,1.1,(1+AH728/100))))</f>
        <v>0.36359999999999998</v>
      </c>
      <c r="AS728" s="853">
        <f t="shared" si="200"/>
        <v>0.39995999999999998</v>
      </c>
      <c r="AT728" s="853">
        <f t="shared" si="204"/>
        <v>0.43995600000000001</v>
      </c>
      <c r="AU728" s="853">
        <f t="shared" si="204"/>
        <v>0.48395160000000004</v>
      </c>
      <c r="AV728" s="853">
        <f t="shared" si="204"/>
        <v>0.53234676000000003</v>
      </c>
      <c r="AW728" s="624">
        <f t="shared" si="201"/>
        <v>2.21981436</v>
      </c>
      <c r="AX728" s="719">
        <f t="shared" si="202"/>
        <v>2.0176462097800401</v>
      </c>
      <c r="AY728" s="701">
        <v>1.4</v>
      </c>
      <c r="AZ728" s="833">
        <v>397.15</v>
      </c>
      <c r="BA728" s="833">
        <v>-3.36</v>
      </c>
      <c r="BB728" s="833">
        <v>21.94</v>
      </c>
      <c r="BC728" s="833">
        <v>68.410000000000011</v>
      </c>
      <c r="BD728" s="874"/>
      <c r="BE728" s="597">
        <v>2014</v>
      </c>
      <c r="BF728" s="865">
        <f t="shared" si="203"/>
        <v>0</v>
      </c>
      <c r="BG728" s="849">
        <v>9.5</v>
      </c>
    </row>
    <row r="729" spans="1:59" s="831" customFormat="1" ht="12.75" customHeight="1" x14ac:dyDescent="0.2">
      <c r="A729" s="831" t="s">
        <v>3991</v>
      </c>
      <c r="B729" s="578" t="s">
        <v>381</v>
      </c>
      <c r="C729" s="898" t="s">
        <v>128</v>
      </c>
      <c r="D729" s="898" t="s">
        <v>4270</v>
      </c>
      <c r="E729" s="705">
        <v>48</v>
      </c>
      <c r="F729" s="1135">
        <v>47</v>
      </c>
      <c r="G729" s="1135" t="s">
        <v>37</v>
      </c>
      <c r="H729" s="1135" t="s">
        <v>115</v>
      </c>
      <c r="I729" s="833">
        <v>129.91999999999999</v>
      </c>
      <c r="J729" s="624">
        <f t="shared" si="190"/>
        <v>1.6933497536945816</v>
      </c>
      <c r="K729" s="844">
        <v>0.55000000000000004</v>
      </c>
      <c r="L729" s="854">
        <v>4</v>
      </c>
      <c r="M729" s="615">
        <f t="shared" si="191"/>
        <v>2.2000000000000002</v>
      </c>
      <c r="N729" s="837" t="s">
        <v>163</v>
      </c>
      <c r="O729" s="706">
        <v>0.54</v>
      </c>
      <c r="P729" s="606">
        <v>44273</v>
      </c>
      <c r="Q729" s="606">
        <v>44291</v>
      </c>
      <c r="R729" s="615">
        <f t="shared" si="192"/>
        <v>1.8518518518518534</v>
      </c>
      <c r="S729" s="673">
        <f>IF(INDEX(Historical!$D$7:$D$1257,MATCH(B729,Historical!$B$7:$B$1281,0))=0,"n/a",(INDEX(Historical!$C$7:$C$1259,MATCH(B729,Historical!$B$7:$B$1281,0))/INDEX(Historical!$D$7:$D$1257,MATCH(B729,Historical!$B$7:$B$1281,0))-1)*100)</f>
        <v>1.8957345971563955</v>
      </c>
      <c r="T729" s="673">
        <f>IF(INDEX(Historical!$F$7:$F$1250,MATCH(B729,Historical!$B$7:$B$1281,0))=0,"n/a",((INDEX(Historical!$C$7:$C$1259,MATCH(B729,Historical!$B$7:$B$1281,0))/INDEX(Historical!$F$7:$F$1250,MATCH(B729,Historical!$B$7:$B$1281,0)))^(1/3)-1)*100)</f>
        <v>1.9328438020400851</v>
      </c>
      <c r="U729" s="673">
        <f>IF(INDEX(Historical!$H$7:$H$1250,MATCH(B729,Historical!$B$7:$B$1281,0))=0,"n/a",((INDEX(Historical!$C$7:$C$1259,MATCH(B729,Historical!$B$7:$B$1281,0))/INDEX(Historical!$H$7:$H$1250,MATCH(B729,Historical!$B$7:$B$1281,0)))^(1/5)-1)*100)</f>
        <v>1.9719606495469222</v>
      </c>
      <c r="V729" s="673">
        <f>IF(INDEX(Historical!$O$7:$O$1250,MATCH(B729,Historical!$B$7:$B$1281,0))=0,"n/a",((INDEX(Historical!$C$7:$C$1259,MATCH(B729,Historical!$B$7:$B$1281,0))/INDEX(Historical!$O$7:$O$1250,MATCH(B729,Historical!$B$7:$B$1281,0)))^(1/10)-1)*100)</f>
        <v>6.1831598787424502</v>
      </c>
      <c r="W729" s="674">
        <f t="shared" si="193"/>
        <v>0.31892441538289734</v>
      </c>
      <c r="X729" s="675">
        <f t="shared" si="194"/>
        <v>2.1910673883854694</v>
      </c>
      <c r="Y729" s="842"/>
      <c r="Z729" s="624">
        <f t="shared" si="195"/>
        <v>46.413502109704638</v>
      </c>
      <c r="AA729" s="853">
        <f t="shared" si="196"/>
        <v>27.409282700421937</v>
      </c>
      <c r="AB729" s="854">
        <v>1</v>
      </c>
      <c r="AC729" s="833">
        <v>4.74</v>
      </c>
      <c r="AD729" s="833">
        <v>4.0199999999999996</v>
      </c>
      <c r="AE729" s="833">
        <v>0.66</v>
      </c>
      <c r="AF729" s="833">
        <v>4.59</v>
      </c>
      <c r="AG729" s="833">
        <v>23.9</v>
      </c>
      <c r="AH729" s="833">
        <v>114.9</v>
      </c>
      <c r="AI729" s="833">
        <v>8.0399999999999991</v>
      </c>
      <c r="AJ729" s="833">
        <v>0.89999999999999991</v>
      </c>
      <c r="AK729" s="833">
        <v>6.93</v>
      </c>
      <c r="AL729" s="845">
        <v>371490</v>
      </c>
      <c r="AM729" s="839">
        <v>0.89999999999999991</v>
      </c>
      <c r="AN729" s="833">
        <v>0.62</v>
      </c>
      <c r="AO729" s="711">
        <f t="shared" si="197"/>
        <v>-23.743972297180434</v>
      </c>
      <c r="AP729" s="712">
        <f t="shared" si="198"/>
        <v>3.665310403241504</v>
      </c>
      <c r="AQ729" s="855">
        <f t="shared" si="199"/>
        <v>136.46339401450862</v>
      </c>
      <c r="AR729" s="624">
        <f>INDEX(Historical!$C$7:$C$1259,MATCH(B729,Historical!$B$7:$B$1281,0))*IF(AH729="n/a",1.03,IF(AH729&lt;0,1.01,IF(AH729&gt;10,1.1,(1+AH729/100))))</f>
        <v>2.3650000000000002</v>
      </c>
      <c r="AS729" s="853">
        <f t="shared" si="200"/>
        <v>2.5551460000000001</v>
      </c>
      <c r="AT729" s="853">
        <f t="shared" si="204"/>
        <v>2.7322176177999999</v>
      </c>
      <c r="AU729" s="853">
        <f t="shared" si="204"/>
        <v>2.9215602987135396</v>
      </c>
      <c r="AV729" s="853">
        <f t="shared" si="204"/>
        <v>3.1240244274143878</v>
      </c>
      <c r="AW729" s="624">
        <f t="shared" si="201"/>
        <v>13.697948343927926</v>
      </c>
      <c r="AX729" s="719">
        <f t="shared" si="202"/>
        <v>10.54337157014157</v>
      </c>
      <c r="AY729" s="900">
        <v>0.46</v>
      </c>
      <c r="AZ729" s="839">
        <v>27.37</v>
      </c>
      <c r="BA729" s="839">
        <v>-15.45</v>
      </c>
      <c r="BB729" s="839">
        <v>-9.67</v>
      </c>
      <c r="BC729" s="839">
        <v>-5.3</v>
      </c>
      <c r="BD729" s="874"/>
      <c r="BE729" s="597">
        <v>1974</v>
      </c>
      <c r="BF729" s="865">
        <f t="shared" si="203"/>
        <v>4</v>
      </c>
      <c r="BG729" s="849">
        <v>7.5</v>
      </c>
    </row>
    <row r="730" spans="1:59" s="831" customFormat="1" ht="12.75" customHeight="1" x14ac:dyDescent="0.2">
      <c r="A730" s="847" t="s">
        <v>1806</v>
      </c>
      <c r="B730" s="578" t="s">
        <v>1807</v>
      </c>
      <c r="C730" s="898" t="s">
        <v>123</v>
      </c>
      <c r="D730" s="898" t="s">
        <v>4290</v>
      </c>
      <c r="E730" s="705">
        <v>10</v>
      </c>
      <c r="F730" s="1135">
        <v>422</v>
      </c>
      <c r="G730" s="1126" t="s">
        <v>37</v>
      </c>
      <c r="H730" s="1126" t="s">
        <v>37</v>
      </c>
      <c r="I730" s="841">
        <v>63.89</v>
      </c>
      <c r="J730" s="624">
        <f t="shared" si="190"/>
        <v>1.5651901706057285</v>
      </c>
      <c r="K730" s="844">
        <v>0.25</v>
      </c>
      <c r="L730" s="854">
        <v>4</v>
      </c>
      <c r="M730" s="615">
        <f t="shared" si="191"/>
        <v>1</v>
      </c>
      <c r="N730" s="837" t="s">
        <v>151</v>
      </c>
      <c r="O730" s="706">
        <v>0.24</v>
      </c>
      <c r="P730" s="606">
        <v>44088</v>
      </c>
      <c r="Q730" s="606">
        <v>44103</v>
      </c>
      <c r="R730" s="615">
        <f t="shared" si="192"/>
        <v>4.1666666666666705</v>
      </c>
      <c r="S730" s="673">
        <f>IF(INDEX(Historical!$D$7:$D$1257,MATCH(B730,Historical!$B$7:$B$1281,0))=0,"n/a",(INDEX(Historical!$C$7:$C$1259,MATCH(B730,Historical!$B$7:$B$1281,0))/INDEX(Historical!$D$7:$D$1257,MATCH(B730,Historical!$B$7:$B$1281,0))-1)*100)</f>
        <v>8.8888888888888786</v>
      </c>
      <c r="T730" s="673">
        <f>IF(INDEX(Historical!$F$7:$F$1250,MATCH(B730,Historical!$B$7:$B$1281,0))=0,"n/a",((INDEX(Historical!$C$7:$C$1259,MATCH(B730,Historical!$B$7:$B$1281,0))/INDEX(Historical!$F$7:$F$1250,MATCH(B730,Historical!$B$7:$B$1281,0)))^(1/3)-1)*100)</f>
        <v>6.1216696897209211</v>
      </c>
      <c r="U730" s="673">
        <f>IF(INDEX(Historical!$H$7:$H$1250,MATCH(B730,Historical!$B$7:$B$1281,0))=0,"n/a",((INDEX(Historical!$C$7:$C$1259,MATCH(B730,Historical!$B$7:$B$1281,0))/INDEX(Historical!$H$7:$H$1250,MATCH(B730,Historical!$B$7:$B$1281,0)))^(1/5)-1)*100)</f>
        <v>5.7788573117494302</v>
      </c>
      <c r="V730" s="673">
        <f>IF(INDEX(Historical!$O$7:$O$1250,MATCH(B730,Historical!$B$7:$B$1281,0))=0,"n/a",((INDEX(Historical!$C$7:$C$1259,MATCH(B730,Historical!$B$7:$B$1281,0))/INDEX(Historical!$O$7:$O$1250,MATCH(B730,Historical!$B$7:$B$1281,0)))^(1/10)-1)*100)</f>
        <v>9.3746329125196759</v>
      </c>
      <c r="W730" s="674">
        <f t="shared" si="193"/>
        <v>0.61643558373702889</v>
      </c>
      <c r="X730" s="675">
        <f t="shared" si="194"/>
        <v>1.2295441088828574</v>
      </c>
      <c r="Y730" s="637"/>
      <c r="Z730" s="624">
        <f t="shared" si="195"/>
        <v>9.624639076034649</v>
      </c>
      <c r="AA730" s="853">
        <f t="shared" si="196"/>
        <v>6.1491819056785371</v>
      </c>
      <c r="AB730" s="854">
        <v>5</v>
      </c>
      <c r="AC730" s="833">
        <v>10.39</v>
      </c>
      <c r="AD730" s="833">
        <v>0.15</v>
      </c>
      <c r="AE730" s="833">
        <v>1.1499999999999999</v>
      </c>
      <c r="AF730" s="833">
        <v>2.73</v>
      </c>
      <c r="AG730" s="833">
        <v>53.400000000000006</v>
      </c>
      <c r="AH730" s="833">
        <v>-46</v>
      </c>
      <c r="AI730" s="833">
        <v>-12.16</v>
      </c>
      <c r="AJ730" s="833">
        <v>4.7</v>
      </c>
      <c r="AK730" s="833">
        <v>41.5</v>
      </c>
      <c r="AL730" s="845">
        <v>3220</v>
      </c>
      <c r="AM730" s="839">
        <v>6.7</v>
      </c>
      <c r="AN730" s="833">
        <v>0.55000000000000004</v>
      </c>
      <c r="AO730" s="711">
        <f t="shared" si="197"/>
        <v>1.1948655766766212</v>
      </c>
      <c r="AP730" s="712">
        <f t="shared" si="198"/>
        <v>7.3440474823551583</v>
      </c>
      <c r="AQ730" s="855">
        <f t="shared" si="199"/>
        <v>-13.622876993442546</v>
      </c>
      <c r="AR730" s="624">
        <f>INDEX(Historical!$C$7:$C$1259,MATCH(B730,Historical!$B$7:$B$1281,0))*IF(AH730="n/a",1.03,IF(AH730&lt;0,1.01,IF(AH730&gt;10,1.1,(1+AH730/100))))</f>
        <v>0.98980000000000001</v>
      </c>
      <c r="AS730" s="853">
        <f t="shared" si="200"/>
        <v>0.99969799999999998</v>
      </c>
      <c r="AT730" s="853">
        <f t="shared" si="204"/>
        <v>1.0996678</v>
      </c>
      <c r="AU730" s="853">
        <f t="shared" si="204"/>
        <v>1.2096345800000001</v>
      </c>
      <c r="AV730" s="853">
        <f t="shared" si="204"/>
        <v>1.3305980380000002</v>
      </c>
      <c r="AW730" s="624">
        <f t="shared" si="201"/>
        <v>5.629398418000001</v>
      </c>
      <c r="AX730" s="719">
        <f t="shared" si="202"/>
        <v>8.8110790702770405</v>
      </c>
      <c r="AY730" s="900">
        <v>1.1499999999999999</v>
      </c>
      <c r="AZ730" s="839">
        <v>231.38</v>
      </c>
      <c r="BA730" s="839">
        <v>-6.93</v>
      </c>
      <c r="BB730" s="839">
        <v>14.45</v>
      </c>
      <c r="BC730" s="839">
        <v>41.75</v>
      </c>
      <c r="BD730" s="618"/>
      <c r="BE730" s="597">
        <v>2011</v>
      </c>
      <c r="BF730" s="865">
        <f t="shared" si="203"/>
        <v>0</v>
      </c>
      <c r="BG730" s="849">
        <v>21</v>
      </c>
    </row>
    <row r="731" spans="1:59" s="831" customFormat="1" ht="12.75" customHeight="1" x14ac:dyDescent="0.2">
      <c r="A731" s="838" t="s">
        <v>843</v>
      </c>
      <c r="B731" s="578" t="s">
        <v>844</v>
      </c>
      <c r="C731" s="898" t="s">
        <v>4254</v>
      </c>
      <c r="D731" s="898" t="s">
        <v>4255</v>
      </c>
      <c r="E731" s="705">
        <v>24</v>
      </c>
      <c r="F731" s="1135">
        <v>144</v>
      </c>
      <c r="G731" s="1123" t="s">
        <v>37</v>
      </c>
      <c r="H731" s="1123" t="s">
        <v>37</v>
      </c>
      <c r="I731" s="841">
        <v>68.540000000000006</v>
      </c>
      <c r="J731" s="624">
        <f t="shared" si="190"/>
        <v>6.1044645462503642</v>
      </c>
      <c r="K731" s="851">
        <v>1.046</v>
      </c>
      <c r="L731" s="854">
        <v>4</v>
      </c>
      <c r="M731" s="615">
        <f t="shared" si="191"/>
        <v>4.1840000000000002</v>
      </c>
      <c r="N731" s="837" t="s">
        <v>218</v>
      </c>
      <c r="O731" s="707">
        <v>1.044</v>
      </c>
      <c r="P731" s="606">
        <v>44195</v>
      </c>
      <c r="Q731" s="606">
        <v>44211</v>
      </c>
      <c r="R731" s="615">
        <f t="shared" si="192"/>
        <v>0.19157088122605381</v>
      </c>
      <c r="S731" s="673">
        <f>IF(INDEX(Historical!$D$7:$D$1257,MATCH(B731,Historical!$B$7:$B$1281,0))=0,"n/a",(INDEX(Historical!$C$7:$C$1259,MATCH(B731,Historical!$B$7:$B$1281,0))/INDEX(Historical!$D$7:$D$1257,MATCH(B731,Historical!$B$7:$B$1281,0))-1)*100)</f>
        <v>0.77444336882865894</v>
      </c>
      <c r="T731" s="673">
        <f>IF(INDEX(Historical!$F$7:$F$1250,MATCH(B731,Historical!$B$7:$B$1281,0))=0,"n/a",((INDEX(Historical!$C$7:$C$1259,MATCH(B731,Historical!$B$7:$B$1281,0))/INDEX(Historical!$F$7:$F$1250,MATCH(B731,Historical!$B$7:$B$1281,0)))^(1/3)-1)*100)</f>
        <v>1.1800498984367636</v>
      </c>
      <c r="U731" s="673">
        <f>IF(INDEX(Historical!$H$7:$H$1250,MATCH(B731,Historical!$B$7:$B$1281,0))=0,"n/a",((INDEX(Historical!$C$7:$C$1259,MATCH(B731,Historical!$B$7:$B$1281,0))/INDEX(Historical!$H$7:$H$1250,MATCH(B731,Historical!$B$7:$B$1281,0)))^(1/5)-1)*100)</f>
        <v>1.702224385918627</v>
      </c>
      <c r="V731" s="673">
        <f>IF(INDEX(Historical!$O$7:$O$1250,MATCH(B731,Historical!$B$7:$B$1281,0))=0,"n/a",((INDEX(Historical!$C$7:$C$1259,MATCH(B731,Historical!$B$7:$B$1281,0))/INDEX(Historical!$O$7:$O$1250,MATCH(B731,Historical!$B$7:$B$1281,0)))^(1/10)-1)*100)</f>
        <v>7.5018492689968408</v>
      </c>
      <c r="W731" s="674">
        <f t="shared" si="193"/>
        <v>0.22690730310371207</v>
      </c>
      <c r="X731" s="675">
        <f t="shared" si="194"/>
        <v>0.17369636591006396</v>
      </c>
      <c r="Y731" s="843"/>
      <c r="Z731" s="624">
        <f t="shared" si="195"/>
        <v>162.80155642023348</v>
      </c>
      <c r="AA731" s="853">
        <f t="shared" si="196"/>
        <v>26.66926070038911</v>
      </c>
      <c r="AB731" s="854">
        <v>12</v>
      </c>
      <c r="AC731" s="833">
        <v>2.57</v>
      </c>
      <c r="AD731" s="833" t="s">
        <v>136</v>
      </c>
      <c r="AE731" s="833">
        <v>10.08</v>
      </c>
      <c r="AF731" s="833">
        <v>1.79</v>
      </c>
      <c r="AG731" s="833">
        <v>6.7</v>
      </c>
      <c r="AH731" s="833">
        <v>44.7</v>
      </c>
      <c r="AI731" s="833">
        <v>11.08</v>
      </c>
      <c r="AJ731" s="833">
        <v>9.8000000000000007</v>
      </c>
      <c r="AK731" s="833" t="s">
        <v>136</v>
      </c>
      <c r="AL731" s="845">
        <v>12190</v>
      </c>
      <c r="AM731" s="839">
        <v>1</v>
      </c>
      <c r="AN731" s="833">
        <v>0.97</v>
      </c>
      <c r="AO731" s="711">
        <f t="shared" si="197"/>
        <v>-18.862571768220118</v>
      </c>
      <c r="AP731" s="712">
        <f t="shared" si="198"/>
        <v>7.8066889321689912</v>
      </c>
      <c r="AQ731" s="855">
        <f t="shared" si="199"/>
        <v>45.660147304449758</v>
      </c>
      <c r="AR731" s="624">
        <f>INDEX(Historical!$C$7:$C$1259,MATCH(B731,Historical!$B$7:$B$1281,0))*IF(AH731="n/a",1.03,IF(AH731&lt;0,1.01,IF(AH731&gt;10,1.1,(1+AH731/100))))</f>
        <v>4.5804</v>
      </c>
      <c r="AS731" s="853">
        <f t="shared" si="200"/>
        <v>5.0384400000000005</v>
      </c>
      <c r="AT731" s="853">
        <f t="shared" si="204"/>
        <v>5.1895932000000009</v>
      </c>
      <c r="AU731" s="853">
        <f t="shared" si="204"/>
        <v>5.3452809960000014</v>
      </c>
      <c r="AV731" s="853">
        <f t="shared" si="204"/>
        <v>5.5056394258800019</v>
      </c>
      <c r="AW731" s="624">
        <f t="shared" si="201"/>
        <v>25.659353621880005</v>
      </c>
      <c r="AX731" s="719">
        <f t="shared" si="202"/>
        <v>37.437049346192012</v>
      </c>
      <c r="AY731" s="900">
        <v>0.77</v>
      </c>
      <c r="AZ731" s="839">
        <v>77.47</v>
      </c>
      <c r="BA731" s="839">
        <v>-22.33</v>
      </c>
      <c r="BB731" s="839">
        <v>-0.04</v>
      </c>
      <c r="BC731" s="839">
        <v>1.04</v>
      </c>
      <c r="BD731" s="874"/>
      <c r="BE731" s="597">
        <v>1998</v>
      </c>
      <c r="BF731" s="865">
        <f t="shared" si="203"/>
        <v>2</v>
      </c>
      <c r="BG731" s="849">
        <v>3.2</v>
      </c>
    </row>
    <row r="732" spans="1:59" s="831" customFormat="1" ht="12.75" customHeight="1" x14ac:dyDescent="0.2">
      <c r="A732" s="831" t="s">
        <v>845</v>
      </c>
      <c r="B732" s="578" t="s">
        <v>846</v>
      </c>
      <c r="C732" s="898" t="s">
        <v>108</v>
      </c>
      <c r="D732" s="898" t="s">
        <v>118</v>
      </c>
      <c r="E732" s="705">
        <v>19</v>
      </c>
      <c r="F732" s="1135">
        <v>176</v>
      </c>
      <c r="G732" s="1123" t="s">
        <v>106</v>
      </c>
      <c r="H732" s="1123" t="s">
        <v>106</v>
      </c>
      <c r="I732" s="841">
        <v>69.33</v>
      </c>
      <c r="J732" s="624">
        <f t="shared" si="190"/>
        <v>0.6923409779316313</v>
      </c>
      <c r="K732" s="844">
        <v>0.12</v>
      </c>
      <c r="L732" s="854">
        <v>4</v>
      </c>
      <c r="M732" s="615">
        <f t="shared" si="191"/>
        <v>0.48</v>
      </c>
      <c r="N732" s="837" t="s">
        <v>501</v>
      </c>
      <c r="O732" s="709">
        <v>0.11</v>
      </c>
      <c r="P732" s="606">
        <v>44004</v>
      </c>
      <c r="Q732" s="606">
        <v>44012</v>
      </c>
      <c r="R732" s="615">
        <f t="shared" si="192"/>
        <v>9.0909090909090864</v>
      </c>
      <c r="S732" s="673">
        <f>IF(INDEX(Historical!$D$7:$D$1257,MATCH(B732,Historical!$B$7:$B$1281,0))=0,"n/a",(INDEX(Historical!$C$7:$C$1259,MATCH(B732,Historical!$B$7:$B$1281,0))/INDEX(Historical!$D$7:$D$1257,MATCH(B732,Historical!$B$7:$B$1281,0))-1)*100)</f>
        <v>9.302325581395344</v>
      </c>
      <c r="T732" s="673">
        <f>IF(INDEX(Historical!$F$7:$F$1250,MATCH(B732,Historical!$B$7:$B$1281,0))=0,"n/a",((INDEX(Historical!$C$7:$C$1259,MATCH(B732,Historical!$B$7:$B$1281,0))/INDEX(Historical!$F$7:$F$1250,MATCH(B732,Historical!$B$7:$B$1281,0)))^(1/3)-1)*100)</f>
        <v>8.6280897659601674</v>
      </c>
      <c r="U732" s="673">
        <f>IF(INDEX(Historical!$H$7:$H$1250,MATCH(B732,Historical!$B$7:$B$1281,0))=0,"n/a",((INDEX(Historical!$C$7:$C$1259,MATCH(B732,Historical!$B$7:$B$1281,0))/INDEX(Historical!$H$7:$H$1250,MATCH(B732,Historical!$B$7:$B$1281,0)))^(1/5)-1)*100)</f>
        <v>8.4471771197698544</v>
      </c>
      <c r="V732" s="673">
        <f>IF(INDEX(Historical!$O$7:$O$1250,MATCH(B732,Historical!$B$7:$B$1281,0))=0,"n/a",((INDEX(Historical!$C$7:$C$1259,MATCH(B732,Historical!$B$7:$B$1281,0))/INDEX(Historical!$O$7:$O$1250,MATCH(B732,Historical!$B$7:$B$1281,0)))^(1/10)-1)*100)</f>
        <v>10.073439007515983</v>
      </c>
      <c r="W732" s="674">
        <f t="shared" si="193"/>
        <v>0.83855941485993568</v>
      </c>
      <c r="X732" s="675">
        <f t="shared" si="194"/>
        <v>4.9689277175116784</v>
      </c>
      <c r="Y732" s="903" t="s">
        <v>4114</v>
      </c>
      <c r="Z732" s="624">
        <f t="shared" si="195"/>
        <v>16.96113074204947</v>
      </c>
      <c r="AA732" s="853">
        <f t="shared" si="196"/>
        <v>24.498233215547703</v>
      </c>
      <c r="AB732" s="854">
        <v>12</v>
      </c>
      <c r="AC732" s="833">
        <v>2.83</v>
      </c>
      <c r="AD732" s="833">
        <v>1.1100000000000001</v>
      </c>
      <c r="AE732" s="833">
        <v>1.52</v>
      </c>
      <c r="AF732" s="833">
        <v>2.0499999999999998</v>
      </c>
      <c r="AG732" s="833">
        <v>9</v>
      </c>
      <c r="AH732" s="833">
        <v>-20.200000000000003</v>
      </c>
      <c r="AI732" s="833">
        <v>13.270000000000001</v>
      </c>
      <c r="AJ732" s="833">
        <v>1.7000000000000002</v>
      </c>
      <c r="AK732" s="833">
        <v>22.13</v>
      </c>
      <c r="AL732" s="845">
        <v>12300</v>
      </c>
      <c r="AM732" s="839">
        <v>5.2</v>
      </c>
      <c r="AN732" s="833">
        <v>0.43</v>
      </c>
      <c r="AO732" s="711">
        <f t="shared" si="197"/>
        <v>-15.358715117846218</v>
      </c>
      <c r="AP732" s="712">
        <f t="shared" si="198"/>
        <v>9.1395180977014849</v>
      </c>
      <c r="AQ732" s="855">
        <f t="shared" si="199"/>
        <v>49.40084499519002</v>
      </c>
      <c r="AR732" s="624">
        <f>INDEX(Historical!$C$7:$C$1259,MATCH(B732,Historical!$B$7:$B$1281,0))*IF(AH732="n/a",1.03,IF(AH732&lt;0,1.01,IF(AH732&gt;10,1.1,(1+AH732/100))))</f>
        <v>0.47469999999999996</v>
      </c>
      <c r="AS732" s="853">
        <f t="shared" si="200"/>
        <v>0.52217000000000002</v>
      </c>
      <c r="AT732" s="853">
        <f t="shared" si="204"/>
        <v>0.57438700000000009</v>
      </c>
      <c r="AU732" s="853">
        <f t="shared" si="204"/>
        <v>0.63182570000000016</v>
      </c>
      <c r="AV732" s="853">
        <f t="shared" si="204"/>
        <v>0.69500827000000021</v>
      </c>
      <c r="AW732" s="624">
        <f t="shared" si="201"/>
        <v>2.8980909700000006</v>
      </c>
      <c r="AX732" s="719">
        <f t="shared" si="202"/>
        <v>4.1801398673013139</v>
      </c>
      <c r="AY732" s="900">
        <v>0.83</v>
      </c>
      <c r="AZ732" s="839">
        <v>61.050000000000004</v>
      </c>
      <c r="BA732" s="839">
        <v>-8.9700000000000006</v>
      </c>
      <c r="BB732" s="839">
        <v>4.8099999999999996</v>
      </c>
      <c r="BC732" s="839">
        <v>10.59</v>
      </c>
      <c r="BD732" s="874"/>
      <c r="BE732" s="597">
        <v>2002</v>
      </c>
      <c r="BF732" s="865">
        <f t="shared" si="203"/>
        <v>1</v>
      </c>
      <c r="BG732" s="849">
        <v>1.9</v>
      </c>
    </row>
    <row r="733" spans="1:59" s="831" customFormat="1" ht="12.75" customHeight="1" x14ac:dyDescent="0.2">
      <c r="A733" s="831" t="s">
        <v>1786</v>
      </c>
      <c r="B733" s="578" t="s">
        <v>1787</v>
      </c>
      <c r="C733" s="898" t="s">
        <v>108</v>
      </c>
      <c r="D733" s="898" t="s">
        <v>4273</v>
      </c>
      <c r="E733" s="705">
        <v>11</v>
      </c>
      <c r="F733" s="1135">
        <v>375</v>
      </c>
      <c r="G733" s="1139" t="s">
        <v>37</v>
      </c>
      <c r="H733" s="1139" t="s">
        <v>37</v>
      </c>
      <c r="I733" s="841">
        <v>32.28</v>
      </c>
      <c r="J733" s="624">
        <f t="shared" si="190"/>
        <v>4.0892193308550189</v>
      </c>
      <c r="K733" s="844">
        <v>0.33</v>
      </c>
      <c r="L733" s="854">
        <v>4</v>
      </c>
      <c r="M733" s="615">
        <f t="shared" si="191"/>
        <v>1.32</v>
      </c>
      <c r="N733" s="837" t="s">
        <v>163</v>
      </c>
      <c r="O733" s="706">
        <v>0.32</v>
      </c>
      <c r="P733" s="606">
        <v>44266</v>
      </c>
      <c r="Q733" s="606">
        <v>44287</v>
      </c>
      <c r="R733" s="615">
        <f t="shared" si="192"/>
        <v>3.1250000000000027</v>
      </c>
      <c r="S733" s="673">
        <f>IF(INDEX(Historical!$D$7:$D$1257,MATCH(B733,Historical!$B$7:$B$1281,0))=0,"n/a",(INDEX(Historical!$C$7:$C$1259,MATCH(B733,Historical!$B$7:$B$1281,0))/INDEX(Historical!$D$7:$D$1257,MATCH(B733,Historical!$B$7:$B$1281,0))-1)*100)</f>
        <v>4.0983606557376984</v>
      </c>
      <c r="T733" s="673">
        <f>IF(INDEX(Historical!$F$7:$F$1250,MATCH(B733,Historical!$B$7:$B$1281,0))=0,"n/a",((INDEX(Historical!$C$7:$C$1259,MATCH(B733,Historical!$B$7:$B$1281,0))/INDEX(Historical!$F$7:$F$1250,MATCH(B733,Historical!$B$7:$B$1281,0)))^(1/3)-1)*100)</f>
        <v>7.5807373057610761</v>
      </c>
      <c r="U733" s="673">
        <f>IF(INDEX(Historical!$H$7:$H$1250,MATCH(B733,Historical!$B$7:$B$1281,0))=0,"n/a",((INDEX(Historical!$C$7:$C$1259,MATCH(B733,Historical!$B$7:$B$1281,0))/INDEX(Historical!$H$7:$H$1250,MATCH(B733,Historical!$B$7:$B$1281,0)))^(1/5)-1)*100)</f>
        <v>6.8937875742901333</v>
      </c>
      <c r="V733" s="673">
        <f>IF(INDEX(Historical!$O$7:$O$1250,MATCH(B733,Historical!$B$7:$B$1281,0))=0,"n/a",((INDEX(Historical!$C$7:$C$1259,MATCH(B733,Historical!$B$7:$B$1281,0))/INDEX(Historical!$O$7:$O$1250,MATCH(B733,Historical!$B$7:$B$1281,0)))^(1/10)-1)*100)</f>
        <v>8.532940454248461</v>
      </c>
      <c r="W733" s="674">
        <f t="shared" si="193"/>
        <v>0.80790292763121174</v>
      </c>
      <c r="X733" s="675">
        <f t="shared" si="194"/>
        <v>2.0275845806735684</v>
      </c>
      <c r="Y733" s="638"/>
      <c r="Z733" s="624">
        <f t="shared" si="195"/>
        <v>74.576271186440678</v>
      </c>
      <c r="AA733" s="853">
        <f t="shared" si="196"/>
        <v>18.237288135593221</v>
      </c>
      <c r="AB733" s="854">
        <v>12</v>
      </c>
      <c r="AC733" s="833">
        <v>1.77</v>
      </c>
      <c r="AD733" s="833">
        <v>1.83</v>
      </c>
      <c r="AE733" s="833">
        <v>3.97</v>
      </c>
      <c r="AF733" s="833">
        <v>0.84</v>
      </c>
      <c r="AG733" s="833">
        <v>3.9</v>
      </c>
      <c r="AH733" s="833">
        <v>-3.2</v>
      </c>
      <c r="AI733" s="833">
        <v>-3.51</v>
      </c>
      <c r="AJ733" s="833">
        <v>3.4000000000000004</v>
      </c>
      <c r="AK733" s="833">
        <v>10</v>
      </c>
      <c r="AL733" s="845">
        <v>2150</v>
      </c>
      <c r="AM733" s="839">
        <v>1.6</v>
      </c>
      <c r="AN733" s="833">
        <v>7.0000000000000007E-2</v>
      </c>
      <c r="AO733" s="711">
        <f t="shared" si="197"/>
        <v>-7.2542812304480684</v>
      </c>
      <c r="AP733" s="712">
        <f t="shared" si="198"/>
        <v>10.983006905145153</v>
      </c>
      <c r="AQ733" s="855">
        <f t="shared" si="199"/>
        <v>-17.485834121519051</v>
      </c>
      <c r="AR733" s="624">
        <f>INDEX(Historical!$C$7:$C$1259,MATCH(B733,Historical!$B$7:$B$1281,0))*IF(AH733="n/a",1.03,IF(AH733&lt;0,1.01,IF(AH733&gt;10,1.1,(1+AH733/100))))</f>
        <v>1.2827</v>
      </c>
      <c r="AS733" s="853">
        <f t="shared" si="200"/>
        <v>1.2955269999999999</v>
      </c>
      <c r="AT733" s="853">
        <f t="shared" si="204"/>
        <v>1.4250796999999999</v>
      </c>
      <c r="AU733" s="853">
        <f t="shared" si="204"/>
        <v>1.56758767</v>
      </c>
      <c r="AV733" s="853">
        <f t="shared" si="204"/>
        <v>1.7243464370000001</v>
      </c>
      <c r="AW733" s="624">
        <f t="shared" si="201"/>
        <v>7.2952408069999999</v>
      </c>
      <c r="AX733" s="719">
        <f t="shared" si="202"/>
        <v>22.599878584262701</v>
      </c>
      <c r="AY733" s="900">
        <v>1.0900000000000001</v>
      </c>
      <c r="AZ733" s="839">
        <v>84.88</v>
      </c>
      <c r="BA733" s="839">
        <v>-4.8099999999999996</v>
      </c>
      <c r="BB733" s="839">
        <v>4.8899999999999997</v>
      </c>
      <c r="BC733" s="839">
        <v>29.799999999999997</v>
      </c>
      <c r="BD733" s="874"/>
      <c r="BE733" s="597">
        <v>2011</v>
      </c>
      <c r="BF733" s="865">
        <f t="shared" si="203"/>
        <v>0</v>
      </c>
      <c r="BG733" s="849">
        <v>0.6</v>
      </c>
    </row>
    <row r="734" spans="1:59" s="831" customFormat="1" ht="12.75" customHeight="1" x14ac:dyDescent="0.2">
      <c r="A734" s="831" t="s">
        <v>2997</v>
      </c>
      <c r="B734" s="578" t="s">
        <v>2998</v>
      </c>
      <c r="C734" s="898" t="s">
        <v>108</v>
      </c>
      <c r="D734" s="898" t="s">
        <v>4266</v>
      </c>
      <c r="E734" s="705">
        <v>7</v>
      </c>
      <c r="F734" s="1135">
        <v>608</v>
      </c>
      <c r="G734" s="1125" t="s">
        <v>106</v>
      </c>
      <c r="H734" s="1125" t="s">
        <v>106</v>
      </c>
      <c r="I734" s="841">
        <v>53.14</v>
      </c>
      <c r="J734" s="624">
        <f t="shared" si="190"/>
        <v>0.90327436958976293</v>
      </c>
      <c r="K734" s="844">
        <v>0.12</v>
      </c>
      <c r="L734" s="854">
        <v>4</v>
      </c>
      <c r="M734" s="615">
        <f t="shared" si="191"/>
        <v>0.48</v>
      </c>
      <c r="N734" s="837" t="s">
        <v>986</v>
      </c>
      <c r="O734" s="706">
        <v>0.11</v>
      </c>
      <c r="P734" s="904">
        <v>43593</v>
      </c>
      <c r="Q734" s="904">
        <v>43608</v>
      </c>
      <c r="R734" s="615">
        <f t="shared" si="192"/>
        <v>9.0909090909090864</v>
      </c>
      <c r="S734" s="673">
        <f>IF(INDEX(Historical!$D$7:$D$1257,MATCH(B734,Historical!$B$7:$B$1281,0))=0,"n/a",(INDEX(Historical!$C$7:$C$1259,MATCH(B734,Historical!$B$7:$B$1281,0))/INDEX(Historical!$D$7:$D$1257,MATCH(B734,Historical!$B$7:$B$1281,0))-1)*100)</f>
        <v>2.1276595744680771</v>
      </c>
      <c r="T734" s="673">
        <f>IF(INDEX(Historical!$F$7:$F$1250,MATCH(B734,Historical!$B$7:$B$1281,0))=0,"n/a",((INDEX(Historical!$C$7:$C$1259,MATCH(B734,Historical!$B$7:$B$1281,0))/INDEX(Historical!$F$7:$F$1250,MATCH(B734,Historical!$B$7:$B$1281,0)))^(1/3)-1)*100)</f>
        <v>16.960709528514649</v>
      </c>
      <c r="U734" s="673">
        <f>IF(INDEX(Historical!$H$7:$H$1250,MATCH(B734,Historical!$B$7:$B$1281,0))=0,"n/a",((INDEX(Historical!$C$7:$C$1259,MATCH(B734,Historical!$B$7:$B$1281,0))/INDEX(Historical!$H$7:$H$1250,MATCH(B734,Historical!$B$7:$B$1281,0)))^(1/5)-1)*100)</f>
        <v>17.978912471277987</v>
      </c>
      <c r="V734" s="673">
        <f>IF(INDEX(Historical!$O$7:$O$1250,MATCH(B734,Historical!$B$7:$B$1281,0))=0,"n/a",((INDEX(Historical!$C$7:$C$1259,MATCH(B734,Historical!$B$7:$B$1281,0))/INDEX(Historical!$O$7:$O$1250,MATCH(B734,Historical!$B$7:$B$1281,0)))^(1/10)-1)*100)</f>
        <v>11.612317403390438</v>
      </c>
      <c r="W734" s="674">
        <f t="shared" si="193"/>
        <v>1.5482622328277644</v>
      </c>
      <c r="X734" s="675">
        <f t="shared" si="194"/>
        <v>1.9332163947610737</v>
      </c>
      <c r="Y734" s="646" t="s">
        <v>4583</v>
      </c>
      <c r="Z734" s="624">
        <f t="shared" si="195"/>
        <v>21.333333333333332</v>
      </c>
      <c r="AA734" s="853">
        <f t="shared" si="196"/>
        <v>23.617777777777778</v>
      </c>
      <c r="AB734" s="854">
        <v>12</v>
      </c>
      <c r="AC734" s="833">
        <v>2.25</v>
      </c>
      <c r="AD734" s="833">
        <v>1.93</v>
      </c>
      <c r="AE734" s="833">
        <v>4.9400000000000004</v>
      </c>
      <c r="AF734" s="833">
        <v>1.42</v>
      </c>
      <c r="AG734" s="833">
        <v>5.6000000000000005</v>
      </c>
      <c r="AH734" s="833">
        <v>-28.000000000000004</v>
      </c>
      <c r="AI734" s="833">
        <v>6.84</v>
      </c>
      <c r="AJ734" s="833">
        <v>9.3000000000000007</v>
      </c>
      <c r="AK734" s="833">
        <v>12</v>
      </c>
      <c r="AL734" s="845">
        <v>2540</v>
      </c>
      <c r="AM734" s="839">
        <v>1</v>
      </c>
      <c r="AN734" s="833">
        <v>0.1</v>
      </c>
      <c r="AO734" s="711">
        <f t="shared" si="197"/>
        <v>-4.7355909369100289</v>
      </c>
      <c r="AP734" s="712">
        <f t="shared" si="198"/>
        <v>18.88218684086775</v>
      </c>
      <c r="AQ734" s="855">
        <f t="shared" si="199"/>
        <v>22.08784532175445</v>
      </c>
      <c r="AR734" s="624">
        <f>INDEX(Historical!$C$7:$C$1259,MATCH(B734,Historical!$B$7:$B$1281,0))*IF(AH734="n/a",1.03,IF(AH734&lt;0,1.01,IF(AH734&gt;10,1.1,(1+AH734/100))))</f>
        <v>0.48480000000000001</v>
      </c>
      <c r="AS734" s="853">
        <f t="shared" si="200"/>
        <v>0.51796032000000003</v>
      </c>
      <c r="AT734" s="853">
        <f t="shared" si="204"/>
        <v>0.56975635200000008</v>
      </c>
      <c r="AU734" s="853">
        <f t="shared" si="204"/>
        <v>0.62673198720000012</v>
      </c>
      <c r="AV734" s="853">
        <f t="shared" si="204"/>
        <v>0.68940518592000022</v>
      </c>
      <c r="AW734" s="624">
        <f t="shared" si="201"/>
        <v>2.8886538451200003</v>
      </c>
      <c r="AX734" s="719">
        <f t="shared" si="202"/>
        <v>5.4359312102371096</v>
      </c>
      <c r="AY734" s="900">
        <v>1.36</v>
      </c>
      <c r="AZ734" s="839">
        <v>197.87</v>
      </c>
      <c r="BA734" s="839">
        <v>-3.52</v>
      </c>
      <c r="BB734" s="839">
        <v>17.150000000000002</v>
      </c>
      <c r="BC734" s="839">
        <v>55.720000000000006</v>
      </c>
      <c r="BD734" s="874"/>
      <c r="BE734" s="597">
        <v>2014</v>
      </c>
      <c r="BF734" s="865">
        <f t="shared" si="203"/>
        <v>0</v>
      </c>
      <c r="BG734" s="849">
        <v>0.8</v>
      </c>
    </row>
    <row r="735" spans="1:59" s="831" customFormat="1" ht="12.75" customHeight="1" x14ac:dyDescent="0.2">
      <c r="A735" s="831" t="s">
        <v>858</v>
      </c>
      <c r="B735" s="578" t="s">
        <v>859</v>
      </c>
      <c r="C735" s="898" t="s">
        <v>245</v>
      </c>
      <c r="D735" s="898" t="s">
        <v>4252</v>
      </c>
      <c r="E735" s="705">
        <v>15</v>
      </c>
      <c r="F735" s="1135">
        <v>258</v>
      </c>
      <c r="G735" s="1126" t="s">
        <v>106</v>
      </c>
      <c r="H735" s="1126" t="s">
        <v>106</v>
      </c>
      <c r="I735" s="841">
        <v>131.29</v>
      </c>
      <c r="J735" s="624">
        <f t="shared" si="190"/>
        <v>1.6147459821768604</v>
      </c>
      <c r="K735" s="844">
        <v>0.53</v>
      </c>
      <c r="L735" s="854">
        <v>4</v>
      </c>
      <c r="M735" s="615">
        <f t="shared" si="191"/>
        <v>2.12</v>
      </c>
      <c r="N735" s="837" t="s">
        <v>986</v>
      </c>
      <c r="O735" s="706">
        <v>0.48</v>
      </c>
      <c r="P735" s="606">
        <v>44126</v>
      </c>
      <c r="Q735" s="606">
        <v>44162</v>
      </c>
      <c r="R735" s="615">
        <f t="shared" si="192"/>
        <v>10.416666666666677</v>
      </c>
      <c r="S735" s="673">
        <f>IF(INDEX(Historical!$D$7:$D$1257,MATCH(B735,Historical!$B$7:$B$1281,0))=0,"n/a",(INDEX(Historical!$C$7:$C$1259,MATCH(B735,Historical!$B$7:$B$1281,0))/INDEX(Historical!$D$7:$D$1257,MATCH(B735,Historical!$B$7:$B$1281,0))-1)*100)</f>
        <v>5.3475935828876997</v>
      </c>
      <c r="T735" s="673">
        <f>IF(INDEX(Historical!$F$7:$F$1250,MATCH(B735,Historical!$B$7:$B$1281,0))=0,"n/a",((INDEX(Historical!$C$7:$C$1259,MATCH(B735,Historical!$B$7:$B$1281,0))/INDEX(Historical!$F$7:$F$1250,MATCH(B735,Historical!$B$7:$B$1281,0)))^(1/3)-1)*100)</f>
        <v>8.5546675808561456</v>
      </c>
      <c r="U735" s="673">
        <f>IF(INDEX(Historical!$H$7:$H$1250,MATCH(B735,Historical!$B$7:$B$1281,0))=0,"n/a",((INDEX(Historical!$C$7:$C$1259,MATCH(B735,Historical!$B$7:$B$1281,0))/INDEX(Historical!$H$7:$H$1250,MATCH(B735,Historical!$B$7:$B$1281,0)))^(1/5)-1)*100)</f>
        <v>7.3785235039921293</v>
      </c>
      <c r="V735" s="673">
        <f>IF(INDEX(Historical!$O$7:$O$1250,MATCH(B735,Historical!$B$7:$B$1281,0))=0,"n/a",((INDEX(Historical!$C$7:$C$1259,MATCH(B735,Historical!$B$7:$B$1281,0))/INDEX(Historical!$O$7:$O$1250,MATCH(B735,Historical!$B$7:$B$1281,0)))^(1/10)-1)*100)</f>
        <v>13.608376497073603</v>
      </c>
      <c r="W735" s="674">
        <f t="shared" si="193"/>
        <v>0.5422045389160739</v>
      </c>
      <c r="X735" s="675">
        <f t="shared" si="194"/>
        <v>1.1012721647749446</v>
      </c>
      <c r="Y735" s="842"/>
      <c r="Z735" s="624">
        <f t="shared" si="195"/>
        <v>31.13069016152717</v>
      </c>
      <c r="AA735" s="853">
        <f t="shared" si="196"/>
        <v>19.279001468428781</v>
      </c>
      <c r="AB735" s="854">
        <v>1</v>
      </c>
      <c r="AC735" s="833">
        <v>6.81</v>
      </c>
      <c r="AD735" s="833">
        <v>1.37</v>
      </c>
      <c r="AE735" s="833">
        <v>1.52</v>
      </c>
      <c r="AF735" s="833">
        <v>7.09</v>
      </c>
      <c r="AG735" s="833">
        <v>41.5</v>
      </c>
      <c r="AH735" s="833">
        <v>14.499999999999998</v>
      </c>
      <c r="AI735" s="833">
        <v>-9.85</v>
      </c>
      <c r="AJ735" s="833">
        <v>6.7</v>
      </c>
      <c r="AK735" s="833">
        <v>13.719999999999999</v>
      </c>
      <c r="AL735" s="845">
        <v>9640</v>
      </c>
      <c r="AM735" s="839">
        <v>0.6</v>
      </c>
      <c r="AN735" s="833">
        <v>0.21</v>
      </c>
      <c r="AO735" s="711">
        <f t="shared" si="197"/>
        <v>-10.285731982259792</v>
      </c>
      <c r="AP735" s="712">
        <f t="shared" si="198"/>
        <v>8.9932694861689892</v>
      </c>
      <c r="AQ735" s="855">
        <f t="shared" si="199"/>
        <v>146.4757102399613</v>
      </c>
      <c r="AR735" s="624">
        <f>INDEX(Historical!$C$7:$C$1259,MATCH(B735,Historical!$B$7:$B$1281,0))*IF(AH735="n/a",1.03,IF(AH735&lt;0,1.01,IF(AH735&gt;10,1.1,(1+AH735/100))))</f>
        <v>2.1670000000000003</v>
      </c>
      <c r="AS735" s="853">
        <f t="shared" si="200"/>
        <v>2.1886700000000001</v>
      </c>
      <c r="AT735" s="853">
        <f t="shared" si="204"/>
        <v>2.4075370000000005</v>
      </c>
      <c r="AU735" s="853">
        <f t="shared" si="204"/>
        <v>2.6482907000000009</v>
      </c>
      <c r="AV735" s="853">
        <f t="shared" si="204"/>
        <v>2.9131197700000011</v>
      </c>
      <c r="AW735" s="624">
        <f t="shared" si="201"/>
        <v>12.324617470000003</v>
      </c>
      <c r="AX735" s="719">
        <f t="shared" si="202"/>
        <v>9.3873238403534192</v>
      </c>
      <c r="AY735" s="900">
        <v>1.55</v>
      </c>
      <c r="AZ735" s="839">
        <v>404.77</v>
      </c>
      <c r="BA735" s="839">
        <v>-13.15</v>
      </c>
      <c r="BB735" s="839">
        <v>9.16</v>
      </c>
      <c r="BC735" s="839">
        <v>33.910000000000004</v>
      </c>
      <c r="BD735" s="874"/>
      <c r="BE735" s="597">
        <v>2006</v>
      </c>
      <c r="BF735" s="865">
        <f t="shared" si="203"/>
        <v>1</v>
      </c>
      <c r="BG735" s="849">
        <v>12.5</v>
      </c>
    </row>
    <row r="736" spans="1:59" s="831" customFormat="1" ht="12.75" customHeight="1" x14ac:dyDescent="0.2">
      <c r="A736" s="838" t="s">
        <v>2959</v>
      </c>
      <c r="B736" s="578" t="s">
        <v>2960</v>
      </c>
      <c r="C736" s="898" t="s">
        <v>112</v>
      </c>
      <c r="D736" s="898" t="s">
        <v>4267</v>
      </c>
      <c r="E736" s="705">
        <v>7</v>
      </c>
      <c r="F736" s="1135">
        <v>633</v>
      </c>
      <c r="G736" s="1125" t="s">
        <v>106</v>
      </c>
      <c r="H736" s="1125" t="s">
        <v>106</v>
      </c>
      <c r="I736" s="841">
        <v>243.1</v>
      </c>
      <c r="J736" s="624">
        <f t="shared" si="190"/>
        <v>2.9206088029617443</v>
      </c>
      <c r="K736" s="844">
        <v>1.7749999999999999</v>
      </c>
      <c r="L736" s="854">
        <v>4</v>
      </c>
      <c r="M736" s="615">
        <f t="shared" si="191"/>
        <v>7.1</v>
      </c>
      <c r="N736" s="837" t="s">
        <v>716</v>
      </c>
      <c r="O736" s="706">
        <v>1.6</v>
      </c>
      <c r="P736" s="1028">
        <v>43935</v>
      </c>
      <c r="Q736" s="1028">
        <v>43951</v>
      </c>
      <c r="R736" s="615">
        <f t="shared" si="192"/>
        <v>10.937499999999989</v>
      </c>
      <c r="S736" s="673">
        <f>IF(INDEX(Historical!$D$7:$D$1257,MATCH(B736,Historical!$B$7:$B$1281,0))=0,"n/a",(INDEX(Historical!$C$7:$C$1259,MATCH(B736,Historical!$B$7:$B$1281,0))/INDEX(Historical!$D$7:$D$1257,MATCH(B736,Historical!$B$7:$B$1281,0))-1)*100)</f>
        <v>8.203125</v>
      </c>
      <c r="T736" s="673">
        <f>IF(INDEX(Historical!$F$7:$F$1250,MATCH(B736,Historical!$B$7:$B$1281,0))=0,"n/a",((INDEX(Historical!$C$7:$C$1259,MATCH(B736,Historical!$B$7:$B$1281,0))/INDEX(Historical!$F$7:$F$1250,MATCH(B736,Historical!$B$7:$B$1281,0)))^(1/3)-1)*100)</f>
        <v>14.609508133780746</v>
      </c>
      <c r="U736" s="673">
        <f>IF(INDEX(Historical!$H$7:$H$1250,MATCH(B736,Historical!$B$7:$B$1281,0))=0,"n/a",((INDEX(Historical!$C$7:$C$1259,MATCH(B736,Historical!$B$7:$B$1281,0))/INDEX(Historical!$H$7:$H$1250,MATCH(B736,Historical!$B$7:$B$1281,0)))^(1/5)-1)*100)</f>
        <v>19.853949372594371</v>
      </c>
      <c r="V736" s="673">
        <f>IF(INDEX(Historical!$O$7:$O$1250,MATCH(B736,Historical!$B$7:$B$1281,0))=0,"n/a",((INDEX(Historical!$C$7:$C$1259,MATCH(B736,Historical!$B$7:$B$1281,0))/INDEX(Historical!$O$7:$O$1250,MATCH(B736,Historical!$B$7:$B$1281,0)))^(1/10)-1)*100)</f>
        <v>12.566300105578465</v>
      </c>
      <c r="W736" s="674">
        <f t="shared" si="193"/>
        <v>1.5799359561515449</v>
      </c>
      <c r="X736" s="675">
        <f t="shared" si="194"/>
        <v>2.3357587497169847</v>
      </c>
      <c r="Y736" s="843" t="s">
        <v>4060</v>
      </c>
      <c r="Z736" s="624">
        <f t="shared" si="195"/>
        <v>101.42857142857142</v>
      </c>
      <c r="AA736" s="853">
        <f t="shared" si="196"/>
        <v>34.728571428571428</v>
      </c>
      <c r="AB736" s="854">
        <v>12</v>
      </c>
      <c r="AC736" s="833">
        <v>7</v>
      </c>
      <c r="AD736" s="833">
        <v>2.35</v>
      </c>
      <c r="AE736" s="833">
        <v>1.87</v>
      </c>
      <c r="AF736" s="833">
        <v>5.83</v>
      </c>
      <c r="AG736" s="833">
        <v>11.700000000000001</v>
      </c>
      <c r="AH736" s="833">
        <v>1</v>
      </c>
      <c r="AI736" s="833">
        <v>5.88</v>
      </c>
      <c r="AJ736" s="833">
        <v>8.5</v>
      </c>
      <c r="AK736" s="833">
        <v>15</v>
      </c>
      <c r="AL736" s="845">
        <v>9460</v>
      </c>
      <c r="AM736" s="839">
        <v>0.6</v>
      </c>
      <c r="AN736" s="833">
        <v>0.05</v>
      </c>
      <c r="AO736" s="711">
        <f t="shared" si="197"/>
        <v>-11.954013253015312</v>
      </c>
      <c r="AP736" s="712">
        <f t="shared" si="198"/>
        <v>22.774558175556116</v>
      </c>
      <c r="AQ736" s="855">
        <f t="shared" si="199"/>
        <v>199.97597787420798</v>
      </c>
      <c r="AR736" s="624">
        <f>INDEX(Historical!$C$7:$C$1259,MATCH(B736,Historical!$B$7:$B$1281,0))*IF(AH736="n/a",1.03,IF(AH736&lt;0,1.01,IF(AH736&gt;10,1.1,(1+AH736/100))))</f>
        <v>6.9942500000000001</v>
      </c>
      <c r="AS736" s="853">
        <f t="shared" si="200"/>
        <v>7.4055118999999996</v>
      </c>
      <c r="AT736" s="853">
        <f t="shared" si="204"/>
        <v>8.1460630900000002</v>
      </c>
      <c r="AU736" s="853">
        <f t="shared" si="204"/>
        <v>8.9606693990000004</v>
      </c>
      <c r="AV736" s="853">
        <f t="shared" si="204"/>
        <v>9.8567363389000011</v>
      </c>
      <c r="AW736" s="624">
        <f t="shared" si="201"/>
        <v>41.363230727900003</v>
      </c>
      <c r="AX736" s="719">
        <f t="shared" si="202"/>
        <v>17.014903631386264</v>
      </c>
      <c r="AY736" s="900">
        <v>0.71</v>
      </c>
      <c r="AZ736" s="839">
        <v>82.820000000000007</v>
      </c>
      <c r="BA736" s="839">
        <v>-8.33</v>
      </c>
      <c r="BB736" s="839">
        <v>1.17</v>
      </c>
      <c r="BC736" s="839">
        <v>10</v>
      </c>
      <c r="BD736" s="874"/>
      <c r="BE736" s="597">
        <v>2014</v>
      </c>
      <c r="BF736" s="865">
        <f t="shared" si="203"/>
        <v>0</v>
      </c>
      <c r="BG736" s="849">
        <v>6.5</v>
      </c>
    </row>
    <row r="737" spans="1:59" s="831" customFormat="1" ht="12.75" customHeight="1" x14ac:dyDescent="0.2">
      <c r="A737" s="838" t="s">
        <v>384</v>
      </c>
      <c r="B737" s="578" t="s">
        <v>385</v>
      </c>
      <c r="C737" s="898" t="s">
        <v>153</v>
      </c>
      <c r="D737" s="898" t="s">
        <v>4259</v>
      </c>
      <c r="E737" s="705">
        <v>28</v>
      </c>
      <c r="F737" s="1135">
        <v>111</v>
      </c>
      <c r="G737" s="1125" t="s">
        <v>37</v>
      </c>
      <c r="H737" s="1125" t="s">
        <v>37</v>
      </c>
      <c r="I737" s="833">
        <v>280.64999999999998</v>
      </c>
      <c r="J737" s="624">
        <f t="shared" si="190"/>
        <v>0.24229467308034924</v>
      </c>
      <c r="K737" s="851">
        <v>0.17</v>
      </c>
      <c r="L737" s="854">
        <v>4</v>
      </c>
      <c r="M737" s="615">
        <f t="shared" si="191"/>
        <v>0.68</v>
      </c>
      <c r="N737" s="837" t="s">
        <v>139</v>
      </c>
      <c r="O737" s="707">
        <v>0.16</v>
      </c>
      <c r="P737" s="606">
        <v>44144</v>
      </c>
      <c r="Q737" s="606">
        <v>44153</v>
      </c>
      <c r="R737" s="615">
        <f t="shared" si="192"/>
        <v>6.2500000000000053</v>
      </c>
      <c r="S737" s="673">
        <f>IF(INDEX(Historical!$D$7:$D$1257,MATCH(B737,Historical!$B$7:$B$1281,0))=0,"n/a",(INDEX(Historical!$C$7:$C$1259,MATCH(B737,Historical!$B$7:$B$1281,0))/INDEX(Historical!$D$7:$D$1257,MATCH(B737,Historical!$B$7:$B$1281,0))-1)*100)</f>
        <v>6.5573770491803351</v>
      </c>
      <c r="T737" s="673">
        <f>IF(INDEX(Historical!$F$7:$F$1250,MATCH(B737,Historical!$B$7:$B$1281,0))=0,"n/a",((INDEX(Historical!$C$7:$C$1259,MATCH(B737,Historical!$B$7:$B$1281,0))/INDEX(Historical!$F$7:$F$1250,MATCH(B737,Historical!$B$7:$B$1281,0)))^(1/3)-1)*100)</f>
        <v>7.0399331060163606</v>
      </c>
      <c r="U737" s="673">
        <f>IF(INDEX(Historical!$H$7:$H$1250,MATCH(B737,Historical!$B$7:$B$1281,0))=0,"n/a",((INDEX(Historical!$C$7:$C$1259,MATCH(B737,Historical!$B$7:$B$1281,0))/INDEX(Historical!$H$7:$H$1250,MATCH(B737,Historical!$B$7:$B$1281,0)))^(1/5)-1)*100)</f>
        <v>7.6316922514810814</v>
      </c>
      <c r="V737" s="673">
        <f>IF(INDEX(Historical!$O$7:$O$1250,MATCH(B737,Historical!$B$7:$B$1281,0))=0,"n/a",((INDEX(Historical!$C$7:$C$1259,MATCH(B737,Historical!$B$7:$B$1281,0))/INDEX(Historical!$O$7:$O$1250,MATCH(B737,Historical!$B$7:$B$1281,0)))^(1/10)-1)*100)</f>
        <v>7.1773462536293131</v>
      </c>
      <c r="W737" s="674">
        <f t="shared" si="193"/>
        <v>1.063302783758276</v>
      </c>
      <c r="X737" s="675">
        <f t="shared" si="194"/>
        <v>0.59160405050240938</v>
      </c>
      <c r="Y737" s="637"/>
      <c r="Z737" s="624">
        <f t="shared" si="195"/>
        <v>14.879649890590811</v>
      </c>
      <c r="AA737" s="853">
        <f t="shared" si="196"/>
        <v>61.411378555798677</v>
      </c>
      <c r="AB737" s="854">
        <v>12</v>
      </c>
      <c r="AC737" s="833">
        <v>4.57</v>
      </c>
      <c r="AD737" s="833">
        <v>2.69</v>
      </c>
      <c r="AE737" s="833">
        <v>10.08</v>
      </c>
      <c r="AF737" s="833">
        <v>11.94</v>
      </c>
      <c r="AG737" s="833">
        <v>17.899999999999999</v>
      </c>
      <c r="AH737" s="833">
        <v>18.2</v>
      </c>
      <c r="AI737" s="833">
        <v>13.84</v>
      </c>
      <c r="AJ737" s="833">
        <v>12.9</v>
      </c>
      <c r="AK737" s="833">
        <v>22.6</v>
      </c>
      <c r="AL737" s="845">
        <v>21640</v>
      </c>
      <c r="AM737" s="839">
        <v>0.2</v>
      </c>
      <c r="AN737" s="833">
        <v>0.15</v>
      </c>
      <c r="AO737" s="711">
        <f t="shared" si="197"/>
        <v>-53.537391631237249</v>
      </c>
      <c r="AP737" s="712">
        <f t="shared" si="198"/>
        <v>7.8739869245614305</v>
      </c>
      <c r="AQ737" s="855">
        <f t="shared" si="199"/>
        <v>470.86751136853547</v>
      </c>
      <c r="AR737" s="624">
        <f>INDEX(Historical!$C$7:$C$1259,MATCH(B737,Historical!$B$7:$B$1281,0))*IF(AH737="n/a",1.03,IF(AH737&lt;0,1.01,IF(AH737&gt;10,1.1,(1+AH737/100))))</f>
        <v>0.71500000000000008</v>
      </c>
      <c r="AS737" s="853">
        <f t="shared" si="200"/>
        <v>0.7865000000000002</v>
      </c>
      <c r="AT737" s="853">
        <f t="shared" si="204"/>
        <v>0.86515000000000031</v>
      </c>
      <c r="AU737" s="853">
        <f t="shared" si="204"/>
        <v>0.95166500000000043</v>
      </c>
      <c r="AV737" s="853">
        <f t="shared" si="204"/>
        <v>1.0468315000000006</v>
      </c>
      <c r="AW737" s="624">
        <f t="shared" si="201"/>
        <v>4.3651465000000016</v>
      </c>
      <c r="AX737" s="719">
        <f t="shared" si="202"/>
        <v>1.5553702120078396</v>
      </c>
      <c r="AY737" s="900">
        <v>0.97</v>
      </c>
      <c r="AZ737" s="839">
        <v>125.37</v>
      </c>
      <c r="BA737" s="839">
        <v>-10.08</v>
      </c>
      <c r="BB737" s="839">
        <v>-3.01</v>
      </c>
      <c r="BC737" s="839">
        <v>5.55</v>
      </c>
      <c r="BD737" s="874"/>
      <c r="BE737" s="597">
        <v>1994</v>
      </c>
      <c r="BF737" s="865">
        <f t="shared" si="203"/>
        <v>2</v>
      </c>
      <c r="BG737" s="849">
        <v>12</v>
      </c>
    </row>
    <row r="738" spans="1:59" s="831" customFormat="1" ht="12.75" customHeight="1" x14ac:dyDescent="0.2">
      <c r="A738" s="831" t="s">
        <v>1788</v>
      </c>
      <c r="B738" s="578" t="s">
        <v>1789</v>
      </c>
      <c r="C738" s="898" t="s">
        <v>108</v>
      </c>
      <c r="D738" s="898" t="s">
        <v>4273</v>
      </c>
      <c r="E738" s="705">
        <v>11</v>
      </c>
      <c r="F738" s="1135">
        <v>356</v>
      </c>
      <c r="G738" s="1126" t="s">
        <v>106</v>
      </c>
      <c r="H738" s="1126" t="s">
        <v>106</v>
      </c>
      <c r="I738" s="841">
        <v>22.83</v>
      </c>
      <c r="J738" s="624">
        <f t="shared" si="190"/>
        <v>3.8545773105562855</v>
      </c>
      <c r="K738" s="844">
        <v>0.22</v>
      </c>
      <c r="L738" s="854">
        <v>4</v>
      </c>
      <c r="M738" s="615">
        <f t="shared" si="191"/>
        <v>0.88</v>
      </c>
      <c r="N738" s="837" t="s">
        <v>431</v>
      </c>
      <c r="O738" s="706">
        <v>0.21</v>
      </c>
      <c r="P738" s="606">
        <v>44236</v>
      </c>
      <c r="Q738" s="606">
        <v>44251</v>
      </c>
      <c r="R738" s="615">
        <f t="shared" si="192"/>
        <v>4.7619047619047663</v>
      </c>
      <c r="S738" s="673">
        <f>IF(INDEX(Historical!$D$7:$D$1257,MATCH(B738,Historical!$B$7:$B$1281,0))=0,"n/a",(INDEX(Historical!$C$7:$C$1259,MATCH(B738,Historical!$B$7:$B$1281,0))/INDEX(Historical!$D$7:$D$1257,MATCH(B738,Historical!$B$7:$B$1281,0))-1)*100)</f>
        <v>1.2048192771084265</v>
      </c>
      <c r="T738" s="673">
        <f>IF(INDEX(Historical!$F$7:$F$1250,MATCH(B738,Historical!$B$7:$B$1281,0))=0,"n/a",((INDEX(Historical!$C$7:$C$1259,MATCH(B738,Historical!$B$7:$B$1281,0))/INDEX(Historical!$F$7:$F$1250,MATCH(B738,Historical!$B$7:$B$1281,0)))^(1/3)-1)*100)</f>
        <v>5.7645954231698715</v>
      </c>
      <c r="U738" s="673">
        <f>IF(INDEX(Historical!$H$7:$H$1250,MATCH(B738,Historical!$B$7:$B$1281,0))=0,"n/a",((INDEX(Historical!$C$7:$C$1259,MATCH(B738,Historical!$B$7:$B$1281,0))/INDEX(Historical!$H$7:$H$1250,MATCH(B738,Historical!$B$7:$B$1281,0)))^(1/5)-1)*100)</f>
        <v>6.2618858899870622</v>
      </c>
      <c r="V738" s="673">
        <f>IF(INDEX(Historical!$O$7:$O$1250,MATCH(B738,Historical!$B$7:$B$1281,0))=0,"n/a",((INDEX(Historical!$C$7:$C$1259,MATCH(B738,Historical!$B$7:$B$1281,0))/INDEX(Historical!$O$7:$O$1250,MATCH(B738,Historical!$B$7:$B$1281,0)))^(1/10)-1)*100)</f>
        <v>32.596154241693199</v>
      </c>
      <c r="W738" s="674">
        <f t="shared" si="193"/>
        <v>0.19210505152100391</v>
      </c>
      <c r="X738" s="675">
        <f t="shared" si="194"/>
        <v>0.90751969420102341</v>
      </c>
      <c r="Y738" s="646" t="s">
        <v>4580</v>
      </c>
      <c r="Z738" s="624">
        <f t="shared" si="195"/>
        <v>44.44444444444445</v>
      </c>
      <c r="AA738" s="853">
        <f t="shared" si="196"/>
        <v>11.530303030303029</v>
      </c>
      <c r="AB738" s="854">
        <v>12</v>
      </c>
      <c r="AC738" s="833">
        <v>1.98</v>
      </c>
      <c r="AD738" s="833" t="s">
        <v>136</v>
      </c>
      <c r="AE738" s="833">
        <v>3.86</v>
      </c>
      <c r="AF738" s="833">
        <v>1.8</v>
      </c>
      <c r="AG738" s="833">
        <v>14.899999999999999</v>
      </c>
      <c r="AH738" s="833">
        <v>0.2</v>
      </c>
      <c r="AI738" s="833">
        <v>-3.09</v>
      </c>
      <c r="AJ738" s="833">
        <v>6.9</v>
      </c>
      <c r="AK738" s="833" t="s">
        <v>136</v>
      </c>
      <c r="AL738" s="845">
        <v>386.97</v>
      </c>
      <c r="AM738" s="839">
        <v>2.7</v>
      </c>
      <c r="AN738" s="833">
        <v>0.2</v>
      </c>
      <c r="AO738" s="711">
        <f t="shared" si="197"/>
        <v>-1.4138398297596826</v>
      </c>
      <c r="AP738" s="712">
        <f t="shared" si="198"/>
        <v>10.116463200543347</v>
      </c>
      <c r="AQ738" s="855">
        <f t="shared" si="199"/>
        <v>-3.9570803013443068</v>
      </c>
      <c r="AR738" s="624">
        <f>INDEX(Historical!$C$7:$C$1259,MATCH(B738,Historical!$B$7:$B$1281,0))*IF(AH738="n/a",1.03,IF(AH738&lt;0,1.01,IF(AH738&gt;10,1.1,(1+AH738/100))))</f>
        <v>0.84167999999999998</v>
      </c>
      <c r="AS738" s="853">
        <f t="shared" si="200"/>
        <v>0.85009679999999999</v>
      </c>
      <c r="AT738" s="853">
        <f t="shared" si="204"/>
        <v>0.87559970399999998</v>
      </c>
      <c r="AU738" s="853">
        <f t="shared" si="204"/>
        <v>0.90186769511999998</v>
      </c>
      <c r="AV738" s="853">
        <f t="shared" si="204"/>
        <v>0.92892372597359996</v>
      </c>
      <c r="AW738" s="624">
        <f t="shared" si="201"/>
        <v>4.3981679250935999</v>
      </c>
      <c r="AX738" s="719">
        <f t="shared" si="202"/>
        <v>19.264861695547964</v>
      </c>
      <c r="AY738" s="900">
        <v>0.98</v>
      </c>
      <c r="AZ738" s="839">
        <v>66.16</v>
      </c>
      <c r="BA738" s="839">
        <v>-5.3900000000000006</v>
      </c>
      <c r="BB738" s="839">
        <v>8.870000000000001</v>
      </c>
      <c r="BC738" s="839">
        <v>24.23</v>
      </c>
      <c r="BD738" s="874"/>
      <c r="BE738" s="597">
        <v>2011</v>
      </c>
      <c r="BF738" s="865">
        <f t="shared" si="203"/>
        <v>0</v>
      </c>
      <c r="BG738" s="849">
        <v>1.2</v>
      </c>
    </row>
    <row r="739" spans="1:59" s="831" customFormat="1" ht="12.75" customHeight="1" x14ac:dyDescent="0.2">
      <c r="A739" s="838" t="s">
        <v>1763</v>
      </c>
      <c r="B739" s="578" t="s">
        <v>1764</v>
      </c>
      <c r="C739" s="898" t="s">
        <v>108</v>
      </c>
      <c r="D739" s="898" t="s">
        <v>4273</v>
      </c>
      <c r="E739" s="705">
        <v>8</v>
      </c>
      <c r="F739" s="1135">
        <v>565</v>
      </c>
      <c r="G739" s="1126" t="s">
        <v>106</v>
      </c>
      <c r="H739" s="1126" t="s">
        <v>106</v>
      </c>
      <c r="I739" s="841">
        <v>1009</v>
      </c>
      <c r="J739" s="624">
        <f t="shared" si="190"/>
        <v>0.73339940535183357</v>
      </c>
      <c r="K739" s="844">
        <v>1.85</v>
      </c>
      <c r="L739" s="854">
        <v>4</v>
      </c>
      <c r="M739" s="615">
        <f t="shared" si="191"/>
        <v>7.4</v>
      </c>
      <c r="N739" s="837" t="s">
        <v>590</v>
      </c>
      <c r="O739" s="706">
        <v>1.75</v>
      </c>
      <c r="P739" s="1028">
        <v>43896</v>
      </c>
      <c r="Q739" s="1028">
        <v>43903</v>
      </c>
      <c r="R739" s="615">
        <f t="shared" si="192"/>
        <v>5.7142857142857197</v>
      </c>
      <c r="S739" s="673">
        <f>IF(INDEX(Historical!$D$7:$D$1257,MATCH(B739,Historical!$B$7:$B$1281,0))=0,"n/a",(INDEX(Historical!$C$7:$C$1259,MATCH(B739,Historical!$B$7:$B$1281,0))/INDEX(Historical!$D$7:$D$1257,MATCH(B739,Historical!$B$7:$B$1281,0))-1)*100)</f>
        <v>5.7142857142857162</v>
      </c>
      <c r="T739" s="673">
        <f>IF(INDEX(Historical!$F$7:$F$1250,MATCH(B739,Historical!$B$7:$B$1281,0))=0,"n/a",((INDEX(Historical!$C$7:$C$1259,MATCH(B739,Historical!$B$7:$B$1281,0))/INDEX(Historical!$F$7:$F$1250,MATCH(B739,Historical!$B$7:$B$1281,0)))^(1/3)-1)*100)</f>
        <v>30.106046652668073</v>
      </c>
      <c r="U739" s="673">
        <f>IF(INDEX(Historical!$H$7:$H$1250,MATCH(B739,Historical!$B$7:$B$1281,0))=0,"n/a",((INDEX(Historical!$C$7:$C$1259,MATCH(B739,Historical!$B$7:$B$1281,0))/INDEX(Historical!$H$7:$H$1250,MATCH(B739,Historical!$B$7:$B$1281,0)))^(1/5)-1)*100)</f>
        <v>22.160995493000748</v>
      </c>
      <c r="V739" s="673" t="str">
        <f>IF(INDEX(Historical!$O$7:$O$1250,MATCH(B739,Historical!$B$7:$B$1281,0))=0,"n/a",((INDEX(Historical!$C$7:$C$1259,MATCH(B739,Historical!$B$7:$B$1281,0))/INDEX(Historical!$O$7:$O$1250,MATCH(B739,Historical!$B$7:$B$1281,0)))^(1/10)-1)*100)</f>
        <v>n/a</v>
      </c>
      <c r="W739" s="674" t="str">
        <f t="shared" si="193"/>
        <v>n/a</v>
      </c>
      <c r="X739" s="675" t="str">
        <f t="shared" si="194"/>
        <v>n/a</v>
      </c>
      <c r="Y739" s="843"/>
      <c r="Z739" s="624" t="str">
        <f t="shared" si="195"/>
        <v>n/a</v>
      </c>
      <c r="AA739" s="853" t="str">
        <f t="shared" si="196"/>
        <v>n/a</v>
      </c>
      <c r="AB739" s="854">
        <v>12</v>
      </c>
      <c r="AC739" s="833" t="s">
        <v>136</v>
      </c>
      <c r="AD739" s="833" t="s">
        <v>136</v>
      </c>
      <c r="AE739" s="833" t="s">
        <v>136</v>
      </c>
      <c r="AF739" s="833" t="s">
        <v>136</v>
      </c>
      <c r="AG739" s="833" t="s">
        <v>136</v>
      </c>
      <c r="AH739" s="833" t="s">
        <v>136</v>
      </c>
      <c r="AI739" s="833" t="s">
        <v>136</v>
      </c>
      <c r="AJ739" s="833" t="s">
        <v>136</v>
      </c>
      <c r="AK739" s="833" t="s">
        <v>136</v>
      </c>
      <c r="AL739" s="845" t="s">
        <v>136</v>
      </c>
      <c r="AM739" s="839" t="s">
        <v>136</v>
      </c>
      <c r="AN739" s="833" t="s">
        <v>136</v>
      </c>
      <c r="AO739" s="711" t="str">
        <f t="shared" si="197"/>
        <v>n/a</v>
      </c>
      <c r="AP739" s="712">
        <f t="shared" si="198"/>
        <v>22.89439489835258</v>
      </c>
      <c r="AQ739" s="855" t="str">
        <f t="shared" si="199"/>
        <v>n/a</v>
      </c>
      <c r="AR739" s="624">
        <f>INDEX(Historical!$C$7:$C$1259,MATCH(B739,Historical!$B$7:$B$1281,0))*IF(AH739="n/a",1.03,IF(AH739&lt;0,1.01,IF(AH739&gt;10,1.1,(1+AH739/100))))</f>
        <v>7.6220000000000008</v>
      </c>
      <c r="AS739" s="853">
        <f t="shared" si="200"/>
        <v>7.8506600000000013</v>
      </c>
      <c r="AT739" s="853">
        <f t="shared" si="204"/>
        <v>8.0861798000000018</v>
      </c>
      <c r="AU739" s="853">
        <f t="shared" si="204"/>
        <v>8.3287651940000025</v>
      </c>
      <c r="AV739" s="853">
        <f t="shared" si="204"/>
        <v>8.5786281498200037</v>
      </c>
      <c r="AW739" s="624">
        <f t="shared" si="201"/>
        <v>40.466233143820006</v>
      </c>
      <c r="AX739" s="719">
        <f t="shared" si="202"/>
        <v>4.010528557365709</v>
      </c>
      <c r="AY739" s="900" t="s">
        <v>136</v>
      </c>
      <c r="AZ739" s="839" t="s">
        <v>136</v>
      </c>
      <c r="BA739" s="839" t="s">
        <v>136</v>
      </c>
      <c r="BB739" s="839" t="s">
        <v>136</v>
      </c>
      <c r="BC739" s="839" t="s">
        <v>136</v>
      </c>
      <c r="BD739" s="874" t="s">
        <v>4200</v>
      </c>
      <c r="BE739" s="597">
        <v>2013</v>
      </c>
      <c r="BF739" s="865">
        <f t="shared" si="203"/>
        <v>0</v>
      </c>
      <c r="BG739" s="849" t="s">
        <v>136</v>
      </c>
    </row>
    <row r="740" spans="1:59" s="831" customFormat="1" ht="12.75" customHeight="1" x14ac:dyDescent="0.2">
      <c r="A740" s="838" t="s">
        <v>3909</v>
      </c>
      <c r="B740" s="578" t="s">
        <v>3910</v>
      </c>
      <c r="C740" s="898" t="s">
        <v>108</v>
      </c>
      <c r="D740" s="898" t="s">
        <v>4273</v>
      </c>
      <c r="E740" s="705">
        <v>8</v>
      </c>
      <c r="F740" s="1135">
        <v>591</v>
      </c>
      <c r="G740" s="1125" t="s">
        <v>106</v>
      </c>
      <c r="H740" s="1125" t="s">
        <v>106</v>
      </c>
      <c r="I740" s="841">
        <v>73.66</v>
      </c>
      <c r="J740" s="624">
        <f t="shared" si="190"/>
        <v>1.683410263372251</v>
      </c>
      <c r="K740" s="844">
        <v>0.31</v>
      </c>
      <c r="L740" s="854">
        <v>4</v>
      </c>
      <c r="M740" s="615">
        <f t="shared" si="191"/>
        <v>1.24</v>
      </c>
      <c r="N740" s="837" t="s">
        <v>439</v>
      </c>
      <c r="O740" s="706">
        <v>0.28000000000000003</v>
      </c>
      <c r="P740" s="606">
        <v>44237</v>
      </c>
      <c r="Q740" s="606">
        <v>44252</v>
      </c>
      <c r="R740" s="615">
        <f t="shared" si="192"/>
        <v>10.714285714285703</v>
      </c>
      <c r="S740" s="673">
        <f>IF(INDEX(Historical!$D$7:$D$1257,MATCH(B740,Historical!$B$7:$B$1281,0))=0,"n/a",(INDEX(Historical!$C$7:$C$1259,MATCH(B740,Historical!$B$7:$B$1281,0))/INDEX(Historical!$D$7:$D$1257,MATCH(B740,Historical!$B$7:$B$1281,0))-1)*100)</f>
        <v>12.000000000000011</v>
      </c>
      <c r="T740" s="673">
        <f>IF(INDEX(Historical!$F$7:$F$1250,MATCH(B740,Historical!$B$7:$B$1281,0))=0,"n/a",((INDEX(Historical!$C$7:$C$1259,MATCH(B740,Historical!$B$7:$B$1281,0))/INDEX(Historical!$F$7:$F$1250,MATCH(B740,Historical!$B$7:$B$1281,0)))^(1/3)-1)*100)</f>
        <v>25.99210498948732</v>
      </c>
      <c r="U740" s="673">
        <f>IF(INDEX(Historical!$H$7:$H$1250,MATCH(B740,Historical!$B$7:$B$1281,0))=0,"n/a",((INDEX(Historical!$C$7:$C$1259,MATCH(B740,Historical!$B$7:$B$1281,0))/INDEX(Historical!$H$7:$H$1250,MATCH(B740,Historical!$B$7:$B$1281,0)))^(1/5)-1)*100)</f>
        <v>20.546073610157212</v>
      </c>
      <c r="V740" s="673">
        <f>IF(INDEX(Historical!$O$7:$O$1250,MATCH(B740,Historical!$B$7:$B$1281,0))=0,"n/a",((INDEX(Historical!$C$7:$C$1259,MATCH(B740,Historical!$B$7:$B$1281,0))/INDEX(Historical!$O$7:$O$1250,MATCH(B740,Historical!$B$7:$B$1281,0)))^(1/10)-1)*100)</f>
        <v>20.058953021849835</v>
      </c>
      <c r="W740" s="674">
        <f t="shared" si="193"/>
        <v>1.0242844473376436</v>
      </c>
      <c r="X740" s="675">
        <f t="shared" si="194"/>
        <v>1.3517153690892902</v>
      </c>
      <c r="Y740" s="637"/>
      <c r="Z740" s="624">
        <f t="shared" si="195"/>
        <v>26.495726495726498</v>
      </c>
      <c r="AA740" s="853">
        <f t="shared" si="196"/>
        <v>15.73931623931624</v>
      </c>
      <c r="AB740" s="854">
        <v>12</v>
      </c>
      <c r="AC740" s="833">
        <v>4.68</v>
      </c>
      <c r="AD740" s="833">
        <v>1.64</v>
      </c>
      <c r="AE740" s="833">
        <v>3.36</v>
      </c>
      <c r="AF740" s="833">
        <v>1.21</v>
      </c>
      <c r="AG740" s="833">
        <v>7.3</v>
      </c>
      <c r="AH740" s="833">
        <v>3.4000000000000004</v>
      </c>
      <c r="AI740" s="833">
        <v>-0.12</v>
      </c>
      <c r="AJ740" s="833">
        <v>15.2</v>
      </c>
      <c r="AK740" s="833">
        <v>10</v>
      </c>
      <c r="AL740" s="845">
        <v>4340</v>
      </c>
      <c r="AM740" s="839">
        <v>1.2</v>
      </c>
      <c r="AN740" s="833">
        <v>0.32</v>
      </c>
      <c r="AO740" s="711">
        <f t="shared" si="197"/>
        <v>6.4901676342132237</v>
      </c>
      <c r="AP740" s="712">
        <f t="shared" si="198"/>
        <v>22.229483873529464</v>
      </c>
      <c r="AQ740" s="855">
        <f t="shared" si="199"/>
        <v>-7.9986167988699286</v>
      </c>
      <c r="AR740" s="624">
        <f>INDEX(Historical!$C$7:$C$1259,MATCH(B740,Historical!$B$7:$B$1281,0))*IF(AH740="n/a",1.03,IF(AH740&lt;0,1.01,IF(AH740&gt;10,1.1,(1+AH740/100))))</f>
        <v>1.1580800000000002</v>
      </c>
      <c r="AS740" s="853">
        <f t="shared" si="200"/>
        <v>1.1696608000000002</v>
      </c>
      <c r="AT740" s="853">
        <f t="shared" si="204"/>
        <v>1.2866268800000003</v>
      </c>
      <c r="AU740" s="853">
        <f t="shared" si="204"/>
        <v>1.4152895680000004</v>
      </c>
      <c r="AV740" s="853">
        <f t="shared" si="204"/>
        <v>1.5568185248000006</v>
      </c>
      <c r="AW740" s="624">
        <f t="shared" si="201"/>
        <v>6.5864757728000018</v>
      </c>
      <c r="AX740" s="719">
        <f t="shared" si="202"/>
        <v>8.9417265446646788</v>
      </c>
      <c r="AY740" s="900">
        <v>1.59</v>
      </c>
      <c r="AZ740" s="839">
        <v>234.49</v>
      </c>
      <c r="BA740" s="839">
        <v>-4.71</v>
      </c>
      <c r="BB740" s="839">
        <v>12.82</v>
      </c>
      <c r="BC740" s="839">
        <v>45.18</v>
      </c>
      <c r="BD740" s="874"/>
      <c r="BE740" s="597">
        <v>2014</v>
      </c>
      <c r="BF740" s="865">
        <f t="shared" si="203"/>
        <v>0</v>
      </c>
      <c r="BG740" s="849">
        <v>0.6</v>
      </c>
    </row>
    <row r="741" spans="1:59" s="831" customFormat="1" ht="12.75" customHeight="1" x14ac:dyDescent="0.2">
      <c r="A741" s="838" t="s">
        <v>4484</v>
      </c>
      <c r="B741" s="578" t="s">
        <v>4483</v>
      </c>
      <c r="C741" s="898" t="s">
        <v>131</v>
      </c>
      <c r="D741" s="898" t="s">
        <v>4275</v>
      </c>
      <c r="E741" s="705">
        <v>28</v>
      </c>
      <c r="F741" s="1135">
        <v>107</v>
      </c>
      <c r="G741" s="1139" t="s">
        <v>37</v>
      </c>
      <c r="H741" s="1139" t="s">
        <v>37</v>
      </c>
      <c r="I741" s="833">
        <v>42.06</v>
      </c>
      <c r="J741" s="624">
        <f t="shared" si="190"/>
        <v>2.3842130290061814</v>
      </c>
      <c r="K741" s="851">
        <v>0.25069999999999998</v>
      </c>
      <c r="L741" s="854">
        <v>4</v>
      </c>
      <c r="M741" s="615">
        <f t="shared" si="191"/>
        <v>1.0027999999999999</v>
      </c>
      <c r="N741" s="837" t="s">
        <v>119</v>
      </c>
      <c r="O741" s="707">
        <v>0.23430000000000001</v>
      </c>
      <c r="P741" s="606">
        <v>44056</v>
      </c>
      <c r="Q741" s="606">
        <v>44075</v>
      </c>
      <c r="R741" s="615">
        <f t="shared" si="192"/>
        <v>6.9995731967562831</v>
      </c>
      <c r="S741" s="673">
        <f>IF(INDEX(Historical!$D$7:$D$1257,MATCH(B741,Historical!$B$7:$B$1281,0))=0,"n/a",(INDEX(Historical!$C$7:$C$1259,MATCH(B741,Historical!$B$7:$B$1281,0))/INDEX(Historical!$D$7:$D$1257,MATCH(B741,Historical!$B$7:$B$1281,0))-1)*100)</f>
        <v>6.9931612618574945</v>
      </c>
      <c r="T741" s="673">
        <f>IF(INDEX(Historical!$F$7:$F$1250,MATCH(B741,Historical!$B$7:$B$1281,0))=0,"n/a",((INDEX(Historical!$C$7:$C$1259,MATCH(B741,Historical!$B$7:$B$1281,0))/INDEX(Historical!$F$7:$F$1250,MATCH(B741,Historical!$B$7:$B$1281,0)))^(1/3)-1)*100)</f>
        <v>6.9913952013407332</v>
      </c>
      <c r="U741" s="673">
        <f>IF(INDEX(Historical!$H$7:$H$1250,MATCH(B741,Historical!$B$7:$B$1281,0))=0,"n/a",((INDEX(Historical!$C$7:$C$1259,MATCH(B741,Historical!$B$7:$B$1281,0))/INDEX(Historical!$H$7:$H$1250,MATCH(B741,Historical!$B$7:$B$1281,0)))^(1/5)-1)*100)</f>
        <v>7.1740206670141138</v>
      </c>
      <c r="V741" s="673">
        <f>IF(INDEX(Historical!$O$7:$O$1250,MATCH(B741,Historical!$B$7:$B$1281,0))=0,"n/a",((INDEX(Historical!$C$7:$C$1259,MATCH(B741,Historical!$B$7:$B$1281,0))/INDEX(Historical!$O$7:$O$1250,MATCH(B741,Historical!$B$7:$B$1281,0)))^(1/10)-1)*100)</f>
        <v>7.4689420411039542</v>
      </c>
      <c r="W741" s="674">
        <f t="shared" si="193"/>
        <v>0.96051363466649031</v>
      </c>
      <c r="X741" s="675" t="str">
        <f t="shared" si="194"/>
        <v>n/a</v>
      </c>
      <c r="Y741" s="637"/>
      <c r="Z741" s="624">
        <f t="shared" si="195"/>
        <v>104.45833333333331</v>
      </c>
      <c r="AA741" s="853">
        <f t="shared" si="196"/>
        <v>43.812500000000007</v>
      </c>
      <c r="AB741" s="854">
        <v>12</v>
      </c>
      <c r="AC741" s="833">
        <v>0.96</v>
      </c>
      <c r="AD741" s="833">
        <v>7.01</v>
      </c>
      <c r="AE741" s="833">
        <v>8.75</v>
      </c>
      <c r="AF741" s="833">
        <v>2.37</v>
      </c>
      <c r="AG741" s="833">
        <v>5.5</v>
      </c>
      <c r="AH741" s="833">
        <v>-5.8999999999999995</v>
      </c>
      <c r="AI741" s="833">
        <v>8.7800000000000011</v>
      </c>
      <c r="AJ741" s="833">
        <v>-3.4000000000000004</v>
      </c>
      <c r="AK741" s="833">
        <v>6.4</v>
      </c>
      <c r="AL741" s="845">
        <v>10630</v>
      </c>
      <c r="AM741" s="839">
        <v>0.1</v>
      </c>
      <c r="AN741" s="833">
        <v>1.17</v>
      </c>
      <c r="AO741" s="711">
        <f t="shared" si="197"/>
        <v>-34.254266303979712</v>
      </c>
      <c r="AP741" s="712">
        <f t="shared" si="198"/>
        <v>9.5582336960202952</v>
      </c>
      <c r="AQ741" s="855">
        <f t="shared" si="199"/>
        <v>114.82357102205212</v>
      </c>
      <c r="AR741" s="624">
        <f>INDEX(Historical!$C$7:$C$1259,MATCH(B741,Historical!$B$7:$B$1281,0))*IF(AH741="n/a",1.03,IF(AH741&lt;0,1.01,IF(AH741&gt;10,1.1,(1+AH741/100))))</f>
        <v>0.97970000000000002</v>
      </c>
      <c r="AS741" s="853">
        <f t="shared" si="200"/>
        <v>1.06571766</v>
      </c>
      <c r="AT741" s="853">
        <f t="shared" si="204"/>
        <v>1.13392359024</v>
      </c>
      <c r="AU741" s="853">
        <f t="shared" si="204"/>
        <v>1.2064947000153601</v>
      </c>
      <c r="AV741" s="853">
        <f t="shared" si="204"/>
        <v>1.2837103608163432</v>
      </c>
      <c r="AW741" s="624">
        <f t="shared" si="201"/>
        <v>5.6695463110717039</v>
      </c>
      <c r="AX741" s="719">
        <f t="shared" si="202"/>
        <v>13.479663126656453</v>
      </c>
      <c r="AY741" s="900">
        <v>0.51</v>
      </c>
      <c r="AZ741" s="839">
        <v>38.36</v>
      </c>
      <c r="BA741" s="839">
        <v>-17.88</v>
      </c>
      <c r="BB741" s="839">
        <v>-9.5500000000000007</v>
      </c>
      <c r="BC741" s="839">
        <v>-4.43</v>
      </c>
      <c r="BD741" s="874"/>
      <c r="BE741" s="597">
        <v>1993</v>
      </c>
      <c r="BF741" s="865">
        <f t="shared" si="203"/>
        <v>2</v>
      </c>
      <c r="BG741" s="849">
        <v>2</v>
      </c>
    </row>
    <row r="742" spans="1:59" s="831" customFormat="1" ht="12.75" customHeight="1" x14ac:dyDescent="0.2">
      <c r="A742" s="838" t="s">
        <v>1774</v>
      </c>
      <c r="B742" s="578" t="s">
        <v>1775</v>
      </c>
      <c r="C742" s="898" t="s">
        <v>112</v>
      </c>
      <c r="D742" s="898" t="s">
        <v>211</v>
      </c>
      <c r="E742" s="705">
        <v>8</v>
      </c>
      <c r="F742" s="1135">
        <v>545</v>
      </c>
      <c r="G742" s="1132" t="s">
        <v>106</v>
      </c>
      <c r="H742" s="1132" t="s">
        <v>106</v>
      </c>
      <c r="I742" s="841">
        <v>114.09</v>
      </c>
      <c r="J742" s="624">
        <f t="shared" si="190"/>
        <v>0.80638092733806654</v>
      </c>
      <c r="K742" s="844">
        <v>0.23</v>
      </c>
      <c r="L742" s="854">
        <v>4</v>
      </c>
      <c r="M742" s="615">
        <f t="shared" si="191"/>
        <v>0.92</v>
      </c>
      <c r="N742" s="837" t="s">
        <v>590</v>
      </c>
      <c r="O742" s="706">
        <v>0.21</v>
      </c>
      <c r="P742" s="904">
        <v>43615</v>
      </c>
      <c r="Q742" s="904">
        <v>43630</v>
      </c>
      <c r="R742" s="615">
        <f t="shared" si="192"/>
        <v>9.5238095238095326</v>
      </c>
      <c r="S742" s="673">
        <f>IF(INDEX(Historical!$D$7:$D$1257,MATCH(B742,Historical!$B$7:$B$1281,0))=0,"n/a",(INDEX(Historical!$C$7:$C$1259,MATCH(B742,Historical!$B$7:$B$1281,0))/INDEX(Historical!$D$7:$D$1257,MATCH(B742,Historical!$B$7:$B$1281,0))-1)*100)</f>
        <v>2.2222222222222143</v>
      </c>
      <c r="T742" s="673">
        <f>IF(INDEX(Historical!$F$7:$F$1250,MATCH(B742,Historical!$B$7:$B$1281,0))=0,"n/a",((INDEX(Historical!$C$7:$C$1259,MATCH(B742,Historical!$B$7:$B$1281,0))/INDEX(Historical!$F$7:$F$1250,MATCH(B742,Historical!$B$7:$B$1281,0)))^(1/3)-1)*100)</f>
        <v>7.0472515754160359</v>
      </c>
      <c r="U742" s="673">
        <f>IF(INDEX(Historical!$H$7:$H$1250,MATCH(B742,Historical!$B$7:$B$1281,0))=0,"n/a",((INDEX(Historical!$C$7:$C$1259,MATCH(B742,Historical!$B$7:$B$1281,0))/INDEX(Historical!$H$7:$H$1250,MATCH(B742,Historical!$B$7:$B$1281,0)))^(1/5)-1)*100)</f>
        <v>6.8682698374176177</v>
      </c>
      <c r="V742" s="673">
        <f>IF(INDEX(Historical!$O$7:$O$1250,MATCH(B742,Historical!$B$7:$B$1281,0))=0,"n/a",((INDEX(Historical!$C$7:$C$1259,MATCH(B742,Historical!$B$7:$B$1281,0))/INDEX(Historical!$O$7:$O$1250,MATCH(B742,Historical!$B$7:$B$1281,0)))^(1/10)-1)*100)</f>
        <v>7.6548289095374811</v>
      </c>
      <c r="W742" s="674">
        <f t="shared" si="193"/>
        <v>0.89724668161559362</v>
      </c>
      <c r="X742" s="675">
        <f t="shared" si="194"/>
        <v>0.27583413001677182</v>
      </c>
      <c r="Y742" s="644" t="s">
        <v>4575</v>
      </c>
      <c r="Z742" s="624">
        <f t="shared" si="195"/>
        <v>27.380952380952383</v>
      </c>
      <c r="AA742" s="853">
        <f t="shared" si="196"/>
        <v>33.955357142857146</v>
      </c>
      <c r="AB742" s="854">
        <v>12</v>
      </c>
      <c r="AC742" s="833">
        <v>3.36</v>
      </c>
      <c r="AD742" s="833">
        <v>4.25</v>
      </c>
      <c r="AE742" s="833">
        <v>2.52</v>
      </c>
      <c r="AF742" s="833">
        <v>3.63</v>
      </c>
      <c r="AG742" s="833">
        <v>11.3</v>
      </c>
      <c r="AH742" s="833">
        <v>-12.6</v>
      </c>
      <c r="AI742" s="833">
        <v>11.129999999999999</v>
      </c>
      <c r="AJ742" s="833">
        <v>24.9</v>
      </c>
      <c r="AK742" s="833">
        <v>8</v>
      </c>
      <c r="AL742" s="845">
        <v>3800</v>
      </c>
      <c r="AM742" s="839">
        <v>1</v>
      </c>
      <c r="AN742" s="833">
        <v>0.19</v>
      </c>
      <c r="AO742" s="711">
        <f t="shared" si="197"/>
        <v>-26.280706378101463</v>
      </c>
      <c r="AP742" s="712">
        <f t="shared" si="198"/>
        <v>7.6746507647556843</v>
      </c>
      <c r="AQ742" s="855">
        <f t="shared" si="199"/>
        <v>134.05407393123824</v>
      </c>
      <c r="AR742" s="624">
        <f>INDEX(Historical!$C$7:$C$1259,MATCH(B742,Historical!$B$7:$B$1281,0))*IF(AH742="n/a",1.03,IF(AH742&lt;0,1.01,IF(AH742&gt;10,1.1,(1+AH742/100))))</f>
        <v>0.92920000000000003</v>
      </c>
      <c r="AS742" s="853">
        <f t="shared" si="200"/>
        <v>1.0221200000000001</v>
      </c>
      <c r="AT742" s="853">
        <f t="shared" si="204"/>
        <v>1.1038896000000002</v>
      </c>
      <c r="AU742" s="853">
        <f t="shared" si="204"/>
        <v>1.1922007680000004</v>
      </c>
      <c r="AV742" s="853">
        <f t="shared" si="204"/>
        <v>1.2875768294400005</v>
      </c>
      <c r="AW742" s="624">
        <f t="shared" si="201"/>
        <v>5.5349871974400013</v>
      </c>
      <c r="AX742" s="719">
        <f t="shared" si="202"/>
        <v>4.8514218576912977</v>
      </c>
      <c r="AY742" s="900">
        <v>0.85</v>
      </c>
      <c r="AZ742" s="839">
        <v>65.3</v>
      </c>
      <c r="BA742" s="839">
        <v>-13.25</v>
      </c>
      <c r="BB742" s="839">
        <v>-7.0900000000000007</v>
      </c>
      <c r="BC742" s="839">
        <v>10.69</v>
      </c>
      <c r="BD742" s="874"/>
      <c r="BE742" s="597">
        <v>2013</v>
      </c>
      <c r="BF742" s="865">
        <f t="shared" si="203"/>
        <v>0</v>
      </c>
      <c r="BG742" s="849">
        <v>6.7</v>
      </c>
    </row>
    <row r="743" spans="1:59" s="831" customFormat="1" ht="12.75" customHeight="1" x14ac:dyDescent="0.2">
      <c r="A743" s="848" t="s">
        <v>2972</v>
      </c>
      <c r="B743" s="578" t="s">
        <v>2973</v>
      </c>
      <c r="C743" s="898" t="s">
        <v>4127</v>
      </c>
      <c r="D743" s="898" t="s">
        <v>4260</v>
      </c>
      <c r="E743" s="705">
        <v>7</v>
      </c>
      <c r="F743" s="1135">
        <v>663</v>
      </c>
      <c r="G743" s="1132" t="s">
        <v>106</v>
      </c>
      <c r="H743" s="1132" t="s">
        <v>106</v>
      </c>
      <c r="I743" s="841">
        <v>23.22</v>
      </c>
      <c r="J743" s="624">
        <f t="shared" si="190"/>
        <v>4.0482342807924203</v>
      </c>
      <c r="K743" s="844">
        <v>0.23499999999999999</v>
      </c>
      <c r="L743" s="854">
        <v>4</v>
      </c>
      <c r="M743" s="615">
        <f t="shared" si="191"/>
        <v>0.94</v>
      </c>
      <c r="N743" s="607" t="s">
        <v>318</v>
      </c>
      <c r="O743" s="706">
        <v>0.22500000000000001</v>
      </c>
      <c r="P743" s="606">
        <v>44271</v>
      </c>
      <c r="Q743" s="606">
        <v>44286</v>
      </c>
      <c r="R743" s="615">
        <f t="shared" si="192"/>
        <v>4.4444444444444366</v>
      </c>
      <c r="S743" s="673">
        <f>IF(INDEX(Historical!$D$7:$D$1257,MATCH(B743,Historical!$B$7:$B$1281,0))=0,"n/a",(INDEX(Historical!$C$7:$C$1259,MATCH(B743,Historical!$B$7:$B$1281,0))/INDEX(Historical!$D$7:$D$1257,MATCH(B743,Historical!$B$7:$B$1281,0))-1)*100)</f>
        <v>12.5</v>
      </c>
      <c r="T743" s="673">
        <f>IF(INDEX(Historical!$F$7:$F$1250,MATCH(B743,Historical!$B$7:$B$1281,0))=0,"n/a",((INDEX(Historical!$C$7:$C$1259,MATCH(B743,Historical!$B$7:$B$1281,0))/INDEX(Historical!$F$7:$F$1250,MATCH(B743,Historical!$B$7:$B$1281,0)))^(1/3)-1)*100)</f>
        <v>8.7380373002892142</v>
      </c>
      <c r="U743" s="673">
        <f>IF(INDEX(Historical!$H$7:$H$1250,MATCH(B743,Historical!$B$7:$B$1281,0))=0,"n/a",((INDEX(Historical!$C$7:$C$1259,MATCH(B743,Historical!$B$7:$B$1281,0))/INDEX(Historical!$H$7:$H$1250,MATCH(B743,Historical!$B$7:$B$1281,0)))^(1/5)-1)*100)</f>
        <v>7.7383112741443938</v>
      </c>
      <c r="V743" s="673">
        <f>IF(INDEX(Historical!$O$7:$O$1250,MATCH(B743,Historical!$B$7:$B$1281,0))=0,"n/a",((INDEX(Historical!$C$7:$C$1259,MATCH(B743,Historical!$B$7:$B$1281,0))/INDEX(Historical!$O$7:$O$1250,MATCH(B743,Historical!$B$7:$B$1281,0)))^(1/10)-1)*100)</f>
        <v>13.665914413936475</v>
      </c>
      <c r="W743" s="674">
        <f t="shared" si="193"/>
        <v>0.56624906608904835</v>
      </c>
      <c r="X743" s="675">
        <f t="shared" si="194"/>
        <v>0.85036387627960375</v>
      </c>
      <c r="Y743" s="843"/>
      <c r="Z743" s="624">
        <f t="shared" si="195"/>
        <v>52.513966480446925</v>
      </c>
      <c r="AA743" s="853">
        <f t="shared" si="196"/>
        <v>12.972067039106145</v>
      </c>
      <c r="AB743" s="854">
        <v>14</v>
      </c>
      <c r="AC743" s="833">
        <v>1.79</v>
      </c>
      <c r="AD743" s="833">
        <v>1.42</v>
      </c>
      <c r="AE743" s="833">
        <v>1.97</v>
      </c>
      <c r="AF743" s="833">
        <v>147</v>
      </c>
      <c r="AG743" s="833" t="s">
        <v>136</v>
      </c>
      <c r="AH743" s="833">
        <v>27.6</v>
      </c>
      <c r="AI743" s="833">
        <v>11.28</v>
      </c>
      <c r="AJ743" s="833">
        <v>9.1</v>
      </c>
      <c r="AK743" s="833">
        <v>9.25</v>
      </c>
      <c r="AL743" s="845">
        <v>9500</v>
      </c>
      <c r="AM743" s="839">
        <v>0.1</v>
      </c>
      <c r="AN743" s="833">
        <v>45.25</v>
      </c>
      <c r="AO743" s="711">
        <f t="shared" si="197"/>
        <v>-1.18552148416933</v>
      </c>
      <c r="AP743" s="712">
        <f t="shared" si="198"/>
        <v>11.786545554936815</v>
      </c>
      <c r="AQ743" s="855">
        <f t="shared" si="199"/>
        <v>820.60218329540589</v>
      </c>
      <c r="AR743" s="624">
        <f>INDEX(Historical!$C$7:$C$1259,MATCH(B743,Historical!$B$7:$B$1281,0))*IF(AH743="n/a",1.03,IF(AH743&lt;0,1.01,IF(AH743&gt;10,1.1,(1+AH743/100))))</f>
        <v>0.9900000000000001</v>
      </c>
      <c r="AS743" s="853">
        <f t="shared" si="200"/>
        <v>1.0890000000000002</v>
      </c>
      <c r="AT743" s="853">
        <f t="shared" si="204"/>
        <v>1.1897325000000003</v>
      </c>
      <c r="AU743" s="853">
        <f t="shared" si="204"/>
        <v>1.2997827562500004</v>
      </c>
      <c r="AV743" s="853">
        <f t="shared" si="204"/>
        <v>1.4200126612031254</v>
      </c>
      <c r="AW743" s="624">
        <f t="shared" si="201"/>
        <v>5.9885279174531263</v>
      </c>
      <c r="AX743" s="719">
        <f t="shared" si="202"/>
        <v>25.790387241400204</v>
      </c>
      <c r="AY743" s="900">
        <v>1</v>
      </c>
      <c r="AZ743" s="839">
        <v>33.53</v>
      </c>
      <c r="BA743" s="839">
        <v>-7.6</v>
      </c>
      <c r="BB743" s="839">
        <v>2.25</v>
      </c>
      <c r="BC743" s="839">
        <v>4.8099999999999996</v>
      </c>
      <c r="BD743" s="874"/>
      <c r="BE743" s="597">
        <v>2015</v>
      </c>
      <c r="BF743" s="865">
        <f t="shared" si="203"/>
        <v>0</v>
      </c>
      <c r="BG743" s="849">
        <v>7.0000000000000009</v>
      </c>
    </row>
    <row r="744" spans="1:59" s="831" customFormat="1" ht="12.75" customHeight="1" x14ac:dyDescent="0.2">
      <c r="A744" s="831" t="s">
        <v>860</v>
      </c>
      <c r="B744" s="578" t="s">
        <v>861</v>
      </c>
      <c r="C744" s="898" t="s">
        <v>131</v>
      </c>
      <c r="D744" s="898" t="s">
        <v>4264</v>
      </c>
      <c r="E744" s="705">
        <v>18</v>
      </c>
      <c r="F744" s="1135">
        <v>209</v>
      </c>
      <c r="G744" s="1139" t="s">
        <v>37</v>
      </c>
      <c r="H744" s="1139" t="s">
        <v>115</v>
      </c>
      <c r="I744" s="841">
        <v>58.59</v>
      </c>
      <c r="J744" s="624">
        <f t="shared" si="190"/>
        <v>3.1233998975934463</v>
      </c>
      <c r="K744" s="844">
        <v>0.45750000000000002</v>
      </c>
      <c r="L744" s="854">
        <v>4</v>
      </c>
      <c r="M744" s="615">
        <f t="shared" si="191"/>
        <v>1.83</v>
      </c>
      <c r="N744" s="837" t="s">
        <v>455</v>
      </c>
      <c r="O744" s="706">
        <v>0.43</v>
      </c>
      <c r="P744" s="606">
        <v>44267</v>
      </c>
      <c r="Q744" s="606">
        <v>44306</v>
      </c>
      <c r="R744" s="615">
        <f t="shared" si="192"/>
        <v>6.3953488372093084</v>
      </c>
      <c r="S744" s="673">
        <f>IF(INDEX(Historical!$D$7:$D$1257,MATCH(B744,Historical!$B$7:$B$1281,0))=0,"n/a",(INDEX(Historical!$C$7:$C$1259,MATCH(B744,Historical!$B$7:$B$1281,0))/INDEX(Historical!$D$7:$D$1257,MATCH(B744,Historical!$B$7:$B$1281,0))-1)*100)</f>
        <v>6.2695924764890387</v>
      </c>
      <c r="T744" s="673">
        <f>IF(INDEX(Historical!$F$7:$F$1250,MATCH(B744,Historical!$B$7:$B$1281,0))=0,"n/a",((INDEX(Historical!$C$7:$C$1259,MATCH(B744,Historical!$B$7:$B$1281,0))/INDEX(Historical!$F$7:$F$1250,MATCH(B744,Historical!$B$7:$B$1281,0)))^(1/3)-1)*100)</f>
        <v>6.0784387922021121</v>
      </c>
      <c r="U744" s="673">
        <f>IF(INDEX(Historical!$H$7:$H$1250,MATCH(B744,Historical!$B$7:$B$1281,0))=0,"n/a",((INDEX(Historical!$C$7:$C$1259,MATCH(B744,Historical!$B$7:$B$1281,0))/INDEX(Historical!$H$7:$H$1250,MATCH(B744,Historical!$B$7:$B$1281,0)))^(1/5)-1)*100)</f>
        <v>6.1108592903658776</v>
      </c>
      <c r="V744" s="673">
        <f>IF(INDEX(Historical!$O$7:$O$1250,MATCH(B744,Historical!$B$7:$B$1281,0))=0,"n/a",((INDEX(Historical!$C$7:$C$1259,MATCH(B744,Historical!$B$7:$B$1281,0))/INDEX(Historical!$O$7:$O$1250,MATCH(B744,Historical!$B$7:$B$1281,0)))^(1/10)-1)*100)</f>
        <v>5.4713882016016013</v>
      </c>
      <c r="W744" s="674">
        <f t="shared" si="193"/>
        <v>1.1168754738654969</v>
      </c>
      <c r="X744" s="675">
        <f t="shared" si="194"/>
        <v>0.80406043294287866</v>
      </c>
      <c r="Y744" s="842"/>
      <c r="Z744" s="624">
        <f t="shared" si="195"/>
        <v>65.591397849462368</v>
      </c>
      <c r="AA744" s="853">
        <f t="shared" si="196"/>
        <v>21</v>
      </c>
      <c r="AB744" s="854">
        <v>12</v>
      </c>
      <c r="AC744" s="833">
        <v>2.79</v>
      </c>
      <c r="AD744" s="833">
        <v>3.46</v>
      </c>
      <c r="AE744" s="833">
        <v>2.8</v>
      </c>
      <c r="AF744" s="833">
        <v>2.1800000000000002</v>
      </c>
      <c r="AG744" s="833">
        <v>10.7</v>
      </c>
      <c r="AH744" s="833">
        <v>5.7</v>
      </c>
      <c r="AI744" s="833">
        <v>6.72</v>
      </c>
      <c r="AJ744" s="833">
        <v>7.6</v>
      </c>
      <c r="AK744" s="833">
        <v>6.2</v>
      </c>
      <c r="AL744" s="845">
        <v>32290</v>
      </c>
      <c r="AM744" s="839">
        <v>0.1</v>
      </c>
      <c r="AN744" s="833">
        <v>1.42</v>
      </c>
      <c r="AO744" s="711">
        <f t="shared" si="197"/>
        <v>-11.765740812040676</v>
      </c>
      <c r="AP744" s="712">
        <f t="shared" si="198"/>
        <v>9.2342591879593243</v>
      </c>
      <c r="AQ744" s="855">
        <f t="shared" si="199"/>
        <v>42.641742371111931</v>
      </c>
      <c r="AR744" s="624">
        <f>INDEX(Historical!$C$7:$C$1259,MATCH(B744,Historical!$B$7:$B$1281,0))*IF(AH744="n/a",1.03,IF(AH744&lt;0,1.01,IF(AH744&gt;10,1.1,(1+AH744/100))))</f>
        <v>1.791615</v>
      </c>
      <c r="AS744" s="853">
        <f t="shared" si="200"/>
        <v>1.9120115279999998</v>
      </c>
      <c r="AT744" s="853">
        <f t="shared" si="204"/>
        <v>2.030556242736</v>
      </c>
      <c r="AU744" s="853">
        <f t="shared" si="204"/>
        <v>2.1564507297856319</v>
      </c>
      <c r="AV744" s="853">
        <f t="shared" si="204"/>
        <v>2.2901506750323413</v>
      </c>
      <c r="AW744" s="624">
        <f t="shared" si="201"/>
        <v>10.180784175553974</v>
      </c>
      <c r="AX744" s="719">
        <f t="shared" si="202"/>
        <v>17.37631707723839</v>
      </c>
      <c r="AY744" s="900">
        <v>0.27</v>
      </c>
      <c r="AZ744" s="839">
        <v>25.779999999999998</v>
      </c>
      <c r="BA744" s="839">
        <v>-23.35</v>
      </c>
      <c r="BB744" s="839">
        <v>-8.49</v>
      </c>
      <c r="BC744" s="839">
        <v>-12.43</v>
      </c>
      <c r="BD744" s="874"/>
      <c r="BE744" s="597">
        <v>2004</v>
      </c>
      <c r="BF744" s="865">
        <f t="shared" si="203"/>
        <v>1</v>
      </c>
      <c r="BG744" s="849">
        <v>2.8000000000000003</v>
      </c>
    </row>
    <row r="745" spans="1:59" s="831" customFormat="1" ht="12.75" customHeight="1" x14ac:dyDescent="0.2">
      <c r="A745" s="831" t="s">
        <v>862</v>
      </c>
      <c r="B745" s="578" t="s">
        <v>863</v>
      </c>
      <c r="C745" s="898" t="s">
        <v>4127</v>
      </c>
      <c r="D745" s="898" t="s">
        <v>4261</v>
      </c>
      <c r="E745" s="705">
        <v>18</v>
      </c>
      <c r="F745" s="1135">
        <v>191</v>
      </c>
      <c r="G745" s="1132" t="s">
        <v>106</v>
      </c>
      <c r="H745" s="1132" t="s">
        <v>106</v>
      </c>
      <c r="I745" s="841">
        <v>130.30000000000001</v>
      </c>
      <c r="J745" s="624">
        <f t="shared" si="190"/>
        <v>1.1665387567152723</v>
      </c>
      <c r="K745" s="844">
        <v>0.38</v>
      </c>
      <c r="L745" s="854">
        <v>4</v>
      </c>
      <c r="M745" s="615">
        <f t="shared" si="191"/>
        <v>1.52</v>
      </c>
      <c r="N745" s="837" t="s">
        <v>419</v>
      </c>
      <c r="O745" s="706">
        <v>0.37</v>
      </c>
      <c r="P745" s="606">
        <v>43963</v>
      </c>
      <c r="Q745" s="606">
        <v>43985</v>
      </c>
      <c r="R745" s="615">
        <f t="shared" si="192"/>
        <v>2.7027027027027053</v>
      </c>
      <c r="S745" s="673">
        <f>IF(INDEX(Historical!$D$7:$D$1257,MATCH(B745,Historical!$B$7:$B$1281,0))=0,"n/a",(INDEX(Historical!$C$7:$C$1259,MATCH(B745,Historical!$B$7:$B$1281,0))/INDEX(Historical!$D$7:$D$1257,MATCH(B745,Historical!$B$7:$B$1281,0))-1)*100)</f>
        <v>2.7210884353741527</v>
      </c>
      <c r="T745" s="673">
        <f>IF(INDEX(Historical!$F$7:$F$1250,MATCH(B745,Historical!$B$7:$B$1281,0))=0,"n/a",((INDEX(Historical!$C$7:$C$1259,MATCH(B745,Historical!$B$7:$B$1281,0))/INDEX(Historical!$F$7:$F$1250,MATCH(B745,Historical!$B$7:$B$1281,0)))^(1/3)-1)*100)</f>
        <v>3.0463516690758308</v>
      </c>
      <c r="U745" s="673">
        <f>IF(INDEX(Historical!$H$7:$H$1250,MATCH(B745,Historical!$B$7:$B$1281,0))=0,"n/a",((INDEX(Historical!$C$7:$C$1259,MATCH(B745,Historical!$B$7:$B$1281,0))/INDEX(Historical!$H$7:$H$1250,MATCH(B745,Historical!$B$7:$B$1281,0)))^(1/5)-1)*100)</f>
        <v>4.3574415557835922</v>
      </c>
      <c r="V745" s="673">
        <f>IF(INDEX(Historical!$O$7:$O$1250,MATCH(B745,Historical!$B$7:$B$1281,0))=0,"n/a",((INDEX(Historical!$C$7:$C$1259,MATCH(B745,Historical!$B$7:$B$1281,0))/INDEX(Historical!$O$7:$O$1250,MATCH(B745,Historical!$B$7:$B$1281,0)))^(1/10)-1)*100)</f>
        <v>8.9631619487538394</v>
      </c>
      <c r="W745" s="674">
        <f t="shared" si="193"/>
        <v>0.48615004177062909</v>
      </c>
      <c r="X745" s="675">
        <f t="shared" si="194"/>
        <v>0.75128302685923998</v>
      </c>
      <c r="Y745" s="842"/>
      <c r="Z745" s="624">
        <f t="shared" si="195"/>
        <v>60.8</v>
      </c>
      <c r="AA745" s="853">
        <f t="shared" si="196"/>
        <v>52.120000000000005</v>
      </c>
      <c r="AB745" s="854">
        <v>3</v>
      </c>
      <c r="AC745" s="833">
        <v>2.5</v>
      </c>
      <c r="AD745" s="833">
        <v>5.59</v>
      </c>
      <c r="AE745" s="833">
        <v>10.01</v>
      </c>
      <c r="AF745" s="833">
        <v>11.85</v>
      </c>
      <c r="AG745" s="833">
        <v>25.6</v>
      </c>
      <c r="AH745" s="833">
        <v>-8.9</v>
      </c>
      <c r="AI745" s="833">
        <v>25.55</v>
      </c>
      <c r="AJ745" s="833">
        <v>5.8000000000000007</v>
      </c>
      <c r="AK745" s="833">
        <v>9</v>
      </c>
      <c r="AL745" s="845">
        <v>30570</v>
      </c>
      <c r="AM745" s="839">
        <v>0.1</v>
      </c>
      <c r="AN745" s="833">
        <v>0.77</v>
      </c>
      <c r="AO745" s="711">
        <f t="shared" si="197"/>
        <v>-46.596019687501141</v>
      </c>
      <c r="AP745" s="712">
        <f t="shared" si="198"/>
        <v>5.523980312498864</v>
      </c>
      <c r="AQ745" s="855">
        <f t="shared" si="199"/>
        <v>423.92620345490133</v>
      </c>
      <c r="AR745" s="624">
        <f>INDEX(Historical!$C$7:$C$1259,MATCH(B745,Historical!$B$7:$B$1281,0))*IF(AH745="n/a",1.03,IF(AH745&lt;0,1.01,IF(AH745&gt;10,1.1,(1+AH745/100))))</f>
        <v>1.5251000000000001</v>
      </c>
      <c r="AS745" s="853">
        <f t="shared" si="200"/>
        <v>1.6776100000000003</v>
      </c>
      <c r="AT745" s="853">
        <f t="shared" si="204"/>
        <v>1.8285949000000004</v>
      </c>
      <c r="AU745" s="853">
        <f t="shared" si="204"/>
        <v>1.9931684410000006</v>
      </c>
      <c r="AV745" s="853">
        <f t="shared" si="204"/>
        <v>2.1725536006900006</v>
      </c>
      <c r="AW745" s="624">
        <f t="shared" si="201"/>
        <v>9.1970269416900017</v>
      </c>
      <c r="AX745" s="719">
        <f t="shared" si="202"/>
        <v>7.0583476144973147</v>
      </c>
      <c r="AY745" s="900">
        <v>1.02</v>
      </c>
      <c r="AZ745" s="839">
        <v>92.52</v>
      </c>
      <c r="BA745" s="839">
        <v>-15.9</v>
      </c>
      <c r="BB745" s="839">
        <v>-7.7</v>
      </c>
      <c r="BC745" s="839">
        <v>12.07</v>
      </c>
      <c r="BD745" s="874"/>
      <c r="BE745" s="597">
        <v>2003</v>
      </c>
      <c r="BF745" s="865">
        <f t="shared" si="203"/>
        <v>1</v>
      </c>
      <c r="BG745" s="849">
        <v>11.600000000000001</v>
      </c>
    </row>
    <row r="746" spans="1:59" s="831" customFormat="1" ht="12.75" customHeight="1" x14ac:dyDescent="0.2">
      <c r="A746" s="831" t="s">
        <v>224</v>
      </c>
      <c r="B746" s="578" t="s">
        <v>225</v>
      </c>
      <c r="C746" s="898" t="s">
        <v>178</v>
      </c>
      <c r="D746" s="898" t="s">
        <v>4271</v>
      </c>
      <c r="E746" s="705">
        <v>38</v>
      </c>
      <c r="F746" s="1135">
        <v>73</v>
      </c>
      <c r="G746" s="1132" t="s">
        <v>37</v>
      </c>
      <c r="H746" s="1132" t="s">
        <v>37</v>
      </c>
      <c r="I746" s="833">
        <v>54.37</v>
      </c>
      <c r="J746" s="624">
        <f t="shared" si="190"/>
        <v>6.4005885598675745</v>
      </c>
      <c r="K746" s="844">
        <v>0.87</v>
      </c>
      <c r="L746" s="854">
        <v>4</v>
      </c>
      <c r="M746" s="615">
        <f t="shared" si="191"/>
        <v>3.48</v>
      </c>
      <c r="N746" s="837" t="s">
        <v>142</v>
      </c>
      <c r="O746" s="706">
        <v>0.82</v>
      </c>
      <c r="P746" s="904">
        <v>43595</v>
      </c>
      <c r="Q746" s="904">
        <v>43626</v>
      </c>
      <c r="R746" s="615">
        <f t="shared" si="192"/>
        <v>6.0975609756097624</v>
      </c>
      <c r="S746" s="673">
        <f>IF(INDEX(Historical!$D$7:$D$1257,MATCH(B746,Historical!$B$7:$B$1281,0))=0,"n/a",(INDEX(Historical!$C$7:$C$1259,MATCH(B746,Historical!$B$7:$B$1281,0))/INDEX(Historical!$D$7:$D$1257,MATCH(B746,Historical!$B$7:$B$1281,0))-1)*100)</f>
        <v>1.4577259475218707</v>
      </c>
      <c r="T746" s="673">
        <f>IF(INDEX(Historical!$F$7:$F$1250,MATCH(B746,Historical!$B$7:$B$1281,0))=0,"n/a",((INDEX(Historical!$C$7:$C$1259,MATCH(B746,Historical!$B$7:$B$1281,0))/INDEX(Historical!$F$7:$F$1250,MATCH(B746,Historical!$B$7:$B$1281,0)))^(1/3)-1)*100)</f>
        <v>4.3804758743955396</v>
      </c>
      <c r="U746" s="673">
        <f>IF(INDEX(Historical!$H$7:$H$1250,MATCH(B746,Historical!$B$7:$B$1281,0))=0,"n/a",((INDEX(Historical!$C$7:$C$1259,MATCH(B746,Historical!$B$7:$B$1281,0))/INDEX(Historical!$H$7:$H$1250,MATCH(B746,Historical!$B$7:$B$1281,0)))^(1/5)-1)*100)</f>
        <v>3.8573773084258578</v>
      </c>
      <c r="V746" s="673">
        <f>IF(INDEX(Historical!$O$7:$O$1250,MATCH(B746,Historical!$B$7:$B$1281,0))=0,"n/a",((INDEX(Historical!$C$7:$C$1259,MATCH(B746,Historical!$B$7:$B$1281,0))/INDEX(Historical!$O$7:$O$1250,MATCH(B746,Historical!$B$7:$B$1281,0)))^(1/10)-1)*100)</f>
        <v>7.1773462536293131</v>
      </c>
      <c r="W746" s="674">
        <f t="shared" si="193"/>
        <v>0.53743781783905542</v>
      </c>
      <c r="X746" s="675" t="str">
        <f t="shared" si="194"/>
        <v>n/a</v>
      </c>
      <c r="Y746" s="644" t="s">
        <v>4584</v>
      </c>
      <c r="Z746" s="624" t="str">
        <f t="shared" si="195"/>
        <v>n/a</v>
      </c>
      <c r="AA746" s="853" t="str">
        <f t="shared" si="196"/>
        <v>n/a</v>
      </c>
      <c r="AB746" s="854">
        <v>12</v>
      </c>
      <c r="AC746" s="833">
        <v>-5.25</v>
      </c>
      <c r="AD746" s="833" t="s">
        <v>136</v>
      </c>
      <c r="AE746" s="833">
        <v>1.31</v>
      </c>
      <c r="AF746" s="833">
        <v>1.34</v>
      </c>
      <c r="AG746" s="833">
        <v>3.9</v>
      </c>
      <c r="AH746" s="833">
        <v>-33.800000000000004</v>
      </c>
      <c r="AI746" s="833">
        <v>57.95</v>
      </c>
      <c r="AJ746" s="833">
        <v>-16</v>
      </c>
      <c r="AK746" s="833">
        <v>13.96</v>
      </c>
      <c r="AL746" s="845">
        <v>234190</v>
      </c>
      <c r="AM746" s="839">
        <v>0.2</v>
      </c>
      <c r="AN746" s="833">
        <v>0.39</v>
      </c>
      <c r="AO746" s="711" t="str">
        <f t="shared" si="197"/>
        <v>n/a</v>
      </c>
      <c r="AP746" s="712">
        <f t="shared" si="198"/>
        <v>10.257965868293432</v>
      </c>
      <c r="AQ746" s="855" t="str">
        <f t="shared" si="199"/>
        <v>n/a</v>
      </c>
      <c r="AR746" s="624">
        <f>INDEX(Historical!$C$7:$C$1259,MATCH(B746,Historical!$B$7:$B$1281,0))*IF(AH746="n/a",1.03,IF(AH746&lt;0,1.01,IF(AH746&gt;10,1.1,(1+AH746/100))))</f>
        <v>3.5148000000000001</v>
      </c>
      <c r="AS746" s="853">
        <f t="shared" si="200"/>
        <v>3.8662800000000006</v>
      </c>
      <c r="AT746" s="853">
        <f t="shared" si="204"/>
        <v>4.2529080000000006</v>
      </c>
      <c r="AU746" s="853">
        <f t="shared" si="204"/>
        <v>4.6781988000000014</v>
      </c>
      <c r="AV746" s="853">
        <f t="shared" si="204"/>
        <v>5.1460186800000018</v>
      </c>
      <c r="AW746" s="624">
        <f t="shared" si="201"/>
        <v>21.458205480000004</v>
      </c>
      <c r="AX746" s="719">
        <f t="shared" si="202"/>
        <v>39.466995549016012</v>
      </c>
      <c r="AY746" s="900">
        <v>1.42</v>
      </c>
      <c r="AZ746" s="839">
        <v>80.569999999999993</v>
      </c>
      <c r="BA746" s="839">
        <v>-5.0200000000000005</v>
      </c>
      <c r="BB746" s="839">
        <v>15.509999999999998</v>
      </c>
      <c r="BC746" s="839">
        <v>28.749999999999996</v>
      </c>
      <c r="BD746" s="874"/>
      <c r="BE746" s="597">
        <v>1983</v>
      </c>
      <c r="BF746" s="865">
        <f t="shared" si="203"/>
        <v>3</v>
      </c>
      <c r="BG746" s="849">
        <v>2</v>
      </c>
    </row>
    <row r="747" spans="1:59" s="831" customFormat="1" ht="12.75" customHeight="1" x14ac:dyDescent="0.2">
      <c r="A747" s="838" t="s">
        <v>1107</v>
      </c>
      <c r="B747" s="578" t="s">
        <v>1108</v>
      </c>
      <c r="C747" s="898" t="s">
        <v>153</v>
      </c>
      <c r="D747" s="898" t="s">
        <v>4259</v>
      </c>
      <c r="E747" s="705">
        <v>9</v>
      </c>
      <c r="F747" s="1135">
        <v>477</v>
      </c>
      <c r="G747" s="1132" t="s">
        <v>106</v>
      </c>
      <c r="H747" s="1132" t="s">
        <v>106</v>
      </c>
      <c r="I747" s="841">
        <v>53.07</v>
      </c>
      <c r="J747" s="624">
        <f t="shared" si="190"/>
        <v>0.75372149990578485</v>
      </c>
      <c r="K747" s="844">
        <v>0.1</v>
      </c>
      <c r="L747" s="854">
        <v>4</v>
      </c>
      <c r="M747" s="615">
        <f t="shared" si="191"/>
        <v>0.4</v>
      </c>
      <c r="N747" s="837" t="s">
        <v>239</v>
      </c>
      <c r="O747" s="706">
        <v>8.7499999999999994E-2</v>
      </c>
      <c r="P747" s="904">
        <v>43734</v>
      </c>
      <c r="Q747" s="904">
        <v>43749</v>
      </c>
      <c r="R747" s="615">
        <f t="shared" si="192"/>
        <v>14.285714285714299</v>
      </c>
      <c r="S747" s="673">
        <f>IF(INDEX(Historical!$D$7:$D$1257,MATCH(B747,Historical!$B$7:$B$1281,0))=0,"n/a",(INDEX(Historical!$C$7:$C$1259,MATCH(B747,Historical!$B$7:$B$1281,0))/INDEX(Historical!$D$7:$D$1257,MATCH(B747,Historical!$B$7:$B$1281,0))-1)*100)</f>
        <v>6.6666666666666652</v>
      </c>
      <c r="T747" s="673">
        <f>IF(INDEX(Historical!$F$7:$F$1250,MATCH(B747,Historical!$B$7:$B$1281,0))=0,"n/a",((INDEX(Historical!$C$7:$C$1259,MATCH(B747,Historical!$B$7:$B$1281,0))/INDEX(Historical!$F$7:$F$1250,MATCH(B747,Historical!$B$7:$B$1281,0)))^(1/3)-1)*100)</f>
        <v>5.5667191978000963</v>
      </c>
      <c r="U747" s="673">
        <f>IF(INDEX(Historical!$H$7:$H$1250,MATCH(B747,Historical!$B$7:$B$1281,0))=0,"n/a",((INDEX(Historical!$C$7:$C$1259,MATCH(B747,Historical!$B$7:$B$1281,0))/INDEX(Historical!$H$7:$H$1250,MATCH(B747,Historical!$B$7:$B$1281,0)))^(1/5)-1)*100)</f>
        <v>7.1087187443503286</v>
      </c>
      <c r="V747" s="673">
        <f>IF(INDEX(Historical!$O$7:$O$1250,MATCH(B747,Historical!$B$7:$B$1281,0))=0,"n/a",((INDEX(Historical!$C$7:$C$1259,MATCH(B747,Historical!$B$7:$B$1281,0))/INDEX(Historical!$O$7:$O$1250,MATCH(B747,Historical!$B$7:$B$1281,0)))^(1/10)-1)*100)</f>
        <v>7.1773462536293131</v>
      </c>
      <c r="W747" s="674">
        <f t="shared" si="193"/>
        <v>0.99043831705286867</v>
      </c>
      <c r="X747" s="675" t="str">
        <f t="shared" si="194"/>
        <v>n/a</v>
      </c>
      <c r="Y747" s="646" t="s">
        <v>4577</v>
      </c>
      <c r="Z747" s="624" t="str">
        <f t="shared" si="195"/>
        <v>n/a</v>
      </c>
      <c r="AA747" s="853" t="str">
        <f t="shared" si="196"/>
        <v>n/a</v>
      </c>
      <c r="AB747" s="854">
        <v>12</v>
      </c>
      <c r="AC747" s="833">
        <v>-0.36</v>
      </c>
      <c r="AD747" s="833" t="s">
        <v>136</v>
      </c>
      <c r="AE747" s="833">
        <v>3.35</v>
      </c>
      <c r="AF747" s="833">
        <v>2.41</v>
      </c>
      <c r="AG747" s="833">
        <v>-1.7000000000000002</v>
      </c>
      <c r="AH747" s="834">
        <v>125.89999999999999</v>
      </c>
      <c r="AI747" s="834">
        <v>53.620000000000005</v>
      </c>
      <c r="AJ747" s="833">
        <v>-12.2</v>
      </c>
      <c r="AK747" s="833">
        <v>5.63</v>
      </c>
      <c r="AL747" s="845">
        <v>11290</v>
      </c>
      <c r="AM747" s="839">
        <v>0.3</v>
      </c>
      <c r="AN747" s="833">
        <v>0.47</v>
      </c>
      <c r="AO747" s="711" t="str">
        <f t="shared" si="197"/>
        <v>n/a</v>
      </c>
      <c r="AP747" s="712">
        <f t="shared" si="198"/>
        <v>7.8624402442561134</v>
      </c>
      <c r="AQ747" s="855" t="str">
        <f t="shared" si="199"/>
        <v>n/a</v>
      </c>
      <c r="AR747" s="624">
        <f>INDEX(Historical!$C$7:$C$1259,MATCH(B747,Historical!$B$7:$B$1281,0))*IF(AH747="n/a",1.03,IF(AH747&lt;0,1.01,IF(AH747&gt;10,1.1,(1+AH747/100))))</f>
        <v>0.44000000000000006</v>
      </c>
      <c r="AS747" s="853">
        <f t="shared" si="200"/>
        <v>0.4840000000000001</v>
      </c>
      <c r="AT747" s="853">
        <f t="shared" ref="AT747:AV751" si="205">IF($AK747="n/a",1.03*AS747,IF($AK747&lt;0,1.01*AS747,IF($AK747&gt;10,1.1*AS747,(1+$AK747/100)*AS747)))</f>
        <v>0.51124920000000007</v>
      </c>
      <c r="AU747" s="853">
        <f t="shared" si="205"/>
        <v>0.54003252996000006</v>
      </c>
      <c r="AV747" s="853">
        <f t="shared" si="205"/>
        <v>0.57043636139674803</v>
      </c>
      <c r="AW747" s="624">
        <f t="shared" si="201"/>
        <v>2.5457180913567483</v>
      </c>
      <c r="AX747" s="719">
        <f t="shared" si="202"/>
        <v>4.7969061453867496</v>
      </c>
      <c r="AY747" s="900">
        <v>0.84</v>
      </c>
      <c r="AZ747" s="839">
        <v>68.08</v>
      </c>
      <c r="BA747" s="839">
        <v>-12.24</v>
      </c>
      <c r="BB747" s="839">
        <v>-3.4299999999999997</v>
      </c>
      <c r="BC747" s="839">
        <v>10.58</v>
      </c>
      <c r="BD747" s="874"/>
      <c r="BE747" s="597">
        <v>2013</v>
      </c>
      <c r="BF747" s="865">
        <f t="shared" si="203"/>
        <v>0</v>
      </c>
      <c r="BG747" s="849">
        <v>-0.89999999999999991</v>
      </c>
    </row>
    <row r="748" spans="1:59" s="831" customFormat="1" ht="12.75" customHeight="1" x14ac:dyDescent="0.2">
      <c r="A748" s="847" t="s">
        <v>1813</v>
      </c>
      <c r="B748" s="578" t="s">
        <v>1814</v>
      </c>
      <c r="C748" s="1022" t="s">
        <v>112</v>
      </c>
      <c r="D748" s="1022" t="s">
        <v>211</v>
      </c>
      <c r="E748" s="705">
        <v>11</v>
      </c>
      <c r="F748" s="1135">
        <v>362</v>
      </c>
      <c r="G748" s="1139" t="s">
        <v>37</v>
      </c>
      <c r="H748" s="1139" t="s">
        <v>37</v>
      </c>
      <c r="I748" s="841">
        <v>99.56</v>
      </c>
      <c r="J748" s="624">
        <f t="shared" si="190"/>
        <v>1.1249497790277221</v>
      </c>
      <c r="K748" s="844">
        <v>0.28000000000000003</v>
      </c>
      <c r="L748" s="854">
        <v>4</v>
      </c>
      <c r="M748" s="615">
        <f t="shared" si="191"/>
        <v>1.1200000000000001</v>
      </c>
      <c r="N748" s="837" t="s">
        <v>148</v>
      </c>
      <c r="O748" s="706">
        <v>0.26</v>
      </c>
      <c r="P748" s="606">
        <v>44244</v>
      </c>
      <c r="Q748" s="606">
        <v>44273</v>
      </c>
      <c r="R748" s="615">
        <f t="shared" si="192"/>
        <v>7.6923076923076987</v>
      </c>
      <c r="S748" s="673">
        <f>IF(INDEX(Historical!$D$7:$D$1257,MATCH(B748,Historical!$B$7:$B$1281,0))=0,"n/a",(INDEX(Historical!$C$7:$C$1259,MATCH(B748,Historical!$B$7:$B$1281,0))/INDEX(Historical!$D$7:$D$1257,MATCH(B748,Historical!$B$7:$B$1281,0))-1)*100)</f>
        <v>8.3333333333333481</v>
      </c>
      <c r="T748" s="673">
        <f>IF(INDEX(Historical!$F$7:$F$1250,MATCH(B748,Historical!$B$7:$B$1281,0))=0,"n/a",((INDEX(Historical!$C$7:$C$1259,MATCH(B748,Historical!$B$7:$B$1281,0))/INDEX(Historical!$F$7:$F$1250,MATCH(B748,Historical!$B$7:$B$1281,0)))^(1/3)-1)*100)</f>
        <v>13.040381433805571</v>
      </c>
      <c r="U748" s="673">
        <f>IF(INDEX(Historical!$H$7:$H$1250,MATCH(B748,Historical!$B$7:$B$1281,0))=0,"n/a",((INDEX(Historical!$C$7:$C$1259,MATCH(B748,Historical!$B$7:$B$1281,0))/INDEX(Historical!$H$7:$H$1250,MATCH(B748,Historical!$B$7:$B$1281,0)))^(1/5)-1)*100)</f>
        <v>13.050929808694377</v>
      </c>
      <c r="V748" s="673" t="str">
        <f>IF(INDEX(Historical!$O$7:$O$1250,MATCH(B748,Historical!$B$7:$B$1281,0))=0,"n/a",((INDEX(Historical!$C$7:$C$1259,MATCH(B748,Historical!$B$7:$B$1281,0))/INDEX(Historical!$O$7:$O$1250,MATCH(B748,Historical!$B$7:$B$1281,0)))^(1/10)-1)*100)</f>
        <v>n/a</v>
      </c>
      <c r="W748" s="674" t="str">
        <f t="shared" si="193"/>
        <v>n/a</v>
      </c>
      <c r="X748" s="675">
        <f t="shared" si="194"/>
        <v>3.3463922586395838</v>
      </c>
      <c r="Y748" s="645"/>
      <c r="Z748" s="624">
        <f t="shared" si="195"/>
        <v>80.000000000000014</v>
      </c>
      <c r="AA748" s="853">
        <f t="shared" si="196"/>
        <v>71.114285714285714</v>
      </c>
      <c r="AB748" s="854">
        <v>12</v>
      </c>
      <c r="AC748" s="833">
        <v>1.4</v>
      </c>
      <c r="AD748" s="833">
        <v>3.93</v>
      </c>
      <c r="AE748" s="833">
        <v>3.59</v>
      </c>
      <c r="AF748" s="833">
        <v>6.28</v>
      </c>
      <c r="AG748" s="833">
        <v>8.7999999999999989</v>
      </c>
      <c r="AH748" s="833">
        <v>-28.000000000000004</v>
      </c>
      <c r="AI748" s="833">
        <v>19.809999999999999</v>
      </c>
      <c r="AJ748" s="833">
        <v>3.9</v>
      </c>
      <c r="AK748" s="833">
        <v>18.16</v>
      </c>
      <c r="AL748" s="845">
        <v>17490</v>
      </c>
      <c r="AM748" s="839">
        <v>0.1</v>
      </c>
      <c r="AN748" s="833">
        <v>1.08</v>
      </c>
      <c r="AO748" s="711">
        <f t="shared" si="197"/>
        <v>-56.938406126563613</v>
      </c>
      <c r="AP748" s="712">
        <f t="shared" si="198"/>
        <v>14.175879587722099</v>
      </c>
      <c r="AQ748" s="855">
        <f t="shared" si="199"/>
        <v>345.51977847888315</v>
      </c>
      <c r="AR748" s="624">
        <f>INDEX(Historical!$C$7:$C$1259,MATCH(B748,Historical!$B$7:$B$1281,0))*IF(AH748="n/a",1.03,IF(AH748&lt;0,1.01,IF(AH748&gt;10,1.1,(1+AH748/100))))</f>
        <v>1.0504</v>
      </c>
      <c r="AS748" s="853">
        <f t="shared" si="200"/>
        <v>1.15544</v>
      </c>
      <c r="AT748" s="853">
        <f t="shared" si="205"/>
        <v>1.2709840000000001</v>
      </c>
      <c r="AU748" s="853">
        <f t="shared" si="205"/>
        <v>1.3980824000000003</v>
      </c>
      <c r="AV748" s="853">
        <f t="shared" si="205"/>
        <v>1.5378906400000005</v>
      </c>
      <c r="AW748" s="624">
        <f t="shared" si="201"/>
        <v>6.4127970400000009</v>
      </c>
      <c r="AX748" s="719">
        <f t="shared" si="202"/>
        <v>6.4411380474085984</v>
      </c>
      <c r="AY748" s="900">
        <v>1.02</v>
      </c>
      <c r="AZ748" s="839">
        <v>82.28</v>
      </c>
      <c r="BA748" s="839">
        <v>-8.5299999999999994</v>
      </c>
      <c r="BB748" s="839">
        <v>-1.04</v>
      </c>
      <c r="BC748" s="839">
        <v>17.100000000000001</v>
      </c>
      <c r="BD748" s="874"/>
      <c r="BE748" s="597">
        <v>2011</v>
      </c>
      <c r="BF748" s="865">
        <f t="shared" si="203"/>
        <v>0</v>
      </c>
      <c r="BG748" s="849">
        <v>3.1</v>
      </c>
    </row>
    <row r="749" spans="1:59" s="831" customFormat="1" ht="12.75" customHeight="1" x14ac:dyDescent="0.2">
      <c r="A749" s="838" t="s">
        <v>864</v>
      </c>
      <c r="B749" s="578" t="s">
        <v>865</v>
      </c>
      <c r="C749" s="898" t="s">
        <v>131</v>
      </c>
      <c r="D749" s="898" t="s">
        <v>4275</v>
      </c>
      <c r="E749" s="705">
        <v>23</v>
      </c>
      <c r="F749" s="1135">
        <v>151</v>
      </c>
      <c r="G749" s="1135" t="s">
        <v>37</v>
      </c>
      <c r="H749" s="1135" t="s">
        <v>37</v>
      </c>
      <c r="I749" s="841">
        <v>41.61</v>
      </c>
      <c r="J749" s="624">
        <f t="shared" si="190"/>
        <v>1.801490026435953</v>
      </c>
      <c r="K749" s="851">
        <v>0.18740000000000001</v>
      </c>
      <c r="L749" s="854">
        <v>4</v>
      </c>
      <c r="M749" s="615">
        <f t="shared" si="191"/>
        <v>0.74960000000000004</v>
      </c>
      <c r="N749" s="837" t="s">
        <v>218</v>
      </c>
      <c r="O749" s="707">
        <v>0.1802</v>
      </c>
      <c r="P749" s="606">
        <v>44195</v>
      </c>
      <c r="Q749" s="606">
        <v>44211</v>
      </c>
      <c r="R749" s="615">
        <f t="shared" si="192"/>
        <v>3.9955604883462885</v>
      </c>
      <c r="S749" s="673">
        <f>IF(INDEX(Historical!$D$7:$D$1257,MATCH(B749,Historical!$B$7:$B$1281,0))=0,"n/a",(INDEX(Historical!$C$7:$C$1259,MATCH(B749,Historical!$B$7:$B$1281,0))/INDEX(Historical!$D$7:$D$1257,MATCH(B749,Historical!$B$7:$B$1281,0))-1)*100)</f>
        <v>3.9815349105597253</v>
      </c>
      <c r="T749" s="673">
        <f>IF(INDEX(Historical!$F$7:$F$1250,MATCH(B749,Historical!$B$7:$B$1281,0))=0,"n/a",((INDEX(Historical!$C$7:$C$1259,MATCH(B749,Historical!$B$7:$B$1281,0))/INDEX(Historical!$F$7:$F$1250,MATCH(B749,Historical!$B$7:$B$1281,0)))^(1/3)-1)*100)</f>
        <v>3.9993819326145763</v>
      </c>
      <c r="U749" s="673">
        <f>IF(INDEX(Historical!$H$7:$H$1250,MATCH(B749,Historical!$B$7:$B$1281,0))=0,"n/a",((INDEX(Historical!$C$7:$C$1259,MATCH(B749,Historical!$B$7:$B$1281,0))/INDEX(Historical!$H$7:$H$1250,MATCH(B749,Historical!$B$7:$B$1281,0)))^(1/5)-1)*100)</f>
        <v>3.8060626913014595</v>
      </c>
      <c r="V749" s="673">
        <f>IF(INDEX(Historical!$O$7:$O$1250,MATCH(B749,Historical!$B$7:$B$1281,0))=0,"n/a",((INDEX(Historical!$C$7:$C$1259,MATCH(B749,Historical!$B$7:$B$1281,0))/INDEX(Historical!$O$7:$O$1250,MATCH(B749,Historical!$B$7:$B$1281,0)))^(1/10)-1)*100)</f>
        <v>3.4795381486522947</v>
      </c>
      <c r="W749" s="674">
        <f t="shared" si="193"/>
        <v>1.0938413458049412</v>
      </c>
      <c r="X749" s="675">
        <f t="shared" si="194"/>
        <v>0.84579170917810209</v>
      </c>
      <c r="Y749" s="632"/>
      <c r="Z749" s="624">
        <f t="shared" si="195"/>
        <v>59.967999999999996</v>
      </c>
      <c r="AA749" s="853">
        <f t="shared" si="196"/>
        <v>33.287999999999997</v>
      </c>
      <c r="AB749" s="854">
        <v>12</v>
      </c>
      <c r="AC749" s="833">
        <v>1.25</v>
      </c>
      <c r="AD749" s="833">
        <v>6.88</v>
      </c>
      <c r="AE749" s="833">
        <v>10.37</v>
      </c>
      <c r="AF749" s="833">
        <v>3.89</v>
      </c>
      <c r="AG749" s="833">
        <v>11.799999999999999</v>
      </c>
      <c r="AH749" s="833">
        <v>7.1999999999999993</v>
      </c>
      <c r="AI749" s="833">
        <v>1.6</v>
      </c>
      <c r="AJ749" s="833">
        <v>4.5</v>
      </c>
      <c r="AK749" s="833">
        <v>4.9000000000000004</v>
      </c>
      <c r="AL749" s="845">
        <v>554.83000000000004</v>
      </c>
      <c r="AM749" s="839">
        <v>1</v>
      </c>
      <c r="AN749" s="833">
        <v>0.83</v>
      </c>
      <c r="AO749" s="711">
        <f t="shared" si="197"/>
        <v>-27.680447282262584</v>
      </c>
      <c r="AP749" s="712">
        <f t="shared" si="198"/>
        <v>5.6075527177374127</v>
      </c>
      <c r="AQ749" s="855">
        <f t="shared" si="199"/>
        <v>139.89842294882502</v>
      </c>
      <c r="AR749" s="624">
        <f>INDEX(Historical!$C$7:$C$1259,MATCH(B749,Historical!$B$7:$B$1281,0))*IF(AH749="n/a",1.03,IF(AH749&lt;0,1.01,IF(AH749&gt;10,1.1,(1+AH749/100))))</f>
        <v>0.7726976000000001</v>
      </c>
      <c r="AS749" s="853">
        <f t="shared" si="200"/>
        <v>0.78506076160000016</v>
      </c>
      <c r="AT749" s="853">
        <f t="shared" si="205"/>
        <v>0.82352873891840006</v>
      </c>
      <c r="AU749" s="853">
        <f t="shared" si="205"/>
        <v>0.86388164712540161</v>
      </c>
      <c r="AV749" s="853">
        <f t="shared" si="205"/>
        <v>0.90621184783454622</v>
      </c>
      <c r="AW749" s="624">
        <f t="shared" si="201"/>
        <v>4.151380595478348</v>
      </c>
      <c r="AX749" s="719">
        <f t="shared" si="202"/>
        <v>9.9768819886526021</v>
      </c>
      <c r="AY749" s="900">
        <v>0.2</v>
      </c>
      <c r="AZ749" s="839">
        <v>20.399999999999999</v>
      </c>
      <c r="BA749" s="839">
        <v>-18.84</v>
      </c>
      <c r="BB749" s="839">
        <v>-8.6999999999999993</v>
      </c>
      <c r="BC749" s="839">
        <v>-8.4500000000000011</v>
      </c>
      <c r="BD749" s="874"/>
      <c r="BE749" s="597">
        <v>1998</v>
      </c>
      <c r="BF749" s="865">
        <f t="shared" si="203"/>
        <v>2</v>
      </c>
      <c r="BG749" s="849">
        <v>4.3</v>
      </c>
    </row>
    <row r="750" spans="1:59" s="831" customFormat="1" ht="12.75" customHeight="1" x14ac:dyDescent="0.2">
      <c r="A750" s="848" t="s">
        <v>1823</v>
      </c>
      <c r="B750" s="578" t="s">
        <v>1824</v>
      </c>
      <c r="C750" s="898" t="s">
        <v>108</v>
      </c>
      <c r="D750" s="898" t="s">
        <v>4273</v>
      </c>
      <c r="E750" s="705">
        <v>8</v>
      </c>
      <c r="F750" s="1135">
        <v>549</v>
      </c>
      <c r="G750" s="1132" t="s">
        <v>37</v>
      </c>
      <c r="H750" s="1132" t="s">
        <v>37</v>
      </c>
      <c r="I750" s="841">
        <v>53.17</v>
      </c>
      <c r="J750" s="624">
        <f t="shared" si="190"/>
        <v>2.5578333646793303</v>
      </c>
      <c r="K750" s="844">
        <v>0.34</v>
      </c>
      <c r="L750" s="854">
        <v>4</v>
      </c>
      <c r="M750" s="615">
        <f t="shared" si="191"/>
        <v>1.36</v>
      </c>
      <c r="N750" s="837" t="s">
        <v>640</v>
      </c>
      <c r="O750" s="706">
        <v>0.3</v>
      </c>
      <c r="P750" s="904">
        <v>43691</v>
      </c>
      <c r="Q750" s="904">
        <v>43699</v>
      </c>
      <c r="R750" s="615">
        <f t="shared" si="192"/>
        <v>13.333333333333346</v>
      </c>
      <c r="S750" s="673">
        <f>IF(INDEX(Historical!$D$7:$D$1257,MATCH(B750,Historical!$B$7:$B$1281,0))=0,"n/a",(INDEX(Historical!$C$7:$C$1259,MATCH(B750,Historical!$B$7:$B$1281,0))/INDEX(Historical!$D$7:$D$1257,MATCH(B750,Historical!$B$7:$B$1281,0))-1)*100)</f>
        <v>6.25</v>
      </c>
      <c r="T750" s="673">
        <f>IF(INDEX(Historical!$F$7:$F$1250,MATCH(B750,Historical!$B$7:$B$1281,0))=0,"n/a",((INDEX(Historical!$C$7:$C$1259,MATCH(B750,Historical!$B$7:$B$1281,0))/INDEX(Historical!$F$7:$F$1250,MATCH(B750,Historical!$B$7:$B$1281,0)))^(1/3)-1)*100)</f>
        <v>45.667302284535147</v>
      </c>
      <c r="U750" s="673">
        <f>IF(INDEX(Historical!$H$7:$H$1250,MATCH(B750,Historical!$B$7:$B$1281,0))=0,"n/a",((INDEX(Historical!$C$7:$C$1259,MATCH(B750,Historical!$B$7:$B$1281,0))/INDEX(Historical!$H$7:$H$1250,MATCH(B750,Historical!$B$7:$B$1281,0)))^(1/5)-1)*100)</f>
        <v>43.953837096754533</v>
      </c>
      <c r="V750" s="673">
        <f>IF(INDEX(Historical!$O$7:$O$1250,MATCH(B750,Historical!$B$7:$B$1281,0))=0,"n/a",((INDEX(Historical!$C$7:$C$1259,MATCH(B750,Historical!$B$7:$B$1281,0))/INDEX(Historical!$O$7:$O$1250,MATCH(B750,Historical!$B$7:$B$1281,0)))^(1/10)-1)*100)</f>
        <v>42.281321982187279</v>
      </c>
      <c r="W750" s="674">
        <f t="shared" si="193"/>
        <v>1.0395568311528165</v>
      </c>
      <c r="X750" s="675">
        <f t="shared" si="194"/>
        <v>2.2087355325002274</v>
      </c>
      <c r="Y750" s="646" t="s">
        <v>4575</v>
      </c>
      <c r="Z750" s="624">
        <f t="shared" si="195"/>
        <v>54.400000000000006</v>
      </c>
      <c r="AA750" s="853">
        <f t="shared" si="196"/>
        <v>21.268000000000001</v>
      </c>
      <c r="AB750" s="854">
        <v>12</v>
      </c>
      <c r="AC750" s="833">
        <v>2.5</v>
      </c>
      <c r="AD750" s="833" t="s">
        <v>136</v>
      </c>
      <c r="AE750" s="833">
        <v>3.41</v>
      </c>
      <c r="AF750" s="833">
        <v>1.26</v>
      </c>
      <c r="AG750" s="833">
        <v>6.4</v>
      </c>
      <c r="AH750" s="833">
        <v>2.1999999999999997</v>
      </c>
      <c r="AI750" s="833">
        <v>-3.83</v>
      </c>
      <c r="AJ750" s="833">
        <v>19.900000000000002</v>
      </c>
      <c r="AK750" s="833" t="s">
        <v>136</v>
      </c>
      <c r="AL750" s="845">
        <v>8660</v>
      </c>
      <c r="AM750" s="839">
        <v>1.2</v>
      </c>
      <c r="AN750" s="833">
        <v>0.19</v>
      </c>
      <c r="AO750" s="711">
        <f t="shared" si="197"/>
        <v>25.243670461433865</v>
      </c>
      <c r="AP750" s="712">
        <f t="shared" si="198"/>
        <v>46.511670461433866</v>
      </c>
      <c r="AQ750" s="855">
        <f t="shared" si="199"/>
        <v>9.1333129708798033</v>
      </c>
      <c r="AR750" s="624">
        <f>INDEX(Historical!$C$7:$C$1259,MATCH(B750,Historical!$B$7:$B$1281,0))*IF(AH750="n/a",1.03,IF(AH750&lt;0,1.01,IF(AH750&gt;10,1.1,(1+AH750/100))))</f>
        <v>1.38992</v>
      </c>
      <c r="AS750" s="853">
        <f t="shared" si="200"/>
        <v>1.4038192</v>
      </c>
      <c r="AT750" s="853">
        <f t="shared" si="205"/>
        <v>1.4459337760000002</v>
      </c>
      <c r="AU750" s="853">
        <f t="shared" si="205"/>
        <v>1.4893117892800003</v>
      </c>
      <c r="AV750" s="853">
        <f t="shared" si="205"/>
        <v>1.5339911429584003</v>
      </c>
      <c r="AW750" s="624">
        <f t="shared" si="201"/>
        <v>7.2629759082384009</v>
      </c>
      <c r="AX750" s="719">
        <f t="shared" si="202"/>
        <v>13.659913312466429</v>
      </c>
      <c r="AY750" s="900">
        <v>1.61</v>
      </c>
      <c r="AZ750" s="839">
        <v>125.49</v>
      </c>
      <c r="BA750" s="839">
        <v>-7.85</v>
      </c>
      <c r="BB750" s="839">
        <v>12.839999999999998</v>
      </c>
      <c r="BC750" s="839">
        <v>43.480000000000004</v>
      </c>
      <c r="BD750" s="874"/>
      <c r="BE750" s="597">
        <v>2013</v>
      </c>
      <c r="BF750" s="865">
        <f t="shared" si="203"/>
        <v>0</v>
      </c>
      <c r="BG750" s="849">
        <v>0.6</v>
      </c>
    </row>
    <row r="751" spans="1:59" s="831" customFormat="1" ht="12.75" customHeight="1" x14ac:dyDescent="0.2">
      <c r="A751" s="847" t="s">
        <v>1825</v>
      </c>
      <c r="B751" s="842" t="s">
        <v>1826</v>
      </c>
      <c r="C751" s="898" t="s">
        <v>153</v>
      </c>
      <c r="D751" s="898" t="s">
        <v>4283</v>
      </c>
      <c r="E751" s="705">
        <v>9</v>
      </c>
      <c r="F751" s="1135">
        <v>514</v>
      </c>
      <c r="G751" s="1102" t="s">
        <v>106</v>
      </c>
      <c r="H751" s="1102" t="s">
        <v>106</v>
      </c>
      <c r="I751" s="841">
        <v>155.24</v>
      </c>
      <c r="J751" s="624">
        <f t="shared" si="190"/>
        <v>0.64416387528987373</v>
      </c>
      <c r="K751" s="844">
        <v>0.25</v>
      </c>
      <c r="L751" s="854">
        <v>4</v>
      </c>
      <c r="M751" s="615">
        <f t="shared" si="191"/>
        <v>1</v>
      </c>
      <c r="N751" s="837" t="s">
        <v>119</v>
      </c>
      <c r="O751" s="706">
        <v>0.2</v>
      </c>
      <c r="P751" s="606">
        <v>44215</v>
      </c>
      <c r="Q751" s="606">
        <v>44256</v>
      </c>
      <c r="R751" s="615">
        <f t="shared" si="192"/>
        <v>24.999999999999993</v>
      </c>
      <c r="S751" s="673">
        <f>IF(INDEX(Historical!$D$7:$D$1257,MATCH(B751,Historical!$B$7:$B$1281,0))=0,"n/a",(INDEX(Historical!$C$7:$C$1259,MATCH(B751,Historical!$B$7:$B$1281,0))/INDEX(Historical!$D$7:$D$1257,MATCH(B751,Historical!$B$7:$B$1281,0))-1)*100)</f>
        <v>21.95121951219512</v>
      </c>
      <c r="T751" s="673">
        <f>IF(INDEX(Historical!$F$7:$F$1250,MATCH(B751,Historical!$B$7:$B$1281,0))=0,"n/a",((INDEX(Historical!$C$7:$C$1259,MATCH(B751,Historical!$B$7:$B$1281,0))/INDEX(Historical!$F$7:$F$1250,MATCH(B751,Historical!$B$7:$B$1281,0)))^(1/3)-1)*100)</f>
        <v>23.959618848218689</v>
      </c>
      <c r="U751" s="673">
        <f>IF(INDEX(Historical!$H$7:$H$1250,MATCH(B751,Historical!$B$7:$B$1281,0))=0,"n/a",((INDEX(Historical!$C$7:$C$1259,MATCH(B751,Historical!$B$7:$B$1281,0))/INDEX(Historical!$H$7:$H$1250,MATCH(B751,Historical!$B$7:$B$1281,0)))^(1/5)-1)*100)</f>
        <v>19.231327862406111</v>
      </c>
      <c r="V751" s="673" t="str">
        <f>IF(INDEX(Historical!$O$7:$O$1250,MATCH(B751,Historical!$B$7:$B$1281,0))=0,"n/a",((INDEX(Historical!$C$7:$C$1259,MATCH(B751,Historical!$B$7:$B$1281,0))/INDEX(Historical!$O$7:$O$1250,MATCH(B751,Historical!$B$7:$B$1281,0)))^(1/10)-1)*100)</f>
        <v>n/a</v>
      </c>
      <c r="W751" s="674" t="str">
        <f t="shared" si="193"/>
        <v>n/a</v>
      </c>
      <c r="X751" s="675">
        <f t="shared" si="194"/>
        <v>0.50212344288266608</v>
      </c>
      <c r="Y751" s="634"/>
      <c r="Z751" s="624">
        <f t="shared" si="195"/>
        <v>29.239766081871345</v>
      </c>
      <c r="AA751" s="853">
        <f t="shared" si="196"/>
        <v>45.39181286549708</v>
      </c>
      <c r="AB751" s="854">
        <v>12</v>
      </c>
      <c r="AC751" s="833">
        <v>3.42</v>
      </c>
      <c r="AD751" s="833">
        <v>4.32</v>
      </c>
      <c r="AE751" s="833">
        <v>11.69</v>
      </c>
      <c r="AF751" s="833">
        <v>19.73</v>
      </c>
      <c r="AG751" s="833">
        <v>50</v>
      </c>
      <c r="AH751" s="833">
        <v>9.9</v>
      </c>
      <c r="AI751" s="833">
        <v>12.889999999999999</v>
      </c>
      <c r="AJ751" s="833">
        <v>38.299999999999997</v>
      </c>
      <c r="AK751" s="833">
        <v>10.58</v>
      </c>
      <c r="AL751" s="845">
        <v>78050</v>
      </c>
      <c r="AM751" s="839">
        <v>0.1</v>
      </c>
      <c r="AN751" s="833">
        <v>1.91</v>
      </c>
      <c r="AO751" s="711">
        <f t="shared" si="197"/>
        <v>-25.516321127801096</v>
      </c>
      <c r="AP751" s="712">
        <f t="shared" si="198"/>
        <v>19.875491737695985</v>
      </c>
      <c r="AQ751" s="855">
        <f t="shared" si="199"/>
        <v>530.90075565240932</v>
      </c>
      <c r="AR751" s="624">
        <f>INDEX(Historical!$C$7:$C$1259,MATCH(B751,Historical!$B$7:$B$1281,0))*IF(AH751="n/a",1.03,IF(AH751&lt;0,1.01,IF(AH751&gt;10,1.1,(1+AH751/100))))</f>
        <v>0.87919999999999998</v>
      </c>
      <c r="AS751" s="853">
        <f t="shared" si="200"/>
        <v>0.96712000000000009</v>
      </c>
      <c r="AT751" s="853">
        <f t="shared" si="205"/>
        <v>1.0638320000000001</v>
      </c>
      <c r="AU751" s="853">
        <f t="shared" si="205"/>
        <v>1.1702152000000001</v>
      </c>
      <c r="AV751" s="853">
        <f t="shared" si="205"/>
        <v>1.2872367200000003</v>
      </c>
      <c r="AW751" s="624">
        <f t="shared" si="201"/>
        <v>5.3676039200000005</v>
      </c>
      <c r="AX751" s="719">
        <f t="shared" si="202"/>
        <v>3.4576165421283176</v>
      </c>
      <c r="AY751" s="900">
        <v>0.65</v>
      </c>
      <c r="AZ751" s="839">
        <v>72.22</v>
      </c>
      <c r="BA751" s="839">
        <v>-12.120000000000001</v>
      </c>
      <c r="BB751" s="839">
        <v>-4.0599999999999996</v>
      </c>
      <c r="BC751" s="839">
        <v>0.33</v>
      </c>
      <c r="BD751" s="874"/>
      <c r="BE751" s="597">
        <v>2013</v>
      </c>
      <c r="BF751" s="865">
        <f t="shared" si="203"/>
        <v>0</v>
      </c>
      <c r="BG751" s="849">
        <v>12.6</v>
      </c>
    </row>
    <row r="752" spans="1:59" s="687" customFormat="1" ht="13.5" thickBot="1" x14ac:dyDescent="0.25">
      <c r="B752" s="795"/>
      <c r="E752" s="796"/>
      <c r="F752" s="783"/>
      <c r="J752" s="702"/>
      <c r="L752" s="784"/>
      <c r="M752" s="783"/>
      <c r="N752" s="783"/>
      <c r="O752" s="702"/>
      <c r="R752" s="783"/>
      <c r="S752" s="785"/>
      <c r="T752" s="785"/>
      <c r="U752" s="785"/>
      <c r="V752" s="785"/>
      <c r="W752" s="785"/>
      <c r="X752" s="785"/>
      <c r="Y752" s="795"/>
      <c r="Z752" s="702"/>
      <c r="AC752" s="786"/>
      <c r="AD752" s="786"/>
      <c r="AE752" s="786"/>
      <c r="AF752" s="786"/>
      <c r="AG752" s="786"/>
      <c r="AH752" s="786"/>
      <c r="AI752" s="786"/>
      <c r="AJ752" s="786"/>
      <c r="AK752" s="786"/>
      <c r="AL752" s="786"/>
      <c r="AM752" s="786"/>
      <c r="AN752" s="786"/>
      <c r="AO752" s="702"/>
      <c r="AR752" s="787"/>
      <c r="AS752" s="788"/>
      <c r="AT752" s="788"/>
      <c r="AU752" s="788"/>
      <c r="AV752" s="788"/>
      <c r="AW752" s="787"/>
      <c r="AX752" s="788"/>
      <c r="AY752" s="702"/>
      <c r="BD752" s="796"/>
      <c r="BE752" s="783"/>
      <c r="BF752" s="783"/>
    </row>
    <row r="753" spans="1:59" x14ac:dyDescent="0.2">
      <c r="A753" s="831" t="s">
        <v>4227</v>
      </c>
      <c r="B753" s="630">
        <f>COUNTA(B7:B751)</f>
        <v>745</v>
      </c>
      <c r="C753" s="832"/>
      <c r="D753" s="832"/>
      <c r="E753" s="801">
        <f>AVERAGE(E7:E751)</f>
        <v>16.314093959731544</v>
      </c>
      <c r="G753" s="832"/>
      <c r="H753" s="832"/>
      <c r="I753" s="789">
        <f>AVERAGE(I7:I751)</f>
        <v>97.937704697986533</v>
      </c>
      <c r="J753" s="790">
        <f>AVERAGE(J7:J751)</f>
        <v>2.6691332520049325</v>
      </c>
      <c r="K753" s="797">
        <f>AVERAGE(K7:K751)</f>
        <v>0.51691333333333345</v>
      </c>
      <c r="M753" s="789">
        <f>AVERAGE(M7:M751)</f>
        <v>1.9042922147651018</v>
      </c>
      <c r="O753" s="797">
        <f>AVERAGE(O7:O751)</f>
        <v>0.46769934921420941</v>
      </c>
      <c r="P753" s="832"/>
      <c r="Q753" s="832"/>
      <c r="R753" s="789">
        <f t="shared" ref="R753:X753" si="206">AVERAGE(R7:R751)</f>
        <v>8.763739923227007</v>
      </c>
      <c r="S753" s="798">
        <f t="shared" si="206"/>
        <v>9.0300605087220465</v>
      </c>
      <c r="T753" s="798">
        <f t="shared" si="206"/>
        <v>11.80455939313088</v>
      </c>
      <c r="U753" s="798">
        <f t="shared" si="206"/>
        <v>11.78568200117896</v>
      </c>
      <c r="V753" s="798">
        <f t="shared" si="206"/>
        <v>11.765960027972506</v>
      </c>
      <c r="W753" s="799">
        <f t="shared" si="206"/>
        <v>1.1402374962712445</v>
      </c>
      <c r="X753" s="800">
        <f t="shared" si="206"/>
        <v>1.7369030451950593</v>
      </c>
      <c r="Y753" s="832"/>
      <c r="Z753" s="790">
        <f>AVERAGE(Z7:Z751)</f>
        <v>81.859109041758288</v>
      </c>
      <c r="AA753" s="789">
        <f>AVERAGE(AA7:AA751)</f>
        <v>36.209088612460043</v>
      </c>
      <c r="AB753" s="678"/>
      <c r="AC753" s="789">
        <f t="shared" ref="AC753:BC753" si="207">AVERAGE(AC7:AC751)</f>
        <v>3.5993653032440043</v>
      </c>
      <c r="AD753" s="789">
        <f t="shared" si="207"/>
        <v>5.9027323420074378</v>
      </c>
      <c r="AE753" s="789">
        <f t="shared" si="207"/>
        <v>4.2461636107193197</v>
      </c>
      <c r="AF753" s="789">
        <f t="shared" si="207"/>
        <v>5.4887338129496426</v>
      </c>
      <c r="AG753" s="789">
        <f t="shared" si="207"/>
        <v>15.158932748538021</v>
      </c>
      <c r="AH753" s="789">
        <f t="shared" si="207"/>
        <v>5.5226173541962966</v>
      </c>
      <c r="AI753" s="789">
        <f t="shared" si="207"/>
        <v>42.201608497723804</v>
      </c>
      <c r="AJ753" s="789">
        <f t="shared" si="207"/>
        <v>9.2552496433666178</v>
      </c>
      <c r="AK753" s="789">
        <f t="shared" si="207"/>
        <v>9.3648780487804846</v>
      </c>
      <c r="AL753" s="927">
        <f t="shared" si="207"/>
        <v>32635.098815232719</v>
      </c>
      <c r="AM753" s="789">
        <f t="shared" si="207"/>
        <v>2.8740992907801348</v>
      </c>
      <c r="AN753" s="789">
        <f t="shared" si="207"/>
        <v>1.1869410480349345</v>
      </c>
      <c r="AO753" s="882">
        <f t="shared" si="207"/>
        <v>-21.779705249568995</v>
      </c>
      <c r="AP753" s="789">
        <f t="shared" si="207"/>
        <v>14.463431254267276</v>
      </c>
      <c r="AQ753" s="916">
        <f t="shared" si="207"/>
        <v>133.83733349383752</v>
      </c>
      <c r="AR753" s="915">
        <f t="shared" si="207"/>
        <v>1.9171314675607138</v>
      </c>
      <c r="AS753" s="789">
        <f t="shared" si="207"/>
        <v>2.0451972333650841</v>
      </c>
      <c r="AT753" s="789">
        <f t="shared" si="207"/>
        <v>2.1809900553899815</v>
      </c>
      <c r="AU753" s="789">
        <f t="shared" si="207"/>
        <v>2.3279463773110196</v>
      </c>
      <c r="AV753" s="789">
        <f t="shared" si="207"/>
        <v>2.4870671227837833</v>
      </c>
      <c r="AW753" s="789">
        <f t="shared" si="207"/>
        <v>10.958332256410584</v>
      </c>
      <c r="AX753" s="916">
        <f t="shared" si="207"/>
        <v>15.251771228747044</v>
      </c>
      <c r="AY753" s="915">
        <f t="shared" si="207"/>
        <v>0.96095714285714295</v>
      </c>
      <c r="AZ753" s="789">
        <f t="shared" si="207"/>
        <v>99.436276298174818</v>
      </c>
      <c r="BA753" s="789">
        <f t="shared" si="207"/>
        <v>-11.105610700001384</v>
      </c>
      <c r="BB753" s="789">
        <f t="shared" si="207"/>
        <v>2.8615094644663994</v>
      </c>
      <c r="BC753" s="916">
        <f t="shared" si="207"/>
        <v>16.570489375379978</v>
      </c>
      <c r="BD753" s="789"/>
      <c r="BE753" s="678">
        <f>AVERAGE(BE7:BE751)</f>
        <v>2005.1919463087249</v>
      </c>
      <c r="BF753" s="789">
        <f>AVERAGE(BF7:BF751)</f>
        <v>0.91677852348993294</v>
      </c>
      <c r="BG753" s="789">
        <f>AVERAGE(BG7:BG751)</f>
        <v>4.7443731778425624</v>
      </c>
    </row>
    <row r="754" spans="1:59" x14ac:dyDescent="0.2">
      <c r="A754" s="832" t="s">
        <v>390</v>
      </c>
      <c r="B754" s="630">
        <f>COUNTIF($E$7:$E$751,"&gt;=25")</f>
        <v>142</v>
      </c>
      <c r="C754" s="832"/>
      <c r="D754" s="832"/>
      <c r="E754" s="801">
        <f>AVERAGEIF($E$7:$E$751,"&gt;=25")</f>
        <v>39.992957746478872</v>
      </c>
      <c r="G754" s="832"/>
      <c r="H754" s="832"/>
      <c r="I754" s="801">
        <f>AVERAGEIF($E$7:$E$751,"&gt;=25",I7:I751)</f>
        <v>108.76492957746483</v>
      </c>
      <c r="J754" s="790">
        <f>AVERAGEIF($E$7:$E$751,"&gt;=25",J7:J751)</f>
        <v>2.5409658791155394</v>
      </c>
      <c r="K754" s="797">
        <f>AVERAGEIF($E$7:$E$751,"&gt;=25",K7:K751)</f>
        <v>0.58097887323943664</v>
      </c>
      <c r="L754" s="789"/>
      <c r="M754" s="789">
        <f>AVERAGEIF($E$7:$E$751,"&gt;=25",M7:M751)</f>
        <v>2.208535211267606</v>
      </c>
      <c r="N754" s="789"/>
      <c r="O754" s="797">
        <f>AVERAGEIF($E$7:$E$751,"&gt;=25",O7:O751)</f>
        <v>0.55136799747025889</v>
      </c>
      <c r="P754" s="832"/>
      <c r="Q754" s="832"/>
      <c r="R754" s="789">
        <f t="shared" ref="R754:X754" si="208">AVERAGEIF($E$7:$E$751,"&gt;=25",R7:R751)</f>
        <v>5.299876376429701</v>
      </c>
      <c r="S754" s="789">
        <f t="shared" si="208"/>
        <v>5.6174315213300261</v>
      </c>
      <c r="T754" s="789">
        <f t="shared" si="208"/>
        <v>7.3639591524406924</v>
      </c>
      <c r="U754" s="789">
        <f t="shared" si="208"/>
        <v>7.0459885770822428</v>
      </c>
      <c r="V754" s="789">
        <f t="shared" si="208"/>
        <v>7.9524143190034122</v>
      </c>
      <c r="W754" s="800">
        <f t="shared" si="208"/>
        <v>0.93963947897124345</v>
      </c>
      <c r="X754" s="800">
        <f t="shared" si="208"/>
        <v>1.8649475604960684</v>
      </c>
      <c r="Y754" s="832"/>
      <c r="Z754" s="790">
        <f>AVERAGEIF($E$7:$E$751,"&gt;=25",Z7:Z751)</f>
        <v>63.65138742752918</v>
      </c>
      <c r="AA754" s="789">
        <f>AVERAGEIF($E$7:$E$751,"&gt;=25",AA7:AA751)</f>
        <v>29.342824866245397</v>
      </c>
      <c r="AB754" s="789"/>
      <c r="AC754" s="789">
        <f t="shared" ref="AC754:BC754" si="209">AVERAGEIF($E$7:$E$751,"&gt;=25",AC7:AC751)</f>
        <v>3.6594814814814809</v>
      </c>
      <c r="AD754" s="789">
        <f t="shared" si="209"/>
        <v>3.848108108108109</v>
      </c>
      <c r="AE754" s="789">
        <f t="shared" si="209"/>
        <v>4.0010370370370367</v>
      </c>
      <c r="AF754" s="789">
        <f t="shared" si="209"/>
        <v>7.1730597014925355</v>
      </c>
      <c r="AG754" s="789">
        <f t="shared" si="209"/>
        <v>27.1203007518797</v>
      </c>
      <c r="AH754" s="789">
        <f t="shared" si="209"/>
        <v>3.924626865671645</v>
      </c>
      <c r="AI754" s="789">
        <f t="shared" si="209"/>
        <v>10.532047244094487</v>
      </c>
      <c r="AJ754" s="789">
        <f t="shared" si="209"/>
        <v>5.1253731343283571</v>
      </c>
      <c r="AK754" s="789">
        <f t="shared" si="209"/>
        <v>8.8044094488188982</v>
      </c>
      <c r="AL754" s="927">
        <f t="shared" si="209"/>
        <v>40708.003629629617</v>
      </c>
      <c r="AM754" s="789">
        <f t="shared" si="209"/>
        <v>2.288656716417909</v>
      </c>
      <c r="AN754" s="912">
        <f t="shared" si="209"/>
        <v>1.0738694029850742</v>
      </c>
      <c r="AO754" s="789">
        <f t="shared" si="209"/>
        <v>-19.735474977669725</v>
      </c>
      <c r="AP754" s="789">
        <f t="shared" si="209"/>
        <v>9.5869544561977857</v>
      </c>
      <c r="AQ754" s="912">
        <f t="shared" si="209"/>
        <v>154.38280933042051</v>
      </c>
      <c r="AR754" s="789">
        <f t="shared" si="209"/>
        <v>2.225962704657066</v>
      </c>
      <c r="AS754" s="789">
        <f t="shared" si="209"/>
        <v>2.3818396568620894</v>
      </c>
      <c r="AT754" s="789">
        <f t="shared" si="209"/>
        <v>2.5485723391116966</v>
      </c>
      <c r="AU754" s="789">
        <f t="shared" si="209"/>
        <v>2.7290773132344217</v>
      </c>
      <c r="AV754" s="789">
        <f t="shared" si="209"/>
        <v>2.9245805780843148</v>
      </c>
      <c r="AW754" s="789">
        <f t="shared" si="209"/>
        <v>12.810032591949589</v>
      </c>
      <c r="AX754" s="912">
        <f t="shared" si="209"/>
        <v>14.602925995729157</v>
      </c>
      <c r="AY754" s="789">
        <f t="shared" si="209"/>
        <v>0.86096296296296315</v>
      </c>
      <c r="AZ754" s="789">
        <f t="shared" si="209"/>
        <v>73.956135899206458</v>
      </c>
      <c r="BA754" s="789">
        <f t="shared" si="209"/>
        <v>-11.480754155730539</v>
      </c>
      <c r="BB754" s="789">
        <f t="shared" si="209"/>
        <v>1.0471613561421724</v>
      </c>
      <c r="BC754" s="912">
        <f t="shared" si="209"/>
        <v>10.5711457249345</v>
      </c>
      <c r="BD754" s="789"/>
      <c r="BE754" s="678">
        <f>AVERAGEIF($E$7:$E$751,"&gt;=25",BE7:BE751)</f>
        <v>1981.7042253521126</v>
      </c>
      <c r="BF754" s="789">
        <f>AVERAGEIF($E$7:$E$751,"&gt;=25",BF7:BF751)</f>
        <v>3.6619718309859155</v>
      </c>
      <c r="BG754" s="789">
        <f>AVERAGEIF($E$7:$E$751,"&gt;=25",BG7:BG751)</f>
        <v>5.4968656716417952</v>
      </c>
    </row>
    <row r="755" spans="1:59" x14ac:dyDescent="0.2">
      <c r="A755" s="832" t="s">
        <v>391</v>
      </c>
      <c r="B755" s="630">
        <f>COUNTIFS($E$7:$E$751,"&lt;25",$E$7:$E$751,"&gt;=10")</f>
        <v>323</v>
      </c>
      <c r="C755" s="832"/>
      <c r="D755" s="832"/>
      <c r="E755" s="801">
        <f>AVERAGEIFS($E$7:$E$751,$E$7:$E$751,"&lt;25",$E$7:$E$751,"&gt;=10")</f>
        <v>13.681114551083592</v>
      </c>
      <c r="G755" s="832"/>
      <c r="H755" s="832"/>
      <c r="I755" s="801">
        <f>AVERAGEIFS(I7:I751,$E$7:$E$751,"&lt;25",$E$7:$E$751,"&gt;=10")</f>
        <v>106.0415479876161</v>
      </c>
      <c r="J755" s="790">
        <f>AVERAGEIFS(J7:J751,$E$7:$E$751,"&lt;25",$E$7:$E$751,"&gt;=10")</f>
        <v>2.6784490167945965</v>
      </c>
      <c r="K755" s="797">
        <f>AVERAGEIFS(K7:K751,$E$7:$E$751,"&lt;25",$E$7:$E$751,"&gt;=10")</f>
        <v>0.57440970072239428</v>
      </c>
      <c r="L755" s="789"/>
      <c r="M755" s="789">
        <f>AVERAGEIFS(M7:M751,$E$7:$E$751,"&lt;25",$E$7:$E$751,"&gt;=10")</f>
        <v>2.1294563467492265</v>
      </c>
      <c r="N755" s="789"/>
      <c r="O755" s="797">
        <f>AVERAGEIFS(O7:O751,$E$7:$E$751,"&lt;25",$E$7:$E$751,"&gt;=10")</f>
        <v>0.51044848149786226</v>
      </c>
      <c r="P755" s="832"/>
      <c r="Q755" s="832"/>
      <c r="R755" s="789">
        <f t="shared" ref="R755:X755" si="210">AVERAGEIFS(R7:R751,$E$7:$E$751,"&lt;25",$E$7:$E$751,"&gt;=10")</f>
        <v>9.0039370505968765</v>
      </c>
      <c r="S755" s="789">
        <f t="shared" si="210"/>
        <v>8.4416326576414598</v>
      </c>
      <c r="T755" s="789">
        <f t="shared" si="210"/>
        <v>10.369861889766549</v>
      </c>
      <c r="U755" s="789">
        <f t="shared" si="210"/>
        <v>10.19588674077905</v>
      </c>
      <c r="V755" s="789">
        <f t="shared" si="210"/>
        <v>13.629742834747848</v>
      </c>
      <c r="W755" s="800">
        <f t="shared" si="210"/>
        <v>0.807310416281386</v>
      </c>
      <c r="X755" s="800">
        <f t="shared" si="210"/>
        <v>1.9268937257006085</v>
      </c>
      <c r="Y755" s="832"/>
      <c r="Z755" s="790">
        <f>AVERAGEIFS(Z7:Z751,$E$7:$E$751,"&lt;25",$E$7:$E$751,"&gt;=10")</f>
        <v>84.374284658890559</v>
      </c>
      <c r="AA755" s="789">
        <f>AVERAGEIFS(AA7:AA751,$E$7:$E$751,"&lt;25",$E$7:$E$751,"&gt;=10")</f>
        <v>40.863582333008672</v>
      </c>
      <c r="AB755" s="789"/>
      <c r="AC755" s="789">
        <f t="shared" ref="AC755:BC755" si="211">AVERAGEIFS(AC7:AC751,$E$7:$E$751,"&lt;25",$E$7:$E$751,"&gt;=10")</f>
        <v>3.9450161812297733</v>
      </c>
      <c r="AD755" s="789">
        <f t="shared" si="211"/>
        <v>7.0751260504201694</v>
      </c>
      <c r="AE755" s="789">
        <f t="shared" si="211"/>
        <v>4.1387378640776689</v>
      </c>
      <c r="AF755" s="789">
        <f t="shared" si="211"/>
        <v>5.6593333333333335</v>
      </c>
      <c r="AG755" s="789">
        <f t="shared" si="211"/>
        <v>12.471186440677959</v>
      </c>
      <c r="AH755" s="789">
        <f t="shared" si="211"/>
        <v>7.8898692810457511</v>
      </c>
      <c r="AI755" s="789">
        <f t="shared" si="211"/>
        <v>23.156769759450196</v>
      </c>
      <c r="AJ755" s="789">
        <f t="shared" si="211"/>
        <v>8.0283606557376999</v>
      </c>
      <c r="AK755" s="789">
        <f t="shared" si="211"/>
        <v>9.1112773722627711</v>
      </c>
      <c r="AL755" s="927">
        <f t="shared" si="211"/>
        <v>36207.470550161815</v>
      </c>
      <c r="AM755" s="789">
        <f t="shared" si="211"/>
        <v>2.3578758169934684</v>
      </c>
      <c r="AN755" s="912">
        <f t="shared" si="211"/>
        <v>1.3146464646464648</v>
      </c>
      <c r="AO755" s="789">
        <f t="shared" si="211"/>
        <v>-27.761208176178542</v>
      </c>
      <c r="AP755" s="789">
        <f t="shared" si="211"/>
        <v>12.874335757573641</v>
      </c>
      <c r="AQ755" s="912">
        <f t="shared" si="211"/>
        <v>151.19052654271914</v>
      </c>
      <c r="AR755" s="789">
        <f t="shared" si="211"/>
        <v>2.1445612476927609</v>
      </c>
      <c r="AS755" s="789">
        <f t="shared" si="211"/>
        <v>2.2927668895867037</v>
      </c>
      <c r="AT755" s="789">
        <f t="shared" si="211"/>
        <v>2.4439708551320272</v>
      </c>
      <c r="AU755" s="789">
        <f t="shared" si="211"/>
        <v>2.6075977465865297</v>
      </c>
      <c r="AV755" s="789">
        <f t="shared" si="211"/>
        <v>2.7847603245686168</v>
      </c>
      <c r="AW755" s="789">
        <f t="shared" si="211"/>
        <v>12.273657063566636</v>
      </c>
      <c r="AX755" s="912">
        <f t="shared" si="211"/>
        <v>15.359498903765493</v>
      </c>
      <c r="AY755" s="789">
        <f t="shared" si="211"/>
        <v>0.95788778877887792</v>
      </c>
      <c r="AZ755" s="789">
        <f t="shared" si="211"/>
        <v>99.770194174757293</v>
      </c>
      <c r="BA755" s="789">
        <f t="shared" si="211"/>
        <v>-11.500517799352748</v>
      </c>
      <c r="BB755" s="789">
        <f t="shared" si="211"/>
        <v>2.6039482200647246</v>
      </c>
      <c r="BC755" s="912">
        <f t="shared" si="211"/>
        <v>15.8359223300971</v>
      </c>
      <c r="BD755" s="789"/>
      <c r="BE755" s="678">
        <f>AVERAGEIFS(BE7:BE751,$E$7:$E$751,"&lt;25",$E$7:$E$751,"&gt;=10")</f>
        <v>2007.826625386997</v>
      </c>
      <c r="BF755" s="789">
        <f>AVERAGEIFS(BF7:BF751,$E$7:$E$751,"&lt;25",$E$7:$E$751,"&gt;=10")</f>
        <v>0.50464396284829727</v>
      </c>
      <c r="BG755" s="789">
        <f>AVERAGEIFS(BG7:BG751,$E$7:$E$751,"&lt;25",$E$7:$E$751,"&gt;=10")</f>
        <v>4.9074576271186441</v>
      </c>
    </row>
    <row r="756" spans="1:59" x14ac:dyDescent="0.2">
      <c r="A756" s="847" t="s">
        <v>866</v>
      </c>
      <c r="B756" s="630">
        <f>COUNTIF($E$7:$E$751,"&lt;10")</f>
        <v>280</v>
      </c>
      <c r="C756" s="861"/>
      <c r="D756" s="10"/>
      <c r="E756" s="801">
        <f>AVERAGEIF($E$7:$E$751,"&lt;10")</f>
        <v>7.3428571428571425</v>
      </c>
      <c r="G756" s="832"/>
      <c r="H756" s="832"/>
      <c r="I756" s="801">
        <f>AVERAGEIF($E$7:$E$751,"&lt;10",I7:I751)</f>
        <v>83.098392857142883</v>
      </c>
      <c r="J756" s="790">
        <f>AVERAGEIF($E$7:$E$751,"&lt;10",J7:J751)</f>
        <v>2.7233860195879065</v>
      </c>
      <c r="K756" s="797">
        <f>AVERAGEIF($E$7:$E$751,"&lt;10",K7:K751)</f>
        <v>0.41809678571428549</v>
      </c>
      <c r="L756" s="789"/>
      <c r="M756" s="789">
        <f>AVERAGEIF($E$7:$E$751,"&lt;10",M7:M751)</f>
        <v>1.4902546428571426</v>
      </c>
      <c r="N756" s="789"/>
      <c r="O756" s="797">
        <f>AVERAGEIF($E$7:$E$751,"&lt;10",O7:O751)</f>
        <v>0.37595321428571421</v>
      </c>
      <c r="P756" s="832"/>
      <c r="Q756" s="832"/>
      <c r="R756" s="789">
        <f t="shared" ref="R756:X756" si="212">AVERAGEIF($E$7:$E$751,"&lt;10",R7:R751)</f>
        <v>10.243329035743946</v>
      </c>
      <c r="S756" s="789">
        <f t="shared" si="212"/>
        <v>11.439544480538862</v>
      </c>
      <c r="T756" s="789">
        <f t="shared" si="212"/>
        <v>15.711604135147633</v>
      </c>
      <c r="U756" s="789">
        <f t="shared" si="212"/>
        <v>16.457100644214027</v>
      </c>
      <c r="V756" s="789">
        <f t="shared" si="212"/>
        <v>11.759892592479751</v>
      </c>
      <c r="W756" s="800">
        <f t="shared" si="212"/>
        <v>2.0957039139533009</v>
      </c>
      <c r="X756" s="800">
        <f t="shared" si="212"/>
        <v>1.4358512407275705</v>
      </c>
      <c r="Y756" s="832"/>
      <c r="Z756" s="790">
        <f>AVERAGEIF($E$7:$E$751,"&lt;10",Z7:Z751)</f>
        <v>87.950270928613406</v>
      </c>
      <c r="AA756" s="789">
        <f>AVERAGEIF($E$7:$E$751,"&lt;10",AA7:AA751)</f>
        <v>34.229952850038309</v>
      </c>
      <c r="AB756" s="789"/>
      <c r="AC756" s="789">
        <f t="shared" ref="AC756:BC756" si="213">AVERAGEIF($E$7:$E$751,"&lt;10",AC7:AC751)</f>
        <v>3.1656981132075455</v>
      </c>
      <c r="AD756" s="789">
        <f t="shared" si="213"/>
        <v>5.6330687830687873</v>
      </c>
      <c r="AE756" s="789">
        <f t="shared" si="213"/>
        <v>4.4963018867924527</v>
      </c>
      <c r="AF756" s="789">
        <f t="shared" si="213"/>
        <v>4.4278927203065148</v>
      </c>
      <c r="AG756" s="789">
        <f t="shared" si="213"/>
        <v>12.041835937499989</v>
      </c>
      <c r="AH756" s="789">
        <f t="shared" si="213"/>
        <v>3.5825095057034217</v>
      </c>
      <c r="AI756" s="789">
        <f t="shared" si="213"/>
        <v>81.886597510373377</v>
      </c>
      <c r="AJ756" s="789">
        <f t="shared" si="213"/>
        <v>12.79572519083969</v>
      </c>
      <c r="AK756" s="789">
        <f t="shared" si="213"/>
        <v>10.022196261682243</v>
      </c>
      <c r="AL756" s="927">
        <f t="shared" si="213"/>
        <v>24356.96667924527</v>
      </c>
      <c r="AM756" s="789">
        <f t="shared" si="213"/>
        <v>3.7662264150943403</v>
      </c>
      <c r="AN756" s="912">
        <f t="shared" si="213"/>
        <v>1.0979687500000006</v>
      </c>
      <c r="AO756" s="789">
        <f t="shared" si="213"/>
        <v>-15.253551702878328</v>
      </c>
      <c r="AP756" s="789">
        <f t="shared" si="213"/>
        <v>19.210429485597604</v>
      </c>
      <c r="AQ756" s="912">
        <f t="shared" si="213"/>
        <v>103.68283375365505</v>
      </c>
      <c r="AR756" s="789">
        <f t="shared" si="213"/>
        <v>1.4981534152380964</v>
      </c>
      <c r="AS756" s="789">
        <f t="shared" si="213"/>
        <v>1.5888821508788091</v>
      </c>
      <c r="AT756" s="789">
        <f t="shared" si="213"/>
        <v>1.6912061889429635</v>
      </c>
      <c r="AU756" s="789">
        <f t="shared" si="213"/>
        <v>1.8019178588213263</v>
      </c>
      <c r="AV756" s="789">
        <f t="shared" si="213"/>
        <v>1.9217749269653037</v>
      </c>
      <c r="AW756" s="789">
        <f t="shared" si="213"/>
        <v>8.5019345408464968</v>
      </c>
      <c r="AX756" s="912">
        <f t="shared" si="213"/>
        <v>15.456556886095568</v>
      </c>
      <c r="AY756" s="789">
        <f t="shared" si="213"/>
        <v>1.0160305343511447</v>
      </c>
      <c r="AZ756" s="789">
        <f t="shared" si="213"/>
        <v>112.02736433589831</v>
      </c>
      <c r="BA756" s="789">
        <f t="shared" si="213"/>
        <v>-10.45402330293342</v>
      </c>
      <c r="BB756" s="789">
        <f t="shared" si="213"/>
        <v>4.0861261404810705</v>
      </c>
      <c r="BC756" s="912">
        <f t="shared" si="213"/>
        <v>20.483291676521738</v>
      </c>
      <c r="BD756" s="789"/>
      <c r="BE756" s="678">
        <f>AVERAGEIF($E$7:$E$751,"&lt;10",BE7:BE751)</f>
        <v>2014.0642857142857</v>
      </c>
      <c r="BF756" s="789">
        <f>AVERAGEIF($E$7:$E$751,"&lt;10",BF7:BF751)</f>
        <v>0</v>
      </c>
      <c r="BG756" s="789">
        <f>AVERAGEIF($E$7:$E$751,"&lt;10",BG7:BG751)</f>
        <v>4.1648249027237325</v>
      </c>
    </row>
    <row r="757" spans="1:59" x14ac:dyDescent="0.2">
      <c r="O757" s="911"/>
      <c r="W757" s="926"/>
      <c r="X757" s="926"/>
      <c r="AB757" s="832"/>
      <c r="AC757" s="832"/>
      <c r="AD757" s="832"/>
      <c r="AE757" s="832"/>
      <c r="AF757" s="832"/>
      <c r="AG757" s="832"/>
      <c r="AH757" s="832"/>
      <c r="AI757" s="832"/>
      <c r="AJ757" s="832"/>
      <c r="AK757" s="832"/>
      <c r="AL757" s="928"/>
      <c r="AM757" s="832"/>
      <c r="AN757" s="630"/>
      <c r="AO757" s="832"/>
      <c r="AP757" s="832"/>
      <c r="AQ757" s="630"/>
      <c r="AR757" s="832"/>
      <c r="AS757" s="832"/>
      <c r="AT757" s="832"/>
      <c r="AU757" s="832"/>
      <c r="AV757" s="832"/>
      <c r="AW757" s="832"/>
      <c r="AX757" s="630"/>
      <c r="AY757" s="832"/>
      <c r="AZ757" s="832"/>
      <c r="BA757" s="832"/>
      <c r="BB757" s="832"/>
      <c r="BC757" s="630"/>
      <c r="BD757" s="832"/>
      <c r="BE757" s="914"/>
      <c r="BF757" s="832"/>
      <c r="BG757" s="832"/>
    </row>
    <row r="758" spans="1:59" x14ac:dyDescent="0.2">
      <c r="A758" s="832" t="s">
        <v>4327</v>
      </c>
      <c r="I758" s="630"/>
      <c r="J758" s="832"/>
      <c r="O758" s="911"/>
      <c r="W758" s="926"/>
      <c r="X758" s="926"/>
      <c r="AB758" s="832"/>
      <c r="AC758" s="832"/>
      <c r="AD758" s="832"/>
      <c r="AE758" s="832"/>
      <c r="AF758" s="832"/>
      <c r="AG758" s="832"/>
      <c r="AH758" s="832"/>
      <c r="AI758" s="832"/>
      <c r="AJ758" s="832"/>
      <c r="AK758" s="832"/>
      <c r="AL758" s="928"/>
      <c r="AM758" s="832"/>
      <c r="AN758" s="630"/>
      <c r="AO758" s="832"/>
      <c r="AP758" s="832"/>
      <c r="AQ758" s="630"/>
      <c r="AR758" s="832"/>
      <c r="AS758" s="832"/>
      <c r="AT758" s="832"/>
      <c r="AU758" s="832"/>
      <c r="AV758" s="832"/>
      <c r="AW758" s="832"/>
      <c r="AX758" s="630"/>
      <c r="AY758" s="832"/>
      <c r="AZ758" s="832"/>
      <c r="BA758" s="832"/>
      <c r="BB758" s="832"/>
      <c r="BC758" s="630"/>
      <c r="BD758" s="832"/>
      <c r="BE758" s="914"/>
      <c r="BF758" s="832"/>
      <c r="BG758" s="832"/>
    </row>
    <row r="759" spans="1:59" x14ac:dyDescent="0.2">
      <c r="A759" s="832" t="s">
        <v>4277</v>
      </c>
      <c r="B759" s="630">
        <f t="shared" ref="B759:B769" si="214">COUNTIF($C$7:$C$751,"="&amp;$A759)</f>
        <v>12</v>
      </c>
      <c r="E759" s="801">
        <f t="shared" ref="E759:E769" si="215">AVERAGEIFS($E$7:$E$751,$C$7:$C$751,"="&amp;$A759)</f>
        <v>17.166666666666668</v>
      </c>
      <c r="I759" s="909">
        <f t="shared" ref="I759:K769" si="216">AVERAGEIFS(I$7:I$751,$C$7:$C$751,"="&amp;$A759)</f>
        <v>212.79499999999996</v>
      </c>
      <c r="J759" s="789">
        <f t="shared" si="216"/>
        <v>3.1231383775271735</v>
      </c>
      <c r="K759" s="797">
        <f t="shared" si="216"/>
        <v>0.63750000000000007</v>
      </c>
      <c r="L759" s="801"/>
      <c r="M759" s="789">
        <f t="shared" ref="M759:M769" si="217">AVERAGEIFS(M$7:M$751,$C$7:$C$751,"="&amp;$A759)</f>
        <v>2.3475000000000001</v>
      </c>
      <c r="N759" s="801"/>
      <c r="O759" s="797">
        <f t="shared" ref="O759:O769" si="218">AVERAGEIFS(O$7:O$751,$C$7:$C$751,"="&amp;$A759)</f>
        <v>0.58416666666666672</v>
      </c>
      <c r="P759" s="801"/>
      <c r="Q759" s="801"/>
      <c r="R759" s="789">
        <f t="shared" ref="R759:X769" si="219">AVERAGEIFS(R$7:R$751,$C$7:$C$751,"="&amp;$A759)</f>
        <v>8.4459485276439299</v>
      </c>
      <c r="S759" s="789">
        <f t="shared" si="219"/>
        <v>8.9282592742666242</v>
      </c>
      <c r="T759" s="789">
        <f t="shared" si="219"/>
        <v>9.5234579651356679</v>
      </c>
      <c r="U759" s="789">
        <f t="shared" si="219"/>
        <v>12.308324124088349</v>
      </c>
      <c r="V759" s="789">
        <f t="shared" si="219"/>
        <v>8.2250978083067228</v>
      </c>
      <c r="W759" s="800">
        <f t="shared" si="219"/>
        <v>0.79113757965820741</v>
      </c>
      <c r="X759" s="800">
        <f t="shared" si="219"/>
        <v>1.9752653260955009</v>
      </c>
      <c r="Y759" s="630"/>
      <c r="Z759" s="789">
        <f t="shared" ref="Z759:AA769" si="220">AVERAGEIFS(Z$7:Z$751,$C$7:$C$751,"="&amp;$A759)</f>
        <v>120.6983684289402</v>
      </c>
      <c r="AA759" s="789">
        <f t="shared" si="220"/>
        <v>47.240090510093466</v>
      </c>
      <c r="AB759" s="789"/>
      <c r="AC759" s="789">
        <f t="shared" ref="AC759:AL769" si="221">AVERAGEIFS(AC$7:AC$751,$C$7:$C$751,"="&amp;$A759)</f>
        <v>5.890833333333334</v>
      </c>
      <c r="AD759" s="789">
        <f t="shared" si="221"/>
        <v>3.5085714285714289</v>
      </c>
      <c r="AE759" s="789">
        <f t="shared" si="221"/>
        <v>3.4325000000000006</v>
      </c>
      <c r="AF759" s="789">
        <f t="shared" si="221"/>
        <v>3.6009090909090911</v>
      </c>
      <c r="AG759" s="789">
        <f t="shared" si="221"/>
        <v>14.641666666666664</v>
      </c>
      <c r="AH759" s="789">
        <f t="shared" si="221"/>
        <v>-7.7083333333333348</v>
      </c>
      <c r="AI759" s="789">
        <f t="shared" si="221"/>
        <v>10.44</v>
      </c>
      <c r="AJ759" s="789">
        <f t="shared" si="221"/>
        <v>14.891666666666666</v>
      </c>
      <c r="AK759" s="789">
        <f t="shared" si="221"/>
        <v>10.556666666666667</v>
      </c>
      <c r="AL759" s="927">
        <f t="shared" si="221"/>
        <v>67490.833333333328</v>
      </c>
      <c r="AM759" s="789">
        <f t="shared" ref="AM759:AV769" si="222">AVERAGEIFS(AM$7:AM$751,$C$7:$C$751,"="&amp;$A759)</f>
        <v>1.2091666666666663</v>
      </c>
      <c r="AN759" s="912">
        <f t="shared" si="222"/>
        <v>1.3699999999999999</v>
      </c>
      <c r="AO759" s="789">
        <f t="shared" si="222"/>
        <v>-30.227997110247163</v>
      </c>
      <c r="AP759" s="789">
        <f t="shared" si="222"/>
        <v>15.431462501615522</v>
      </c>
      <c r="AQ759" s="912">
        <f t="shared" si="222"/>
        <v>131.42628965645295</v>
      </c>
      <c r="AR759" s="789">
        <f t="shared" si="222"/>
        <v>2.3282733333333332</v>
      </c>
      <c r="AS759" s="789">
        <f t="shared" si="222"/>
        <v>2.4294164104166671</v>
      </c>
      <c r="AT759" s="789">
        <f t="shared" si="222"/>
        <v>2.5885833970317504</v>
      </c>
      <c r="AU759" s="789">
        <f t="shared" si="222"/>
        <v>2.761344065698605</v>
      </c>
      <c r="AV759" s="789">
        <f t="shared" si="222"/>
        <v>2.9489851579134885</v>
      </c>
      <c r="AW759" s="789">
        <f t="shared" ref="AW759:BC769" si="223">AVERAGEIFS(AW$7:AW$751,$C$7:$C$751,"="&amp;$A759)</f>
        <v>13.056602364393845</v>
      </c>
      <c r="AX759" s="912">
        <f t="shared" si="223"/>
        <v>17.146310544406195</v>
      </c>
      <c r="AY759" s="789">
        <f t="shared" si="223"/>
        <v>0.81416666666666659</v>
      </c>
      <c r="AZ759" s="789">
        <f t="shared" si="223"/>
        <v>65.722500000000011</v>
      </c>
      <c r="BA759" s="789">
        <f t="shared" si="223"/>
        <v>-14.755833333333333</v>
      </c>
      <c r="BB759" s="789">
        <f t="shared" si="223"/>
        <v>1.9383333333333332</v>
      </c>
      <c r="BC759" s="912">
        <f t="shared" si="223"/>
        <v>10.445</v>
      </c>
      <c r="BD759" s="789"/>
      <c r="BE759" s="678">
        <f t="shared" ref="BE759:BG769" si="224">AVERAGEIFS(BE$7:BE$751,$C$7:$C$751,"="&amp;$A759)</f>
        <v>2004.5</v>
      </c>
      <c r="BF759" s="789">
        <f t="shared" si="224"/>
        <v>0.91666666666666663</v>
      </c>
      <c r="BG759" s="789">
        <f t="shared" si="224"/>
        <v>3.9250000000000003</v>
      </c>
    </row>
    <row r="760" spans="1:59" x14ac:dyDescent="0.2">
      <c r="A760" s="832" t="s">
        <v>245</v>
      </c>
      <c r="B760" s="630">
        <f t="shared" si="214"/>
        <v>42</v>
      </c>
      <c r="C760" s="832"/>
      <c r="E760" s="801">
        <f t="shared" si="215"/>
        <v>17.404761904761905</v>
      </c>
      <c r="I760" s="909">
        <f t="shared" si="216"/>
        <v>130.16500000000002</v>
      </c>
      <c r="J760" s="789">
        <f t="shared" si="216"/>
        <v>1.7772509279136699</v>
      </c>
      <c r="K760" s="797">
        <f t="shared" si="216"/>
        <v>0.49278809523809519</v>
      </c>
      <c r="L760" s="801"/>
      <c r="M760" s="789">
        <f t="shared" si="217"/>
        <v>1.8944571428571428</v>
      </c>
      <c r="N760" s="801"/>
      <c r="O760" s="797">
        <f t="shared" si="218"/>
        <v>0.45320952380952384</v>
      </c>
      <c r="P760" s="801"/>
      <c r="Q760" s="801"/>
      <c r="R760" s="789">
        <f t="shared" si="219"/>
        <v>10.508802587403823</v>
      </c>
      <c r="S760" s="789">
        <f t="shared" si="219"/>
        <v>8.8390100090165085</v>
      </c>
      <c r="T760" s="789">
        <f t="shared" si="219"/>
        <v>12.216753775914672</v>
      </c>
      <c r="U760" s="789">
        <f t="shared" si="219"/>
        <v>12.817600609168741</v>
      </c>
      <c r="V760" s="789">
        <f t="shared" si="219"/>
        <v>13.725003259704224</v>
      </c>
      <c r="W760" s="800">
        <f t="shared" si="219"/>
        <v>1.0761859017123647</v>
      </c>
      <c r="X760" s="800">
        <f t="shared" si="219"/>
        <v>1.3588232031328216</v>
      </c>
      <c r="Y760" s="630"/>
      <c r="Z760" s="789">
        <f t="shared" si="220"/>
        <v>73.082335337803627</v>
      </c>
      <c r="AA760" s="789">
        <f t="shared" si="220"/>
        <v>64.801775387583803</v>
      </c>
      <c r="AB760" s="789"/>
      <c r="AC760" s="789">
        <f t="shared" si="221"/>
        <v>4.9554761904761904</v>
      </c>
      <c r="AD760" s="789">
        <f t="shared" si="221"/>
        <v>3.2358823529411773</v>
      </c>
      <c r="AE760" s="789">
        <f t="shared" si="221"/>
        <v>2.0485714285714285</v>
      </c>
      <c r="AF760" s="789">
        <f t="shared" si="221"/>
        <v>10.607435897435899</v>
      </c>
      <c r="AG760" s="789">
        <f t="shared" si="221"/>
        <v>-7.1774999999999993</v>
      </c>
      <c r="AH760" s="789">
        <f t="shared" si="221"/>
        <v>-5.2023809523809508</v>
      </c>
      <c r="AI760" s="789">
        <f t="shared" si="221"/>
        <v>34.257750000000009</v>
      </c>
      <c r="AJ760" s="789">
        <f t="shared" si="221"/>
        <v>8.8846341463414618</v>
      </c>
      <c r="AK760" s="789">
        <f t="shared" si="221"/>
        <v>15.681578947368424</v>
      </c>
      <c r="AL760" s="927">
        <f t="shared" si="221"/>
        <v>35042.698333333326</v>
      </c>
      <c r="AM760" s="789">
        <f t="shared" si="222"/>
        <v>4.4385714285714286</v>
      </c>
      <c r="AN760" s="912">
        <f t="shared" si="222"/>
        <v>1.5160526315789475</v>
      </c>
      <c r="AO760" s="789">
        <f t="shared" si="222"/>
        <v>-51.208702676150672</v>
      </c>
      <c r="AP760" s="789">
        <f t="shared" si="222"/>
        <v>14.586282892715525</v>
      </c>
      <c r="AQ760" s="912">
        <f t="shared" si="222"/>
        <v>296.41674936811398</v>
      </c>
      <c r="AR760" s="789">
        <f t="shared" si="222"/>
        <v>1.8897365952380953</v>
      </c>
      <c r="AS760" s="789">
        <f t="shared" si="222"/>
        <v>2.0026301867261909</v>
      </c>
      <c r="AT760" s="789">
        <f t="shared" si="222"/>
        <v>2.1797619752958339</v>
      </c>
      <c r="AU760" s="789">
        <f t="shared" si="222"/>
        <v>2.373949693005454</v>
      </c>
      <c r="AV760" s="789">
        <f t="shared" si="222"/>
        <v>2.5868726386919438</v>
      </c>
      <c r="AW760" s="789">
        <f t="shared" si="223"/>
        <v>11.032951088957519</v>
      </c>
      <c r="AX760" s="912">
        <f t="shared" si="223"/>
        <v>10.408778114128744</v>
      </c>
      <c r="AY760" s="789">
        <f t="shared" si="223"/>
        <v>1.1769999999999998</v>
      </c>
      <c r="AZ760" s="789">
        <f t="shared" si="223"/>
        <v>162.63000000000002</v>
      </c>
      <c r="BA760" s="789">
        <f t="shared" si="223"/>
        <v>-11.507380952380949</v>
      </c>
      <c r="BB760" s="789">
        <f t="shared" si="223"/>
        <v>2.8509523809523807</v>
      </c>
      <c r="BC760" s="912">
        <f t="shared" si="223"/>
        <v>19.195476190476185</v>
      </c>
      <c r="BD760" s="789"/>
      <c r="BE760" s="678">
        <f t="shared" si="224"/>
        <v>2004</v>
      </c>
      <c r="BF760" s="789">
        <f t="shared" si="224"/>
        <v>1.0476190476190477</v>
      </c>
      <c r="BG760" s="789">
        <f t="shared" si="224"/>
        <v>5.8674999999999997</v>
      </c>
    </row>
    <row r="761" spans="1:59" x14ac:dyDescent="0.2">
      <c r="A761" s="832" t="s">
        <v>128</v>
      </c>
      <c r="B761" s="630">
        <f t="shared" si="214"/>
        <v>39</v>
      </c>
      <c r="C761" s="832"/>
      <c r="E761" s="801">
        <f t="shared" si="215"/>
        <v>29.564102564102566</v>
      </c>
      <c r="I761" s="909">
        <f t="shared" si="216"/>
        <v>102.57307692307693</v>
      </c>
      <c r="J761" s="789">
        <f t="shared" si="216"/>
        <v>2.6243798886572032</v>
      </c>
      <c r="K761" s="797">
        <f t="shared" si="216"/>
        <v>0.56562051282051284</v>
      </c>
      <c r="L761" s="801"/>
      <c r="M761" s="789">
        <f t="shared" si="217"/>
        <v>2.1740205128205128</v>
      </c>
      <c r="N761" s="801"/>
      <c r="O761" s="797">
        <f t="shared" si="218"/>
        <v>0.53116868309683851</v>
      </c>
      <c r="P761" s="801"/>
      <c r="Q761" s="801"/>
      <c r="R761" s="789">
        <f t="shared" si="219"/>
        <v>6.203873738638582</v>
      </c>
      <c r="S761" s="789">
        <f t="shared" si="219"/>
        <v>6.7488854756094492</v>
      </c>
      <c r="T761" s="789">
        <f t="shared" si="219"/>
        <v>8.6438059765908868</v>
      </c>
      <c r="U761" s="789">
        <f t="shared" si="219"/>
        <v>8.1593905067781254</v>
      </c>
      <c r="V761" s="789">
        <f t="shared" si="219"/>
        <v>9.9759329307798446</v>
      </c>
      <c r="W761" s="800">
        <f t="shared" si="219"/>
        <v>0.7775369297137148</v>
      </c>
      <c r="X761" s="800">
        <f t="shared" si="219"/>
        <v>1.2340183946351138</v>
      </c>
      <c r="Y761" s="630"/>
      <c r="Z761" s="789">
        <f t="shared" si="220"/>
        <v>103.29656089706353</v>
      </c>
      <c r="AA761" s="789">
        <f t="shared" si="220"/>
        <v>56.529865511108312</v>
      </c>
      <c r="AB761" s="789"/>
      <c r="AC761" s="789">
        <f t="shared" si="221"/>
        <v>3.7658974358974366</v>
      </c>
      <c r="AD761" s="789">
        <f t="shared" si="221"/>
        <v>9.7399999999999984</v>
      </c>
      <c r="AE761" s="789">
        <f t="shared" si="221"/>
        <v>2.7553846153846147</v>
      </c>
      <c r="AF761" s="789">
        <f t="shared" si="221"/>
        <v>11.978684210526316</v>
      </c>
      <c r="AG761" s="789">
        <f t="shared" si="221"/>
        <v>64.664864864864853</v>
      </c>
      <c r="AH761" s="789">
        <f t="shared" si="221"/>
        <v>-3.620512820512821</v>
      </c>
      <c r="AI761" s="789">
        <f t="shared" si="221"/>
        <v>12.892777777777777</v>
      </c>
      <c r="AJ761" s="789">
        <f t="shared" si="221"/>
        <v>1.5358974358974364</v>
      </c>
      <c r="AK761" s="789">
        <f t="shared" si="221"/>
        <v>7.7802702702702717</v>
      </c>
      <c r="AL761" s="927">
        <f t="shared" si="221"/>
        <v>53910.003589743596</v>
      </c>
      <c r="AM761" s="789">
        <f t="shared" si="222"/>
        <v>2.322307692307692</v>
      </c>
      <c r="AN761" s="912">
        <f t="shared" si="222"/>
        <v>2.0876315789473692</v>
      </c>
      <c r="AO761" s="789">
        <f t="shared" si="222"/>
        <v>-47.060672874398506</v>
      </c>
      <c r="AP761" s="789">
        <f t="shared" si="222"/>
        <v>10.845493098935846</v>
      </c>
      <c r="AQ761" s="912">
        <f t="shared" si="222"/>
        <v>236.57382376163702</v>
      </c>
      <c r="AR761" s="789">
        <f t="shared" si="222"/>
        <v>2.2519597435897429</v>
      </c>
      <c r="AS761" s="789">
        <f t="shared" si="222"/>
        <v>2.3975000643846154</v>
      </c>
      <c r="AT761" s="789">
        <f t="shared" si="222"/>
        <v>2.5515098305104984</v>
      </c>
      <c r="AU761" s="789">
        <f t="shared" si="222"/>
        <v>2.7172922221239317</v>
      </c>
      <c r="AV761" s="789">
        <f t="shared" si="222"/>
        <v>2.8958338075062775</v>
      </c>
      <c r="AW761" s="789">
        <f t="shared" si="223"/>
        <v>12.814095668115064</v>
      </c>
      <c r="AX761" s="912">
        <f t="shared" si="223"/>
        <v>15.256581891070445</v>
      </c>
      <c r="AY761" s="789">
        <f t="shared" si="223"/>
        <v>0.60897435897435892</v>
      </c>
      <c r="AZ761" s="789">
        <f t="shared" si="223"/>
        <v>69.066666666666663</v>
      </c>
      <c r="BA761" s="789">
        <f t="shared" si="223"/>
        <v>-13.612564102564102</v>
      </c>
      <c r="BB761" s="789">
        <f t="shared" si="223"/>
        <v>-1.0992307692307692</v>
      </c>
      <c r="BC761" s="912">
        <f t="shared" si="223"/>
        <v>4.9664102564102555</v>
      </c>
      <c r="BD761" s="789"/>
      <c r="BE761" s="678">
        <f t="shared" si="224"/>
        <v>1991.6923076923076</v>
      </c>
      <c r="BF761" s="789">
        <f t="shared" si="224"/>
        <v>2.6153846153846154</v>
      </c>
      <c r="BG761" s="789">
        <f t="shared" si="224"/>
        <v>8.7702702702702684</v>
      </c>
    </row>
    <row r="762" spans="1:59" x14ac:dyDescent="0.2">
      <c r="A762" s="832" t="s">
        <v>178</v>
      </c>
      <c r="B762" s="630">
        <f t="shared" si="214"/>
        <v>18</v>
      </c>
      <c r="C762" s="832"/>
      <c r="E762" s="801">
        <f t="shared" si="215"/>
        <v>15.833333333333334</v>
      </c>
      <c r="I762" s="909">
        <f t="shared" si="216"/>
        <v>102.84222222222222</v>
      </c>
      <c r="J762" s="789">
        <f t="shared" si="216"/>
        <v>7.5572840742696474</v>
      </c>
      <c r="K762" s="797">
        <f t="shared" si="216"/>
        <v>1.2606166666666667</v>
      </c>
      <c r="L762" s="801"/>
      <c r="M762" s="789">
        <f t="shared" si="217"/>
        <v>3.3757999999999999</v>
      </c>
      <c r="N762" s="801"/>
      <c r="O762" s="797">
        <f t="shared" si="218"/>
        <v>0.77384444444444456</v>
      </c>
      <c r="P762" s="801"/>
      <c r="Q762" s="801"/>
      <c r="R762" s="789">
        <f t="shared" si="219"/>
        <v>29.894910731504904</v>
      </c>
      <c r="S762" s="789">
        <f t="shared" si="219"/>
        <v>31.977582474541155</v>
      </c>
      <c r="T762" s="789">
        <f t="shared" si="219"/>
        <v>23.068309126858225</v>
      </c>
      <c r="U762" s="789">
        <f t="shared" si="219"/>
        <v>17.95461496722584</v>
      </c>
      <c r="V762" s="789">
        <f t="shared" si="219"/>
        <v>15.878972932546565</v>
      </c>
      <c r="W762" s="800">
        <f t="shared" si="219"/>
        <v>1.0042997190515717</v>
      </c>
      <c r="X762" s="800">
        <f t="shared" si="219"/>
        <v>4.515868319853098</v>
      </c>
      <c r="Y762" s="630"/>
      <c r="Z762" s="789">
        <f t="shared" si="220"/>
        <v>159.59147327126311</v>
      </c>
      <c r="AA762" s="789">
        <f t="shared" si="220"/>
        <v>24.61754614341163</v>
      </c>
      <c r="AB762" s="789"/>
      <c r="AC762" s="789">
        <f t="shared" si="221"/>
        <v>1.3483333333333334</v>
      </c>
      <c r="AD762" s="789">
        <f t="shared" si="221"/>
        <v>4.5274999999999999</v>
      </c>
      <c r="AE762" s="789">
        <f t="shared" si="221"/>
        <v>4.0966666666666676</v>
      </c>
      <c r="AF762" s="789">
        <f t="shared" si="221"/>
        <v>5.0682352941176481</v>
      </c>
      <c r="AG762" s="789">
        <f t="shared" si="221"/>
        <v>7.9777777777777805</v>
      </c>
      <c r="AH762" s="789">
        <f t="shared" si="221"/>
        <v>-20.8</v>
      </c>
      <c r="AI762" s="789">
        <f t="shared" si="221"/>
        <v>118.39411764705882</v>
      </c>
      <c r="AJ762" s="789">
        <f t="shared" si="221"/>
        <v>8.9888888888888889</v>
      </c>
      <c r="AK762" s="789">
        <f t="shared" si="221"/>
        <v>1.5779999999999998</v>
      </c>
      <c r="AL762" s="927">
        <f t="shared" si="221"/>
        <v>41672.675000000003</v>
      </c>
      <c r="AM762" s="789">
        <f t="shared" si="222"/>
        <v>11.30705882352941</v>
      </c>
      <c r="AN762" s="912">
        <f t="shared" si="222"/>
        <v>1.6952941176470586</v>
      </c>
      <c r="AO762" s="789">
        <f t="shared" si="222"/>
        <v>4.4350692251865027</v>
      </c>
      <c r="AP762" s="789">
        <f t="shared" si="222"/>
        <v>25.454776112486073</v>
      </c>
      <c r="AQ762" s="912">
        <f t="shared" si="222"/>
        <v>122.84762781222638</v>
      </c>
      <c r="AR762" s="789">
        <f t="shared" si="222"/>
        <v>3.4844160555555561</v>
      </c>
      <c r="AS762" s="789">
        <f t="shared" si="222"/>
        <v>3.7947054880666666</v>
      </c>
      <c r="AT762" s="789">
        <f t="shared" si="222"/>
        <v>3.9050056991871833</v>
      </c>
      <c r="AU762" s="789">
        <f t="shared" si="222"/>
        <v>4.0215892965055993</v>
      </c>
      <c r="AV762" s="789">
        <f t="shared" si="222"/>
        <v>4.1449583964878327</v>
      </c>
      <c r="AW762" s="789">
        <f t="shared" si="223"/>
        <v>19.350674935802836</v>
      </c>
      <c r="AX762" s="912">
        <f t="shared" si="223"/>
        <v>43.07366575310445</v>
      </c>
      <c r="AY762" s="789">
        <f t="shared" si="223"/>
        <v>1.627777777777778</v>
      </c>
      <c r="AZ762" s="789">
        <f t="shared" si="223"/>
        <v>167.49500000000003</v>
      </c>
      <c r="BA762" s="789">
        <f t="shared" si="223"/>
        <v>-16.976666666666667</v>
      </c>
      <c r="BB762" s="789">
        <f t="shared" si="223"/>
        <v>6.9855555555555542</v>
      </c>
      <c r="BC762" s="912">
        <f t="shared" si="223"/>
        <v>20.516666666666666</v>
      </c>
      <c r="BD762" s="789"/>
      <c r="BE762" s="678">
        <f t="shared" si="224"/>
        <v>2005.4444444444443</v>
      </c>
      <c r="BF762" s="789">
        <f t="shared" si="224"/>
        <v>0.94444444444444442</v>
      </c>
      <c r="BG762" s="789">
        <f t="shared" si="224"/>
        <v>4.7333333333333343</v>
      </c>
    </row>
    <row r="763" spans="1:59" x14ac:dyDescent="0.2">
      <c r="A763" s="832" t="s">
        <v>108</v>
      </c>
      <c r="B763" s="630">
        <f t="shared" si="214"/>
        <v>283</v>
      </c>
      <c r="C763" s="832"/>
      <c r="E763" s="801">
        <f t="shared" si="215"/>
        <v>13.332155477031803</v>
      </c>
      <c r="I763" s="909">
        <f t="shared" si="216"/>
        <v>69.388727915194366</v>
      </c>
      <c r="J763" s="789">
        <f t="shared" si="216"/>
        <v>2.8455300033026991</v>
      </c>
      <c r="K763" s="797">
        <f t="shared" si="216"/>
        <v>0.44708480565371017</v>
      </c>
      <c r="L763" s="801"/>
      <c r="M763" s="789">
        <f t="shared" si="217"/>
        <v>1.5235689045936391</v>
      </c>
      <c r="N763" s="801"/>
      <c r="O763" s="797">
        <f t="shared" si="218"/>
        <v>0.40715478159178858</v>
      </c>
      <c r="P763" s="801"/>
      <c r="Q763" s="801"/>
      <c r="R763" s="789">
        <f t="shared" si="219"/>
        <v>8.541940872130235</v>
      </c>
      <c r="S763" s="789">
        <f t="shared" si="219"/>
        <v>8.1544434694827288</v>
      </c>
      <c r="T763" s="789">
        <f t="shared" si="219"/>
        <v>13.359526095386151</v>
      </c>
      <c r="U763" s="789">
        <f t="shared" si="219"/>
        <v>13.962764731004414</v>
      </c>
      <c r="V763" s="789">
        <f t="shared" si="219"/>
        <v>13.073412851220384</v>
      </c>
      <c r="W763" s="800">
        <f t="shared" si="219"/>
        <v>1.4355554611591563</v>
      </c>
      <c r="X763" s="800">
        <f t="shared" si="219"/>
        <v>1.264887536339518</v>
      </c>
      <c r="Y763" s="630"/>
      <c r="Z763" s="789">
        <f t="shared" si="220"/>
        <v>46.844005300232567</v>
      </c>
      <c r="AA763" s="789">
        <f t="shared" si="220"/>
        <v>18.278760889281852</v>
      </c>
      <c r="AB763" s="789"/>
      <c r="AC763" s="789">
        <f t="shared" si="221"/>
        <v>3.6893927125506076</v>
      </c>
      <c r="AD763" s="789">
        <f t="shared" si="221"/>
        <v>2.9969886363636387</v>
      </c>
      <c r="AE763" s="789">
        <f t="shared" si="221"/>
        <v>4.1231578947368384</v>
      </c>
      <c r="AF763" s="789">
        <f t="shared" si="221"/>
        <v>2.6367073170731699</v>
      </c>
      <c r="AG763" s="789">
        <f t="shared" si="221"/>
        <v>10.576995884773661</v>
      </c>
      <c r="AH763" s="789">
        <f t="shared" si="221"/>
        <v>20.484489795918368</v>
      </c>
      <c r="AI763" s="789">
        <f t="shared" si="221"/>
        <v>3.9909722222222221</v>
      </c>
      <c r="AJ763" s="789">
        <f t="shared" si="221"/>
        <v>12.596762295081971</v>
      </c>
      <c r="AK763" s="789">
        <f t="shared" si="221"/>
        <v>7.9267179487179487</v>
      </c>
      <c r="AL763" s="927">
        <f t="shared" si="221"/>
        <v>14334.38688259109</v>
      </c>
      <c r="AM763" s="789">
        <f t="shared" si="222"/>
        <v>3.9856680161943352</v>
      </c>
      <c r="AN763" s="912">
        <f t="shared" si="222"/>
        <v>0.71971074380165267</v>
      </c>
      <c r="AO763" s="789">
        <f t="shared" si="222"/>
        <v>-0.87003442822954746</v>
      </c>
      <c r="AP763" s="789">
        <f t="shared" si="222"/>
        <v>16.827781835251646</v>
      </c>
      <c r="AQ763" s="912">
        <f t="shared" si="222"/>
        <v>24.468150609524184</v>
      </c>
      <c r="AR763" s="789">
        <f t="shared" si="222"/>
        <v>1.5440422294442833</v>
      </c>
      <c r="AS763" s="789">
        <f t="shared" si="222"/>
        <v>1.6217845450617958</v>
      </c>
      <c r="AT763" s="789">
        <f t="shared" si="222"/>
        <v>1.7169891426161097</v>
      </c>
      <c r="AU763" s="789">
        <f t="shared" si="222"/>
        <v>1.819452537052868</v>
      </c>
      <c r="AV763" s="789">
        <f t="shared" si="222"/>
        <v>1.9298025853442842</v>
      </c>
      <c r="AW763" s="789">
        <f t="shared" si="223"/>
        <v>8.6320710395193476</v>
      </c>
      <c r="AX763" s="912">
        <f t="shared" si="223"/>
        <v>16.07808380507425</v>
      </c>
      <c r="AY763" s="789">
        <f t="shared" si="223"/>
        <v>1.0067346938775517</v>
      </c>
      <c r="AZ763" s="789">
        <f t="shared" si="223"/>
        <v>100.11733420653046</v>
      </c>
      <c r="BA763" s="789">
        <f t="shared" si="223"/>
        <v>-8.7668266205560936</v>
      </c>
      <c r="BB763" s="789">
        <f t="shared" si="223"/>
        <v>5.9450746041598537</v>
      </c>
      <c r="BC763" s="912">
        <f t="shared" si="223"/>
        <v>24.302640867523316</v>
      </c>
      <c r="BD763" s="789"/>
      <c r="BE763" s="678">
        <f t="shared" si="224"/>
        <v>2008.2014134275619</v>
      </c>
      <c r="BF763" s="789">
        <f t="shared" si="224"/>
        <v>0.53710247349823326</v>
      </c>
      <c r="BG763" s="789">
        <f t="shared" si="224"/>
        <v>2.3257613168724278</v>
      </c>
    </row>
    <row r="764" spans="1:59" x14ac:dyDescent="0.2">
      <c r="A764" s="832" t="s">
        <v>153</v>
      </c>
      <c r="B764" s="630">
        <f t="shared" si="214"/>
        <v>35</v>
      </c>
      <c r="C764" s="832"/>
      <c r="E764" s="801">
        <f t="shared" si="215"/>
        <v>16.142857142857142</v>
      </c>
      <c r="I764" s="909">
        <f t="shared" si="216"/>
        <v>168.04485714285707</v>
      </c>
      <c r="J764" s="789">
        <f t="shared" si="216"/>
        <v>1.7818708687858429</v>
      </c>
      <c r="K764" s="797">
        <f t="shared" si="216"/>
        <v>0.5773542857142856</v>
      </c>
      <c r="L764" s="801"/>
      <c r="M764" s="789">
        <f t="shared" si="217"/>
        <v>2.3094171428571424</v>
      </c>
      <c r="N764" s="801"/>
      <c r="O764" s="797">
        <f t="shared" si="218"/>
        <v>0.52653142857142843</v>
      </c>
      <c r="P764" s="801"/>
      <c r="Q764" s="801"/>
      <c r="R764" s="789">
        <f t="shared" si="219"/>
        <v>9.1666020041959531</v>
      </c>
      <c r="S764" s="789">
        <f t="shared" si="219"/>
        <v>8.5363143294201471</v>
      </c>
      <c r="T764" s="789">
        <f t="shared" si="219"/>
        <v>9.6225891166177444</v>
      </c>
      <c r="U764" s="789">
        <f t="shared" si="219"/>
        <v>9.9969476035400824</v>
      </c>
      <c r="V764" s="789">
        <f t="shared" si="219"/>
        <v>10.990424686256015</v>
      </c>
      <c r="W764" s="800">
        <f t="shared" si="219"/>
        <v>0.90392912990063778</v>
      </c>
      <c r="X764" s="800">
        <f t="shared" si="219"/>
        <v>1.0665828452132062</v>
      </c>
      <c r="Y764" s="630"/>
      <c r="Z764" s="789">
        <f t="shared" si="220"/>
        <v>163.59708134496779</v>
      </c>
      <c r="AA764" s="789">
        <f t="shared" si="220"/>
        <v>57.241719812753146</v>
      </c>
      <c r="AB764" s="789"/>
      <c r="AC764" s="789">
        <f t="shared" si="221"/>
        <v>4.3471428571428561</v>
      </c>
      <c r="AD764" s="789">
        <f t="shared" si="221"/>
        <v>14.236153846153842</v>
      </c>
      <c r="AE764" s="789">
        <f t="shared" si="221"/>
        <v>4.3588571428571425</v>
      </c>
      <c r="AF764" s="789">
        <f t="shared" si="221"/>
        <v>6.7912121212121201</v>
      </c>
      <c r="AG764" s="789">
        <f t="shared" si="221"/>
        <v>17.723529411764702</v>
      </c>
      <c r="AH764" s="789">
        <f t="shared" si="221"/>
        <v>-17.599999999999998</v>
      </c>
      <c r="AI764" s="789">
        <f t="shared" si="221"/>
        <v>9.4199999999999982</v>
      </c>
      <c r="AJ764" s="789">
        <f t="shared" si="221"/>
        <v>8.4408571428571424</v>
      </c>
      <c r="AK764" s="789">
        <f t="shared" si="221"/>
        <v>10.168125</v>
      </c>
      <c r="AL764" s="927">
        <f t="shared" si="221"/>
        <v>86053.981428571438</v>
      </c>
      <c r="AM764" s="789">
        <f t="shared" si="222"/>
        <v>1.1888571428571426</v>
      </c>
      <c r="AN764" s="912">
        <f t="shared" si="222"/>
        <v>1.063030303030303</v>
      </c>
      <c r="AO764" s="789">
        <f t="shared" si="222"/>
        <v>-45.144468215321801</v>
      </c>
      <c r="AP764" s="789">
        <f t="shared" si="222"/>
        <v>11.778818472325927</v>
      </c>
      <c r="AQ764" s="912">
        <f t="shared" si="222"/>
        <v>234.23924549214595</v>
      </c>
      <c r="AR764" s="789">
        <f t="shared" si="222"/>
        <v>2.2701497142857141</v>
      </c>
      <c r="AS764" s="789">
        <f t="shared" si="222"/>
        <v>2.4268692343428571</v>
      </c>
      <c r="AT764" s="789">
        <f t="shared" si="222"/>
        <v>2.60828286934604</v>
      </c>
      <c r="AU764" s="789">
        <f t="shared" si="222"/>
        <v>2.8052819011294363</v>
      </c>
      <c r="AV764" s="789">
        <f t="shared" si="222"/>
        <v>3.0193031799485226</v>
      </c>
      <c r="AW764" s="789">
        <f t="shared" si="223"/>
        <v>13.129886899052572</v>
      </c>
      <c r="AX764" s="912">
        <f t="shared" si="223"/>
        <v>10.11983253738663</v>
      </c>
      <c r="AY764" s="789">
        <f t="shared" si="223"/>
        <v>0.71371428571428552</v>
      </c>
      <c r="AZ764" s="789">
        <f t="shared" si="223"/>
        <v>62.722571428571413</v>
      </c>
      <c r="BA764" s="789">
        <f t="shared" si="223"/>
        <v>-12.974285714285717</v>
      </c>
      <c r="BB764" s="789">
        <f t="shared" si="223"/>
        <v>-2.3388571428571425</v>
      </c>
      <c r="BC764" s="912">
        <f t="shared" si="223"/>
        <v>5.1285714285714299</v>
      </c>
      <c r="BD764" s="789"/>
      <c r="BE764" s="678">
        <f t="shared" si="224"/>
        <v>2005.5142857142857</v>
      </c>
      <c r="BF764" s="789">
        <f t="shared" si="224"/>
        <v>0.82857142857142863</v>
      </c>
      <c r="BG764" s="789">
        <f t="shared" si="224"/>
        <v>6.382352941176471</v>
      </c>
    </row>
    <row r="765" spans="1:59" x14ac:dyDescent="0.2">
      <c r="A765" s="832" t="s">
        <v>112</v>
      </c>
      <c r="B765" s="630">
        <f t="shared" si="214"/>
        <v>105</v>
      </c>
      <c r="C765" s="832"/>
      <c r="E765" s="801">
        <f t="shared" si="215"/>
        <v>19.295238095238094</v>
      </c>
      <c r="I765" s="909">
        <f t="shared" si="216"/>
        <v>119.54142857142863</v>
      </c>
      <c r="J765" s="789">
        <f t="shared" si="216"/>
        <v>1.6435661076221391</v>
      </c>
      <c r="K765" s="797">
        <f t="shared" si="216"/>
        <v>0.48091666666666671</v>
      </c>
      <c r="L765" s="801"/>
      <c r="M765" s="789">
        <f t="shared" si="217"/>
        <v>1.8899523809523811</v>
      </c>
      <c r="N765" s="801"/>
      <c r="O765" s="797">
        <f t="shared" si="218"/>
        <v>0.44564285714285712</v>
      </c>
      <c r="P765" s="801"/>
      <c r="Q765" s="801"/>
      <c r="R765" s="789">
        <f t="shared" si="219"/>
        <v>8.3331813363218092</v>
      </c>
      <c r="S765" s="789">
        <f t="shared" si="219"/>
        <v>8.031721690214372</v>
      </c>
      <c r="T765" s="789">
        <f t="shared" si="219"/>
        <v>10.733788188756474</v>
      </c>
      <c r="U765" s="789">
        <f t="shared" si="219"/>
        <v>10.309179480349361</v>
      </c>
      <c r="V765" s="789">
        <f t="shared" si="219"/>
        <v>11.124212179556332</v>
      </c>
      <c r="W765" s="800">
        <f t="shared" si="219"/>
        <v>0.89872761349335917</v>
      </c>
      <c r="X765" s="800">
        <f t="shared" si="219"/>
        <v>2.6964566745053582</v>
      </c>
      <c r="Y765" s="630"/>
      <c r="Z765" s="789">
        <f t="shared" si="220"/>
        <v>55.385158151169016</v>
      </c>
      <c r="AA765" s="789">
        <f t="shared" si="220"/>
        <v>35.050163365252367</v>
      </c>
      <c r="AB765" s="789"/>
      <c r="AC765" s="789">
        <f t="shared" si="221"/>
        <v>4.0590476190476181</v>
      </c>
      <c r="AD765" s="789">
        <f t="shared" si="221"/>
        <v>5.1611702127659589</v>
      </c>
      <c r="AE765" s="789">
        <f t="shared" si="221"/>
        <v>2.6772380952380948</v>
      </c>
      <c r="AF765" s="789">
        <f t="shared" si="221"/>
        <v>6.7211538461538476</v>
      </c>
      <c r="AG765" s="789">
        <f t="shared" si="221"/>
        <v>21.907920792079207</v>
      </c>
      <c r="AH765" s="789">
        <f t="shared" si="221"/>
        <v>-8.9780952380952392</v>
      </c>
      <c r="AI765" s="789">
        <f t="shared" si="221"/>
        <v>176.72009615384601</v>
      </c>
      <c r="AJ765" s="789">
        <f t="shared" si="221"/>
        <v>8.2175238095238079</v>
      </c>
      <c r="AK765" s="789">
        <f t="shared" si="221"/>
        <v>10.791067961165052</v>
      </c>
      <c r="AL765" s="927">
        <f t="shared" si="221"/>
        <v>19790.324190476193</v>
      </c>
      <c r="AM765" s="789">
        <f t="shared" si="222"/>
        <v>1.2008653846153841</v>
      </c>
      <c r="AN765" s="912">
        <f t="shared" si="222"/>
        <v>0.97028846153846093</v>
      </c>
      <c r="AO765" s="789">
        <f t="shared" si="222"/>
        <v>-23.085599276385189</v>
      </c>
      <c r="AP765" s="789">
        <f t="shared" si="222"/>
        <v>11.961571775837919</v>
      </c>
      <c r="AQ765" s="912">
        <f t="shared" si="222"/>
        <v>187.89152210863102</v>
      </c>
      <c r="AR765" s="789">
        <f t="shared" si="222"/>
        <v>1.8909599819047624</v>
      </c>
      <c r="AS765" s="789">
        <f t="shared" si="222"/>
        <v>2.0552866631476197</v>
      </c>
      <c r="AT765" s="789">
        <f t="shared" si="222"/>
        <v>2.2200649380765336</v>
      </c>
      <c r="AU765" s="789">
        <f t="shared" si="222"/>
        <v>2.3995040069345723</v>
      </c>
      <c r="AV765" s="789">
        <f t="shared" si="222"/>
        <v>2.5949602054459384</v>
      </c>
      <c r="AW765" s="789">
        <f t="shared" si="223"/>
        <v>11.16077579550943</v>
      </c>
      <c r="AX765" s="912">
        <f t="shared" si="223"/>
        <v>9.7083516949635325</v>
      </c>
      <c r="AY765" s="789">
        <f t="shared" si="223"/>
        <v>1.1535238095238092</v>
      </c>
      <c r="AZ765" s="789">
        <f t="shared" si="223"/>
        <v>117.24438095238095</v>
      </c>
      <c r="BA765" s="789">
        <f t="shared" si="223"/>
        <v>-8.292666666666662</v>
      </c>
      <c r="BB765" s="789">
        <f t="shared" si="223"/>
        <v>3.0562857142857141</v>
      </c>
      <c r="BC765" s="912">
        <f t="shared" si="223"/>
        <v>18.567523809523813</v>
      </c>
      <c r="BD765" s="789"/>
      <c r="BE765" s="678">
        <f t="shared" si="224"/>
        <v>2002.2571428571428</v>
      </c>
      <c r="BF765" s="789">
        <f t="shared" si="224"/>
        <v>1.2952380952380953</v>
      </c>
      <c r="BG765" s="789">
        <f t="shared" si="224"/>
        <v>7.1431372549019647</v>
      </c>
    </row>
    <row r="766" spans="1:59" x14ac:dyDescent="0.2">
      <c r="A766" s="832" t="s">
        <v>4127</v>
      </c>
      <c r="B766" s="630">
        <f t="shared" si="214"/>
        <v>54</v>
      </c>
      <c r="C766" s="832"/>
      <c r="E766" s="801">
        <f t="shared" si="215"/>
        <v>12.407407407407407</v>
      </c>
      <c r="I766" s="909">
        <f t="shared" si="216"/>
        <v>135.23555555555555</v>
      </c>
      <c r="J766" s="789">
        <f t="shared" si="216"/>
        <v>1.7225274510794151</v>
      </c>
      <c r="K766" s="797">
        <f t="shared" si="216"/>
        <v>0.51957592592592583</v>
      </c>
      <c r="L766" s="801"/>
      <c r="M766" s="789">
        <f t="shared" si="217"/>
        <v>1.9183499999999996</v>
      </c>
      <c r="N766" s="801"/>
      <c r="O766" s="797">
        <f t="shared" si="218"/>
        <v>0.47654259259259263</v>
      </c>
      <c r="P766" s="801"/>
      <c r="Q766" s="801"/>
      <c r="R766" s="789">
        <f t="shared" si="219"/>
        <v>10.020954443359962</v>
      </c>
      <c r="S766" s="789">
        <f t="shared" si="219"/>
        <v>10.752372374487585</v>
      </c>
      <c r="T766" s="789">
        <f t="shared" si="219"/>
        <v>15.223994792588051</v>
      </c>
      <c r="U766" s="789">
        <f t="shared" si="219"/>
        <v>13.924304966895088</v>
      </c>
      <c r="V766" s="789">
        <f t="shared" si="219"/>
        <v>17.349766386419283</v>
      </c>
      <c r="W766" s="800">
        <f t="shared" si="219"/>
        <v>0.76746339037203282</v>
      </c>
      <c r="X766" s="800">
        <f t="shared" si="219"/>
        <v>2.1840190169933589</v>
      </c>
      <c r="Y766" s="630"/>
      <c r="Z766" s="789">
        <f t="shared" si="220"/>
        <v>73.331017205651435</v>
      </c>
      <c r="AA766" s="789">
        <f t="shared" si="220"/>
        <v>48.473630770840245</v>
      </c>
      <c r="AB766" s="789"/>
      <c r="AC766" s="789">
        <f t="shared" si="221"/>
        <v>3.8003703703703704</v>
      </c>
      <c r="AD766" s="789">
        <f t="shared" si="221"/>
        <v>4.8962500000000002</v>
      </c>
      <c r="AE766" s="789">
        <f t="shared" si="221"/>
        <v>6.1657407407407403</v>
      </c>
      <c r="AF766" s="789">
        <f t="shared" si="221"/>
        <v>12.772692307692306</v>
      </c>
      <c r="AG766" s="789">
        <f t="shared" si="221"/>
        <v>24.096078431372554</v>
      </c>
      <c r="AH766" s="789">
        <f t="shared" si="221"/>
        <v>4.7735849056603801</v>
      </c>
      <c r="AI766" s="789">
        <f t="shared" si="221"/>
        <v>11.704313725490193</v>
      </c>
      <c r="AJ766" s="789">
        <f t="shared" si="221"/>
        <v>11.60943396226415</v>
      </c>
      <c r="AK766" s="789">
        <f t="shared" si="221"/>
        <v>11.583333333333336</v>
      </c>
      <c r="AL766" s="927">
        <f t="shared" si="221"/>
        <v>130341.74481481481</v>
      </c>
      <c r="AM766" s="789">
        <f t="shared" si="222"/>
        <v>2.6539622641509428</v>
      </c>
      <c r="AN766" s="912">
        <f t="shared" si="222"/>
        <v>1.9130480769230769</v>
      </c>
      <c r="AO766" s="789">
        <f t="shared" si="222"/>
        <v>-33.229080916435493</v>
      </c>
      <c r="AP766" s="789">
        <f t="shared" si="222"/>
        <v>15.637626875123479</v>
      </c>
      <c r="AQ766" s="912">
        <f t="shared" si="222"/>
        <v>314.30914199662692</v>
      </c>
      <c r="AR766" s="789">
        <f t="shared" si="222"/>
        <v>1.9056242777777772</v>
      </c>
      <c r="AS766" s="789">
        <f t="shared" si="222"/>
        <v>2.0565997825962961</v>
      </c>
      <c r="AT766" s="789">
        <f t="shared" si="222"/>
        <v>2.2338328278578485</v>
      </c>
      <c r="AU766" s="789">
        <f t="shared" si="222"/>
        <v>2.4272918000332444</v>
      </c>
      <c r="AV766" s="789">
        <f t="shared" si="222"/>
        <v>2.6385077291276664</v>
      </c>
      <c r="AW766" s="789">
        <f t="shared" si="223"/>
        <v>11.261856417392833</v>
      </c>
      <c r="AX766" s="912">
        <f t="shared" si="223"/>
        <v>10.003475192020748</v>
      </c>
      <c r="AY766" s="789">
        <f t="shared" si="223"/>
        <v>1.0749999999999997</v>
      </c>
      <c r="AZ766" s="789">
        <f t="shared" si="223"/>
        <v>101.93071011838641</v>
      </c>
      <c r="BA766" s="789">
        <f t="shared" si="223"/>
        <v>-9.1617002041411482</v>
      </c>
      <c r="BB766" s="789">
        <f t="shared" si="223"/>
        <v>2.0108663533183946</v>
      </c>
      <c r="BC766" s="912">
        <f t="shared" si="223"/>
        <v>17.191012460484398</v>
      </c>
      <c r="BD766" s="789"/>
      <c r="BE766" s="678">
        <f t="shared" si="224"/>
        <v>2008.9814814814815</v>
      </c>
      <c r="BF766" s="789">
        <f t="shared" si="224"/>
        <v>0.46296296296296297</v>
      </c>
      <c r="BG766" s="789">
        <f t="shared" si="224"/>
        <v>10.299615384615386</v>
      </c>
    </row>
    <row r="767" spans="1:59" x14ac:dyDescent="0.2">
      <c r="A767" s="832" t="s">
        <v>123</v>
      </c>
      <c r="B767" s="630">
        <f t="shared" si="214"/>
        <v>44</v>
      </c>
      <c r="C767" s="832"/>
      <c r="E767" s="801">
        <f t="shared" si="215"/>
        <v>19.022727272727273</v>
      </c>
      <c r="I767" s="909">
        <f t="shared" si="216"/>
        <v>131.53090909090909</v>
      </c>
      <c r="J767" s="789">
        <f t="shared" si="216"/>
        <v>1.9258040766662687</v>
      </c>
      <c r="K767" s="797">
        <f t="shared" si="216"/>
        <v>0.52685000000000004</v>
      </c>
      <c r="L767" s="801"/>
      <c r="M767" s="789">
        <f t="shared" si="217"/>
        <v>2.0442181818181817</v>
      </c>
      <c r="N767" s="801"/>
      <c r="O767" s="797">
        <f t="shared" si="218"/>
        <v>0.48683181818181803</v>
      </c>
      <c r="P767" s="801"/>
      <c r="Q767" s="801"/>
      <c r="R767" s="789">
        <f t="shared" si="219"/>
        <v>8.1378456317439838</v>
      </c>
      <c r="S767" s="789">
        <f t="shared" si="219"/>
        <v>7.3794456047438732</v>
      </c>
      <c r="T767" s="789">
        <f t="shared" si="219"/>
        <v>8.9678559145280179</v>
      </c>
      <c r="U767" s="789">
        <f t="shared" si="219"/>
        <v>8.9560709142945587</v>
      </c>
      <c r="V767" s="789">
        <f t="shared" si="219"/>
        <v>11.352117873972631</v>
      </c>
      <c r="W767" s="800">
        <f t="shared" si="219"/>
        <v>1.0443536359470014</v>
      </c>
      <c r="X767" s="800">
        <f t="shared" si="219"/>
        <v>1.3787605361199271</v>
      </c>
      <c r="Y767" s="630"/>
      <c r="Z767" s="789">
        <f t="shared" si="220"/>
        <v>74.375993514242751</v>
      </c>
      <c r="AA767" s="789">
        <f t="shared" si="220"/>
        <v>55.225724054373885</v>
      </c>
      <c r="AB767" s="789"/>
      <c r="AC767" s="789">
        <f t="shared" si="221"/>
        <v>4.1672727272727279</v>
      </c>
      <c r="AD767" s="789">
        <f t="shared" si="221"/>
        <v>6.2075675675675672</v>
      </c>
      <c r="AE767" s="789">
        <f t="shared" si="221"/>
        <v>3.1293181818181823</v>
      </c>
      <c r="AF767" s="789">
        <f t="shared" si="221"/>
        <v>4.4195348837209307</v>
      </c>
      <c r="AG767" s="789">
        <f t="shared" si="221"/>
        <v>9.4428571428571431</v>
      </c>
      <c r="AH767" s="789">
        <f t="shared" si="221"/>
        <v>-4.9181818181818189</v>
      </c>
      <c r="AI767" s="789">
        <f t="shared" si="221"/>
        <v>12.265116279069767</v>
      </c>
      <c r="AJ767" s="789">
        <f t="shared" si="221"/>
        <v>7.5284090909090899</v>
      </c>
      <c r="AK767" s="789">
        <f t="shared" si="221"/>
        <v>11.068837209302325</v>
      </c>
      <c r="AL767" s="927">
        <f t="shared" si="221"/>
        <v>16226.546818181816</v>
      </c>
      <c r="AM767" s="789">
        <f t="shared" si="222"/>
        <v>1.9622727272727269</v>
      </c>
      <c r="AN767" s="912">
        <f t="shared" si="222"/>
        <v>1.003095238095238</v>
      </c>
      <c r="AO767" s="789">
        <f t="shared" si="222"/>
        <v>-45.467411508274303</v>
      </c>
      <c r="AP767" s="789">
        <f t="shared" si="222"/>
        <v>10.872849535449619</v>
      </c>
      <c r="AQ767" s="912">
        <f t="shared" si="222"/>
        <v>166.37805305281026</v>
      </c>
      <c r="AR767" s="789">
        <f t="shared" si="222"/>
        <v>2.0203113636363637</v>
      </c>
      <c r="AS767" s="789">
        <f t="shared" si="222"/>
        <v>2.1784918734545458</v>
      </c>
      <c r="AT767" s="789">
        <f t="shared" si="222"/>
        <v>2.3437758951893093</v>
      </c>
      <c r="AU767" s="789">
        <f t="shared" si="222"/>
        <v>2.5235948884161021</v>
      </c>
      <c r="AV767" s="789">
        <f t="shared" si="222"/>
        <v>2.7192925961364747</v>
      </c>
      <c r="AW767" s="789">
        <f t="shared" si="223"/>
        <v>11.7854666168328</v>
      </c>
      <c r="AX767" s="912">
        <f t="shared" si="223"/>
        <v>11.134012960462767</v>
      </c>
      <c r="AY767" s="789">
        <f t="shared" si="223"/>
        <v>1.126046511627907</v>
      </c>
      <c r="AZ767" s="789">
        <f t="shared" si="223"/>
        <v>123.07090909090907</v>
      </c>
      <c r="BA767" s="789">
        <f t="shared" si="223"/>
        <v>-9.6731818181818188</v>
      </c>
      <c r="BB767" s="789">
        <f t="shared" si="223"/>
        <v>1.8149999999999999</v>
      </c>
      <c r="BC767" s="912">
        <f t="shared" si="223"/>
        <v>16.404772727272729</v>
      </c>
      <c r="BD767" s="789"/>
      <c r="BE767" s="678">
        <f t="shared" si="224"/>
        <v>2002.5</v>
      </c>
      <c r="BF767" s="789">
        <f t="shared" si="224"/>
        <v>1.1818181818181819</v>
      </c>
      <c r="BG767" s="789">
        <f t="shared" si="224"/>
        <v>5.3309523809523807</v>
      </c>
    </row>
    <row r="768" spans="1:59" x14ac:dyDescent="0.2">
      <c r="A768" s="832" t="s">
        <v>4254</v>
      </c>
      <c r="B768" s="630">
        <f t="shared" si="214"/>
        <v>55</v>
      </c>
      <c r="C768" s="832"/>
      <c r="E768" s="801">
        <f t="shared" si="215"/>
        <v>11.745454545454546</v>
      </c>
      <c r="I768" s="909">
        <f t="shared" si="216"/>
        <v>83.694181818181846</v>
      </c>
      <c r="J768" s="789">
        <f t="shared" si="216"/>
        <v>3.9342311766260538</v>
      </c>
      <c r="K768" s="797">
        <f t="shared" si="216"/>
        <v>0.64688787878787857</v>
      </c>
      <c r="L768" s="801"/>
      <c r="M768" s="789">
        <f t="shared" si="217"/>
        <v>2.7199999999999993</v>
      </c>
      <c r="N768" s="801"/>
      <c r="O768" s="797">
        <f t="shared" si="218"/>
        <v>0.60986636363636371</v>
      </c>
      <c r="P768" s="801"/>
      <c r="Q768" s="801"/>
      <c r="R768" s="789">
        <f t="shared" si="219"/>
        <v>7.1046685688458417</v>
      </c>
      <c r="S768" s="789">
        <f t="shared" si="219"/>
        <v>12.96495252845506</v>
      </c>
      <c r="T768" s="789">
        <f t="shared" si="219"/>
        <v>10.789631094385667</v>
      </c>
      <c r="U768" s="789">
        <f t="shared" si="219"/>
        <v>10.279178600424645</v>
      </c>
      <c r="V768" s="789">
        <f t="shared" si="219"/>
        <v>9.9912618748387292</v>
      </c>
      <c r="W768" s="800">
        <f t="shared" si="219"/>
        <v>1.0168854939597887</v>
      </c>
      <c r="X768" s="800">
        <f t="shared" si="219"/>
        <v>1.1780227149277274</v>
      </c>
      <c r="Y768" s="630"/>
      <c r="Z768" s="789">
        <f t="shared" si="220"/>
        <v>229.1456507986673</v>
      </c>
      <c r="AA768" s="789">
        <f t="shared" si="220"/>
        <v>62.517157062681335</v>
      </c>
      <c r="AB768" s="789"/>
      <c r="AC768" s="789">
        <f t="shared" si="221"/>
        <v>1.558545454545454</v>
      </c>
      <c r="AD768" s="789">
        <f t="shared" si="221"/>
        <v>18.980857142857143</v>
      </c>
      <c r="AE768" s="789">
        <f t="shared" si="221"/>
        <v>10.816909090909093</v>
      </c>
      <c r="AF768" s="789">
        <f t="shared" si="221"/>
        <v>4.9592592592592606</v>
      </c>
      <c r="AG768" s="789">
        <f t="shared" si="221"/>
        <v>9.5250000000000021</v>
      </c>
      <c r="AH768" s="789">
        <f t="shared" si="221"/>
        <v>6.3236363636363686</v>
      </c>
      <c r="AI768" s="789">
        <f t="shared" si="221"/>
        <v>51.813148148148144</v>
      </c>
      <c r="AJ768" s="789">
        <f t="shared" si="221"/>
        <v>10.197735849056606</v>
      </c>
      <c r="AK768" s="789">
        <f t="shared" si="221"/>
        <v>8.3515384615384605</v>
      </c>
      <c r="AL768" s="927">
        <f t="shared" si="221"/>
        <v>13414.604909090909</v>
      </c>
      <c r="AM768" s="789">
        <f t="shared" si="222"/>
        <v>1.5349090909090903</v>
      </c>
      <c r="AN768" s="912">
        <f t="shared" si="222"/>
        <v>1.8816666666666673</v>
      </c>
      <c r="AO768" s="789">
        <f t="shared" si="222"/>
        <v>-50.061280863508543</v>
      </c>
      <c r="AP768" s="789">
        <f t="shared" si="222"/>
        <v>14.187746607707712</v>
      </c>
      <c r="AQ768" s="912">
        <f t="shared" si="222"/>
        <v>209.24554007513132</v>
      </c>
      <c r="AR768" s="789">
        <f t="shared" si="222"/>
        <v>2.7265519636363633</v>
      </c>
      <c r="AS768" s="789">
        <f t="shared" si="222"/>
        <v>2.9405426343181826</v>
      </c>
      <c r="AT768" s="789">
        <f t="shared" si="222"/>
        <v>3.117123931613055</v>
      </c>
      <c r="AU768" s="789">
        <f t="shared" si="222"/>
        <v>3.3078175265273559</v>
      </c>
      <c r="AV768" s="789">
        <f t="shared" si="222"/>
        <v>3.5138729482861049</v>
      </c>
      <c r="AW768" s="789">
        <f t="shared" si="223"/>
        <v>15.60590900438106</v>
      </c>
      <c r="AX768" s="912">
        <f t="shared" si="223"/>
        <v>22.474399121489821</v>
      </c>
      <c r="AY768" s="789">
        <f t="shared" si="223"/>
        <v>0.76490566037735852</v>
      </c>
      <c r="AZ768" s="789">
        <f t="shared" si="223"/>
        <v>81.954363636363652</v>
      </c>
      <c r="BA768" s="789">
        <f t="shared" si="223"/>
        <v>-14.602000000000002</v>
      </c>
      <c r="BB768" s="789">
        <f t="shared" si="223"/>
        <v>2.0801818181818179</v>
      </c>
      <c r="BC768" s="912">
        <f t="shared" si="223"/>
        <v>8.5214545454545458</v>
      </c>
      <c r="BD768" s="789"/>
      <c r="BE768" s="678">
        <f t="shared" si="224"/>
        <v>2009.7272727272727</v>
      </c>
      <c r="BF768" s="789">
        <f t="shared" si="224"/>
        <v>0.4</v>
      </c>
      <c r="BG768" s="789">
        <f t="shared" si="224"/>
        <v>3.0576923076923066</v>
      </c>
    </row>
    <row r="769" spans="1:59" x14ac:dyDescent="0.2">
      <c r="A769" s="832" t="s">
        <v>131</v>
      </c>
      <c r="B769" s="630">
        <f t="shared" si="214"/>
        <v>58</v>
      </c>
      <c r="C769" s="832"/>
      <c r="E769" s="801">
        <f t="shared" si="215"/>
        <v>21.758620689655171</v>
      </c>
      <c r="I769" s="909">
        <f t="shared" si="216"/>
        <v>57.377931034482749</v>
      </c>
      <c r="J769" s="789">
        <f t="shared" si="216"/>
        <v>3.5110457785855251</v>
      </c>
      <c r="K769" s="797">
        <f t="shared" si="216"/>
        <v>0.48201810344827561</v>
      </c>
      <c r="L769" s="801"/>
      <c r="M769" s="789">
        <f t="shared" si="217"/>
        <v>1.9280724137931025</v>
      </c>
      <c r="N769" s="801"/>
      <c r="O769" s="797">
        <f t="shared" si="218"/>
        <v>0.45868936781609204</v>
      </c>
      <c r="P769" s="801"/>
      <c r="Q769" s="801"/>
      <c r="R769" s="789">
        <f t="shared" si="219"/>
        <v>5.2253066642971389</v>
      </c>
      <c r="S769" s="789">
        <f t="shared" si="219"/>
        <v>5.8967093875106187</v>
      </c>
      <c r="T769" s="789">
        <f t="shared" si="219"/>
        <v>6.2065214347662154</v>
      </c>
      <c r="U769" s="789">
        <f t="shared" si="219"/>
        <v>6.4367114312051523</v>
      </c>
      <c r="V769" s="789">
        <f t="shared" si="219"/>
        <v>5.6599993295206801</v>
      </c>
      <c r="W769" s="800">
        <f t="shared" si="219"/>
        <v>1.1102027522317552</v>
      </c>
      <c r="X769" s="800">
        <f t="shared" si="219"/>
        <v>3.0349798954832417</v>
      </c>
      <c r="Y769" s="630"/>
      <c r="Z769" s="789">
        <f t="shared" si="220"/>
        <v>83.461840203383829</v>
      </c>
      <c r="AA769" s="789">
        <f t="shared" si="220"/>
        <v>24.527703452182301</v>
      </c>
      <c r="AB769" s="789"/>
      <c r="AC769" s="789">
        <f t="shared" si="221"/>
        <v>2.3803448275862071</v>
      </c>
      <c r="AD769" s="789">
        <f t="shared" si="221"/>
        <v>4.4335555555555555</v>
      </c>
      <c r="AE769" s="789">
        <f t="shared" si="221"/>
        <v>3.1800000000000006</v>
      </c>
      <c r="AF769" s="789">
        <f t="shared" si="221"/>
        <v>2.1768965517241385</v>
      </c>
      <c r="AG769" s="789">
        <f t="shared" si="221"/>
        <v>8.1037037037037027</v>
      </c>
      <c r="AH769" s="789">
        <f t="shared" si="221"/>
        <v>15.125000000000004</v>
      </c>
      <c r="AI769" s="789">
        <f t="shared" si="221"/>
        <v>6.9225925925925935</v>
      </c>
      <c r="AJ769" s="789">
        <f t="shared" si="221"/>
        <v>7.6315789473684378E-2</v>
      </c>
      <c r="AK769" s="789">
        <f t="shared" si="221"/>
        <v>7.2067924528301877</v>
      </c>
      <c r="AL769" s="927">
        <f t="shared" si="221"/>
        <v>15229.498965517238</v>
      </c>
      <c r="AM769" s="789">
        <f t="shared" si="222"/>
        <v>1.4059649122807012</v>
      </c>
      <c r="AN769" s="912">
        <f t="shared" si="222"/>
        <v>1.4503571428571431</v>
      </c>
      <c r="AO769" s="789">
        <f t="shared" si="222"/>
        <v>-14.846570190880923</v>
      </c>
      <c r="AP769" s="789">
        <f t="shared" si="222"/>
        <v>9.9477572097906766</v>
      </c>
      <c r="AQ769" s="912">
        <f t="shared" si="222"/>
        <v>45.546110712174979</v>
      </c>
      <c r="AR769" s="789">
        <f t="shared" si="222"/>
        <v>1.9600180913793108</v>
      </c>
      <c r="AS769" s="789">
        <f t="shared" si="222"/>
        <v>2.0732904849758618</v>
      </c>
      <c r="AT769" s="789">
        <f t="shared" si="222"/>
        <v>2.1883797749409073</v>
      </c>
      <c r="AU769" s="789">
        <f t="shared" si="222"/>
        <v>2.3109530982315758</v>
      </c>
      <c r="AV769" s="789">
        <f t="shared" si="222"/>
        <v>2.4415499283324626</v>
      </c>
      <c r="AW769" s="789">
        <f t="shared" si="223"/>
        <v>10.974191377860116</v>
      </c>
      <c r="AX769" s="912">
        <f t="shared" si="223"/>
        <v>19.990819221646696</v>
      </c>
      <c r="AY769" s="789">
        <f t="shared" si="223"/>
        <v>0.41089285714285723</v>
      </c>
      <c r="AZ769" s="789">
        <f t="shared" si="223"/>
        <v>43.291034482758633</v>
      </c>
      <c r="BA769" s="789">
        <f t="shared" si="223"/>
        <v>-20.057413793103443</v>
      </c>
      <c r="BB769" s="789">
        <f t="shared" si="223"/>
        <v>-3.5758620689655167</v>
      </c>
      <c r="BC769" s="912">
        <f t="shared" si="223"/>
        <v>5.6724137931034008E-2</v>
      </c>
      <c r="BD769" s="789"/>
      <c r="BE769" s="678">
        <f t="shared" si="224"/>
        <v>1999.844827586207</v>
      </c>
      <c r="BF769" s="789">
        <f t="shared" si="224"/>
        <v>1.603448275862069</v>
      </c>
      <c r="BG769" s="789">
        <f t="shared" si="224"/>
        <v>2.4796296296296294</v>
      </c>
    </row>
    <row r="770" spans="1:59" x14ac:dyDescent="0.2">
      <c r="I770" s="630"/>
      <c r="J770" s="832"/>
      <c r="K770" s="911"/>
      <c r="L770" s="832"/>
      <c r="M770" s="832"/>
      <c r="N770" s="832"/>
      <c r="O770" s="832"/>
      <c r="P770" s="832"/>
      <c r="Q770" s="832"/>
      <c r="R770" s="832"/>
      <c r="S770" s="832"/>
      <c r="T770" s="832"/>
      <c r="U770" s="832"/>
      <c r="V770" s="832"/>
      <c r="W770" s="832"/>
      <c r="X770" s="832"/>
      <c r="AN770" s="913"/>
      <c r="AO770" s="832"/>
      <c r="BC770" s="630"/>
      <c r="BD770" s="597"/>
    </row>
    <row r="771" spans="1:59" x14ac:dyDescent="0.2">
      <c r="I771" s="910"/>
      <c r="J771" s="908"/>
      <c r="K771" s="911"/>
      <c r="L771" s="908"/>
      <c r="M771" s="908"/>
      <c r="N771" s="908"/>
      <c r="O771" s="908"/>
      <c r="P771" s="908"/>
      <c r="Q771" s="908"/>
      <c r="R771" s="908"/>
      <c r="S771" s="908"/>
      <c r="T771" s="908"/>
      <c r="U771" s="908"/>
      <c r="V771" s="908"/>
      <c r="W771" s="908"/>
      <c r="X771" s="908"/>
    </row>
    <row r="772" spans="1:59" x14ac:dyDescent="0.2">
      <c r="I772" s="910"/>
      <c r="J772" s="908"/>
      <c r="K772" s="911"/>
      <c r="L772" s="908"/>
      <c r="M772" s="908"/>
      <c r="N772" s="908"/>
      <c r="O772" s="908"/>
      <c r="P772" s="908"/>
      <c r="Q772" s="908"/>
      <c r="R772" s="908"/>
      <c r="S772" s="908"/>
      <c r="T772" s="908"/>
      <c r="U772" s="908"/>
      <c r="V772" s="908"/>
      <c r="W772" s="908"/>
      <c r="X772" s="908"/>
    </row>
    <row r="773" spans="1:59" x14ac:dyDescent="0.2">
      <c r="K773" s="907"/>
    </row>
    <row r="774" spans="1:59" x14ac:dyDescent="0.2">
      <c r="K774" s="572"/>
    </row>
    <row r="775" spans="1:59" x14ac:dyDescent="0.2">
      <c r="K775" s="572"/>
    </row>
    <row r="776" spans="1:59" x14ac:dyDescent="0.2">
      <c r="K776" s="572"/>
    </row>
    <row r="777" spans="1:59" x14ac:dyDescent="0.2">
      <c r="K777" s="572"/>
    </row>
    <row r="778" spans="1:59" x14ac:dyDescent="0.2">
      <c r="K778" s="832"/>
    </row>
    <row r="779" spans="1:59" x14ac:dyDescent="0.2">
      <c r="K779" s="832"/>
    </row>
  </sheetData>
  <sheetProtection selectLockedCells="1" selectUnlockedCells="1"/>
  <sortState ref="A7:BI748">
    <sortCondition descending="1" ref="E7:E748"/>
    <sortCondition ref="Q7:Q748"/>
  </sortState>
  <mergeCells count="2">
    <mergeCell ref="P5:Q5"/>
    <mergeCell ref="AZ4:BC4"/>
  </mergeCells>
  <conditionalFormatting sqref="A555:A556 R7:R631 R751:V751 R636:R750 S7:V750">
    <cfRule type="cellIs" dxfId="29" priority="503" stopIfTrue="1" operator="lessThan">
      <formula>2</formula>
    </cfRule>
  </conditionalFormatting>
  <conditionalFormatting sqref="A336 A338 A420 A512 A518 A520 A522 A558:A559 A613">
    <cfRule type="cellIs" dxfId="28" priority="450" stopIfTrue="1" operator="lessThan">
      <formula>2</formula>
    </cfRule>
  </conditionalFormatting>
  <conditionalFormatting sqref="AQ7:AQ631 AQ636:AQ751">
    <cfRule type="cellIs" dxfId="27" priority="51" stopIfTrue="1" operator="lessThan">
      <formula>0</formula>
    </cfRule>
  </conditionalFormatting>
  <conditionalFormatting sqref="AP7:AP631 AP636:AP751">
    <cfRule type="cellIs" dxfId="26" priority="49" stopIfTrue="1" operator="greaterThan">
      <formula>11.99</formula>
    </cfRule>
    <cfRule type="cellIs" dxfId="25" priority="50" stopIfTrue="1" operator="lessThan">
      <formula>8</formula>
    </cfRule>
  </conditionalFormatting>
  <conditionalFormatting sqref="J7:J631 J636:J751">
    <cfRule type="cellIs" dxfId="24" priority="40" stopIfTrue="1" operator="greaterThan">
      <formula>10</formula>
    </cfRule>
    <cfRule type="cellIs" dxfId="23" priority="41" stopIfTrue="1" operator="lessThan">
      <formula>2</formula>
    </cfRule>
  </conditionalFormatting>
  <conditionalFormatting sqref="R632:R633">
    <cfRule type="cellIs" dxfId="22" priority="39" stopIfTrue="1" operator="lessThan">
      <formula>2</formula>
    </cfRule>
  </conditionalFormatting>
  <conditionalFormatting sqref="AQ632:AQ633">
    <cfRule type="cellIs" dxfId="21" priority="38" stopIfTrue="1" operator="lessThan">
      <formula>0</formula>
    </cfRule>
  </conditionalFormatting>
  <conditionalFormatting sqref="AP632:AP633">
    <cfRule type="cellIs" dxfId="20" priority="36" stopIfTrue="1" operator="greaterThan">
      <formula>11.99</formula>
    </cfRule>
    <cfRule type="cellIs" dxfId="19" priority="37" stopIfTrue="1" operator="lessThan">
      <formula>8</formula>
    </cfRule>
  </conditionalFormatting>
  <conditionalFormatting sqref="J632:J633">
    <cfRule type="cellIs" dxfId="18" priority="34" stopIfTrue="1" operator="greaterThan">
      <formula>10</formula>
    </cfRule>
    <cfRule type="cellIs" dxfId="17" priority="35" stopIfTrue="1" operator="lessThan">
      <formula>2</formula>
    </cfRule>
  </conditionalFormatting>
  <conditionalFormatting sqref="R634">
    <cfRule type="cellIs" dxfId="16" priority="33" stopIfTrue="1" operator="lessThan">
      <formula>2</formula>
    </cfRule>
  </conditionalFormatting>
  <conditionalFormatting sqref="AQ634">
    <cfRule type="cellIs" dxfId="15" priority="32" stopIfTrue="1" operator="lessThan">
      <formula>0</formula>
    </cfRule>
  </conditionalFormatting>
  <conditionalFormatting sqref="AP634">
    <cfRule type="cellIs" dxfId="14" priority="30" stopIfTrue="1" operator="greaterThan">
      <formula>11.99</formula>
    </cfRule>
    <cfRule type="cellIs" dxfId="13" priority="31" stopIfTrue="1" operator="lessThan">
      <formula>8</formula>
    </cfRule>
  </conditionalFormatting>
  <conditionalFormatting sqref="J634">
    <cfRule type="cellIs" dxfId="12" priority="28" stopIfTrue="1" operator="greaterThan">
      <formula>10</formula>
    </cfRule>
    <cfRule type="cellIs" dxfId="11" priority="29" stopIfTrue="1" operator="lessThan">
      <formula>2</formula>
    </cfRule>
  </conditionalFormatting>
  <conditionalFormatting sqref="R635">
    <cfRule type="cellIs" dxfId="10" priority="27" stopIfTrue="1" operator="lessThan">
      <formula>2</formula>
    </cfRule>
  </conditionalFormatting>
  <conditionalFormatting sqref="AQ635">
    <cfRule type="cellIs" dxfId="9" priority="26" stopIfTrue="1" operator="lessThan">
      <formula>0</formula>
    </cfRule>
  </conditionalFormatting>
  <conditionalFormatting sqref="AP635">
    <cfRule type="cellIs" dxfId="8" priority="24" stopIfTrue="1" operator="greaterThan">
      <formula>11.99</formula>
    </cfRule>
    <cfRule type="cellIs" dxfId="7" priority="25" stopIfTrue="1" operator="lessThan">
      <formula>8</formula>
    </cfRule>
  </conditionalFormatting>
  <conditionalFormatting sqref="J635">
    <cfRule type="cellIs" dxfId="6" priority="22" stopIfTrue="1" operator="greaterThan">
      <formula>10</formula>
    </cfRule>
    <cfRule type="cellIs" dxfId="5" priority="23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55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457" customWidth="1"/>
    <col min="2" max="2" width="6" style="457" customWidth="1"/>
    <col min="3" max="3" width="6" style="1096" customWidth="1"/>
    <col min="4" max="4" width="6.5703125" style="1011" customWidth="1"/>
    <col min="5" max="5" width="6.42578125" style="457" customWidth="1"/>
    <col min="6" max="7" width="5.5703125" style="457" customWidth="1"/>
    <col min="8" max="8" width="6.42578125" style="457" bestFit="1" customWidth="1"/>
    <col min="9" max="9" width="7.140625" style="457" bestFit="1" customWidth="1"/>
    <col min="10" max="10" width="6.28515625" style="457" customWidth="1"/>
    <col min="11" max="11" width="1.5703125" style="457" customWidth="1"/>
    <col min="12" max="12" width="6" style="457" customWidth="1"/>
    <col min="13" max="13" width="6.28515625" style="457" customWidth="1"/>
    <col min="14" max="14" width="1.5703125" style="457" customWidth="1"/>
    <col min="15" max="15" width="6.28515625" style="457" customWidth="1"/>
    <col min="16" max="16" width="6" style="457" customWidth="1"/>
    <col min="17" max="22" width="6.5703125" style="457" bestFit="1" customWidth="1"/>
    <col min="23" max="26" width="6" style="457" customWidth="1"/>
    <col min="27" max="27" width="7.85546875" style="457" bestFit="1" customWidth="1"/>
    <col min="28" max="28" width="5.42578125" style="457" customWidth="1"/>
    <col min="29" max="29" width="5.42578125" style="457" bestFit="1" customWidth="1"/>
    <col min="30" max="30" width="5.140625" style="457" customWidth="1"/>
    <col min="31" max="50" width="5.140625" style="603" customWidth="1"/>
    <col min="51" max="16384" width="8.85546875" style="457"/>
  </cols>
  <sheetData>
    <row r="1" spans="1:50" ht="12.75" customHeight="1" x14ac:dyDescent="0.2">
      <c r="A1" s="512" t="s">
        <v>4113</v>
      </c>
      <c r="B1" s="513"/>
      <c r="C1" s="902" t="s">
        <v>3</v>
      </c>
      <c r="F1" s="902"/>
      <c r="G1" s="514"/>
      <c r="H1" s="514"/>
      <c r="I1" s="514"/>
      <c r="J1" s="514"/>
      <c r="K1" s="514"/>
      <c r="L1" s="514"/>
      <c r="M1" s="514"/>
      <c r="N1" s="514"/>
      <c r="O1" s="514"/>
      <c r="R1" s="514"/>
      <c r="S1" s="514"/>
      <c r="T1" s="514"/>
      <c r="U1" s="514"/>
      <c r="V1" s="514"/>
      <c r="W1" s="514"/>
      <c r="X1" s="514"/>
      <c r="Y1" s="514"/>
      <c r="Z1" s="514"/>
      <c r="AA1" s="515"/>
      <c r="AB1" s="872" t="s">
        <v>4</v>
      </c>
      <c r="AF1" s="594"/>
      <c r="AG1" s="594"/>
      <c r="AH1" s="595"/>
      <c r="AI1" s="594"/>
      <c r="AJ1" s="594"/>
      <c r="AK1" s="594"/>
      <c r="AL1" s="594"/>
      <c r="AM1" s="595"/>
      <c r="AN1" s="595"/>
      <c r="AO1" s="595"/>
      <c r="AP1" s="595"/>
      <c r="AQ1" s="595"/>
      <c r="AR1" s="595"/>
      <c r="AS1" s="595"/>
      <c r="AT1" s="595"/>
      <c r="AU1" s="595"/>
      <c r="AV1" s="595"/>
      <c r="AW1" s="595"/>
      <c r="AX1" s="596"/>
    </row>
    <row r="2" spans="1:50" ht="9.6" customHeight="1" x14ac:dyDescent="0.2">
      <c r="A2" s="516"/>
      <c r="B2" s="517"/>
      <c r="C2" s="664" t="s">
        <v>9</v>
      </c>
      <c r="F2" s="664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  <c r="R2" s="518"/>
      <c r="S2" s="518"/>
      <c r="T2" s="518"/>
      <c r="U2" s="518"/>
      <c r="V2" s="518"/>
      <c r="W2" s="518"/>
      <c r="X2" s="518"/>
      <c r="Y2" s="518"/>
      <c r="Z2" s="518"/>
      <c r="AA2" s="519"/>
      <c r="AB2" s="832"/>
      <c r="AC2" s="832"/>
      <c r="AD2" s="832"/>
      <c r="AE2" s="597"/>
      <c r="AF2" s="597"/>
      <c r="AG2" s="597"/>
      <c r="AH2" s="597"/>
      <c r="AI2" s="597"/>
      <c r="AJ2" s="597"/>
      <c r="AK2" s="598"/>
      <c r="AL2" s="598"/>
      <c r="AM2" s="597"/>
      <c r="AN2" s="597"/>
      <c r="AO2" s="597"/>
      <c r="AP2" s="597"/>
      <c r="AQ2" s="597"/>
      <c r="AR2" s="597"/>
      <c r="AS2" s="597"/>
      <c r="AT2" s="597"/>
      <c r="AU2" s="597"/>
      <c r="AV2" s="597"/>
      <c r="AW2" s="597"/>
      <c r="AX2" s="599"/>
    </row>
    <row r="3" spans="1:50" ht="9.6" customHeight="1" x14ac:dyDescent="0.2">
      <c r="A3" s="520"/>
      <c r="B3" s="12"/>
      <c r="C3" s="1094"/>
      <c r="D3" s="1008"/>
      <c r="E3" s="12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21"/>
      <c r="Q3" s="518"/>
      <c r="R3" s="518"/>
      <c r="S3" s="518"/>
      <c r="T3" s="518"/>
      <c r="U3" s="518"/>
      <c r="V3" s="518"/>
      <c r="W3" s="518"/>
      <c r="X3" s="518"/>
      <c r="Y3" s="518"/>
      <c r="Z3" s="518"/>
      <c r="AA3" s="519"/>
      <c r="AB3" s="832"/>
      <c r="AC3" s="832"/>
      <c r="AD3" s="832"/>
      <c r="AE3" s="597"/>
      <c r="AF3" s="600"/>
      <c r="AG3" s="600"/>
      <c r="AH3" s="597"/>
      <c r="AI3" s="600"/>
      <c r="AJ3" s="600"/>
      <c r="AK3" s="600"/>
      <c r="AL3" s="600"/>
      <c r="AM3" s="600"/>
      <c r="AN3" s="600"/>
      <c r="AO3" s="600"/>
      <c r="AP3" s="600"/>
      <c r="AQ3" s="600"/>
      <c r="AR3" s="600"/>
      <c r="AS3" s="600"/>
      <c r="AT3" s="600"/>
      <c r="AU3" s="600"/>
      <c r="AV3" s="600"/>
      <c r="AW3" s="600"/>
      <c r="AX3" s="601"/>
    </row>
    <row r="4" spans="1:50" ht="12.75" customHeight="1" x14ac:dyDescent="0.2">
      <c r="A4" s="524" t="s">
        <v>1828</v>
      </c>
      <c r="B4" s="525"/>
      <c r="C4" s="1093"/>
      <c r="D4" s="1007"/>
      <c r="E4" s="517"/>
      <c r="F4" s="518"/>
      <c r="G4" s="518"/>
      <c r="H4" s="518"/>
      <c r="I4" s="518"/>
      <c r="J4" s="518"/>
      <c r="K4" s="526" t="s">
        <v>16</v>
      </c>
      <c r="L4" s="518"/>
      <c r="M4" s="518"/>
      <c r="N4" s="526"/>
      <c r="O4" s="518"/>
      <c r="P4" s="526"/>
      <c r="Q4" s="518"/>
      <c r="R4" s="518"/>
      <c r="S4" s="518"/>
      <c r="T4" s="518"/>
      <c r="U4" s="518"/>
      <c r="V4" s="518"/>
      <c r="W4" s="518"/>
      <c r="X4" s="518"/>
      <c r="Y4" s="518"/>
      <c r="Z4" s="519"/>
      <c r="AA4" s="527" t="s">
        <v>4568</v>
      </c>
      <c r="AB4" s="528">
        <v>2020</v>
      </c>
      <c r="AC4" s="528">
        <v>2019</v>
      </c>
      <c r="AD4" s="528">
        <v>2018</v>
      </c>
      <c r="AE4" s="528">
        <v>2017</v>
      </c>
      <c r="AF4" s="528">
        <v>2016</v>
      </c>
      <c r="AG4" s="528">
        <v>2015</v>
      </c>
      <c r="AH4" s="528">
        <v>2014</v>
      </c>
      <c r="AI4" s="529" t="s">
        <v>17</v>
      </c>
      <c r="AJ4" s="528">
        <v>2012</v>
      </c>
      <c r="AK4" s="528">
        <v>2011</v>
      </c>
      <c r="AL4" s="530">
        <v>2010</v>
      </c>
      <c r="AM4" s="531">
        <v>2009</v>
      </c>
      <c r="AN4" s="531">
        <v>2008</v>
      </c>
      <c r="AO4" s="531">
        <v>2007</v>
      </c>
      <c r="AP4" s="531">
        <v>2006</v>
      </c>
      <c r="AQ4" s="531">
        <v>2005</v>
      </c>
      <c r="AR4" s="531">
        <v>2004</v>
      </c>
      <c r="AS4" s="531">
        <v>2003</v>
      </c>
      <c r="AT4" s="531">
        <v>2002</v>
      </c>
      <c r="AU4" s="531">
        <v>2001</v>
      </c>
      <c r="AV4" s="532">
        <v>2000</v>
      </c>
      <c r="AW4" s="528" t="s">
        <v>18</v>
      </c>
      <c r="AX4" s="528"/>
    </row>
    <row r="5" spans="1:50" ht="12.75" customHeight="1" x14ac:dyDescent="0.2">
      <c r="A5" s="479" t="s">
        <v>21</v>
      </c>
      <c r="B5" s="527" t="s">
        <v>22</v>
      </c>
      <c r="C5" s="573"/>
      <c r="D5" s="490"/>
      <c r="E5" s="533"/>
      <c r="F5" s="533"/>
      <c r="G5" s="533"/>
      <c r="H5" s="533"/>
      <c r="I5" s="533"/>
      <c r="J5" s="534"/>
      <c r="K5" s="534"/>
      <c r="L5" s="535" t="s">
        <v>43</v>
      </c>
      <c r="M5" s="534"/>
      <c r="N5" s="534"/>
      <c r="O5" s="535"/>
      <c r="P5" s="535"/>
      <c r="Q5" s="522"/>
      <c r="R5" s="522"/>
      <c r="S5" s="522"/>
      <c r="T5" s="522"/>
      <c r="U5" s="522"/>
      <c r="V5" s="522"/>
      <c r="W5" s="522"/>
      <c r="X5" s="522"/>
      <c r="Y5" s="522"/>
      <c r="Z5" s="523"/>
      <c r="AA5" s="536" t="s">
        <v>4625</v>
      </c>
      <c r="AB5" s="537" t="s">
        <v>44</v>
      </c>
      <c r="AC5" s="537" t="s">
        <v>44</v>
      </c>
      <c r="AD5" s="537" t="s">
        <v>44</v>
      </c>
      <c r="AE5" s="537" t="s">
        <v>44</v>
      </c>
      <c r="AF5" s="537" t="s">
        <v>44</v>
      </c>
      <c r="AG5" s="537" t="s">
        <v>44</v>
      </c>
      <c r="AH5" s="537" t="s">
        <v>44</v>
      </c>
      <c r="AI5" s="532" t="s">
        <v>44</v>
      </c>
      <c r="AJ5" s="537" t="s">
        <v>44</v>
      </c>
      <c r="AK5" s="537" t="s">
        <v>44</v>
      </c>
      <c r="AL5" s="530" t="s">
        <v>44</v>
      </c>
      <c r="AM5" s="531" t="s">
        <v>44</v>
      </c>
      <c r="AN5" s="531" t="s">
        <v>44</v>
      </c>
      <c r="AO5" s="531" t="s">
        <v>44</v>
      </c>
      <c r="AP5" s="531" t="s">
        <v>44</v>
      </c>
      <c r="AQ5" s="531" t="s">
        <v>44</v>
      </c>
      <c r="AR5" s="531" t="s">
        <v>44</v>
      </c>
      <c r="AS5" s="531" t="s">
        <v>44</v>
      </c>
      <c r="AT5" s="531" t="s">
        <v>44</v>
      </c>
      <c r="AU5" s="531" t="s">
        <v>44</v>
      </c>
      <c r="AV5" s="532" t="s">
        <v>44</v>
      </c>
      <c r="AW5" s="537" t="s">
        <v>45</v>
      </c>
      <c r="AX5" s="537" t="s">
        <v>46</v>
      </c>
    </row>
    <row r="6" spans="1:50" ht="12.75" customHeight="1" x14ac:dyDescent="0.2">
      <c r="A6" s="465" t="s">
        <v>55</v>
      </c>
      <c r="B6" s="538" t="s">
        <v>56</v>
      </c>
      <c r="C6" s="1095">
        <v>2020</v>
      </c>
      <c r="D6" s="1014">
        <v>2019</v>
      </c>
      <c r="E6" s="538">
        <v>2018</v>
      </c>
      <c r="F6" s="538">
        <v>2017</v>
      </c>
      <c r="G6" s="538">
        <v>2016</v>
      </c>
      <c r="H6" s="538">
        <v>2015</v>
      </c>
      <c r="I6" s="538">
        <v>2014</v>
      </c>
      <c r="J6" s="538">
        <v>2013</v>
      </c>
      <c r="K6" s="539" t="s">
        <v>90</v>
      </c>
      <c r="L6" s="538">
        <v>2012</v>
      </c>
      <c r="M6" s="540">
        <v>2011</v>
      </c>
      <c r="N6" s="539" t="s">
        <v>90</v>
      </c>
      <c r="O6" s="538">
        <v>2010</v>
      </c>
      <c r="P6" s="533">
        <v>2009</v>
      </c>
      <c r="Q6" s="533">
        <v>2008</v>
      </c>
      <c r="R6" s="533">
        <v>2007</v>
      </c>
      <c r="S6" s="533">
        <v>2006</v>
      </c>
      <c r="T6" s="533">
        <v>2005</v>
      </c>
      <c r="U6" s="533">
        <v>2004</v>
      </c>
      <c r="V6" s="533">
        <v>2003</v>
      </c>
      <c r="W6" s="533">
        <v>2002</v>
      </c>
      <c r="X6" s="533">
        <v>2001</v>
      </c>
      <c r="Y6" s="533">
        <v>2000</v>
      </c>
      <c r="Z6" s="446">
        <v>1999</v>
      </c>
      <c r="AA6" s="538" t="s">
        <v>91</v>
      </c>
      <c r="AB6" s="537">
        <v>2019</v>
      </c>
      <c r="AC6" s="537">
        <v>2018</v>
      </c>
      <c r="AD6" s="537">
        <v>2017</v>
      </c>
      <c r="AE6" s="537">
        <v>2016</v>
      </c>
      <c r="AF6" s="537">
        <v>2015</v>
      </c>
      <c r="AG6" s="537">
        <v>2014</v>
      </c>
      <c r="AH6" s="537">
        <v>2013</v>
      </c>
      <c r="AI6" s="532" t="s">
        <v>92</v>
      </c>
      <c r="AJ6" s="537">
        <v>2011</v>
      </c>
      <c r="AK6" s="537">
        <v>2010</v>
      </c>
      <c r="AL6" s="530">
        <v>2009</v>
      </c>
      <c r="AM6" s="531">
        <v>2008</v>
      </c>
      <c r="AN6" s="531">
        <v>2007</v>
      </c>
      <c r="AO6" s="531">
        <v>2006</v>
      </c>
      <c r="AP6" s="531">
        <v>2005</v>
      </c>
      <c r="AQ6" s="531">
        <v>2004</v>
      </c>
      <c r="AR6" s="531">
        <v>2003</v>
      </c>
      <c r="AS6" s="531">
        <v>2002</v>
      </c>
      <c r="AT6" s="531">
        <v>2001</v>
      </c>
      <c r="AU6" s="531">
        <v>2000</v>
      </c>
      <c r="AV6" s="532">
        <v>1999</v>
      </c>
      <c r="AW6" s="537" t="s">
        <v>93</v>
      </c>
      <c r="AX6" s="537" t="s">
        <v>94</v>
      </c>
    </row>
    <row r="7" spans="1:50" ht="11.25" customHeight="1" x14ac:dyDescent="0.2">
      <c r="A7" s="479" t="s">
        <v>878</v>
      </c>
      <c r="B7" s="468" t="s">
        <v>81</v>
      </c>
      <c r="C7" s="584">
        <v>0.72</v>
      </c>
      <c r="D7" s="584">
        <v>0.65600000000000003</v>
      </c>
      <c r="E7" s="460">
        <v>0.59599999999999997</v>
      </c>
      <c r="F7" s="460">
        <v>0.52800000000000002</v>
      </c>
      <c r="G7" s="474">
        <v>0.46</v>
      </c>
      <c r="H7" s="474">
        <v>0.4</v>
      </c>
      <c r="I7" s="474">
        <v>0.37768000000000002</v>
      </c>
      <c r="J7" s="474">
        <v>0.32904999999999995</v>
      </c>
      <c r="K7" s="977"/>
      <c r="L7" s="474">
        <v>0.21459</v>
      </c>
      <c r="M7" s="475">
        <v>0</v>
      </c>
      <c r="N7" s="977"/>
      <c r="O7" s="489">
        <v>0</v>
      </c>
      <c r="P7" s="477">
        <v>0</v>
      </c>
      <c r="Q7" s="477">
        <v>0</v>
      </c>
      <c r="R7" s="477">
        <v>0</v>
      </c>
      <c r="S7" s="477">
        <v>0</v>
      </c>
      <c r="T7" s="477">
        <v>0</v>
      </c>
      <c r="U7" s="477">
        <v>0</v>
      </c>
      <c r="V7" s="477">
        <v>0</v>
      </c>
      <c r="W7" s="477">
        <v>0</v>
      </c>
      <c r="X7" s="477">
        <v>0</v>
      </c>
      <c r="Y7" s="477">
        <v>0</v>
      </c>
      <c r="Z7" s="477">
        <v>0</v>
      </c>
      <c r="AA7" s="587">
        <f t="shared" ref="AA7:AA70" si="0">SUM(C7:Z7)</f>
        <v>4.28132</v>
      </c>
      <c r="AB7" s="1100">
        <f t="shared" ref="AB7:AB38" si="1">IF(ISERROR((C7/D7-1)*100),"n/a",(C7/D7-1)*100)</f>
        <v>9.7560975609755971</v>
      </c>
      <c r="AC7" s="1100">
        <f t="shared" ref="AC7:AC38" si="2">IF(ISERROR((D7/E7-1)*100),"n/a",(D7/E7-1)*100)</f>
        <v>10.06711409395975</v>
      </c>
      <c r="AD7" s="1100">
        <f t="shared" ref="AD7:AD38" si="3">IF(ISERROR((E7/F7-1)*100),"n/a",(E7/F7-1)*100)</f>
        <v>12.878787878787868</v>
      </c>
      <c r="AE7" s="1100">
        <f t="shared" ref="AE7:AE38" si="4">IF(ISERROR((F7/G7-1)*100),"n/a",(F7/G7-1)*100)</f>
        <v>14.782608695652177</v>
      </c>
      <c r="AF7" s="1100">
        <f t="shared" ref="AF7:AF38" si="5">IF(ISERROR((G7/H7-1)*100),"n/a",(G7/H7-1)*100)</f>
        <v>14.999999999999991</v>
      </c>
      <c r="AG7" s="1100">
        <f t="shared" ref="AG7:AG38" si="6">IF(ISERROR((H7/I7-1)*100),"n/a",(H7/I7-1)*100)</f>
        <v>5.9097648803219771</v>
      </c>
      <c r="AH7" s="1100">
        <f t="shared" ref="AH7:AH38" si="7">IF(ISERROR((I7/J7-1)*100),"n/a",(I7/J7-1)*100)</f>
        <v>14.778908980398132</v>
      </c>
      <c r="AI7" s="1100">
        <f t="shared" ref="AI7:AI38" si="8">IF(ISERROR((J7/L7-1)*100),"n/a",(J7/L7-1)*100)</f>
        <v>53.338925392609141</v>
      </c>
      <c r="AJ7" s="1100" t="str">
        <f t="shared" ref="AJ7:AJ38" si="9">IF(ISERROR((L7/M7-1)*100),"n/a",(L7/M7-1)*100)</f>
        <v>n/a</v>
      </c>
      <c r="AK7" s="1100" t="str">
        <f t="shared" ref="AK7:AK38" si="10">IF(ISERROR((M7/O7-1)*100),"n/a",(M7/O7-1)*100)</f>
        <v>n/a</v>
      </c>
      <c r="AL7" s="1100" t="str">
        <f t="shared" ref="AL7:AL38" si="11">IF(ISERROR((O7/P7-1)*100),"n/a",(O7/P7-1)*100)</f>
        <v>n/a</v>
      </c>
      <c r="AM7" s="1100" t="str">
        <f t="shared" ref="AM7:AM38" si="12">IF(ISERROR((P7/Q7-1)*100),"n/a",(P7/Q7-1)*100)</f>
        <v>n/a</v>
      </c>
      <c r="AN7" s="1100" t="str">
        <f t="shared" ref="AN7:AN38" si="13">IF(ISERROR((Q7/R7-1)*100),"n/a",(Q7/R7-1)*100)</f>
        <v>n/a</v>
      </c>
      <c r="AO7" s="1100" t="str">
        <f t="shared" ref="AO7:AO38" si="14">IF(ISERROR((R7/S7-1)*100),"n/a",(R7/S7-1)*100)</f>
        <v>n/a</v>
      </c>
      <c r="AP7" s="1100" t="str">
        <f t="shared" ref="AP7:AP38" si="15">IF(ISERROR((S7/T7-1)*100),"n/a",(S7/T7-1)*100)</f>
        <v>n/a</v>
      </c>
      <c r="AQ7" s="1100" t="str">
        <f t="shared" ref="AQ7:AQ38" si="16">IF(ISERROR((T7/U7-1)*100),"n/a",(T7/U7-1)*100)</f>
        <v>n/a</v>
      </c>
      <c r="AR7" s="1100" t="str">
        <f t="shared" ref="AR7:AR38" si="17">IF(ISERROR((U7/V7-1)*100),"n/a",(U7/V7-1)*100)</f>
        <v>n/a</v>
      </c>
      <c r="AS7" s="1100" t="str">
        <f t="shared" ref="AS7:AS38" si="18">IF(ISERROR((V7/W7-1)*100),"n/a",(V7/W7-1)*100)</f>
        <v>n/a</v>
      </c>
      <c r="AT7" s="1100" t="str">
        <f t="shared" ref="AT7:AT38" si="19">IF(ISERROR((W7/X7-1)*100),"n/a",(W7/X7-1)*100)</f>
        <v>n/a</v>
      </c>
      <c r="AU7" s="1100" t="str">
        <f t="shared" ref="AU7:AU38" si="20">IF(ISERROR((X7/Y7-1)*100),"n/a",(X7/Y7-1)*100)</f>
        <v>n/a</v>
      </c>
      <c r="AV7" s="1100" t="str">
        <f t="shared" ref="AV7:AV38" si="21">IF(ISERROR((Y7/Z7-1)*100),"n/a",(Y7/Z7-1)*100)</f>
        <v>n/a</v>
      </c>
      <c r="AW7" s="1100">
        <f t="shared" ref="AW7:AW70" si="22">AVERAGE(AB7:AV7)</f>
        <v>17.06402593533808</v>
      </c>
      <c r="AX7" s="1100">
        <f t="shared" ref="AX7:AX70" si="23">STDEV(AB7:AV7)</f>
        <v>14.999292876334634</v>
      </c>
    </row>
    <row r="8" spans="1:50" ht="11.25" customHeight="1" x14ac:dyDescent="0.2">
      <c r="A8" s="830" t="s">
        <v>394</v>
      </c>
      <c r="B8" s="485" t="s">
        <v>395</v>
      </c>
      <c r="C8" s="584">
        <v>0.16</v>
      </c>
      <c r="D8" s="584">
        <v>0.14000000000000001</v>
      </c>
      <c r="E8" s="460">
        <v>0.12</v>
      </c>
      <c r="F8" s="460">
        <v>0.11</v>
      </c>
      <c r="G8" s="584">
        <v>0.1</v>
      </c>
      <c r="H8" s="584">
        <v>9.4E-2</v>
      </c>
      <c r="I8" s="584">
        <v>8.5999999999999993E-2</v>
      </c>
      <c r="J8" s="584">
        <v>6.8000000000000005E-2</v>
      </c>
      <c r="K8" s="897"/>
      <c r="L8" s="584">
        <v>0.06</v>
      </c>
      <c r="M8" s="459">
        <v>5.1999999999999998E-2</v>
      </c>
      <c r="N8" s="897"/>
      <c r="O8" s="589">
        <v>4.8000000000000001E-2</v>
      </c>
      <c r="P8" s="590">
        <v>4.5332999999999998E-2</v>
      </c>
      <c r="Q8" s="590">
        <v>4.2666999999999997E-2</v>
      </c>
      <c r="R8" s="590">
        <v>0.04</v>
      </c>
      <c r="S8" s="586">
        <v>3.7332999999999998E-2</v>
      </c>
      <c r="T8" s="590">
        <v>3.5333000000000003E-2</v>
      </c>
      <c r="U8" s="590">
        <v>2.6450000000000001E-2</v>
      </c>
      <c r="V8" s="586">
        <v>1.1860000000000001E-2</v>
      </c>
      <c r="W8" s="586">
        <v>1.1860000000000001E-2</v>
      </c>
      <c r="X8" s="586">
        <v>1.1860000000000001E-2</v>
      </c>
      <c r="Y8" s="586">
        <v>1.1860000000000001E-2</v>
      </c>
      <c r="Z8" s="590">
        <v>1.1860000000000001E-2</v>
      </c>
      <c r="AA8" s="587">
        <f t="shared" si="0"/>
        <v>1.3244160000000003</v>
      </c>
      <c r="AB8" s="1100">
        <f t="shared" si="1"/>
        <v>14.285714285714279</v>
      </c>
      <c r="AC8" s="1100">
        <f t="shared" si="2"/>
        <v>16.666666666666675</v>
      </c>
      <c r="AD8" s="1100">
        <f t="shared" si="3"/>
        <v>9.0909090909090828</v>
      </c>
      <c r="AE8" s="1100">
        <f t="shared" si="4"/>
        <v>9.9999999999999858</v>
      </c>
      <c r="AF8" s="1100">
        <f t="shared" si="5"/>
        <v>6.3829787234042534</v>
      </c>
      <c r="AG8" s="1100">
        <f t="shared" si="6"/>
        <v>9.3023255813953654</v>
      </c>
      <c r="AH8" s="1100">
        <f t="shared" si="7"/>
        <v>26.470588235294091</v>
      </c>
      <c r="AI8" s="1100">
        <f t="shared" si="8"/>
        <v>13.333333333333353</v>
      </c>
      <c r="AJ8" s="1100">
        <f t="shared" si="9"/>
        <v>15.384615384615397</v>
      </c>
      <c r="AK8" s="1100">
        <f t="shared" si="10"/>
        <v>8.333333333333325</v>
      </c>
      <c r="AL8" s="1100">
        <f t="shared" si="11"/>
        <v>5.8831314936139245</v>
      </c>
      <c r="AM8" s="1100">
        <f t="shared" si="12"/>
        <v>6.2483886844634018</v>
      </c>
      <c r="AN8" s="1100">
        <f t="shared" si="13"/>
        <v>6.6674999999999818</v>
      </c>
      <c r="AO8" s="1100">
        <f t="shared" si="14"/>
        <v>7.1438137840516447</v>
      </c>
      <c r="AP8" s="1100">
        <f t="shared" si="15"/>
        <v>5.6604307587807323</v>
      </c>
      <c r="AQ8" s="1100">
        <f t="shared" si="16"/>
        <v>33.584120982986775</v>
      </c>
      <c r="AR8" s="1100">
        <f t="shared" si="17"/>
        <v>123.01854974704889</v>
      </c>
      <c r="AS8" s="1100">
        <f t="shared" si="18"/>
        <v>0</v>
      </c>
      <c r="AT8" s="1100">
        <f t="shared" si="19"/>
        <v>0</v>
      </c>
      <c r="AU8" s="1100">
        <f t="shared" si="20"/>
        <v>0</v>
      </c>
      <c r="AV8" s="1100">
        <f t="shared" si="21"/>
        <v>0</v>
      </c>
      <c r="AW8" s="1100">
        <f t="shared" si="22"/>
        <v>15.116971432648151</v>
      </c>
      <c r="AX8" s="1100">
        <f t="shared" si="23"/>
        <v>26.115169451493085</v>
      </c>
    </row>
    <row r="9" spans="1:50" ht="11.25" customHeight="1" x14ac:dyDescent="0.2">
      <c r="A9" s="830" t="s">
        <v>932</v>
      </c>
      <c r="B9" s="829" t="s">
        <v>933</v>
      </c>
      <c r="C9" s="584">
        <v>0.8075</v>
      </c>
      <c r="D9" s="584">
        <v>0.76</v>
      </c>
      <c r="E9" s="460">
        <v>0.70499999999999996</v>
      </c>
      <c r="F9" s="460">
        <v>0.61499999999999999</v>
      </c>
      <c r="G9" s="584">
        <v>0.5575</v>
      </c>
      <c r="H9" s="584">
        <v>0.50749999999999995</v>
      </c>
      <c r="I9" s="584">
        <v>0.46142749999999999</v>
      </c>
      <c r="J9" s="584">
        <v>0.42142499999999999</v>
      </c>
      <c r="K9" s="897">
        <v>0</v>
      </c>
      <c r="L9" s="584">
        <v>0.18928500000000001</v>
      </c>
      <c r="M9" s="588">
        <v>0</v>
      </c>
      <c r="N9" s="897">
        <v>0</v>
      </c>
      <c r="O9" s="464">
        <v>0</v>
      </c>
      <c r="P9" s="586">
        <v>0</v>
      </c>
      <c r="Q9" s="586">
        <v>0</v>
      </c>
      <c r="R9" s="586">
        <v>0</v>
      </c>
      <c r="S9" s="586">
        <v>0</v>
      </c>
      <c r="T9" s="586">
        <v>0</v>
      </c>
      <c r="U9" s="586">
        <v>0</v>
      </c>
      <c r="V9" s="586">
        <v>0</v>
      </c>
      <c r="W9" s="586">
        <v>0</v>
      </c>
      <c r="X9" s="586">
        <v>0</v>
      </c>
      <c r="Y9" s="586">
        <v>0</v>
      </c>
      <c r="Z9" s="586">
        <v>0</v>
      </c>
      <c r="AA9" s="587">
        <f t="shared" si="0"/>
        <v>5.0246374999999999</v>
      </c>
      <c r="AB9" s="1100">
        <f t="shared" si="1"/>
        <v>6.25</v>
      </c>
      <c r="AC9" s="1100">
        <f t="shared" si="2"/>
        <v>7.8014184397163122</v>
      </c>
      <c r="AD9" s="1100">
        <f t="shared" si="3"/>
        <v>14.634146341463406</v>
      </c>
      <c r="AE9" s="1100">
        <f t="shared" si="4"/>
        <v>10.313901345291487</v>
      </c>
      <c r="AF9" s="1100">
        <f t="shared" si="5"/>
        <v>9.852216748768484</v>
      </c>
      <c r="AG9" s="1100">
        <f t="shared" si="6"/>
        <v>9.9847755064446773</v>
      </c>
      <c r="AH9" s="1100">
        <f t="shared" si="7"/>
        <v>9.4921990864329295</v>
      </c>
      <c r="AI9" s="1100">
        <f t="shared" si="8"/>
        <v>122.64046279419922</v>
      </c>
      <c r="AJ9" s="1100" t="str">
        <f t="shared" si="9"/>
        <v>n/a</v>
      </c>
      <c r="AK9" s="1100" t="str">
        <f t="shared" si="10"/>
        <v>n/a</v>
      </c>
      <c r="AL9" s="1100" t="str">
        <f t="shared" si="11"/>
        <v>n/a</v>
      </c>
      <c r="AM9" s="1100" t="str">
        <f t="shared" si="12"/>
        <v>n/a</v>
      </c>
      <c r="AN9" s="1100" t="str">
        <f t="shared" si="13"/>
        <v>n/a</v>
      </c>
      <c r="AO9" s="1100" t="str">
        <f t="shared" si="14"/>
        <v>n/a</v>
      </c>
      <c r="AP9" s="1100" t="str">
        <f t="shared" si="15"/>
        <v>n/a</v>
      </c>
      <c r="AQ9" s="1100" t="str">
        <f t="shared" si="16"/>
        <v>n/a</v>
      </c>
      <c r="AR9" s="1100" t="str">
        <f t="shared" si="17"/>
        <v>n/a</v>
      </c>
      <c r="AS9" s="1100" t="str">
        <f t="shared" si="18"/>
        <v>n/a</v>
      </c>
      <c r="AT9" s="1100" t="str">
        <f t="shared" si="19"/>
        <v>n/a</v>
      </c>
      <c r="AU9" s="1100" t="str">
        <f t="shared" si="20"/>
        <v>n/a</v>
      </c>
      <c r="AV9" s="1100" t="str">
        <f t="shared" si="21"/>
        <v>n/a</v>
      </c>
      <c r="AW9" s="1100">
        <f t="shared" si="22"/>
        <v>23.871140032789565</v>
      </c>
      <c r="AX9" s="1100">
        <f t="shared" si="23"/>
        <v>39.98098779010126</v>
      </c>
    </row>
    <row r="10" spans="1:50" ht="11.25" customHeight="1" x14ac:dyDescent="0.2">
      <c r="A10" s="938" t="s">
        <v>867</v>
      </c>
      <c r="B10" s="468" t="s">
        <v>868</v>
      </c>
      <c r="C10" s="584">
        <v>4.72</v>
      </c>
      <c r="D10" s="584">
        <v>4.28</v>
      </c>
      <c r="E10" s="460">
        <v>3.59</v>
      </c>
      <c r="F10" s="471">
        <v>2.56</v>
      </c>
      <c r="G10" s="584">
        <v>2.2799999999999998</v>
      </c>
      <c r="H10" s="584">
        <v>2.02</v>
      </c>
      <c r="I10" s="584">
        <v>1.66</v>
      </c>
      <c r="J10" s="584">
        <v>1.6</v>
      </c>
      <c r="K10" s="897"/>
      <c r="L10" s="463">
        <v>0</v>
      </c>
      <c r="M10" s="588">
        <v>0</v>
      </c>
      <c r="N10" s="897"/>
      <c r="O10" s="464">
        <v>0</v>
      </c>
      <c r="P10" s="586">
        <v>0</v>
      </c>
      <c r="Q10" s="586">
        <v>0</v>
      </c>
      <c r="R10" s="586">
        <v>0</v>
      </c>
      <c r="S10" s="586">
        <v>0</v>
      </c>
      <c r="T10" s="586">
        <v>0</v>
      </c>
      <c r="U10" s="586">
        <v>0</v>
      </c>
      <c r="V10" s="586">
        <v>0</v>
      </c>
      <c r="W10" s="586">
        <v>0</v>
      </c>
      <c r="X10" s="586">
        <v>0</v>
      </c>
      <c r="Y10" s="586">
        <v>0</v>
      </c>
      <c r="Z10" s="586">
        <v>0</v>
      </c>
      <c r="AA10" s="587">
        <f t="shared" si="0"/>
        <v>22.71</v>
      </c>
      <c r="AB10" s="1100">
        <f t="shared" si="1"/>
        <v>10.280373831775691</v>
      </c>
      <c r="AC10" s="1100">
        <f t="shared" si="2"/>
        <v>19.220055710306426</v>
      </c>
      <c r="AD10" s="1100">
        <f t="shared" si="3"/>
        <v>40.234375</v>
      </c>
      <c r="AE10" s="1100">
        <f t="shared" si="4"/>
        <v>12.28070175438598</v>
      </c>
      <c r="AF10" s="1100">
        <f t="shared" si="5"/>
        <v>12.871287128712861</v>
      </c>
      <c r="AG10" s="1100">
        <f t="shared" si="6"/>
        <v>21.68674698795181</v>
      </c>
      <c r="AH10" s="1100">
        <f t="shared" si="7"/>
        <v>3.7499999999999867</v>
      </c>
      <c r="AI10" s="1100" t="str">
        <f t="shared" si="8"/>
        <v>n/a</v>
      </c>
      <c r="AJ10" s="1100" t="str">
        <f t="shared" si="9"/>
        <v>n/a</v>
      </c>
      <c r="AK10" s="1100" t="str">
        <f t="shared" si="10"/>
        <v>n/a</v>
      </c>
      <c r="AL10" s="1100" t="str">
        <f t="shared" si="11"/>
        <v>n/a</v>
      </c>
      <c r="AM10" s="1100" t="str">
        <f t="shared" si="12"/>
        <v>n/a</v>
      </c>
      <c r="AN10" s="1100" t="str">
        <f t="shared" si="13"/>
        <v>n/a</v>
      </c>
      <c r="AO10" s="1100" t="str">
        <f t="shared" si="14"/>
        <v>n/a</v>
      </c>
      <c r="AP10" s="1100" t="str">
        <f t="shared" si="15"/>
        <v>n/a</v>
      </c>
      <c r="AQ10" s="1100" t="str">
        <f t="shared" si="16"/>
        <v>n/a</v>
      </c>
      <c r="AR10" s="1100" t="str">
        <f t="shared" si="17"/>
        <v>n/a</v>
      </c>
      <c r="AS10" s="1100" t="str">
        <f t="shared" si="18"/>
        <v>n/a</v>
      </c>
      <c r="AT10" s="1100" t="str">
        <f t="shared" si="19"/>
        <v>n/a</v>
      </c>
      <c r="AU10" s="1100" t="str">
        <f t="shared" si="20"/>
        <v>n/a</v>
      </c>
      <c r="AV10" s="1100" t="str">
        <f t="shared" si="21"/>
        <v>n/a</v>
      </c>
      <c r="AW10" s="1100">
        <f t="shared" si="22"/>
        <v>17.189077201876106</v>
      </c>
      <c r="AX10" s="1100">
        <f t="shared" si="23"/>
        <v>11.736794684196882</v>
      </c>
    </row>
    <row r="11" spans="1:50" ht="11.25" customHeight="1" x14ac:dyDescent="0.2">
      <c r="A11" s="830" t="s">
        <v>417</v>
      </c>
      <c r="B11" s="829" t="s">
        <v>418</v>
      </c>
      <c r="C11" s="584">
        <v>1.7</v>
      </c>
      <c r="D11" s="584">
        <v>1.6</v>
      </c>
      <c r="E11" s="460">
        <v>1.54</v>
      </c>
      <c r="F11" s="589">
        <v>1.4750000000000001</v>
      </c>
      <c r="G11" s="584">
        <v>1.385</v>
      </c>
      <c r="H11" s="584">
        <v>1.21</v>
      </c>
      <c r="I11" s="584">
        <v>0.995</v>
      </c>
      <c r="J11" s="584">
        <v>0.86499999999999999</v>
      </c>
      <c r="K11" s="897"/>
      <c r="L11" s="584">
        <v>0.6</v>
      </c>
      <c r="M11" s="459">
        <v>0.46</v>
      </c>
      <c r="N11" s="897"/>
      <c r="O11" s="589">
        <v>0.34</v>
      </c>
      <c r="P11" s="590">
        <v>0.24</v>
      </c>
      <c r="Q11" s="590">
        <v>0.16250000000000001</v>
      </c>
      <c r="R11" s="590">
        <v>0.1125</v>
      </c>
      <c r="S11" s="590">
        <v>6.25E-2</v>
      </c>
      <c r="T11" s="590">
        <v>3.125E-2</v>
      </c>
      <c r="U11" s="586">
        <v>2.5000000000000001E-2</v>
      </c>
      <c r="V11" s="586">
        <v>2.5000000000000001E-2</v>
      </c>
      <c r="W11" s="586">
        <v>2.5000000000000001E-2</v>
      </c>
      <c r="X11" s="586">
        <v>6.2500000000000003E-3</v>
      </c>
      <c r="Y11" s="586">
        <v>0</v>
      </c>
      <c r="Z11" s="586">
        <v>0</v>
      </c>
      <c r="AA11" s="587">
        <f t="shared" si="0"/>
        <v>12.860000000000001</v>
      </c>
      <c r="AB11" s="1100">
        <f t="shared" si="1"/>
        <v>6.25</v>
      </c>
      <c r="AC11" s="1100">
        <f t="shared" si="2"/>
        <v>3.8961038961039085</v>
      </c>
      <c r="AD11" s="1100">
        <f t="shared" si="3"/>
        <v>4.4067796610169463</v>
      </c>
      <c r="AE11" s="1100">
        <f t="shared" si="4"/>
        <v>6.498194945848379</v>
      </c>
      <c r="AF11" s="1100">
        <f t="shared" si="5"/>
        <v>14.462809917355379</v>
      </c>
      <c r="AG11" s="1100">
        <f t="shared" si="6"/>
        <v>21.608040201005018</v>
      </c>
      <c r="AH11" s="1100">
        <f t="shared" si="7"/>
        <v>15.02890173410405</v>
      </c>
      <c r="AI11" s="1100">
        <f t="shared" si="8"/>
        <v>44.166666666666664</v>
      </c>
      <c r="AJ11" s="1100">
        <f t="shared" si="9"/>
        <v>30.434782608695631</v>
      </c>
      <c r="AK11" s="1100">
        <f t="shared" si="10"/>
        <v>35.294117647058812</v>
      </c>
      <c r="AL11" s="1100">
        <f t="shared" si="11"/>
        <v>41.666666666666671</v>
      </c>
      <c r="AM11" s="1100">
        <f t="shared" si="12"/>
        <v>47.692307692307679</v>
      </c>
      <c r="AN11" s="1100">
        <f t="shared" si="13"/>
        <v>44.444444444444443</v>
      </c>
      <c r="AO11" s="1100">
        <f t="shared" si="14"/>
        <v>80</v>
      </c>
      <c r="AP11" s="1100">
        <f t="shared" si="15"/>
        <v>100</v>
      </c>
      <c r="AQ11" s="1100">
        <f t="shared" si="16"/>
        <v>25</v>
      </c>
      <c r="AR11" s="1100">
        <f t="shared" si="17"/>
        <v>0</v>
      </c>
      <c r="AS11" s="1100">
        <f t="shared" si="18"/>
        <v>0</v>
      </c>
      <c r="AT11" s="1100">
        <f t="shared" si="19"/>
        <v>300</v>
      </c>
      <c r="AU11" s="1100" t="str">
        <f t="shared" si="20"/>
        <v>n/a</v>
      </c>
      <c r="AV11" s="1100" t="str">
        <f t="shared" si="21"/>
        <v>n/a</v>
      </c>
      <c r="AW11" s="1100">
        <f t="shared" si="22"/>
        <v>43.202621899014403</v>
      </c>
      <c r="AX11" s="1100">
        <f t="shared" si="23"/>
        <v>67.777656689152948</v>
      </c>
    </row>
    <row r="12" spans="1:50" ht="11.25" customHeight="1" x14ac:dyDescent="0.2">
      <c r="A12" s="461" t="s">
        <v>113</v>
      </c>
      <c r="B12" s="829" t="s">
        <v>114</v>
      </c>
      <c r="C12" s="584">
        <v>0.74</v>
      </c>
      <c r="D12" s="584">
        <v>0.72</v>
      </c>
      <c r="E12" s="460">
        <v>0.7</v>
      </c>
      <c r="F12" s="589">
        <v>0.68</v>
      </c>
      <c r="G12" s="584">
        <v>0.66</v>
      </c>
      <c r="H12" s="584">
        <v>0.64</v>
      </c>
      <c r="I12" s="584">
        <v>0.62</v>
      </c>
      <c r="J12" s="584">
        <v>0.6</v>
      </c>
      <c r="K12" s="897" t="s">
        <v>90</v>
      </c>
      <c r="L12" s="584">
        <v>0.57999999999999996</v>
      </c>
      <c r="M12" s="459">
        <v>0.56000000000000005</v>
      </c>
      <c r="N12" s="897"/>
      <c r="O12" s="589">
        <v>0.54</v>
      </c>
      <c r="P12" s="590">
        <v>0.52</v>
      </c>
      <c r="Q12" s="590">
        <v>0.5</v>
      </c>
      <c r="R12" s="590">
        <v>0.48</v>
      </c>
      <c r="S12" s="590">
        <v>0.44</v>
      </c>
      <c r="T12" s="590">
        <v>0.42</v>
      </c>
      <c r="U12" s="590">
        <v>0.4</v>
      </c>
      <c r="V12" s="590">
        <v>0.38</v>
      </c>
      <c r="W12" s="590">
        <v>0.36</v>
      </c>
      <c r="X12" s="590">
        <v>0.33</v>
      </c>
      <c r="Y12" s="590">
        <v>0.31</v>
      </c>
      <c r="Z12" s="590">
        <v>0.28000000000000003</v>
      </c>
      <c r="AA12" s="587">
        <f t="shared" si="0"/>
        <v>11.46</v>
      </c>
      <c r="AB12" s="1100">
        <f t="shared" si="1"/>
        <v>2.7777777777777901</v>
      </c>
      <c r="AC12" s="1100">
        <f t="shared" si="2"/>
        <v>2.8571428571428692</v>
      </c>
      <c r="AD12" s="1100">
        <f t="shared" si="3"/>
        <v>2.9411764705882248</v>
      </c>
      <c r="AE12" s="1100">
        <f t="shared" si="4"/>
        <v>3.0303030303030276</v>
      </c>
      <c r="AF12" s="1100">
        <f t="shared" si="5"/>
        <v>3.125</v>
      </c>
      <c r="AG12" s="1100">
        <f t="shared" si="6"/>
        <v>3.2258064516129004</v>
      </c>
      <c r="AH12" s="1100">
        <f t="shared" si="7"/>
        <v>3.3333333333333437</v>
      </c>
      <c r="AI12" s="1100">
        <f t="shared" si="8"/>
        <v>3.4482758620689724</v>
      </c>
      <c r="AJ12" s="1100">
        <f t="shared" si="9"/>
        <v>3.5714285714285587</v>
      </c>
      <c r="AK12" s="1100">
        <f t="shared" si="10"/>
        <v>3.7037037037036979</v>
      </c>
      <c r="AL12" s="1100">
        <f t="shared" si="11"/>
        <v>3.8461538461538547</v>
      </c>
      <c r="AM12" s="1100">
        <f t="shared" si="12"/>
        <v>4.0000000000000036</v>
      </c>
      <c r="AN12" s="1100">
        <f t="shared" si="13"/>
        <v>4.1666666666666741</v>
      </c>
      <c r="AO12" s="1100">
        <f t="shared" si="14"/>
        <v>9.0909090909090828</v>
      </c>
      <c r="AP12" s="1100">
        <f t="shared" si="15"/>
        <v>4.7619047619047672</v>
      </c>
      <c r="AQ12" s="1100">
        <f t="shared" si="16"/>
        <v>4.9999999999999822</v>
      </c>
      <c r="AR12" s="1100">
        <f t="shared" si="17"/>
        <v>5.2631578947368363</v>
      </c>
      <c r="AS12" s="1100">
        <f t="shared" si="18"/>
        <v>5.555555555555558</v>
      </c>
      <c r="AT12" s="1100">
        <f t="shared" si="19"/>
        <v>9.0909090909090828</v>
      </c>
      <c r="AU12" s="1100">
        <f t="shared" si="20"/>
        <v>6.4516129032258229</v>
      </c>
      <c r="AV12" s="1100">
        <f t="shared" si="21"/>
        <v>10.714285714285698</v>
      </c>
      <c r="AW12" s="1100">
        <f t="shared" si="22"/>
        <v>4.7597668372527009</v>
      </c>
      <c r="AX12" s="1100">
        <f t="shared" si="23"/>
        <v>2.2770434289509871</v>
      </c>
    </row>
    <row r="13" spans="1:50" ht="11.25" customHeight="1" x14ac:dyDescent="0.2">
      <c r="A13" s="830" t="s">
        <v>938</v>
      </c>
      <c r="B13" s="829" t="s">
        <v>939</v>
      </c>
      <c r="C13" s="584">
        <v>1.23</v>
      </c>
      <c r="D13" s="584">
        <v>1.1399999999999999</v>
      </c>
      <c r="E13" s="460">
        <v>0.98</v>
      </c>
      <c r="F13" s="589">
        <v>0.72</v>
      </c>
      <c r="G13" s="584">
        <v>0.62</v>
      </c>
      <c r="H13" s="584">
        <v>0.57999999999999996</v>
      </c>
      <c r="I13" s="463">
        <v>0.52</v>
      </c>
      <c r="J13" s="584">
        <v>0.5</v>
      </c>
      <c r="K13" s="897"/>
      <c r="L13" s="584">
        <v>0.28499999999999998</v>
      </c>
      <c r="M13" s="588">
        <v>0</v>
      </c>
      <c r="N13" s="897"/>
      <c r="O13" s="464">
        <v>0</v>
      </c>
      <c r="P13" s="586">
        <v>0</v>
      </c>
      <c r="Q13" s="586">
        <v>2.1</v>
      </c>
      <c r="R13" s="586">
        <v>2.46</v>
      </c>
      <c r="S13" s="590">
        <v>2.57</v>
      </c>
      <c r="T13" s="590">
        <v>2.2400000000000002</v>
      </c>
      <c r="U13" s="590">
        <v>0.78</v>
      </c>
      <c r="V13" s="586">
        <v>0</v>
      </c>
      <c r="W13" s="586">
        <v>0</v>
      </c>
      <c r="X13" s="586">
        <v>0</v>
      </c>
      <c r="Y13" s="586">
        <v>0</v>
      </c>
      <c r="Z13" s="586">
        <v>0</v>
      </c>
      <c r="AA13" s="587">
        <f t="shared" si="0"/>
        <v>16.725000000000001</v>
      </c>
      <c r="AB13" s="1100">
        <f t="shared" si="1"/>
        <v>7.8947368421052655</v>
      </c>
      <c r="AC13" s="1100">
        <f t="shared" si="2"/>
        <v>16.326530612244895</v>
      </c>
      <c r="AD13" s="1100">
        <f t="shared" si="3"/>
        <v>36.111111111111114</v>
      </c>
      <c r="AE13" s="1100">
        <f t="shared" si="4"/>
        <v>16.129032258064502</v>
      </c>
      <c r="AF13" s="1100">
        <f t="shared" si="5"/>
        <v>6.8965517241379448</v>
      </c>
      <c r="AG13" s="1100">
        <f t="shared" si="6"/>
        <v>11.538461538461519</v>
      </c>
      <c r="AH13" s="1100">
        <f t="shared" si="7"/>
        <v>4.0000000000000036</v>
      </c>
      <c r="AI13" s="1100">
        <f t="shared" si="8"/>
        <v>75.438596491228083</v>
      </c>
      <c r="AJ13" s="1100" t="str">
        <f t="shared" si="9"/>
        <v>n/a</v>
      </c>
      <c r="AK13" s="1100" t="str">
        <f t="shared" si="10"/>
        <v>n/a</v>
      </c>
      <c r="AL13" s="1100" t="str">
        <f t="shared" si="11"/>
        <v>n/a</v>
      </c>
      <c r="AM13" s="1100">
        <f t="shared" si="12"/>
        <v>-100</v>
      </c>
      <c r="AN13" s="1100">
        <f t="shared" si="13"/>
        <v>-14.634146341463406</v>
      </c>
      <c r="AO13" s="1100">
        <f t="shared" si="14"/>
        <v>-4.2801556420233418</v>
      </c>
      <c r="AP13" s="1100">
        <f t="shared" si="15"/>
        <v>14.732142857142838</v>
      </c>
      <c r="AQ13" s="1100">
        <f t="shared" si="16"/>
        <v>187.17948717948718</v>
      </c>
      <c r="AR13" s="1100" t="str">
        <f t="shared" si="17"/>
        <v>n/a</v>
      </c>
      <c r="AS13" s="1100" t="str">
        <f t="shared" si="18"/>
        <v>n/a</v>
      </c>
      <c r="AT13" s="1100" t="str">
        <f t="shared" si="19"/>
        <v>n/a</v>
      </c>
      <c r="AU13" s="1100" t="str">
        <f t="shared" si="20"/>
        <v>n/a</v>
      </c>
      <c r="AV13" s="1100" t="str">
        <f t="shared" si="21"/>
        <v>n/a</v>
      </c>
      <c r="AW13" s="1100">
        <f t="shared" si="22"/>
        <v>19.794796048499737</v>
      </c>
      <c r="AX13" s="1100">
        <f t="shared" si="23"/>
        <v>63.359131101604866</v>
      </c>
    </row>
    <row r="14" spans="1:50" ht="11.25" customHeight="1" x14ac:dyDescent="0.2">
      <c r="A14" s="465" t="s">
        <v>1853</v>
      </c>
      <c r="B14" s="814" t="s">
        <v>1854</v>
      </c>
      <c r="C14" s="584">
        <v>1.44</v>
      </c>
      <c r="D14" s="584">
        <v>1.28</v>
      </c>
      <c r="E14" s="460">
        <v>1.1200000000000001</v>
      </c>
      <c r="F14" s="454">
        <v>1.06</v>
      </c>
      <c r="G14" s="584">
        <v>1.04</v>
      </c>
      <c r="H14" s="584">
        <v>0.96</v>
      </c>
      <c r="I14" s="584">
        <v>0.88</v>
      </c>
      <c r="J14" s="499">
        <v>0.56000000000000005</v>
      </c>
      <c r="K14" s="897"/>
      <c r="L14" s="584">
        <v>0.96439999999999992</v>
      </c>
      <c r="M14" s="459">
        <v>0.90201000000000009</v>
      </c>
      <c r="N14" s="897"/>
      <c r="O14" s="589">
        <v>0.82524999999999993</v>
      </c>
      <c r="P14" s="590">
        <v>0.7484900000000001</v>
      </c>
      <c r="Q14" s="590">
        <v>0.6741299999999999</v>
      </c>
      <c r="R14" s="590">
        <v>0.60936000000000001</v>
      </c>
      <c r="S14" s="590">
        <v>0.55657000000000001</v>
      </c>
      <c r="T14" s="590">
        <v>0.52060000000000006</v>
      </c>
      <c r="U14" s="590">
        <v>0.49095999999999995</v>
      </c>
      <c r="V14" s="590">
        <v>0.43991999999999998</v>
      </c>
      <c r="W14" s="590">
        <v>0.41074000000000005</v>
      </c>
      <c r="X14" s="590">
        <v>0.36809999999999998</v>
      </c>
      <c r="Y14" s="590">
        <v>0.33218000000000003</v>
      </c>
      <c r="Z14" s="590">
        <v>0.29627000000000003</v>
      </c>
      <c r="AA14" s="587">
        <f t="shared" si="0"/>
        <v>16.478980000000004</v>
      </c>
      <c r="AB14" s="1100">
        <f t="shared" si="1"/>
        <v>12.5</v>
      </c>
      <c r="AC14" s="1100">
        <f t="shared" si="2"/>
        <v>14.285714285714279</v>
      </c>
      <c r="AD14" s="1100">
        <f t="shared" si="3"/>
        <v>5.6603773584905648</v>
      </c>
      <c r="AE14" s="1100">
        <f t="shared" si="4"/>
        <v>1.9230769230769162</v>
      </c>
      <c r="AF14" s="1100">
        <f t="shared" si="5"/>
        <v>8.3333333333333481</v>
      </c>
      <c r="AG14" s="1100">
        <f t="shared" si="6"/>
        <v>9.0909090909090828</v>
      </c>
      <c r="AH14" s="1100">
        <f t="shared" si="7"/>
        <v>57.142857142857139</v>
      </c>
      <c r="AI14" s="1100">
        <f t="shared" si="8"/>
        <v>-41.932807963500608</v>
      </c>
      <c r="AJ14" s="1100">
        <f t="shared" si="9"/>
        <v>6.9167747585946682</v>
      </c>
      <c r="AK14" s="1100">
        <f t="shared" si="10"/>
        <v>9.3014238109663907</v>
      </c>
      <c r="AL14" s="1100">
        <f t="shared" si="11"/>
        <v>10.255314032251572</v>
      </c>
      <c r="AM14" s="1100">
        <f t="shared" si="12"/>
        <v>11.030513402459508</v>
      </c>
      <c r="AN14" s="1100">
        <f t="shared" si="13"/>
        <v>10.629184718393049</v>
      </c>
      <c r="AO14" s="1100">
        <f t="shared" si="14"/>
        <v>9.4848806080097816</v>
      </c>
      <c r="AP14" s="1100">
        <f t="shared" si="15"/>
        <v>6.9093353822512471</v>
      </c>
      <c r="AQ14" s="1100">
        <f t="shared" si="16"/>
        <v>6.037151702786403</v>
      </c>
      <c r="AR14" s="1100">
        <f t="shared" si="17"/>
        <v>11.602109474449884</v>
      </c>
      <c r="AS14" s="1100">
        <f t="shared" si="18"/>
        <v>7.104250864293693</v>
      </c>
      <c r="AT14" s="1100">
        <f t="shared" si="19"/>
        <v>11.583808747622948</v>
      </c>
      <c r="AU14" s="1100">
        <f t="shared" si="20"/>
        <v>10.81341441387198</v>
      </c>
      <c r="AV14" s="1100">
        <f t="shared" si="21"/>
        <v>12.120700712188203</v>
      </c>
      <c r="AW14" s="1100">
        <f t="shared" si="22"/>
        <v>9.0853487047152406</v>
      </c>
      <c r="AX14" s="1100">
        <f t="shared" si="23"/>
        <v>15.92144212343762</v>
      </c>
    </row>
    <row r="15" spans="1:50" ht="11.25" customHeight="1" x14ac:dyDescent="0.2">
      <c r="A15" s="591" t="s">
        <v>900</v>
      </c>
      <c r="B15" s="468" t="s">
        <v>901</v>
      </c>
      <c r="C15" s="584">
        <v>1.88</v>
      </c>
      <c r="D15" s="584">
        <v>1.87</v>
      </c>
      <c r="E15" s="460">
        <v>1.82</v>
      </c>
      <c r="F15" s="471">
        <v>1.74</v>
      </c>
      <c r="G15" s="474">
        <v>1.66</v>
      </c>
      <c r="H15" s="474">
        <v>1.58</v>
      </c>
      <c r="I15" s="474">
        <v>1.5</v>
      </c>
      <c r="J15" s="474">
        <v>1.4175</v>
      </c>
      <c r="K15" s="977"/>
      <c r="L15" s="473">
        <v>1.35</v>
      </c>
      <c r="M15" s="475">
        <v>1.35</v>
      </c>
      <c r="N15" s="977"/>
      <c r="O15" s="489">
        <v>1.35</v>
      </c>
      <c r="P15" s="477">
        <v>1.35</v>
      </c>
      <c r="Q15" s="477">
        <v>1.35</v>
      </c>
      <c r="R15" s="477">
        <v>1.35</v>
      </c>
      <c r="S15" s="477">
        <v>1.35</v>
      </c>
      <c r="T15" s="476">
        <v>1.35</v>
      </c>
      <c r="U15" s="476">
        <v>0.1651</v>
      </c>
      <c r="V15" s="477">
        <v>0</v>
      </c>
      <c r="W15" s="477">
        <v>0</v>
      </c>
      <c r="X15" s="477">
        <v>0</v>
      </c>
      <c r="Y15" s="477">
        <v>0</v>
      </c>
      <c r="Z15" s="477">
        <v>0</v>
      </c>
      <c r="AA15" s="587">
        <f t="shared" si="0"/>
        <v>24.432600000000008</v>
      </c>
      <c r="AB15" s="1100">
        <f t="shared" si="1"/>
        <v>0.53475935828874999</v>
      </c>
      <c r="AC15" s="1100">
        <f t="shared" si="2"/>
        <v>2.7472527472527597</v>
      </c>
      <c r="AD15" s="1100">
        <f t="shared" si="3"/>
        <v>4.5977011494252817</v>
      </c>
      <c r="AE15" s="1100">
        <f t="shared" si="4"/>
        <v>4.8192771084337505</v>
      </c>
      <c r="AF15" s="1100">
        <f t="shared" si="5"/>
        <v>5.0632911392404889</v>
      </c>
      <c r="AG15" s="1100">
        <f t="shared" si="6"/>
        <v>5.3333333333333455</v>
      </c>
      <c r="AH15" s="1100">
        <f t="shared" si="7"/>
        <v>5.8201058201058142</v>
      </c>
      <c r="AI15" s="1100">
        <f t="shared" si="8"/>
        <v>4.9999999999999822</v>
      </c>
      <c r="AJ15" s="1100">
        <f t="shared" si="9"/>
        <v>0</v>
      </c>
      <c r="AK15" s="1100">
        <f t="shared" si="10"/>
        <v>0</v>
      </c>
      <c r="AL15" s="1100">
        <f t="shared" si="11"/>
        <v>0</v>
      </c>
      <c r="AM15" s="1100">
        <f t="shared" si="12"/>
        <v>0</v>
      </c>
      <c r="AN15" s="1100">
        <f t="shared" si="13"/>
        <v>0</v>
      </c>
      <c r="AO15" s="1100">
        <f t="shared" si="14"/>
        <v>0</v>
      </c>
      <c r="AP15" s="1100">
        <f t="shared" si="15"/>
        <v>0</v>
      </c>
      <c r="AQ15" s="1100">
        <f t="shared" si="16"/>
        <v>717.68625075711691</v>
      </c>
      <c r="AR15" s="1100" t="str">
        <f t="shared" si="17"/>
        <v>n/a</v>
      </c>
      <c r="AS15" s="1100" t="str">
        <f t="shared" si="18"/>
        <v>n/a</v>
      </c>
      <c r="AT15" s="1100" t="str">
        <f t="shared" si="19"/>
        <v>n/a</v>
      </c>
      <c r="AU15" s="1100" t="str">
        <f t="shared" si="20"/>
        <v>n/a</v>
      </c>
      <c r="AV15" s="1100" t="str">
        <f t="shared" si="21"/>
        <v>n/a</v>
      </c>
      <c r="AW15" s="1100">
        <f t="shared" si="22"/>
        <v>46.975123213324821</v>
      </c>
      <c r="AX15" s="1100">
        <f t="shared" si="23"/>
        <v>178.8727875628548</v>
      </c>
    </row>
    <row r="16" spans="1:50" ht="11.25" customHeight="1" x14ac:dyDescent="0.2">
      <c r="A16" s="830" t="s">
        <v>396</v>
      </c>
      <c r="B16" s="458" t="s">
        <v>397</v>
      </c>
      <c r="C16" s="584">
        <v>3.28</v>
      </c>
      <c r="D16" s="584">
        <v>3.06</v>
      </c>
      <c r="E16" s="460">
        <v>2.79</v>
      </c>
      <c r="F16" s="589">
        <v>2.66</v>
      </c>
      <c r="G16" s="584">
        <v>2.31</v>
      </c>
      <c r="H16" s="584">
        <v>2.12</v>
      </c>
      <c r="I16" s="584">
        <v>1.95</v>
      </c>
      <c r="J16" s="584">
        <v>1.74</v>
      </c>
      <c r="K16" s="897"/>
      <c r="L16" s="584">
        <v>1.4850000000000001</v>
      </c>
      <c r="M16" s="459">
        <v>1.125</v>
      </c>
      <c r="N16" s="897"/>
      <c r="O16" s="589">
        <v>0.82499999999999996</v>
      </c>
      <c r="P16" s="590">
        <v>0.75</v>
      </c>
      <c r="Q16" s="590">
        <v>0.5</v>
      </c>
      <c r="R16" s="590">
        <v>0.42</v>
      </c>
      <c r="S16" s="590">
        <v>0.35</v>
      </c>
      <c r="T16" s="590">
        <v>0.3</v>
      </c>
      <c r="U16" s="586">
        <v>0</v>
      </c>
      <c r="V16" s="586">
        <v>0</v>
      </c>
      <c r="W16" s="586">
        <v>0</v>
      </c>
      <c r="X16" s="586">
        <v>0</v>
      </c>
      <c r="Y16" s="586">
        <v>0</v>
      </c>
      <c r="Z16" s="586">
        <v>0</v>
      </c>
      <c r="AA16" s="587">
        <f t="shared" si="0"/>
        <v>25.664999999999999</v>
      </c>
      <c r="AB16" s="1100">
        <f t="shared" si="1"/>
        <v>7.1895424836601274</v>
      </c>
      <c r="AC16" s="1100">
        <f t="shared" si="2"/>
        <v>9.6774193548387011</v>
      </c>
      <c r="AD16" s="1100">
        <f t="shared" si="3"/>
        <v>4.8872180451127845</v>
      </c>
      <c r="AE16" s="1100">
        <f t="shared" si="4"/>
        <v>15.151515151515159</v>
      </c>
      <c r="AF16" s="1100">
        <f t="shared" si="5"/>
        <v>8.9622641509433887</v>
      </c>
      <c r="AG16" s="1100">
        <f t="shared" si="6"/>
        <v>8.7179487179487314</v>
      </c>
      <c r="AH16" s="1100">
        <f t="shared" si="7"/>
        <v>12.06896551724137</v>
      </c>
      <c r="AI16" s="1100">
        <f t="shared" si="8"/>
        <v>17.171717171717169</v>
      </c>
      <c r="AJ16" s="1100">
        <f t="shared" si="9"/>
        <v>32.000000000000007</v>
      </c>
      <c r="AK16" s="1100">
        <f t="shared" si="10"/>
        <v>36.363636363636374</v>
      </c>
      <c r="AL16" s="1100">
        <f t="shared" si="11"/>
        <v>9.9999999999999858</v>
      </c>
      <c r="AM16" s="1100">
        <f t="shared" si="12"/>
        <v>50</v>
      </c>
      <c r="AN16" s="1100">
        <f t="shared" si="13"/>
        <v>19.047619047619047</v>
      </c>
      <c r="AO16" s="1100">
        <f t="shared" si="14"/>
        <v>19.999999999999996</v>
      </c>
      <c r="AP16" s="1100">
        <f t="shared" si="15"/>
        <v>16.666666666666675</v>
      </c>
      <c r="AQ16" s="1100" t="str">
        <f t="shared" si="16"/>
        <v>n/a</v>
      </c>
      <c r="AR16" s="1100" t="str">
        <f t="shared" si="17"/>
        <v>n/a</v>
      </c>
      <c r="AS16" s="1100" t="str">
        <f t="shared" si="18"/>
        <v>n/a</v>
      </c>
      <c r="AT16" s="1100" t="str">
        <f t="shared" si="19"/>
        <v>n/a</v>
      </c>
      <c r="AU16" s="1100" t="str">
        <f t="shared" si="20"/>
        <v>n/a</v>
      </c>
      <c r="AV16" s="1100" t="str">
        <f t="shared" si="21"/>
        <v>n/a</v>
      </c>
      <c r="AW16" s="1100">
        <f t="shared" si="22"/>
        <v>17.860300844726634</v>
      </c>
      <c r="AX16" s="1100">
        <f t="shared" si="23"/>
        <v>12.529098447580616</v>
      </c>
    </row>
    <row r="17" spans="1:50" ht="11.25" customHeight="1" x14ac:dyDescent="0.2">
      <c r="A17" s="461" t="s">
        <v>879</v>
      </c>
      <c r="B17" s="829" t="s">
        <v>880</v>
      </c>
      <c r="C17" s="584">
        <v>2.37</v>
      </c>
      <c r="D17" s="584">
        <v>2.2400000000000002</v>
      </c>
      <c r="E17" s="460">
        <v>2.12</v>
      </c>
      <c r="F17" s="589">
        <v>2.02</v>
      </c>
      <c r="G17" s="584">
        <v>1.92</v>
      </c>
      <c r="H17" s="584">
        <v>1.83</v>
      </c>
      <c r="I17" s="584">
        <v>1.7</v>
      </c>
      <c r="J17" s="584">
        <v>1.63</v>
      </c>
      <c r="K17" s="897"/>
      <c r="L17" s="463">
        <v>1.6</v>
      </c>
      <c r="M17" s="588">
        <v>1.71</v>
      </c>
      <c r="N17" s="897"/>
      <c r="O17" s="464">
        <v>2.04</v>
      </c>
      <c r="P17" s="590">
        <v>2.0099999999999998</v>
      </c>
      <c r="Q17" s="590">
        <v>2</v>
      </c>
      <c r="R17" s="586">
        <v>1.96</v>
      </c>
      <c r="S17" s="586">
        <v>1.96</v>
      </c>
      <c r="T17" s="590">
        <v>1.96</v>
      </c>
      <c r="U17" s="590">
        <v>1.9450000000000001</v>
      </c>
      <c r="V17" s="590">
        <v>1.91</v>
      </c>
      <c r="W17" s="586">
        <v>1.84</v>
      </c>
      <c r="X17" s="586">
        <v>1.84</v>
      </c>
      <c r="Y17" s="586">
        <v>1.84</v>
      </c>
      <c r="Z17" s="586">
        <v>1.84</v>
      </c>
      <c r="AA17" s="587">
        <f t="shared" si="0"/>
        <v>42.285000000000011</v>
      </c>
      <c r="AB17" s="1100">
        <f t="shared" si="1"/>
        <v>5.8035714285714191</v>
      </c>
      <c r="AC17" s="1100">
        <f t="shared" si="2"/>
        <v>5.6603773584905648</v>
      </c>
      <c r="AD17" s="1100">
        <f t="shared" si="3"/>
        <v>4.9504950495049549</v>
      </c>
      <c r="AE17" s="1100">
        <f t="shared" si="4"/>
        <v>5.2083333333333481</v>
      </c>
      <c r="AF17" s="1100">
        <f t="shared" si="5"/>
        <v>4.9180327868852292</v>
      </c>
      <c r="AG17" s="1100">
        <f t="shared" si="6"/>
        <v>7.647058823529429</v>
      </c>
      <c r="AH17" s="1100">
        <f t="shared" si="7"/>
        <v>4.2944785276073594</v>
      </c>
      <c r="AI17" s="1100">
        <f t="shared" si="8"/>
        <v>1.8749999999999822</v>
      </c>
      <c r="AJ17" s="1100">
        <f t="shared" si="9"/>
        <v>-6.4327485380116904</v>
      </c>
      <c r="AK17" s="1100">
        <f t="shared" si="10"/>
        <v>-16.176470588235293</v>
      </c>
      <c r="AL17" s="1100">
        <f t="shared" si="11"/>
        <v>1.4925373134328401</v>
      </c>
      <c r="AM17" s="1100">
        <f t="shared" si="12"/>
        <v>0.49999999999998934</v>
      </c>
      <c r="AN17" s="1100">
        <f t="shared" si="13"/>
        <v>2.0408163265306145</v>
      </c>
      <c r="AO17" s="1100">
        <f t="shared" si="14"/>
        <v>0</v>
      </c>
      <c r="AP17" s="1100">
        <f t="shared" si="15"/>
        <v>0</v>
      </c>
      <c r="AQ17" s="1100">
        <f t="shared" si="16"/>
        <v>0.77120822622107621</v>
      </c>
      <c r="AR17" s="1100">
        <f t="shared" si="17"/>
        <v>1.832460732984309</v>
      </c>
      <c r="AS17" s="1100">
        <f t="shared" si="18"/>
        <v>3.8043478260869401</v>
      </c>
      <c r="AT17" s="1100">
        <f t="shared" si="19"/>
        <v>0</v>
      </c>
      <c r="AU17" s="1100">
        <f t="shared" si="20"/>
        <v>0</v>
      </c>
      <c r="AV17" s="1100">
        <f t="shared" si="21"/>
        <v>0</v>
      </c>
      <c r="AW17" s="1100">
        <f t="shared" si="22"/>
        <v>1.3423570765205268</v>
      </c>
      <c r="AX17" s="1100">
        <f t="shared" si="23"/>
        <v>5.0609514606749357</v>
      </c>
    </row>
    <row r="18" spans="1:50" ht="11.25" customHeight="1" x14ac:dyDescent="0.2">
      <c r="A18" s="444" t="s">
        <v>423</v>
      </c>
      <c r="B18" s="814" t="s">
        <v>424</v>
      </c>
      <c r="C18" s="584">
        <v>2.48</v>
      </c>
      <c r="D18" s="584">
        <v>2.16</v>
      </c>
      <c r="E18" s="460">
        <v>1.92</v>
      </c>
      <c r="F18" s="454">
        <v>1.8</v>
      </c>
      <c r="G18" s="451">
        <v>1.68</v>
      </c>
      <c r="H18" s="451">
        <v>1.6</v>
      </c>
      <c r="I18" s="451">
        <v>1.48</v>
      </c>
      <c r="J18" s="451">
        <v>1.36</v>
      </c>
      <c r="K18" s="964"/>
      <c r="L18" s="451">
        <v>1.2</v>
      </c>
      <c r="M18" s="449">
        <v>0.97</v>
      </c>
      <c r="N18" s="964"/>
      <c r="O18" s="454">
        <v>0.86</v>
      </c>
      <c r="P18" s="455">
        <v>0.8</v>
      </c>
      <c r="Q18" s="456">
        <v>0.78</v>
      </c>
      <c r="R18" s="456">
        <v>0.72</v>
      </c>
      <c r="S18" s="456">
        <v>0.6</v>
      </c>
      <c r="T18" s="456">
        <v>0.36</v>
      </c>
      <c r="U18" s="456">
        <v>0.22</v>
      </c>
      <c r="V18" s="456">
        <v>0.04</v>
      </c>
      <c r="W18" s="455">
        <v>0</v>
      </c>
      <c r="X18" s="455">
        <v>0</v>
      </c>
      <c r="Y18" s="455">
        <v>0</v>
      </c>
      <c r="Z18" s="455">
        <v>0</v>
      </c>
      <c r="AA18" s="587">
        <f t="shared" si="0"/>
        <v>21.029999999999998</v>
      </c>
      <c r="AB18" s="1100">
        <f t="shared" si="1"/>
        <v>14.814814814814813</v>
      </c>
      <c r="AC18" s="1100">
        <f t="shared" si="2"/>
        <v>12.500000000000021</v>
      </c>
      <c r="AD18" s="1100">
        <f t="shared" si="3"/>
        <v>6.6666666666666652</v>
      </c>
      <c r="AE18" s="1100">
        <f t="shared" si="4"/>
        <v>7.1428571428571397</v>
      </c>
      <c r="AF18" s="1100">
        <f t="shared" si="5"/>
        <v>4.9999999999999822</v>
      </c>
      <c r="AG18" s="1100">
        <f t="shared" si="6"/>
        <v>8.1081081081081141</v>
      </c>
      <c r="AH18" s="1100">
        <f t="shared" si="7"/>
        <v>8.8235294117646959</v>
      </c>
      <c r="AI18" s="1100">
        <f t="shared" si="8"/>
        <v>13.333333333333353</v>
      </c>
      <c r="AJ18" s="1100">
        <f t="shared" si="9"/>
        <v>23.711340206185572</v>
      </c>
      <c r="AK18" s="1100">
        <f t="shared" si="10"/>
        <v>12.790697674418606</v>
      </c>
      <c r="AL18" s="1100">
        <f t="shared" si="11"/>
        <v>7.4999999999999956</v>
      </c>
      <c r="AM18" s="1100">
        <f t="shared" si="12"/>
        <v>2.5641025641025772</v>
      </c>
      <c r="AN18" s="1100">
        <f t="shared" si="13"/>
        <v>8.3333333333333481</v>
      </c>
      <c r="AO18" s="1100">
        <f t="shared" si="14"/>
        <v>19.999999999999996</v>
      </c>
      <c r="AP18" s="1100">
        <f t="shared" si="15"/>
        <v>66.666666666666671</v>
      </c>
      <c r="AQ18" s="1100">
        <f t="shared" si="16"/>
        <v>63.636363636363626</v>
      </c>
      <c r="AR18" s="1100">
        <f t="shared" si="17"/>
        <v>450</v>
      </c>
      <c r="AS18" s="1100" t="str">
        <f t="shared" si="18"/>
        <v>n/a</v>
      </c>
      <c r="AT18" s="1100" t="str">
        <f t="shared" si="19"/>
        <v>n/a</v>
      </c>
      <c r="AU18" s="1100" t="str">
        <f t="shared" si="20"/>
        <v>n/a</v>
      </c>
      <c r="AV18" s="1100" t="str">
        <f t="shared" si="21"/>
        <v>n/a</v>
      </c>
      <c r="AW18" s="1100">
        <f t="shared" si="22"/>
        <v>43.034812562271483</v>
      </c>
      <c r="AX18" s="1100">
        <f t="shared" si="23"/>
        <v>106.53220779922849</v>
      </c>
    </row>
    <row r="19" spans="1:50" ht="11.25" customHeight="1" x14ac:dyDescent="0.2">
      <c r="A19" s="479" t="s">
        <v>133</v>
      </c>
      <c r="B19" s="468" t="s">
        <v>134</v>
      </c>
      <c r="C19" s="584">
        <v>1.44</v>
      </c>
      <c r="D19" s="584">
        <v>1.4</v>
      </c>
      <c r="E19" s="460">
        <v>1.34</v>
      </c>
      <c r="F19" s="471">
        <v>1.28</v>
      </c>
      <c r="G19" s="584">
        <v>1.2</v>
      </c>
      <c r="H19" s="584">
        <v>1.1200000000000001</v>
      </c>
      <c r="I19" s="584">
        <v>0.96</v>
      </c>
      <c r="J19" s="584">
        <v>0.76</v>
      </c>
      <c r="K19" s="897"/>
      <c r="L19" s="463">
        <v>0.7</v>
      </c>
      <c r="M19" s="459">
        <v>0.65500000000000003</v>
      </c>
      <c r="N19" s="897"/>
      <c r="O19" s="589">
        <v>0.6</v>
      </c>
      <c r="P19" s="590">
        <v>0.56000000000000005</v>
      </c>
      <c r="Q19" s="590">
        <v>0.52</v>
      </c>
      <c r="R19" s="590">
        <v>0.46</v>
      </c>
      <c r="S19" s="590">
        <v>0.4</v>
      </c>
      <c r="T19" s="590">
        <v>0.34</v>
      </c>
      <c r="U19" s="590">
        <v>0.3</v>
      </c>
      <c r="V19" s="590">
        <v>0.24</v>
      </c>
      <c r="W19" s="590">
        <v>0.22</v>
      </c>
      <c r="X19" s="590">
        <v>0.19286000000000003</v>
      </c>
      <c r="Y19" s="590">
        <v>0.18367</v>
      </c>
      <c r="Z19" s="590">
        <v>0.17491999999999999</v>
      </c>
      <c r="AA19" s="587">
        <f t="shared" si="0"/>
        <v>15.04645</v>
      </c>
      <c r="AB19" s="1100">
        <f t="shared" si="1"/>
        <v>2.8571428571428692</v>
      </c>
      <c r="AC19" s="1100">
        <f t="shared" si="2"/>
        <v>4.4776119402984982</v>
      </c>
      <c r="AD19" s="1100">
        <f t="shared" si="3"/>
        <v>4.6875</v>
      </c>
      <c r="AE19" s="1100">
        <f t="shared" si="4"/>
        <v>6.6666666666666652</v>
      </c>
      <c r="AF19" s="1100">
        <f t="shared" si="5"/>
        <v>7.1428571428571397</v>
      </c>
      <c r="AG19" s="1100">
        <f t="shared" si="6"/>
        <v>16.666666666666675</v>
      </c>
      <c r="AH19" s="1100">
        <f t="shared" si="7"/>
        <v>26.315789473684205</v>
      </c>
      <c r="AI19" s="1100">
        <f t="shared" si="8"/>
        <v>8.5714285714285854</v>
      </c>
      <c r="AJ19" s="1100">
        <f t="shared" si="9"/>
        <v>6.8702290076335659</v>
      </c>
      <c r="AK19" s="1100">
        <f t="shared" si="10"/>
        <v>9.1666666666666785</v>
      </c>
      <c r="AL19" s="1100">
        <f t="shared" si="11"/>
        <v>7.1428571428571397</v>
      </c>
      <c r="AM19" s="1100">
        <f t="shared" si="12"/>
        <v>7.6923076923077094</v>
      </c>
      <c r="AN19" s="1100">
        <f t="shared" si="13"/>
        <v>13.043478260869556</v>
      </c>
      <c r="AO19" s="1100">
        <f t="shared" si="14"/>
        <v>14.999999999999991</v>
      </c>
      <c r="AP19" s="1100">
        <f t="shared" si="15"/>
        <v>17.647058823529417</v>
      </c>
      <c r="AQ19" s="1100">
        <f t="shared" si="16"/>
        <v>13.333333333333353</v>
      </c>
      <c r="AR19" s="1100">
        <f t="shared" si="17"/>
        <v>25</v>
      </c>
      <c r="AS19" s="1100">
        <f t="shared" si="18"/>
        <v>9.0909090909090828</v>
      </c>
      <c r="AT19" s="1100">
        <f t="shared" si="19"/>
        <v>14.07238411282794</v>
      </c>
      <c r="AU19" s="1100">
        <f t="shared" si="20"/>
        <v>5.0035389557358423</v>
      </c>
      <c r="AV19" s="1100">
        <f t="shared" si="21"/>
        <v>5.0022867596615672</v>
      </c>
      <c r="AW19" s="1100">
        <f t="shared" si="22"/>
        <v>10.735748245956023</v>
      </c>
      <c r="AX19" s="1100">
        <f t="shared" si="23"/>
        <v>6.521192917918273</v>
      </c>
    </row>
    <row r="20" spans="1:50" ht="11.25" customHeight="1" x14ac:dyDescent="0.2">
      <c r="A20" s="461" t="s">
        <v>143</v>
      </c>
      <c r="B20" s="829" t="s">
        <v>144</v>
      </c>
      <c r="C20" s="584">
        <v>3.64</v>
      </c>
      <c r="D20" s="584">
        <v>3.16</v>
      </c>
      <c r="E20" s="460">
        <v>2.64</v>
      </c>
      <c r="F20" s="589">
        <v>2.2799999999999998</v>
      </c>
      <c r="G20" s="584">
        <v>2.12</v>
      </c>
      <c r="H20" s="584">
        <v>1.96</v>
      </c>
      <c r="I20" s="584">
        <v>1.6856800000000001</v>
      </c>
      <c r="J20" s="584">
        <v>1.5200640000000001</v>
      </c>
      <c r="K20" s="897"/>
      <c r="L20" s="584">
        <v>1.3802880000000002</v>
      </c>
      <c r="M20" s="459">
        <v>1.257984</v>
      </c>
      <c r="N20" s="897"/>
      <c r="O20" s="589">
        <v>1.188096</v>
      </c>
      <c r="P20" s="590">
        <v>1.1531520000000002</v>
      </c>
      <c r="Q20" s="590">
        <v>1.0133760000000001</v>
      </c>
      <c r="R20" s="590">
        <v>0.80371200000000009</v>
      </c>
      <c r="S20" s="590">
        <v>0.64646400000000004</v>
      </c>
      <c r="T20" s="590">
        <v>0.541632</v>
      </c>
      <c r="U20" s="590">
        <v>0.4892160000000001</v>
      </c>
      <c r="V20" s="590">
        <v>0.41932799999999998</v>
      </c>
      <c r="W20" s="590">
        <v>0.40185600000000005</v>
      </c>
      <c r="X20" s="590">
        <v>0.35817599999999999</v>
      </c>
      <c r="Y20" s="590">
        <v>0.30575999999999998</v>
      </c>
      <c r="Z20" s="590">
        <v>0.26644800000000002</v>
      </c>
      <c r="AA20" s="587">
        <f t="shared" si="0"/>
        <v>29.231232000000006</v>
      </c>
      <c r="AB20" s="1100">
        <f t="shared" si="1"/>
        <v>15.189873417721511</v>
      </c>
      <c r="AC20" s="1100">
        <f t="shared" si="2"/>
        <v>19.696969696969703</v>
      </c>
      <c r="AD20" s="1100">
        <f t="shared" si="3"/>
        <v>15.789473684210531</v>
      </c>
      <c r="AE20" s="1100">
        <f t="shared" si="4"/>
        <v>7.5471698113207308</v>
      </c>
      <c r="AF20" s="1100">
        <f t="shared" si="5"/>
        <v>8.163265306122458</v>
      </c>
      <c r="AG20" s="1100">
        <f t="shared" si="6"/>
        <v>16.273551326467661</v>
      </c>
      <c r="AH20" s="1100">
        <f t="shared" si="7"/>
        <v>10.895330722916929</v>
      </c>
      <c r="AI20" s="1100">
        <f t="shared" si="8"/>
        <v>10.126582278480999</v>
      </c>
      <c r="AJ20" s="1100">
        <f t="shared" si="9"/>
        <v>9.7222222222222321</v>
      </c>
      <c r="AK20" s="1100">
        <f t="shared" si="10"/>
        <v>5.8823529411764719</v>
      </c>
      <c r="AL20" s="1100">
        <f t="shared" si="11"/>
        <v>3.0303030303030276</v>
      </c>
      <c r="AM20" s="1100">
        <f t="shared" si="12"/>
        <v>13.793103448275868</v>
      </c>
      <c r="AN20" s="1100">
        <f t="shared" si="13"/>
        <v>26.086956521739111</v>
      </c>
      <c r="AO20" s="1100">
        <f t="shared" si="14"/>
        <v>24.324324324324344</v>
      </c>
      <c r="AP20" s="1100">
        <f t="shared" si="15"/>
        <v>19.354838709677423</v>
      </c>
      <c r="AQ20" s="1100">
        <f t="shared" si="16"/>
        <v>10.714285714285698</v>
      </c>
      <c r="AR20" s="1100">
        <f t="shared" si="17"/>
        <v>16.666666666666696</v>
      </c>
      <c r="AS20" s="1100">
        <f t="shared" si="18"/>
        <v>4.3478260869564966</v>
      </c>
      <c r="AT20" s="1100">
        <f t="shared" si="19"/>
        <v>12.195121951219523</v>
      </c>
      <c r="AU20" s="1100">
        <f t="shared" si="20"/>
        <v>17.142857142857149</v>
      </c>
      <c r="AV20" s="1100">
        <f t="shared" si="21"/>
        <v>14.754098360655732</v>
      </c>
      <c r="AW20" s="1100">
        <f t="shared" si="22"/>
        <v>13.414151112598589</v>
      </c>
      <c r="AX20" s="1100">
        <f t="shared" si="23"/>
        <v>6.1077498140905986</v>
      </c>
    </row>
    <row r="21" spans="1:50" ht="11.25" customHeight="1" x14ac:dyDescent="0.2">
      <c r="A21" s="448" t="s">
        <v>4236</v>
      </c>
      <c r="B21" s="816" t="s">
        <v>3785</v>
      </c>
      <c r="C21" s="963">
        <v>2</v>
      </c>
      <c r="D21" s="963">
        <v>1.92</v>
      </c>
      <c r="E21" s="460">
        <v>1.8474999999999999</v>
      </c>
      <c r="F21" s="829">
        <v>1.7775000000000001</v>
      </c>
      <c r="G21" s="812">
        <v>1.7150000000000001</v>
      </c>
      <c r="H21" s="812">
        <v>1.655</v>
      </c>
      <c r="I21" s="812">
        <v>1.61</v>
      </c>
      <c r="J21" s="812">
        <v>1.6</v>
      </c>
      <c r="K21" s="812"/>
      <c r="L21" s="812">
        <v>1.6</v>
      </c>
      <c r="M21" s="829">
        <v>1.5549999999999999</v>
      </c>
      <c r="N21" s="812"/>
      <c r="O21" s="829">
        <v>1.54</v>
      </c>
      <c r="P21" s="831">
        <v>1.54</v>
      </c>
      <c r="Q21" s="831">
        <v>2.54</v>
      </c>
      <c r="R21" s="831">
        <v>2.54</v>
      </c>
      <c r="S21" s="831">
        <v>2.54</v>
      </c>
      <c r="T21" s="831">
        <v>2.54</v>
      </c>
      <c r="U21" s="831">
        <v>2.54</v>
      </c>
      <c r="V21" s="831">
        <v>2.54</v>
      </c>
      <c r="W21" s="831">
        <v>2.54</v>
      </c>
      <c r="X21" s="831">
        <v>2.54</v>
      </c>
      <c r="Y21" s="831">
        <v>2.54</v>
      </c>
      <c r="Z21" s="831">
        <v>2.54</v>
      </c>
      <c r="AA21" s="587">
        <f t="shared" si="0"/>
        <v>45.759999999999991</v>
      </c>
      <c r="AB21" s="1100">
        <f t="shared" si="1"/>
        <v>4.1666666666666741</v>
      </c>
      <c r="AC21" s="1100">
        <f t="shared" si="2"/>
        <v>3.9242219215155583</v>
      </c>
      <c r="AD21" s="1100">
        <f t="shared" si="3"/>
        <v>3.9381153305203753</v>
      </c>
      <c r="AE21" s="1100">
        <f t="shared" si="4"/>
        <v>3.6443148688046545</v>
      </c>
      <c r="AF21" s="1100">
        <f t="shared" si="5"/>
        <v>3.6253776435045459</v>
      </c>
      <c r="AG21" s="1100">
        <f t="shared" si="6"/>
        <v>2.7950310559006208</v>
      </c>
      <c r="AH21" s="1100">
        <f t="shared" si="7"/>
        <v>0.62500000000000888</v>
      </c>
      <c r="AI21" s="1100">
        <f t="shared" si="8"/>
        <v>0</v>
      </c>
      <c r="AJ21" s="1100">
        <f t="shared" si="9"/>
        <v>2.893890675241173</v>
      </c>
      <c r="AK21" s="1100">
        <f t="shared" si="10"/>
        <v>0.97402597402596047</v>
      </c>
      <c r="AL21" s="1100">
        <f t="shared" si="11"/>
        <v>0</v>
      </c>
      <c r="AM21" s="1100">
        <f t="shared" si="12"/>
        <v>-39.370078740157474</v>
      </c>
      <c r="AN21" s="1100">
        <f t="shared" si="13"/>
        <v>0</v>
      </c>
      <c r="AO21" s="1100">
        <f t="shared" si="14"/>
        <v>0</v>
      </c>
      <c r="AP21" s="1100">
        <f t="shared" si="15"/>
        <v>0</v>
      </c>
      <c r="AQ21" s="1100">
        <f t="shared" si="16"/>
        <v>0</v>
      </c>
      <c r="AR21" s="1100">
        <f t="shared" si="17"/>
        <v>0</v>
      </c>
      <c r="AS21" s="1100">
        <f t="shared" si="18"/>
        <v>0</v>
      </c>
      <c r="AT21" s="1100">
        <f t="shared" si="19"/>
        <v>0</v>
      </c>
      <c r="AU21" s="1100">
        <f t="shared" si="20"/>
        <v>0</v>
      </c>
      <c r="AV21" s="1100">
        <f t="shared" si="21"/>
        <v>0</v>
      </c>
      <c r="AW21" s="1100">
        <f t="shared" si="22"/>
        <v>-0.60873498114180502</v>
      </c>
      <c r="AX21" s="1100">
        <f t="shared" si="23"/>
        <v>9.0400257319968418</v>
      </c>
    </row>
    <row r="22" spans="1:50" ht="11.25" customHeight="1" x14ac:dyDescent="0.2">
      <c r="A22" s="830" t="s">
        <v>405</v>
      </c>
      <c r="B22" s="829" t="s">
        <v>406</v>
      </c>
      <c r="C22" s="584">
        <v>0.32</v>
      </c>
      <c r="D22" s="584">
        <v>0.3</v>
      </c>
      <c r="E22" s="460">
        <v>0.28000000000000003</v>
      </c>
      <c r="F22" s="589">
        <v>0.26</v>
      </c>
      <c r="G22" s="584">
        <v>0.24</v>
      </c>
      <c r="H22" s="584">
        <v>0.22</v>
      </c>
      <c r="I22" s="584">
        <v>0.2</v>
      </c>
      <c r="J22" s="584">
        <v>0.18</v>
      </c>
      <c r="K22" s="897"/>
      <c r="L22" s="584">
        <v>0.15</v>
      </c>
      <c r="M22" s="459">
        <v>0.12</v>
      </c>
      <c r="N22" s="897"/>
      <c r="O22" s="589">
        <v>0.1</v>
      </c>
      <c r="P22" s="590">
        <v>0.08</v>
      </c>
      <c r="Q22" s="590">
        <v>7.0000000000000007E-2</v>
      </c>
      <c r="R22" s="590">
        <v>0.06</v>
      </c>
      <c r="S22" s="590">
        <v>0.05</v>
      </c>
      <c r="T22" s="590">
        <v>0.04</v>
      </c>
      <c r="U22" s="590">
        <v>0.02</v>
      </c>
      <c r="V22" s="586">
        <v>0.01</v>
      </c>
      <c r="W22" s="586">
        <v>0.01</v>
      </c>
      <c r="X22" s="586">
        <v>0.01</v>
      </c>
      <c r="Y22" s="586">
        <v>0.01</v>
      </c>
      <c r="Z22" s="586">
        <v>0.01</v>
      </c>
      <c r="AA22" s="587">
        <f t="shared" si="0"/>
        <v>2.7399999999999989</v>
      </c>
      <c r="AB22" s="1100">
        <f t="shared" si="1"/>
        <v>6.6666666666666652</v>
      </c>
      <c r="AC22" s="1100">
        <f t="shared" si="2"/>
        <v>7.1428571428571397</v>
      </c>
      <c r="AD22" s="1100">
        <f t="shared" si="3"/>
        <v>7.6923076923077094</v>
      </c>
      <c r="AE22" s="1100">
        <f t="shared" si="4"/>
        <v>8.3333333333333481</v>
      </c>
      <c r="AF22" s="1100">
        <f t="shared" si="5"/>
        <v>9.0909090909090828</v>
      </c>
      <c r="AG22" s="1100">
        <f t="shared" si="6"/>
        <v>9.9999999999999858</v>
      </c>
      <c r="AH22" s="1100">
        <f t="shared" si="7"/>
        <v>11.111111111111116</v>
      </c>
      <c r="AI22" s="1100">
        <f t="shared" si="8"/>
        <v>19.999999999999996</v>
      </c>
      <c r="AJ22" s="1100">
        <f t="shared" si="9"/>
        <v>25</v>
      </c>
      <c r="AK22" s="1100">
        <f t="shared" si="10"/>
        <v>19.999999999999996</v>
      </c>
      <c r="AL22" s="1100">
        <f t="shared" si="11"/>
        <v>25</v>
      </c>
      <c r="AM22" s="1100">
        <f t="shared" si="12"/>
        <v>14.285714285714279</v>
      </c>
      <c r="AN22" s="1100">
        <f t="shared" si="13"/>
        <v>16.666666666666675</v>
      </c>
      <c r="AO22" s="1100">
        <f t="shared" si="14"/>
        <v>19.999999999999996</v>
      </c>
      <c r="AP22" s="1100">
        <f t="shared" si="15"/>
        <v>25</v>
      </c>
      <c r="AQ22" s="1100">
        <f t="shared" si="16"/>
        <v>100</v>
      </c>
      <c r="AR22" s="1100">
        <f t="shared" si="17"/>
        <v>100</v>
      </c>
      <c r="AS22" s="1100">
        <f t="shared" si="18"/>
        <v>0</v>
      </c>
      <c r="AT22" s="1100">
        <f t="shared" si="19"/>
        <v>0</v>
      </c>
      <c r="AU22" s="1100">
        <f t="shared" si="20"/>
        <v>0</v>
      </c>
      <c r="AV22" s="1100">
        <f t="shared" si="21"/>
        <v>0</v>
      </c>
      <c r="AW22" s="1100">
        <f t="shared" si="22"/>
        <v>20.285217428074571</v>
      </c>
      <c r="AX22" s="1100">
        <f t="shared" si="23"/>
        <v>27.790061852350465</v>
      </c>
    </row>
    <row r="23" spans="1:50" ht="11.25" customHeight="1" x14ac:dyDescent="0.2">
      <c r="A23" s="1038" t="s">
        <v>4566</v>
      </c>
      <c r="B23" s="814" t="s">
        <v>4563</v>
      </c>
      <c r="C23" s="584">
        <v>0.95</v>
      </c>
      <c r="D23" s="584">
        <v>0.55000000000000004</v>
      </c>
      <c r="E23" s="460">
        <v>0.44</v>
      </c>
      <c r="F23" s="454">
        <v>0.41000000000000003</v>
      </c>
      <c r="G23" s="584">
        <v>0.36000000000000004</v>
      </c>
      <c r="H23" s="499">
        <v>0.32</v>
      </c>
      <c r="I23" s="463">
        <v>0.32</v>
      </c>
      <c r="J23" s="584">
        <v>0.88</v>
      </c>
      <c r="K23" s="1090"/>
      <c r="L23" s="584">
        <v>0.8</v>
      </c>
      <c r="M23" s="459">
        <v>0.64</v>
      </c>
      <c r="N23" s="519"/>
      <c r="O23" s="502">
        <v>0.18</v>
      </c>
      <c r="P23" s="541">
        <v>0.18</v>
      </c>
      <c r="Q23" s="590">
        <v>0.18</v>
      </c>
      <c r="R23" s="590">
        <v>0.12</v>
      </c>
      <c r="S23" s="500">
        <v>0.03</v>
      </c>
      <c r="T23" s="500">
        <v>0.03</v>
      </c>
      <c r="U23" s="500">
        <v>0.03</v>
      </c>
      <c r="V23" s="590">
        <v>0.03</v>
      </c>
      <c r="W23" s="500">
        <v>0.02</v>
      </c>
      <c r="X23" s="500">
        <v>0.02</v>
      </c>
      <c r="Y23" s="500">
        <v>0.02</v>
      </c>
      <c r="Z23" s="500">
        <v>0.02</v>
      </c>
      <c r="AA23" s="587">
        <f t="shared" si="0"/>
        <v>6.5299999999999976</v>
      </c>
      <c r="AB23" s="1100">
        <f t="shared" si="1"/>
        <v>72.727272727272705</v>
      </c>
      <c r="AC23" s="1100">
        <f t="shared" si="2"/>
        <v>25</v>
      </c>
      <c r="AD23" s="1100">
        <f t="shared" si="3"/>
        <v>7.3170731707316916</v>
      </c>
      <c r="AE23" s="1100">
        <f t="shared" si="4"/>
        <v>13.888888888888884</v>
      </c>
      <c r="AF23" s="1100">
        <f t="shared" si="5"/>
        <v>12.5</v>
      </c>
      <c r="AG23" s="1100">
        <f t="shared" si="6"/>
        <v>0</v>
      </c>
      <c r="AH23" s="1100">
        <f t="shared" si="7"/>
        <v>-63.636363636363633</v>
      </c>
      <c r="AI23" s="1100">
        <f t="shared" si="8"/>
        <v>9.9999999999999858</v>
      </c>
      <c r="AJ23" s="1100">
        <f t="shared" si="9"/>
        <v>25</v>
      </c>
      <c r="AK23" s="1100">
        <f t="shared" si="10"/>
        <v>255.55555555555557</v>
      </c>
      <c r="AL23" s="1100">
        <f t="shared" si="11"/>
        <v>0</v>
      </c>
      <c r="AM23" s="1100">
        <f t="shared" si="12"/>
        <v>0</v>
      </c>
      <c r="AN23" s="1100">
        <f t="shared" si="13"/>
        <v>50</v>
      </c>
      <c r="AO23" s="1100">
        <f t="shared" si="14"/>
        <v>300</v>
      </c>
      <c r="AP23" s="1100">
        <f t="shared" si="15"/>
        <v>0</v>
      </c>
      <c r="AQ23" s="1100">
        <f t="shared" si="16"/>
        <v>0</v>
      </c>
      <c r="AR23" s="1100">
        <f t="shared" si="17"/>
        <v>0</v>
      </c>
      <c r="AS23" s="1100">
        <f t="shared" si="18"/>
        <v>50</v>
      </c>
      <c r="AT23" s="1100">
        <f t="shared" si="19"/>
        <v>0</v>
      </c>
      <c r="AU23" s="1100">
        <f t="shared" si="20"/>
        <v>0</v>
      </c>
      <c r="AV23" s="1100">
        <f t="shared" si="21"/>
        <v>0</v>
      </c>
      <c r="AW23" s="1100">
        <f t="shared" si="22"/>
        <v>36.11202031933739</v>
      </c>
      <c r="AX23" s="1100">
        <f t="shared" si="23"/>
        <v>84.857096787021888</v>
      </c>
    </row>
    <row r="24" spans="1:50" ht="11.25" customHeight="1" x14ac:dyDescent="0.2">
      <c r="A24" s="479" t="s">
        <v>902</v>
      </c>
      <c r="B24" s="468" t="s">
        <v>903</v>
      </c>
      <c r="C24" s="584">
        <v>2.84</v>
      </c>
      <c r="D24" s="584">
        <v>2.71</v>
      </c>
      <c r="E24" s="460">
        <v>2.5299999999999998</v>
      </c>
      <c r="F24" s="471">
        <v>2.39</v>
      </c>
      <c r="G24" s="474">
        <v>2.27</v>
      </c>
      <c r="H24" s="474">
        <v>2.15</v>
      </c>
      <c r="I24" s="474">
        <v>2.0299999999999998</v>
      </c>
      <c r="J24" s="474">
        <v>1.95</v>
      </c>
      <c r="K24" s="977"/>
      <c r="L24" s="473">
        <v>1.88</v>
      </c>
      <c r="M24" s="470">
        <v>1.85</v>
      </c>
      <c r="N24" s="977"/>
      <c r="O24" s="471">
        <v>1.71</v>
      </c>
      <c r="P24" s="477">
        <v>1.64</v>
      </c>
      <c r="Q24" s="476">
        <v>1.64</v>
      </c>
      <c r="R24" s="476">
        <v>1.58</v>
      </c>
      <c r="S24" s="476">
        <v>1.5</v>
      </c>
      <c r="T24" s="476">
        <v>1.42</v>
      </c>
      <c r="U24" s="477">
        <v>1.4</v>
      </c>
      <c r="V24" s="477">
        <v>1.65</v>
      </c>
      <c r="W24" s="477">
        <v>2.4</v>
      </c>
      <c r="X24" s="477">
        <v>2.4</v>
      </c>
      <c r="Y24" s="477">
        <v>2.4</v>
      </c>
      <c r="Z24" s="477">
        <v>2.4</v>
      </c>
      <c r="AA24" s="587">
        <f t="shared" si="0"/>
        <v>44.739999999999995</v>
      </c>
      <c r="AB24" s="1100">
        <f t="shared" si="1"/>
        <v>4.7970479704797064</v>
      </c>
      <c r="AC24" s="1100">
        <f t="shared" si="2"/>
        <v>7.1146245059288571</v>
      </c>
      <c r="AD24" s="1100">
        <f t="shared" si="3"/>
        <v>5.8577405857740406</v>
      </c>
      <c r="AE24" s="1100">
        <f t="shared" si="4"/>
        <v>5.2863436123347984</v>
      </c>
      <c r="AF24" s="1100">
        <f t="shared" si="5"/>
        <v>5.5813953488372148</v>
      </c>
      <c r="AG24" s="1100">
        <f t="shared" si="6"/>
        <v>5.9113300492610987</v>
      </c>
      <c r="AH24" s="1100">
        <f t="shared" si="7"/>
        <v>4.102564102564088</v>
      </c>
      <c r="AI24" s="1100">
        <f t="shared" si="8"/>
        <v>3.7234042553191626</v>
      </c>
      <c r="AJ24" s="1100">
        <f t="shared" si="9"/>
        <v>1.6216216216216051</v>
      </c>
      <c r="AK24" s="1100">
        <f t="shared" si="10"/>
        <v>8.1871345029239873</v>
      </c>
      <c r="AL24" s="1100">
        <f t="shared" si="11"/>
        <v>4.2682926829268331</v>
      </c>
      <c r="AM24" s="1100">
        <f t="shared" si="12"/>
        <v>0</v>
      </c>
      <c r="AN24" s="1100">
        <f t="shared" si="13"/>
        <v>3.7974683544303778</v>
      </c>
      <c r="AO24" s="1100">
        <f t="shared" si="14"/>
        <v>5.3333333333333455</v>
      </c>
      <c r="AP24" s="1100">
        <f t="shared" si="15"/>
        <v>5.6338028169014231</v>
      </c>
      <c r="AQ24" s="1100">
        <f t="shared" si="16"/>
        <v>1.4285714285714235</v>
      </c>
      <c r="AR24" s="1100">
        <f t="shared" si="17"/>
        <v>-15.151515151515149</v>
      </c>
      <c r="AS24" s="1100">
        <f t="shared" si="18"/>
        <v>-31.25</v>
      </c>
      <c r="AT24" s="1100">
        <f t="shared" si="19"/>
        <v>0</v>
      </c>
      <c r="AU24" s="1100">
        <f t="shared" si="20"/>
        <v>0</v>
      </c>
      <c r="AV24" s="1100">
        <f t="shared" si="21"/>
        <v>0</v>
      </c>
      <c r="AW24" s="1100">
        <f t="shared" si="22"/>
        <v>1.2496742866520396</v>
      </c>
      <c r="AX24" s="1100">
        <f t="shared" si="23"/>
        <v>8.8615379408648227</v>
      </c>
    </row>
    <row r="25" spans="1:50" ht="11.25" customHeight="1" x14ac:dyDescent="0.2">
      <c r="A25" s="461" t="s">
        <v>874</v>
      </c>
      <c r="B25" s="829" t="s">
        <v>875</v>
      </c>
      <c r="C25" s="584">
        <v>0.57320000000000004</v>
      </c>
      <c r="D25" s="584">
        <v>0.54600000000000004</v>
      </c>
      <c r="E25" s="460">
        <v>0.52</v>
      </c>
      <c r="F25" s="589">
        <v>0.48</v>
      </c>
      <c r="G25" s="584">
        <v>0.44</v>
      </c>
      <c r="H25" s="584">
        <v>0.4</v>
      </c>
      <c r="I25" s="584">
        <v>0.2</v>
      </c>
      <c r="J25" s="584">
        <v>0.16</v>
      </c>
      <c r="K25" s="897"/>
      <c r="L25" s="584">
        <v>0.04</v>
      </c>
      <c r="M25" s="588">
        <v>0</v>
      </c>
      <c r="N25" s="897"/>
      <c r="O25" s="464">
        <v>0</v>
      </c>
      <c r="P25" s="586">
        <v>0</v>
      </c>
      <c r="Q25" s="586">
        <v>0</v>
      </c>
      <c r="R25" s="586">
        <v>0</v>
      </c>
      <c r="S25" s="586">
        <v>0</v>
      </c>
      <c r="T25" s="586">
        <v>0</v>
      </c>
      <c r="U25" s="586">
        <v>0</v>
      </c>
      <c r="V25" s="586">
        <v>0</v>
      </c>
      <c r="W25" s="586">
        <v>0</v>
      </c>
      <c r="X25" s="586">
        <v>0</v>
      </c>
      <c r="Y25" s="586">
        <v>0</v>
      </c>
      <c r="Z25" s="586">
        <v>0</v>
      </c>
      <c r="AA25" s="587">
        <f t="shared" si="0"/>
        <v>3.3592000000000004</v>
      </c>
      <c r="AB25" s="1100">
        <f t="shared" si="1"/>
        <v>4.9816849816849862</v>
      </c>
      <c r="AC25" s="1100">
        <f t="shared" si="2"/>
        <v>5.0000000000000044</v>
      </c>
      <c r="AD25" s="1100">
        <f t="shared" si="3"/>
        <v>8.3333333333333481</v>
      </c>
      <c r="AE25" s="1100">
        <f t="shared" si="4"/>
        <v>9.0909090909090828</v>
      </c>
      <c r="AF25" s="1100">
        <f t="shared" si="5"/>
        <v>9.9999999999999858</v>
      </c>
      <c r="AG25" s="1100">
        <f t="shared" si="6"/>
        <v>100</v>
      </c>
      <c r="AH25" s="1100">
        <f t="shared" si="7"/>
        <v>25</v>
      </c>
      <c r="AI25" s="1100">
        <f t="shared" si="8"/>
        <v>300</v>
      </c>
      <c r="AJ25" s="1100" t="str">
        <f t="shared" si="9"/>
        <v>n/a</v>
      </c>
      <c r="AK25" s="1100" t="str">
        <f t="shared" si="10"/>
        <v>n/a</v>
      </c>
      <c r="AL25" s="1100" t="str">
        <f t="shared" si="11"/>
        <v>n/a</v>
      </c>
      <c r="AM25" s="1100" t="str">
        <f t="shared" si="12"/>
        <v>n/a</v>
      </c>
      <c r="AN25" s="1100" t="str">
        <f t="shared" si="13"/>
        <v>n/a</v>
      </c>
      <c r="AO25" s="1100" t="str">
        <f t="shared" si="14"/>
        <v>n/a</v>
      </c>
      <c r="AP25" s="1100" t="str">
        <f t="shared" si="15"/>
        <v>n/a</v>
      </c>
      <c r="AQ25" s="1100" t="str">
        <f t="shared" si="16"/>
        <v>n/a</v>
      </c>
      <c r="AR25" s="1100" t="str">
        <f t="shared" si="17"/>
        <v>n/a</v>
      </c>
      <c r="AS25" s="1100" t="str">
        <f t="shared" si="18"/>
        <v>n/a</v>
      </c>
      <c r="AT25" s="1100" t="str">
        <f t="shared" si="19"/>
        <v>n/a</v>
      </c>
      <c r="AU25" s="1100" t="str">
        <f t="shared" si="20"/>
        <v>n/a</v>
      </c>
      <c r="AV25" s="1100" t="str">
        <f t="shared" si="21"/>
        <v>n/a</v>
      </c>
      <c r="AW25" s="1100">
        <f t="shared" si="22"/>
        <v>57.800740925740925</v>
      </c>
      <c r="AX25" s="1100">
        <f t="shared" si="23"/>
        <v>102.95595524667222</v>
      </c>
    </row>
    <row r="26" spans="1:50" ht="11.25" customHeight="1" x14ac:dyDescent="0.2">
      <c r="A26" s="830" t="s">
        <v>407</v>
      </c>
      <c r="B26" s="829" t="s">
        <v>408</v>
      </c>
      <c r="C26" s="584">
        <v>1.85</v>
      </c>
      <c r="D26" s="584">
        <v>1.65</v>
      </c>
      <c r="E26" s="460">
        <v>1.45</v>
      </c>
      <c r="F26" s="589">
        <v>1.2875000000000001</v>
      </c>
      <c r="G26" s="584">
        <v>1.1525000000000001</v>
      </c>
      <c r="H26" s="584">
        <v>1.03</v>
      </c>
      <c r="I26" s="584">
        <v>0.91</v>
      </c>
      <c r="J26" s="584">
        <v>0.80500000000000005</v>
      </c>
      <c r="K26" s="897"/>
      <c r="L26" s="584">
        <v>0.72</v>
      </c>
      <c r="M26" s="459">
        <v>0.66249999999999998</v>
      </c>
      <c r="N26" s="897"/>
      <c r="O26" s="589">
        <v>0.57499999999999996</v>
      </c>
      <c r="P26" s="590">
        <v>0.52</v>
      </c>
      <c r="Q26" s="590">
        <v>0.5</v>
      </c>
      <c r="R26" s="590">
        <v>0.4</v>
      </c>
      <c r="S26" s="590">
        <v>0.36799999999999999</v>
      </c>
      <c r="T26" s="586">
        <v>0.33332000000000001</v>
      </c>
      <c r="U26" s="586">
        <v>0.33332000000000001</v>
      </c>
      <c r="V26" s="586">
        <v>0.33332000000000001</v>
      </c>
      <c r="W26" s="586">
        <v>0.33332000000000001</v>
      </c>
      <c r="X26" s="586">
        <v>0.66668000000000005</v>
      </c>
      <c r="Y26" s="586">
        <v>0.66668000000000005</v>
      </c>
      <c r="Z26" s="586">
        <v>0.66668000000000005</v>
      </c>
      <c r="AA26" s="587">
        <f t="shared" si="0"/>
        <v>17.213820000000002</v>
      </c>
      <c r="AB26" s="1100">
        <f t="shared" si="1"/>
        <v>12.121212121212132</v>
      </c>
      <c r="AC26" s="1100">
        <f t="shared" si="2"/>
        <v>13.793103448275868</v>
      </c>
      <c r="AD26" s="1100">
        <f t="shared" si="3"/>
        <v>12.621359223300965</v>
      </c>
      <c r="AE26" s="1100">
        <f t="shared" si="4"/>
        <v>11.713665943600859</v>
      </c>
      <c r="AF26" s="1100">
        <f t="shared" si="5"/>
        <v>11.893203883495151</v>
      </c>
      <c r="AG26" s="1100">
        <f t="shared" si="6"/>
        <v>13.186813186813184</v>
      </c>
      <c r="AH26" s="1100">
        <f t="shared" si="7"/>
        <v>13.043478260869556</v>
      </c>
      <c r="AI26" s="1100">
        <f t="shared" si="8"/>
        <v>11.805555555555557</v>
      </c>
      <c r="AJ26" s="1100">
        <f t="shared" si="9"/>
        <v>8.6792452830188651</v>
      </c>
      <c r="AK26" s="1100">
        <f t="shared" si="10"/>
        <v>15.217391304347828</v>
      </c>
      <c r="AL26" s="1100">
        <f t="shared" si="11"/>
        <v>10.576923076923062</v>
      </c>
      <c r="AM26" s="1100">
        <f t="shared" si="12"/>
        <v>4.0000000000000036</v>
      </c>
      <c r="AN26" s="1100">
        <f t="shared" si="13"/>
        <v>25</v>
      </c>
      <c r="AO26" s="1100">
        <f t="shared" si="14"/>
        <v>8.6956521739130608</v>
      </c>
      <c r="AP26" s="1100">
        <f t="shared" si="15"/>
        <v>10.404416176647068</v>
      </c>
      <c r="AQ26" s="1100">
        <f t="shared" si="16"/>
        <v>0</v>
      </c>
      <c r="AR26" s="1100">
        <f t="shared" si="17"/>
        <v>0</v>
      </c>
      <c r="AS26" s="1100">
        <f t="shared" si="18"/>
        <v>0</v>
      </c>
      <c r="AT26" s="1100">
        <f t="shared" si="19"/>
        <v>-50.002999940001203</v>
      </c>
      <c r="AU26" s="1100">
        <f t="shared" si="20"/>
        <v>0</v>
      </c>
      <c r="AV26" s="1100">
        <f t="shared" si="21"/>
        <v>0</v>
      </c>
      <c r="AW26" s="1100">
        <f t="shared" si="22"/>
        <v>6.3213818903796142</v>
      </c>
      <c r="AX26" s="1100">
        <f t="shared" si="23"/>
        <v>14.42793222788529</v>
      </c>
    </row>
    <row r="27" spans="1:50" ht="11.25" customHeight="1" x14ac:dyDescent="0.2">
      <c r="A27" s="465" t="s">
        <v>116</v>
      </c>
      <c r="B27" s="814" t="s">
        <v>117</v>
      </c>
      <c r="C27" s="584">
        <v>1.1200000000000001</v>
      </c>
      <c r="D27" s="584">
        <v>1.08</v>
      </c>
      <c r="E27" s="460">
        <v>1.04</v>
      </c>
      <c r="F27" s="454">
        <v>0.87</v>
      </c>
      <c r="G27" s="451">
        <v>0.83</v>
      </c>
      <c r="H27" s="451">
        <v>0.79</v>
      </c>
      <c r="I27" s="451">
        <v>0.74</v>
      </c>
      <c r="J27" s="451">
        <v>0.71</v>
      </c>
      <c r="K27" s="964"/>
      <c r="L27" s="451">
        <v>0.67</v>
      </c>
      <c r="M27" s="449">
        <v>0.61499999999999999</v>
      </c>
      <c r="N27" s="964"/>
      <c r="O27" s="454">
        <v>0.56999999999999995</v>
      </c>
      <c r="P27" s="456">
        <v>0.56000000000000005</v>
      </c>
      <c r="Q27" s="456">
        <v>0.48</v>
      </c>
      <c r="R27" s="456">
        <v>0.4</v>
      </c>
      <c r="S27" s="456">
        <v>0.27500000000000002</v>
      </c>
      <c r="T27" s="456">
        <v>0.22</v>
      </c>
      <c r="U27" s="456">
        <v>0.19</v>
      </c>
      <c r="V27" s="456">
        <v>0.15</v>
      </c>
      <c r="W27" s="456">
        <v>0.115</v>
      </c>
      <c r="X27" s="456">
        <v>9.6250000000000002E-2</v>
      </c>
      <c r="Y27" s="456">
        <v>8.2500000000000004E-2</v>
      </c>
      <c r="Z27" s="456">
        <v>7.2499999999999995E-2</v>
      </c>
      <c r="AA27" s="587">
        <f t="shared" si="0"/>
        <v>11.676250000000001</v>
      </c>
      <c r="AB27" s="1100">
        <f t="shared" si="1"/>
        <v>3.7037037037036979</v>
      </c>
      <c r="AC27" s="1100">
        <f t="shared" si="2"/>
        <v>3.8461538461538547</v>
      </c>
      <c r="AD27" s="1100">
        <f t="shared" si="3"/>
        <v>19.540229885057482</v>
      </c>
      <c r="AE27" s="1100">
        <f t="shared" si="4"/>
        <v>4.8192771084337505</v>
      </c>
      <c r="AF27" s="1100">
        <f t="shared" si="5"/>
        <v>5.0632911392404889</v>
      </c>
      <c r="AG27" s="1100">
        <f t="shared" si="6"/>
        <v>6.7567567567567544</v>
      </c>
      <c r="AH27" s="1100">
        <f t="shared" si="7"/>
        <v>4.2253521126760507</v>
      </c>
      <c r="AI27" s="1100">
        <f t="shared" si="8"/>
        <v>5.9701492537313383</v>
      </c>
      <c r="AJ27" s="1100">
        <f t="shared" si="9"/>
        <v>8.9430894308943252</v>
      </c>
      <c r="AK27" s="1100">
        <f t="shared" si="10"/>
        <v>7.8947368421052655</v>
      </c>
      <c r="AL27" s="1100">
        <f t="shared" si="11"/>
        <v>1.7857142857142572</v>
      </c>
      <c r="AM27" s="1100">
        <f t="shared" si="12"/>
        <v>16.666666666666675</v>
      </c>
      <c r="AN27" s="1100">
        <f t="shared" si="13"/>
        <v>19.999999999999996</v>
      </c>
      <c r="AO27" s="1100">
        <f t="shared" si="14"/>
        <v>45.45454545454546</v>
      </c>
      <c r="AP27" s="1100">
        <f t="shared" si="15"/>
        <v>25</v>
      </c>
      <c r="AQ27" s="1100">
        <f t="shared" si="16"/>
        <v>15.789473684210531</v>
      </c>
      <c r="AR27" s="1100">
        <f t="shared" si="17"/>
        <v>26.666666666666682</v>
      </c>
      <c r="AS27" s="1100">
        <f t="shared" si="18"/>
        <v>30.434782608695631</v>
      </c>
      <c r="AT27" s="1100">
        <f t="shared" si="19"/>
        <v>19.480519480519476</v>
      </c>
      <c r="AU27" s="1100">
        <f t="shared" si="20"/>
        <v>16.666666666666675</v>
      </c>
      <c r="AV27" s="1100">
        <f t="shared" si="21"/>
        <v>13.793103448275868</v>
      </c>
      <c r="AW27" s="1100">
        <f t="shared" si="22"/>
        <v>14.404803763843537</v>
      </c>
      <c r="AX27" s="1100">
        <f t="shared" si="23"/>
        <v>11.066793062239828</v>
      </c>
    </row>
    <row r="28" spans="1:50" ht="11.25" customHeight="1" x14ac:dyDescent="0.2">
      <c r="A28" s="479" t="s">
        <v>876</v>
      </c>
      <c r="B28" s="468" t="s">
        <v>877</v>
      </c>
      <c r="C28" s="584">
        <v>0.64</v>
      </c>
      <c r="D28" s="584">
        <v>0.63</v>
      </c>
      <c r="E28" s="460">
        <v>0.6</v>
      </c>
      <c r="F28" s="481">
        <v>0.56000000000000005</v>
      </c>
      <c r="G28" s="584">
        <v>0.52</v>
      </c>
      <c r="H28" s="584">
        <v>0.48</v>
      </c>
      <c r="I28" s="584">
        <v>0.44</v>
      </c>
      <c r="J28" s="584">
        <v>0.4</v>
      </c>
      <c r="K28" s="897"/>
      <c r="L28" s="463">
        <v>0</v>
      </c>
      <c r="M28" s="588">
        <v>0</v>
      </c>
      <c r="N28" s="897"/>
      <c r="O28" s="464">
        <v>0</v>
      </c>
      <c r="P28" s="586">
        <v>0</v>
      </c>
      <c r="Q28" s="586">
        <v>0</v>
      </c>
      <c r="R28" s="586">
        <v>0</v>
      </c>
      <c r="S28" s="586">
        <v>0</v>
      </c>
      <c r="T28" s="586">
        <v>0</v>
      </c>
      <c r="U28" s="586">
        <v>0</v>
      </c>
      <c r="V28" s="586">
        <v>0</v>
      </c>
      <c r="W28" s="586">
        <v>0</v>
      </c>
      <c r="X28" s="586">
        <v>0</v>
      </c>
      <c r="Y28" s="586">
        <v>0</v>
      </c>
      <c r="Z28" s="586">
        <v>0</v>
      </c>
      <c r="AA28" s="587">
        <f t="shared" si="0"/>
        <v>4.2700000000000005</v>
      </c>
      <c r="AB28" s="1100">
        <f t="shared" si="1"/>
        <v>1.5873015873015817</v>
      </c>
      <c r="AC28" s="1100">
        <f t="shared" si="2"/>
        <v>5.0000000000000044</v>
      </c>
      <c r="AD28" s="1100">
        <f t="shared" si="3"/>
        <v>7.1428571428571397</v>
      </c>
      <c r="AE28" s="1100">
        <f t="shared" si="4"/>
        <v>7.6923076923077094</v>
      </c>
      <c r="AF28" s="1100">
        <f t="shared" si="5"/>
        <v>8.3333333333333481</v>
      </c>
      <c r="AG28" s="1100">
        <f t="shared" si="6"/>
        <v>9.0909090909090828</v>
      </c>
      <c r="AH28" s="1100">
        <f t="shared" si="7"/>
        <v>9.9999999999999858</v>
      </c>
      <c r="AI28" s="1100" t="str">
        <f t="shared" si="8"/>
        <v>n/a</v>
      </c>
      <c r="AJ28" s="1100" t="str">
        <f t="shared" si="9"/>
        <v>n/a</v>
      </c>
      <c r="AK28" s="1100" t="str">
        <f t="shared" si="10"/>
        <v>n/a</v>
      </c>
      <c r="AL28" s="1100" t="str">
        <f t="shared" si="11"/>
        <v>n/a</v>
      </c>
      <c r="AM28" s="1100" t="str">
        <f t="shared" si="12"/>
        <v>n/a</v>
      </c>
      <c r="AN28" s="1100" t="str">
        <f t="shared" si="13"/>
        <v>n/a</v>
      </c>
      <c r="AO28" s="1100" t="str">
        <f t="shared" si="14"/>
        <v>n/a</v>
      </c>
      <c r="AP28" s="1100" t="str">
        <f t="shared" si="15"/>
        <v>n/a</v>
      </c>
      <c r="AQ28" s="1100" t="str">
        <f t="shared" si="16"/>
        <v>n/a</v>
      </c>
      <c r="AR28" s="1100" t="str">
        <f t="shared" si="17"/>
        <v>n/a</v>
      </c>
      <c r="AS28" s="1100" t="str">
        <f t="shared" si="18"/>
        <v>n/a</v>
      </c>
      <c r="AT28" s="1100" t="str">
        <f t="shared" si="19"/>
        <v>n/a</v>
      </c>
      <c r="AU28" s="1100" t="str">
        <f t="shared" si="20"/>
        <v>n/a</v>
      </c>
      <c r="AV28" s="1100" t="str">
        <f t="shared" si="21"/>
        <v>n/a</v>
      </c>
      <c r="AW28" s="1100">
        <f t="shared" si="22"/>
        <v>6.9781012638155504</v>
      </c>
      <c r="AX28" s="1100">
        <f t="shared" si="23"/>
        <v>2.85608484738054</v>
      </c>
    </row>
    <row r="29" spans="1:50" ht="11.25" customHeight="1" x14ac:dyDescent="0.2">
      <c r="A29" s="830" t="s">
        <v>1171</v>
      </c>
      <c r="B29" s="829" t="s">
        <v>1172</v>
      </c>
      <c r="C29" s="584">
        <v>3.2</v>
      </c>
      <c r="D29" s="584">
        <v>2.8</v>
      </c>
      <c r="E29" s="460">
        <v>2.3199999999999998</v>
      </c>
      <c r="F29" s="460">
        <v>1.44</v>
      </c>
      <c r="G29" s="584">
        <v>1.04</v>
      </c>
      <c r="H29" s="584">
        <v>0.64</v>
      </c>
      <c r="I29" s="584">
        <v>0.56000000000000005</v>
      </c>
      <c r="J29" s="584">
        <v>0.48</v>
      </c>
      <c r="K29" s="897"/>
      <c r="L29" s="584">
        <v>0.4</v>
      </c>
      <c r="M29" s="588">
        <v>0.2</v>
      </c>
      <c r="N29" s="897"/>
      <c r="O29" s="464">
        <v>0.2</v>
      </c>
      <c r="P29" s="586">
        <v>0.2</v>
      </c>
      <c r="Q29" s="586">
        <v>0.4</v>
      </c>
      <c r="R29" s="586">
        <v>0.4</v>
      </c>
      <c r="S29" s="586">
        <v>0.4</v>
      </c>
      <c r="T29" s="590">
        <v>0.4</v>
      </c>
      <c r="U29" s="590">
        <v>0.1</v>
      </c>
      <c r="V29" s="586">
        <v>0</v>
      </c>
      <c r="W29" s="586">
        <v>0</v>
      </c>
      <c r="X29" s="586">
        <v>0</v>
      </c>
      <c r="Y29" s="586">
        <v>0</v>
      </c>
      <c r="Z29" s="586">
        <v>0</v>
      </c>
      <c r="AA29" s="587">
        <f t="shared" si="0"/>
        <v>15.180000000000001</v>
      </c>
      <c r="AB29" s="1100">
        <f t="shared" si="1"/>
        <v>14.285714285714302</v>
      </c>
      <c r="AC29" s="1100">
        <f t="shared" si="2"/>
        <v>20.68965517241379</v>
      </c>
      <c r="AD29" s="1100">
        <f t="shared" si="3"/>
        <v>61.111111111111114</v>
      </c>
      <c r="AE29" s="1100">
        <f t="shared" si="4"/>
        <v>38.46153846153846</v>
      </c>
      <c r="AF29" s="1100">
        <f t="shared" si="5"/>
        <v>62.5</v>
      </c>
      <c r="AG29" s="1100">
        <f t="shared" si="6"/>
        <v>14.285714285714279</v>
      </c>
      <c r="AH29" s="1100">
        <f t="shared" si="7"/>
        <v>16.666666666666675</v>
      </c>
      <c r="AI29" s="1100">
        <f t="shared" si="8"/>
        <v>19.999999999999996</v>
      </c>
      <c r="AJ29" s="1100">
        <f t="shared" si="9"/>
        <v>100</v>
      </c>
      <c r="AK29" s="1100">
        <f t="shared" si="10"/>
        <v>0</v>
      </c>
      <c r="AL29" s="1100">
        <f t="shared" si="11"/>
        <v>0</v>
      </c>
      <c r="AM29" s="1100">
        <f t="shared" si="12"/>
        <v>-50</v>
      </c>
      <c r="AN29" s="1100">
        <f t="shared" si="13"/>
        <v>0</v>
      </c>
      <c r="AO29" s="1100">
        <f t="shared" si="14"/>
        <v>0</v>
      </c>
      <c r="AP29" s="1100">
        <f t="shared" si="15"/>
        <v>0</v>
      </c>
      <c r="AQ29" s="1100">
        <f t="shared" si="16"/>
        <v>300</v>
      </c>
      <c r="AR29" s="1100" t="str">
        <f t="shared" si="17"/>
        <v>n/a</v>
      </c>
      <c r="AS29" s="1100" t="str">
        <f t="shared" si="18"/>
        <v>n/a</v>
      </c>
      <c r="AT29" s="1100" t="str">
        <f t="shared" si="19"/>
        <v>n/a</v>
      </c>
      <c r="AU29" s="1100" t="str">
        <f t="shared" si="20"/>
        <v>n/a</v>
      </c>
      <c r="AV29" s="1100" t="str">
        <f t="shared" si="21"/>
        <v>n/a</v>
      </c>
      <c r="AW29" s="1100">
        <f t="shared" si="22"/>
        <v>37.37502499894741</v>
      </c>
      <c r="AX29" s="1100">
        <f t="shared" si="23"/>
        <v>77.796242761695183</v>
      </c>
    </row>
    <row r="30" spans="1:50" ht="11.25" customHeight="1" x14ac:dyDescent="0.2">
      <c r="A30" s="465" t="s">
        <v>952</v>
      </c>
      <c r="B30" s="814" t="s">
        <v>953</v>
      </c>
      <c r="C30" s="584">
        <v>0.8</v>
      </c>
      <c r="D30" s="584">
        <v>0.72</v>
      </c>
      <c r="E30" s="460">
        <v>0.64</v>
      </c>
      <c r="F30" s="482">
        <v>0.56999999999999995</v>
      </c>
      <c r="G30" s="584">
        <v>0.52</v>
      </c>
      <c r="H30" s="584">
        <v>0.48</v>
      </c>
      <c r="I30" s="584">
        <v>0.44</v>
      </c>
      <c r="J30" s="584">
        <v>0.4</v>
      </c>
      <c r="K30" s="897"/>
      <c r="L30" s="584">
        <v>0.36</v>
      </c>
      <c r="M30" s="588">
        <v>0.18</v>
      </c>
      <c r="N30" s="897"/>
      <c r="O30" s="464">
        <v>0.18</v>
      </c>
      <c r="P30" s="586">
        <v>0.18</v>
      </c>
      <c r="Q30" s="590">
        <v>0.18</v>
      </c>
      <c r="R30" s="590">
        <v>0.16</v>
      </c>
      <c r="S30" s="590">
        <v>0.14000000000000001</v>
      </c>
      <c r="T30" s="590">
        <v>0.12</v>
      </c>
      <c r="U30" s="590">
        <v>0.06</v>
      </c>
      <c r="V30" s="586">
        <v>0</v>
      </c>
      <c r="W30" s="586">
        <v>0</v>
      </c>
      <c r="X30" s="586">
        <v>0</v>
      </c>
      <c r="Y30" s="586">
        <v>0</v>
      </c>
      <c r="Z30" s="586">
        <v>0</v>
      </c>
      <c r="AA30" s="587">
        <f t="shared" si="0"/>
        <v>6.129999999999999</v>
      </c>
      <c r="AB30" s="1100">
        <f t="shared" si="1"/>
        <v>11.111111111111116</v>
      </c>
      <c r="AC30" s="1100">
        <f t="shared" si="2"/>
        <v>12.5</v>
      </c>
      <c r="AD30" s="1100">
        <f t="shared" si="3"/>
        <v>12.28070175438598</v>
      </c>
      <c r="AE30" s="1100">
        <f t="shared" si="4"/>
        <v>9.6153846153846025</v>
      </c>
      <c r="AF30" s="1100">
        <f t="shared" si="5"/>
        <v>8.3333333333333481</v>
      </c>
      <c r="AG30" s="1100">
        <f t="shared" si="6"/>
        <v>9.0909090909090828</v>
      </c>
      <c r="AH30" s="1100">
        <f t="shared" si="7"/>
        <v>9.9999999999999858</v>
      </c>
      <c r="AI30" s="1100">
        <f t="shared" si="8"/>
        <v>11.111111111111116</v>
      </c>
      <c r="AJ30" s="1100">
        <f t="shared" si="9"/>
        <v>100</v>
      </c>
      <c r="AK30" s="1100">
        <f t="shared" si="10"/>
        <v>0</v>
      </c>
      <c r="AL30" s="1100">
        <f t="shared" si="11"/>
        <v>0</v>
      </c>
      <c r="AM30" s="1100">
        <f t="shared" si="12"/>
        <v>0</v>
      </c>
      <c r="AN30" s="1100">
        <f t="shared" si="13"/>
        <v>12.5</v>
      </c>
      <c r="AO30" s="1100">
        <f t="shared" si="14"/>
        <v>14.285714285714279</v>
      </c>
      <c r="AP30" s="1100">
        <f t="shared" si="15"/>
        <v>16.666666666666675</v>
      </c>
      <c r="AQ30" s="1100">
        <f t="shared" si="16"/>
        <v>100</v>
      </c>
      <c r="AR30" s="1100" t="str">
        <f t="shared" si="17"/>
        <v>n/a</v>
      </c>
      <c r="AS30" s="1100" t="str">
        <f t="shared" si="18"/>
        <v>n/a</v>
      </c>
      <c r="AT30" s="1100" t="str">
        <f t="shared" si="19"/>
        <v>n/a</v>
      </c>
      <c r="AU30" s="1100" t="str">
        <f t="shared" si="20"/>
        <v>n/a</v>
      </c>
      <c r="AV30" s="1100" t="str">
        <f t="shared" si="21"/>
        <v>n/a</v>
      </c>
      <c r="AW30" s="1100">
        <f t="shared" si="22"/>
        <v>20.468433248038512</v>
      </c>
      <c r="AX30" s="1100">
        <f t="shared" si="23"/>
        <v>31.446595116199557</v>
      </c>
    </row>
    <row r="31" spans="1:50" ht="11.25" customHeight="1" x14ac:dyDescent="0.2">
      <c r="A31" s="591" t="s">
        <v>4642</v>
      </c>
      <c r="B31" s="468" t="s">
        <v>4643</v>
      </c>
      <c r="C31" s="584">
        <v>1.64</v>
      </c>
      <c r="D31" s="584">
        <v>1.56</v>
      </c>
      <c r="E31" s="460">
        <v>1.52</v>
      </c>
      <c r="F31" s="460">
        <v>1.44</v>
      </c>
      <c r="G31" s="474">
        <v>1.32</v>
      </c>
      <c r="H31" s="474">
        <v>1.18</v>
      </c>
      <c r="I31" s="474">
        <v>1.04</v>
      </c>
      <c r="J31" s="474">
        <v>0.96</v>
      </c>
      <c r="K31" s="977"/>
      <c r="L31" s="474">
        <v>0.76</v>
      </c>
      <c r="M31" s="470">
        <v>0.48</v>
      </c>
      <c r="N31" s="977"/>
      <c r="O31" s="489">
        <v>0.4</v>
      </c>
      <c r="P31" s="477">
        <v>0.90739999999999998</v>
      </c>
      <c r="Q31" s="477">
        <v>2.4</v>
      </c>
      <c r="R31" s="477">
        <v>2.4</v>
      </c>
      <c r="S31" s="477">
        <v>2.4</v>
      </c>
      <c r="T31" s="477">
        <v>2.4</v>
      </c>
      <c r="U31" s="477">
        <v>2.4</v>
      </c>
      <c r="V31" s="476">
        <v>3.06</v>
      </c>
      <c r="W31" s="476">
        <v>3.28</v>
      </c>
      <c r="X31" s="476">
        <v>3.12</v>
      </c>
      <c r="Y31" s="476">
        <v>2.8</v>
      </c>
      <c r="Z31" s="476">
        <v>2.5</v>
      </c>
      <c r="AA31" s="587">
        <f t="shared" si="0"/>
        <v>39.967399999999991</v>
      </c>
      <c r="AB31" s="1100">
        <f t="shared" si="1"/>
        <v>5.12820512820511</v>
      </c>
      <c r="AC31" s="1100">
        <f t="shared" si="2"/>
        <v>2.6315789473684292</v>
      </c>
      <c r="AD31" s="1100">
        <f t="shared" si="3"/>
        <v>5.555555555555558</v>
      </c>
      <c r="AE31" s="1100">
        <f t="shared" si="4"/>
        <v>9.0909090909090828</v>
      </c>
      <c r="AF31" s="1100">
        <f t="shared" si="5"/>
        <v>11.86440677966103</v>
      </c>
      <c r="AG31" s="1100">
        <f t="shared" si="6"/>
        <v>13.461538461538458</v>
      </c>
      <c r="AH31" s="1100">
        <f t="shared" si="7"/>
        <v>8.3333333333333481</v>
      </c>
      <c r="AI31" s="1100">
        <f t="shared" si="8"/>
        <v>26.315789473684205</v>
      </c>
      <c r="AJ31" s="1100">
        <f t="shared" si="9"/>
        <v>58.33333333333335</v>
      </c>
      <c r="AK31" s="1100">
        <f t="shared" si="10"/>
        <v>19.999999999999996</v>
      </c>
      <c r="AL31" s="1100">
        <f t="shared" si="11"/>
        <v>-55.918007493938717</v>
      </c>
      <c r="AM31" s="1100">
        <f t="shared" si="12"/>
        <v>-62.19166666666667</v>
      </c>
      <c r="AN31" s="1100">
        <f t="shared" si="13"/>
        <v>0</v>
      </c>
      <c r="AO31" s="1100">
        <f t="shared" si="14"/>
        <v>0</v>
      </c>
      <c r="AP31" s="1100">
        <f t="shared" si="15"/>
        <v>0</v>
      </c>
      <c r="AQ31" s="1100">
        <f t="shared" si="16"/>
        <v>0</v>
      </c>
      <c r="AR31" s="1100">
        <f t="shared" si="17"/>
        <v>-21.568627450980394</v>
      </c>
      <c r="AS31" s="1100">
        <f t="shared" si="18"/>
        <v>-6.7073170731707261</v>
      </c>
      <c r="AT31" s="1100">
        <f t="shared" si="19"/>
        <v>5.12820512820511</v>
      </c>
      <c r="AU31" s="1100">
        <f t="shared" si="20"/>
        <v>11.428571428571432</v>
      </c>
      <c r="AV31" s="1100">
        <f t="shared" si="21"/>
        <v>11.999999999999989</v>
      </c>
      <c r="AW31" s="1100">
        <f t="shared" si="22"/>
        <v>2.0421813321718383</v>
      </c>
      <c r="AX31" s="1100">
        <f t="shared" si="23"/>
        <v>25.250350075429317</v>
      </c>
    </row>
    <row r="32" spans="1:50" ht="11.25" customHeight="1" x14ac:dyDescent="0.2">
      <c r="A32" s="461" t="s">
        <v>934</v>
      </c>
      <c r="B32" s="829" t="s">
        <v>935</v>
      </c>
      <c r="C32" s="584">
        <v>1.28</v>
      </c>
      <c r="D32" s="584">
        <v>1.24</v>
      </c>
      <c r="E32" s="460">
        <v>1.2</v>
      </c>
      <c r="F32" s="460">
        <v>1.1599999999999999</v>
      </c>
      <c r="G32" s="584">
        <v>1.1200000000000001</v>
      </c>
      <c r="H32" s="584">
        <v>1.08</v>
      </c>
      <c r="I32" s="584">
        <v>1</v>
      </c>
      <c r="J32" s="584">
        <v>0.92</v>
      </c>
      <c r="K32" s="897"/>
      <c r="L32" s="584">
        <v>0.84</v>
      </c>
      <c r="M32" s="459">
        <v>0.74</v>
      </c>
      <c r="N32" s="897"/>
      <c r="O32" s="589">
        <v>0.64</v>
      </c>
      <c r="P32" s="586">
        <v>0.6</v>
      </c>
      <c r="Q32" s="590">
        <v>0.6</v>
      </c>
      <c r="R32" s="590">
        <v>0.54</v>
      </c>
      <c r="S32" s="590">
        <v>0.46</v>
      </c>
      <c r="T32" s="590">
        <v>0.34</v>
      </c>
      <c r="U32" s="590">
        <v>0.23</v>
      </c>
      <c r="V32" s="586">
        <v>0.21332000000000001</v>
      </c>
      <c r="W32" s="586">
        <v>0.21332000000000001</v>
      </c>
      <c r="X32" s="586">
        <v>0.21332000000000001</v>
      </c>
      <c r="Y32" s="586">
        <v>0.21332000000000001</v>
      </c>
      <c r="Z32" s="586">
        <v>0.21332000000000001</v>
      </c>
      <c r="AA32" s="587">
        <f t="shared" si="0"/>
        <v>15.0566</v>
      </c>
      <c r="AB32" s="1100">
        <f t="shared" si="1"/>
        <v>3.2258064516129004</v>
      </c>
      <c r="AC32" s="1100">
        <f t="shared" si="2"/>
        <v>3.3333333333333437</v>
      </c>
      <c r="AD32" s="1100">
        <f t="shared" si="3"/>
        <v>3.4482758620689724</v>
      </c>
      <c r="AE32" s="1100">
        <f t="shared" si="4"/>
        <v>3.5714285714285587</v>
      </c>
      <c r="AF32" s="1100">
        <f t="shared" si="5"/>
        <v>3.7037037037036979</v>
      </c>
      <c r="AG32" s="1100">
        <f t="shared" si="6"/>
        <v>8.0000000000000071</v>
      </c>
      <c r="AH32" s="1100">
        <f t="shared" si="7"/>
        <v>8.6956521739130377</v>
      </c>
      <c r="AI32" s="1100">
        <f t="shared" si="8"/>
        <v>9.5238095238095344</v>
      </c>
      <c r="AJ32" s="1100">
        <f t="shared" si="9"/>
        <v>13.513513513513509</v>
      </c>
      <c r="AK32" s="1100">
        <f t="shared" si="10"/>
        <v>15.625</v>
      </c>
      <c r="AL32" s="1100">
        <f t="shared" si="11"/>
        <v>6.6666666666666652</v>
      </c>
      <c r="AM32" s="1100">
        <f t="shared" si="12"/>
        <v>0</v>
      </c>
      <c r="AN32" s="1100">
        <f t="shared" si="13"/>
        <v>11.111111111111093</v>
      </c>
      <c r="AO32" s="1100">
        <f t="shared" si="14"/>
        <v>17.391304347826097</v>
      </c>
      <c r="AP32" s="1100">
        <f t="shared" si="15"/>
        <v>35.294117647058812</v>
      </c>
      <c r="AQ32" s="1100">
        <f t="shared" si="16"/>
        <v>47.826086956521749</v>
      </c>
      <c r="AR32" s="1100">
        <f t="shared" si="17"/>
        <v>7.8192387024188958</v>
      </c>
      <c r="AS32" s="1100">
        <f t="shared" si="18"/>
        <v>0</v>
      </c>
      <c r="AT32" s="1100">
        <f t="shared" si="19"/>
        <v>0</v>
      </c>
      <c r="AU32" s="1100">
        <f t="shared" si="20"/>
        <v>0</v>
      </c>
      <c r="AV32" s="1100">
        <f t="shared" si="21"/>
        <v>0</v>
      </c>
      <c r="AW32" s="1100">
        <f t="shared" si="22"/>
        <v>9.4642404078565185</v>
      </c>
      <c r="AX32" s="1100">
        <f t="shared" si="23"/>
        <v>12.042534633526676</v>
      </c>
    </row>
    <row r="33" spans="1:50" ht="11.25" customHeight="1" x14ac:dyDescent="0.2">
      <c r="A33" s="830" t="s">
        <v>440</v>
      </c>
      <c r="B33" s="829" t="s">
        <v>441</v>
      </c>
      <c r="C33" s="584">
        <v>2.5499999999999998</v>
      </c>
      <c r="D33" s="584">
        <v>2.4300000000000002</v>
      </c>
      <c r="E33" s="460">
        <v>2.2799999999999998</v>
      </c>
      <c r="F33" s="460">
        <v>2.1500000000000004</v>
      </c>
      <c r="G33" s="584">
        <v>2.0299999999999998</v>
      </c>
      <c r="H33" s="584">
        <v>1.37</v>
      </c>
      <c r="I33" s="584">
        <v>1.06</v>
      </c>
      <c r="J33" s="584">
        <v>0.96</v>
      </c>
      <c r="K33" s="897"/>
      <c r="L33" s="584">
        <v>0.81</v>
      </c>
      <c r="M33" s="459">
        <v>0.7</v>
      </c>
      <c r="N33" s="897"/>
      <c r="O33" s="589">
        <v>0.63</v>
      </c>
      <c r="P33" s="590">
        <v>0.59</v>
      </c>
      <c r="Q33" s="590">
        <v>0.54</v>
      </c>
      <c r="R33" s="590">
        <v>0.46</v>
      </c>
      <c r="S33" s="590">
        <v>0.38</v>
      </c>
      <c r="T33" s="590">
        <v>0.31</v>
      </c>
      <c r="U33" s="590">
        <v>0.21</v>
      </c>
      <c r="V33" s="586">
        <v>0</v>
      </c>
      <c r="W33" s="586">
        <v>0</v>
      </c>
      <c r="X33" s="586">
        <v>0</v>
      </c>
      <c r="Y33" s="586">
        <v>0</v>
      </c>
      <c r="Z33" s="586">
        <v>0</v>
      </c>
      <c r="AA33" s="587">
        <f t="shared" si="0"/>
        <v>19.459999999999997</v>
      </c>
      <c r="AB33" s="1100">
        <f t="shared" si="1"/>
        <v>4.9382716049382491</v>
      </c>
      <c r="AC33" s="1100">
        <f t="shared" si="2"/>
        <v>6.578947368421062</v>
      </c>
      <c r="AD33" s="1100">
        <f t="shared" si="3"/>
        <v>6.0465116279069475</v>
      </c>
      <c r="AE33" s="1100">
        <f t="shared" si="4"/>
        <v>5.9113300492611209</v>
      </c>
      <c r="AF33" s="1100">
        <f t="shared" si="5"/>
        <v>48.17518248175179</v>
      </c>
      <c r="AG33" s="1100">
        <f t="shared" si="6"/>
        <v>29.24528301886793</v>
      </c>
      <c r="AH33" s="1100">
        <f t="shared" si="7"/>
        <v>10.416666666666675</v>
      </c>
      <c r="AI33" s="1100">
        <f t="shared" si="8"/>
        <v>18.518518518518512</v>
      </c>
      <c r="AJ33" s="1100">
        <f t="shared" si="9"/>
        <v>15.714285714285726</v>
      </c>
      <c r="AK33" s="1100">
        <f t="shared" si="10"/>
        <v>11.111111111111093</v>
      </c>
      <c r="AL33" s="1100">
        <f t="shared" si="11"/>
        <v>6.7796610169491567</v>
      </c>
      <c r="AM33" s="1100">
        <f t="shared" si="12"/>
        <v>9.259259259259256</v>
      </c>
      <c r="AN33" s="1100">
        <f t="shared" si="13"/>
        <v>17.391304347826097</v>
      </c>
      <c r="AO33" s="1100">
        <f t="shared" si="14"/>
        <v>21.052631578947366</v>
      </c>
      <c r="AP33" s="1100">
        <f t="shared" si="15"/>
        <v>22.580645161290324</v>
      </c>
      <c r="AQ33" s="1100">
        <f t="shared" si="16"/>
        <v>47.619047619047628</v>
      </c>
      <c r="AR33" s="1100" t="str">
        <f t="shared" si="17"/>
        <v>n/a</v>
      </c>
      <c r="AS33" s="1100" t="str">
        <f t="shared" si="18"/>
        <v>n/a</v>
      </c>
      <c r="AT33" s="1100" t="str">
        <f t="shared" si="19"/>
        <v>n/a</v>
      </c>
      <c r="AU33" s="1100" t="str">
        <f t="shared" si="20"/>
        <v>n/a</v>
      </c>
      <c r="AV33" s="1100" t="str">
        <f t="shared" si="21"/>
        <v>n/a</v>
      </c>
      <c r="AW33" s="1100">
        <f t="shared" si="22"/>
        <v>17.58366607156556</v>
      </c>
      <c r="AX33" s="1100">
        <f t="shared" si="23"/>
        <v>13.771973244183121</v>
      </c>
    </row>
    <row r="34" spans="1:50" ht="11.25" customHeight="1" x14ac:dyDescent="0.2">
      <c r="A34" s="465" t="s">
        <v>943</v>
      </c>
      <c r="B34" s="814" t="s">
        <v>944</v>
      </c>
      <c r="C34" s="584">
        <v>1.8</v>
      </c>
      <c r="D34" s="584">
        <v>1.72</v>
      </c>
      <c r="E34" s="460">
        <v>1.64</v>
      </c>
      <c r="F34" s="460">
        <v>1.56</v>
      </c>
      <c r="G34" s="451">
        <v>1.52</v>
      </c>
      <c r="H34" s="451">
        <v>1.48</v>
      </c>
      <c r="I34" s="451">
        <v>1.44</v>
      </c>
      <c r="J34" s="451">
        <v>1.4</v>
      </c>
      <c r="K34" s="964"/>
      <c r="L34" s="451">
        <v>1.36</v>
      </c>
      <c r="M34" s="449">
        <v>1.32</v>
      </c>
      <c r="N34" s="964"/>
      <c r="O34" s="466">
        <v>1.28</v>
      </c>
      <c r="P34" s="455">
        <v>1.28</v>
      </c>
      <c r="Q34" s="456">
        <v>1.28</v>
      </c>
      <c r="R34" s="456">
        <v>1.24</v>
      </c>
      <c r="S34" s="456">
        <v>1.2</v>
      </c>
      <c r="T34" s="456">
        <v>1.1200000000000001</v>
      </c>
      <c r="U34" s="456">
        <v>1</v>
      </c>
      <c r="V34" s="456">
        <v>0.72</v>
      </c>
      <c r="W34" s="456">
        <v>0.57999999999999996</v>
      </c>
      <c r="X34" s="456">
        <v>0.52</v>
      </c>
      <c r="Y34" s="456">
        <v>0.46</v>
      </c>
      <c r="Z34" s="456">
        <v>0.4</v>
      </c>
      <c r="AA34" s="587">
        <f t="shared" si="0"/>
        <v>26.319999999999997</v>
      </c>
      <c r="AB34" s="1100">
        <f t="shared" si="1"/>
        <v>4.6511627906976827</v>
      </c>
      <c r="AC34" s="1100">
        <f t="shared" si="2"/>
        <v>4.8780487804878092</v>
      </c>
      <c r="AD34" s="1100">
        <f t="shared" si="3"/>
        <v>5.12820512820511</v>
      </c>
      <c r="AE34" s="1100">
        <f t="shared" si="4"/>
        <v>2.6315789473684292</v>
      </c>
      <c r="AF34" s="1100">
        <f t="shared" si="5"/>
        <v>2.7027027027026973</v>
      </c>
      <c r="AG34" s="1100">
        <f t="shared" si="6"/>
        <v>2.7777777777777901</v>
      </c>
      <c r="AH34" s="1100">
        <f t="shared" si="7"/>
        <v>2.8571428571428692</v>
      </c>
      <c r="AI34" s="1100">
        <f t="shared" si="8"/>
        <v>2.9411764705882248</v>
      </c>
      <c r="AJ34" s="1100">
        <f t="shared" si="9"/>
        <v>3.0303030303030276</v>
      </c>
      <c r="AK34" s="1100">
        <f t="shared" si="10"/>
        <v>3.125</v>
      </c>
      <c r="AL34" s="1100">
        <f t="shared" si="11"/>
        <v>0</v>
      </c>
      <c r="AM34" s="1100">
        <f t="shared" si="12"/>
        <v>0</v>
      </c>
      <c r="AN34" s="1100">
        <f t="shared" si="13"/>
        <v>3.2258064516129004</v>
      </c>
      <c r="AO34" s="1100">
        <f t="shared" si="14"/>
        <v>3.3333333333333437</v>
      </c>
      <c r="AP34" s="1100">
        <f t="shared" si="15"/>
        <v>7.1428571428571397</v>
      </c>
      <c r="AQ34" s="1100">
        <f t="shared" si="16"/>
        <v>12.000000000000011</v>
      </c>
      <c r="AR34" s="1100">
        <f t="shared" si="17"/>
        <v>38.888888888888886</v>
      </c>
      <c r="AS34" s="1100">
        <f t="shared" si="18"/>
        <v>24.137931034482762</v>
      </c>
      <c r="AT34" s="1100">
        <f t="shared" si="19"/>
        <v>11.538461538461519</v>
      </c>
      <c r="AU34" s="1100">
        <f t="shared" si="20"/>
        <v>13.043478260869556</v>
      </c>
      <c r="AV34" s="1100">
        <f t="shared" si="21"/>
        <v>14.999999999999991</v>
      </c>
      <c r="AW34" s="1100">
        <f t="shared" si="22"/>
        <v>7.7635169112276072</v>
      </c>
      <c r="AX34" s="1100">
        <f t="shared" si="23"/>
        <v>9.2290580137431188</v>
      </c>
    </row>
    <row r="35" spans="1:50" ht="11.25" customHeight="1" x14ac:dyDescent="0.2">
      <c r="A35" s="461" t="s">
        <v>881</v>
      </c>
      <c r="B35" s="829" t="s">
        <v>882</v>
      </c>
      <c r="C35" s="584">
        <v>0.6</v>
      </c>
      <c r="D35" s="584">
        <v>0.52</v>
      </c>
      <c r="E35" s="460">
        <v>0.4</v>
      </c>
      <c r="F35" s="460">
        <v>0.3</v>
      </c>
      <c r="G35" s="584">
        <v>0.2</v>
      </c>
      <c r="H35" s="584">
        <v>0.16</v>
      </c>
      <c r="I35" s="584">
        <v>0.12</v>
      </c>
      <c r="J35" s="584">
        <v>7.4999999999999997E-2</v>
      </c>
      <c r="K35" s="897"/>
      <c r="L35" s="463">
        <v>0</v>
      </c>
      <c r="M35" s="588">
        <v>0</v>
      </c>
      <c r="N35" s="897"/>
      <c r="O35" s="464">
        <v>0</v>
      </c>
      <c r="P35" s="586">
        <v>0</v>
      </c>
      <c r="Q35" s="586">
        <v>0</v>
      </c>
      <c r="R35" s="586">
        <v>0</v>
      </c>
      <c r="S35" s="586">
        <v>0</v>
      </c>
      <c r="T35" s="586">
        <v>0</v>
      </c>
      <c r="U35" s="586">
        <v>0</v>
      </c>
      <c r="V35" s="586">
        <v>0</v>
      </c>
      <c r="W35" s="586">
        <v>0</v>
      </c>
      <c r="X35" s="586">
        <v>0</v>
      </c>
      <c r="Y35" s="586">
        <v>0</v>
      </c>
      <c r="Z35" s="586">
        <v>0</v>
      </c>
      <c r="AA35" s="587">
        <f t="shared" si="0"/>
        <v>2.3750000000000004</v>
      </c>
      <c r="AB35" s="1100">
        <f t="shared" si="1"/>
        <v>15.384615384615374</v>
      </c>
      <c r="AC35" s="1100">
        <f t="shared" si="2"/>
        <v>30.000000000000004</v>
      </c>
      <c r="AD35" s="1100">
        <f t="shared" si="3"/>
        <v>33.33333333333335</v>
      </c>
      <c r="AE35" s="1100">
        <f t="shared" si="4"/>
        <v>49.999999999999979</v>
      </c>
      <c r="AF35" s="1100">
        <f t="shared" si="5"/>
        <v>25</v>
      </c>
      <c r="AG35" s="1100">
        <f t="shared" si="6"/>
        <v>33.33333333333335</v>
      </c>
      <c r="AH35" s="1100">
        <f t="shared" si="7"/>
        <v>60.000000000000007</v>
      </c>
      <c r="AI35" s="1100" t="str">
        <f t="shared" si="8"/>
        <v>n/a</v>
      </c>
      <c r="AJ35" s="1100" t="str">
        <f t="shared" si="9"/>
        <v>n/a</v>
      </c>
      <c r="AK35" s="1100" t="str">
        <f t="shared" si="10"/>
        <v>n/a</v>
      </c>
      <c r="AL35" s="1100" t="str">
        <f t="shared" si="11"/>
        <v>n/a</v>
      </c>
      <c r="AM35" s="1100" t="str">
        <f t="shared" si="12"/>
        <v>n/a</v>
      </c>
      <c r="AN35" s="1100" t="str">
        <f t="shared" si="13"/>
        <v>n/a</v>
      </c>
      <c r="AO35" s="1100" t="str">
        <f t="shared" si="14"/>
        <v>n/a</v>
      </c>
      <c r="AP35" s="1100" t="str">
        <f t="shared" si="15"/>
        <v>n/a</v>
      </c>
      <c r="AQ35" s="1100" t="str">
        <f t="shared" si="16"/>
        <v>n/a</v>
      </c>
      <c r="AR35" s="1100" t="str">
        <f t="shared" si="17"/>
        <v>n/a</v>
      </c>
      <c r="AS35" s="1100" t="str">
        <f t="shared" si="18"/>
        <v>n/a</v>
      </c>
      <c r="AT35" s="1100" t="str">
        <f t="shared" si="19"/>
        <v>n/a</v>
      </c>
      <c r="AU35" s="1100" t="str">
        <f t="shared" si="20"/>
        <v>n/a</v>
      </c>
      <c r="AV35" s="1100" t="str">
        <f t="shared" si="21"/>
        <v>n/a</v>
      </c>
      <c r="AW35" s="1100">
        <f t="shared" si="22"/>
        <v>35.293040293040292</v>
      </c>
      <c r="AX35" s="1100">
        <f t="shared" si="23"/>
        <v>15.081543692383352</v>
      </c>
    </row>
    <row r="36" spans="1:50" ht="11.25" customHeight="1" x14ac:dyDescent="0.2">
      <c r="A36" s="461" t="s">
        <v>401</v>
      </c>
      <c r="B36" s="829" t="s">
        <v>402</v>
      </c>
      <c r="C36" s="584">
        <v>1.5225</v>
      </c>
      <c r="D36" s="584">
        <v>1.4375</v>
      </c>
      <c r="E36" s="460">
        <v>1.325</v>
      </c>
      <c r="F36" s="460">
        <v>1.2649999999999999</v>
      </c>
      <c r="G36" s="584">
        <v>1.2050000000000001</v>
      </c>
      <c r="H36" s="584">
        <v>1.145</v>
      </c>
      <c r="I36" s="584">
        <v>1.0649999999999999</v>
      </c>
      <c r="J36" s="584">
        <v>0.96</v>
      </c>
      <c r="K36" s="897"/>
      <c r="L36" s="584">
        <v>0.77500000000000002</v>
      </c>
      <c r="M36" s="459">
        <v>0.63500000000000001</v>
      </c>
      <c r="N36" s="897"/>
      <c r="O36" s="589">
        <v>0.56000000000000005</v>
      </c>
      <c r="P36" s="590">
        <v>0.5</v>
      </c>
      <c r="Q36" s="590">
        <v>0.48</v>
      </c>
      <c r="R36" s="590">
        <v>0.42</v>
      </c>
      <c r="S36" s="590">
        <v>0.34499999999999997</v>
      </c>
      <c r="T36" s="590">
        <v>0.31</v>
      </c>
      <c r="U36" s="590">
        <v>0.29249999999999998</v>
      </c>
      <c r="V36" s="590">
        <v>0.28249999999999997</v>
      </c>
      <c r="W36" s="590">
        <v>0.27</v>
      </c>
      <c r="X36" s="586">
        <v>0.26</v>
      </c>
      <c r="Y36" s="590">
        <v>0.23</v>
      </c>
      <c r="Z36" s="586">
        <v>0.2</v>
      </c>
      <c r="AA36" s="587">
        <f t="shared" si="0"/>
        <v>15.485000000000003</v>
      </c>
      <c r="AB36" s="1100">
        <f t="shared" si="1"/>
        <v>5.913043478260871</v>
      </c>
      <c r="AC36" s="1100">
        <f t="shared" si="2"/>
        <v>8.4905660377358583</v>
      </c>
      <c r="AD36" s="1100">
        <f t="shared" si="3"/>
        <v>4.743083003952564</v>
      </c>
      <c r="AE36" s="1100">
        <f t="shared" si="4"/>
        <v>4.9792531120331773</v>
      </c>
      <c r="AF36" s="1100">
        <f t="shared" si="5"/>
        <v>5.2401746724890952</v>
      </c>
      <c r="AG36" s="1100">
        <f t="shared" si="6"/>
        <v>7.5117370892018753</v>
      </c>
      <c r="AH36" s="1100">
        <f t="shared" si="7"/>
        <v>10.9375</v>
      </c>
      <c r="AI36" s="1100">
        <f t="shared" si="8"/>
        <v>23.870967741935466</v>
      </c>
      <c r="AJ36" s="1100">
        <f t="shared" si="9"/>
        <v>22.047244094488192</v>
      </c>
      <c r="AK36" s="1100">
        <f t="shared" si="10"/>
        <v>13.392857142857139</v>
      </c>
      <c r="AL36" s="1100">
        <f t="shared" si="11"/>
        <v>12.000000000000011</v>
      </c>
      <c r="AM36" s="1100">
        <f t="shared" si="12"/>
        <v>4.1666666666666741</v>
      </c>
      <c r="AN36" s="1100">
        <f t="shared" si="13"/>
        <v>14.285714285714279</v>
      </c>
      <c r="AO36" s="1100">
        <f t="shared" si="14"/>
        <v>21.739130434782616</v>
      </c>
      <c r="AP36" s="1100">
        <f t="shared" si="15"/>
        <v>11.290322580645151</v>
      </c>
      <c r="AQ36" s="1100">
        <f t="shared" si="16"/>
        <v>5.9829059829059839</v>
      </c>
      <c r="AR36" s="1100">
        <f t="shared" si="17"/>
        <v>3.539823008849563</v>
      </c>
      <c r="AS36" s="1100">
        <f t="shared" si="18"/>
        <v>4.6296296296296058</v>
      </c>
      <c r="AT36" s="1100">
        <f t="shared" si="19"/>
        <v>3.8461538461538547</v>
      </c>
      <c r="AU36" s="1100">
        <f t="shared" si="20"/>
        <v>13.043478260869556</v>
      </c>
      <c r="AV36" s="1100">
        <f t="shared" si="21"/>
        <v>14.999999999999991</v>
      </c>
      <c r="AW36" s="1100">
        <f t="shared" si="22"/>
        <v>10.316678622341504</v>
      </c>
      <c r="AX36" s="1100">
        <f t="shared" si="23"/>
        <v>6.3372230957545304</v>
      </c>
    </row>
    <row r="37" spans="1:50" ht="11.25" customHeight="1" x14ac:dyDescent="0.2">
      <c r="A37" s="461" t="s">
        <v>889</v>
      </c>
      <c r="B37" s="829" t="s">
        <v>890</v>
      </c>
      <c r="C37" s="584">
        <v>2.4700000000000002</v>
      </c>
      <c r="D37" s="584">
        <v>2.35</v>
      </c>
      <c r="E37" s="460">
        <v>2.2400000000000002</v>
      </c>
      <c r="F37" s="460">
        <v>2.14</v>
      </c>
      <c r="G37" s="584">
        <v>2.08</v>
      </c>
      <c r="H37" s="584">
        <v>2.02</v>
      </c>
      <c r="I37" s="584">
        <v>1.96</v>
      </c>
      <c r="J37" s="584">
        <v>1.9</v>
      </c>
      <c r="K37" s="897"/>
      <c r="L37" s="584">
        <v>1.84</v>
      </c>
      <c r="M37" s="459">
        <v>1.78</v>
      </c>
      <c r="N37" s="897"/>
      <c r="O37" s="464">
        <v>1.76</v>
      </c>
      <c r="P37" s="590">
        <v>1.76</v>
      </c>
      <c r="Q37" s="590">
        <v>1.72</v>
      </c>
      <c r="R37" s="590">
        <v>1.64</v>
      </c>
      <c r="S37" s="590">
        <v>1.45</v>
      </c>
      <c r="T37" s="590">
        <v>1.2450000000000001</v>
      </c>
      <c r="U37" s="590">
        <v>1.149</v>
      </c>
      <c r="V37" s="590">
        <v>1.1319999999999999</v>
      </c>
      <c r="W37" s="590">
        <v>1.1000000000000001</v>
      </c>
      <c r="X37" s="586">
        <v>1.0720000000000001</v>
      </c>
      <c r="Y37" s="590">
        <v>1.0720000000000001</v>
      </c>
      <c r="Z37" s="590">
        <v>1.0590000000000002</v>
      </c>
      <c r="AA37" s="587">
        <f t="shared" si="0"/>
        <v>36.939000000000007</v>
      </c>
      <c r="AB37" s="1100">
        <f t="shared" si="1"/>
        <v>5.1063829787234116</v>
      </c>
      <c r="AC37" s="1100">
        <f t="shared" si="2"/>
        <v>4.9107142857142794</v>
      </c>
      <c r="AD37" s="1100">
        <f t="shared" si="3"/>
        <v>4.6728971962616939</v>
      </c>
      <c r="AE37" s="1100">
        <f t="shared" si="4"/>
        <v>2.8846153846153966</v>
      </c>
      <c r="AF37" s="1100">
        <f t="shared" si="5"/>
        <v>2.9702970297029729</v>
      </c>
      <c r="AG37" s="1100">
        <f t="shared" si="6"/>
        <v>3.0612244897959107</v>
      </c>
      <c r="AH37" s="1100">
        <f t="shared" si="7"/>
        <v>3.1578947368421151</v>
      </c>
      <c r="AI37" s="1100">
        <f t="shared" si="8"/>
        <v>3.2608695652173836</v>
      </c>
      <c r="AJ37" s="1100">
        <f t="shared" si="9"/>
        <v>3.3707865168539408</v>
      </c>
      <c r="AK37" s="1100">
        <f t="shared" si="10"/>
        <v>1.1363636363636465</v>
      </c>
      <c r="AL37" s="1100">
        <f t="shared" si="11"/>
        <v>0</v>
      </c>
      <c r="AM37" s="1100">
        <f t="shared" si="12"/>
        <v>2.3255813953488413</v>
      </c>
      <c r="AN37" s="1100">
        <f t="shared" si="13"/>
        <v>4.8780487804878092</v>
      </c>
      <c r="AO37" s="1100">
        <f t="shared" si="14"/>
        <v>13.103448275862073</v>
      </c>
      <c r="AP37" s="1100">
        <f t="shared" si="15"/>
        <v>16.465863453815246</v>
      </c>
      <c r="AQ37" s="1100">
        <f t="shared" si="16"/>
        <v>8.3550913838120078</v>
      </c>
      <c r="AR37" s="1100">
        <f t="shared" si="17"/>
        <v>1.5017667844523075</v>
      </c>
      <c r="AS37" s="1100">
        <f t="shared" si="18"/>
        <v>2.9090909090908834</v>
      </c>
      <c r="AT37" s="1100">
        <f t="shared" si="19"/>
        <v>2.6119402985074647</v>
      </c>
      <c r="AU37" s="1100">
        <f t="shared" si="20"/>
        <v>0</v>
      </c>
      <c r="AV37" s="1100">
        <f t="shared" si="21"/>
        <v>1.227573182247399</v>
      </c>
      <c r="AW37" s="1100">
        <f t="shared" si="22"/>
        <v>4.1862119182721322</v>
      </c>
      <c r="AX37" s="1100">
        <f t="shared" si="23"/>
        <v>4.0290932782019873</v>
      </c>
    </row>
    <row r="38" spans="1:50" ht="11.25" customHeight="1" x14ac:dyDescent="0.2">
      <c r="A38" s="1025" t="s">
        <v>4339</v>
      </c>
      <c r="B38" s="468" t="s">
        <v>3937</v>
      </c>
      <c r="C38" s="584">
        <v>0.52</v>
      </c>
      <c r="D38" s="584">
        <v>0.48</v>
      </c>
      <c r="E38" s="460">
        <v>0.44</v>
      </c>
      <c r="F38" s="460">
        <v>0.4</v>
      </c>
      <c r="G38" s="474">
        <v>0.36</v>
      </c>
      <c r="H38" s="474">
        <v>0.32</v>
      </c>
      <c r="I38" s="473">
        <v>0.28000000000000003</v>
      </c>
      <c r="J38" s="474">
        <v>0.28000000000000003</v>
      </c>
      <c r="K38" s="977"/>
      <c r="L38" s="473">
        <v>0.24</v>
      </c>
      <c r="M38" s="475">
        <v>0.24</v>
      </c>
      <c r="N38" s="977"/>
      <c r="O38" s="489">
        <v>0.24</v>
      </c>
      <c r="P38" s="477">
        <v>0.24</v>
      </c>
      <c r="Q38" s="477">
        <v>0.24</v>
      </c>
      <c r="R38" s="498">
        <v>0.24</v>
      </c>
      <c r="S38" s="498">
        <v>0.24</v>
      </c>
      <c r="T38" s="498">
        <v>0.24</v>
      </c>
      <c r="U38" s="498">
        <v>0.24</v>
      </c>
      <c r="V38" s="498">
        <v>0.24</v>
      </c>
      <c r="W38" s="477">
        <v>0.24</v>
      </c>
      <c r="X38" s="498">
        <v>0.24</v>
      </c>
      <c r="Y38" s="477">
        <v>0.24</v>
      </c>
      <c r="Z38" s="476">
        <v>0.34</v>
      </c>
      <c r="AA38" s="587">
        <f t="shared" si="0"/>
        <v>6.5400000000000027</v>
      </c>
      <c r="AB38" s="1100">
        <f t="shared" si="1"/>
        <v>8.3333333333333481</v>
      </c>
      <c r="AC38" s="1100">
        <f t="shared" si="2"/>
        <v>9.0909090909090828</v>
      </c>
      <c r="AD38" s="1100">
        <f t="shared" si="3"/>
        <v>9.9999999999999858</v>
      </c>
      <c r="AE38" s="1100">
        <f t="shared" si="4"/>
        <v>11.111111111111116</v>
      </c>
      <c r="AF38" s="1100">
        <f t="shared" si="5"/>
        <v>12.5</v>
      </c>
      <c r="AG38" s="1100">
        <f t="shared" si="6"/>
        <v>14.285714285714279</v>
      </c>
      <c r="AH38" s="1100">
        <f t="shared" si="7"/>
        <v>0</v>
      </c>
      <c r="AI38" s="1100">
        <f t="shared" si="8"/>
        <v>16.666666666666675</v>
      </c>
      <c r="AJ38" s="1100">
        <f t="shared" si="9"/>
        <v>0</v>
      </c>
      <c r="AK38" s="1100">
        <f t="shared" si="10"/>
        <v>0</v>
      </c>
      <c r="AL38" s="1100">
        <f t="shared" si="11"/>
        <v>0</v>
      </c>
      <c r="AM38" s="1100">
        <f t="shared" si="12"/>
        <v>0</v>
      </c>
      <c r="AN38" s="1100">
        <f t="shared" si="13"/>
        <v>0</v>
      </c>
      <c r="AO38" s="1100">
        <f t="shared" si="14"/>
        <v>0</v>
      </c>
      <c r="AP38" s="1100">
        <f t="shared" si="15"/>
        <v>0</v>
      </c>
      <c r="AQ38" s="1100">
        <f t="shared" si="16"/>
        <v>0</v>
      </c>
      <c r="AR38" s="1100">
        <f t="shared" si="17"/>
        <v>0</v>
      </c>
      <c r="AS38" s="1100">
        <f t="shared" si="18"/>
        <v>0</v>
      </c>
      <c r="AT38" s="1100">
        <f t="shared" si="19"/>
        <v>0</v>
      </c>
      <c r="AU38" s="1100">
        <f t="shared" si="20"/>
        <v>0</v>
      </c>
      <c r="AV38" s="1100">
        <f t="shared" si="21"/>
        <v>-29.411764705882359</v>
      </c>
      <c r="AW38" s="1100">
        <f t="shared" si="22"/>
        <v>2.5036176086596251</v>
      </c>
      <c r="AX38" s="1100">
        <f t="shared" si="23"/>
        <v>9.34632829637901</v>
      </c>
    </row>
    <row r="39" spans="1:50" ht="11.25" customHeight="1" x14ac:dyDescent="0.2">
      <c r="A39" s="461" t="s">
        <v>891</v>
      </c>
      <c r="B39" s="829" t="s">
        <v>892</v>
      </c>
      <c r="C39" s="584">
        <v>2.12</v>
      </c>
      <c r="D39" s="584">
        <v>1.96</v>
      </c>
      <c r="E39" s="460">
        <v>1.75</v>
      </c>
      <c r="F39" s="460">
        <v>1.44</v>
      </c>
      <c r="G39" s="584">
        <v>1.29</v>
      </c>
      <c r="H39" s="584">
        <v>1.18</v>
      </c>
      <c r="I39" s="584">
        <v>1.1200000000000001</v>
      </c>
      <c r="J39" s="584">
        <v>1</v>
      </c>
      <c r="K39" s="897"/>
      <c r="L39" s="584">
        <v>0.88</v>
      </c>
      <c r="M39" s="459">
        <v>0.84</v>
      </c>
      <c r="N39" s="897"/>
      <c r="O39" s="464">
        <v>0.8</v>
      </c>
      <c r="P39" s="586">
        <v>0.8</v>
      </c>
      <c r="Q39" s="590">
        <v>1.64</v>
      </c>
      <c r="R39" s="590">
        <v>1.52</v>
      </c>
      <c r="S39" s="590">
        <v>1.4</v>
      </c>
      <c r="T39" s="590">
        <v>1.28</v>
      </c>
      <c r="U39" s="590">
        <v>1.1200000000000001</v>
      </c>
      <c r="V39" s="590">
        <v>0.92</v>
      </c>
      <c r="W39" s="590">
        <v>0.84</v>
      </c>
      <c r="X39" s="590">
        <v>0.76</v>
      </c>
      <c r="Y39" s="590">
        <v>0.68</v>
      </c>
      <c r="Z39" s="590">
        <v>0.6</v>
      </c>
      <c r="AA39" s="587">
        <f t="shared" si="0"/>
        <v>25.940000000000005</v>
      </c>
      <c r="AB39" s="1100">
        <f t="shared" ref="AB39:AB70" si="24">IF(ISERROR((C39/D39-1)*100),"n/a",(C39/D39-1)*100)</f>
        <v>8.163265306122458</v>
      </c>
      <c r="AC39" s="1100">
        <f t="shared" ref="AC39:AC70" si="25">IF(ISERROR((D39/E39-1)*100),"n/a",(D39/E39-1)*100)</f>
        <v>11.999999999999989</v>
      </c>
      <c r="AD39" s="1100">
        <f t="shared" ref="AD39:AD70" si="26">IF(ISERROR((E39/F39-1)*100),"n/a",(E39/F39-1)*100)</f>
        <v>21.527777777777789</v>
      </c>
      <c r="AE39" s="1100">
        <f t="shared" ref="AE39:AE70" si="27">IF(ISERROR((F39/G39-1)*100),"n/a",(F39/G39-1)*100)</f>
        <v>11.627906976744185</v>
      </c>
      <c r="AF39" s="1100">
        <f t="shared" ref="AF39:AF70" si="28">IF(ISERROR((G39/H39-1)*100),"n/a",(G39/H39-1)*100)</f>
        <v>9.3220338983051043</v>
      </c>
      <c r="AG39" s="1100">
        <f t="shared" ref="AG39:AG70" si="29">IF(ISERROR((H39/I39-1)*100),"n/a",(H39/I39-1)*100)</f>
        <v>5.3571428571428381</v>
      </c>
      <c r="AH39" s="1100">
        <f t="shared" ref="AH39:AH70" si="30">IF(ISERROR((I39/J39-1)*100),"n/a",(I39/J39-1)*100)</f>
        <v>12.000000000000011</v>
      </c>
      <c r="AI39" s="1100">
        <f t="shared" ref="AI39:AI70" si="31">IF(ISERROR((J39/L39-1)*100),"n/a",(J39/L39-1)*100)</f>
        <v>13.636363636363647</v>
      </c>
      <c r="AJ39" s="1100">
        <f t="shared" ref="AJ39:AJ70" si="32">IF(ISERROR((L39/M39-1)*100),"n/a",(L39/M39-1)*100)</f>
        <v>4.7619047619047672</v>
      </c>
      <c r="AK39" s="1100">
        <f t="shared" ref="AK39:AK70" si="33">IF(ISERROR((M39/O39-1)*100),"n/a",(M39/O39-1)*100)</f>
        <v>4.9999999999999822</v>
      </c>
      <c r="AL39" s="1100">
        <f t="shared" ref="AL39:AL70" si="34">IF(ISERROR((O39/P39-1)*100),"n/a",(O39/P39-1)*100)</f>
        <v>0</v>
      </c>
      <c r="AM39" s="1100">
        <f t="shared" ref="AM39:AM70" si="35">IF(ISERROR((P39/Q39-1)*100),"n/a",(P39/Q39-1)*100)</f>
        <v>-51.219512195121951</v>
      </c>
      <c r="AN39" s="1100">
        <f t="shared" ref="AN39:AN70" si="36">IF(ISERROR((Q39/R39-1)*100),"n/a",(Q39/R39-1)*100)</f>
        <v>7.8947368421052655</v>
      </c>
      <c r="AO39" s="1100">
        <f t="shared" ref="AO39:AO70" si="37">IF(ISERROR((R39/S39-1)*100),"n/a",(R39/S39-1)*100)</f>
        <v>8.5714285714285854</v>
      </c>
      <c r="AP39" s="1100">
        <f t="shared" ref="AP39:AP70" si="38">IF(ISERROR((S39/T39-1)*100),"n/a",(S39/T39-1)*100)</f>
        <v>9.375</v>
      </c>
      <c r="AQ39" s="1100">
        <f t="shared" ref="AQ39:AQ70" si="39">IF(ISERROR((T39/U39-1)*100),"n/a",(T39/U39-1)*100)</f>
        <v>14.285714285714279</v>
      </c>
      <c r="AR39" s="1100">
        <f t="shared" ref="AR39:AR70" si="40">IF(ISERROR((U39/V39-1)*100),"n/a",(U39/V39-1)*100)</f>
        <v>21.739130434782616</v>
      </c>
      <c r="AS39" s="1100">
        <f t="shared" ref="AS39:AS70" si="41">IF(ISERROR((V39/W39-1)*100),"n/a",(V39/W39-1)*100)</f>
        <v>9.5238095238095344</v>
      </c>
      <c r="AT39" s="1100">
        <f t="shared" ref="AT39:AT70" si="42">IF(ISERROR((W39/X39-1)*100),"n/a",(W39/X39-1)*100)</f>
        <v>10.526315789473673</v>
      </c>
      <c r="AU39" s="1100">
        <f t="shared" ref="AU39:AU70" si="43">IF(ISERROR((X39/Y39-1)*100),"n/a",(X39/Y39-1)*100)</f>
        <v>11.764705882352944</v>
      </c>
      <c r="AV39" s="1100">
        <f t="shared" ref="AV39:AV70" si="44">IF(ISERROR((Y39/Z39-1)*100),"n/a",(Y39/Z39-1)*100)</f>
        <v>13.333333333333353</v>
      </c>
      <c r="AW39" s="1100">
        <f t="shared" si="22"/>
        <v>7.5805265562970998</v>
      </c>
      <c r="AX39" s="1100">
        <f t="shared" si="23"/>
        <v>14.382723722685936</v>
      </c>
    </row>
    <row r="40" spans="1:50" ht="11.25" customHeight="1" x14ac:dyDescent="0.2">
      <c r="A40" s="461" t="s">
        <v>3783</v>
      </c>
      <c r="B40" s="829" t="s">
        <v>3784</v>
      </c>
      <c r="C40" s="584">
        <v>1.28</v>
      </c>
      <c r="D40" s="584">
        <v>1.08</v>
      </c>
      <c r="E40" s="460">
        <v>0.84</v>
      </c>
      <c r="F40" s="460">
        <v>0.64</v>
      </c>
      <c r="G40" s="584">
        <v>0.48</v>
      </c>
      <c r="H40" s="584">
        <v>0.4</v>
      </c>
      <c r="I40" s="584">
        <v>0.32</v>
      </c>
      <c r="J40" s="499">
        <v>0</v>
      </c>
      <c r="K40" s="897"/>
      <c r="L40" s="463">
        <v>0</v>
      </c>
      <c r="M40" s="588">
        <v>0</v>
      </c>
      <c r="N40" s="897"/>
      <c r="O40" s="464">
        <v>0</v>
      </c>
      <c r="P40" s="586">
        <v>0</v>
      </c>
      <c r="Q40" s="586">
        <v>0</v>
      </c>
      <c r="R40" s="586">
        <v>0</v>
      </c>
      <c r="S40" s="586">
        <v>0</v>
      </c>
      <c r="T40" s="586">
        <v>0</v>
      </c>
      <c r="U40" s="586">
        <v>0</v>
      </c>
      <c r="V40" s="586">
        <v>0</v>
      </c>
      <c r="W40" s="586">
        <v>0</v>
      </c>
      <c r="X40" s="586">
        <v>0</v>
      </c>
      <c r="Y40" s="586">
        <v>0</v>
      </c>
      <c r="Z40" s="586">
        <v>0</v>
      </c>
      <c r="AA40" s="587">
        <f t="shared" si="0"/>
        <v>5.0400000000000009</v>
      </c>
      <c r="AB40" s="1100">
        <f t="shared" si="24"/>
        <v>18.518518518518512</v>
      </c>
      <c r="AC40" s="1100">
        <f t="shared" si="25"/>
        <v>28.57142857142858</v>
      </c>
      <c r="AD40" s="1100">
        <f t="shared" si="26"/>
        <v>31.25</v>
      </c>
      <c r="AE40" s="1100">
        <f t="shared" si="27"/>
        <v>33.33333333333335</v>
      </c>
      <c r="AF40" s="1100">
        <f t="shared" si="28"/>
        <v>19.999999999999996</v>
      </c>
      <c r="AG40" s="1100">
        <f t="shared" si="29"/>
        <v>25</v>
      </c>
      <c r="AH40" s="1100" t="str">
        <f t="shared" si="30"/>
        <v>n/a</v>
      </c>
      <c r="AI40" s="1100" t="str">
        <f t="shared" si="31"/>
        <v>n/a</v>
      </c>
      <c r="AJ40" s="1100" t="str">
        <f t="shared" si="32"/>
        <v>n/a</v>
      </c>
      <c r="AK40" s="1100" t="str">
        <f t="shared" si="33"/>
        <v>n/a</v>
      </c>
      <c r="AL40" s="1100" t="str">
        <f t="shared" si="34"/>
        <v>n/a</v>
      </c>
      <c r="AM40" s="1100" t="str">
        <f t="shared" si="35"/>
        <v>n/a</v>
      </c>
      <c r="AN40" s="1100" t="str">
        <f t="shared" si="36"/>
        <v>n/a</v>
      </c>
      <c r="AO40" s="1100" t="str">
        <f t="shared" si="37"/>
        <v>n/a</v>
      </c>
      <c r="AP40" s="1100" t="str">
        <f t="shared" si="38"/>
        <v>n/a</v>
      </c>
      <c r="AQ40" s="1100" t="str">
        <f t="shared" si="39"/>
        <v>n/a</v>
      </c>
      <c r="AR40" s="1100" t="str">
        <f t="shared" si="40"/>
        <v>n/a</v>
      </c>
      <c r="AS40" s="1100" t="str">
        <f t="shared" si="41"/>
        <v>n/a</v>
      </c>
      <c r="AT40" s="1100" t="str">
        <f t="shared" si="42"/>
        <v>n/a</v>
      </c>
      <c r="AU40" s="1100" t="str">
        <f t="shared" si="43"/>
        <v>n/a</v>
      </c>
      <c r="AV40" s="1100" t="str">
        <f t="shared" si="44"/>
        <v>n/a</v>
      </c>
      <c r="AW40" s="1100">
        <f t="shared" si="22"/>
        <v>26.112213403880073</v>
      </c>
      <c r="AX40" s="1100">
        <f t="shared" si="23"/>
        <v>6.0141422787530745</v>
      </c>
    </row>
    <row r="41" spans="1:50" ht="11.25" customHeight="1" x14ac:dyDescent="0.2">
      <c r="A41" s="1025" t="s">
        <v>4476</v>
      </c>
      <c r="B41" s="468" t="s">
        <v>4474</v>
      </c>
      <c r="C41" s="584">
        <v>0.76</v>
      </c>
      <c r="D41" s="584">
        <v>0.68</v>
      </c>
      <c r="E41" s="460">
        <v>0.56000000000000005</v>
      </c>
      <c r="F41" s="471">
        <v>0.4</v>
      </c>
      <c r="G41" s="584">
        <v>0.16</v>
      </c>
      <c r="H41" s="499">
        <v>0</v>
      </c>
      <c r="I41" s="499">
        <v>0</v>
      </c>
      <c r="J41" s="499">
        <v>0</v>
      </c>
      <c r="K41" s="1026"/>
      <c r="L41" s="499">
        <v>0</v>
      </c>
      <c r="M41" s="502">
        <v>0</v>
      </c>
      <c r="N41" s="1026"/>
      <c r="O41" s="502">
        <v>0</v>
      </c>
      <c r="P41" s="541">
        <v>0</v>
      </c>
      <c r="Q41" s="500">
        <v>0</v>
      </c>
      <c r="R41" s="500">
        <v>0</v>
      </c>
      <c r="S41" s="500">
        <v>0</v>
      </c>
      <c r="T41" s="500">
        <v>0</v>
      </c>
      <c r="U41" s="500">
        <v>0</v>
      </c>
      <c r="V41" s="500">
        <v>0</v>
      </c>
      <c r="W41" s="500">
        <v>0</v>
      </c>
      <c r="X41" s="500">
        <v>0</v>
      </c>
      <c r="Y41" s="500">
        <v>0</v>
      </c>
      <c r="Z41" s="500">
        <v>0</v>
      </c>
      <c r="AA41" s="587">
        <f t="shared" si="0"/>
        <v>2.56</v>
      </c>
      <c r="AB41" s="1100">
        <f t="shared" si="24"/>
        <v>11.764705882352944</v>
      </c>
      <c r="AC41" s="1100">
        <f t="shared" si="25"/>
        <v>21.42857142857142</v>
      </c>
      <c r="AD41" s="1100">
        <f t="shared" si="26"/>
        <v>40.000000000000014</v>
      </c>
      <c r="AE41" s="1100">
        <f t="shared" si="27"/>
        <v>150</v>
      </c>
      <c r="AF41" s="1100" t="str">
        <f t="shared" si="28"/>
        <v>n/a</v>
      </c>
      <c r="AG41" s="1100" t="str">
        <f t="shared" si="29"/>
        <v>n/a</v>
      </c>
      <c r="AH41" s="1100" t="str">
        <f t="shared" si="30"/>
        <v>n/a</v>
      </c>
      <c r="AI41" s="1100" t="str">
        <f t="shared" si="31"/>
        <v>n/a</v>
      </c>
      <c r="AJ41" s="1100" t="str">
        <f t="shared" si="32"/>
        <v>n/a</v>
      </c>
      <c r="AK41" s="1100" t="str">
        <f t="shared" si="33"/>
        <v>n/a</v>
      </c>
      <c r="AL41" s="1100" t="str">
        <f t="shared" si="34"/>
        <v>n/a</v>
      </c>
      <c r="AM41" s="1100" t="str">
        <f t="shared" si="35"/>
        <v>n/a</v>
      </c>
      <c r="AN41" s="1100" t="str">
        <f t="shared" si="36"/>
        <v>n/a</v>
      </c>
      <c r="AO41" s="1100" t="str">
        <f t="shared" si="37"/>
        <v>n/a</v>
      </c>
      <c r="AP41" s="1100" t="str">
        <f t="shared" si="38"/>
        <v>n/a</v>
      </c>
      <c r="AQ41" s="1100" t="str">
        <f t="shared" si="39"/>
        <v>n/a</v>
      </c>
      <c r="AR41" s="1100" t="str">
        <f t="shared" si="40"/>
        <v>n/a</v>
      </c>
      <c r="AS41" s="1100" t="str">
        <f t="shared" si="41"/>
        <v>n/a</v>
      </c>
      <c r="AT41" s="1100" t="str">
        <f t="shared" si="42"/>
        <v>n/a</v>
      </c>
      <c r="AU41" s="1100" t="str">
        <f t="shared" si="43"/>
        <v>n/a</v>
      </c>
      <c r="AV41" s="1100" t="str">
        <f t="shared" si="44"/>
        <v>n/a</v>
      </c>
      <c r="AW41" s="1100">
        <f t="shared" si="22"/>
        <v>55.798319327731093</v>
      </c>
      <c r="AX41" s="1100">
        <f t="shared" si="23"/>
        <v>63.884745750374194</v>
      </c>
    </row>
    <row r="42" spans="1:50" ht="11.25" customHeight="1" x14ac:dyDescent="0.2">
      <c r="A42" s="542" t="s">
        <v>4611</v>
      </c>
      <c r="B42" s="829" t="s">
        <v>4599</v>
      </c>
      <c r="C42" s="584">
        <v>0.6</v>
      </c>
      <c r="D42" s="584">
        <v>0.56000000000000005</v>
      </c>
      <c r="E42" s="460">
        <v>0.51</v>
      </c>
      <c r="F42" s="589">
        <v>0.47</v>
      </c>
      <c r="G42" s="584">
        <v>0.44</v>
      </c>
      <c r="H42" s="584">
        <v>0.41000000000000003</v>
      </c>
      <c r="I42" s="584">
        <v>0.37000000000000005</v>
      </c>
      <c r="J42" s="584">
        <v>0.33333333333333331</v>
      </c>
      <c r="K42" s="1090"/>
      <c r="L42" s="584">
        <v>0.31</v>
      </c>
      <c r="M42" s="459">
        <v>0.29333333333333333</v>
      </c>
      <c r="N42" s="1090"/>
      <c r="O42" s="459">
        <v>0.28999999999999998</v>
      </c>
      <c r="P42" s="490">
        <v>0.27999999999999997</v>
      </c>
      <c r="Q42" s="590">
        <v>0.25</v>
      </c>
      <c r="R42" s="590">
        <v>0.23166666666666666</v>
      </c>
      <c r="S42" s="590">
        <v>0.20666666666666667</v>
      </c>
      <c r="T42" s="590">
        <v>0.18833333333333335</v>
      </c>
      <c r="U42" s="590">
        <v>0.17166666666666666</v>
      </c>
      <c r="V42" s="590">
        <v>0.15333333333333332</v>
      </c>
      <c r="W42" s="590">
        <v>0.13999999999999999</v>
      </c>
      <c r="X42" s="590">
        <v>0.12666666666666668</v>
      </c>
      <c r="Y42" s="590">
        <v>0.11166666666666666</v>
      </c>
      <c r="Z42" s="590">
        <v>9.9999999999999992E-2</v>
      </c>
      <c r="AA42" s="587">
        <f t="shared" si="0"/>
        <v>6.5466666666666669</v>
      </c>
      <c r="AB42" s="1100">
        <f t="shared" si="24"/>
        <v>7.1428571428571397</v>
      </c>
      <c r="AC42" s="1100">
        <f t="shared" si="25"/>
        <v>9.8039215686274606</v>
      </c>
      <c r="AD42" s="1100">
        <f t="shared" si="26"/>
        <v>8.5106382978723527</v>
      </c>
      <c r="AE42" s="1100">
        <f t="shared" si="27"/>
        <v>6.8181818181818121</v>
      </c>
      <c r="AF42" s="1100">
        <f t="shared" si="28"/>
        <v>7.3170731707316916</v>
      </c>
      <c r="AG42" s="1100">
        <f t="shared" si="29"/>
        <v>10.810810810810811</v>
      </c>
      <c r="AH42" s="1100">
        <f t="shared" si="30"/>
        <v>11.000000000000032</v>
      </c>
      <c r="AI42" s="1100">
        <f t="shared" si="31"/>
        <v>7.5268817204301008</v>
      </c>
      <c r="AJ42" s="1100">
        <f t="shared" si="32"/>
        <v>5.6818181818181879</v>
      </c>
      <c r="AK42" s="1100">
        <f t="shared" si="33"/>
        <v>1.1494252873563315</v>
      </c>
      <c r="AL42" s="1100">
        <f t="shared" si="34"/>
        <v>3.5714285714285809</v>
      </c>
      <c r="AM42" s="1100">
        <f t="shared" si="35"/>
        <v>11.999999999999989</v>
      </c>
      <c r="AN42" s="1100">
        <f t="shared" si="36"/>
        <v>7.9136690647481966</v>
      </c>
      <c r="AO42" s="1100">
        <f t="shared" si="37"/>
        <v>12.096774193548377</v>
      </c>
      <c r="AP42" s="1100">
        <f t="shared" si="38"/>
        <v>9.7345132743362761</v>
      </c>
      <c r="AQ42" s="1100">
        <f t="shared" si="39"/>
        <v>9.7087378640776869</v>
      </c>
      <c r="AR42" s="1100">
        <f t="shared" si="40"/>
        <v>11.956521739130444</v>
      </c>
      <c r="AS42" s="1100">
        <f t="shared" si="41"/>
        <v>9.5238095238095344</v>
      </c>
      <c r="AT42" s="1100">
        <f t="shared" si="42"/>
        <v>10.526315789473673</v>
      </c>
      <c r="AU42" s="1100">
        <f t="shared" si="43"/>
        <v>13.432835820895539</v>
      </c>
      <c r="AV42" s="1100">
        <f t="shared" si="44"/>
        <v>11.66666666666667</v>
      </c>
      <c r="AW42" s="1100">
        <f t="shared" si="22"/>
        <v>8.9472800241333754</v>
      </c>
      <c r="AX42" s="1100">
        <f t="shared" si="23"/>
        <v>3.0194985617483803</v>
      </c>
    </row>
    <row r="43" spans="1:50" ht="11.25" customHeight="1" x14ac:dyDescent="0.2">
      <c r="A43" s="542" t="s">
        <v>4539</v>
      </c>
      <c r="B43" s="829" t="s">
        <v>4538</v>
      </c>
      <c r="C43" s="584">
        <v>0.56000000000000005</v>
      </c>
      <c r="D43" s="584">
        <v>0.49</v>
      </c>
      <c r="E43" s="460">
        <v>0.41</v>
      </c>
      <c r="F43" s="589">
        <v>0.34</v>
      </c>
      <c r="G43" s="584">
        <v>0.28999999999999998</v>
      </c>
      <c r="H43" s="584">
        <v>0.12</v>
      </c>
      <c r="I43" s="510">
        <v>0</v>
      </c>
      <c r="J43" s="510">
        <v>0</v>
      </c>
      <c r="K43" s="897"/>
      <c r="L43" s="510">
        <v>0</v>
      </c>
      <c r="M43" s="464">
        <v>0</v>
      </c>
      <c r="N43" s="897"/>
      <c r="O43" s="464">
        <v>0</v>
      </c>
      <c r="P43" s="586">
        <v>0</v>
      </c>
      <c r="Q43" s="586">
        <v>0</v>
      </c>
      <c r="R43" s="586">
        <v>0</v>
      </c>
      <c r="S43" s="586">
        <v>0</v>
      </c>
      <c r="T43" s="586">
        <v>0</v>
      </c>
      <c r="U43" s="586">
        <v>0</v>
      </c>
      <c r="V43" s="586">
        <v>0</v>
      </c>
      <c r="W43" s="586">
        <v>0</v>
      </c>
      <c r="X43" s="586">
        <v>0</v>
      </c>
      <c r="Y43" s="586">
        <v>0</v>
      </c>
      <c r="Z43" s="586">
        <v>0</v>
      </c>
      <c r="AA43" s="587">
        <f t="shared" si="0"/>
        <v>2.21</v>
      </c>
      <c r="AB43" s="1100">
        <f t="shared" si="24"/>
        <v>14.285714285714302</v>
      </c>
      <c r="AC43" s="1100">
        <f t="shared" si="25"/>
        <v>19.512195121951216</v>
      </c>
      <c r="AD43" s="1100">
        <f t="shared" si="26"/>
        <v>20.588235294117641</v>
      </c>
      <c r="AE43" s="1100">
        <f t="shared" si="27"/>
        <v>17.24137931034484</v>
      </c>
      <c r="AF43" s="1100">
        <f t="shared" si="28"/>
        <v>141.66666666666666</v>
      </c>
      <c r="AG43" s="1100" t="str">
        <f t="shared" si="29"/>
        <v>n/a</v>
      </c>
      <c r="AH43" s="1100" t="str">
        <f t="shared" si="30"/>
        <v>n/a</v>
      </c>
      <c r="AI43" s="1100" t="str">
        <f t="shared" si="31"/>
        <v>n/a</v>
      </c>
      <c r="AJ43" s="1100" t="str">
        <f t="shared" si="32"/>
        <v>n/a</v>
      </c>
      <c r="AK43" s="1100" t="str">
        <f t="shared" si="33"/>
        <v>n/a</v>
      </c>
      <c r="AL43" s="1100" t="str">
        <f t="shared" si="34"/>
        <v>n/a</v>
      </c>
      <c r="AM43" s="1100" t="str">
        <f t="shared" si="35"/>
        <v>n/a</v>
      </c>
      <c r="AN43" s="1100" t="str">
        <f t="shared" si="36"/>
        <v>n/a</v>
      </c>
      <c r="AO43" s="1100" t="str">
        <f t="shared" si="37"/>
        <v>n/a</v>
      </c>
      <c r="AP43" s="1100" t="str">
        <f t="shared" si="38"/>
        <v>n/a</v>
      </c>
      <c r="AQ43" s="1100" t="str">
        <f t="shared" si="39"/>
        <v>n/a</v>
      </c>
      <c r="AR43" s="1100" t="str">
        <f t="shared" si="40"/>
        <v>n/a</v>
      </c>
      <c r="AS43" s="1100" t="str">
        <f t="shared" si="41"/>
        <v>n/a</v>
      </c>
      <c r="AT43" s="1100" t="str">
        <f t="shared" si="42"/>
        <v>n/a</v>
      </c>
      <c r="AU43" s="1100" t="str">
        <f t="shared" si="43"/>
        <v>n/a</v>
      </c>
      <c r="AV43" s="1100" t="str">
        <f t="shared" si="44"/>
        <v>n/a</v>
      </c>
      <c r="AW43" s="1100">
        <f t="shared" si="22"/>
        <v>42.658838135758927</v>
      </c>
      <c r="AX43" s="1100">
        <f t="shared" si="23"/>
        <v>55.399706842995421</v>
      </c>
    </row>
    <row r="44" spans="1:50" ht="11.25" customHeight="1" x14ac:dyDescent="0.2">
      <c r="A44" s="465" t="s">
        <v>912</v>
      </c>
      <c r="B44" s="814" t="s">
        <v>913</v>
      </c>
      <c r="C44" s="584">
        <v>6.4</v>
      </c>
      <c r="D44" s="584">
        <v>5.8</v>
      </c>
      <c r="E44" s="460">
        <v>5.28</v>
      </c>
      <c r="F44" s="454">
        <v>4.5999999999999996</v>
      </c>
      <c r="G44" s="584">
        <v>4</v>
      </c>
      <c r="H44" s="584">
        <v>3.16</v>
      </c>
      <c r="I44" s="584">
        <v>2.44</v>
      </c>
      <c r="J44" s="584">
        <v>1.88</v>
      </c>
      <c r="K44" s="897"/>
      <c r="L44" s="584">
        <v>1.44</v>
      </c>
      <c r="M44" s="459">
        <v>0.56000000000000005</v>
      </c>
      <c r="N44" s="897"/>
      <c r="O44" s="464">
        <v>0</v>
      </c>
      <c r="P44" s="586">
        <v>0</v>
      </c>
      <c r="Q44" s="586">
        <v>0</v>
      </c>
      <c r="R44" s="586">
        <v>0</v>
      </c>
      <c r="S44" s="586">
        <v>0</v>
      </c>
      <c r="T44" s="586">
        <v>0</v>
      </c>
      <c r="U44" s="586">
        <v>0</v>
      </c>
      <c r="V44" s="586">
        <v>0</v>
      </c>
      <c r="W44" s="586">
        <v>0</v>
      </c>
      <c r="X44" s="586">
        <v>0</v>
      </c>
      <c r="Y44" s="586">
        <v>0</v>
      </c>
      <c r="Z44" s="586">
        <v>0</v>
      </c>
      <c r="AA44" s="587">
        <f t="shared" si="0"/>
        <v>35.56</v>
      </c>
      <c r="AB44" s="1100">
        <f t="shared" si="24"/>
        <v>10.344827586206895</v>
      </c>
      <c r="AC44" s="1100">
        <f t="shared" si="25"/>
        <v>9.8484848484848406</v>
      </c>
      <c r="AD44" s="1100">
        <f t="shared" si="26"/>
        <v>14.782608695652177</v>
      </c>
      <c r="AE44" s="1100">
        <f t="shared" si="27"/>
        <v>14.999999999999991</v>
      </c>
      <c r="AF44" s="1100">
        <f t="shared" si="28"/>
        <v>26.582278481012644</v>
      </c>
      <c r="AG44" s="1100">
        <f t="shared" si="29"/>
        <v>29.508196721311485</v>
      </c>
      <c r="AH44" s="1100">
        <f t="shared" si="30"/>
        <v>29.787234042553191</v>
      </c>
      <c r="AI44" s="1100">
        <f t="shared" si="31"/>
        <v>30.555555555555557</v>
      </c>
      <c r="AJ44" s="1100">
        <f t="shared" si="32"/>
        <v>157.14285714285711</v>
      </c>
      <c r="AK44" s="1100" t="str">
        <f t="shared" si="33"/>
        <v>n/a</v>
      </c>
      <c r="AL44" s="1100" t="str">
        <f t="shared" si="34"/>
        <v>n/a</v>
      </c>
      <c r="AM44" s="1100" t="str">
        <f t="shared" si="35"/>
        <v>n/a</v>
      </c>
      <c r="AN44" s="1100" t="str">
        <f t="shared" si="36"/>
        <v>n/a</v>
      </c>
      <c r="AO44" s="1100" t="str">
        <f t="shared" si="37"/>
        <v>n/a</v>
      </c>
      <c r="AP44" s="1100" t="str">
        <f t="shared" si="38"/>
        <v>n/a</v>
      </c>
      <c r="AQ44" s="1100" t="str">
        <f t="shared" si="39"/>
        <v>n/a</v>
      </c>
      <c r="AR44" s="1100" t="str">
        <f t="shared" si="40"/>
        <v>n/a</v>
      </c>
      <c r="AS44" s="1100" t="str">
        <f t="shared" si="41"/>
        <v>n/a</v>
      </c>
      <c r="AT44" s="1100" t="str">
        <f t="shared" si="42"/>
        <v>n/a</v>
      </c>
      <c r="AU44" s="1100" t="str">
        <f t="shared" si="43"/>
        <v>n/a</v>
      </c>
      <c r="AV44" s="1100" t="str">
        <f t="shared" si="44"/>
        <v>n/a</v>
      </c>
      <c r="AW44" s="1100">
        <f t="shared" si="22"/>
        <v>35.950227008181542</v>
      </c>
      <c r="AX44" s="1100">
        <f t="shared" si="23"/>
        <v>46.24380265939763</v>
      </c>
    </row>
    <row r="45" spans="1:50" ht="11.25" customHeight="1" x14ac:dyDescent="0.2">
      <c r="A45" s="802" t="s">
        <v>4462</v>
      </c>
      <c r="B45" s="829" t="s">
        <v>4433</v>
      </c>
      <c r="C45" s="584">
        <v>1.08</v>
      </c>
      <c r="D45" s="460">
        <v>1.04</v>
      </c>
      <c r="E45" s="460">
        <v>1</v>
      </c>
      <c r="F45" s="587">
        <v>0.97</v>
      </c>
      <c r="G45" s="460">
        <v>0.96</v>
      </c>
      <c r="H45" s="460">
        <v>0.92999999999999994</v>
      </c>
      <c r="I45" s="483">
        <v>0.92</v>
      </c>
      <c r="J45" s="483">
        <v>0.92</v>
      </c>
      <c r="K45" s="483"/>
      <c r="L45" s="483">
        <v>0.92</v>
      </c>
      <c r="M45" s="480">
        <v>0.92</v>
      </c>
      <c r="N45" s="483"/>
      <c r="O45" s="480">
        <v>0.92</v>
      </c>
      <c r="P45" s="997">
        <v>0.92</v>
      </c>
      <c r="Q45" s="962">
        <v>0.92</v>
      </c>
      <c r="R45" s="962">
        <v>0.91</v>
      </c>
      <c r="S45" s="962">
        <v>0.87</v>
      </c>
      <c r="T45" s="962">
        <v>0.83000000000000007</v>
      </c>
      <c r="U45" s="962">
        <v>0.79</v>
      </c>
      <c r="V45" s="962">
        <v>0.75</v>
      </c>
      <c r="W45" s="962">
        <v>0.71000000000000008</v>
      </c>
      <c r="X45" s="962">
        <v>0.66</v>
      </c>
      <c r="Y45" s="997">
        <v>0.58499999999999996</v>
      </c>
      <c r="Z45" s="962">
        <v>0.78</v>
      </c>
      <c r="AA45" s="587">
        <f t="shared" si="0"/>
        <v>19.305000000000003</v>
      </c>
      <c r="AB45" s="1100">
        <f t="shared" si="24"/>
        <v>3.8461538461538547</v>
      </c>
      <c r="AC45" s="1100">
        <f t="shared" si="25"/>
        <v>4.0000000000000036</v>
      </c>
      <c r="AD45" s="1100">
        <f t="shared" si="26"/>
        <v>3.0927835051546504</v>
      </c>
      <c r="AE45" s="1100">
        <f t="shared" si="27"/>
        <v>1.0416666666666741</v>
      </c>
      <c r="AF45" s="1100">
        <f t="shared" si="28"/>
        <v>3.2258064516129004</v>
      </c>
      <c r="AG45" s="1100">
        <f t="shared" si="29"/>
        <v>1.0869565217391131</v>
      </c>
      <c r="AH45" s="1100">
        <f t="shared" si="30"/>
        <v>0</v>
      </c>
      <c r="AI45" s="1100">
        <f t="shared" si="31"/>
        <v>0</v>
      </c>
      <c r="AJ45" s="1100">
        <f t="shared" si="32"/>
        <v>0</v>
      </c>
      <c r="AK45" s="1100">
        <f t="shared" si="33"/>
        <v>0</v>
      </c>
      <c r="AL45" s="1100">
        <f t="shared" si="34"/>
        <v>0</v>
      </c>
      <c r="AM45" s="1100">
        <f t="shared" si="35"/>
        <v>0</v>
      </c>
      <c r="AN45" s="1100">
        <f t="shared" si="36"/>
        <v>1.098901098901095</v>
      </c>
      <c r="AO45" s="1100">
        <f t="shared" si="37"/>
        <v>4.5977011494252817</v>
      </c>
      <c r="AP45" s="1100">
        <f t="shared" si="38"/>
        <v>4.8192771084337283</v>
      </c>
      <c r="AQ45" s="1100">
        <f t="shared" si="39"/>
        <v>5.0632911392405111</v>
      </c>
      <c r="AR45" s="1100">
        <f t="shared" si="40"/>
        <v>5.3333333333333455</v>
      </c>
      <c r="AS45" s="1100">
        <f t="shared" si="41"/>
        <v>5.6338028169014009</v>
      </c>
      <c r="AT45" s="1100">
        <f t="shared" si="42"/>
        <v>7.5757575757575912</v>
      </c>
      <c r="AU45" s="1100">
        <f t="shared" si="43"/>
        <v>12.820512820512842</v>
      </c>
      <c r="AV45" s="1100">
        <f t="shared" si="44"/>
        <v>-25.000000000000011</v>
      </c>
      <c r="AW45" s="1100">
        <f t="shared" si="22"/>
        <v>1.8207592397063324</v>
      </c>
      <c r="AX45" s="1100">
        <f t="shared" si="23"/>
        <v>6.9338400290255464</v>
      </c>
    </row>
    <row r="46" spans="1:50" ht="11.25" customHeight="1" x14ac:dyDescent="0.2">
      <c r="A46" s="830" t="s">
        <v>414</v>
      </c>
      <c r="B46" s="829" t="s">
        <v>415</v>
      </c>
      <c r="C46" s="584">
        <v>4.09</v>
      </c>
      <c r="D46" s="584">
        <v>3.81</v>
      </c>
      <c r="E46" s="460">
        <v>3.53</v>
      </c>
      <c r="F46" s="587">
        <v>3.2399999999999998</v>
      </c>
      <c r="G46" s="584">
        <v>2.92</v>
      </c>
      <c r="H46" s="584">
        <v>2.59</v>
      </c>
      <c r="I46" s="584">
        <v>2.2599999999999998</v>
      </c>
      <c r="J46" s="584">
        <v>2.0099999999999998</v>
      </c>
      <c r="K46" s="897"/>
      <c r="L46" s="584">
        <v>1.43</v>
      </c>
      <c r="M46" s="459">
        <v>0.87</v>
      </c>
      <c r="N46" s="897"/>
      <c r="O46" s="589">
        <v>0.71</v>
      </c>
      <c r="P46" s="586">
        <v>0.68</v>
      </c>
      <c r="Q46" s="590">
        <v>0.66</v>
      </c>
      <c r="R46" s="590">
        <v>0.56000000000000005</v>
      </c>
      <c r="S46" s="586">
        <v>0.44</v>
      </c>
      <c r="T46" s="590">
        <v>0.11</v>
      </c>
      <c r="U46" s="586">
        <v>0</v>
      </c>
      <c r="V46" s="586">
        <v>0</v>
      </c>
      <c r="W46" s="586">
        <v>0</v>
      </c>
      <c r="X46" s="586">
        <v>0</v>
      </c>
      <c r="Y46" s="586">
        <v>0</v>
      </c>
      <c r="Z46" s="586">
        <v>0</v>
      </c>
      <c r="AA46" s="587">
        <f t="shared" si="0"/>
        <v>29.909999999999997</v>
      </c>
      <c r="AB46" s="1100">
        <f t="shared" si="24"/>
        <v>7.3490813648293907</v>
      </c>
      <c r="AC46" s="1100">
        <f t="shared" si="25"/>
        <v>7.932011331444766</v>
      </c>
      <c r="AD46" s="1100">
        <f t="shared" si="26"/>
        <v>8.9506172839506135</v>
      </c>
      <c r="AE46" s="1100">
        <f t="shared" si="27"/>
        <v>10.95890410958904</v>
      </c>
      <c r="AF46" s="1100">
        <f t="shared" si="28"/>
        <v>12.741312741312738</v>
      </c>
      <c r="AG46" s="1100">
        <f t="shared" si="29"/>
        <v>14.601769911504437</v>
      </c>
      <c r="AH46" s="1100">
        <f t="shared" si="30"/>
        <v>12.437810945273631</v>
      </c>
      <c r="AI46" s="1100">
        <f t="shared" si="31"/>
        <v>40.559440559440539</v>
      </c>
      <c r="AJ46" s="1100">
        <f t="shared" si="32"/>
        <v>64.367816091954012</v>
      </c>
      <c r="AK46" s="1100">
        <f t="shared" si="33"/>
        <v>22.535211267605646</v>
      </c>
      <c r="AL46" s="1100">
        <f t="shared" si="34"/>
        <v>4.4117647058823373</v>
      </c>
      <c r="AM46" s="1100">
        <f t="shared" si="35"/>
        <v>3.0303030303030276</v>
      </c>
      <c r="AN46" s="1100">
        <f t="shared" si="36"/>
        <v>17.857142857142861</v>
      </c>
      <c r="AO46" s="1100">
        <f t="shared" si="37"/>
        <v>27.272727272727295</v>
      </c>
      <c r="AP46" s="1100">
        <f t="shared" si="38"/>
        <v>300</v>
      </c>
      <c r="AQ46" s="1100" t="str">
        <f t="shared" si="39"/>
        <v>n/a</v>
      </c>
      <c r="AR46" s="1100" t="str">
        <f t="shared" si="40"/>
        <v>n/a</v>
      </c>
      <c r="AS46" s="1100" t="str">
        <f t="shared" si="41"/>
        <v>n/a</v>
      </c>
      <c r="AT46" s="1100" t="str">
        <f t="shared" si="42"/>
        <v>n/a</v>
      </c>
      <c r="AU46" s="1100" t="str">
        <f t="shared" si="43"/>
        <v>n/a</v>
      </c>
      <c r="AV46" s="1100" t="str">
        <f t="shared" si="44"/>
        <v>n/a</v>
      </c>
      <c r="AW46" s="1100">
        <f t="shared" si="22"/>
        <v>37.000394231530692</v>
      </c>
      <c r="AX46" s="1100">
        <f t="shared" si="23"/>
        <v>74.498032825621351</v>
      </c>
    </row>
    <row r="47" spans="1:50" ht="11.25" customHeight="1" x14ac:dyDescent="0.2">
      <c r="A47" s="591" t="s">
        <v>908</v>
      </c>
      <c r="B47" s="468" t="s">
        <v>909</v>
      </c>
      <c r="C47" s="584">
        <v>1.08</v>
      </c>
      <c r="D47" s="584">
        <v>1</v>
      </c>
      <c r="E47" s="460">
        <v>0.88</v>
      </c>
      <c r="F47" s="478">
        <v>0.8</v>
      </c>
      <c r="G47" s="584">
        <v>0.72</v>
      </c>
      <c r="H47" s="584">
        <v>0.6</v>
      </c>
      <c r="I47" s="584">
        <v>0.48</v>
      </c>
      <c r="J47" s="584">
        <v>0.32</v>
      </c>
      <c r="K47" s="897"/>
      <c r="L47" s="463">
        <v>0</v>
      </c>
      <c r="M47" s="588">
        <v>0</v>
      </c>
      <c r="N47" s="897"/>
      <c r="O47" s="464">
        <v>0</v>
      </c>
      <c r="P47" s="586">
        <v>0</v>
      </c>
      <c r="Q47" s="586">
        <v>0</v>
      </c>
      <c r="R47" s="586">
        <v>0</v>
      </c>
      <c r="S47" s="586">
        <v>0</v>
      </c>
      <c r="T47" s="586">
        <v>0</v>
      </c>
      <c r="U47" s="586">
        <v>0</v>
      </c>
      <c r="V47" s="586">
        <v>0</v>
      </c>
      <c r="W47" s="586">
        <v>0</v>
      </c>
      <c r="X47" s="586">
        <v>0</v>
      </c>
      <c r="Y47" s="586">
        <v>0</v>
      </c>
      <c r="Z47" s="586">
        <v>0</v>
      </c>
      <c r="AA47" s="587">
        <f t="shared" si="0"/>
        <v>5.879999999999999</v>
      </c>
      <c r="AB47" s="1100">
        <f t="shared" si="24"/>
        <v>8.0000000000000071</v>
      </c>
      <c r="AC47" s="1100">
        <f t="shared" si="25"/>
        <v>13.636363636363647</v>
      </c>
      <c r="AD47" s="1100">
        <f t="shared" si="26"/>
        <v>9.9999999999999858</v>
      </c>
      <c r="AE47" s="1100">
        <f t="shared" si="27"/>
        <v>11.111111111111116</v>
      </c>
      <c r="AF47" s="1100">
        <f t="shared" si="28"/>
        <v>19.999999999999996</v>
      </c>
      <c r="AG47" s="1100">
        <f t="shared" si="29"/>
        <v>25</v>
      </c>
      <c r="AH47" s="1100">
        <f t="shared" si="30"/>
        <v>50</v>
      </c>
      <c r="AI47" s="1100" t="str">
        <f t="shared" si="31"/>
        <v>n/a</v>
      </c>
      <c r="AJ47" s="1100" t="str">
        <f t="shared" si="32"/>
        <v>n/a</v>
      </c>
      <c r="AK47" s="1100" t="str">
        <f t="shared" si="33"/>
        <v>n/a</v>
      </c>
      <c r="AL47" s="1100" t="str">
        <f t="shared" si="34"/>
        <v>n/a</v>
      </c>
      <c r="AM47" s="1100" t="str">
        <f t="shared" si="35"/>
        <v>n/a</v>
      </c>
      <c r="AN47" s="1100" t="str">
        <f t="shared" si="36"/>
        <v>n/a</v>
      </c>
      <c r="AO47" s="1100" t="str">
        <f t="shared" si="37"/>
        <v>n/a</v>
      </c>
      <c r="AP47" s="1100" t="str">
        <f t="shared" si="38"/>
        <v>n/a</v>
      </c>
      <c r="AQ47" s="1100" t="str">
        <f t="shared" si="39"/>
        <v>n/a</v>
      </c>
      <c r="AR47" s="1100" t="str">
        <f t="shared" si="40"/>
        <v>n/a</v>
      </c>
      <c r="AS47" s="1100" t="str">
        <f t="shared" si="41"/>
        <v>n/a</v>
      </c>
      <c r="AT47" s="1100" t="str">
        <f t="shared" si="42"/>
        <v>n/a</v>
      </c>
      <c r="AU47" s="1100" t="str">
        <f t="shared" si="43"/>
        <v>n/a</v>
      </c>
      <c r="AV47" s="1100" t="str">
        <f t="shared" si="44"/>
        <v>n/a</v>
      </c>
      <c r="AW47" s="1100">
        <f t="shared" si="22"/>
        <v>19.678210678210682</v>
      </c>
      <c r="AX47" s="1100">
        <f t="shared" si="23"/>
        <v>14.650275167349148</v>
      </c>
    </row>
    <row r="48" spans="1:50" ht="11.25" customHeight="1" x14ac:dyDescent="0.2">
      <c r="A48" s="448" t="s">
        <v>906</v>
      </c>
      <c r="B48" s="829" t="s">
        <v>907</v>
      </c>
      <c r="C48" s="584">
        <v>4.33</v>
      </c>
      <c r="D48" s="584">
        <v>3.61</v>
      </c>
      <c r="E48" s="460">
        <v>3.01</v>
      </c>
      <c r="F48" s="587">
        <v>2.64</v>
      </c>
      <c r="G48" s="584">
        <v>2.2000000000000002</v>
      </c>
      <c r="H48" s="584">
        <v>1.81</v>
      </c>
      <c r="I48" s="584">
        <v>1.4</v>
      </c>
      <c r="J48" s="584">
        <v>1.1000000000000001</v>
      </c>
      <c r="K48" s="897"/>
      <c r="L48" s="584">
        <v>0.9</v>
      </c>
      <c r="M48" s="459">
        <v>0.35</v>
      </c>
      <c r="N48" s="897"/>
      <c r="O48" s="464">
        <v>0</v>
      </c>
      <c r="P48" s="586">
        <v>0</v>
      </c>
      <c r="Q48" s="586">
        <v>0</v>
      </c>
      <c r="R48" s="586">
        <v>0</v>
      </c>
      <c r="S48" s="586">
        <v>0</v>
      </c>
      <c r="T48" s="586">
        <v>0</v>
      </c>
      <c r="U48" s="586">
        <v>0</v>
      </c>
      <c r="V48" s="586">
        <v>0</v>
      </c>
      <c r="W48" s="586">
        <v>0</v>
      </c>
      <c r="X48" s="586">
        <v>0</v>
      </c>
      <c r="Y48" s="586">
        <v>0</v>
      </c>
      <c r="Z48" s="586">
        <v>0</v>
      </c>
      <c r="AA48" s="587">
        <f t="shared" si="0"/>
        <v>21.349999999999998</v>
      </c>
      <c r="AB48" s="1100">
        <f t="shared" si="24"/>
        <v>19.944598337950147</v>
      </c>
      <c r="AC48" s="1100">
        <f t="shared" si="25"/>
        <v>19.933554817275745</v>
      </c>
      <c r="AD48" s="1100">
        <f t="shared" si="26"/>
        <v>14.015151515151491</v>
      </c>
      <c r="AE48" s="1100">
        <f t="shared" si="27"/>
        <v>19.999999999999996</v>
      </c>
      <c r="AF48" s="1100">
        <f t="shared" si="28"/>
        <v>21.546961325966851</v>
      </c>
      <c r="AG48" s="1100">
        <f t="shared" si="29"/>
        <v>29.285714285714292</v>
      </c>
      <c r="AH48" s="1100">
        <f t="shared" si="30"/>
        <v>27.272727272727249</v>
      </c>
      <c r="AI48" s="1100">
        <f t="shared" si="31"/>
        <v>22.222222222222232</v>
      </c>
      <c r="AJ48" s="1100">
        <f t="shared" si="32"/>
        <v>157.14285714285717</v>
      </c>
      <c r="AK48" s="1100" t="str">
        <f t="shared" si="33"/>
        <v>n/a</v>
      </c>
      <c r="AL48" s="1100" t="str">
        <f t="shared" si="34"/>
        <v>n/a</v>
      </c>
      <c r="AM48" s="1100" t="str">
        <f t="shared" si="35"/>
        <v>n/a</v>
      </c>
      <c r="AN48" s="1100" t="str">
        <f t="shared" si="36"/>
        <v>n/a</v>
      </c>
      <c r="AO48" s="1100" t="str">
        <f t="shared" si="37"/>
        <v>n/a</v>
      </c>
      <c r="AP48" s="1100" t="str">
        <f t="shared" si="38"/>
        <v>n/a</v>
      </c>
      <c r="AQ48" s="1100" t="str">
        <f t="shared" si="39"/>
        <v>n/a</v>
      </c>
      <c r="AR48" s="1100" t="str">
        <f t="shared" si="40"/>
        <v>n/a</v>
      </c>
      <c r="AS48" s="1100" t="str">
        <f t="shared" si="41"/>
        <v>n/a</v>
      </c>
      <c r="AT48" s="1100" t="str">
        <f t="shared" si="42"/>
        <v>n/a</v>
      </c>
      <c r="AU48" s="1100" t="str">
        <f t="shared" si="43"/>
        <v>n/a</v>
      </c>
      <c r="AV48" s="1100" t="str">
        <f t="shared" si="44"/>
        <v>n/a</v>
      </c>
      <c r="AW48" s="1100">
        <f t="shared" si="22"/>
        <v>36.818198546651686</v>
      </c>
      <c r="AX48" s="1100">
        <f t="shared" si="23"/>
        <v>45.338685678645589</v>
      </c>
    </row>
    <row r="49" spans="1:50" ht="11.25" customHeight="1" x14ac:dyDescent="0.2">
      <c r="A49" s="830" t="s">
        <v>426</v>
      </c>
      <c r="B49" s="829" t="s">
        <v>427</v>
      </c>
      <c r="C49" s="584">
        <v>0.7</v>
      </c>
      <c r="D49" s="584">
        <v>0.68</v>
      </c>
      <c r="E49" s="460">
        <v>0.66</v>
      </c>
      <c r="F49" s="587">
        <v>0.64</v>
      </c>
      <c r="G49" s="584">
        <v>0.62</v>
      </c>
      <c r="H49" s="584">
        <v>0.56000000000000005</v>
      </c>
      <c r="I49" s="584">
        <v>0.44</v>
      </c>
      <c r="J49" s="584">
        <v>0.42666666666666669</v>
      </c>
      <c r="K49" s="897"/>
      <c r="L49" s="584">
        <v>0.4</v>
      </c>
      <c r="M49" s="459">
        <v>0.29333333333333333</v>
      </c>
      <c r="N49" s="897"/>
      <c r="O49" s="589">
        <v>0.23833333333333331</v>
      </c>
      <c r="P49" s="590">
        <v>0.23166666666666666</v>
      </c>
      <c r="Q49" s="590">
        <v>0.21666666666666667</v>
      </c>
      <c r="R49" s="590">
        <v>0.14666666666666667</v>
      </c>
      <c r="S49" s="590">
        <v>0.11833333333333333</v>
      </c>
      <c r="T49" s="590">
        <v>0.11</v>
      </c>
      <c r="U49" s="590">
        <v>0.10333333333333333</v>
      </c>
      <c r="V49" s="590">
        <v>9.6666666666666665E-2</v>
      </c>
      <c r="W49" s="586">
        <v>8.666666666666667E-2</v>
      </c>
      <c r="X49" s="590">
        <v>8.666666666666667E-2</v>
      </c>
      <c r="Y49" s="590">
        <v>0.08</v>
      </c>
      <c r="Z49" s="590">
        <v>6.6666666666666666E-2</v>
      </c>
      <c r="AA49" s="587">
        <f t="shared" si="0"/>
        <v>7.0016666666666678</v>
      </c>
      <c r="AB49" s="1100">
        <f t="shared" si="24"/>
        <v>2.9411764705882248</v>
      </c>
      <c r="AC49" s="1100">
        <f t="shared" si="25"/>
        <v>3.0303030303030276</v>
      </c>
      <c r="AD49" s="1100">
        <f t="shared" si="26"/>
        <v>3.125</v>
      </c>
      <c r="AE49" s="1100">
        <f t="shared" si="27"/>
        <v>3.2258064516129004</v>
      </c>
      <c r="AF49" s="1100">
        <f t="shared" si="28"/>
        <v>10.714285714285698</v>
      </c>
      <c r="AG49" s="1100">
        <f t="shared" si="29"/>
        <v>27.272727272727295</v>
      </c>
      <c r="AH49" s="1100">
        <f t="shared" si="30"/>
        <v>3.125</v>
      </c>
      <c r="AI49" s="1100">
        <f t="shared" si="31"/>
        <v>6.6666666666666652</v>
      </c>
      <c r="AJ49" s="1100">
        <f t="shared" si="32"/>
        <v>36.363636363636374</v>
      </c>
      <c r="AK49" s="1100">
        <f t="shared" si="33"/>
        <v>23.076923076923084</v>
      </c>
      <c r="AL49" s="1100">
        <f t="shared" si="34"/>
        <v>2.877697841726623</v>
      </c>
      <c r="AM49" s="1100">
        <f t="shared" si="35"/>
        <v>6.9230769230769207</v>
      </c>
      <c r="AN49" s="1100">
        <f t="shared" si="36"/>
        <v>47.727272727272727</v>
      </c>
      <c r="AO49" s="1100">
        <f t="shared" si="37"/>
        <v>23.943661971830998</v>
      </c>
      <c r="AP49" s="1100">
        <f t="shared" si="38"/>
        <v>7.575757575757569</v>
      </c>
      <c r="AQ49" s="1100">
        <f t="shared" si="39"/>
        <v>6.4516129032258007</v>
      </c>
      <c r="AR49" s="1100">
        <f t="shared" si="40"/>
        <v>6.8965517241379226</v>
      </c>
      <c r="AS49" s="1100">
        <f t="shared" si="41"/>
        <v>11.538461538461542</v>
      </c>
      <c r="AT49" s="1100">
        <f t="shared" si="42"/>
        <v>0</v>
      </c>
      <c r="AU49" s="1100">
        <f t="shared" si="43"/>
        <v>8.333333333333325</v>
      </c>
      <c r="AV49" s="1100">
        <f t="shared" si="44"/>
        <v>19.999999999999996</v>
      </c>
      <c r="AW49" s="1100">
        <f t="shared" si="22"/>
        <v>12.467092932646034</v>
      </c>
      <c r="AX49" s="1100">
        <f t="shared" si="23"/>
        <v>12.645620334688346</v>
      </c>
    </row>
    <row r="50" spans="1:50" ht="11.25" customHeight="1" x14ac:dyDescent="0.2">
      <c r="A50" s="461" t="s">
        <v>922</v>
      </c>
      <c r="B50" s="829" t="s">
        <v>923</v>
      </c>
      <c r="C50" s="584">
        <v>3.8</v>
      </c>
      <c r="D50" s="584">
        <v>3.2</v>
      </c>
      <c r="E50" s="460">
        <v>3</v>
      </c>
      <c r="F50" s="587">
        <v>2.7</v>
      </c>
      <c r="G50" s="584">
        <v>2.6</v>
      </c>
      <c r="H50" s="584">
        <v>2.5</v>
      </c>
      <c r="I50" s="584">
        <v>1.75</v>
      </c>
      <c r="J50" s="584">
        <v>1.5</v>
      </c>
      <c r="K50" s="897"/>
      <c r="L50" s="584">
        <v>1.1499999999999999</v>
      </c>
      <c r="M50" s="459">
        <v>1</v>
      </c>
      <c r="N50" s="897"/>
      <c r="O50" s="464">
        <v>0</v>
      </c>
      <c r="P50" s="586">
        <v>0</v>
      </c>
      <c r="Q50" s="586">
        <v>0</v>
      </c>
      <c r="R50" s="586">
        <v>0</v>
      </c>
      <c r="S50" s="586">
        <v>0</v>
      </c>
      <c r="T50" s="586">
        <v>0</v>
      </c>
      <c r="U50" s="586">
        <v>0</v>
      </c>
      <c r="V50" s="586">
        <v>0</v>
      </c>
      <c r="W50" s="586">
        <v>0</v>
      </c>
      <c r="X50" s="586">
        <v>0</v>
      </c>
      <c r="Y50" s="586">
        <v>0</v>
      </c>
      <c r="Z50" s="586">
        <v>0</v>
      </c>
      <c r="AA50" s="587">
        <f t="shared" si="0"/>
        <v>23.199999999999996</v>
      </c>
      <c r="AB50" s="1100">
        <f t="shared" si="24"/>
        <v>18.749999999999979</v>
      </c>
      <c r="AC50" s="1100">
        <f t="shared" si="25"/>
        <v>6.6666666666666652</v>
      </c>
      <c r="AD50" s="1100">
        <f t="shared" si="26"/>
        <v>11.111111111111093</v>
      </c>
      <c r="AE50" s="1100">
        <f t="shared" si="27"/>
        <v>3.8461538461538547</v>
      </c>
      <c r="AF50" s="1100">
        <f t="shared" si="28"/>
        <v>4.0000000000000036</v>
      </c>
      <c r="AG50" s="1100">
        <f t="shared" si="29"/>
        <v>42.857142857142861</v>
      </c>
      <c r="AH50" s="1100">
        <f t="shared" si="30"/>
        <v>16.666666666666675</v>
      </c>
      <c r="AI50" s="1100">
        <f t="shared" si="31"/>
        <v>30.434782608695656</v>
      </c>
      <c r="AJ50" s="1100">
        <f t="shared" si="32"/>
        <v>14.999999999999991</v>
      </c>
      <c r="AK50" s="1100" t="str">
        <f t="shared" si="33"/>
        <v>n/a</v>
      </c>
      <c r="AL50" s="1100" t="str">
        <f t="shared" si="34"/>
        <v>n/a</v>
      </c>
      <c r="AM50" s="1100" t="str">
        <f t="shared" si="35"/>
        <v>n/a</v>
      </c>
      <c r="AN50" s="1100" t="str">
        <f t="shared" si="36"/>
        <v>n/a</v>
      </c>
      <c r="AO50" s="1100" t="str">
        <f t="shared" si="37"/>
        <v>n/a</v>
      </c>
      <c r="AP50" s="1100" t="str">
        <f t="shared" si="38"/>
        <v>n/a</v>
      </c>
      <c r="AQ50" s="1100" t="str">
        <f t="shared" si="39"/>
        <v>n/a</v>
      </c>
      <c r="AR50" s="1100" t="str">
        <f t="shared" si="40"/>
        <v>n/a</v>
      </c>
      <c r="AS50" s="1100" t="str">
        <f t="shared" si="41"/>
        <v>n/a</v>
      </c>
      <c r="AT50" s="1100" t="str">
        <f t="shared" si="42"/>
        <v>n/a</v>
      </c>
      <c r="AU50" s="1100" t="str">
        <f t="shared" si="43"/>
        <v>n/a</v>
      </c>
      <c r="AV50" s="1100" t="str">
        <f t="shared" si="44"/>
        <v>n/a</v>
      </c>
      <c r="AW50" s="1100">
        <f t="shared" si="22"/>
        <v>16.592502639604088</v>
      </c>
      <c r="AX50" s="1100">
        <f t="shared" si="23"/>
        <v>12.933700183351723</v>
      </c>
    </row>
    <row r="51" spans="1:50" ht="11.25" customHeight="1" x14ac:dyDescent="0.2">
      <c r="A51" s="444" t="s">
        <v>924</v>
      </c>
      <c r="B51" s="814" t="s">
        <v>925</v>
      </c>
      <c r="C51" s="584">
        <v>1.78</v>
      </c>
      <c r="D51" s="584">
        <v>1.72</v>
      </c>
      <c r="E51" s="460">
        <v>1.56</v>
      </c>
      <c r="F51" s="450">
        <v>1.4100000000000001</v>
      </c>
      <c r="G51" s="584">
        <v>1.29</v>
      </c>
      <c r="H51" s="584">
        <v>1.1499999999999999</v>
      </c>
      <c r="I51" s="584">
        <v>0.92500000000000004</v>
      </c>
      <c r="J51" s="584">
        <v>0.6825</v>
      </c>
      <c r="K51" s="897"/>
      <c r="L51" s="584">
        <v>0.62250000000000005</v>
      </c>
      <c r="M51" s="588">
        <v>0.6</v>
      </c>
      <c r="N51" s="897"/>
      <c r="O51" s="464">
        <v>0.6</v>
      </c>
      <c r="P51" s="586">
        <v>0.6</v>
      </c>
      <c r="Q51" s="586">
        <v>0.6</v>
      </c>
      <c r="R51" s="590">
        <v>0.6</v>
      </c>
      <c r="S51" s="590">
        <v>0.3</v>
      </c>
      <c r="T51" s="586">
        <v>0</v>
      </c>
      <c r="U51" s="586">
        <v>0</v>
      </c>
      <c r="V51" s="586">
        <v>0</v>
      </c>
      <c r="W51" s="586">
        <v>0</v>
      </c>
      <c r="X51" s="586">
        <v>0</v>
      </c>
      <c r="Y51" s="586">
        <v>0</v>
      </c>
      <c r="Z51" s="586">
        <v>0</v>
      </c>
      <c r="AA51" s="587">
        <f t="shared" si="0"/>
        <v>14.44</v>
      </c>
      <c r="AB51" s="1100">
        <f t="shared" si="24"/>
        <v>3.488372093023262</v>
      </c>
      <c r="AC51" s="1100">
        <f t="shared" si="25"/>
        <v>10.256410256410241</v>
      </c>
      <c r="AD51" s="1100">
        <f t="shared" si="26"/>
        <v>10.638297872340408</v>
      </c>
      <c r="AE51" s="1100">
        <f t="shared" si="27"/>
        <v>9.3023255813953654</v>
      </c>
      <c r="AF51" s="1100">
        <f t="shared" si="28"/>
        <v>12.173913043478279</v>
      </c>
      <c r="AG51" s="1100">
        <f t="shared" si="29"/>
        <v>24.324324324324298</v>
      </c>
      <c r="AH51" s="1100">
        <f t="shared" si="30"/>
        <v>35.53113553113554</v>
      </c>
      <c r="AI51" s="1100">
        <f t="shared" si="31"/>
        <v>9.6385542168674565</v>
      </c>
      <c r="AJ51" s="1100">
        <f t="shared" si="32"/>
        <v>3.7500000000000089</v>
      </c>
      <c r="AK51" s="1100">
        <f t="shared" si="33"/>
        <v>0</v>
      </c>
      <c r="AL51" s="1100">
        <f t="shared" si="34"/>
        <v>0</v>
      </c>
      <c r="AM51" s="1100">
        <f t="shared" si="35"/>
        <v>0</v>
      </c>
      <c r="AN51" s="1100">
        <f t="shared" si="36"/>
        <v>0</v>
      </c>
      <c r="AO51" s="1100">
        <f t="shared" si="37"/>
        <v>100</v>
      </c>
      <c r="AP51" s="1100" t="str">
        <f t="shared" si="38"/>
        <v>n/a</v>
      </c>
      <c r="AQ51" s="1100" t="str">
        <f t="shared" si="39"/>
        <v>n/a</v>
      </c>
      <c r="AR51" s="1100" t="str">
        <f t="shared" si="40"/>
        <v>n/a</v>
      </c>
      <c r="AS51" s="1100" t="str">
        <f t="shared" si="41"/>
        <v>n/a</v>
      </c>
      <c r="AT51" s="1100" t="str">
        <f t="shared" si="42"/>
        <v>n/a</v>
      </c>
      <c r="AU51" s="1100" t="str">
        <f t="shared" si="43"/>
        <v>n/a</v>
      </c>
      <c r="AV51" s="1100" t="str">
        <f t="shared" si="44"/>
        <v>n/a</v>
      </c>
      <c r="AW51" s="1100">
        <f t="shared" si="22"/>
        <v>15.650238065641062</v>
      </c>
      <c r="AX51" s="1100">
        <f t="shared" si="23"/>
        <v>26.307870634296204</v>
      </c>
    </row>
    <row r="52" spans="1:50" ht="11.25" customHeight="1" x14ac:dyDescent="0.2">
      <c r="A52" s="461" t="s">
        <v>392</v>
      </c>
      <c r="B52" s="829" t="s">
        <v>393</v>
      </c>
      <c r="C52" s="584">
        <v>0.98</v>
      </c>
      <c r="D52" s="584">
        <v>0.9</v>
      </c>
      <c r="E52" s="460">
        <v>0.76</v>
      </c>
      <c r="F52" s="587">
        <v>0.56000000000000005</v>
      </c>
      <c r="G52" s="584">
        <v>0.48</v>
      </c>
      <c r="H52" s="584">
        <v>0.38</v>
      </c>
      <c r="I52" s="584">
        <v>0.3</v>
      </c>
      <c r="J52" s="584">
        <v>0.23</v>
      </c>
      <c r="K52" s="897"/>
      <c r="L52" s="584">
        <v>0.18</v>
      </c>
      <c r="M52" s="459">
        <v>0.15</v>
      </c>
      <c r="N52" s="897"/>
      <c r="O52" s="589">
        <v>0.13500000000000001</v>
      </c>
      <c r="P52" s="590">
        <v>0.12833333333333333</v>
      </c>
      <c r="Q52" s="590">
        <v>0.12333333333333334</v>
      </c>
      <c r="R52" s="590">
        <v>0.11666666666666665</v>
      </c>
      <c r="S52" s="590">
        <v>0.11</v>
      </c>
      <c r="T52" s="586">
        <v>0.10666666666666667</v>
      </c>
      <c r="U52" s="590">
        <v>0.10333333333333333</v>
      </c>
      <c r="V52" s="590">
        <v>9.6666666666666665E-2</v>
      </c>
      <c r="W52" s="590">
        <v>0.09</v>
      </c>
      <c r="X52" s="586">
        <v>8.666666666666667E-2</v>
      </c>
      <c r="Y52" s="590">
        <v>8.3333333333333329E-2</v>
      </c>
      <c r="Z52" s="586">
        <v>0.08</v>
      </c>
      <c r="AA52" s="587">
        <f t="shared" si="0"/>
        <v>6.1799999999999988</v>
      </c>
      <c r="AB52" s="1100">
        <f t="shared" si="24"/>
        <v>8.8888888888888786</v>
      </c>
      <c r="AC52" s="1100">
        <f t="shared" si="25"/>
        <v>18.421052631578938</v>
      </c>
      <c r="AD52" s="1100">
        <f t="shared" si="26"/>
        <v>35.714285714285701</v>
      </c>
      <c r="AE52" s="1100">
        <f t="shared" si="27"/>
        <v>16.666666666666675</v>
      </c>
      <c r="AF52" s="1100">
        <f t="shared" si="28"/>
        <v>26.315789473684205</v>
      </c>
      <c r="AG52" s="1100">
        <f t="shared" si="29"/>
        <v>26.666666666666682</v>
      </c>
      <c r="AH52" s="1100">
        <f t="shared" si="30"/>
        <v>30.434782608695631</v>
      </c>
      <c r="AI52" s="1100">
        <f t="shared" si="31"/>
        <v>27.777777777777789</v>
      </c>
      <c r="AJ52" s="1100">
        <f t="shared" si="32"/>
        <v>19.999999999999996</v>
      </c>
      <c r="AK52" s="1100">
        <f t="shared" si="33"/>
        <v>11.111111111111093</v>
      </c>
      <c r="AL52" s="1100">
        <f t="shared" si="34"/>
        <v>5.1948051948051965</v>
      </c>
      <c r="AM52" s="1100">
        <f t="shared" si="35"/>
        <v>4.0540540540540571</v>
      </c>
      <c r="AN52" s="1100">
        <f t="shared" si="36"/>
        <v>5.7142857142857384</v>
      </c>
      <c r="AO52" s="1100">
        <f t="shared" si="37"/>
        <v>6.0606060606060552</v>
      </c>
      <c r="AP52" s="1100">
        <f t="shared" si="38"/>
        <v>3.125</v>
      </c>
      <c r="AQ52" s="1100">
        <f t="shared" si="39"/>
        <v>3.2258064516129004</v>
      </c>
      <c r="AR52" s="1100">
        <f t="shared" si="40"/>
        <v>6.8965517241379226</v>
      </c>
      <c r="AS52" s="1100">
        <f t="shared" si="41"/>
        <v>7.4074074074074181</v>
      </c>
      <c r="AT52" s="1100">
        <f t="shared" si="42"/>
        <v>3.8461538461538325</v>
      </c>
      <c r="AU52" s="1100">
        <f t="shared" si="43"/>
        <v>4.0000000000000036</v>
      </c>
      <c r="AV52" s="1100">
        <f t="shared" si="44"/>
        <v>4.1666666666666519</v>
      </c>
      <c r="AW52" s="1100">
        <f t="shared" si="22"/>
        <v>13.128017079004062</v>
      </c>
      <c r="AX52" s="1100">
        <f t="shared" si="23"/>
        <v>10.632324697590734</v>
      </c>
    </row>
    <row r="53" spans="1:50" ht="11.25" customHeight="1" x14ac:dyDescent="0.2">
      <c r="A53" s="461" t="s">
        <v>120</v>
      </c>
      <c r="B53" s="829" t="s">
        <v>121</v>
      </c>
      <c r="C53" s="584">
        <v>5.18</v>
      </c>
      <c r="D53" s="584">
        <v>4.58</v>
      </c>
      <c r="E53" s="460">
        <v>4.25</v>
      </c>
      <c r="F53" s="587">
        <v>3.7099999999999995</v>
      </c>
      <c r="G53" s="584">
        <v>3.39</v>
      </c>
      <c r="H53" s="584">
        <v>3.2</v>
      </c>
      <c r="I53" s="584">
        <v>3.02</v>
      </c>
      <c r="J53" s="584">
        <v>2.77</v>
      </c>
      <c r="K53" s="897"/>
      <c r="L53" s="584">
        <v>2.5</v>
      </c>
      <c r="M53" s="459">
        <v>2.23</v>
      </c>
      <c r="N53" s="897"/>
      <c r="O53" s="589">
        <v>1.92</v>
      </c>
      <c r="P53" s="590">
        <v>1.79</v>
      </c>
      <c r="Q53" s="590">
        <v>1.7</v>
      </c>
      <c r="R53" s="590">
        <v>1.48</v>
      </c>
      <c r="S53" s="590">
        <v>1.34</v>
      </c>
      <c r="T53" s="590">
        <v>1.25</v>
      </c>
      <c r="U53" s="590">
        <v>1.04</v>
      </c>
      <c r="V53" s="590">
        <v>0.88</v>
      </c>
      <c r="W53" s="590">
        <v>0.82</v>
      </c>
      <c r="X53" s="590">
        <v>0.78</v>
      </c>
      <c r="Y53" s="590">
        <v>0.74</v>
      </c>
      <c r="Z53" s="590">
        <v>0.7</v>
      </c>
      <c r="AA53" s="587">
        <f t="shared" si="0"/>
        <v>49.27</v>
      </c>
      <c r="AB53" s="1100">
        <f t="shared" si="24"/>
        <v>13.100436681222693</v>
      </c>
      <c r="AC53" s="1100">
        <f t="shared" si="25"/>
        <v>7.7647058823529402</v>
      </c>
      <c r="AD53" s="1100">
        <f t="shared" si="26"/>
        <v>14.555256064690036</v>
      </c>
      <c r="AE53" s="1100">
        <f t="shared" si="27"/>
        <v>9.4395280235987968</v>
      </c>
      <c r="AF53" s="1100">
        <f t="shared" si="28"/>
        <v>5.9374999999999956</v>
      </c>
      <c r="AG53" s="1100">
        <f t="shared" si="29"/>
        <v>5.9602649006622599</v>
      </c>
      <c r="AH53" s="1100">
        <f t="shared" si="30"/>
        <v>9.0252707581227387</v>
      </c>
      <c r="AI53" s="1100">
        <f t="shared" si="31"/>
        <v>10.80000000000001</v>
      </c>
      <c r="AJ53" s="1100">
        <f t="shared" si="32"/>
        <v>12.107623318385642</v>
      </c>
      <c r="AK53" s="1100">
        <f t="shared" si="33"/>
        <v>16.145833333333325</v>
      </c>
      <c r="AL53" s="1100">
        <f t="shared" si="34"/>
        <v>7.2625698324022325</v>
      </c>
      <c r="AM53" s="1100">
        <f t="shared" si="35"/>
        <v>5.2941176470588269</v>
      </c>
      <c r="AN53" s="1100">
        <f t="shared" si="36"/>
        <v>14.864864864864868</v>
      </c>
      <c r="AO53" s="1100">
        <f t="shared" si="37"/>
        <v>10.447761194029837</v>
      </c>
      <c r="AP53" s="1100">
        <f t="shared" si="38"/>
        <v>7.2000000000000064</v>
      </c>
      <c r="AQ53" s="1100">
        <f t="shared" si="39"/>
        <v>20.192307692307686</v>
      </c>
      <c r="AR53" s="1100">
        <f t="shared" si="40"/>
        <v>18.181818181818187</v>
      </c>
      <c r="AS53" s="1100">
        <f t="shared" si="41"/>
        <v>7.3170731707317138</v>
      </c>
      <c r="AT53" s="1100">
        <f t="shared" si="42"/>
        <v>5.12820512820511</v>
      </c>
      <c r="AU53" s="1100">
        <f t="shared" si="43"/>
        <v>5.4054054054054168</v>
      </c>
      <c r="AV53" s="1100">
        <f t="shared" si="44"/>
        <v>5.7142857142857162</v>
      </c>
      <c r="AW53" s="1100">
        <f t="shared" si="22"/>
        <v>10.087848942546573</v>
      </c>
      <c r="AX53" s="1100">
        <f t="shared" si="23"/>
        <v>4.553680599949562</v>
      </c>
    </row>
    <row r="54" spans="1:50" ht="11.25" customHeight="1" x14ac:dyDescent="0.2">
      <c r="A54" s="591" t="s">
        <v>915</v>
      </c>
      <c r="B54" s="468" t="s">
        <v>916</v>
      </c>
      <c r="C54" s="584">
        <v>1</v>
      </c>
      <c r="D54" s="584">
        <v>0.96</v>
      </c>
      <c r="E54" s="460">
        <v>0.84</v>
      </c>
      <c r="F54" s="478">
        <v>0.67</v>
      </c>
      <c r="G54" s="584">
        <v>0.56000000000000005</v>
      </c>
      <c r="H54" s="584">
        <v>0.51500000000000001</v>
      </c>
      <c r="I54" s="584">
        <v>0.42499999999999999</v>
      </c>
      <c r="J54" s="584">
        <v>0.25750000000000001</v>
      </c>
      <c r="K54" s="897"/>
      <c r="L54" s="584">
        <v>0.16500000000000001</v>
      </c>
      <c r="M54" s="588">
        <v>0.03</v>
      </c>
      <c r="N54" s="897"/>
      <c r="O54" s="464">
        <v>0.03</v>
      </c>
      <c r="P54" s="586">
        <v>0.03</v>
      </c>
      <c r="Q54" s="586">
        <v>0.03</v>
      </c>
      <c r="R54" s="586">
        <v>0.03</v>
      </c>
      <c r="S54" s="586">
        <v>0.03</v>
      </c>
      <c r="T54" s="590">
        <v>2.2499999999999999E-2</v>
      </c>
      <c r="U54" s="586">
        <v>0</v>
      </c>
      <c r="V54" s="586">
        <v>0</v>
      </c>
      <c r="W54" s="586">
        <v>0</v>
      </c>
      <c r="X54" s="586">
        <v>0</v>
      </c>
      <c r="Y54" s="586">
        <v>0</v>
      </c>
      <c r="Z54" s="586">
        <v>0</v>
      </c>
      <c r="AA54" s="587">
        <f t="shared" si="0"/>
        <v>5.5950000000000006</v>
      </c>
      <c r="AB54" s="1100">
        <f t="shared" si="24"/>
        <v>4.1666666666666741</v>
      </c>
      <c r="AC54" s="1100">
        <f t="shared" si="25"/>
        <v>14.285714285714279</v>
      </c>
      <c r="AD54" s="1100">
        <f t="shared" si="26"/>
        <v>25.373134328358194</v>
      </c>
      <c r="AE54" s="1100">
        <f t="shared" si="27"/>
        <v>19.642857142857139</v>
      </c>
      <c r="AF54" s="1100">
        <f t="shared" si="28"/>
        <v>8.7378640776699221</v>
      </c>
      <c r="AG54" s="1100">
        <f t="shared" si="29"/>
        <v>21.176470588235308</v>
      </c>
      <c r="AH54" s="1100">
        <f t="shared" si="30"/>
        <v>65.048543689320383</v>
      </c>
      <c r="AI54" s="1100">
        <f t="shared" si="31"/>
        <v>56.060606060606055</v>
      </c>
      <c r="AJ54" s="1100">
        <f t="shared" si="32"/>
        <v>450.00000000000011</v>
      </c>
      <c r="AK54" s="1100">
        <f t="shared" si="33"/>
        <v>0</v>
      </c>
      <c r="AL54" s="1100">
        <f t="shared" si="34"/>
        <v>0</v>
      </c>
      <c r="AM54" s="1100">
        <f t="shared" si="35"/>
        <v>0</v>
      </c>
      <c r="AN54" s="1100">
        <f t="shared" si="36"/>
        <v>0</v>
      </c>
      <c r="AO54" s="1100">
        <f t="shared" si="37"/>
        <v>0</v>
      </c>
      <c r="AP54" s="1100">
        <f t="shared" si="38"/>
        <v>33.333333333333329</v>
      </c>
      <c r="AQ54" s="1100" t="str">
        <f t="shared" si="39"/>
        <v>n/a</v>
      </c>
      <c r="AR54" s="1100" t="str">
        <f t="shared" si="40"/>
        <v>n/a</v>
      </c>
      <c r="AS54" s="1100" t="str">
        <f t="shared" si="41"/>
        <v>n/a</v>
      </c>
      <c r="AT54" s="1100" t="str">
        <f t="shared" si="42"/>
        <v>n/a</v>
      </c>
      <c r="AU54" s="1100" t="str">
        <f t="shared" si="43"/>
        <v>n/a</v>
      </c>
      <c r="AV54" s="1100" t="str">
        <f t="shared" si="44"/>
        <v>n/a</v>
      </c>
      <c r="AW54" s="1100">
        <f t="shared" si="22"/>
        <v>46.52167934485076</v>
      </c>
      <c r="AX54" s="1100">
        <f t="shared" si="23"/>
        <v>113.4828777722111</v>
      </c>
    </row>
    <row r="55" spans="1:50" ht="11.25" customHeight="1" x14ac:dyDescent="0.2">
      <c r="A55" s="448" t="s">
        <v>930</v>
      </c>
      <c r="B55" s="829" t="s">
        <v>931</v>
      </c>
      <c r="C55" s="584">
        <v>2.08</v>
      </c>
      <c r="D55" s="584">
        <v>2.0699999999999998</v>
      </c>
      <c r="E55" s="460">
        <v>2</v>
      </c>
      <c r="F55" s="587">
        <v>1.97</v>
      </c>
      <c r="G55" s="584">
        <v>1.93</v>
      </c>
      <c r="H55" s="584">
        <v>1.89</v>
      </c>
      <c r="I55" s="584">
        <v>1.85</v>
      </c>
      <c r="J55" s="584">
        <v>1.72</v>
      </c>
      <c r="K55" s="897"/>
      <c r="L55" s="584">
        <v>1.63</v>
      </c>
      <c r="M55" s="459">
        <v>1.52</v>
      </c>
      <c r="N55" s="897"/>
      <c r="O55" s="480">
        <v>1.26</v>
      </c>
      <c r="P55" s="586">
        <v>1.44</v>
      </c>
      <c r="Q55" s="590">
        <v>1.68</v>
      </c>
      <c r="R55" s="590">
        <v>1.64</v>
      </c>
      <c r="S55" s="500">
        <v>1.6</v>
      </c>
      <c r="T55" s="590">
        <v>1.6</v>
      </c>
      <c r="U55" s="590">
        <v>1.59</v>
      </c>
      <c r="V55" s="590">
        <v>1.52</v>
      </c>
      <c r="W55" s="590">
        <v>1.44</v>
      </c>
      <c r="X55" s="590">
        <v>1.4</v>
      </c>
      <c r="Y55" s="590">
        <v>1.32</v>
      </c>
      <c r="Z55" s="590">
        <v>1.24</v>
      </c>
      <c r="AA55" s="587">
        <f t="shared" si="0"/>
        <v>36.390000000000008</v>
      </c>
      <c r="AB55" s="1100">
        <f t="shared" si="24"/>
        <v>0.48309178743961567</v>
      </c>
      <c r="AC55" s="1100">
        <f t="shared" si="25"/>
        <v>3.499999999999992</v>
      </c>
      <c r="AD55" s="1100">
        <f t="shared" si="26"/>
        <v>1.5228426395939021</v>
      </c>
      <c r="AE55" s="1100">
        <f t="shared" si="27"/>
        <v>2.0725388601036343</v>
      </c>
      <c r="AF55" s="1100">
        <f t="shared" si="28"/>
        <v>2.1164021164021163</v>
      </c>
      <c r="AG55" s="1100">
        <f t="shared" si="29"/>
        <v>2.1621621621621623</v>
      </c>
      <c r="AH55" s="1100">
        <f t="shared" si="30"/>
        <v>7.5581395348837344</v>
      </c>
      <c r="AI55" s="1100">
        <f t="shared" si="31"/>
        <v>5.5214723926380493</v>
      </c>
      <c r="AJ55" s="1100">
        <f t="shared" si="32"/>
        <v>7.2368421052631415</v>
      </c>
      <c r="AK55" s="1100">
        <f t="shared" si="33"/>
        <v>20.634920634920629</v>
      </c>
      <c r="AL55" s="1100">
        <f t="shared" si="34"/>
        <v>-12.5</v>
      </c>
      <c r="AM55" s="1100">
        <f t="shared" si="35"/>
        <v>-14.28571428571429</v>
      </c>
      <c r="AN55" s="1100">
        <f t="shared" si="36"/>
        <v>2.4390243902439046</v>
      </c>
      <c r="AO55" s="1100">
        <f t="shared" si="37"/>
        <v>2.4999999999999911</v>
      </c>
      <c r="AP55" s="1100">
        <f t="shared" si="38"/>
        <v>0</v>
      </c>
      <c r="AQ55" s="1100">
        <f t="shared" si="39"/>
        <v>0.62893081761006275</v>
      </c>
      <c r="AR55" s="1100">
        <f t="shared" si="40"/>
        <v>4.6052631578947345</v>
      </c>
      <c r="AS55" s="1100">
        <f t="shared" si="41"/>
        <v>5.555555555555558</v>
      </c>
      <c r="AT55" s="1100">
        <f t="shared" si="42"/>
        <v>2.8571428571428692</v>
      </c>
      <c r="AU55" s="1100">
        <f t="shared" si="43"/>
        <v>6.0606060606060552</v>
      </c>
      <c r="AV55" s="1100">
        <f t="shared" si="44"/>
        <v>6.4516129032258229</v>
      </c>
      <c r="AW55" s="1100">
        <f t="shared" si="22"/>
        <v>2.7200396995224603</v>
      </c>
      <c r="AX55" s="1100">
        <f t="shared" si="23"/>
        <v>6.8926815154892731</v>
      </c>
    </row>
    <row r="56" spans="1:50" ht="11.25" customHeight="1" x14ac:dyDescent="0.2">
      <c r="A56" s="830" t="s">
        <v>928</v>
      </c>
      <c r="B56" s="829" t="s">
        <v>929</v>
      </c>
      <c r="C56" s="584">
        <v>0.75</v>
      </c>
      <c r="D56" s="584">
        <v>0.7</v>
      </c>
      <c r="E56" s="460">
        <v>0.63</v>
      </c>
      <c r="F56" s="587">
        <v>0.56000000000000005</v>
      </c>
      <c r="G56" s="584">
        <v>0.5</v>
      </c>
      <c r="H56" s="584">
        <v>0.44</v>
      </c>
      <c r="I56" s="584">
        <v>0.4</v>
      </c>
      <c r="J56" s="463">
        <v>0.36</v>
      </c>
      <c r="K56" s="897"/>
      <c r="L56" s="584">
        <v>0.35149999999999998</v>
      </c>
      <c r="M56" s="588">
        <v>0.32600000000000001</v>
      </c>
      <c r="N56" s="463"/>
      <c r="O56" s="588">
        <v>0.32600000000000001</v>
      </c>
      <c r="P56" s="492">
        <v>0.32600000000000001</v>
      </c>
      <c r="Q56" s="590">
        <v>0.30349999999999999</v>
      </c>
      <c r="R56" s="590">
        <v>0.27650000000000002</v>
      </c>
      <c r="S56" s="590">
        <v>0.26250000000000001</v>
      </c>
      <c r="T56" s="590">
        <v>0.2525</v>
      </c>
      <c r="U56" s="590">
        <v>0.24249999999999999</v>
      </c>
      <c r="V56" s="590">
        <v>0.23250000000000001</v>
      </c>
      <c r="W56" s="590">
        <v>0.2225</v>
      </c>
      <c r="X56" s="590">
        <v>0.21249999999999999</v>
      </c>
      <c r="Y56" s="586">
        <v>0.21</v>
      </c>
      <c r="Z56" s="586">
        <v>0.21</v>
      </c>
      <c r="AA56" s="587">
        <f t="shared" si="0"/>
        <v>8.0945</v>
      </c>
      <c r="AB56" s="1100">
        <f t="shared" si="24"/>
        <v>7.1428571428571397</v>
      </c>
      <c r="AC56" s="1100">
        <f t="shared" si="25"/>
        <v>11.111111111111093</v>
      </c>
      <c r="AD56" s="1100">
        <f t="shared" si="26"/>
        <v>12.5</v>
      </c>
      <c r="AE56" s="1100">
        <f t="shared" si="27"/>
        <v>12.000000000000011</v>
      </c>
      <c r="AF56" s="1100">
        <f t="shared" si="28"/>
        <v>13.636363636363647</v>
      </c>
      <c r="AG56" s="1100">
        <f t="shared" si="29"/>
        <v>9.9999999999999858</v>
      </c>
      <c r="AH56" s="1100">
        <f t="shared" si="30"/>
        <v>11.111111111111116</v>
      </c>
      <c r="AI56" s="1100">
        <f t="shared" si="31"/>
        <v>2.4182076813655806</v>
      </c>
      <c r="AJ56" s="1100">
        <f t="shared" si="32"/>
        <v>7.8220858895705403</v>
      </c>
      <c r="AK56" s="1100">
        <f t="shared" si="33"/>
        <v>0</v>
      </c>
      <c r="AL56" s="1100">
        <f t="shared" si="34"/>
        <v>0</v>
      </c>
      <c r="AM56" s="1100">
        <f t="shared" si="35"/>
        <v>7.4135090609555254</v>
      </c>
      <c r="AN56" s="1100">
        <f t="shared" si="36"/>
        <v>9.7649186256780993</v>
      </c>
      <c r="AO56" s="1100">
        <f t="shared" si="37"/>
        <v>5.3333333333333455</v>
      </c>
      <c r="AP56" s="1100">
        <f t="shared" si="38"/>
        <v>3.9603960396039639</v>
      </c>
      <c r="AQ56" s="1100">
        <f t="shared" si="39"/>
        <v>4.1237113402061931</v>
      </c>
      <c r="AR56" s="1100">
        <f t="shared" si="40"/>
        <v>4.3010752688172005</v>
      </c>
      <c r="AS56" s="1100">
        <f t="shared" si="41"/>
        <v>4.4943820224719211</v>
      </c>
      <c r="AT56" s="1100">
        <f t="shared" si="42"/>
        <v>4.705882352941182</v>
      </c>
      <c r="AU56" s="1100">
        <f t="shared" si="43"/>
        <v>1.1904761904761862</v>
      </c>
      <c r="AV56" s="1100">
        <f t="shared" si="44"/>
        <v>0</v>
      </c>
      <c r="AW56" s="1100">
        <f t="shared" si="22"/>
        <v>6.3347343241363205</v>
      </c>
      <c r="AX56" s="1100">
        <f t="shared" si="23"/>
        <v>4.3713289106929158</v>
      </c>
    </row>
    <row r="57" spans="1:50" ht="11.25" customHeight="1" x14ac:dyDescent="0.2">
      <c r="A57" s="1025" t="s">
        <v>4616</v>
      </c>
      <c r="B57" s="468" t="s">
        <v>4606</v>
      </c>
      <c r="C57" s="584">
        <v>0.59219999999999995</v>
      </c>
      <c r="D57" s="584">
        <v>0.53839999999999999</v>
      </c>
      <c r="E57" s="460">
        <v>0.4894</v>
      </c>
      <c r="F57" s="478">
        <v>0.45540000000000003</v>
      </c>
      <c r="G57" s="474">
        <v>0.40439999999999998</v>
      </c>
      <c r="H57" s="1109">
        <v>0.36760000000000004</v>
      </c>
      <c r="I57" s="1109">
        <v>0.32350000000000001</v>
      </c>
      <c r="J57" s="1109">
        <v>0.31769999999999998</v>
      </c>
      <c r="K57" s="1112"/>
      <c r="L57" s="1109">
        <v>0.28539999999999999</v>
      </c>
      <c r="M57" s="1115">
        <v>0.2606</v>
      </c>
      <c r="N57" s="1112"/>
      <c r="O57" s="1115">
        <v>0.19400000000000001</v>
      </c>
      <c r="P57" s="1120">
        <v>3.7199999999999997E-2</v>
      </c>
      <c r="Q57" s="498">
        <v>0</v>
      </c>
      <c r="R57" s="498">
        <v>0</v>
      </c>
      <c r="S57" s="498">
        <v>0</v>
      </c>
      <c r="T57" s="498">
        <v>0</v>
      </c>
      <c r="U57" s="498">
        <v>0</v>
      </c>
      <c r="V57" s="498">
        <v>0</v>
      </c>
      <c r="W57" s="498">
        <v>0</v>
      </c>
      <c r="X57" s="498">
        <v>0</v>
      </c>
      <c r="Y57" s="498">
        <v>0</v>
      </c>
      <c r="Z57" s="498">
        <v>0</v>
      </c>
      <c r="AA57" s="587">
        <f t="shared" si="0"/>
        <v>4.2658000000000005</v>
      </c>
      <c r="AB57" s="1100">
        <f t="shared" si="24"/>
        <v>9.9925705794947852</v>
      </c>
      <c r="AC57" s="1100">
        <f t="shared" si="25"/>
        <v>10.012259910093979</v>
      </c>
      <c r="AD57" s="1100">
        <f t="shared" si="26"/>
        <v>7.465963987703117</v>
      </c>
      <c r="AE57" s="1100">
        <f t="shared" si="27"/>
        <v>12.611275964391711</v>
      </c>
      <c r="AF57" s="1100">
        <f t="shared" si="28"/>
        <v>10.010881392818272</v>
      </c>
      <c r="AG57" s="1100">
        <f t="shared" si="29"/>
        <v>13.632148377125208</v>
      </c>
      <c r="AH57" s="1100">
        <f t="shared" si="30"/>
        <v>1.8256216556499893</v>
      </c>
      <c r="AI57" s="1100">
        <f t="shared" si="31"/>
        <v>11.317449194113527</v>
      </c>
      <c r="AJ57" s="1100">
        <f t="shared" si="32"/>
        <v>9.5165003837298414</v>
      </c>
      <c r="AK57" s="1100">
        <f t="shared" si="33"/>
        <v>34.329896907216487</v>
      </c>
      <c r="AL57" s="1100">
        <f t="shared" si="34"/>
        <v>421.50537634408607</v>
      </c>
      <c r="AM57" s="1100" t="str">
        <f t="shared" si="35"/>
        <v>n/a</v>
      </c>
      <c r="AN57" s="1100" t="str">
        <f t="shared" si="36"/>
        <v>n/a</v>
      </c>
      <c r="AO57" s="1100" t="str">
        <f t="shared" si="37"/>
        <v>n/a</v>
      </c>
      <c r="AP57" s="1100" t="str">
        <f t="shared" si="38"/>
        <v>n/a</v>
      </c>
      <c r="AQ57" s="1100" t="str">
        <f t="shared" si="39"/>
        <v>n/a</v>
      </c>
      <c r="AR57" s="1100" t="str">
        <f t="shared" si="40"/>
        <v>n/a</v>
      </c>
      <c r="AS57" s="1100" t="str">
        <f t="shared" si="41"/>
        <v>n/a</v>
      </c>
      <c r="AT57" s="1100" t="str">
        <f t="shared" si="42"/>
        <v>n/a</v>
      </c>
      <c r="AU57" s="1100" t="str">
        <f t="shared" si="43"/>
        <v>n/a</v>
      </c>
      <c r="AV57" s="1100" t="str">
        <f t="shared" si="44"/>
        <v>n/a</v>
      </c>
      <c r="AW57" s="1100">
        <f t="shared" si="22"/>
        <v>49.292722245129362</v>
      </c>
      <c r="AX57" s="1100">
        <f t="shared" si="23"/>
        <v>123.70963715080173</v>
      </c>
    </row>
    <row r="58" spans="1:50" ht="11.25" customHeight="1" x14ac:dyDescent="0.2">
      <c r="A58" s="830" t="s">
        <v>887</v>
      </c>
      <c r="B58" s="829" t="s">
        <v>888</v>
      </c>
      <c r="C58" s="584">
        <v>4.18</v>
      </c>
      <c r="D58" s="584">
        <v>3.94</v>
      </c>
      <c r="E58" s="460">
        <v>3.66</v>
      </c>
      <c r="F58" s="587">
        <v>3.44</v>
      </c>
      <c r="G58" s="584">
        <v>3.2</v>
      </c>
      <c r="H58" s="584">
        <v>3.02</v>
      </c>
      <c r="I58" s="584">
        <v>2.82</v>
      </c>
      <c r="J58" s="584">
        <v>2.4900000000000002</v>
      </c>
      <c r="K58" s="897"/>
      <c r="L58" s="584">
        <v>2.02</v>
      </c>
      <c r="M58" s="459">
        <v>1.82</v>
      </c>
      <c r="N58" s="897"/>
      <c r="O58" s="464">
        <v>1.4</v>
      </c>
      <c r="P58" s="586">
        <v>2.2999999999999998</v>
      </c>
      <c r="Q58" s="590">
        <v>3.16</v>
      </c>
      <c r="R58" s="590">
        <v>3</v>
      </c>
      <c r="S58" s="590">
        <v>2.82</v>
      </c>
      <c r="T58" s="590">
        <v>2.68</v>
      </c>
      <c r="U58" s="590">
        <v>2.44</v>
      </c>
      <c r="V58" s="590">
        <v>2.12</v>
      </c>
      <c r="W58" s="590">
        <v>1.96</v>
      </c>
      <c r="X58" s="590">
        <v>1.81</v>
      </c>
      <c r="Y58" s="586">
        <v>1.72</v>
      </c>
      <c r="Z58" s="590">
        <v>1.66</v>
      </c>
      <c r="AA58" s="587">
        <f t="shared" si="0"/>
        <v>57.66</v>
      </c>
      <c r="AB58" s="1100">
        <f t="shared" si="24"/>
        <v>6.0913705583756306</v>
      </c>
      <c r="AC58" s="1100">
        <f t="shared" si="25"/>
        <v>7.6502732240437021</v>
      </c>
      <c r="AD58" s="1100">
        <f t="shared" si="26"/>
        <v>6.3953488372093137</v>
      </c>
      <c r="AE58" s="1100">
        <f t="shared" si="27"/>
        <v>7.4999999999999956</v>
      </c>
      <c r="AF58" s="1100">
        <f t="shared" si="28"/>
        <v>5.9602649006622599</v>
      </c>
      <c r="AG58" s="1100">
        <f t="shared" si="29"/>
        <v>7.0921985815602939</v>
      </c>
      <c r="AH58" s="1100">
        <f t="shared" si="30"/>
        <v>13.253012048192758</v>
      </c>
      <c r="AI58" s="1100">
        <f t="shared" si="31"/>
        <v>23.267326732673265</v>
      </c>
      <c r="AJ58" s="1100">
        <f t="shared" si="32"/>
        <v>10.989010989010994</v>
      </c>
      <c r="AK58" s="1100">
        <f t="shared" si="33"/>
        <v>30.000000000000004</v>
      </c>
      <c r="AL58" s="1100">
        <f t="shared" si="34"/>
        <v>-39.130434782608688</v>
      </c>
      <c r="AM58" s="1100">
        <f t="shared" si="35"/>
        <v>-27.215189873417735</v>
      </c>
      <c r="AN58" s="1100">
        <f t="shared" si="36"/>
        <v>5.3333333333333455</v>
      </c>
      <c r="AO58" s="1100">
        <f t="shared" si="37"/>
        <v>6.3829787234042534</v>
      </c>
      <c r="AP58" s="1100">
        <f t="shared" si="38"/>
        <v>5.2238805970149071</v>
      </c>
      <c r="AQ58" s="1100">
        <f t="shared" si="39"/>
        <v>9.8360655737705027</v>
      </c>
      <c r="AR58" s="1100">
        <f t="shared" si="40"/>
        <v>15.094339622641506</v>
      </c>
      <c r="AS58" s="1100">
        <f t="shared" si="41"/>
        <v>8.163265306122458</v>
      </c>
      <c r="AT58" s="1100">
        <f t="shared" si="42"/>
        <v>8.287292817679548</v>
      </c>
      <c r="AU58" s="1100">
        <f t="shared" si="43"/>
        <v>5.232558139534893</v>
      </c>
      <c r="AV58" s="1100">
        <f t="shared" si="44"/>
        <v>3.6144578313253017</v>
      </c>
      <c r="AW58" s="1100">
        <f t="shared" si="22"/>
        <v>5.667683483834689</v>
      </c>
      <c r="AX58" s="1100">
        <f t="shared" si="23"/>
        <v>14.50944945770974</v>
      </c>
    </row>
    <row r="59" spans="1:50" ht="11.25" customHeight="1" x14ac:dyDescent="0.2">
      <c r="A59" s="461" t="s">
        <v>434</v>
      </c>
      <c r="B59" s="829" t="s">
        <v>435</v>
      </c>
      <c r="C59" s="584">
        <v>1.0172815533980581</v>
      </c>
      <c r="D59" s="584">
        <v>0.98765199359034772</v>
      </c>
      <c r="E59" s="460">
        <v>0.94058259748317741</v>
      </c>
      <c r="F59" s="587">
        <v>0.89515070077505654</v>
      </c>
      <c r="G59" s="584">
        <v>0.86907835026704516</v>
      </c>
      <c r="H59" s="584">
        <v>0.8499233610843967</v>
      </c>
      <c r="I59" s="584">
        <v>0.83325819714156546</v>
      </c>
      <c r="J59" s="584">
        <v>0.82911263397170687</v>
      </c>
      <c r="K59" s="897">
        <v>0</v>
      </c>
      <c r="L59" s="584">
        <v>0.80090176580311911</v>
      </c>
      <c r="M59" s="459">
        <v>0.77950879490570779</v>
      </c>
      <c r="N59" s="897">
        <v>0</v>
      </c>
      <c r="O59" s="589">
        <v>0.7347653018140321</v>
      </c>
      <c r="P59" s="590">
        <v>0.71336437069323499</v>
      </c>
      <c r="Q59" s="590">
        <v>0.70097369773781049</v>
      </c>
      <c r="R59" s="590">
        <v>0.66487373827380158</v>
      </c>
      <c r="S59" s="590">
        <v>0.64550373982200193</v>
      </c>
      <c r="T59" s="590">
        <v>0.61375765425698514</v>
      </c>
      <c r="U59" s="590">
        <v>0.57684088762934616</v>
      </c>
      <c r="V59" s="590">
        <v>0.52592900540343746</v>
      </c>
      <c r="W59" s="590">
        <v>0.47570265776129</v>
      </c>
      <c r="X59" s="590">
        <v>0.41610490650070747</v>
      </c>
      <c r="Y59" s="590">
        <v>0.36519302427479911</v>
      </c>
      <c r="Z59" s="590">
        <v>0.3226461225549952</v>
      </c>
      <c r="AA59" s="587">
        <f t="shared" si="0"/>
        <v>15.558105055142622</v>
      </c>
      <c r="AB59" s="1100">
        <f t="shared" si="24"/>
        <v>3.0000000000000027</v>
      </c>
      <c r="AC59" s="1100">
        <f t="shared" si="25"/>
        <v>5.0042809885191497</v>
      </c>
      <c r="AD59" s="1100">
        <f t="shared" si="26"/>
        <v>5.0753349875930498</v>
      </c>
      <c r="AE59" s="1100">
        <f t="shared" si="27"/>
        <v>3.0000000000000027</v>
      </c>
      <c r="AF59" s="1100">
        <f t="shared" si="28"/>
        <v>2.2537313432835937</v>
      </c>
      <c r="AG59" s="1100">
        <f t="shared" si="29"/>
        <v>2.0000000000000018</v>
      </c>
      <c r="AH59" s="1100">
        <f t="shared" si="30"/>
        <v>0.50000000000001155</v>
      </c>
      <c r="AI59" s="1100">
        <f t="shared" si="31"/>
        <v>3.5223880597015311</v>
      </c>
      <c r="AJ59" s="1100">
        <f t="shared" si="32"/>
        <v>2.7444168734490182</v>
      </c>
      <c r="AK59" s="1100">
        <f t="shared" si="33"/>
        <v>6.0894945612170792</v>
      </c>
      <c r="AL59" s="1100">
        <f t="shared" si="34"/>
        <v>3.0000000000000027</v>
      </c>
      <c r="AM59" s="1100">
        <f t="shared" si="35"/>
        <v>1.7676373586358318</v>
      </c>
      <c r="AN59" s="1100">
        <f t="shared" si="36"/>
        <v>5.4295962354799165</v>
      </c>
      <c r="AO59" s="1100">
        <f t="shared" si="37"/>
        <v>3.0007569680604806</v>
      </c>
      <c r="AP59" s="1100">
        <f t="shared" si="38"/>
        <v>5.1724137931034919</v>
      </c>
      <c r="AQ59" s="1100">
        <f t="shared" si="39"/>
        <v>6.3998179427530832</v>
      </c>
      <c r="AR59" s="1100">
        <f t="shared" si="40"/>
        <v>9.6803716286487216</v>
      </c>
      <c r="AS59" s="1100">
        <f t="shared" si="41"/>
        <v>10.558349175200799</v>
      </c>
      <c r="AT59" s="1100">
        <f t="shared" si="42"/>
        <v>14.322770611329293</v>
      </c>
      <c r="AU59" s="1100">
        <f t="shared" si="43"/>
        <v>13.941088367448762</v>
      </c>
      <c r="AV59" s="1100">
        <f t="shared" si="44"/>
        <v>13.186862864763471</v>
      </c>
      <c r="AW59" s="1100">
        <f t="shared" si="22"/>
        <v>5.6975862742470138</v>
      </c>
      <c r="AX59" s="1100">
        <f t="shared" si="23"/>
        <v>4.1853219023520962</v>
      </c>
    </row>
    <row r="60" spans="1:50" ht="11.25" customHeight="1" x14ac:dyDescent="0.2">
      <c r="A60" s="461" t="s">
        <v>437</v>
      </c>
      <c r="B60" s="829" t="s">
        <v>438</v>
      </c>
      <c r="C60" s="584">
        <v>1.0059</v>
      </c>
      <c r="D60" s="584">
        <v>0.98370000000000002</v>
      </c>
      <c r="E60" s="460">
        <v>0.95489999999999997</v>
      </c>
      <c r="F60" s="587">
        <v>0.92690000000000006</v>
      </c>
      <c r="G60" s="584">
        <v>0.89969999999999994</v>
      </c>
      <c r="H60" s="584">
        <v>0.87319999999999998</v>
      </c>
      <c r="I60" s="584">
        <v>0.84789999999999999</v>
      </c>
      <c r="J60" s="584">
        <v>0.82269999999999999</v>
      </c>
      <c r="K60" s="897"/>
      <c r="L60" s="584">
        <v>0.79610000000000003</v>
      </c>
      <c r="M60" s="459">
        <v>0.76239999999999997</v>
      </c>
      <c r="N60" s="897"/>
      <c r="O60" s="589">
        <v>0.75290000000000001</v>
      </c>
      <c r="P60" s="590">
        <v>0.72250000000000003</v>
      </c>
      <c r="Q60" s="590">
        <v>0.70720000000000005</v>
      </c>
      <c r="R60" s="590">
        <v>0.66400000000000003</v>
      </c>
      <c r="S60" s="590">
        <v>0.61339999999999995</v>
      </c>
      <c r="T60" s="590">
        <v>0.58050000000000002</v>
      </c>
      <c r="U60" s="590">
        <v>0.55330000000000001</v>
      </c>
      <c r="V60" s="590">
        <v>0.53268000000000004</v>
      </c>
      <c r="W60" s="590">
        <v>0.51556000000000002</v>
      </c>
      <c r="X60" s="590">
        <v>0.49334</v>
      </c>
      <c r="Y60" s="590">
        <v>0.48665999999999998</v>
      </c>
      <c r="Z60" s="590">
        <v>0.47109999999999996</v>
      </c>
      <c r="AA60" s="587">
        <f t="shared" si="0"/>
        <v>15.966540000000002</v>
      </c>
      <c r="AB60" s="1100">
        <f t="shared" si="24"/>
        <v>2.256785605367484</v>
      </c>
      <c r="AC60" s="1100">
        <f t="shared" si="25"/>
        <v>3.0160226201696672</v>
      </c>
      <c r="AD60" s="1100">
        <f t="shared" si="26"/>
        <v>3.020822095155884</v>
      </c>
      <c r="AE60" s="1100">
        <f t="shared" si="27"/>
        <v>3.023229965544072</v>
      </c>
      <c r="AF60" s="1100">
        <f t="shared" si="28"/>
        <v>3.0348144754924311</v>
      </c>
      <c r="AG60" s="1100">
        <f t="shared" si="29"/>
        <v>2.9838424342493175</v>
      </c>
      <c r="AH60" s="1100">
        <f t="shared" si="30"/>
        <v>3.0630849641424485</v>
      </c>
      <c r="AI60" s="1100">
        <f t="shared" si="31"/>
        <v>3.3412887828162319</v>
      </c>
      <c r="AJ60" s="1100">
        <f t="shared" si="32"/>
        <v>4.4202518363064103</v>
      </c>
      <c r="AK60" s="1100">
        <f t="shared" si="33"/>
        <v>1.2617877540177957</v>
      </c>
      <c r="AL60" s="1100">
        <f t="shared" si="34"/>
        <v>4.2076124567474116</v>
      </c>
      <c r="AM60" s="1100">
        <f t="shared" si="35"/>
        <v>2.1634615384615419</v>
      </c>
      <c r="AN60" s="1100">
        <f t="shared" si="36"/>
        <v>6.5060240963855431</v>
      </c>
      <c r="AO60" s="1100">
        <f t="shared" si="37"/>
        <v>8.2491033583306219</v>
      </c>
      <c r="AP60" s="1100">
        <f t="shared" si="38"/>
        <v>5.6675279931093669</v>
      </c>
      <c r="AQ60" s="1100">
        <f t="shared" si="39"/>
        <v>4.9159587926983495</v>
      </c>
      <c r="AR60" s="1100">
        <f t="shared" si="40"/>
        <v>3.8709919651573221</v>
      </c>
      <c r="AS60" s="1100">
        <f t="shared" si="41"/>
        <v>3.3206610287842331</v>
      </c>
      <c r="AT60" s="1100">
        <f t="shared" si="42"/>
        <v>4.5039931892812302</v>
      </c>
      <c r="AU60" s="1100">
        <f t="shared" si="43"/>
        <v>1.3726215427608546</v>
      </c>
      <c r="AV60" s="1100">
        <f t="shared" si="44"/>
        <v>3.3029080874549033</v>
      </c>
      <c r="AW60" s="1100">
        <f t="shared" si="22"/>
        <v>3.6906092658301484</v>
      </c>
      <c r="AX60" s="1100">
        <f t="shared" si="23"/>
        <v>1.6485120611036297</v>
      </c>
    </row>
    <row r="61" spans="1:50" ht="11.25" customHeight="1" x14ac:dyDescent="0.2">
      <c r="A61" s="479" t="s">
        <v>950</v>
      </c>
      <c r="B61" s="468" t="s">
        <v>951</v>
      </c>
      <c r="C61" s="584">
        <v>0.72</v>
      </c>
      <c r="D61" s="584">
        <v>0.69</v>
      </c>
      <c r="E61" s="460">
        <v>0.62</v>
      </c>
      <c r="F61" s="478">
        <v>0.5</v>
      </c>
      <c r="G61" s="584">
        <v>0.45</v>
      </c>
      <c r="H61" s="584">
        <v>0.41</v>
      </c>
      <c r="I61" s="584">
        <v>0.37</v>
      </c>
      <c r="J61" s="584">
        <v>0.33</v>
      </c>
      <c r="K61" s="897"/>
      <c r="L61" s="584">
        <v>0.23</v>
      </c>
      <c r="M61" s="588">
        <v>0.04</v>
      </c>
      <c r="N61" s="897"/>
      <c r="O61" s="464">
        <v>0.04</v>
      </c>
      <c r="P61" s="586">
        <v>0.47</v>
      </c>
      <c r="Q61" s="590">
        <v>1.27</v>
      </c>
      <c r="R61" s="590">
        <v>1.22</v>
      </c>
      <c r="S61" s="590">
        <v>1.1399999999999999</v>
      </c>
      <c r="T61" s="590">
        <v>1.06</v>
      </c>
      <c r="U61" s="590">
        <v>0.97667000000000004</v>
      </c>
      <c r="V61" s="590">
        <v>0.88668000000000002</v>
      </c>
      <c r="W61" s="590">
        <v>0.80789</v>
      </c>
      <c r="X61" s="590">
        <v>0.73939999999999995</v>
      </c>
      <c r="Y61" s="590">
        <v>0.67108000000000001</v>
      </c>
      <c r="Z61" s="586">
        <v>0.63912000000000002</v>
      </c>
      <c r="AA61" s="587">
        <f t="shared" si="0"/>
        <v>14.280840000000001</v>
      </c>
      <c r="AB61" s="1100">
        <f t="shared" si="24"/>
        <v>4.3478260869565188</v>
      </c>
      <c r="AC61" s="1100">
        <f t="shared" si="25"/>
        <v>11.290322580645151</v>
      </c>
      <c r="AD61" s="1100">
        <f t="shared" si="26"/>
        <v>24</v>
      </c>
      <c r="AE61" s="1100">
        <f t="shared" si="27"/>
        <v>11.111111111111116</v>
      </c>
      <c r="AF61" s="1100">
        <f t="shared" si="28"/>
        <v>9.7560975609756184</v>
      </c>
      <c r="AG61" s="1100">
        <f t="shared" si="29"/>
        <v>10.810810810810811</v>
      </c>
      <c r="AH61" s="1100">
        <f t="shared" si="30"/>
        <v>12.12121212121211</v>
      </c>
      <c r="AI61" s="1100">
        <f t="shared" si="31"/>
        <v>43.478260869565212</v>
      </c>
      <c r="AJ61" s="1100">
        <f t="shared" si="32"/>
        <v>475</v>
      </c>
      <c r="AK61" s="1100">
        <f t="shared" si="33"/>
        <v>0</v>
      </c>
      <c r="AL61" s="1100">
        <f t="shared" si="34"/>
        <v>-91.489361702127653</v>
      </c>
      <c r="AM61" s="1100">
        <f t="shared" si="35"/>
        <v>-62.99212598425197</v>
      </c>
      <c r="AN61" s="1100">
        <f t="shared" si="36"/>
        <v>4.0983606557376984</v>
      </c>
      <c r="AO61" s="1100">
        <f t="shared" si="37"/>
        <v>7.0175438596491224</v>
      </c>
      <c r="AP61" s="1100">
        <f t="shared" si="38"/>
        <v>7.5471698113207308</v>
      </c>
      <c r="AQ61" s="1100">
        <f t="shared" si="39"/>
        <v>8.532052791628697</v>
      </c>
      <c r="AR61" s="1100">
        <f t="shared" si="40"/>
        <v>10.149095502323281</v>
      </c>
      <c r="AS61" s="1100">
        <f t="shared" si="41"/>
        <v>9.7525653244872501</v>
      </c>
      <c r="AT61" s="1100">
        <f t="shared" si="42"/>
        <v>9.2629158777387097</v>
      </c>
      <c r="AU61" s="1100">
        <f t="shared" si="43"/>
        <v>10.180604398879399</v>
      </c>
      <c r="AV61" s="1100">
        <f t="shared" si="44"/>
        <v>5.0006258605582721</v>
      </c>
      <c r="AW61" s="1100">
        <f t="shared" si="22"/>
        <v>24.71309940653428</v>
      </c>
      <c r="AX61" s="1100">
        <f t="shared" si="23"/>
        <v>106.96760386314759</v>
      </c>
    </row>
    <row r="62" spans="1:50" ht="11.25" customHeight="1" x14ac:dyDescent="0.2">
      <c r="A62" s="830" t="s">
        <v>945</v>
      </c>
      <c r="B62" s="829" t="s">
        <v>946</v>
      </c>
      <c r="C62" s="584">
        <v>1.1000000000000001</v>
      </c>
      <c r="D62" s="584">
        <v>1.075</v>
      </c>
      <c r="E62" s="460">
        <v>0.97499999999999998</v>
      </c>
      <c r="F62" s="587">
        <v>0.86580000000000001</v>
      </c>
      <c r="G62" s="463">
        <v>0.76329999999999998</v>
      </c>
      <c r="H62" s="584">
        <v>0.73880000000000001</v>
      </c>
      <c r="I62" s="463">
        <v>0.66539999999999999</v>
      </c>
      <c r="J62" s="584">
        <v>0.60909999999999997</v>
      </c>
      <c r="K62" s="897"/>
      <c r="L62" s="584">
        <v>0.41589999999999999</v>
      </c>
      <c r="M62" s="459">
        <v>0.33029999999999998</v>
      </c>
      <c r="N62" s="897"/>
      <c r="O62" s="589">
        <v>0.25690000000000002</v>
      </c>
      <c r="P62" s="586">
        <v>0.14680000000000001</v>
      </c>
      <c r="Q62" s="586">
        <v>0.44030000000000002</v>
      </c>
      <c r="R62" s="586">
        <v>0.53820000000000001</v>
      </c>
      <c r="S62" s="590">
        <v>0.53820000000000001</v>
      </c>
      <c r="T62" s="590">
        <v>0.49099999999999999</v>
      </c>
      <c r="U62" s="586">
        <v>0.44369999999999998</v>
      </c>
      <c r="V62" s="586">
        <v>0.44369999999999998</v>
      </c>
      <c r="W62" s="586">
        <v>0.44369999999999998</v>
      </c>
      <c r="X62" s="590">
        <v>0.44369999999999998</v>
      </c>
      <c r="Y62" s="590">
        <v>0.43759999999999999</v>
      </c>
      <c r="Z62" s="586">
        <v>0.4194</v>
      </c>
      <c r="AA62" s="587">
        <f t="shared" si="0"/>
        <v>12.581799999999998</v>
      </c>
      <c r="AB62" s="1100">
        <f t="shared" si="24"/>
        <v>2.3255813953488413</v>
      </c>
      <c r="AC62" s="1100">
        <f t="shared" si="25"/>
        <v>10.256410256410264</v>
      </c>
      <c r="AD62" s="1100">
        <f t="shared" si="26"/>
        <v>12.612612612612617</v>
      </c>
      <c r="AE62" s="1100">
        <f t="shared" si="27"/>
        <v>13.428533997117786</v>
      </c>
      <c r="AF62" s="1100">
        <f t="shared" si="28"/>
        <v>3.3161884136437392</v>
      </c>
      <c r="AG62" s="1100">
        <f t="shared" si="29"/>
        <v>11.030958821761349</v>
      </c>
      <c r="AH62" s="1100">
        <f t="shared" si="30"/>
        <v>9.2431456246921719</v>
      </c>
      <c r="AI62" s="1100">
        <f t="shared" si="31"/>
        <v>46.453474392882896</v>
      </c>
      <c r="AJ62" s="1100">
        <f t="shared" si="32"/>
        <v>25.915834090221026</v>
      </c>
      <c r="AK62" s="1100">
        <f t="shared" si="33"/>
        <v>28.571428571428559</v>
      </c>
      <c r="AL62" s="1100">
        <f t="shared" si="34"/>
        <v>75</v>
      </c>
      <c r="AM62" s="1100">
        <f t="shared" si="35"/>
        <v>-66.659096070860784</v>
      </c>
      <c r="AN62" s="1100">
        <f t="shared" si="36"/>
        <v>-18.190263842437748</v>
      </c>
      <c r="AO62" s="1100">
        <f t="shared" si="37"/>
        <v>0</v>
      </c>
      <c r="AP62" s="1100">
        <f t="shared" si="38"/>
        <v>9.6130346232179207</v>
      </c>
      <c r="AQ62" s="1100">
        <f t="shared" si="39"/>
        <v>10.660356096461566</v>
      </c>
      <c r="AR62" s="1100">
        <f t="shared" si="40"/>
        <v>0</v>
      </c>
      <c r="AS62" s="1100">
        <f t="shared" si="41"/>
        <v>0</v>
      </c>
      <c r="AT62" s="1100">
        <f t="shared" si="42"/>
        <v>0</v>
      </c>
      <c r="AU62" s="1100">
        <f t="shared" si="43"/>
        <v>1.3939670932358261</v>
      </c>
      <c r="AV62" s="1100">
        <f t="shared" si="44"/>
        <v>4.3395326657129196</v>
      </c>
      <c r="AW62" s="1100">
        <f t="shared" si="22"/>
        <v>8.5386523210213774</v>
      </c>
      <c r="AX62" s="1100">
        <f t="shared" si="23"/>
        <v>25.893118604871358</v>
      </c>
    </row>
    <row r="63" spans="1:50" ht="11.25" customHeight="1" x14ac:dyDescent="0.2">
      <c r="A63" s="461" t="s">
        <v>910</v>
      </c>
      <c r="B63" s="829" t="s">
        <v>911</v>
      </c>
      <c r="C63" s="584">
        <v>0.99</v>
      </c>
      <c r="D63" s="584">
        <v>0.95</v>
      </c>
      <c r="E63" s="460">
        <v>0.91</v>
      </c>
      <c r="F63" s="587">
        <v>0.87</v>
      </c>
      <c r="G63" s="584">
        <v>0.83</v>
      </c>
      <c r="H63" s="584">
        <v>0.78</v>
      </c>
      <c r="I63" s="584">
        <v>0.7</v>
      </c>
      <c r="J63" s="584">
        <v>0.63</v>
      </c>
      <c r="K63" s="897"/>
      <c r="L63" s="584">
        <v>0.57999999999999996</v>
      </c>
      <c r="M63" s="459">
        <v>0.5</v>
      </c>
      <c r="N63" s="897"/>
      <c r="O63" s="464">
        <v>0.43</v>
      </c>
      <c r="P63" s="586">
        <v>0.57999999999999996</v>
      </c>
      <c r="Q63" s="590">
        <v>1.1100000000000001</v>
      </c>
      <c r="R63" s="590">
        <v>1.07</v>
      </c>
      <c r="S63" s="590">
        <v>1.03</v>
      </c>
      <c r="T63" s="590">
        <v>0.91332999999999998</v>
      </c>
      <c r="U63" s="590">
        <v>0.63331999999999999</v>
      </c>
      <c r="V63" s="590">
        <v>0.6</v>
      </c>
      <c r="W63" s="590">
        <v>0.54666000000000003</v>
      </c>
      <c r="X63" s="586">
        <v>0</v>
      </c>
      <c r="Y63" s="586">
        <v>0</v>
      </c>
      <c r="Z63" s="586">
        <v>0</v>
      </c>
      <c r="AA63" s="587">
        <f t="shared" si="0"/>
        <v>14.653309999999998</v>
      </c>
      <c r="AB63" s="1100">
        <f t="shared" si="24"/>
        <v>4.2105263157894868</v>
      </c>
      <c r="AC63" s="1100">
        <f t="shared" si="25"/>
        <v>4.39560439560438</v>
      </c>
      <c r="AD63" s="1100">
        <f t="shared" si="26"/>
        <v>4.5977011494252817</v>
      </c>
      <c r="AE63" s="1100">
        <f t="shared" si="27"/>
        <v>4.8192771084337505</v>
      </c>
      <c r="AF63" s="1100">
        <f t="shared" si="28"/>
        <v>6.4102564102564097</v>
      </c>
      <c r="AG63" s="1100">
        <f t="shared" si="29"/>
        <v>11.428571428571432</v>
      </c>
      <c r="AH63" s="1100">
        <f t="shared" si="30"/>
        <v>11.111111111111093</v>
      </c>
      <c r="AI63" s="1100">
        <f t="shared" si="31"/>
        <v>8.6206896551724199</v>
      </c>
      <c r="AJ63" s="1100">
        <f t="shared" si="32"/>
        <v>15.999999999999993</v>
      </c>
      <c r="AK63" s="1100">
        <f t="shared" si="33"/>
        <v>16.279069767441868</v>
      </c>
      <c r="AL63" s="1100">
        <f t="shared" si="34"/>
        <v>-25.862068965517238</v>
      </c>
      <c r="AM63" s="1100">
        <f t="shared" si="35"/>
        <v>-47.747747747747759</v>
      </c>
      <c r="AN63" s="1100">
        <f t="shared" si="36"/>
        <v>3.7383177570093462</v>
      </c>
      <c r="AO63" s="1100">
        <f t="shared" si="37"/>
        <v>3.8834951456310662</v>
      </c>
      <c r="AP63" s="1100">
        <f t="shared" si="38"/>
        <v>12.774134212168665</v>
      </c>
      <c r="AQ63" s="1100">
        <f t="shared" si="39"/>
        <v>44.21303606391713</v>
      </c>
      <c r="AR63" s="1100">
        <f t="shared" si="40"/>
        <v>5.5533333333333434</v>
      </c>
      <c r="AS63" s="1100">
        <f t="shared" si="41"/>
        <v>9.75743606629349</v>
      </c>
      <c r="AT63" s="1100" t="str">
        <f t="shared" si="42"/>
        <v>n/a</v>
      </c>
      <c r="AU63" s="1100" t="str">
        <f t="shared" si="43"/>
        <v>n/a</v>
      </c>
      <c r="AV63" s="1100" t="str">
        <f t="shared" si="44"/>
        <v>n/a</v>
      </c>
      <c r="AW63" s="1100">
        <f t="shared" si="22"/>
        <v>5.2323746226052315</v>
      </c>
      <c r="AX63" s="1100">
        <f t="shared" si="23"/>
        <v>18.312432774308057</v>
      </c>
    </row>
    <row r="64" spans="1:50" ht="11.25" customHeight="1" x14ac:dyDescent="0.2">
      <c r="A64" s="830" t="s">
        <v>140</v>
      </c>
      <c r="B64" s="829" t="s">
        <v>141</v>
      </c>
      <c r="C64" s="584">
        <v>2.35</v>
      </c>
      <c r="D64" s="584">
        <v>2.15</v>
      </c>
      <c r="E64" s="460">
        <v>1.98</v>
      </c>
      <c r="F64" s="587">
        <v>1.835</v>
      </c>
      <c r="G64" s="584">
        <v>1.71</v>
      </c>
      <c r="H64" s="584">
        <v>1.59</v>
      </c>
      <c r="I64" s="584">
        <v>1.5</v>
      </c>
      <c r="J64" s="584">
        <v>1.42</v>
      </c>
      <c r="K64" s="897"/>
      <c r="L64" s="584">
        <v>1.385</v>
      </c>
      <c r="M64" s="459">
        <v>1.365</v>
      </c>
      <c r="N64" s="897"/>
      <c r="O64" s="589">
        <v>1.345</v>
      </c>
      <c r="P64" s="590">
        <v>1.325</v>
      </c>
      <c r="Q64" s="590">
        <v>1.3049999999999999</v>
      </c>
      <c r="R64" s="590">
        <v>1.2849999999999999</v>
      </c>
      <c r="S64" s="590">
        <v>1.2649999999999999</v>
      </c>
      <c r="T64" s="590">
        <v>1.2450000000000001</v>
      </c>
      <c r="U64" s="590">
        <v>1.2250000000000001</v>
      </c>
      <c r="V64" s="590">
        <v>1.2050000000000001</v>
      </c>
      <c r="W64" s="590">
        <v>1.1850000000000001</v>
      </c>
      <c r="X64" s="590">
        <v>1.165</v>
      </c>
      <c r="Y64" s="590">
        <v>1.145</v>
      </c>
      <c r="Z64" s="590">
        <v>1.1100000000000001</v>
      </c>
      <c r="AA64" s="587">
        <f t="shared" si="0"/>
        <v>32.089999999999996</v>
      </c>
      <c r="AB64" s="1100">
        <f t="shared" si="24"/>
        <v>9.3023255813953654</v>
      </c>
      <c r="AC64" s="1100">
        <f t="shared" si="25"/>
        <v>8.5858585858585847</v>
      </c>
      <c r="AD64" s="1100">
        <f t="shared" si="26"/>
        <v>7.9019073569482234</v>
      </c>
      <c r="AE64" s="1100">
        <f t="shared" si="27"/>
        <v>7.3099415204678442</v>
      </c>
      <c r="AF64" s="1100">
        <f t="shared" si="28"/>
        <v>7.547169811320753</v>
      </c>
      <c r="AG64" s="1100">
        <f t="shared" si="29"/>
        <v>6.0000000000000053</v>
      </c>
      <c r="AH64" s="1100">
        <f t="shared" si="30"/>
        <v>5.6338028169014231</v>
      </c>
      <c r="AI64" s="1100">
        <f t="shared" si="31"/>
        <v>2.5270758122743597</v>
      </c>
      <c r="AJ64" s="1100">
        <f t="shared" si="32"/>
        <v>1.46520146520146</v>
      </c>
      <c r="AK64" s="1100">
        <f t="shared" si="33"/>
        <v>1.4869888475836479</v>
      </c>
      <c r="AL64" s="1100">
        <f t="shared" si="34"/>
        <v>1.5094339622641506</v>
      </c>
      <c r="AM64" s="1100">
        <f t="shared" si="35"/>
        <v>1.5325670498084198</v>
      </c>
      <c r="AN64" s="1100">
        <f t="shared" si="36"/>
        <v>1.5564202334630295</v>
      </c>
      <c r="AO64" s="1100">
        <f t="shared" si="37"/>
        <v>1.5810276679841806</v>
      </c>
      <c r="AP64" s="1100">
        <f t="shared" si="38"/>
        <v>1.6064257028112205</v>
      </c>
      <c r="AQ64" s="1100">
        <f t="shared" si="39"/>
        <v>1.6326530612244872</v>
      </c>
      <c r="AR64" s="1100">
        <f t="shared" si="40"/>
        <v>1.6597510373443924</v>
      </c>
      <c r="AS64" s="1100">
        <f t="shared" si="41"/>
        <v>1.6877637130801704</v>
      </c>
      <c r="AT64" s="1100">
        <f t="shared" si="42"/>
        <v>1.7167381974249052</v>
      </c>
      <c r="AU64" s="1100">
        <f t="shared" si="43"/>
        <v>1.7467248908296984</v>
      </c>
      <c r="AV64" s="1100">
        <f t="shared" si="44"/>
        <v>3.1531531531531432</v>
      </c>
      <c r="AW64" s="1100">
        <f t="shared" si="22"/>
        <v>3.6734728793971168</v>
      </c>
      <c r="AX64" s="1100">
        <f t="shared" si="23"/>
        <v>2.8681532188062135</v>
      </c>
    </row>
    <row r="65" spans="1:50" ht="11.25" customHeight="1" x14ac:dyDescent="0.2">
      <c r="A65" s="465" t="s">
        <v>429</v>
      </c>
      <c r="B65" s="814" t="s">
        <v>430</v>
      </c>
      <c r="C65" s="584">
        <v>1.44</v>
      </c>
      <c r="D65" s="584">
        <v>1.42</v>
      </c>
      <c r="E65" s="460">
        <v>1.32</v>
      </c>
      <c r="F65" s="484">
        <v>1.28</v>
      </c>
      <c r="G65" s="584">
        <v>1.22</v>
      </c>
      <c r="H65" s="584">
        <v>1.1399999999999999</v>
      </c>
      <c r="I65" s="584">
        <v>1.0900000000000001</v>
      </c>
      <c r="J65" s="584">
        <v>1</v>
      </c>
      <c r="K65" s="897"/>
      <c r="L65" s="463">
        <v>0.88</v>
      </c>
      <c r="M65" s="459">
        <v>0.8</v>
      </c>
      <c r="N65" s="897"/>
      <c r="O65" s="589">
        <v>0.66</v>
      </c>
      <c r="P65" s="586">
        <v>0.6</v>
      </c>
      <c r="Q65" s="590">
        <v>0.56000000000000005</v>
      </c>
      <c r="R65" s="590">
        <v>0.5</v>
      </c>
      <c r="S65" s="590">
        <v>0.42</v>
      </c>
      <c r="T65" s="590">
        <v>0.35</v>
      </c>
      <c r="U65" s="590">
        <v>0.22</v>
      </c>
      <c r="V65" s="590">
        <v>0.125</v>
      </c>
      <c r="W65" s="586">
        <v>0.12</v>
      </c>
      <c r="X65" s="590">
        <v>0.11</v>
      </c>
      <c r="Y65" s="586">
        <v>0.1</v>
      </c>
      <c r="Z65" s="590">
        <v>0.09</v>
      </c>
      <c r="AA65" s="587">
        <f t="shared" si="0"/>
        <v>15.445</v>
      </c>
      <c r="AB65" s="1100">
        <f t="shared" si="24"/>
        <v>1.4084507042253502</v>
      </c>
      <c r="AC65" s="1100">
        <f t="shared" si="25"/>
        <v>7.575757575757569</v>
      </c>
      <c r="AD65" s="1100">
        <f t="shared" si="26"/>
        <v>3.125</v>
      </c>
      <c r="AE65" s="1100">
        <f t="shared" si="27"/>
        <v>4.9180327868852514</v>
      </c>
      <c r="AF65" s="1100">
        <f t="shared" si="28"/>
        <v>7.0175438596491224</v>
      </c>
      <c r="AG65" s="1100">
        <f t="shared" si="29"/>
        <v>4.5871559633027248</v>
      </c>
      <c r="AH65" s="1100">
        <f t="shared" si="30"/>
        <v>9.0000000000000071</v>
      </c>
      <c r="AI65" s="1100">
        <f t="shared" si="31"/>
        <v>13.636363636363647</v>
      </c>
      <c r="AJ65" s="1100">
        <f t="shared" si="32"/>
        <v>9.9999999999999858</v>
      </c>
      <c r="AK65" s="1100">
        <f t="shared" si="33"/>
        <v>21.212121212121215</v>
      </c>
      <c r="AL65" s="1100">
        <f t="shared" si="34"/>
        <v>10.000000000000009</v>
      </c>
      <c r="AM65" s="1100">
        <f t="shared" si="35"/>
        <v>7.1428571428571397</v>
      </c>
      <c r="AN65" s="1100">
        <f t="shared" si="36"/>
        <v>12.000000000000011</v>
      </c>
      <c r="AO65" s="1100">
        <f t="shared" si="37"/>
        <v>19.047619047619047</v>
      </c>
      <c r="AP65" s="1100">
        <f t="shared" si="38"/>
        <v>19.999999999999996</v>
      </c>
      <c r="AQ65" s="1100">
        <f t="shared" si="39"/>
        <v>59.090909090909079</v>
      </c>
      <c r="AR65" s="1100">
        <f t="shared" si="40"/>
        <v>76</v>
      </c>
      <c r="AS65" s="1100">
        <f t="shared" si="41"/>
        <v>4.1666666666666741</v>
      </c>
      <c r="AT65" s="1100">
        <f t="shared" si="42"/>
        <v>9.0909090909090828</v>
      </c>
      <c r="AU65" s="1100">
        <f t="shared" si="43"/>
        <v>9.9999999999999858</v>
      </c>
      <c r="AV65" s="1100">
        <f t="shared" si="44"/>
        <v>11.111111111111116</v>
      </c>
      <c r="AW65" s="1100">
        <f t="shared" si="22"/>
        <v>15.244309423256052</v>
      </c>
      <c r="AX65" s="1100">
        <f t="shared" si="23"/>
        <v>18.370333188811866</v>
      </c>
    </row>
    <row r="66" spans="1:50" ht="11.25" customHeight="1" x14ac:dyDescent="0.2">
      <c r="A66" s="591" t="s">
        <v>442</v>
      </c>
      <c r="B66" s="468" t="s">
        <v>443</v>
      </c>
      <c r="C66" s="584">
        <v>6.6</v>
      </c>
      <c r="D66" s="584">
        <v>5.8</v>
      </c>
      <c r="E66" s="460">
        <v>5.0999999999999996</v>
      </c>
      <c r="F66" s="471">
        <v>4.5</v>
      </c>
      <c r="G66" s="474">
        <v>3.9</v>
      </c>
      <c r="H66" s="474">
        <v>3.3</v>
      </c>
      <c r="I66" s="474">
        <v>2.78</v>
      </c>
      <c r="J66" s="474">
        <v>2.4</v>
      </c>
      <c r="K66" s="977"/>
      <c r="L66" s="474">
        <v>2.1</v>
      </c>
      <c r="M66" s="470">
        <v>1.82</v>
      </c>
      <c r="N66" s="977"/>
      <c r="O66" s="471">
        <v>1.56</v>
      </c>
      <c r="P66" s="476">
        <v>1.32</v>
      </c>
      <c r="Q66" s="476">
        <v>1.08</v>
      </c>
      <c r="R66" s="476">
        <v>0.88</v>
      </c>
      <c r="S66" s="476">
        <v>0.74</v>
      </c>
      <c r="T66" s="476">
        <v>0.62</v>
      </c>
      <c r="U66" s="476">
        <v>0.52</v>
      </c>
      <c r="V66" s="476">
        <v>0.24</v>
      </c>
      <c r="W66" s="477">
        <v>0</v>
      </c>
      <c r="X66" s="477">
        <v>0</v>
      </c>
      <c r="Y66" s="477">
        <v>0</v>
      </c>
      <c r="Z66" s="477">
        <v>0</v>
      </c>
      <c r="AA66" s="587">
        <f t="shared" si="0"/>
        <v>45.260000000000012</v>
      </c>
      <c r="AB66" s="1100">
        <f t="shared" si="24"/>
        <v>13.793103448275868</v>
      </c>
      <c r="AC66" s="1100">
        <f t="shared" si="25"/>
        <v>13.725490196078427</v>
      </c>
      <c r="AD66" s="1100">
        <f t="shared" si="26"/>
        <v>13.33333333333333</v>
      </c>
      <c r="AE66" s="1100">
        <f t="shared" si="27"/>
        <v>15.384615384615397</v>
      </c>
      <c r="AF66" s="1100">
        <f t="shared" si="28"/>
        <v>18.181818181818187</v>
      </c>
      <c r="AG66" s="1100">
        <f t="shared" si="29"/>
        <v>18.705035971223015</v>
      </c>
      <c r="AH66" s="1100">
        <f t="shared" si="30"/>
        <v>15.833333333333321</v>
      </c>
      <c r="AI66" s="1100">
        <f t="shared" si="31"/>
        <v>14.285714285714279</v>
      </c>
      <c r="AJ66" s="1100">
        <f t="shared" si="32"/>
        <v>15.384615384615397</v>
      </c>
      <c r="AK66" s="1100">
        <f t="shared" si="33"/>
        <v>16.666666666666675</v>
      </c>
      <c r="AL66" s="1100">
        <f t="shared" si="34"/>
        <v>18.181818181818187</v>
      </c>
      <c r="AM66" s="1100">
        <f t="shared" si="35"/>
        <v>22.222222222222211</v>
      </c>
      <c r="AN66" s="1100">
        <f t="shared" si="36"/>
        <v>22.72727272727273</v>
      </c>
      <c r="AO66" s="1100">
        <f t="shared" si="37"/>
        <v>18.918918918918926</v>
      </c>
      <c r="AP66" s="1100">
        <f t="shared" si="38"/>
        <v>19.354838709677423</v>
      </c>
      <c r="AQ66" s="1100">
        <f t="shared" si="39"/>
        <v>19.23076923076923</v>
      </c>
      <c r="AR66" s="1100">
        <f t="shared" si="40"/>
        <v>116.6666666666667</v>
      </c>
      <c r="AS66" s="1100" t="str">
        <f t="shared" si="41"/>
        <v>n/a</v>
      </c>
      <c r="AT66" s="1100" t="str">
        <f t="shared" si="42"/>
        <v>n/a</v>
      </c>
      <c r="AU66" s="1100" t="str">
        <f t="shared" si="43"/>
        <v>n/a</v>
      </c>
      <c r="AV66" s="1100" t="str">
        <f t="shared" si="44"/>
        <v>n/a</v>
      </c>
      <c r="AW66" s="1100">
        <f t="shared" si="22"/>
        <v>23.093896049589368</v>
      </c>
      <c r="AX66" s="1100">
        <f t="shared" si="23"/>
        <v>24.27785379631872</v>
      </c>
    </row>
    <row r="67" spans="1:50" ht="11.25" customHeight="1" x14ac:dyDescent="0.2">
      <c r="A67" s="461" t="s">
        <v>871</v>
      </c>
      <c r="B67" s="829" t="s">
        <v>872</v>
      </c>
      <c r="C67" s="584">
        <v>0.41</v>
      </c>
      <c r="D67" s="584">
        <v>0.37</v>
      </c>
      <c r="E67" s="460">
        <v>0.34</v>
      </c>
      <c r="F67" s="589">
        <v>0.3</v>
      </c>
      <c r="G67" s="584">
        <v>0.26</v>
      </c>
      <c r="H67" s="584">
        <v>0.23</v>
      </c>
      <c r="I67" s="584">
        <v>0.2</v>
      </c>
      <c r="J67" s="584">
        <v>0.19</v>
      </c>
      <c r="K67" s="897"/>
      <c r="L67" s="584">
        <v>0.18</v>
      </c>
      <c r="M67" s="459">
        <v>0.16500000000000001</v>
      </c>
      <c r="N67" s="897"/>
      <c r="O67" s="589">
        <v>0.15</v>
      </c>
      <c r="P67" s="586">
        <v>0</v>
      </c>
      <c r="Q67" s="586">
        <v>0</v>
      </c>
      <c r="R67" s="586">
        <v>0</v>
      </c>
      <c r="S67" s="586">
        <v>0</v>
      </c>
      <c r="T67" s="586">
        <v>0</v>
      </c>
      <c r="U67" s="586">
        <v>0</v>
      </c>
      <c r="V67" s="586">
        <v>0</v>
      </c>
      <c r="W67" s="586">
        <v>0</v>
      </c>
      <c r="X67" s="586">
        <v>0</v>
      </c>
      <c r="Y67" s="586">
        <v>0</v>
      </c>
      <c r="Z67" s="586">
        <v>0</v>
      </c>
      <c r="AA67" s="587">
        <f t="shared" si="0"/>
        <v>2.7950000000000004</v>
      </c>
      <c r="AB67" s="1100">
        <f t="shared" si="24"/>
        <v>10.810810810810811</v>
      </c>
      <c r="AC67" s="1100">
        <f t="shared" si="25"/>
        <v>8.8235294117646959</v>
      </c>
      <c r="AD67" s="1100">
        <f t="shared" si="26"/>
        <v>13.333333333333353</v>
      </c>
      <c r="AE67" s="1100">
        <f t="shared" si="27"/>
        <v>15.384615384615374</v>
      </c>
      <c r="AF67" s="1100">
        <f t="shared" si="28"/>
        <v>13.043478260869556</v>
      </c>
      <c r="AG67" s="1100">
        <f t="shared" si="29"/>
        <v>14.999999999999991</v>
      </c>
      <c r="AH67" s="1100">
        <f t="shared" si="30"/>
        <v>5.2631578947368363</v>
      </c>
      <c r="AI67" s="1100">
        <f t="shared" si="31"/>
        <v>5.555555555555558</v>
      </c>
      <c r="AJ67" s="1100">
        <f t="shared" si="32"/>
        <v>9.0909090909090828</v>
      </c>
      <c r="AK67" s="1100">
        <f t="shared" si="33"/>
        <v>10.000000000000009</v>
      </c>
      <c r="AL67" s="1100" t="str">
        <f t="shared" si="34"/>
        <v>n/a</v>
      </c>
      <c r="AM67" s="1100" t="str">
        <f t="shared" si="35"/>
        <v>n/a</v>
      </c>
      <c r="AN67" s="1100" t="str">
        <f t="shared" si="36"/>
        <v>n/a</v>
      </c>
      <c r="AO67" s="1100" t="str">
        <f t="shared" si="37"/>
        <v>n/a</v>
      </c>
      <c r="AP67" s="1100" t="str">
        <f t="shared" si="38"/>
        <v>n/a</v>
      </c>
      <c r="AQ67" s="1100" t="str">
        <f t="shared" si="39"/>
        <v>n/a</v>
      </c>
      <c r="AR67" s="1100" t="str">
        <f t="shared" si="40"/>
        <v>n/a</v>
      </c>
      <c r="AS67" s="1100" t="str">
        <f t="shared" si="41"/>
        <v>n/a</v>
      </c>
      <c r="AT67" s="1100" t="str">
        <f t="shared" si="42"/>
        <v>n/a</v>
      </c>
      <c r="AU67" s="1100" t="str">
        <f t="shared" si="43"/>
        <v>n/a</v>
      </c>
      <c r="AV67" s="1100" t="str">
        <f t="shared" si="44"/>
        <v>n/a</v>
      </c>
      <c r="AW67" s="1100">
        <f t="shared" si="22"/>
        <v>10.630538974259526</v>
      </c>
      <c r="AX67" s="1100">
        <f t="shared" si="23"/>
        <v>3.5816021080265177</v>
      </c>
    </row>
    <row r="68" spans="1:50" ht="11.25" customHeight="1" x14ac:dyDescent="0.2">
      <c r="A68" s="830" t="s">
        <v>4366</v>
      </c>
      <c r="B68" s="829" t="s">
        <v>4365</v>
      </c>
      <c r="C68" s="584">
        <v>1</v>
      </c>
      <c r="D68" s="584">
        <v>0.96</v>
      </c>
      <c r="E68" s="460">
        <v>0.88</v>
      </c>
      <c r="F68" s="589">
        <v>0.81</v>
      </c>
      <c r="G68" s="584">
        <v>0.77</v>
      </c>
      <c r="H68" s="584">
        <v>0.68</v>
      </c>
      <c r="I68" s="584">
        <v>0.57999999999999996</v>
      </c>
      <c r="J68" s="584">
        <v>0.54</v>
      </c>
      <c r="K68" s="897"/>
      <c r="L68" s="584">
        <v>0.37</v>
      </c>
      <c r="M68" s="588">
        <v>0.28000000000000003</v>
      </c>
      <c r="N68" s="897"/>
      <c r="O68" s="464">
        <v>0.25</v>
      </c>
      <c r="P68" s="586">
        <v>0.3</v>
      </c>
      <c r="Q68" s="590">
        <v>0.74</v>
      </c>
      <c r="R68" s="590">
        <v>0.72499999999999998</v>
      </c>
      <c r="S68" s="590">
        <v>0.63</v>
      </c>
      <c r="T68" s="590">
        <v>0.51500000000000001</v>
      </c>
      <c r="U68" s="590">
        <v>0.45333000000000001</v>
      </c>
      <c r="V68" s="590">
        <v>0.4</v>
      </c>
      <c r="W68" s="590">
        <v>0.34666999999999998</v>
      </c>
      <c r="X68" s="590">
        <v>0.30667</v>
      </c>
      <c r="Y68" s="590">
        <v>0.26667000000000002</v>
      </c>
      <c r="Z68" s="590">
        <v>0.2</v>
      </c>
      <c r="AA68" s="587">
        <f t="shared" si="0"/>
        <v>12.00334</v>
      </c>
      <c r="AB68" s="1100">
        <f t="shared" si="24"/>
        <v>4.1666666666666741</v>
      </c>
      <c r="AC68" s="1100">
        <f t="shared" si="25"/>
        <v>9.0909090909090828</v>
      </c>
      <c r="AD68" s="1100">
        <f t="shared" si="26"/>
        <v>8.6419753086419693</v>
      </c>
      <c r="AE68" s="1100">
        <f t="shared" si="27"/>
        <v>5.1948051948051965</v>
      </c>
      <c r="AF68" s="1100">
        <f t="shared" si="28"/>
        <v>13.235294117647056</v>
      </c>
      <c r="AG68" s="1100">
        <f t="shared" si="29"/>
        <v>17.24137931034484</v>
      </c>
      <c r="AH68" s="1100">
        <f t="shared" si="30"/>
        <v>7.4074074074073959</v>
      </c>
      <c r="AI68" s="1100">
        <f t="shared" si="31"/>
        <v>45.945945945945965</v>
      </c>
      <c r="AJ68" s="1100">
        <f t="shared" si="32"/>
        <v>32.142857142857139</v>
      </c>
      <c r="AK68" s="1100">
        <f t="shared" si="33"/>
        <v>12.000000000000011</v>
      </c>
      <c r="AL68" s="1100">
        <f t="shared" si="34"/>
        <v>-16.666666666666664</v>
      </c>
      <c r="AM68" s="1100">
        <f t="shared" si="35"/>
        <v>-59.45945945945946</v>
      </c>
      <c r="AN68" s="1100">
        <f t="shared" si="36"/>
        <v>2.0689655172413834</v>
      </c>
      <c r="AO68" s="1100">
        <f t="shared" si="37"/>
        <v>15.07936507936507</v>
      </c>
      <c r="AP68" s="1100">
        <f t="shared" si="38"/>
        <v>22.330097087378633</v>
      </c>
      <c r="AQ68" s="1100">
        <f t="shared" si="39"/>
        <v>13.603776498356602</v>
      </c>
      <c r="AR68" s="1100">
        <f t="shared" si="40"/>
        <v>13.332499999999992</v>
      </c>
      <c r="AS68" s="1100">
        <f t="shared" si="41"/>
        <v>15.383505927827624</v>
      </c>
      <c r="AT68" s="1100">
        <f t="shared" si="42"/>
        <v>13.043336485472977</v>
      </c>
      <c r="AU68" s="1100">
        <f t="shared" si="43"/>
        <v>14.999812502343701</v>
      </c>
      <c r="AV68" s="1100">
        <f t="shared" si="44"/>
        <v>33.335000000000001</v>
      </c>
      <c r="AW68" s="1100">
        <f t="shared" si="22"/>
        <v>10.577022531289773</v>
      </c>
      <c r="AX68" s="1100">
        <f t="shared" si="23"/>
        <v>20.392593022915527</v>
      </c>
    </row>
    <row r="69" spans="1:50" ht="11.25" customHeight="1" x14ac:dyDescent="0.2">
      <c r="A69" s="465" t="s">
        <v>444</v>
      </c>
      <c r="B69" s="814" t="s">
        <v>445</v>
      </c>
      <c r="C69" s="584">
        <v>1.02</v>
      </c>
      <c r="D69" s="584">
        <v>1</v>
      </c>
      <c r="E69" s="460">
        <v>0.96</v>
      </c>
      <c r="F69" s="589">
        <v>0.92</v>
      </c>
      <c r="G69" s="451">
        <v>0.9</v>
      </c>
      <c r="H69" s="451">
        <v>0.88</v>
      </c>
      <c r="I69" s="451">
        <v>0.86</v>
      </c>
      <c r="J69" s="451">
        <v>0.84</v>
      </c>
      <c r="K69" s="964"/>
      <c r="L69" s="451">
        <v>0.82</v>
      </c>
      <c r="M69" s="449">
        <v>0.8</v>
      </c>
      <c r="N69" s="964"/>
      <c r="O69" s="454">
        <v>0.78</v>
      </c>
      <c r="P69" s="456">
        <v>0.76</v>
      </c>
      <c r="Q69" s="456">
        <v>0.74</v>
      </c>
      <c r="R69" s="456">
        <v>0.7</v>
      </c>
      <c r="S69" s="456">
        <v>0.64</v>
      </c>
      <c r="T69" s="456">
        <v>0.57999999999999996</v>
      </c>
      <c r="U69" s="456">
        <v>0.5</v>
      </c>
      <c r="V69" s="456">
        <v>0.48</v>
      </c>
      <c r="W69" s="456">
        <v>0.44</v>
      </c>
      <c r="X69" s="455">
        <v>0.4</v>
      </c>
      <c r="Y69" s="455">
        <v>0.4</v>
      </c>
      <c r="Z69" s="456">
        <v>0.32</v>
      </c>
      <c r="AA69" s="587">
        <f t="shared" si="0"/>
        <v>15.74</v>
      </c>
      <c r="AB69" s="1100">
        <f t="shared" si="24"/>
        <v>2.0000000000000018</v>
      </c>
      <c r="AC69" s="1100">
        <f t="shared" si="25"/>
        <v>4.1666666666666741</v>
      </c>
      <c r="AD69" s="1100">
        <f t="shared" si="26"/>
        <v>4.3478260869565188</v>
      </c>
      <c r="AE69" s="1100">
        <f t="shared" si="27"/>
        <v>2.2222222222222143</v>
      </c>
      <c r="AF69" s="1100">
        <f t="shared" si="28"/>
        <v>2.2727272727272707</v>
      </c>
      <c r="AG69" s="1100">
        <f t="shared" si="29"/>
        <v>2.3255813953488413</v>
      </c>
      <c r="AH69" s="1100">
        <f t="shared" si="30"/>
        <v>2.3809523809523725</v>
      </c>
      <c r="AI69" s="1100">
        <f t="shared" si="31"/>
        <v>2.4390243902439046</v>
      </c>
      <c r="AJ69" s="1100">
        <f t="shared" si="32"/>
        <v>2.4999999999999911</v>
      </c>
      <c r="AK69" s="1100">
        <f t="shared" si="33"/>
        <v>2.5641025641025772</v>
      </c>
      <c r="AL69" s="1100">
        <f t="shared" si="34"/>
        <v>2.6315789473684292</v>
      </c>
      <c r="AM69" s="1100">
        <f t="shared" si="35"/>
        <v>2.7027027027026973</v>
      </c>
      <c r="AN69" s="1100">
        <f t="shared" si="36"/>
        <v>5.7142857142857162</v>
      </c>
      <c r="AO69" s="1100">
        <f t="shared" si="37"/>
        <v>9.375</v>
      </c>
      <c r="AP69" s="1100">
        <f t="shared" si="38"/>
        <v>10.344827586206918</v>
      </c>
      <c r="AQ69" s="1100">
        <f t="shared" si="39"/>
        <v>15.999999999999993</v>
      </c>
      <c r="AR69" s="1100">
        <f t="shared" si="40"/>
        <v>4.1666666666666741</v>
      </c>
      <c r="AS69" s="1100">
        <f t="shared" si="41"/>
        <v>9.0909090909090828</v>
      </c>
      <c r="AT69" s="1100">
        <f t="shared" si="42"/>
        <v>9.9999999999999858</v>
      </c>
      <c r="AU69" s="1100">
        <f t="shared" si="43"/>
        <v>0</v>
      </c>
      <c r="AV69" s="1100">
        <f t="shared" si="44"/>
        <v>25</v>
      </c>
      <c r="AW69" s="1100">
        <f t="shared" si="22"/>
        <v>5.8211939851123748</v>
      </c>
      <c r="AX69" s="1100">
        <f t="shared" si="23"/>
        <v>5.8796317651573098</v>
      </c>
    </row>
    <row r="70" spans="1:50" ht="11.25" customHeight="1" x14ac:dyDescent="0.2">
      <c r="A70" s="830" t="s">
        <v>446</v>
      </c>
      <c r="B70" s="829" t="s">
        <v>447</v>
      </c>
      <c r="C70" s="584">
        <v>1.62</v>
      </c>
      <c r="D70" s="584">
        <v>1.55</v>
      </c>
      <c r="E70" s="460">
        <v>1.49</v>
      </c>
      <c r="F70" s="587">
        <v>1.43</v>
      </c>
      <c r="G70" s="584">
        <v>1.37</v>
      </c>
      <c r="H70" s="584">
        <v>1.32</v>
      </c>
      <c r="I70" s="584">
        <v>1.27</v>
      </c>
      <c r="J70" s="584">
        <v>1.22</v>
      </c>
      <c r="K70" s="897"/>
      <c r="L70" s="584">
        <v>1.1599999999999999</v>
      </c>
      <c r="M70" s="459">
        <v>1.1000000000000001</v>
      </c>
      <c r="N70" s="897"/>
      <c r="O70" s="589">
        <v>1</v>
      </c>
      <c r="P70" s="590">
        <v>0.81</v>
      </c>
      <c r="Q70" s="590">
        <v>0.69</v>
      </c>
      <c r="R70" s="590">
        <v>0.59499999999999997</v>
      </c>
      <c r="S70" s="590">
        <v>0.56999999999999995</v>
      </c>
      <c r="T70" s="590">
        <v>0.54500000000000004</v>
      </c>
      <c r="U70" s="590">
        <v>0.51500000000000001</v>
      </c>
      <c r="V70" s="590">
        <v>0.49</v>
      </c>
      <c r="W70" s="586">
        <v>0.48</v>
      </c>
      <c r="X70" s="586">
        <v>0.48</v>
      </c>
      <c r="Y70" s="586">
        <v>0.48</v>
      </c>
      <c r="Z70" s="586">
        <v>0.48</v>
      </c>
      <c r="AA70" s="587">
        <f t="shared" si="0"/>
        <v>20.665000000000003</v>
      </c>
      <c r="AB70" s="1100">
        <f t="shared" si="24"/>
        <v>4.5161290322580649</v>
      </c>
      <c r="AC70" s="1100">
        <f t="shared" si="25"/>
        <v>4.0268456375838868</v>
      </c>
      <c r="AD70" s="1100">
        <f t="shared" si="26"/>
        <v>4.1958041958042092</v>
      </c>
      <c r="AE70" s="1100">
        <f t="shared" si="27"/>
        <v>4.3795620437956151</v>
      </c>
      <c r="AF70" s="1100">
        <f t="shared" si="28"/>
        <v>3.7878787878787845</v>
      </c>
      <c r="AG70" s="1100">
        <f t="shared" si="29"/>
        <v>3.937007874015741</v>
      </c>
      <c r="AH70" s="1100">
        <f t="shared" si="30"/>
        <v>4.0983606557376984</v>
      </c>
      <c r="AI70" s="1100">
        <f t="shared" si="31"/>
        <v>5.1724137931034475</v>
      </c>
      <c r="AJ70" s="1100">
        <f t="shared" si="32"/>
        <v>5.4545454545454453</v>
      </c>
      <c r="AK70" s="1100">
        <f t="shared" si="33"/>
        <v>10.000000000000009</v>
      </c>
      <c r="AL70" s="1100">
        <f t="shared" si="34"/>
        <v>23.456790123456784</v>
      </c>
      <c r="AM70" s="1100">
        <f t="shared" si="35"/>
        <v>17.391304347826097</v>
      </c>
      <c r="AN70" s="1100">
        <f t="shared" si="36"/>
        <v>15.966386554621836</v>
      </c>
      <c r="AO70" s="1100">
        <f t="shared" si="37"/>
        <v>4.3859649122807154</v>
      </c>
      <c r="AP70" s="1100">
        <f t="shared" si="38"/>
        <v>4.5871559633027248</v>
      </c>
      <c r="AQ70" s="1100">
        <f t="shared" si="39"/>
        <v>5.8252427184465994</v>
      </c>
      <c r="AR70" s="1100">
        <f t="shared" si="40"/>
        <v>5.1020408163265252</v>
      </c>
      <c r="AS70" s="1100">
        <f t="shared" si="41"/>
        <v>2.0833333333333259</v>
      </c>
      <c r="AT70" s="1100">
        <f t="shared" si="42"/>
        <v>0</v>
      </c>
      <c r="AU70" s="1100">
        <f t="shared" si="43"/>
        <v>0</v>
      </c>
      <c r="AV70" s="1100">
        <f t="shared" si="44"/>
        <v>0</v>
      </c>
      <c r="AW70" s="1100">
        <f t="shared" si="22"/>
        <v>6.1127031544913093</v>
      </c>
      <c r="AX70" s="1100">
        <f t="shared" si="23"/>
        <v>5.9332371544677853</v>
      </c>
    </row>
    <row r="71" spans="1:50" ht="11.25" customHeight="1" x14ac:dyDescent="0.2">
      <c r="A71" s="461" t="s">
        <v>956</v>
      </c>
      <c r="B71" s="829" t="s">
        <v>957</v>
      </c>
      <c r="C71" s="584">
        <v>6.29</v>
      </c>
      <c r="D71" s="584">
        <v>6.03</v>
      </c>
      <c r="E71" s="460">
        <v>5.83</v>
      </c>
      <c r="F71" s="587">
        <v>5.6099999999999994</v>
      </c>
      <c r="G71" s="584">
        <v>5.3</v>
      </c>
      <c r="H71" s="584">
        <v>4.91</v>
      </c>
      <c r="I71" s="584">
        <v>4.55</v>
      </c>
      <c r="J71" s="584">
        <v>4.18</v>
      </c>
      <c r="K71" s="897"/>
      <c r="L71" s="584">
        <v>3.8025000000000002</v>
      </c>
      <c r="M71" s="588">
        <v>3.57</v>
      </c>
      <c r="N71" s="897"/>
      <c r="O71" s="464">
        <v>3.57</v>
      </c>
      <c r="P71" s="590">
        <v>3.57</v>
      </c>
      <c r="Q71" s="590">
        <v>3.5274999999999999</v>
      </c>
      <c r="R71" s="590">
        <v>3.33</v>
      </c>
      <c r="S71" s="590">
        <v>3.05</v>
      </c>
      <c r="T71" s="590">
        <v>2.83</v>
      </c>
      <c r="U71" s="586">
        <v>2.8</v>
      </c>
      <c r="V71" s="590">
        <v>2.8</v>
      </c>
      <c r="W71" s="590">
        <v>2.74</v>
      </c>
      <c r="X71" s="590">
        <v>2.48</v>
      </c>
      <c r="Y71" s="590">
        <v>2.2000000000000002</v>
      </c>
      <c r="Z71" s="590">
        <v>2.0499999999999998</v>
      </c>
      <c r="AA71" s="587">
        <f t="shared" ref="AA71:AA134" si="45">SUM(C71:Z71)</f>
        <v>85.019999999999982</v>
      </c>
      <c r="AB71" s="1100">
        <f t="shared" ref="AB71:AB102" si="46">IF(ISERROR((C71/D71-1)*100),"n/a",(C71/D71-1)*100)</f>
        <v>4.3117744610281949</v>
      </c>
      <c r="AC71" s="1100">
        <f t="shared" ref="AC71:AC102" si="47">IF(ISERROR((D71/E71-1)*100),"n/a",(D71/E71-1)*100)</f>
        <v>3.4305317324185181</v>
      </c>
      <c r="AD71" s="1100">
        <f t="shared" ref="AD71:AD102" si="48">IF(ISERROR((E71/F71-1)*100),"n/a",(E71/F71-1)*100)</f>
        <v>3.9215686274509887</v>
      </c>
      <c r="AE71" s="1100">
        <f t="shared" ref="AE71:AE102" si="49">IF(ISERROR((F71/G71-1)*100),"n/a",(F71/G71-1)*100)</f>
        <v>5.8490566037735725</v>
      </c>
      <c r="AF71" s="1100">
        <f t="shared" ref="AF71:AF102" si="50">IF(ISERROR((G71/H71-1)*100),"n/a",(G71/H71-1)*100)</f>
        <v>7.9429735234215926</v>
      </c>
      <c r="AG71" s="1100">
        <f t="shared" ref="AG71:AG102" si="51">IF(ISERROR((H71/I71-1)*100),"n/a",(H71/I71-1)*100)</f>
        <v>7.9120879120879284</v>
      </c>
      <c r="AH71" s="1100">
        <f t="shared" ref="AH71:AH102" si="52">IF(ISERROR((I71/J71-1)*100),"n/a",(I71/J71-1)*100)</f>
        <v>8.8516746411483318</v>
      </c>
      <c r="AI71" s="1100">
        <f t="shared" ref="AI71:AI102" si="53">IF(ISERROR((J71/L71-1)*100),"n/a",(J71/L71-1)*100)</f>
        <v>9.9276791584483668</v>
      </c>
      <c r="AJ71" s="1100">
        <f t="shared" ref="AJ71:AJ102" si="54">IF(ISERROR((L71/M71-1)*100),"n/a",(L71/M71-1)*100)</f>
        <v>6.512605042016828</v>
      </c>
      <c r="AK71" s="1100">
        <f t="shared" ref="AK71:AK102" si="55">IF(ISERROR((M71/O71-1)*100),"n/a",(M71/O71-1)*100)</f>
        <v>0</v>
      </c>
      <c r="AL71" s="1100">
        <f t="shared" ref="AL71:AL102" si="56">IF(ISERROR((O71/P71-1)*100),"n/a",(O71/P71-1)*100)</f>
        <v>0</v>
      </c>
      <c r="AM71" s="1100">
        <f t="shared" ref="AM71:AM102" si="57">IF(ISERROR((P71/Q71-1)*100),"n/a",(P71/Q71-1)*100)</f>
        <v>1.2048192771084265</v>
      </c>
      <c r="AN71" s="1100">
        <f t="shared" ref="AN71:AN102" si="58">IF(ISERROR((Q71/R71-1)*100),"n/a",(Q71/R71-1)*100)</f>
        <v>5.9309309309309333</v>
      </c>
      <c r="AO71" s="1100">
        <f t="shared" ref="AO71:AO102" si="59">IF(ISERROR((R71/S71-1)*100),"n/a",(R71/S71-1)*100)</f>
        <v>9.1803278688524781</v>
      </c>
      <c r="AP71" s="1100">
        <f t="shared" ref="AP71:AP102" si="60">IF(ISERROR((S71/T71-1)*100),"n/a",(S71/T71-1)*100)</f>
        <v>7.7738515901059957</v>
      </c>
      <c r="AQ71" s="1100">
        <f t="shared" ref="AQ71:AQ102" si="61">IF(ISERROR((T71/U71-1)*100),"n/a",(T71/U71-1)*100)</f>
        <v>1.0714285714285898</v>
      </c>
      <c r="AR71" s="1100">
        <f t="shared" ref="AR71:AR102" si="62">IF(ISERROR((U71/V71-1)*100),"n/a",(U71/V71-1)*100)</f>
        <v>0</v>
      </c>
      <c r="AS71" s="1100">
        <f t="shared" ref="AS71:AS102" si="63">IF(ISERROR((V71/W71-1)*100),"n/a",(V71/W71-1)*100)</f>
        <v>2.1897810218977964</v>
      </c>
      <c r="AT71" s="1100">
        <f t="shared" ref="AT71:AT102" si="64">IF(ISERROR((W71/X71-1)*100),"n/a",(W71/X71-1)*100)</f>
        <v>10.483870967741948</v>
      </c>
      <c r="AU71" s="1100">
        <f t="shared" ref="AU71:AU102" si="65">IF(ISERROR((X71/Y71-1)*100),"n/a",(X71/Y71-1)*100)</f>
        <v>12.72727272727272</v>
      </c>
      <c r="AV71" s="1100">
        <f t="shared" ref="AV71:AV102" si="66">IF(ISERROR((Y71/Z71-1)*100),"n/a",(Y71/Z71-1)*100)</f>
        <v>7.317073170731736</v>
      </c>
      <c r="AW71" s="1100">
        <f t="shared" ref="AW71:AW134" si="67">AVERAGE(AB71:AV71)</f>
        <v>5.5494908489459487</v>
      </c>
      <c r="AX71" s="1100">
        <f t="shared" ref="AX71:AX134" si="68">STDEV(AB71:AV71)</f>
        <v>3.8141161140607998</v>
      </c>
    </row>
    <row r="72" spans="1:50" ht="11.25" customHeight="1" x14ac:dyDescent="0.2">
      <c r="A72" s="461" t="s">
        <v>1006</v>
      </c>
      <c r="B72" s="829" t="s">
        <v>1007</v>
      </c>
      <c r="C72" s="584">
        <v>13.35</v>
      </c>
      <c r="D72" s="584">
        <v>11.2</v>
      </c>
      <c r="E72" s="460">
        <v>7.9</v>
      </c>
      <c r="F72" s="587">
        <v>4.8099999999999996</v>
      </c>
      <c r="G72" s="584">
        <v>2.04</v>
      </c>
      <c r="H72" s="584">
        <v>1.64</v>
      </c>
      <c r="I72" s="584">
        <v>1.23</v>
      </c>
      <c r="J72" s="584">
        <v>0.88</v>
      </c>
      <c r="K72" s="897"/>
      <c r="L72" s="584">
        <v>0.61</v>
      </c>
      <c r="M72" s="459">
        <v>0.4</v>
      </c>
      <c r="N72" s="897"/>
      <c r="O72" s="589">
        <v>7.0000000000000007E-2</v>
      </c>
      <c r="P72" s="586">
        <v>0</v>
      </c>
      <c r="Q72" s="586">
        <v>0</v>
      </c>
      <c r="R72" s="586">
        <v>0</v>
      </c>
      <c r="S72" s="586">
        <v>0</v>
      </c>
      <c r="T72" s="586">
        <v>0</v>
      </c>
      <c r="U72" s="586">
        <v>0</v>
      </c>
      <c r="V72" s="586">
        <v>0</v>
      </c>
      <c r="W72" s="586">
        <v>0</v>
      </c>
      <c r="X72" s="586">
        <v>0</v>
      </c>
      <c r="Y72" s="586">
        <v>0</v>
      </c>
      <c r="Z72" s="586">
        <v>0</v>
      </c>
      <c r="AA72" s="587">
        <f t="shared" si="45"/>
        <v>44.129999999999995</v>
      </c>
      <c r="AB72" s="1100">
        <f t="shared" si="46"/>
        <v>19.19642857142858</v>
      </c>
      <c r="AC72" s="1100">
        <f t="shared" si="47"/>
        <v>41.772151898734158</v>
      </c>
      <c r="AD72" s="1100">
        <f t="shared" si="48"/>
        <v>64.241164241164256</v>
      </c>
      <c r="AE72" s="1100">
        <f t="shared" si="49"/>
        <v>135.78431372549016</v>
      </c>
      <c r="AF72" s="1100">
        <f t="shared" si="50"/>
        <v>24.390243902439025</v>
      </c>
      <c r="AG72" s="1100">
        <f t="shared" si="51"/>
        <v>33.333333333333329</v>
      </c>
      <c r="AH72" s="1100">
        <f t="shared" si="52"/>
        <v>39.772727272727273</v>
      </c>
      <c r="AI72" s="1100">
        <f t="shared" si="53"/>
        <v>44.262295081967217</v>
      </c>
      <c r="AJ72" s="1100">
        <f t="shared" si="54"/>
        <v>52.499999999999993</v>
      </c>
      <c r="AK72" s="1100">
        <f t="shared" si="55"/>
        <v>471.42857142857144</v>
      </c>
      <c r="AL72" s="1100" t="str">
        <f t="shared" si="56"/>
        <v>n/a</v>
      </c>
      <c r="AM72" s="1100" t="str">
        <f t="shared" si="57"/>
        <v>n/a</v>
      </c>
      <c r="AN72" s="1100" t="str">
        <f t="shared" si="58"/>
        <v>n/a</v>
      </c>
      <c r="AO72" s="1100" t="str">
        <f t="shared" si="59"/>
        <v>n/a</v>
      </c>
      <c r="AP72" s="1100" t="str">
        <f t="shared" si="60"/>
        <v>n/a</v>
      </c>
      <c r="AQ72" s="1100" t="str">
        <f t="shared" si="61"/>
        <v>n/a</v>
      </c>
      <c r="AR72" s="1100" t="str">
        <f t="shared" si="62"/>
        <v>n/a</v>
      </c>
      <c r="AS72" s="1100" t="str">
        <f t="shared" si="63"/>
        <v>n/a</v>
      </c>
      <c r="AT72" s="1100" t="str">
        <f t="shared" si="64"/>
        <v>n/a</v>
      </c>
      <c r="AU72" s="1100" t="str">
        <f t="shared" si="65"/>
        <v>n/a</v>
      </c>
      <c r="AV72" s="1100" t="str">
        <f t="shared" si="66"/>
        <v>n/a</v>
      </c>
      <c r="AW72" s="1100">
        <f t="shared" si="67"/>
        <v>92.668122945585537</v>
      </c>
      <c r="AX72" s="1100">
        <f t="shared" si="68"/>
        <v>137.05314303707928</v>
      </c>
    </row>
    <row r="73" spans="1:50" ht="11.25" customHeight="1" x14ac:dyDescent="0.2">
      <c r="A73" s="465" t="s">
        <v>4537</v>
      </c>
      <c r="B73" s="814" t="s">
        <v>4535</v>
      </c>
      <c r="C73" s="584">
        <v>0.81</v>
      </c>
      <c r="D73" s="584">
        <v>0.78</v>
      </c>
      <c r="E73" s="460">
        <v>0.7</v>
      </c>
      <c r="F73" s="587">
        <v>0.54</v>
      </c>
      <c r="G73" s="584">
        <v>0.48</v>
      </c>
      <c r="H73" s="584">
        <v>0.4</v>
      </c>
      <c r="I73" s="584">
        <v>0.32</v>
      </c>
      <c r="J73" s="584">
        <v>0.23</v>
      </c>
      <c r="K73" s="897"/>
      <c r="L73" s="584">
        <v>0.19</v>
      </c>
      <c r="M73" s="459">
        <v>0.12</v>
      </c>
      <c r="N73" s="897"/>
      <c r="O73" s="464">
        <v>0</v>
      </c>
      <c r="P73" s="586">
        <v>0</v>
      </c>
      <c r="Q73" s="586">
        <v>0</v>
      </c>
      <c r="R73" s="586">
        <v>0</v>
      </c>
      <c r="S73" s="586">
        <v>0</v>
      </c>
      <c r="T73" s="586">
        <v>0</v>
      </c>
      <c r="U73" s="586">
        <v>0</v>
      </c>
      <c r="V73" s="586">
        <v>0</v>
      </c>
      <c r="W73" s="586">
        <v>0.25</v>
      </c>
      <c r="X73" s="590">
        <v>0.25</v>
      </c>
      <c r="Y73" s="590">
        <v>6.25E-2</v>
      </c>
      <c r="Z73" s="586">
        <v>0</v>
      </c>
      <c r="AA73" s="587">
        <f t="shared" si="45"/>
        <v>5.1325000000000012</v>
      </c>
      <c r="AB73" s="1100">
        <f t="shared" si="46"/>
        <v>3.8461538461538547</v>
      </c>
      <c r="AC73" s="1100">
        <f t="shared" si="47"/>
        <v>11.428571428571432</v>
      </c>
      <c r="AD73" s="1100">
        <f t="shared" si="48"/>
        <v>29.629629629629605</v>
      </c>
      <c r="AE73" s="1100">
        <f t="shared" si="49"/>
        <v>12.500000000000021</v>
      </c>
      <c r="AF73" s="1100">
        <f t="shared" si="50"/>
        <v>19.999999999999996</v>
      </c>
      <c r="AG73" s="1100">
        <f t="shared" si="51"/>
        <v>25</v>
      </c>
      <c r="AH73" s="1100">
        <f t="shared" si="52"/>
        <v>39.130434782608688</v>
      </c>
      <c r="AI73" s="1100">
        <f t="shared" si="53"/>
        <v>21.052631578947366</v>
      </c>
      <c r="AJ73" s="1100">
        <f t="shared" si="54"/>
        <v>58.33333333333335</v>
      </c>
      <c r="AK73" s="1100" t="str">
        <f t="shared" si="55"/>
        <v>n/a</v>
      </c>
      <c r="AL73" s="1100" t="str">
        <f t="shared" si="56"/>
        <v>n/a</v>
      </c>
      <c r="AM73" s="1100" t="str">
        <f t="shared" si="57"/>
        <v>n/a</v>
      </c>
      <c r="AN73" s="1100" t="str">
        <f t="shared" si="58"/>
        <v>n/a</v>
      </c>
      <c r="AO73" s="1100" t="str">
        <f t="shared" si="59"/>
        <v>n/a</v>
      </c>
      <c r="AP73" s="1100" t="str">
        <f t="shared" si="60"/>
        <v>n/a</v>
      </c>
      <c r="AQ73" s="1100" t="str">
        <f t="shared" si="61"/>
        <v>n/a</v>
      </c>
      <c r="AR73" s="1100" t="str">
        <f t="shared" si="62"/>
        <v>n/a</v>
      </c>
      <c r="AS73" s="1100">
        <f t="shared" si="63"/>
        <v>-100</v>
      </c>
      <c r="AT73" s="1100">
        <f t="shared" si="64"/>
        <v>0</v>
      </c>
      <c r="AU73" s="1100">
        <f t="shared" si="65"/>
        <v>300</v>
      </c>
      <c r="AV73" s="1100" t="str">
        <f t="shared" si="66"/>
        <v>n/a</v>
      </c>
      <c r="AW73" s="1100">
        <f t="shared" si="67"/>
        <v>35.076729549937028</v>
      </c>
      <c r="AX73" s="1100">
        <f t="shared" si="68"/>
        <v>91.858205268037892</v>
      </c>
    </row>
    <row r="74" spans="1:50" ht="11.25" customHeight="1" x14ac:dyDescent="0.2">
      <c r="A74" s="467" t="s">
        <v>960</v>
      </c>
      <c r="B74" s="468" t="s">
        <v>961</v>
      </c>
      <c r="C74" s="584">
        <v>0.84</v>
      </c>
      <c r="D74" s="584">
        <v>0.82</v>
      </c>
      <c r="E74" s="460">
        <v>0.78</v>
      </c>
      <c r="F74" s="471">
        <v>0.72</v>
      </c>
      <c r="G74" s="473">
        <v>0.68</v>
      </c>
      <c r="H74" s="474">
        <v>0.66</v>
      </c>
      <c r="I74" s="474">
        <v>0.62</v>
      </c>
      <c r="J74" s="474">
        <v>0.3</v>
      </c>
      <c r="K74" s="977"/>
      <c r="L74" s="473">
        <v>0</v>
      </c>
      <c r="M74" s="475">
        <v>0</v>
      </c>
      <c r="N74" s="977"/>
      <c r="O74" s="489">
        <v>0</v>
      </c>
      <c r="P74" s="477">
        <v>0</v>
      </c>
      <c r="Q74" s="477">
        <v>0</v>
      </c>
      <c r="R74" s="477">
        <v>0</v>
      </c>
      <c r="S74" s="477">
        <v>0</v>
      </c>
      <c r="T74" s="477">
        <v>0</v>
      </c>
      <c r="U74" s="477">
        <v>0</v>
      </c>
      <c r="V74" s="477">
        <v>0</v>
      </c>
      <c r="W74" s="477">
        <v>0</v>
      </c>
      <c r="X74" s="477">
        <v>0.3</v>
      </c>
      <c r="Y74" s="477">
        <v>0.3</v>
      </c>
      <c r="Z74" s="477">
        <v>0.3</v>
      </c>
      <c r="AA74" s="587">
        <f t="shared" si="45"/>
        <v>6.3199999999999994</v>
      </c>
      <c r="AB74" s="1100">
        <f t="shared" si="46"/>
        <v>2.4390243902439046</v>
      </c>
      <c r="AC74" s="1100">
        <f t="shared" si="47"/>
        <v>5.12820512820511</v>
      </c>
      <c r="AD74" s="1100">
        <f t="shared" si="48"/>
        <v>8.3333333333333481</v>
      </c>
      <c r="AE74" s="1100">
        <f t="shared" si="49"/>
        <v>5.8823529411764497</v>
      </c>
      <c r="AF74" s="1100">
        <f t="shared" si="50"/>
        <v>3.0303030303030276</v>
      </c>
      <c r="AG74" s="1100">
        <f t="shared" si="51"/>
        <v>6.4516129032258229</v>
      </c>
      <c r="AH74" s="1100">
        <f t="shared" si="52"/>
        <v>106.66666666666669</v>
      </c>
      <c r="AI74" s="1100" t="str">
        <f t="shared" si="53"/>
        <v>n/a</v>
      </c>
      <c r="AJ74" s="1100" t="str">
        <f t="shared" si="54"/>
        <v>n/a</v>
      </c>
      <c r="AK74" s="1100" t="str">
        <f t="shared" si="55"/>
        <v>n/a</v>
      </c>
      <c r="AL74" s="1100" t="str">
        <f t="shared" si="56"/>
        <v>n/a</v>
      </c>
      <c r="AM74" s="1100" t="str">
        <f t="shared" si="57"/>
        <v>n/a</v>
      </c>
      <c r="AN74" s="1100" t="str">
        <f t="shared" si="58"/>
        <v>n/a</v>
      </c>
      <c r="AO74" s="1100" t="str">
        <f t="shared" si="59"/>
        <v>n/a</v>
      </c>
      <c r="AP74" s="1100" t="str">
        <f t="shared" si="60"/>
        <v>n/a</v>
      </c>
      <c r="AQ74" s="1100" t="str">
        <f t="shared" si="61"/>
        <v>n/a</v>
      </c>
      <c r="AR74" s="1100" t="str">
        <f t="shared" si="62"/>
        <v>n/a</v>
      </c>
      <c r="AS74" s="1100" t="str">
        <f t="shared" si="63"/>
        <v>n/a</v>
      </c>
      <c r="AT74" s="1100">
        <f t="shared" si="64"/>
        <v>-100</v>
      </c>
      <c r="AU74" s="1100">
        <f t="shared" si="65"/>
        <v>0</v>
      </c>
      <c r="AV74" s="1100">
        <f t="shared" si="66"/>
        <v>0</v>
      </c>
      <c r="AW74" s="1100">
        <f t="shared" si="67"/>
        <v>3.7931498393154355</v>
      </c>
      <c r="AX74" s="1100">
        <f t="shared" si="68"/>
        <v>48.786379946585612</v>
      </c>
    </row>
    <row r="75" spans="1:50" ht="11.25" customHeight="1" x14ac:dyDescent="0.2">
      <c r="A75" s="461" t="s">
        <v>958</v>
      </c>
      <c r="B75" s="829" t="s">
        <v>959</v>
      </c>
      <c r="C75" s="584">
        <v>2.36</v>
      </c>
      <c r="D75" s="584">
        <v>2.2599999999999998</v>
      </c>
      <c r="E75" s="460">
        <v>2.0099999999999998</v>
      </c>
      <c r="F75" s="589">
        <v>1.76</v>
      </c>
      <c r="G75" s="584">
        <v>1.6</v>
      </c>
      <c r="H75" s="584">
        <v>1.46</v>
      </c>
      <c r="I75" s="584">
        <v>1.34</v>
      </c>
      <c r="J75" s="584">
        <v>1.1399999999999999</v>
      </c>
      <c r="K75" s="897"/>
      <c r="L75" s="584">
        <v>1.08</v>
      </c>
      <c r="M75" s="459">
        <v>1</v>
      </c>
      <c r="N75" s="897"/>
      <c r="O75" s="464">
        <v>0.8</v>
      </c>
      <c r="P75" s="586">
        <v>1.22</v>
      </c>
      <c r="Q75" s="586">
        <v>1.64</v>
      </c>
      <c r="R75" s="590">
        <v>1.61</v>
      </c>
      <c r="S75" s="590">
        <v>1.57</v>
      </c>
      <c r="T75" s="590">
        <v>1.53</v>
      </c>
      <c r="U75" s="590">
        <v>1.49</v>
      </c>
      <c r="V75" s="590">
        <v>1.45</v>
      </c>
      <c r="W75" s="590">
        <v>1.35</v>
      </c>
      <c r="X75" s="590">
        <v>1.23</v>
      </c>
      <c r="Y75" s="590">
        <v>1.1100000000000001</v>
      </c>
      <c r="Z75" s="590">
        <v>0.99</v>
      </c>
      <c r="AA75" s="587">
        <f t="shared" si="45"/>
        <v>31.999999999999996</v>
      </c>
      <c r="AB75" s="1100">
        <f t="shared" si="46"/>
        <v>4.4247787610619538</v>
      </c>
      <c r="AC75" s="1100">
        <f t="shared" si="47"/>
        <v>12.437810945273631</v>
      </c>
      <c r="AD75" s="1100">
        <f t="shared" si="48"/>
        <v>14.204545454545435</v>
      </c>
      <c r="AE75" s="1100">
        <f t="shared" si="49"/>
        <v>9.9999999999999858</v>
      </c>
      <c r="AF75" s="1100">
        <f t="shared" si="50"/>
        <v>9.5890410958904262</v>
      </c>
      <c r="AG75" s="1100">
        <f t="shared" si="51"/>
        <v>8.9552238805969964</v>
      </c>
      <c r="AH75" s="1100">
        <f t="shared" si="52"/>
        <v>17.543859649122815</v>
      </c>
      <c r="AI75" s="1100">
        <f t="shared" si="53"/>
        <v>5.5555555555555358</v>
      </c>
      <c r="AJ75" s="1100">
        <f t="shared" si="54"/>
        <v>8.0000000000000071</v>
      </c>
      <c r="AK75" s="1100">
        <f t="shared" si="55"/>
        <v>25</v>
      </c>
      <c r="AL75" s="1100">
        <f t="shared" si="56"/>
        <v>-34.426229508196712</v>
      </c>
      <c r="AM75" s="1100">
        <f t="shared" si="57"/>
        <v>-25.609756097560975</v>
      </c>
      <c r="AN75" s="1100">
        <f t="shared" si="58"/>
        <v>1.8633540372670732</v>
      </c>
      <c r="AO75" s="1100">
        <f t="shared" si="59"/>
        <v>2.5477707006369421</v>
      </c>
      <c r="AP75" s="1100">
        <f t="shared" si="60"/>
        <v>2.6143790849673332</v>
      </c>
      <c r="AQ75" s="1100">
        <f t="shared" si="61"/>
        <v>2.6845637583892579</v>
      </c>
      <c r="AR75" s="1100">
        <f t="shared" si="62"/>
        <v>2.7586206896551779</v>
      </c>
      <c r="AS75" s="1100">
        <f t="shared" si="63"/>
        <v>7.4074074074073959</v>
      </c>
      <c r="AT75" s="1100">
        <f t="shared" si="64"/>
        <v>9.7560975609756184</v>
      </c>
      <c r="AU75" s="1100">
        <f t="shared" si="65"/>
        <v>10.810810810810789</v>
      </c>
      <c r="AV75" s="1100">
        <f t="shared" si="66"/>
        <v>12.121212121212132</v>
      </c>
      <c r="AW75" s="1100">
        <f t="shared" si="67"/>
        <v>5.1542402813148005</v>
      </c>
      <c r="AX75" s="1100">
        <f t="shared" si="68"/>
        <v>13.046919785835048</v>
      </c>
    </row>
    <row r="76" spans="1:50" ht="11.25" customHeight="1" x14ac:dyDescent="0.2">
      <c r="A76" s="444" t="s">
        <v>410</v>
      </c>
      <c r="B76" s="814" t="s">
        <v>411</v>
      </c>
      <c r="C76" s="584">
        <v>2.2000000000000002</v>
      </c>
      <c r="D76" s="584">
        <v>1.9550000000000001</v>
      </c>
      <c r="E76" s="460">
        <v>1.78</v>
      </c>
      <c r="F76" s="589">
        <v>1.6199999999999999</v>
      </c>
      <c r="G76" s="451">
        <v>1.4650000000000001</v>
      </c>
      <c r="H76" s="451">
        <v>1.33</v>
      </c>
      <c r="I76" s="451">
        <v>1.21</v>
      </c>
      <c r="J76" s="451">
        <v>1.0900000000000001</v>
      </c>
      <c r="K76" s="964" t="s">
        <v>90</v>
      </c>
      <c r="L76" s="451">
        <v>0.96</v>
      </c>
      <c r="M76" s="449">
        <v>0.9</v>
      </c>
      <c r="N76" s="964"/>
      <c r="O76" s="454">
        <v>0.86</v>
      </c>
      <c r="P76" s="456">
        <v>0.82</v>
      </c>
      <c r="Q76" s="456">
        <v>0.4</v>
      </c>
      <c r="R76" s="455">
        <v>0</v>
      </c>
      <c r="S76" s="455">
        <v>0</v>
      </c>
      <c r="T76" s="455">
        <v>0</v>
      </c>
      <c r="U76" s="455">
        <v>0</v>
      </c>
      <c r="V76" s="455">
        <v>0</v>
      </c>
      <c r="W76" s="455">
        <v>0</v>
      </c>
      <c r="X76" s="455">
        <v>0</v>
      </c>
      <c r="Y76" s="455">
        <v>0</v>
      </c>
      <c r="Z76" s="455">
        <v>0</v>
      </c>
      <c r="AA76" s="587">
        <f t="shared" si="45"/>
        <v>16.59</v>
      </c>
      <c r="AB76" s="1100">
        <f t="shared" si="46"/>
        <v>12.531969309462919</v>
      </c>
      <c r="AC76" s="1100">
        <f t="shared" si="47"/>
        <v>9.8314606741572987</v>
      </c>
      <c r="AD76" s="1100">
        <f t="shared" si="48"/>
        <v>9.8765432098765427</v>
      </c>
      <c r="AE76" s="1100">
        <f t="shared" si="49"/>
        <v>10.580204778156975</v>
      </c>
      <c r="AF76" s="1100">
        <f t="shared" si="50"/>
        <v>10.150375939849621</v>
      </c>
      <c r="AG76" s="1100">
        <f t="shared" si="51"/>
        <v>9.9173553719008378</v>
      </c>
      <c r="AH76" s="1100">
        <f t="shared" si="52"/>
        <v>11.009174311926584</v>
      </c>
      <c r="AI76" s="1100">
        <f t="shared" si="53"/>
        <v>13.541666666666675</v>
      </c>
      <c r="AJ76" s="1100">
        <f t="shared" si="54"/>
        <v>6.6666666666666652</v>
      </c>
      <c r="AK76" s="1100">
        <f t="shared" si="55"/>
        <v>4.6511627906976827</v>
      </c>
      <c r="AL76" s="1100">
        <f t="shared" si="56"/>
        <v>4.8780487804878092</v>
      </c>
      <c r="AM76" s="1100">
        <f t="shared" si="57"/>
        <v>104.99999999999999</v>
      </c>
      <c r="AN76" s="1100" t="str">
        <f t="shared" si="58"/>
        <v>n/a</v>
      </c>
      <c r="AO76" s="1100" t="str">
        <f t="shared" si="59"/>
        <v>n/a</v>
      </c>
      <c r="AP76" s="1100" t="str">
        <f t="shared" si="60"/>
        <v>n/a</v>
      </c>
      <c r="AQ76" s="1100" t="str">
        <f t="shared" si="61"/>
        <v>n/a</v>
      </c>
      <c r="AR76" s="1100" t="str">
        <f t="shared" si="62"/>
        <v>n/a</v>
      </c>
      <c r="AS76" s="1100" t="str">
        <f t="shared" si="63"/>
        <v>n/a</v>
      </c>
      <c r="AT76" s="1100" t="str">
        <f t="shared" si="64"/>
        <v>n/a</v>
      </c>
      <c r="AU76" s="1100" t="str">
        <f t="shared" si="65"/>
        <v>n/a</v>
      </c>
      <c r="AV76" s="1100" t="str">
        <f t="shared" si="66"/>
        <v>n/a</v>
      </c>
      <c r="AW76" s="1100">
        <f t="shared" si="67"/>
        <v>17.386219041654133</v>
      </c>
      <c r="AX76" s="1100">
        <f t="shared" si="68"/>
        <v>27.727018667393345</v>
      </c>
    </row>
    <row r="77" spans="1:50" ht="11.25" customHeight="1" x14ac:dyDescent="0.2">
      <c r="A77" s="461" t="s">
        <v>129</v>
      </c>
      <c r="B77" s="829" t="s">
        <v>130</v>
      </c>
      <c r="C77" s="584">
        <v>1.28</v>
      </c>
      <c r="D77" s="584">
        <v>1.1599999999999999</v>
      </c>
      <c r="E77" s="460">
        <v>1.06</v>
      </c>
      <c r="F77" s="587">
        <v>0.99399999999999999</v>
      </c>
      <c r="G77" s="584">
        <v>0.91400000000000003</v>
      </c>
      <c r="H77" s="584">
        <v>0.874</v>
      </c>
      <c r="I77" s="584">
        <v>0.83</v>
      </c>
      <c r="J77" s="584">
        <v>0.76</v>
      </c>
      <c r="K77" s="897"/>
      <c r="L77" s="584">
        <v>0.63500000000000001</v>
      </c>
      <c r="M77" s="459">
        <v>0.55000000000000004</v>
      </c>
      <c r="N77" s="897"/>
      <c r="O77" s="472">
        <v>0.52</v>
      </c>
      <c r="P77" s="472">
        <v>0.505</v>
      </c>
      <c r="Q77" s="586">
        <v>0.5</v>
      </c>
      <c r="R77" s="590">
        <v>0.47749999999999998</v>
      </c>
      <c r="S77" s="590">
        <v>0.46500000000000002</v>
      </c>
      <c r="T77" s="586">
        <v>0.45</v>
      </c>
      <c r="U77" s="590">
        <v>0.4425</v>
      </c>
      <c r="V77" s="590">
        <v>0.44</v>
      </c>
      <c r="W77" s="590">
        <v>0.43567</v>
      </c>
      <c r="X77" s="586">
        <v>0.43334</v>
      </c>
      <c r="Y77" s="590">
        <v>0.42832999999999999</v>
      </c>
      <c r="Z77" s="590">
        <v>0.42665999999999998</v>
      </c>
      <c r="AA77" s="587">
        <f t="shared" si="45"/>
        <v>14.581</v>
      </c>
      <c r="AB77" s="1100">
        <f t="shared" si="46"/>
        <v>10.344827586206918</v>
      </c>
      <c r="AC77" s="1100">
        <f t="shared" si="47"/>
        <v>9.4339622641509422</v>
      </c>
      <c r="AD77" s="1100">
        <f t="shared" si="48"/>
        <v>6.6398390342052416</v>
      </c>
      <c r="AE77" s="1100">
        <f t="shared" si="49"/>
        <v>8.7527352297593009</v>
      </c>
      <c r="AF77" s="1100">
        <f t="shared" si="50"/>
        <v>4.5766590389016093</v>
      </c>
      <c r="AG77" s="1100">
        <f t="shared" si="51"/>
        <v>5.3012048192771166</v>
      </c>
      <c r="AH77" s="1100">
        <f t="shared" si="52"/>
        <v>9.210526315789469</v>
      </c>
      <c r="AI77" s="1100">
        <f t="shared" si="53"/>
        <v>19.685039370078748</v>
      </c>
      <c r="AJ77" s="1100">
        <f t="shared" si="54"/>
        <v>15.454545454545453</v>
      </c>
      <c r="AK77" s="1100">
        <f t="shared" si="55"/>
        <v>5.7692307692307709</v>
      </c>
      <c r="AL77" s="1100">
        <f t="shared" si="56"/>
        <v>2.9702970297029729</v>
      </c>
      <c r="AM77" s="1100">
        <f t="shared" si="57"/>
        <v>1.0000000000000009</v>
      </c>
      <c r="AN77" s="1100">
        <f t="shared" si="58"/>
        <v>4.7120418848167533</v>
      </c>
      <c r="AO77" s="1100">
        <f t="shared" si="59"/>
        <v>2.6881720430107503</v>
      </c>
      <c r="AP77" s="1100">
        <f t="shared" si="60"/>
        <v>3.3333333333333437</v>
      </c>
      <c r="AQ77" s="1100">
        <f t="shared" si="61"/>
        <v>1.6949152542372836</v>
      </c>
      <c r="AR77" s="1100">
        <f t="shared" si="62"/>
        <v>0.56818181818181213</v>
      </c>
      <c r="AS77" s="1100">
        <f t="shared" si="63"/>
        <v>0.9938715082516536</v>
      </c>
      <c r="AT77" s="1100">
        <f t="shared" si="64"/>
        <v>0.53768403563021483</v>
      </c>
      <c r="AU77" s="1100">
        <f t="shared" si="65"/>
        <v>1.1696589078514341</v>
      </c>
      <c r="AV77" s="1100">
        <f t="shared" si="66"/>
        <v>0.39141236581821115</v>
      </c>
      <c r="AW77" s="1100">
        <f t="shared" si="67"/>
        <v>5.487054193475239</v>
      </c>
      <c r="AX77" s="1100">
        <f t="shared" si="68"/>
        <v>5.16873868182876</v>
      </c>
    </row>
    <row r="78" spans="1:50" ht="11.25" customHeight="1" x14ac:dyDescent="0.2">
      <c r="A78" s="829" t="s">
        <v>904</v>
      </c>
      <c r="B78" s="829" t="s">
        <v>905</v>
      </c>
      <c r="C78" s="584">
        <v>1.72</v>
      </c>
      <c r="D78" s="584">
        <v>1.6</v>
      </c>
      <c r="E78" s="460">
        <v>1.44</v>
      </c>
      <c r="F78" s="587">
        <v>1.31</v>
      </c>
      <c r="G78" s="584">
        <v>1.19</v>
      </c>
      <c r="H78" s="584">
        <v>1.1000000000000001</v>
      </c>
      <c r="I78" s="584">
        <v>0.98</v>
      </c>
      <c r="J78" s="584">
        <v>0.86</v>
      </c>
      <c r="K78" s="897"/>
      <c r="L78" s="584">
        <v>0.78</v>
      </c>
      <c r="M78" s="588">
        <v>0.72</v>
      </c>
      <c r="N78" s="897"/>
      <c r="O78" s="585">
        <v>0.72</v>
      </c>
      <c r="P78" s="585">
        <v>0.72</v>
      </c>
      <c r="Q78" s="590">
        <v>0.72</v>
      </c>
      <c r="R78" s="590">
        <v>0.6</v>
      </c>
      <c r="S78" s="590">
        <v>0.54</v>
      </c>
      <c r="T78" s="590">
        <v>0.43511999999999995</v>
      </c>
      <c r="U78" s="590">
        <v>0.36763000000000001</v>
      </c>
      <c r="V78" s="590">
        <v>0.31509999999999999</v>
      </c>
      <c r="W78" s="586">
        <v>0.28008</v>
      </c>
      <c r="X78" s="586">
        <v>0.28008</v>
      </c>
      <c r="Y78" s="590">
        <v>0.27571000000000001</v>
      </c>
      <c r="Z78" s="586">
        <v>0.2626</v>
      </c>
      <c r="AA78" s="587">
        <f t="shared" si="45"/>
        <v>17.216320000000003</v>
      </c>
      <c r="AB78" s="1100">
        <f t="shared" si="46"/>
        <v>7.4999999999999956</v>
      </c>
      <c r="AC78" s="1100">
        <f t="shared" si="47"/>
        <v>11.111111111111116</v>
      </c>
      <c r="AD78" s="1100">
        <f t="shared" si="48"/>
        <v>9.9236641221373887</v>
      </c>
      <c r="AE78" s="1100">
        <f t="shared" si="49"/>
        <v>10.084033613445387</v>
      </c>
      <c r="AF78" s="1100">
        <f t="shared" si="50"/>
        <v>8.1818181818181799</v>
      </c>
      <c r="AG78" s="1100">
        <f t="shared" si="51"/>
        <v>12.244897959183687</v>
      </c>
      <c r="AH78" s="1100">
        <f t="shared" si="52"/>
        <v>13.953488372093027</v>
      </c>
      <c r="AI78" s="1100">
        <f t="shared" si="53"/>
        <v>10.256410256410241</v>
      </c>
      <c r="AJ78" s="1100">
        <f t="shared" si="54"/>
        <v>8.3333333333333481</v>
      </c>
      <c r="AK78" s="1100">
        <f t="shared" si="55"/>
        <v>0</v>
      </c>
      <c r="AL78" s="1100">
        <f t="shared" si="56"/>
        <v>0</v>
      </c>
      <c r="AM78" s="1100">
        <f t="shared" si="57"/>
        <v>0</v>
      </c>
      <c r="AN78" s="1100">
        <f t="shared" si="58"/>
        <v>19.999999999999996</v>
      </c>
      <c r="AO78" s="1100">
        <f t="shared" si="59"/>
        <v>11.111111111111093</v>
      </c>
      <c r="AP78" s="1100">
        <f t="shared" si="60"/>
        <v>24.10369553226699</v>
      </c>
      <c r="AQ78" s="1100">
        <f t="shared" si="61"/>
        <v>18.358131817316313</v>
      </c>
      <c r="AR78" s="1100">
        <f t="shared" si="62"/>
        <v>16.67089812757856</v>
      </c>
      <c r="AS78" s="1100">
        <f t="shared" si="63"/>
        <v>12.503570408454735</v>
      </c>
      <c r="AT78" s="1100">
        <f t="shared" si="64"/>
        <v>0</v>
      </c>
      <c r="AU78" s="1100">
        <f t="shared" si="65"/>
        <v>1.5849987305502022</v>
      </c>
      <c r="AV78" s="1100">
        <f t="shared" si="66"/>
        <v>4.9923838537699883</v>
      </c>
      <c r="AW78" s="1100">
        <f t="shared" si="67"/>
        <v>9.5673117395514407</v>
      </c>
      <c r="AX78" s="1100">
        <f t="shared" si="68"/>
        <v>6.8813122903349804</v>
      </c>
    </row>
    <row r="79" spans="1:50" ht="11.25" customHeight="1" x14ac:dyDescent="0.2">
      <c r="A79" s="830" t="s">
        <v>448</v>
      </c>
      <c r="B79" s="829" t="s">
        <v>449</v>
      </c>
      <c r="C79" s="584">
        <v>1.64</v>
      </c>
      <c r="D79" s="584">
        <v>1.6</v>
      </c>
      <c r="E79" s="460">
        <v>1.56</v>
      </c>
      <c r="F79" s="587">
        <v>1.52</v>
      </c>
      <c r="G79" s="584">
        <v>1.4</v>
      </c>
      <c r="H79" s="584">
        <v>1.1599999999999999</v>
      </c>
      <c r="I79" s="584">
        <v>1.08</v>
      </c>
      <c r="J79" s="584">
        <v>1</v>
      </c>
      <c r="K79" s="897"/>
      <c r="L79" s="584">
        <v>0.96</v>
      </c>
      <c r="M79" s="459">
        <v>0.92</v>
      </c>
      <c r="N79" s="897"/>
      <c r="O79" s="472">
        <v>0.84</v>
      </c>
      <c r="P79" s="472">
        <v>0.8</v>
      </c>
      <c r="Q79" s="590">
        <v>0.74</v>
      </c>
      <c r="R79" s="590">
        <v>0.66</v>
      </c>
      <c r="S79" s="586">
        <v>0.6</v>
      </c>
      <c r="T79" s="590">
        <v>0.57499999999999996</v>
      </c>
      <c r="U79" s="590">
        <v>0.44500000000000001</v>
      </c>
      <c r="V79" s="590">
        <v>7.0000000000000007E-2</v>
      </c>
      <c r="W79" s="586">
        <v>0</v>
      </c>
      <c r="X79" s="586">
        <v>0</v>
      </c>
      <c r="Y79" s="586">
        <v>0</v>
      </c>
      <c r="Z79" s="586">
        <v>0</v>
      </c>
      <c r="AA79" s="587">
        <f t="shared" si="45"/>
        <v>17.570000000000004</v>
      </c>
      <c r="AB79" s="1100">
        <f t="shared" si="46"/>
        <v>2.4999999999999911</v>
      </c>
      <c r="AC79" s="1100">
        <f t="shared" si="47"/>
        <v>2.5641025641025772</v>
      </c>
      <c r="AD79" s="1100">
        <f t="shared" si="48"/>
        <v>2.6315789473684292</v>
      </c>
      <c r="AE79" s="1100">
        <f t="shared" si="49"/>
        <v>8.5714285714285854</v>
      </c>
      <c r="AF79" s="1100">
        <f t="shared" si="50"/>
        <v>20.68965517241379</v>
      </c>
      <c r="AG79" s="1100">
        <f t="shared" si="51"/>
        <v>7.4074074074073959</v>
      </c>
      <c r="AH79" s="1100">
        <f t="shared" si="52"/>
        <v>8.0000000000000071</v>
      </c>
      <c r="AI79" s="1100">
        <f t="shared" si="53"/>
        <v>4.1666666666666741</v>
      </c>
      <c r="AJ79" s="1100">
        <f t="shared" si="54"/>
        <v>4.3478260869565188</v>
      </c>
      <c r="AK79" s="1100">
        <f t="shared" si="55"/>
        <v>9.5238095238095344</v>
      </c>
      <c r="AL79" s="1100">
        <f t="shared" si="56"/>
        <v>4.9999999999999822</v>
      </c>
      <c r="AM79" s="1100">
        <f t="shared" si="57"/>
        <v>8.1081081081081141</v>
      </c>
      <c r="AN79" s="1100">
        <f t="shared" si="58"/>
        <v>12.12121212121211</v>
      </c>
      <c r="AO79" s="1100">
        <f t="shared" si="59"/>
        <v>10.000000000000009</v>
      </c>
      <c r="AP79" s="1100">
        <f t="shared" si="60"/>
        <v>4.3478260869565188</v>
      </c>
      <c r="AQ79" s="1100">
        <f t="shared" si="61"/>
        <v>29.213483146067396</v>
      </c>
      <c r="AR79" s="1100">
        <f t="shared" si="62"/>
        <v>535.71428571428567</v>
      </c>
      <c r="AS79" s="1100" t="str">
        <f t="shared" si="63"/>
        <v>n/a</v>
      </c>
      <c r="AT79" s="1100" t="str">
        <f t="shared" si="64"/>
        <v>n/a</v>
      </c>
      <c r="AU79" s="1100" t="str">
        <f t="shared" si="65"/>
        <v>n/a</v>
      </c>
      <c r="AV79" s="1100" t="str">
        <f t="shared" si="66"/>
        <v>n/a</v>
      </c>
      <c r="AW79" s="1100">
        <f t="shared" si="67"/>
        <v>39.700434712751957</v>
      </c>
      <c r="AX79" s="1100">
        <f t="shared" si="68"/>
        <v>128.00702957094603</v>
      </c>
    </row>
    <row r="80" spans="1:50" ht="11.25" customHeight="1" x14ac:dyDescent="0.2">
      <c r="A80" s="448" t="s">
        <v>4124</v>
      </c>
      <c r="B80" s="829" t="s">
        <v>1950</v>
      </c>
      <c r="C80" s="584">
        <v>0.72</v>
      </c>
      <c r="D80" s="584">
        <v>0.66</v>
      </c>
      <c r="E80" s="460">
        <v>0.54</v>
      </c>
      <c r="F80" s="1017">
        <v>0.39</v>
      </c>
      <c r="G80" s="593">
        <v>0.25</v>
      </c>
      <c r="H80" s="593">
        <v>0.2</v>
      </c>
      <c r="I80" s="593">
        <v>0.12</v>
      </c>
      <c r="J80" s="609">
        <v>0.04</v>
      </c>
      <c r="K80" s="483"/>
      <c r="L80" s="609">
        <v>0.04</v>
      </c>
      <c r="M80" s="610">
        <v>0.04</v>
      </c>
      <c r="N80" s="483"/>
      <c r="O80" s="610">
        <v>0.04</v>
      </c>
      <c r="P80" s="978">
        <v>0.04</v>
      </c>
      <c r="Q80" s="806">
        <v>2.88</v>
      </c>
      <c r="R80" s="806">
        <v>2.4</v>
      </c>
      <c r="S80" s="806">
        <v>2.12</v>
      </c>
      <c r="T80" s="806">
        <v>1.9</v>
      </c>
      <c r="U80" s="806">
        <v>1.7</v>
      </c>
      <c r="V80" s="806">
        <v>1.44</v>
      </c>
      <c r="W80" s="806">
        <v>1.22</v>
      </c>
      <c r="X80" s="806">
        <v>1.1399999999999999</v>
      </c>
      <c r="Y80" s="806">
        <v>1.03</v>
      </c>
      <c r="Z80" s="806">
        <v>0.92500000000000004</v>
      </c>
      <c r="AA80" s="587">
        <f t="shared" si="45"/>
        <v>19.835000000000001</v>
      </c>
      <c r="AB80" s="1100">
        <f t="shared" si="46"/>
        <v>9.0909090909090828</v>
      </c>
      <c r="AC80" s="1100">
        <f t="shared" si="47"/>
        <v>22.222222222222211</v>
      </c>
      <c r="AD80" s="1100">
        <f t="shared" si="48"/>
        <v>38.46153846153846</v>
      </c>
      <c r="AE80" s="1100">
        <f t="shared" si="49"/>
        <v>56.000000000000007</v>
      </c>
      <c r="AF80" s="1100">
        <f t="shared" si="50"/>
        <v>25</v>
      </c>
      <c r="AG80" s="1100">
        <f t="shared" si="51"/>
        <v>66.666666666666671</v>
      </c>
      <c r="AH80" s="1100">
        <f t="shared" si="52"/>
        <v>200</v>
      </c>
      <c r="AI80" s="1100">
        <f t="shared" si="53"/>
        <v>0</v>
      </c>
      <c r="AJ80" s="1100">
        <f t="shared" si="54"/>
        <v>0</v>
      </c>
      <c r="AK80" s="1100">
        <f t="shared" si="55"/>
        <v>0</v>
      </c>
      <c r="AL80" s="1100">
        <f t="shared" si="56"/>
        <v>0</v>
      </c>
      <c r="AM80" s="1100">
        <f t="shared" si="57"/>
        <v>-98.611111111111114</v>
      </c>
      <c r="AN80" s="1100">
        <f t="shared" si="58"/>
        <v>19.999999999999996</v>
      </c>
      <c r="AO80" s="1100">
        <f t="shared" si="59"/>
        <v>13.207547169811317</v>
      </c>
      <c r="AP80" s="1100">
        <f t="shared" si="60"/>
        <v>11.578947368421066</v>
      </c>
      <c r="AQ80" s="1100">
        <f t="shared" si="61"/>
        <v>11.764705882352944</v>
      </c>
      <c r="AR80" s="1100">
        <f t="shared" si="62"/>
        <v>18.055555555555557</v>
      </c>
      <c r="AS80" s="1100">
        <f t="shared" si="63"/>
        <v>18.032786885245898</v>
      </c>
      <c r="AT80" s="1100">
        <f t="shared" si="64"/>
        <v>7.0175438596491224</v>
      </c>
      <c r="AU80" s="1100">
        <f t="shared" si="65"/>
        <v>10.679611650485432</v>
      </c>
      <c r="AV80" s="1100">
        <f t="shared" si="66"/>
        <v>11.351351351351347</v>
      </c>
      <c r="AW80" s="1100">
        <f t="shared" si="67"/>
        <v>20.977060716814186</v>
      </c>
      <c r="AX80" s="1100">
        <f t="shared" si="68"/>
        <v>51.251749301013106</v>
      </c>
    </row>
    <row r="81" spans="1:50" ht="11.25" customHeight="1" x14ac:dyDescent="0.2">
      <c r="A81" s="591" t="s">
        <v>994</v>
      </c>
      <c r="B81" s="468" t="s">
        <v>995</v>
      </c>
      <c r="C81" s="584">
        <v>1.24</v>
      </c>
      <c r="D81" s="584">
        <v>0.96</v>
      </c>
      <c r="E81" s="460">
        <v>0.76</v>
      </c>
      <c r="F81" s="471">
        <v>0.68</v>
      </c>
      <c r="G81" s="474">
        <v>0.6</v>
      </c>
      <c r="H81" s="474">
        <v>0.52</v>
      </c>
      <c r="I81" s="474">
        <v>0.43</v>
      </c>
      <c r="J81" s="474">
        <v>0.39</v>
      </c>
      <c r="K81" s="977"/>
      <c r="L81" s="1067">
        <v>0.36</v>
      </c>
      <c r="M81" s="1114">
        <v>0</v>
      </c>
      <c r="N81" s="1016"/>
      <c r="O81" s="489">
        <v>0</v>
      </c>
      <c r="P81" s="477">
        <v>0</v>
      </c>
      <c r="Q81" s="477">
        <v>0</v>
      </c>
      <c r="R81" s="477">
        <v>0</v>
      </c>
      <c r="S81" s="477">
        <v>0</v>
      </c>
      <c r="T81" s="477">
        <v>0</v>
      </c>
      <c r="U81" s="477">
        <v>0</v>
      </c>
      <c r="V81" s="477">
        <v>0</v>
      </c>
      <c r="W81" s="477">
        <v>0</v>
      </c>
      <c r="X81" s="477">
        <v>0</v>
      </c>
      <c r="Y81" s="477">
        <v>0</v>
      </c>
      <c r="Z81" s="477">
        <v>0</v>
      </c>
      <c r="AA81" s="587">
        <f t="shared" si="45"/>
        <v>5.9399999999999995</v>
      </c>
      <c r="AB81" s="1100">
        <f t="shared" si="46"/>
        <v>29.166666666666675</v>
      </c>
      <c r="AC81" s="1100">
        <f t="shared" si="47"/>
        <v>26.315789473684205</v>
      </c>
      <c r="AD81" s="1100">
        <f t="shared" si="48"/>
        <v>11.764705882352944</v>
      </c>
      <c r="AE81" s="1100">
        <f t="shared" si="49"/>
        <v>13.333333333333353</v>
      </c>
      <c r="AF81" s="1100">
        <f t="shared" si="50"/>
        <v>15.384615384615374</v>
      </c>
      <c r="AG81" s="1100">
        <f t="shared" si="51"/>
        <v>20.930232558139551</v>
      </c>
      <c r="AH81" s="1100">
        <f t="shared" si="52"/>
        <v>10.256410256410241</v>
      </c>
      <c r="AI81" s="1100">
        <f t="shared" si="53"/>
        <v>8.3333333333333481</v>
      </c>
      <c r="AJ81" s="1100" t="str">
        <f t="shared" si="54"/>
        <v>n/a</v>
      </c>
      <c r="AK81" s="1100" t="str">
        <f t="shared" si="55"/>
        <v>n/a</v>
      </c>
      <c r="AL81" s="1100" t="str">
        <f t="shared" si="56"/>
        <v>n/a</v>
      </c>
      <c r="AM81" s="1100" t="str">
        <f t="shared" si="57"/>
        <v>n/a</v>
      </c>
      <c r="AN81" s="1100" t="str">
        <f t="shared" si="58"/>
        <v>n/a</v>
      </c>
      <c r="AO81" s="1100" t="str">
        <f t="shared" si="59"/>
        <v>n/a</v>
      </c>
      <c r="AP81" s="1100" t="str">
        <f t="shared" si="60"/>
        <v>n/a</v>
      </c>
      <c r="AQ81" s="1100" t="str">
        <f t="shared" si="61"/>
        <v>n/a</v>
      </c>
      <c r="AR81" s="1100" t="str">
        <f t="shared" si="62"/>
        <v>n/a</v>
      </c>
      <c r="AS81" s="1100" t="str">
        <f t="shared" si="63"/>
        <v>n/a</v>
      </c>
      <c r="AT81" s="1100" t="str">
        <f t="shared" si="64"/>
        <v>n/a</v>
      </c>
      <c r="AU81" s="1100" t="str">
        <f t="shared" si="65"/>
        <v>n/a</v>
      </c>
      <c r="AV81" s="1100" t="str">
        <f t="shared" si="66"/>
        <v>n/a</v>
      </c>
      <c r="AW81" s="1100">
        <f t="shared" si="67"/>
        <v>16.93563586106696</v>
      </c>
      <c r="AX81" s="1100">
        <f t="shared" si="68"/>
        <v>7.6929896423125292</v>
      </c>
    </row>
    <row r="82" spans="1:50" ht="11.25" customHeight="1" x14ac:dyDescent="0.2">
      <c r="A82" s="831" t="s">
        <v>1008</v>
      </c>
      <c r="B82" s="829" t="s">
        <v>1009</v>
      </c>
      <c r="C82" s="584">
        <v>0.48</v>
      </c>
      <c r="D82" s="584">
        <v>0.42666666666666669</v>
      </c>
      <c r="E82" s="460">
        <v>0.39999999999999997</v>
      </c>
      <c r="F82" s="589">
        <v>0.37333333333333335</v>
      </c>
      <c r="G82" s="584">
        <v>0.34666666666666668</v>
      </c>
      <c r="H82" s="584">
        <v>0.3155533333333333</v>
      </c>
      <c r="I82" s="584">
        <v>0.28445333333333334</v>
      </c>
      <c r="J82" s="584">
        <v>0.26023333333333332</v>
      </c>
      <c r="K82" s="897">
        <v>0</v>
      </c>
      <c r="L82" s="584">
        <v>0.22387333333333329</v>
      </c>
      <c r="M82" s="588">
        <v>0.19914666666666667</v>
      </c>
      <c r="N82" s="897">
        <v>0</v>
      </c>
      <c r="O82" s="588">
        <v>0.19914666666666667</v>
      </c>
      <c r="P82" s="492">
        <v>0.19914666666666667</v>
      </c>
      <c r="Q82" s="590">
        <v>0.19532000000000002</v>
      </c>
      <c r="R82" s="590">
        <v>0.17873333333333333</v>
      </c>
      <c r="S82" s="590">
        <v>0.14809333333333333</v>
      </c>
      <c r="T82" s="586">
        <v>0.10043333333333333</v>
      </c>
      <c r="U82" s="586">
        <v>0.10780666666666666</v>
      </c>
      <c r="V82" s="590">
        <v>0.11573333333333331</v>
      </c>
      <c r="W82" s="586">
        <v>0.11346666666666666</v>
      </c>
      <c r="X82" s="586">
        <v>0.11346666666666666</v>
      </c>
      <c r="Y82" s="590">
        <v>0.11176666666666667</v>
      </c>
      <c r="Z82" s="586">
        <v>0.11120000000000001</v>
      </c>
      <c r="AA82" s="587">
        <f t="shared" si="45"/>
        <v>5.0042400000000002</v>
      </c>
      <c r="AB82" s="1100">
        <f t="shared" si="46"/>
        <v>12.499999999999979</v>
      </c>
      <c r="AC82" s="1100">
        <f t="shared" si="47"/>
        <v>6.6666666666666874</v>
      </c>
      <c r="AD82" s="1100">
        <f t="shared" si="48"/>
        <v>7.1428571428571397</v>
      </c>
      <c r="AE82" s="1100">
        <f t="shared" si="49"/>
        <v>7.6923076923076872</v>
      </c>
      <c r="AF82" s="1100">
        <f t="shared" si="50"/>
        <v>9.8599285910464296</v>
      </c>
      <c r="AG82" s="1100">
        <f t="shared" si="51"/>
        <v>10.933252085872303</v>
      </c>
      <c r="AH82" s="1100">
        <f t="shared" si="52"/>
        <v>9.3070321506340647</v>
      </c>
      <c r="AI82" s="1100">
        <f t="shared" si="53"/>
        <v>16.241326940829648</v>
      </c>
      <c r="AJ82" s="1100">
        <f t="shared" si="54"/>
        <v>12.416309587573625</v>
      </c>
      <c r="AK82" s="1100">
        <f t="shared" si="55"/>
        <v>0</v>
      </c>
      <c r="AL82" s="1100">
        <f t="shared" si="56"/>
        <v>0</v>
      </c>
      <c r="AM82" s="1100">
        <f t="shared" si="57"/>
        <v>1.9591781008942544</v>
      </c>
      <c r="AN82" s="1100">
        <f t="shared" si="58"/>
        <v>9.2801193584483457</v>
      </c>
      <c r="AO82" s="1100">
        <f t="shared" si="59"/>
        <v>20.68965517241379</v>
      </c>
      <c r="AP82" s="1100">
        <f t="shared" si="60"/>
        <v>47.454364420843007</v>
      </c>
      <c r="AQ82" s="1100">
        <f t="shared" si="61"/>
        <v>-6.8394038711273257</v>
      </c>
      <c r="AR82" s="1100">
        <f t="shared" si="62"/>
        <v>-6.849078341013815</v>
      </c>
      <c r="AS82" s="1100">
        <f t="shared" si="63"/>
        <v>1.9976498237367579</v>
      </c>
      <c r="AT82" s="1100">
        <f t="shared" si="64"/>
        <v>0</v>
      </c>
      <c r="AU82" s="1100">
        <f t="shared" si="65"/>
        <v>1.5210259469132126</v>
      </c>
      <c r="AV82" s="1100">
        <f t="shared" si="66"/>
        <v>0.50959232613907446</v>
      </c>
      <c r="AW82" s="1100">
        <f t="shared" si="67"/>
        <v>7.7372754188111843</v>
      </c>
      <c r="AX82" s="1100">
        <f t="shared" si="68"/>
        <v>11.500481604313988</v>
      </c>
    </row>
    <row r="83" spans="1:50" ht="11.25" customHeight="1" x14ac:dyDescent="0.2">
      <c r="A83" s="829" t="s">
        <v>450</v>
      </c>
      <c r="B83" s="829" t="s">
        <v>451</v>
      </c>
      <c r="C83" s="584">
        <v>1.3</v>
      </c>
      <c r="D83" s="584">
        <v>1.22</v>
      </c>
      <c r="E83" s="460">
        <v>0.93</v>
      </c>
      <c r="F83" s="589">
        <v>0.78</v>
      </c>
      <c r="G83" s="584">
        <v>0.73</v>
      </c>
      <c r="H83" s="584">
        <v>0.69</v>
      </c>
      <c r="I83" s="584">
        <v>0.63500000000000001</v>
      </c>
      <c r="J83" s="584">
        <v>0.59</v>
      </c>
      <c r="K83" s="897"/>
      <c r="L83" s="584">
        <v>0.55000000000000004</v>
      </c>
      <c r="M83" s="459">
        <v>0.51</v>
      </c>
      <c r="N83" s="897"/>
      <c r="O83" s="472">
        <v>0.47</v>
      </c>
      <c r="P83" s="472">
        <v>0.44500000000000001</v>
      </c>
      <c r="Q83" s="590">
        <v>0.41</v>
      </c>
      <c r="R83" s="590">
        <v>0.37</v>
      </c>
      <c r="S83" s="590">
        <v>0.33</v>
      </c>
      <c r="T83" s="590">
        <v>0.28999999999999998</v>
      </c>
      <c r="U83" s="590">
        <v>0.25750000000000001</v>
      </c>
      <c r="V83" s="590">
        <v>0.22750000000000001</v>
      </c>
      <c r="W83" s="590">
        <v>0.19</v>
      </c>
      <c r="X83" s="590">
        <v>0.18</v>
      </c>
      <c r="Y83" s="590">
        <v>0.16</v>
      </c>
      <c r="Z83" s="590">
        <v>0.125</v>
      </c>
      <c r="AA83" s="587">
        <f t="shared" si="45"/>
        <v>11.389999999999997</v>
      </c>
      <c r="AB83" s="1100">
        <f t="shared" si="46"/>
        <v>6.5573770491803351</v>
      </c>
      <c r="AC83" s="1100">
        <f t="shared" si="47"/>
        <v>31.182795698924725</v>
      </c>
      <c r="AD83" s="1100">
        <f t="shared" si="48"/>
        <v>19.23076923076923</v>
      </c>
      <c r="AE83" s="1100">
        <f t="shared" si="49"/>
        <v>6.8493150684931559</v>
      </c>
      <c r="AF83" s="1100">
        <f t="shared" si="50"/>
        <v>5.7971014492753659</v>
      </c>
      <c r="AG83" s="1100">
        <f t="shared" si="51"/>
        <v>8.6614173228346303</v>
      </c>
      <c r="AH83" s="1100">
        <f t="shared" si="52"/>
        <v>7.6271186440677985</v>
      </c>
      <c r="AI83" s="1100">
        <f t="shared" si="53"/>
        <v>7.2727272727272529</v>
      </c>
      <c r="AJ83" s="1100">
        <f t="shared" si="54"/>
        <v>7.8431372549019773</v>
      </c>
      <c r="AK83" s="1100">
        <f t="shared" si="55"/>
        <v>8.5106382978723527</v>
      </c>
      <c r="AL83" s="1100">
        <f t="shared" si="56"/>
        <v>5.6179775280898792</v>
      </c>
      <c r="AM83" s="1100">
        <f t="shared" si="57"/>
        <v>8.5365853658536661</v>
      </c>
      <c r="AN83" s="1100">
        <f t="shared" si="58"/>
        <v>10.810810810810811</v>
      </c>
      <c r="AO83" s="1100">
        <f t="shared" si="59"/>
        <v>12.12121212121211</v>
      </c>
      <c r="AP83" s="1100">
        <f t="shared" si="60"/>
        <v>13.793103448275868</v>
      </c>
      <c r="AQ83" s="1100">
        <f t="shared" si="61"/>
        <v>12.621359223300965</v>
      </c>
      <c r="AR83" s="1100">
        <f t="shared" si="62"/>
        <v>13.186813186813184</v>
      </c>
      <c r="AS83" s="1100">
        <f t="shared" si="63"/>
        <v>19.736842105263165</v>
      </c>
      <c r="AT83" s="1100">
        <f t="shared" si="64"/>
        <v>5.555555555555558</v>
      </c>
      <c r="AU83" s="1100">
        <f t="shared" si="65"/>
        <v>12.5</v>
      </c>
      <c r="AV83" s="1100">
        <f t="shared" si="66"/>
        <v>28.000000000000004</v>
      </c>
      <c r="AW83" s="1100">
        <f t="shared" si="67"/>
        <v>12.000602696867716</v>
      </c>
      <c r="AX83" s="1100">
        <f t="shared" si="68"/>
        <v>7.1195700046622603</v>
      </c>
    </row>
    <row r="84" spans="1:50" ht="11.25" customHeight="1" x14ac:dyDescent="0.2">
      <c r="A84" s="507" t="s">
        <v>980</v>
      </c>
      <c r="B84" s="829" t="s">
        <v>981</v>
      </c>
      <c r="C84" s="584">
        <v>1.64</v>
      </c>
      <c r="D84" s="584">
        <v>1.61</v>
      </c>
      <c r="E84" s="460">
        <v>1.33</v>
      </c>
      <c r="F84" s="589">
        <v>0.98</v>
      </c>
      <c r="G84" s="584">
        <v>0.83</v>
      </c>
      <c r="H84" s="463">
        <v>0.72</v>
      </c>
      <c r="I84" s="584">
        <v>0.69</v>
      </c>
      <c r="J84" s="584">
        <v>0.4</v>
      </c>
      <c r="K84" s="897"/>
      <c r="L84" s="463">
        <v>0.04</v>
      </c>
      <c r="M84" s="588">
        <v>0.04</v>
      </c>
      <c r="N84" s="897"/>
      <c r="O84" s="585">
        <v>0.04</v>
      </c>
      <c r="P84" s="585">
        <v>0.08</v>
      </c>
      <c r="Q84" s="586">
        <v>0.65</v>
      </c>
      <c r="R84" s="590">
        <v>0.76</v>
      </c>
      <c r="S84" s="590">
        <v>0.72</v>
      </c>
      <c r="T84" s="590">
        <v>0.68</v>
      </c>
      <c r="U84" s="590">
        <v>0.64</v>
      </c>
      <c r="V84" s="586">
        <v>0.6</v>
      </c>
      <c r="W84" s="590">
        <v>0.59</v>
      </c>
      <c r="X84" s="586">
        <v>0.56000000000000005</v>
      </c>
      <c r="Y84" s="590">
        <v>0.54</v>
      </c>
      <c r="Z84" s="586">
        <v>0.45</v>
      </c>
      <c r="AA84" s="587">
        <f t="shared" si="45"/>
        <v>14.59</v>
      </c>
      <c r="AB84" s="1100">
        <f t="shared" si="46"/>
        <v>1.8633540372670732</v>
      </c>
      <c r="AC84" s="1100">
        <f t="shared" si="47"/>
        <v>21.052631578947366</v>
      </c>
      <c r="AD84" s="1100">
        <f t="shared" si="48"/>
        <v>35.714285714285722</v>
      </c>
      <c r="AE84" s="1100">
        <f t="shared" si="49"/>
        <v>18.07228915662651</v>
      </c>
      <c r="AF84" s="1100">
        <f t="shared" si="50"/>
        <v>15.277777777777768</v>
      </c>
      <c r="AG84" s="1100">
        <f t="shared" si="51"/>
        <v>4.3478260869565188</v>
      </c>
      <c r="AH84" s="1100">
        <f t="shared" si="52"/>
        <v>72.499999999999986</v>
      </c>
      <c r="AI84" s="1100">
        <f t="shared" si="53"/>
        <v>900</v>
      </c>
      <c r="AJ84" s="1100">
        <f t="shared" si="54"/>
        <v>0</v>
      </c>
      <c r="AK84" s="1100">
        <f t="shared" si="55"/>
        <v>0</v>
      </c>
      <c r="AL84" s="1100">
        <f t="shared" si="56"/>
        <v>-50</v>
      </c>
      <c r="AM84" s="1100">
        <f t="shared" si="57"/>
        <v>-87.692307692307693</v>
      </c>
      <c r="AN84" s="1100">
        <f t="shared" si="58"/>
        <v>-14.473684210526317</v>
      </c>
      <c r="AO84" s="1100">
        <f t="shared" si="59"/>
        <v>5.555555555555558</v>
      </c>
      <c r="AP84" s="1100">
        <f t="shared" si="60"/>
        <v>5.8823529411764497</v>
      </c>
      <c r="AQ84" s="1100">
        <f t="shared" si="61"/>
        <v>6.25</v>
      </c>
      <c r="AR84" s="1100">
        <f t="shared" si="62"/>
        <v>6.6666666666666652</v>
      </c>
      <c r="AS84" s="1100">
        <f t="shared" si="63"/>
        <v>1.6949152542372836</v>
      </c>
      <c r="AT84" s="1100">
        <f t="shared" si="64"/>
        <v>5.3571428571428381</v>
      </c>
      <c r="AU84" s="1100">
        <f t="shared" si="65"/>
        <v>3.7037037037036979</v>
      </c>
      <c r="AV84" s="1100">
        <f t="shared" si="66"/>
        <v>19.999999999999996</v>
      </c>
      <c r="AW84" s="1100">
        <f t="shared" si="67"/>
        <v>46.274881401309969</v>
      </c>
      <c r="AX84" s="1100">
        <f t="shared" si="68"/>
        <v>197.93716179716881</v>
      </c>
    </row>
    <row r="85" spans="1:50" ht="11.25" customHeight="1" x14ac:dyDescent="0.2">
      <c r="A85" s="591" t="s">
        <v>460</v>
      </c>
      <c r="B85" s="468" t="s">
        <v>461</v>
      </c>
      <c r="C85" s="584">
        <v>2.15</v>
      </c>
      <c r="D85" s="584">
        <v>1.95</v>
      </c>
      <c r="E85" s="460">
        <v>1.8</v>
      </c>
      <c r="F85" s="478">
        <v>1.36</v>
      </c>
      <c r="G85" s="474">
        <v>1.1200000000000001</v>
      </c>
      <c r="H85" s="474">
        <v>0.92</v>
      </c>
      <c r="I85" s="474">
        <v>0.72</v>
      </c>
      <c r="J85" s="473">
        <v>0.68</v>
      </c>
      <c r="K85" s="977"/>
      <c r="L85" s="474">
        <v>0.65</v>
      </c>
      <c r="M85" s="470">
        <v>0.61</v>
      </c>
      <c r="N85" s="977"/>
      <c r="O85" s="487">
        <v>0.56999999999999995</v>
      </c>
      <c r="P85" s="496">
        <v>0.56000000000000005</v>
      </c>
      <c r="Q85" s="476">
        <v>0.53</v>
      </c>
      <c r="R85" s="476">
        <v>0.43</v>
      </c>
      <c r="S85" s="476">
        <v>0.34</v>
      </c>
      <c r="T85" s="476">
        <v>0.29999000000000003</v>
      </c>
      <c r="U85" s="476">
        <v>0.27334000000000003</v>
      </c>
      <c r="V85" s="477">
        <v>0</v>
      </c>
      <c r="W85" s="477">
        <v>0</v>
      </c>
      <c r="X85" s="477">
        <v>0</v>
      </c>
      <c r="Y85" s="477">
        <v>0</v>
      </c>
      <c r="Z85" s="477">
        <v>0</v>
      </c>
      <c r="AA85" s="587">
        <f t="shared" si="45"/>
        <v>14.963329999999997</v>
      </c>
      <c r="AB85" s="1100">
        <f t="shared" si="46"/>
        <v>10.256410256410264</v>
      </c>
      <c r="AC85" s="1100">
        <f t="shared" si="47"/>
        <v>8.333333333333325</v>
      </c>
      <c r="AD85" s="1100">
        <f t="shared" si="48"/>
        <v>32.352941176470587</v>
      </c>
      <c r="AE85" s="1100">
        <f t="shared" si="49"/>
        <v>21.42857142857142</v>
      </c>
      <c r="AF85" s="1100">
        <f t="shared" si="50"/>
        <v>21.739130434782616</v>
      </c>
      <c r="AG85" s="1100">
        <f t="shared" si="51"/>
        <v>27.777777777777789</v>
      </c>
      <c r="AH85" s="1100">
        <f t="shared" si="52"/>
        <v>5.8823529411764497</v>
      </c>
      <c r="AI85" s="1100">
        <f t="shared" si="53"/>
        <v>4.6153846153846212</v>
      </c>
      <c r="AJ85" s="1100">
        <f t="shared" si="54"/>
        <v>6.5573770491803351</v>
      </c>
      <c r="AK85" s="1100">
        <f t="shared" si="55"/>
        <v>7.0175438596491224</v>
      </c>
      <c r="AL85" s="1100">
        <f t="shared" si="56"/>
        <v>1.7857142857142572</v>
      </c>
      <c r="AM85" s="1100">
        <f t="shared" si="57"/>
        <v>5.6603773584905648</v>
      </c>
      <c r="AN85" s="1100">
        <f t="shared" si="58"/>
        <v>23.255813953488392</v>
      </c>
      <c r="AO85" s="1100">
        <f t="shared" si="59"/>
        <v>26.470588235294112</v>
      </c>
      <c r="AP85" s="1100">
        <f t="shared" si="60"/>
        <v>13.337111237041221</v>
      </c>
      <c r="AQ85" s="1100">
        <f t="shared" si="61"/>
        <v>9.7497622009219409</v>
      </c>
      <c r="AR85" s="1100" t="str">
        <f t="shared" si="62"/>
        <v>n/a</v>
      </c>
      <c r="AS85" s="1100" t="str">
        <f t="shared" si="63"/>
        <v>n/a</v>
      </c>
      <c r="AT85" s="1100" t="str">
        <f t="shared" si="64"/>
        <v>n/a</v>
      </c>
      <c r="AU85" s="1100" t="str">
        <f t="shared" si="65"/>
        <v>n/a</v>
      </c>
      <c r="AV85" s="1100" t="str">
        <f t="shared" si="66"/>
        <v>n/a</v>
      </c>
      <c r="AW85" s="1100">
        <f t="shared" si="67"/>
        <v>14.138761883980438</v>
      </c>
      <c r="AX85" s="1100">
        <f t="shared" si="68"/>
        <v>9.7436992908834732</v>
      </c>
    </row>
    <row r="86" spans="1:50" ht="11.25" customHeight="1" x14ac:dyDescent="0.2">
      <c r="A86" s="829" t="s">
        <v>1012</v>
      </c>
      <c r="B86" s="812" t="s">
        <v>1013</v>
      </c>
      <c r="C86" s="584">
        <v>0.99</v>
      </c>
      <c r="D86" s="584">
        <v>0.87</v>
      </c>
      <c r="E86" s="460">
        <v>0.78</v>
      </c>
      <c r="F86" s="587">
        <v>0.68500000000000005</v>
      </c>
      <c r="G86" s="584">
        <v>0.61499999999999999</v>
      </c>
      <c r="H86" s="584">
        <v>0.52500000000000002</v>
      </c>
      <c r="I86" s="584">
        <v>0.45</v>
      </c>
      <c r="J86" s="584">
        <v>0.1</v>
      </c>
      <c r="K86" s="897"/>
      <c r="L86" s="463">
        <v>0.05</v>
      </c>
      <c r="M86" s="588">
        <v>0.05</v>
      </c>
      <c r="N86" s="897"/>
      <c r="O86" s="585">
        <v>0.05</v>
      </c>
      <c r="P86" s="585">
        <v>0.05</v>
      </c>
      <c r="Q86" s="586">
        <v>0.05</v>
      </c>
      <c r="R86" s="586">
        <v>0.6</v>
      </c>
      <c r="S86" s="586">
        <v>0.6</v>
      </c>
      <c r="T86" s="586">
        <v>0.6</v>
      </c>
      <c r="U86" s="590">
        <v>0.6</v>
      </c>
      <c r="V86" s="586">
        <v>0.5</v>
      </c>
      <c r="W86" s="586">
        <v>0.5</v>
      </c>
      <c r="X86" s="586">
        <v>0.5</v>
      </c>
      <c r="Y86" s="586">
        <v>0.5</v>
      </c>
      <c r="Z86" s="586">
        <v>0.5</v>
      </c>
      <c r="AA86" s="587">
        <f t="shared" si="45"/>
        <v>10.164999999999997</v>
      </c>
      <c r="AB86" s="1100">
        <f t="shared" si="46"/>
        <v>13.793103448275868</v>
      </c>
      <c r="AC86" s="1100">
        <f t="shared" si="47"/>
        <v>11.538461538461542</v>
      </c>
      <c r="AD86" s="1100">
        <f t="shared" si="48"/>
        <v>13.868613138686126</v>
      </c>
      <c r="AE86" s="1100">
        <f t="shared" si="49"/>
        <v>11.38211382113823</v>
      </c>
      <c r="AF86" s="1100">
        <f t="shared" si="50"/>
        <v>17.142857142857125</v>
      </c>
      <c r="AG86" s="1100">
        <f t="shared" si="51"/>
        <v>16.666666666666675</v>
      </c>
      <c r="AH86" s="1100">
        <f t="shared" si="52"/>
        <v>350</v>
      </c>
      <c r="AI86" s="1100">
        <f t="shared" si="53"/>
        <v>100</v>
      </c>
      <c r="AJ86" s="1100">
        <f t="shared" si="54"/>
        <v>0</v>
      </c>
      <c r="AK86" s="1100">
        <f t="shared" si="55"/>
        <v>0</v>
      </c>
      <c r="AL86" s="1100">
        <f t="shared" si="56"/>
        <v>0</v>
      </c>
      <c r="AM86" s="1100">
        <f t="shared" si="57"/>
        <v>0</v>
      </c>
      <c r="AN86" s="1100">
        <f t="shared" si="58"/>
        <v>-91.666666666666657</v>
      </c>
      <c r="AO86" s="1100">
        <f t="shared" si="59"/>
        <v>0</v>
      </c>
      <c r="AP86" s="1100">
        <f t="shared" si="60"/>
        <v>0</v>
      </c>
      <c r="AQ86" s="1100">
        <f t="shared" si="61"/>
        <v>0</v>
      </c>
      <c r="AR86" s="1100">
        <f t="shared" si="62"/>
        <v>19.999999999999996</v>
      </c>
      <c r="AS86" s="1100">
        <f t="shared" si="63"/>
        <v>0</v>
      </c>
      <c r="AT86" s="1100">
        <f t="shared" si="64"/>
        <v>0</v>
      </c>
      <c r="AU86" s="1100">
        <f t="shared" si="65"/>
        <v>0</v>
      </c>
      <c r="AV86" s="1100">
        <f t="shared" si="66"/>
        <v>0</v>
      </c>
      <c r="AW86" s="1100">
        <f t="shared" si="67"/>
        <v>22.034530909019953</v>
      </c>
      <c r="AX86" s="1100">
        <f t="shared" si="68"/>
        <v>81.339958891501041</v>
      </c>
    </row>
    <row r="87" spans="1:50" ht="11.25" customHeight="1" x14ac:dyDescent="0.2">
      <c r="A87" s="829" t="s">
        <v>969</v>
      </c>
      <c r="B87" s="829" t="s">
        <v>970</v>
      </c>
      <c r="C87" s="584">
        <v>0.52</v>
      </c>
      <c r="D87" s="584">
        <v>0.47</v>
      </c>
      <c r="E87" s="460">
        <v>0.42</v>
      </c>
      <c r="F87" s="587">
        <v>0.38</v>
      </c>
      <c r="G87" s="584">
        <v>0.34</v>
      </c>
      <c r="H87" s="584">
        <v>0.3</v>
      </c>
      <c r="I87" s="584">
        <v>0.26</v>
      </c>
      <c r="J87" s="584">
        <v>0.22</v>
      </c>
      <c r="K87" s="897"/>
      <c r="L87" s="584">
        <v>0.18</v>
      </c>
      <c r="M87" s="459">
        <v>0.15</v>
      </c>
      <c r="N87" s="897"/>
      <c r="O87" s="472">
        <v>0.11</v>
      </c>
      <c r="P87" s="585">
        <v>7.3330000000000006E-2</v>
      </c>
      <c r="Q87" s="590">
        <v>7.3330000000000006E-2</v>
      </c>
      <c r="R87" s="590">
        <v>0.04</v>
      </c>
      <c r="S87" s="590">
        <v>2.6669999999999999E-2</v>
      </c>
      <c r="T87" s="590">
        <v>1.7780000000000001E-2</v>
      </c>
      <c r="U87" s="586">
        <v>1.5800000000000002E-2</v>
      </c>
      <c r="V87" s="590">
        <v>1.5800000000000002E-2</v>
      </c>
      <c r="W87" s="590">
        <v>1.2840000000000001E-2</v>
      </c>
      <c r="X87" s="590">
        <v>1.1849999999999999E-2</v>
      </c>
      <c r="Y87" s="590">
        <v>9.8700000000000003E-3</v>
      </c>
      <c r="Z87" s="586">
        <v>6.5199999999999998E-3</v>
      </c>
      <c r="AA87" s="587">
        <f t="shared" si="45"/>
        <v>3.6537899999999999</v>
      </c>
      <c r="AB87" s="1100">
        <f t="shared" si="46"/>
        <v>10.638297872340431</v>
      </c>
      <c r="AC87" s="1100">
        <f t="shared" si="47"/>
        <v>11.904761904761907</v>
      </c>
      <c r="AD87" s="1100">
        <f t="shared" si="48"/>
        <v>10.526315789473673</v>
      </c>
      <c r="AE87" s="1100">
        <f t="shared" si="49"/>
        <v>11.764705882352944</v>
      </c>
      <c r="AF87" s="1100">
        <f t="shared" si="50"/>
        <v>13.333333333333353</v>
      </c>
      <c r="AG87" s="1100">
        <f t="shared" si="51"/>
        <v>15.384615384615374</v>
      </c>
      <c r="AH87" s="1100">
        <f t="shared" si="52"/>
        <v>18.181818181818187</v>
      </c>
      <c r="AI87" s="1100">
        <f t="shared" si="53"/>
        <v>22.222222222222232</v>
      </c>
      <c r="AJ87" s="1100">
        <f t="shared" si="54"/>
        <v>19.999999999999996</v>
      </c>
      <c r="AK87" s="1100">
        <f t="shared" si="55"/>
        <v>36.363636363636353</v>
      </c>
      <c r="AL87" s="1100">
        <f t="shared" si="56"/>
        <v>50.006818491749613</v>
      </c>
      <c r="AM87" s="1100">
        <f t="shared" si="57"/>
        <v>0</v>
      </c>
      <c r="AN87" s="1100">
        <f t="shared" si="58"/>
        <v>83.325000000000003</v>
      </c>
      <c r="AO87" s="1100">
        <f t="shared" si="59"/>
        <v>49.981252343457072</v>
      </c>
      <c r="AP87" s="1100">
        <f t="shared" si="60"/>
        <v>50</v>
      </c>
      <c r="AQ87" s="1100">
        <f t="shared" si="61"/>
        <v>12.531645569620252</v>
      </c>
      <c r="AR87" s="1100">
        <f t="shared" si="62"/>
        <v>0</v>
      </c>
      <c r="AS87" s="1100">
        <f t="shared" si="63"/>
        <v>23.052959501557634</v>
      </c>
      <c r="AT87" s="1100">
        <f t="shared" si="64"/>
        <v>8.3544303797468586</v>
      </c>
      <c r="AU87" s="1100">
        <f t="shared" si="65"/>
        <v>20.060790273556229</v>
      </c>
      <c r="AV87" s="1100">
        <f t="shared" si="66"/>
        <v>51.380368098159515</v>
      </c>
      <c r="AW87" s="1100">
        <f t="shared" si="67"/>
        <v>24.714903409161977</v>
      </c>
      <c r="AX87" s="1100">
        <f t="shared" si="68"/>
        <v>21.071847361146546</v>
      </c>
    </row>
    <row r="88" spans="1:50" ht="11.25" customHeight="1" x14ac:dyDescent="0.2">
      <c r="A88" s="816" t="s">
        <v>4025</v>
      </c>
      <c r="B88" s="812" t="s">
        <v>4026</v>
      </c>
      <c r="C88" s="584">
        <v>0.3</v>
      </c>
      <c r="D88" s="584">
        <v>0.28000000000000003</v>
      </c>
      <c r="E88" s="460">
        <v>0.25</v>
      </c>
      <c r="F88" s="587">
        <v>0.2</v>
      </c>
      <c r="G88" s="593">
        <v>0.18</v>
      </c>
      <c r="H88" s="593">
        <v>0.15</v>
      </c>
      <c r="I88" s="463">
        <v>0</v>
      </c>
      <c r="J88" s="463">
        <v>0</v>
      </c>
      <c r="K88" s="897"/>
      <c r="L88" s="463">
        <v>0</v>
      </c>
      <c r="M88" s="608">
        <v>0.1</v>
      </c>
      <c r="N88" s="460"/>
      <c r="O88" s="585">
        <v>0</v>
      </c>
      <c r="P88" s="585">
        <v>0</v>
      </c>
      <c r="Q88" s="586">
        <v>0</v>
      </c>
      <c r="R88" s="586">
        <v>0</v>
      </c>
      <c r="S88" s="806">
        <v>0.35</v>
      </c>
      <c r="T88" s="806">
        <v>0.32</v>
      </c>
      <c r="U88" s="806">
        <v>0.3</v>
      </c>
      <c r="V88" s="806">
        <v>0.27</v>
      </c>
      <c r="W88" s="806">
        <v>0.25</v>
      </c>
      <c r="X88" s="806">
        <v>0.12</v>
      </c>
      <c r="Y88" s="806">
        <v>0.11</v>
      </c>
      <c r="Z88" s="806">
        <v>0.1</v>
      </c>
      <c r="AA88" s="587">
        <f t="shared" si="45"/>
        <v>3.28</v>
      </c>
      <c r="AB88" s="1100">
        <f t="shared" si="46"/>
        <v>7.1428571428571397</v>
      </c>
      <c r="AC88" s="1100">
        <f t="shared" si="47"/>
        <v>12.000000000000011</v>
      </c>
      <c r="AD88" s="1100">
        <f t="shared" si="48"/>
        <v>25</v>
      </c>
      <c r="AE88" s="1100">
        <f t="shared" si="49"/>
        <v>11.111111111111116</v>
      </c>
      <c r="AF88" s="1100">
        <f t="shared" si="50"/>
        <v>19.999999999999996</v>
      </c>
      <c r="AG88" s="1100" t="str">
        <f t="shared" si="51"/>
        <v>n/a</v>
      </c>
      <c r="AH88" s="1100" t="str">
        <f t="shared" si="52"/>
        <v>n/a</v>
      </c>
      <c r="AI88" s="1100" t="str">
        <f t="shared" si="53"/>
        <v>n/a</v>
      </c>
      <c r="AJ88" s="1100">
        <f t="shared" si="54"/>
        <v>-100</v>
      </c>
      <c r="AK88" s="1100" t="str">
        <f t="shared" si="55"/>
        <v>n/a</v>
      </c>
      <c r="AL88" s="1100" t="str">
        <f t="shared" si="56"/>
        <v>n/a</v>
      </c>
      <c r="AM88" s="1100" t="str">
        <f t="shared" si="57"/>
        <v>n/a</v>
      </c>
      <c r="AN88" s="1100" t="str">
        <f t="shared" si="58"/>
        <v>n/a</v>
      </c>
      <c r="AO88" s="1100">
        <f t="shared" si="59"/>
        <v>-100</v>
      </c>
      <c r="AP88" s="1100">
        <f t="shared" si="60"/>
        <v>9.375</v>
      </c>
      <c r="AQ88" s="1100">
        <f t="shared" si="61"/>
        <v>6.6666666666666652</v>
      </c>
      <c r="AR88" s="1100">
        <f t="shared" si="62"/>
        <v>11.111111111111093</v>
      </c>
      <c r="AS88" s="1100">
        <f t="shared" si="63"/>
        <v>8.0000000000000071</v>
      </c>
      <c r="AT88" s="1100">
        <f t="shared" si="64"/>
        <v>108.33333333333334</v>
      </c>
      <c r="AU88" s="1100">
        <f t="shared" si="65"/>
        <v>9.0909090909090828</v>
      </c>
      <c r="AV88" s="1100">
        <f t="shared" si="66"/>
        <v>9.9999999999999858</v>
      </c>
      <c r="AW88" s="1100">
        <f t="shared" si="67"/>
        <v>2.7022134611420308</v>
      </c>
      <c r="AX88" s="1100">
        <f t="shared" si="68"/>
        <v>50.748093856443234</v>
      </c>
    </row>
    <row r="89" spans="1:50" ht="11.25" customHeight="1" x14ac:dyDescent="0.2">
      <c r="A89" s="829" t="s">
        <v>149</v>
      </c>
      <c r="B89" s="812" t="s">
        <v>150</v>
      </c>
      <c r="C89" s="584">
        <v>3.2</v>
      </c>
      <c r="D89" s="584">
        <v>3.1</v>
      </c>
      <c r="E89" s="460">
        <v>3.02</v>
      </c>
      <c r="F89" s="460">
        <v>2.94</v>
      </c>
      <c r="G89" s="584">
        <v>2.71</v>
      </c>
      <c r="H89" s="584">
        <v>2.46</v>
      </c>
      <c r="I89" s="584">
        <v>2.2349999999999999</v>
      </c>
      <c r="J89" s="584">
        <v>2.0299999999999998</v>
      </c>
      <c r="K89" s="897"/>
      <c r="L89" s="584">
        <v>1.845</v>
      </c>
      <c r="M89" s="459">
        <v>1.64</v>
      </c>
      <c r="N89" s="897" t="s">
        <v>90</v>
      </c>
      <c r="O89" s="472">
        <v>1.48</v>
      </c>
      <c r="P89" s="472">
        <v>1.32</v>
      </c>
      <c r="Q89" s="590">
        <v>1.1399999999999999</v>
      </c>
      <c r="R89" s="590">
        <v>0.98</v>
      </c>
      <c r="S89" s="590">
        <v>0.86</v>
      </c>
      <c r="T89" s="590">
        <v>0.72</v>
      </c>
      <c r="U89" s="590">
        <v>0.6</v>
      </c>
      <c r="V89" s="590">
        <v>0.4</v>
      </c>
      <c r="W89" s="590">
        <v>0.39</v>
      </c>
      <c r="X89" s="590">
        <v>0.38</v>
      </c>
      <c r="Y89" s="590">
        <v>0.37</v>
      </c>
      <c r="Z89" s="590">
        <v>0.34</v>
      </c>
      <c r="AA89" s="587">
        <f t="shared" si="45"/>
        <v>34.160000000000004</v>
      </c>
      <c r="AB89" s="1100">
        <f t="shared" si="46"/>
        <v>3.2258064516129004</v>
      </c>
      <c r="AC89" s="1100">
        <f t="shared" si="47"/>
        <v>2.6490066225165476</v>
      </c>
      <c r="AD89" s="1100">
        <f t="shared" si="48"/>
        <v>2.7210884353741527</v>
      </c>
      <c r="AE89" s="1100">
        <f t="shared" si="49"/>
        <v>8.4870848708487046</v>
      </c>
      <c r="AF89" s="1100">
        <f t="shared" si="50"/>
        <v>10.162601626016254</v>
      </c>
      <c r="AG89" s="1100">
        <f t="shared" si="51"/>
        <v>10.067114093959727</v>
      </c>
      <c r="AH89" s="1100">
        <f t="shared" si="52"/>
        <v>10.098522167487701</v>
      </c>
      <c r="AI89" s="1100">
        <f t="shared" si="53"/>
        <v>10.027100271002709</v>
      </c>
      <c r="AJ89" s="1100">
        <f t="shared" si="54"/>
        <v>12.5</v>
      </c>
      <c r="AK89" s="1100">
        <f t="shared" si="55"/>
        <v>10.810810810810811</v>
      </c>
      <c r="AL89" s="1100">
        <f t="shared" si="56"/>
        <v>12.12121212121211</v>
      </c>
      <c r="AM89" s="1100">
        <f t="shared" si="57"/>
        <v>15.789473684210531</v>
      </c>
      <c r="AN89" s="1100">
        <f t="shared" si="58"/>
        <v>16.326530612244895</v>
      </c>
      <c r="AO89" s="1100">
        <f t="shared" si="59"/>
        <v>13.953488372093027</v>
      </c>
      <c r="AP89" s="1100">
        <f t="shared" si="60"/>
        <v>19.444444444444443</v>
      </c>
      <c r="AQ89" s="1100">
        <f t="shared" si="61"/>
        <v>19.999999999999996</v>
      </c>
      <c r="AR89" s="1100">
        <f t="shared" si="62"/>
        <v>49.999999999999979</v>
      </c>
      <c r="AS89" s="1100">
        <f t="shared" si="63"/>
        <v>2.5641025641025772</v>
      </c>
      <c r="AT89" s="1100">
        <f t="shared" si="64"/>
        <v>2.6315789473684292</v>
      </c>
      <c r="AU89" s="1100">
        <f t="shared" si="65"/>
        <v>2.7027027027026973</v>
      </c>
      <c r="AV89" s="1100">
        <f t="shared" si="66"/>
        <v>8.8235294117646959</v>
      </c>
      <c r="AW89" s="1100">
        <f t="shared" si="67"/>
        <v>11.671723724274901</v>
      </c>
      <c r="AX89" s="1100">
        <f t="shared" si="68"/>
        <v>10.369547168385061</v>
      </c>
    </row>
    <row r="90" spans="1:50" ht="11.25" customHeight="1" x14ac:dyDescent="0.2">
      <c r="A90" s="465" t="s">
        <v>237</v>
      </c>
      <c r="B90" s="814" t="s">
        <v>238</v>
      </c>
      <c r="C90" s="584">
        <v>1.08</v>
      </c>
      <c r="D90" s="584">
        <v>1.04</v>
      </c>
      <c r="E90" s="460">
        <v>0.92</v>
      </c>
      <c r="F90" s="942">
        <v>0.8</v>
      </c>
      <c r="G90" s="451">
        <v>0.72</v>
      </c>
      <c r="H90" s="451">
        <v>0.6</v>
      </c>
      <c r="I90" s="451">
        <v>0.48</v>
      </c>
      <c r="J90" s="451">
        <v>0.39</v>
      </c>
      <c r="K90" s="964"/>
      <c r="L90" s="451">
        <v>0.3666666666666667</v>
      </c>
      <c r="M90" s="449">
        <v>0.33333333333333331</v>
      </c>
      <c r="N90" s="964"/>
      <c r="O90" s="488">
        <v>0.29333333333333333</v>
      </c>
      <c r="P90" s="488">
        <v>0.28000000000000003</v>
      </c>
      <c r="Q90" s="456">
        <v>0.26666666666666666</v>
      </c>
      <c r="R90" s="456">
        <v>0.2</v>
      </c>
      <c r="S90" s="456">
        <v>0.16</v>
      </c>
      <c r="T90" s="456">
        <v>0.13333333333333333</v>
      </c>
      <c r="U90" s="456">
        <v>0.11333333333333334</v>
      </c>
      <c r="V90" s="456">
        <v>0.1</v>
      </c>
      <c r="W90" s="456">
        <v>9.3333333333333338E-2</v>
      </c>
      <c r="X90" s="456">
        <v>8.666666666666667E-2</v>
      </c>
      <c r="Y90" s="456">
        <v>0.08</v>
      </c>
      <c r="Z90" s="456">
        <v>7.3333333333333334E-2</v>
      </c>
      <c r="AA90" s="587">
        <f t="shared" si="45"/>
        <v>8.6099999999999977</v>
      </c>
      <c r="AB90" s="1100">
        <f t="shared" si="46"/>
        <v>3.8461538461538547</v>
      </c>
      <c r="AC90" s="1100">
        <f t="shared" si="47"/>
        <v>13.043478260869556</v>
      </c>
      <c r="AD90" s="1100">
        <f t="shared" si="48"/>
        <v>14.999999999999991</v>
      </c>
      <c r="AE90" s="1100">
        <f t="shared" si="49"/>
        <v>11.111111111111116</v>
      </c>
      <c r="AF90" s="1100">
        <f t="shared" si="50"/>
        <v>19.999999999999996</v>
      </c>
      <c r="AG90" s="1100">
        <f t="shared" si="51"/>
        <v>25</v>
      </c>
      <c r="AH90" s="1100">
        <f t="shared" si="52"/>
        <v>23.076923076923062</v>
      </c>
      <c r="AI90" s="1100">
        <f t="shared" si="53"/>
        <v>6.3636363636363491</v>
      </c>
      <c r="AJ90" s="1100">
        <f t="shared" si="54"/>
        <v>10.000000000000009</v>
      </c>
      <c r="AK90" s="1100">
        <f t="shared" si="55"/>
        <v>13.636363636363624</v>
      </c>
      <c r="AL90" s="1100">
        <f t="shared" si="56"/>
        <v>4.761904761904745</v>
      </c>
      <c r="AM90" s="1100">
        <f t="shared" si="57"/>
        <v>5.0000000000000044</v>
      </c>
      <c r="AN90" s="1100">
        <f t="shared" si="58"/>
        <v>33.333333333333329</v>
      </c>
      <c r="AO90" s="1100">
        <f t="shared" si="59"/>
        <v>25</v>
      </c>
      <c r="AP90" s="1100">
        <f t="shared" si="60"/>
        <v>19.999999999999996</v>
      </c>
      <c r="AQ90" s="1100">
        <f t="shared" si="61"/>
        <v>17.647058823529392</v>
      </c>
      <c r="AR90" s="1100">
        <f t="shared" si="62"/>
        <v>13.33333333333333</v>
      </c>
      <c r="AS90" s="1100">
        <f t="shared" si="63"/>
        <v>7.1428571428571397</v>
      </c>
      <c r="AT90" s="1100">
        <f t="shared" si="64"/>
        <v>7.6923076923076872</v>
      </c>
      <c r="AU90" s="1100">
        <f t="shared" si="65"/>
        <v>8.333333333333325</v>
      </c>
      <c r="AV90" s="1100">
        <f t="shared" si="66"/>
        <v>9.0909090909090828</v>
      </c>
      <c r="AW90" s="1100">
        <f t="shared" si="67"/>
        <v>13.924414466979313</v>
      </c>
      <c r="AX90" s="1100">
        <f t="shared" si="68"/>
        <v>8.0030037500374309</v>
      </c>
    </row>
    <row r="91" spans="1:50" ht="11.25" customHeight="1" x14ac:dyDescent="0.2">
      <c r="A91" s="507" t="s">
        <v>4000</v>
      </c>
      <c r="B91" s="812" t="s">
        <v>4001</v>
      </c>
      <c r="C91" s="584">
        <v>1.736</v>
      </c>
      <c r="D91" s="584">
        <v>1.6480000000000001</v>
      </c>
      <c r="E91" s="460">
        <v>1.5680000000000001</v>
      </c>
      <c r="F91" s="589">
        <v>1.4960000000000002</v>
      </c>
      <c r="G91" s="584">
        <v>1.4240000000000002</v>
      </c>
      <c r="H91" s="584">
        <v>1.3280000000000001</v>
      </c>
      <c r="I91" s="584">
        <v>1.2200000000000002</v>
      </c>
      <c r="J91" s="584">
        <v>1.1459999999999999</v>
      </c>
      <c r="K91" s="897">
        <v>0</v>
      </c>
      <c r="L91" s="584">
        <v>1.0980000000000001</v>
      </c>
      <c r="M91" s="584">
        <v>1.0399840000000002</v>
      </c>
      <c r="N91" s="897">
        <v>0</v>
      </c>
      <c r="O91" s="460">
        <v>1.033312</v>
      </c>
      <c r="P91" s="500">
        <v>1.000032</v>
      </c>
      <c r="Q91" s="500">
        <v>1.000032</v>
      </c>
      <c r="R91" s="590">
        <v>1.000032</v>
      </c>
      <c r="S91" s="590">
        <v>0.39191510000000007</v>
      </c>
      <c r="T91" s="590">
        <v>8.1000000000000016E-2</v>
      </c>
      <c r="U91" s="586">
        <v>0</v>
      </c>
      <c r="V91" s="586">
        <v>0</v>
      </c>
      <c r="W91" s="586">
        <v>0</v>
      </c>
      <c r="X91" s="586">
        <v>0</v>
      </c>
      <c r="Y91" s="586">
        <v>0</v>
      </c>
      <c r="Z91" s="586">
        <v>0</v>
      </c>
      <c r="AA91" s="587">
        <f t="shared" si="45"/>
        <v>18.210307100000005</v>
      </c>
      <c r="AB91" s="1100">
        <f t="shared" si="46"/>
        <v>5.3398058252427161</v>
      </c>
      <c r="AC91" s="1100">
        <f t="shared" si="47"/>
        <v>5.1020408163265252</v>
      </c>
      <c r="AD91" s="1100">
        <f t="shared" si="48"/>
        <v>4.8128342245989275</v>
      </c>
      <c r="AE91" s="1100">
        <f t="shared" si="49"/>
        <v>5.0561797752809001</v>
      </c>
      <c r="AF91" s="1100">
        <f t="shared" si="50"/>
        <v>7.2289156626506035</v>
      </c>
      <c r="AG91" s="1100">
        <f t="shared" si="51"/>
        <v>8.8524590163934214</v>
      </c>
      <c r="AH91" s="1100">
        <f t="shared" si="52"/>
        <v>6.4572425828970603</v>
      </c>
      <c r="AI91" s="1100">
        <f t="shared" si="53"/>
        <v>4.3715846994535346</v>
      </c>
      <c r="AJ91" s="1100">
        <f t="shared" si="54"/>
        <v>5.5785473622671056</v>
      </c>
      <c r="AK91" s="1100">
        <f t="shared" si="55"/>
        <v>0.64569074974454299</v>
      </c>
      <c r="AL91" s="1100">
        <f t="shared" si="56"/>
        <v>3.3278935074077642</v>
      </c>
      <c r="AM91" s="1100">
        <f t="shared" si="57"/>
        <v>0</v>
      </c>
      <c r="AN91" s="1100">
        <f t="shared" si="58"/>
        <v>0</v>
      </c>
      <c r="AO91" s="1100">
        <f t="shared" si="59"/>
        <v>155.16546823533969</v>
      </c>
      <c r="AP91" s="1100">
        <f t="shared" si="60"/>
        <v>383.84580246913578</v>
      </c>
      <c r="AQ91" s="1100" t="str">
        <f t="shared" si="61"/>
        <v>n/a</v>
      </c>
      <c r="AR91" s="1100" t="str">
        <f t="shared" si="62"/>
        <v>n/a</v>
      </c>
      <c r="AS91" s="1100" t="str">
        <f t="shared" si="63"/>
        <v>n/a</v>
      </c>
      <c r="AT91" s="1100" t="str">
        <f t="shared" si="64"/>
        <v>n/a</v>
      </c>
      <c r="AU91" s="1100" t="str">
        <f t="shared" si="65"/>
        <v>n/a</v>
      </c>
      <c r="AV91" s="1100" t="str">
        <f t="shared" si="66"/>
        <v>n/a</v>
      </c>
      <c r="AW91" s="1100">
        <f t="shared" si="67"/>
        <v>39.718964328449239</v>
      </c>
      <c r="AX91" s="1100">
        <f t="shared" si="68"/>
        <v>102.84777077214702</v>
      </c>
    </row>
    <row r="92" spans="1:50" ht="11.25" customHeight="1" x14ac:dyDescent="0.2">
      <c r="A92" s="458" t="s">
        <v>161</v>
      </c>
      <c r="B92" s="812" t="s">
        <v>162</v>
      </c>
      <c r="C92" s="584">
        <v>0.69720000000000004</v>
      </c>
      <c r="D92" s="584">
        <v>0.66400000000000003</v>
      </c>
      <c r="E92" s="460">
        <v>0.63200000000000001</v>
      </c>
      <c r="F92" s="589">
        <v>0.58399999999999996</v>
      </c>
      <c r="G92" s="584">
        <v>0.54400000000000004</v>
      </c>
      <c r="H92" s="584">
        <v>0.51400000000000001</v>
      </c>
      <c r="I92" s="584">
        <v>0.47199999999999998</v>
      </c>
      <c r="J92" s="584">
        <v>0.42199999999999999</v>
      </c>
      <c r="K92" s="897"/>
      <c r="L92" s="584">
        <v>0.38200000000000001</v>
      </c>
      <c r="M92" s="459">
        <v>0.34933333333333338</v>
      </c>
      <c r="N92" s="897"/>
      <c r="O92" s="472">
        <v>0.32000000000000006</v>
      </c>
      <c r="P92" s="472">
        <v>0.30666666666666664</v>
      </c>
      <c r="Q92" s="590">
        <v>0.29013333333333335</v>
      </c>
      <c r="R92" s="590">
        <v>0.25813333333333333</v>
      </c>
      <c r="S92" s="590">
        <v>0.23893333333333336</v>
      </c>
      <c r="T92" s="590">
        <v>0.20906666666666671</v>
      </c>
      <c r="U92" s="590">
        <v>0.18133333333333335</v>
      </c>
      <c r="V92" s="590">
        <v>0.16000000000000003</v>
      </c>
      <c r="W92" s="590">
        <v>0.14933333333333335</v>
      </c>
      <c r="X92" s="590">
        <v>0.14080000000000001</v>
      </c>
      <c r="Y92" s="590">
        <v>0.13226666666666667</v>
      </c>
      <c r="Z92" s="590">
        <v>0.12586666666666665</v>
      </c>
      <c r="AA92" s="587">
        <f t="shared" si="45"/>
        <v>7.7730666666666668</v>
      </c>
      <c r="AB92" s="1100">
        <f t="shared" si="46"/>
        <v>5.0000000000000044</v>
      </c>
      <c r="AC92" s="1100">
        <f t="shared" si="47"/>
        <v>5.0632911392405111</v>
      </c>
      <c r="AD92" s="1100">
        <f t="shared" si="48"/>
        <v>8.2191780821917924</v>
      </c>
      <c r="AE92" s="1100">
        <f t="shared" si="49"/>
        <v>7.3529411764705843</v>
      </c>
      <c r="AF92" s="1100">
        <f t="shared" si="50"/>
        <v>5.8365758754863828</v>
      </c>
      <c r="AG92" s="1100">
        <f t="shared" si="51"/>
        <v>8.8983050847457612</v>
      </c>
      <c r="AH92" s="1100">
        <f t="shared" si="52"/>
        <v>11.848341232227488</v>
      </c>
      <c r="AI92" s="1100">
        <f t="shared" si="53"/>
        <v>10.471204188481664</v>
      </c>
      <c r="AJ92" s="1100">
        <f t="shared" si="54"/>
        <v>9.3511450381679175</v>
      </c>
      <c r="AK92" s="1100">
        <f t="shared" si="55"/>
        <v>9.1666666666666572</v>
      </c>
      <c r="AL92" s="1100">
        <f t="shared" si="56"/>
        <v>4.347826086956541</v>
      </c>
      <c r="AM92" s="1100">
        <f t="shared" si="57"/>
        <v>5.6985294117646967</v>
      </c>
      <c r="AN92" s="1100">
        <f t="shared" si="58"/>
        <v>12.396694214876035</v>
      </c>
      <c r="AO92" s="1100">
        <f t="shared" si="59"/>
        <v>8.0357142857142794</v>
      </c>
      <c r="AP92" s="1100">
        <f t="shared" si="60"/>
        <v>14.285714285714279</v>
      </c>
      <c r="AQ92" s="1100">
        <f t="shared" si="61"/>
        <v>15.294117647058837</v>
      </c>
      <c r="AR92" s="1100">
        <f t="shared" si="62"/>
        <v>13.33333333333333</v>
      </c>
      <c r="AS92" s="1100">
        <f t="shared" si="63"/>
        <v>7.1428571428571619</v>
      </c>
      <c r="AT92" s="1100">
        <f t="shared" si="64"/>
        <v>6.0606060606060552</v>
      </c>
      <c r="AU92" s="1100">
        <f t="shared" si="65"/>
        <v>6.4516129032258007</v>
      </c>
      <c r="AV92" s="1100">
        <f t="shared" si="66"/>
        <v>5.0847457627118731</v>
      </c>
      <c r="AW92" s="1100">
        <f t="shared" si="67"/>
        <v>8.5399714104046502</v>
      </c>
      <c r="AX92" s="1100">
        <f t="shared" si="68"/>
        <v>3.2869207620341085</v>
      </c>
    </row>
    <row r="93" spans="1:50" ht="11.25" customHeight="1" x14ac:dyDescent="0.2">
      <c r="A93" s="447" t="s">
        <v>458</v>
      </c>
      <c r="B93" s="814" t="s">
        <v>459</v>
      </c>
      <c r="C93" s="584">
        <v>0.88</v>
      </c>
      <c r="D93" s="584">
        <v>0.86</v>
      </c>
      <c r="E93" s="460">
        <v>0.78669999999999995</v>
      </c>
      <c r="F93" s="1089">
        <v>0.7466666666666667</v>
      </c>
      <c r="G93" s="451">
        <v>0.72666666666666668</v>
      </c>
      <c r="H93" s="451">
        <v>0.67333333333333334</v>
      </c>
      <c r="I93" s="451">
        <v>0.60277999999999998</v>
      </c>
      <c r="J93" s="451">
        <v>0.55555555555555558</v>
      </c>
      <c r="K93" s="964"/>
      <c r="L93" s="451">
        <v>0.52</v>
      </c>
      <c r="M93" s="449">
        <v>0.48666666666666664</v>
      </c>
      <c r="N93" s="964"/>
      <c r="O93" s="488">
        <v>0.46444444444444444</v>
      </c>
      <c r="P93" s="495">
        <v>0.46222222222222226</v>
      </c>
      <c r="Q93" s="456">
        <v>0.45333333333333337</v>
      </c>
      <c r="R93" s="456">
        <v>0.4244444444444444</v>
      </c>
      <c r="S93" s="456">
        <v>0.40222222222222226</v>
      </c>
      <c r="T93" s="456">
        <v>0.37333333333333335</v>
      </c>
      <c r="U93" s="456">
        <v>0.35555555555555557</v>
      </c>
      <c r="V93" s="455">
        <v>0.33777777777777779</v>
      </c>
      <c r="W93" s="455">
        <v>0.33777777777777779</v>
      </c>
      <c r="X93" s="455">
        <v>0.33777777777777779</v>
      </c>
      <c r="Y93" s="456">
        <v>0.33777777777777779</v>
      </c>
      <c r="Z93" s="456">
        <v>0.32</v>
      </c>
      <c r="AA93" s="587">
        <f t="shared" si="45"/>
        <v>11.445035555555556</v>
      </c>
      <c r="AB93" s="1100">
        <f t="shared" si="46"/>
        <v>2.3255813953488413</v>
      </c>
      <c r="AC93" s="1100">
        <f t="shared" si="47"/>
        <v>9.317401805008263</v>
      </c>
      <c r="AD93" s="1100">
        <f t="shared" si="48"/>
        <v>5.3616071428571388</v>
      </c>
      <c r="AE93" s="1100">
        <f t="shared" si="49"/>
        <v>2.7522935779816571</v>
      </c>
      <c r="AF93" s="1100">
        <f t="shared" si="50"/>
        <v>7.9207920792079278</v>
      </c>
      <c r="AG93" s="1100">
        <f t="shared" si="51"/>
        <v>11.70465731001913</v>
      </c>
      <c r="AH93" s="1100">
        <f t="shared" si="52"/>
        <v>8.5003999999999849</v>
      </c>
      <c r="AI93" s="1100">
        <f t="shared" si="53"/>
        <v>6.8376068376068355</v>
      </c>
      <c r="AJ93" s="1100">
        <f t="shared" si="54"/>
        <v>6.8493150684931559</v>
      </c>
      <c r="AK93" s="1100">
        <f t="shared" si="55"/>
        <v>4.7846889952153138</v>
      </c>
      <c r="AL93" s="1100">
        <f t="shared" si="56"/>
        <v>0.48076923076922906</v>
      </c>
      <c r="AM93" s="1100">
        <f t="shared" si="57"/>
        <v>1.9607843137254832</v>
      </c>
      <c r="AN93" s="1100">
        <f t="shared" si="58"/>
        <v>6.8062827225131128</v>
      </c>
      <c r="AO93" s="1100">
        <f t="shared" si="59"/>
        <v>5.5248618784530246</v>
      </c>
      <c r="AP93" s="1100">
        <f t="shared" si="60"/>
        <v>7.7380952380952328</v>
      </c>
      <c r="AQ93" s="1100">
        <f t="shared" si="61"/>
        <v>5.0000000000000044</v>
      </c>
      <c r="AR93" s="1100">
        <f t="shared" si="62"/>
        <v>5.2631578947368363</v>
      </c>
      <c r="AS93" s="1100">
        <f t="shared" si="63"/>
        <v>0</v>
      </c>
      <c r="AT93" s="1100">
        <f t="shared" si="64"/>
        <v>0</v>
      </c>
      <c r="AU93" s="1100">
        <f t="shared" si="65"/>
        <v>0</v>
      </c>
      <c r="AV93" s="1100">
        <f t="shared" si="66"/>
        <v>5.555555555555558</v>
      </c>
      <c r="AW93" s="1100">
        <f t="shared" si="67"/>
        <v>4.9849452878850817</v>
      </c>
      <c r="AX93" s="1100">
        <f t="shared" si="68"/>
        <v>3.313785699713188</v>
      </c>
    </row>
    <row r="94" spans="1:50" ht="11.25" customHeight="1" x14ac:dyDescent="0.2">
      <c r="A94" s="591" t="s">
        <v>470</v>
      </c>
      <c r="B94" s="468" t="s">
        <v>471</v>
      </c>
      <c r="C94" s="584">
        <v>1.94</v>
      </c>
      <c r="D94" s="584">
        <v>1.8089999999999999</v>
      </c>
      <c r="E94" s="460">
        <v>1.6919999999999999</v>
      </c>
      <c r="F94" s="481">
        <v>1.5660000000000001</v>
      </c>
      <c r="G94" s="474">
        <v>1.388997</v>
      </c>
      <c r="H94" s="474">
        <v>1.272</v>
      </c>
      <c r="I94" s="474">
        <v>1.1520000000000001</v>
      </c>
      <c r="J94" s="474">
        <v>1.032</v>
      </c>
      <c r="K94" s="977">
        <v>0</v>
      </c>
      <c r="L94" s="474">
        <v>0.9</v>
      </c>
      <c r="M94" s="470">
        <v>0.79200000000000004</v>
      </c>
      <c r="N94" s="977">
        <v>0</v>
      </c>
      <c r="O94" s="471">
        <v>0.66</v>
      </c>
      <c r="P94" s="476">
        <v>0.63600000000000001</v>
      </c>
      <c r="Q94" s="476">
        <v>0.52980000000000005</v>
      </c>
      <c r="R94" s="477">
        <v>0</v>
      </c>
      <c r="S94" s="477">
        <v>0</v>
      </c>
      <c r="T94" s="477">
        <v>0</v>
      </c>
      <c r="U94" s="477">
        <v>0</v>
      </c>
      <c r="V94" s="477">
        <v>0</v>
      </c>
      <c r="W94" s="477">
        <v>0</v>
      </c>
      <c r="X94" s="477">
        <v>0</v>
      </c>
      <c r="Y94" s="477">
        <v>0</v>
      </c>
      <c r="Z94" s="477">
        <v>0</v>
      </c>
      <c r="AA94" s="587">
        <f t="shared" si="45"/>
        <v>15.369797</v>
      </c>
      <c r="AB94" s="1100">
        <f t="shared" si="46"/>
        <v>7.2415699281370927</v>
      </c>
      <c r="AC94" s="1100">
        <f t="shared" si="47"/>
        <v>6.9148936170212671</v>
      </c>
      <c r="AD94" s="1100">
        <f t="shared" si="48"/>
        <v>8.045977011494255</v>
      </c>
      <c r="AE94" s="1100">
        <f t="shared" si="49"/>
        <v>12.743224067438597</v>
      </c>
      <c r="AF94" s="1100">
        <f t="shared" si="50"/>
        <v>9.1978773584905582</v>
      </c>
      <c r="AG94" s="1100">
        <f t="shared" si="51"/>
        <v>10.416666666666652</v>
      </c>
      <c r="AH94" s="1100">
        <f t="shared" si="52"/>
        <v>11.627906976744207</v>
      </c>
      <c r="AI94" s="1100">
        <f t="shared" si="53"/>
        <v>14.666666666666671</v>
      </c>
      <c r="AJ94" s="1100">
        <f t="shared" si="54"/>
        <v>13.636363636363624</v>
      </c>
      <c r="AK94" s="1100">
        <f t="shared" si="55"/>
        <v>19.999999999999996</v>
      </c>
      <c r="AL94" s="1100">
        <f t="shared" si="56"/>
        <v>3.7735849056603765</v>
      </c>
      <c r="AM94" s="1100">
        <f t="shared" si="57"/>
        <v>20.045300113250274</v>
      </c>
      <c r="AN94" s="1100" t="str">
        <f t="shared" si="58"/>
        <v>n/a</v>
      </c>
      <c r="AO94" s="1100" t="str">
        <f t="shared" si="59"/>
        <v>n/a</v>
      </c>
      <c r="AP94" s="1100" t="str">
        <f t="shared" si="60"/>
        <v>n/a</v>
      </c>
      <c r="AQ94" s="1100" t="str">
        <f t="shared" si="61"/>
        <v>n/a</v>
      </c>
      <c r="AR94" s="1100" t="str">
        <f t="shared" si="62"/>
        <v>n/a</v>
      </c>
      <c r="AS94" s="1100" t="str">
        <f t="shared" si="63"/>
        <v>n/a</v>
      </c>
      <c r="AT94" s="1100" t="str">
        <f t="shared" si="64"/>
        <v>n/a</v>
      </c>
      <c r="AU94" s="1100" t="str">
        <f t="shared" si="65"/>
        <v>n/a</v>
      </c>
      <c r="AV94" s="1100" t="str">
        <f t="shared" si="66"/>
        <v>n/a</v>
      </c>
      <c r="AW94" s="1100">
        <f t="shared" si="67"/>
        <v>11.525835912327798</v>
      </c>
      <c r="AX94" s="1100">
        <f t="shared" si="68"/>
        <v>5.0333118478722634</v>
      </c>
    </row>
    <row r="95" spans="1:50" ht="11.25" customHeight="1" x14ac:dyDescent="0.2">
      <c r="A95" s="461" t="s">
        <v>976</v>
      </c>
      <c r="B95" s="829" t="s">
        <v>977</v>
      </c>
      <c r="C95" s="584">
        <v>1.24</v>
      </c>
      <c r="D95" s="584">
        <v>1.18</v>
      </c>
      <c r="E95" s="460">
        <v>1.04</v>
      </c>
      <c r="F95" s="460">
        <v>0.86</v>
      </c>
      <c r="G95" s="584">
        <v>0.72</v>
      </c>
      <c r="H95" s="463">
        <v>0.68</v>
      </c>
      <c r="I95" s="584">
        <v>0.66</v>
      </c>
      <c r="J95" s="584">
        <v>0.57999999999999996</v>
      </c>
      <c r="K95" s="897"/>
      <c r="L95" s="463">
        <v>0.52</v>
      </c>
      <c r="M95" s="459">
        <v>0.48</v>
      </c>
      <c r="N95" s="897"/>
      <c r="O95" s="464">
        <v>0.36</v>
      </c>
      <c r="P95" s="586">
        <v>0.51</v>
      </c>
      <c r="Q95" s="586">
        <v>0.96</v>
      </c>
      <c r="R95" s="590">
        <v>0.94640000000000002</v>
      </c>
      <c r="S95" s="590">
        <v>0.91159999999999997</v>
      </c>
      <c r="T95" s="590">
        <v>0.86919999999999997</v>
      </c>
      <c r="U95" s="590">
        <v>0.83740000000000003</v>
      </c>
      <c r="V95" s="586">
        <v>0.80559999999999998</v>
      </c>
      <c r="W95" s="590">
        <v>0.80559999999999998</v>
      </c>
      <c r="X95" s="590">
        <v>0.76319999999999999</v>
      </c>
      <c r="Y95" s="590">
        <v>0.6996</v>
      </c>
      <c r="Z95" s="590">
        <v>0.61480000000000001</v>
      </c>
      <c r="AA95" s="587">
        <f t="shared" si="45"/>
        <v>17.043399999999998</v>
      </c>
      <c r="AB95" s="1100">
        <f t="shared" si="46"/>
        <v>5.0847457627118731</v>
      </c>
      <c r="AC95" s="1100">
        <f t="shared" si="47"/>
        <v>13.461538461538458</v>
      </c>
      <c r="AD95" s="1100">
        <f t="shared" si="48"/>
        <v>20.930232558139551</v>
      </c>
      <c r="AE95" s="1100">
        <f t="shared" si="49"/>
        <v>19.444444444444443</v>
      </c>
      <c r="AF95" s="1100">
        <f t="shared" si="50"/>
        <v>5.8823529411764497</v>
      </c>
      <c r="AG95" s="1100">
        <f t="shared" si="51"/>
        <v>3.0303030303030276</v>
      </c>
      <c r="AH95" s="1100">
        <f t="shared" si="52"/>
        <v>13.793103448275868</v>
      </c>
      <c r="AI95" s="1100">
        <f t="shared" si="53"/>
        <v>11.538461538461519</v>
      </c>
      <c r="AJ95" s="1100">
        <f t="shared" si="54"/>
        <v>8.3333333333333481</v>
      </c>
      <c r="AK95" s="1100">
        <f t="shared" si="55"/>
        <v>33.333333333333329</v>
      </c>
      <c r="AL95" s="1100">
        <f t="shared" si="56"/>
        <v>-29.411764705882359</v>
      </c>
      <c r="AM95" s="1100">
        <f t="shared" si="57"/>
        <v>-46.875</v>
      </c>
      <c r="AN95" s="1100">
        <f t="shared" si="58"/>
        <v>1.4370245139475823</v>
      </c>
      <c r="AO95" s="1100">
        <f t="shared" si="59"/>
        <v>3.8174637999122574</v>
      </c>
      <c r="AP95" s="1100">
        <f t="shared" si="60"/>
        <v>4.8780487804878092</v>
      </c>
      <c r="AQ95" s="1100">
        <f t="shared" si="61"/>
        <v>3.7974683544303778</v>
      </c>
      <c r="AR95" s="1100">
        <f t="shared" si="62"/>
        <v>3.9473684210526327</v>
      </c>
      <c r="AS95" s="1100">
        <f t="shared" si="63"/>
        <v>0</v>
      </c>
      <c r="AT95" s="1100">
        <f t="shared" si="64"/>
        <v>5.555555555555558</v>
      </c>
      <c r="AU95" s="1100">
        <f t="shared" si="65"/>
        <v>9.0909090909090828</v>
      </c>
      <c r="AV95" s="1100">
        <f t="shared" si="66"/>
        <v>13.793103448275868</v>
      </c>
      <c r="AW95" s="1100">
        <f t="shared" si="67"/>
        <v>4.9934298147812699</v>
      </c>
      <c r="AX95" s="1100">
        <f t="shared" si="68"/>
        <v>16.55875248757636</v>
      </c>
    </row>
    <row r="96" spans="1:50" ht="11.25" customHeight="1" x14ac:dyDescent="0.2">
      <c r="A96" s="465" t="s">
        <v>156</v>
      </c>
      <c r="B96" s="814" t="s">
        <v>157</v>
      </c>
      <c r="C96" s="584">
        <v>2.17</v>
      </c>
      <c r="D96" s="584">
        <v>2.0499999999999998</v>
      </c>
      <c r="E96" s="460">
        <v>1.93</v>
      </c>
      <c r="F96" s="460">
        <v>1.81</v>
      </c>
      <c r="G96" s="451">
        <v>1.68</v>
      </c>
      <c r="H96" s="451">
        <v>1.62</v>
      </c>
      <c r="I96" s="451">
        <v>1.56</v>
      </c>
      <c r="J96" s="451">
        <v>1.52</v>
      </c>
      <c r="K96" s="964"/>
      <c r="L96" s="451">
        <v>1.48</v>
      </c>
      <c r="M96" s="449">
        <v>1.46</v>
      </c>
      <c r="N96" s="964"/>
      <c r="O96" s="454">
        <v>1.44</v>
      </c>
      <c r="P96" s="456">
        <v>1.42</v>
      </c>
      <c r="Q96" s="455">
        <v>1.4</v>
      </c>
      <c r="R96" s="456">
        <v>1.37</v>
      </c>
      <c r="S96" s="456">
        <v>1.32</v>
      </c>
      <c r="T96" s="456">
        <v>1.28</v>
      </c>
      <c r="U96" s="456">
        <v>1.24</v>
      </c>
      <c r="V96" s="456">
        <v>1.2</v>
      </c>
      <c r="W96" s="456">
        <v>1.1599999999999999</v>
      </c>
      <c r="X96" s="456">
        <v>1.1200000000000001</v>
      </c>
      <c r="Y96" s="456">
        <v>1.08</v>
      </c>
      <c r="Z96" s="456">
        <v>1.04</v>
      </c>
      <c r="AA96" s="587">
        <f t="shared" si="45"/>
        <v>32.35</v>
      </c>
      <c r="AB96" s="1100">
        <f t="shared" si="46"/>
        <v>5.8536585365853711</v>
      </c>
      <c r="AC96" s="1100">
        <f t="shared" si="47"/>
        <v>6.2176165803108807</v>
      </c>
      <c r="AD96" s="1100">
        <f t="shared" si="48"/>
        <v>6.6298342541436295</v>
      </c>
      <c r="AE96" s="1100">
        <f t="shared" si="49"/>
        <v>7.738095238095255</v>
      </c>
      <c r="AF96" s="1100">
        <f t="shared" si="50"/>
        <v>3.7037037037036979</v>
      </c>
      <c r="AG96" s="1100">
        <f t="shared" si="51"/>
        <v>3.8461538461538547</v>
      </c>
      <c r="AH96" s="1100">
        <f t="shared" si="52"/>
        <v>2.6315789473684292</v>
      </c>
      <c r="AI96" s="1100">
        <f t="shared" si="53"/>
        <v>2.7027027027026973</v>
      </c>
      <c r="AJ96" s="1100">
        <f t="shared" si="54"/>
        <v>1.3698630136986356</v>
      </c>
      <c r="AK96" s="1100">
        <f t="shared" si="55"/>
        <v>1.388888888888884</v>
      </c>
      <c r="AL96" s="1100">
        <f t="shared" si="56"/>
        <v>1.4084507042253502</v>
      </c>
      <c r="AM96" s="1100">
        <f t="shared" si="57"/>
        <v>1.4285714285714235</v>
      </c>
      <c r="AN96" s="1100">
        <f t="shared" si="58"/>
        <v>2.1897810218977964</v>
      </c>
      <c r="AO96" s="1100">
        <f t="shared" si="59"/>
        <v>3.7878787878787845</v>
      </c>
      <c r="AP96" s="1100">
        <f t="shared" si="60"/>
        <v>3.125</v>
      </c>
      <c r="AQ96" s="1100">
        <f t="shared" si="61"/>
        <v>3.2258064516129004</v>
      </c>
      <c r="AR96" s="1100">
        <f t="shared" si="62"/>
        <v>3.3333333333333437</v>
      </c>
      <c r="AS96" s="1100">
        <f t="shared" si="63"/>
        <v>3.4482758620689724</v>
      </c>
      <c r="AT96" s="1100">
        <f t="shared" si="64"/>
        <v>3.5714285714285587</v>
      </c>
      <c r="AU96" s="1100">
        <f t="shared" si="65"/>
        <v>3.7037037037036979</v>
      </c>
      <c r="AV96" s="1100">
        <f t="shared" si="66"/>
        <v>3.8461538461538547</v>
      </c>
      <c r="AW96" s="1100">
        <f t="shared" si="67"/>
        <v>3.5785942582155239</v>
      </c>
      <c r="AX96" s="1100">
        <f t="shared" si="68"/>
        <v>1.7603379805934045</v>
      </c>
    </row>
    <row r="97" spans="1:50" ht="11.25" customHeight="1" x14ac:dyDescent="0.2">
      <c r="A97" s="461" t="s">
        <v>978</v>
      </c>
      <c r="B97" s="829" t="s">
        <v>979</v>
      </c>
      <c r="C97" s="584">
        <v>0.65</v>
      </c>
      <c r="D97" s="584">
        <v>0.63</v>
      </c>
      <c r="E97" s="460">
        <v>0.6</v>
      </c>
      <c r="F97" s="481">
        <v>0.5181818181818183</v>
      </c>
      <c r="G97" s="584">
        <v>0.48181818181818187</v>
      </c>
      <c r="H97" s="584">
        <v>0.44049586776859506</v>
      </c>
      <c r="I97" s="584">
        <v>0.42975206611570249</v>
      </c>
      <c r="J97" s="584">
        <v>0.4049586776859504</v>
      </c>
      <c r="K97" s="897">
        <v>0</v>
      </c>
      <c r="L97" s="584">
        <v>0.36363636363636365</v>
      </c>
      <c r="M97" s="459">
        <v>0.3388429752066115</v>
      </c>
      <c r="N97" s="897">
        <v>0</v>
      </c>
      <c r="O97" s="464">
        <v>0.3155537190082644</v>
      </c>
      <c r="P97" s="586">
        <v>0.36061983471074383</v>
      </c>
      <c r="Q97" s="590">
        <v>0.48082644628099175</v>
      </c>
      <c r="R97" s="590">
        <v>0.45074380165289257</v>
      </c>
      <c r="S97" s="590">
        <v>0.39066115702479337</v>
      </c>
      <c r="T97" s="590">
        <v>0.26999999999999996</v>
      </c>
      <c r="U97" s="590">
        <v>0.2403305785123967</v>
      </c>
      <c r="V97" s="590">
        <v>0.22396694214876034</v>
      </c>
      <c r="W97" s="586">
        <v>0.21851239669421488</v>
      </c>
      <c r="X97" s="586">
        <v>0.21851239669421488</v>
      </c>
      <c r="Y97" s="590">
        <v>0.19867768595041324</v>
      </c>
      <c r="Z97" s="590">
        <v>0.15884297520661159</v>
      </c>
      <c r="AA97" s="587">
        <f t="shared" si="45"/>
        <v>8.3849338842975207</v>
      </c>
      <c r="AB97" s="1100">
        <f t="shared" si="46"/>
        <v>3.1746031746031855</v>
      </c>
      <c r="AC97" s="1100">
        <f t="shared" si="47"/>
        <v>5.0000000000000044</v>
      </c>
      <c r="AD97" s="1100">
        <f t="shared" si="48"/>
        <v>15.789473684210487</v>
      </c>
      <c r="AE97" s="1100">
        <f t="shared" si="49"/>
        <v>7.5471698113207752</v>
      </c>
      <c r="AF97" s="1100">
        <f t="shared" si="50"/>
        <v>9.3808630393996228</v>
      </c>
      <c r="AG97" s="1100">
        <f t="shared" si="51"/>
        <v>2.4999999999999911</v>
      </c>
      <c r="AH97" s="1100">
        <f t="shared" si="52"/>
        <v>6.1224489795918435</v>
      </c>
      <c r="AI97" s="1100">
        <f t="shared" si="53"/>
        <v>11.363636363636353</v>
      </c>
      <c r="AJ97" s="1100">
        <f t="shared" si="54"/>
        <v>7.317073170731736</v>
      </c>
      <c r="AK97" s="1100">
        <f t="shared" si="55"/>
        <v>7.3804410455188263</v>
      </c>
      <c r="AL97" s="1100">
        <f t="shared" si="56"/>
        <v>-12.496848859860233</v>
      </c>
      <c r="AM97" s="1100">
        <f t="shared" si="57"/>
        <v>-25</v>
      </c>
      <c r="AN97" s="1100">
        <f t="shared" si="58"/>
        <v>6.6740007334066709</v>
      </c>
      <c r="AO97" s="1100">
        <f t="shared" si="59"/>
        <v>15.379733446160371</v>
      </c>
      <c r="AP97" s="1100">
        <f t="shared" si="60"/>
        <v>44.689317416590171</v>
      </c>
      <c r="AQ97" s="1100">
        <f t="shared" si="61"/>
        <v>12.345254470426404</v>
      </c>
      <c r="AR97" s="1100">
        <f t="shared" si="62"/>
        <v>7.3062730627306172</v>
      </c>
      <c r="AS97" s="1100">
        <f t="shared" si="63"/>
        <v>2.4962178517397904</v>
      </c>
      <c r="AT97" s="1100">
        <f t="shared" si="64"/>
        <v>0</v>
      </c>
      <c r="AU97" s="1100">
        <f t="shared" si="65"/>
        <v>9.9833610648918381</v>
      </c>
      <c r="AV97" s="1100">
        <f t="shared" si="66"/>
        <v>25.078043704474506</v>
      </c>
      <c r="AW97" s="1100">
        <f t="shared" si="67"/>
        <v>7.7157648647415682</v>
      </c>
      <c r="AX97" s="1100">
        <f t="shared" si="68"/>
        <v>13.152961786988879</v>
      </c>
    </row>
    <row r="98" spans="1:50" ht="11.25" customHeight="1" x14ac:dyDescent="0.2">
      <c r="A98" s="461" t="s">
        <v>456</v>
      </c>
      <c r="B98" s="458" t="s">
        <v>457</v>
      </c>
      <c r="C98" s="584">
        <v>15.5</v>
      </c>
      <c r="D98" s="584">
        <v>15</v>
      </c>
      <c r="E98" s="460">
        <v>14.4</v>
      </c>
      <c r="F98" s="460">
        <v>13.7</v>
      </c>
      <c r="G98" s="584">
        <v>12.8</v>
      </c>
      <c r="H98" s="584">
        <v>12.2</v>
      </c>
      <c r="I98" s="584">
        <v>11.6</v>
      </c>
      <c r="J98" s="584">
        <v>10.7</v>
      </c>
      <c r="K98" s="897" t="s">
        <v>90</v>
      </c>
      <c r="L98" s="584">
        <v>9.6999999999999993</v>
      </c>
      <c r="M98" s="459">
        <v>8.9</v>
      </c>
      <c r="N98" s="897"/>
      <c r="O98" s="589">
        <v>7.9</v>
      </c>
      <c r="P98" s="590">
        <v>7.5</v>
      </c>
      <c r="Q98" s="590">
        <v>7.3</v>
      </c>
      <c r="R98" s="590">
        <v>6.8</v>
      </c>
      <c r="S98" s="590">
        <v>6.5</v>
      </c>
      <c r="T98" s="590">
        <v>6.3</v>
      </c>
      <c r="U98" s="590">
        <v>6</v>
      </c>
      <c r="V98" s="590">
        <v>5.5</v>
      </c>
      <c r="W98" s="590">
        <v>5</v>
      </c>
      <c r="X98" s="590">
        <v>4.5</v>
      </c>
      <c r="Y98" s="590">
        <v>4</v>
      </c>
      <c r="Z98" s="590">
        <v>3.5</v>
      </c>
      <c r="AA98" s="587">
        <f t="shared" si="45"/>
        <v>195.30000000000004</v>
      </c>
      <c r="AB98" s="1100">
        <f t="shared" si="46"/>
        <v>3.3333333333333437</v>
      </c>
      <c r="AC98" s="1100">
        <f t="shared" si="47"/>
        <v>4.1666666666666741</v>
      </c>
      <c r="AD98" s="1100">
        <f t="shared" si="48"/>
        <v>5.1094890510948954</v>
      </c>
      <c r="AE98" s="1100">
        <f t="shared" si="49"/>
        <v>7.0312499999999778</v>
      </c>
      <c r="AF98" s="1100">
        <f t="shared" si="50"/>
        <v>4.9180327868852514</v>
      </c>
      <c r="AG98" s="1100">
        <f t="shared" si="51"/>
        <v>5.1724137931034475</v>
      </c>
      <c r="AH98" s="1100">
        <f t="shared" si="52"/>
        <v>8.4112149532710401</v>
      </c>
      <c r="AI98" s="1100">
        <f t="shared" si="53"/>
        <v>10.309278350515472</v>
      </c>
      <c r="AJ98" s="1100">
        <f t="shared" si="54"/>
        <v>8.9887640449437978</v>
      </c>
      <c r="AK98" s="1100">
        <f t="shared" si="55"/>
        <v>12.658227848101266</v>
      </c>
      <c r="AL98" s="1100">
        <f t="shared" si="56"/>
        <v>5.3333333333333455</v>
      </c>
      <c r="AM98" s="1100">
        <f t="shared" si="57"/>
        <v>2.7397260273972712</v>
      </c>
      <c r="AN98" s="1100">
        <f t="shared" si="58"/>
        <v>7.3529411764705843</v>
      </c>
      <c r="AO98" s="1100">
        <f t="shared" si="59"/>
        <v>4.6153846153846212</v>
      </c>
      <c r="AP98" s="1100">
        <f t="shared" si="60"/>
        <v>3.1746031746031855</v>
      </c>
      <c r="AQ98" s="1100">
        <f t="shared" si="61"/>
        <v>5.0000000000000044</v>
      </c>
      <c r="AR98" s="1100">
        <f t="shared" si="62"/>
        <v>9.0909090909090828</v>
      </c>
      <c r="AS98" s="1100">
        <f t="shared" si="63"/>
        <v>10.000000000000009</v>
      </c>
      <c r="AT98" s="1100">
        <f t="shared" si="64"/>
        <v>11.111111111111116</v>
      </c>
      <c r="AU98" s="1100">
        <f t="shared" si="65"/>
        <v>12.5</v>
      </c>
      <c r="AV98" s="1100">
        <f t="shared" si="66"/>
        <v>14.285714285714279</v>
      </c>
      <c r="AW98" s="1100">
        <f t="shared" si="67"/>
        <v>7.3953520782304123</v>
      </c>
      <c r="AX98" s="1100">
        <f t="shared" si="68"/>
        <v>3.4447800753457378</v>
      </c>
    </row>
    <row r="99" spans="1:50" ht="11.25" customHeight="1" x14ac:dyDescent="0.2">
      <c r="A99" s="461" t="s">
        <v>989</v>
      </c>
      <c r="B99" s="829" t="s">
        <v>990</v>
      </c>
      <c r="C99" s="584">
        <v>14.52</v>
      </c>
      <c r="D99" s="584">
        <v>13.2</v>
      </c>
      <c r="E99" s="460">
        <v>12.02</v>
      </c>
      <c r="F99" s="460">
        <v>10</v>
      </c>
      <c r="G99" s="584">
        <v>9.16</v>
      </c>
      <c r="H99" s="584">
        <v>8.7200000000000006</v>
      </c>
      <c r="I99" s="584">
        <v>7.72</v>
      </c>
      <c r="J99" s="584">
        <v>6.72</v>
      </c>
      <c r="K99" s="897"/>
      <c r="L99" s="584">
        <v>6</v>
      </c>
      <c r="M99" s="584">
        <v>5.5</v>
      </c>
      <c r="N99" s="584"/>
      <c r="O99" s="589">
        <v>4</v>
      </c>
      <c r="P99" s="586">
        <v>3.12</v>
      </c>
      <c r="Q99" s="590">
        <v>3.12</v>
      </c>
      <c r="R99" s="590">
        <v>2.68</v>
      </c>
      <c r="S99" s="590">
        <v>1.68</v>
      </c>
      <c r="T99" s="590">
        <v>1.2</v>
      </c>
      <c r="U99" s="590">
        <v>1</v>
      </c>
      <c r="V99" s="590">
        <v>0.4</v>
      </c>
      <c r="W99" s="586">
        <v>0</v>
      </c>
      <c r="X99" s="586">
        <v>0</v>
      </c>
      <c r="Y99" s="586">
        <v>0</v>
      </c>
      <c r="Z99" s="586">
        <v>0</v>
      </c>
      <c r="AA99" s="587">
        <f t="shared" si="45"/>
        <v>110.76000000000002</v>
      </c>
      <c r="AB99" s="1100">
        <f t="shared" si="46"/>
        <v>10.000000000000009</v>
      </c>
      <c r="AC99" s="1100">
        <f t="shared" si="47"/>
        <v>9.8169717138103074</v>
      </c>
      <c r="AD99" s="1100">
        <f t="shared" si="48"/>
        <v>20.199999999999996</v>
      </c>
      <c r="AE99" s="1100">
        <f t="shared" si="49"/>
        <v>9.1703056768558824</v>
      </c>
      <c r="AF99" s="1100">
        <f t="shared" si="50"/>
        <v>5.0458715596330306</v>
      </c>
      <c r="AG99" s="1100">
        <f t="shared" si="51"/>
        <v>12.95336787564767</v>
      </c>
      <c r="AH99" s="1100">
        <f t="shared" si="52"/>
        <v>14.880952380952372</v>
      </c>
      <c r="AI99" s="1100">
        <f t="shared" si="53"/>
        <v>11.999999999999989</v>
      </c>
      <c r="AJ99" s="1100">
        <f t="shared" si="54"/>
        <v>9.0909090909090828</v>
      </c>
      <c r="AK99" s="1100">
        <f t="shared" si="55"/>
        <v>37.5</v>
      </c>
      <c r="AL99" s="1100">
        <f t="shared" si="56"/>
        <v>28.205128205128194</v>
      </c>
      <c r="AM99" s="1100">
        <f t="shared" si="57"/>
        <v>0</v>
      </c>
      <c r="AN99" s="1100">
        <f t="shared" si="58"/>
        <v>16.417910447761198</v>
      </c>
      <c r="AO99" s="1100">
        <f t="shared" si="59"/>
        <v>59.523809523809533</v>
      </c>
      <c r="AP99" s="1100">
        <f t="shared" si="60"/>
        <v>39.999999999999993</v>
      </c>
      <c r="AQ99" s="1100">
        <f t="shared" si="61"/>
        <v>19.999999999999996</v>
      </c>
      <c r="AR99" s="1100">
        <f t="shared" si="62"/>
        <v>150</v>
      </c>
      <c r="AS99" s="1100" t="str">
        <f t="shared" si="63"/>
        <v>n/a</v>
      </c>
      <c r="AT99" s="1100" t="str">
        <f t="shared" si="64"/>
        <v>n/a</v>
      </c>
      <c r="AU99" s="1100" t="str">
        <f t="shared" si="65"/>
        <v>n/a</v>
      </c>
      <c r="AV99" s="1100" t="str">
        <f t="shared" si="66"/>
        <v>n/a</v>
      </c>
      <c r="AW99" s="1100">
        <f t="shared" si="67"/>
        <v>26.753248616147488</v>
      </c>
      <c r="AX99" s="1100">
        <f t="shared" si="68"/>
        <v>35.068450043974423</v>
      </c>
    </row>
    <row r="100" spans="1:50" ht="11.25" customHeight="1" x14ac:dyDescent="0.2">
      <c r="A100" s="461" t="s">
        <v>146</v>
      </c>
      <c r="B100" s="829" t="s">
        <v>147</v>
      </c>
      <c r="C100" s="584">
        <v>0.7</v>
      </c>
      <c r="D100" s="584">
        <v>0.64</v>
      </c>
      <c r="E100" s="460">
        <v>0.56000000000000005</v>
      </c>
      <c r="F100" s="482">
        <v>0.49</v>
      </c>
      <c r="G100" s="584">
        <v>0.43</v>
      </c>
      <c r="H100" s="584">
        <v>0.39</v>
      </c>
      <c r="I100" s="584">
        <v>0.37</v>
      </c>
      <c r="J100" s="584">
        <v>0.35</v>
      </c>
      <c r="K100" s="897"/>
      <c r="L100" s="584">
        <v>0.33</v>
      </c>
      <c r="M100" s="459">
        <v>0.3</v>
      </c>
      <c r="N100" s="897"/>
      <c r="O100" s="589">
        <v>0.26</v>
      </c>
      <c r="P100" s="590">
        <v>0.23</v>
      </c>
      <c r="Q100" s="590">
        <v>0.2</v>
      </c>
      <c r="R100" s="590">
        <v>0.17</v>
      </c>
      <c r="S100" s="590">
        <v>0.155</v>
      </c>
      <c r="T100" s="590">
        <v>0.14499999999999999</v>
      </c>
      <c r="U100" s="590">
        <v>0.13750000000000001</v>
      </c>
      <c r="V100" s="590">
        <v>0.13250000000000001</v>
      </c>
      <c r="W100" s="590">
        <v>0.1275</v>
      </c>
      <c r="X100" s="590">
        <v>0.125</v>
      </c>
      <c r="Y100" s="590">
        <v>0.1075</v>
      </c>
      <c r="Z100" s="590">
        <v>0.09</v>
      </c>
      <c r="AA100" s="587">
        <f t="shared" si="45"/>
        <v>6.44</v>
      </c>
      <c r="AB100" s="1100">
        <f t="shared" si="46"/>
        <v>9.375</v>
      </c>
      <c r="AC100" s="1100">
        <f t="shared" si="47"/>
        <v>14.285714285714279</v>
      </c>
      <c r="AD100" s="1100">
        <f t="shared" si="48"/>
        <v>14.285714285714302</v>
      </c>
      <c r="AE100" s="1100">
        <f t="shared" si="49"/>
        <v>13.953488372093027</v>
      </c>
      <c r="AF100" s="1100">
        <f t="shared" si="50"/>
        <v>10.256410256410241</v>
      </c>
      <c r="AG100" s="1100">
        <f t="shared" si="51"/>
        <v>5.4054054054054168</v>
      </c>
      <c r="AH100" s="1100">
        <f t="shared" si="52"/>
        <v>5.7142857142857162</v>
      </c>
      <c r="AI100" s="1100">
        <f t="shared" si="53"/>
        <v>6.0606060606060552</v>
      </c>
      <c r="AJ100" s="1100">
        <f t="shared" si="54"/>
        <v>10.000000000000009</v>
      </c>
      <c r="AK100" s="1100">
        <f t="shared" si="55"/>
        <v>15.384615384615374</v>
      </c>
      <c r="AL100" s="1100">
        <f t="shared" si="56"/>
        <v>13.043478260869556</v>
      </c>
      <c r="AM100" s="1100">
        <f t="shared" si="57"/>
        <v>14.999999999999991</v>
      </c>
      <c r="AN100" s="1100">
        <f t="shared" si="58"/>
        <v>17.647058823529417</v>
      </c>
      <c r="AO100" s="1100">
        <f t="shared" si="59"/>
        <v>9.6774193548387224</v>
      </c>
      <c r="AP100" s="1100">
        <f t="shared" si="60"/>
        <v>6.8965517241379448</v>
      </c>
      <c r="AQ100" s="1100">
        <f t="shared" si="61"/>
        <v>5.4545454545454453</v>
      </c>
      <c r="AR100" s="1100">
        <f t="shared" si="62"/>
        <v>3.7735849056603765</v>
      </c>
      <c r="AS100" s="1100">
        <f t="shared" si="63"/>
        <v>3.9215686274509887</v>
      </c>
      <c r="AT100" s="1100">
        <f t="shared" si="64"/>
        <v>2.0000000000000018</v>
      </c>
      <c r="AU100" s="1100">
        <f t="shared" si="65"/>
        <v>16.279069767441868</v>
      </c>
      <c r="AV100" s="1100">
        <f t="shared" si="66"/>
        <v>19.444444444444443</v>
      </c>
      <c r="AW100" s="1100">
        <f t="shared" si="67"/>
        <v>10.374236244179201</v>
      </c>
      <c r="AX100" s="1100">
        <f t="shared" si="68"/>
        <v>5.125169641811512</v>
      </c>
    </row>
    <row r="101" spans="1:50" ht="11.25" customHeight="1" x14ac:dyDescent="0.2">
      <c r="A101" s="591" t="s">
        <v>452</v>
      </c>
      <c r="B101" s="468" t="s">
        <v>453</v>
      </c>
      <c r="C101" s="584">
        <v>0.92</v>
      </c>
      <c r="D101" s="584">
        <v>0.8</v>
      </c>
      <c r="E101" s="460">
        <v>0.63500000000000001</v>
      </c>
      <c r="F101" s="460">
        <v>0.56000000000000005</v>
      </c>
      <c r="G101" s="474">
        <v>0.51</v>
      </c>
      <c r="H101" s="474">
        <v>0.45</v>
      </c>
      <c r="I101" s="474">
        <v>0.4</v>
      </c>
      <c r="J101" s="474">
        <v>0.36499999999999999</v>
      </c>
      <c r="K101" s="977">
        <v>0</v>
      </c>
      <c r="L101" s="474">
        <v>0.35</v>
      </c>
      <c r="M101" s="470">
        <v>0.32500000000000001</v>
      </c>
      <c r="N101" s="977">
        <v>0</v>
      </c>
      <c r="O101" s="471">
        <v>0.30499999999999999</v>
      </c>
      <c r="P101" s="476">
        <v>0.28499999999999998</v>
      </c>
      <c r="Q101" s="476">
        <v>0.28000000000000003</v>
      </c>
      <c r="R101" s="476">
        <v>0.255</v>
      </c>
      <c r="S101" s="476">
        <v>0.22761999999999999</v>
      </c>
      <c r="T101" s="476">
        <v>9.5240000000000005E-2</v>
      </c>
      <c r="U101" s="477">
        <v>0</v>
      </c>
      <c r="V101" s="477">
        <v>0</v>
      </c>
      <c r="W101" s="477">
        <v>0</v>
      </c>
      <c r="X101" s="477">
        <v>0</v>
      </c>
      <c r="Y101" s="477">
        <v>0</v>
      </c>
      <c r="Z101" s="477">
        <v>0</v>
      </c>
      <c r="AA101" s="587">
        <f t="shared" si="45"/>
        <v>6.7628600000000016</v>
      </c>
      <c r="AB101" s="1100">
        <f t="shared" si="46"/>
        <v>14.999999999999991</v>
      </c>
      <c r="AC101" s="1100">
        <f t="shared" si="47"/>
        <v>25.984251968503933</v>
      </c>
      <c r="AD101" s="1100">
        <f t="shared" si="48"/>
        <v>13.392857142857139</v>
      </c>
      <c r="AE101" s="1100">
        <f t="shared" si="49"/>
        <v>9.8039215686274606</v>
      </c>
      <c r="AF101" s="1100">
        <f t="shared" si="50"/>
        <v>13.33333333333333</v>
      </c>
      <c r="AG101" s="1100">
        <f t="shared" si="51"/>
        <v>12.5</v>
      </c>
      <c r="AH101" s="1100">
        <f t="shared" si="52"/>
        <v>9.5890410958904262</v>
      </c>
      <c r="AI101" s="1100">
        <f t="shared" si="53"/>
        <v>4.2857142857142927</v>
      </c>
      <c r="AJ101" s="1100">
        <f t="shared" si="54"/>
        <v>7.6923076923076872</v>
      </c>
      <c r="AK101" s="1100">
        <f t="shared" si="55"/>
        <v>6.5573770491803351</v>
      </c>
      <c r="AL101" s="1100">
        <f t="shared" si="56"/>
        <v>7.0175438596491224</v>
      </c>
      <c r="AM101" s="1100">
        <f t="shared" si="57"/>
        <v>1.7857142857142572</v>
      </c>
      <c r="AN101" s="1100">
        <f t="shared" si="58"/>
        <v>9.8039215686274606</v>
      </c>
      <c r="AO101" s="1100">
        <f t="shared" si="59"/>
        <v>12.028819963096392</v>
      </c>
      <c r="AP101" s="1100">
        <f t="shared" si="60"/>
        <v>138.99622007559844</v>
      </c>
      <c r="AQ101" s="1100" t="str">
        <f t="shared" si="61"/>
        <v>n/a</v>
      </c>
      <c r="AR101" s="1100" t="str">
        <f t="shared" si="62"/>
        <v>n/a</v>
      </c>
      <c r="AS101" s="1100" t="str">
        <f t="shared" si="63"/>
        <v>n/a</v>
      </c>
      <c r="AT101" s="1100" t="str">
        <f t="shared" si="64"/>
        <v>n/a</v>
      </c>
      <c r="AU101" s="1100" t="str">
        <f t="shared" si="65"/>
        <v>n/a</v>
      </c>
      <c r="AV101" s="1100" t="str">
        <f t="shared" si="66"/>
        <v>n/a</v>
      </c>
      <c r="AW101" s="1100">
        <f t="shared" si="67"/>
        <v>19.18473492594002</v>
      </c>
      <c r="AX101" s="1100">
        <f t="shared" si="68"/>
        <v>33.60969773313213</v>
      </c>
    </row>
    <row r="102" spans="1:50" ht="11.25" customHeight="1" x14ac:dyDescent="0.2">
      <c r="A102" s="461" t="s">
        <v>1014</v>
      </c>
      <c r="B102" s="829" t="s">
        <v>1015</v>
      </c>
      <c r="C102" s="584">
        <v>1.06</v>
      </c>
      <c r="D102" s="584">
        <v>1.02</v>
      </c>
      <c r="E102" s="460">
        <v>0.94</v>
      </c>
      <c r="F102" s="460">
        <v>0.86</v>
      </c>
      <c r="G102" s="584">
        <v>0.82</v>
      </c>
      <c r="H102" s="584">
        <v>0.78</v>
      </c>
      <c r="I102" s="584">
        <v>0.74</v>
      </c>
      <c r="J102" s="584">
        <v>0.69</v>
      </c>
      <c r="K102" s="897"/>
      <c r="L102" s="584">
        <v>0.64</v>
      </c>
      <c r="M102" s="459">
        <v>0.6</v>
      </c>
      <c r="N102" s="897"/>
      <c r="O102" s="464">
        <v>0.56000000000000005</v>
      </c>
      <c r="P102" s="590">
        <v>0.56000000000000005</v>
      </c>
      <c r="Q102" s="590">
        <v>0.54</v>
      </c>
      <c r="R102" s="590">
        <v>0.5</v>
      </c>
      <c r="S102" s="590">
        <v>0.46</v>
      </c>
      <c r="T102" s="590">
        <v>0.42</v>
      </c>
      <c r="U102" s="586">
        <v>0.4</v>
      </c>
      <c r="V102" s="590">
        <v>0.4</v>
      </c>
      <c r="W102" s="590">
        <v>0.38</v>
      </c>
      <c r="X102" s="590">
        <v>0.36</v>
      </c>
      <c r="Y102" s="590">
        <v>0.34</v>
      </c>
      <c r="Z102" s="590">
        <v>0.3</v>
      </c>
      <c r="AA102" s="587">
        <f t="shared" si="45"/>
        <v>13.370000000000005</v>
      </c>
      <c r="AB102" s="1100">
        <f t="shared" si="46"/>
        <v>3.9215686274509887</v>
      </c>
      <c r="AC102" s="1100">
        <f t="shared" si="47"/>
        <v>8.5106382978723527</v>
      </c>
      <c r="AD102" s="1100">
        <f t="shared" si="48"/>
        <v>9.302325581395344</v>
      </c>
      <c r="AE102" s="1100">
        <f t="shared" si="49"/>
        <v>4.8780487804878092</v>
      </c>
      <c r="AF102" s="1100">
        <f t="shared" si="50"/>
        <v>5.12820512820511</v>
      </c>
      <c r="AG102" s="1100">
        <f t="shared" si="51"/>
        <v>5.4054054054054168</v>
      </c>
      <c r="AH102" s="1100">
        <f t="shared" si="52"/>
        <v>7.2463768115942129</v>
      </c>
      <c r="AI102" s="1100">
        <f t="shared" si="53"/>
        <v>7.8125</v>
      </c>
      <c r="AJ102" s="1100">
        <f t="shared" si="54"/>
        <v>6.6666666666666652</v>
      </c>
      <c r="AK102" s="1100">
        <f t="shared" si="55"/>
        <v>7.1428571428571397</v>
      </c>
      <c r="AL102" s="1100">
        <f t="shared" si="56"/>
        <v>0</v>
      </c>
      <c r="AM102" s="1100">
        <f t="shared" si="57"/>
        <v>3.7037037037036979</v>
      </c>
      <c r="AN102" s="1100">
        <f t="shared" si="58"/>
        <v>8.0000000000000071</v>
      </c>
      <c r="AO102" s="1100">
        <f t="shared" si="59"/>
        <v>8.6956521739130377</v>
      </c>
      <c r="AP102" s="1100">
        <f t="shared" si="60"/>
        <v>9.5238095238095344</v>
      </c>
      <c r="AQ102" s="1100">
        <f t="shared" si="61"/>
        <v>4.9999999999999822</v>
      </c>
      <c r="AR102" s="1100">
        <f t="shared" si="62"/>
        <v>0</v>
      </c>
      <c r="AS102" s="1100">
        <f t="shared" si="63"/>
        <v>5.2631578947368363</v>
      </c>
      <c r="AT102" s="1100">
        <f t="shared" si="64"/>
        <v>5.555555555555558</v>
      </c>
      <c r="AU102" s="1100">
        <f t="shared" si="65"/>
        <v>5.8823529411764497</v>
      </c>
      <c r="AV102" s="1100">
        <f t="shared" si="66"/>
        <v>13.333333333333353</v>
      </c>
      <c r="AW102" s="1100">
        <f t="shared" si="67"/>
        <v>6.2367694080077847</v>
      </c>
      <c r="AX102" s="1100">
        <f t="shared" si="68"/>
        <v>3.0479635790780928</v>
      </c>
    </row>
    <row r="103" spans="1:50" ht="11.25" customHeight="1" x14ac:dyDescent="0.2">
      <c r="A103" s="461" t="s">
        <v>1002</v>
      </c>
      <c r="B103" s="829" t="s">
        <v>1003</v>
      </c>
      <c r="C103" s="584">
        <v>1.8</v>
      </c>
      <c r="D103" s="584">
        <v>1.64</v>
      </c>
      <c r="E103" s="460">
        <v>1.6</v>
      </c>
      <c r="F103" s="460">
        <v>1.56</v>
      </c>
      <c r="G103" s="584">
        <v>1.52</v>
      </c>
      <c r="H103" s="584">
        <v>1.48</v>
      </c>
      <c r="I103" s="584">
        <v>1.45</v>
      </c>
      <c r="J103" s="584">
        <v>1.4</v>
      </c>
      <c r="K103" s="897"/>
      <c r="L103" s="584">
        <v>1.36</v>
      </c>
      <c r="M103" s="459">
        <v>1.32</v>
      </c>
      <c r="N103" s="897"/>
      <c r="O103" s="589">
        <v>1.28</v>
      </c>
      <c r="P103" s="586">
        <v>1.24</v>
      </c>
      <c r="Q103" s="590">
        <v>1.24</v>
      </c>
      <c r="R103" s="586">
        <v>1.1200000000000001</v>
      </c>
      <c r="S103" s="586">
        <v>1.1200000000000001</v>
      </c>
      <c r="T103" s="586">
        <v>1.1200000000000001</v>
      </c>
      <c r="U103" s="586">
        <v>1.1200000000000001</v>
      </c>
      <c r="V103" s="586">
        <v>1.1200000000000001</v>
      </c>
      <c r="W103" s="590">
        <v>1.1200000000000001</v>
      </c>
      <c r="X103" s="590">
        <v>1.0602199999999999</v>
      </c>
      <c r="Y103" s="590">
        <v>0.93276000000000003</v>
      </c>
      <c r="Z103" s="590">
        <v>0.81852000000000003</v>
      </c>
      <c r="AA103" s="587">
        <f t="shared" si="45"/>
        <v>28.421500000000002</v>
      </c>
      <c r="AB103" s="1100">
        <f t="shared" ref="AB103:AB134" si="69">IF(ISERROR((C103/D103-1)*100),"n/a",(C103/D103-1)*100)</f>
        <v>9.7560975609756184</v>
      </c>
      <c r="AC103" s="1100">
        <f t="shared" ref="AC103:AC134" si="70">IF(ISERROR((D103/E103-1)*100),"n/a",(D103/E103-1)*100)</f>
        <v>2.4999999999999911</v>
      </c>
      <c r="AD103" s="1100">
        <f t="shared" ref="AD103:AD134" si="71">IF(ISERROR((E103/F103-1)*100),"n/a",(E103/F103-1)*100)</f>
        <v>2.5641025641025772</v>
      </c>
      <c r="AE103" s="1100">
        <f t="shared" ref="AE103:AE134" si="72">IF(ISERROR((F103/G103-1)*100),"n/a",(F103/G103-1)*100)</f>
        <v>2.6315789473684292</v>
      </c>
      <c r="AF103" s="1100">
        <f t="shared" ref="AF103:AF134" si="73">IF(ISERROR((G103/H103-1)*100),"n/a",(G103/H103-1)*100)</f>
        <v>2.7027027027026973</v>
      </c>
      <c r="AG103" s="1100">
        <f t="shared" ref="AG103:AG134" si="74">IF(ISERROR((H103/I103-1)*100),"n/a",(H103/I103-1)*100)</f>
        <v>2.0689655172413834</v>
      </c>
      <c r="AH103" s="1100">
        <f t="shared" ref="AH103:AH134" si="75">IF(ISERROR((I103/J103-1)*100),"n/a",(I103/J103-1)*100)</f>
        <v>3.5714285714285809</v>
      </c>
      <c r="AI103" s="1100">
        <f t="shared" ref="AI103:AI134" si="76">IF(ISERROR((J103/L103-1)*100),"n/a",(J103/L103-1)*100)</f>
        <v>2.9411764705882248</v>
      </c>
      <c r="AJ103" s="1100">
        <f t="shared" ref="AJ103:AJ134" si="77">IF(ISERROR((L103/M103-1)*100),"n/a",(L103/M103-1)*100)</f>
        <v>3.0303030303030276</v>
      </c>
      <c r="AK103" s="1100">
        <f t="shared" ref="AK103:AK134" si="78">IF(ISERROR((M103/O103-1)*100),"n/a",(M103/O103-1)*100)</f>
        <v>3.125</v>
      </c>
      <c r="AL103" s="1100">
        <f t="shared" ref="AL103:AL134" si="79">IF(ISERROR((O103/P103-1)*100),"n/a",(O103/P103-1)*100)</f>
        <v>3.2258064516129004</v>
      </c>
      <c r="AM103" s="1100">
        <f t="shared" ref="AM103:AM134" si="80">IF(ISERROR((P103/Q103-1)*100),"n/a",(P103/Q103-1)*100)</f>
        <v>0</v>
      </c>
      <c r="AN103" s="1100">
        <f t="shared" ref="AN103:AN134" si="81">IF(ISERROR((Q103/R103-1)*100),"n/a",(Q103/R103-1)*100)</f>
        <v>10.714285714285698</v>
      </c>
      <c r="AO103" s="1100">
        <f t="shared" ref="AO103:AO134" si="82">IF(ISERROR((R103/S103-1)*100),"n/a",(R103/S103-1)*100)</f>
        <v>0</v>
      </c>
      <c r="AP103" s="1100">
        <f t="shared" ref="AP103:AP134" si="83">IF(ISERROR((S103/T103-1)*100),"n/a",(S103/T103-1)*100)</f>
        <v>0</v>
      </c>
      <c r="AQ103" s="1100">
        <f t="shared" ref="AQ103:AQ134" si="84">IF(ISERROR((T103/U103-1)*100),"n/a",(T103/U103-1)*100)</f>
        <v>0</v>
      </c>
      <c r="AR103" s="1100">
        <f t="shared" ref="AR103:AR134" si="85">IF(ISERROR((U103/V103-1)*100),"n/a",(U103/V103-1)*100)</f>
        <v>0</v>
      </c>
      <c r="AS103" s="1100">
        <f t="shared" ref="AS103:AS134" si="86">IF(ISERROR((V103/W103-1)*100),"n/a",(V103/W103-1)*100)</f>
        <v>0</v>
      </c>
      <c r="AT103" s="1100">
        <f t="shared" ref="AT103:AT134" si="87">IF(ISERROR((W103/X103-1)*100),"n/a",(W103/X103-1)*100)</f>
        <v>5.6384523966723998</v>
      </c>
      <c r="AU103" s="1100">
        <f t="shared" ref="AU103:AU134" si="88">IF(ISERROR((X103/Y103-1)*100),"n/a",(X103/Y103-1)*100)</f>
        <v>13.664822676787169</v>
      </c>
      <c r="AV103" s="1100">
        <f t="shared" ref="AV103:AV134" si="89">IF(ISERROR((Y103/Z103-1)*100),"n/a",(Y103/Z103-1)*100)</f>
        <v>13.956897815569569</v>
      </c>
      <c r="AW103" s="1100">
        <f t="shared" si="67"/>
        <v>3.9091247818875368</v>
      </c>
      <c r="AX103" s="1100">
        <f t="shared" si="68"/>
        <v>4.3845202176955809</v>
      </c>
    </row>
    <row r="104" spans="1:50" ht="11.25" customHeight="1" x14ac:dyDescent="0.2">
      <c r="A104" s="830" t="s">
        <v>463</v>
      </c>
      <c r="B104" s="829" t="s">
        <v>464</v>
      </c>
      <c r="C104" s="584">
        <v>2.0499999999999998</v>
      </c>
      <c r="D104" s="584">
        <v>2.0099999999999998</v>
      </c>
      <c r="E104" s="460">
        <v>1.9</v>
      </c>
      <c r="F104" s="460">
        <v>1.77</v>
      </c>
      <c r="G104" s="584">
        <v>1.73</v>
      </c>
      <c r="H104" s="584">
        <v>1.69</v>
      </c>
      <c r="I104" s="584">
        <v>1.62</v>
      </c>
      <c r="J104" s="584">
        <v>1.54</v>
      </c>
      <c r="K104" s="897"/>
      <c r="L104" s="584">
        <v>1.47</v>
      </c>
      <c r="M104" s="459">
        <v>1.1299999999999999</v>
      </c>
      <c r="N104" s="897"/>
      <c r="O104" s="589">
        <v>0.99</v>
      </c>
      <c r="P104" s="590">
        <v>0.94499999999999995</v>
      </c>
      <c r="Q104" s="590">
        <v>0.875</v>
      </c>
      <c r="R104" s="590">
        <v>0.75</v>
      </c>
      <c r="S104" s="590">
        <v>0.55000000000000004</v>
      </c>
      <c r="T104" s="590">
        <v>0.3</v>
      </c>
      <c r="U104" s="586">
        <v>0</v>
      </c>
      <c r="V104" s="586">
        <v>0</v>
      </c>
      <c r="W104" s="586">
        <v>0</v>
      </c>
      <c r="X104" s="586">
        <v>0</v>
      </c>
      <c r="Y104" s="586">
        <v>0</v>
      </c>
      <c r="Z104" s="586">
        <v>0</v>
      </c>
      <c r="AA104" s="587">
        <f t="shared" si="45"/>
        <v>21.32</v>
      </c>
      <c r="AB104" s="1100">
        <f t="shared" si="69"/>
        <v>1.990049751243772</v>
      </c>
      <c r="AC104" s="1100">
        <f t="shared" si="70"/>
        <v>5.7894736842105221</v>
      </c>
      <c r="AD104" s="1100">
        <f t="shared" si="71"/>
        <v>7.3446327683615698</v>
      </c>
      <c r="AE104" s="1100">
        <f t="shared" si="72"/>
        <v>2.3121387283236983</v>
      </c>
      <c r="AF104" s="1100">
        <f t="shared" si="73"/>
        <v>2.3668639053254559</v>
      </c>
      <c r="AG104" s="1100">
        <f t="shared" si="74"/>
        <v>4.3209876543209846</v>
      </c>
      <c r="AH104" s="1100">
        <f t="shared" si="75"/>
        <v>5.1948051948051965</v>
      </c>
      <c r="AI104" s="1100">
        <f t="shared" si="76"/>
        <v>4.7619047619047672</v>
      </c>
      <c r="AJ104" s="1100">
        <f t="shared" si="77"/>
        <v>30.088495575221241</v>
      </c>
      <c r="AK104" s="1100">
        <f t="shared" si="78"/>
        <v>14.141414141414121</v>
      </c>
      <c r="AL104" s="1100">
        <f t="shared" si="79"/>
        <v>4.7619047619047672</v>
      </c>
      <c r="AM104" s="1100">
        <f t="shared" si="80"/>
        <v>7.9999999999999849</v>
      </c>
      <c r="AN104" s="1100">
        <f t="shared" si="81"/>
        <v>16.666666666666675</v>
      </c>
      <c r="AO104" s="1100">
        <f t="shared" si="82"/>
        <v>36.363636363636353</v>
      </c>
      <c r="AP104" s="1100">
        <f t="shared" si="83"/>
        <v>83.333333333333343</v>
      </c>
      <c r="AQ104" s="1100" t="str">
        <f t="shared" si="84"/>
        <v>n/a</v>
      </c>
      <c r="AR104" s="1100" t="str">
        <f t="shared" si="85"/>
        <v>n/a</v>
      </c>
      <c r="AS104" s="1100" t="str">
        <f t="shared" si="86"/>
        <v>n/a</v>
      </c>
      <c r="AT104" s="1100" t="str">
        <f t="shared" si="87"/>
        <v>n/a</v>
      </c>
      <c r="AU104" s="1100" t="str">
        <f t="shared" si="88"/>
        <v>n/a</v>
      </c>
      <c r="AV104" s="1100" t="str">
        <f t="shared" si="89"/>
        <v>n/a</v>
      </c>
      <c r="AW104" s="1100">
        <f t="shared" si="67"/>
        <v>15.16242048604483</v>
      </c>
      <c r="AX104" s="1100">
        <f t="shared" si="68"/>
        <v>21.478771713214417</v>
      </c>
    </row>
    <row r="105" spans="1:50" ht="11.25" customHeight="1" x14ac:dyDescent="0.2">
      <c r="A105" s="501" t="s">
        <v>974</v>
      </c>
      <c r="B105" s="814" t="s">
        <v>975</v>
      </c>
      <c r="C105" s="584">
        <v>0.7</v>
      </c>
      <c r="D105" s="584">
        <v>0.64</v>
      </c>
      <c r="E105" s="460">
        <v>0.6</v>
      </c>
      <c r="F105" s="460">
        <v>0.56000000000000005</v>
      </c>
      <c r="G105" s="451">
        <v>0.48</v>
      </c>
      <c r="H105" s="451">
        <v>0.4</v>
      </c>
      <c r="I105" s="451">
        <v>0.2</v>
      </c>
      <c r="J105" s="451">
        <v>0.04</v>
      </c>
      <c r="K105" s="964"/>
      <c r="L105" s="452">
        <v>0</v>
      </c>
      <c r="M105" s="449">
        <v>0.04</v>
      </c>
      <c r="N105" s="964"/>
      <c r="O105" s="466">
        <v>0</v>
      </c>
      <c r="P105" s="455">
        <v>0</v>
      </c>
      <c r="Q105" s="455">
        <v>0</v>
      </c>
      <c r="R105" s="455">
        <v>0</v>
      </c>
      <c r="S105" s="455">
        <v>0</v>
      </c>
      <c r="T105" s="455">
        <v>0</v>
      </c>
      <c r="U105" s="455">
        <v>0</v>
      </c>
      <c r="V105" s="455">
        <v>0</v>
      </c>
      <c r="W105" s="455">
        <v>0</v>
      </c>
      <c r="X105" s="455">
        <v>0</v>
      </c>
      <c r="Y105" s="455">
        <v>0</v>
      </c>
      <c r="Z105" s="455">
        <v>0</v>
      </c>
      <c r="AA105" s="587">
        <f t="shared" si="45"/>
        <v>3.66</v>
      </c>
      <c r="AB105" s="1100">
        <f t="shared" si="69"/>
        <v>9.375</v>
      </c>
      <c r="AC105" s="1100">
        <f t="shared" si="70"/>
        <v>6.6666666666666652</v>
      </c>
      <c r="AD105" s="1100">
        <f t="shared" si="71"/>
        <v>7.1428571428571397</v>
      </c>
      <c r="AE105" s="1100">
        <f t="shared" si="72"/>
        <v>16.666666666666675</v>
      </c>
      <c r="AF105" s="1100">
        <f t="shared" si="73"/>
        <v>19.999999999999996</v>
      </c>
      <c r="AG105" s="1100">
        <f t="shared" si="74"/>
        <v>100</v>
      </c>
      <c r="AH105" s="1100">
        <f t="shared" si="75"/>
        <v>400</v>
      </c>
      <c r="AI105" s="1100" t="str">
        <f t="shared" si="76"/>
        <v>n/a</v>
      </c>
      <c r="AJ105" s="1100">
        <f t="shared" si="77"/>
        <v>-100</v>
      </c>
      <c r="AK105" s="1100" t="str">
        <f t="shared" si="78"/>
        <v>n/a</v>
      </c>
      <c r="AL105" s="1100" t="str">
        <f t="shared" si="79"/>
        <v>n/a</v>
      </c>
      <c r="AM105" s="1100" t="str">
        <f t="shared" si="80"/>
        <v>n/a</v>
      </c>
      <c r="AN105" s="1100" t="str">
        <f t="shared" si="81"/>
        <v>n/a</v>
      </c>
      <c r="AO105" s="1100" t="str">
        <f t="shared" si="82"/>
        <v>n/a</v>
      </c>
      <c r="AP105" s="1100" t="str">
        <f t="shared" si="83"/>
        <v>n/a</v>
      </c>
      <c r="AQ105" s="1100" t="str">
        <f t="shared" si="84"/>
        <v>n/a</v>
      </c>
      <c r="AR105" s="1100" t="str">
        <f t="shared" si="85"/>
        <v>n/a</v>
      </c>
      <c r="AS105" s="1100" t="str">
        <f t="shared" si="86"/>
        <v>n/a</v>
      </c>
      <c r="AT105" s="1100" t="str">
        <f t="shared" si="87"/>
        <v>n/a</v>
      </c>
      <c r="AU105" s="1100" t="str">
        <f t="shared" si="88"/>
        <v>n/a</v>
      </c>
      <c r="AV105" s="1100" t="str">
        <f t="shared" si="89"/>
        <v>n/a</v>
      </c>
      <c r="AW105" s="1100">
        <f t="shared" si="67"/>
        <v>57.48139880952381</v>
      </c>
      <c r="AX105" s="1100">
        <f t="shared" si="68"/>
        <v>148.5300564015769</v>
      </c>
    </row>
    <row r="106" spans="1:50" ht="11.25" customHeight="1" x14ac:dyDescent="0.2">
      <c r="A106" s="802" t="s">
        <v>4451</v>
      </c>
      <c r="B106" s="829" t="s">
        <v>4425</v>
      </c>
      <c r="C106" s="584">
        <v>1.5</v>
      </c>
      <c r="D106" s="460">
        <v>1.2</v>
      </c>
      <c r="E106" s="460">
        <v>1</v>
      </c>
      <c r="F106" s="460">
        <v>1</v>
      </c>
      <c r="G106" s="460">
        <v>0.6</v>
      </c>
      <c r="H106" s="460">
        <v>0.3</v>
      </c>
      <c r="I106" s="483">
        <v>0</v>
      </c>
      <c r="J106" s="483">
        <v>0</v>
      </c>
      <c r="K106" s="483"/>
      <c r="L106" s="483">
        <v>0</v>
      </c>
      <c r="M106" s="480">
        <v>0</v>
      </c>
      <c r="N106" s="483"/>
      <c r="O106" s="480">
        <v>0</v>
      </c>
      <c r="P106" s="500">
        <v>0.2</v>
      </c>
      <c r="Q106" s="500">
        <v>4.8000000000000007</v>
      </c>
      <c r="R106" s="500">
        <v>6.4</v>
      </c>
      <c r="S106" s="500">
        <v>6.4</v>
      </c>
      <c r="T106" s="590">
        <v>6.4</v>
      </c>
      <c r="U106" s="590">
        <v>6.15</v>
      </c>
      <c r="V106" s="590">
        <v>5.0500000000000007</v>
      </c>
      <c r="W106" s="590">
        <v>4</v>
      </c>
      <c r="X106" s="590">
        <v>3.8</v>
      </c>
      <c r="Y106" s="590">
        <v>3.2</v>
      </c>
      <c r="Z106" s="590">
        <v>3</v>
      </c>
      <c r="AA106" s="587">
        <f t="shared" si="45"/>
        <v>55</v>
      </c>
      <c r="AB106" s="1100">
        <f t="shared" si="69"/>
        <v>25</v>
      </c>
      <c r="AC106" s="1100">
        <f t="shared" si="70"/>
        <v>19.999999999999996</v>
      </c>
      <c r="AD106" s="1100">
        <f t="shared" si="71"/>
        <v>0</v>
      </c>
      <c r="AE106" s="1100">
        <f t="shared" si="72"/>
        <v>66.666666666666671</v>
      </c>
      <c r="AF106" s="1100">
        <f t="shared" si="73"/>
        <v>100</v>
      </c>
      <c r="AG106" s="1100" t="str">
        <f t="shared" si="74"/>
        <v>n/a</v>
      </c>
      <c r="AH106" s="1100" t="str">
        <f t="shared" si="75"/>
        <v>n/a</v>
      </c>
      <c r="AI106" s="1100" t="str">
        <f t="shared" si="76"/>
        <v>n/a</v>
      </c>
      <c r="AJ106" s="1100" t="str">
        <f t="shared" si="77"/>
        <v>n/a</v>
      </c>
      <c r="AK106" s="1100" t="str">
        <f t="shared" si="78"/>
        <v>n/a</v>
      </c>
      <c r="AL106" s="1100">
        <f t="shared" si="79"/>
        <v>-100</v>
      </c>
      <c r="AM106" s="1100">
        <f t="shared" si="80"/>
        <v>-95.833333333333343</v>
      </c>
      <c r="AN106" s="1100">
        <f t="shared" si="81"/>
        <v>-24.999999999999989</v>
      </c>
      <c r="AO106" s="1100">
        <f t="shared" si="82"/>
        <v>0</v>
      </c>
      <c r="AP106" s="1100">
        <f t="shared" si="83"/>
        <v>0</v>
      </c>
      <c r="AQ106" s="1100">
        <f t="shared" si="84"/>
        <v>4.0650406504064929</v>
      </c>
      <c r="AR106" s="1100">
        <f t="shared" si="85"/>
        <v>21.78217821782178</v>
      </c>
      <c r="AS106" s="1100">
        <f t="shared" si="86"/>
        <v>26.250000000000018</v>
      </c>
      <c r="AT106" s="1100">
        <f t="shared" si="87"/>
        <v>5.2631578947368363</v>
      </c>
      <c r="AU106" s="1100">
        <f t="shared" si="88"/>
        <v>18.749999999999979</v>
      </c>
      <c r="AV106" s="1100">
        <f t="shared" si="89"/>
        <v>6.6666666666666652</v>
      </c>
      <c r="AW106" s="1100">
        <f t="shared" si="67"/>
        <v>4.6006485476853198</v>
      </c>
      <c r="AX106" s="1100">
        <f t="shared" si="68"/>
        <v>49.358265007422958</v>
      </c>
    </row>
    <row r="107" spans="1:50" ht="11.25" customHeight="1" x14ac:dyDescent="0.2">
      <c r="A107" s="448" t="s">
        <v>1010</v>
      </c>
      <c r="B107" s="829" t="s">
        <v>1011</v>
      </c>
      <c r="C107" s="584">
        <v>1.33</v>
      </c>
      <c r="D107" s="584">
        <v>1.32</v>
      </c>
      <c r="E107" s="460">
        <v>1.26</v>
      </c>
      <c r="F107" s="460">
        <v>1.18</v>
      </c>
      <c r="G107" s="584">
        <v>1.1200000000000001</v>
      </c>
      <c r="H107" s="584">
        <v>1.06</v>
      </c>
      <c r="I107" s="584">
        <v>1</v>
      </c>
      <c r="J107" s="584">
        <v>0.62749999999999995</v>
      </c>
      <c r="K107" s="897"/>
      <c r="L107" s="463">
        <v>0</v>
      </c>
      <c r="M107" s="588">
        <v>0</v>
      </c>
      <c r="N107" s="897"/>
      <c r="O107" s="464">
        <v>0</v>
      </c>
      <c r="P107" s="586">
        <v>0</v>
      </c>
      <c r="Q107" s="586">
        <v>0</v>
      </c>
      <c r="R107" s="586">
        <v>0</v>
      </c>
      <c r="S107" s="586">
        <v>0</v>
      </c>
      <c r="T107" s="586">
        <v>0</v>
      </c>
      <c r="U107" s="586">
        <v>0</v>
      </c>
      <c r="V107" s="586">
        <v>0</v>
      </c>
      <c r="W107" s="586">
        <v>0</v>
      </c>
      <c r="X107" s="586">
        <v>0</v>
      </c>
      <c r="Y107" s="586">
        <v>0</v>
      </c>
      <c r="Z107" s="586">
        <v>0</v>
      </c>
      <c r="AA107" s="587">
        <f t="shared" si="45"/>
        <v>8.8974999999999991</v>
      </c>
      <c r="AB107" s="1100">
        <f t="shared" si="69"/>
        <v>0.7575757575757569</v>
      </c>
      <c r="AC107" s="1100">
        <f t="shared" si="70"/>
        <v>4.7619047619047672</v>
      </c>
      <c r="AD107" s="1100">
        <f t="shared" si="71"/>
        <v>6.7796610169491567</v>
      </c>
      <c r="AE107" s="1100">
        <f t="shared" si="72"/>
        <v>5.3571428571428381</v>
      </c>
      <c r="AF107" s="1100">
        <f t="shared" si="73"/>
        <v>5.6603773584905648</v>
      </c>
      <c r="AG107" s="1100">
        <f t="shared" si="74"/>
        <v>6.0000000000000053</v>
      </c>
      <c r="AH107" s="1100">
        <f t="shared" si="75"/>
        <v>59.362549800796828</v>
      </c>
      <c r="AI107" s="1100" t="str">
        <f t="shared" si="76"/>
        <v>n/a</v>
      </c>
      <c r="AJ107" s="1100" t="str">
        <f t="shared" si="77"/>
        <v>n/a</v>
      </c>
      <c r="AK107" s="1100" t="str">
        <f t="shared" si="78"/>
        <v>n/a</v>
      </c>
      <c r="AL107" s="1100" t="str">
        <f t="shared" si="79"/>
        <v>n/a</v>
      </c>
      <c r="AM107" s="1100" t="str">
        <f t="shared" si="80"/>
        <v>n/a</v>
      </c>
      <c r="AN107" s="1100" t="str">
        <f t="shared" si="81"/>
        <v>n/a</v>
      </c>
      <c r="AO107" s="1100" t="str">
        <f t="shared" si="82"/>
        <v>n/a</v>
      </c>
      <c r="AP107" s="1100" t="str">
        <f t="shared" si="83"/>
        <v>n/a</v>
      </c>
      <c r="AQ107" s="1100" t="str">
        <f t="shared" si="84"/>
        <v>n/a</v>
      </c>
      <c r="AR107" s="1100" t="str">
        <f t="shared" si="85"/>
        <v>n/a</v>
      </c>
      <c r="AS107" s="1100" t="str">
        <f t="shared" si="86"/>
        <v>n/a</v>
      </c>
      <c r="AT107" s="1100" t="str">
        <f t="shared" si="87"/>
        <v>n/a</v>
      </c>
      <c r="AU107" s="1100" t="str">
        <f t="shared" si="88"/>
        <v>n/a</v>
      </c>
      <c r="AV107" s="1100" t="str">
        <f t="shared" si="89"/>
        <v>n/a</v>
      </c>
      <c r="AW107" s="1100">
        <f t="shared" si="67"/>
        <v>12.668458793265703</v>
      </c>
      <c r="AX107" s="1100">
        <f t="shared" si="68"/>
        <v>20.681858775274499</v>
      </c>
    </row>
    <row r="108" spans="1:50" ht="11.25" customHeight="1" x14ac:dyDescent="0.2">
      <c r="A108" s="830" t="s">
        <v>468</v>
      </c>
      <c r="B108" s="829" t="s">
        <v>469</v>
      </c>
      <c r="C108" s="584">
        <v>2.1949999999999998</v>
      </c>
      <c r="D108" s="584">
        <v>1.9950000000000001</v>
      </c>
      <c r="E108" s="460">
        <v>1.58</v>
      </c>
      <c r="F108" s="460">
        <v>1.355</v>
      </c>
      <c r="G108" s="584">
        <v>1.23</v>
      </c>
      <c r="H108" s="584">
        <v>1.1100000000000001</v>
      </c>
      <c r="I108" s="584">
        <v>0.9</v>
      </c>
      <c r="J108" s="584">
        <v>0.75</v>
      </c>
      <c r="K108" s="897"/>
      <c r="L108" s="584">
        <v>0.66</v>
      </c>
      <c r="M108" s="459">
        <v>0.61</v>
      </c>
      <c r="N108" s="897"/>
      <c r="O108" s="589">
        <v>0.56999999999999995</v>
      </c>
      <c r="P108" s="590">
        <v>0.35</v>
      </c>
      <c r="Q108" s="590">
        <v>0.25</v>
      </c>
      <c r="R108" s="590">
        <v>0.12</v>
      </c>
      <c r="S108" s="586">
        <v>0</v>
      </c>
      <c r="T108" s="586">
        <v>0</v>
      </c>
      <c r="U108" s="586">
        <v>0</v>
      </c>
      <c r="V108" s="586">
        <v>0</v>
      </c>
      <c r="W108" s="586">
        <v>0</v>
      </c>
      <c r="X108" s="586">
        <v>0</v>
      </c>
      <c r="Y108" s="586">
        <v>0</v>
      </c>
      <c r="Z108" s="586">
        <v>0</v>
      </c>
      <c r="AA108" s="587">
        <f t="shared" si="45"/>
        <v>13.674999999999999</v>
      </c>
      <c r="AB108" s="1100">
        <f t="shared" si="69"/>
        <v>10.02506265664158</v>
      </c>
      <c r="AC108" s="1100">
        <f t="shared" si="70"/>
        <v>26.265822784810133</v>
      </c>
      <c r="AD108" s="1100">
        <f t="shared" si="71"/>
        <v>16.605166051660515</v>
      </c>
      <c r="AE108" s="1100">
        <f t="shared" si="72"/>
        <v>10.162601626016254</v>
      </c>
      <c r="AF108" s="1100">
        <f t="shared" si="73"/>
        <v>10.810810810810789</v>
      </c>
      <c r="AG108" s="1100">
        <f t="shared" si="74"/>
        <v>23.333333333333339</v>
      </c>
      <c r="AH108" s="1100">
        <f t="shared" si="75"/>
        <v>19.999999999999996</v>
      </c>
      <c r="AI108" s="1100">
        <f t="shared" si="76"/>
        <v>13.636363636363624</v>
      </c>
      <c r="AJ108" s="1100">
        <f t="shared" si="77"/>
        <v>8.196721311475418</v>
      </c>
      <c r="AK108" s="1100">
        <f t="shared" si="78"/>
        <v>7.0175438596491224</v>
      </c>
      <c r="AL108" s="1100">
        <f t="shared" si="79"/>
        <v>62.857142857142854</v>
      </c>
      <c r="AM108" s="1100">
        <f t="shared" si="80"/>
        <v>39.999999999999993</v>
      </c>
      <c r="AN108" s="1100">
        <f t="shared" si="81"/>
        <v>108.33333333333334</v>
      </c>
      <c r="AO108" s="1100" t="str">
        <f t="shared" si="82"/>
        <v>n/a</v>
      </c>
      <c r="AP108" s="1100" t="str">
        <f t="shared" si="83"/>
        <v>n/a</v>
      </c>
      <c r="AQ108" s="1100" t="str">
        <f t="shared" si="84"/>
        <v>n/a</v>
      </c>
      <c r="AR108" s="1100" t="str">
        <f t="shared" si="85"/>
        <v>n/a</v>
      </c>
      <c r="AS108" s="1100" t="str">
        <f t="shared" si="86"/>
        <v>n/a</v>
      </c>
      <c r="AT108" s="1100" t="str">
        <f t="shared" si="87"/>
        <v>n/a</v>
      </c>
      <c r="AU108" s="1100" t="str">
        <f t="shared" si="88"/>
        <v>n/a</v>
      </c>
      <c r="AV108" s="1100" t="str">
        <f t="shared" si="89"/>
        <v>n/a</v>
      </c>
      <c r="AW108" s="1100">
        <f t="shared" si="67"/>
        <v>27.480300173941302</v>
      </c>
      <c r="AX108" s="1100">
        <f t="shared" si="68"/>
        <v>28.871941164397583</v>
      </c>
    </row>
    <row r="109" spans="1:50" ht="11.25" customHeight="1" x14ac:dyDescent="0.2">
      <c r="A109" s="830" t="s">
        <v>158</v>
      </c>
      <c r="B109" s="829" t="s">
        <v>159</v>
      </c>
      <c r="C109" s="584">
        <v>0.87250000000000005</v>
      </c>
      <c r="D109" s="584">
        <v>0.85499999999999998</v>
      </c>
      <c r="E109" s="460">
        <v>0.83399999999999996</v>
      </c>
      <c r="F109" s="460">
        <v>0.82250000000000001</v>
      </c>
      <c r="G109" s="584">
        <v>0.8125</v>
      </c>
      <c r="H109" s="584">
        <v>0.80249999999999999</v>
      </c>
      <c r="I109" s="584">
        <v>0.78500000000000003</v>
      </c>
      <c r="J109" s="584">
        <v>0.76500000000000001</v>
      </c>
      <c r="K109" s="897"/>
      <c r="L109" s="584">
        <v>0.745</v>
      </c>
      <c r="M109" s="459">
        <v>0.72499999999999998</v>
      </c>
      <c r="N109" s="897"/>
      <c r="O109" s="589">
        <v>0.70499999999999996</v>
      </c>
      <c r="P109" s="590">
        <v>0.68500000000000005</v>
      </c>
      <c r="Q109" s="590">
        <v>0.62</v>
      </c>
      <c r="R109" s="590">
        <v>0.56999999999999995</v>
      </c>
      <c r="S109" s="590">
        <v>0.53</v>
      </c>
      <c r="T109" s="590">
        <v>0.46</v>
      </c>
      <c r="U109" s="590">
        <v>0.42499999999999999</v>
      </c>
      <c r="V109" s="590">
        <v>0.40500000000000003</v>
      </c>
      <c r="W109" s="590">
        <v>0.38500000000000001</v>
      </c>
      <c r="X109" s="590">
        <v>0.36499999999999999</v>
      </c>
      <c r="Y109" s="590">
        <v>0.34499999999999997</v>
      </c>
      <c r="Z109" s="590">
        <v>0.32500000000000001</v>
      </c>
      <c r="AA109" s="587">
        <f t="shared" si="45"/>
        <v>13.839</v>
      </c>
      <c r="AB109" s="1100">
        <f t="shared" si="69"/>
        <v>2.0467836257310079</v>
      </c>
      <c r="AC109" s="1100">
        <f t="shared" si="70"/>
        <v>2.5179856115107979</v>
      </c>
      <c r="AD109" s="1100">
        <f t="shared" si="71"/>
        <v>1.3981762917933072</v>
      </c>
      <c r="AE109" s="1100">
        <f t="shared" si="72"/>
        <v>1.2307692307692353</v>
      </c>
      <c r="AF109" s="1100">
        <f t="shared" si="73"/>
        <v>1.2461059190031154</v>
      </c>
      <c r="AG109" s="1100">
        <f t="shared" si="74"/>
        <v>2.2292993630573132</v>
      </c>
      <c r="AH109" s="1100">
        <f t="shared" si="75"/>
        <v>2.6143790849673332</v>
      </c>
      <c r="AI109" s="1100">
        <f t="shared" si="76"/>
        <v>2.6845637583892579</v>
      </c>
      <c r="AJ109" s="1100">
        <f t="shared" si="77"/>
        <v>2.7586206896551779</v>
      </c>
      <c r="AK109" s="1100">
        <f t="shared" si="78"/>
        <v>2.8368794326241176</v>
      </c>
      <c r="AL109" s="1100">
        <f t="shared" si="79"/>
        <v>2.9197080291970767</v>
      </c>
      <c r="AM109" s="1100">
        <f t="shared" si="80"/>
        <v>10.483870967741948</v>
      </c>
      <c r="AN109" s="1100">
        <f t="shared" si="81"/>
        <v>8.7719298245614077</v>
      </c>
      <c r="AO109" s="1100">
        <f t="shared" si="82"/>
        <v>7.5471698113207308</v>
      </c>
      <c r="AP109" s="1100">
        <f t="shared" si="83"/>
        <v>15.217391304347828</v>
      </c>
      <c r="AQ109" s="1100">
        <f t="shared" si="84"/>
        <v>8.235294117647074</v>
      </c>
      <c r="AR109" s="1100">
        <f t="shared" si="85"/>
        <v>4.9382716049382713</v>
      </c>
      <c r="AS109" s="1100">
        <f t="shared" si="86"/>
        <v>5.1948051948051965</v>
      </c>
      <c r="AT109" s="1100">
        <f t="shared" si="87"/>
        <v>5.4794520547945202</v>
      </c>
      <c r="AU109" s="1100">
        <f t="shared" si="88"/>
        <v>5.7971014492753659</v>
      </c>
      <c r="AV109" s="1100">
        <f t="shared" si="89"/>
        <v>6.153846153846132</v>
      </c>
      <c r="AW109" s="1100">
        <f t="shared" si="67"/>
        <v>4.8715430247607712</v>
      </c>
      <c r="AX109" s="1100">
        <f t="shared" si="68"/>
        <v>3.5808934727149269</v>
      </c>
    </row>
    <row r="110" spans="1:50" ht="11.25" customHeight="1" x14ac:dyDescent="0.2">
      <c r="A110" s="479" t="s">
        <v>473</v>
      </c>
      <c r="B110" s="468" t="s">
        <v>474</v>
      </c>
      <c r="C110" s="584">
        <v>0.34749999999999998</v>
      </c>
      <c r="D110" s="584">
        <v>0.32500000000000001</v>
      </c>
      <c r="E110" s="460">
        <v>0.30499999999999999</v>
      </c>
      <c r="F110" s="478">
        <v>0.27750000000000002</v>
      </c>
      <c r="G110" s="474">
        <v>0.25124999999999997</v>
      </c>
      <c r="H110" s="474">
        <v>0.22625000000000001</v>
      </c>
      <c r="I110" s="474">
        <v>0.20499999999999999</v>
      </c>
      <c r="J110" s="474">
        <v>0.185</v>
      </c>
      <c r="K110" s="977"/>
      <c r="L110" s="474">
        <v>0.17249999999999999</v>
      </c>
      <c r="M110" s="470">
        <v>0.16250000000000001</v>
      </c>
      <c r="N110" s="977"/>
      <c r="O110" s="471">
        <v>0.15625</v>
      </c>
      <c r="P110" s="476">
        <v>0.15125</v>
      </c>
      <c r="Q110" s="476">
        <v>0.14249999999999999</v>
      </c>
      <c r="R110" s="476">
        <v>0.125</v>
      </c>
      <c r="S110" s="476">
        <v>0.105</v>
      </c>
      <c r="T110" s="476">
        <v>8.5000000000000006E-2</v>
      </c>
      <c r="U110" s="476">
        <v>7.2499999999999995E-2</v>
      </c>
      <c r="V110" s="476">
        <v>5.7500000000000002E-2</v>
      </c>
      <c r="W110" s="476">
        <v>4.4999999999999998E-2</v>
      </c>
      <c r="X110" s="476">
        <v>0.04</v>
      </c>
      <c r="Y110" s="476">
        <v>3.3750000000000002E-2</v>
      </c>
      <c r="Z110" s="476">
        <v>2.8750000000000001E-2</v>
      </c>
      <c r="AA110" s="587">
        <f t="shared" si="45"/>
        <v>3.5</v>
      </c>
      <c r="AB110" s="1100">
        <f t="shared" si="69"/>
        <v>6.9230769230769207</v>
      </c>
      <c r="AC110" s="1100">
        <f t="shared" si="70"/>
        <v>6.5573770491803351</v>
      </c>
      <c r="AD110" s="1100">
        <f t="shared" si="71"/>
        <v>9.9099099099098975</v>
      </c>
      <c r="AE110" s="1100">
        <f t="shared" si="72"/>
        <v>10.44776119402988</v>
      </c>
      <c r="AF110" s="1100">
        <f t="shared" si="73"/>
        <v>11.049723756906072</v>
      </c>
      <c r="AG110" s="1100">
        <f t="shared" si="74"/>
        <v>10.365853658536594</v>
      </c>
      <c r="AH110" s="1100">
        <f t="shared" si="75"/>
        <v>10.810810810810811</v>
      </c>
      <c r="AI110" s="1100">
        <f t="shared" si="76"/>
        <v>7.2463768115942129</v>
      </c>
      <c r="AJ110" s="1100">
        <f t="shared" si="77"/>
        <v>6.153846153846132</v>
      </c>
      <c r="AK110" s="1100">
        <f t="shared" si="78"/>
        <v>4.0000000000000036</v>
      </c>
      <c r="AL110" s="1100">
        <f t="shared" si="79"/>
        <v>3.3057851239669533</v>
      </c>
      <c r="AM110" s="1100">
        <f t="shared" si="80"/>
        <v>6.1403508771929793</v>
      </c>
      <c r="AN110" s="1100">
        <f t="shared" si="81"/>
        <v>13.999999999999989</v>
      </c>
      <c r="AO110" s="1100">
        <f t="shared" si="82"/>
        <v>19.047619047619047</v>
      </c>
      <c r="AP110" s="1100">
        <f t="shared" si="83"/>
        <v>23.529411764705866</v>
      </c>
      <c r="AQ110" s="1100">
        <f t="shared" si="84"/>
        <v>17.24137931034484</v>
      </c>
      <c r="AR110" s="1100">
        <f t="shared" si="85"/>
        <v>26.086956521739111</v>
      </c>
      <c r="AS110" s="1100">
        <f t="shared" si="86"/>
        <v>27.777777777777789</v>
      </c>
      <c r="AT110" s="1100">
        <f t="shared" si="87"/>
        <v>12.5</v>
      </c>
      <c r="AU110" s="1100">
        <f t="shared" si="88"/>
        <v>18.518518518518512</v>
      </c>
      <c r="AV110" s="1100">
        <f t="shared" si="89"/>
        <v>17.391304347826097</v>
      </c>
      <c r="AW110" s="1100">
        <f t="shared" si="67"/>
        <v>12.809706645599146</v>
      </c>
      <c r="AX110" s="1100">
        <f t="shared" si="68"/>
        <v>7.132146310424802</v>
      </c>
    </row>
    <row r="111" spans="1:50" ht="11.25" customHeight="1" x14ac:dyDescent="0.2">
      <c r="A111" s="830" t="s">
        <v>1637</v>
      </c>
      <c r="B111" s="829" t="s">
        <v>1638</v>
      </c>
      <c r="C111" s="584">
        <v>0.8</v>
      </c>
      <c r="D111" s="584">
        <v>0.74</v>
      </c>
      <c r="E111" s="460">
        <v>0.64</v>
      </c>
      <c r="F111" s="587">
        <v>0.56000000000000005</v>
      </c>
      <c r="G111" s="584">
        <v>0.48</v>
      </c>
      <c r="H111" s="584">
        <v>0.42</v>
      </c>
      <c r="I111" s="584">
        <v>0.34</v>
      </c>
      <c r="J111" s="584">
        <v>0.26</v>
      </c>
      <c r="K111" s="897"/>
      <c r="L111" s="463">
        <v>0.24</v>
      </c>
      <c r="M111" s="588">
        <v>0.24</v>
      </c>
      <c r="N111" s="897"/>
      <c r="O111" s="464">
        <v>0.24</v>
      </c>
      <c r="P111" s="586">
        <v>0.4</v>
      </c>
      <c r="Q111" s="590">
        <v>0.68</v>
      </c>
      <c r="R111" s="590">
        <v>0.62</v>
      </c>
      <c r="S111" s="590">
        <v>0.54</v>
      </c>
      <c r="T111" s="590">
        <v>0.45</v>
      </c>
      <c r="U111" s="590">
        <v>0.37</v>
      </c>
      <c r="V111" s="590">
        <v>0.32</v>
      </c>
      <c r="W111" s="590">
        <v>0.28000000000000003</v>
      </c>
      <c r="X111" s="586">
        <v>0.18</v>
      </c>
      <c r="Y111" s="590">
        <v>0.22</v>
      </c>
      <c r="Z111" s="590">
        <v>0.1</v>
      </c>
      <c r="AA111" s="587">
        <f t="shared" si="45"/>
        <v>9.120000000000001</v>
      </c>
      <c r="AB111" s="1100">
        <f t="shared" si="69"/>
        <v>8.1081081081081141</v>
      </c>
      <c r="AC111" s="1100">
        <f t="shared" si="70"/>
        <v>15.625</v>
      </c>
      <c r="AD111" s="1100">
        <f t="shared" si="71"/>
        <v>14.285714285714279</v>
      </c>
      <c r="AE111" s="1100">
        <f t="shared" si="72"/>
        <v>16.666666666666675</v>
      </c>
      <c r="AF111" s="1100">
        <f t="shared" si="73"/>
        <v>14.285714285714279</v>
      </c>
      <c r="AG111" s="1100">
        <f t="shared" si="74"/>
        <v>23.529411764705866</v>
      </c>
      <c r="AH111" s="1100">
        <f t="shared" si="75"/>
        <v>30.76923076923077</v>
      </c>
      <c r="AI111" s="1100">
        <f t="shared" si="76"/>
        <v>8.3333333333333481</v>
      </c>
      <c r="AJ111" s="1100">
        <f t="shared" si="77"/>
        <v>0</v>
      </c>
      <c r="AK111" s="1100">
        <f t="shared" si="78"/>
        <v>0</v>
      </c>
      <c r="AL111" s="1100">
        <f t="shared" si="79"/>
        <v>-40</v>
      </c>
      <c r="AM111" s="1100">
        <f t="shared" si="80"/>
        <v>-41.17647058823529</v>
      </c>
      <c r="AN111" s="1100">
        <f t="shared" si="81"/>
        <v>9.6774193548387224</v>
      </c>
      <c r="AO111" s="1100">
        <f t="shared" si="82"/>
        <v>14.814814814814813</v>
      </c>
      <c r="AP111" s="1100">
        <f t="shared" si="83"/>
        <v>19.999999999999996</v>
      </c>
      <c r="AQ111" s="1100">
        <f t="shared" si="84"/>
        <v>21.621621621621621</v>
      </c>
      <c r="AR111" s="1100">
        <f t="shared" si="85"/>
        <v>15.625</v>
      </c>
      <c r="AS111" s="1100">
        <f t="shared" si="86"/>
        <v>14.285714285714279</v>
      </c>
      <c r="AT111" s="1100">
        <f t="shared" si="87"/>
        <v>55.555555555555578</v>
      </c>
      <c r="AU111" s="1100">
        <f t="shared" si="88"/>
        <v>-18.181818181818187</v>
      </c>
      <c r="AV111" s="1100">
        <f t="shared" si="89"/>
        <v>119.99999999999997</v>
      </c>
      <c r="AW111" s="1100">
        <f t="shared" si="67"/>
        <v>14.46785790837928</v>
      </c>
      <c r="AX111" s="1100">
        <f t="shared" si="68"/>
        <v>32.335195303493592</v>
      </c>
    </row>
    <row r="112" spans="1:50" ht="11.25" customHeight="1" x14ac:dyDescent="0.2">
      <c r="A112" s="830" t="s">
        <v>3807</v>
      </c>
      <c r="B112" s="829" t="s">
        <v>3808</v>
      </c>
      <c r="C112" s="584">
        <v>0.88</v>
      </c>
      <c r="D112" s="584">
        <v>0.84</v>
      </c>
      <c r="E112" s="460">
        <v>0.8</v>
      </c>
      <c r="F112" s="587">
        <v>0.72</v>
      </c>
      <c r="G112" s="584">
        <v>0.68</v>
      </c>
      <c r="H112" s="584">
        <v>0.62</v>
      </c>
      <c r="I112" s="584">
        <v>0.56999999999999995</v>
      </c>
      <c r="J112" s="499">
        <v>0.48</v>
      </c>
      <c r="K112" s="897"/>
      <c r="L112" s="499">
        <v>0.48</v>
      </c>
      <c r="M112" s="463">
        <v>0.48</v>
      </c>
      <c r="N112" s="897"/>
      <c r="O112" s="464">
        <v>0.48</v>
      </c>
      <c r="P112" s="500">
        <v>1.2</v>
      </c>
      <c r="Q112" s="590">
        <v>2.4</v>
      </c>
      <c r="R112" s="590">
        <v>2.16</v>
      </c>
      <c r="S112" s="590">
        <v>1.92</v>
      </c>
      <c r="T112" s="590">
        <v>1.68</v>
      </c>
      <c r="U112" s="590">
        <v>1.53</v>
      </c>
      <c r="V112" s="590">
        <v>1.36</v>
      </c>
      <c r="W112" s="590">
        <v>1.2</v>
      </c>
      <c r="X112" s="590">
        <v>1.04</v>
      </c>
      <c r="Y112" s="590">
        <v>0.96</v>
      </c>
      <c r="Z112" s="590">
        <v>0.82</v>
      </c>
      <c r="AA112" s="587">
        <f t="shared" si="45"/>
        <v>23.3</v>
      </c>
      <c r="AB112" s="1100">
        <f t="shared" si="69"/>
        <v>4.7619047619047672</v>
      </c>
      <c r="AC112" s="1100">
        <f t="shared" si="70"/>
        <v>4.9999999999999822</v>
      </c>
      <c r="AD112" s="1100">
        <f t="shared" si="71"/>
        <v>11.111111111111116</v>
      </c>
      <c r="AE112" s="1100">
        <f t="shared" si="72"/>
        <v>5.8823529411764497</v>
      </c>
      <c r="AF112" s="1100">
        <f t="shared" si="73"/>
        <v>9.6774193548387224</v>
      </c>
      <c r="AG112" s="1100">
        <f t="shared" si="74"/>
        <v>8.7719298245614077</v>
      </c>
      <c r="AH112" s="1100">
        <f t="shared" si="75"/>
        <v>18.75</v>
      </c>
      <c r="AI112" s="1100">
        <f t="shared" si="76"/>
        <v>0</v>
      </c>
      <c r="AJ112" s="1100">
        <f t="shared" si="77"/>
        <v>0</v>
      </c>
      <c r="AK112" s="1100">
        <f t="shared" si="78"/>
        <v>0</v>
      </c>
      <c r="AL112" s="1100">
        <f t="shared" si="79"/>
        <v>-60</v>
      </c>
      <c r="AM112" s="1100">
        <f t="shared" si="80"/>
        <v>-50</v>
      </c>
      <c r="AN112" s="1100">
        <f t="shared" si="81"/>
        <v>11.111111111111093</v>
      </c>
      <c r="AO112" s="1100">
        <f t="shared" si="82"/>
        <v>12.500000000000021</v>
      </c>
      <c r="AP112" s="1100">
        <f t="shared" si="83"/>
        <v>14.285714285714279</v>
      </c>
      <c r="AQ112" s="1100">
        <f t="shared" si="84"/>
        <v>9.8039215686274375</v>
      </c>
      <c r="AR112" s="1100">
        <f t="shared" si="85"/>
        <v>12.5</v>
      </c>
      <c r="AS112" s="1100">
        <f t="shared" si="86"/>
        <v>13.333333333333353</v>
      </c>
      <c r="AT112" s="1100">
        <f t="shared" si="87"/>
        <v>15.384615384615374</v>
      </c>
      <c r="AU112" s="1100">
        <f t="shared" si="88"/>
        <v>8.3333333333333481</v>
      </c>
      <c r="AV112" s="1100">
        <f t="shared" si="89"/>
        <v>17.073170731707311</v>
      </c>
      <c r="AW112" s="1100">
        <f t="shared" si="67"/>
        <v>3.2514246543826033</v>
      </c>
      <c r="AX112" s="1100">
        <f t="shared" si="68"/>
        <v>20.146273062243246</v>
      </c>
    </row>
    <row r="113" spans="1:50" ht="11.25" customHeight="1" x14ac:dyDescent="0.2">
      <c r="A113" s="448" t="s">
        <v>3988</v>
      </c>
      <c r="B113" s="829" t="s">
        <v>3989</v>
      </c>
      <c r="C113" s="584">
        <v>0.56000000000000005</v>
      </c>
      <c r="D113" s="584">
        <v>0.52</v>
      </c>
      <c r="E113" s="460">
        <v>0.48</v>
      </c>
      <c r="F113" s="587">
        <v>0.28000000000000003</v>
      </c>
      <c r="G113" s="584">
        <v>0.22</v>
      </c>
      <c r="H113" s="584">
        <v>0.05</v>
      </c>
      <c r="I113" s="499">
        <v>0</v>
      </c>
      <c r="J113" s="499">
        <v>0</v>
      </c>
      <c r="K113" s="897"/>
      <c r="L113" s="463">
        <v>0</v>
      </c>
      <c r="M113" s="588">
        <v>0</v>
      </c>
      <c r="N113" s="897"/>
      <c r="O113" s="464">
        <v>0</v>
      </c>
      <c r="P113" s="586">
        <v>0</v>
      </c>
      <c r="Q113" s="586">
        <v>0</v>
      </c>
      <c r="R113" s="586">
        <v>0</v>
      </c>
      <c r="S113" s="586">
        <v>0</v>
      </c>
      <c r="T113" s="586">
        <v>0</v>
      </c>
      <c r="U113" s="586">
        <v>0</v>
      </c>
      <c r="V113" s="586">
        <v>0</v>
      </c>
      <c r="W113" s="586">
        <v>0</v>
      </c>
      <c r="X113" s="586">
        <v>0</v>
      </c>
      <c r="Y113" s="586">
        <v>0</v>
      </c>
      <c r="Z113" s="586">
        <v>0</v>
      </c>
      <c r="AA113" s="587">
        <f t="shared" si="45"/>
        <v>2.11</v>
      </c>
      <c r="AB113" s="1100">
        <f t="shared" si="69"/>
        <v>7.6923076923077094</v>
      </c>
      <c r="AC113" s="1100">
        <f t="shared" si="70"/>
        <v>8.3333333333333481</v>
      </c>
      <c r="AD113" s="1100">
        <f t="shared" si="71"/>
        <v>71.428571428571402</v>
      </c>
      <c r="AE113" s="1100">
        <f t="shared" si="72"/>
        <v>27.272727272727295</v>
      </c>
      <c r="AF113" s="1100">
        <f t="shared" si="73"/>
        <v>339.99999999999994</v>
      </c>
      <c r="AG113" s="1100" t="str">
        <f t="shared" si="74"/>
        <v>n/a</v>
      </c>
      <c r="AH113" s="1100" t="str">
        <f t="shared" si="75"/>
        <v>n/a</v>
      </c>
      <c r="AI113" s="1100" t="str">
        <f t="shared" si="76"/>
        <v>n/a</v>
      </c>
      <c r="AJ113" s="1100" t="str">
        <f t="shared" si="77"/>
        <v>n/a</v>
      </c>
      <c r="AK113" s="1100" t="str">
        <f t="shared" si="78"/>
        <v>n/a</v>
      </c>
      <c r="AL113" s="1100" t="str">
        <f t="shared" si="79"/>
        <v>n/a</v>
      </c>
      <c r="AM113" s="1100" t="str">
        <f t="shared" si="80"/>
        <v>n/a</v>
      </c>
      <c r="AN113" s="1100" t="str">
        <f t="shared" si="81"/>
        <v>n/a</v>
      </c>
      <c r="AO113" s="1100" t="str">
        <f t="shared" si="82"/>
        <v>n/a</v>
      </c>
      <c r="AP113" s="1100" t="str">
        <f t="shared" si="83"/>
        <v>n/a</v>
      </c>
      <c r="AQ113" s="1100" t="str">
        <f t="shared" si="84"/>
        <v>n/a</v>
      </c>
      <c r="AR113" s="1100" t="str">
        <f t="shared" si="85"/>
        <v>n/a</v>
      </c>
      <c r="AS113" s="1100" t="str">
        <f t="shared" si="86"/>
        <v>n/a</v>
      </c>
      <c r="AT113" s="1100" t="str">
        <f t="shared" si="87"/>
        <v>n/a</v>
      </c>
      <c r="AU113" s="1100" t="str">
        <f t="shared" si="88"/>
        <v>n/a</v>
      </c>
      <c r="AV113" s="1100" t="str">
        <f t="shared" si="89"/>
        <v>n/a</v>
      </c>
      <c r="AW113" s="1100">
        <f t="shared" si="67"/>
        <v>90.945387945387935</v>
      </c>
      <c r="AX113" s="1100">
        <f t="shared" si="68"/>
        <v>141.61491850138094</v>
      </c>
    </row>
    <row r="114" spans="1:50" ht="11.25" customHeight="1" x14ac:dyDescent="0.2">
      <c r="A114" s="542" t="s">
        <v>4505</v>
      </c>
      <c r="B114" s="829" t="s">
        <v>4029</v>
      </c>
      <c r="C114" s="584">
        <v>0.76</v>
      </c>
      <c r="D114" s="584">
        <v>0.68</v>
      </c>
      <c r="E114" s="460">
        <v>0.64</v>
      </c>
      <c r="F114" s="460">
        <v>0.42</v>
      </c>
      <c r="G114" s="584">
        <v>0.36</v>
      </c>
      <c r="H114" s="499">
        <v>0.32</v>
      </c>
      <c r="I114" s="1039">
        <v>0.4</v>
      </c>
      <c r="J114" s="1039">
        <v>0.34</v>
      </c>
      <c r="K114" s="1040"/>
      <c r="L114" s="1039">
        <v>0.08</v>
      </c>
      <c r="M114" s="502">
        <v>0</v>
      </c>
      <c r="N114" s="1026"/>
      <c r="O114" s="502">
        <v>0</v>
      </c>
      <c r="P114" s="541">
        <v>0</v>
      </c>
      <c r="Q114" s="500">
        <v>0</v>
      </c>
      <c r="R114" s="500">
        <v>0</v>
      </c>
      <c r="S114" s="500">
        <v>0</v>
      </c>
      <c r="T114" s="500">
        <v>0</v>
      </c>
      <c r="U114" s="500">
        <v>0</v>
      </c>
      <c r="V114" s="500">
        <v>0</v>
      </c>
      <c r="W114" s="500">
        <v>0</v>
      </c>
      <c r="X114" s="500">
        <v>0</v>
      </c>
      <c r="Y114" s="500">
        <v>0</v>
      </c>
      <c r="Z114" s="500">
        <v>0</v>
      </c>
      <c r="AA114" s="587">
        <f t="shared" si="45"/>
        <v>3.9999999999999996</v>
      </c>
      <c r="AB114" s="1100">
        <f t="shared" si="69"/>
        <v>11.764705882352944</v>
      </c>
      <c r="AC114" s="1100">
        <f t="shared" si="70"/>
        <v>6.25</v>
      </c>
      <c r="AD114" s="1100">
        <f t="shared" si="71"/>
        <v>52.380952380952394</v>
      </c>
      <c r="AE114" s="1100">
        <f t="shared" si="72"/>
        <v>16.666666666666675</v>
      </c>
      <c r="AF114" s="1100">
        <f t="shared" si="73"/>
        <v>12.5</v>
      </c>
      <c r="AG114" s="1100">
        <f t="shared" si="74"/>
        <v>-20.000000000000007</v>
      </c>
      <c r="AH114" s="1100">
        <f t="shared" si="75"/>
        <v>17.647058823529417</v>
      </c>
      <c r="AI114" s="1100">
        <f t="shared" si="76"/>
        <v>325</v>
      </c>
      <c r="AJ114" s="1100" t="str">
        <f t="shared" si="77"/>
        <v>n/a</v>
      </c>
      <c r="AK114" s="1100" t="str">
        <f t="shared" si="78"/>
        <v>n/a</v>
      </c>
      <c r="AL114" s="1100" t="str">
        <f t="shared" si="79"/>
        <v>n/a</v>
      </c>
      <c r="AM114" s="1100" t="str">
        <f t="shared" si="80"/>
        <v>n/a</v>
      </c>
      <c r="AN114" s="1100" t="str">
        <f t="shared" si="81"/>
        <v>n/a</v>
      </c>
      <c r="AO114" s="1100" t="str">
        <f t="shared" si="82"/>
        <v>n/a</v>
      </c>
      <c r="AP114" s="1100" t="str">
        <f t="shared" si="83"/>
        <v>n/a</v>
      </c>
      <c r="AQ114" s="1100" t="str">
        <f t="shared" si="84"/>
        <v>n/a</v>
      </c>
      <c r="AR114" s="1100" t="str">
        <f t="shared" si="85"/>
        <v>n/a</v>
      </c>
      <c r="AS114" s="1100" t="str">
        <f t="shared" si="86"/>
        <v>n/a</v>
      </c>
      <c r="AT114" s="1100" t="str">
        <f t="shared" si="87"/>
        <v>n/a</v>
      </c>
      <c r="AU114" s="1100" t="str">
        <f t="shared" si="88"/>
        <v>n/a</v>
      </c>
      <c r="AV114" s="1100" t="str">
        <f t="shared" si="89"/>
        <v>n/a</v>
      </c>
      <c r="AW114" s="1100">
        <f t="shared" si="67"/>
        <v>52.776172969187677</v>
      </c>
      <c r="AX114" s="1100">
        <f t="shared" si="68"/>
        <v>111.74530093894253</v>
      </c>
    </row>
    <row r="115" spans="1:50" ht="11.25" customHeight="1" x14ac:dyDescent="0.2">
      <c r="A115" s="461" t="s">
        <v>972</v>
      </c>
      <c r="B115" s="829" t="s">
        <v>973</v>
      </c>
      <c r="C115" s="584">
        <v>0.74</v>
      </c>
      <c r="D115" s="584">
        <v>0.69499999999999995</v>
      </c>
      <c r="E115" s="460">
        <v>0.59</v>
      </c>
      <c r="F115" s="460">
        <v>0.51500000000000001</v>
      </c>
      <c r="G115" s="584">
        <v>0.42499999999999999</v>
      </c>
      <c r="H115" s="584">
        <v>0.32500000000000001</v>
      </c>
      <c r="I115" s="584">
        <v>0.22500000000000001</v>
      </c>
      <c r="J115" s="584">
        <v>0.08</v>
      </c>
      <c r="K115" s="897"/>
      <c r="L115" s="463">
        <v>0.04</v>
      </c>
      <c r="M115" s="588">
        <v>0.35</v>
      </c>
      <c r="N115" s="897"/>
      <c r="O115" s="464">
        <v>0.88</v>
      </c>
      <c r="P115" s="590">
        <v>0.88</v>
      </c>
      <c r="Q115" s="590">
        <v>0.86</v>
      </c>
      <c r="R115" s="590">
        <v>0.82</v>
      </c>
      <c r="S115" s="590">
        <v>0.78</v>
      </c>
      <c r="T115" s="590">
        <v>0.75</v>
      </c>
      <c r="U115" s="590">
        <v>0.72</v>
      </c>
      <c r="V115" s="590">
        <v>0.65</v>
      </c>
      <c r="W115" s="590">
        <v>0.6</v>
      </c>
      <c r="X115" s="590">
        <v>0.56000000000000005</v>
      </c>
      <c r="Y115" s="590">
        <v>0.52</v>
      </c>
      <c r="Z115" s="590">
        <v>0.48</v>
      </c>
      <c r="AA115" s="587">
        <f t="shared" si="45"/>
        <v>12.485000000000001</v>
      </c>
      <c r="AB115" s="1100">
        <f t="shared" si="69"/>
        <v>6.4748201438848962</v>
      </c>
      <c r="AC115" s="1100">
        <f t="shared" si="70"/>
        <v>17.796610169491522</v>
      </c>
      <c r="AD115" s="1100">
        <f t="shared" si="71"/>
        <v>14.563106796116498</v>
      </c>
      <c r="AE115" s="1100">
        <f t="shared" si="72"/>
        <v>21.176470588235308</v>
      </c>
      <c r="AF115" s="1100">
        <f t="shared" si="73"/>
        <v>30.76923076923077</v>
      </c>
      <c r="AG115" s="1100">
        <f t="shared" si="74"/>
        <v>44.444444444444443</v>
      </c>
      <c r="AH115" s="1100">
        <f t="shared" si="75"/>
        <v>181.25</v>
      </c>
      <c r="AI115" s="1100">
        <f t="shared" si="76"/>
        <v>100</v>
      </c>
      <c r="AJ115" s="1100">
        <f t="shared" si="77"/>
        <v>-88.571428571428569</v>
      </c>
      <c r="AK115" s="1100">
        <f t="shared" si="78"/>
        <v>-60.227272727272727</v>
      </c>
      <c r="AL115" s="1100">
        <f t="shared" si="79"/>
        <v>0</v>
      </c>
      <c r="AM115" s="1100">
        <f t="shared" si="80"/>
        <v>2.3255813953488413</v>
      </c>
      <c r="AN115" s="1100">
        <f t="shared" si="81"/>
        <v>4.8780487804878092</v>
      </c>
      <c r="AO115" s="1100">
        <f t="shared" si="82"/>
        <v>5.12820512820511</v>
      </c>
      <c r="AP115" s="1100">
        <f t="shared" si="83"/>
        <v>4.0000000000000036</v>
      </c>
      <c r="AQ115" s="1100">
        <f t="shared" si="84"/>
        <v>4.1666666666666741</v>
      </c>
      <c r="AR115" s="1100">
        <f t="shared" si="85"/>
        <v>10.769230769230752</v>
      </c>
      <c r="AS115" s="1100">
        <f t="shared" si="86"/>
        <v>8.3333333333333481</v>
      </c>
      <c r="AT115" s="1100">
        <f t="shared" si="87"/>
        <v>7.1428571428571397</v>
      </c>
      <c r="AU115" s="1100">
        <f t="shared" si="88"/>
        <v>7.6923076923077094</v>
      </c>
      <c r="AV115" s="1100">
        <f t="shared" si="89"/>
        <v>8.3333333333333481</v>
      </c>
      <c r="AW115" s="1100">
        <f t="shared" si="67"/>
        <v>15.735502183546332</v>
      </c>
      <c r="AX115" s="1100">
        <f t="shared" si="68"/>
        <v>51.729683241053067</v>
      </c>
    </row>
    <row r="116" spans="1:50" ht="11.25" customHeight="1" x14ac:dyDescent="0.2">
      <c r="A116" s="542" t="s">
        <v>4386</v>
      </c>
      <c r="B116" s="829" t="s">
        <v>4383</v>
      </c>
      <c r="C116" s="584">
        <v>2.04</v>
      </c>
      <c r="D116" s="584">
        <v>1.92</v>
      </c>
      <c r="E116" s="460">
        <v>1.54</v>
      </c>
      <c r="F116" s="460">
        <v>0.96000000000000008</v>
      </c>
      <c r="G116" s="584">
        <v>0.42</v>
      </c>
      <c r="H116" s="584">
        <v>0.16000000000000003</v>
      </c>
      <c r="I116" s="463">
        <v>0.04</v>
      </c>
      <c r="J116" s="499">
        <v>0.04</v>
      </c>
      <c r="K116" s="812"/>
      <c r="L116" s="460">
        <v>0.04</v>
      </c>
      <c r="M116" s="459">
        <v>0.03</v>
      </c>
      <c r="N116" s="812"/>
      <c r="O116" s="588">
        <v>0</v>
      </c>
      <c r="P116" s="500">
        <v>0.1</v>
      </c>
      <c r="Q116" s="492">
        <v>11.2</v>
      </c>
      <c r="R116" s="490">
        <v>21.6</v>
      </c>
      <c r="S116" s="590">
        <v>19.600000000000001</v>
      </c>
      <c r="T116" s="590">
        <v>17.600000000000001</v>
      </c>
      <c r="U116" s="590">
        <v>16</v>
      </c>
      <c r="V116" s="590">
        <v>11</v>
      </c>
      <c r="W116" s="590">
        <v>7</v>
      </c>
      <c r="X116" s="590">
        <v>6</v>
      </c>
      <c r="Y116" s="590">
        <v>4.8500000000000005</v>
      </c>
      <c r="Z116" s="590">
        <v>4.0500000000000007</v>
      </c>
      <c r="AA116" s="587">
        <f t="shared" si="45"/>
        <v>126.19</v>
      </c>
      <c r="AB116" s="1100">
        <f t="shared" si="69"/>
        <v>6.25</v>
      </c>
      <c r="AC116" s="1100">
        <f t="shared" si="70"/>
        <v>24.675324675324674</v>
      </c>
      <c r="AD116" s="1100">
        <f t="shared" si="71"/>
        <v>60.41666666666665</v>
      </c>
      <c r="AE116" s="1100">
        <f t="shared" si="72"/>
        <v>128.57142857142861</v>
      </c>
      <c r="AF116" s="1100">
        <f t="shared" si="73"/>
        <v>162.49999999999994</v>
      </c>
      <c r="AG116" s="1100">
        <f t="shared" si="74"/>
        <v>300.00000000000011</v>
      </c>
      <c r="AH116" s="1100">
        <f t="shared" si="75"/>
        <v>0</v>
      </c>
      <c r="AI116" s="1100">
        <f t="shared" si="76"/>
        <v>0</v>
      </c>
      <c r="AJ116" s="1100">
        <f t="shared" si="77"/>
        <v>33.33333333333335</v>
      </c>
      <c r="AK116" s="1100" t="str">
        <f t="shared" si="78"/>
        <v>n/a</v>
      </c>
      <c r="AL116" s="1100">
        <f t="shared" si="79"/>
        <v>-100</v>
      </c>
      <c r="AM116" s="1100">
        <f t="shared" si="80"/>
        <v>-99.107142857142861</v>
      </c>
      <c r="AN116" s="1100">
        <f t="shared" si="81"/>
        <v>-48.148148148148152</v>
      </c>
      <c r="AO116" s="1100">
        <f t="shared" si="82"/>
        <v>10.20408163265305</v>
      </c>
      <c r="AP116" s="1100">
        <f t="shared" si="83"/>
        <v>11.363636363636353</v>
      </c>
      <c r="AQ116" s="1100">
        <f t="shared" si="84"/>
        <v>10.000000000000009</v>
      </c>
      <c r="AR116" s="1100">
        <f t="shared" si="85"/>
        <v>45.45454545454546</v>
      </c>
      <c r="AS116" s="1100">
        <f t="shared" si="86"/>
        <v>57.142857142857139</v>
      </c>
      <c r="AT116" s="1100">
        <f t="shared" si="87"/>
        <v>16.666666666666675</v>
      </c>
      <c r="AU116" s="1100">
        <f t="shared" si="88"/>
        <v>23.71134020618555</v>
      </c>
      <c r="AV116" s="1100">
        <f t="shared" si="89"/>
        <v>19.753086419753085</v>
      </c>
      <c r="AW116" s="1100">
        <f t="shared" si="67"/>
        <v>33.139383806387983</v>
      </c>
      <c r="AX116" s="1100">
        <f t="shared" si="68"/>
        <v>87.484447659229815</v>
      </c>
    </row>
    <row r="117" spans="1:50" ht="11.25" customHeight="1" x14ac:dyDescent="0.2">
      <c r="A117" s="1088" t="s">
        <v>4449</v>
      </c>
      <c r="B117" s="814" t="s">
        <v>4423</v>
      </c>
      <c r="C117" s="584">
        <v>9.5</v>
      </c>
      <c r="D117" s="460">
        <v>8.5</v>
      </c>
      <c r="E117" s="460">
        <v>7.5</v>
      </c>
      <c r="F117" s="460">
        <v>6.5</v>
      </c>
      <c r="G117" s="482">
        <v>6</v>
      </c>
      <c r="H117" s="482">
        <v>1.5</v>
      </c>
      <c r="I117" s="940">
        <v>0</v>
      </c>
      <c r="J117" s="940">
        <v>0</v>
      </c>
      <c r="K117" s="940"/>
      <c r="L117" s="940">
        <v>0</v>
      </c>
      <c r="M117" s="1089">
        <v>0</v>
      </c>
      <c r="N117" s="940"/>
      <c r="O117" s="1089">
        <v>0</v>
      </c>
      <c r="P117" s="505">
        <v>0</v>
      </c>
      <c r="Q117" s="505">
        <v>0</v>
      </c>
      <c r="R117" s="505">
        <v>0</v>
      </c>
      <c r="S117" s="505">
        <v>0</v>
      </c>
      <c r="T117" s="505">
        <v>0</v>
      </c>
      <c r="U117" s="505">
        <v>0</v>
      </c>
      <c r="V117" s="505">
        <v>0</v>
      </c>
      <c r="W117" s="505">
        <v>0</v>
      </c>
      <c r="X117" s="505">
        <v>0</v>
      </c>
      <c r="Y117" s="505">
        <v>0</v>
      </c>
      <c r="Z117" s="505">
        <v>0</v>
      </c>
      <c r="AA117" s="587">
        <f t="shared" si="45"/>
        <v>39.5</v>
      </c>
      <c r="AB117" s="1100">
        <f t="shared" si="69"/>
        <v>11.764705882352944</v>
      </c>
      <c r="AC117" s="1100">
        <f t="shared" si="70"/>
        <v>13.33333333333333</v>
      </c>
      <c r="AD117" s="1100">
        <f t="shared" si="71"/>
        <v>15.384615384615374</v>
      </c>
      <c r="AE117" s="1100">
        <f t="shared" si="72"/>
        <v>8.333333333333325</v>
      </c>
      <c r="AF117" s="1100">
        <f t="shared" si="73"/>
        <v>300</v>
      </c>
      <c r="AG117" s="1100" t="str">
        <f t="shared" si="74"/>
        <v>n/a</v>
      </c>
      <c r="AH117" s="1100" t="str">
        <f t="shared" si="75"/>
        <v>n/a</v>
      </c>
      <c r="AI117" s="1100" t="str">
        <f t="shared" si="76"/>
        <v>n/a</v>
      </c>
      <c r="AJ117" s="1100" t="str">
        <f t="shared" si="77"/>
        <v>n/a</v>
      </c>
      <c r="AK117" s="1100" t="str">
        <f t="shared" si="78"/>
        <v>n/a</v>
      </c>
      <c r="AL117" s="1100" t="str">
        <f t="shared" si="79"/>
        <v>n/a</v>
      </c>
      <c r="AM117" s="1100" t="str">
        <f t="shared" si="80"/>
        <v>n/a</v>
      </c>
      <c r="AN117" s="1100" t="str">
        <f t="shared" si="81"/>
        <v>n/a</v>
      </c>
      <c r="AO117" s="1100" t="str">
        <f t="shared" si="82"/>
        <v>n/a</v>
      </c>
      <c r="AP117" s="1100" t="str">
        <f t="shared" si="83"/>
        <v>n/a</v>
      </c>
      <c r="AQ117" s="1100" t="str">
        <f t="shared" si="84"/>
        <v>n/a</v>
      </c>
      <c r="AR117" s="1100" t="str">
        <f t="shared" si="85"/>
        <v>n/a</v>
      </c>
      <c r="AS117" s="1100" t="str">
        <f t="shared" si="86"/>
        <v>n/a</v>
      </c>
      <c r="AT117" s="1100" t="str">
        <f t="shared" si="87"/>
        <v>n/a</v>
      </c>
      <c r="AU117" s="1100" t="str">
        <f t="shared" si="88"/>
        <v>n/a</v>
      </c>
      <c r="AV117" s="1100" t="str">
        <f t="shared" si="89"/>
        <v>n/a</v>
      </c>
      <c r="AW117" s="1100">
        <f t="shared" si="67"/>
        <v>69.763197586726989</v>
      </c>
      <c r="AX117" s="1100">
        <f t="shared" si="68"/>
        <v>128.73208441335584</v>
      </c>
    </row>
    <row r="118" spans="1:50" ht="11.25" customHeight="1" x14ac:dyDescent="0.2">
      <c r="A118" s="461" t="s">
        <v>486</v>
      </c>
      <c r="B118" s="829" t="s">
        <v>487</v>
      </c>
      <c r="C118" s="584">
        <v>1.9339999999999999</v>
      </c>
      <c r="D118" s="584">
        <v>1.9148000000000001</v>
      </c>
      <c r="E118" s="460">
        <v>1.8759999999999999</v>
      </c>
      <c r="F118" s="478">
        <v>1.8226</v>
      </c>
      <c r="G118" s="584">
        <v>1.6718000000000002</v>
      </c>
      <c r="H118" s="584">
        <v>1.4590000000000001</v>
      </c>
      <c r="I118" s="584">
        <v>1.29</v>
      </c>
      <c r="J118" s="584">
        <v>1.155</v>
      </c>
      <c r="K118" s="897"/>
      <c r="L118" s="584">
        <v>0.90500000000000003</v>
      </c>
      <c r="M118" s="459">
        <v>0.82</v>
      </c>
      <c r="N118" s="897"/>
      <c r="O118" s="589">
        <v>0.74</v>
      </c>
      <c r="P118" s="590">
        <v>0.50170000000000003</v>
      </c>
      <c r="Q118" s="590">
        <v>0.37340000000000001</v>
      </c>
      <c r="R118" s="590">
        <v>0.30159999999999998</v>
      </c>
      <c r="S118" s="590">
        <v>0.21540000000000001</v>
      </c>
      <c r="T118" s="590">
        <v>0.12920000000000001</v>
      </c>
      <c r="U118" s="590">
        <v>8.5999999999999993E-2</v>
      </c>
      <c r="V118" s="590">
        <v>7.9000000000000001E-2</v>
      </c>
      <c r="W118" s="590">
        <v>7.1999999999999995E-2</v>
      </c>
      <c r="X118" s="590">
        <v>6.4799999999999996E-2</v>
      </c>
      <c r="Y118" s="590">
        <v>5.3199999999999997E-2</v>
      </c>
      <c r="Z118" s="590">
        <v>4.8000000000000001E-2</v>
      </c>
      <c r="AA118" s="587">
        <f t="shared" si="45"/>
        <v>17.512499999999999</v>
      </c>
      <c r="AB118" s="1100">
        <f t="shared" si="69"/>
        <v>1.0027156883225308</v>
      </c>
      <c r="AC118" s="1100">
        <f t="shared" si="70"/>
        <v>2.068230277185501</v>
      </c>
      <c r="AD118" s="1100">
        <f t="shared" si="71"/>
        <v>2.9298803906507187</v>
      </c>
      <c r="AE118" s="1100">
        <f t="shared" si="72"/>
        <v>9.0202177293934547</v>
      </c>
      <c r="AF118" s="1100">
        <f t="shared" si="73"/>
        <v>14.585332419465402</v>
      </c>
      <c r="AG118" s="1100">
        <f t="shared" si="74"/>
        <v>13.100775193798441</v>
      </c>
      <c r="AH118" s="1100">
        <f t="shared" si="75"/>
        <v>11.688311688311682</v>
      </c>
      <c r="AI118" s="1100">
        <f t="shared" si="76"/>
        <v>27.624309392265189</v>
      </c>
      <c r="AJ118" s="1100">
        <f t="shared" si="77"/>
        <v>10.365853658536594</v>
      </c>
      <c r="AK118" s="1100">
        <f t="shared" si="78"/>
        <v>10.810810810810811</v>
      </c>
      <c r="AL118" s="1100">
        <f t="shared" si="79"/>
        <v>47.498505082718737</v>
      </c>
      <c r="AM118" s="1100">
        <f t="shared" si="80"/>
        <v>34.359935725763258</v>
      </c>
      <c r="AN118" s="1100">
        <f t="shared" si="81"/>
        <v>23.806366047745374</v>
      </c>
      <c r="AO118" s="1100">
        <f t="shared" si="82"/>
        <v>40.018570102135541</v>
      </c>
      <c r="AP118" s="1100">
        <f t="shared" si="83"/>
        <v>66.718266253869956</v>
      </c>
      <c r="AQ118" s="1100">
        <f t="shared" si="84"/>
        <v>50.232558139534909</v>
      </c>
      <c r="AR118" s="1100">
        <f t="shared" si="85"/>
        <v>8.8607594936708658</v>
      </c>
      <c r="AS118" s="1100">
        <f t="shared" si="86"/>
        <v>9.7222222222222321</v>
      </c>
      <c r="AT118" s="1100">
        <f t="shared" si="87"/>
        <v>11.111111111111116</v>
      </c>
      <c r="AU118" s="1100">
        <f t="shared" si="88"/>
        <v>21.804511278195491</v>
      </c>
      <c r="AV118" s="1100">
        <f t="shared" si="89"/>
        <v>10.833333333333318</v>
      </c>
      <c r="AW118" s="1100">
        <f t="shared" si="67"/>
        <v>20.388694097097193</v>
      </c>
      <c r="AX118" s="1100">
        <f t="shared" si="68"/>
        <v>17.808467160023724</v>
      </c>
    </row>
    <row r="119" spans="1:50" ht="11.25" customHeight="1" x14ac:dyDescent="0.2">
      <c r="A119" s="830" t="s">
        <v>491</v>
      </c>
      <c r="B119" s="829" t="s">
        <v>492</v>
      </c>
      <c r="C119" s="584">
        <v>1.08</v>
      </c>
      <c r="D119" s="584">
        <v>1.05</v>
      </c>
      <c r="E119" s="460">
        <v>0.85</v>
      </c>
      <c r="F119" s="587">
        <v>0.70454545454545447</v>
      </c>
      <c r="G119" s="584">
        <v>0.67424242424242431</v>
      </c>
      <c r="H119" s="584">
        <v>0.64393939393939381</v>
      </c>
      <c r="I119" s="584">
        <v>0.61363636363636365</v>
      </c>
      <c r="J119" s="584">
        <v>0.56060606060606055</v>
      </c>
      <c r="K119" s="897"/>
      <c r="L119" s="584">
        <v>0.47520661157024785</v>
      </c>
      <c r="M119" s="589">
        <v>0.41760581016779263</v>
      </c>
      <c r="N119" s="897"/>
      <c r="O119" s="589">
        <v>0.36313548710242916</v>
      </c>
      <c r="P119" s="590">
        <v>0.33183070373153012</v>
      </c>
      <c r="Q119" s="590">
        <v>0.30678687703481083</v>
      </c>
      <c r="R119" s="590">
        <v>0.27320310543451037</v>
      </c>
      <c r="S119" s="590">
        <v>0.25043826696719257</v>
      </c>
      <c r="T119" s="590">
        <v>0.22008514901076873</v>
      </c>
      <c r="U119" s="590">
        <v>0.21249686952166286</v>
      </c>
      <c r="V119" s="586">
        <v>0.19318807913849234</v>
      </c>
      <c r="W119" s="590">
        <v>0.17970197846230901</v>
      </c>
      <c r="X119" s="590">
        <v>0.17520661157024786</v>
      </c>
      <c r="Y119" s="590">
        <v>0.17520661157024786</v>
      </c>
      <c r="Z119" s="590">
        <v>0.15988605058852989</v>
      </c>
      <c r="AA119" s="587">
        <f t="shared" si="45"/>
        <v>9.9109479088404679</v>
      </c>
      <c r="AB119" s="1100">
        <f t="shared" si="69"/>
        <v>2.8571428571428692</v>
      </c>
      <c r="AC119" s="1100">
        <f t="shared" si="70"/>
        <v>23.529411764705888</v>
      </c>
      <c r="AD119" s="1100">
        <f t="shared" si="71"/>
        <v>20.645161290322591</v>
      </c>
      <c r="AE119" s="1100">
        <f t="shared" si="72"/>
        <v>4.4943820224718989</v>
      </c>
      <c r="AF119" s="1100">
        <f t="shared" si="73"/>
        <v>4.7058823529412042</v>
      </c>
      <c r="AG119" s="1100">
        <f t="shared" si="74"/>
        <v>4.9382716049382491</v>
      </c>
      <c r="AH119" s="1100">
        <f t="shared" si="75"/>
        <v>9.4594594594594739</v>
      </c>
      <c r="AI119" s="1100">
        <f t="shared" si="76"/>
        <v>17.971014492753625</v>
      </c>
      <c r="AJ119" s="1100">
        <f t="shared" si="77"/>
        <v>13.793103448276112</v>
      </c>
      <c r="AK119" s="1100">
        <f t="shared" si="78"/>
        <v>14.999999999999748</v>
      </c>
      <c r="AL119" s="1100">
        <f t="shared" si="79"/>
        <v>9.4339622641509422</v>
      </c>
      <c r="AM119" s="1100">
        <f t="shared" si="80"/>
        <v>8.163265306122458</v>
      </c>
      <c r="AN119" s="1100">
        <f t="shared" si="81"/>
        <v>12.29260243835364</v>
      </c>
      <c r="AO119" s="1100">
        <f t="shared" si="82"/>
        <v>9.0899999999999981</v>
      </c>
      <c r="AP119" s="1100">
        <f t="shared" si="83"/>
        <v>13.791533909877153</v>
      </c>
      <c r="AQ119" s="1100">
        <f t="shared" si="84"/>
        <v>3.5710076605774521</v>
      </c>
      <c r="AR119" s="1100">
        <f t="shared" si="85"/>
        <v>9.9948146227637924</v>
      </c>
      <c r="AS119" s="1100">
        <f t="shared" si="86"/>
        <v>7.5047035049822464</v>
      </c>
      <c r="AT119" s="1100">
        <f t="shared" si="87"/>
        <v>2.5657518582047123</v>
      </c>
      <c r="AU119" s="1100">
        <f t="shared" si="88"/>
        <v>0</v>
      </c>
      <c r="AV119" s="1100">
        <f t="shared" si="89"/>
        <v>9.582174883502347</v>
      </c>
      <c r="AW119" s="1100">
        <f t="shared" si="67"/>
        <v>9.6849355115022107</v>
      </c>
      <c r="AX119" s="1100">
        <f t="shared" si="68"/>
        <v>6.1629242747711714</v>
      </c>
    </row>
    <row r="120" spans="1:50" ht="11.25" customHeight="1" x14ac:dyDescent="0.2">
      <c r="A120" s="461" t="s">
        <v>489</v>
      </c>
      <c r="B120" s="829" t="s">
        <v>490</v>
      </c>
      <c r="C120" s="584">
        <v>1.28</v>
      </c>
      <c r="D120" s="584">
        <v>1.22</v>
      </c>
      <c r="E120" s="460">
        <v>1.1000000000000001</v>
      </c>
      <c r="F120" s="587">
        <v>1</v>
      </c>
      <c r="G120" s="584">
        <v>0.92</v>
      </c>
      <c r="H120" s="584">
        <v>0.84</v>
      </c>
      <c r="I120" s="584">
        <v>0.76</v>
      </c>
      <c r="J120" s="584">
        <v>0.69</v>
      </c>
      <c r="K120" s="897"/>
      <c r="L120" s="584">
        <v>0.63</v>
      </c>
      <c r="M120" s="459">
        <v>0.56999999999999995</v>
      </c>
      <c r="N120" s="897"/>
      <c r="O120" s="589">
        <v>0.40500000000000003</v>
      </c>
      <c r="P120" s="590">
        <v>0.32</v>
      </c>
      <c r="Q120" s="590">
        <v>0.28000000000000003</v>
      </c>
      <c r="R120" s="590">
        <v>0.23</v>
      </c>
      <c r="S120" s="590">
        <v>0.19</v>
      </c>
      <c r="T120" s="590">
        <v>0.17</v>
      </c>
      <c r="U120" s="590">
        <v>0.15</v>
      </c>
      <c r="V120" s="590">
        <v>0.12</v>
      </c>
      <c r="W120" s="590">
        <v>0.1</v>
      </c>
      <c r="X120" s="590">
        <v>0.08</v>
      </c>
      <c r="Y120" s="590">
        <v>7.0000000000000007E-2</v>
      </c>
      <c r="Z120" s="586">
        <v>0.06</v>
      </c>
      <c r="AA120" s="587">
        <f t="shared" si="45"/>
        <v>11.184999999999999</v>
      </c>
      <c r="AB120" s="1100">
        <f t="shared" si="69"/>
        <v>4.9180327868852514</v>
      </c>
      <c r="AC120" s="1100">
        <f t="shared" si="70"/>
        <v>10.909090909090891</v>
      </c>
      <c r="AD120" s="1100">
        <f t="shared" si="71"/>
        <v>10.000000000000009</v>
      </c>
      <c r="AE120" s="1100">
        <f t="shared" si="72"/>
        <v>8.6956521739130377</v>
      </c>
      <c r="AF120" s="1100">
        <f t="shared" si="73"/>
        <v>9.5238095238095344</v>
      </c>
      <c r="AG120" s="1100">
        <f t="shared" si="74"/>
        <v>10.526315789473673</v>
      </c>
      <c r="AH120" s="1100">
        <f t="shared" si="75"/>
        <v>10.144927536231885</v>
      </c>
      <c r="AI120" s="1100">
        <f t="shared" si="76"/>
        <v>9.5238095238095113</v>
      </c>
      <c r="AJ120" s="1100">
        <f t="shared" si="77"/>
        <v>10.526315789473696</v>
      </c>
      <c r="AK120" s="1100">
        <f t="shared" si="78"/>
        <v>40.740740740740719</v>
      </c>
      <c r="AL120" s="1100">
        <f t="shared" si="79"/>
        <v>26.5625</v>
      </c>
      <c r="AM120" s="1100">
        <f t="shared" si="80"/>
        <v>14.285714285714279</v>
      </c>
      <c r="AN120" s="1100">
        <f t="shared" si="81"/>
        <v>21.739130434782616</v>
      </c>
      <c r="AO120" s="1100">
        <f t="shared" si="82"/>
        <v>21.052631578947366</v>
      </c>
      <c r="AP120" s="1100">
        <f t="shared" si="83"/>
        <v>11.764705882352944</v>
      </c>
      <c r="AQ120" s="1100">
        <f t="shared" si="84"/>
        <v>13.333333333333353</v>
      </c>
      <c r="AR120" s="1100">
        <f t="shared" si="85"/>
        <v>25</v>
      </c>
      <c r="AS120" s="1100">
        <f t="shared" si="86"/>
        <v>19.999999999999996</v>
      </c>
      <c r="AT120" s="1100">
        <f t="shared" si="87"/>
        <v>25</v>
      </c>
      <c r="AU120" s="1100">
        <f t="shared" si="88"/>
        <v>14.285714285714279</v>
      </c>
      <c r="AV120" s="1100">
        <f t="shared" si="89"/>
        <v>16.666666666666675</v>
      </c>
      <c r="AW120" s="1100">
        <f t="shared" si="67"/>
        <v>15.961861487663798</v>
      </c>
      <c r="AX120" s="1100">
        <f t="shared" si="68"/>
        <v>8.3894126352407454</v>
      </c>
    </row>
    <row r="121" spans="1:50" ht="11.25" customHeight="1" x14ac:dyDescent="0.2">
      <c r="A121" s="461" t="s">
        <v>493</v>
      </c>
      <c r="B121" s="829" t="s">
        <v>494</v>
      </c>
      <c r="C121" s="584">
        <v>4.12</v>
      </c>
      <c r="D121" s="584">
        <v>3.78</v>
      </c>
      <c r="E121" s="460">
        <v>3.28</v>
      </c>
      <c r="F121" s="460">
        <v>3.1</v>
      </c>
      <c r="G121" s="463">
        <v>3.08</v>
      </c>
      <c r="H121" s="584">
        <v>2.94</v>
      </c>
      <c r="I121" s="584">
        <v>2.6</v>
      </c>
      <c r="J121" s="584">
        <v>2.34</v>
      </c>
      <c r="K121" s="897" t="s">
        <v>90</v>
      </c>
      <c r="L121" s="584">
        <v>1.96</v>
      </c>
      <c r="M121" s="459">
        <v>1.8</v>
      </c>
      <c r="N121" s="897"/>
      <c r="O121" s="589">
        <v>1.72</v>
      </c>
      <c r="P121" s="586">
        <v>1.68</v>
      </c>
      <c r="Q121" s="590">
        <v>1.56</v>
      </c>
      <c r="R121" s="590">
        <v>1.32</v>
      </c>
      <c r="S121" s="590">
        <v>1.1000000000000001</v>
      </c>
      <c r="T121" s="590">
        <v>0.91</v>
      </c>
      <c r="U121" s="590">
        <v>0.78</v>
      </c>
      <c r="V121" s="590">
        <v>0.71</v>
      </c>
      <c r="W121" s="586">
        <v>0.7</v>
      </c>
      <c r="X121" s="590">
        <v>0.69</v>
      </c>
      <c r="Y121" s="590">
        <v>0.66500000000000004</v>
      </c>
      <c r="Z121" s="590">
        <v>0.625</v>
      </c>
      <c r="AA121" s="587">
        <f t="shared" si="45"/>
        <v>41.460000000000008</v>
      </c>
      <c r="AB121" s="1100">
        <f t="shared" si="69"/>
        <v>8.9947089947090006</v>
      </c>
      <c r="AC121" s="1100">
        <f t="shared" si="70"/>
        <v>15.243902439024382</v>
      </c>
      <c r="AD121" s="1100">
        <f t="shared" si="71"/>
        <v>5.8064516129032073</v>
      </c>
      <c r="AE121" s="1100">
        <f t="shared" si="72"/>
        <v>0.64935064935065512</v>
      </c>
      <c r="AF121" s="1100">
        <f t="shared" si="73"/>
        <v>4.7619047619047672</v>
      </c>
      <c r="AG121" s="1100">
        <f t="shared" si="74"/>
        <v>13.076923076923075</v>
      </c>
      <c r="AH121" s="1100">
        <f t="shared" si="75"/>
        <v>11.111111111111116</v>
      </c>
      <c r="AI121" s="1100">
        <f t="shared" si="76"/>
        <v>19.387755102040806</v>
      </c>
      <c r="AJ121" s="1100">
        <f t="shared" si="77"/>
        <v>8.8888888888888786</v>
      </c>
      <c r="AK121" s="1100">
        <f t="shared" si="78"/>
        <v>4.6511627906976827</v>
      </c>
      <c r="AL121" s="1100">
        <f t="shared" si="79"/>
        <v>2.3809523809523725</v>
      </c>
      <c r="AM121" s="1100">
        <f t="shared" si="80"/>
        <v>7.6923076923076872</v>
      </c>
      <c r="AN121" s="1100">
        <f t="shared" si="81"/>
        <v>18.181818181818187</v>
      </c>
      <c r="AO121" s="1100">
        <f t="shared" si="82"/>
        <v>19.999999999999996</v>
      </c>
      <c r="AP121" s="1100">
        <f t="shared" si="83"/>
        <v>20.879120879120894</v>
      </c>
      <c r="AQ121" s="1100">
        <f t="shared" si="84"/>
        <v>16.666666666666675</v>
      </c>
      <c r="AR121" s="1100">
        <f t="shared" si="85"/>
        <v>9.8591549295774747</v>
      </c>
      <c r="AS121" s="1100">
        <f t="shared" si="86"/>
        <v>1.4285714285714235</v>
      </c>
      <c r="AT121" s="1100">
        <f t="shared" si="87"/>
        <v>1.449275362318847</v>
      </c>
      <c r="AU121" s="1100">
        <f t="shared" si="88"/>
        <v>3.7593984962405846</v>
      </c>
      <c r="AV121" s="1100">
        <f t="shared" si="89"/>
        <v>6.4000000000000057</v>
      </c>
      <c r="AW121" s="1100">
        <f t="shared" si="67"/>
        <v>9.5842583545298901</v>
      </c>
      <c r="AX121" s="1100">
        <f t="shared" si="68"/>
        <v>6.6243513190918364</v>
      </c>
    </row>
    <row r="122" spans="1:50" ht="11.25" customHeight="1" x14ac:dyDescent="0.2">
      <c r="A122" s="461" t="s">
        <v>481</v>
      </c>
      <c r="B122" s="829" t="s">
        <v>482</v>
      </c>
      <c r="C122" s="584">
        <v>2.12</v>
      </c>
      <c r="D122" s="584">
        <v>2.04</v>
      </c>
      <c r="E122" s="460">
        <v>1.96</v>
      </c>
      <c r="F122" s="460">
        <v>1.8599999999999999</v>
      </c>
      <c r="G122" s="584">
        <v>1.84</v>
      </c>
      <c r="H122" s="584">
        <v>1.8</v>
      </c>
      <c r="I122" s="463">
        <v>1.68</v>
      </c>
      <c r="J122" s="584">
        <v>1.59</v>
      </c>
      <c r="K122" s="897"/>
      <c r="L122" s="584">
        <v>1.5</v>
      </c>
      <c r="M122" s="459">
        <v>1.42</v>
      </c>
      <c r="N122" s="897"/>
      <c r="O122" s="464">
        <v>1.4</v>
      </c>
      <c r="P122" s="590">
        <v>1.34</v>
      </c>
      <c r="Q122" s="590">
        <v>1.28</v>
      </c>
      <c r="R122" s="590">
        <v>1.18</v>
      </c>
      <c r="S122" s="590">
        <v>1.06</v>
      </c>
      <c r="T122" s="590">
        <v>1.01</v>
      </c>
      <c r="U122" s="590">
        <v>0.94</v>
      </c>
      <c r="V122" s="586">
        <v>0.88</v>
      </c>
      <c r="W122" s="590">
        <v>0.84</v>
      </c>
      <c r="X122" s="590">
        <v>0.76666999999999996</v>
      </c>
      <c r="Y122" s="590">
        <v>0.61333000000000004</v>
      </c>
      <c r="Z122" s="590">
        <v>0.46666999999999997</v>
      </c>
      <c r="AA122" s="587">
        <f t="shared" si="45"/>
        <v>29.586670000000005</v>
      </c>
      <c r="AB122" s="1100">
        <f t="shared" si="69"/>
        <v>3.9215686274509887</v>
      </c>
      <c r="AC122" s="1100">
        <f t="shared" si="70"/>
        <v>4.081632653061229</v>
      </c>
      <c r="AD122" s="1100">
        <f t="shared" si="71"/>
        <v>5.3763440860215006</v>
      </c>
      <c r="AE122" s="1100">
        <f t="shared" si="72"/>
        <v>1.0869565217391131</v>
      </c>
      <c r="AF122" s="1100">
        <f t="shared" si="73"/>
        <v>2.2222222222222143</v>
      </c>
      <c r="AG122" s="1100">
        <f t="shared" si="74"/>
        <v>7.1428571428571397</v>
      </c>
      <c r="AH122" s="1100">
        <f t="shared" si="75"/>
        <v>5.6603773584905648</v>
      </c>
      <c r="AI122" s="1100">
        <f t="shared" si="76"/>
        <v>6.0000000000000053</v>
      </c>
      <c r="AJ122" s="1100">
        <f t="shared" si="77"/>
        <v>5.6338028169014231</v>
      </c>
      <c r="AK122" s="1100">
        <f t="shared" si="78"/>
        <v>1.4285714285714235</v>
      </c>
      <c r="AL122" s="1100">
        <f t="shared" si="79"/>
        <v>4.4776119402984982</v>
      </c>
      <c r="AM122" s="1100">
        <f t="shared" si="80"/>
        <v>4.6875</v>
      </c>
      <c r="AN122" s="1100">
        <f t="shared" si="81"/>
        <v>8.4745762711864394</v>
      </c>
      <c r="AO122" s="1100">
        <f t="shared" si="82"/>
        <v>11.32075471698113</v>
      </c>
      <c r="AP122" s="1100">
        <f t="shared" si="83"/>
        <v>4.9504950495049549</v>
      </c>
      <c r="AQ122" s="1100">
        <f t="shared" si="84"/>
        <v>7.4468085106383031</v>
      </c>
      <c r="AR122" s="1100">
        <f t="shared" si="85"/>
        <v>6.8181818181818121</v>
      </c>
      <c r="AS122" s="1100">
        <f t="shared" si="86"/>
        <v>4.7619047619047672</v>
      </c>
      <c r="AT122" s="1100">
        <f t="shared" si="87"/>
        <v>9.5647410228651086</v>
      </c>
      <c r="AU122" s="1100">
        <f t="shared" si="88"/>
        <v>25.001222832732761</v>
      </c>
      <c r="AV122" s="1100">
        <f t="shared" si="89"/>
        <v>31.426918379154458</v>
      </c>
      <c r="AW122" s="1100">
        <f t="shared" si="67"/>
        <v>7.6897641981316109</v>
      </c>
      <c r="AX122" s="1100">
        <f t="shared" si="68"/>
        <v>7.3261314573575378</v>
      </c>
    </row>
    <row r="123" spans="1:50" ht="11.25" customHeight="1" x14ac:dyDescent="0.2">
      <c r="A123" s="444" t="s">
        <v>502</v>
      </c>
      <c r="B123" s="814" t="s">
        <v>503</v>
      </c>
      <c r="C123" s="584">
        <v>3.06</v>
      </c>
      <c r="D123" s="584">
        <v>2.96</v>
      </c>
      <c r="E123" s="460">
        <v>2.88</v>
      </c>
      <c r="F123" s="460">
        <v>2.8</v>
      </c>
      <c r="G123" s="451">
        <v>2.72</v>
      </c>
      <c r="H123" s="451">
        <v>2.64</v>
      </c>
      <c r="I123" s="451">
        <v>2.56</v>
      </c>
      <c r="J123" s="451">
        <v>2</v>
      </c>
      <c r="K123" s="964"/>
      <c r="L123" s="451">
        <v>1.92</v>
      </c>
      <c r="M123" s="449">
        <v>1.36</v>
      </c>
      <c r="N123" s="964"/>
      <c r="O123" s="454">
        <v>1.28</v>
      </c>
      <c r="P123" s="456">
        <v>1.1499999999999999</v>
      </c>
      <c r="Q123" s="456">
        <v>1.0900000000000001</v>
      </c>
      <c r="R123" s="456">
        <v>1.04</v>
      </c>
      <c r="S123" s="456">
        <v>0.96</v>
      </c>
      <c r="T123" s="456">
        <v>0.88</v>
      </c>
      <c r="U123" s="456">
        <v>0.8</v>
      </c>
      <c r="V123" s="456">
        <v>0.74</v>
      </c>
      <c r="W123" s="456">
        <v>0.68</v>
      </c>
      <c r="X123" s="456">
        <v>0.56000000000000005</v>
      </c>
      <c r="Y123" s="456">
        <v>0.48</v>
      </c>
      <c r="Z123" s="456">
        <v>0.4</v>
      </c>
      <c r="AA123" s="587">
        <f t="shared" si="45"/>
        <v>34.959999999999994</v>
      </c>
      <c r="AB123" s="1100">
        <f t="shared" si="69"/>
        <v>3.3783783783783772</v>
      </c>
      <c r="AC123" s="1100">
        <f t="shared" si="70"/>
        <v>2.7777777777777901</v>
      </c>
      <c r="AD123" s="1100">
        <f t="shared" si="71"/>
        <v>2.8571428571428692</v>
      </c>
      <c r="AE123" s="1100">
        <f t="shared" si="72"/>
        <v>2.9411764705882248</v>
      </c>
      <c r="AF123" s="1100">
        <f t="shared" si="73"/>
        <v>3.0303030303030276</v>
      </c>
      <c r="AG123" s="1100">
        <f t="shared" si="74"/>
        <v>3.125</v>
      </c>
      <c r="AH123" s="1100">
        <f t="shared" si="75"/>
        <v>28.000000000000004</v>
      </c>
      <c r="AI123" s="1100">
        <f t="shared" si="76"/>
        <v>4.1666666666666741</v>
      </c>
      <c r="AJ123" s="1100">
        <f t="shared" si="77"/>
        <v>41.176470588235283</v>
      </c>
      <c r="AK123" s="1100">
        <f t="shared" si="78"/>
        <v>6.25</v>
      </c>
      <c r="AL123" s="1100">
        <f t="shared" si="79"/>
        <v>11.304347826086957</v>
      </c>
      <c r="AM123" s="1100">
        <f t="shared" si="80"/>
        <v>5.504587155963292</v>
      </c>
      <c r="AN123" s="1100">
        <f t="shared" si="81"/>
        <v>4.8076923076923128</v>
      </c>
      <c r="AO123" s="1100">
        <f t="shared" si="82"/>
        <v>8.3333333333333481</v>
      </c>
      <c r="AP123" s="1100">
        <f t="shared" si="83"/>
        <v>9.0909090909090828</v>
      </c>
      <c r="AQ123" s="1100">
        <f t="shared" si="84"/>
        <v>9.9999999999999858</v>
      </c>
      <c r="AR123" s="1100">
        <f t="shared" si="85"/>
        <v>8.1081081081081141</v>
      </c>
      <c r="AS123" s="1100">
        <f t="shared" si="86"/>
        <v>8.8235294117646959</v>
      </c>
      <c r="AT123" s="1100">
        <f t="shared" si="87"/>
        <v>21.42857142857142</v>
      </c>
      <c r="AU123" s="1100">
        <f t="shared" si="88"/>
        <v>16.666666666666675</v>
      </c>
      <c r="AV123" s="1100">
        <f t="shared" si="89"/>
        <v>19.999999999999996</v>
      </c>
      <c r="AW123" s="1100">
        <f t="shared" si="67"/>
        <v>10.560507671342291</v>
      </c>
      <c r="AX123" s="1100">
        <f t="shared" si="68"/>
        <v>9.9061987817522947</v>
      </c>
    </row>
    <row r="124" spans="1:50" ht="11.25" customHeight="1" x14ac:dyDescent="0.2">
      <c r="A124" s="542" t="s">
        <v>4640</v>
      </c>
      <c r="B124" s="829" t="s">
        <v>4633</v>
      </c>
      <c r="C124" s="584">
        <v>0.4</v>
      </c>
      <c r="D124" s="584">
        <v>0.3</v>
      </c>
      <c r="E124" s="460">
        <v>0.2</v>
      </c>
      <c r="F124" s="471">
        <v>0.1</v>
      </c>
      <c r="G124" s="499">
        <v>0</v>
      </c>
      <c r="H124" s="499">
        <v>0</v>
      </c>
      <c r="I124" s="499">
        <v>0</v>
      </c>
      <c r="J124" s="499">
        <v>0</v>
      </c>
      <c r="K124" s="1026"/>
      <c r="L124" s="499">
        <v>0</v>
      </c>
      <c r="M124" s="502">
        <v>0</v>
      </c>
      <c r="N124" s="1026"/>
      <c r="O124" s="502">
        <v>0</v>
      </c>
      <c r="P124" s="541">
        <v>0.24380000000000002</v>
      </c>
      <c r="Q124" s="590">
        <v>0.38749999999999996</v>
      </c>
      <c r="R124" s="590">
        <v>0.35500000000000004</v>
      </c>
      <c r="S124" s="590">
        <v>0.315</v>
      </c>
      <c r="T124" s="590">
        <v>0.27600000000000002</v>
      </c>
      <c r="U124" s="590">
        <v>0.24399999999999999</v>
      </c>
      <c r="V124" s="590">
        <v>0.20640000000000003</v>
      </c>
      <c r="W124" s="590">
        <v>0.16639999999999999</v>
      </c>
      <c r="X124" s="590">
        <v>0.15359999999999999</v>
      </c>
      <c r="Y124" s="590">
        <v>0.10879999999999999</v>
      </c>
      <c r="Z124" s="590">
        <v>7.3599999999999999E-2</v>
      </c>
      <c r="AA124" s="587">
        <f t="shared" si="45"/>
        <v>3.5300999999999996</v>
      </c>
      <c r="AB124" s="1100">
        <f t="shared" si="69"/>
        <v>33.33333333333335</v>
      </c>
      <c r="AC124" s="1100">
        <f t="shared" si="70"/>
        <v>49.999999999999979</v>
      </c>
      <c r="AD124" s="1100">
        <f t="shared" si="71"/>
        <v>100</v>
      </c>
      <c r="AE124" s="1100" t="str">
        <f t="shared" si="72"/>
        <v>n/a</v>
      </c>
      <c r="AF124" s="1100" t="str">
        <f t="shared" si="73"/>
        <v>n/a</v>
      </c>
      <c r="AG124" s="1100" t="str">
        <f t="shared" si="74"/>
        <v>n/a</v>
      </c>
      <c r="AH124" s="1100" t="str">
        <f t="shared" si="75"/>
        <v>n/a</v>
      </c>
      <c r="AI124" s="1100" t="str">
        <f t="shared" si="76"/>
        <v>n/a</v>
      </c>
      <c r="AJ124" s="1100" t="str">
        <f t="shared" si="77"/>
        <v>n/a</v>
      </c>
      <c r="AK124" s="1100" t="str">
        <f t="shared" si="78"/>
        <v>n/a</v>
      </c>
      <c r="AL124" s="1100">
        <f t="shared" si="79"/>
        <v>-100</v>
      </c>
      <c r="AM124" s="1100">
        <f t="shared" si="80"/>
        <v>-37.08387096774193</v>
      </c>
      <c r="AN124" s="1100">
        <f t="shared" si="81"/>
        <v>9.1549295774647543</v>
      </c>
      <c r="AO124" s="1100">
        <f t="shared" si="82"/>
        <v>12.698412698412721</v>
      </c>
      <c r="AP124" s="1100">
        <f t="shared" si="83"/>
        <v>14.130434782608692</v>
      </c>
      <c r="AQ124" s="1100">
        <f t="shared" si="84"/>
        <v>13.11475409836067</v>
      </c>
      <c r="AR124" s="1100">
        <f t="shared" si="85"/>
        <v>18.217054263565878</v>
      </c>
      <c r="AS124" s="1100">
        <f t="shared" si="86"/>
        <v>24.038461538461565</v>
      </c>
      <c r="AT124" s="1100">
        <f t="shared" si="87"/>
        <v>8.3333333333333481</v>
      </c>
      <c r="AU124" s="1100">
        <f t="shared" si="88"/>
        <v>41.176470588235283</v>
      </c>
      <c r="AV124" s="1100">
        <f t="shared" si="89"/>
        <v>47.826086956521728</v>
      </c>
      <c r="AW124" s="1100">
        <f t="shared" si="67"/>
        <v>16.781385728754</v>
      </c>
      <c r="AX124" s="1100">
        <f t="shared" si="68"/>
        <v>45.253502838934125</v>
      </c>
    </row>
    <row r="125" spans="1:50" ht="11.25" customHeight="1" x14ac:dyDescent="0.2">
      <c r="A125" s="461" t="s">
        <v>1032</v>
      </c>
      <c r="B125" s="829" t="s">
        <v>1033</v>
      </c>
      <c r="C125" s="584">
        <v>1.56</v>
      </c>
      <c r="D125" s="584">
        <v>1.34</v>
      </c>
      <c r="E125" s="460">
        <v>1.1599999999999999</v>
      </c>
      <c r="F125" s="589">
        <v>1.04</v>
      </c>
      <c r="G125" s="584">
        <v>0.96</v>
      </c>
      <c r="H125" s="584">
        <v>0.88</v>
      </c>
      <c r="I125" s="584">
        <v>0.78</v>
      </c>
      <c r="J125" s="584">
        <v>0.66</v>
      </c>
      <c r="K125" s="897"/>
      <c r="L125" s="584">
        <v>0.54</v>
      </c>
      <c r="M125" s="459">
        <v>0.44</v>
      </c>
      <c r="N125" s="897"/>
      <c r="O125" s="589">
        <v>0.2</v>
      </c>
      <c r="P125" s="586">
        <v>0</v>
      </c>
      <c r="Q125" s="586">
        <v>0</v>
      </c>
      <c r="R125" s="586">
        <v>0</v>
      </c>
      <c r="S125" s="586">
        <v>0</v>
      </c>
      <c r="T125" s="586">
        <v>0</v>
      </c>
      <c r="U125" s="586">
        <v>0</v>
      </c>
      <c r="V125" s="586">
        <v>0</v>
      </c>
      <c r="W125" s="586">
        <v>0</v>
      </c>
      <c r="X125" s="586">
        <v>0</v>
      </c>
      <c r="Y125" s="586">
        <v>0</v>
      </c>
      <c r="Z125" s="586">
        <v>0</v>
      </c>
      <c r="AA125" s="587">
        <f t="shared" si="45"/>
        <v>9.56</v>
      </c>
      <c r="AB125" s="1100">
        <f t="shared" si="69"/>
        <v>16.417910447761198</v>
      </c>
      <c r="AC125" s="1100">
        <f t="shared" si="70"/>
        <v>15.517241379310365</v>
      </c>
      <c r="AD125" s="1100">
        <f t="shared" si="71"/>
        <v>11.538461538461519</v>
      </c>
      <c r="AE125" s="1100">
        <f t="shared" si="72"/>
        <v>8.3333333333333481</v>
      </c>
      <c r="AF125" s="1100">
        <f t="shared" si="73"/>
        <v>9.0909090909090828</v>
      </c>
      <c r="AG125" s="1100">
        <f t="shared" si="74"/>
        <v>12.820512820512819</v>
      </c>
      <c r="AH125" s="1100">
        <f t="shared" si="75"/>
        <v>18.181818181818187</v>
      </c>
      <c r="AI125" s="1100">
        <f t="shared" si="76"/>
        <v>22.222222222222211</v>
      </c>
      <c r="AJ125" s="1100">
        <f t="shared" si="77"/>
        <v>22.72727272727273</v>
      </c>
      <c r="AK125" s="1100">
        <f t="shared" si="78"/>
        <v>119.99999999999997</v>
      </c>
      <c r="AL125" s="1100" t="str">
        <f t="shared" si="79"/>
        <v>n/a</v>
      </c>
      <c r="AM125" s="1100" t="str">
        <f t="shared" si="80"/>
        <v>n/a</v>
      </c>
      <c r="AN125" s="1100" t="str">
        <f t="shared" si="81"/>
        <v>n/a</v>
      </c>
      <c r="AO125" s="1100" t="str">
        <f t="shared" si="82"/>
        <v>n/a</v>
      </c>
      <c r="AP125" s="1100" t="str">
        <f t="shared" si="83"/>
        <v>n/a</v>
      </c>
      <c r="AQ125" s="1100" t="str">
        <f t="shared" si="84"/>
        <v>n/a</v>
      </c>
      <c r="AR125" s="1100" t="str">
        <f t="shared" si="85"/>
        <v>n/a</v>
      </c>
      <c r="AS125" s="1100" t="str">
        <f t="shared" si="86"/>
        <v>n/a</v>
      </c>
      <c r="AT125" s="1100" t="str">
        <f t="shared" si="87"/>
        <v>n/a</v>
      </c>
      <c r="AU125" s="1100" t="str">
        <f t="shared" si="88"/>
        <v>n/a</v>
      </c>
      <c r="AV125" s="1100" t="str">
        <f t="shared" si="89"/>
        <v>n/a</v>
      </c>
      <c r="AW125" s="1100">
        <f t="shared" si="67"/>
        <v>25.684968174160144</v>
      </c>
      <c r="AX125" s="1100">
        <f t="shared" si="68"/>
        <v>33.505691020958999</v>
      </c>
    </row>
    <row r="126" spans="1:50" ht="11.25" customHeight="1" x14ac:dyDescent="0.2">
      <c r="A126" s="479" t="s">
        <v>192</v>
      </c>
      <c r="B126" s="468" t="s">
        <v>193</v>
      </c>
      <c r="C126" s="584">
        <v>1.0285714285714287</v>
      </c>
      <c r="D126" s="584">
        <v>0.99047619047619051</v>
      </c>
      <c r="E126" s="460">
        <v>0.85260770975056677</v>
      </c>
      <c r="F126" s="460">
        <v>0.7774538386783284</v>
      </c>
      <c r="G126" s="474">
        <v>0.74043222731269365</v>
      </c>
      <c r="H126" s="474">
        <v>0.70517354982161295</v>
      </c>
      <c r="I126" s="474">
        <v>0.6715938569729647</v>
      </c>
      <c r="J126" s="474">
        <v>0.63962598938105164</v>
      </c>
      <c r="K126" s="977">
        <v>0</v>
      </c>
      <c r="L126" s="474">
        <v>0.60045320545687808</v>
      </c>
      <c r="M126" s="470">
        <v>0.57176810868518591</v>
      </c>
      <c r="N126" s="977">
        <v>0</v>
      </c>
      <c r="O126" s="471">
        <v>0.54972248375053723</v>
      </c>
      <c r="P126" s="476">
        <v>0.5345097133277974</v>
      </c>
      <c r="Q126" s="476">
        <v>0.53038421626400345</v>
      </c>
      <c r="R126" s="476">
        <v>0.50511554674826575</v>
      </c>
      <c r="S126" s="476">
        <v>0.47133803953845338</v>
      </c>
      <c r="T126" s="476">
        <v>0.43988112442702465</v>
      </c>
      <c r="U126" s="476">
        <v>0.40146243302044404</v>
      </c>
      <c r="V126" s="476">
        <v>0.32410936307430838</v>
      </c>
      <c r="W126" s="476">
        <v>0.25732787935414464</v>
      </c>
      <c r="X126" s="476">
        <v>0.2410837346654561</v>
      </c>
      <c r="Y126" s="476">
        <v>0.22251899787838361</v>
      </c>
      <c r="Z126" s="476">
        <v>0.20498563535725942</v>
      </c>
      <c r="AA126" s="587">
        <f t="shared" si="45"/>
        <v>12.26059527251298</v>
      </c>
      <c r="AB126" s="1100">
        <f t="shared" si="69"/>
        <v>3.8461538461538547</v>
      </c>
      <c r="AC126" s="1100">
        <f t="shared" si="70"/>
        <v>16.170212765957469</v>
      </c>
      <c r="AD126" s="1100">
        <f t="shared" si="71"/>
        <v>9.6666666666666679</v>
      </c>
      <c r="AE126" s="1100">
        <f t="shared" si="72"/>
        <v>5.0000000000000044</v>
      </c>
      <c r="AF126" s="1100">
        <f t="shared" si="73"/>
        <v>5.0000000000000044</v>
      </c>
      <c r="AG126" s="1100">
        <f t="shared" si="74"/>
        <v>5.0000000000000044</v>
      </c>
      <c r="AH126" s="1100">
        <f t="shared" si="75"/>
        <v>4.9979000419991593</v>
      </c>
      <c r="AI126" s="1100">
        <f t="shared" si="76"/>
        <v>6.5238695652173995</v>
      </c>
      <c r="AJ126" s="1100">
        <f t="shared" si="77"/>
        <v>5.0169109357384833</v>
      </c>
      <c r="AK126" s="1100">
        <f t="shared" si="78"/>
        <v>4.0103189493433389</v>
      </c>
      <c r="AL126" s="1100">
        <f t="shared" si="79"/>
        <v>2.8461167390255282</v>
      </c>
      <c r="AM126" s="1100">
        <f t="shared" si="80"/>
        <v>0.77783179387458379</v>
      </c>
      <c r="AN126" s="1100">
        <f t="shared" si="81"/>
        <v>5.0025523226135959</v>
      </c>
      <c r="AO126" s="1100">
        <f t="shared" si="82"/>
        <v>7.1663019693653851</v>
      </c>
      <c r="AP126" s="1100">
        <f t="shared" si="83"/>
        <v>7.1512309495897375</v>
      </c>
      <c r="AQ126" s="1100">
        <f t="shared" si="84"/>
        <v>9.5696852922286126</v>
      </c>
      <c r="AR126" s="1100">
        <f t="shared" si="85"/>
        <v>23.866348448687358</v>
      </c>
      <c r="AS126" s="1100">
        <f t="shared" si="86"/>
        <v>25.951903807615206</v>
      </c>
      <c r="AT126" s="1100">
        <f t="shared" si="87"/>
        <v>6.7379679144385252</v>
      </c>
      <c r="AU126" s="1100">
        <f t="shared" si="88"/>
        <v>8.3429895712630042</v>
      </c>
      <c r="AV126" s="1100">
        <f t="shared" si="89"/>
        <v>8.5534591194969209</v>
      </c>
      <c r="AW126" s="1100">
        <f t="shared" si="67"/>
        <v>8.1523057475845171</v>
      </c>
      <c r="AX126" s="1100">
        <f t="shared" si="68"/>
        <v>6.3910884605493621</v>
      </c>
    </row>
    <row r="127" spans="1:50" ht="11.25" customHeight="1" x14ac:dyDescent="0.2">
      <c r="A127" s="830" t="s">
        <v>1020</v>
      </c>
      <c r="B127" s="829" t="s">
        <v>1021</v>
      </c>
      <c r="C127" s="584">
        <v>1.4</v>
      </c>
      <c r="D127" s="584">
        <v>1.38</v>
      </c>
      <c r="E127" s="460">
        <v>1.3049999999999999</v>
      </c>
      <c r="F127" s="460">
        <v>1.2450000000000001</v>
      </c>
      <c r="G127" s="584">
        <v>1.1200000000000001</v>
      </c>
      <c r="H127" s="463">
        <v>0.88</v>
      </c>
      <c r="I127" s="584">
        <v>0.86</v>
      </c>
      <c r="J127" s="463">
        <v>0.8</v>
      </c>
      <c r="K127" s="897"/>
      <c r="L127" s="584">
        <v>0.78</v>
      </c>
      <c r="M127" s="588">
        <v>0.72</v>
      </c>
      <c r="N127" s="897"/>
      <c r="O127" s="464">
        <v>0.72</v>
      </c>
      <c r="P127" s="586">
        <v>0.72</v>
      </c>
      <c r="Q127" s="586">
        <v>0.72</v>
      </c>
      <c r="R127" s="586">
        <v>0.72</v>
      </c>
      <c r="S127" s="590">
        <v>0.66</v>
      </c>
      <c r="T127" s="586">
        <v>0.64</v>
      </c>
      <c r="U127" s="590">
        <v>0.61</v>
      </c>
      <c r="V127" s="590">
        <v>0.56000000000000005</v>
      </c>
      <c r="W127" s="586">
        <v>0.52</v>
      </c>
      <c r="X127" s="590">
        <v>0.5</v>
      </c>
      <c r="Y127" s="586">
        <v>0.44</v>
      </c>
      <c r="Z127" s="586">
        <v>0.44</v>
      </c>
      <c r="AA127" s="587">
        <f t="shared" si="45"/>
        <v>17.740000000000006</v>
      </c>
      <c r="AB127" s="1100">
        <f t="shared" si="69"/>
        <v>1.449275362318847</v>
      </c>
      <c r="AC127" s="1100">
        <f t="shared" si="70"/>
        <v>5.7471264367816133</v>
      </c>
      <c r="AD127" s="1100">
        <f t="shared" si="71"/>
        <v>4.8192771084337283</v>
      </c>
      <c r="AE127" s="1100">
        <f t="shared" si="72"/>
        <v>11.160714285714279</v>
      </c>
      <c r="AF127" s="1100">
        <f t="shared" si="73"/>
        <v>27.272727272727295</v>
      </c>
      <c r="AG127" s="1100">
        <f t="shared" si="74"/>
        <v>2.3255813953488413</v>
      </c>
      <c r="AH127" s="1100">
        <f t="shared" si="75"/>
        <v>7.4999999999999956</v>
      </c>
      <c r="AI127" s="1100">
        <f t="shared" si="76"/>
        <v>2.5641025641025772</v>
      </c>
      <c r="AJ127" s="1100">
        <f t="shared" si="77"/>
        <v>8.3333333333333481</v>
      </c>
      <c r="AK127" s="1100">
        <f t="shared" si="78"/>
        <v>0</v>
      </c>
      <c r="AL127" s="1100">
        <f t="shared" si="79"/>
        <v>0</v>
      </c>
      <c r="AM127" s="1100">
        <f t="shared" si="80"/>
        <v>0</v>
      </c>
      <c r="AN127" s="1100">
        <f t="shared" si="81"/>
        <v>0</v>
      </c>
      <c r="AO127" s="1100">
        <f t="shared" si="82"/>
        <v>9.0909090909090828</v>
      </c>
      <c r="AP127" s="1100">
        <f t="shared" si="83"/>
        <v>3.125</v>
      </c>
      <c r="AQ127" s="1100">
        <f t="shared" si="84"/>
        <v>4.9180327868852514</v>
      </c>
      <c r="AR127" s="1100">
        <f t="shared" si="85"/>
        <v>8.9285714285714199</v>
      </c>
      <c r="AS127" s="1100">
        <f t="shared" si="86"/>
        <v>7.6923076923077094</v>
      </c>
      <c r="AT127" s="1100">
        <f t="shared" si="87"/>
        <v>4.0000000000000036</v>
      </c>
      <c r="AU127" s="1100">
        <f t="shared" si="88"/>
        <v>13.636363636363647</v>
      </c>
      <c r="AV127" s="1100">
        <f t="shared" si="89"/>
        <v>0</v>
      </c>
      <c r="AW127" s="1100">
        <f t="shared" si="67"/>
        <v>5.8363486854189341</v>
      </c>
      <c r="AX127" s="1100">
        <f t="shared" si="68"/>
        <v>6.3502452604755737</v>
      </c>
    </row>
    <row r="128" spans="1:50" ht="11.25" customHeight="1" x14ac:dyDescent="0.2">
      <c r="A128" s="461" t="s">
        <v>195</v>
      </c>
      <c r="B128" s="829" t="s">
        <v>196</v>
      </c>
      <c r="C128" s="584">
        <v>1.65</v>
      </c>
      <c r="D128" s="584">
        <v>1.55</v>
      </c>
      <c r="E128" s="460">
        <v>1.4</v>
      </c>
      <c r="F128" s="460">
        <v>1.3</v>
      </c>
      <c r="G128" s="584">
        <v>1.25</v>
      </c>
      <c r="H128" s="584">
        <v>1.22</v>
      </c>
      <c r="I128" s="584">
        <v>1.1399999999999999</v>
      </c>
      <c r="J128" s="584">
        <v>1.1000000000000001</v>
      </c>
      <c r="K128" s="897"/>
      <c r="L128" s="584">
        <v>1.06</v>
      </c>
      <c r="M128" s="459">
        <v>1</v>
      </c>
      <c r="N128" s="897"/>
      <c r="O128" s="589">
        <v>0.92</v>
      </c>
      <c r="P128" s="586">
        <v>0.88</v>
      </c>
      <c r="Q128" s="590">
        <v>0.85</v>
      </c>
      <c r="R128" s="590">
        <v>0.81</v>
      </c>
      <c r="S128" s="590">
        <v>0.77</v>
      </c>
      <c r="T128" s="590">
        <v>0.73</v>
      </c>
      <c r="U128" s="590">
        <v>0.66</v>
      </c>
      <c r="V128" s="590">
        <v>0.59499999999999997</v>
      </c>
      <c r="W128" s="590">
        <v>0.55000000000000004</v>
      </c>
      <c r="X128" s="586">
        <v>0.54</v>
      </c>
      <c r="Y128" s="590">
        <v>0.51</v>
      </c>
      <c r="Z128" s="590">
        <v>0.47</v>
      </c>
      <c r="AA128" s="587">
        <f t="shared" si="45"/>
        <v>20.954999999999998</v>
      </c>
      <c r="AB128" s="1100">
        <f t="shared" si="69"/>
        <v>6.4516129032258007</v>
      </c>
      <c r="AC128" s="1100">
        <f t="shared" si="70"/>
        <v>10.714285714285721</v>
      </c>
      <c r="AD128" s="1100">
        <f t="shared" si="71"/>
        <v>7.6923076923076872</v>
      </c>
      <c r="AE128" s="1100">
        <f t="shared" si="72"/>
        <v>4.0000000000000036</v>
      </c>
      <c r="AF128" s="1100">
        <f t="shared" si="73"/>
        <v>2.4590163934426146</v>
      </c>
      <c r="AG128" s="1100">
        <f t="shared" si="74"/>
        <v>7.0175438596491224</v>
      </c>
      <c r="AH128" s="1100">
        <f t="shared" si="75"/>
        <v>3.6363636363636154</v>
      </c>
      <c r="AI128" s="1100">
        <f t="shared" si="76"/>
        <v>3.7735849056603765</v>
      </c>
      <c r="AJ128" s="1100">
        <f t="shared" si="77"/>
        <v>6.0000000000000053</v>
      </c>
      <c r="AK128" s="1100">
        <f t="shared" si="78"/>
        <v>8.6956521739130377</v>
      </c>
      <c r="AL128" s="1100">
        <f t="shared" si="79"/>
        <v>4.5454545454545414</v>
      </c>
      <c r="AM128" s="1100">
        <f t="shared" si="80"/>
        <v>3.529411764705892</v>
      </c>
      <c r="AN128" s="1100">
        <f t="shared" si="81"/>
        <v>4.9382716049382713</v>
      </c>
      <c r="AO128" s="1100">
        <f t="shared" si="82"/>
        <v>5.1948051948051965</v>
      </c>
      <c r="AP128" s="1100">
        <f t="shared" si="83"/>
        <v>5.4794520547945202</v>
      </c>
      <c r="AQ128" s="1100">
        <f t="shared" si="84"/>
        <v>10.606060606060597</v>
      </c>
      <c r="AR128" s="1100">
        <f t="shared" si="85"/>
        <v>10.924369747899165</v>
      </c>
      <c r="AS128" s="1100">
        <f t="shared" si="86"/>
        <v>8.1818181818181799</v>
      </c>
      <c r="AT128" s="1100">
        <f t="shared" si="87"/>
        <v>1.8518518518518601</v>
      </c>
      <c r="AU128" s="1100">
        <f t="shared" si="88"/>
        <v>5.8823529411764719</v>
      </c>
      <c r="AV128" s="1100">
        <f t="shared" si="89"/>
        <v>8.5106382978723527</v>
      </c>
      <c r="AW128" s="1100">
        <f t="shared" si="67"/>
        <v>6.1945168604869068</v>
      </c>
      <c r="AX128" s="1100">
        <f t="shared" si="68"/>
        <v>2.6823299947132102</v>
      </c>
    </row>
    <row r="129" spans="1:50" ht="11.25" customHeight="1" x14ac:dyDescent="0.2">
      <c r="A129" s="802" t="s">
        <v>3791</v>
      </c>
      <c r="B129" s="803" t="s">
        <v>3792</v>
      </c>
      <c r="C129" s="1099">
        <v>0.56999999999999995</v>
      </c>
      <c r="D129" s="584">
        <v>0.48</v>
      </c>
      <c r="E129" s="460">
        <v>0.32</v>
      </c>
      <c r="F129" s="805">
        <v>0.24</v>
      </c>
      <c r="G129" s="805">
        <v>0.17</v>
      </c>
      <c r="H129" s="805">
        <v>0.13</v>
      </c>
      <c r="I129" s="805">
        <v>0.09</v>
      </c>
      <c r="J129" s="805">
        <v>0</v>
      </c>
      <c r="K129" s="805"/>
      <c r="L129" s="805">
        <v>0</v>
      </c>
      <c r="M129" s="1117">
        <v>0.3</v>
      </c>
      <c r="N129" s="805"/>
      <c r="O129" s="1117">
        <v>0.49</v>
      </c>
      <c r="P129" s="866">
        <v>0.76</v>
      </c>
      <c r="Q129" s="866">
        <v>0.745</v>
      </c>
      <c r="R129" s="866">
        <v>0.71</v>
      </c>
      <c r="S129" s="866">
        <v>0.66249999999999998</v>
      </c>
      <c r="T129" s="866">
        <v>0.61850000000000005</v>
      </c>
      <c r="U129" s="866">
        <v>0.58399999999999996</v>
      </c>
      <c r="V129" s="866">
        <v>0.49759999999999999</v>
      </c>
      <c r="W129" s="866">
        <v>0.40160000000000001</v>
      </c>
      <c r="X129" s="866">
        <v>0.38080000000000003</v>
      </c>
      <c r="Y129" s="866">
        <v>0.3488</v>
      </c>
      <c r="Z129" s="866">
        <v>0.31519999999999998</v>
      </c>
      <c r="AA129" s="587">
        <f t="shared" si="45"/>
        <v>8.8140000000000018</v>
      </c>
      <c r="AB129" s="1100">
        <f t="shared" si="69"/>
        <v>18.75</v>
      </c>
      <c r="AC129" s="1100">
        <f t="shared" si="70"/>
        <v>50</v>
      </c>
      <c r="AD129" s="1100">
        <f t="shared" si="71"/>
        <v>33.33333333333335</v>
      </c>
      <c r="AE129" s="1100">
        <f t="shared" si="72"/>
        <v>41.176470588235283</v>
      </c>
      <c r="AF129" s="1100">
        <f t="shared" si="73"/>
        <v>30.76923076923077</v>
      </c>
      <c r="AG129" s="1100">
        <f t="shared" si="74"/>
        <v>44.444444444444464</v>
      </c>
      <c r="AH129" s="1100" t="str">
        <f t="shared" si="75"/>
        <v>n/a</v>
      </c>
      <c r="AI129" s="1100" t="str">
        <f t="shared" si="76"/>
        <v>n/a</v>
      </c>
      <c r="AJ129" s="1100">
        <f t="shared" si="77"/>
        <v>-100</v>
      </c>
      <c r="AK129" s="1100">
        <f t="shared" si="78"/>
        <v>-38.775510204081634</v>
      </c>
      <c r="AL129" s="1100">
        <f t="shared" si="79"/>
        <v>-35.526315789473685</v>
      </c>
      <c r="AM129" s="1100">
        <f t="shared" si="80"/>
        <v>2.0134228187919545</v>
      </c>
      <c r="AN129" s="1100">
        <f t="shared" si="81"/>
        <v>4.929577464788748</v>
      </c>
      <c r="AO129" s="1100">
        <f t="shared" si="82"/>
        <v>7.1698113207547154</v>
      </c>
      <c r="AP129" s="1100">
        <f t="shared" si="83"/>
        <v>7.1139854486661047</v>
      </c>
      <c r="AQ129" s="1100">
        <f t="shared" si="84"/>
        <v>5.9075342465753522</v>
      </c>
      <c r="AR129" s="1100">
        <f t="shared" si="85"/>
        <v>17.363344051446951</v>
      </c>
      <c r="AS129" s="1100">
        <f t="shared" si="86"/>
        <v>23.904382470119522</v>
      </c>
      <c r="AT129" s="1100">
        <f t="shared" si="87"/>
        <v>5.4621848739495826</v>
      </c>
      <c r="AU129" s="1100">
        <f t="shared" si="88"/>
        <v>9.1743119266055153</v>
      </c>
      <c r="AV129" s="1100">
        <f t="shared" si="89"/>
        <v>10.659898477157359</v>
      </c>
      <c r="AW129" s="1100">
        <f t="shared" si="67"/>
        <v>7.256321381081281</v>
      </c>
      <c r="AX129" s="1100">
        <f t="shared" si="68"/>
        <v>34.650051881307462</v>
      </c>
    </row>
    <row r="130" spans="1:50" ht="11.25" customHeight="1" x14ac:dyDescent="0.2">
      <c r="A130" s="465" t="s">
        <v>495</v>
      </c>
      <c r="B130" s="814" t="s">
        <v>496</v>
      </c>
      <c r="C130" s="584">
        <v>1.59</v>
      </c>
      <c r="D130" s="584">
        <v>1.55</v>
      </c>
      <c r="E130" s="460">
        <v>1.51</v>
      </c>
      <c r="F130" s="460">
        <v>1.4699999999999998</v>
      </c>
      <c r="G130" s="451">
        <v>1.4350000000000001</v>
      </c>
      <c r="H130" s="451">
        <v>1.41</v>
      </c>
      <c r="I130" s="451">
        <v>1.375</v>
      </c>
      <c r="J130" s="451">
        <v>1.35</v>
      </c>
      <c r="K130" s="964"/>
      <c r="L130" s="451">
        <v>1.3</v>
      </c>
      <c r="M130" s="449">
        <v>1.24</v>
      </c>
      <c r="N130" s="964"/>
      <c r="O130" s="454">
        <v>1.18</v>
      </c>
      <c r="P130" s="456">
        <v>1.03</v>
      </c>
      <c r="Q130" s="456">
        <v>0.9</v>
      </c>
      <c r="R130" s="456">
        <v>0.82</v>
      </c>
      <c r="S130" s="456">
        <v>0.78</v>
      </c>
      <c r="T130" s="456">
        <v>0.74</v>
      </c>
      <c r="U130" s="456">
        <v>0.7</v>
      </c>
      <c r="V130" s="456">
        <v>0.66</v>
      </c>
      <c r="W130" s="456">
        <v>0.63</v>
      </c>
      <c r="X130" s="456">
        <v>0.59</v>
      </c>
      <c r="Y130" s="456">
        <v>0.56000000000000005</v>
      </c>
      <c r="Z130" s="456">
        <v>0.50600000000000001</v>
      </c>
      <c r="AA130" s="587">
        <f t="shared" si="45"/>
        <v>23.325999999999997</v>
      </c>
      <c r="AB130" s="1100">
        <f t="shared" si="69"/>
        <v>2.5806451612903292</v>
      </c>
      <c r="AC130" s="1100">
        <f t="shared" si="70"/>
        <v>2.6490066225165476</v>
      </c>
      <c r="AD130" s="1100">
        <f t="shared" si="71"/>
        <v>2.7210884353741749</v>
      </c>
      <c r="AE130" s="1100">
        <f t="shared" si="72"/>
        <v>2.4390243902438824</v>
      </c>
      <c r="AF130" s="1100">
        <f t="shared" si="73"/>
        <v>1.7730496453900901</v>
      </c>
      <c r="AG130" s="1100">
        <f t="shared" si="74"/>
        <v>2.5454545454545396</v>
      </c>
      <c r="AH130" s="1100">
        <f t="shared" si="75"/>
        <v>1.8518518518518379</v>
      </c>
      <c r="AI130" s="1100">
        <f t="shared" si="76"/>
        <v>3.8461538461538547</v>
      </c>
      <c r="AJ130" s="1100">
        <f t="shared" si="77"/>
        <v>4.8387096774193505</v>
      </c>
      <c r="AK130" s="1100">
        <f t="shared" si="78"/>
        <v>5.0847457627118731</v>
      </c>
      <c r="AL130" s="1100">
        <f t="shared" si="79"/>
        <v>14.563106796116498</v>
      </c>
      <c r="AM130" s="1100">
        <f t="shared" si="80"/>
        <v>14.444444444444438</v>
      </c>
      <c r="AN130" s="1100">
        <f t="shared" si="81"/>
        <v>9.7560975609756184</v>
      </c>
      <c r="AO130" s="1100">
        <f t="shared" si="82"/>
        <v>5.12820512820511</v>
      </c>
      <c r="AP130" s="1100">
        <f t="shared" si="83"/>
        <v>5.4054054054054168</v>
      </c>
      <c r="AQ130" s="1100">
        <f t="shared" si="84"/>
        <v>5.7142857142857162</v>
      </c>
      <c r="AR130" s="1100">
        <f t="shared" si="85"/>
        <v>6.0606060606060552</v>
      </c>
      <c r="AS130" s="1100">
        <f t="shared" si="86"/>
        <v>4.7619047619047672</v>
      </c>
      <c r="AT130" s="1100">
        <f t="shared" si="87"/>
        <v>6.7796610169491567</v>
      </c>
      <c r="AU130" s="1100">
        <f t="shared" si="88"/>
        <v>5.3571428571428381</v>
      </c>
      <c r="AV130" s="1100">
        <f t="shared" si="89"/>
        <v>10.671936758893285</v>
      </c>
      <c r="AW130" s="1100">
        <f t="shared" si="67"/>
        <v>5.6653584020635908</v>
      </c>
      <c r="AX130" s="1100">
        <f t="shared" si="68"/>
        <v>3.7560506258679824</v>
      </c>
    </row>
    <row r="131" spans="1:50" ht="11.25" customHeight="1" x14ac:dyDescent="0.2">
      <c r="A131" s="448" t="s">
        <v>4237</v>
      </c>
      <c r="B131" s="816" t="s">
        <v>3798</v>
      </c>
      <c r="C131" s="963">
        <v>4.93</v>
      </c>
      <c r="D131" s="963">
        <v>4.5750000000000002</v>
      </c>
      <c r="E131" s="460">
        <v>4.2750000000000004</v>
      </c>
      <c r="F131" s="18">
        <v>3.9</v>
      </c>
      <c r="G131" s="820">
        <v>3.605</v>
      </c>
      <c r="H131" s="820">
        <v>3.3450000000000002</v>
      </c>
      <c r="I131" s="820">
        <v>1.87</v>
      </c>
      <c r="J131" s="463">
        <v>0</v>
      </c>
      <c r="K131" s="812"/>
      <c r="L131" s="463">
        <v>0</v>
      </c>
      <c r="M131" s="588">
        <v>0</v>
      </c>
      <c r="N131" s="812"/>
      <c r="O131" s="588">
        <v>0</v>
      </c>
      <c r="P131" s="492">
        <v>0</v>
      </c>
      <c r="Q131" s="492">
        <v>0</v>
      </c>
      <c r="R131" s="492">
        <v>0</v>
      </c>
      <c r="S131" s="492">
        <v>0</v>
      </c>
      <c r="T131" s="492">
        <v>0</v>
      </c>
      <c r="U131" s="492">
        <v>0</v>
      </c>
      <c r="V131" s="492">
        <v>0</v>
      </c>
      <c r="W131" s="492">
        <v>0</v>
      </c>
      <c r="X131" s="492">
        <v>0</v>
      </c>
      <c r="Y131" s="492">
        <v>0</v>
      </c>
      <c r="Z131" s="492">
        <v>0</v>
      </c>
      <c r="AA131" s="587">
        <f t="shared" si="45"/>
        <v>26.5</v>
      </c>
      <c r="AB131" s="1100">
        <f t="shared" si="69"/>
        <v>7.7595628415300544</v>
      </c>
      <c r="AC131" s="1100">
        <f t="shared" si="70"/>
        <v>7.0175438596491224</v>
      </c>
      <c r="AD131" s="1100">
        <f t="shared" si="71"/>
        <v>9.6153846153846256</v>
      </c>
      <c r="AE131" s="1100">
        <f t="shared" si="72"/>
        <v>8.183079056865461</v>
      </c>
      <c r="AF131" s="1100">
        <f t="shared" si="73"/>
        <v>7.7727952167413905</v>
      </c>
      <c r="AG131" s="1100">
        <f t="shared" si="74"/>
        <v>78.877005347593581</v>
      </c>
      <c r="AH131" s="1100" t="str">
        <f t="shared" si="75"/>
        <v>n/a</v>
      </c>
      <c r="AI131" s="1100" t="str">
        <f t="shared" si="76"/>
        <v>n/a</v>
      </c>
      <c r="AJ131" s="1100" t="str">
        <f t="shared" si="77"/>
        <v>n/a</v>
      </c>
      <c r="AK131" s="1100" t="str">
        <f t="shared" si="78"/>
        <v>n/a</v>
      </c>
      <c r="AL131" s="1100" t="str">
        <f t="shared" si="79"/>
        <v>n/a</v>
      </c>
      <c r="AM131" s="1100" t="str">
        <f t="shared" si="80"/>
        <v>n/a</v>
      </c>
      <c r="AN131" s="1100" t="str">
        <f t="shared" si="81"/>
        <v>n/a</v>
      </c>
      <c r="AO131" s="1100" t="str">
        <f t="shared" si="82"/>
        <v>n/a</v>
      </c>
      <c r="AP131" s="1100" t="str">
        <f t="shared" si="83"/>
        <v>n/a</v>
      </c>
      <c r="AQ131" s="1100" t="str">
        <f t="shared" si="84"/>
        <v>n/a</v>
      </c>
      <c r="AR131" s="1100" t="str">
        <f t="shared" si="85"/>
        <v>n/a</v>
      </c>
      <c r="AS131" s="1100" t="str">
        <f t="shared" si="86"/>
        <v>n/a</v>
      </c>
      <c r="AT131" s="1100" t="str">
        <f t="shared" si="87"/>
        <v>n/a</v>
      </c>
      <c r="AU131" s="1100" t="str">
        <f t="shared" si="88"/>
        <v>n/a</v>
      </c>
      <c r="AV131" s="1100" t="str">
        <f t="shared" si="89"/>
        <v>n/a</v>
      </c>
      <c r="AW131" s="1100">
        <f t="shared" si="67"/>
        <v>19.87089515629404</v>
      </c>
      <c r="AX131" s="1100">
        <f t="shared" si="68"/>
        <v>28.919746242585056</v>
      </c>
    </row>
    <row r="132" spans="1:50" ht="11.25" customHeight="1" x14ac:dyDescent="0.2">
      <c r="A132" s="542" t="s">
        <v>4506</v>
      </c>
      <c r="B132" s="829" t="s">
        <v>4500</v>
      </c>
      <c r="C132" s="584">
        <v>1.74</v>
      </c>
      <c r="D132" s="584">
        <v>1.68</v>
      </c>
      <c r="E132" s="460">
        <v>1.6</v>
      </c>
      <c r="F132" s="460">
        <v>0.8</v>
      </c>
      <c r="G132" s="584">
        <v>0.72</v>
      </c>
      <c r="H132" s="499">
        <v>0</v>
      </c>
      <c r="I132" s="499">
        <v>0</v>
      </c>
      <c r="J132" s="499">
        <v>0</v>
      </c>
      <c r="K132" s="1026"/>
      <c r="L132" s="499">
        <v>0</v>
      </c>
      <c r="M132" s="502">
        <v>0</v>
      </c>
      <c r="N132" s="1026"/>
      <c r="O132" s="502">
        <v>0</v>
      </c>
      <c r="P132" s="541">
        <v>0</v>
      </c>
      <c r="Q132" s="500">
        <v>0</v>
      </c>
      <c r="R132" s="500">
        <v>0</v>
      </c>
      <c r="S132" s="500">
        <v>0</v>
      </c>
      <c r="T132" s="500">
        <v>0</v>
      </c>
      <c r="U132" s="500">
        <v>0</v>
      </c>
      <c r="V132" s="500">
        <v>0</v>
      </c>
      <c r="W132" s="500">
        <v>0</v>
      </c>
      <c r="X132" s="500">
        <v>0</v>
      </c>
      <c r="Y132" s="500">
        <v>0</v>
      </c>
      <c r="Z132" s="500">
        <v>0</v>
      </c>
      <c r="AA132" s="587">
        <f t="shared" si="45"/>
        <v>6.5399999999999991</v>
      </c>
      <c r="AB132" s="1100">
        <f t="shared" si="69"/>
        <v>3.5714285714285809</v>
      </c>
      <c r="AC132" s="1100">
        <f t="shared" si="70"/>
        <v>4.9999999999999822</v>
      </c>
      <c r="AD132" s="1100">
        <f t="shared" si="71"/>
        <v>100</v>
      </c>
      <c r="AE132" s="1100">
        <f t="shared" si="72"/>
        <v>11.111111111111116</v>
      </c>
      <c r="AF132" s="1100" t="str">
        <f t="shared" si="73"/>
        <v>n/a</v>
      </c>
      <c r="AG132" s="1100" t="str">
        <f t="shared" si="74"/>
        <v>n/a</v>
      </c>
      <c r="AH132" s="1100" t="str">
        <f t="shared" si="75"/>
        <v>n/a</v>
      </c>
      <c r="AI132" s="1100" t="str">
        <f t="shared" si="76"/>
        <v>n/a</v>
      </c>
      <c r="AJ132" s="1100" t="str">
        <f t="shared" si="77"/>
        <v>n/a</v>
      </c>
      <c r="AK132" s="1100" t="str">
        <f t="shared" si="78"/>
        <v>n/a</v>
      </c>
      <c r="AL132" s="1100" t="str">
        <f t="shared" si="79"/>
        <v>n/a</v>
      </c>
      <c r="AM132" s="1100" t="str">
        <f t="shared" si="80"/>
        <v>n/a</v>
      </c>
      <c r="AN132" s="1100" t="str">
        <f t="shared" si="81"/>
        <v>n/a</v>
      </c>
      <c r="AO132" s="1100" t="str">
        <f t="shared" si="82"/>
        <v>n/a</v>
      </c>
      <c r="AP132" s="1100" t="str">
        <f t="shared" si="83"/>
        <v>n/a</v>
      </c>
      <c r="AQ132" s="1100" t="str">
        <f t="shared" si="84"/>
        <v>n/a</v>
      </c>
      <c r="AR132" s="1100" t="str">
        <f t="shared" si="85"/>
        <v>n/a</v>
      </c>
      <c r="AS132" s="1100" t="str">
        <f t="shared" si="86"/>
        <v>n/a</v>
      </c>
      <c r="AT132" s="1100" t="str">
        <f t="shared" si="87"/>
        <v>n/a</v>
      </c>
      <c r="AU132" s="1100" t="str">
        <f t="shared" si="88"/>
        <v>n/a</v>
      </c>
      <c r="AV132" s="1100" t="str">
        <f t="shared" si="89"/>
        <v>n/a</v>
      </c>
      <c r="AW132" s="1100">
        <f t="shared" si="67"/>
        <v>29.920634920634917</v>
      </c>
      <c r="AX132" s="1100">
        <f t="shared" si="68"/>
        <v>46.83387063493187</v>
      </c>
    </row>
    <row r="133" spans="1:50" ht="11.25" customHeight="1" x14ac:dyDescent="0.2">
      <c r="A133" s="448" t="s">
        <v>1075</v>
      </c>
      <c r="B133" s="829" t="s">
        <v>1076</v>
      </c>
      <c r="C133" s="584">
        <v>2.7749999999999999</v>
      </c>
      <c r="D133" s="584">
        <v>2.44</v>
      </c>
      <c r="E133" s="460">
        <v>2.12</v>
      </c>
      <c r="F133" s="460">
        <v>1.7999999999999998</v>
      </c>
      <c r="G133" s="584">
        <v>1.51</v>
      </c>
      <c r="H133" s="584">
        <v>1.46</v>
      </c>
      <c r="I133" s="584">
        <v>1.17</v>
      </c>
      <c r="J133" s="584">
        <v>0.76</v>
      </c>
      <c r="K133" s="897"/>
      <c r="L133" s="584">
        <v>0.21</v>
      </c>
      <c r="M133" s="588">
        <v>0</v>
      </c>
      <c r="N133" s="897"/>
      <c r="O133" s="464">
        <v>0</v>
      </c>
      <c r="P133" s="586">
        <v>0</v>
      </c>
      <c r="Q133" s="586">
        <v>0</v>
      </c>
      <c r="R133" s="586">
        <v>0</v>
      </c>
      <c r="S133" s="586">
        <v>0</v>
      </c>
      <c r="T133" s="586">
        <v>0</v>
      </c>
      <c r="U133" s="586">
        <v>0</v>
      </c>
      <c r="V133" s="586">
        <v>0</v>
      </c>
      <c r="W133" s="586">
        <v>0</v>
      </c>
      <c r="X133" s="586">
        <v>0</v>
      </c>
      <c r="Y133" s="586">
        <v>0</v>
      </c>
      <c r="Z133" s="586">
        <v>0</v>
      </c>
      <c r="AA133" s="587">
        <f t="shared" si="45"/>
        <v>14.245000000000001</v>
      </c>
      <c r="AB133" s="1100">
        <f t="shared" si="69"/>
        <v>13.729508196721319</v>
      </c>
      <c r="AC133" s="1100">
        <f t="shared" si="70"/>
        <v>15.094339622641506</v>
      </c>
      <c r="AD133" s="1100">
        <f t="shared" si="71"/>
        <v>17.777777777777803</v>
      </c>
      <c r="AE133" s="1100">
        <f t="shared" si="72"/>
        <v>19.20529801324502</v>
      </c>
      <c r="AF133" s="1100">
        <f t="shared" si="73"/>
        <v>3.424657534246589</v>
      </c>
      <c r="AG133" s="1100">
        <f t="shared" si="74"/>
        <v>24.786324786324787</v>
      </c>
      <c r="AH133" s="1100">
        <f t="shared" si="75"/>
        <v>53.947368421052609</v>
      </c>
      <c r="AI133" s="1100">
        <f t="shared" si="76"/>
        <v>261.90476190476193</v>
      </c>
      <c r="AJ133" s="1100" t="str">
        <f t="shared" si="77"/>
        <v>n/a</v>
      </c>
      <c r="AK133" s="1100" t="str">
        <f t="shared" si="78"/>
        <v>n/a</v>
      </c>
      <c r="AL133" s="1100" t="str">
        <f t="shared" si="79"/>
        <v>n/a</v>
      </c>
      <c r="AM133" s="1100" t="str">
        <f t="shared" si="80"/>
        <v>n/a</v>
      </c>
      <c r="AN133" s="1100" t="str">
        <f t="shared" si="81"/>
        <v>n/a</v>
      </c>
      <c r="AO133" s="1100" t="str">
        <f t="shared" si="82"/>
        <v>n/a</v>
      </c>
      <c r="AP133" s="1100" t="str">
        <f t="shared" si="83"/>
        <v>n/a</v>
      </c>
      <c r="AQ133" s="1100" t="str">
        <f t="shared" si="84"/>
        <v>n/a</v>
      </c>
      <c r="AR133" s="1100" t="str">
        <f t="shared" si="85"/>
        <v>n/a</v>
      </c>
      <c r="AS133" s="1100" t="str">
        <f t="shared" si="86"/>
        <v>n/a</v>
      </c>
      <c r="AT133" s="1100" t="str">
        <f t="shared" si="87"/>
        <v>n/a</v>
      </c>
      <c r="AU133" s="1100" t="str">
        <f t="shared" si="88"/>
        <v>n/a</v>
      </c>
      <c r="AV133" s="1100" t="str">
        <f t="shared" si="89"/>
        <v>n/a</v>
      </c>
      <c r="AW133" s="1100">
        <f t="shared" si="67"/>
        <v>51.233754532096441</v>
      </c>
      <c r="AX133" s="1100">
        <f t="shared" si="68"/>
        <v>86.38168089060737</v>
      </c>
    </row>
    <row r="134" spans="1:50" ht="11.25" customHeight="1" x14ac:dyDescent="0.2">
      <c r="A134" s="461" t="s">
        <v>1036</v>
      </c>
      <c r="B134" s="829" t="s">
        <v>1037</v>
      </c>
      <c r="C134" s="584">
        <v>1.54</v>
      </c>
      <c r="D134" s="584">
        <v>1.2649999999999999</v>
      </c>
      <c r="E134" s="460">
        <v>0.92500000000000004</v>
      </c>
      <c r="F134" s="460">
        <v>0.69</v>
      </c>
      <c r="G134" s="584">
        <v>0.48249999999999998</v>
      </c>
      <c r="H134" s="584">
        <v>0.31</v>
      </c>
      <c r="I134" s="584">
        <v>0.19500000000000001</v>
      </c>
      <c r="J134" s="584">
        <v>4.2500000000000003E-2</v>
      </c>
      <c r="K134" s="897"/>
      <c r="L134" s="463">
        <v>0</v>
      </c>
      <c r="M134" s="588">
        <v>0</v>
      </c>
      <c r="N134" s="897"/>
      <c r="O134" s="464">
        <v>0</v>
      </c>
      <c r="P134" s="586">
        <v>0</v>
      </c>
      <c r="Q134" s="586">
        <v>0</v>
      </c>
      <c r="R134" s="586">
        <v>0</v>
      </c>
      <c r="S134" s="586">
        <v>0</v>
      </c>
      <c r="T134" s="586">
        <v>0</v>
      </c>
      <c r="U134" s="586">
        <v>0</v>
      </c>
      <c r="V134" s="586">
        <v>0</v>
      </c>
      <c r="W134" s="586">
        <v>0</v>
      </c>
      <c r="X134" s="586">
        <v>0</v>
      </c>
      <c r="Y134" s="586">
        <v>0</v>
      </c>
      <c r="Z134" s="586">
        <v>0</v>
      </c>
      <c r="AA134" s="587">
        <f t="shared" si="45"/>
        <v>5.45</v>
      </c>
      <c r="AB134" s="1100">
        <f t="shared" si="69"/>
        <v>21.739130434782616</v>
      </c>
      <c r="AC134" s="1100">
        <f t="shared" si="70"/>
        <v>36.756756756756737</v>
      </c>
      <c r="AD134" s="1100">
        <f t="shared" si="71"/>
        <v>34.057971014492772</v>
      </c>
      <c r="AE134" s="1100">
        <f t="shared" si="72"/>
        <v>43.005181347150256</v>
      </c>
      <c r="AF134" s="1100">
        <f t="shared" si="73"/>
        <v>55.645161290322577</v>
      </c>
      <c r="AG134" s="1100">
        <f t="shared" si="74"/>
        <v>58.974358974358964</v>
      </c>
      <c r="AH134" s="1100">
        <f t="shared" si="75"/>
        <v>358.8235294117647</v>
      </c>
      <c r="AI134" s="1100" t="str">
        <f t="shared" si="76"/>
        <v>n/a</v>
      </c>
      <c r="AJ134" s="1100" t="str">
        <f t="shared" si="77"/>
        <v>n/a</v>
      </c>
      <c r="AK134" s="1100" t="str">
        <f t="shared" si="78"/>
        <v>n/a</v>
      </c>
      <c r="AL134" s="1100" t="str">
        <f t="shared" si="79"/>
        <v>n/a</v>
      </c>
      <c r="AM134" s="1100" t="str">
        <f t="shared" si="80"/>
        <v>n/a</v>
      </c>
      <c r="AN134" s="1100" t="str">
        <f t="shared" si="81"/>
        <v>n/a</v>
      </c>
      <c r="AO134" s="1100" t="str">
        <f t="shared" si="82"/>
        <v>n/a</v>
      </c>
      <c r="AP134" s="1100" t="str">
        <f t="shared" si="83"/>
        <v>n/a</v>
      </c>
      <c r="AQ134" s="1100" t="str">
        <f t="shared" si="84"/>
        <v>n/a</v>
      </c>
      <c r="AR134" s="1100" t="str">
        <f t="shared" si="85"/>
        <v>n/a</v>
      </c>
      <c r="AS134" s="1100" t="str">
        <f t="shared" si="86"/>
        <v>n/a</v>
      </c>
      <c r="AT134" s="1100" t="str">
        <f t="shared" si="87"/>
        <v>n/a</v>
      </c>
      <c r="AU134" s="1100" t="str">
        <f t="shared" si="88"/>
        <v>n/a</v>
      </c>
      <c r="AV134" s="1100" t="str">
        <f t="shared" si="89"/>
        <v>n/a</v>
      </c>
      <c r="AW134" s="1100">
        <f t="shared" si="67"/>
        <v>87.000298461375522</v>
      </c>
      <c r="AX134" s="1100">
        <f t="shared" si="68"/>
        <v>120.53931633569492</v>
      </c>
    </row>
    <row r="135" spans="1:50" ht="11.25" customHeight="1" x14ac:dyDescent="0.2">
      <c r="A135" s="461" t="s">
        <v>1040</v>
      </c>
      <c r="B135" s="829" t="s">
        <v>1041</v>
      </c>
      <c r="C135" s="584">
        <v>2.48</v>
      </c>
      <c r="D135" s="584">
        <v>2.4</v>
      </c>
      <c r="E135" s="460">
        <v>2.08</v>
      </c>
      <c r="F135" s="460">
        <v>1.7400000000000002</v>
      </c>
      <c r="G135" s="584">
        <v>1.38</v>
      </c>
      <c r="H135" s="584">
        <v>1.1499999999999999</v>
      </c>
      <c r="I135" s="584">
        <v>0.93</v>
      </c>
      <c r="J135" s="584">
        <v>0.52500000000000002</v>
      </c>
      <c r="K135" s="897"/>
      <c r="L135" s="584">
        <v>0.27</v>
      </c>
      <c r="M135" s="459">
        <v>0.24</v>
      </c>
      <c r="N135" s="897"/>
      <c r="O135" s="589">
        <v>0.18</v>
      </c>
      <c r="P135" s="586">
        <v>0.16</v>
      </c>
      <c r="Q135" s="586">
        <v>0.16</v>
      </c>
      <c r="R135" s="586">
        <v>0.16</v>
      </c>
      <c r="S135" s="590">
        <v>0.16</v>
      </c>
      <c r="T135" s="590">
        <v>0.08</v>
      </c>
      <c r="U135" s="586">
        <v>0</v>
      </c>
      <c r="V135" s="586">
        <v>0</v>
      </c>
      <c r="W135" s="586">
        <v>0</v>
      </c>
      <c r="X135" s="586">
        <v>0</v>
      </c>
      <c r="Y135" s="586">
        <v>0</v>
      </c>
      <c r="Z135" s="586">
        <v>0</v>
      </c>
      <c r="AA135" s="587">
        <f t="shared" ref="AA135:AA198" si="90">SUM(C135:Z135)</f>
        <v>14.094999999999999</v>
      </c>
      <c r="AB135" s="1100">
        <f t="shared" ref="AB135:AB166" si="91">IF(ISERROR((C135/D135-1)*100),"n/a",(C135/D135-1)*100)</f>
        <v>3.3333333333333437</v>
      </c>
      <c r="AC135" s="1100">
        <f t="shared" ref="AC135:AC166" si="92">IF(ISERROR((D135/E135-1)*100),"n/a",(D135/E135-1)*100)</f>
        <v>15.384615384615374</v>
      </c>
      <c r="AD135" s="1100">
        <f t="shared" ref="AD135:AD166" si="93">IF(ISERROR((E135/F135-1)*100),"n/a",(E135/F135-1)*100)</f>
        <v>19.540229885057457</v>
      </c>
      <c r="AE135" s="1100">
        <f t="shared" ref="AE135:AE166" si="94">IF(ISERROR((F135/G135-1)*100),"n/a",(F135/G135-1)*100)</f>
        <v>26.086956521739157</v>
      </c>
      <c r="AF135" s="1100">
        <f t="shared" ref="AF135:AF166" si="95">IF(ISERROR((G135/H135-1)*100),"n/a",(G135/H135-1)*100)</f>
        <v>19.999999999999996</v>
      </c>
      <c r="AG135" s="1100">
        <f t="shared" ref="AG135:AG166" si="96">IF(ISERROR((H135/I135-1)*100),"n/a",(H135/I135-1)*100)</f>
        <v>23.655913978494603</v>
      </c>
      <c r="AH135" s="1100">
        <f t="shared" ref="AH135:AH166" si="97">IF(ISERROR((I135/J135-1)*100),"n/a",(I135/J135-1)*100)</f>
        <v>77.142857142857139</v>
      </c>
      <c r="AI135" s="1100">
        <f t="shared" ref="AI135:AI166" si="98">IF(ISERROR((J135/L135-1)*100),"n/a",(J135/L135-1)*100)</f>
        <v>94.444444444444443</v>
      </c>
      <c r="AJ135" s="1100">
        <f t="shared" ref="AJ135:AJ166" si="99">IF(ISERROR((L135/M135-1)*100),"n/a",(L135/M135-1)*100)</f>
        <v>12.500000000000021</v>
      </c>
      <c r="AK135" s="1100">
        <f t="shared" ref="AK135:AK166" si="100">IF(ISERROR((M135/O135-1)*100),"n/a",(M135/O135-1)*100)</f>
        <v>33.333333333333329</v>
      </c>
      <c r="AL135" s="1100">
        <f t="shared" ref="AL135:AL166" si="101">IF(ISERROR((O135/P135-1)*100),"n/a",(O135/P135-1)*100)</f>
        <v>12.5</v>
      </c>
      <c r="AM135" s="1100">
        <f t="shared" ref="AM135:AM166" si="102">IF(ISERROR((P135/Q135-1)*100),"n/a",(P135/Q135-1)*100)</f>
        <v>0</v>
      </c>
      <c r="AN135" s="1100">
        <f t="shared" ref="AN135:AN166" si="103">IF(ISERROR((Q135/R135-1)*100),"n/a",(Q135/R135-1)*100)</f>
        <v>0</v>
      </c>
      <c r="AO135" s="1100">
        <f t="shared" ref="AO135:AO166" si="104">IF(ISERROR((R135/S135-1)*100),"n/a",(R135/S135-1)*100)</f>
        <v>0</v>
      </c>
      <c r="AP135" s="1100">
        <f t="shared" ref="AP135:AP166" si="105">IF(ISERROR((S135/T135-1)*100),"n/a",(S135/T135-1)*100)</f>
        <v>100</v>
      </c>
      <c r="AQ135" s="1100" t="str">
        <f t="shared" ref="AQ135:AQ166" si="106">IF(ISERROR((T135/U135-1)*100),"n/a",(T135/U135-1)*100)</f>
        <v>n/a</v>
      </c>
      <c r="AR135" s="1100" t="str">
        <f t="shared" ref="AR135:AR166" si="107">IF(ISERROR((U135/V135-1)*100),"n/a",(U135/V135-1)*100)</f>
        <v>n/a</v>
      </c>
      <c r="AS135" s="1100" t="str">
        <f t="shared" ref="AS135:AS166" si="108">IF(ISERROR((V135/W135-1)*100),"n/a",(V135/W135-1)*100)</f>
        <v>n/a</v>
      </c>
      <c r="AT135" s="1100" t="str">
        <f t="shared" ref="AT135:AT166" si="109">IF(ISERROR((W135/X135-1)*100),"n/a",(W135/X135-1)*100)</f>
        <v>n/a</v>
      </c>
      <c r="AU135" s="1100" t="str">
        <f t="shared" ref="AU135:AU166" si="110">IF(ISERROR((X135/Y135-1)*100),"n/a",(X135/Y135-1)*100)</f>
        <v>n/a</v>
      </c>
      <c r="AV135" s="1100" t="str">
        <f t="shared" ref="AV135:AV166" si="111">IF(ISERROR((Y135/Z135-1)*100),"n/a",(Y135/Z135-1)*100)</f>
        <v>n/a</v>
      </c>
      <c r="AW135" s="1100">
        <f t="shared" ref="AW135:AW198" si="112">AVERAGE(AB135:AV135)</f>
        <v>29.19477893492499</v>
      </c>
      <c r="AX135" s="1100">
        <f t="shared" ref="AX135:AX198" si="113">STDEV(AB135:AV135)</f>
        <v>33.571998857611575</v>
      </c>
    </row>
    <row r="136" spans="1:50" ht="11.25" customHeight="1" x14ac:dyDescent="0.2">
      <c r="A136" s="479" t="s">
        <v>1018</v>
      </c>
      <c r="B136" s="468" t="s">
        <v>1019</v>
      </c>
      <c r="C136" s="584">
        <v>1.52</v>
      </c>
      <c r="D136" s="584">
        <v>1.48</v>
      </c>
      <c r="E136" s="460">
        <v>1.38</v>
      </c>
      <c r="F136" s="478">
        <v>1.32</v>
      </c>
      <c r="G136" s="474">
        <v>1.28</v>
      </c>
      <c r="H136" s="473">
        <v>1.2</v>
      </c>
      <c r="I136" s="474">
        <v>1.18</v>
      </c>
      <c r="J136" s="473">
        <v>1.1599999999999999</v>
      </c>
      <c r="K136" s="977"/>
      <c r="L136" s="474">
        <v>1.05</v>
      </c>
      <c r="M136" s="475">
        <v>1</v>
      </c>
      <c r="N136" s="977"/>
      <c r="O136" s="489">
        <v>1</v>
      </c>
      <c r="P136" s="477">
        <v>1.1200000000000001</v>
      </c>
      <c r="Q136" s="477">
        <v>1.24</v>
      </c>
      <c r="R136" s="476">
        <v>1.24</v>
      </c>
      <c r="S136" s="476">
        <v>1.1200000000000001</v>
      </c>
      <c r="T136" s="476">
        <v>0.97</v>
      </c>
      <c r="U136" s="476">
        <v>0.86</v>
      </c>
      <c r="V136" s="476">
        <v>0.68</v>
      </c>
      <c r="W136" s="476">
        <v>0.61</v>
      </c>
      <c r="X136" s="476">
        <v>0.56999999999999995</v>
      </c>
      <c r="Y136" s="476">
        <v>0.52</v>
      </c>
      <c r="Z136" s="476">
        <v>0.47</v>
      </c>
      <c r="AA136" s="587">
        <f t="shared" si="90"/>
        <v>22.97</v>
      </c>
      <c r="AB136" s="1100">
        <f t="shared" si="91"/>
        <v>2.7027027027026973</v>
      </c>
      <c r="AC136" s="1100">
        <f t="shared" si="92"/>
        <v>7.2463768115942129</v>
      </c>
      <c r="AD136" s="1100">
        <f t="shared" si="93"/>
        <v>4.5454545454545414</v>
      </c>
      <c r="AE136" s="1100">
        <f t="shared" si="94"/>
        <v>3.125</v>
      </c>
      <c r="AF136" s="1100">
        <f t="shared" si="95"/>
        <v>6.6666666666666652</v>
      </c>
      <c r="AG136" s="1100">
        <f t="shared" si="96"/>
        <v>1.6949152542372836</v>
      </c>
      <c r="AH136" s="1100">
        <f t="shared" si="97"/>
        <v>1.7241379310344751</v>
      </c>
      <c r="AI136" s="1100">
        <f t="shared" si="98"/>
        <v>10.47619047619046</v>
      </c>
      <c r="AJ136" s="1100">
        <f t="shared" si="99"/>
        <v>5.0000000000000044</v>
      </c>
      <c r="AK136" s="1100">
        <f t="shared" si="100"/>
        <v>0</v>
      </c>
      <c r="AL136" s="1100">
        <f t="shared" si="101"/>
        <v>-10.714285714285721</v>
      </c>
      <c r="AM136" s="1100">
        <f t="shared" si="102"/>
        <v>-9.6774193548387011</v>
      </c>
      <c r="AN136" s="1100">
        <f t="shared" si="103"/>
        <v>0</v>
      </c>
      <c r="AO136" s="1100">
        <f t="shared" si="104"/>
        <v>10.714285714285698</v>
      </c>
      <c r="AP136" s="1100">
        <f t="shared" si="105"/>
        <v>15.463917525773208</v>
      </c>
      <c r="AQ136" s="1100">
        <f t="shared" si="106"/>
        <v>12.790697674418606</v>
      </c>
      <c r="AR136" s="1100">
        <f t="shared" si="107"/>
        <v>26.470588235294112</v>
      </c>
      <c r="AS136" s="1100">
        <f t="shared" si="108"/>
        <v>11.475409836065587</v>
      </c>
      <c r="AT136" s="1100">
        <f t="shared" si="109"/>
        <v>7.0175438596491224</v>
      </c>
      <c r="AU136" s="1100">
        <f t="shared" si="110"/>
        <v>9.6153846153846025</v>
      </c>
      <c r="AV136" s="1100">
        <f t="shared" si="111"/>
        <v>10.638297872340431</v>
      </c>
      <c r="AW136" s="1100">
        <f t="shared" si="112"/>
        <v>6.0464697453317759</v>
      </c>
      <c r="AX136" s="1100">
        <f t="shared" si="113"/>
        <v>8.1263676048876725</v>
      </c>
    </row>
    <row r="137" spans="1:50" ht="11.25" customHeight="1" x14ac:dyDescent="0.2">
      <c r="A137" s="830" t="s">
        <v>3796</v>
      </c>
      <c r="B137" s="829" t="s">
        <v>3797</v>
      </c>
      <c r="C137" s="584">
        <v>1.56</v>
      </c>
      <c r="D137" s="584">
        <v>1.36</v>
      </c>
      <c r="E137" s="460">
        <v>0.98</v>
      </c>
      <c r="F137" s="587">
        <v>0.64</v>
      </c>
      <c r="G137" s="584">
        <v>0.46</v>
      </c>
      <c r="H137" s="499">
        <v>0.4</v>
      </c>
      <c r="I137" s="584">
        <v>0.1</v>
      </c>
      <c r="J137" s="499">
        <v>0</v>
      </c>
      <c r="K137" s="897"/>
      <c r="L137" s="463">
        <v>0</v>
      </c>
      <c r="M137" s="588">
        <v>0</v>
      </c>
      <c r="N137" s="897"/>
      <c r="O137" s="464">
        <v>0</v>
      </c>
      <c r="P137" s="586">
        <v>0</v>
      </c>
      <c r="Q137" s="586">
        <v>0</v>
      </c>
      <c r="R137" s="586">
        <v>0</v>
      </c>
      <c r="S137" s="586">
        <v>0</v>
      </c>
      <c r="T137" s="586">
        <v>0</v>
      </c>
      <c r="U137" s="586">
        <v>0</v>
      </c>
      <c r="V137" s="586">
        <v>0</v>
      </c>
      <c r="W137" s="586">
        <v>0</v>
      </c>
      <c r="X137" s="586">
        <v>0</v>
      </c>
      <c r="Y137" s="586">
        <v>0</v>
      </c>
      <c r="Z137" s="586">
        <v>0</v>
      </c>
      <c r="AA137" s="587">
        <f t="shared" si="90"/>
        <v>5.5</v>
      </c>
      <c r="AB137" s="1100">
        <f t="shared" si="91"/>
        <v>14.705882352941169</v>
      </c>
      <c r="AC137" s="1100">
        <f t="shared" si="92"/>
        <v>38.775510204081655</v>
      </c>
      <c r="AD137" s="1100">
        <f t="shared" si="93"/>
        <v>53.125</v>
      </c>
      <c r="AE137" s="1100">
        <f t="shared" si="94"/>
        <v>39.130434782608688</v>
      </c>
      <c r="AF137" s="1100">
        <f t="shared" si="95"/>
        <v>14.999999999999991</v>
      </c>
      <c r="AG137" s="1100">
        <f t="shared" si="96"/>
        <v>300</v>
      </c>
      <c r="AH137" s="1100" t="str">
        <f t="shared" si="97"/>
        <v>n/a</v>
      </c>
      <c r="AI137" s="1100" t="str">
        <f t="shared" si="98"/>
        <v>n/a</v>
      </c>
      <c r="AJ137" s="1100" t="str">
        <f t="shared" si="99"/>
        <v>n/a</v>
      </c>
      <c r="AK137" s="1100" t="str">
        <f t="shared" si="100"/>
        <v>n/a</v>
      </c>
      <c r="AL137" s="1100" t="str">
        <f t="shared" si="101"/>
        <v>n/a</v>
      </c>
      <c r="AM137" s="1100" t="str">
        <f t="shared" si="102"/>
        <v>n/a</v>
      </c>
      <c r="AN137" s="1100" t="str">
        <f t="shared" si="103"/>
        <v>n/a</v>
      </c>
      <c r="AO137" s="1100" t="str">
        <f t="shared" si="104"/>
        <v>n/a</v>
      </c>
      <c r="AP137" s="1100" t="str">
        <f t="shared" si="105"/>
        <v>n/a</v>
      </c>
      <c r="AQ137" s="1100" t="str">
        <f t="shared" si="106"/>
        <v>n/a</v>
      </c>
      <c r="AR137" s="1100" t="str">
        <f t="shared" si="107"/>
        <v>n/a</v>
      </c>
      <c r="AS137" s="1100" t="str">
        <f t="shared" si="108"/>
        <v>n/a</v>
      </c>
      <c r="AT137" s="1100" t="str">
        <f t="shared" si="109"/>
        <v>n/a</v>
      </c>
      <c r="AU137" s="1100" t="str">
        <f t="shared" si="110"/>
        <v>n/a</v>
      </c>
      <c r="AV137" s="1100" t="str">
        <f t="shared" si="111"/>
        <v>n/a</v>
      </c>
      <c r="AW137" s="1100">
        <f t="shared" si="112"/>
        <v>76.789471223271917</v>
      </c>
      <c r="AX137" s="1100">
        <f t="shared" si="113"/>
        <v>110.37981914656604</v>
      </c>
    </row>
    <row r="138" spans="1:50" ht="11.25" customHeight="1" x14ac:dyDescent="0.2">
      <c r="A138" s="461" t="s">
        <v>528</v>
      </c>
      <c r="B138" s="829" t="s">
        <v>529</v>
      </c>
      <c r="C138" s="584">
        <v>2.85</v>
      </c>
      <c r="D138" s="584">
        <v>2.8</v>
      </c>
      <c r="E138" s="460">
        <v>2.58</v>
      </c>
      <c r="F138" s="587">
        <v>2.25</v>
      </c>
      <c r="G138" s="584">
        <v>2.15</v>
      </c>
      <c r="H138" s="584">
        <v>2.1</v>
      </c>
      <c r="I138" s="584">
        <v>2.0299999999999998</v>
      </c>
      <c r="J138" s="584">
        <v>1.98</v>
      </c>
      <c r="K138" s="897"/>
      <c r="L138" s="584">
        <v>1.9</v>
      </c>
      <c r="M138" s="459">
        <v>1.83</v>
      </c>
      <c r="N138" s="897"/>
      <c r="O138" s="589">
        <v>1.78</v>
      </c>
      <c r="P138" s="590">
        <v>1.71</v>
      </c>
      <c r="Q138" s="590">
        <v>1.66</v>
      </c>
      <c r="R138" s="590">
        <v>1.54</v>
      </c>
      <c r="S138" s="590">
        <v>1.32</v>
      </c>
      <c r="T138" s="590">
        <v>1.165</v>
      </c>
      <c r="U138" s="590">
        <v>1.0349999999999999</v>
      </c>
      <c r="V138" s="590">
        <v>0.94</v>
      </c>
      <c r="W138" s="590">
        <v>0.875</v>
      </c>
      <c r="X138" s="590">
        <v>0.84</v>
      </c>
      <c r="Y138" s="590">
        <v>0.76</v>
      </c>
      <c r="Z138" s="590">
        <v>0.67500000000000004</v>
      </c>
      <c r="AA138" s="587">
        <f t="shared" si="90"/>
        <v>36.769999999999996</v>
      </c>
      <c r="AB138" s="1100">
        <f t="shared" si="91"/>
        <v>1.7857142857143016</v>
      </c>
      <c r="AC138" s="1100">
        <f t="shared" si="92"/>
        <v>8.5271317829457303</v>
      </c>
      <c r="AD138" s="1100">
        <f t="shared" si="93"/>
        <v>14.666666666666671</v>
      </c>
      <c r="AE138" s="1100">
        <f t="shared" si="94"/>
        <v>4.6511627906976827</v>
      </c>
      <c r="AF138" s="1100">
        <f t="shared" si="95"/>
        <v>2.3809523809523725</v>
      </c>
      <c r="AG138" s="1100">
        <f t="shared" si="96"/>
        <v>3.4482758620689724</v>
      </c>
      <c r="AH138" s="1100">
        <f t="shared" si="97"/>
        <v>2.5252525252525082</v>
      </c>
      <c r="AI138" s="1100">
        <f t="shared" si="98"/>
        <v>4.2105263157894868</v>
      </c>
      <c r="AJ138" s="1100">
        <f t="shared" si="99"/>
        <v>3.82513661202184</v>
      </c>
      <c r="AK138" s="1100">
        <f t="shared" si="100"/>
        <v>2.8089887640449396</v>
      </c>
      <c r="AL138" s="1100">
        <f t="shared" si="101"/>
        <v>4.0935672514619936</v>
      </c>
      <c r="AM138" s="1100">
        <f t="shared" si="102"/>
        <v>3.0120481927710774</v>
      </c>
      <c r="AN138" s="1100">
        <f t="shared" si="103"/>
        <v>7.7922077922077948</v>
      </c>
      <c r="AO138" s="1100">
        <f t="shared" si="104"/>
        <v>16.666666666666675</v>
      </c>
      <c r="AP138" s="1100">
        <f t="shared" si="105"/>
        <v>13.30472103004292</v>
      </c>
      <c r="AQ138" s="1100">
        <f t="shared" si="106"/>
        <v>12.560386473429963</v>
      </c>
      <c r="AR138" s="1100">
        <f t="shared" si="107"/>
        <v>10.106382978723394</v>
      </c>
      <c r="AS138" s="1100">
        <f t="shared" si="108"/>
        <v>7.4285714285714288</v>
      </c>
      <c r="AT138" s="1100">
        <f t="shared" si="109"/>
        <v>4.1666666666666741</v>
      </c>
      <c r="AU138" s="1100">
        <f t="shared" si="110"/>
        <v>10.526315789473673</v>
      </c>
      <c r="AV138" s="1100">
        <f t="shared" si="111"/>
        <v>12.592592592592577</v>
      </c>
      <c r="AW138" s="1100">
        <f t="shared" si="112"/>
        <v>7.1942826118458409</v>
      </c>
      <c r="AX138" s="1100">
        <f t="shared" si="113"/>
        <v>4.6534174643892161</v>
      </c>
    </row>
    <row r="139" spans="1:50" ht="11.25" customHeight="1" x14ac:dyDescent="0.2">
      <c r="A139" s="1088" t="s">
        <v>4448</v>
      </c>
      <c r="B139" s="814" t="s">
        <v>4422</v>
      </c>
      <c r="C139" s="584">
        <v>0.22500000000000001</v>
      </c>
      <c r="D139" s="460">
        <v>0.20500000000000002</v>
      </c>
      <c r="E139" s="460">
        <v>0.185</v>
      </c>
      <c r="F139" s="450">
        <v>0.16750000000000001</v>
      </c>
      <c r="G139" s="482">
        <v>0.14749999999999999</v>
      </c>
      <c r="H139" s="482">
        <v>0.105</v>
      </c>
      <c r="I139" s="940">
        <v>0</v>
      </c>
      <c r="J139" s="940">
        <v>0</v>
      </c>
      <c r="K139" s="482"/>
      <c r="L139" s="482">
        <v>0.1075</v>
      </c>
      <c r="M139" s="454">
        <v>9.0000000000000011E-2</v>
      </c>
      <c r="N139" s="482"/>
      <c r="O139" s="1089">
        <v>6.25E-2</v>
      </c>
      <c r="P139" s="505">
        <v>7.5000000000000011E-2</v>
      </c>
      <c r="Q139" s="456">
        <v>0.11750000000000001</v>
      </c>
      <c r="R139" s="456">
        <v>8.5000000000000006E-2</v>
      </c>
      <c r="S139" s="456">
        <v>8.2500000000000004E-2</v>
      </c>
      <c r="T139" s="456">
        <v>0.08</v>
      </c>
      <c r="U139" s="456">
        <v>7.0000000000000007E-2</v>
      </c>
      <c r="V139" s="456">
        <v>4.4999999999999998E-2</v>
      </c>
      <c r="W139" s="505">
        <v>0</v>
      </c>
      <c r="X139" s="505">
        <v>0</v>
      </c>
      <c r="Y139" s="505">
        <v>0</v>
      </c>
      <c r="Z139" s="505">
        <v>0</v>
      </c>
      <c r="AA139" s="587">
        <f t="shared" si="90"/>
        <v>1.8499999999999999</v>
      </c>
      <c r="AB139" s="1100">
        <f t="shared" si="91"/>
        <v>9.7560975609755971</v>
      </c>
      <c r="AC139" s="1100">
        <f t="shared" si="92"/>
        <v>10.810810810810811</v>
      </c>
      <c r="AD139" s="1100">
        <f t="shared" si="93"/>
        <v>10.447761194029837</v>
      </c>
      <c r="AE139" s="1100">
        <f t="shared" si="94"/>
        <v>13.559322033898313</v>
      </c>
      <c r="AF139" s="1100">
        <f t="shared" si="95"/>
        <v>40.476190476190467</v>
      </c>
      <c r="AG139" s="1100" t="str">
        <f t="shared" si="96"/>
        <v>n/a</v>
      </c>
      <c r="AH139" s="1100" t="str">
        <f t="shared" si="97"/>
        <v>n/a</v>
      </c>
      <c r="AI139" s="1100">
        <f t="shared" si="98"/>
        <v>-100</v>
      </c>
      <c r="AJ139" s="1100">
        <f t="shared" si="99"/>
        <v>19.444444444444422</v>
      </c>
      <c r="AK139" s="1100">
        <f t="shared" si="100"/>
        <v>44.000000000000014</v>
      </c>
      <c r="AL139" s="1100">
        <f t="shared" si="101"/>
        <v>-16.666666666666675</v>
      </c>
      <c r="AM139" s="1100">
        <f t="shared" si="102"/>
        <v>-36.170212765957444</v>
      </c>
      <c r="AN139" s="1100">
        <f t="shared" si="103"/>
        <v>38.235294117647058</v>
      </c>
      <c r="AO139" s="1100">
        <f t="shared" si="104"/>
        <v>3.0303030303030276</v>
      </c>
      <c r="AP139" s="1100">
        <f t="shared" si="105"/>
        <v>3.125</v>
      </c>
      <c r="AQ139" s="1100">
        <f t="shared" si="106"/>
        <v>14.285714285714279</v>
      </c>
      <c r="AR139" s="1100">
        <f t="shared" si="107"/>
        <v>55.555555555555578</v>
      </c>
      <c r="AS139" s="1100" t="str">
        <f t="shared" si="108"/>
        <v>n/a</v>
      </c>
      <c r="AT139" s="1100" t="str">
        <f t="shared" si="109"/>
        <v>n/a</v>
      </c>
      <c r="AU139" s="1100" t="str">
        <f t="shared" si="110"/>
        <v>n/a</v>
      </c>
      <c r="AV139" s="1100" t="str">
        <f t="shared" si="111"/>
        <v>n/a</v>
      </c>
      <c r="AW139" s="1100">
        <f t="shared" si="112"/>
        <v>7.325974271796353</v>
      </c>
      <c r="AX139" s="1100">
        <f t="shared" si="113"/>
        <v>37.805777582378475</v>
      </c>
    </row>
    <row r="140" spans="1:50" ht="11.25" customHeight="1" x14ac:dyDescent="0.2">
      <c r="A140" s="830" t="s">
        <v>1063</v>
      </c>
      <c r="B140" s="829" t="s">
        <v>1064</v>
      </c>
      <c r="C140" s="584">
        <v>2.2799999999999998</v>
      </c>
      <c r="D140" s="584">
        <v>2.16</v>
      </c>
      <c r="E140" s="460">
        <v>1.91</v>
      </c>
      <c r="F140" s="460">
        <v>1.75</v>
      </c>
      <c r="G140" s="584">
        <v>1.71</v>
      </c>
      <c r="H140" s="584">
        <v>1.66</v>
      </c>
      <c r="I140" s="584">
        <v>1.57</v>
      </c>
      <c r="J140" s="584">
        <v>1.46</v>
      </c>
      <c r="K140" s="897"/>
      <c r="L140" s="584">
        <v>1.4</v>
      </c>
      <c r="M140" s="588">
        <v>1.36</v>
      </c>
      <c r="N140" s="897"/>
      <c r="O140" s="464">
        <v>1.36</v>
      </c>
      <c r="P140" s="590">
        <v>1.36</v>
      </c>
      <c r="Q140" s="590">
        <v>1.33</v>
      </c>
      <c r="R140" s="590">
        <v>1.21</v>
      </c>
      <c r="S140" s="590">
        <v>1.0900000000000001</v>
      </c>
      <c r="T140" s="590">
        <v>0.97</v>
      </c>
      <c r="U140" s="590">
        <v>0.86</v>
      </c>
      <c r="V140" s="590">
        <v>0.75</v>
      </c>
      <c r="W140" s="590">
        <v>0.3</v>
      </c>
      <c r="X140" s="586">
        <v>0</v>
      </c>
      <c r="Y140" s="586">
        <v>0.44</v>
      </c>
      <c r="Z140" s="590">
        <v>0.8</v>
      </c>
      <c r="AA140" s="587">
        <f t="shared" si="90"/>
        <v>27.730000000000004</v>
      </c>
      <c r="AB140" s="1100">
        <f t="shared" si="91"/>
        <v>5.5555555555555358</v>
      </c>
      <c r="AC140" s="1100">
        <f t="shared" si="92"/>
        <v>13.089005235602102</v>
      </c>
      <c r="AD140" s="1100">
        <f t="shared" si="93"/>
        <v>9.1428571428571423</v>
      </c>
      <c r="AE140" s="1100">
        <f t="shared" si="94"/>
        <v>2.3391812865497075</v>
      </c>
      <c r="AF140" s="1100">
        <f t="shared" si="95"/>
        <v>3.0120481927710774</v>
      </c>
      <c r="AG140" s="1100">
        <f t="shared" si="96"/>
        <v>5.7324840764331197</v>
      </c>
      <c r="AH140" s="1100">
        <f t="shared" si="97"/>
        <v>7.5342465753424737</v>
      </c>
      <c r="AI140" s="1100">
        <f t="shared" si="98"/>
        <v>4.2857142857142927</v>
      </c>
      <c r="AJ140" s="1100">
        <f t="shared" si="99"/>
        <v>2.9411764705882248</v>
      </c>
      <c r="AK140" s="1100">
        <f t="shared" si="100"/>
        <v>0</v>
      </c>
      <c r="AL140" s="1100">
        <f t="shared" si="101"/>
        <v>0</v>
      </c>
      <c r="AM140" s="1100">
        <f t="shared" si="102"/>
        <v>2.2556390977443552</v>
      </c>
      <c r="AN140" s="1100">
        <f t="shared" si="103"/>
        <v>9.9173553719008378</v>
      </c>
      <c r="AO140" s="1100">
        <f t="shared" si="104"/>
        <v>11.009174311926584</v>
      </c>
      <c r="AP140" s="1100">
        <f t="shared" si="105"/>
        <v>12.371134020618557</v>
      </c>
      <c r="AQ140" s="1100">
        <f t="shared" si="106"/>
        <v>12.790697674418606</v>
      </c>
      <c r="AR140" s="1100">
        <f t="shared" si="107"/>
        <v>14.666666666666671</v>
      </c>
      <c r="AS140" s="1100">
        <f t="shared" si="108"/>
        <v>150</v>
      </c>
      <c r="AT140" s="1100" t="str">
        <f t="shared" si="109"/>
        <v>n/a</v>
      </c>
      <c r="AU140" s="1100">
        <f t="shared" si="110"/>
        <v>-100</v>
      </c>
      <c r="AV140" s="1100">
        <f t="shared" si="111"/>
        <v>-45.000000000000007</v>
      </c>
      <c r="AW140" s="1100">
        <f t="shared" si="112"/>
        <v>6.0821467982344641</v>
      </c>
      <c r="AX140" s="1100">
        <f t="shared" si="113"/>
        <v>42.894311972780983</v>
      </c>
    </row>
    <row r="141" spans="1:50" ht="11.25" customHeight="1" x14ac:dyDescent="0.2">
      <c r="A141" s="448" t="s">
        <v>3992</v>
      </c>
      <c r="B141" s="829" t="s">
        <v>3993</v>
      </c>
      <c r="C141" s="584">
        <v>1.6850000000000001</v>
      </c>
      <c r="D141" s="584">
        <v>1.645</v>
      </c>
      <c r="E141" s="460">
        <v>1.605</v>
      </c>
      <c r="F141" s="460">
        <v>1.5649999999999999</v>
      </c>
      <c r="G141" s="584">
        <v>1.5249999999999999</v>
      </c>
      <c r="H141" s="584">
        <v>0.51700000000000002</v>
      </c>
      <c r="I141" s="499">
        <v>0</v>
      </c>
      <c r="J141" s="499">
        <v>0</v>
      </c>
      <c r="K141" s="897"/>
      <c r="L141" s="463">
        <v>0</v>
      </c>
      <c r="M141" s="588">
        <v>0</v>
      </c>
      <c r="N141" s="897"/>
      <c r="O141" s="464">
        <v>0</v>
      </c>
      <c r="P141" s="586">
        <v>0</v>
      </c>
      <c r="Q141" s="586">
        <v>0</v>
      </c>
      <c r="R141" s="586">
        <v>0</v>
      </c>
      <c r="S141" s="586">
        <v>0</v>
      </c>
      <c r="T141" s="586">
        <v>0</v>
      </c>
      <c r="U141" s="586">
        <v>0</v>
      </c>
      <c r="V141" s="586">
        <v>0</v>
      </c>
      <c r="W141" s="586">
        <v>0</v>
      </c>
      <c r="X141" s="586">
        <v>0</v>
      </c>
      <c r="Y141" s="586">
        <v>0</v>
      </c>
      <c r="Z141" s="586">
        <v>0</v>
      </c>
      <c r="AA141" s="587">
        <f t="shared" si="90"/>
        <v>8.5419999999999998</v>
      </c>
      <c r="AB141" s="1100">
        <f t="shared" si="91"/>
        <v>2.4316109422492405</v>
      </c>
      <c r="AC141" s="1100">
        <f t="shared" si="92"/>
        <v>2.4922118380062308</v>
      </c>
      <c r="AD141" s="1100">
        <f t="shared" si="93"/>
        <v>2.5559105431310014</v>
      </c>
      <c r="AE141" s="1100">
        <f t="shared" si="94"/>
        <v>2.6229508196721429</v>
      </c>
      <c r="AF141" s="1100">
        <f t="shared" si="95"/>
        <v>194.97098646034812</v>
      </c>
      <c r="AG141" s="1100" t="str">
        <f t="shared" si="96"/>
        <v>n/a</v>
      </c>
      <c r="AH141" s="1100" t="str">
        <f t="shared" si="97"/>
        <v>n/a</v>
      </c>
      <c r="AI141" s="1100" t="str">
        <f t="shared" si="98"/>
        <v>n/a</v>
      </c>
      <c r="AJ141" s="1100" t="str">
        <f t="shared" si="99"/>
        <v>n/a</v>
      </c>
      <c r="AK141" s="1100" t="str">
        <f t="shared" si="100"/>
        <v>n/a</v>
      </c>
      <c r="AL141" s="1100" t="str">
        <f t="shared" si="101"/>
        <v>n/a</v>
      </c>
      <c r="AM141" s="1100" t="str">
        <f t="shared" si="102"/>
        <v>n/a</v>
      </c>
      <c r="AN141" s="1100" t="str">
        <f t="shared" si="103"/>
        <v>n/a</v>
      </c>
      <c r="AO141" s="1100" t="str">
        <f t="shared" si="104"/>
        <v>n/a</v>
      </c>
      <c r="AP141" s="1100" t="str">
        <f t="shared" si="105"/>
        <v>n/a</v>
      </c>
      <c r="AQ141" s="1100" t="str">
        <f t="shared" si="106"/>
        <v>n/a</v>
      </c>
      <c r="AR141" s="1100" t="str">
        <f t="shared" si="107"/>
        <v>n/a</v>
      </c>
      <c r="AS141" s="1100" t="str">
        <f t="shared" si="108"/>
        <v>n/a</v>
      </c>
      <c r="AT141" s="1100" t="str">
        <f t="shared" si="109"/>
        <v>n/a</v>
      </c>
      <c r="AU141" s="1100" t="str">
        <f t="shared" si="110"/>
        <v>n/a</v>
      </c>
      <c r="AV141" s="1100" t="str">
        <f t="shared" si="111"/>
        <v>n/a</v>
      </c>
      <c r="AW141" s="1100">
        <f t="shared" si="112"/>
        <v>41.014734120681346</v>
      </c>
      <c r="AX141" s="1100">
        <f t="shared" si="113"/>
        <v>86.064190996745566</v>
      </c>
    </row>
    <row r="142" spans="1:50" ht="11.25" customHeight="1" x14ac:dyDescent="0.2">
      <c r="A142" s="461" t="s">
        <v>506</v>
      </c>
      <c r="B142" s="829" t="s">
        <v>507</v>
      </c>
      <c r="C142" s="584">
        <v>0.96</v>
      </c>
      <c r="D142" s="584">
        <v>0.91</v>
      </c>
      <c r="E142" s="460">
        <v>0.872</v>
      </c>
      <c r="F142" s="460">
        <v>0.76</v>
      </c>
      <c r="G142" s="584">
        <v>0.71</v>
      </c>
      <c r="H142" s="584">
        <v>0.67</v>
      </c>
      <c r="I142" s="584">
        <v>0.62</v>
      </c>
      <c r="J142" s="584">
        <v>0.56000000000000005</v>
      </c>
      <c r="K142" s="897"/>
      <c r="L142" s="584">
        <v>0.48</v>
      </c>
      <c r="M142" s="459">
        <v>0.34</v>
      </c>
      <c r="N142" s="897"/>
      <c r="O142" s="589">
        <v>0.155</v>
      </c>
      <c r="P142" s="590">
        <v>0.115</v>
      </c>
      <c r="Q142" s="590">
        <v>8.5000000000000006E-2</v>
      </c>
      <c r="R142" s="590">
        <v>7.4999999999999997E-2</v>
      </c>
      <c r="S142" s="590">
        <v>6.5000000000000002E-2</v>
      </c>
      <c r="T142" s="586">
        <v>0.06</v>
      </c>
      <c r="U142" s="590">
        <v>5.6667500000000003E-2</v>
      </c>
      <c r="V142" s="590">
        <v>5.1667499999999998E-2</v>
      </c>
      <c r="W142" s="586">
        <v>0.05</v>
      </c>
      <c r="X142" s="590">
        <v>4.7500000000000001E-2</v>
      </c>
      <c r="Y142" s="590">
        <v>4.6667500000000001E-2</v>
      </c>
      <c r="Z142" s="590">
        <v>4.1667500000000003E-2</v>
      </c>
      <c r="AA142" s="587">
        <f t="shared" si="90"/>
        <v>7.7311699999999997</v>
      </c>
      <c r="AB142" s="1100">
        <f t="shared" si="91"/>
        <v>5.4945054945054972</v>
      </c>
      <c r="AC142" s="1100">
        <f t="shared" si="92"/>
        <v>4.3577981651376163</v>
      </c>
      <c r="AD142" s="1100">
        <f t="shared" si="93"/>
        <v>14.736842105263159</v>
      </c>
      <c r="AE142" s="1100">
        <f t="shared" si="94"/>
        <v>7.0422535211267734</v>
      </c>
      <c r="AF142" s="1100">
        <f t="shared" si="95"/>
        <v>5.9701492537313383</v>
      </c>
      <c r="AG142" s="1100">
        <f t="shared" si="96"/>
        <v>8.064516129032274</v>
      </c>
      <c r="AH142" s="1100">
        <f t="shared" si="97"/>
        <v>10.714285714285698</v>
      </c>
      <c r="AI142" s="1100">
        <f t="shared" si="98"/>
        <v>16.666666666666675</v>
      </c>
      <c r="AJ142" s="1100">
        <f t="shared" si="99"/>
        <v>41.176470588235283</v>
      </c>
      <c r="AK142" s="1100">
        <f t="shared" si="100"/>
        <v>119.35483870967745</v>
      </c>
      <c r="AL142" s="1100">
        <f t="shared" si="101"/>
        <v>34.782608695652172</v>
      </c>
      <c r="AM142" s="1100">
        <f t="shared" si="102"/>
        <v>35.294117647058812</v>
      </c>
      <c r="AN142" s="1100">
        <f t="shared" si="103"/>
        <v>13.333333333333353</v>
      </c>
      <c r="AO142" s="1100">
        <f t="shared" si="104"/>
        <v>15.384615384615374</v>
      </c>
      <c r="AP142" s="1100">
        <f t="shared" si="105"/>
        <v>8.3333333333333481</v>
      </c>
      <c r="AQ142" s="1100">
        <f t="shared" si="106"/>
        <v>5.8807958706489583</v>
      </c>
      <c r="AR142" s="1100">
        <f t="shared" si="107"/>
        <v>9.677263269947268</v>
      </c>
      <c r="AS142" s="1100">
        <f t="shared" si="108"/>
        <v>3.3349999999999991</v>
      </c>
      <c r="AT142" s="1100">
        <f t="shared" si="109"/>
        <v>5.2631578947368363</v>
      </c>
      <c r="AU142" s="1100">
        <f t="shared" si="110"/>
        <v>1.7838967161300623</v>
      </c>
      <c r="AV142" s="1100">
        <f t="shared" si="111"/>
        <v>11.999760004799898</v>
      </c>
      <c r="AW142" s="1100">
        <f t="shared" si="112"/>
        <v>18.030771833234184</v>
      </c>
      <c r="AX142" s="1100">
        <f t="shared" si="113"/>
        <v>25.667725352732699</v>
      </c>
    </row>
    <row r="143" spans="1:50" ht="11.25" customHeight="1" x14ac:dyDescent="0.2">
      <c r="A143" s="591" t="s">
        <v>1057</v>
      </c>
      <c r="B143" s="468" t="s">
        <v>1058</v>
      </c>
      <c r="C143" s="584">
        <v>0.622</v>
      </c>
      <c r="D143" s="584">
        <v>0.58099999999999996</v>
      </c>
      <c r="E143" s="460">
        <v>0.54333333333333333</v>
      </c>
      <c r="F143" s="460">
        <v>0.50666666666666671</v>
      </c>
      <c r="G143" s="474">
        <v>0.44</v>
      </c>
      <c r="H143" s="474">
        <v>0.3833333333333333</v>
      </c>
      <c r="I143" s="474">
        <v>0.33333333333333331</v>
      </c>
      <c r="J143" s="474">
        <v>0.28999999999999998</v>
      </c>
      <c r="K143" s="977" t="s">
        <v>90</v>
      </c>
      <c r="L143" s="474">
        <v>0.24</v>
      </c>
      <c r="M143" s="470">
        <v>0.19999999999999998</v>
      </c>
      <c r="N143" s="977"/>
      <c r="O143" s="489">
        <v>0.16666666666666666</v>
      </c>
      <c r="P143" s="477">
        <v>0.16666666666666666</v>
      </c>
      <c r="Q143" s="477">
        <v>0.16666666666666666</v>
      </c>
      <c r="R143" s="477">
        <v>0.16666666666666666</v>
      </c>
      <c r="S143" s="477">
        <v>0.16666666666666666</v>
      </c>
      <c r="T143" s="477">
        <v>0.16666666666666666</v>
      </c>
      <c r="U143" s="477">
        <v>0.16666666666666666</v>
      </c>
      <c r="V143" s="477">
        <v>0.16666666666666666</v>
      </c>
      <c r="W143" s="477">
        <v>0.16666666666666666</v>
      </c>
      <c r="X143" s="477">
        <v>0.16666666666666666</v>
      </c>
      <c r="Y143" s="477">
        <v>0.16666666666666666</v>
      </c>
      <c r="Z143" s="477">
        <v>0.16666666666666666</v>
      </c>
      <c r="AA143" s="587">
        <f t="shared" si="90"/>
        <v>6.1396666666666704</v>
      </c>
      <c r="AB143" s="1100">
        <f t="shared" si="91"/>
        <v>7.0567986230636981</v>
      </c>
      <c r="AC143" s="1100">
        <f t="shared" si="92"/>
        <v>6.9325153374232951</v>
      </c>
      <c r="AD143" s="1100">
        <f t="shared" si="93"/>
        <v>7.2368421052631415</v>
      </c>
      <c r="AE143" s="1100">
        <f t="shared" si="94"/>
        <v>15.151515151515159</v>
      </c>
      <c r="AF143" s="1100">
        <f t="shared" si="95"/>
        <v>14.782608695652177</v>
      </c>
      <c r="AG143" s="1100">
        <f t="shared" si="96"/>
        <v>14.999999999999991</v>
      </c>
      <c r="AH143" s="1100">
        <f t="shared" si="97"/>
        <v>14.942528735632177</v>
      </c>
      <c r="AI143" s="1100">
        <f t="shared" si="98"/>
        <v>20.833333333333325</v>
      </c>
      <c r="AJ143" s="1100">
        <f t="shared" si="99"/>
        <v>19.999999999999996</v>
      </c>
      <c r="AK143" s="1100">
        <f t="shared" si="100"/>
        <v>19.999999999999996</v>
      </c>
      <c r="AL143" s="1100">
        <f t="shared" si="101"/>
        <v>0</v>
      </c>
      <c r="AM143" s="1100">
        <f t="shared" si="102"/>
        <v>0</v>
      </c>
      <c r="AN143" s="1100">
        <f t="shared" si="103"/>
        <v>0</v>
      </c>
      <c r="AO143" s="1100">
        <f t="shared" si="104"/>
        <v>0</v>
      </c>
      <c r="AP143" s="1100">
        <f t="shared" si="105"/>
        <v>0</v>
      </c>
      <c r="AQ143" s="1100">
        <f t="shared" si="106"/>
        <v>0</v>
      </c>
      <c r="AR143" s="1100">
        <f t="shared" si="107"/>
        <v>0</v>
      </c>
      <c r="AS143" s="1100">
        <f t="shared" si="108"/>
        <v>0</v>
      </c>
      <c r="AT143" s="1100">
        <f t="shared" si="109"/>
        <v>0</v>
      </c>
      <c r="AU143" s="1100">
        <f t="shared" si="110"/>
        <v>0</v>
      </c>
      <c r="AV143" s="1100">
        <f t="shared" si="111"/>
        <v>0</v>
      </c>
      <c r="AW143" s="1100">
        <f t="shared" si="112"/>
        <v>6.7588639038991891</v>
      </c>
      <c r="AX143" s="1100">
        <f t="shared" si="113"/>
        <v>8.1280497866796697</v>
      </c>
    </row>
    <row r="144" spans="1:50" ht="11.25" customHeight="1" x14ac:dyDescent="0.2">
      <c r="A144" s="461" t="s">
        <v>1051</v>
      </c>
      <c r="B144" s="829" t="s">
        <v>1052</v>
      </c>
      <c r="C144" s="584">
        <v>1.32</v>
      </c>
      <c r="D144" s="584">
        <v>1.24</v>
      </c>
      <c r="E144" s="460">
        <v>1.1599999999999999</v>
      </c>
      <c r="F144" s="460">
        <v>1.08</v>
      </c>
      <c r="G144" s="584">
        <v>1</v>
      </c>
      <c r="H144" s="584">
        <v>0.92</v>
      </c>
      <c r="I144" s="584">
        <v>0.84</v>
      </c>
      <c r="J144" s="584">
        <v>0.76</v>
      </c>
      <c r="K144" s="897"/>
      <c r="L144" s="584">
        <v>0.68</v>
      </c>
      <c r="M144" s="459">
        <v>0.6</v>
      </c>
      <c r="N144" s="897"/>
      <c r="O144" s="589">
        <v>0.52</v>
      </c>
      <c r="P144" s="590">
        <v>0.36</v>
      </c>
      <c r="Q144" s="586">
        <v>0.24</v>
      </c>
      <c r="R144" s="586">
        <v>0.24</v>
      </c>
      <c r="S144" s="586">
        <v>0.24</v>
      </c>
      <c r="T144" s="586">
        <v>0.24</v>
      </c>
      <c r="U144" s="586">
        <v>0.24</v>
      </c>
      <c r="V144" s="586">
        <v>0.24</v>
      </c>
      <c r="W144" s="590">
        <v>0.22500000000000001</v>
      </c>
      <c r="X144" s="590">
        <v>0.22</v>
      </c>
      <c r="Y144" s="586">
        <v>0.2</v>
      </c>
      <c r="Z144" s="590">
        <v>1.06</v>
      </c>
      <c r="AA144" s="587">
        <f t="shared" si="90"/>
        <v>13.625</v>
      </c>
      <c r="AB144" s="1100">
        <f t="shared" si="91"/>
        <v>6.4516129032258229</v>
      </c>
      <c r="AC144" s="1100">
        <f t="shared" si="92"/>
        <v>6.8965517241379448</v>
      </c>
      <c r="AD144" s="1100">
        <f t="shared" si="93"/>
        <v>7.4074074074073959</v>
      </c>
      <c r="AE144" s="1100">
        <f t="shared" si="94"/>
        <v>8.0000000000000071</v>
      </c>
      <c r="AF144" s="1100">
        <f t="shared" si="95"/>
        <v>8.6956521739130377</v>
      </c>
      <c r="AG144" s="1100">
        <f t="shared" si="96"/>
        <v>9.5238095238095344</v>
      </c>
      <c r="AH144" s="1100">
        <f t="shared" si="97"/>
        <v>10.526315789473673</v>
      </c>
      <c r="AI144" s="1100">
        <f t="shared" si="98"/>
        <v>11.764705882352944</v>
      </c>
      <c r="AJ144" s="1100">
        <f t="shared" si="99"/>
        <v>13.333333333333353</v>
      </c>
      <c r="AK144" s="1100">
        <f t="shared" si="100"/>
        <v>15.384615384615374</v>
      </c>
      <c r="AL144" s="1100">
        <f t="shared" si="101"/>
        <v>44.444444444444464</v>
      </c>
      <c r="AM144" s="1100">
        <f t="shared" si="102"/>
        <v>50</v>
      </c>
      <c r="AN144" s="1100">
        <f t="shared" si="103"/>
        <v>0</v>
      </c>
      <c r="AO144" s="1100">
        <f t="shared" si="104"/>
        <v>0</v>
      </c>
      <c r="AP144" s="1100">
        <f t="shared" si="105"/>
        <v>0</v>
      </c>
      <c r="AQ144" s="1100">
        <f t="shared" si="106"/>
        <v>0</v>
      </c>
      <c r="AR144" s="1100">
        <f t="shared" si="107"/>
        <v>0</v>
      </c>
      <c r="AS144" s="1100">
        <f t="shared" si="108"/>
        <v>6.6666666666666652</v>
      </c>
      <c r="AT144" s="1100">
        <f t="shared" si="109"/>
        <v>2.2727272727272707</v>
      </c>
      <c r="AU144" s="1100">
        <f t="shared" si="110"/>
        <v>9.9999999999999858</v>
      </c>
      <c r="AV144" s="1100">
        <f t="shared" si="111"/>
        <v>-81.132075471698116</v>
      </c>
      <c r="AW144" s="1100">
        <f t="shared" si="112"/>
        <v>6.2017031921147323</v>
      </c>
      <c r="AX144" s="1100">
        <f t="shared" si="113"/>
        <v>23.914114038153659</v>
      </c>
    </row>
    <row r="145" spans="1:50" ht="11.25" customHeight="1" x14ac:dyDescent="0.2">
      <c r="A145" s="461" t="s">
        <v>479</v>
      </c>
      <c r="B145" s="829" t="s">
        <v>480</v>
      </c>
      <c r="C145" s="584">
        <v>2.04</v>
      </c>
      <c r="D145" s="584">
        <v>2.0099999999999998</v>
      </c>
      <c r="E145" s="460">
        <v>1.88</v>
      </c>
      <c r="F145" s="460">
        <v>1.81</v>
      </c>
      <c r="G145" s="584">
        <v>1.74</v>
      </c>
      <c r="H145" s="584">
        <v>1.57</v>
      </c>
      <c r="I145" s="584">
        <v>1.43</v>
      </c>
      <c r="J145" s="463">
        <v>1.4</v>
      </c>
      <c r="K145" s="897"/>
      <c r="L145" s="584">
        <v>1.34</v>
      </c>
      <c r="M145" s="459">
        <v>1.2</v>
      </c>
      <c r="N145" s="897" t="s">
        <v>90</v>
      </c>
      <c r="O145" s="589">
        <v>1.04</v>
      </c>
      <c r="P145" s="590">
        <v>0.96</v>
      </c>
      <c r="Q145" s="590">
        <v>0.88</v>
      </c>
      <c r="R145" s="590">
        <v>0.72</v>
      </c>
      <c r="S145" s="590">
        <v>0.52</v>
      </c>
      <c r="T145" s="590">
        <v>0.3</v>
      </c>
      <c r="U145" s="590">
        <v>0.24</v>
      </c>
      <c r="V145" s="590">
        <v>0.16</v>
      </c>
      <c r="W145" s="590">
        <v>0.12</v>
      </c>
      <c r="X145" s="590">
        <v>0.1</v>
      </c>
      <c r="Y145" s="590">
        <v>0.08</v>
      </c>
      <c r="Z145" s="590">
        <v>7.0000000000000007E-2</v>
      </c>
      <c r="AA145" s="587">
        <f t="shared" si="90"/>
        <v>21.61</v>
      </c>
      <c r="AB145" s="1100">
        <f t="shared" si="91"/>
        <v>1.4925373134328401</v>
      </c>
      <c r="AC145" s="1100">
        <f t="shared" si="92"/>
        <v>6.9148936170212671</v>
      </c>
      <c r="AD145" s="1100">
        <f t="shared" si="93"/>
        <v>3.8674033149171283</v>
      </c>
      <c r="AE145" s="1100">
        <f t="shared" si="94"/>
        <v>4.0229885057471382</v>
      </c>
      <c r="AF145" s="1100">
        <f t="shared" si="95"/>
        <v>10.828025477707005</v>
      </c>
      <c r="AG145" s="1100">
        <f t="shared" si="96"/>
        <v>9.7902097902097918</v>
      </c>
      <c r="AH145" s="1100">
        <f t="shared" si="97"/>
        <v>2.1428571428571352</v>
      </c>
      <c r="AI145" s="1100">
        <f t="shared" si="98"/>
        <v>4.4776119402984982</v>
      </c>
      <c r="AJ145" s="1100">
        <f t="shared" si="99"/>
        <v>11.66666666666667</v>
      </c>
      <c r="AK145" s="1100">
        <f t="shared" si="100"/>
        <v>15.384615384615374</v>
      </c>
      <c r="AL145" s="1100">
        <f t="shared" si="101"/>
        <v>8.3333333333333481</v>
      </c>
      <c r="AM145" s="1100">
        <f t="shared" si="102"/>
        <v>9.0909090909090828</v>
      </c>
      <c r="AN145" s="1100">
        <f t="shared" si="103"/>
        <v>22.222222222222232</v>
      </c>
      <c r="AO145" s="1100">
        <f t="shared" si="104"/>
        <v>38.46153846153846</v>
      </c>
      <c r="AP145" s="1100">
        <f t="shared" si="105"/>
        <v>73.333333333333343</v>
      </c>
      <c r="AQ145" s="1100">
        <f t="shared" si="106"/>
        <v>25</v>
      </c>
      <c r="AR145" s="1100">
        <f t="shared" si="107"/>
        <v>50</v>
      </c>
      <c r="AS145" s="1100">
        <f t="shared" si="108"/>
        <v>33.33333333333335</v>
      </c>
      <c r="AT145" s="1100">
        <f t="shared" si="109"/>
        <v>19.999999999999996</v>
      </c>
      <c r="AU145" s="1100">
        <f t="shared" si="110"/>
        <v>25</v>
      </c>
      <c r="AV145" s="1100">
        <f t="shared" si="111"/>
        <v>14.285714285714279</v>
      </c>
      <c r="AW145" s="1100">
        <f t="shared" si="112"/>
        <v>18.55467586732652</v>
      </c>
      <c r="AX145" s="1100">
        <f t="shared" si="113"/>
        <v>17.930557889909654</v>
      </c>
    </row>
    <row r="146" spans="1:50" ht="11.25" customHeight="1" x14ac:dyDescent="0.2">
      <c r="A146" s="461" t="s">
        <v>179</v>
      </c>
      <c r="B146" s="829" t="s">
        <v>180</v>
      </c>
      <c r="C146" s="584">
        <v>2.36</v>
      </c>
      <c r="D146" s="584">
        <v>2.21</v>
      </c>
      <c r="E146" s="460">
        <v>2.09</v>
      </c>
      <c r="F146" s="460">
        <v>1.98</v>
      </c>
      <c r="G146" s="584">
        <v>1.9</v>
      </c>
      <c r="H146" s="584">
        <v>1.82</v>
      </c>
      <c r="I146" s="584">
        <v>1.74</v>
      </c>
      <c r="J146" s="584">
        <v>1.6425000000000001</v>
      </c>
      <c r="K146" s="897"/>
      <c r="L146" s="584">
        <v>1.615</v>
      </c>
      <c r="M146" s="459">
        <v>1.6025</v>
      </c>
      <c r="N146" s="897"/>
      <c r="O146" s="589">
        <v>1.585</v>
      </c>
      <c r="P146" s="590">
        <v>1.5649999999999999</v>
      </c>
      <c r="Q146" s="590">
        <v>1.5249999999999999</v>
      </c>
      <c r="R146" s="590">
        <v>1.4</v>
      </c>
      <c r="S146" s="590">
        <v>1.31</v>
      </c>
      <c r="T146" s="590">
        <v>1.16238</v>
      </c>
      <c r="U146" s="590">
        <v>1</v>
      </c>
      <c r="V146" s="590">
        <v>0.88254999999999995</v>
      </c>
      <c r="W146" s="590">
        <v>0.79729000000000005</v>
      </c>
      <c r="X146" s="590">
        <v>0.74377000000000004</v>
      </c>
      <c r="Y146" s="590">
        <v>0.67118000000000011</v>
      </c>
      <c r="Z146" s="590">
        <v>0.60043999999999997</v>
      </c>
      <c r="AA146" s="587">
        <f t="shared" si="90"/>
        <v>32.20261</v>
      </c>
      <c r="AB146" s="1100">
        <f t="shared" si="91"/>
        <v>6.7873303167420795</v>
      </c>
      <c r="AC146" s="1100">
        <f t="shared" si="92"/>
        <v>5.741626794258381</v>
      </c>
      <c r="AD146" s="1100">
        <f t="shared" si="93"/>
        <v>5.555555555555558</v>
      </c>
      <c r="AE146" s="1100">
        <f t="shared" si="94"/>
        <v>4.2105263157894868</v>
      </c>
      <c r="AF146" s="1100">
        <f t="shared" si="95"/>
        <v>4.39560439560438</v>
      </c>
      <c r="AG146" s="1100">
        <f t="shared" si="96"/>
        <v>4.5977011494252817</v>
      </c>
      <c r="AH146" s="1100">
        <f t="shared" si="97"/>
        <v>5.9360730593607247</v>
      </c>
      <c r="AI146" s="1100">
        <f t="shared" si="98"/>
        <v>1.7027863777089758</v>
      </c>
      <c r="AJ146" s="1100">
        <f t="shared" si="99"/>
        <v>0.78003120124805481</v>
      </c>
      <c r="AK146" s="1100">
        <f t="shared" si="100"/>
        <v>1.1041009463722551</v>
      </c>
      <c r="AL146" s="1100">
        <f t="shared" si="101"/>
        <v>1.2779552715654896</v>
      </c>
      <c r="AM146" s="1100">
        <f t="shared" si="102"/>
        <v>2.6229508196721429</v>
      </c>
      <c r="AN146" s="1100">
        <f t="shared" si="103"/>
        <v>8.9285714285714199</v>
      </c>
      <c r="AO146" s="1100">
        <f t="shared" si="104"/>
        <v>6.8702290076335659</v>
      </c>
      <c r="AP146" s="1100">
        <f t="shared" si="105"/>
        <v>12.699805571327794</v>
      </c>
      <c r="AQ146" s="1100">
        <f t="shared" si="106"/>
        <v>16.237999999999996</v>
      </c>
      <c r="AR146" s="1100">
        <f t="shared" si="107"/>
        <v>13.308027873774876</v>
      </c>
      <c r="AS146" s="1100">
        <f t="shared" si="108"/>
        <v>10.693724993415188</v>
      </c>
      <c r="AT146" s="1100">
        <f t="shared" si="109"/>
        <v>7.1957728867795057</v>
      </c>
      <c r="AU146" s="1100">
        <f t="shared" si="110"/>
        <v>10.815280550671936</v>
      </c>
      <c r="AV146" s="1100">
        <f t="shared" si="111"/>
        <v>11.78136033575381</v>
      </c>
      <c r="AW146" s="1100">
        <f t="shared" si="112"/>
        <v>6.8210959452967108</v>
      </c>
      <c r="AX146" s="1100">
        <f t="shared" si="113"/>
        <v>4.4180090076315848</v>
      </c>
    </row>
    <row r="147" spans="1:50" ht="11.25" customHeight="1" x14ac:dyDescent="0.2">
      <c r="A147" s="542" t="s">
        <v>1065</v>
      </c>
      <c r="B147" s="829" t="s">
        <v>1066</v>
      </c>
      <c r="C147" s="584">
        <v>0.44</v>
      </c>
      <c r="D147" s="584">
        <v>0.42</v>
      </c>
      <c r="E147" s="460">
        <v>0.32</v>
      </c>
      <c r="F147" s="460">
        <v>0.25</v>
      </c>
      <c r="G147" s="584">
        <v>0.22</v>
      </c>
      <c r="H147" s="463">
        <v>0.2</v>
      </c>
      <c r="I147" s="584">
        <v>0.19</v>
      </c>
      <c r="J147" s="584">
        <v>0.15</v>
      </c>
      <c r="K147" s="897"/>
      <c r="L147" s="463">
        <v>0.12</v>
      </c>
      <c r="M147" s="459">
        <v>0.03</v>
      </c>
      <c r="N147" s="897"/>
      <c r="O147" s="464">
        <v>0</v>
      </c>
      <c r="P147" s="586">
        <v>0.25</v>
      </c>
      <c r="Q147" s="586">
        <v>0.91</v>
      </c>
      <c r="R147" s="586">
        <v>1.1200000000000001</v>
      </c>
      <c r="S147" s="586">
        <v>1.1200000000000001</v>
      </c>
      <c r="T147" s="590">
        <v>1.1200000000000001</v>
      </c>
      <c r="U147" s="590">
        <v>1.08</v>
      </c>
      <c r="V147" s="590">
        <v>1.04</v>
      </c>
      <c r="W147" s="590">
        <v>0.94</v>
      </c>
      <c r="X147" s="590">
        <v>0.55000000000000004</v>
      </c>
      <c r="Y147" s="586">
        <v>0</v>
      </c>
      <c r="Z147" s="586">
        <v>0</v>
      </c>
      <c r="AA147" s="587">
        <f t="shared" si="90"/>
        <v>10.47</v>
      </c>
      <c r="AB147" s="1100">
        <f t="shared" si="91"/>
        <v>4.7619047619047672</v>
      </c>
      <c r="AC147" s="1100">
        <f t="shared" si="92"/>
        <v>31.25</v>
      </c>
      <c r="AD147" s="1100">
        <f t="shared" si="93"/>
        <v>28.000000000000004</v>
      </c>
      <c r="AE147" s="1100">
        <f t="shared" si="94"/>
        <v>13.636363636363647</v>
      </c>
      <c r="AF147" s="1100">
        <f t="shared" si="95"/>
        <v>9.9999999999999858</v>
      </c>
      <c r="AG147" s="1100">
        <f t="shared" si="96"/>
        <v>5.2631578947368363</v>
      </c>
      <c r="AH147" s="1100">
        <f t="shared" si="97"/>
        <v>26.666666666666682</v>
      </c>
      <c r="AI147" s="1100">
        <f t="shared" si="98"/>
        <v>25</v>
      </c>
      <c r="AJ147" s="1100">
        <f t="shared" si="99"/>
        <v>300</v>
      </c>
      <c r="AK147" s="1100" t="str">
        <f t="shared" si="100"/>
        <v>n/a</v>
      </c>
      <c r="AL147" s="1100">
        <f t="shared" si="101"/>
        <v>-100</v>
      </c>
      <c r="AM147" s="1100">
        <f t="shared" si="102"/>
        <v>-72.52747252747254</v>
      </c>
      <c r="AN147" s="1100">
        <f t="shared" si="103"/>
        <v>-18.75</v>
      </c>
      <c r="AO147" s="1100">
        <f t="shared" si="104"/>
        <v>0</v>
      </c>
      <c r="AP147" s="1100">
        <f t="shared" si="105"/>
        <v>0</v>
      </c>
      <c r="AQ147" s="1100">
        <f t="shared" si="106"/>
        <v>3.7037037037036979</v>
      </c>
      <c r="AR147" s="1100">
        <f t="shared" si="107"/>
        <v>3.8461538461538547</v>
      </c>
      <c r="AS147" s="1100">
        <f t="shared" si="108"/>
        <v>10.638297872340431</v>
      </c>
      <c r="AT147" s="1100">
        <f t="shared" si="109"/>
        <v>70.909090909090878</v>
      </c>
      <c r="AU147" s="1100" t="str">
        <f t="shared" si="110"/>
        <v>n/a</v>
      </c>
      <c r="AV147" s="1100" t="str">
        <f t="shared" si="111"/>
        <v>n/a</v>
      </c>
      <c r="AW147" s="1100">
        <f t="shared" si="112"/>
        <v>19.022103709082685</v>
      </c>
      <c r="AX147" s="1100">
        <f t="shared" si="113"/>
        <v>79.595097583260014</v>
      </c>
    </row>
    <row r="148" spans="1:50" ht="11.25" customHeight="1" x14ac:dyDescent="0.2">
      <c r="A148" s="461" t="s">
        <v>189</v>
      </c>
      <c r="B148" s="829" t="s">
        <v>190</v>
      </c>
      <c r="C148" s="584">
        <v>1.75</v>
      </c>
      <c r="D148" s="584">
        <v>1.71</v>
      </c>
      <c r="E148" s="460">
        <v>1.66</v>
      </c>
      <c r="F148" s="460">
        <v>1.5900000000000003</v>
      </c>
      <c r="G148" s="584">
        <v>1.55</v>
      </c>
      <c r="H148" s="584">
        <v>1.5</v>
      </c>
      <c r="I148" s="584">
        <v>1.42</v>
      </c>
      <c r="J148" s="584">
        <v>1.33</v>
      </c>
      <c r="K148" s="897"/>
      <c r="L148" s="584">
        <v>1.22</v>
      </c>
      <c r="M148" s="459">
        <v>1.135</v>
      </c>
      <c r="N148" s="897"/>
      <c r="O148" s="589">
        <v>1.0149999999999999</v>
      </c>
      <c r="P148" s="590">
        <v>0.86</v>
      </c>
      <c r="Q148" s="590">
        <v>0.78</v>
      </c>
      <c r="R148" s="590">
        <v>0.7</v>
      </c>
      <c r="S148" s="590">
        <v>0.625</v>
      </c>
      <c r="T148" s="590">
        <v>0.55500000000000005</v>
      </c>
      <c r="U148" s="586">
        <v>0.48</v>
      </c>
      <c r="V148" s="590">
        <v>0.45</v>
      </c>
      <c r="W148" s="586">
        <v>0.36</v>
      </c>
      <c r="X148" s="590">
        <v>0.33750000000000002</v>
      </c>
      <c r="Y148" s="590">
        <v>0.315</v>
      </c>
      <c r="Z148" s="590">
        <v>0.29499999999999998</v>
      </c>
      <c r="AA148" s="587">
        <f t="shared" si="90"/>
        <v>21.637500000000003</v>
      </c>
      <c r="AB148" s="1100">
        <f t="shared" si="91"/>
        <v>2.3391812865497075</v>
      </c>
      <c r="AC148" s="1100">
        <f t="shared" si="92"/>
        <v>3.0120481927710774</v>
      </c>
      <c r="AD148" s="1100">
        <f t="shared" si="93"/>
        <v>4.4025157232704171</v>
      </c>
      <c r="AE148" s="1100">
        <f t="shared" si="94"/>
        <v>2.5806451612903292</v>
      </c>
      <c r="AF148" s="1100">
        <f t="shared" si="95"/>
        <v>3.3333333333333437</v>
      </c>
      <c r="AG148" s="1100">
        <f t="shared" si="96"/>
        <v>5.6338028169014231</v>
      </c>
      <c r="AH148" s="1100">
        <f t="shared" si="97"/>
        <v>6.7669172932330657</v>
      </c>
      <c r="AI148" s="1100">
        <f t="shared" si="98"/>
        <v>9.0163934426229488</v>
      </c>
      <c r="AJ148" s="1100">
        <f t="shared" si="99"/>
        <v>7.4889867841409608</v>
      </c>
      <c r="AK148" s="1100">
        <f t="shared" si="100"/>
        <v>11.822660098522174</v>
      </c>
      <c r="AL148" s="1100">
        <f t="shared" si="101"/>
        <v>18.023255813953476</v>
      </c>
      <c r="AM148" s="1100">
        <f t="shared" si="102"/>
        <v>10.256410256410241</v>
      </c>
      <c r="AN148" s="1100">
        <f t="shared" si="103"/>
        <v>11.428571428571432</v>
      </c>
      <c r="AO148" s="1100">
        <f t="shared" si="104"/>
        <v>11.999999999999989</v>
      </c>
      <c r="AP148" s="1100">
        <f t="shared" si="105"/>
        <v>12.612612612612594</v>
      </c>
      <c r="AQ148" s="1100">
        <f t="shared" si="106"/>
        <v>15.625000000000021</v>
      </c>
      <c r="AR148" s="1100">
        <f t="shared" si="107"/>
        <v>6.6666666666666652</v>
      </c>
      <c r="AS148" s="1100">
        <f t="shared" si="108"/>
        <v>25</v>
      </c>
      <c r="AT148" s="1100">
        <f t="shared" si="109"/>
        <v>6.6666666666666652</v>
      </c>
      <c r="AU148" s="1100">
        <f t="shared" si="110"/>
        <v>7.1428571428571397</v>
      </c>
      <c r="AV148" s="1100">
        <f t="shared" si="111"/>
        <v>6.7796610169491567</v>
      </c>
      <c r="AW148" s="1100">
        <f t="shared" si="112"/>
        <v>8.980865987491562</v>
      </c>
      <c r="AX148" s="1100">
        <f t="shared" si="113"/>
        <v>5.6184708565876855</v>
      </c>
    </row>
    <row r="149" spans="1:50" ht="11.25" customHeight="1" x14ac:dyDescent="0.2">
      <c r="A149" s="461" t="s">
        <v>1093</v>
      </c>
      <c r="B149" s="829" t="s">
        <v>1094</v>
      </c>
      <c r="C149" s="584">
        <v>0.56000000000000005</v>
      </c>
      <c r="D149" s="584">
        <v>0.45</v>
      </c>
      <c r="E149" s="460">
        <v>0.44</v>
      </c>
      <c r="F149" s="460">
        <v>0.32</v>
      </c>
      <c r="G149" s="584">
        <v>0.28000000000000003</v>
      </c>
      <c r="H149" s="584">
        <v>0.24</v>
      </c>
      <c r="I149" s="584">
        <v>0.18</v>
      </c>
      <c r="J149" s="584">
        <v>0.12</v>
      </c>
      <c r="K149" s="897"/>
      <c r="L149" s="584">
        <v>0.03</v>
      </c>
      <c r="M149" s="588">
        <v>0</v>
      </c>
      <c r="N149" s="463"/>
      <c r="O149" s="464">
        <v>0</v>
      </c>
      <c r="P149" s="586">
        <v>0</v>
      </c>
      <c r="Q149" s="590">
        <v>0.86285000000000001</v>
      </c>
      <c r="R149" s="590">
        <v>0.85428999999999999</v>
      </c>
      <c r="S149" s="590">
        <v>0.83281000000000005</v>
      </c>
      <c r="T149" s="590">
        <v>0.81299999999999994</v>
      </c>
      <c r="U149" s="590">
        <v>0.78932000000000002</v>
      </c>
      <c r="V149" s="590">
        <v>0.76632</v>
      </c>
      <c r="W149" s="590">
        <v>0.74399999999999999</v>
      </c>
      <c r="X149" s="590">
        <v>0.72231999999999996</v>
      </c>
      <c r="Y149" s="590">
        <v>0.57376000000000005</v>
      </c>
      <c r="Z149" s="586">
        <v>0</v>
      </c>
      <c r="AA149" s="587">
        <f t="shared" si="90"/>
        <v>9.5786700000000007</v>
      </c>
      <c r="AB149" s="1100">
        <f t="shared" si="91"/>
        <v>24.444444444444446</v>
      </c>
      <c r="AC149" s="1100">
        <f t="shared" si="92"/>
        <v>2.2727272727272707</v>
      </c>
      <c r="AD149" s="1100">
        <f t="shared" si="93"/>
        <v>37.5</v>
      </c>
      <c r="AE149" s="1100">
        <f t="shared" si="94"/>
        <v>14.285714285714279</v>
      </c>
      <c r="AF149" s="1100">
        <f t="shared" si="95"/>
        <v>16.666666666666675</v>
      </c>
      <c r="AG149" s="1100">
        <f t="shared" si="96"/>
        <v>33.333333333333329</v>
      </c>
      <c r="AH149" s="1100">
        <f t="shared" si="97"/>
        <v>50</v>
      </c>
      <c r="AI149" s="1100">
        <f t="shared" si="98"/>
        <v>300</v>
      </c>
      <c r="AJ149" s="1100" t="str">
        <f t="shared" si="99"/>
        <v>n/a</v>
      </c>
      <c r="AK149" s="1100" t="str">
        <f t="shared" si="100"/>
        <v>n/a</v>
      </c>
      <c r="AL149" s="1100" t="str">
        <f t="shared" si="101"/>
        <v>n/a</v>
      </c>
      <c r="AM149" s="1100">
        <f t="shared" si="102"/>
        <v>-100</v>
      </c>
      <c r="AN149" s="1100">
        <f t="shared" si="103"/>
        <v>1.0020016621990147</v>
      </c>
      <c r="AO149" s="1100">
        <f t="shared" si="104"/>
        <v>2.5792197500029923</v>
      </c>
      <c r="AP149" s="1100">
        <f t="shared" si="105"/>
        <v>2.436654366543678</v>
      </c>
      <c r="AQ149" s="1100">
        <f t="shared" si="106"/>
        <v>3.0000506765316848</v>
      </c>
      <c r="AR149" s="1100">
        <f t="shared" si="107"/>
        <v>3.001357135400351</v>
      </c>
      <c r="AS149" s="1100">
        <f t="shared" si="108"/>
        <v>3.0000000000000027</v>
      </c>
      <c r="AT149" s="1100">
        <f t="shared" si="109"/>
        <v>3.0014398050725477</v>
      </c>
      <c r="AU149" s="1100">
        <f t="shared" si="110"/>
        <v>25.892359174567737</v>
      </c>
      <c r="AV149" s="1100" t="str">
        <f t="shared" si="111"/>
        <v>n/a</v>
      </c>
      <c r="AW149" s="1100">
        <f t="shared" si="112"/>
        <v>24.847998151364937</v>
      </c>
      <c r="AX149" s="1100">
        <f t="shared" si="113"/>
        <v>77.590975026246525</v>
      </c>
    </row>
    <row r="150" spans="1:50" ht="11.25" customHeight="1" x14ac:dyDescent="0.2">
      <c r="A150" s="465" t="s">
        <v>184</v>
      </c>
      <c r="B150" s="814" t="s">
        <v>185</v>
      </c>
      <c r="C150" s="584">
        <v>4.34</v>
      </c>
      <c r="D150" s="584">
        <v>4.04</v>
      </c>
      <c r="E150" s="460">
        <v>3.72</v>
      </c>
      <c r="F150" s="482">
        <v>3.2800000000000002</v>
      </c>
      <c r="G150" s="584">
        <v>3.14</v>
      </c>
      <c r="H150" s="584">
        <v>3.02</v>
      </c>
      <c r="I150" s="584">
        <v>2.9</v>
      </c>
      <c r="J150" s="584">
        <v>2.7</v>
      </c>
      <c r="K150" s="897"/>
      <c r="L150" s="584">
        <v>2.48</v>
      </c>
      <c r="M150" s="459">
        <v>2.2999999999999998</v>
      </c>
      <c r="N150" s="897"/>
      <c r="O150" s="589">
        <v>2.1</v>
      </c>
      <c r="P150" s="590">
        <v>1.92</v>
      </c>
      <c r="Q150" s="590">
        <v>1.72</v>
      </c>
      <c r="R150" s="590">
        <v>1.52</v>
      </c>
      <c r="S150" s="590">
        <v>1.1599999999999999</v>
      </c>
      <c r="T150" s="590">
        <v>1.1200000000000001</v>
      </c>
      <c r="U150" s="586">
        <v>1.08</v>
      </c>
      <c r="V150" s="590">
        <v>0.98</v>
      </c>
      <c r="W150" s="590">
        <v>0.85</v>
      </c>
      <c r="X150" s="586">
        <v>0.84</v>
      </c>
      <c r="Y150" s="590">
        <v>0.82</v>
      </c>
      <c r="Z150" s="590">
        <v>0.76</v>
      </c>
      <c r="AA150" s="587">
        <f t="shared" si="90"/>
        <v>46.789999999999992</v>
      </c>
      <c r="AB150" s="1100">
        <f t="shared" si="91"/>
        <v>7.4257425742574323</v>
      </c>
      <c r="AC150" s="1100">
        <f t="shared" si="92"/>
        <v>8.602150537634401</v>
      </c>
      <c r="AD150" s="1100">
        <f t="shared" si="93"/>
        <v>13.414634146341452</v>
      </c>
      <c r="AE150" s="1100">
        <f t="shared" si="94"/>
        <v>4.4585987261146487</v>
      </c>
      <c r="AF150" s="1100">
        <f t="shared" si="95"/>
        <v>3.9735099337748325</v>
      </c>
      <c r="AG150" s="1100">
        <f t="shared" si="96"/>
        <v>4.1379310344827669</v>
      </c>
      <c r="AH150" s="1100">
        <f t="shared" si="97"/>
        <v>7.4074074074073959</v>
      </c>
      <c r="AI150" s="1100">
        <f t="shared" si="98"/>
        <v>8.8709677419354982</v>
      </c>
      <c r="AJ150" s="1100">
        <f t="shared" si="99"/>
        <v>7.8260869565217384</v>
      </c>
      <c r="AK150" s="1100">
        <f t="shared" si="100"/>
        <v>9.5238095238095113</v>
      </c>
      <c r="AL150" s="1100">
        <f t="shared" si="101"/>
        <v>9.375</v>
      </c>
      <c r="AM150" s="1100">
        <f t="shared" si="102"/>
        <v>11.627906976744185</v>
      </c>
      <c r="AN150" s="1100">
        <f t="shared" si="103"/>
        <v>13.157894736842103</v>
      </c>
      <c r="AO150" s="1100">
        <f t="shared" si="104"/>
        <v>31.034482758620708</v>
      </c>
      <c r="AP150" s="1100">
        <f t="shared" si="105"/>
        <v>3.5714285714285587</v>
      </c>
      <c r="AQ150" s="1100">
        <f t="shared" si="106"/>
        <v>3.7037037037036979</v>
      </c>
      <c r="AR150" s="1100">
        <f t="shared" si="107"/>
        <v>10.204081632653072</v>
      </c>
      <c r="AS150" s="1100">
        <f t="shared" si="108"/>
        <v>15.294117647058814</v>
      </c>
      <c r="AT150" s="1100">
        <f t="shared" si="109"/>
        <v>1.1904761904761862</v>
      </c>
      <c r="AU150" s="1100">
        <f t="shared" si="110"/>
        <v>2.4390243902439046</v>
      </c>
      <c r="AV150" s="1100">
        <f t="shared" si="111"/>
        <v>7.8947368421052655</v>
      </c>
      <c r="AW150" s="1100">
        <f t="shared" si="112"/>
        <v>8.8158900967693405</v>
      </c>
      <c r="AX150" s="1100">
        <f t="shared" si="113"/>
        <v>6.3594198305294034</v>
      </c>
    </row>
    <row r="151" spans="1:50" ht="11.25" customHeight="1" x14ac:dyDescent="0.2">
      <c r="A151" s="479" t="s">
        <v>1081</v>
      </c>
      <c r="B151" s="468" t="s">
        <v>1082</v>
      </c>
      <c r="C151" s="584">
        <v>2.71</v>
      </c>
      <c r="D151" s="584">
        <v>2.61</v>
      </c>
      <c r="E151" s="460">
        <v>1.84</v>
      </c>
      <c r="F151" s="460">
        <v>1.08</v>
      </c>
      <c r="G151" s="474">
        <v>0.87</v>
      </c>
      <c r="H151" s="474">
        <v>0.82</v>
      </c>
      <c r="I151" s="474">
        <v>0.76</v>
      </c>
      <c r="J151" s="474">
        <v>0.66</v>
      </c>
      <c r="K151" s="977"/>
      <c r="L151" s="474">
        <v>0.5</v>
      </c>
      <c r="M151" s="470">
        <v>0.4</v>
      </c>
      <c r="N151" s="977"/>
      <c r="O151" s="489">
        <v>0.2</v>
      </c>
      <c r="P151" s="477">
        <v>0.48</v>
      </c>
      <c r="Q151" s="476">
        <v>2.62</v>
      </c>
      <c r="R151" s="476">
        <v>2.5099999999999998</v>
      </c>
      <c r="S151" s="476">
        <v>2.3199999999999998</v>
      </c>
      <c r="T151" s="476">
        <v>2.17</v>
      </c>
      <c r="U151" s="476">
        <v>2.06</v>
      </c>
      <c r="V151" s="476">
        <v>1.98</v>
      </c>
      <c r="W151" s="476">
        <v>1.88</v>
      </c>
      <c r="X151" s="476">
        <v>1.72</v>
      </c>
      <c r="Y151" s="476">
        <v>1.56</v>
      </c>
      <c r="Z151" s="476">
        <v>1.4</v>
      </c>
      <c r="AA151" s="587">
        <f t="shared" si="90"/>
        <v>33.15</v>
      </c>
      <c r="AB151" s="1100">
        <f t="shared" si="91"/>
        <v>3.8314176245210829</v>
      </c>
      <c r="AC151" s="1100">
        <f t="shared" si="92"/>
        <v>41.847826086956516</v>
      </c>
      <c r="AD151" s="1100">
        <f t="shared" si="93"/>
        <v>70.370370370370367</v>
      </c>
      <c r="AE151" s="1100">
        <f t="shared" si="94"/>
        <v>24.137931034482762</v>
      </c>
      <c r="AF151" s="1100">
        <f t="shared" si="95"/>
        <v>6.0975609756097615</v>
      </c>
      <c r="AG151" s="1100">
        <f t="shared" si="96"/>
        <v>7.8947368421052655</v>
      </c>
      <c r="AH151" s="1100">
        <f t="shared" si="97"/>
        <v>15.151515151515138</v>
      </c>
      <c r="AI151" s="1100">
        <f t="shared" si="98"/>
        <v>32.000000000000007</v>
      </c>
      <c r="AJ151" s="1100">
        <f t="shared" si="99"/>
        <v>25</v>
      </c>
      <c r="AK151" s="1100">
        <f t="shared" si="100"/>
        <v>100</v>
      </c>
      <c r="AL151" s="1100">
        <f t="shared" si="101"/>
        <v>-58.333333333333329</v>
      </c>
      <c r="AM151" s="1100">
        <f t="shared" si="102"/>
        <v>-81.679389312977108</v>
      </c>
      <c r="AN151" s="1100">
        <f t="shared" si="103"/>
        <v>4.3824701195219307</v>
      </c>
      <c r="AO151" s="1100">
        <f t="shared" si="104"/>
        <v>8.18965517241379</v>
      </c>
      <c r="AP151" s="1100">
        <f t="shared" si="105"/>
        <v>6.9124423963133674</v>
      </c>
      <c r="AQ151" s="1100">
        <f t="shared" si="106"/>
        <v>5.3398058252427161</v>
      </c>
      <c r="AR151" s="1100">
        <f t="shared" si="107"/>
        <v>4.0404040404040442</v>
      </c>
      <c r="AS151" s="1100">
        <f t="shared" si="108"/>
        <v>5.319148936170226</v>
      </c>
      <c r="AT151" s="1100">
        <f t="shared" si="109"/>
        <v>9.302325581395344</v>
      </c>
      <c r="AU151" s="1100">
        <f t="shared" si="110"/>
        <v>10.256410256410241</v>
      </c>
      <c r="AV151" s="1100">
        <f t="shared" si="111"/>
        <v>11.428571428571432</v>
      </c>
      <c r="AW151" s="1100">
        <f t="shared" si="112"/>
        <v>11.975708056937787</v>
      </c>
      <c r="AX151" s="1100">
        <f t="shared" si="113"/>
        <v>36.654253023702324</v>
      </c>
    </row>
    <row r="152" spans="1:50" ht="11.25" customHeight="1" x14ac:dyDescent="0.2">
      <c r="A152" s="830" t="s">
        <v>516</v>
      </c>
      <c r="B152" s="829" t="s">
        <v>517</v>
      </c>
      <c r="C152" s="584">
        <v>0.9</v>
      </c>
      <c r="D152" s="584">
        <v>0.82</v>
      </c>
      <c r="E152" s="460">
        <v>0.72750000000000004</v>
      </c>
      <c r="F152" s="460">
        <v>0.6100000000000001</v>
      </c>
      <c r="G152" s="584">
        <v>0.53749999999999998</v>
      </c>
      <c r="H152" s="584">
        <v>0.48749999999999999</v>
      </c>
      <c r="I152" s="584">
        <v>0.435</v>
      </c>
      <c r="J152" s="584">
        <v>0.37375000000000003</v>
      </c>
      <c r="K152" s="897"/>
      <c r="L152" s="584">
        <v>0.30499999999999999</v>
      </c>
      <c r="M152" s="459">
        <v>0.21625</v>
      </c>
      <c r="N152" s="897"/>
      <c r="O152" s="589">
        <v>0.19</v>
      </c>
      <c r="P152" s="590">
        <v>0.13250000000000001</v>
      </c>
      <c r="Q152" s="590">
        <v>9.375E-2</v>
      </c>
      <c r="R152" s="586">
        <v>0</v>
      </c>
      <c r="S152" s="586">
        <v>0</v>
      </c>
      <c r="T152" s="586">
        <v>0</v>
      </c>
      <c r="U152" s="586">
        <v>0</v>
      </c>
      <c r="V152" s="586">
        <v>0</v>
      </c>
      <c r="W152" s="586">
        <v>0</v>
      </c>
      <c r="X152" s="586">
        <v>0</v>
      </c>
      <c r="Y152" s="586">
        <v>0</v>
      </c>
      <c r="Z152" s="586">
        <v>3.6649999999999999E-3</v>
      </c>
      <c r="AA152" s="587">
        <f t="shared" si="90"/>
        <v>5.8324150000000001</v>
      </c>
      <c r="AB152" s="1100">
        <f t="shared" si="91"/>
        <v>9.7560975609756184</v>
      </c>
      <c r="AC152" s="1100">
        <f t="shared" si="92"/>
        <v>12.714776632302382</v>
      </c>
      <c r="AD152" s="1100">
        <f t="shared" si="93"/>
        <v>19.262295081967196</v>
      </c>
      <c r="AE152" s="1100">
        <f t="shared" si="94"/>
        <v>13.488372093023271</v>
      </c>
      <c r="AF152" s="1100">
        <f t="shared" si="95"/>
        <v>10.256410256410264</v>
      </c>
      <c r="AG152" s="1100">
        <f t="shared" si="96"/>
        <v>12.06896551724137</v>
      </c>
      <c r="AH152" s="1100">
        <f t="shared" si="97"/>
        <v>16.387959866220726</v>
      </c>
      <c r="AI152" s="1100">
        <f t="shared" si="98"/>
        <v>22.540983606557386</v>
      </c>
      <c r="AJ152" s="1100">
        <f t="shared" si="99"/>
        <v>41.040462427745659</v>
      </c>
      <c r="AK152" s="1100">
        <f t="shared" si="100"/>
        <v>13.815789473684204</v>
      </c>
      <c r="AL152" s="1100">
        <f t="shared" si="101"/>
        <v>43.396226415094333</v>
      </c>
      <c r="AM152" s="1100">
        <f t="shared" si="102"/>
        <v>41.333333333333336</v>
      </c>
      <c r="AN152" s="1100" t="str">
        <f t="shared" si="103"/>
        <v>n/a</v>
      </c>
      <c r="AO152" s="1100" t="str">
        <f t="shared" si="104"/>
        <v>n/a</v>
      </c>
      <c r="AP152" s="1100" t="str">
        <f t="shared" si="105"/>
        <v>n/a</v>
      </c>
      <c r="AQ152" s="1100" t="str">
        <f t="shared" si="106"/>
        <v>n/a</v>
      </c>
      <c r="AR152" s="1100" t="str">
        <f t="shared" si="107"/>
        <v>n/a</v>
      </c>
      <c r="AS152" s="1100" t="str">
        <f t="shared" si="108"/>
        <v>n/a</v>
      </c>
      <c r="AT152" s="1100" t="str">
        <f t="shared" si="109"/>
        <v>n/a</v>
      </c>
      <c r="AU152" s="1100" t="str">
        <f t="shared" si="110"/>
        <v>n/a</v>
      </c>
      <c r="AV152" s="1100">
        <f t="shared" si="111"/>
        <v>-100</v>
      </c>
      <c r="AW152" s="1100">
        <f t="shared" si="112"/>
        <v>12.004744020350442</v>
      </c>
      <c r="AX152" s="1100">
        <f t="shared" si="113"/>
        <v>35.859362222624277</v>
      </c>
    </row>
    <row r="153" spans="1:50" ht="11.25" customHeight="1" x14ac:dyDescent="0.2">
      <c r="A153" s="465" t="s">
        <v>1067</v>
      </c>
      <c r="B153" s="814" t="s">
        <v>1068</v>
      </c>
      <c r="C153" s="584">
        <v>3.4</v>
      </c>
      <c r="D153" s="584">
        <v>3</v>
      </c>
      <c r="E153" s="460">
        <v>2.8</v>
      </c>
      <c r="F153" s="460">
        <v>2.64</v>
      </c>
      <c r="G153" s="451">
        <v>2.4</v>
      </c>
      <c r="H153" s="451">
        <v>2</v>
      </c>
      <c r="I153" s="451">
        <v>1.88</v>
      </c>
      <c r="J153" s="451">
        <v>1.8</v>
      </c>
      <c r="K153" s="964"/>
      <c r="L153" s="451">
        <v>1.792</v>
      </c>
      <c r="M153" s="449">
        <v>1.1200000000000001</v>
      </c>
      <c r="N153" s="964"/>
      <c r="O153" s="466">
        <v>0.92</v>
      </c>
      <c r="P153" s="455">
        <v>0.92</v>
      </c>
      <c r="Q153" s="456">
        <v>0.92</v>
      </c>
      <c r="R153" s="456">
        <v>0.68799999999999994</v>
      </c>
      <c r="S153" s="456">
        <v>0.504</v>
      </c>
      <c r="T153" s="456">
        <v>0.36799999999999999</v>
      </c>
      <c r="U153" s="456">
        <v>0.20799999999999999</v>
      </c>
      <c r="V153" s="456">
        <v>0.112</v>
      </c>
      <c r="W153" s="455">
        <v>0</v>
      </c>
      <c r="X153" s="455">
        <v>0</v>
      </c>
      <c r="Y153" s="455">
        <v>0</v>
      </c>
      <c r="Z153" s="455">
        <v>0</v>
      </c>
      <c r="AA153" s="587">
        <f t="shared" si="90"/>
        <v>27.472000000000005</v>
      </c>
      <c r="AB153" s="1100">
        <f t="shared" si="91"/>
        <v>13.33333333333333</v>
      </c>
      <c r="AC153" s="1100">
        <f t="shared" si="92"/>
        <v>7.1428571428571397</v>
      </c>
      <c r="AD153" s="1100">
        <f t="shared" si="93"/>
        <v>6.0606060606060552</v>
      </c>
      <c r="AE153" s="1100">
        <f t="shared" si="94"/>
        <v>10.000000000000009</v>
      </c>
      <c r="AF153" s="1100">
        <f t="shared" si="95"/>
        <v>19.999999999999996</v>
      </c>
      <c r="AG153" s="1100">
        <f t="shared" si="96"/>
        <v>6.3829787234042534</v>
      </c>
      <c r="AH153" s="1100">
        <f t="shared" si="97"/>
        <v>4.4444444444444287</v>
      </c>
      <c r="AI153" s="1100">
        <f t="shared" si="98"/>
        <v>0.44642857142858094</v>
      </c>
      <c r="AJ153" s="1100">
        <f t="shared" si="99"/>
        <v>59.999999999999986</v>
      </c>
      <c r="AK153" s="1100">
        <f t="shared" si="100"/>
        <v>21.739130434782616</v>
      </c>
      <c r="AL153" s="1100">
        <f t="shared" si="101"/>
        <v>0</v>
      </c>
      <c r="AM153" s="1100">
        <f t="shared" si="102"/>
        <v>0</v>
      </c>
      <c r="AN153" s="1100">
        <f t="shared" si="103"/>
        <v>33.720930232558153</v>
      </c>
      <c r="AO153" s="1100">
        <f t="shared" si="104"/>
        <v>36.507936507936492</v>
      </c>
      <c r="AP153" s="1100">
        <f t="shared" si="105"/>
        <v>36.956521739130444</v>
      </c>
      <c r="AQ153" s="1100">
        <f t="shared" si="106"/>
        <v>76.923076923076934</v>
      </c>
      <c r="AR153" s="1100">
        <f t="shared" si="107"/>
        <v>85.714285714285694</v>
      </c>
      <c r="AS153" s="1100" t="str">
        <f t="shared" si="108"/>
        <v>n/a</v>
      </c>
      <c r="AT153" s="1100" t="str">
        <f t="shared" si="109"/>
        <v>n/a</v>
      </c>
      <c r="AU153" s="1100" t="str">
        <f t="shared" si="110"/>
        <v>n/a</v>
      </c>
      <c r="AV153" s="1100" t="str">
        <f t="shared" si="111"/>
        <v>n/a</v>
      </c>
      <c r="AW153" s="1100">
        <f t="shared" si="112"/>
        <v>24.66897234281436</v>
      </c>
      <c r="AX153" s="1100">
        <f t="shared" si="113"/>
        <v>26.987425298798872</v>
      </c>
    </row>
    <row r="154" spans="1:50" ht="11.25" customHeight="1" x14ac:dyDescent="0.2">
      <c r="A154" s="830" t="s">
        <v>530</v>
      </c>
      <c r="B154" s="829" t="s">
        <v>531</v>
      </c>
      <c r="C154" s="584">
        <v>5.2830000000000004</v>
      </c>
      <c r="D154" s="584">
        <v>4.9020000000000001</v>
      </c>
      <c r="E154" s="460">
        <v>4.4400000000000004</v>
      </c>
      <c r="F154" s="460">
        <v>4.21</v>
      </c>
      <c r="G154" s="584">
        <v>4</v>
      </c>
      <c r="H154" s="584">
        <v>3.51</v>
      </c>
      <c r="I154" s="584">
        <v>2.81</v>
      </c>
      <c r="J154" s="584">
        <v>2.25</v>
      </c>
      <c r="K154" s="897"/>
      <c r="L154" s="584">
        <v>1.8</v>
      </c>
      <c r="M154" s="459">
        <v>1.325</v>
      </c>
      <c r="N154" s="897"/>
      <c r="O154" s="589">
        <v>0.875</v>
      </c>
      <c r="P154" s="586">
        <v>0.7</v>
      </c>
      <c r="Q154" s="590">
        <v>0.6</v>
      </c>
      <c r="R154" s="590">
        <v>0.43</v>
      </c>
      <c r="S154" s="590">
        <v>0.33</v>
      </c>
      <c r="T154" s="586">
        <v>0.3</v>
      </c>
      <c r="U154" s="586">
        <v>0.3</v>
      </c>
      <c r="V154" s="586">
        <v>0.3</v>
      </c>
      <c r="W154" s="586">
        <v>0.3</v>
      </c>
      <c r="X154" s="586">
        <v>0.3</v>
      </c>
      <c r="Y154" s="586">
        <v>0.3</v>
      </c>
      <c r="Z154" s="590">
        <v>0.28125</v>
      </c>
      <c r="AA154" s="587">
        <f t="shared" si="90"/>
        <v>39.546249999999986</v>
      </c>
      <c r="AB154" s="1100">
        <f t="shared" si="91"/>
        <v>7.7723378212974259</v>
      </c>
      <c r="AC154" s="1100">
        <f t="shared" si="92"/>
        <v>10.4054054054054</v>
      </c>
      <c r="AD154" s="1100">
        <f t="shared" si="93"/>
        <v>5.463182897862251</v>
      </c>
      <c r="AE154" s="1100">
        <f t="shared" si="94"/>
        <v>5.2499999999999991</v>
      </c>
      <c r="AF154" s="1100">
        <f t="shared" si="95"/>
        <v>13.960113960113961</v>
      </c>
      <c r="AG154" s="1100">
        <f t="shared" si="96"/>
        <v>24.911032028469737</v>
      </c>
      <c r="AH154" s="1100">
        <f t="shared" si="97"/>
        <v>24.888888888888893</v>
      </c>
      <c r="AI154" s="1100">
        <f t="shared" si="98"/>
        <v>25</v>
      </c>
      <c r="AJ154" s="1100">
        <f t="shared" si="99"/>
        <v>35.849056603773597</v>
      </c>
      <c r="AK154" s="1100">
        <f t="shared" si="100"/>
        <v>51.428571428571423</v>
      </c>
      <c r="AL154" s="1100">
        <f t="shared" si="101"/>
        <v>25</v>
      </c>
      <c r="AM154" s="1100">
        <f t="shared" si="102"/>
        <v>16.666666666666675</v>
      </c>
      <c r="AN154" s="1100">
        <f t="shared" si="103"/>
        <v>39.534883720930239</v>
      </c>
      <c r="AO154" s="1100">
        <f t="shared" si="104"/>
        <v>30.303030303030297</v>
      </c>
      <c r="AP154" s="1100">
        <f t="shared" si="105"/>
        <v>10.000000000000009</v>
      </c>
      <c r="AQ154" s="1100">
        <f t="shared" si="106"/>
        <v>0</v>
      </c>
      <c r="AR154" s="1100">
        <f t="shared" si="107"/>
        <v>0</v>
      </c>
      <c r="AS154" s="1100">
        <f t="shared" si="108"/>
        <v>0</v>
      </c>
      <c r="AT154" s="1100">
        <f t="shared" si="109"/>
        <v>0</v>
      </c>
      <c r="AU154" s="1100">
        <f t="shared" si="110"/>
        <v>0</v>
      </c>
      <c r="AV154" s="1100">
        <f t="shared" si="111"/>
        <v>6.6666666666666652</v>
      </c>
      <c r="AW154" s="1100">
        <f t="shared" si="112"/>
        <v>15.86189697103222</v>
      </c>
      <c r="AX154" s="1100">
        <f t="shared" si="113"/>
        <v>14.934778344704048</v>
      </c>
    </row>
    <row r="155" spans="1:50" ht="11.25" customHeight="1" x14ac:dyDescent="0.2">
      <c r="A155" s="830" t="s">
        <v>510</v>
      </c>
      <c r="B155" s="829" t="s">
        <v>511</v>
      </c>
      <c r="C155" s="584">
        <v>1.63</v>
      </c>
      <c r="D155" s="584">
        <v>1.53</v>
      </c>
      <c r="E155" s="460">
        <v>1.4279999999999999</v>
      </c>
      <c r="F155" s="460">
        <v>1.33</v>
      </c>
      <c r="G155" s="584">
        <v>1.24</v>
      </c>
      <c r="H155" s="584">
        <v>1.1599999999999999</v>
      </c>
      <c r="I155" s="584">
        <v>1.08</v>
      </c>
      <c r="J155" s="584">
        <v>1.02</v>
      </c>
      <c r="K155" s="897"/>
      <c r="L155" s="584">
        <v>0.96</v>
      </c>
      <c r="M155" s="588">
        <v>0.84</v>
      </c>
      <c r="N155" s="897"/>
      <c r="O155" s="589">
        <v>0.66</v>
      </c>
      <c r="P155" s="590">
        <v>0.5</v>
      </c>
      <c r="Q155" s="590">
        <v>0.36</v>
      </c>
      <c r="R155" s="590">
        <v>0.2</v>
      </c>
      <c r="S155" s="586">
        <v>0</v>
      </c>
      <c r="T155" s="586">
        <v>0</v>
      </c>
      <c r="U155" s="586">
        <v>0</v>
      </c>
      <c r="V155" s="586">
        <v>0</v>
      </c>
      <c r="W155" s="586">
        <v>1.0900000000000001</v>
      </c>
      <c r="X155" s="586">
        <v>1.46</v>
      </c>
      <c r="Y155" s="586">
        <v>1.46</v>
      </c>
      <c r="Z155" s="586">
        <v>1.39</v>
      </c>
      <c r="AA155" s="587">
        <f t="shared" si="90"/>
        <v>19.338000000000001</v>
      </c>
      <c r="AB155" s="1100">
        <f t="shared" si="91"/>
        <v>6.5359477124182996</v>
      </c>
      <c r="AC155" s="1100">
        <f t="shared" si="92"/>
        <v>7.1428571428571397</v>
      </c>
      <c r="AD155" s="1100">
        <f t="shared" si="93"/>
        <v>7.3684210526315574</v>
      </c>
      <c r="AE155" s="1100">
        <f t="shared" si="94"/>
        <v>7.258064516129048</v>
      </c>
      <c r="AF155" s="1100">
        <f t="shared" si="95"/>
        <v>6.8965517241379448</v>
      </c>
      <c r="AG155" s="1100">
        <f t="shared" si="96"/>
        <v>7.4074074074073959</v>
      </c>
      <c r="AH155" s="1100">
        <f t="shared" si="97"/>
        <v>5.8823529411764719</v>
      </c>
      <c r="AI155" s="1100">
        <f t="shared" si="98"/>
        <v>6.25</v>
      </c>
      <c r="AJ155" s="1100">
        <f t="shared" si="99"/>
        <v>14.285714285714279</v>
      </c>
      <c r="AK155" s="1100">
        <f t="shared" si="100"/>
        <v>27.27272727272727</v>
      </c>
      <c r="AL155" s="1100">
        <f t="shared" si="101"/>
        <v>32.000000000000007</v>
      </c>
      <c r="AM155" s="1100">
        <f t="shared" si="102"/>
        <v>38.888888888888886</v>
      </c>
      <c r="AN155" s="1100">
        <f t="shared" si="103"/>
        <v>79.999999999999986</v>
      </c>
      <c r="AO155" s="1100" t="str">
        <f t="shared" si="104"/>
        <v>n/a</v>
      </c>
      <c r="AP155" s="1100" t="str">
        <f t="shared" si="105"/>
        <v>n/a</v>
      </c>
      <c r="AQ155" s="1100" t="str">
        <f t="shared" si="106"/>
        <v>n/a</v>
      </c>
      <c r="AR155" s="1100" t="str">
        <f t="shared" si="107"/>
        <v>n/a</v>
      </c>
      <c r="AS155" s="1100">
        <f t="shared" si="108"/>
        <v>-100</v>
      </c>
      <c r="AT155" s="1100">
        <f t="shared" si="109"/>
        <v>-25.342465753424648</v>
      </c>
      <c r="AU155" s="1100">
        <f t="shared" si="110"/>
        <v>0</v>
      </c>
      <c r="AV155" s="1100">
        <f t="shared" si="111"/>
        <v>5.0359712230215958</v>
      </c>
      <c r="AW155" s="1100">
        <f t="shared" si="112"/>
        <v>7.4636728478638359</v>
      </c>
      <c r="AX155" s="1100">
        <f t="shared" si="113"/>
        <v>35.339098714296846</v>
      </c>
    </row>
    <row r="156" spans="1:50" ht="11.25" customHeight="1" x14ac:dyDescent="0.2">
      <c r="A156" s="542" t="s">
        <v>4659</v>
      </c>
      <c r="B156" s="829" t="s">
        <v>4649</v>
      </c>
      <c r="C156" s="584">
        <v>1.48</v>
      </c>
      <c r="D156" s="584">
        <v>1.4</v>
      </c>
      <c r="E156" s="460">
        <v>1.3</v>
      </c>
      <c r="F156" s="460">
        <v>1.1000000000000001</v>
      </c>
      <c r="G156" s="499">
        <v>1</v>
      </c>
      <c r="H156" s="499">
        <v>1</v>
      </c>
      <c r="I156" s="584">
        <v>1</v>
      </c>
      <c r="J156" s="584">
        <v>0.8</v>
      </c>
      <c r="K156" s="1090"/>
      <c r="L156" s="584">
        <v>0.6</v>
      </c>
      <c r="M156" s="459">
        <v>0.4</v>
      </c>
      <c r="N156" s="519"/>
      <c r="O156" s="502">
        <v>0</v>
      </c>
      <c r="P156" s="541">
        <v>0</v>
      </c>
      <c r="Q156" s="590">
        <v>0.44999999999999996</v>
      </c>
      <c r="R156" s="590">
        <v>0.35</v>
      </c>
      <c r="S156" s="500">
        <v>0</v>
      </c>
      <c r="T156" s="500">
        <v>0</v>
      </c>
      <c r="U156" s="500">
        <v>0</v>
      </c>
      <c r="V156" s="500">
        <v>0</v>
      </c>
      <c r="W156" s="500">
        <v>0</v>
      </c>
      <c r="X156" s="500">
        <v>0</v>
      </c>
      <c r="Y156" s="500">
        <v>0</v>
      </c>
      <c r="Z156" s="500">
        <v>0</v>
      </c>
      <c r="AA156" s="587">
        <f t="shared" si="90"/>
        <v>10.879999999999999</v>
      </c>
      <c r="AB156" s="1100">
        <f t="shared" si="91"/>
        <v>5.7142857142857162</v>
      </c>
      <c r="AC156" s="1100">
        <f t="shared" si="92"/>
        <v>7.6923076923076872</v>
      </c>
      <c r="AD156" s="1100">
        <f t="shared" si="93"/>
        <v>18.181818181818166</v>
      </c>
      <c r="AE156" s="1100">
        <f t="shared" si="94"/>
        <v>10.000000000000009</v>
      </c>
      <c r="AF156" s="1100">
        <f t="shared" si="95"/>
        <v>0</v>
      </c>
      <c r="AG156" s="1100">
        <f t="shared" si="96"/>
        <v>0</v>
      </c>
      <c r="AH156" s="1100">
        <f t="shared" si="97"/>
        <v>25</v>
      </c>
      <c r="AI156" s="1100">
        <f t="shared" si="98"/>
        <v>33.33333333333335</v>
      </c>
      <c r="AJ156" s="1100">
        <f t="shared" si="99"/>
        <v>49.999999999999979</v>
      </c>
      <c r="AK156" s="1100" t="str">
        <f t="shared" si="100"/>
        <v>n/a</v>
      </c>
      <c r="AL156" s="1100" t="str">
        <f t="shared" si="101"/>
        <v>n/a</v>
      </c>
      <c r="AM156" s="1100">
        <f t="shared" si="102"/>
        <v>-100</v>
      </c>
      <c r="AN156" s="1100">
        <f t="shared" si="103"/>
        <v>28.571428571428559</v>
      </c>
      <c r="AO156" s="1100" t="str">
        <f t="shared" si="104"/>
        <v>n/a</v>
      </c>
      <c r="AP156" s="1100" t="str">
        <f t="shared" si="105"/>
        <v>n/a</v>
      </c>
      <c r="AQ156" s="1100" t="str">
        <f t="shared" si="106"/>
        <v>n/a</v>
      </c>
      <c r="AR156" s="1100" t="str">
        <f t="shared" si="107"/>
        <v>n/a</v>
      </c>
      <c r="AS156" s="1100" t="str">
        <f t="shared" si="108"/>
        <v>n/a</v>
      </c>
      <c r="AT156" s="1100" t="str">
        <f t="shared" si="109"/>
        <v>n/a</v>
      </c>
      <c r="AU156" s="1100" t="str">
        <f t="shared" si="110"/>
        <v>n/a</v>
      </c>
      <c r="AV156" s="1100" t="str">
        <f t="shared" si="111"/>
        <v>n/a</v>
      </c>
      <c r="AW156" s="1100">
        <f t="shared" si="112"/>
        <v>7.1357430448339505</v>
      </c>
      <c r="AX156" s="1100">
        <f t="shared" si="113"/>
        <v>38.748849913457839</v>
      </c>
    </row>
    <row r="157" spans="1:50" ht="11.25" customHeight="1" x14ac:dyDescent="0.2">
      <c r="A157" s="461" t="s">
        <v>483</v>
      </c>
      <c r="B157" s="829" t="s">
        <v>484</v>
      </c>
      <c r="C157" s="584">
        <v>1.7172000000000001</v>
      </c>
      <c r="D157" s="584">
        <v>1.6188</v>
      </c>
      <c r="E157" s="460">
        <v>1.391</v>
      </c>
      <c r="F157" s="460">
        <v>1.2764099999999998</v>
      </c>
      <c r="G157" s="584">
        <v>1.1367400000000001</v>
      </c>
      <c r="H157" s="584">
        <v>0.98565999999999998</v>
      </c>
      <c r="I157" s="584">
        <v>0.90500000000000003</v>
      </c>
      <c r="J157" s="584">
        <v>0.83040000000000003</v>
      </c>
      <c r="K157" s="897"/>
      <c r="L157" s="584">
        <v>0.75022999999999995</v>
      </c>
      <c r="M157" s="459">
        <v>0.65649999999999997</v>
      </c>
      <c r="N157" s="897"/>
      <c r="O157" s="589">
        <v>0.52350000000000008</v>
      </c>
      <c r="P157" s="590">
        <v>0.44550000000000001</v>
      </c>
      <c r="Q157" s="590">
        <v>0.4335</v>
      </c>
      <c r="R157" s="590">
        <v>0.39250000000000002</v>
      </c>
      <c r="S157" s="590">
        <v>0.28749999999999998</v>
      </c>
      <c r="T157" s="590">
        <v>0.24049999999999999</v>
      </c>
      <c r="U157" s="590">
        <v>0.18124999999999999</v>
      </c>
      <c r="V157" s="590">
        <v>0.16667999999999999</v>
      </c>
      <c r="W157" s="590">
        <v>0.14334</v>
      </c>
      <c r="X157" s="590">
        <v>0.13</v>
      </c>
      <c r="Y157" s="590">
        <v>0.11666</v>
      </c>
      <c r="Z157" s="590">
        <v>0.1</v>
      </c>
      <c r="AA157" s="587">
        <f t="shared" si="90"/>
        <v>14.428870000000002</v>
      </c>
      <c r="AB157" s="1100">
        <f t="shared" si="91"/>
        <v>6.0785767234988963</v>
      </c>
      <c r="AC157" s="1100">
        <f t="shared" si="92"/>
        <v>16.376707404744796</v>
      </c>
      <c r="AD157" s="1100">
        <f t="shared" si="93"/>
        <v>8.9775228962480913</v>
      </c>
      <c r="AE157" s="1100">
        <f t="shared" si="94"/>
        <v>12.286890581839272</v>
      </c>
      <c r="AF157" s="1100">
        <f t="shared" si="95"/>
        <v>15.327800661485714</v>
      </c>
      <c r="AG157" s="1100">
        <f t="shared" si="96"/>
        <v>8.912707182320446</v>
      </c>
      <c r="AH157" s="1100">
        <f t="shared" si="97"/>
        <v>8.9836223506743806</v>
      </c>
      <c r="AI157" s="1100">
        <f t="shared" si="98"/>
        <v>10.686056276075352</v>
      </c>
      <c r="AJ157" s="1100">
        <f t="shared" si="99"/>
        <v>14.277227722772267</v>
      </c>
      <c r="AK157" s="1100">
        <f t="shared" si="100"/>
        <v>25.405921680993295</v>
      </c>
      <c r="AL157" s="1100">
        <f t="shared" si="101"/>
        <v>17.508417508417516</v>
      </c>
      <c r="AM157" s="1100">
        <f t="shared" si="102"/>
        <v>2.7681660899653959</v>
      </c>
      <c r="AN157" s="1100">
        <f t="shared" si="103"/>
        <v>10.445859872611463</v>
      </c>
      <c r="AO157" s="1100">
        <f t="shared" si="104"/>
        <v>36.521739130434796</v>
      </c>
      <c r="AP157" s="1100">
        <f t="shared" si="105"/>
        <v>19.542619542619533</v>
      </c>
      <c r="AQ157" s="1100">
        <f t="shared" si="106"/>
        <v>32.689655172413801</v>
      </c>
      <c r="AR157" s="1100">
        <f t="shared" si="107"/>
        <v>8.7413006959443216</v>
      </c>
      <c r="AS157" s="1100">
        <f t="shared" si="108"/>
        <v>16.28296358308916</v>
      </c>
      <c r="AT157" s="1100">
        <f t="shared" si="109"/>
        <v>10.261538461538455</v>
      </c>
      <c r="AU157" s="1100">
        <f t="shared" si="110"/>
        <v>11.434939139379408</v>
      </c>
      <c r="AV157" s="1100">
        <f t="shared" si="111"/>
        <v>16.659999999999986</v>
      </c>
      <c r="AW157" s="1100">
        <f t="shared" si="112"/>
        <v>14.770011079860305</v>
      </c>
      <c r="AX157" s="1100">
        <f t="shared" si="113"/>
        <v>8.297327486928598</v>
      </c>
    </row>
    <row r="158" spans="1:50" ht="11.25" customHeight="1" x14ac:dyDescent="0.2">
      <c r="A158" s="444" t="s">
        <v>1069</v>
      </c>
      <c r="B158" s="814" t="s">
        <v>1070</v>
      </c>
      <c r="C158" s="584">
        <v>0.47</v>
      </c>
      <c r="D158" s="584">
        <v>0.43</v>
      </c>
      <c r="E158" s="460">
        <v>0.39</v>
      </c>
      <c r="F158" s="460">
        <v>0.35000000000000003</v>
      </c>
      <c r="G158" s="451">
        <v>0.31</v>
      </c>
      <c r="H158" s="451">
        <v>0.27</v>
      </c>
      <c r="I158" s="451">
        <v>0.24</v>
      </c>
      <c r="J158" s="451">
        <v>0.11</v>
      </c>
      <c r="K158" s="964"/>
      <c r="L158" s="451">
        <v>0.06</v>
      </c>
      <c r="M158" s="453">
        <v>0</v>
      </c>
      <c r="N158" s="964"/>
      <c r="O158" s="466">
        <v>0</v>
      </c>
      <c r="P158" s="455">
        <v>0</v>
      </c>
      <c r="Q158" s="455">
        <v>0</v>
      </c>
      <c r="R158" s="455">
        <v>0</v>
      </c>
      <c r="S158" s="455">
        <v>0</v>
      </c>
      <c r="T158" s="455">
        <v>0</v>
      </c>
      <c r="U158" s="455">
        <v>0</v>
      </c>
      <c r="V158" s="455">
        <v>0</v>
      </c>
      <c r="W158" s="455">
        <v>0</v>
      </c>
      <c r="X158" s="455">
        <v>0</v>
      </c>
      <c r="Y158" s="455">
        <v>0</v>
      </c>
      <c r="Z158" s="455">
        <v>0</v>
      </c>
      <c r="AA158" s="587">
        <f t="shared" si="90"/>
        <v>2.63</v>
      </c>
      <c r="AB158" s="1100">
        <f t="shared" si="91"/>
        <v>9.302325581395344</v>
      </c>
      <c r="AC158" s="1100">
        <f t="shared" si="92"/>
        <v>10.256410256410241</v>
      </c>
      <c r="AD158" s="1100">
        <f t="shared" si="93"/>
        <v>11.428571428571432</v>
      </c>
      <c r="AE158" s="1100">
        <f t="shared" si="94"/>
        <v>12.903225806451623</v>
      </c>
      <c r="AF158" s="1100">
        <f t="shared" si="95"/>
        <v>14.814814814814813</v>
      </c>
      <c r="AG158" s="1100">
        <f t="shared" si="96"/>
        <v>12.500000000000021</v>
      </c>
      <c r="AH158" s="1100">
        <f t="shared" si="97"/>
        <v>118.18181818181816</v>
      </c>
      <c r="AI158" s="1100">
        <f t="shared" si="98"/>
        <v>83.333333333333343</v>
      </c>
      <c r="AJ158" s="1100" t="str">
        <f t="shared" si="99"/>
        <v>n/a</v>
      </c>
      <c r="AK158" s="1100" t="str">
        <f t="shared" si="100"/>
        <v>n/a</v>
      </c>
      <c r="AL158" s="1100" t="str">
        <f t="shared" si="101"/>
        <v>n/a</v>
      </c>
      <c r="AM158" s="1100" t="str">
        <f t="shared" si="102"/>
        <v>n/a</v>
      </c>
      <c r="AN158" s="1100" t="str">
        <f t="shared" si="103"/>
        <v>n/a</v>
      </c>
      <c r="AO158" s="1100" t="str">
        <f t="shared" si="104"/>
        <v>n/a</v>
      </c>
      <c r="AP158" s="1100" t="str">
        <f t="shared" si="105"/>
        <v>n/a</v>
      </c>
      <c r="AQ158" s="1100" t="str">
        <f t="shared" si="106"/>
        <v>n/a</v>
      </c>
      <c r="AR158" s="1100" t="str">
        <f t="shared" si="107"/>
        <v>n/a</v>
      </c>
      <c r="AS158" s="1100" t="str">
        <f t="shared" si="108"/>
        <v>n/a</v>
      </c>
      <c r="AT158" s="1100" t="str">
        <f t="shared" si="109"/>
        <v>n/a</v>
      </c>
      <c r="AU158" s="1100" t="str">
        <f t="shared" si="110"/>
        <v>n/a</v>
      </c>
      <c r="AV158" s="1100" t="str">
        <f t="shared" si="111"/>
        <v>n/a</v>
      </c>
      <c r="AW158" s="1100">
        <f t="shared" si="112"/>
        <v>34.090062425349373</v>
      </c>
      <c r="AX158" s="1100">
        <f t="shared" si="113"/>
        <v>42.222013851220531</v>
      </c>
    </row>
    <row r="159" spans="1:50" ht="11.25" customHeight="1" x14ac:dyDescent="0.2">
      <c r="A159" s="461" t="s">
        <v>1077</v>
      </c>
      <c r="B159" s="829" t="s">
        <v>1078</v>
      </c>
      <c r="C159" s="584">
        <v>1.56</v>
      </c>
      <c r="D159" s="584">
        <v>1.44</v>
      </c>
      <c r="E159" s="460">
        <v>1.26</v>
      </c>
      <c r="F159" s="481">
        <v>1.1200000000000001</v>
      </c>
      <c r="G159" s="584">
        <v>1.04</v>
      </c>
      <c r="H159" s="584">
        <v>1</v>
      </c>
      <c r="I159" s="584">
        <v>0.86</v>
      </c>
      <c r="J159" s="584">
        <v>0.8</v>
      </c>
      <c r="K159" s="897"/>
      <c r="L159" s="584">
        <v>0.72</v>
      </c>
      <c r="M159" s="459">
        <v>0.6</v>
      </c>
      <c r="N159" s="897"/>
      <c r="O159" s="589">
        <v>0.4</v>
      </c>
      <c r="P159" s="586">
        <v>0.2</v>
      </c>
      <c r="Q159" s="586">
        <v>0.76</v>
      </c>
      <c r="R159" s="590">
        <v>0.8</v>
      </c>
      <c r="S159" s="590">
        <v>0.48</v>
      </c>
      <c r="T159" s="590">
        <v>0.44</v>
      </c>
      <c r="U159" s="590">
        <v>0.2</v>
      </c>
      <c r="V159" s="586">
        <v>0</v>
      </c>
      <c r="W159" s="586">
        <v>0</v>
      </c>
      <c r="X159" s="586">
        <v>0</v>
      </c>
      <c r="Y159" s="586">
        <v>0</v>
      </c>
      <c r="Z159" s="586">
        <v>0</v>
      </c>
      <c r="AA159" s="587">
        <f t="shared" si="90"/>
        <v>13.68</v>
      </c>
      <c r="AB159" s="1100">
        <f t="shared" si="91"/>
        <v>8.3333333333333481</v>
      </c>
      <c r="AC159" s="1100">
        <f t="shared" si="92"/>
        <v>14.285714285714279</v>
      </c>
      <c r="AD159" s="1100">
        <f t="shared" si="93"/>
        <v>12.5</v>
      </c>
      <c r="AE159" s="1100">
        <f t="shared" si="94"/>
        <v>7.6923076923077094</v>
      </c>
      <c r="AF159" s="1100">
        <f t="shared" si="95"/>
        <v>4.0000000000000036</v>
      </c>
      <c r="AG159" s="1100">
        <f t="shared" si="96"/>
        <v>16.279069767441868</v>
      </c>
      <c r="AH159" s="1100">
        <f t="shared" si="97"/>
        <v>7.4999999999999956</v>
      </c>
      <c r="AI159" s="1100">
        <f t="shared" si="98"/>
        <v>11.111111111111116</v>
      </c>
      <c r="AJ159" s="1100">
        <f t="shared" si="99"/>
        <v>19.999999999999996</v>
      </c>
      <c r="AK159" s="1100">
        <f t="shared" si="100"/>
        <v>49.999999999999979</v>
      </c>
      <c r="AL159" s="1100">
        <f t="shared" si="101"/>
        <v>100</v>
      </c>
      <c r="AM159" s="1100">
        <f t="shared" si="102"/>
        <v>-73.684210526315795</v>
      </c>
      <c r="AN159" s="1100">
        <f t="shared" si="103"/>
        <v>-5.0000000000000044</v>
      </c>
      <c r="AO159" s="1100">
        <f t="shared" si="104"/>
        <v>66.666666666666671</v>
      </c>
      <c r="AP159" s="1100">
        <f t="shared" si="105"/>
        <v>9.0909090909090828</v>
      </c>
      <c r="AQ159" s="1100">
        <f t="shared" si="106"/>
        <v>119.99999999999997</v>
      </c>
      <c r="AR159" s="1100" t="str">
        <f t="shared" si="107"/>
        <v>n/a</v>
      </c>
      <c r="AS159" s="1100" t="str">
        <f t="shared" si="108"/>
        <v>n/a</v>
      </c>
      <c r="AT159" s="1100" t="str">
        <f t="shared" si="109"/>
        <v>n/a</v>
      </c>
      <c r="AU159" s="1100" t="str">
        <f t="shared" si="110"/>
        <v>n/a</v>
      </c>
      <c r="AV159" s="1100" t="str">
        <f t="shared" si="111"/>
        <v>n/a</v>
      </c>
      <c r="AW159" s="1100">
        <f t="shared" si="112"/>
        <v>23.048431338823015</v>
      </c>
      <c r="AX159" s="1100">
        <f t="shared" si="113"/>
        <v>44.520730404228814</v>
      </c>
    </row>
    <row r="160" spans="1:50" ht="11.25" customHeight="1" x14ac:dyDescent="0.2">
      <c r="A160" s="830" t="s">
        <v>1101</v>
      </c>
      <c r="B160" s="829" t="s">
        <v>1102</v>
      </c>
      <c r="C160" s="584">
        <v>2.0099999999999998</v>
      </c>
      <c r="D160" s="584">
        <v>1.92</v>
      </c>
      <c r="E160" s="460">
        <v>1.8</v>
      </c>
      <c r="F160" s="460">
        <v>1.6400000000000001</v>
      </c>
      <c r="G160" s="584">
        <v>1.4550000000000001</v>
      </c>
      <c r="H160" s="584">
        <v>1.155</v>
      </c>
      <c r="I160" s="584">
        <v>0.79</v>
      </c>
      <c r="J160" s="584">
        <v>0.48</v>
      </c>
      <c r="K160" s="897"/>
      <c r="L160" s="463">
        <v>0</v>
      </c>
      <c r="M160" s="588">
        <v>0</v>
      </c>
      <c r="N160" s="897"/>
      <c r="O160" s="464">
        <v>0</v>
      </c>
      <c r="P160" s="586">
        <v>0</v>
      </c>
      <c r="Q160" s="586">
        <v>0</v>
      </c>
      <c r="R160" s="586">
        <v>0</v>
      </c>
      <c r="S160" s="586">
        <v>0</v>
      </c>
      <c r="T160" s="586">
        <v>0</v>
      </c>
      <c r="U160" s="586">
        <v>0</v>
      </c>
      <c r="V160" s="586">
        <v>0</v>
      </c>
      <c r="W160" s="586">
        <v>0</v>
      </c>
      <c r="X160" s="586">
        <v>0</v>
      </c>
      <c r="Y160" s="586">
        <v>0</v>
      </c>
      <c r="Z160" s="586">
        <v>0</v>
      </c>
      <c r="AA160" s="587">
        <f t="shared" si="90"/>
        <v>11.25</v>
      </c>
      <c r="AB160" s="1100">
        <f t="shared" si="91"/>
        <v>4.6875</v>
      </c>
      <c r="AC160" s="1100">
        <f t="shared" si="92"/>
        <v>6.6666666666666652</v>
      </c>
      <c r="AD160" s="1100">
        <f t="shared" si="93"/>
        <v>9.7560975609755971</v>
      </c>
      <c r="AE160" s="1100">
        <f t="shared" si="94"/>
        <v>12.714776632302405</v>
      </c>
      <c r="AF160" s="1100">
        <f t="shared" si="95"/>
        <v>25.974025974025984</v>
      </c>
      <c r="AG160" s="1100">
        <f t="shared" si="96"/>
        <v>46.202531645569621</v>
      </c>
      <c r="AH160" s="1100">
        <f t="shared" si="97"/>
        <v>64.583333333333343</v>
      </c>
      <c r="AI160" s="1100" t="str">
        <f t="shared" si="98"/>
        <v>n/a</v>
      </c>
      <c r="AJ160" s="1100" t="str">
        <f t="shared" si="99"/>
        <v>n/a</v>
      </c>
      <c r="AK160" s="1100" t="str">
        <f t="shared" si="100"/>
        <v>n/a</v>
      </c>
      <c r="AL160" s="1100" t="str">
        <f t="shared" si="101"/>
        <v>n/a</v>
      </c>
      <c r="AM160" s="1100" t="str">
        <f t="shared" si="102"/>
        <v>n/a</v>
      </c>
      <c r="AN160" s="1100" t="str">
        <f t="shared" si="103"/>
        <v>n/a</v>
      </c>
      <c r="AO160" s="1100" t="str">
        <f t="shared" si="104"/>
        <v>n/a</v>
      </c>
      <c r="AP160" s="1100" t="str">
        <f t="shared" si="105"/>
        <v>n/a</v>
      </c>
      <c r="AQ160" s="1100" t="str">
        <f t="shared" si="106"/>
        <v>n/a</v>
      </c>
      <c r="AR160" s="1100" t="str">
        <f t="shared" si="107"/>
        <v>n/a</v>
      </c>
      <c r="AS160" s="1100" t="str">
        <f t="shared" si="108"/>
        <v>n/a</v>
      </c>
      <c r="AT160" s="1100" t="str">
        <f t="shared" si="109"/>
        <v>n/a</v>
      </c>
      <c r="AU160" s="1100" t="str">
        <f t="shared" si="110"/>
        <v>n/a</v>
      </c>
      <c r="AV160" s="1100" t="str">
        <f t="shared" si="111"/>
        <v>n/a</v>
      </c>
      <c r="AW160" s="1100">
        <f t="shared" si="112"/>
        <v>24.369275973267658</v>
      </c>
      <c r="AX160" s="1100">
        <f t="shared" si="113"/>
        <v>22.90037738079798</v>
      </c>
    </row>
    <row r="161" spans="1:50" ht="11.25" customHeight="1" x14ac:dyDescent="0.2">
      <c r="A161" s="830" t="s">
        <v>1089</v>
      </c>
      <c r="B161" s="829" t="s">
        <v>1090</v>
      </c>
      <c r="C161" s="584">
        <v>4.88</v>
      </c>
      <c r="D161" s="584">
        <v>4.6399999999999997</v>
      </c>
      <c r="E161" s="460">
        <v>4.0199999999999996</v>
      </c>
      <c r="F161" s="460">
        <v>3.6</v>
      </c>
      <c r="G161" s="584">
        <v>2.12</v>
      </c>
      <c r="H161" s="584">
        <v>1.68</v>
      </c>
      <c r="I161" s="584">
        <v>1.4</v>
      </c>
      <c r="J161" s="584">
        <v>1.08</v>
      </c>
      <c r="K161" s="897"/>
      <c r="L161" s="584">
        <v>0.72</v>
      </c>
      <c r="M161" s="459">
        <v>0.52</v>
      </c>
      <c r="N161" s="897"/>
      <c r="O161" s="464">
        <v>0</v>
      </c>
      <c r="P161" s="586">
        <v>0</v>
      </c>
      <c r="Q161" s="586">
        <v>0</v>
      </c>
      <c r="R161" s="586">
        <v>0</v>
      </c>
      <c r="S161" s="586">
        <v>0</v>
      </c>
      <c r="T161" s="586">
        <v>0</v>
      </c>
      <c r="U161" s="586">
        <v>0</v>
      </c>
      <c r="V161" s="586">
        <v>0</v>
      </c>
      <c r="W161" s="586">
        <v>0</v>
      </c>
      <c r="X161" s="586">
        <v>0</v>
      </c>
      <c r="Y161" s="586">
        <v>0</v>
      </c>
      <c r="Z161" s="586">
        <v>0</v>
      </c>
      <c r="AA161" s="587">
        <f t="shared" si="90"/>
        <v>24.66</v>
      </c>
      <c r="AB161" s="1100">
        <f t="shared" si="91"/>
        <v>5.1724137931034475</v>
      </c>
      <c r="AC161" s="1100">
        <f t="shared" si="92"/>
        <v>15.422885572139311</v>
      </c>
      <c r="AD161" s="1100">
        <f t="shared" si="93"/>
        <v>11.666666666666647</v>
      </c>
      <c r="AE161" s="1100">
        <f t="shared" si="94"/>
        <v>69.811320754716988</v>
      </c>
      <c r="AF161" s="1100">
        <f t="shared" si="95"/>
        <v>26.190476190476208</v>
      </c>
      <c r="AG161" s="1100">
        <f t="shared" si="96"/>
        <v>19.999999999999996</v>
      </c>
      <c r="AH161" s="1100">
        <f t="shared" si="97"/>
        <v>29.629629629629605</v>
      </c>
      <c r="AI161" s="1100">
        <f t="shared" si="98"/>
        <v>50.000000000000021</v>
      </c>
      <c r="AJ161" s="1100">
        <f t="shared" si="99"/>
        <v>38.46153846153846</v>
      </c>
      <c r="AK161" s="1100" t="str">
        <f t="shared" si="100"/>
        <v>n/a</v>
      </c>
      <c r="AL161" s="1100" t="str">
        <f t="shared" si="101"/>
        <v>n/a</v>
      </c>
      <c r="AM161" s="1100" t="str">
        <f t="shared" si="102"/>
        <v>n/a</v>
      </c>
      <c r="AN161" s="1100" t="str">
        <f t="shared" si="103"/>
        <v>n/a</v>
      </c>
      <c r="AO161" s="1100" t="str">
        <f t="shared" si="104"/>
        <v>n/a</v>
      </c>
      <c r="AP161" s="1100" t="str">
        <f t="shared" si="105"/>
        <v>n/a</v>
      </c>
      <c r="AQ161" s="1100" t="str">
        <f t="shared" si="106"/>
        <v>n/a</v>
      </c>
      <c r="AR161" s="1100" t="str">
        <f t="shared" si="107"/>
        <v>n/a</v>
      </c>
      <c r="AS161" s="1100" t="str">
        <f t="shared" si="108"/>
        <v>n/a</v>
      </c>
      <c r="AT161" s="1100" t="str">
        <f t="shared" si="109"/>
        <v>n/a</v>
      </c>
      <c r="AU161" s="1100" t="str">
        <f t="shared" si="110"/>
        <v>n/a</v>
      </c>
      <c r="AV161" s="1100" t="str">
        <f t="shared" si="111"/>
        <v>n/a</v>
      </c>
      <c r="AW161" s="1100">
        <f t="shared" si="112"/>
        <v>29.594992340918971</v>
      </c>
      <c r="AX161" s="1100">
        <f t="shared" si="113"/>
        <v>20.416674164201357</v>
      </c>
    </row>
    <row r="162" spans="1:50" ht="11.25" customHeight="1" x14ac:dyDescent="0.2">
      <c r="A162" s="830" t="s">
        <v>1087</v>
      </c>
      <c r="B162" s="829" t="s">
        <v>1088</v>
      </c>
      <c r="C162" s="584">
        <v>0.49</v>
      </c>
      <c r="D162" s="584">
        <v>0.45</v>
      </c>
      <c r="E162" s="460">
        <v>0.41</v>
      </c>
      <c r="F162" s="460">
        <v>0.37</v>
      </c>
      <c r="G162" s="584">
        <v>0.33</v>
      </c>
      <c r="H162" s="584">
        <v>0.27500000000000002</v>
      </c>
      <c r="I162" s="584">
        <v>0.23</v>
      </c>
      <c r="J162" s="584">
        <v>0.19750000000000001</v>
      </c>
      <c r="K162" s="897"/>
      <c r="L162" s="584">
        <v>0.17499999999999999</v>
      </c>
      <c r="M162" s="459">
        <v>4.2500000000000003E-2</v>
      </c>
      <c r="N162" s="897"/>
      <c r="O162" s="464">
        <v>0</v>
      </c>
      <c r="P162" s="586">
        <v>0</v>
      </c>
      <c r="Q162" s="586">
        <v>0</v>
      </c>
      <c r="R162" s="586">
        <v>0</v>
      </c>
      <c r="S162" s="586">
        <v>0</v>
      </c>
      <c r="T162" s="586">
        <v>0</v>
      </c>
      <c r="U162" s="586">
        <v>0</v>
      </c>
      <c r="V162" s="586">
        <v>0</v>
      </c>
      <c r="W162" s="586">
        <v>0</v>
      </c>
      <c r="X162" s="586">
        <v>0</v>
      </c>
      <c r="Y162" s="586">
        <v>0</v>
      </c>
      <c r="Z162" s="586">
        <v>0</v>
      </c>
      <c r="AA162" s="587">
        <f t="shared" si="90"/>
        <v>2.9699999999999993</v>
      </c>
      <c r="AB162" s="1100">
        <f t="shared" si="91"/>
        <v>8.8888888888888786</v>
      </c>
      <c r="AC162" s="1100">
        <f t="shared" si="92"/>
        <v>9.7560975609756184</v>
      </c>
      <c r="AD162" s="1100">
        <f t="shared" si="93"/>
        <v>10.810810810810811</v>
      </c>
      <c r="AE162" s="1100">
        <f t="shared" si="94"/>
        <v>12.12121212121211</v>
      </c>
      <c r="AF162" s="1100">
        <f t="shared" si="95"/>
        <v>19.999999999999996</v>
      </c>
      <c r="AG162" s="1100">
        <f t="shared" si="96"/>
        <v>19.565217391304344</v>
      </c>
      <c r="AH162" s="1100">
        <f t="shared" si="97"/>
        <v>16.455696202531644</v>
      </c>
      <c r="AI162" s="1100">
        <f t="shared" si="98"/>
        <v>12.857142857142879</v>
      </c>
      <c r="AJ162" s="1100">
        <f t="shared" si="99"/>
        <v>311.76470588235293</v>
      </c>
      <c r="AK162" s="1100" t="str">
        <f t="shared" si="100"/>
        <v>n/a</v>
      </c>
      <c r="AL162" s="1100" t="str">
        <f t="shared" si="101"/>
        <v>n/a</v>
      </c>
      <c r="AM162" s="1100" t="str">
        <f t="shared" si="102"/>
        <v>n/a</v>
      </c>
      <c r="AN162" s="1100" t="str">
        <f t="shared" si="103"/>
        <v>n/a</v>
      </c>
      <c r="AO162" s="1100" t="str">
        <f t="shared" si="104"/>
        <v>n/a</v>
      </c>
      <c r="AP162" s="1100" t="str">
        <f t="shared" si="105"/>
        <v>n/a</v>
      </c>
      <c r="AQ162" s="1100" t="str">
        <f t="shared" si="106"/>
        <v>n/a</v>
      </c>
      <c r="AR162" s="1100" t="str">
        <f t="shared" si="107"/>
        <v>n/a</v>
      </c>
      <c r="AS162" s="1100" t="str">
        <f t="shared" si="108"/>
        <v>n/a</v>
      </c>
      <c r="AT162" s="1100" t="str">
        <f t="shared" si="109"/>
        <v>n/a</v>
      </c>
      <c r="AU162" s="1100" t="str">
        <f t="shared" si="110"/>
        <v>n/a</v>
      </c>
      <c r="AV162" s="1100" t="str">
        <f t="shared" si="111"/>
        <v>n/a</v>
      </c>
      <c r="AW162" s="1100">
        <f t="shared" si="112"/>
        <v>46.913307968357692</v>
      </c>
      <c r="AX162" s="1100">
        <f t="shared" si="113"/>
        <v>99.402207372123485</v>
      </c>
    </row>
    <row r="163" spans="1:50" ht="11.25" customHeight="1" x14ac:dyDescent="0.2">
      <c r="A163" s="444" t="s">
        <v>521</v>
      </c>
      <c r="B163" s="814" t="s">
        <v>522</v>
      </c>
      <c r="C163" s="584">
        <v>2.75</v>
      </c>
      <c r="D163" s="584">
        <v>2.52</v>
      </c>
      <c r="E163" s="460">
        <v>2.21</v>
      </c>
      <c r="F163" s="460">
        <v>1.95</v>
      </c>
      <c r="G163" s="451">
        <v>1.75</v>
      </c>
      <c r="H163" s="451">
        <v>1.5549999999999999</v>
      </c>
      <c r="I163" s="451">
        <v>1.375</v>
      </c>
      <c r="J163" s="451">
        <v>1.2050000000000001</v>
      </c>
      <c r="K163" s="964"/>
      <c r="L163" s="451">
        <v>1.0649999999999999</v>
      </c>
      <c r="M163" s="449">
        <v>0.92500000000000004</v>
      </c>
      <c r="N163" s="964"/>
      <c r="O163" s="454">
        <v>0.79500000000000004</v>
      </c>
      <c r="P163" s="456">
        <v>0.7</v>
      </c>
      <c r="Q163" s="456">
        <v>0.625</v>
      </c>
      <c r="R163" s="456">
        <v>0.56499999999999995</v>
      </c>
      <c r="S163" s="456">
        <v>0.505</v>
      </c>
      <c r="T163" s="456">
        <v>0.44500000000000001</v>
      </c>
      <c r="U163" s="456">
        <v>0.3</v>
      </c>
      <c r="V163" s="455">
        <v>0</v>
      </c>
      <c r="W163" s="455">
        <v>0</v>
      </c>
      <c r="X163" s="455">
        <v>0</v>
      </c>
      <c r="Y163" s="455">
        <v>0</v>
      </c>
      <c r="Z163" s="455">
        <v>0</v>
      </c>
      <c r="AA163" s="587">
        <f t="shared" si="90"/>
        <v>21.240000000000002</v>
      </c>
      <c r="AB163" s="1100">
        <f t="shared" si="91"/>
        <v>9.1269841269841159</v>
      </c>
      <c r="AC163" s="1100">
        <f t="shared" si="92"/>
        <v>14.027149321266963</v>
      </c>
      <c r="AD163" s="1100">
        <f t="shared" si="93"/>
        <v>13.33333333333333</v>
      </c>
      <c r="AE163" s="1100">
        <f t="shared" si="94"/>
        <v>11.428571428571432</v>
      </c>
      <c r="AF163" s="1100">
        <f t="shared" si="95"/>
        <v>12.540192926045023</v>
      </c>
      <c r="AG163" s="1100">
        <f t="shared" si="96"/>
        <v>13.090909090909086</v>
      </c>
      <c r="AH163" s="1100">
        <f t="shared" si="97"/>
        <v>14.10788381742738</v>
      </c>
      <c r="AI163" s="1100">
        <f t="shared" si="98"/>
        <v>13.145539906103298</v>
      </c>
      <c r="AJ163" s="1100">
        <f t="shared" si="99"/>
        <v>15.135135135135114</v>
      </c>
      <c r="AK163" s="1100">
        <f t="shared" si="100"/>
        <v>16.35220125786163</v>
      </c>
      <c r="AL163" s="1100">
        <f t="shared" si="101"/>
        <v>13.571428571428591</v>
      </c>
      <c r="AM163" s="1100">
        <f t="shared" si="102"/>
        <v>11.999999999999989</v>
      </c>
      <c r="AN163" s="1100">
        <f t="shared" si="103"/>
        <v>10.619469026548689</v>
      </c>
      <c r="AO163" s="1100">
        <f t="shared" si="104"/>
        <v>11.88118811881187</v>
      </c>
      <c r="AP163" s="1100">
        <f t="shared" si="105"/>
        <v>13.483146067415719</v>
      </c>
      <c r="AQ163" s="1100">
        <f t="shared" si="106"/>
        <v>48.333333333333343</v>
      </c>
      <c r="AR163" s="1100" t="str">
        <f t="shared" si="107"/>
        <v>n/a</v>
      </c>
      <c r="AS163" s="1100" t="str">
        <f t="shared" si="108"/>
        <v>n/a</v>
      </c>
      <c r="AT163" s="1100" t="str">
        <f t="shared" si="109"/>
        <v>n/a</v>
      </c>
      <c r="AU163" s="1100" t="str">
        <f t="shared" si="110"/>
        <v>n/a</v>
      </c>
      <c r="AV163" s="1100" t="str">
        <f t="shared" si="111"/>
        <v>n/a</v>
      </c>
      <c r="AW163" s="1100">
        <f t="shared" si="112"/>
        <v>15.136029091323476</v>
      </c>
      <c r="AX163" s="1100">
        <f t="shared" si="113"/>
        <v>9.0178388606409552</v>
      </c>
    </row>
    <row r="164" spans="1:50" ht="11.25" customHeight="1" x14ac:dyDescent="0.2">
      <c r="A164" s="461" t="s">
        <v>1042</v>
      </c>
      <c r="B164" s="829" t="s">
        <v>1043</v>
      </c>
      <c r="C164" s="584">
        <v>0.92</v>
      </c>
      <c r="D164" s="584">
        <v>0.9</v>
      </c>
      <c r="E164" s="460">
        <v>0.82</v>
      </c>
      <c r="F164" s="481">
        <v>0.70000000000000007</v>
      </c>
      <c r="G164" s="584">
        <v>0.6</v>
      </c>
      <c r="H164" s="584">
        <v>0.5</v>
      </c>
      <c r="I164" s="584">
        <v>0.36</v>
      </c>
      <c r="J164" s="584">
        <v>0.16</v>
      </c>
      <c r="K164" s="897"/>
      <c r="L164" s="463">
        <v>0</v>
      </c>
      <c r="M164" s="588">
        <v>0</v>
      </c>
      <c r="N164" s="897"/>
      <c r="O164" s="464">
        <v>0</v>
      </c>
      <c r="P164" s="586">
        <v>0</v>
      </c>
      <c r="Q164" s="586">
        <v>0.7</v>
      </c>
      <c r="R164" s="590">
        <v>0.98</v>
      </c>
      <c r="S164" s="590">
        <v>0.88</v>
      </c>
      <c r="T164" s="590">
        <v>0.73</v>
      </c>
      <c r="U164" s="586">
        <v>0.64</v>
      </c>
      <c r="V164" s="590">
        <v>0.64</v>
      </c>
      <c r="W164" s="590">
        <v>0.4</v>
      </c>
      <c r="X164" s="590">
        <v>0.33500000000000002</v>
      </c>
      <c r="Y164" s="590">
        <v>0.30499999999999999</v>
      </c>
      <c r="Z164" s="590">
        <v>0.27500000000000002</v>
      </c>
      <c r="AA164" s="587">
        <f t="shared" si="90"/>
        <v>10.845000000000002</v>
      </c>
      <c r="AB164" s="1100">
        <f t="shared" si="91"/>
        <v>2.2222222222222143</v>
      </c>
      <c r="AC164" s="1100">
        <f t="shared" si="92"/>
        <v>9.7560975609756184</v>
      </c>
      <c r="AD164" s="1100">
        <f t="shared" si="93"/>
        <v>17.142857142857125</v>
      </c>
      <c r="AE164" s="1100">
        <f t="shared" si="94"/>
        <v>16.666666666666675</v>
      </c>
      <c r="AF164" s="1100">
        <f t="shared" si="95"/>
        <v>19.999999999999996</v>
      </c>
      <c r="AG164" s="1100">
        <f t="shared" si="96"/>
        <v>38.888888888888886</v>
      </c>
      <c r="AH164" s="1100">
        <f t="shared" si="97"/>
        <v>125</v>
      </c>
      <c r="AI164" s="1100" t="str">
        <f t="shared" si="98"/>
        <v>n/a</v>
      </c>
      <c r="AJ164" s="1100" t="str">
        <f t="shared" si="99"/>
        <v>n/a</v>
      </c>
      <c r="AK164" s="1100" t="str">
        <f t="shared" si="100"/>
        <v>n/a</v>
      </c>
      <c r="AL164" s="1100" t="str">
        <f t="shared" si="101"/>
        <v>n/a</v>
      </c>
      <c r="AM164" s="1100">
        <f t="shared" si="102"/>
        <v>-100</v>
      </c>
      <c r="AN164" s="1100">
        <f t="shared" si="103"/>
        <v>-28.571428571428569</v>
      </c>
      <c r="AO164" s="1100">
        <f t="shared" si="104"/>
        <v>11.363636363636353</v>
      </c>
      <c r="AP164" s="1100">
        <f t="shared" si="105"/>
        <v>20.547945205479444</v>
      </c>
      <c r="AQ164" s="1100">
        <f t="shared" si="106"/>
        <v>14.0625</v>
      </c>
      <c r="AR164" s="1100">
        <f t="shared" si="107"/>
        <v>0</v>
      </c>
      <c r="AS164" s="1100">
        <f t="shared" si="108"/>
        <v>59.999999999999986</v>
      </c>
      <c r="AT164" s="1100">
        <f t="shared" si="109"/>
        <v>19.402985074626855</v>
      </c>
      <c r="AU164" s="1100">
        <f t="shared" si="110"/>
        <v>9.8360655737705027</v>
      </c>
      <c r="AV164" s="1100">
        <f t="shared" si="111"/>
        <v>10.909090909090891</v>
      </c>
      <c r="AW164" s="1100">
        <f t="shared" si="112"/>
        <v>14.542795708046233</v>
      </c>
      <c r="AX164" s="1100">
        <f t="shared" si="113"/>
        <v>43.568483664089392</v>
      </c>
    </row>
    <row r="165" spans="1:50" ht="11.25" customHeight="1" x14ac:dyDescent="0.2">
      <c r="A165" s="830" t="s">
        <v>499</v>
      </c>
      <c r="B165" s="829" t="s">
        <v>500</v>
      </c>
      <c r="C165" s="584">
        <v>1.69</v>
      </c>
      <c r="D165" s="584">
        <v>1.55</v>
      </c>
      <c r="E165" s="460">
        <v>1.39</v>
      </c>
      <c r="F165" s="460">
        <v>1.26</v>
      </c>
      <c r="G165" s="584">
        <v>1.1850000000000001</v>
      </c>
      <c r="H165" s="584">
        <v>1.115</v>
      </c>
      <c r="I165" s="584">
        <v>1.0533333333333332</v>
      </c>
      <c r="J165" s="584">
        <v>1.0133333333333334</v>
      </c>
      <c r="K165" s="897"/>
      <c r="L165" s="584">
        <v>0.94666666666666666</v>
      </c>
      <c r="M165" s="459">
        <v>0.9</v>
      </c>
      <c r="N165" s="897"/>
      <c r="O165" s="589">
        <v>0.86</v>
      </c>
      <c r="P165" s="590">
        <v>0.82666666666666666</v>
      </c>
      <c r="Q165" s="590">
        <v>0.8</v>
      </c>
      <c r="R165" s="590">
        <v>0.78</v>
      </c>
      <c r="S165" s="590">
        <v>0.76666666666666661</v>
      </c>
      <c r="T165" s="590">
        <v>0.7533333333333333</v>
      </c>
      <c r="U165" s="590">
        <v>0.74</v>
      </c>
      <c r="V165" s="586">
        <v>0.73333333333333339</v>
      </c>
      <c r="W165" s="586">
        <v>0.73333333333333339</v>
      </c>
      <c r="X165" s="590">
        <v>0.72666666666666668</v>
      </c>
      <c r="Y165" s="590">
        <v>0.70666666666666667</v>
      </c>
      <c r="Z165" s="590">
        <v>0.68</v>
      </c>
      <c r="AA165" s="587">
        <f t="shared" si="90"/>
        <v>21.21</v>
      </c>
      <c r="AB165" s="1100">
        <f t="shared" si="91"/>
        <v>9.0322580645161299</v>
      </c>
      <c r="AC165" s="1100">
        <f t="shared" si="92"/>
        <v>11.510791366906492</v>
      </c>
      <c r="AD165" s="1100">
        <f t="shared" si="93"/>
        <v>10.317460317460302</v>
      </c>
      <c r="AE165" s="1100">
        <f t="shared" si="94"/>
        <v>6.3291139240506222</v>
      </c>
      <c r="AF165" s="1100">
        <f t="shared" si="95"/>
        <v>6.2780269058295923</v>
      </c>
      <c r="AG165" s="1100">
        <f t="shared" si="96"/>
        <v>5.8544303797468444</v>
      </c>
      <c r="AH165" s="1100">
        <f t="shared" si="97"/>
        <v>3.9473684210526105</v>
      </c>
      <c r="AI165" s="1100">
        <f t="shared" si="98"/>
        <v>7.0422535211267734</v>
      </c>
      <c r="AJ165" s="1100">
        <f t="shared" si="99"/>
        <v>5.1851851851851816</v>
      </c>
      <c r="AK165" s="1100">
        <f t="shared" si="100"/>
        <v>4.6511627906976827</v>
      </c>
      <c r="AL165" s="1100">
        <f t="shared" si="101"/>
        <v>4.0322580645161255</v>
      </c>
      <c r="AM165" s="1100">
        <f t="shared" si="102"/>
        <v>3.3333333333333215</v>
      </c>
      <c r="AN165" s="1100">
        <f t="shared" si="103"/>
        <v>2.5641025641025772</v>
      </c>
      <c r="AO165" s="1100">
        <f t="shared" si="104"/>
        <v>1.7391304347826209</v>
      </c>
      <c r="AP165" s="1100">
        <f t="shared" si="105"/>
        <v>1.7699115044247815</v>
      </c>
      <c r="AQ165" s="1100">
        <f t="shared" si="106"/>
        <v>1.8018018018018056</v>
      </c>
      <c r="AR165" s="1100">
        <f t="shared" si="107"/>
        <v>0.90909090909090384</v>
      </c>
      <c r="AS165" s="1100">
        <f t="shared" si="108"/>
        <v>0</v>
      </c>
      <c r="AT165" s="1100">
        <f t="shared" si="109"/>
        <v>0.91743119266056716</v>
      </c>
      <c r="AU165" s="1100">
        <f t="shared" si="110"/>
        <v>2.8301886792452935</v>
      </c>
      <c r="AV165" s="1100">
        <f t="shared" si="111"/>
        <v>3.9215686274509665</v>
      </c>
      <c r="AW165" s="1100">
        <f t="shared" si="112"/>
        <v>4.4746127613324385</v>
      </c>
      <c r="AX165" s="1100">
        <f t="shared" si="113"/>
        <v>3.129777158355239</v>
      </c>
    </row>
    <row r="166" spans="1:50" ht="11.25" customHeight="1" x14ac:dyDescent="0.2">
      <c r="A166" s="830" t="s">
        <v>174</v>
      </c>
      <c r="B166" s="829" t="s">
        <v>175</v>
      </c>
      <c r="C166" s="584">
        <v>0.5</v>
      </c>
      <c r="D166" s="584">
        <v>0.48749999999999999</v>
      </c>
      <c r="E166" s="460">
        <v>0.45833333333333331</v>
      </c>
      <c r="F166" s="460">
        <v>0.42499999999999999</v>
      </c>
      <c r="G166" s="584">
        <v>0.40833333333333338</v>
      </c>
      <c r="H166" s="584">
        <v>0.38750000000000001</v>
      </c>
      <c r="I166" s="463">
        <v>0.375</v>
      </c>
      <c r="J166" s="584">
        <v>0.35416666666666669</v>
      </c>
      <c r="K166" s="897">
        <v>0</v>
      </c>
      <c r="L166" s="584">
        <v>0.3125</v>
      </c>
      <c r="M166" s="459">
        <v>0.27486111111111106</v>
      </c>
      <c r="N166" s="897">
        <v>0</v>
      </c>
      <c r="O166" s="589">
        <v>0.24888888888888891</v>
      </c>
      <c r="P166" s="590">
        <v>0.24305555555555558</v>
      </c>
      <c r="Q166" s="590">
        <v>0.23430555555555552</v>
      </c>
      <c r="R166" s="590">
        <v>0.20243055555555559</v>
      </c>
      <c r="S166" s="590">
        <v>0.18576388888888892</v>
      </c>
      <c r="T166" s="590">
        <v>0.17592592592592596</v>
      </c>
      <c r="U166" s="590">
        <v>0.16377314814814811</v>
      </c>
      <c r="V166" s="590">
        <v>0.13773148148148148</v>
      </c>
      <c r="W166" s="590">
        <v>0.11805555555555558</v>
      </c>
      <c r="X166" s="590">
        <v>0.10879629629629628</v>
      </c>
      <c r="Y166" s="590">
        <v>9.6643518518518531E-2</v>
      </c>
      <c r="Z166" s="590">
        <v>7.9861111111111119E-2</v>
      </c>
      <c r="AA166" s="587">
        <f t="shared" si="90"/>
        <v>5.9784259259259249</v>
      </c>
      <c r="AB166" s="1100">
        <f t="shared" si="91"/>
        <v>2.5641025641025772</v>
      </c>
      <c r="AC166" s="1100">
        <f t="shared" si="92"/>
        <v>6.3636363636363713</v>
      </c>
      <c r="AD166" s="1100">
        <f t="shared" si="93"/>
        <v>7.8431372549019551</v>
      </c>
      <c r="AE166" s="1100">
        <f t="shared" si="94"/>
        <v>4.0816326530612068</v>
      </c>
      <c r="AF166" s="1100">
        <f t="shared" si="95"/>
        <v>5.3763440860215228</v>
      </c>
      <c r="AG166" s="1100">
        <f t="shared" si="96"/>
        <v>3.3333333333333437</v>
      </c>
      <c r="AH166" s="1100">
        <f t="shared" si="97"/>
        <v>5.8823529411764719</v>
      </c>
      <c r="AI166" s="1100">
        <f t="shared" si="98"/>
        <v>13.33333333333333</v>
      </c>
      <c r="AJ166" s="1100">
        <f t="shared" si="99"/>
        <v>13.69378473976759</v>
      </c>
      <c r="AK166" s="1100">
        <f t="shared" si="100"/>
        <v>10.435267857142815</v>
      </c>
      <c r="AL166" s="1100">
        <f t="shared" si="101"/>
        <v>2.4000000000000021</v>
      </c>
      <c r="AM166" s="1100">
        <f t="shared" si="102"/>
        <v>3.7344398340249274</v>
      </c>
      <c r="AN166" s="1100">
        <f t="shared" si="103"/>
        <v>15.746140651800999</v>
      </c>
      <c r="AO166" s="1100">
        <f t="shared" si="104"/>
        <v>8.9719626168224273</v>
      </c>
      <c r="AP166" s="1100">
        <f t="shared" si="105"/>
        <v>5.5921052631578982</v>
      </c>
      <c r="AQ166" s="1100">
        <f t="shared" si="106"/>
        <v>7.4204946996466958</v>
      </c>
      <c r="AR166" s="1100">
        <f t="shared" si="107"/>
        <v>18.907563025210059</v>
      </c>
      <c r="AS166" s="1100">
        <f t="shared" si="108"/>
        <v>16.66666666666665</v>
      </c>
      <c r="AT166" s="1100">
        <f t="shared" si="109"/>
        <v>8.5106382978723758</v>
      </c>
      <c r="AU166" s="1100">
        <f t="shared" si="110"/>
        <v>12.574850299401174</v>
      </c>
      <c r="AV166" s="1100">
        <f t="shared" si="111"/>
        <v>21.014492753623195</v>
      </c>
      <c r="AW166" s="1100">
        <f t="shared" si="112"/>
        <v>9.2593466302239822</v>
      </c>
      <c r="AX166" s="1100">
        <f t="shared" si="113"/>
        <v>5.5476528487986023</v>
      </c>
    </row>
    <row r="167" spans="1:50" ht="11.25" customHeight="1" x14ac:dyDescent="0.2">
      <c r="A167" s="461" t="s">
        <v>1024</v>
      </c>
      <c r="B167" s="829" t="s">
        <v>1025</v>
      </c>
      <c r="C167" s="584">
        <v>3.29</v>
      </c>
      <c r="D167" s="584">
        <v>3.17</v>
      </c>
      <c r="E167" s="460">
        <v>3.06</v>
      </c>
      <c r="F167" s="483">
        <v>3</v>
      </c>
      <c r="G167" s="584">
        <v>2.95</v>
      </c>
      <c r="H167" s="584">
        <v>2.78</v>
      </c>
      <c r="I167" s="584">
        <v>2.61</v>
      </c>
      <c r="J167" s="584">
        <v>2.4500000000000002</v>
      </c>
      <c r="K167" s="897"/>
      <c r="L167" s="584">
        <v>2.17</v>
      </c>
      <c r="M167" s="459">
        <v>1.92</v>
      </c>
      <c r="N167" s="897"/>
      <c r="O167" s="464">
        <v>1.8</v>
      </c>
      <c r="P167" s="586">
        <v>2.2999999999999998</v>
      </c>
      <c r="Q167" s="590">
        <v>2.79</v>
      </c>
      <c r="R167" s="590">
        <v>2.73</v>
      </c>
      <c r="S167" s="590">
        <v>2.6150000000000002</v>
      </c>
      <c r="T167" s="586">
        <v>2.54</v>
      </c>
      <c r="U167" s="586">
        <v>2.54</v>
      </c>
      <c r="V167" s="590">
        <v>2.54</v>
      </c>
      <c r="W167" s="590">
        <v>2.5150000000000001</v>
      </c>
      <c r="X167" s="590">
        <v>2.3925000000000001</v>
      </c>
      <c r="Y167" s="590">
        <v>2.2075</v>
      </c>
      <c r="Z167" s="590">
        <v>2.0649999999999999</v>
      </c>
      <c r="AA167" s="587">
        <f t="shared" si="90"/>
        <v>56.434999999999995</v>
      </c>
      <c r="AB167" s="1100">
        <f t="shared" ref="AB167:AB181" si="114">IF(ISERROR((C167/D167-1)*100),"n/a",(C167/D167-1)*100)</f>
        <v>3.7854889589905349</v>
      </c>
      <c r="AC167" s="1100">
        <f t="shared" ref="AC167:AC181" si="115">IF(ISERROR((D167/E167-1)*100),"n/a",(D167/E167-1)*100)</f>
        <v>3.5947712418300526</v>
      </c>
      <c r="AD167" s="1100">
        <f t="shared" ref="AD167:AD181" si="116">IF(ISERROR((E167/F167-1)*100),"n/a",(E167/F167-1)*100)</f>
        <v>2.0000000000000018</v>
      </c>
      <c r="AE167" s="1100">
        <f t="shared" ref="AE167:AE181" si="117">IF(ISERROR((F167/G167-1)*100),"n/a",(F167/G167-1)*100)</f>
        <v>1.6949152542372836</v>
      </c>
      <c r="AF167" s="1100">
        <f t="shared" ref="AF167:AF181" si="118">IF(ISERROR((G167/H167-1)*100),"n/a",(G167/H167-1)*100)</f>
        <v>6.1151079136690711</v>
      </c>
      <c r="AG167" s="1100">
        <f t="shared" ref="AG167:AG181" si="119">IF(ISERROR((H167/I167-1)*100),"n/a",(H167/I167-1)*100)</f>
        <v>6.5134099616858121</v>
      </c>
      <c r="AH167" s="1100">
        <f t="shared" ref="AH167:AH181" si="120">IF(ISERROR((I167/J167-1)*100),"n/a",(I167/J167-1)*100)</f>
        <v>6.5306122448979487</v>
      </c>
      <c r="AI167" s="1100">
        <f t="shared" ref="AI167:AI181" si="121">IF(ISERROR((J167/L167-1)*100),"n/a",(J167/L167-1)*100)</f>
        <v>12.903225806451623</v>
      </c>
      <c r="AJ167" s="1100">
        <f t="shared" ref="AJ167:AJ181" si="122">IF(ISERROR((L167/M167-1)*100),"n/a",(L167/M167-1)*100)</f>
        <v>13.020833333333325</v>
      </c>
      <c r="AK167" s="1100">
        <f t="shared" ref="AK167:AK181" si="123">IF(ISERROR((M167/O167-1)*100),"n/a",(M167/O167-1)*100)</f>
        <v>6.6666666666666652</v>
      </c>
      <c r="AL167" s="1100">
        <f t="shared" ref="AL167:AL181" si="124">IF(ISERROR((O167/P167-1)*100),"n/a",(O167/P167-1)*100)</f>
        <v>-21.739130434782606</v>
      </c>
      <c r="AM167" s="1100">
        <f t="shared" ref="AM167:AM181" si="125">IF(ISERROR((P167/Q167-1)*100),"n/a",(P167/Q167-1)*100)</f>
        <v>-17.562724014336929</v>
      </c>
      <c r="AN167" s="1100">
        <f t="shared" ref="AN167:AN181" si="126">IF(ISERROR((Q167/R167-1)*100),"n/a",(Q167/R167-1)*100)</f>
        <v>2.19780219780219</v>
      </c>
      <c r="AO167" s="1100">
        <f t="shared" ref="AO167:AO181" si="127">IF(ISERROR((R167/S167-1)*100),"n/a",(R167/S167-1)*100)</f>
        <v>4.3977055449330615</v>
      </c>
      <c r="AP167" s="1100">
        <f t="shared" ref="AP167:AP181" si="128">IF(ISERROR((S167/T167-1)*100),"n/a",(S167/T167-1)*100)</f>
        <v>2.952755905511828</v>
      </c>
      <c r="AQ167" s="1100">
        <f t="shared" ref="AQ167:AQ181" si="129">IF(ISERROR((T167/U167-1)*100),"n/a",(T167/U167-1)*100)</f>
        <v>0</v>
      </c>
      <c r="AR167" s="1100">
        <f t="shared" ref="AR167:AR181" si="130">IF(ISERROR((U167/V167-1)*100),"n/a",(U167/V167-1)*100)</f>
        <v>0</v>
      </c>
      <c r="AS167" s="1100">
        <f t="shared" ref="AS167:AS181" si="131">IF(ISERROR((V167/W167-1)*100),"n/a",(V167/W167-1)*100)</f>
        <v>0.99403578528827197</v>
      </c>
      <c r="AT167" s="1100">
        <f t="shared" ref="AT167:AT181" si="132">IF(ISERROR((W167/X167-1)*100),"n/a",(W167/X167-1)*100)</f>
        <v>5.1201671891327072</v>
      </c>
      <c r="AU167" s="1100">
        <f t="shared" ref="AU167:AU181" si="133">IF(ISERROR((X167/Y167-1)*100),"n/a",(X167/Y167-1)*100)</f>
        <v>8.3805209513023726</v>
      </c>
      <c r="AV167" s="1100">
        <f t="shared" ref="AV167:AV181" si="134">IF(ISERROR((Y167/Z167-1)*100),"n/a",(Y167/Z167-1)*100)</f>
        <v>6.9007263922518103</v>
      </c>
      <c r="AW167" s="1100">
        <f t="shared" si="112"/>
        <v>2.5936614713745256</v>
      </c>
      <c r="AX167" s="1100">
        <f t="shared" si="113"/>
        <v>8.2303993166900735</v>
      </c>
    </row>
    <row r="168" spans="1:50" ht="11.25" customHeight="1" x14ac:dyDescent="0.2">
      <c r="A168" s="542" t="s">
        <v>4657</v>
      </c>
      <c r="B168" s="829" t="s">
        <v>4647</v>
      </c>
      <c r="C168" s="584">
        <v>2.5649999999999999</v>
      </c>
      <c r="D168" s="584">
        <v>2.42</v>
      </c>
      <c r="E168" s="460">
        <v>2.1900000000000004</v>
      </c>
      <c r="F168" s="482">
        <v>1.7150000000000001</v>
      </c>
      <c r="G168" s="499">
        <v>1.7</v>
      </c>
      <c r="H168" s="499">
        <v>1.7</v>
      </c>
      <c r="I168" s="499">
        <v>1.7</v>
      </c>
      <c r="J168" s="499">
        <v>1.7</v>
      </c>
      <c r="K168" s="1026"/>
      <c r="L168" s="499">
        <v>1.7</v>
      </c>
      <c r="M168" s="502">
        <v>1.7</v>
      </c>
      <c r="N168" s="1026"/>
      <c r="O168" s="502">
        <v>1.7</v>
      </c>
      <c r="P168" s="541">
        <v>1.7</v>
      </c>
      <c r="Q168" s="590">
        <v>1.7</v>
      </c>
      <c r="R168" s="590">
        <v>0.878</v>
      </c>
      <c r="S168" s="500">
        <v>0</v>
      </c>
      <c r="T168" s="500">
        <v>0</v>
      </c>
      <c r="U168" s="500">
        <v>0</v>
      </c>
      <c r="V168" s="500">
        <v>0</v>
      </c>
      <c r="W168" s="500">
        <v>0</v>
      </c>
      <c r="X168" s="500">
        <v>0</v>
      </c>
      <c r="Y168" s="500">
        <v>0</v>
      </c>
      <c r="Z168" s="500">
        <v>0</v>
      </c>
      <c r="AA168" s="587">
        <f t="shared" si="90"/>
        <v>25.067999999999994</v>
      </c>
      <c r="AB168" s="1100">
        <f t="shared" si="114"/>
        <v>5.9917355371900793</v>
      </c>
      <c r="AC168" s="1100">
        <f t="shared" si="115"/>
        <v>10.502283105022814</v>
      </c>
      <c r="AD168" s="1100">
        <f t="shared" si="116"/>
        <v>27.696793002915477</v>
      </c>
      <c r="AE168" s="1100">
        <f t="shared" si="117"/>
        <v>0.88235294117646745</v>
      </c>
      <c r="AF168" s="1100">
        <f t="shared" si="118"/>
        <v>0</v>
      </c>
      <c r="AG168" s="1100">
        <f t="shared" si="119"/>
        <v>0</v>
      </c>
      <c r="AH168" s="1100">
        <f t="shared" si="120"/>
        <v>0</v>
      </c>
      <c r="AI168" s="1100">
        <f t="shared" si="121"/>
        <v>0</v>
      </c>
      <c r="AJ168" s="1100">
        <f t="shared" si="122"/>
        <v>0</v>
      </c>
      <c r="AK168" s="1100">
        <f t="shared" si="123"/>
        <v>0</v>
      </c>
      <c r="AL168" s="1100">
        <f t="shared" si="124"/>
        <v>0</v>
      </c>
      <c r="AM168" s="1100">
        <f t="shared" si="125"/>
        <v>0</v>
      </c>
      <c r="AN168" s="1100">
        <f t="shared" si="126"/>
        <v>93.621867881548965</v>
      </c>
      <c r="AO168" s="1100" t="str">
        <f t="shared" si="127"/>
        <v>n/a</v>
      </c>
      <c r="AP168" s="1100" t="str">
        <f t="shared" si="128"/>
        <v>n/a</v>
      </c>
      <c r="AQ168" s="1100" t="str">
        <f t="shared" si="129"/>
        <v>n/a</v>
      </c>
      <c r="AR168" s="1100" t="str">
        <f t="shared" si="130"/>
        <v>n/a</v>
      </c>
      <c r="AS168" s="1100" t="str">
        <f t="shared" si="131"/>
        <v>n/a</v>
      </c>
      <c r="AT168" s="1100" t="str">
        <f t="shared" si="132"/>
        <v>n/a</v>
      </c>
      <c r="AU168" s="1100" t="str">
        <f t="shared" si="133"/>
        <v>n/a</v>
      </c>
      <c r="AV168" s="1100" t="str">
        <f t="shared" si="134"/>
        <v>n/a</v>
      </c>
      <c r="AW168" s="1100">
        <f t="shared" si="112"/>
        <v>10.66884865137337</v>
      </c>
      <c r="AX168" s="1100">
        <f t="shared" si="113"/>
        <v>26.139732799670735</v>
      </c>
    </row>
    <row r="169" spans="1:50" ht="11.25" customHeight="1" x14ac:dyDescent="0.2">
      <c r="A169" s="542" t="s">
        <v>4556</v>
      </c>
      <c r="B169" s="829" t="s">
        <v>4554</v>
      </c>
      <c r="C169" s="584">
        <v>0.95</v>
      </c>
      <c r="D169" s="584">
        <v>0.83</v>
      </c>
      <c r="E169" s="460">
        <v>0.71</v>
      </c>
      <c r="F169" s="460">
        <v>0.59</v>
      </c>
      <c r="G169" s="584">
        <v>0.14000000000000001</v>
      </c>
      <c r="H169" s="499">
        <v>0</v>
      </c>
      <c r="I169" s="499">
        <v>0</v>
      </c>
      <c r="J169" s="499">
        <v>0</v>
      </c>
      <c r="K169" s="1026"/>
      <c r="L169" s="499">
        <v>0</v>
      </c>
      <c r="M169" s="502">
        <v>0</v>
      </c>
      <c r="N169" s="1026"/>
      <c r="O169" s="502">
        <v>0</v>
      </c>
      <c r="P169" s="541">
        <v>0</v>
      </c>
      <c r="Q169" s="500">
        <v>0</v>
      </c>
      <c r="R169" s="500">
        <v>0</v>
      </c>
      <c r="S169" s="500">
        <v>0</v>
      </c>
      <c r="T169" s="500">
        <v>0</v>
      </c>
      <c r="U169" s="500">
        <v>0</v>
      </c>
      <c r="V169" s="500">
        <v>0</v>
      </c>
      <c r="W169" s="500">
        <v>0</v>
      </c>
      <c r="X169" s="500">
        <v>0</v>
      </c>
      <c r="Y169" s="500">
        <v>0</v>
      </c>
      <c r="Z169" s="500">
        <v>0</v>
      </c>
      <c r="AA169" s="587">
        <f t="shared" si="90"/>
        <v>3.2199999999999998</v>
      </c>
      <c r="AB169" s="1100">
        <f t="shared" si="114"/>
        <v>14.457831325301207</v>
      </c>
      <c r="AC169" s="1100">
        <f t="shared" si="115"/>
        <v>16.901408450704224</v>
      </c>
      <c r="AD169" s="1100">
        <f t="shared" si="116"/>
        <v>20.338983050847446</v>
      </c>
      <c r="AE169" s="1100">
        <f t="shared" si="117"/>
        <v>321.42857142857133</v>
      </c>
      <c r="AF169" s="1100" t="str">
        <f t="shared" si="118"/>
        <v>n/a</v>
      </c>
      <c r="AG169" s="1100" t="str">
        <f t="shared" si="119"/>
        <v>n/a</v>
      </c>
      <c r="AH169" s="1100" t="str">
        <f t="shared" si="120"/>
        <v>n/a</v>
      </c>
      <c r="AI169" s="1100" t="str">
        <f t="shared" si="121"/>
        <v>n/a</v>
      </c>
      <c r="AJ169" s="1100" t="str">
        <f t="shared" si="122"/>
        <v>n/a</v>
      </c>
      <c r="AK169" s="1100" t="str">
        <f t="shared" si="123"/>
        <v>n/a</v>
      </c>
      <c r="AL169" s="1100" t="str">
        <f t="shared" si="124"/>
        <v>n/a</v>
      </c>
      <c r="AM169" s="1100" t="str">
        <f t="shared" si="125"/>
        <v>n/a</v>
      </c>
      <c r="AN169" s="1100" t="str">
        <f t="shared" si="126"/>
        <v>n/a</v>
      </c>
      <c r="AO169" s="1100" t="str">
        <f t="shared" si="127"/>
        <v>n/a</v>
      </c>
      <c r="AP169" s="1100" t="str">
        <f t="shared" si="128"/>
        <v>n/a</v>
      </c>
      <c r="AQ169" s="1100" t="str">
        <f t="shared" si="129"/>
        <v>n/a</v>
      </c>
      <c r="AR169" s="1100" t="str">
        <f t="shared" si="130"/>
        <v>n/a</v>
      </c>
      <c r="AS169" s="1100" t="str">
        <f t="shared" si="131"/>
        <v>n/a</v>
      </c>
      <c r="AT169" s="1100" t="str">
        <f t="shared" si="132"/>
        <v>n/a</v>
      </c>
      <c r="AU169" s="1100" t="str">
        <f t="shared" si="133"/>
        <v>n/a</v>
      </c>
      <c r="AV169" s="1100" t="str">
        <f t="shared" si="134"/>
        <v>n/a</v>
      </c>
      <c r="AW169" s="1100">
        <f t="shared" si="112"/>
        <v>93.281698563856054</v>
      </c>
      <c r="AX169" s="1100">
        <f t="shared" si="113"/>
        <v>152.11704496710291</v>
      </c>
    </row>
    <row r="170" spans="1:50" ht="11.25" customHeight="1" x14ac:dyDescent="0.2">
      <c r="A170" s="461" t="s">
        <v>1059</v>
      </c>
      <c r="B170" s="829" t="s">
        <v>1060</v>
      </c>
      <c r="C170" s="584">
        <v>1.43</v>
      </c>
      <c r="D170" s="584">
        <v>1.38</v>
      </c>
      <c r="E170" s="460">
        <v>1.28</v>
      </c>
      <c r="F170" s="460">
        <v>1.1299999999999999</v>
      </c>
      <c r="G170" s="584">
        <v>0.99</v>
      </c>
      <c r="H170" s="584">
        <v>0.82</v>
      </c>
      <c r="I170" s="584">
        <v>0.74</v>
      </c>
      <c r="J170" s="584">
        <v>0.65</v>
      </c>
      <c r="K170" s="897"/>
      <c r="L170" s="584">
        <v>0.36</v>
      </c>
      <c r="M170" s="459">
        <v>0.18</v>
      </c>
      <c r="N170" s="897"/>
      <c r="O170" s="464">
        <v>0</v>
      </c>
      <c r="P170" s="586">
        <v>0</v>
      </c>
      <c r="Q170" s="586">
        <v>0</v>
      </c>
      <c r="R170" s="586">
        <v>0</v>
      </c>
      <c r="S170" s="586">
        <v>0</v>
      </c>
      <c r="T170" s="586">
        <v>0</v>
      </c>
      <c r="U170" s="586">
        <v>0</v>
      </c>
      <c r="V170" s="586">
        <v>0</v>
      </c>
      <c r="W170" s="586">
        <v>0</v>
      </c>
      <c r="X170" s="586">
        <v>0</v>
      </c>
      <c r="Y170" s="586">
        <v>0</v>
      </c>
      <c r="Z170" s="586">
        <v>0</v>
      </c>
      <c r="AA170" s="587">
        <f t="shared" si="90"/>
        <v>8.9599999999999991</v>
      </c>
      <c r="AB170" s="1100">
        <f t="shared" si="114"/>
        <v>3.6231884057970953</v>
      </c>
      <c r="AC170" s="1100">
        <f t="shared" si="115"/>
        <v>7.8125</v>
      </c>
      <c r="AD170" s="1100">
        <f t="shared" si="116"/>
        <v>13.27433628318586</v>
      </c>
      <c r="AE170" s="1100">
        <f t="shared" si="117"/>
        <v>14.141414141414121</v>
      </c>
      <c r="AF170" s="1100">
        <f t="shared" si="118"/>
        <v>20.731707317073166</v>
      </c>
      <c r="AG170" s="1100">
        <f t="shared" si="119"/>
        <v>10.810810810810811</v>
      </c>
      <c r="AH170" s="1100">
        <f t="shared" si="120"/>
        <v>13.846153846153841</v>
      </c>
      <c r="AI170" s="1100">
        <f t="shared" si="121"/>
        <v>80.555555555555557</v>
      </c>
      <c r="AJ170" s="1100">
        <f t="shared" si="122"/>
        <v>100</v>
      </c>
      <c r="AK170" s="1100" t="str">
        <f t="shared" si="123"/>
        <v>n/a</v>
      </c>
      <c r="AL170" s="1100" t="str">
        <f t="shared" si="124"/>
        <v>n/a</v>
      </c>
      <c r="AM170" s="1100" t="str">
        <f t="shared" si="125"/>
        <v>n/a</v>
      </c>
      <c r="AN170" s="1100" t="str">
        <f t="shared" si="126"/>
        <v>n/a</v>
      </c>
      <c r="AO170" s="1100" t="str">
        <f t="shared" si="127"/>
        <v>n/a</v>
      </c>
      <c r="AP170" s="1100" t="str">
        <f t="shared" si="128"/>
        <v>n/a</v>
      </c>
      <c r="AQ170" s="1100" t="str">
        <f t="shared" si="129"/>
        <v>n/a</v>
      </c>
      <c r="AR170" s="1100" t="str">
        <f t="shared" si="130"/>
        <v>n/a</v>
      </c>
      <c r="AS170" s="1100" t="str">
        <f t="shared" si="131"/>
        <v>n/a</v>
      </c>
      <c r="AT170" s="1100" t="str">
        <f t="shared" si="132"/>
        <v>n/a</v>
      </c>
      <c r="AU170" s="1100" t="str">
        <f t="shared" si="133"/>
        <v>n/a</v>
      </c>
      <c r="AV170" s="1100" t="str">
        <f t="shared" si="134"/>
        <v>n/a</v>
      </c>
      <c r="AW170" s="1100">
        <f t="shared" si="112"/>
        <v>29.421740706665602</v>
      </c>
      <c r="AX170" s="1100">
        <f t="shared" si="113"/>
        <v>35.155354567482156</v>
      </c>
    </row>
    <row r="171" spans="1:50" ht="11.25" customHeight="1" x14ac:dyDescent="0.2">
      <c r="A171" s="444" t="s">
        <v>1095</v>
      </c>
      <c r="B171" s="814" t="s">
        <v>1096</v>
      </c>
      <c r="C171" s="584">
        <v>0.94</v>
      </c>
      <c r="D171" s="584">
        <v>0.89</v>
      </c>
      <c r="E171" s="460">
        <v>0.84</v>
      </c>
      <c r="F171" s="460">
        <v>0.79</v>
      </c>
      <c r="G171" s="451">
        <v>0.74</v>
      </c>
      <c r="H171" s="451">
        <v>0.7</v>
      </c>
      <c r="I171" s="451">
        <v>0.62250000000000005</v>
      </c>
      <c r="J171" s="451">
        <v>0.45</v>
      </c>
      <c r="K171" s="964"/>
      <c r="L171" s="452">
        <v>0</v>
      </c>
      <c r="M171" s="453">
        <v>0</v>
      </c>
      <c r="N171" s="964"/>
      <c r="O171" s="466">
        <v>0</v>
      </c>
      <c r="P171" s="455">
        <v>0</v>
      </c>
      <c r="Q171" s="455">
        <v>0</v>
      </c>
      <c r="R171" s="455">
        <v>0</v>
      </c>
      <c r="S171" s="455">
        <v>0</v>
      </c>
      <c r="T171" s="455">
        <v>0</v>
      </c>
      <c r="U171" s="455">
        <v>0</v>
      </c>
      <c r="V171" s="455">
        <v>0</v>
      </c>
      <c r="W171" s="455">
        <v>0</v>
      </c>
      <c r="X171" s="455">
        <v>0</v>
      </c>
      <c r="Y171" s="455">
        <v>0</v>
      </c>
      <c r="Z171" s="455">
        <v>0</v>
      </c>
      <c r="AA171" s="587">
        <f t="shared" si="90"/>
        <v>5.972500000000001</v>
      </c>
      <c r="AB171" s="1100">
        <f t="shared" si="114"/>
        <v>5.6179775280898792</v>
      </c>
      <c r="AC171" s="1100">
        <f t="shared" si="115"/>
        <v>5.9523809523809534</v>
      </c>
      <c r="AD171" s="1100">
        <f t="shared" si="116"/>
        <v>6.3291139240506222</v>
      </c>
      <c r="AE171" s="1100">
        <f t="shared" si="117"/>
        <v>6.7567567567567544</v>
      </c>
      <c r="AF171" s="1100">
        <f t="shared" si="118"/>
        <v>5.7142857142857162</v>
      </c>
      <c r="AG171" s="1100">
        <f t="shared" si="119"/>
        <v>12.449799196787126</v>
      </c>
      <c r="AH171" s="1100">
        <f t="shared" si="120"/>
        <v>38.33333333333335</v>
      </c>
      <c r="AI171" s="1100" t="str">
        <f t="shared" si="121"/>
        <v>n/a</v>
      </c>
      <c r="AJ171" s="1100" t="str">
        <f t="shared" si="122"/>
        <v>n/a</v>
      </c>
      <c r="AK171" s="1100" t="str">
        <f t="shared" si="123"/>
        <v>n/a</v>
      </c>
      <c r="AL171" s="1100" t="str">
        <f t="shared" si="124"/>
        <v>n/a</v>
      </c>
      <c r="AM171" s="1100" t="str">
        <f t="shared" si="125"/>
        <v>n/a</v>
      </c>
      <c r="AN171" s="1100" t="str">
        <f t="shared" si="126"/>
        <v>n/a</v>
      </c>
      <c r="AO171" s="1100" t="str">
        <f t="shared" si="127"/>
        <v>n/a</v>
      </c>
      <c r="AP171" s="1100" t="str">
        <f t="shared" si="128"/>
        <v>n/a</v>
      </c>
      <c r="AQ171" s="1100" t="str">
        <f t="shared" si="129"/>
        <v>n/a</v>
      </c>
      <c r="AR171" s="1100" t="str">
        <f t="shared" si="130"/>
        <v>n/a</v>
      </c>
      <c r="AS171" s="1100" t="str">
        <f t="shared" si="131"/>
        <v>n/a</v>
      </c>
      <c r="AT171" s="1100" t="str">
        <f t="shared" si="132"/>
        <v>n/a</v>
      </c>
      <c r="AU171" s="1100" t="str">
        <f t="shared" si="133"/>
        <v>n/a</v>
      </c>
      <c r="AV171" s="1100" t="str">
        <f t="shared" si="134"/>
        <v>n/a</v>
      </c>
      <c r="AW171" s="1100">
        <f t="shared" si="112"/>
        <v>11.593378200812058</v>
      </c>
      <c r="AX171" s="1100">
        <f t="shared" si="113"/>
        <v>12.034353842242544</v>
      </c>
    </row>
    <row r="172" spans="1:50" ht="11.25" customHeight="1" x14ac:dyDescent="0.2">
      <c r="A172" s="461" t="s">
        <v>172</v>
      </c>
      <c r="B172" s="829" t="s">
        <v>173</v>
      </c>
      <c r="C172" s="584">
        <v>2.0499999999999998</v>
      </c>
      <c r="D172" s="584">
        <v>1.8</v>
      </c>
      <c r="E172" s="460">
        <v>1.54</v>
      </c>
      <c r="F172" s="478">
        <v>1.44</v>
      </c>
      <c r="G172" s="584">
        <v>1.3</v>
      </c>
      <c r="H172" s="584">
        <v>1.1000000000000001</v>
      </c>
      <c r="I172" s="584">
        <v>0.94</v>
      </c>
      <c r="J172" s="584">
        <v>0.84</v>
      </c>
      <c r="K172" s="897"/>
      <c r="L172" s="584">
        <v>0.76</v>
      </c>
      <c r="M172" s="459">
        <v>0.7</v>
      </c>
      <c r="N172" s="897"/>
      <c r="O172" s="589">
        <v>0.66</v>
      </c>
      <c r="P172" s="590">
        <v>0.63</v>
      </c>
      <c r="Q172" s="590">
        <v>0.6</v>
      </c>
      <c r="R172" s="590">
        <v>0.56000000000000005</v>
      </c>
      <c r="S172" s="590">
        <v>0.52</v>
      </c>
      <c r="T172" s="590">
        <v>0.48</v>
      </c>
      <c r="U172" s="590">
        <v>0.47</v>
      </c>
      <c r="V172" s="590">
        <v>0.435</v>
      </c>
      <c r="W172" s="590">
        <v>0.42499999999999999</v>
      </c>
      <c r="X172" s="590">
        <v>0.41499999999999998</v>
      </c>
      <c r="Y172" s="590">
        <v>0.38</v>
      </c>
      <c r="Z172" s="590">
        <v>0.34</v>
      </c>
      <c r="AA172" s="587">
        <f t="shared" si="90"/>
        <v>18.384999999999998</v>
      </c>
      <c r="AB172" s="1100">
        <f t="shared" si="114"/>
        <v>13.888888888888884</v>
      </c>
      <c r="AC172" s="1100">
        <f t="shared" si="115"/>
        <v>16.883116883116877</v>
      </c>
      <c r="AD172" s="1100">
        <f t="shared" si="116"/>
        <v>6.944444444444442</v>
      </c>
      <c r="AE172" s="1100">
        <f t="shared" si="117"/>
        <v>10.769230769230752</v>
      </c>
      <c r="AF172" s="1100">
        <f t="shared" si="118"/>
        <v>18.181818181818166</v>
      </c>
      <c r="AG172" s="1100">
        <f t="shared" si="119"/>
        <v>17.021276595744705</v>
      </c>
      <c r="AH172" s="1100">
        <f t="shared" si="120"/>
        <v>11.904761904761907</v>
      </c>
      <c r="AI172" s="1100">
        <f t="shared" si="121"/>
        <v>10.526315789473673</v>
      </c>
      <c r="AJ172" s="1100">
        <f t="shared" si="122"/>
        <v>8.5714285714285854</v>
      </c>
      <c r="AK172" s="1100">
        <f t="shared" si="123"/>
        <v>6.0606060606060552</v>
      </c>
      <c r="AL172" s="1100">
        <f t="shared" si="124"/>
        <v>4.7619047619047672</v>
      </c>
      <c r="AM172" s="1100">
        <f t="shared" si="125"/>
        <v>5.0000000000000044</v>
      </c>
      <c r="AN172" s="1100">
        <f t="shared" si="126"/>
        <v>7.1428571428571397</v>
      </c>
      <c r="AO172" s="1100">
        <f t="shared" si="127"/>
        <v>7.6923076923077094</v>
      </c>
      <c r="AP172" s="1100">
        <f t="shared" si="128"/>
        <v>8.3333333333333481</v>
      </c>
      <c r="AQ172" s="1100">
        <f t="shared" si="129"/>
        <v>2.1276595744680771</v>
      </c>
      <c r="AR172" s="1100">
        <f t="shared" si="130"/>
        <v>8.045977011494255</v>
      </c>
      <c r="AS172" s="1100">
        <f t="shared" si="131"/>
        <v>2.3529411764705799</v>
      </c>
      <c r="AT172" s="1100">
        <f t="shared" si="132"/>
        <v>2.4096385542168752</v>
      </c>
      <c r="AU172" s="1100">
        <f t="shared" si="133"/>
        <v>9.210526315789469</v>
      </c>
      <c r="AV172" s="1100">
        <f t="shared" si="134"/>
        <v>11.764705882352944</v>
      </c>
      <c r="AW172" s="1100">
        <f t="shared" si="112"/>
        <v>9.0282733111766316</v>
      </c>
      <c r="AX172" s="1100">
        <f t="shared" si="113"/>
        <v>4.7150262611906326</v>
      </c>
    </row>
    <row r="173" spans="1:50" ht="11.25" customHeight="1" x14ac:dyDescent="0.2">
      <c r="A173" s="830" t="s">
        <v>199</v>
      </c>
      <c r="B173" s="829" t="s">
        <v>200</v>
      </c>
      <c r="C173" s="584">
        <v>0.92</v>
      </c>
      <c r="D173" s="584">
        <v>0.78</v>
      </c>
      <c r="E173" s="460">
        <v>0.67</v>
      </c>
      <c r="F173" s="587">
        <v>0.59000000000000008</v>
      </c>
      <c r="G173" s="584">
        <v>0.53</v>
      </c>
      <c r="H173" s="584">
        <v>0.47</v>
      </c>
      <c r="I173" s="584">
        <v>0.38</v>
      </c>
      <c r="J173" s="584">
        <v>0.3</v>
      </c>
      <c r="K173" s="897">
        <v>0</v>
      </c>
      <c r="L173" s="584">
        <v>0.26500000000000001</v>
      </c>
      <c r="M173" s="459">
        <v>0.23499999999999999</v>
      </c>
      <c r="N173" s="897">
        <v>0</v>
      </c>
      <c r="O173" s="589">
        <v>0.20499999999999999</v>
      </c>
      <c r="P173" s="590">
        <v>0.18</v>
      </c>
      <c r="Q173" s="590">
        <v>0.16500000000000001</v>
      </c>
      <c r="R173" s="590">
        <v>0.14499999999999999</v>
      </c>
      <c r="S173" s="590">
        <v>0.125</v>
      </c>
      <c r="T173" s="590">
        <v>0.105</v>
      </c>
      <c r="U173" s="590">
        <v>0.08</v>
      </c>
      <c r="V173" s="590">
        <v>6.25E-2</v>
      </c>
      <c r="W173" s="590">
        <v>5.5E-2</v>
      </c>
      <c r="X173" s="590">
        <v>0.05</v>
      </c>
      <c r="Y173" s="590">
        <v>4.7500000000000001E-2</v>
      </c>
      <c r="Z173" s="590">
        <v>3.7499999999999999E-2</v>
      </c>
      <c r="AA173" s="587">
        <f t="shared" si="90"/>
        <v>6.3974999999999991</v>
      </c>
      <c r="AB173" s="1100">
        <f t="shared" si="114"/>
        <v>17.948717948717952</v>
      </c>
      <c r="AC173" s="1100">
        <f t="shared" si="115"/>
        <v>16.417910447761198</v>
      </c>
      <c r="AD173" s="1100">
        <f t="shared" si="116"/>
        <v>13.55932203389829</v>
      </c>
      <c r="AE173" s="1100">
        <f t="shared" si="117"/>
        <v>11.320754716981153</v>
      </c>
      <c r="AF173" s="1100">
        <f t="shared" si="118"/>
        <v>12.765957446808528</v>
      </c>
      <c r="AG173" s="1100">
        <f t="shared" si="119"/>
        <v>23.684210526315773</v>
      </c>
      <c r="AH173" s="1100">
        <f t="shared" si="120"/>
        <v>26.666666666666682</v>
      </c>
      <c r="AI173" s="1100">
        <f t="shared" si="121"/>
        <v>13.207547169811317</v>
      </c>
      <c r="AJ173" s="1100">
        <f t="shared" si="122"/>
        <v>12.765957446808528</v>
      </c>
      <c r="AK173" s="1100">
        <f t="shared" si="123"/>
        <v>14.634146341463406</v>
      </c>
      <c r="AL173" s="1100">
        <f t="shared" si="124"/>
        <v>13.888888888888884</v>
      </c>
      <c r="AM173" s="1100">
        <f t="shared" si="125"/>
        <v>9.0909090909090828</v>
      </c>
      <c r="AN173" s="1100">
        <f t="shared" si="126"/>
        <v>13.793103448275868</v>
      </c>
      <c r="AO173" s="1100">
        <f t="shared" si="127"/>
        <v>15.999999999999993</v>
      </c>
      <c r="AP173" s="1100">
        <f t="shared" si="128"/>
        <v>19.047619047619047</v>
      </c>
      <c r="AQ173" s="1100">
        <f t="shared" si="129"/>
        <v>31.25</v>
      </c>
      <c r="AR173" s="1100">
        <f t="shared" si="130"/>
        <v>28.000000000000004</v>
      </c>
      <c r="AS173" s="1100">
        <f t="shared" si="131"/>
        <v>13.636363636363647</v>
      </c>
      <c r="AT173" s="1100">
        <f t="shared" si="132"/>
        <v>9.9999999999999858</v>
      </c>
      <c r="AU173" s="1100">
        <f t="shared" si="133"/>
        <v>5.2631578947368363</v>
      </c>
      <c r="AV173" s="1100">
        <f t="shared" si="134"/>
        <v>26.666666666666682</v>
      </c>
      <c r="AW173" s="1100">
        <f t="shared" si="112"/>
        <v>16.647995210413946</v>
      </c>
      <c r="AX173" s="1100">
        <f t="shared" si="113"/>
        <v>6.8555465054689604</v>
      </c>
    </row>
    <row r="174" spans="1:50" ht="11.25" customHeight="1" x14ac:dyDescent="0.2">
      <c r="A174" s="542" t="s">
        <v>4609</v>
      </c>
      <c r="B174" s="829" t="s">
        <v>4602</v>
      </c>
      <c r="C174" s="584">
        <v>1.64</v>
      </c>
      <c r="D174" s="584">
        <v>1.5699999999999998</v>
      </c>
      <c r="E174" s="460">
        <v>1.27</v>
      </c>
      <c r="F174" s="587">
        <v>0.89999999999999991</v>
      </c>
      <c r="G174" s="584">
        <v>0.38</v>
      </c>
      <c r="H174" s="499">
        <v>0.1</v>
      </c>
      <c r="I174" s="499">
        <v>0.2</v>
      </c>
      <c r="J174" s="499">
        <v>0.2</v>
      </c>
      <c r="K174" s="1026"/>
      <c r="L174" s="499">
        <v>0.2</v>
      </c>
      <c r="M174" s="502">
        <v>0.2</v>
      </c>
      <c r="N174" s="1026"/>
      <c r="O174" s="502">
        <v>0.2</v>
      </c>
      <c r="P174" s="541">
        <v>0.2</v>
      </c>
      <c r="Q174" s="590">
        <v>0.2</v>
      </c>
      <c r="R174" s="500">
        <v>0.15</v>
      </c>
      <c r="S174" s="500">
        <v>0.15</v>
      </c>
      <c r="T174" s="500">
        <v>0.15</v>
      </c>
      <c r="U174" s="500">
        <v>0.15</v>
      </c>
      <c r="V174" s="500">
        <v>0.15</v>
      </c>
      <c r="W174" s="500">
        <v>0.15</v>
      </c>
      <c r="X174" s="500">
        <v>0.15</v>
      </c>
      <c r="Y174" s="500">
        <v>0.15</v>
      </c>
      <c r="Z174" s="500">
        <v>0.15</v>
      </c>
      <c r="AA174" s="587">
        <f t="shared" si="90"/>
        <v>8.6100000000000048</v>
      </c>
      <c r="AB174" s="1100">
        <f t="shared" si="114"/>
        <v>4.4585987261146487</v>
      </c>
      <c r="AC174" s="1100">
        <f t="shared" si="115"/>
        <v>23.622047244094468</v>
      </c>
      <c r="AD174" s="1100">
        <f t="shared" si="116"/>
        <v>41.111111111111121</v>
      </c>
      <c r="AE174" s="1100">
        <f t="shared" si="117"/>
        <v>136.84210526315786</v>
      </c>
      <c r="AF174" s="1100">
        <f t="shared" si="118"/>
        <v>280</v>
      </c>
      <c r="AG174" s="1100">
        <f t="shared" si="119"/>
        <v>-50</v>
      </c>
      <c r="AH174" s="1100">
        <f t="shared" si="120"/>
        <v>0</v>
      </c>
      <c r="AI174" s="1100">
        <f t="shared" si="121"/>
        <v>0</v>
      </c>
      <c r="AJ174" s="1100">
        <f t="shared" si="122"/>
        <v>0</v>
      </c>
      <c r="AK174" s="1100">
        <f t="shared" si="123"/>
        <v>0</v>
      </c>
      <c r="AL174" s="1100">
        <f t="shared" si="124"/>
        <v>0</v>
      </c>
      <c r="AM174" s="1100">
        <f t="shared" si="125"/>
        <v>0</v>
      </c>
      <c r="AN174" s="1100">
        <f t="shared" si="126"/>
        <v>33.33333333333335</v>
      </c>
      <c r="AO174" s="1100">
        <f t="shared" si="127"/>
        <v>0</v>
      </c>
      <c r="AP174" s="1100">
        <f t="shared" si="128"/>
        <v>0</v>
      </c>
      <c r="AQ174" s="1100">
        <f t="shared" si="129"/>
        <v>0</v>
      </c>
      <c r="AR174" s="1100">
        <f t="shared" si="130"/>
        <v>0</v>
      </c>
      <c r="AS174" s="1100">
        <f t="shared" si="131"/>
        <v>0</v>
      </c>
      <c r="AT174" s="1100">
        <f t="shared" si="132"/>
        <v>0</v>
      </c>
      <c r="AU174" s="1100">
        <f t="shared" si="133"/>
        <v>0</v>
      </c>
      <c r="AV174" s="1100">
        <f t="shared" si="134"/>
        <v>0</v>
      </c>
      <c r="AW174" s="1100">
        <f t="shared" si="112"/>
        <v>22.350818841800546</v>
      </c>
      <c r="AX174" s="1100">
        <f t="shared" si="113"/>
        <v>68.012548621000235</v>
      </c>
    </row>
    <row r="175" spans="1:50" ht="11.25" customHeight="1" x14ac:dyDescent="0.2">
      <c r="A175" s="591" t="s">
        <v>526</v>
      </c>
      <c r="B175" s="468" t="s">
        <v>527</v>
      </c>
      <c r="C175" s="584">
        <v>1.04</v>
      </c>
      <c r="D175" s="584">
        <v>0.96</v>
      </c>
      <c r="E175" s="460">
        <v>0.88</v>
      </c>
      <c r="F175" s="460">
        <v>0.78</v>
      </c>
      <c r="G175" s="473">
        <v>0.72</v>
      </c>
      <c r="H175" s="474">
        <v>0.7</v>
      </c>
      <c r="I175" s="474">
        <v>0.63</v>
      </c>
      <c r="J175" s="474">
        <v>0.59</v>
      </c>
      <c r="K175" s="977"/>
      <c r="L175" s="474">
        <v>0.54</v>
      </c>
      <c r="M175" s="470">
        <v>0.44667000000000001</v>
      </c>
      <c r="N175" s="977"/>
      <c r="O175" s="471">
        <v>0.32666666666666666</v>
      </c>
      <c r="P175" s="477">
        <v>0.29333333333333333</v>
      </c>
      <c r="Q175" s="476">
        <v>0.25666666666666665</v>
      </c>
      <c r="R175" s="476">
        <v>0.18</v>
      </c>
      <c r="S175" s="476">
        <v>0.11</v>
      </c>
      <c r="T175" s="476">
        <v>7.166666666666667E-2</v>
      </c>
      <c r="U175" s="477">
        <v>6.6666666666666666E-2</v>
      </c>
      <c r="V175" s="477">
        <v>6.6666666666666666E-2</v>
      </c>
      <c r="W175" s="477">
        <v>6.6666666666666666E-2</v>
      </c>
      <c r="X175" s="477">
        <v>0.13333333333333333</v>
      </c>
      <c r="Y175" s="477">
        <v>0.2</v>
      </c>
      <c r="Z175" s="477">
        <v>0.2</v>
      </c>
      <c r="AA175" s="587">
        <f t="shared" si="90"/>
        <v>9.2583366666666631</v>
      </c>
      <c r="AB175" s="1100">
        <f t="shared" si="114"/>
        <v>8.3333333333333481</v>
      </c>
      <c r="AC175" s="1100">
        <f t="shared" si="115"/>
        <v>9.0909090909090828</v>
      </c>
      <c r="AD175" s="1100">
        <f t="shared" si="116"/>
        <v>12.820512820512819</v>
      </c>
      <c r="AE175" s="1100">
        <f t="shared" si="117"/>
        <v>8.3333333333333481</v>
      </c>
      <c r="AF175" s="1100">
        <f t="shared" si="118"/>
        <v>2.8571428571428692</v>
      </c>
      <c r="AG175" s="1100">
        <f t="shared" si="119"/>
        <v>11.111111111111093</v>
      </c>
      <c r="AH175" s="1100">
        <f t="shared" si="120"/>
        <v>6.7796610169491567</v>
      </c>
      <c r="AI175" s="1100">
        <f t="shared" si="121"/>
        <v>9.259259259259256</v>
      </c>
      <c r="AJ175" s="1100">
        <f t="shared" si="122"/>
        <v>20.894620189401579</v>
      </c>
      <c r="AK175" s="1100">
        <f t="shared" si="123"/>
        <v>36.735714285714295</v>
      </c>
      <c r="AL175" s="1100">
        <f t="shared" si="124"/>
        <v>11.363636363636353</v>
      </c>
      <c r="AM175" s="1100">
        <f t="shared" si="125"/>
        <v>14.285714285714302</v>
      </c>
      <c r="AN175" s="1100">
        <f t="shared" si="126"/>
        <v>42.592592592592581</v>
      </c>
      <c r="AO175" s="1100">
        <f t="shared" si="127"/>
        <v>63.636363636363626</v>
      </c>
      <c r="AP175" s="1100">
        <f t="shared" si="128"/>
        <v>53.488372093023237</v>
      </c>
      <c r="AQ175" s="1100">
        <f t="shared" si="129"/>
        <v>7.5000000000000178</v>
      </c>
      <c r="AR175" s="1100">
        <f t="shared" si="130"/>
        <v>0</v>
      </c>
      <c r="AS175" s="1100">
        <f t="shared" si="131"/>
        <v>0</v>
      </c>
      <c r="AT175" s="1100">
        <f t="shared" si="132"/>
        <v>-50</v>
      </c>
      <c r="AU175" s="1100">
        <f t="shared" si="133"/>
        <v>-33.333333333333336</v>
      </c>
      <c r="AV175" s="1100">
        <f t="shared" si="134"/>
        <v>0</v>
      </c>
      <c r="AW175" s="1100">
        <f t="shared" si="112"/>
        <v>11.226140139793506</v>
      </c>
      <c r="AX175" s="1100">
        <f t="shared" si="113"/>
        <v>25.014056685811127</v>
      </c>
    </row>
    <row r="176" spans="1:50" ht="11.25" customHeight="1" x14ac:dyDescent="0.2">
      <c r="A176" s="461" t="s">
        <v>182</v>
      </c>
      <c r="B176" s="829" t="s">
        <v>183</v>
      </c>
      <c r="C176" s="584">
        <v>2.81</v>
      </c>
      <c r="D176" s="584">
        <v>2.5499999999999998</v>
      </c>
      <c r="E176" s="460">
        <v>2.0499999999999998</v>
      </c>
      <c r="F176" s="460">
        <v>1.62</v>
      </c>
      <c r="G176" s="584">
        <v>1.33</v>
      </c>
      <c r="H176" s="584">
        <v>1.05</v>
      </c>
      <c r="I176" s="584">
        <v>0.85</v>
      </c>
      <c r="J176" s="584">
        <v>0.77</v>
      </c>
      <c r="K176" s="897"/>
      <c r="L176" s="584">
        <v>0.64</v>
      </c>
      <c r="M176" s="459">
        <v>0.54</v>
      </c>
      <c r="N176" s="897" t="s">
        <v>90</v>
      </c>
      <c r="O176" s="589">
        <v>0.48</v>
      </c>
      <c r="P176" s="590">
        <v>0.47</v>
      </c>
      <c r="Q176" s="590">
        <v>0.46</v>
      </c>
      <c r="R176" s="590">
        <v>0.39</v>
      </c>
      <c r="S176" s="590">
        <v>0.35</v>
      </c>
      <c r="T176" s="590">
        <v>0.32</v>
      </c>
      <c r="U176" s="590">
        <v>0.28999999999999998</v>
      </c>
      <c r="V176" s="590">
        <v>0.27</v>
      </c>
      <c r="W176" s="590">
        <v>0.25</v>
      </c>
      <c r="X176" s="590">
        <v>0.22</v>
      </c>
      <c r="Y176" s="590">
        <v>0.18667</v>
      </c>
      <c r="Z176" s="590">
        <v>3.6670000000000001E-2</v>
      </c>
      <c r="AA176" s="587">
        <f t="shared" si="90"/>
        <v>17.933340000000001</v>
      </c>
      <c r="AB176" s="1100">
        <f t="shared" si="114"/>
        <v>10.196078431372557</v>
      </c>
      <c r="AC176" s="1100">
        <f t="shared" si="115"/>
        <v>24.390243902439025</v>
      </c>
      <c r="AD176" s="1100">
        <f t="shared" si="116"/>
        <v>26.543209876543195</v>
      </c>
      <c r="AE176" s="1100">
        <f t="shared" si="117"/>
        <v>21.804511278195491</v>
      </c>
      <c r="AF176" s="1100">
        <f t="shared" si="118"/>
        <v>26.666666666666661</v>
      </c>
      <c r="AG176" s="1100">
        <f t="shared" si="119"/>
        <v>23.529411764705888</v>
      </c>
      <c r="AH176" s="1100">
        <f t="shared" si="120"/>
        <v>10.389610389610393</v>
      </c>
      <c r="AI176" s="1100">
        <f t="shared" si="121"/>
        <v>20.3125</v>
      </c>
      <c r="AJ176" s="1100">
        <f t="shared" si="122"/>
        <v>18.518518518518512</v>
      </c>
      <c r="AK176" s="1100">
        <f t="shared" si="123"/>
        <v>12.500000000000021</v>
      </c>
      <c r="AL176" s="1100">
        <f t="shared" si="124"/>
        <v>2.1276595744680771</v>
      </c>
      <c r="AM176" s="1100">
        <f t="shared" si="125"/>
        <v>2.1739130434782483</v>
      </c>
      <c r="AN176" s="1100">
        <f t="shared" si="126"/>
        <v>17.948717948717952</v>
      </c>
      <c r="AO176" s="1100">
        <f t="shared" si="127"/>
        <v>11.428571428571432</v>
      </c>
      <c r="AP176" s="1100">
        <f t="shared" si="128"/>
        <v>9.375</v>
      </c>
      <c r="AQ176" s="1100">
        <f t="shared" si="129"/>
        <v>10.344827586206918</v>
      </c>
      <c r="AR176" s="1100">
        <f t="shared" si="130"/>
        <v>7.4074074074073959</v>
      </c>
      <c r="AS176" s="1100">
        <f t="shared" si="131"/>
        <v>8.0000000000000071</v>
      </c>
      <c r="AT176" s="1100">
        <f t="shared" si="132"/>
        <v>13.636363636363647</v>
      </c>
      <c r="AU176" s="1100">
        <f t="shared" si="133"/>
        <v>17.855038302887436</v>
      </c>
      <c r="AV176" s="1100">
        <f t="shared" si="134"/>
        <v>409.05372238887372</v>
      </c>
      <c r="AW176" s="1100">
        <f t="shared" si="112"/>
        <v>33.533427245001263</v>
      </c>
      <c r="AX176" s="1100">
        <f t="shared" si="113"/>
        <v>86.358116747075272</v>
      </c>
    </row>
    <row r="177" spans="1:50" ht="11.25" customHeight="1" x14ac:dyDescent="0.2">
      <c r="A177" s="461" t="s">
        <v>197</v>
      </c>
      <c r="B177" s="829" t="s">
        <v>198</v>
      </c>
      <c r="C177" s="584">
        <v>1.5249999999999999</v>
      </c>
      <c r="D177" s="584">
        <v>1.48</v>
      </c>
      <c r="E177" s="460">
        <v>1.35</v>
      </c>
      <c r="F177" s="460">
        <v>1.29</v>
      </c>
      <c r="G177" s="584">
        <v>1.25</v>
      </c>
      <c r="H177" s="584">
        <v>1.21</v>
      </c>
      <c r="I177" s="584">
        <v>1.1727300000000001</v>
      </c>
      <c r="J177" s="584">
        <v>1.1499999999999999</v>
      </c>
      <c r="K177" s="897"/>
      <c r="L177" s="584">
        <v>1.1318181818181818</v>
      </c>
      <c r="M177" s="459">
        <v>1.1181818181818182</v>
      </c>
      <c r="N177" s="897"/>
      <c r="O177" s="589">
        <v>1.1000000000000001</v>
      </c>
      <c r="P177" s="590">
        <v>1.0909090909090908</v>
      </c>
      <c r="Q177" s="590">
        <v>1.0545454545454545</v>
      </c>
      <c r="R177" s="590">
        <v>0.98181818181818181</v>
      </c>
      <c r="S177" s="590">
        <v>0.94545454545454544</v>
      </c>
      <c r="T177" s="590">
        <v>0.87272727272727257</v>
      </c>
      <c r="U177" s="590">
        <v>0.76032727272727263</v>
      </c>
      <c r="V177" s="590">
        <v>0.6461181818181817</v>
      </c>
      <c r="W177" s="590">
        <v>0.57370909090909084</v>
      </c>
      <c r="X177" s="590">
        <v>0.5464</v>
      </c>
      <c r="Y177" s="590">
        <v>0.50790909090909087</v>
      </c>
      <c r="Z177" s="590">
        <v>0.48543636363636361</v>
      </c>
      <c r="AA177" s="587">
        <f t="shared" si="90"/>
        <v>22.243084545454543</v>
      </c>
      <c r="AB177" s="1100">
        <f t="shared" si="114"/>
        <v>3.0405405405405261</v>
      </c>
      <c r="AC177" s="1100">
        <f t="shared" si="115"/>
        <v>9.6296296296296102</v>
      </c>
      <c r="AD177" s="1100">
        <f t="shared" si="116"/>
        <v>4.6511627906976827</v>
      </c>
      <c r="AE177" s="1100">
        <f t="shared" si="117"/>
        <v>3.2000000000000028</v>
      </c>
      <c r="AF177" s="1100">
        <f t="shared" si="118"/>
        <v>3.3057851239669533</v>
      </c>
      <c r="AG177" s="1100">
        <f t="shared" si="119"/>
        <v>3.1780546246791497</v>
      </c>
      <c r="AH177" s="1100">
        <f t="shared" si="120"/>
        <v>1.9765217391304546</v>
      </c>
      <c r="AI177" s="1100">
        <f t="shared" si="121"/>
        <v>1.6064257028112428</v>
      </c>
      <c r="AJ177" s="1100">
        <f t="shared" si="122"/>
        <v>1.2195121951219523</v>
      </c>
      <c r="AK177" s="1100">
        <f t="shared" si="123"/>
        <v>1.6528925619834656</v>
      </c>
      <c r="AL177" s="1100">
        <f t="shared" si="124"/>
        <v>0.83333333333335258</v>
      </c>
      <c r="AM177" s="1100">
        <f t="shared" si="125"/>
        <v>3.4482758620689724</v>
      </c>
      <c r="AN177" s="1100">
        <f t="shared" si="126"/>
        <v>7.4074074074073959</v>
      </c>
      <c r="AO177" s="1100">
        <f t="shared" si="127"/>
        <v>3.8461538461538547</v>
      </c>
      <c r="AP177" s="1100">
        <f t="shared" si="128"/>
        <v>8.3333333333333481</v>
      </c>
      <c r="AQ177" s="1100">
        <f t="shared" si="129"/>
        <v>14.783107752642399</v>
      </c>
      <c r="AR177" s="1100">
        <f t="shared" si="130"/>
        <v>17.676192084195129</v>
      </c>
      <c r="AS177" s="1100">
        <f t="shared" si="131"/>
        <v>12.621220764403883</v>
      </c>
      <c r="AT177" s="1100">
        <f t="shared" si="132"/>
        <v>4.9980034606681656</v>
      </c>
      <c r="AU177" s="1100">
        <f t="shared" si="133"/>
        <v>7.5783067836048046</v>
      </c>
      <c r="AV177" s="1100">
        <f t="shared" si="134"/>
        <v>4.6293868684220252</v>
      </c>
      <c r="AW177" s="1100">
        <f t="shared" si="112"/>
        <v>5.6959641145140179</v>
      </c>
      <c r="AX177" s="1100">
        <f t="shared" si="113"/>
        <v>4.6372184504396525</v>
      </c>
    </row>
    <row r="178" spans="1:50" ht="11.25" customHeight="1" x14ac:dyDescent="0.2">
      <c r="A178" s="1145" t="s">
        <v>4102</v>
      </c>
      <c r="B178" s="822" t="s">
        <v>4099</v>
      </c>
      <c r="C178" s="963">
        <v>1.9</v>
      </c>
      <c r="D178" s="963">
        <v>0.44</v>
      </c>
      <c r="E178" s="460">
        <v>0.27</v>
      </c>
      <c r="F178" s="820">
        <v>0.18</v>
      </c>
      <c r="G178" s="818">
        <v>0.16</v>
      </c>
      <c r="H178" s="818">
        <v>0.08</v>
      </c>
      <c r="I178" s="818">
        <v>7.0000000000000007E-2</v>
      </c>
      <c r="J178" s="818">
        <v>0.06</v>
      </c>
      <c r="K178" s="818"/>
      <c r="L178" s="818">
        <v>0.04</v>
      </c>
      <c r="M178" s="814">
        <v>0.04</v>
      </c>
      <c r="N178" s="445"/>
      <c r="O178" s="814">
        <v>0.04</v>
      </c>
      <c r="P178" s="1164">
        <v>0.3</v>
      </c>
      <c r="Q178" s="1164">
        <v>0.4</v>
      </c>
      <c r="R178" s="1164">
        <v>0.38</v>
      </c>
      <c r="S178" s="1164">
        <v>0.34</v>
      </c>
      <c r="T178" s="1164">
        <v>0.3</v>
      </c>
      <c r="U178" s="1164">
        <v>0.26</v>
      </c>
      <c r="V178" s="1164">
        <v>0.22</v>
      </c>
      <c r="W178" s="1164">
        <v>0.2</v>
      </c>
      <c r="X178" s="1164">
        <v>0.2</v>
      </c>
      <c r="Y178" s="1164">
        <v>0.2</v>
      </c>
      <c r="Z178" s="1164">
        <v>0.35</v>
      </c>
      <c r="AA178" s="587">
        <f t="shared" si="90"/>
        <v>6.43</v>
      </c>
      <c r="AB178" s="1100">
        <f t="shared" si="114"/>
        <v>331.81818181818181</v>
      </c>
      <c r="AC178" s="1100">
        <f t="shared" si="115"/>
        <v>62.962962962962955</v>
      </c>
      <c r="AD178" s="1100">
        <f t="shared" si="116"/>
        <v>50.000000000000021</v>
      </c>
      <c r="AE178" s="1100">
        <f t="shared" si="117"/>
        <v>12.5</v>
      </c>
      <c r="AF178" s="1100">
        <f t="shared" si="118"/>
        <v>100</v>
      </c>
      <c r="AG178" s="1100">
        <f t="shared" si="119"/>
        <v>14.285714285714279</v>
      </c>
      <c r="AH178" s="1100">
        <f t="shared" si="120"/>
        <v>16.666666666666675</v>
      </c>
      <c r="AI178" s="1100">
        <f t="shared" si="121"/>
        <v>50</v>
      </c>
      <c r="AJ178" s="1100">
        <f t="shared" si="122"/>
        <v>0</v>
      </c>
      <c r="AK178" s="1100">
        <f t="shared" si="123"/>
        <v>0</v>
      </c>
      <c r="AL178" s="1100">
        <f t="shared" si="124"/>
        <v>-86.666666666666671</v>
      </c>
      <c r="AM178" s="1100">
        <f t="shared" si="125"/>
        <v>-25.000000000000011</v>
      </c>
      <c r="AN178" s="1100">
        <f t="shared" si="126"/>
        <v>5.2631578947368363</v>
      </c>
      <c r="AO178" s="1100">
        <f t="shared" si="127"/>
        <v>11.764705882352944</v>
      </c>
      <c r="AP178" s="1100">
        <f t="shared" si="128"/>
        <v>13.333333333333353</v>
      </c>
      <c r="AQ178" s="1100">
        <f t="shared" si="129"/>
        <v>15.384615384615374</v>
      </c>
      <c r="AR178" s="1100">
        <f t="shared" si="130"/>
        <v>18.181818181818187</v>
      </c>
      <c r="AS178" s="1100">
        <f t="shared" si="131"/>
        <v>9.9999999999999858</v>
      </c>
      <c r="AT178" s="1100">
        <f t="shared" si="132"/>
        <v>0</v>
      </c>
      <c r="AU178" s="1100">
        <f t="shared" si="133"/>
        <v>0</v>
      </c>
      <c r="AV178" s="1100">
        <f t="shared" si="134"/>
        <v>-42.857142857142847</v>
      </c>
      <c r="AW178" s="1100">
        <f t="shared" si="112"/>
        <v>26.554159375551091</v>
      </c>
      <c r="AX178" s="1100">
        <f t="shared" si="113"/>
        <v>79.335413447861853</v>
      </c>
    </row>
    <row r="179" spans="1:50" ht="11.25" customHeight="1" x14ac:dyDescent="0.2">
      <c r="A179" s="1143" t="s">
        <v>4048</v>
      </c>
      <c r="B179" s="817" t="s">
        <v>4049</v>
      </c>
      <c r="C179" s="963">
        <v>0.97499999999999998</v>
      </c>
      <c r="D179" s="963">
        <v>0.88</v>
      </c>
      <c r="E179" s="460">
        <v>0.8</v>
      </c>
      <c r="F179" s="922">
        <v>0.74</v>
      </c>
      <c r="G179" s="820">
        <v>0.68</v>
      </c>
      <c r="H179" s="820">
        <v>0.64</v>
      </c>
      <c r="I179" s="820">
        <v>0.125</v>
      </c>
      <c r="J179" s="463">
        <v>0</v>
      </c>
      <c r="K179" s="820"/>
      <c r="L179" s="463">
        <v>0</v>
      </c>
      <c r="M179" s="588">
        <v>0</v>
      </c>
      <c r="N179" s="829"/>
      <c r="O179" s="464">
        <v>0</v>
      </c>
      <c r="P179" s="586">
        <v>0</v>
      </c>
      <c r="Q179" s="586">
        <v>0</v>
      </c>
      <c r="R179" s="586">
        <v>0</v>
      </c>
      <c r="S179" s="586">
        <v>0</v>
      </c>
      <c r="T179" s="586">
        <v>0</v>
      </c>
      <c r="U179" s="586">
        <v>0</v>
      </c>
      <c r="V179" s="586">
        <v>0</v>
      </c>
      <c r="W179" s="586">
        <v>0</v>
      </c>
      <c r="X179" s="586">
        <v>0</v>
      </c>
      <c r="Y179" s="586">
        <v>0</v>
      </c>
      <c r="Z179" s="586">
        <v>0</v>
      </c>
      <c r="AA179" s="587">
        <f t="shared" si="90"/>
        <v>4.84</v>
      </c>
      <c r="AB179" s="1100">
        <f t="shared" si="114"/>
        <v>10.795454545454541</v>
      </c>
      <c r="AC179" s="1100">
        <f t="shared" si="115"/>
        <v>9.9999999999999858</v>
      </c>
      <c r="AD179" s="1100">
        <f t="shared" si="116"/>
        <v>8.1081081081081141</v>
      </c>
      <c r="AE179" s="1100">
        <f t="shared" si="117"/>
        <v>8.8235294117646959</v>
      </c>
      <c r="AF179" s="1100">
        <f t="shared" si="118"/>
        <v>6.25</v>
      </c>
      <c r="AG179" s="1100">
        <f t="shared" si="119"/>
        <v>412</v>
      </c>
      <c r="AH179" s="1100" t="str">
        <f t="shared" si="120"/>
        <v>n/a</v>
      </c>
      <c r="AI179" s="1100" t="str">
        <f t="shared" si="121"/>
        <v>n/a</v>
      </c>
      <c r="AJ179" s="1100" t="str">
        <f t="shared" si="122"/>
        <v>n/a</v>
      </c>
      <c r="AK179" s="1100" t="str">
        <f t="shared" si="123"/>
        <v>n/a</v>
      </c>
      <c r="AL179" s="1100" t="str">
        <f t="shared" si="124"/>
        <v>n/a</v>
      </c>
      <c r="AM179" s="1100" t="str">
        <f t="shared" si="125"/>
        <v>n/a</v>
      </c>
      <c r="AN179" s="1100" t="str">
        <f t="shared" si="126"/>
        <v>n/a</v>
      </c>
      <c r="AO179" s="1100" t="str">
        <f t="shared" si="127"/>
        <v>n/a</v>
      </c>
      <c r="AP179" s="1100" t="str">
        <f t="shared" si="128"/>
        <v>n/a</v>
      </c>
      <c r="AQ179" s="1100" t="str">
        <f t="shared" si="129"/>
        <v>n/a</v>
      </c>
      <c r="AR179" s="1100" t="str">
        <f t="shared" si="130"/>
        <v>n/a</v>
      </c>
      <c r="AS179" s="1100" t="str">
        <f t="shared" si="131"/>
        <v>n/a</v>
      </c>
      <c r="AT179" s="1100" t="str">
        <f t="shared" si="132"/>
        <v>n/a</v>
      </c>
      <c r="AU179" s="1100" t="str">
        <f t="shared" si="133"/>
        <v>n/a</v>
      </c>
      <c r="AV179" s="1100" t="str">
        <f t="shared" si="134"/>
        <v>n/a</v>
      </c>
      <c r="AW179" s="1100">
        <f t="shared" si="112"/>
        <v>75.996182010887892</v>
      </c>
      <c r="AX179" s="1100">
        <f t="shared" si="113"/>
        <v>164.61511616241324</v>
      </c>
    </row>
    <row r="180" spans="1:50" ht="11.25" customHeight="1" x14ac:dyDescent="0.2">
      <c r="A180" s="461" t="s">
        <v>1097</v>
      </c>
      <c r="B180" s="829" t="s">
        <v>1098</v>
      </c>
      <c r="C180" s="584">
        <v>1.32</v>
      </c>
      <c r="D180" s="584">
        <v>1.28</v>
      </c>
      <c r="E180" s="460">
        <v>1.2</v>
      </c>
      <c r="F180" s="587">
        <v>1.08</v>
      </c>
      <c r="G180" s="584">
        <v>0.84</v>
      </c>
      <c r="H180" s="584">
        <v>0.64</v>
      </c>
      <c r="I180" s="584">
        <v>0.52</v>
      </c>
      <c r="J180" s="584">
        <v>0.44</v>
      </c>
      <c r="K180" s="897"/>
      <c r="L180" s="584">
        <v>0.32</v>
      </c>
      <c r="M180" s="459">
        <v>0.28000000000000003</v>
      </c>
      <c r="N180" s="1015"/>
      <c r="O180" s="464">
        <v>0.1</v>
      </c>
      <c r="P180" s="586">
        <v>0.1</v>
      </c>
      <c r="Q180" s="586">
        <v>0.72</v>
      </c>
      <c r="R180" s="586">
        <v>1.1599999999999999</v>
      </c>
      <c r="S180" s="590">
        <v>1.1599999999999999</v>
      </c>
      <c r="T180" s="590">
        <v>0.76100000000000001</v>
      </c>
      <c r="U180" s="586">
        <v>0</v>
      </c>
      <c r="V180" s="586">
        <v>0</v>
      </c>
      <c r="W180" s="586">
        <v>0</v>
      </c>
      <c r="X180" s="586">
        <v>0</v>
      </c>
      <c r="Y180" s="586">
        <v>0</v>
      </c>
      <c r="Z180" s="586">
        <v>0</v>
      </c>
      <c r="AA180" s="587">
        <f t="shared" si="90"/>
        <v>11.920999999999999</v>
      </c>
      <c r="AB180" s="1100">
        <f t="shared" si="114"/>
        <v>3.125</v>
      </c>
      <c r="AC180" s="1100">
        <f t="shared" si="115"/>
        <v>6.6666666666666652</v>
      </c>
      <c r="AD180" s="1100">
        <f t="shared" si="116"/>
        <v>11.111111111111093</v>
      </c>
      <c r="AE180" s="1100">
        <f t="shared" si="117"/>
        <v>28.57142857142858</v>
      </c>
      <c r="AF180" s="1100">
        <f t="shared" si="118"/>
        <v>31.25</v>
      </c>
      <c r="AG180" s="1100">
        <f t="shared" si="119"/>
        <v>23.076923076923084</v>
      </c>
      <c r="AH180" s="1100">
        <f t="shared" si="120"/>
        <v>18.181818181818187</v>
      </c>
      <c r="AI180" s="1100">
        <f t="shared" si="121"/>
        <v>37.5</v>
      </c>
      <c r="AJ180" s="1100">
        <f t="shared" si="122"/>
        <v>14.285714285714279</v>
      </c>
      <c r="AK180" s="1100">
        <f t="shared" si="123"/>
        <v>180.00000000000003</v>
      </c>
      <c r="AL180" s="1100">
        <f t="shared" si="124"/>
        <v>0</v>
      </c>
      <c r="AM180" s="1100">
        <f t="shared" si="125"/>
        <v>-86.111111111111114</v>
      </c>
      <c r="AN180" s="1100">
        <f t="shared" si="126"/>
        <v>-37.931034482758619</v>
      </c>
      <c r="AO180" s="1100">
        <f t="shared" si="127"/>
        <v>0</v>
      </c>
      <c r="AP180" s="1100">
        <f t="shared" si="128"/>
        <v>52.431011826544015</v>
      </c>
      <c r="AQ180" s="1100" t="str">
        <f t="shared" si="129"/>
        <v>n/a</v>
      </c>
      <c r="AR180" s="1100" t="str">
        <f t="shared" si="130"/>
        <v>n/a</v>
      </c>
      <c r="AS180" s="1100" t="str">
        <f t="shared" si="131"/>
        <v>n/a</v>
      </c>
      <c r="AT180" s="1100" t="str">
        <f t="shared" si="132"/>
        <v>n/a</v>
      </c>
      <c r="AU180" s="1100" t="str">
        <f t="shared" si="133"/>
        <v>n/a</v>
      </c>
      <c r="AV180" s="1100" t="str">
        <f t="shared" si="134"/>
        <v>n/a</v>
      </c>
      <c r="AW180" s="1100">
        <f t="shared" si="112"/>
        <v>18.810501875089084</v>
      </c>
      <c r="AX180" s="1100">
        <f t="shared" si="113"/>
        <v>55.510220125226063</v>
      </c>
    </row>
    <row r="181" spans="1:50" ht="11.25" customHeight="1" x14ac:dyDescent="0.2">
      <c r="A181" s="461" t="s">
        <v>1099</v>
      </c>
      <c r="B181" s="829" t="s">
        <v>1100</v>
      </c>
      <c r="C181" s="584">
        <v>0.42</v>
      </c>
      <c r="D181" s="584">
        <v>0.4</v>
      </c>
      <c r="E181" s="460">
        <v>0.36</v>
      </c>
      <c r="F181" s="450">
        <v>0.32</v>
      </c>
      <c r="G181" s="584">
        <v>0.28000000000000003</v>
      </c>
      <c r="H181" s="584">
        <v>0.24</v>
      </c>
      <c r="I181" s="584">
        <v>0.2</v>
      </c>
      <c r="J181" s="584">
        <v>0.14000000000000001</v>
      </c>
      <c r="K181" s="897"/>
      <c r="L181" s="584">
        <v>0.06</v>
      </c>
      <c r="M181" s="588">
        <v>0</v>
      </c>
      <c r="N181" s="897"/>
      <c r="O181" s="464">
        <v>0</v>
      </c>
      <c r="P181" s="586">
        <v>0</v>
      </c>
      <c r="Q181" s="586">
        <v>0</v>
      </c>
      <c r="R181" s="586">
        <v>0</v>
      </c>
      <c r="S181" s="586">
        <v>0</v>
      </c>
      <c r="T181" s="586">
        <v>0</v>
      </c>
      <c r="U181" s="586">
        <v>0</v>
      </c>
      <c r="V181" s="586">
        <v>0</v>
      </c>
      <c r="W181" s="586">
        <v>0</v>
      </c>
      <c r="X181" s="586">
        <v>0</v>
      </c>
      <c r="Y181" s="586">
        <v>0.14000000000000001</v>
      </c>
      <c r="Z181" s="586">
        <v>0.14000000000000001</v>
      </c>
      <c r="AA181" s="587">
        <f t="shared" si="90"/>
        <v>2.7000000000000011</v>
      </c>
      <c r="AB181" s="1100">
        <f t="shared" si="114"/>
        <v>4.9999999999999822</v>
      </c>
      <c r="AC181" s="1100">
        <f t="shared" si="115"/>
        <v>11.111111111111116</v>
      </c>
      <c r="AD181" s="1100">
        <f t="shared" si="116"/>
        <v>12.5</v>
      </c>
      <c r="AE181" s="1100">
        <f t="shared" si="117"/>
        <v>14.285714285714279</v>
      </c>
      <c r="AF181" s="1100">
        <f t="shared" si="118"/>
        <v>16.666666666666675</v>
      </c>
      <c r="AG181" s="1100">
        <f t="shared" si="119"/>
        <v>19.999999999999996</v>
      </c>
      <c r="AH181" s="1100">
        <f t="shared" si="120"/>
        <v>42.857142857142861</v>
      </c>
      <c r="AI181" s="1100">
        <f t="shared" si="121"/>
        <v>133.33333333333334</v>
      </c>
      <c r="AJ181" s="1100" t="str">
        <f t="shared" si="122"/>
        <v>n/a</v>
      </c>
      <c r="AK181" s="1100" t="str">
        <f t="shared" si="123"/>
        <v>n/a</v>
      </c>
      <c r="AL181" s="1100" t="str">
        <f t="shared" si="124"/>
        <v>n/a</v>
      </c>
      <c r="AM181" s="1100" t="str">
        <f t="shared" si="125"/>
        <v>n/a</v>
      </c>
      <c r="AN181" s="1100" t="str">
        <f t="shared" si="126"/>
        <v>n/a</v>
      </c>
      <c r="AO181" s="1100" t="str">
        <f t="shared" si="127"/>
        <v>n/a</v>
      </c>
      <c r="AP181" s="1100" t="str">
        <f t="shared" si="128"/>
        <v>n/a</v>
      </c>
      <c r="AQ181" s="1100" t="str">
        <f t="shared" si="129"/>
        <v>n/a</v>
      </c>
      <c r="AR181" s="1100" t="str">
        <f t="shared" si="130"/>
        <v>n/a</v>
      </c>
      <c r="AS181" s="1100" t="str">
        <f t="shared" si="131"/>
        <v>n/a</v>
      </c>
      <c r="AT181" s="1100" t="str">
        <f t="shared" si="132"/>
        <v>n/a</v>
      </c>
      <c r="AU181" s="1100">
        <f t="shared" si="133"/>
        <v>-100</v>
      </c>
      <c r="AV181" s="1100">
        <f t="shared" si="134"/>
        <v>0</v>
      </c>
      <c r="AW181" s="1100">
        <f t="shared" si="112"/>
        <v>15.575396825396826</v>
      </c>
      <c r="AX181" s="1100">
        <f t="shared" si="113"/>
        <v>56.149748994713349</v>
      </c>
    </row>
    <row r="182" spans="1:50" ht="11.25" customHeight="1" x14ac:dyDescent="0.2">
      <c r="A182" s="1079" t="s">
        <v>4373</v>
      </c>
      <c r="B182" s="468" t="s">
        <v>4368</v>
      </c>
      <c r="C182" s="584">
        <v>0.72</v>
      </c>
      <c r="D182" s="584">
        <v>0.68</v>
      </c>
      <c r="E182" s="460">
        <v>0.56000000000000005</v>
      </c>
      <c r="F182" s="460">
        <v>0.52</v>
      </c>
      <c r="G182" s="474">
        <v>0.48</v>
      </c>
      <c r="H182" s="474">
        <v>0.45999999999999996</v>
      </c>
      <c r="I182" s="481">
        <v>0.4</v>
      </c>
      <c r="J182" s="481">
        <v>0.37000000000000005</v>
      </c>
      <c r="K182" s="469"/>
      <c r="L182" s="497">
        <v>0.34</v>
      </c>
      <c r="M182" s="489">
        <v>0.34</v>
      </c>
      <c r="N182" s="469"/>
      <c r="O182" s="489">
        <v>0.34</v>
      </c>
      <c r="P182" s="1163">
        <v>0.34</v>
      </c>
      <c r="Q182" s="477">
        <v>0.34</v>
      </c>
      <c r="R182" s="476">
        <v>0.34</v>
      </c>
      <c r="S182" s="476">
        <v>0.311</v>
      </c>
      <c r="T182" s="476">
        <v>0.30399999999999999</v>
      </c>
      <c r="U182" s="476">
        <v>0.28600000000000003</v>
      </c>
      <c r="V182" s="476">
        <v>0.24</v>
      </c>
      <c r="W182" s="476">
        <v>0.22099999999999997</v>
      </c>
      <c r="X182" s="476">
        <v>0.18600000000000003</v>
      </c>
      <c r="Y182" s="477">
        <v>0.16400000000000001</v>
      </c>
      <c r="Z182" s="476">
        <v>0.16400000000000001</v>
      </c>
      <c r="AA182" s="587">
        <f t="shared" si="90"/>
        <v>8.1059999999999981</v>
      </c>
      <c r="AB182" s="1100">
        <f t="shared" ref="AB182:AB245" si="135">IF(ISERROR((C182/D182-1)*100),"n/a",(C182/D182-1)*100)</f>
        <v>5.8823529411764497</v>
      </c>
      <c r="AC182" s="1100">
        <f t="shared" ref="AC182:AC245" si="136">IF(ISERROR((D182/E182-1)*100),"n/a",(D182/E182-1)*100)</f>
        <v>21.42857142857142</v>
      </c>
      <c r="AD182" s="1100"/>
      <c r="AE182" s="1100"/>
      <c r="AF182" s="1100"/>
      <c r="AG182" s="1100"/>
      <c r="AH182" s="1100"/>
      <c r="AI182" s="1100"/>
      <c r="AJ182" s="1100"/>
      <c r="AK182" s="1100"/>
      <c r="AL182" s="1100"/>
      <c r="AM182" s="1100"/>
      <c r="AN182" s="1100"/>
      <c r="AO182" s="1100"/>
      <c r="AP182" s="1100"/>
      <c r="AQ182" s="1100"/>
      <c r="AR182" s="1100"/>
      <c r="AS182" s="1100"/>
      <c r="AT182" s="1100"/>
      <c r="AU182" s="1100"/>
      <c r="AV182" s="1100"/>
      <c r="AW182" s="1100">
        <f t="shared" si="112"/>
        <v>13.655462184873935</v>
      </c>
      <c r="AX182" s="1100">
        <f t="shared" si="113"/>
        <v>10.992836514244654</v>
      </c>
    </row>
    <row r="183" spans="1:50" ht="11.25" customHeight="1" x14ac:dyDescent="0.2">
      <c r="A183" s="829" t="s">
        <v>1022</v>
      </c>
      <c r="B183" s="829" t="s">
        <v>1023</v>
      </c>
      <c r="C183" s="584">
        <v>1.1499999999999999</v>
      </c>
      <c r="D183" s="584">
        <v>1.1000000000000001</v>
      </c>
      <c r="E183" s="460">
        <v>1</v>
      </c>
      <c r="F183" s="460">
        <v>0.95</v>
      </c>
      <c r="G183" s="584">
        <v>0.9</v>
      </c>
      <c r="H183" s="584">
        <v>0.8</v>
      </c>
      <c r="I183" s="584">
        <v>0.75</v>
      </c>
      <c r="J183" s="584">
        <v>0.7</v>
      </c>
      <c r="K183" s="897"/>
      <c r="L183" s="584">
        <v>0.65</v>
      </c>
      <c r="M183" s="588">
        <v>0.55000000000000004</v>
      </c>
      <c r="N183" s="897"/>
      <c r="O183" s="589">
        <v>0.55000000000000004</v>
      </c>
      <c r="P183" s="590">
        <v>0.5</v>
      </c>
      <c r="Q183" s="586">
        <v>0.35</v>
      </c>
      <c r="R183" s="590">
        <v>0.35</v>
      </c>
      <c r="S183" s="586">
        <v>0.32</v>
      </c>
      <c r="T183" s="590">
        <v>0.32</v>
      </c>
      <c r="U183" s="590">
        <v>0.3</v>
      </c>
      <c r="V183" s="590">
        <v>0.25</v>
      </c>
      <c r="W183" s="590">
        <v>0.2</v>
      </c>
      <c r="X183" s="586">
        <v>0</v>
      </c>
      <c r="Y183" s="586">
        <v>0</v>
      </c>
      <c r="Z183" s="586">
        <v>0</v>
      </c>
      <c r="AA183" s="587">
        <f t="shared" si="90"/>
        <v>11.690000000000001</v>
      </c>
      <c r="AB183" s="1100">
        <f t="shared" si="135"/>
        <v>4.5454545454545192</v>
      </c>
      <c r="AC183" s="1100">
        <f t="shared" si="136"/>
        <v>10.000000000000009</v>
      </c>
      <c r="AD183" s="1100">
        <f t="shared" ref="AD183:AD212" si="137">IF(ISERROR((E183/F183-1)*100),"n/a",(E183/F183-1)*100)</f>
        <v>5.2631578947368363</v>
      </c>
      <c r="AE183" s="1100">
        <f t="shared" ref="AE183:AE212" si="138">IF(ISERROR((F183/G183-1)*100),"n/a",(F183/G183-1)*100)</f>
        <v>5.555555555555558</v>
      </c>
      <c r="AF183" s="1100">
        <f t="shared" ref="AF183:AF212" si="139">IF(ISERROR((G183/H183-1)*100),"n/a",(G183/H183-1)*100)</f>
        <v>12.5</v>
      </c>
      <c r="AG183" s="1100">
        <f t="shared" ref="AG183:AG212" si="140">IF(ISERROR((H183/I183-1)*100),"n/a",(H183/I183-1)*100)</f>
        <v>6.6666666666666652</v>
      </c>
      <c r="AH183" s="1100">
        <f t="shared" ref="AH183:AH212" si="141">IF(ISERROR((I183/J183-1)*100),"n/a",(I183/J183-1)*100)</f>
        <v>7.1428571428571397</v>
      </c>
      <c r="AI183" s="1100">
        <f t="shared" ref="AI183:AI212" si="142">IF(ISERROR((J183/L183-1)*100),"n/a",(J183/L183-1)*100)</f>
        <v>7.6923076923076872</v>
      </c>
      <c r="AJ183" s="1100">
        <f t="shared" ref="AJ183:AJ212" si="143">IF(ISERROR((L183/M183-1)*100),"n/a",(L183/M183-1)*100)</f>
        <v>18.181818181818166</v>
      </c>
      <c r="AK183" s="1100">
        <f t="shared" ref="AK183:AK212" si="144">IF(ISERROR((M183/O183-1)*100),"n/a",(M183/O183-1)*100)</f>
        <v>0</v>
      </c>
      <c r="AL183" s="1100">
        <f t="shared" ref="AL183:AL212" si="145">IF(ISERROR((O183/P183-1)*100),"n/a",(O183/P183-1)*100)</f>
        <v>10.000000000000009</v>
      </c>
      <c r="AM183" s="1100">
        <f t="shared" ref="AM183:AM212" si="146">IF(ISERROR((P183/Q183-1)*100),"n/a",(P183/Q183-1)*100)</f>
        <v>42.857142857142861</v>
      </c>
      <c r="AN183" s="1100">
        <f t="shared" ref="AN183:AN212" si="147">IF(ISERROR((Q183/R183-1)*100),"n/a",(Q183/R183-1)*100)</f>
        <v>0</v>
      </c>
      <c r="AO183" s="1100">
        <f t="shared" ref="AO183:AO212" si="148">IF(ISERROR((R183/S183-1)*100),"n/a",(R183/S183-1)*100)</f>
        <v>9.375</v>
      </c>
      <c r="AP183" s="1100">
        <f t="shared" ref="AP183:AP212" si="149">IF(ISERROR((S183/T183-1)*100),"n/a",(S183/T183-1)*100)</f>
        <v>0</v>
      </c>
      <c r="AQ183" s="1100">
        <f t="shared" ref="AQ183:AQ212" si="150">IF(ISERROR((T183/U183-1)*100),"n/a",(T183/U183-1)*100)</f>
        <v>6.6666666666666652</v>
      </c>
      <c r="AR183" s="1100">
        <f t="shared" ref="AR183:AR212" si="151">IF(ISERROR((U183/V183-1)*100),"n/a",(U183/V183-1)*100)</f>
        <v>19.999999999999996</v>
      </c>
      <c r="AS183" s="1100">
        <f t="shared" ref="AS183:AS212" si="152">IF(ISERROR((V183/W183-1)*100),"n/a",(V183/W183-1)*100)</f>
        <v>25</v>
      </c>
      <c r="AT183" s="1100" t="str">
        <f t="shared" ref="AT183:AT212" si="153">IF(ISERROR((W183/X183-1)*100),"n/a",(W183/X183-1)*100)</f>
        <v>n/a</v>
      </c>
      <c r="AU183" s="1100" t="str">
        <f t="shared" ref="AU183:AU212" si="154">IF(ISERROR((X183/Y183-1)*100),"n/a",(X183/Y183-1)*100)</f>
        <v>n/a</v>
      </c>
      <c r="AV183" s="1100" t="str">
        <f t="shared" ref="AV183:AV212" si="155">IF(ISERROR((Y183/Z183-1)*100),"n/a",(Y183/Z183-1)*100)</f>
        <v>n/a</v>
      </c>
      <c r="AW183" s="1100">
        <f t="shared" si="112"/>
        <v>10.635923733511452</v>
      </c>
      <c r="AX183" s="1100">
        <f t="shared" si="113"/>
        <v>10.512035638674098</v>
      </c>
    </row>
    <row r="184" spans="1:50" ht="11.25" customHeight="1" x14ac:dyDescent="0.2">
      <c r="A184" s="830" t="s">
        <v>176</v>
      </c>
      <c r="B184" s="829" t="s">
        <v>177</v>
      </c>
      <c r="C184" s="584">
        <v>5.19</v>
      </c>
      <c r="D184" s="584">
        <v>4.76</v>
      </c>
      <c r="E184" s="460">
        <v>4.4800000000000004</v>
      </c>
      <c r="F184" s="483">
        <v>4.32</v>
      </c>
      <c r="G184" s="584">
        <v>4.29</v>
      </c>
      <c r="H184" s="584">
        <v>4.28</v>
      </c>
      <c r="I184" s="584">
        <v>4.21</v>
      </c>
      <c r="J184" s="584">
        <v>3.9</v>
      </c>
      <c r="K184" s="897"/>
      <c r="L184" s="584">
        <v>3.51</v>
      </c>
      <c r="M184" s="459">
        <v>3.09</v>
      </c>
      <c r="N184" s="897"/>
      <c r="O184" s="589">
        <v>2.84</v>
      </c>
      <c r="P184" s="590">
        <v>2.66</v>
      </c>
      <c r="Q184" s="590">
        <v>2.5299999999999998</v>
      </c>
      <c r="R184" s="590">
        <v>2.2599999999999998</v>
      </c>
      <c r="S184" s="590">
        <v>2.0099999999999998</v>
      </c>
      <c r="T184" s="590">
        <v>1.75</v>
      </c>
      <c r="U184" s="590">
        <v>1.53</v>
      </c>
      <c r="V184" s="590">
        <v>1.43</v>
      </c>
      <c r="W184" s="586">
        <v>1.4</v>
      </c>
      <c r="X184" s="590">
        <v>1.325</v>
      </c>
      <c r="Y184" s="586">
        <v>1.3</v>
      </c>
      <c r="Z184" s="590">
        <v>1.24</v>
      </c>
      <c r="AA184" s="587">
        <f t="shared" si="90"/>
        <v>64.304999999999993</v>
      </c>
      <c r="AB184" s="1100">
        <f t="shared" si="135"/>
        <v>9.0336134453781636</v>
      </c>
      <c r="AC184" s="1100">
        <f t="shared" si="136"/>
        <v>6.2499999999999778</v>
      </c>
      <c r="AD184" s="1100">
        <f t="shared" si="137"/>
        <v>3.7037037037036979</v>
      </c>
      <c r="AE184" s="1100">
        <f t="shared" si="138"/>
        <v>0.69930069930070893</v>
      </c>
      <c r="AF184" s="1100">
        <f t="shared" si="139"/>
        <v>0.23364485981307581</v>
      </c>
      <c r="AG184" s="1100">
        <f t="shared" si="140"/>
        <v>1.6627078384798155</v>
      </c>
      <c r="AH184" s="1100">
        <f t="shared" si="141"/>
        <v>7.9487179487179427</v>
      </c>
      <c r="AI184" s="1100">
        <f t="shared" si="142"/>
        <v>11.111111111111116</v>
      </c>
      <c r="AJ184" s="1100">
        <f t="shared" si="143"/>
        <v>13.592233009708732</v>
      </c>
      <c r="AK184" s="1100">
        <f t="shared" si="144"/>
        <v>8.8028169014084501</v>
      </c>
      <c r="AL184" s="1100">
        <f t="shared" si="145"/>
        <v>6.7669172932330657</v>
      </c>
      <c r="AM184" s="1100">
        <f t="shared" si="146"/>
        <v>5.1383399209486313</v>
      </c>
      <c r="AN184" s="1100">
        <f t="shared" si="147"/>
        <v>11.946902654867264</v>
      </c>
      <c r="AO184" s="1100">
        <f t="shared" si="148"/>
        <v>12.437810945273631</v>
      </c>
      <c r="AP184" s="1100">
        <f t="shared" si="149"/>
        <v>14.857142857142836</v>
      </c>
      <c r="AQ184" s="1100">
        <f t="shared" si="150"/>
        <v>14.379084967320255</v>
      </c>
      <c r="AR184" s="1100">
        <f t="shared" si="151"/>
        <v>6.9930069930070005</v>
      </c>
      <c r="AS184" s="1100">
        <f t="shared" si="152"/>
        <v>2.1428571428571352</v>
      </c>
      <c r="AT184" s="1100">
        <f t="shared" si="153"/>
        <v>5.6603773584905648</v>
      </c>
      <c r="AU184" s="1100">
        <f t="shared" si="154"/>
        <v>1.9230769230769162</v>
      </c>
      <c r="AV184" s="1100">
        <f t="shared" si="155"/>
        <v>4.8387096774193505</v>
      </c>
      <c r="AW184" s="1100">
        <f t="shared" si="112"/>
        <v>7.1486702976789669</v>
      </c>
      <c r="AX184" s="1100">
        <f t="shared" si="113"/>
        <v>4.5997699174480386</v>
      </c>
    </row>
    <row r="185" spans="1:50" ht="11.25" customHeight="1" x14ac:dyDescent="0.2">
      <c r="A185" s="461" t="s">
        <v>166</v>
      </c>
      <c r="B185" s="829" t="s">
        <v>167</v>
      </c>
      <c r="C185" s="584">
        <v>0.85</v>
      </c>
      <c r="D185" s="584">
        <v>0.79</v>
      </c>
      <c r="E185" s="460">
        <v>0.752</v>
      </c>
      <c r="F185" s="460">
        <v>0.72</v>
      </c>
      <c r="G185" s="584">
        <v>0.69</v>
      </c>
      <c r="H185" s="584">
        <v>0.67</v>
      </c>
      <c r="I185" s="584">
        <v>0.65</v>
      </c>
      <c r="J185" s="584">
        <v>0.64</v>
      </c>
      <c r="K185" s="897"/>
      <c r="L185" s="459">
        <v>0.63</v>
      </c>
      <c r="M185" s="459">
        <v>0.61499999999999999</v>
      </c>
      <c r="N185" s="897"/>
      <c r="O185" s="589">
        <v>0.59499999999999997</v>
      </c>
      <c r="P185" s="590">
        <v>0.59</v>
      </c>
      <c r="Q185" s="590">
        <v>0.58499999999999996</v>
      </c>
      <c r="R185" s="590">
        <v>0.57999999999999996</v>
      </c>
      <c r="S185" s="590">
        <v>0.57499999999999996</v>
      </c>
      <c r="T185" s="590">
        <v>0.56999999999999995</v>
      </c>
      <c r="U185" s="590">
        <v>0.56499999999999995</v>
      </c>
      <c r="V185" s="590">
        <v>0.5625</v>
      </c>
      <c r="W185" s="590">
        <v>0.56000000000000005</v>
      </c>
      <c r="X185" s="590">
        <v>0.5575</v>
      </c>
      <c r="Y185" s="590">
        <v>0.55000000000000004</v>
      </c>
      <c r="Z185" s="590">
        <v>0.54249999999999998</v>
      </c>
      <c r="AA185" s="587">
        <f t="shared" si="90"/>
        <v>13.839500000000001</v>
      </c>
      <c r="AB185" s="1100">
        <f t="shared" si="135"/>
        <v>7.5949367088607556</v>
      </c>
      <c r="AC185" s="1100">
        <f t="shared" si="136"/>
        <v>5.0531914893616969</v>
      </c>
      <c r="AD185" s="1100">
        <f t="shared" si="137"/>
        <v>4.4444444444444509</v>
      </c>
      <c r="AE185" s="1100">
        <f t="shared" si="138"/>
        <v>4.3478260869565188</v>
      </c>
      <c r="AF185" s="1100">
        <f t="shared" si="139"/>
        <v>2.9850746268656581</v>
      </c>
      <c r="AG185" s="1100">
        <f t="shared" si="140"/>
        <v>3.0769230769230882</v>
      </c>
      <c r="AH185" s="1100">
        <f t="shared" si="141"/>
        <v>1.5625</v>
      </c>
      <c r="AI185" s="1100">
        <f t="shared" si="142"/>
        <v>1.5873015873015817</v>
      </c>
      <c r="AJ185" s="1100">
        <f t="shared" si="143"/>
        <v>2.4390243902439046</v>
      </c>
      <c r="AK185" s="1100">
        <f t="shared" si="144"/>
        <v>3.3613445378151363</v>
      </c>
      <c r="AL185" s="1100">
        <f t="shared" si="145"/>
        <v>0.84745762711864181</v>
      </c>
      <c r="AM185" s="1100">
        <f t="shared" si="146"/>
        <v>0.85470085470085166</v>
      </c>
      <c r="AN185" s="1100">
        <f t="shared" si="147"/>
        <v>0.86206896551723755</v>
      </c>
      <c r="AO185" s="1100">
        <f t="shared" si="148"/>
        <v>0.86956521739129933</v>
      </c>
      <c r="AP185" s="1100">
        <f t="shared" si="149"/>
        <v>0.87719298245614308</v>
      </c>
      <c r="AQ185" s="1100">
        <f t="shared" si="150"/>
        <v>0.88495575221239076</v>
      </c>
      <c r="AR185" s="1100">
        <f t="shared" si="151"/>
        <v>0.4444444444444251</v>
      </c>
      <c r="AS185" s="1100">
        <f t="shared" si="152"/>
        <v>0.44642857142855874</v>
      </c>
      <c r="AT185" s="1100">
        <f t="shared" si="153"/>
        <v>0.4484304932735439</v>
      </c>
      <c r="AU185" s="1100">
        <f t="shared" si="154"/>
        <v>1.3636363636363447</v>
      </c>
      <c r="AV185" s="1100">
        <f t="shared" si="155"/>
        <v>1.3824884792626779</v>
      </c>
      <c r="AW185" s="1100">
        <f t="shared" si="112"/>
        <v>2.1778065095340429</v>
      </c>
      <c r="AX185" s="1100">
        <f t="shared" si="113"/>
        <v>1.8938145794354233</v>
      </c>
    </row>
    <row r="186" spans="1:50" ht="11.25" customHeight="1" x14ac:dyDescent="0.2">
      <c r="A186" s="468" t="s">
        <v>508</v>
      </c>
      <c r="B186" s="468" t="s">
        <v>509</v>
      </c>
      <c r="C186" s="584">
        <v>1.83</v>
      </c>
      <c r="D186" s="584">
        <v>1.79</v>
      </c>
      <c r="E186" s="460">
        <v>1.75</v>
      </c>
      <c r="F186" s="478">
        <v>1.7</v>
      </c>
      <c r="G186" s="584">
        <v>1.6658909999999998</v>
      </c>
      <c r="H186" s="584">
        <v>1.63</v>
      </c>
      <c r="I186" s="584">
        <v>1.5623762376237624</v>
      </c>
      <c r="J186" s="584">
        <v>1.2079207920792079</v>
      </c>
      <c r="K186" s="897"/>
      <c r="L186" s="584">
        <v>1.1231588873173028</v>
      </c>
      <c r="M186" s="459">
        <v>0.99952852428099948</v>
      </c>
      <c r="N186" s="897"/>
      <c r="O186" s="589">
        <v>0.95709570957095702</v>
      </c>
      <c r="P186" s="590">
        <v>0.91051390853371039</v>
      </c>
      <c r="Q186" s="590">
        <v>0.8646864686468646</v>
      </c>
      <c r="R186" s="590">
        <v>0.81961338991041954</v>
      </c>
      <c r="S186" s="590">
        <v>0.77736916548797741</v>
      </c>
      <c r="T186" s="590">
        <v>0.73210749646393214</v>
      </c>
      <c r="U186" s="590">
        <v>0.68948609146628959</v>
      </c>
      <c r="V186" s="590">
        <v>0.64761904761904754</v>
      </c>
      <c r="W186" s="590">
        <v>0.5907590759075908</v>
      </c>
      <c r="X186" s="590">
        <v>0.54766619519094772</v>
      </c>
      <c r="Y186" s="590">
        <v>0.50966525223950965</v>
      </c>
      <c r="Z186" s="590">
        <v>0.47100424328147106</v>
      </c>
      <c r="AA186" s="587">
        <f t="shared" si="90"/>
        <v>23.776461485619993</v>
      </c>
      <c r="AB186" s="1100">
        <f t="shared" si="135"/>
        <v>2.2346368715083775</v>
      </c>
      <c r="AC186" s="1100">
        <f t="shared" si="136"/>
        <v>2.2857142857142909</v>
      </c>
      <c r="AD186" s="1100">
        <f t="shared" si="137"/>
        <v>2.941176470588247</v>
      </c>
      <c r="AE186" s="1100">
        <f t="shared" si="138"/>
        <v>2.0474929031971678</v>
      </c>
      <c r="AF186" s="1100">
        <f t="shared" si="139"/>
        <v>2.2019018404907831</v>
      </c>
      <c r="AG186" s="1100">
        <f t="shared" si="140"/>
        <v>4.3282636248415551</v>
      </c>
      <c r="AH186" s="1100">
        <f t="shared" si="141"/>
        <v>29.344262295081979</v>
      </c>
      <c r="AI186" s="1100">
        <f t="shared" si="142"/>
        <v>7.5467421144982616</v>
      </c>
      <c r="AJ186" s="1100">
        <f t="shared" si="143"/>
        <v>12.368867924528271</v>
      </c>
      <c r="AK186" s="1100">
        <f t="shared" si="144"/>
        <v>4.4334975369458185</v>
      </c>
      <c r="AL186" s="1100">
        <f t="shared" si="145"/>
        <v>5.1159900579950346</v>
      </c>
      <c r="AM186" s="1100">
        <f t="shared" si="146"/>
        <v>5.2998909487459001</v>
      </c>
      <c r="AN186" s="1100">
        <f t="shared" si="147"/>
        <v>5.4993097100782373</v>
      </c>
      <c r="AO186" s="1100">
        <f t="shared" si="148"/>
        <v>5.4342552159145852</v>
      </c>
      <c r="AP186" s="1100">
        <f t="shared" si="149"/>
        <v>6.1823802163833097</v>
      </c>
      <c r="AQ186" s="1100">
        <f t="shared" si="150"/>
        <v>6.181619256017501</v>
      </c>
      <c r="AR186" s="1100">
        <f t="shared" si="151"/>
        <v>6.4647641234711894</v>
      </c>
      <c r="AS186" s="1100">
        <f t="shared" si="152"/>
        <v>9.6249002394253491</v>
      </c>
      <c r="AT186" s="1100">
        <f t="shared" si="153"/>
        <v>7.8684573002754776</v>
      </c>
      <c r="AU186" s="1100">
        <f t="shared" si="154"/>
        <v>7.4560592044403462</v>
      </c>
      <c r="AV186" s="1100">
        <f t="shared" si="155"/>
        <v>8.2082082082082017</v>
      </c>
      <c r="AW186" s="1100">
        <f t="shared" si="112"/>
        <v>6.8127804927785647</v>
      </c>
      <c r="AX186" s="1100">
        <f t="shared" si="113"/>
        <v>5.7983418111991387</v>
      </c>
    </row>
    <row r="187" spans="1:50" ht="11.25" customHeight="1" x14ac:dyDescent="0.2">
      <c r="A187" s="461" t="s">
        <v>206</v>
      </c>
      <c r="B187" s="829" t="s">
        <v>207</v>
      </c>
      <c r="C187" s="584">
        <v>0.84</v>
      </c>
      <c r="D187" s="584">
        <v>0.82</v>
      </c>
      <c r="E187" s="460">
        <v>0.75</v>
      </c>
      <c r="F187" s="587">
        <v>0.71</v>
      </c>
      <c r="G187" s="584">
        <v>0.69499999999999995</v>
      </c>
      <c r="H187" s="584">
        <v>0.67</v>
      </c>
      <c r="I187" s="584">
        <v>0.63500000000000001</v>
      </c>
      <c r="J187" s="584">
        <v>0.5</v>
      </c>
      <c r="K187" s="897"/>
      <c r="L187" s="584">
        <v>0.35</v>
      </c>
      <c r="M187" s="459">
        <v>0.28999999999999998</v>
      </c>
      <c r="N187" s="897"/>
      <c r="O187" s="589">
        <v>0.2475</v>
      </c>
      <c r="P187" s="586">
        <v>0.23</v>
      </c>
      <c r="Q187" s="590">
        <v>0.2225</v>
      </c>
      <c r="R187" s="590">
        <v>0.19</v>
      </c>
      <c r="S187" s="590">
        <v>0.17</v>
      </c>
      <c r="T187" s="590">
        <v>0.14000000000000001</v>
      </c>
      <c r="U187" s="590">
        <v>0.1125</v>
      </c>
      <c r="V187" s="590">
        <v>9.2499999999999999E-2</v>
      </c>
      <c r="W187" s="590">
        <v>8.2500000000000004E-2</v>
      </c>
      <c r="X187" s="586">
        <v>7.4999999999999997E-2</v>
      </c>
      <c r="Y187" s="590">
        <v>7.1249999999999994E-2</v>
      </c>
      <c r="Z187" s="590">
        <v>6.25E-2</v>
      </c>
      <c r="AA187" s="587">
        <f t="shared" si="90"/>
        <v>7.9562499999999998</v>
      </c>
      <c r="AB187" s="1100">
        <f t="shared" si="135"/>
        <v>2.4390243902439046</v>
      </c>
      <c r="AC187" s="1100">
        <f t="shared" si="136"/>
        <v>9.3333333333333268</v>
      </c>
      <c r="AD187" s="1100">
        <f t="shared" si="137"/>
        <v>5.6338028169014231</v>
      </c>
      <c r="AE187" s="1100">
        <f t="shared" si="138"/>
        <v>2.1582733812949728</v>
      </c>
      <c r="AF187" s="1100">
        <f t="shared" si="139"/>
        <v>3.731343283582067</v>
      </c>
      <c r="AG187" s="1100">
        <f t="shared" si="140"/>
        <v>5.5118110236220597</v>
      </c>
      <c r="AH187" s="1100">
        <f t="shared" si="141"/>
        <v>27</v>
      </c>
      <c r="AI187" s="1100">
        <f t="shared" si="142"/>
        <v>42.857142857142861</v>
      </c>
      <c r="AJ187" s="1100">
        <f t="shared" si="143"/>
        <v>20.68965517241379</v>
      </c>
      <c r="AK187" s="1100">
        <f t="shared" si="144"/>
        <v>17.171717171717169</v>
      </c>
      <c r="AL187" s="1100">
        <f t="shared" si="145"/>
        <v>7.6086956521739024</v>
      </c>
      <c r="AM187" s="1100">
        <f t="shared" si="146"/>
        <v>3.3707865168539408</v>
      </c>
      <c r="AN187" s="1100">
        <f t="shared" si="147"/>
        <v>17.105263157894733</v>
      </c>
      <c r="AO187" s="1100">
        <f t="shared" si="148"/>
        <v>11.764705882352944</v>
      </c>
      <c r="AP187" s="1100">
        <f t="shared" si="149"/>
        <v>21.42857142857142</v>
      </c>
      <c r="AQ187" s="1100">
        <f t="shared" si="150"/>
        <v>24.444444444444446</v>
      </c>
      <c r="AR187" s="1100">
        <f t="shared" si="151"/>
        <v>21.621621621621621</v>
      </c>
      <c r="AS187" s="1100">
        <f t="shared" si="152"/>
        <v>12.12121212121211</v>
      </c>
      <c r="AT187" s="1100">
        <f t="shared" si="153"/>
        <v>10.000000000000009</v>
      </c>
      <c r="AU187" s="1100">
        <f t="shared" si="154"/>
        <v>5.2631578947368363</v>
      </c>
      <c r="AV187" s="1100">
        <f t="shared" si="155"/>
        <v>13.999999999999989</v>
      </c>
      <c r="AW187" s="1100">
        <f t="shared" si="112"/>
        <v>13.583550578576835</v>
      </c>
      <c r="AX187" s="1100">
        <f t="shared" si="113"/>
        <v>10.204758430831646</v>
      </c>
    </row>
    <row r="188" spans="1:50" ht="11.25" customHeight="1" x14ac:dyDescent="0.2">
      <c r="A188" s="461" t="s">
        <v>1109</v>
      </c>
      <c r="B188" s="829" t="s">
        <v>1110</v>
      </c>
      <c r="C188" s="584">
        <v>0.6</v>
      </c>
      <c r="D188" s="584">
        <v>0.45</v>
      </c>
      <c r="E188" s="483">
        <v>0.4</v>
      </c>
      <c r="F188" s="450">
        <v>0.31000000000000005</v>
      </c>
      <c r="G188" s="463">
        <v>0.28000000000000003</v>
      </c>
      <c r="H188" s="584">
        <v>0.25</v>
      </c>
      <c r="I188" s="463">
        <v>0.24</v>
      </c>
      <c r="J188" s="584">
        <v>0.21</v>
      </c>
      <c r="K188" s="897"/>
      <c r="L188" s="463">
        <v>0.2</v>
      </c>
      <c r="M188" s="459">
        <v>0.18</v>
      </c>
      <c r="N188" s="897"/>
      <c r="O188" s="464">
        <v>0.16</v>
      </c>
      <c r="P188" s="586">
        <v>0.16</v>
      </c>
      <c r="Q188" s="586">
        <v>0.16</v>
      </c>
      <c r="R188" s="586">
        <v>0.16</v>
      </c>
      <c r="S188" s="586">
        <v>0.16</v>
      </c>
      <c r="T188" s="586">
        <v>0.16</v>
      </c>
      <c r="U188" s="586">
        <v>0.16</v>
      </c>
      <c r="V188" s="586">
        <v>0.16</v>
      </c>
      <c r="W188" s="586">
        <v>0.16</v>
      </c>
      <c r="X188" s="586">
        <v>0.16</v>
      </c>
      <c r="Y188" s="586">
        <v>0.16</v>
      </c>
      <c r="Z188" s="586">
        <v>0.16</v>
      </c>
      <c r="AA188" s="587">
        <f t="shared" si="90"/>
        <v>5.0400000000000018</v>
      </c>
      <c r="AB188" s="1100">
        <f t="shared" si="135"/>
        <v>33.333333333333329</v>
      </c>
      <c r="AC188" s="1100">
        <f t="shared" si="136"/>
        <v>12.5</v>
      </c>
      <c r="AD188" s="1100">
        <f t="shared" si="137"/>
        <v>29.032258064516103</v>
      </c>
      <c r="AE188" s="1100">
        <f t="shared" si="138"/>
        <v>10.714285714285721</v>
      </c>
      <c r="AF188" s="1100">
        <f t="shared" si="139"/>
        <v>12.000000000000011</v>
      </c>
      <c r="AG188" s="1100">
        <f t="shared" si="140"/>
        <v>4.1666666666666741</v>
      </c>
      <c r="AH188" s="1100">
        <f t="shared" si="141"/>
        <v>14.285714285714279</v>
      </c>
      <c r="AI188" s="1100">
        <f t="shared" si="142"/>
        <v>4.9999999999999822</v>
      </c>
      <c r="AJ188" s="1100">
        <f t="shared" si="143"/>
        <v>11.111111111111116</v>
      </c>
      <c r="AK188" s="1100">
        <f t="shared" si="144"/>
        <v>12.5</v>
      </c>
      <c r="AL188" s="1100">
        <f t="shared" si="145"/>
        <v>0</v>
      </c>
      <c r="AM188" s="1100">
        <f t="shared" si="146"/>
        <v>0</v>
      </c>
      <c r="AN188" s="1100">
        <f t="shared" si="147"/>
        <v>0</v>
      </c>
      <c r="AO188" s="1100">
        <f t="shared" si="148"/>
        <v>0</v>
      </c>
      <c r="AP188" s="1100">
        <f t="shared" si="149"/>
        <v>0</v>
      </c>
      <c r="AQ188" s="1100">
        <f t="shared" si="150"/>
        <v>0</v>
      </c>
      <c r="AR188" s="1100">
        <f t="shared" si="151"/>
        <v>0</v>
      </c>
      <c r="AS188" s="1100">
        <f t="shared" si="152"/>
        <v>0</v>
      </c>
      <c r="AT188" s="1100">
        <f t="shared" si="153"/>
        <v>0</v>
      </c>
      <c r="AU188" s="1100">
        <f t="shared" si="154"/>
        <v>0</v>
      </c>
      <c r="AV188" s="1100">
        <f t="shared" si="155"/>
        <v>0</v>
      </c>
      <c r="AW188" s="1100">
        <f t="shared" si="112"/>
        <v>6.8877794845536773</v>
      </c>
      <c r="AX188" s="1100">
        <f t="shared" si="113"/>
        <v>9.7439903040441784</v>
      </c>
    </row>
    <row r="189" spans="1:50" ht="11.25" customHeight="1" x14ac:dyDescent="0.2">
      <c r="A189" s="468" t="s">
        <v>1119</v>
      </c>
      <c r="B189" s="468" t="s">
        <v>1120</v>
      </c>
      <c r="C189" s="584">
        <v>1.1200000000000001</v>
      </c>
      <c r="D189" s="584">
        <v>1.06</v>
      </c>
      <c r="E189" s="460">
        <v>1</v>
      </c>
      <c r="F189" s="460">
        <v>0.92</v>
      </c>
      <c r="G189" s="474">
        <v>0.88</v>
      </c>
      <c r="H189" s="474">
        <v>0.84</v>
      </c>
      <c r="I189" s="474">
        <v>0.8</v>
      </c>
      <c r="J189" s="474">
        <v>0.72</v>
      </c>
      <c r="K189" s="977"/>
      <c r="L189" s="474">
        <v>0.57999999999999996</v>
      </c>
      <c r="M189" s="470">
        <v>0.46</v>
      </c>
      <c r="N189" s="1016"/>
      <c r="O189" s="489">
        <v>0.4</v>
      </c>
      <c r="P189" s="477">
        <v>0.48749999999999999</v>
      </c>
      <c r="Q189" s="476">
        <v>0.73750000000000004</v>
      </c>
      <c r="R189" s="477">
        <v>0.64500000000000002</v>
      </c>
      <c r="S189" s="477">
        <v>0</v>
      </c>
      <c r="T189" s="477">
        <v>0</v>
      </c>
      <c r="U189" s="477">
        <v>0</v>
      </c>
      <c r="V189" s="477">
        <v>0</v>
      </c>
      <c r="W189" s="477">
        <v>0</v>
      </c>
      <c r="X189" s="477">
        <v>0</v>
      </c>
      <c r="Y189" s="477">
        <v>0</v>
      </c>
      <c r="Z189" s="477">
        <v>0</v>
      </c>
      <c r="AA189" s="587">
        <f t="shared" si="90"/>
        <v>10.650000000000002</v>
      </c>
      <c r="AB189" s="1100">
        <f t="shared" si="135"/>
        <v>5.6603773584905648</v>
      </c>
      <c r="AC189" s="1100">
        <f t="shared" si="136"/>
        <v>6.0000000000000053</v>
      </c>
      <c r="AD189" s="1100">
        <f t="shared" si="137"/>
        <v>8.6956521739130377</v>
      </c>
      <c r="AE189" s="1100">
        <f t="shared" si="138"/>
        <v>4.5454545454545414</v>
      </c>
      <c r="AF189" s="1100">
        <f t="shared" si="139"/>
        <v>4.7619047619047672</v>
      </c>
      <c r="AG189" s="1100">
        <f t="shared" si="140"/>
        <v>4.9999999999999822</v>
      </c>
      <c r="AH189" s="1100">
        <f t="shared" si="141"/>
        <v>11.111111111111116</v>
      </c>
      <c r="AI189" s="1100">
        <f t="shared" si="142"/>
        <v>24.137931034482762</v>
      </c>
      <c r="AJ189" s="1100">
        <f t="shared" si="143"/>
        <v>26.086956521739111</v>
      </c>
      <c r="AK189" s="1100">
        <f t="shared" si="144"/>
        <v>14.999999999999991</v>
      </c>
      <c r="AL189" s="1100">
        <f t="shared" si="145"/>
        <v>-17.948717948717942</v>
      </c>
      <c r="AM189" s="1100">
        <f t="shared" si="146"/>
        <v>-33.898305084745772</v>
      </c>
      <c r="AN189" s="1100">
        <f t="shared" si="147"/>
        <v>14.341085271317834</v>
      </c>
      <c r="AO189" s="1100" t="str">
        <f t="shared" si="148"/>
        <v>n/a</v>
      </c>
      <c r="AP189" s="1100" t="str">
        <f t="shared" si="149"/>
        <v>n/a</v>
      </c>
      <c r="AQ189" s="1100" t="str">
        <f t="shared" si="150"/>
        <v>n/a</v>
      </c>
      <c r="AR189" s="1100" t="str">
        <f t="shared" si="151"/>
        <v>n/a</v>
      </c>
      <c r="AS189" s="1100" t="str">
        <f t="shared" si="152"/>
        <v>n/a</v>
      </c>
      <c r="AT189" s="1100" t="str">
        <f t="shared" si="153"/>
        <v>n/a</v>
      </c>
      <c r="AU189" s="1100" t="str">
        <f t="shared" si="154"/>
        <v>n/a</v>
      </c>
      <c r="AV189" s="1100" t="str">
        <f t="shared" si="155"/>
        <v>n/a</v>
      </c>
      <c r="AW189" s="1100">
        <f t="shared" si="112"/>
        <v>5.6533422880730768</v>
      </c>
      <c r="AX189" s="1100">
        <f t="shared" si="113"/>
        <v>16.033952519869842</v>
      </c>
    </row>
    <row r="190" spans="1:50" ht="11.25" customHeight="1" x14ac:dyDescent="0.2">
      <c r="A190" s="461" t="s">
        <v>1111</v>
      </c>
      <c r="B190" s="829" t="s">
        <v>1112</v>
      </c>
      <c r="C190" s="584">
        <v>1.76</v>
      </c>
      <c r="D190" s="584">
        <v>1.68</v>
      </c>
      <c r="E190" s="460">
        <v>1.5</v>
      </c>
      <c r="F190" s="460">
        <v>1.2999999999999998</v>
      </c>
      <c r="G190" s="584">
        <v>1.1599999999999999</v>
      </c>
      <c r="H190" s="584">
        <v>1.08</v>
      </c>
      <c r="I190" s="584">
        <v>0.92</v>
      </c>
      <c r="J190" s="584">
        <v>0.74</v>
      </c>
      <c r="K190" s="897"/>
      <c r="L190" s="584">
        <v>0.4</v>
      </c>
      <c r="M190" s="459">
        <v>0.2</v>
      </c>
      <c r="N190" s="897"/>
      <c r="O190" s="464">
        <v>0.08</v>
      </c>
      <c r="P190" s="586">
        <v>0.12</v>
      </c>
      <c r="Q190" s="590">
        <v>0.24</v>
      </c>
      <c r="R190" s="590">
        <v>0.06</v>
      </c>
      <c r="S190" s="586">
        <v>0</v>
      </c>
      <c r="T190" s="586">
        <v>0</v>
      </c>
      <c r="U190" s="586">
        <v>0</v>
      </c>
      <c r="V190" s="586">
        <v>0</v>
      </c>
      <c r="W190" s="586">
        <v>0</v>
      </c>
      <c r="X190" s="586">
        <v>0</v>
      </c>
      <c r="Y190" s="586">
        <v>0</v>
      </c>
      <c r="Z190" s="586">
        <v>0</v>
      </c>
      <c r="AA190" s="587">
        <f t="shared" si="90"/>
        <v>11.24</v>
      </c>
      <c r="AB190" s="1100">
        <f t="shared" si="135"/>
        <v>4.7619047619047672</v>
      </c>
      <c r="AC190" s="1100">
        <f t="shared" si="136"/>
        <v>11.999999999999989</v>
      </c>
      <c r="AD190" s="1100">
        <f t="shared" si="137"/>
        <v>15.384615384615397</v>
      </c>
      <c r="AE190" s="1100">
        <f t="shared" si="138"/>
        <v>12.06896551724137</v>
      </c>
      <c r="AF190" s="1100">
        <f t="shared" si="139"/>
        <v>7.4074074074073959</v>
      </c>
      <c r="AG190" s="1100">
        <f t="shared" si="140"/>
        <v>17.391304347826097</v>
      </c>
      <c r="AH190" s="1100">
        <f t="shared" si="141"/>
        <v>24.324324324324319</v>
      </c>
      <c r="AI190" s="1100">
        <f t="shared" si="142"/>
        <v>84.999999999999986</v>
      </c>
      <c r="AJ190" s="1100">
        <f t="shared" si="143"/>
        <v>100</v>
      </c>
      <c r="AK190" s="1100">
        <f t="shared" si="144"/>
        <v>150</v>
      </c>
      <c r="AL190" s="1100">
        <f t="shared" si="145"/>
        <v>-33.333333333333329</v>
      </c>
      <c r="AM190" s="1100">
        <f t="shared" si="146"/>
        <v>-50</v>
      </c>
      <c r="AN190" s="1100">
        <f t="shared" si="147"/>
        <v>300</v>
      </c>
      <c r="AO190" s="1100" t="str">
        <f t="shared" si="148"/>
        <v>n/a</v>
      </c>
      <c r="AP190" s="1100" t="str">
        <f t="shared" si="149"/>
        <v>n/a</v>
      </c>
      <c r="AQ190" s="1100" t="str">
        <f t="shared" si="150"/>
        <v>n/a</v>
      </c>
      <c r="AR190" s="1100" t="str">
        <f t="shared" si="151"/>
        <v>n/a</v>
      </c>
      <c r="AS190" s="1100" t="str">
        <f t="shared" si="152"/>
        <v>n/a</v>
      </c>
      <c r="AT190" s="1100" t="str">
        <f t="shared" si="153"/>
        <v>n/a</v>
      </c>
      <c r="AU190" s="1100" t="str">
        <f t="shared" si="154"/>
        <v>n/a</v>
      </c>
      <c r="AV190" s="1100" t="str">
        <f t="shared" si="155"/>
        <v>n/a</v>
      </c>
      <c r="AW190" s="1100">
        <f t="shared" si="112"/>
        <v>49.615783723845077</v>
      </c>
      <c r="AX190" s="1100">
        <f t="shared" si="113"/>
        <v>92.570556488733956</v>
      </c>
    </row>
    <row r="191" spans="1:50" ht="11.25" customHeight="1" x14ac:dyDescent="0.2">
      <c r="A191" s="825" t="s">
        <v>4044</v>
      </c>
      <c r="B191" s="816" t="s">
        <v>4045</v>
      </c>
      <c r="C191" s="963">
        <v>1.4</v>
      </c>
      <c r="D191" s="963">
        <v>1.25</v>
      </c>
      <c r="E191" s="820">
        <v>1.1299999999999999</v>
      </c>
      <c r="F191" s="820">
        <v>1.03</v>
      </c>
      <c r="G191" s="812">
        <v>0.97</v>
      </c>
      <c r="H191" s="812">
        <v>0.66</v>
      </c>
      <c r="I191" s="463">
        <v>0</v>
      </c>
      <c r="J191" s="463">
        <v>0</v>
      </c>
      <c r="K191" s="812"/>
      <c r="L191" s="463">
        <v>0</v>
      </c>
      <c r="M191" s="588">
        <v>0</v>
      </c>
      <c r="N191" s="897"/>
      <c r="O191" s="464">
        <v>0</v>
      </c>
      <c r="P191" s="586">
        <v>0</v>
      </c>
      <c r="Q191" s="586">
        <v>0</v>
      </c>
      <c r="R191" s="586">
        <v>0</v>
      </c>
      <c r="S191" s="586">
        <v>0</v>
      </c>
      <c r="T191" s="586">
        <v>0</v>
      </c>
      <c r="U191" s="586">
        <v>0</v>
      </c>
      <c r="V191" s="586">
        <v>0</v>
      </c>
      <c r="W191" s="586">
        <v>0</v>
      </c>
      <c r="X191" s="586">
        <v>0</v>
      </c>
      <c r="Y191" s="586">
        <v>0</v>
      </c>
      <c r="Z191" s="586">
        <v>0</v>
      </c>
      <c r="AA191" s="587">
        <f t="shared" si="90"/>
        <v>6.4399999999999995</v>
      </c>
      <c r="AB191" s="1100">
        <f t="shared" si="135"/>
        <v>11.999999999999989</v>
      </c>
      <c r="AC191" s="1100">
        <f t="shared" si="136"/>
        <v>10.619469026548689</v>
      </c>
      <c r="AD191" s="1100">
        <f t="shared" si="137"/>
        <v>9.7087378640776656</v>
      </c>
      <c r="AE191" s="1100">
        <f t="shared" si="138"/>
        <v>6.1855670103092786</v>
      </c>
      <c r="AF191" s="1100">
        <f t="shared" si="139"/>
        <v>46.969696969696948</v>
      </c>
      <c r="AG191" s="1100" t="str">
        <f t="shared" si="140"/>
        <v>n/a</v>
      </c>
      <c r="AH191" s="1100" t="str">
        <f t="shared" si="141"/>
        <v>n/a</v>
      </c>
      <c r="AI191" s="1100" t="str">
        <f t="shared" si="142"/>
        <v>n/a</v>
      </c>
      <c r="AJ191" s="1100" t="str">
        <f t="shared" si="143"/>
        <v>n/a</v>
      </c>
      <c r="AK191" s="1100" t="str">
        <f t="shared" si="144"/>
        <v>n/a</v>
      </c>
      <c r="AL191" s="1100" t="str">
        <f t="shared" si="145"/>
        <v>n/a</v>
      </c>
      <c r="AM191" s="1100" t="str">
        <f t="shared" si="146"/>
        <v>n/a</v>
      </c>
      <c r="AN191" s="1100" t="str">
        <f t="shared" si="147"/>
        <v>n/a</v>
      </c>
      <c r="AO191" s="1100" t="str">
        <f t="shared" si="148"/>
        <v>n/a</v>
      </c>
      <c r="AP191" s="1100" t="str">
        <f t="shared" si="149"/>
        <v>n/a</v>
      </c>
      <c r="AQ191" s="1100" t="str">
        <f t="shared" si="150"/>
        <v>n/a</v>
      </c>
      <c r="AR191" s="1100" t="str">
        <f t="shared" si="151"/>
        <v>n/a</v>
      </c>
      <c r="AS191" s="1100" t="str">
        <f t="shared" si="152"/>
        <v>n/a</v>
      </c>
      <c r="AT191" s="1100" t="str">
        <f t="shared" si="153"/>
        <v>n/a</v>
      </c>
      <c r="AU191" s="1100" t="str">
        <f t="shared" si="154"/>
        <v>n/a</v>
      </c>
      <c r="AV191" s="1100" t="str">
        <f t="shared" si="155"/>
        <v>n/a</v>
      </c>
      <c r="AW191" s="1100">
        <f t="shared" si="112"/>
        <v>17.096694174126515</v>
      </c>
      <c r="AX191" s="1100">
        <f t="shared" si="113"/>
        <v>16.837173364057648</v>
      </c>
    </row>
    <row r="192" spans="1:50" ht="11.25" customHeight="1" x14ac:dyDescent="0.2">
      <c r="A192" s="830" t="s">
        <v>539</v>
      </c>
      <c r="B192" s="829" t="s">
        <v>540</v>
      </c>
      <c r="C192" s="584">
        <v>0.59499999999999997</v>
      </c>
      <c r="D192" s="584">
        <v>0.57750000000000001</v>
      </c>
      <c r="E192" s="460">
        <v>0.5675</v>
      </c>
      <c r="F192" s="460">
        <v>0.55750000000000011</v>
      </c>
      <c r="G192" s="451">
        <v>0.54749999999999999</v>
      </c>
      <c r="H192" s="451">
        <v>0.53649999999999998</v>
      </c>
      <c r="I192" s="451">
        <v>0.52200000000000002</v>
      </c>
      <c r="J192" s="451">
        <v>0.505</v>
      </c>
      <c r="K192" s="964"/>
      <c r="L192" s="451">
        <v>0.48749999999999999</v>
      </c>
      <c r="M192" s="449">
        <v>0.47499999999999998</v>
      </c>
      <c r="N192" s="964"/>
      <c r="O192" s="454">
        <v>0.45750000000000002</v>
      </c>
      <c r="P192" s="456">
        <v>0.4425</v>
      </c>
      <c r="Q192" s="456">
        <v>0.40500000000000003</v>
      </c>
      <c r="R192" s="456">
        <v>0.35249999999999998</v>
      </c>
      <c r="S192" s="456">
        <v>0.32250000000000001</v>
      </c>
      <c r="T192" s="456">
        <v>0.29249999999999998</v>
      </c>
      <c r="U192" s="456">
        <v>0.26437500000000003</v>
      </c>
      <c r="V192" s="456">
        <v>0.12375</v>
      </c>
      <c r="W192" s="455">
        <v>0</v>
      </c>
      <c r="X192" s="455">
        <v>0</v>
      </c>
      <c r="Y192" s="455">
        <v>0</v>
      </c>
      <c r="Z192" s="455">
        <v>0</v>
      </c>
      <c r="AA192" s="587">
        <f t="shared" si="90"/>
        <v>8.031625</v>
      </c>
      <c r="AB192" s="1100">
        <f t="shared" si="135"/>
        <v>3.0303030303030276</v>
      </c>
      <c r="AC192" s="1100">
        <f t="shared" si="136"/>
        <v>1.7621145374449254</v>
      </c>
      <c r="AD192" s="1100">
        <f t="shared" si="137"/>
        <v>1.7937219730941534</v>
      </c>
      <c r="AE192" s="1100">
        <f t="shared" si="138"/>
        <v>1.8264840182648623</v>
      </c>
      <c r="AF192" s="1100">
        <f t="shared" si="139"/>
        <v>2.0503261882572232</v>
      </c>
      <c r="AG192" s="1100">
        <f t="shared" si="140"/>
        <v>2.7777777777777679</v>
      </c>
      <c r="AH192" s="1100">
        <f t="shared" si="141"/>
        <v>3.3663366336633693</v>
      </c>
      <c r="AI192" s="1100">
        <f t="shared" si="142"/>
        <v>3.5897435897435992</v>
      </c>
      <c r="AJ192" s="1100">
        <f t="shared" si="143"/>
        <v>2.6315789473684292</v>
      </c>
      <c r="AK192" s="1100">
        <f t="shared" si="144"/>
        <v>3.82513661202184</v>
      </c>
      <c r="AL192" s="1100">
        <f t="shared" si="145"/>
        <v>3.3898305084745894</v>
      </c>
      <c r="AM192" s="1100">
        <f t="shared" si="146"/>
        <v>9.259259259259256</v>
      </c>
      <c r="AN192" s="1100">
        <f t="shared" si="147"/>
        <v>14.893617021276606</v>
      </c>
      <c r="AO192" s="1100">
        <f t="shared" si="148"/>
        <v>9.302325581395344</v>
      </c>
      <c r="AP192" s="1100">
        <f t="shared" si="149"/>
        <v>10.256410256410264</v>
      </c>
      <c r="AQ192" s="1100">
        <f t="shared" si="150"/>
        <v>10.638297872340408</v>
      </c>
      <c r="AR192" s="1100">
        <f t="shared" si="151"/>
        <v>113.63636363636367</v>
      </c>
      <c r="AS192" s="1100" t="str">
        <f t="shared" si="152"/>
        <v>n/a</v>
      </c>
      <c r="AT192" s="1100" t="str">
        <f t="shared" si="153"/>
        <v>n/a</v>
      </c>
      <c r="AU192" s="1100" t="str">
        <f t="shared" si="154"/>
        <v>n/a</v>
      </c>
      <c r="AV192" s="1100" t="str">
        <f t="shared" si="155"/>
        <v>n/a</v>
      </c>
      <c r="AW192" s="1100">
        <f t="shared" si="112"/>
        <v>11.648801614321137</v>
      </c>
      <c r="AX192" s="1100">
        <f t="shared" si="113"/>
        <v>26.583473560061705</v>
      </c>
    </row>
    <row r="193" spans="1:50" ht="11.25" customHeight="1" x14ac:dyDescent="0.2">
      <c r="A193" s="830" t="s">
        <v>541</v>
      </c>
      <c r="B193" s="458" t="s">
        <v>542</v>
      </c>
      <c r="C193" s="584">
        <v>0.52500000000000002</v>
      </c>
      <c r="D193" s="584">
        <v>0.50749999999999995</v>
      </c>
      <c r="E193" s="460">
        <v>0.4975</v>
      </c>
      <c r="F193" s="587">
        <v>0.48749999999999999</v>
      </c>
      <c r="G193" s="584">
        <v>0.47749999999999998</v>
      </c>
      <c r="H193" s="584">
        <v>0.46849999999999997</v>
      </c>
      <c r="I193" s="584">
        <v>0.46300000000000002</v>
      </c>
      <c r="J193" s="584">
        <v>0.45500000000000002</v>
      </c>
      <c r="K193" s="897"/>
      <c r="L193" s="584">
        <v>0.4375</v>
      </c>
      <c r="M193" s="459">
        <v>0.42499999999999999</v>
      </c>
      <c r="N193" s="897"/>
      <c r="O193" s="589">
        <v>0.40749999999999997</v>
      </c>
      <c r="P193" s="590">
        <v>0.39250000000000002</v>
      </c>
      <c r="Q193" s="590">
        <v>0.35499999999999998</v>
      </c>
      <c r="R193" s="590">
        <v>0.30249999999999999</v>
      </c>
      <c r="S193" s="590">
        <v>0.27374999999999999</v>
      </c>
      <c r="T193" s="590">
        <v>0.25031000000000003</v>
      </c>
      <c r="U193" s="590">
        <v>0.23343</v>
      </c>
      <c r="V193" s="590">
        <v>0.21937499999999999</v>
      </c>
      <c r="W193" s="586">
        <v>0.20250000000000001</v>
      </c>
      <c r="X193" s="586">
        <v>0.20250000000000001</v>
      </c>
      <c r="Y193" s="590">
        <v>0.20250000000000001</v>
      </c>
      <c r="Z193" s="590">
        <v>0.199685</v>
      </c>
      <c r="AA193" s="587">
        <f t="shared" si="90"/>
        <v>7.9855499999999999</v>
      </c>
      <c r="AB193" s="1100">
        <f t="shared" si="135"/>
        <v>3.4482758620689724</v>
      </c>
      <c r="AC193" s="1100">
        <f t="shared" si="136"/>
        <v>2.0100502512562679</v>
      </c>
      <c r="AD193" s="1100">
        <f t="shared" si="137"/>
        <v>2.051282051282044</v>
      </c>
      <c r="AE193" s="1100">
        <f t="shared" si="138"/>
        <v>2.0942408376963373</v>
      </c>
      <c r="AF193" s="1100">
        <f t="shared" si="139"/>
        <v>1.9210245464247544</v>
      </c>
      <c r="AG193" s="1100">
        <f t="shared" si="140"/>
        <v>1.187904967602571</v>
      </c>
      <c r="AH193" s="1100">
        <f t="shared" si="141"/>
        <v>1.758241758241752</v>
      </c>
      <c r="AI193" s="1100">
        <f t="shared" si="142"/>
        <v>4.0000000000000036</v>
      </c>
      <c r="AJ193" s="1100">
        <f t="shared" si="143"/>
        <v>2.941176470588247</v>
      </c>
      <c r="AK193" s="1100">
        <f t="shared" si="144"/>
        <v>4.2944785276073594</v>
      </c>
      <c r="AL193" s="1100">
        <f t="shared" si="145"/>
        <v>3.8216560509554132</v>
      </c>
      <c r="AM193" s="1100">
        <f t="shared" si="146"/>
        <v>10.563380281690149</v>
      </c>
      <c r="AN193" s="1100">
        <f t="shared" si="147"/>
        <v>17.355371900826434</v>
      </c>
      <c r="AO193" s="1100">
        <f t="shared" si="148"/>
        <v>10.502283105022837</v>
      </c>
      <c r="AP193" s="1100">
        <f t="shared" si="149"/>
        <v>9.3643881586832123</v>
      </c>
      <c r="AQ193" s="1100">
        <f t="shared" si="150"/>
        <v>7.2312898941867099</v>
      </c>
      <c r="AR193" s="1100">
        <f t="shared" si="151"/>
        <v>6.4068376068376232</v>
      </c>
      <c r="AS193" s="1100">
        <f t="shared" si="152"/>
        <v>8.333333333333325</v>
      </c>
      <c r="AT193" s="1100">
        <f t="shared" si="153"/>
        <v>0</v>
      </c>
      <c r="AU193" s="1100">
        <f t="shared" si="154"/>
        <v>0</v>
      </c>
      <c r="AV193" s="1100">
        <f t="shared" si="155"/>
        <v>1.40972030948745</v>
      </c>
      <c r="AW193" s="1100">
        <f t="shared" si="112"/>
        <v>4.7949969482757853</v>
      </c>
      <c r="AX193" s="1100">
        <f t="shared" si="113"/>
        <v>4.376860281259952</v>
      </c>
    </row>
    <row r="194" spans="1:50" ht="11.25" customHeight="1" x14ac:dyDescent="0.2">
      <c r="A194" s="830" t="s">
        <v>1587</v>
      </c>
      <c r="B194" s="829" t="s">
        <v>1588</v>
      </c>
      <c r="C194" s="584">
        <v>2.21</v>
      </c>
      <c r="D194" s="584">
        <v>2.12</v>
      </c>
      <c r="E194" s="460">
        <v>1.95</v>
      </c>
      <c r="F194" s="587">
        <v>1.8</v>
      </c>
      <c r="G194" s="584">
        <v>1.6</v>
      </c>
      <c r="H194" s="584">
        <v>1.47</v>
      </c>
      <c r="I194" s="584">
        <v>1.29</v>
      </c>
      <c r="J194" s="584">
        <v>1.2</v>
      </c>
      <c r="K194" s="897"/>
      <c r="L194" s="584">
        <v>0.68</v>
      </c>
      <c r="M194" s="588">
        <v>0.4</v>
      </c>
      <c r="N194" s="897"/>
      <c r="O194" s="464">
        <v>0.4</v>
      </c>
      <c r="P194" s="586">
        <v>0.4</v>
      </c>
      <c r="Q194" s="586">
        <v>0.4</v>
      </c>
      <c r="R194" s="590">
        <v>0.4</v>
      </c>
      <c r="S194" s="590">
        <v>0.39</v>
      </c>
      <c r="T194" s="590">
        <v>0.34499999999999997</v>
      </c>
      <c r="U194" s="590">
        <v>0.3</v>
      </c>
      <c r="V194" s="586">
        <v>0</v>
      </c>
      <c r="W194" s="586">
        <v>0</v>
      </c>
      <c r="X194" s="586">
        <v>0</v>
      </c>
      <c r="Y194" s="586">
        <v>0</v>
      </c>
      <c r="Z194" s="586">
        <v>0</v>
      </c>
      <c r="AA194" s="587">
        <f t="shared" si="90"/>
        <v>17.355</v>
      </c>
      <c r="AB194" s="1100">
        <f t="shared" si="135"/>
        <v>4.2452830188679069</v>
      </c>
      <c r="AC194" s="1100">
        <f t="shared" si="136"/>
        <v>8.7179487179487314</v>
      </c>
      <c r="AD194" s="1100">
        <f t="shared" si="137"/>
        <v>8.333333333333325</v>
      </c>
      <c r="AE194" s="1100">
        <f t="shared" si="138"/>
        <v>12.5</v>
      </c>
      <c r="AF194" s="1100">
        <f t="shared" si="139"/>
        <v>8.8435374149659971</v>
      </c>
      <c r="AG194" s="1100">
        <f t="shared" si="140"/>
        <v>13.953488372093027</v>
      </c>
      <c r="AH194" s="1100">
        <f t="shared" si="141"/>
        <v>7.5000000000000178</v>
      </c>
      <c r="AI194" s="1100">
        <f t="shared" si="142"/>
        <v>76.470588235294088</v>
      </c>
      <c r="AJ194" s="1100">
        <f t="shared" si="143"/>
        <v>70</v>
      </c>
      <c r="AK194" s="1100">
        <f t="shared" si="144"/>
        <v>0</v>
      </c>
      <c r="AL194" s="1100">
        <f t="shared" si="145"/>
        <v>0</v>
      </c>
      <c r="AM194" s="1100">
        <f t="shared" si="146"/>
        <v>0</v>
      </c>
      <c r="AN194" s="1100">
        <f t="shared" si="147"/>
        <v>0</v>
      </c>
      <c r="AO194" s="1100">
        <f t="shared" si="148"/>
        <v>2.5641025641025772</v>
      </c>
      <c r="AP194" s="1100">
        <f t="shared" si="149"/>
        <v>13.043478260869579</v>
      </c>
      <c r="AQ194" s="1100">
        <f t="shared" si="150"/>
        <v>14.999999999999991</v>
      </c>
      <c r="AR194" s="1100" t="str">
        <f t="shared" si="151"/>
        <v>n/a</v>
      </c>
      <c r="AS194" s="1100" t="str">
        <f t="shared" si="152"/>
        <v>n/a</v>
      </c>
      <c r="AT194" s="1100" t="str">
        <f t="shared" si="153"/>
        <v>n/a</v>
      </c>
      <c r="AU194" s="1100" t="str">
        <f t="shared" si="154"/>
        <v>n/a</v>
      </c>
      <c r="AV194" s="1100" t="str">
        <f t="shared" si="155"/>
        <v>n/a</v>
      </c>
      <c r="AW194" s="1100">
        <f t="shared" si="112"/>
        <v>15.073234994842203</v>
      </c>
      <c r="AX194" s="1100">
        <f t="shared" si="113"/>
        <v>23.328232815997442</v>
      </c>
    </row>
    <row r="195" spans="1:50" ht="11.25" customHeight="1" x14ac:dyDescent="0.2">
      <c r="A195" s="542" t="s">
        <v>4318</v>
      </c>
      <c r="B195" s="829" t="s">
        <v>3799</v>
      </c>
      <c r="C195" s="584">
        <v>0.72499999999999998</v>
      </c>
      <c r="D195" s="584">
        <v>0.625</v>
      </c>
      <c r="E195" s="460">
        <v>0.52500000000000002</v>
      </c>
      <c r="F195" s="587">
        <v>0.42499999999999999</v>
      </c>
      <c r="G195" s="584">
        <v>0.34</v>
      </c>
      <c r="H195" s="584">
        <v>0.26750000000000002</v>
      </c>
      <c r="I195" s="584">
        <v>0.2</v>
      </c>
      <c r="J195" s="499">
        <v>0</v>
      </c>
      <c r="K195" s="906"/>
      <c r="L195" s="499">
        <v>0.15</v>
      </c>
      <c r="M195" s="502">
        <v>0.15</v>
      </c>
      <c r="N195" s="906"/>
      <c r="O195" s="502">
        <v>0.15</v>
      </c>
      <c r="P195" s="541">
        <v>0.15</v>
      </c>
      <c r="Q195" s="500">
        <v>0.33750000000000002</v>
      </c>
      <c r="R195" s="590">
        <v>0.6</v>
      </c>
      <c r="S195" s="590">
        <v>0.5</v>
      </c>
      <c r="T195" s="590">
        <v>0.33750000000000002</v>
      </c>
      <c r="U195" s="590">
        <v>0.24</v>
      </c>
      <c r="V195" s="590">
        <v>0.14000000000000001</v>
      </c>
      <c r="W195" s="590">
        <v>0.11</v>
      </c>
      <c r="X195" s="590">
        <v>6.6699999999999995E-2</v>
      </c>
      <c r="Y195" s="590">
        <v>5.33E-2</v>
      </c>
      <c r="Z195" s="590">
        <v>0.04</v>
      </c>
      <c r="AA195" s="587">
        <f t="shared" si="90"/>
        <v>6.1325000000000003</v>
      </c>
      <c r="AB195" s="1100">
        <f t="shared" si="135"/>
        <v>15.999999999999993</v>
      </c>
      <c r="AC195" s="1100">
        <f t="shared" si="136"/>
        <v>19.047619047619047</v>
      </c>
      <c r="AD195" s="1100">
        <f t="shared" si="137"/>
        <v>23.529411764705888</v>
      </c>
      <c r="AE195" s="1100">
        <f t="shared" si="138"/>
        <v>24.999999999999979</v>
      </c>
      <c r="AF195" s="1100">
        <f t="shared" si="139"/>
        <v>27.10280373831775</v>
      </c>
      <c r="AG195" s="1100">
        <f t="shared" si="140"/>
        <v>33.749999999999993</v>
      </c>
      <c r="AH195" s="1100" t="str">
        <f t="shared" si="141"/>
        <v>n/a</v>
      </c>
      <c r="AI195" s="1100">
        <f t="shared" si="142"/>
        <v>-100</v>
      </c>
      <c r="AJ195" s="1100">
        <f t="shared" si="143"/>
        <v>0</v>
      </c>
      <c r="AK195" s="1100">
        <f t="shared" si="144"/>
        <v>0</v>
      </c>
      <c r="AL195" s="1100">
        <f t="shared" si="145"/>
        <v>0</v>
      </c>
      <c r="AM195" s="1100">
        <f t="shared" si="146"/>
        <v>-55.555555555555557</v>
      </c>
      <c r="AN195" s="1100">
        <f t="shared" si="147"/>
        <v>-43.749999999999986</v>
      </c>
      <c r="AO195" s="1100">
        <f t="shared" si="148"/>
        <v>19.999999999999996</v>
      </c>
      <c r="AP195" s="1100">
        <f t="shared" si="149"/>
        <v>48.148148148148138</v>
      </c>
      <c r="AQ195" s="1100">
        <f t="shared" si="150"/>
        <v>40.625000000000021</v>
      </c>
      <c r="AR195" s="1100">
        <f t="shared" si="151"/>
        <v>71.428571428571402</v>
      </c>
      <c r="AS195" s="1100">
        <f t="shared" si="152"/>
        <v>27.272727272727295</v>
      </c>
      <c r="AT195" s="1100">
        <f t="shared" si="153"/>
        <v>64.917541229385307</v>
      </c>
      <c r="AU195" s="1100">
        <f t="shared" si="154"/>
        <v>25.140712945590991</v>
      </c>
      <c r="AV195" s="1100">
        <f t="shared" si="155"/>
        <v>33.25</v>
      </c>
      <c r="AW195" s="1100">
        <f t="shared" si="112"/>
        <v>13.795349000975511</v>
      </c>
      <c r="AX195" s="1100">
        <f t="shared" si="113"/>
        <v>40.413455955296314</v>
      </c>
    </row>
    <row r="196" spans="1:50" ht="11.25" customHeight="1" x14ac:dyDescent="0.2">
      <c r="A196" s="1038" t="s">
        <v>3800</v>
      </c>
      <c r="B196" s="814" t="s">
        <v>3801</v>
      </c>
      <c r="C196" s="584">
        <v>12</v>
      </c>
      <c r="D196" s="584">
        <v>9</v>
      </c>
      <c r="E196" s="460">
        <v>8</v>
      </c>
      <c r="F196" s="1148">
        <v>7</v>
      </c>
      <c r="G196" s="812">
        <v>6</v>
      </c>
      <c r="H196" s="812">
        <v>5</v>
      </c>
      <c r="I196" s="812">
        <v>4</v>
      </c>
      <c r="J196" s="812">
        <v>3</v>
      </c>
      <c r="K196" s="812"/>
      <c r="L196" s="812">
        <v>8</v>
      </c>
      <c r="M196" s="829">
        <v>5</v>
      </c>
      <c r="N196" s="812"/>
      <c r="O196" s="829">
        <v>13</v>
      </c>
      <c r="P196" s="831">
        <v>10</v>
      </c>
      <c r="Q196" s="831">
        <v>10</v>
      </c>
      <c r="R196" s="586">
        <v>0</v>
      </c>
      <c r="S196" s="586">
        <v>0</v>
      </c>
      <c r="T196" s="586">
        <v>0</v>
      </c>
      <c r="U196" s="586">
        <v>0</v>
      </c>
      <c r="V196" s="586">
        <v>0</v>
      </c>
      <c r="W196" s="586">
        <v>0</v>
      </c>
      <c r="X196" s="586">
        <v>0</v>
      </c>
      <c r="Y196" s="586">
        <v>0</v>
      </c>
      <c r="Z196" s="586">
        <v>0</v>
      </c>
      <c r="AA196" s="587">
        <f t="shared" si="90"/>
        <v>100</v>
      </c>
      <c r="AB196" s="1100">
        <f t="shared" si="135"/>
        <v>33.333333333333329</v>
      </c>
      <c r="AC196" s="1100">
        <f t="shared" si="136"/>
        <v>12.5</v>
      </c>
      <c r="AD196" s="1100">
        <f t="shared" si="137"/>
        <v>14.285714285714279</v>
      </c>
      <c r="AE196" s="1100">
        <f t="shared" si="138"/>
        <v>16.666666666666675</v>
      </c>
      <c r="AF196" s="1100">
        <f t="shared" si="139"/>
        <v>19.999999999999996</v>
      </c>
      <c r="AG196" s="1100">
        <f t="shared" si="140"/>
        <v>25</v>
      </c>
      <c r="AH196" s="1100">
        <f t="shared" si="141"/>
        <v>33.333333333333329</v>
      </c>
      <c r="AI196" s="1100">
        <f t="shared" si="142"/>
        <v>-62.5</v>
      </c>
      <c r="AJ196" s="1100">
        <f t="shared" si="143"/>
        <v>60.000000000000007</v>
      </c>
      <c r="AK196" s="1100">
        <f t="shared" si="144"/>
        <v>-61.53846153846154</v>
      </c>
      <c r="AL196" s="1100">
        <f t="shared" si="145"/>
        <v>30.000000000000004</v>
      </c>
      <c r="AM196" s="1100">
        <f t="shared" si="146"/>
        <v>0</v>
      </c>
      <c r="AN196" s="1100" t="str">
        <f t="shared" si="147"/>
        <v>n/a</v>
      </c>
      <c r="AO196" s="1100" t="str">
        <f t="shared" si="148"/>
        <v>n/a</v>
      </c>
      <c r="AP196" s="1100" t="str">
        <f t="shared" si="149"/>
        <v>n/a</v>
      </c>
      <c r="AQ196" s="1100" t="str">
        <f t="shared" si="150"/>
        <v>n/a</v>
      </c>
      <c r="AR196" s="1100" t="str">
        <f t="shared" si="151"/>
        <v>n/a</v>
      </c>
      <c r="AS196" s="1100" t="str">
        <f t="shared" si="152"/>
        <v>n/a</v>
      </c>
      <c r="AT196" s="1100" t="str">
        <f t="shared" si="153"/>
        <v>n/a</v>
      </c>
      <c r="AU196" s="1100" t="str">
        <f t="shared" si="154"/>
        <v>n/a</v>
      </c>
      <c r="AV196" s="1100" t="str">
        <f t="shared" si="155"/>
        <v>n/a</v>
      </c>
      <c r="AW196" s="1100">
        <f t="shared" si="112"/>
        <v>10.090048840048837</v>
      </c>
      <c r="AX196" s="1100">
        <f t="shared" si="113"/>
        <v>36.750825413165792</v>
      </c>
    </row>
    <row r="197" spans="1:50" ht="11.25" customHeight="1" x14ac:dyDescent="0.2">
      <c r="A197" s="830" t="s">
        <v>2152</v>
      </c>
      <c r="B197" s="829" t="s">
        <v>2153</v>
      </c>
      <c r="C197" s="584">
        <v>0.71</v>
      </c>
      <c r="D197" s="584">
        <v>0.67</v>
      </c>
      <c r="E197" s="460">
        <v>0.62</v>
      </c>
      <c r="F197" s="460">
        <v>0.54500000000000004</v>
      </c>
      <c r="G197" s="474">
        <v>0.4889120545868082</v>
      </c>
      <c r="H197" s="474">
        <v>0.3645337376800607</v>
      </c>
      <c r="I197" s="474">
        <v>0.18681576952236542</v>
      </c>
      <c r="J197" s="497">
        <v>5.7467778620166804E-2</v>
      </c>
      <c r="K197" s="977"/>
      <c r="L197" s="474">
        <v>5.7467778620166804E-2</v>
      </c>
      <c r="M197" s="470">
        <v>4.8847611827141778E-2</v>
      </c>
      <c r="N197" s="977"/>
      <c r="O197" s="471">
        <v>4.5974222896133433E-2</v>
      </c>
      <c r="P197" s="498">
        <v>3.4480667172100077E-2</v>
      </c>
      <c r="Q197" s="476">
        <v>3.4480667172100077E-2</v>
      </c>
      <c r="R197" s="476">
        <v>2.8733889310083402E-2</v>
      </c>
      <c r="S197" s="476">
        <v>2.2987111448066717E-2</v>
      </c>
      <c r="T197" s="476">
        <v>1.8688400303260043E-2</v>
      </c>
      <c r="U197" s="476">
        <v>1.5815011372251706E-2</v>
      </c>
      <c r="V197" s="476">
        <v>1.4374526156178924E-2</v>
      </c>
      <c r="W197" s="476">
        <v>1.221379833206975E-2</v>
      </c>
      <c r="X197" s="476">
        <v>1.1493555724033358E-2</v>
      </c>
      <c r="Y197" s="476">
        <v>9.3328278999241857E-3</v>
      </c>
      <c r="Z197" s="476">
        <v>8.6125852918877942E-3</v>
      </c>
      <c r="AA197" s="587">
        <f t="shared" si="90"/>
        <v>4.006231993934799</v>
      </c>
      <c r="AB197" s="1100">
        <f t="shared" si="135"/>
        <v>5.9701492537313383</v>
      </c>
      <c r="AC197" s="1100">
        <f t="shared" si="136"/>
        <v>8.064516129032274</v>
      </c>
      <c r="AD197" s="1100">
        <f t="shared" si="137"/>
        <v>13.761467889908241</v>
      </c>
      <c r="AE197" s="1100">
        <f t="shared" si="138"/>
        <v>11.471990695871304</v>
      </c>
      <c r="AF197" s="1100">
        <f t="shared" si="139"/>
        <v>34.119836945218566</v>
      </c>
      <c r="AG197" s="1100">
        <f t="shared" si="140"/>
        <v>95.13006777322353</v>
      </c>
      <c r="AH197" s="1100">
        <f t="shared" si="141"/>
        <v>225.07915567282316</v>
      </c>
      <c r="AI197" s="1100">
        <f t="shared" si="142"/>
        <v>0</v>
      </c>
      <c r="AJ197" s="1100">
        <f t="shared" si="143"/>
        <v>17.647058823529417</v>
      </c>
      <c r="AK197" s="1100">
        <f t="shared" si="144"/>
        <v>6.25</v>
      </c>
      <c r="AL197" s="1100">
        <f t="shared" si="145"/>
        <v>33.333333333333329</v>
      </c>
      <c r="AM197" s="1100">
        <f t="shared" si="146"/>
        <v>0</v>
      </c>
      <c r="AN197" s="1100">
        <f t="shared" si="147"/>
        <v>19.999999999999972</v>
      </c>
      <c r="AO197" s="1100">
        <f t="shared" si="148"/>
        <v>25.000000000000021</v>
      </c>
      <c r="AP197" s="1100">
        <f t="shared" si="149"/>
        <v>23.002028397565933</v>
      </c>
      <c r="AQ197" s="1100">
        <f t="shared" si="150"/>
        <v>18.168744007670167</v>
      </c>
      <c r="AR197" s="1100">
        <f t="shared" si="151"/>
        <v>10.021097046413496</v>
      </c>
      <c r="AS197" s="1100">
        <f t="shared" si="152"/>
        <v>17.690875232774683</v>
      </c>
      <c r="AT197" s="1100">
        <f t="shared" si="153"/>
        <v>6.2664907651715174</v>
      </c>
      <c r="AU197" s="1100">
        <f t="shared" si="154"/>
        <v>23.151909017059282</v>
      </c>
      <c r="AV197" s="1100">
        <f t="shared" si="155"/>
        <v>8.3626760563380245</v>
      </c>
      <c r="AW197" s="1100">
        <f t="shared" si="112"/>
        <v>28.690066525698303</v>
      </c>
      <c r="AX197" s="1100">
        <f t="shared" si="113"/>
        <v>49.201146969263043</v>
      </c>
    </row>
    <row r="198" spans="1:50" ht="11.25" customHeight="1" x14ac:dyDescent="0.2">
      <c r="A198" s="830" t="s">
        <v>1103</v>
      </c>
      <c r="B198" s="829" t="s">
        <v>1104</v>
      </c>
      <c r="C198" s="584">
        <v>3.58</v>
      </c>
      <c r="D198" s="584">
        <v>3.36</v>
      </c>
      <c r="E198" s="460">
        <v>3.0350000000000001</v>
      </c>
      <c r="F198" s="460">
        <v>2.79</v>
      </c>
      <c r="G198" s="584">
        <v>2.4849999999999999</v>
      </c>
      <c r="H198" s="584">
        <v>2.16</v>
      </c>
      <c r="I198" s="584">
        <v>1.8049999999999999</v>
      </c>
      <c r="J198" s="584">
        <v>1.409</v>
      </c>
      <c r="K198" s="897"/>
      <c r="L198" s="463">
        <v>0</v>
      </c>
      <c r="M198" s="588">
        <v>0</v>
      </c>
      <c r="N198" s="897"/>
      <c r="O198" s="464">
        <v>0</v>
      </c>
      <c r="P198" s="586">
        <v>0</v>
      </c>
      <c r="Q198" s="586">
        <v>0</v>
      </c>
      <c r="R198" s="586">
        <v>0</v>
      </c>
      <c r="S198" s="586">
        <v>0</v>
      </c>
      <c r="T198" s="586">
        <v>0</v>
      </c>
      <c r="U198" s="586">
        <v>0</v>
      </c>
      <c r="V198" s="586">
        <v>0</v>
      </c>
      <c r="W198" s="586">
        <v>0</v>
      </c>
      <c r="X198" s="586">
        <v>0</v>
      </c>
      <c r="Y198" s="586">
        <v>0</v>
      </c>
      <c r="Z198" s="586">
        <v>0</v>
      </c>
      <c r="AA198" s="587">
        <f t="shared" si="90"/>
        <v>20.623999999999999</v>
      </c>
      <c r="AB198" s="1100">
        <f t="shared" si="135"/>
        <v>6.5476190476190466</v>
      </c>
      <c r="AC198" s="1100">
        <f t="shared" si="136"/>
        <v>10.708401976935743</v>
      </c>
      <c r="AD198" s="1100">
        <f t="shared" si="137"/>
        <v>8.7813620071684575</v>
      </c>
      <c r="AE198" s="1100">
        <f t="shared" si="138"/>
        <v>12.273641851106643</v>
      </c>
      <c r="AF198" s="1100">
        <f t="shared" si="139"/>
        <v>15.04629629629628</v>
      </c>
      <c r="AG198" s="1100">
        <f t="shared" si="140"/>
        <v>19.667590027700843</v>
      </c>
      <c r="AH198" s="1100">
        <f t="shared" si="141"/>
        <v>28.105039034776436</v>
      </c>
      <c r="AI198" s="1100" t="str">
        <f t="shared" si="142"/>
        <v>n/a</v>
      </c>
      <c r="AJ198" s="1100" t="str">
        <f t="shared" si="143"/>
        <v>n/a</v>
      </c>
      <c r="AK198" s="1100" t="str">
        <f t="shared" si="144"/>
        <v>n/a</v>
      </c>
      <c r="AL198" s="1100" t="str">
        <f t="shared" si="145"/>
        <v>n/a</v>
      </c>
      <c r="AM198" s="1100" t="str">
        <f t="shared" si="146"/>
        <v>n/a</v>
      </c>
      <c r="AN198" s="1100" t="str">
        <f t="shared" si="147"/>
        <v>n/a</v>
      </c>
      <c r="AO198" s="1100" t="str">
        <f t="shared" si="148"/>
        <v>n/a</v>
      </c>
      <c r="AP198" s="1100" t="str">
        <f t="shared" si="149"/>
        <v>n/a</v>
      </c>
      <c r="AQ198" s="1100" t="str">
        <f t="shared" si="150"/>
        <v>n/a</v>
      </c>
      <c r="AR198" s="1100" t="str">
        <f t="shared" si="151"/>
        <v>n/a</v>
      </c>
      <c r="AS198" s="1100" t="str">
        <f t="shared" si="152"/>
        <v>n/a</v>
      </c>
      <c r="AT198" s="1100" t="str">
        <f t="shared" si="153"/>
        <v>n/a</v>
      </c>
      <c r="AU198" s="1100" t="str">
        <f t="shared" si="154"/>
        <v>n/a</v>
      </c>
      <c r="AV198" s="1100" t="str">
        <f t="shared" si="155"/>
        <v>n/a</v>
      </c>
      <c r="AW198" s="1100">
        <f t="shared" si="112"/>
        <v>14.447135748800493</v>
      </c>
      <c r="AX198" s="1100">
        <f t="shared" si="113"/>
        <v>7.3864292292537295</v>
      </c>
    </row>
    <row r="199" spans="1:50" ht="11.25" customHeight="1" x14ac:dyDescent="0.2">
      <c r="A199" s="825" t="s">
        <v>4011</v>
      </c>
      <c r="B199" s="829" t="s">
        <v>4012</v>
      </c>
      <c r="C199" s="584">
        <v>1.25</v>
      </c>
      <c r="D199" s="584">
        <v>1.1000000000000001</v>
      </c>
      <c r="E199" s="460">
        <v>0.9</v>
      </c>
      <c r="F199" s="460">
        <v>0.68</v>
      </c>
      <c r="G199" s="460">
        <v>0.60499999999999998</v>
      </c>
      <c r="H199" s="460">
        <v>0.55000000000000004</v>
      </c>
      <c r="I199" s="460">
        <v>0.5</v>
      </c>
      <c r="J199" s="460">
        <v>0.5</v>
      </c>
      <c r="K199" s="460"/>
      <c r="L199" s="460">
        <v>0.5</v>
      </c>
      <c r="M199" s="588">
        <v>0</v>
      </c>
      <c r="N199" s="897"/>
      <c r="O199" s="464">
        <v>0</v>
      </c>
      <c r="P199" s="586">
        <v>0</v>
      </c>
      <c r="Q199" s="586">
        <v>0</v>
      </c>
      <c r="R199" s="586">
        <v>0</v>
      </c>
      <c r="S199" s="586">
        <v>0</v>
      </c>
      <c r="T199" s="586">
        <v>0</v>
      </c>
      <c r="U199" s="586">
        <v>0</v>
      </c>
      <c r="V199" s="586">
        <v>0</v>
      </c>
      <c r="W199" s="586">
        <v>0</v>
      </c>
      <c r="X199" s="586">
        <v>0</v>
      </c>
      <c r="Y199" s="586">
        <v>0</v>
      </c>
      <c r="Z199" s="586">
        <v>0</v>
      </c>
      <c r="AA199" s="587">
        <f t="shared" ref="AA199:AA262" si="156">SUM(C199:Z199)</f>
        <v>6.585</v>
      </c>
      <c r="AB199" s="1100">
        <f t="shared" si="135"/>
        <v>13.636363636363624</v>
      </c>
      <c r="AC199" s="1100">
        <f t="shared" si="136"/>
        <v>22.222222222222232</v>
      </c>
      <c r="AD199" s="1100">
        <f t="shared" si="137"/>
        <v>32.352941176470587</v>
      </c>
      <c r="AE199" s="1100">
        <f t="shared" si="138"/>
        <v>12.396694214876035</v>
      </c>
      <c r="AF199" s="1100">
        <f t="shared" si="139"/>
        <v>9.9999999999999858</v>
      </c>
      <c r="AG199" s="1100">
        <f t="shared" si="140"/>
        <v>10.000000000000009</v>
      </c>
      <c r="AH199" s="1100">
        <f t="shared" si="141"/>
        <v>0</v>
      </c>
      <c r="AI199" s="1100">
        <f t="shared" si="142"/>
        <v>0</v>
      </c>
      <c r="AJ199" s="1100" t="str">
        <f t="shared" si="143"/>
        <v>n/a</v>
      </c>
      <c r="AK199" s="1100" t="str">
        <f t="shared" si="144"/>
        <v>n/a</v>
      </c>
      <c r="AL199" s="1100" t="str">
        <f t="shared" si="145"/>
        <v>n/a</v>
      </c>
      <c r="AM199" s="1100" t="str">
        <f t="shared" si="146"/>
        <v>n/a</v>
      </c>
      <c r="AN199" s="1100" t="str">
        <f t="shared" si="147"/>
        <v>n/a</v>
      </c>
      <c r="AO199" s="1100" t="str">
        <f t="shared" si="148"/>
        <v>n/a</v>
      </c>
      <c r="AP199" s="1100" t="str">
        <f t="shared" si="149"/>
        <v>n/a</v>
      </c>
      <c r="AQ199" s="1100" t="str">
        <f t="shared" si="150"/>
        <v>n/a</v>
      </c>
      <c r="AR199" s="1100" t="str">
        <f t="shared" si="151"/>
        <v>n/a</v>
      </c>
      <c r="AS199" s="1100" t="str">
        <f t="shared" si="152"/>
        <v>n/a</v>
      </c>
      <c r="AT199" s="1100" t="str">
        <f t="shared" si="153"/>
        <v>n/a</v>
      </c>
      <c r="AU199" s="1100" t="str">
        <f t="shared" si="154"/>
        <v>n/a</v>
      </c>
      <c r="AV199" s="1100" t="str">
        <f t="shared" si="155"/>
        <v>n/a</v>
      </c>
      <c r="AW199" s="1100">
        <f t="shared" ref="AW199:AW262" si="157">AVERAGE(AB199:AV199)</f>
        <v>12.576027656241559</v>
      </c>
      <c r="AX199" s="1100">
        <f t="shared" ref="AX199:AX262" si="158">STDEV(AB199:AV199)</f>
        <v>10.789655304025866</v>
      </c>
    </row>
    <row r="200" spans="1:50" ht="11.25" customHeight="1" x14ac:dyDescent="0.2">
      <c r="A200" s="1065" t="s">
        <v>4238</v>
      </c>
      <c r="B200" s="817" t="s">
        <v>3802</v>
      </c>
      <c r="C200" s="963">
        <v>0.88</v>
      </c>
      <c r="D200" s="963">
        <v>0.79</v>
      </c>
      <c r="E200" s="460">
        <v>0.67</v>
      </c>
      <c r="F200" s="922">
        <v>0.57999999999999996</v>
      </c>
      <c r="G200" s="820">
        <v>0.5</v>
      </c>
      <c r="H200" s="820">
        <v>0.42</v>
      </c>
      <c r="I200" s="820">
        <v>0.1</v>
      </c>
      <c r="J200" s="463">
        <v>0</v>
      </c>
      <c r="K200" s="812"/>
      <c r="L200" s="463">
        <v>0</v>
      </c>
      <c r="M200" s="588">
        <v>0</v>
      </c>
      <c r="N200" s="812"/>
      <c r="O200" s="588">
        <v>0</v>
      </c>
      <c r="P200" s="492">
        <v>0</v>
      </c>
      <c r="Q200" s="492">
        <v>0</v>
      </c>
      <c r="R200" s="492">
        <v>0</v>
      </c>
      <c r="S200" s="492">
        <v>0</v>
      </c>
      <c r="T200" s="492">
        <v>0</v>
      </c>
      <c r="U200" s="492">
        <v>0</v>
      </c>
      <c r="V200" s="492">
        <v>0</v>
      </c>
      <c r="W200" s="492">
        <v>0</v>
      </c>
      <c r="X200" s="492">
        <v>0</v>
      </c>
      <c r="Y200" s="492">
        <v>0</v>
      </c>
      <c r="Z200" s="492">
        <v>0</v>
      </c>
      <c r="AA200" s="587">
        <f t="shared" si="156"/>
        <v>3.94</v>
      </c>
      <c r="AB200" s="1100">
        <f t="shared" si="135"/>
        <v>11.392405063291132</v>
      </c>
      <c r="AC200" s="1100">
        <f t="shared" si="136"/>
        <v>17.910447761194035</v>
      </c>
      <c r="AD200" s="1100">
        <f t="shared" si="137"/>
        <v>15.517241379310365</v>
      </c>
      <c r="AE200" s="1100">
        <f t="shared" si="138"/>
        <v>15.999999999999993</v>
      </c>
      <c r="AF200" s="1100">
        <f t="shared" si="139"/>
        <v>19.047619047619047</v>
      </c>
      <c r="AG200" s="1100">
        <f t="shared" si="140"/>
        <v>319.99999999999994</v>
      </c>
      <c r="AH200" s="1100" t="str">
        <f t="shared" si="141"/>
        <v>n/a</v>
      </c>
      <c r="AI200" s="1100" t="str">
        <f t="shared" si="142"/>
        <v>n/a</v>
      </c>
      <c r="AJ200" s="1100" t="str">
        <f t="shared" si="143"/>
        <v>n/a</v>
      </c>
      <c r="AK200" s="1100" t="str">
        <f t="shared" si="144"/>
        <v>n/a</v>
      </c>
      <c r="AL200" s="1100" t="str">
        <f t="shared" si="145"/>
        <v>n/a</v>
      </c>
      <c r="AM200" s="1100" t="str">
        <f t="shared" si="146"/>
        <v>n/a</v>
      </c>
      <c r="AN200" s="1100" t="str">
        <f t="shared" si="147"/>
        <v>n/a</v>
      </c>
      <c r="AO200" s="1100" t="str">
        <f t="shared" si="148"/>
        <v>n/a</v>
      </c>
      <c r="AP200" s="1100" t="str">
        <f t="shared" si="149"/>
        <v>n/a</v>
      </c>
      <c r="AQ200" s="1100" t="str">
        <f t="shared" si="150"/>
        <v>n/a</v>
      </c>
      <c r="AR200" s="1100" t="str">
        <f t="shared" si="151"/>
        <v>n/a</v>
      </c>
      <c r="AS200" s="1100" t="str">
        <f t="shared" si="152"/>
        <v>n/a</v>
      </c>
      <c r="AT200" s="1100" t="str">
        <f t="shared" si="153"/>
        <v>n/a</v>
      </c>
      <c r="AU200" s="1100" t="str">
        <f t="shared" si="154"/>
        <v>n/a</v>
      </c>
      <c r="AV200" s="1100" t="str">
        <f t="shared" si="155"/>
        <v>n/a</v>
      </c>
      <c r="AW200" s="1100">
        <f t="shared" si="157"/>
        <v>66.64461887523575</v>
      </c>
      <c r="AX200" s="1100">
        <f t="shared" si="158"/>
        <v>124.14599168187989</v>
      </c>
    </row>
    <row r="201" spans="1:50" ht="11.25" customHeight="1" x14ac:dyDescent="0.2">
      <c r="A201" s="830" t="s">
        <v>535</v>
      </c>
      <c r="B201" s="829" t="s">
        <v>536</v>
      </c>
      <c r="C201" s="584">
        <v>4.4400000000000004</v>
      </c>
      <c r="D201" s="584">
        <v>4.25</v>
      </c>
      <c r="E201" s="460">
        <v>3.96</v>
      </c>
      <c r="F201" s="587">
        <v>3.72</v>
      </c>
      <c r="G201" s="584">
        <v>3.52</v>
      </c>
      <c r="H201" s="584">
        <v>3.4</v>
      </c>
      <c r="I201" s="584">
        <v>3.32</v>
      </c>
      <c r="J201" s="584">
        <v>3.12</v>
      </c>
      <c r="K201" s="897"/>
      <c r="L201" s="584">
        <v>2.92</v>
      </c>
      <c r="M201" s="459">
        <v>2.72</v>
      </c>
      <c r="N201" s="897"/>
      <c r="O201" s="589">
        <v>1.94</v>
      </c>
      <c r="P201" s="590">
        <v>1.35</v>
      </c>
      <c r="Q201" s="590">
        <v>1.24</v>
      </c>
      <c r="R201" s="590">
        <v>1.145</v>
      </c>
      <c r="S201" s="590">
        <v>1.06</v>
      </c>
      <c r="T201" s="590">
        <v>0.88756799999999991</v>
      </c>
      <c r="U201" s="586">
        <v>0</v>
      </c>
      <c r="V201" s="586">
        <v>0</v>
      </c>
      <c r="W201" s="586">
        <v>0</v>
      </c>
      <c r="X201" s="586">
        <v>0</v>
      </c>
      <c r="Y201" s="586">
        <v>0</v>
      </c>
      <c r="Z201" s="586">
        <v>0</v>
      </c>
      <c r="AA201" s="587">
        <f t="shared" si="156"/>
        <v>42.992568000000006</v>
      </c>
      <c r="AB201" s="1100">
        <f t="shared" si="135"/>
        <v>4.4705882352941373</v>
      </c>
      <c r="AC201" s="1100">
        <f t="shared" si="136"/>
        <v>7.3232323232323315</v>
      </c>
      <c r="AD201" s="1100">
        <f t="shared" si="137"/>
        <v>6.4516129032258007</v>
      </c>
      <c r="AE201" s="1100">
        <f t="shared" si="138"/>
        <v>5.6818181818181879</v>
      </c>
      <c r="AF201" s="1100">
        <f t="shared" si="139"/>
        <v>3.529411764705892</v>
      </c>
      <c r="AG201" s="1100">
        <f t="shared" si="140"/>
        <v>2.4096385542168752</v>
      </c>
      <c r="AH201" s="1100">
        <f t="shared" si="141"/>
        <v>6.4102564102564097</v>
      </c>
      <c r="AI201" s="1100">
        <f t="shared" si="142"/>
        <v>6.8493150684931559</v>
      </c>
      <c r="AJ201" s="1100">
        <f t="shared" si="143"/>
        <v>7.3529411764705843</v>
      </c>
      <c r="AK201" s="1100">
        <f t="shared" si="144"/>
        <v>40.206185567010323</v>
      </c>
      <c r="AL201" s="1100">
        <f t="shared" si="145"/>
        <v>43.703703703703688</v>
      </c>
      <c r="AM201" s="1100">
        <f t="shared" si="146"/>
        <v>8.8709677419354982</v>
      </c>
      <c r="AN201" s="1100">
        <f t="shared" si="147"/>
        <v>8.2969432314410554</v>
      </c>
      <c r="AO201" s="1100">
        <f t="shared" si="148"/>
        <v>8.0188679245283048</v>
      </c>
      <c r="AP201" s="1100">
        <f t="shared" si="149"/>
        <v>19.427469219259841</v>
      </c>
      <c r="AQ201" s="1100" t="str">
        <f t="shared" si="150"/>
        <v>n/a</v>
      </c>
      <c r="AR201" s="1100" t="str">
        <f t="shared" si="151"/>
        <v>n/a</v>
      </c>
      <c r="AS201" s="1100" t="str">
        <f t="shared" si="152"/>
        <v>n/a</v>
      </c>
      <c r="AT201" s="1100" t="str">
        <f t="shared" si="153"/>
        <v>n/a</v>
      </c>
      <c r="AU201" s="1100" t="str">
        <f t="shared" si="154"/>
        <v>n/a</v>
      </c>
      <c r="AV201" s="1100" t="str">
        <f t="shared" si="155"/>
        <v>n/a</v>
      </c>
      <c r="AW201" s="1100">
        <f t="shared" si="157"/>
        <v>11.933530133706139</v>
      </c>
      <c r="AX201" s="1100">
        <f t="shared" si="158"/>
        <v>12.782610127511694</v>
      </c>
    </row>
    <row r="202" spans="1:50" ht="11.25" customHeight="1" x14ac:dyDescent="0.2">
      <c r="A202" s="461" t="s">
        <v>209</v>
      </c>
      <c r="B202" s="829" t="s">
        <v>210</v>
      </c>
      <c r="C202" s="584">
        <v>1.97</v>
      </c>
      <c r="D202" s="584">
        <v>1.94</v>
      </c>
      <c r="E202" s="460">
        <v>1.9</v>
      </c>
      <c r="F202" s="587">
        <v>1.8199999999999998</v>
      </c>
      <c r="G202" s="584">
        <v>1.72</v>
      </c>
      <c r="H202" s="584">
        <v>1.64</v>
      </c>
      <c r="I202" s="584">
        <v>1.55</v>
      </c>
      <c r="J202" s="584">
        <v>1.211185</v>
      </c>
      <c r="K202" s="897"/>
      <c r="L202" s="584">
        <v>1.1109490000000002</v>
      </c>
      <c r="M202" s="459">
        <v>0.98565400000000003</v>
      </c>
      <c r="N202" s="897"/>
      <c r="O202" s="589">
        <v>0.89377100000000009</v>
      </c>
      <c r="P202" s="590">
        <v>0.85200600000000004</v>
      </c>
      <c r="Q202" s="590">
        <v>0.75177000000000005</v>
      </c>
      <c r="R202" s="590">
        <v>0.643181</v>
      </c>
      <c r="S202" s="590">
        <v>0.59306300000000001</v>
      </c>
      <c r="T202" s="590">
        <v>0.55129800000000007</v>
      </c>
      <c r="U202" s="590">
        <v>0.50953300000000001</v>
      </c>
      <c r="V202" s="590">
        <v>0.47612099999999996</v>
      </c>
      <c r="W202" s="586">
        <v>0.45106200000000007</v>
      </c>
      <c r="X202" s="590">
        <v>0.43435600000000002</v>
      </c>
      <c r="Y202" s="590">
        <v>0.40094400000000002</v>
      </c>
      <c r="Z202" s="590">
        <v>0.36753200000000003</v>
      </c>
      <c r="AA202" s="587">
        <f t="shared" si="156"/>
        <v>22.772425000000002</v>
      </c>
      <c r="AB202" s="1100">
        <f t="shared" si="135"/>
        <v>1.5463917525773141</v>
      </c>
      <c r="AC202" s="1100">
        <f t="shared" si="136"/>
        <v>2.1052631578947434</v>
      </c>
      <c r="AD202" s="1100">
        <f t="shared" si="137"/>
        <v>4.3956043956044022</v>
      </c>
      <c r="AE202" s="1100">
        <f t="shared" si="138"/>
        <v>5.8139534883720811</v>
      </c>
      <c r="AF202" s="1100">
        <f t="shared" si="139"/>
        <v>4.8780487804878092</v>
      </c>
      <c r="AG202" s="1100">
        <f t="shared" si="140"/>
        <v>5.8064516129032073</v>
      </c>
      <c r="AH202" s="1100">
        <f t="shared" si="141"/>
        <v>27.973843797603195</v>
      </c>
      <c r="AI202" s="1100">
        <f t="shared" si="142"/>
        <v>9.0225563909774209</v>
      </c>
      <c r="AJ202" s="1100">
        <f t="shared" si="143"/>
        <v>12.711864406779672</v>
      </c>
      <c r="AK202" s="1100">
        <f t="shared" si="144"/>
        <v>10.280373831775691</v>
      </c>
      <c r="AL202" s="1100">
        <f t="shared" si="145"/>
        <v>4.9019607843137303</v>
      </c>
      <c r="AM202" s="1100">
        <f t="shared" si="146"/>
        <v>13.33333333333333</v>
      </c>
      <c r="AN202" s="1100">
        <f t="shared" si="147"/>
        <v>16.883116883116898</v>
      </c>
      <c r="AO202" s="1100">
        <f t="shared" si="148"/>
        <v>8.4507042253521014</v>
      </c>
      <c r="AP202" s="1100">
        <f t="shared" si="149"/>
        <v>7.575757575757569</v>
      </c>
      <c r="AQ202" s="1100">
        <f t="shared" si="150"/>
        <v>8.196721311475418</v>
      </c>
      <c r="AR202" s="1100">
        <f t="shared" si="151"/>
        <v>7.0175438596491446</v>
      </c>
      <c r="AS202" s="1100">
        <f t="shared" si="152"/>
        <v>5.5555555555555358</v>
      </c>
      <c r="AT202" s="1100">
        <f t="shared" si="153"/>
        <v>3.8461538461538547</v>
      </c>
      <c r="AU202" s="1100">
        <f t="shared" si="154"/>
        <v>8.333333333333325</v>
      </c>
      <c r="AV202" s="1100">
        <f t="shared" si="155"/>
        <v>9.0909090909090828</v>
      </c>
      <c r="AW202" s="1100">
        <f t="shared" si="157"/>
        <v>8.4628305435202638</v>
      </c>
      <c r="AX202" s="1100">
        <f t="shared" si="158"/>
        <v>5.8073190441752098</v>
      </c>
    </row>
    <row r="203" spans="1:50" ht="11.25" customHeight="1" x14ac:dyDescent="0.2">
      <c r="A203" s="1065" t="s">
        <v>895</v>
      </c>
      <c r="B203" s="468" t="s">
        <v>896</v>
      </c>
      <c r="C203" s="584">
        <v>1.31</v>
      </c>
      <c r="D203" s="584">
        <v>1.105</v>
      </c>
      <c r="E203" s="460">
        <v>0.97</v>
      </c>
      <c r="F203" s="460">
        <v>0.85499999999999998</v>
      </c>
      <c r="G203" s="474">
        <v>0.755</v>
      </c>
      <c r="H203" s="474">
        <v>0.66500000000000004</v>
      </c>
      <c r="I203" s="474">
        <v>0.59499999999999997</v>
      </c>
      <c r="J203" s="473">
        <v>0.52</v>
      </c>
      <c r="K203" s="977"/>
      <c r="L203" s="1067">
        <v>0.13</v>
      </c>
      <c r="M203" s="1114">
        <v>0</v>
      </c>
      <c r="N203" s="1016"/>
      <c r="O203" s="489">
        <v>0</v>
      </c>
      <c r="P203" s="477">
        <v>0</v>
      </c>
      <c r="Q203" s="477">
        <v>0</v>
      </c>
      <c r="R203" s="477">
        <v>0</v>
      </c>
      <c r="S203" s="477">
        <v>0</v>
      </c>
      <c r="T203" s="477">
        <v>0</v>
      </c>
      <c r="U203" s="477">
        <v>0</v>
      </c>
      <c r="V203" s="477">
        <v>0</v>
      </c>
      <c r="W203" s="477">
        <v>0</v>
      </c>
      <c r="X203" s="477">
        <v>0</v>
      </c>
      <c r="Y203" s="477">
        <v>0</v>
      </c>
      <c r="Z203" s="477">
        <v>0</v>
      </c>
      <c r="AA203" s="587">
        <f t="shared" si="156"/>
        <v>6.9050000000000002</v>
      </c>
      <c r="AB203" s="1100">
        <f t="shared" si="135"/>
        <v>18.552036199095024</v>
      </c>
      <c r="AC203" s="1100">
        <f t="shared" si="136"/>
        <v>13.917525773195871</v>
      </c>
      <c r="AD203" s="1100">
        <f t="shared" si="137"/>
        <v>13.450292397660824</v>
      </c>
      <c r="AE203" s="1100">
        <f t="shared" si="138"/>
        <v>13.245033112582782</v>
      </c>
      <c r="AF203" s="1100">
        <f t="shared" si="139"/>
        <v>13.533834586466153</v>
      </c>
      <c r="AG203" s="1100">
        <f t="shared" si="140"/>
        <v>11.764705882352944</v>
      </c>
      <c r="AH203" s="1100">
        <f t="shared" si="141"/>
        <v>14.423076923076916</v>
      </c>
      <c r="AI203" s="1100">
        <f t="shared" si="142"/>
        <v>300</v>
      </c>
      <c r="AJ203" s="1100" t="str">
        <f t="shared" si="143"/>
        <v>n/a</v>
      </c>
      <c r="AK203" s="1100" t="str">
        <f t="shared" si="144"/>
        <v>n/a</v>
      </c>
      <c r="AL203" s="1100" t="str">
        <f t="shared" si="145"/>
        <v>n/a</v>
      </c>
      <c r="AM203" s="1100" t="str">
        <f t="shared" si="146"/>
        <v>n/a</v>
      </c>
      <c r="AN203" s="1100" t="str">
        <f t="shared" si="147"/>
        <v>n/a</v>
      </c>
      <c r="AO203" s="1100" t="str">
        <f t="shared" si="148"/>
        <v>n/a</v>
      </c>
      <c r="AP203" s="1100" t="str">
        <f t="shared" si="149"/>
        <v>n/a</v>
      </c>
      <c r="AQ203" s="1100" t="str">
        <f t="shared" si="150"/>
        <v>n/a</v>
      </c>
      <c r="AR203" s="1100" t="str">
        <f t="shared" si="151"/>
        <v>n/a</v>
      </c>
      <c r="AS203" s="1100" t="str">
        <f t="shared" si="152"/>
        <v>n/a</v>
      </c>
      <c r="AT203" s="1100" t="str">
        <f t="shared" si="153"/>
        <v>n/a</v>
      </c>
      <c r="AU203" s="1100" t="str">
        <f t="shared" si="154"/>
        <v>n/a</v>
      </c>
      <c r="AV203" s="1100" t="str">
        <f t="shared" si="155"/>
        <v>n/a</v>
      </c>
      <c r="AW203" s="1100">
        <f t="shared" si="157"/>
        <v>49.860813109303812</v>
      </c>
      <c r="AX203" s="1100">
        <f t="shared" si="158"/>
        <v>101.09048951889574</v>
      </c>
    </row>
    <row r="204" spans="1:50" ht="11.25" customHeight="1" x14ac:dyDescent="0.2">
      <c r="A204" s="830" t="s">
        <v>1113</v>
      </c>
      <c r="B204" s="829" t="s">
        <v>1114</v>
      </c>
      <c r="C204" s="584">
        <v>3.12</v>
      </c>
      <c r="D204" s="584">
        <v>2.6</v>
      </c>
      <c r="E204" s="460">
        <v>2.2000000000000002</v>
      </c>
      <c r="F204" s="460">
        <v>1.84</v>
      </c>
      <c r="G204" s="584">
        <v>1.52</v>
      </c>
      <c r="H204" s="584">
        <v>1.24</v>
      </c>
      <c r="I204" s="584">
        <v>1</v>
      </c>
      <c r="J204" s="584">
        <v>0.8</v>
      </c>
      <c r="K204" s="897"/>
      <c r="L204" s="492">
        <v>0</v>
      </c>
      <c r="M204" s="493">
        <v>0</v>
      </c>
      <c r="N204" s="1015"/>
      <c r="O204" s="464">
        <v>0</v>
      </c>
      <c r="P204" s="586">
        <v>0</v>
      </c>
      <c r="Q204" s="586">
        <v>0</v>
      </c>
      <c r="R204" s="586">
        <v>0</v>
      </c>
      <c r="S204" s="590">
        <v>0.48</v>
      </c>
      <c r="T204" s="590">
        <v>0.4</v>
      </c>
      <c r="U204" s="590">
        <v>6.5000000000000002E-2</v>
      </c>
      <c r="V204" s="586">
        <v>0</v>
      </c>
      <c r="W204" s="586">
        <v>0</v>
      </c>
      <c r="X204" s="586">
        <v>0</v>
      </c>
      <c r="Y204" s="586">
        <v>0</v>
      </c>
      <c r="Z204" s="586">
        <v>0</v>
      </c>
      <c r="AA204" s="587">
        <f t="shared" si="156"/>
        <v>15.265000000000002</v>
      </c>
      <c r="AB204" s="1100">
        <f t="shared" si="135"/>
        <v>19.999999999999996</v>
      </c>
      <c r="AC204" s="1100">
        <f t="shared" si="136"/>
        <v>18.181818181818166</v>
      </c>
      <c r="AD204" s="1100">
        <f t="shared" si="137"/>
        <v>19.565217391304344</v>
      </c>
      <c r="AE204" s="1100">
        <f t="shared" si="138"/>
        <v>21.052631578947366</v>
      </c>
      <c r="AF204" s="1100">
        <f t="shared" si="139"/>
        <v>22.580645161290324</v>
      </c>
      <c r="AG204" s="1100">
        <f t="shared" si="140"/>
        <v>24</v>
      </c>
      <c r="AH204" s="1100">
        <f t="shared" si="141"/>
        <v>25</v>
      </c>
      <c r="AI204" s="1100" t="str">
        <f t="shared" si="142"/>
        <v>n/a</v>
      </c>
      <c r="AJ204" s="1100" t="str">
        <f t="shared" si="143"/>
        <v>n/a</v>
      </c>
      <c r="AK204" s="1100" t="str">
        <f t="shared" si="144"/>
        <v>n/a</v>
      </c>
      <c r="AL204" s="1100" t="str">
        <f t="shared" si="145"/>
        <v>n/a</v>
      </c>
      <c r="AM204" s="1100" t="str">
        <f t="shared" si="146"/>
        <v>n/a</v>
      </c>
      <c r="AN204" s="1100" t="str">
        <f t="shared" si="147"/>
        <v>n/a</v>
      </c>
      <c r="AO204" s="1100">
        <f t="shared" si="148"/>
        <v>-100</v>
      </c>
      <c r="AP204" s="1100">
        <f t="shared" si="149"/>
        <v>19.999999999999996</v>
      </c>
      <c r="AQ204" s="1100">
        <f t="shared" si="150"/>
        <v>515.38461538461547</v>
      </c>
      <c r="AR204" s="1100" t="str">
        <f t="shared" si="151"/>
        <v>n/a</v>
      </c>
      <c r="AS204" s="1100" t="str">
        <f t="shared" si="152"/>
        <v>n/a</v>
      </c>
      <c r="AT204" s="1100" t="str">
        <f t="shared" si="153"/>
        <v>n/a</v>
      </c>
      <c r="AU204" s="1100" t="str">
        <f t="shared" si="154"/>
        <v>n/a</v>
      </c>
      <c r="AV204" s="1100" t="str">
        <f t="shared" si="155"/>
        <v>n/a</v>
      </c>
      <c r="AW204" s="1100">
        <f t="shared" si="157"/>
        <v>58.576492769797575</v>
      </c>
      <c r="AX204" s="1100">
        <f t="shared" si="158"/>
        <v>164.98374391278381</v>
      </c>
    </row>
    <row r="205" spans="1:50" ht="11.25" customHeight="1" x14ac:dyDescent="0.2">
      <c r="A205" s="802" t="s">
        <v>4442</v>
      </c>
      <c r="B205" s="829" t="s">
        <v>4421</v>
      </c>
      <c r="C205" s="584">
        <v>0.96</v>
      </c>
      <c r="D205" s="460">
        <v>0.88</v>
      </c>
      <c r="E205" s="460">
        <v>0.81499999999999995</v>
      </c>
      <c r="F205" s="460">
        <v>0.77</v>
      </c>
      <c r="G205" s="460">
        <v>0.73</v>
      </c>
      <c r="H205" s="460">
        <v>0.69</v>
      </c>
      <c r="I205" s="483">
        <v>0.68</v>
      </c>
      <c r="J205" s="483">
        <v>0.68</v>
      </c>
      <c r="K205" s="483"/>
      <c r="L205" s="500">
        <v>0.68</v>
      </c>
      <c r="M205" s="503">
        <v>0.68</v>
      </c>
      <c r="N205" s="480"/>
      <c r="O205" s="480">
        <v>0.68</v>
      </c>
      <c r="P205" s="500">
        <v>0.76</v>
      </c>
      <c r="Q205" s="590">
        <v>1.93</v>
      </c>
      <c r="R205" s="590">
        <v>1.91</v>
      </c>
      <c r="S205" s="590">
        <v>1.89</v>
      </c>
      <c r="T205" s="590">
        <v>1.87</v>
      </c>
      <c r="U205" s="590">
        <v>1.85</v>
      </c>
      <c r="V205" s="590">
        <v>1.83</v>
      </c>
      <c r="W205" s="590">
        <v>1.81</v>
      </c>
      <c r="X205" s="590">
        <v>1.76</v>
      </c>
      <c r="Y205" s="590">
        <v>1.64</v>
      </c>
      <c r="Z205" s="590">
        <v>1.46</v>
      </c>
      <c r="AA205" s="587">
        <f t="shared" si="156"/>
        <v>26.954999999999998</v>
      </c>
      <c r="AB205" s="1100">
        <f t="shared" si="135"/>
        <v>9.0909090909090828</v>
      </c>
      <c r="AC205" s="1100">
        <f t="shared" si="136"/>
        <v>7.9754601226993849</v>
      </c>
      <c r="AD205" s="1100">
        <f t="shared" si="137"/>
        <v>5.8441558441558294</v>
      </c>
      <c r="AE205" s="1100">
        <f t="shared" si="138"/>
        <v>5.4794520547945202</v>
      </c>
      <c r="AF205" s="1100">
        <f t="shared" si="139"/>
        <v>5.7971014492753659</v>
      </c>
      <c r="AG205" s="1100">
        <f t="shared" si="140"/>
        <v>1.4705882352941124</v>
      </c>
      <c r="AH205" s="1100">
        <f t="shared" si="141"/>
        <v>0</v>
      </c>
      <c r="AI205" s="1100">
        <f t="shared" si="142"/>
        <v>0</v>
      </c>
      <c r="AJ205" s="1100">
        <f t="shared" si="143"/>
        <v>0</v>
      </c>
      <c r="AK205" s="1100">
        <f t="shared" si="144"/>
        <v>0</v>
      </c>
      <c r="AL205" s="1100">
        <f t="shared" si="145"/>
        <v>-10.526315789473683</v>
      </c>
      <c r="AM205" s="1100">
        <f t="shared" si="146"/>
        <v>-60.621761658031083</v>
      </c>
      <c r="AN205" s="1100">
        <f t="shared" si="147"/>
        <v>1.0471204188481575</v>
      </c>
      <c r="AO205" s="1100">
        <f t="shared" si="148"/>
        <v>1.0582010582010692</v>
      </c>
      <c r="AP205" s="1100">
        <f t="shared" si="149"/>
        <v>1.0695187165775222</v>
      </c>
      <c r="AQ205" s="1100">
        <f t="shared" si="150"/>
        <v>1.0810810810810922</v>
      </c>
      <c r="AR205" s="1100">
        <f t="shared" si="151"/>
        <v>1.0928961748633892</v>
      </c>
      <c r="AS205" s="1100">
        <f t="shared" si="152"/>
        <v>1.1049723756906049</v>
      </c>
      <c r="AT205" s="1100">
        <f t="shared" si="153"/>
        <v>2.8409090909090828</v>
      </c>
      <c r="AU205" s="1100">
        <f t="shared" si="154"/>
        <v>7.3170731707317138</v>
      </c>
      <c r="AV205" s="1100">
        <f t="shared" si="155"/>
        <v>12.328767123287676</v>
      </c>
      <c r="AW205" s="1100">
        <f t="shared" si="157"/>
        <v>-0.31189864000886491</v>
      </c>
      <c r="AX205" s="1100">
        <f t="shared" si="158"/>
        <v>14.578257166904455</v>
      </c>
    </row>
    <row r="206" spans="1:50" ht="11.25" customHeight="1" x14ac:dyDescent="0.2">
      <c r="A206" s="461" t="s">
        <v>1121</v>
      </c>
      <c r="B206" s="829" t="s">
        <v>1122</v>
      </c>
      <c r="C206" s="584">
        <v>4.05</v>
      </c>
      <c r="D206" s="584">
        <v>3.78</v>
      </c>
      <c r="E206" s="460">
        <v>3.528</v>
      </c>
      <c r="F206" s="460">
        <v>3.3</v>
      </c>
      <c r="G206" s="584">
        <v>3.08</v>
      </c>
      <c r="H206" s="584">
        <v>2.8</v>
      </c>
      <c r="I206" s="584">
        <v>2.6549999999999998</v>
      </c>
      <c r="J206" s="584">
        <v>2.5499999999999998</v>
      </c>
      <c r="K206" s="897"/>
      <c r="L206" s="584">
        <v>2.3824999999999998</v>
      </c>
      <c r="M206" s="459">
        <v>2.2949999999999999</v>
      </c>
      <c r="N206" s="897"/>
      <c r="O206" s="589">
        <v>2.15</v>
      </c>
      <c r="P206" s="586">
        <v>2.12</v>
      </c>
      <c r="Q206" s="586">
        <v>2.12</v>
      </c>
      <c r="R206" s="590">
        <v>2.12</v>
      </c>
      <c r="S206" s="586">
        <v>2.06</v>
      </c>
      <c r="T206" s="586">
        <v>2.06</v>
      </c>
      <c r="U206" s="586">
        <v>2.06</v>
      </c>
      <c r="V206" s="586">
        <v>2.06</v>
      </c>
      <c r="W206" s="586">
        <v>2.06</v>
      </c>
      <c r="X206" s="586">
        <v>2.06</v>
      </c>
      <c r="Y206" s="586">
        <v>2.06</v>
      </c>
      <c r="Z206" s="586">
        <v>2.06</v>
      </c>
      <c r="AA206" s="587">
        <f t="shared" si="156"/>
        <v>55.410500000000013</v>
      </c>
      <c r="AB206" s="1100">
        <f t="shared" si="135"/>
        <v>7.1428571428571397</v>
      </c>
      <c r="AC206" s="1100">
        <f t="shared" si="136"/>
        <v>7.1428571428571397</v>
      </c>
      <c r="AD206" s="1100">
        <f t="shared" si="137"/>
        <v>6.9090909090909092</v>
      </c>
      <c r="AE206" s="1100">
        <f t="shared" si="138"/>
        <v>7.1428571428571397</v>
      </c>
      <c r="AF206" s="1100">
        <f t="shared" si="139"/>
        <v>10.000000000000009</v>
      </c>
      <c r="AG206" s="1100">
        <f t="shared" si="140"/>
        <v>5.4613935969868077</v>
      </c>
      <c r="AH206" s="1100">
        <f t="shared" si="141"/>
        <v>4.117647058823537</v>
      </c>
      <c r="AI206" s="1100">
        <f t="shared" si="142"/>
        <v>7.0304302203567648</v>
      </c>
      <c r="AJ206" s="1100">
        <f t="shared" si="143"/>
        <v>3.8126361655773433</v>
      </c>
      <c r="AK206" s="1100">
        <f t="shared" si="144"/>
        <v>6.7441860465116354</v>
      </c>
      <c r="AL206" s="1100">
        <f t="shared" si="145"/>
        <v>1.4150943396226356</v>
      </c>
      <c r="AM206" s="1100">
        <f t="shared" si="146"/>
        <v>0</v>
      </c>
      <c r="AN206" s="1100">
        <f t="shared" si="147"/>
        <v>0</v>
      </c>
      <c r="AO206" s="1100">
        <f t="shared" si="148"/>
        <v>2.9126213592232997</v>
      </c>
      <c r="AP206" s="1100">
        <f t="shared" si="149"/>
        <v>0</v>
      </c>
      <c r="AQ206" s="1100">
        <f t="shared" si="150"/>
        <v>0</v>
      </c>
      <c r="AR206" s="1100">
        <f t="shared" si="151"/>
        <v>0</v>
      </c>
      <c r="AS206" s="1100">
        <f t="shared" si="152"/>
        <v>0</v>
      </c>
      <c r="AT206" s="1100">
        <f t="shared" si="153"/>
        <v>0</v>
      </c>
      <c r="AU206" s="1100">
        <f t="shared" si="154"/>
        <v>0</v>
      </c>
      <c r="AV206" s="1100">
        <f t="shared" si="155"/>
        <v>0</v>
      </c>
      <c r="AW206" s="1100">
        <f t="shared" si="157"/>
        <v>3.3253176726078264</v>
      </c>
      <c r="AX206" s="1100">
        <f t="shared" si="158"/>
        <v>3.4300084046528272</v>
      </c>
    </row>
    <row r="207" spans="1:50" ht="11.25" customHeight="1" x14ac:dyDescent="0.2">
      <c r="A207" s="830" t="s">
        <v>543</v>
      </c>
      <c r="B207" s="829" t="s">
        <v>544</v>
      </c>
      <c r="C207" s="584">
        <v>3.82</v>
      </c>
      <c r="D207" s="584">
        <v>3.7450000000000001</v>
      </c>
      <c r="E207" s="460">
        <v>3.6360000000000001</v>
      </c>
      <c r="F207" s="460">
        <v>3.49</v>
      </c>
      <c r="G207" s="451">
        <v>3.36</v>
      </c>
      <c r="H207" s="451">
        <v>3.24</v>
      </c>
      <c r="I207" s="451">
        <v>3.15</v>
      </c>
      <c r="J207" s="451">
        <v>3.09</v>
      </c>
      <c r="K207" s="964"/>
      <c r="L207" s="1066">
        <v>3.03</v>
      </c>
      <c r="M207" s="1156">
        <v>2.97</v>
      </c>
      <c r="N207" s="1159"/>
      <c r="O207" s="454">
        <v>2.91</v>
      </c>
      <c r="P207" s="456">
        <v>2.82</v>
      </c>
      <c r="Q207" s="456">
        <v>2.7</v>
      </c>
      <c r="R207" s="456">
        <v>2.58</v>
      </c>
      <c r="S207" s="456">
        <v>2.196558</v>
      </c>
      <c r="T207" s="456">
        <v>2.0396610000000002</v>
      </c>
      <c r="U207" s="455">
        <v>1.9176299999999999</v>
      </c>
      <c r="V207" s="455">
        <v>1.9176299999999999</v>
      </c>
      <c r="W207" s="455">
        <v>1.9176299999999999</v>
      </c>
      <c r="X207" s="455">
        <v>1.9176299999999999</v>
      </c>
      <c r="Y207" s="455">
        <v>1.9176299999999999</v>
      </c>
      <c r="Z207" s="455">
        <v>1.9176299999999999</v>
      </c>
      <c r="AA207" s="587">
        <f t="shared" si="156"/>
        <v>60.282999000000025</v>
      </c>
      <c r="AB207" s="1100">
        <f t="shared" si="135"/>
        <v>2.0026702269692942</v>
      </c>
      <c r="AC207" s="1100">
        <f t="shared" si="136"/>
        <v>2.9977997799780054</v>
      </c>
      <c r="AD207" s="1100">
        <f t="shared" si="137"/>
        <v>4.183381088825211</v>
      </c>
      <c r="AE207" s="1100">
        <f t="shared" si="138"/>
        <v>3.8690476190476275</v>
      </c>
      <c r="AF207" s="1100">
        <f t="shared" si="139"/>
        <v>3.7037037037036979</v>
      </c>
      <c r="AG207" s="1100">
        <f t="shared" si="140"/>
        <v>2.8571428571428692</v>
      </c>
      <c r="AH207" s="1100">
        <f t="shared" si="141"/>
        <v>1.9417475728155331</v>
      </c>
      <c r="AI207" s="1100">
        <f t="shared" si="142"/>
        <v>1.980198019801982</v>
      </c>
      <c r="AJ207" s="1100">
        <f t="shared" si="143"/>
        <v>2.020202020202011</v>
      </c>
      <c r="AK207" s="1100">
        <f t="shared" si="144"/>
        <v>2.0618556701030855</v>
      </c>
      <c r="AL207" s="1100">
        <f t="shared" si="145"/>
        <v>3.1914893617021489</v>
      </c>
      <c r="AM207" s="1100">
        <f t="shared" si="146"/>
        <v>4.4444444444444287</v>
      </c>
      <c r="AN207" s="1100">
        <f t="shared" si="147"/>
        <v>4.6511627906976827</v>
      </c>
      <c r="AO207" s="1100">
        <f t="shared" si="148"/>
        <v>17.456493295419474</v>
      </c>
      <c r="AP207" s="1100">
        <f t="shared" si="149"/>
        <v>7.6923076923076872</v>
      </c>
      <c r="AQ207" s="1100">
        <f t="shared" si="150"/>
        <v>6.3636363636363713</v>
      </c>
      <c r="AR207" s="1100">
        <f t="shared" si="151"/>
        <v>0</v>
      </c>
      <c r="AS207" s="1100">
        <f t="shared" si="152"/>
        <v>0</v>
      </c>
      <c r="AT207" s="1100">
        <f t="shared" si="153"/>
        <v>0</v>
      </c>
      <c r="AU207" s="1100">
        <f t="shared" si="154"/>
        <v>0</v>
      </c>
      <c r="AV207" s="1100">
        <f t="shared" si="155"/>
        <v>0</v>
      </c>
      <c r="AW207" s="1100">
        <f t="shared" si="157"/>
        <v>3.4008229765141484</v>
      </c>
      <c r="AX207" s="1100">
        <f t="shared" si="158"/>
        <v>3.8500877393906388</v>
      </c>
    </row>
    <row r="208" spans="1:50" ht="11.25" customHeight="1" x14ac:dyDescent="0.2">
      <c r="A208" s="479" t="s">
        <v>547</v>
      </c>
      <c r="B208" s="468" t="s">
        <v>548</v>
      </c>
      <c r="C208" s="584">
        <v>0.38500000000000001</v>
      </c>
      <c r="D208" s="584">
        <v>0.375</v>
      </c>
      <c r="E208" s="460">
        <v>0.36499999999999999</v>
      </c>
      <c r="F208" s="478">
        <v>0.33999999999999997</v>
      </c>
      <c r="G208" s="584">
        <v>0.315</v>
      </c>
      <c r="H208" s="584">
        <v>0.30499999999999999</v>
      </c>
      <c r="I208" s="584">
        <v>0.29499999999999998</v>
      </c>
      <c r="J208" s="584">
        <v>0.28875000000000001</v>
      </c>
      <c r="K208" s="897"/>
      <c r="L208" s="492">
        <v>0.28499999999999998</v>
      </c>
      <c r="M208" s="491">
        <v>0.28249999999999997</v>
      </c>
      <c r="N208" s="1015"/>
      <c r="O208" s="589">
        <v>0.27680000000000005</v>
      </c>
      <c r="P208" s="590">
        <v>0.27100000000000002</v>
      </c>
      <c r="Q208" s="590">
        <v>0.26060000000000005</v>
      </c>
      <c r="R208" s="590">
        <v>0.24220000000000003</v>
      </c>
      <c r="S208" s="590">
        <v>0.221</v>
      </c>
      <c r="T208" s="590">
        <v>0.2</v>
      </c>
      <c r="U208" s="590">
        <v>0.17899999999999999</v>
      </c>
      <c r="V208" s="590">
        <v>0.15260000000000001</v>
      </c>
      <c r="W208" s="590">
        <v>0.12100000000000001</v>
      </c>
      <c r="X208" s="590">
        <v>8.9400000000000007E-2</v>
      </c>
      <c r="Y208" s="590">
        <v>3.6799999999999999E-2</v>
      </c>
      <c r="Z208" s="590">
        <v>0</v>
      </c>
      <c r="AA208" s="587">
        <f t="shared" si="156"/>
        <v>5.2866500000000016</v>
      </c>
      <c r="AB208" s="1100">
        <f t="shared" si="135"/>
        <v>2.6666666666666616</v>
      </c>
      <c r="AC208" s="1100">
        <f t="shared" si="136"/>
        <v>2.7397260273972712</v>
      </c>
      <c r="AD208" s="1100">
        <f t="shared" si="137"/>
        <v>7.3529411764706065</v>
      </c>
      <c r="AE208" s="1100">
        <f t="shared" si="138"/>
        <v>7.9365079365079305</v>
      </c>
      <c r="AF208" s="1100">
        <f t="shared" si="139"/>
        <v>3.2786885245901676</v>
      </c>
      <c r="AG208" s="1100">
        <f t="shared" si="140"/>
        <v>3.3898305084745894</v>
      </c>
      <c r="AH208" s="1100">
        <f t="shared" si="141"/>
        <v>2.1645021645021467</v>
      </c>
      <c r="AI208" s="1100">
        <f t="shared" si="142"/>
        <v>1.3157894736842257</v>
      </c>
      <c r="AJ208" s="1100">
        <f t="shared" si="143"/>
        <v>0.88495575221239076</v>
      </c>
      <c r="AK208" s="1100">
        <f t="shared" si="144"/>
        <v>2.0592485549132622</v>
      </c>
      <c r="AL208" s="1100">
        <f t="shared" si="145"/>
        <v>2.1402214022140376</v>
      </c>
      <c r="AM208" s="1100">
        <f t="shared" si="146"/>
        <v>3.9907904834995955</v>
      </c>
      <c r="AN208" s="1100">
        <f t="shared" si="147"/>
        <v>7.5970272502064562</v>
      </c>
      <c r="AO208" s="1100">
        <f t="shared" si="148"/>
        <v>9.5927601809954854</v>
      </c>
      <c r="AP208" s="1100">
        <f t="shared" si="149"/>
        <v>10.499999999999998</v>
      </c>
      <c r="AQ208" s="1100">
        <f t="shared" si="150"/>
        <v>11.73184357541901</v>
      </c>
      <c r="AR208" s="1100">
        <f t="shared" si="151"/>
        <v>17.300131061598933</v>
      </c>
      <c r="AS208" s="1100">
        <f t="shared" si="152"/>
        <v>26.115702479338854</v>
      </c>
      <c r="AT208" s="1100">
        <f t="shared" si="153"/>
        <v>35.34675615212528</v>
      </c>
      <c r="AU208" s="1100">
        <f t="shared" si="154"/>
        <v>142.93478260869566</v>
      </c>
      <c r="AV208" s="1100" t="str">
        <f t="shared" si="155"/>
        <v>n/a</v>
      </c>
      <c r="AW208" s="1100">
        <f t="shared" si="157"/>
        <v>15.05194359897563</v>
      </c>
      <c r="AX208" s="1100">
        <f t="shared" si="158"/>
        <v>31.383309714070588</v>
      </c>
    </row>
    <row r="209" spans="1:50" ht="11.25" customHeight="1" x14ac:dyDescent="0.2">
      <c r="A209" s="938" t="s">
        <v>4460</v>
      </c>
      <c r="B209" s="468" t="s">
        <v>3848</v>
      </c>
      <c r="C209" s="584">
        <v>0.32</v>
      </c>
      <c r="D209" s="460">
        <v>0.28999999999999998</v>
      </c>
      <c r="E209" s="460">
        <v>0.22</v>
      </c>
      <c r="F209" s="460">
        <v>0.17</v>
      </c>
      <c r="G209" s="481">
        <v>0.12</v>
      </c>
      <c r="H209" s="481">
        <v>0.06</v>
      </c>
      <c r="I209" s="1018">
        <v>0</v>
      </c>
      <c r="J209" s="1018">
        <v>0</v>
      </c>
      <c r="K209" s="1018"/>
      <c r="L209" s="1018">
        <v>0</v>
      </c>
      <c r="M209" s="506">
        <v>0</v>
      </c>
      <c r="N209" s="1018"/>
      <c r="O209" s="506">
        <v>0</v>
      </c>
      <c r="P209" s="498">
        <v>0</v>
      </c>
      <c r="Q209" s="498">
        <v>0</v>
      </c>
      <c r="R209" s="498">
        <v>0</v>
      </c>
      <c r="S209" s="498">
        <v>0</v>
      </c>
      <c r="T209" s="498">
        <v>0</v>
      </c>
      <c r="U209" s="498">
        <v>0</v>
      </c>
      <c r="V209" s="498">
        <v>0</v>
      </c>
      <c r="W209" s="498">
        <v>0</v>
      </c>
      <c r="X209" s="498">
        <v>0</v>
      </c>
      <c r="Y209" s="498">
        <v>0</v>
      </c>
      <c r="Z209" s="498">
        <v>0</v>
      </c>
      <c r="AA209" s="587">
        <f t="shared" si="156"/>
        <v>1.1800000000000002</v>
      </c>
      <c r="AB209" s="1100">
        <f t="shared" si="135"/>
        <v>10.344827586206918</v>
      </c>
      <c r="AC209" s="1100">
        <f t="shared" si="136"/>
        <v>31.818181818181813</v>
      </c>
      <c r="AD209" s="1100">
        <f t="shared" si="137"/>
        <v>29.411764705882337</v>
      </c>
      <c r="AE209" s="1100">
        <f t="shared" si="138"/>
        <v>41.666666666666671</v>
      </c>
      <c r="AF209" s="1100">
        <f t="shared" si="139"/>
        <v>100</v>
      </c>
      <c r="AG209" s="1100" t="str">
        <f t="shared" si="140"/>
        <v>n/a</v>
      </c>
      <c r="AH209" s="1100" t="str">
        <f t="shared" si="141"/>
        <v>n/a</v>
      </c>
      <c r="AI209" s="1100" t="str">
        <f t="shared" si="142"/>
        <v>n/a</v>
      </c>
      <c r="AJ209" s="1100" t="str">
        <f t="shared" si="143"/>
        <v>n/a</v>
      </c>
      <c r="AK209" s="1100" t="str">
        <f t="shared" si="144"/>
        <v>n/a</v>
      </c>
      <c r="AL209" s="1100" t="str">
        <f t="shared" si="145"/>
        <v>n/a</v>
      </c>
      <c r="AM209" s="1100" t="str">
        <f t="shared" si="146"/>
        <v>n/a</v>
      </c>
      <c r="AN209" s="1100" t="str">
        <f t="shared" si="147"/>
        <v>n/a</v>
      </c>
      <c r="AO209" s="1100" t="str">
        <f t="shared" si="148"/>
        <v>n/a</v>
      </c>
      <c r="AP209" s="1100" t="str">
        <f t="shared" si="149"/>
        <v>n/a</v>
      </c>
      <c r="AQ209" s="1100" t="str">
        <f t="shared" si="150"/>
        <v>n/a</v>
      </c>
      <c r="AR209" s="1100" t="str">
        <f t="shared" si="151"/>
        <v>n/a</v>
      </c>
      <c r="AS209" s="1100" t="str">
        <f t="shared" si="152"/>
        <v>n/a</v>
      </c>
      <c r="AT209" s="1100" t="str">
        <f t="shared" si="153"/>
        <v>n/a</v>
      </c>
      <c r="AU209" s="1100" t="str">
        <f t="shared" si="154"/>
        <v>n/a</v>
      </c>
      <c r="AV209" s="1100" t="str">
        <f t="shared" si="155"/>
        <v>n/a</v>
      </c>
      <c r="AW209" s="1100">
        <f t="shared" si="157"/>
        <v>42.648288155387547</v>
      </c>
      <c r="AX209" s="1100">
        <f t="shared" si="158"/>
        <v>34.008060637530008</v>
      </c>
    </row>
    <row r="210" spans="1:50" ht="11.25" customHeight="1" x14ac:dyDescent="0.2">
      <c r="A210" s="830" t="s">
        <v>558</v>
      </c>
      <c r="B210" s="829" t="s">
        <v>559</v>
      </c>
      <c r="C210" s="584">
        <v>0.7</v>
      </c>
      <c r="D210" s="584">
        <v>0.64</v>
      </c>
      <c r="E210" s="460">
        <v>0.57999999999999996</v>
      </c>
      <c r="F210" s="460">
        <v>0.54</v>
      </c>
      <c r="G210" s="584">
        <v>0.52</v>
      </c>
      <c r="H210" s="584">
        <v>0.5</v>
      </c>
      <c r="I210" s="584">
        <v>0.48</v>
      </c>
      <c r="J210" s="584">
        <v>0.46</v>
      </c>
      <c r="K210" s="897"/>
      <c r="L210" s="584">
        <v>0.44</v>
      </c>
      <c r="M210" s="459">
        <v>0.42</v>
      </c>
      <c r="N210" s="897"/>
      <c r="O210" s="589">
        <v>0.4</v>
      </c>
      <c r="P210" s="590">
        <v>0.38</v>
      </c>
      <c r="Q210" s="590">
        <v>0.36</v>
      </c>
      <c r="R210" s="590">
        <v>0.32</v>
      </c>
      <c r="S210" s="590">
        <v>0.28000000000000003</v>
      </c>
      <c r="T210" s="590">
        <v>0.24</v>
      </c>
      <c r="U210" s="590">
        <v>0.215</v>
      </c>
      <c r="V210" s="590">
        <v>0.19</v>
      </c>
      <c r="W210" s="590">
        <v>0.16500000000000001</v>
      </c>
      <c r="X210" s="590">
        <v>0.14380000000000001</v>
      </c>
      <c r="Y210" s="590">
        <v>0.125</v>
      </c>
      <c r="Z210" s="590">
        <v>0.105</v>
      </c>
      <c r="AA210" s="587">
        <f t="shared" si="156"/>
        <v>8.2038000000000011</v>
      </c>
      <c r="AB210" s="1100">
        <f t="shared" si="135"/>
        <v>9.375</v>
      </c>
      <c r="AC210" s="1100">
        <f t="shared" si="136"/>
        <v>10.344827586206918</v>
      </c>
      <c r="AD210" s="1100">
        <f t="shared" si="137"/>
        <v>7.4074074074073959</v>
      </c>
      <c r="AE210" s="1100">
        <f t="shared" si="138"/>
        <v>3.8461538461538547</v>
      </c>
      <c r="AF210" s="1100">
        <f t="shared" si="139"/>
        <v>4.0000000000000036</v>
      </c>
      <c r="AG210" s="1100">
        <f t="shared" si="140"/>
        <v>4.1666666666666741</v>
      </c>
      <c r="AH210" s="1100">
        <f t="shared" si="141"/>
        <v>4.3478260869565188</v>
      </c>
      <c r="AI210" s="1100">
        <f t="shared" si="142"/>
        <v>4.5454545454545414</v>
      </c>
      <c r="AJ210" s="1100">
        <f t="shared" si="143"/>
        <v>4.7619047619047672</v>
      </c>
      <c r="AK210" s="1100">
        <f t="shared" si="144"/>
        <v>4.9999999999999822</v>
      </c>
      <c r="AL210" s="1100">
        <f t="shared" si="145"/>
        <v>5.2631578947368363</v>
      </c>
      <c r="AM210" s="1100">
        <f t="shared" si="146"/>
        <v>5.555555555555558</v>
      </c>
      <c r="AN210" s="1100">
        <f t="shared" si="147"/>
        <v>12.5</v>
      </c>
      <c r="AO210" s="1100">
        <f t="shared" si="148"/>
        <v>14.285714285714279</v>
      </c>
      <c r="AP210" s="1100">
        <f t="shared" si="149"/>
        <v>16.666666666666675</v>
      </c>
      <c r="AQ210" s="1100">
        <f t="shared" si="150"/>
        <v>11.627906976744185</v>
      </c>
      <c r="AR210" s="1100">
        <f t="shared" si="151"/>
        <v>13.157894736842103</v>
      </c>
      <c r="AS210" s="1100">
        <f t="shared" si="152"/>
        <v>15.151515151515138</v>
      </c>
      <c r="AT210" s="1100">
        <f t="shared" si="153"/>
        <v>14.742698191933234</v>
      </c>
      <c r="AU210" s="1100">
        <f t="shared" si="154"/>
        <v>15.04000000000001</v>
      </c>
      <c r="AV210" s="1100">
        <f t="shared" si="155"/>
        <v>19.047619047619047</v>
      </c>
      <c r="AW210" s="1100">
        <f t="shared" si="157"/>
        <v>9.5635223527656059</v>
      </c>
      <c r="AX210" s="1100">
        <f t="shared" si="158"/>
        <v>5.0270862044898204</v>
      </c>
    </row>
    <row r="211" spans="1:50" ht="11.25" customHeight="1" x14ac:dyDescent="0.2">
      <c r="A211" s="830" t="s">
        <v>216</v>
      </c>
      <c r="B211" s="829" t="s">
        <v>217</v>
      </c>
      <c r="C211" s="584">
        <v>1.88</v>
      </c>
      <c r="D211" s="584">
        <v>1.84</v>
      </c>
      <c r="E211" s="460">
        <v>1.64</v>
      </c>
      <c r="F211" s="460">
        <v>1.48</v>
      </c>
      <c r="G211" s="584">
        <v>1.4</v>
      </c>
      <c r="H211" s="584">
        <v>1.32</v>
      </c>
      <c r="I211" s="584">
        <v>1.1000000000000001</v>
      </c>
      <c r="J211" s="584">
        <v>0.92</v>
      </c>
      <c r="K211" s="897" t="s">
        <v>90</v>
      </c>
      <c r="L211" s="584">
        <v>0.8</v>
      </c>
      <c r="M211" s="459">
        <v>0.7</v>
      </c>
      <c r="N211" s="897"/>
      <c r="O211" s="589">
        <v>0.62</v>
      </c>
      <c r="P211" s="590">
        <v>0.56000000000000005</v>
      </c>
      <c r="Q211" s="590">
        <v>0.52</v>
      </c>
      <c r="R211" s="590">
        <v>0.46</v>
      </c>
      <c r="S211" s="590">
        <v>0.4</v>
      </c>
      <c r="T211" s="590">
        <v>0.35</v>
      </c>
      <c r="U211" s="590">
        <v>0.32</v>
      </c>
      <c r="V211" s="590">
        <v>0.28999999999999998</v>
      </c>
      <c r="W211" s="590">
        <v>0.27</v>
      </c>
      <c r="X211" s="590">
        <v>0.26</v>
      </c>
      <c r="Y211" s="590">
        <v>0.24</v>
      </c>
      <c r="Z211" s="590">
        <v>0.21</v>
      </c>
      <c r="AA211" s="587">
        <f t="shared" si="156"/>
        <v>17.579999999999998</v>
      </c>
      <c r="AB211" s="1100">
        <f t="shared" si="135"/>
        <v>2.1739130434782483</v>
      </c>
      <c r="AC211" s="1100">
        <f t="shared" si="136"/>
        <v>12.195121951219523</v>
      </c>
      <c r="AD211" s="1100">
        <f t="shared" si="137"/>
        <v>10.810810810810811</v>
      </c>
      <c r="AE211" s="1100">
        <f t="shared" si="138"/>
        <v>5.7142857142857162</v>
      </c>
      <c r="AF211" s="1100">
        <f t="shared" si="139"/>
        <v>6.0606060606060552</v>
      </c>
      <c r="AG211" s="1100">
        <f t="shared" si="140"/>
        <v>19.999999999999996</v>
      </c>
      <c r="AH211" s="1100">
        <f t="shared" si="141"/>
        <v>19.565217391304344</v>
      </c>
      <c r="AI211" s="1100">
        <f t="shared" si="142"/>
        <v>14.999999999999991</v>
      </c>
      <c r="AJ211" s="1100">
        <f t="shared" si="143"/>
        <v>14.285714285714302</v>
      </c>
      <c r="AK211" s="1100">
        <f t="shared" si="144"/>
        <v>12.903225806451601</v>
      </c>
      <c r="AL211" s="1100">
        <f t="shared" si="145"/>
        <v>10.714285714285698</v>
      </c>
      <c r="AM211" s="1100">
        <f t="shared" si="146"/>
        <v>7.6923076923077094</v>
      </c>
      <c r="AN211" s="1100">
        <f t="shared" si="147"/>
        <v>13.043478260869556</v>
      </c>
      <c r="AO211" s="1100">
        <f t="shared" si="148"/>
        <v>14.999999999999991</v>
      </c>
      <c r="AP211" s="1100">
        <f t="shared" si="149"/>
        <v>14.285714285714302</v>
      </c>
      <c r="AQ211" s="1100">
        <f t="shared" si="150"/>
        <v>9.375</v>
      </c>
      <c r="AR211" s="1100">
        <f t="shared" si="151"/>
        <v>10.344827586206918</v>
      </c>
      <c r="AS211" s="1100">
        <f t="shared" si="152"/>
        <v>7.4074074074073959</v>
      </c>
      <c r="AT211" s="1100">
        <f t="shared" si="153"/>
        <v>3.8461538461538547</v>
      </c>
      <c r="AU211" s="1100">
        <f t="shared" si="154"/>
        <v>8.3333333333333481</v>
      </c>
      <c r="AV211" s="1100">
        <f t="shared" si="155"/>
        <v>14.285714285714279</v>
      </c>
      <c r="AW211" s="1100">
        <f t="shared" si="157"/>
        <v>11.097005594088746</v>
      </c>
      <c r="AX211" s="1100">
        <f t="shared" si="158"/>
        <v>4.7081798846387795</v>
      </c>
    </row>
    <row r="212" spans="1:50" ht="11.25" customHeight="1" x14ac:dyDescent="0.2">
      <c r="A212" s="461" t="s">
        <v>204</v>
      </c>
      <c r="B212" s="829" t="s">
        <v>205</v>
      </c>
      <c r="C212" s="584">
        <v>3.06</v>
      </c>
      <c r="D212" s="584">
        <v>2.96</v>
      </c>
      <c r="E212" s="460">
        <v>2.86</v>
      </c>
      <c r="F212" s="460">
        <v>2.76</v>
      </c>
      <c r="G212" s="584">
        <v>2.68</v>
      </c>
      <c r="H212" s="584">
        <v>2.6</v>
      </c>
      <c r="I212" s="584">
        <v>2.52</v>
      </c>
      <c r="J212" s="584">
        <v>2.46</v>
      </c>
      <c r="K212" s="897"/>
      <c r="L212" s="584">
        <v>2.42</v>
      </c>
      <c r="M212" s="459">
        <v>2.4</v>
      </c>
      <c r="N212" s="897"/>
      <c r="O212" s="589">
        <v>2.38</v>
      </c>
      <c r="P212" s="590">
        <v>2.36</v>
      </c>
      <c r="Q212" s="590">
        <v>2.34</v>
      </c>
      <c r="R212" s="590">
        <v>2.3199999999999998</v>
      </c>
      <c r="S212" s="590">
        <v>2.2999999999999998</v>
      </c>
      <c r="T212" s="590">
        <v>2.2799999999999998</v>
      </c>
      <c r="U212" s="590">
        <v>2.2599999999999998</v>
      </c>
      <c r="V212" s="590">
        <v>2.2400000000000002</v>
      </c>
      <c r="W212" s="590">
        <v>2.2200000000000002</v>
      </c>
      <c r="X212" s="590">
        <v>2.2000000000000002</v>
      </c>
      <c r="Y212" s="590">
        <v>2.1800000000000002</v>
      </c>
      <c r="Z212" s="590">
        <v>2.14</v>
      </c>
      <c r="AA212" s="587">
        <f t="shared" si="156"/>
        <v>53.94</v>
      </c>
      <c r="AB212" s="1100">
        <f t="shared" si="135"/>
        <v>3.3783783783783772</v>
      </c>
      <c r="AC212" s="1100">
        <f t="shared" si="136"/>
        <v>3.4965034965035002</v>
      </c>
      <c r="AD212" s="1100">
        <f t="shared" si="137"/>
        <v>3.6231884057970953</v>
      </c>
      <c r="AE212" s="1100">
        <f t="shared" si="138"/>
        <v>2.9850746268656581</v>
      </c>
      <c r="AF212" s="1100">
        <f t="shared" si="139"/>
        <v>3.0769230769230882</v>
      </c>
      <c r="AG212" s="1100">
        <f t="shared" si="140"/>
        <v>3.1746031746031855</v>
      </c>
      <c r="AH212" s="1100">
        <f t="shared" si="141"/>
        <v>2.4390243902439046</v>
      </c>
      <c r="AI212" s="1100">
        <f t="shared" si="142"/>
        <v>1.6528925619834656</v>
      </c>
      <c r="AJ212" s="1100">
        <f t="shared" si="143"/>
        <v>0.83333333333333037</v>
      </c>
      <c r="AK212" s="1100">
        <f t="shared" si="144"/>
        <v>0.84033613445377853</v>
      </c>
      <c r="AL212" s="1100">
        <f t="shared" si="145"/>
        <v>0.84745762711864181</v>
      </c>
      <c r="AM212" s="1100">
        <f t="shared" si="146"/>
        <v>0.85470085470085166</v>
      </c>
      <c r="AN212" s="1100">
        <f t="shared" si="147"/>
        <v>0.86206896551723755</v>
      </c>
      <c r="AO212" s="1100">
        <f t="shared" si="148"/>
        <v>0.86956521739129933</v>
      </c>
      <c r="AP212" s="1100">
        <f t="shared" si="149"/>
        <v>0.87719298245614308</v>
      </c>
      <c r="AQ212" s="1100">
        <f t="shared" si="150"/>
        <v>0.88495575221239076</v>
      </c>
      <c r="AR212" s="1100">
        <f t="shared" si="151"/>
        <v>0.89285714285711748</v>
      </c>
      <c r="AS212" s="1100">
        <f t="shared" si="152"/>
        <v>0.9009009009008917</v>
      </c>
      <c r="AT212" s="1100">
        <f t="shared" si="153"/>
        <v>0.90909090909090384</v>
      </c>
      <c r="AU212" s="1100">
        <f t="shared" si="154"/>
        <v>0.91743119266054496</v>
      </c>
      <c r="AV212" s="1100">
        <f t="shared" si="155"/>
        <v>1.8691588785046731</v>
      </c>
      <c r="AW212" s="1100">
        <f t="shared" si="157"/>
        <v>1.7231256191664799</v>
      </c>
      <c r="AX212" s="1100">
        <f t="shared" si="158"/>
        <v>1.1005253811315228</v>
      </c>
    </row>
    <row r="213" spans="1:50" ht="11.25" customHeight="1" x14ac:dyDescent="0.2">
      <c r="A213" s="1038" t="s">
        <v>4372</v>
      </c>
      <c r="B213" s="814" t="s">
        <v>4369</v>
      </c>
      <c r="C213" s="584">
        <v>0.72</v>
      </c>
      <c r="D213" s="584">
        <v>0.62</v>
      </c>
      <c r="E213" s="460">
        <v>0.47</v>
      </c>
      <c r="F213" s="460">
        <v>0.44</v>
      </c>
      <c r="G213" s="451">
        <v>0.41000000000000003</v>
      </c>
      <c r="H213" s="451">
        <v>0.26250000000000001</v>
      </c>
      <c r="I213" s="1151">
        <v>0.21</v>
      </c>
      <c r="J213" s="1151">
        <v>0.21</v>
      </c>
      <c r="K213" s="445"/>
      <c r="L213" s="504">
        <v>0.21</v>
      </c>
      <c r="M213" s="466">
        <v>0.21</v>
      </c>
      <c r="N213" s="445"/>
      <c r="O213" s="466">
        <v>0.21</v>
      </c>
      <c r="P213" s="1162">
        <v>0.21</v>
      </c>
      <c r="Q213" s="455">
        <v>0.21</v>
      </c>
      <c r="R213" s="456">
        <v>0.21</v>
      </c>
      <c r="S213" s="456">
        <v>0.18</v>
      </c>
      <c r="T213" s="456">
        <v>0.14000000000000001</v>
      </c>
      <c r="U213" s="455">
        <v>0</v>
      </c>
      <c r="V213" s="455">
        <v>0</v>
      </c>
      <c r="W213" s="455">
        <v>0</v>
      </c>
      <c r="X213" s="455">
        <v>0</v>
      </c>
      <c r="Y213" s="455">
        <v>0</v>
      </c>
      <c r="Z213" s="455">
        <v>0</v>
      </c>
      <c r="AA213" s="587">
        <f t="shared" si="156"/>
        <v>4.9224999999999994</v>
      </c>
      <c r="AB213" s="1100">
        <f t="shared" si="135"/>
        <v>16.129032258064502</v>
      </c>
      <c r="AC213" s="1100">
        <f t="shared" si="136"/>
        <v>31.914893617021288</v>
      </c>
      <c r="AD213" s="1100"/>
      <c r="AE213" s="1100"/>
      <c r="AF213" s="1100"/>
      <c r="AG213" s="1100"/>
      <c r="AH213" s="1100"/>
      <c r="AI213" s="1100"/>
      <c r="AJ213" s="1100"/>
      <c r="AK213" s="1100"/>
      <c r="AL213" s="1100"/>
      <c r="AM213" s="1100"/>
      <c r="AN213" s="1100"/>
      <c r="AO213" s="1100"/>
      <c r="AP213" s="1100"/>
      <c r="AQ213" s="1100"/>
      <c r="AR213" s="1100"/>
      <c r="AS213" s="1100"/>
      <c r="AT213" s="1100"/>
      <c r="AU213" s="1100"/>
      <c r="AV213" s="1100"/>
      <c r="AW213" s="1100">
        <f t="shared" si="157"/>
        <v>24.021962937542895</v>
      </c>
      <c r="AX213" s="1100">
        <f t="shared" si="158"/>
        <v>11.162289613789035</v>
      </c>
    </row>
    <row r="214" spans="1:50" ht="11.25" customHeight="1" x14ac:dyDescent="0.2">
      <c r="A214" s="830" t="s">
        <v>212</v>
      </c>
      <c r="B214" s="829" t="s">
        <v>213</v>
      </c>
      <c r="C214" s="584">
        <v>1.04</v>
      </c>
      <c r="D214" s="584">
        <v>1</v>
      </c>
      <c r="E214" s="460">
        <v>0.94</v>
      </c>
      <c r="F214" s="484">
        <v>0.88</v>
      </c>
      <c r="G214" s="584">
        <v>0.82</v>
      </c>
      <c r="H214" s="463">
        <v>0.8</v>
      </c>
      <c r="I214" s="584">
        <v>0.77</v>
      </c>
      <c r="J214" s="463">
        <v>0.76</v>
      </c>
      <c r="K214" s="897"/>
      <c r="L214" s="584">
        <v>0.73</v>
      </c>
      <c r="M214" s="588">
        <v>0.72</v>
      </c>
      <c r="N214" s="897"/>
      <c r="O214" s="589">
        <v>0.69</v>
      </c>
      <c r="P214" s="590">
        <v>0.68</v>
      </c>
      <c r="Q214" s="590">
        <v>0.67</v>
      </c>
      <c r="R214" s="590">
        <v>0.64</v>
      </c>
      <c r="S214" s="590">
        <v>0.6</v>
      </c>
      <c r="T214" s="590">
        <v>0.5</v>
      </c>
      <c r="U214" s="590">
        <v>0.41499999999999998</v>
      </c>
      <c r="V214" s="590">
        <v>0.375</v>
      </c>
      <c r="W214" s="590">
        <v>0.32</v>
      </c>
      <c r="X214" s="590">
        <v>0.27500000000000002</v>
      </c>
      <c r="Y214" s="590">
        <v>0.23</v>
      </c>
      <c r="Z214" s="590">
        <v>0.19</v>
      </c>
      <c r="AA214" s="587">
        <f t="shared" si="156"/>
        <v>14.045</v>
      </c>
      <c r="AB214" s="1100">
        <f t="shared" si="135"/>
        <v>4.0000000000000036</v>
      </c>
      <c r="AC214" s="1100">
        <f t="shared" si="136"/>
        <v>6.3829787234042534</v>
      </c>
      <c r="AD214" s="1100">
        <f t="shared" ref="AD214:AD245" si="159">IF(ISERROR((E214/F214-1)*100),"n/a",(E214/F214-1)*100)</f>
        <v>6.8181818181818121</v>
      </c>
      <c r="AE214" s="1100">
        <f t="shared" ref="AE214:AE245" si="160">IF(ISERROR((F214/G214-1)*100),"n/a",(F214/G214-1)*100)</f>
        <v>7.3170731707317138</v>
      </c>
      <c r="AF214" s="1100">
        <f t="shared" ref="AF214:AF245" si="161">IF(ISERROR((G214/H214-1)*100),"n/a",(G214/H214-1)*100)</f>
        <v>2.4999999999999911</v>
      </c>
      <c r="AG214" s="1100">
        <f t="shared" ref="AG214:AG245" si="162">IF(ISERROR((H214/I214-1)*100),"n/a",(H214/I214-1)*100)</f>
        <v>3.8961038961039085</v>
      </c>
      <c r="AH214" s="1100">
        <f t="shared" ref="AH214:AH245" si="163">IF(ISERROR((I214/J214-1)*100),"n/a",(I214/J214-1)*100)</f>
        <v>1.3157894736842035</v>
      </c>
      <c r="AI214" s="1100">
        <f t="shared" ref="AI214:AI245" si="164">IF(ISERROR((J214/L214-1)*100),"n/a",(J214/L214-1)*100)</f>
        <v>4.1095890410958846</v>
      </c>
      <c r="AJ214" s="1100">
        <f t="shared" ref="AJ214:AJ245" si="165">IF(ISERROR((L214/M214-1)*100),"n/a",(L214/M214-1)*100)</f>
        <v>1.388888888888884</v>
      </c>
      <c r="AK214" s="1100">
        <f t="shared" ref="AK214:AK245" si="166">IF(ISERROR((M214/O214-1)*100),"n/a",(M214/O214-1)*100)</f>
        <v>4.3478260869565188</v>
      </c>
      <c r="AL214" s="1100">
        <f t="shared" ref="AL214:AL245" si="167">IF(ISERROR((O214/P214-1)*100),"n/a",(O214/P214-1)*100)</f>
        <v>1.4705882352941124</v>
      </c>
      <c r="AM214" s="1100">
        <f t="shared" ref="AM214:AM245" si="168">IF(ISERROR((P214/Q214-1)*100),"n/a",(P214/Q214-1)*100)</f>
        <v>1.4925373134328401</v>
      </c>
      <c r="AN214" s="1100">
        <f t="shared" ref="AN214:AN245" si="169">IF(ISERROR((Q214/R214-1)*100),"n/a",(Q214/R214-1)*100)</f>
        <v>4.6875</v>
      </c>
      <c r="AO214" s="1100">
        <f t="shared" ref="AO214:AO245" si="170">IF(ISERROR((R214/S214-1)*100),"n/a",(R214/S214-1)*100)</f>
        <v>6.6666666666666652</v>
      </c>
      <c r="AP214" s="1100">
        <f t="shared" ref="AP214:AP245" si="171">IF(ISERROR((S214/T214-1)*100),"n/a",(S214/T214-1)*100)</f>
        <v>19.999999999999996</v>
      </c>
      <c r="AQ214" s="1100">
        <f t="shared" ref="AQ214:AQ245" si="172">IF(ISERROR((T214/U214-1)*100),"n/a",(T214/U214-1)*100)</f>
        <v>20.481927710843383</v>
      </c>
      <c r="AR214" s="1100">
        <f t="shared" ref="AR214:AR245" si="173">IF(ISERROR((U214/V214-1)*100),"n/a",(U214/V214-1)*100)</f>
        <v>10.666666666666668</v>
      </c>
      <c r="AS214" s="1100">
        <f t="shared" ref="AS214:AS245" si="174">IF(ISERROR((V214/W214-1)*100),"n/a",(V214/W214-1)*100)</f>
        <v>17.1875</v>
      </c>
      <c r="AT214" s="1100">
        <f t="shared" ref="AT214:AT245" si="175">IF(ISERROR((W214/X214-1)*100),"n/a",(W214/X214-1)*100)</f>
        <v>16.36363636363636</v>
      </c>
      <c r="AU214" s="1100">
        <f t="shared" ref="AU214:AU245" si="176">IF(ISERROR((X214/Y214-1)*100),"n/a",(X214/Y214-1)*100)</f>
        <v>19.565217391304344</v>
      </c>
      <c r="AV214" s="1100">
        <f t="shared" ref="AV214:AV245" si="177">IF(ISERROR((Y214/Z214-1)*100),"n/a",(Y214/Z214-1)*100)</f>
        <v>21.052631578947366</v>
      </c>
      <c r="AW214" s="1100">
        <f t="shared" si="157"/>
        <v>8.6529191917066139</v>
      </c>
      <c r="AX214" s="1100">
        <f t="shared" si="158"/>
        <v>7.2062574567845967</v>
      </c>
    </row>
    <row r="215" spans="1:50" ht="11.25" customHeight="1" x14ac:dyDescent="0.2">
      <c r="A215" s="830" t="s">
        <v>1125</v>
      </c>
      <c r="B215" s="829" t="s">
        <v>1126</v>
      </c>
      <c r="C215" s="584">
        <v>3.04</v>
      </c>
      <c r="D215" s="584">
        <v>2.91</v>
      </c>
      <c r="E215" s="460">
        <v>2.64</v>
      </c>
      <c r="F215" s="587">
        <v>2.52</v>
      </c>
      <c r="G215" s="584">
        <v>2.44</v>
      </c>
      <c r="H215" s="584">
        <v>2.34</v>
      </c>
      <c r="I215" s="584">
        <v>2.2200000000000002</v>
      </c>
      <c r="J215" s="584">
        <v>2.14</v>
      </c>
      <c r="K215" s="897"/>
      <c r="L215" s="584">
        <v>2.1</v>
      </c>
      <c r="M215" s="588">
        <v>2.08</v>
      </c>
      <c r="N215" s="897"/>
      <c r="O215" s="464">
        <v>2.08</v>
      </c>
      <c r="P215" s="586">
        <v>2.08</v>
      </c>
      <c r="Q215" s="590">
        <v>2.08</v>
      </c>
      <c r="R215" s="590">
        <v>2</v>
      </c>
      <c r="S215" s="590">
        <v>1.96</v>
      </c>
      <c r="T215" s="590">
        <v>1.94</v>
      </c>
      <c r="U215" s="590">
        <v>1.92</v>
      </c>
      <c r="V215" s="590">
        <v>1.9</v>
      </c>
      <c r="W215" s="590">
        <v>1.88</v>
      </c>
      <c r="X215" s="590">
        <v>1.8</v>
      </c>
      <c r="Y215" s="590">
        <v>1.58</v>
      </c>
      <c r="Z215" s="590">
        <v>1.48</v>
      </c>
      <c r="AA215" s="587">
        <f t="shared" si="156"/>
        <v>47.129999999999988</v>
      </c>
      <c r="AB215" s="1100">
        <f t="shared" si="135"/>
        <v>4.4673539518900407</v>
      </c>
      <c r="AC215" s="1100">
        <f t="shared" si="136"/>
        <v>10.22727272727273</v>
      </c>
      <c r="AD215" s="1100">
        <f t="shared" si="159"/>
        <v>4.7619047619047672</v>
      </c>
      <c r="AE215" s="1100">
        <f t="shared" si="160"/>
        <v>3.2786885245901676</v>
      </c>
      <c r="AF215" s="1100">
        <f t="shared" si="161"/>
        <v>4.2735042735042805</v>
      </c>
      <c r="AG215" s="1100">
        <f t="shared" si="162"/>
        <v>5.4054054054053946</v>
      </c>
      <c r="AH215" s="1100">
        <f t="shared" si="163"/>
        <v>3.7383177570093462</v>
      </c>
      <c r="AI215" s="1100">
        <f t="shared" si="164"/>
        <v>1.904761904761898</v>
      </c>
      <c r="AJ215" s="1100">
        <f t="shared" si="165"/>
        <v>0.96153846153845812</v>
      </c>
      <c r="AK215" s="1100">
        <f t="shared" si="166"/>
        <v>0</v>
      </c>
      <c r="AL215" s="1100">
        <f t="shared" si="167"/>
        <v>0</v>
      </c>
      <c r="AM215" s="1100">
        <f t="shared" si="168"/>
        <v>0</v>
      </c>
      <c r="AN215" s="1100">
        <f t="shared" si="169"/>
        <v>4.0000000000000036</v>
      </c>
      <c r="AO215" s="1100">
        <f t="shared" si="170"/>
        <v>2.0408163265306145</v>
      </c>
      <c r="AP215" s="1100">
        <f t="shared" si="171"/>
        <v>1.0309278350515427</v>
      </c>
      <c r="AQ215" s="1100">
        <f t="shared" si="172"/>
        <v>1.0416666666666741</v>
      </c>
      <c r="AR215" s="1100">
        <f t="shared" si="173"/>
        <v>1.0526315789473717</v>
      </c>
      <c r="AS215" s="1100">
        <f t="shared" si="174"/>
        <v>1.0638297872340496</v>
      </c>
      <c r="AT215" s="1100">
        <f t="shared" si="175"/>
        <v>4.4444444444444287</v>
      </c>
      <c r="AU215" s="1100">
        <f t="shared" si="176"/>
        <v>13.924050632911399</v>
      </c>
      <c r="AV215" s="1100">
        <f t="shared" si="177"/>
        <v>6.7567567567567544</v>
      </c>
      <c r="AW215" s="1100">
        <f t="shared" si="157"/>
        <v>3.5416129426866627</v>
      </c>
      <c r="AX215" s="1100">
        <f t="shared" si="158"/>
        <v>3.4958831621704642</v>
      </c>
    </row>
    <row r="216" spans="1:50" ht="11.25" customHeight="1" x14ac:dyDescent="0.2">
      <c r="A216" s="830" t="s">
        <v>3953</v>
      </c>
      <c r="B216" s="829" t="s">
        <v>3952</v>
      </c>
      <c r="C216" s="584">
        <v>1.1200000000000001</v>
      </c>
      <c r="D216" s="584">
        <v>1.0900000000000001</v>
      </c>
      <c r="E216" s="460">
        <v>1.04</v>
      </c>
      <c r="F216" s="450">
        <v>0.97</v>
      </c>
      <c r="G216" s="584">
        <v>0.93</v>
      </c>
      <c r="H216" s="584">
        <v>0.85</v>
      </c>
      <c r="I216" s="584">
        <v>0.75</v>
      </c>
      <c r="J216" s="584">
        <v>0.18</v>
      </c>
      <c r="K216" s="897"/>
      <c r="L216" s="463">
        <v>0</v>
      </c>
      <c r="M216" s="588">
        <v>0</v>
      </c>
      <c r="N216" s="897"/>
      <c r="O216" s="464">
        <v>0</v>
      </c>
      <c r="P216" s="586">
        <v>0</v>
      </c>
      <c r="Q216" s="586">
        <v>0</v>
      </c>
      <c r="R216" s="586">
        <v>0</v>
      </c>
      <c r="S216" s="586">
        <v>0</v>
      </c>
      <c r="T216" s="586">
        <v>0</v>
      </c>
      <c r="U216" s="586">
        <v>0</v>
      </c>
      <c r="V216" s="586">
        <v>0</v>
      </c>
      <c r="W216" s="586">
        <v>0</v>
      </c>
      <c r="X216" s="586">
        <v>0</v>
      </c>
      <c r="Y216" s="586">
        <v>0</v>
      </c>
      <c r="Z216" s="586">
        <v>0</v>
      </c>
      <c r="AA216" s="587">
        <f t="shared" si="156"/>
        <v>6.9299999999999988</v>
      </c>
      <c r="AB216" s="1100">
        <f t="shared" si="135"/>
        <v>2.7522935779816571</v>
      </c>
      <c r="AC216" s="1100">
        <f t="shared" si="136"/>
        <v>4.8076923076923128</v>
      </c>
      <c r="AD216" s="1100">
        <f t="shared" si="159"/>
        <v>7.2164948453608213</v>
      </c>
      <c r="AE216" s="1100">
        <f t="shared" si="160"/>
        <v>4.3010752688172005</v>
      </c>
      <c r="AF216" s="1100">
        <f t="shared" si="161"/>
        <v>9.4117647058823639</v>
      </c>
      <c r="AG216" s="1100">
        <f t="shared" si="162"/>
        <v>13.33333333333333</v>
      </c>
      <c r="AH216" s="1100">
        <f t="shared" si="163"/>
        <v>316.66666666666669</v>
      </c>
      <c r="AI216" s="1100" t="str">
        <f t="shared" si="164"/>
        <v>n/a</v>
      </c>
      <c r="AJ216" s="1100" t="str">
        <f t="shared" si="165"/>
        <v>n/a</v>
      </c>
      <c r="AK216" s="1100" t="str">
        <f t="shared" si="166"/>
        <v>n/a</v>
      </c>
      <c r="AL216" s="1100" t="str">
        <f t="shared" si="167"/>
        <v>n/a</v>
      </c>
      <c r="AM216" s="1100" t="str">
        <f t="shared" si="168"/>
        <v>n/a</v>
      </c>
      <c r="AN216" s="1100" t="str">
        <f t="shared" si="169"/>
        <v>n/a</v>
      </c>
      <c r="AO216" s="1100" t="str">
        <f t="shared" si="170"/>
        <v>n/a</v>
      </c>
      <c r="AP216" s="1100" t="str">
        <f t="shared" si="171"/>
        <v>n/a</v>
      </c>
      <c r="AQ216" s="1100" t="str">
        <f t="shared" si="172"/>
        <v>n/a</v>
      </c>
      <c r="AR216" s="1100" t="str">
        <f t="shared" si="173"/>
        <v>n/a</v>
      </c>
      <c r="AS216" s="1100" t="str">
        <f t="shared" si="174"/>
        <v>n/a</v>
      </c>
      <c r="AT216" s="1100" t="str">
        <f t="shared" si="175"/>
        <v>n/a</v>
      </c>
      <c r="AU216" s="1100" t="str">
        <f t="shared" si="176"/>
        <v>n/a</v>
      </c>
      <c r="AV216" s="1100" t="str">
        <f t="shared" si="177"/>
        <v>n/a</v>
      </c>
      <c r="AW216" s="1100">
        <f t="shared" si="157"/>
        <v>51.212760100819196</v>
      </c>
      <c r="AX216" s="1100">
        <f t="shared" si="158"/>
        <v>117.10833685240067</v>
      </c>
    </row>
    <row r="217" spans="1:50" ht="11.25" customHeight="1" x14ac:dyDescent="0.2">
      <c r="A217" s="542" t="s">
        <v>4508</v>
      </c>
      <c r="B217" s="829" t="s">
        <v>4502</v>
      </c>
      <c r="C217" s="584">
        <v>1</v>
      </c>
      <c r="D217" s="584">
        <v>0.88</v>
      </c>
      <c r="E217" s="460">
        <v>0.8</v>
      </c>
      <c r="F217" s="587">
        <v>0.6</v>
      </c>
      <c r="G217" s="584">
        <v>0.36</v>
      </c>
      <c r="H217" s="499">
        <v>0.24</v>
      </c>
      <c r="I217" s="499">
        <v>0.24</v>
      </c>
      <c r="J217" s="499">
        <v>0.24</v>
      </c>
      <c r="K217" s="1026"/>
      <c r="L217" s="499">
        <v>0.24</v>
      </c>
      <c r="M217" s="502">
        <v>0.24</v>
      </c>
      <c r="N217" s="1026"/>
      <c r="O217" s="502">
        <v>0.24</v>
      </c>
      <c r="P217" s="541">
        <v>0.24</v>
      </c>
      <c r="Q217" s="590">
        <v>0.24</v>
      </c>
      <c r="R217" s="590">
        <v>0.18</v>
      </c>
      <c r="S217" s="500">
        <v>0</v>
      </c>
      <c r="T217" s="500">
        <v>0</v>
      </c>
      <c r="U217" s="500">
        <v>0</v>
      </c>
      <c r="V217" s="500">
        <v>0</v>
      </c>
      <c r="W217" s="500">
        <v>0</v>
      </c>
      <c r="X217" s="500">
        <v>0</v>
      </c>
      <c r="Y217" s="500">
        <v>0</v>
      </c>
      <c r="Z217" s="500">
        <v>0</v>
      </c>
      <c r="AA217" s="587">
        <f t="shared" si="156"/>
        <v>5.7400000000000011</v>
      </c>
      <c r="AB217" s="1100">
        <f t="shared" si="135"/>
        <v>13.636363636363647</v>
      </c>
      <c r="AC217" s="1100">
        <f t="shared" si="136"/>
        <v>9.9999999999999858</v>
      </c>
      <c r="AD217" s="1100">
        <f t="shared" si="159"/>
        <v>33.33333333333335</v>
      </c>
      <c r="AE217" s="1100">
        <f t="shared" si="160"/>
        <v>66.666666666666671</v>
      </c>
      <c r="AF217" s="1100">
        <f t="shared" si="161"/>
        <v>50</v>
      </c>
      <c r="AG217" s="1100">
        <f t="shared" si="162"/>
        <v>0</v>
      </c>
      <c r="AH217" s="1100">
        <f t="shared" si="163"/>
        <v>0</v>
      </c>
      <c r="AI217" s="1100">
        <f t="shared" si="164"/>
        <v>0</v>
      </c>
      <c r="AJ217" s="1100">
        <f t="shared" si="165"/>
        <v>0</v>
      </c>
      <c r="AK217" s="1100">
        <f t="shared" si="166"/>
        <v>0</v>
      </c>
      <c r="AL217" s="1100">
        <f t="shared" si="167"/>
        <v>0</v>
      </c>
      <c r="AM217" s="1100">
        <f t="shared" si="168"/>
        <v>0</v>
      </c>
      <c r="AN217" s="1100">
        <f t="shared" si="169"/>
        <v>33.333333333333329</v>
      </c>
      <c r="AO217" s="1100" t="str">
        <f t="shared" si="170"/>
        <v>n/a</v>
      </c>
      <c r="AP217" s="1100" t="str">
        <f t="shared" si="171"/>
        <v>n/a</v>
      </c>
      <c r="AQ217" s="1100" t="str">
        <f t="shared" si="172"/>
        <v>n/a</v>
      </c>
      <c r="AR217" s="1100" t="str">
        <f t="shared" si="173"/>
        <v>n/a</v>
      </c>
      <c r="AS217" s="1100" t="str">
        <f t="shared" si="174"/>
        <v>n/a</v>
      </c>
      <c r="AT217" s="1100" t="str">
        <f t="shared" si="175"/>
        <v>n/a</v>
      </c>
      <c r="AU217" s="1100" t="str">
        <f t="shared" si="176"/>
        <v>n/a</v>
      </c>
      <c r="AV217" s="1100" t="str">
        <f t="shared" si="177"/>
        <v>n/a</v>
      </c>
      <c r="AW217" s="1100">
        <f t="shared" si="157"/>
        <v>15.920745920745922</v>
      </c>
      <c r="AX217" s="1100">
        <f t="shared" si="158"/>
        <v>22.652271999995726</v>
      </c>
    </row>
    <row r="218" spans="1:50" ht="11.25" customHeight="1" x14ac:dyDescent="0.2">
      <c r="A218" s="830" t="s">
        <v>549</v>
      </c>
      <c r="B218" s="829" t="s">
        <v>550</v>
      </c>
      <c r="C218" s="584">
        <v>2.5499999999999998</v>
      </c>
      <c r="D218" s="584">
        <v>2.4500000000000002</v>
      </c>
      <c r="E218" s="460">
        <v>2.42</v>
      </c>
      <c r="F218" s="450">
        <v>2.17</v>
      </c>
      <c r="G218" s="584">
        <v>1.92</v>
      </c>
      <c r="H218" s="584">
        <v>1.67</v>
      </c>
      <c r="I218" s="584">
        <v>1.42</v>
      </c>
      <c r="J218" s="584">
        <v>1.35</v>
      </c>
      <c r="K218" s="897"/>
      <c r="L218" s="584">
        <v>1.3</v>
      </c>
      <c r="M218" s="459">
        <v>1.28</v>
      </c>
      <c r="N218" s="897"/>
      <c r="O218" s="589">
        <v>1.26</v>
      </c>
      <c r="P218" s="590">
        <v>1.24</v>
      </c>
      <c r="Q218" s="590">
        <v>1.22</v>
      </c>
      <c r="R218" s="590">
        <v>1.1599999999999999</v>
      </c>
      <c r="S218" s="590">
        <v>1.08</v>
      </c>
      <c r="T218" s="590">
        <v>1</v>
      </c>
      <c r="U218" s="590">
        <v>0.8</v>
      </c>
      <c r="V218" s="586">
        <v>0</v>
      </c>
      <c r="W218" s="586">
        <v>0</v>
      </c>
      <c r="X218" s="586">
        <v>0</v>
      </c>
      <c r="Y218" s="590">
        <v>1.1100000000000001</v>
      </c>
      <c r="Z218" s="590">
        <v>1.07</v>
      </c>
      <c r="AA218" s="587">
        <f t="shared" si="156"/>
        <v>28.470000000000002</v>
      </c>
      <c r="AB218" s="1100">
        <f t="shared" si="135"/>
        <v>4.0816326530612068</v>
      </c>
      <c r="AC218" s="1100">
        <f t="shared" si="136"/>
        <v>1.2396694214876103</v>
      </c>
      <c r="AD218" s="1100">
        <f t="shared" si="159"/>
        <v>11.520737327188947</v>
      </c>
      <c r="AE218" s="1100">
        <f t="shared" si="160"/>
        <v>13.020833333333325</v>
      </c>
      <c r="AF218" s="1100">
        <f t="shared" si="161"/>
        <v>14.970059880239518</v>
      </c>
      <c r="AG218" s="1100">
        <f t="shared" si="162"/>
        <v>17.6056338028169</v>
      </c>
      <c r="AH218" s="1100">
        <f t="shared" si="163"/>
        <v>5.1851851851851816</v>
      </c>
      <c r="AI218" s="1100">
        <f t="shared" si="164"/>
        <v>3.8461538461538547</v>
      </c>
      <c r="AJ218" s="1100">
        <f t="shared" si="165"/>
        <v>1.5625</v>
      </c>
      <c r="AK218" s="1100">
        <f t="shared" si="166"/>
        <v>1.5873015873015817</v>
      </c>
      <c r="AL218" s="1100">
        <f t="shared" si="167"/>
        <v>1.6129032258064502</v>
      </c>
      <c r="AM218" s="1100">
        <f t="shared" si="168"/>
        <v>1.6393442622950838</v>
      </c>
      <c r="AN218" s="1100">
        <f t="shared" si="169"/>
        <v>5.1724137931034475</v>
      </c>
      <c r="AO218" s="1100">
        <f t="shared" si="170"/>
        <v>7.4074074074073959</v>
      </c>
      <c r="AP218" s="1100">
        <f t="shared" si="171"/>
        <v>8.0000000000000071</v>
      </c>
      <c r="AQ218" s="1100">
        <f t="shared" si="172"/>
        <v>25</v>
      </c>
      <c r="AR218" s="1100" t="str">
        <f t="shared" si="173"/>
        <v>n/a</v>
      </c>
      <c r="AS218" s="1100" t="str">
        <f t="shared" si="174"/>
        <v>n/a</v>
      </c>
      <c r="AT218" s="1100" t="str">
        <f t="shared" si="175"/>
        <v>n/a</v>
      </c>
      <c r="AU218" s="1100">
        <f t="shared" si="176"/>
        <v>-100</v>
      </c>
      <c r="AV218" s="1100">
        <f t="shared" si="177"/>
        <v>3.7383177570093462</v>
      </c>
      <c r="AW218" s="1100">
        <f t="shared" si="157"/>
        <v>1.5105607490216575</v>
      </c>
      <c r="AX218" s="1100">
        <f t="shared" si="158"/>
        <v>26.178102876374346</v>
      </c>
    </row>
    <row r="219" spans="1:50" ht="11.25" customHeight="1" x14ac:dyDescent="0.2">
      <c r="A219" s="591" t="s">
        <v>563</v>
      </c>
      <c r="B219" s="468" t="s">
        <v>564</v>
      </c>
      <c r="C219" s="584">
        <v>1.33375</v>
      </c>
      <c r="D219" s="584">
        <v>1.1937500000000001</v>
      </c>
      <c r="E219" s="460">
        <v>1.069</v>
      </c>
      <c r="F219" s="478">
        <v>0.94374999999999998</v>
      </c>
      <c r="G219" s="474">
        <v>0.82499999999999996</v>
      </c>
      <c r="H219" s="474">
        <v>0.72499999999999998</v>
      </c>
      <c r="I219" s="474">
        <v>0.61250000000000004</v>
      </c>
      <c r="J219" s="474">
        <v>0.484375</v>
      </c>
      <c r="K219" s="977">
        <v>0</v>
      </c>
      <c r="L219" s="474">
        <v>0.421875</v>
      </c>
      <c r="M219" s="470">
        <v>0.35625000000000001</v>
      </c>
      <c r="N219" s="977">
        <v>0</v>
      </c>
      <c r="O219" s="489">
        <v>0.3</v>
      </c>
      <c r="P219" s="476">
        <v>0.25</v>
      </c>
      <c r="Q219" s="476">
        <v>0.1875</v>
      </c>
      <c r="R219" s="476">
        <v>0.13125000000000001</v>
      </c>
      <c r="S219" s="476">
        <v>6.25E-2</v>
      </c>
      <c r="T219" s="476">
        <v>2.1874999999999999E-2</v>
      </c>
      <c r="U219" s="477">
        <v>9.3749999999999997E-3</v>
      </c>
      <c r="V219" s="476">
        <v>0.49</v>
      </c>
      <c r="W219" s="476">
        <v>0.46750000000000003</v>
      </c>
      <c r="X219" s="476">
        <v>0.4375</v>
      </c>
      <c r="Y219" s="476">
        <v>0.40562500000000001</v>
      </c>
      <c r="Z219" s="476">
        <v>0.3795</v>
      </c>
      <c r="AA219" s="587">
        <f t="shared" si="156"/>
        <v>11.107875</v>
      </c>
      <c r="AB219" s="1100">
        <f t="shared" si="135"/>
        <v>11.727748691099471</v>
      </c>
      <c r="AC219" s="1100">
        <f t="shared" si="136"/>
        <v>11.669784845650156</v>
      </c>
      <c r="AD219" s="1100">
        <f t="shared" si="159"/>
        <v>13.271523178807954</v>
      </c>
      <c r="AE219" s="1100">
        <f t="shared" si="160"/>
        <v>14.393939393939403</v>
      </c>
      <c r="AF219" s="1100">
        <f t="shared" si="161"/>
        <v>13.793103448275868</v>
      </c>
      <c r="AG219" s="1100">
        <f t="shared" si="162"/>
        <v>18.367346938775508</v>
      </c>
      <c r="AH219" s="1100">
        <f t="shared" si="163"/>
        <v>26.451612903225818</v>
      </c>
      <c r="AI219" s="1100">
        <f t="shared" si="164"/>
        <v>14.814814814814813</v>
      </c>
      <c r="AJ219" s="1100">
        <f t="shared" si="165"/>
        <v>18.421052631578938</v>
      </c>
      <c r="AK219" s="1100">
        <f t="shared" si="166"/>
        <v>18.75</v>
      </c>
      <c r="AL219" s="1100">
        <f t="shared" si="167"/>
        <v>19.999999999999996</v>
      </c>
      <c r="AM219" s="1100">
        <f t="shared" si="168"/>
        <v>33.333333333333329</v>
      </c>
      <c r="AN219" s="1100">
        <f t="shared" si="169"/>
        <v>42.857142857142861</v>
      </c>
      <c r="AO219" s="1100">
        <f t="shared" si="170"/>
        <v>110.00000000000001</v>
      </c>
      <c r="AP219" s="1100">
        <f t="shared" si="171"/>
        <v>185.71428571428572</v>
      </c>
      <c r="AQ219" s="1100">
        <f t="shared" si="172"/>
        <v>133.33333333333334</v>
      </c>
      <c r="AR219" s="1100">
        <f t="shared" si="173"/>
        <v>-98.08673469387756</v>
      </c>
      <c r="AS219" s="1100">
        <f t="shared" si="174"/>
        <v>4.8128342245989275</v>
      </c>
      <c r="AT219" s="1100">
        <f t="shared" si="175"/>
        <v>6.8571428571428727</v>
      </c>
      <c r="AU219" s="1100">
        <f t="shared" si="176"/>
        <v>7.8582434514637978</v>
      </c>
      <c r="AV219" s="1100">
        <f t="shared" si="177"/>
        <v>6.8840579710145011</v>
      </c>
      <c r="AW219" s="1100">
        <f t="shared" si="157"/>
        <v>29.296407899743127</v>
      </c>
      <c r="AX219" s="1100">
        <f t="shared" si="158"/>
        <v>55.806182176970317</v>
      </c>
    </row>
    <row r="220" spans="1:50" ht="11.25" customHeight="1" x14ac:dyDescent="0.2">
      <c r="A220" s="461" t="s">
        <v>1137</v>
      </c>
      <c r="B220" s="829" t="s">
        <v>1138</v>
      </c>
      <c r="C220" s="584">
        <v>1.2</v>
      </c>
      <c r="D220" s="584">
        <v>1.1599999999999999</v>
      </c>
      <c r="E220" s="460">
        <v>1.1200000000000001</v>
      </c>
      <c r="F220" s="587">
        <v>1.08</v>
      </c>
      <c r="G220" s="584">
        <v>1.04</v>
      </c>
      <c r="H220" s="584">
        <v>0.96</v>
      </c>
      <c r="I220" s="584">
        <v>0.88</v>
      </c>
      <c r="J220" s="584">
        <v>0.8</v>
      </c>
      <c r="K220" s="897"/>
      <c r="L220" s="584">
        <v>0.72</v>
      </c>
      <c r="M220" s="459">
        <v>0.64</v>
      </c>
      <c r="N220" s="897"/>
      <c r="O220" s="464">
        <v>0.56000000000000005</v>
      </c>
      <c r="P220" s="586">
        <v>0.74</v>
      </c>
      <c r="Q220" s="590">
        <v>1.3</v>
      </c>
      <c r="R220" s="590">
        <v>1.19</v>
      </c>
      <c r="S220" s="590">
        <v>1.1000000000000001</v>
      </c>
      <c r="T220" s="590">
        <v>1.02</v>
      </c>
      <c r="U220" s="590">
        <v>0.94</v>
      </c>
      <c r="V220" s="590">
        <v>0.86</v>
      </c>
      <c r="W220" s="590">
        <v>0.7</v>
      </c>
      <c r="X220" s="586">
        <v>0</v>
      </c>
      <c r="Y220" s="586">
        <v>0</v>
      </c>
      <c r="Z220" s="586">
        <v>0</v>
      </c>
      <c r="AA220" s="587">
        <f t="shared" si="156"/>
        <v>18.010000000000002</v>
      </c>
      <c r="AB220" s="1100">
        <f t="shared" si="135"/>
        <v>3.4482758620689724</v>
      </c>
      <c r="AC220" s="1100">
        <f t="shared" si="136"/>
        <v>3.5714285714285587</v>
      </c>
      <c r="AD220" s="1100">
        <f t="shared" si="159"/>
        <v>3.7037037037036979</v>
      </c>
      <c r="AE220" s="1100">
        <f t="shared" si="160"/>
        <v>3.8461538461538547</v>
      </c>
      <c r="AF220" s="1100">
        <f t="shared" si="161"/>
        <v>8.3333333333333481</v>
      </c>
      <c r="AG220" s="1100">
        <f t="shared" si="162"/>
        <v>9.0909090909090828</v>
      </c>
      <c r="AH220" s="1100">
        <f t="shared" si="163"/>
        <v>9.9999999999999858</v>
      </c>
      <c r="AI220" s="1100">
        <f t="shared" si="164"/>
        <v>11.111111111111116</v>
      </c>
      <c r="AJ220" s="1100">
        <f t="shared" si="165"/>
        <v>12.5</v>
      </c>
      <c r="AK220" s="1100">
        <f t="shared" si="166"/>
        <v>14.285714285714279</v>
      </c>
      <c r="AL220" s="1100">
        <f t="shared" si="167"/>
        <v>-24.324324324324319</v>
      </c>
      <c r="AM220" s="1100">
        <f t="shared" si="168"/>
        <v>-43.07692307692308</v>
      </c>
      <c r="AN220" s="1100">
        <f t="shared" si="169"/>
        <v>9.2436974789916082</v>
      </c>
      <c r="AO220" s="1100">
        <f t="shared" si="170"/>
        <v>8.1818181818181799</v>
      </c>
      <c r="AP220" s="1100">
        <f t="shared" si="171"/>
        <v>7.8431372549019773</v>
      </c>
      <c r="AQ220" s="1100">
        <f t="shared" si="172"/>
        <v>8.5106382978723527</v>
      </c>
      <c r="AR220" s="1100">
        <f t="shared" si="173"/>
        <v>9.302325581395344</v>
      </c>
      <c r="AS220" s="1100">
        <f t="shared" si="174"/>
        <v>22.857142857142865</v>
      </c>
      <c r="AT220" s="1100" t="str">
        <f t="shared" si="175"/>
        <v>n/a</v>
      </c>
      <c r="AU220" s="1100" t="str">
        <f t="shared" si="176"/>
        <v>n/a</v>
      </c>
      <c r="AV220" s="1100" t="str">
        <f t="shared" si="177"/>
        <v>n/a</v>
      </c>
      <c r="AW220" s="1100">
        <f t="shared" si="157"/>
        <v>4.3571190030721008</v>
      </c>
      <c r="AX220" s="1100">
        <f t="shared" si="158"/>
        <v>14.931063022505027</v>
      </c>
    </row>
    <row r="221" spans="1:50" ht="11.25" customHeight="1" x14ac:dyDescent="0.2">
      <c r="A221" s="829" t="s">
        <v>1127</v>
      </c>
      <c r="B221" s="829" t="s">
        <v>1128</v>
      </c>
      <c r="C221" s="584">
        <v>2.64</v>
      </c>
      <c r="D221" s="584">
        <v>2.52</v>
      </c>
      <c r="E221" s="460">
        <v>2.2400000000000002</v>
      </c>
      <c r="F221" s="587">
        <v>2.04</v>
      </c>
      <c r="G221" s="584">
        <v>1.84</v>
      </c>
      <c r="H221" s="584">
        <v>1.6</v>
      </c>
      <c r="I221" s="584">
        <v>1.4</v>
      </c>
      <c r="J221" s="584">
        <v>1.2</v>
      </c>
      <c r="K221" s="897"/>
      <c r="L221" s="584">
        <v>1.04</v>
      </c>
      <c r="M221" s="459">
        <v>0.96499999999999997</v>
      </c>
      <c r="N221" s="897"/>
      <c r="O221" s="464">
        <v>0.88</v>
      </c>
      <c r="P221" s="586">
        <v>0.88</v>
      </c>
      <c r="Q221" s="586">
        <v>0.88</v>
      </c>
      <c r="R221" s="586">
        <v>0.88</v>
      </c>
      <c r="S221" s="586">
        <v>0.88</v>
      </c>
      <c r="T221" s="586">
        <v>0.88</v>
      </c>
      <c r="U221" s="586">
        <v>0.88</v>
      </c>
      <c r="V221" s="586">
        <v>0.88</v>
      </c>
      <c r="W221" s="586">
        <v>0.88</v>
      </c>
      <c r="X221" s="586">
        <v>0.88</v>
      </c>
      <c r="Y221" s="586">
        <v>0.88</v>
      </c>
      <c r="Z221" s="586">
        <v>0.88</v>
      </c>
      <c r="AA221" s="587">
        <f t="shared" si="156"/>
        <v>28.044999999999987</v>
      </c>
      <c r="AB221" s="1100">
        <f t="shared" si="135"/>
        <v>4.7619047619047672</v>
      </c>
      <c r="AC221" s="1100">
        <f t="shared" si="136"/>
        <v>12.5</v>
      </c>
      <c r="AD221" s="1100">
        <f t="shared" si="159"/>
        <v>9.8039215686274606</v>
      </c>
      <c r="AE221" s="1100">
        <f t="shared" si="160"/>
        <v>10.869565217391308</v>
      </c>
      <c r="AF221" s="1100">
        <f t="shared" si="161"/>
        <v>14.999999999999991</v>
      </c>
      <c r="AG221" s="1100">
        <f t="shared" si="162"/>
        <v>14.285714285714302</v>
      </c>
      <c r="AH221" s="1100">
        <f t="shared" si="163"/>
        <v>16.666666666666675</v>
      </c>
      <c r="AI221" s="1100">
        <f t="shared" si="164"/>
        <v>15.384615384615374</v>
      </c>
      <c r="AJ221" s="1100">
        <f t="shared" si="165"/>
        <v>7.7720207253886064</v>
      </c>
      <c r="AK221" s="1100">
        <f t="shared" si="166"/>
        <v>9.6590909090908958</v>
      </c>
      <c r="AL221" s="1100">
        <f t="shared" si="167"/>
        <v>0</v>
      </c>
      <c r="AM221" s="1100">
        <f t="shared" si="168"/>
        <v>0</v>
      </c>
      <c r="AN221" s="1100">
        <f t="shared" si="169"/>
        <v>0</v>
      </c>
      <c r="AO221" s="1100">
        <f t="shared" si="170"/>
        <v>0</v>
      </c>
      <c r="AP221" s="1100">
        <f t="shared" si="171"/>
        <v>0</v>
      </c>
      <c r="AQ221" s="1100">
        <f t="shared" si="172"/>
        <v>0</v>
      </c>
      <c r="AR221" s="1100">
        <f t="shared" si="173"/>
        <v>0</v>
      </c>
      <c r="AS221" s="1100">
        <f t="shared" si="174"/>
        <v>0</v>
      </c>
      <c r="AT221" s="1100">
        <f t="shared" si="175"/>
        <v>0</v>
      </c>
      <c r="AU221" s="1100">
        <f t="shared" si="176"/>
        <v>0</v>
      </c>
      <c r="AV221" s="1100">
        <f t="shared" si="177"/>
        <v>0</v>
      </c>
      <c r="AW221" s="1100">
        <f t="shared" si="157"/>
        <v>5.557309500923779</v>
      </c>
      <c r="AX221" s="1100">
        <f t="shared" si="158"/>
        <v>6.4879917568516419</v>
      </c>
    </row>
    <row r="222" spans="1:50" ht="11.25" customHeight="1" x14ac:dyDescent="0.2">
      <c r="A222" s="829" t="s">
        <v>219</v>
      </c>
      <c r="B222" s="829" t="s">
        <v>220</v>
      </c>
      <c r="C222" s="584">
        <v>2.0049999999999999</v>
      </c>
      <c r="D222" s="584">
        <v>1.97</v>
      </c>
      <c r="E222" s="460">
        <v>1.9450000000000001</v>
      </c>
      <c r="F222" s="587">
        <v>1.9249999999999998</v>
      </c>
      <c r="G222" s="584">
        <v>1.905</v>
      </c>
      <c r="H222" s="584">
        <v>1.885</v>
      </c>
      <c r="I222" s="584">
        <v>1.76</v>
      </c>
      <c r="J222" s="584">
        <v>1.66</v>
      </c>
      <c r="K222" s="897"/>
      <c r="L222" s="584">
        <v>1.61</v>
      </c>
      <c r="M222" s="459">
        <v>1.4350000000000001</v>
      </c>
      <c r="N222" s="897"/>
      <c r="O222" s="589">
        <v>1.35</v>
      </c>
      <c r="P222" s="590">
        <v>1.325</v>
      </c>
      <c r="Q222" s="590">
        <v>1.23</v>
      </c>
      <c r="R222" s="590">
        <v>1.0874999999999999</v>
      </c>
      <c r="S222" s="590">
        <v>0.93</v>
      </c>
      <c r="T222" s="590">
        <v>0.84499999999999997</v>
      </c>
      <c r="U222" s="590">
        <v>0.8075</v>
      </c>
      <c r="V222" s="590">
        <v>0.78950000000000009</v>
      </c>
      <c r="W222" s="590">
        <v>0.77849999999999997</v>
      </c>
      <c r="X222" s="590">
        <v>0.76849999999999996</v>
      </c>
      <c r="Y222" s="590">
        <v>0.72849999999999993</v>
      </c>
      <c r="Z222" s="590">
        <v>0.66649999999999998</v>
      </c>
      <c r="AA222" s="587">
        <f t="shared" si="156"/>
        <v>29.406499999999998</v>
      </c>
      <c r="AB222" s="1100">
        <f t="shared" si="135"/>
        <v>1.7766497461928932</v>
      </c>
      <c r="AC222" s="1100">
        <f t="shared" si="136"/>
        <v>1.2853470437018011</v>
      </c>
      <c r="AD222" s="1100">
        <f t="shared" si="159"/>
        <v>1.0389610389610615</v>
      </c>
      <c r="AE222" s="1100">
        <f t="shared" si="160"/>
        <v>1.0498687664041828</v>
      </c>
      <c r="AF222" s="1100">
        <f t="shared" si="161"/>
        <v>1.0610079575596787</v>
      </c>
      <c r="AG222" s="1100">
        <f t="shared" si="162"/>
        <v>7.1022727272727293</v>
      </c>
      <c r="AH222" s="1100">
        <f t="shared" si="163"/>
        <v>6.024096385542177</v>
      </c>
      <c r="AI222" s="1100">
        <f t="shared" si="164"/>
        <v>3.105590062111796</v>
      </c>
      <c r="AJ222" s="1100">
        <f t="shared" si="165"/>
        <v>12.195121951219523</v>
      </c>
      <c r="AK222" s="1100">
        <f t="shared" si="166"/>
        <v>6.2962962962962887</v>
      </c>
      <c r="AL222" s="1100">
        <f t="shared" si="167"/>
        <v>1.8867924528301883</v>
      </c>
      <c r="AM222" s="1100">
        <f t="shared" si="168"/>
        <v>7.7235772357723498</v>
      </c>
      <c r="AN222" s="1100">
        <f t="shared" si="169"/>
        <v>13.103448275862073</v>
      </c>
      <c r="AO222" s="1100">
        <f t="shared" si="170"/>
        <v>16.935483870967726</v>
      </c>
      <c r="AP222" s="1100">
        <f t="shared" si="171"/>
        <v>10.059171597633142</v>
      </c>
      <c r="AQ222" s="1100">
        <f t="shared" si="172"/>
        <v>4.6439628482972006</v>
      </c>
      <c r="AR222" s="1100">
        <f t="shared" si="173"/>
        <v>2.279924002533229</v>
      </c>
      <c r="AS222" s="1100">
        <f t="shared" si="174"/>
        <v>1.4129736673089477</v>
      </c>
      <c r="AT222" s="1100">
        <f t="shared" si="175"/>
        <v>1.3012361743656387</v>
      </c>
      <c r="AU222" s="1100">
        <f t="shared" si="176"/>
        <v>5.4907343857240942</v>
      </c>
      <c r="AV222" s="1100">
        <f t="shared" si="177"/>
        <v>9.302325581395344</v>
      </c>
      <c r="AW222" s="1100">
        <f t="shared" si="157"/>
        <v>5.4797543841881931</v>
      </c>
      <c r="AX222" s="1100">
        <f t="shared" si="158"/>
        <v>4.64931338724179</v>
      </c>
    </row>
    <row r="223" spans="1:50" s="543" customFormat="1" ht="11.25" customHeight="1" x14ac:dyDescent="0.2">
      <c r="A223" s="447" t="s">
        <v>551</v>
      </c>
      <c r="B223" s="814" t="s">
        <v>552</v>
      </c>
      <c r="C223" s="584">
        <v>2.4131</v>
      </c>
      <c r="D223" s="584">
        <v>2.2155999999999998</v>
      </c>
      <c r="E223" s="460">
        <v>2.0739999999999998</v>
      </c>
      <c r="F223" s="450">
        <v>1.8622800000000002</v>
      </c>
      <c r="G223" s="451">
        <v>1.59093</v>
      </c>
      <c r="H223" s="451">
        <v>1.4695999999999998</v>
      </c>
      <c r="I223" s="451">
        <v>1.268</v>
      </c>
      <c r="J223" s="451">
        <v>1.236</v>
      </c>
      <c r="K223" s="964"/>
      <c r="L223" s="451">
        <v>1.131</v>
      </c>
      <c r="M223" s="449">
        <v>0.99</v>
      </c>
      <c r="N223" s="964"/>
      <c r="O223" s="454">
        <v>0.82399999999999995</v>
      </c>
      <c r="P223" s="456">
        <v>0.65100000000000002</v>
      </c>
      <c r="Q223" s="456">
        <v>0.62450000000000006</v>
      </c>
      <c r="R223" s="456">
        <v>0.57899999999999996</v>
      </c>
      <c r="S223" s="456">
        <v>0.51100000000000001</v>
      </c>
      <c r="T223" s="456">
        <v>0.47149999999999997</v>
      </c>
      <c r="U223" s="456">
        <v>0.45800000000000002</v>
      </c>
      <c r="V223" s="456">
        <v>0.41499999999999998</v>
      </c>
      <c r="W223" s="456">
        <v>0.38</v>
      </c>
      <c r="X223" s="456">
        <v>0.35</v>
      </c>
      <c r="Y223" s="456">
        <v>0.32300000000000001</v>
      </c>
      <c r="Z223" s="456">
        <v>0.298875</v>
      </c>
      <c r="AA223" s="587">
        <f t="shared" si="156"/>
        <v>22.136385000000001</v>
      </c>
      <c r="AB223" s="1100">
        <f t="shared" si="135"/>
        <v>8.9140639104531516</v>
      </c>
      <c r="AC223" s="1100">
        <f t="shared" si="136"/>
        <v>6.827386692381876</v>
      </c>
      <c r="AD223" s="1100">
        <f t="shared" si="159"/>
        <v>11.368859677384702</v>
      </c>
      <c r="AE223" s="1100">
        <f t="shared" si="160"/>
        <v>17.056061548905376</v>
      </c>
      <c r="AF223" s="1100">
        <f t="shared" si="161"/>
        <v>8.25598802395211</v>
      </c>
      <c r="AG223" s="1100">
        <f t="shared" si="162"/>
        <v>15.899053627760228</v>
      </c>
      <c r="AH223" s="1100">
        <f t="shared" si="163"/>
        <v>2.5889967637540368</v>
      </c>
      <c r="AI223" s="1100">
        <f t="shared" si="164"/>
        <v>9.2838196286472154</v>
      </c>
      <c r="AJ223" s="1100">
        <f t="shared" si="165"/>
        <v>14.242424242424235</v>
      </c>
      <c r="AK223" s="1100">
        <f t="shared" si="166"/>
        <v>20.145631067961169</v>
      </c>
      <c r="AL223" s="1100">
        <f t="shared" si="167"/>
        <v>26.574500768049148</v>
      </c>
      <c r="AM223" s="1100">
        <f t="shared" si="168"/>
        <v>4.2433947157726193</v>
      </c>
      <c r="AN223" s="1100">
        <f t="shared" si="169"/>
        <v>7.8583765112262727</v>
      </c>
      <c r="AO223" s="1100">
        <f t="shared" si="170"/>
        <v>13.307240704500977</v>
      </c>
      <c r="AP223" s="1100">
        <f t="shared" si="171"/>
        <v>8.3775185577942715</v>
      </c>
      <c r="AQ223" s="1100">
        <f t="shared" si="172"/>
        <v>2.9475982532751077</v>
      </c>
      <c r="AR223" s="1100">
        <f t="shared" si="173"/>
        <v>10.361445783132538</v>
      </c>
      <c r="AS223" s="1100">
        <f t="shared" si="174"/>
        <v>9.210526315789469</v>
      </c>
      <c r="AT223" s="1100">
        <f t="shared" si="175"/>
        <v>8.5714285714285854</v>
      </c>
      <c r="AU223" s="1100">
        <f t="shared" si="176"/>
        <v>8.3591331269349709</v>
      </c>
      <c r="AV223" s="1100">
        <f t="shared" si="177"/>
        <v>8.0719364282726858</v>
      </c>
      <c r="AW223" s="1100">
        <f t="shared" si="157"/>
        <v>10.59358975808575</v>
      </c>
      <c r="AX223" s="1100">
        <f t="shared" si="158"/>
        <v>5.7213017183541135</v>
      </c>
    </row>
    <row r="224" spans="1:50" ht="11.25" customHeight="1" x14ac:dyDescent="0.2">
      <c r="A224" s="830" t="s">
        <v>556</v>
      </c>
      <c r="B224" s="829" t="s">
        <v>557</v>
      </c>
      <c r="C224" s="584">
        <v>0.2</v>
      </c>
      <c r="D224" s="584">
        <v>0.19</v>
      </c>
      <c r="E224" s="460">
        <v>0.1825</v>
      </c>
      <c r="F224" s="587">
        <v>0.17</v>
      </c>
      <c r="G224" s="584">
        <v>0.16</v>
      </c>
      <c r="H224" s="584">
        <v>0.15</v>
      </c>
      <c r="I224" s="584">
        <v>0.10819000000000001</v>
      </c>
      <c r="J224" s="584">
        <v>7.3599500000000012E-2</v>
      </c>
      <c r="K224" s="897"/>
      <c r="L224" s="584">
        <v>6.7937999999999998E-2</v>
      </c>
      <c r="M224" s="459">
        <v>6.2276500000000005E-2</v>
      </c>
      <c r="N224" s="897"/>
      <c r="O224" s="589">
        <v>5.6615000000000006E-2</v>
      </c>
      <c r="P224" s="590">
        <v>5.0953499999999999E-2</v>
      </c>
      <c r="Q224" s="590">
        <v>4.5292000000000006E-2</v>
      </c>
      <c r="R224" s="586">
        <v>0</v>
      </c>
      <c r="S224" s="586">
        <v>0</v>
      </c>
      <c r="T224" s="586">
        <v>0</v>
      </c>
      <c r="U224" s="586">
        <v>0</v>
      </c>
      <c r="V224" s="586">
        <v>0</v>
      </c>
      <c r="W224" s="586">
        <v>0</v>
      </c>
      <c r="X224" s="586">
        <v>0</v>
      </c>
      <c r="Y224" s="586">
        <v>0</v>
      </c>
      <c r="Z224" s="586">
        <v>0</v>
      </c>
      <c r="AA224" s="587">
        <f t="shared" si="156"/>
        <v>1.5173645000000004</v>
      </c>
      <c r="AB224" s="1100">
        <f t="shared" si="135"/>
        <v>5.2631578947368363</v>
      </c>
      <c r="AC224" s="1100">
        <f t="shared" si="136"/>
        <v>4.1095890410958846</v>
      </c>
      <c r="AD224" s="1100">
        <f t="shared" si="159"/>
        <v>7.3529411764705843</v>
      </c>
      <c r="AE224" s="1100">
        <f t="shared" si="160"/>
        <v>6.25</v>
      </c>
      <c r="AF224" s="1100">
        <f t="shared" si="161"/>
        <v>6.6666666666666652</v>
      </c>
      <c r="AG224" s="1100">
        <f t="shared" si="162"/>
        <v>38.644976430353985</v>
      </c>
      <c r="AH224" s="1100">
        <f t="shared" si="163"/>
        <v>46.998281238323614</v>
      </c>
      <c r="AI224" s="1100">
        <f t="shared" si="164"/>
        <v>8.3333333333333481</v>
      </c>
      <c r="AJ224" s="1100">
        <f t="shared" si="165"/>
        <v>9.0909090909090828</v>
      </c>
      <c r="AK224" s="1100">
        <f t="shared" si="166"/>
        <v>10.000000000000009</v>
      </c>
      <c r="AL224" s="1100">
        <f t="shared" si="167"/>
        <v>11.111111111111116</v>
      </c>
      <c r="AM224" s="1100">
        <f t="shared" si="168"/>
        <v>12.499999999999979</v>
      </c>
      <c r="AN224" s="1100" t="str">
        <f t="shared" si="169"/>
        <v>n/a</v>
      </c>
      <c r="AO224" s="1100" t="str">
        <f t="shared" si="170"/>
        <v>n/a</v>
      </c>
      <c r="AP224" s="1100" t="str">
        <f t="shared" si="171"/>
        <v>n/a</v>
      </c>
      <c r="AQ224" s="1100" t="str">
        <f t="shared" si="172"/>
        <v>n/a</v>
      </c>
      <c r="AR224" s="1100" t="str">
        <f t="shared" si="173"/>
        <v>n/a</v>
      </c>
      <c r="AS224" s="1100" t="str">
        <f t="shared" si="174"/>
        <v>n/a</v>
      </c>
      <c r="AT224" s="1100" t="str">
        <f t="shared" si="175"/>
        <v>n/a</v>
      </c>
      <c r="AU224" s="1100" t="str">
        <f t="shared" si="176"/>
        <v>n/a</v>
      </c>
      <c r="AV224" s="1100" t="str">
        <f t="shared" si="177"/>
        <v>n/a</v>
      </c>
      <c r="AW224" s="1100">
        <f t="shared" si="157"/>
        <v>13.860080498583423</v>
      </c>
      <c r="AX224" s="1100">
        <f t="shared" si="158"/>
        <v>13.853154447799335</v>
      </c>
    </row>
    <row r="225" spans="1:50" ht="11.25" customHeight="1" x14ac:dyDescent="0.2">
      <c r="A225" s="461" t="s">
        <v>560</v>
      </c>
      <c r="B225" s="829" t="s">
        <v>561</v>
      </c>
      <c r="C225" s="584">
        <v>1.78</v>
      </c>
      <c r="D225" s="584">
        <v>1.7549999999999999</v>
      </c>
      <c r="E225" s="460">
        <v>1.716</v>
      </c>
      <c r="F225" s="587">
        <v>1.6675</v>
      </c>
      <c r="G225" s="584">
        <v>1.59</v>
      </c>
      <c r="H225" s="584">
        <v>1.51</v>
      </c>
      <c r="I225" s="584">
        <v>1.43</v>
      </c>
      <c r="J225" s="584">
        <v>1.35</v>
      </c>
      <c r="K225" s="897"/>
      <c r="L225" s="584">
        <v>1.2662500000000001</v>
      </c>
      <c r="M225" s="459">
        <v>1.2024999999999999</v>
      </c>
      <c r="N225" s="897"/>
      <c r="O225" s="589">
        <v>1.1425000000000001</v>
      </c>
      <c r="P225" s="590">
        <v>1.0825</v>
      </c>
      <c r="Q225" s="590">
        <v>1.0225</v>
      </c>
      <c r="R225" s="590">
        <v>0.95750000000000002</v>
      </c>
      <c r="S225" s="590">
        <v>0.89749999999999996</v>
      </c>
      <c r="T225" s="590">
        <v>0.83</v>
      </c>
      <c r="U225" s="590">
        <v>0.75624999999999998</v>
      </c>
      <c r="V225" s="590">
        <v>0.72124999999999995</v>
      </c>
      <c r="W225" s="590">
        <v>0.66374999999999995</v>
      </c>
      <c r="X225" s="590">
        <v>0.578125</v>
      </c>
      <c r="Y225" s="590">
        <v>0.51249999999999996</v>
      </c>
      <c r="Z225" s="590">
        <v>0.46250000000000002</v>
      </c>
      <c r="AA225" s="587">
        <f t="shared" si="156"/>
        <v>24.894124999999999</v>
      </c>
      <c r="AB225" s="1100">
        <f t="shared" si="135"/>
        <v>1.4245014245014342</v>
      </c>
      <c r="AC225" s="1100">
        <f t="shared" si="136"/>
        <v>2.2727272727272707</v>
      </c>
      <c r="AD225" s="1100">
        <f t="shared" si="159"/>
        <v>2.9085457271364357</v>
      </c>
      <c r="AE225" s="1100">
        <f t="shared" si="160"/>
        <v>4.8742138364779919</v>
      </c>
      <c r="AF225" s="1100">
        <f t="shared" si="161"/>
        <v>5.2980132450331174</v>
      </c>
      <c r="AG225" s="1100">
        <f t="shared" si="162"/>
        <v>5.5944055944056048</v>
      </c>
      <c r="AH225" s="1100">
        <f t="shared" si="163"/>
        <v>5.9259259259259123</v>
      </c>
      <c r="AI225" s="1100">
        <f t="shared" si="164"/>
        <v>6.6140177690029667</v>
      </c>
      <c r="AJ225" s="1100">
        <f t="shared" si="165"/>
        <v>5.3014553014553156</v>
      </c>
      <c r="AK225" s="1100">
        <f t="shared" si="166"/>
        <v>5.2516411378555672</v>
      </c>
      <c r="AL225" s="1100">
        <f t="shared" si="167"/>
        <v>5.5427251732101723</v>
      </c>
      <c r="AM225" s="1100">
        <f t="shared" si="168"/>
        <v>5.8679706601467041</v>
      </c>
      <c r="AN225" s="1100">
        <f t="shared" si="169"/>
        <v>6.788511749347248</v>
      </c>
      <c r="AO225" s="1100">
        <f t="shared" si="170"/>
        <v>6.6852367688022385</v>
      </c>
      <c r="AP225" s="1100">
        <f t="shared" si="171"/>
        <v>8.1325301204819169</v>
      </c>
      <c r="AQ225" s="1100">
        <f t="shared" si="172"/>
        <v>9.7520661157024726</v>
      </c>
      <c r="AR225" s="1100">
        <f t="shared" si="173"/>
        <v>4.8526863084922045</v>
      </c>
      <c r="AS225" s="1100">
        <f t="shared" si="174"/>
        <v>8.6629001883239187</v>
      </c>
      <c r="AT225" s="1100">
        <f t="shared" si="175"/>
        <v>14.810810810810793</v>
      </c>
      <c r="AU225" s="1100">
        <f t="shared" si="176"/>
        <v>12.804878048780498</v>
      </c>
      <c r="AV225" s="1100">
        <f t="shared" si="177"/>
        <v>10.810810810810789</v>
      </c>
      <c r="AW225" s="1100">
        <f t="shared" si="157"/>
        <v>6.6750749518776464</v>
      </c>
      <c r="AX225" s="1100">
        <f t="shared" si="158"/>
        <v>3.2680370419563833</v>
      </c>
    </row>
    <row r="226" spans="1:50" ht="11.25" customHeight="1" x14ac:dyDescent="0.2">
      <c r="A226" s="507" t="s">
        <v>4009</v>
      </c>
      <c r="B226" s="829" t="s">
        <v>4010</v>
      </c>
      <c r="C226" s="584">
        <v>10.64</v>
      </c>
      <c r="D226" s="584">
        <v>9.84</v>
      </c>
      <c r="E226" s="460">
        <v>9.1199999999999992</v>
      </c>
      <c r="F226" s="587">
        <v>8</v>
      </c>
      <c r="G226" s="584">
        <v>7</v>
      </c>
      <c r="H226" s="584">
        <v>6.76</v>
      </c>
      <c r="I226" s="499">
        <v>0</v>
      </c>
      <c r="J226" s="499">
        <v>0</v>
      </c>
      <c r="K226" s="897"/>
      <c r="L226" s="463">
        <v>0</v>
      </c>
      <c r="M226" s="588">
        <v>0</v>
      </c>
      <c r="N226" s="897"/>
      <c r="O226" s="464">
        <v>0</v>
      </c>
      <c r="P226" s="586">
        <v>0</v>
      </c>
      <c r="Q226" s="586">
        <v>0</v>
      </c>
      <c r="R226" s="586">
        <v>0</v>
      </c>
      <c r="S226" s="586">
        <v>0</v>
      </c>
      <c r="T226" s="586">
        <v>0</v>
      </c>
      <c r="U226" s="586">
        <v>0</v>
      </c>
      <c r="V226" s="586">
        <v>0</v>
      </c>
      <c r="W226" s="586">
        <v>0</v>
      </c>
      <c r="X226" s="586">
        <v>0</v>
      </c>
      <c r="Y226" s="586">
        <v>0</v>
      </c>
      <c r="Z226" s="586">
        <v>0</v>
      </c>
      <c r="AA226" s="587">
        <f t="shared" si="156"/>
        <v>51.36</v>
      </c>
      <c r="AB226" s="1100">
        <f t="shared" si="135"/>
        <v>8.1300813008130071</v>
      </c>
      <c r="AC226" s="1100">
        <f t="shared" si="136"/>
        <v>7.8947368421052655</v>
      </c>
      <c r="AD226" s="1100">
        <f t="shared" si="159"/>
        <v>13.999999999999989</v>
      </c>
      <c r="AE226" s="1100">
        <f t="shared" si="160"/>
        <v>14.285714285714279</v>
      </c>
      <c r="AF226" s="1100">
        <f t="shared" si="161"/>
        <v>3.5502958579881616</v>
      </c>
      <c r="AG226" s="1100" t="str">
        <f t="shared" si="162"/>
        <v>n/a</v>
      </c>
      <c r="AH226" s="1100" t="str">
        <f t="shared" si="163"/>
        <v>n/a</v>
      </c>
      <c r="AI226" s="1100" t="str">
        <f t="shared" si="164"/>
        <v>n/a</v>
      </c>
      <c r="AJ226" s="1100" t="str">
        <f t="shared" si="165"/>
        <v>n/a</v>
      </c>
      <c r="AK226" s="1100" t="str">
        <f t="shared" si="166"/>
        <v>n/a</v>
      </c>
      <c r="AL226" s="1100" t="str">
        <f t="shared" si="167"/>
        <v>n/a</v>
      </c>
      <c r="AM226" s="1100" t="str">
        <f t="shared" si="168"/>
        <v>n/a</v>
      </c>
      <c r="AN226" s="1100" t="str">
        <f t="shared" si="169"/>
        <v>n/a</v>
      </c>
      <c r="AO226" s="1100" t="str">
        <f t="shared" si="170"/>
        <v>n/a</v>
      </c>
      <c r="AP226" s="1100" t="str">
        <f t="shared" si="171"/>
        <v>n/a</v>
      </c>
      <c r="AQ226" s="1100" t="str">
        <f t="shared" si="172"/>
        <v>n/a</v>
      </c>
      <c r="AR226" s="1100" t="str">
        <f t="shared" si="173"/>
        <v>n/a</v>
      </c>
      <c r="AS226" s="1100" t="str">
        <f t="shared" si="174"/>
        <v>n/a</v>
      </c>
      <c r="AT226" s="1100" t="str">
        <f t="shared" si="175"/>
        <v>n/a</v>
      </c>
      <c r="AU226" s="1100" t="str">
        <f t="shared" si="176"/>
        <v>n/a</v>
      </c>
      <c r="AV226" s="1100" t="str">
        <f t="shared" si="177"/>
        <v>n/a</v>
      </c>
      <c r="AW226" s="1100">
        <f t="shared" si="157"/>
        <v>9.57216565732414</v>
      </c>
      <c r="AX226" s="1100">
        <f t="shared" si="158"/>
        <v>4.5546555369191708</v>
      </c>
    </row>
    <row r="227" spans="1:50" ht="11.25" customHeight="1" x14ac:dyDescent="0.2">
      <c r="A227" s="591" t="s">
        <v>221</v>
      </c>
      <c r="B227" s="468" t="s">
        <v>222</v>
      </c>
      <c r="C227" s="584">
        <v>3.86</v>
      </c>
      <c r="D227" s="584">
        <v>3.6</v>
      </c>
      <c r="E227" s="460">
        <v>3.36</v>
      </c>
      <c r="F227" s="478">
        <v>3.13</v>
      </c>
      <c r="G227" s="584">
        <v>2.92</v>
      </c>
      <c r="H227" s="584">
        <v>2.7240000000000002</v>
      </c>
      <c r="I227" s="584">
        <v>2.54</v>
      </c>
      <c r="J227" s="584">
        <v>2.37</v>
      </c>
      <c r="K227" s="897" t="s">
        <v>90</v>
      </c>
      <c r="L227" s="584">
        <v>2.21</v>
      </c>
      <c r="M227" s="459">
        <v>2.06</v>
      </c>
      <c r="N227" s="897"/>
      <c r="O227" s="589">
        <v>1.92</v>
      </c>
      <c r="P227" s="590">
        <v>1.8</v>
      </c>
      <c r="Q227" s="590">
        <v>1.76</v>
      </c>
      <c r="R227" s="590">
        <v>1.6</v>
      </c>
      <c r="S227" s="590">
        <v>1.44</v>
      </c>
      <c r="T227" s="590">
        <v>1.3</v>
      </c>
      <c r="U227" s="590">
        <v>0.86</v>
      </c>
      <c r="V227" s="590">
        <v>0.76</v>
      </c>
      <c r="W227" s="590">
        <v>0.68</v>
      </c>
      <c r="X227" s="590">
        <v>0.61</v>
      </c>
      <c r="Y227" s="590">
        <v>0.54</v>
      </c>
      <c r="Z227" s="590">
        <v>0.48</v>
      </c>
      <c r="AA227" s="587">
        <f t="shared" si="156"/>
        <v>42.52399999999998</v>
      </c>
      <c r="AB227" s="1100">
        <f t="shared" si="135"/>
        <v>7.2222222222222188</v>
      </c>
      <c r="AC227" s="1100">
        <f t="shared" si="136"/>
        <v>7.1428571428571397</v>
      </c>
      <c r="AD227" s="1100">
        <f t="shared" si="159"/>
        <v>7.348242811501593</v>
      </c>
      <c r="AE227" s="1100">
        <f t="shared" si="160"/>
        <v>7.1917808219178037</v>
      </c>
      <c r="AF227" s="1100">
        <f t="shared" si="161"/>
        <v>7.1953010279001361</v>
      </c>
      <c r="AG227" s="1100">
        <f t="shared" si="162"/>
        <v>7.2440944881889902</v>
      </c>
      <c r="AH227" s="1100">
        <f t="shared" si="163"/>
        <v>7.1729957805907185</v>
      </c>
      <c r="AI227" s="1100">
        <f t="shared" si="164"/>
        <v>7.2398190045248834</v>
      </c>
      <c r="AJ227" s="1100">
        <f t="shared" si="165"/>
        <v>7.2815533980582492</v>
      </c>
      <c r="AK227" s="1100">
        <f t="shared" si="166"/>
        <v>7.2916666666666741</v>
      </c>
      <c r="AL227" s="1100">
        <f t="shared" si="167"/>
        <v>6.6666666666666652</v>
      </c>
      <c r="AM227" s="1100">
        <f t="shared" si="168"/>
        <v>2.2727272727272707</v>
      </c>
      <c r="AN227" s="1100">
        <f t="shared" si="169"/>
        <v>9.9999999999999858</v>
      </c>
      <c r="AO227" s="1100">
        <f t="shared" si="170"/>
        <v>11.111111111111116</v>
      </c>
      <c r="AP227" s="1100">
        <f t="shared" si="171"/>
        <v>10.769230769230752</v>
      </c>
      <c r="AQ227" s="1100">
        <f t="shared" si="172"/>
        <v>51.162790697674424</v>
      </c>
      <c r="AR227" s="1100">
        <f t="shared" si="173"/>
        <v>13.157894736842103</v>
      </c>
      <c r="AS227" s="1100">
        <f t="shared" si="174"/>
        <v>11.764705882352944</v>
      </c>
      <c r="AT227" s="1100">
        <f t="shared" si="175"/>
        <v>11.475409836065587</v>
      </c>
      <c r="AU227" s="1100">
        <f t="shared" si="176"/>
        <v>12.962962962962955</v>
      </c>
      <c r="AV227" s="1100">
        <f t="shared" si="177"/>
        <v>12.500000000000021</v>
      </c>
      <c r="AW227" s="1100">
        <f t="shared" si="157"/>
        <v>10.770192061907727</v>
      </c>
      <c r="AX227" s="1100">
        <f t="shared" si="158"/>
        <v>9.64741671427341</v>
      </c>
    </row>
    <row r="228" spans="1:50" ht="11.25" customHeight="1" x14ac:dyDescent="0.2">
      <c r="A228" s="829" t="s">
        <v>570</v>
      </c>
      <c r="B228" s="829" t="s">
        <v>571</v>
      </c>
      <c r="C228" s="584">
        <v>2.27</v>
      </c>
      <c r="D228" s="584">
        <v>2.14</v>
      </c>
      <c r="E228" s="460">
        <v>2.02</v>
      </c>
      <c r="F228" s="587">
        <v>1.9</v>
      </c>
      <c r="G228" s="584">
        <v>1.78</v>
      </c>
      <c r="H228" s="584">
        <v>1.67</v>
      </c>
      <c r="I228" s="584">
        <v>1.57</v>
      </c>
      <c r="J228" s="584">
        <v>1.47</v>
      </c>
      <c r="K228" s="897"/>
      <c r="L228" s="584">
        <v>1.3227500000000001</v>
      </c>
      <c r="M228" s="459">
        <v>1.1000000000000001</v>
      </c>
      <c r="N228" s="897"/>
      <c r="O228" s="459">
        <v>1.0249999999999999</v>
      </c>
      <c r="P228" s="590">
        <v>0.95</v>
      </c>
      <c r="Q228" s="590">
        <v>0.82499999999999996</v>
      </c>
      <c r="R228" s="590">
        <v>0.77500000000000002</v>
      </c>
      <c r="S228" s="590">
        <v>0.72499999999999998</v>
      </c>
      <c r="T228" s="590">
        <v>0.67500000000000004</v>
      </c>
      <c r="U228" s="590">
        <v>0.625</v>
      </c>
      <c r="V228" s="590">
        <v>0.57499999999999996</v>
      </c>
      <c r="W228" s="590">
        <v>0.52500000000000002</v>
      </c>
      <c r="X228" s="590">
        <v>0.45</v>
      </c>
      <c r="Y228" s="586">
        <v>0.4</v>
      </c>
      <c r="Z228" s="590">
        <v>0.1</v>
      </c>
      <c r="AA228" s="587">
        <f t="shared" si="156"/>
        <v>24.892749999999996</v>
      </c>
      <c r="AB228" s="1100">
        <f t="shared" si="135"/>
        <v>6.0747663551401709</v>
      </c>
      <c r="AC228" s="1100">
        <f t="shared" si="136"/>
        <v>5.9405940594059459</v>
      </c>
      <c r="AD228" s="1100">
        <f t="shared" si="159"/>
        <v>6.315789473684208</v>
      </c>
      <c r="AE228" s="1100">
        <f t="shared" si="160"/>
        <v>6.7415730337078594</v>
      </c>
      <c r="AF228" s="1100">
        <f t="shared" si="161"/>
        <v>6.5868263473053856</v>
      </c>
      <c r="AG228" s="1100">
        <f t="shared" si="162"/>
        <v>6.3694267515923553</v>
      </c>
      <c r="AH228" s="1100">
        <f t="shared" si="163"/>
        <v>6.8027210884353817</v>
      </c>
      <c r="AI228" s="1100">
        <f t="shared" si="164"/>
        <v>11.132111132111122</v>
      </c>
      <c r="AJ228" s="1100">
        <f t="shared" si="165"/>
        <v>20.249999999999989</v>
      </c>
      <c r="AK228" s="1100">
        <f t="shared" si="166"/>
        <v>7.317073170731736</v>
      </c>
      <c r="AL228" s="1100">
        <f t="shared" si="167"/>
        <v>7.8947368421052655</v>
      </c>
      <c r="AM228" s="1100">
        <f t="shared" si="168"/>
        <v>15.151515151515159</v>
      </c>
      <c r="AN228" s="1100">
        <f t="shared" si="169"/>
        <v>6.4516129032258007</v>
      </c>
      <c r="AO228" s="1100">
        <f t="shared" si="170"/>
        <v>6.8965517241379448</v>
      </c>
      <c r="AP228" s="1100">
        <f t="shared" si="171"/>
        <v>7.4074074074073959</v>
      </c>
      <c r="AQ228" s="1100">
        <f t="shared" si="172"/>
        <v>8.0000000000000071</v>
      </c>
      <c r="AR228" s="1100">
        <f t="shared" si="173"/>
        <v>8.6956521739130608</v>
      </c>
      <c r="AS228" s="1100">
        <f t="shared" si="174"/>
        <v>9.5238095238095113</v>
      </c>
      <c r="AT228" s="1100">
        <f t="shared" si="175"/>
        <v>16.666666666666675</v>
      </c>
      <c r="AU228" s="1100">
        <f t="shared" si="176"/>
        <v>12.5</v>
      </c>
      <c r="AV228" s="1100">
        <f t="shared" si="177"/>
        <v>300</v>
      </c>
      <c r="AW228" s="1100">
        <f t="shared" si="157"/>
        <v>22.986611133566427</v>
      </c>
      <c r="AX228" s="1100">
        <f t="shared" si="158"/>
        <v>63.592262096766603</v>
      </c>
    </row>
    <row r="229" spans="1:50" ht="11.25" customHeight="1" x14ac:dyDescent="0.2">
      <c r="A229" s="465" t="s">
        <v>565</v>
      </c>
      <c r="B229" s="814" t="s">
        <v>566</v>
      </c>
      <c r="C229" s="584">
        <v>8.1824999999999992</v>
      </c>
      <c r="D229" s="584">
        <v>7.71</v>
      </c>
      <c r="E229" s="460">
        <v>7.33</v>
      </c>
      <c r="F229" s="450">
        <v>6.85</v>
      </c>
      <c r="G229" s="584">
        <v>6.24</v>
      </c>
      <c r="H229" s="584">
        <v>5.62</v>
      </c>
      <c r="I229" s="584">
        <v>5.0199999999999996</v>
      </c>
      <c r="J229" s="584">
        <v>4.7300000000000004</v>
      </c>
      <c r="K229" s="897"/>
      <c r="L229" s="584">
        <v>4.34</v>
      </c>
      <c r="M229" s="459">
        <v>4.1524999999999999</v>
      </c>
      <c r="N229" s="897"/>
      <c r="O229" s="589">
        <v>4.1275000000000004</v>
      </c>
      <c r="P229" s="590">
        <v>4.1100000000000003</v>
      </c>
      <c r="Q229" s="590">
        <v>3.99</v>
      </c>
      <c r="R229" s="590">
        <v>3.63</v>
      </c>
      <c r="S229" s="590">
        <v>3.33</v>
      </c>
      <c r="T229" s="590">
        <v>3.22</v>
      </c>
      <c r="U229" s="590">
        <v>3.15</v>
      </c>
      <c r="V229" s="590">
        <v>3.11</v>
      </c>
      <c r="W229" s="590">
        <v>3.01</v>
      </c>
      <c r="X229" s="590">
        <v>2.79</v>
      </c>
      <c r="Y229" s="590">
        <v>2.3199999999999998</v>
      </c>
      <c r="Z229" s="590">
        <v>2.1</v>
      </c>
      <c r="AA229" s="587">
        <f t="shared" si="156"/>
        <v>99.0625</v>
      </c>
      <c r="AB229" s="1100">
        <f t="shared" si="135"/>
        <v>6.1284046692607008</v>
      </c>
      <c r="AC229" s="1100">
        <f t="shared" si="136"/>
        <v>5.184174624829474</v>
      </c>
      <c r="AD229" s="1100">
        <f t="shared" si="159"/>
        <v>7.0072992700729975</v>
      </c>
      <c r="AE229" s="1100">
        <f t="shared" si="160"/>
        <v>9.7756410256410131</v>
      </c>
      <c r="AF229" s="1100">
        <f t="shared" si="161"/>
        <v>11.032028469750887</v>
      </c>
      <c r="AG229" s="1100">
        <f t="shared" si="162"/>
        <v>11.952191235059772</v>
      </c>
      <c r="AH229" s="1100">
        <f t="shared" si="163"/>
        <v>6.1310782241014605</v>
      </c>
      <c r="AI229" s="1100">
        <f t="shared" si="164"/>
        <v>8.9861751152073843</v>
      </c>
      <c r="AJ229" s="1100">
        <f t="shared" si="165"/>
        <v>4.5153521974714117</v>
      </c>
      <c r="AK229" s="1100">
        <f t="shared" si="166"/>
        <v>0.60569351907933111</v>
      </c>
      <c r="AL229" s="1100">
        <f t="shared" si="167"/>
        <v>0.42579075425790425</v>
      </c>
      <c r="AM229" s="1100">
        <f t="shared" si="168"/>
        <v>3.007518796992481</v>
      </c>
      <c r="AN229" s="1100">
        <f t="shared" si="169"/>
        <v>9.9173553719008378</v>
      </c>
      <c r="AO229" s="1100">
        <f t="shared" si="170"/>
        <v>9.0090090090090058</v>
      </c>
      <c r="AP229" s="1100">
        <f t="shared" si="171"/>
        <v>3.4161490683229712</v>
      </c>
      <c r="AQ229" s="1100">
        <f t="shared" si="172"/>
        <v>2.2222222222222365</v>
      </c>
      <c r="AR229" s="1100">
        <f t="shared" si="173"/>
        <v>1.2861736334405238</v>
      </c>
      <c r="AS229" s="1100">
        <f t="shared" si="174"/>
        <v>3.3222591362126241</v>
      </c>
      <c r="AT229" s="1100">
        <f t="shared" si="175"/>
        <v>7.8853046594981935</v>
      </c>
      <c r="AU229" s="1100">
        <f t="shared" si="176"/>
        <v>20.258620689655181</v>
      </c>
      <c r="AV229" s="1100">
        <f t="shared" si="177"/>
        <v>10.47619047619046</v>
      </c>
      <c r="AW229" s="1100">
        <f t="shared" si="157"/>
        <v>6.7878396270560408</v>
      </c>
      <c r="AX229" s="1100">
        <f t="shared" si="158"/>
        <v>4.7200027548164538</v>
      </c>
    </row>
    <row r="230" spans="1:50" ht="11.25" customHeight="1" x14ac:dyDescent="0.2">
      <c r="A230" s="461" t="s">
        <v>1129</v>
      </c>
      <c r="B230" s="829" t="s">
        <v>1130</v>
      </c>
      <c r="C230" s="584">
        <v>2.92</v>
      </c>
      <c r="D230" s="584">
        <v>2.84</v>
      </c>
      <c r="E230" s="460">
        <v>2.64</v>
      </c>
      <c r="F230" s="587">
        <v>2.4</v>
      </c>
      <c r="G230" s="474">
        <v>2.2799999999999998</v>
      </c>
      <c r="H230" s="474">
        <v>2.2000000000000002</v>
      </c>
      <c r="I230" s="474">
        <v>1.96</v>
      </c>
      <c r="J230" s="474">
        <v>1.68</v>
      </c>
      <c r="K230" s="977"/>
      <c r="L230" s="474">
        <v>1.52</v>
      </c>
      <c r="M230" s="470">
        <v>1.36</v>
      </c>
      <c r="N230" s="977"/>
      <c r="O230" s="471">
        <v>1.08</v>
      </c>
      <c r="P230" s="477">
        <v>1</v>
      </c>
      <c r="Q230" s="476">
        <v>1</v>
      </c>
      <c r="R230" s="476">
        <v>0.86</v>
      </c>
      <c r="S230" s="476">
        <v>0.74</v>
      </c>
      <c r="T230" s="476">
        <v>0.62</v>
      </c>
      <c r="U230" s="476">
        <v>0.54</v>
      </c>
      <c r="V230" s="476">
        <v>0.46</v>
      </c>
      <c r="W230" s="477">
        <v>0.44</v>
      </c>
      <c r="X230" s="476">
        <v>0.42544999999999999</v>
      </c>
      <c r="Y230" s="477">
        <v>0.38179999999999997</v>
      </c>
      <c r="Z230" s="476">
        <v>0.38179999999999997</v>
      </c>
      <c r="AA230" s="587">
        <f t="shared" si="156"/>
        <v>29.729050000000001</v>
      </c>
      <c r="AB230" s="1100">
        <f t="shared" si="135"/>
        <v>2.8169014084507005</v>
      </c>
      <c r="AC230" s="1100">
        <f t="shared" si="136"/>
        <v>7.575757575757569</v>
      </c>
      <c r="AD230" s="1100">
        <f t="shared" si="159"/>
        <v>10.000000000000009</v>
      </c>
      <c r="AE230" s="1100">
        <f t="shared" si="160"/>
        <v>5.2631578947368363</v>
      </c>
      <c r="AF230" s="1100">
        <f t="shared" si="161"/>
        <v>3.6363636363636154</v>
      </c>
      <c r="AG230" s="1100">
        <f t="shared" si="162"/>
        <v>12.244897959183687</v>
      </c>
      <c r="AH230" s="1100">
        <f t="shared" si="163"/>
        <v>16.666666666666675</v>
      </c>
      <c r="AI230" s="1100">
        <f t="shared" si="164"/>
        <v>10.526315789473673</v>
      </c>
      <c r="AJ230" s="1100">
        <f t="shared" si="165"/>
        <v>11.764705882352944</v>
      </c>
      <c r="AK230" s="1100">
        <f t="shared" si="166"/>
        <v>25.925925925925931</v>
      </c>
      <c r="AL230" s="1100">
        <f t="shared" si="167"/>
        <v>8.0000000000000071</v>
      </c>
      <c r="AM230" s="1100">
        <f t="shared" si="168"/>
        <v>0</v>
      </c>
      <c r="AN230" s="1100">
        <f t="shared" si="169"/>
        <v>16.279069767441868</v>
      </c>
      <c r="AO230" s="1100">
        <f t="shared" si="170"/>
        <v>16.216216216216207</v>
      </c>
      <c r="AP230" s="1100">
        <f t="shared" si="171"/>
        <v>19.354838709677423</v>
      </c>
      <c r="AQ230" s="1100">
        <f t="shared" si="172"/>
        <v>14.814814814814813</v>
      </c>
      <c r="AR230" s="1100">
        <f t="shared" si="173"/>
        <v>17.391304347826097</v>
      </c>
      <c r="AS230" s="1100">
        <f t="shared" si="174"/>
        <v>4.5454545454545414</v>
      </c>
      <c r="AT230" s="1100">
        <f t="shared" si="175"/>
        <v>3.4199083323539714</v>
      </c>
      <c r="AU230" s="1100">
        <f t="shared" si="176"/>
        <v>11.432687270822427</v>
      </c>
      <c r="AV230" s="1100">
        <f t="shared" si="177"/>
        <v>0</v>
      </c>
      <c r="AW230" s="1100">
        <f t="shared" si="157"/>
        <v>10.374999368739001</v>
      </c>
      <c r="AX230" s="1100">
        <f t="shared" si="158"/>
        <v>6.8791778615775572</v>
      </c>
    </row>
    <row r="231" spans="1:50" ht="11.25" customHeight="1" x14ac:dyDescent="0.2">
      <c r="A231" s="542" t="s">
        <v>4406</v>
      </c>
      <c r="B231" s="829" t="s">
        <v>4404</v>
      </c>
      <c r="C231" s="584">
        <v>3.74</v>
      </c>
      <c r="D231" s="584">
        <v>3.66</v>
      </c>
      <c r="E231" s="460">
        <v>3.58</v>
      </c>
      <c r="F231" s="587">
        <v>3.5</v>
      </c>
      <c r="G231" s="584">
        <v>3.42</v>
      </c>
      <c r="H231" s="584">
        <v>3.34</v>
      </c>
      <c r="I231" s="499">
        <v>3.32</v>
      </c>
      <c r="J231" s="499">
        <v>3.32</v>
      </c>
      <c r="K231" s="906"/>
      <c r="L231" s="499">
        <v>3.32</v>
      </c>
      <c r="M231" s="459">
        <v>3.32</v>
      </c>
      <c r="N231" s="812"/>
      <c r="O231" s="459">
        <v>3.2399999999999998</v>
      </c>
      <c r="P231" s="541">
        <v>3</v>
      </c>
      <c r="Q231" s="590">
        <v>3</v>
      </c>
      <c r="R231" s="590">
        <v>2.58</v>
      </c>
      <c r="S231" s="586">
        <v>2.16</v>
      </c>
      <c r="T231" s="590">
        <v>2.16</v>
      </c>
      <c r="U231" s="590">
        <v>1.89</v>
      </c>
      <c r="V231" s="590">
        <v>1.6</v>
      </c>
      <c r="W231" s="590">
        <v>1.34</v>
      </c>
      <c r="X231" s="590">
        <v>1.2749999999999999</v>
      </c>
      <c r="Y231" s="590">
        <v>1.2150000000000001</v>
      </c>
      <c r="Z231" s="590">
        <v>1.2</v>
      </c>
      <c r="AA231" s="587">
        <f t="shared" si="156"/>
        <v>59.180000000000007</v>
      </c>
      <c r="AB231" s="1100">
        <f t="shared" si="135"/>
        <v>2.1857923497267784</v>
      </c>
      <c r="AC231" s="1100">
        <f t="shared" si="136"/>
        <v>2.2346368715083775</v>
      </c>
      <c r="AD231" s="1100">
        <f t="shared" si="159"/>
        <v>2.2857142857142909</v>
      </c>
      <c r="AE231" s="1100">
        <f t="shared" si="160"/>
        <v>2.3391812865497075</v>
      </c>
      <c r="AF231" s="1100">
        <f t="shared" si="161"/>
        <v>2.39520958083832</v>
      </c>
      <c r="AG231" s="1100">
        <f t="shared" si="162"/>
        <v>0.60240963855422436</v>
      </c>
      <c r="AH231" s="1100">
        <f t="shared" si="163"/>
        <v>0</v>
      </c>
      <c r="AI231" s="1100">
        <f t="shared" si="164"/>
        <v>0</v>
      </c>
      <c r="AJ231" s="1100">
        <f t="shared" si="165"/>
        <v>0</v>
      </c>
      <c r="AK231" s="1100">
        <f t="shared" si="166"/>
        <v>2.4691358024691468</v>
      </c>
      <c r="AL231" s="1100">
        <f t="shared" si="167"/>
        <v>7.9999999999999849</v>
      </c>
      <c r="AM231" s="1100">
        <f t="shared" si="168"/>
        <v>0</v>
      </c>
      <c r="AN231" s="1100">
        <f t="shared" si="169"/>
        <v>16.279069767441868</v>
      </c>
      <c r="AO231" s="1100">
        <f t="shared" si="170"/>
        <v>19.444444444444443</v>
      </c>
      <c r="AP231" s="1100">
        <f t="shared" si="171"/>
        <v>0</v>
      </c>
      <c r="AQ231" s="1100">
        <f t="shared" si="172"/>
        <v>14.285714285714302</v>
      </c>
      <c r="AR231" s="1100">
        <f t="shared" si="173"/>
        <v>18.124999999999993</v>
      </c>
      <c r="AS231" s="1100">
        <f t="shared" si="174"/>
        <v>19.402985074626855</v>
      </c>
      <c r="AT231" s="1100">
        <f t="shared" si="175"/>
        <v>5.0980392156862786</v>
      </c>
      <c r="AU231" s="1100">
        <f t="shared" si="176"/>
        <v>4.9382716049382491</v>
      </c>
      <c r="AV231" s="1100">
        <f t="shared" si="177"/>
        <v>1.2500000000000178</v>
      </c>
      <c r="AW231" s="1100">
        <f t="shared" si="157"/>
        <v>5.7778859146768031</v>
      </c>
      <c r="AX231" s="1100">
        <f t="shared" si="158"/>
        <v>7.0700335163337495</v>
      </c>
    </row>
    <row r="232" spans="1:50" ht="11.25" customHeight="1" x14ac:dyDescent="0.2">
      <c r="A232" s="461" t="s">
        <v>214</v>
      </c>
      <c r="B232" s="829" t="s">
        <v>215</v>
      </c>
      <c r="C232" s="584">
        <v>1.5</v>
      </c>
      <c r="D232" s="584">
        <v>1.425</v>
      </c>
      <c r="E232" s="460">
        <v>1.28</v>
      </c>
      <c r="F232" s="587">
        <v>1.1500000000000001</v>
      </c>
      <c r="G232" s="584">
        <v>1.075</v>
      </c>
      <c r="H232" s="584">
        <v>1.0149999999999999</v>
      </c>
      <c r="I232" s="584">
        <v>0.91</v>
      </c>
      <c r="J232" s="584">
        <v>0.82</v>
      </c>
      <c r="K232" s="897"/>
      <c r="L232" s="584">
        <v>0.78</v>
      </c>
      <c r="M232" s="459">
        <v>0.73</v>
      </c>
      <c r="N232" s="897"/>
      <c r="O232" s="589">
        <v>0.66</v>
      </c>
      <c r="P232" s="590">
        <v>0.625</v>
      </c>
      <c r="Q232" s="590">
        <v>0.60499999999999998</v>
      </c>
      <c r="R232" s="590">
        <v>0.51</v>
      </c>
      <c r="S232" s="590">
        <v>0.42</v>
      </c>
      <c r="T232" s="590">
        <v>0.34</v>
      </c>
      <c r="U232" s="590">
        <v>0.27500000000000002</v>
      </c>
      <c r="V232" s="590">
        <v>0.2</v>
      </c>
      <c r="W232" s="590">
        <v>0.14949999999999999</v>
      </c>
      <c r="X232" s="590">
        <v>0.1265</v>
      </c>
      <c r="Y232" s="590">
        <v>0.10125000000000001</v>
      </c>
      <c r="Z232" s="590">
        <v>0.08</v>
      </c>
      <c r="AA232" s="587">
        <f t="shared" si="156"/>
        <v>14.77725</v>
      </c>
      <c r="AB232" s="1100">
        <f t="shared" si="135"/>
        <v>5.2631578947368363</v>
      </c>
      <c r="AC232" s="1100">
        <f t="shared" si="136"/>
        <v>11.328125</v>
      </c>
      <c r="AD232" s="1100">
        <f t="shared" si="159"/>
        <v>11.304347826086936</v>
      </c>
      <c r="AE232" s="1100">
        <f t="shared" si="160"/>
        <v>6.976744186046524</v>
      </c>
      <c r="AF232" s="1100">
        <f t="shared" si="161"/>
        <v>5.9113300492610987</v>
      </c>
      <c r="AG232" s="1100">
        <f t="shared" si="162"/>
        <v>11.538461538461519</v>
      </c>
      <c r="AH232" s="1100">
        <f t="shared" si="163"/>
        <v>10.975609756097571</v>
      </c>
      <c r="AI232" s="1100">
        <f t="shared" si="164"/>
        <v>5.12820512820511</v>
      </c>
      <c r="AJ232" s="1100">
        <f t="shared" si="165"/>
        <v>6.8493150684931559</v>
      </c>
      <c r="AK232" s="1100">
        <f t="shared" si="166"/>
        <v>10.606060606060597</v>
      </c>
      <c r="AL232" s="1100">
        <f t="shared" si="167"/>
        <v>5.600000000000005</v>
      </c>
      <c r="AM232" s="1100">
        <f t="shared" si="168"/>
        <v>3.3057851239669533</v>
      </c>
      <c r="AN232" s="1100">
        <f t="shared" si="169"/>
        <v>18.627450980392158</v>
      </c>
      <c r="AO232" s="1100">
        <f t="shared" si="170"/>
        <v>21.428571428571441</v>
      </c>
      <c r="AP232" s="1100">
        <f t="shared" si="171"/>
        <v>23.529411764705866</v>
      </c>
      <c r="AQ232" s="1100">
        <f t="shared" si="172"/>
        <v>23.636363636363633</v>
      </c>
      <c r="AR232" s="1100">
        <f t="shared" si="173"/>
        <v>37.5</v>
      </c>
      <c r="AS232" s="1100">
        <f t="shared" si="174"/>
        <v>33.779264214046847</v>
      </c>
      <c r="AT232" s="1100">
        <f t="shared" si="175"/>
        <v>18.181818181818166</v>
      </c>
      <c r="AU232" s="1100">
        <f t="shared" si="176"/>
        <v>24.938271604938265</v>
      </c>
      <c r="AV232" s="1100">
        <f t="shared" si="177"/>
        <v>26.5625</v>
      </c>
      <c r="AW232" s="1100">
        <f t="shared" si="157"/>
        <v>15.379561618488223</v>
      </c>
      <c r="AX232" s="1100">
        <f t="shared" si="158"/>
        <v>10.014242446288922</v>
      </c>
    </row>
    <row r="233" spans="1:50" ht="11.25" customHeight="1" x14ac:dyDescent="0.2">
      <c r="A233" s="448" t="s">
        <v>3983</v>
      </c>
      <c r="B233" s="829" t="s">
        <v>3984</v>
      </c>
      <c r="C233" s="584">
        <v>2.895</v>
      </c>
      <c r="D233" s="584">
        <v>2.6150000000000002</v>
      </c>
      <c r="E233" s="460">
        <v>2.5099999999999998</v>
      </c>
      <c r="F233" s="587">
        <v>2.2749999999999999</v>
      </c>
      <c r="G233" s="451">
        <v>2.0249999999999999</v>
      </c>
      <c r="H233" s="451">
        <v>0.70299999999999996</v>
      </c>
      <c r="I233" s="504">
        <v>0</v>
      </c>
      <c r="J233" s="504">
        <v>0</v>
      </c>
      <c r="K233" s="964"/>
      <c r="L233" s="452">
        <v>0</v>
      </c>
      <c r="M233" s="453">
        <v>0</v>
      </c>
      <c r="N233" s="964"/>
      <c r="O233" s="466">
        <v>0</v>
      </c>
      <c r="P233" s="455">
        <v>0</v>
      </c>
      <c r="Q233" s="455">
        <v>0</v>
      </c>
      <c r="R233" s="455">
        <v>0</v>
      </c>
      <c r="S233" s="455">
        <v>0</v>
      </c>
      <c r="T233" s="455">
        <v>0</v>
      </c>
      <c r="U233" s="455">
        <v>0</v>
      </c>
      <c r="V233" s="455">
        <v>0</v>
      </c>
      <c r="W233" s="455">
        <v>0</v>
      </c>
      <c r="X233" s="455">
        <v>0</v>
      </c>
      <c r="Y233" s="455">
        <v>0</v>
      </c>
      <c r="Z233" s="455">
        <v>0</v>
      </c>
      <c r="AA233" s="587">
        <f t="shared" si="156"/>
        <v>13.023</v>
      </c>
      <c r="AB233" s="1100">
        <f t="shared" si="135"/>
        <v>10.707456978967489</v>
      </c>
      <c r="AC233" s="1100">
        <f t="shared" si="136"/>
        <v>4.1832669322709348</v>
      </c>
      <c r="AD233" s="1100">
        <f t="shared" si="159"/>
        <v>10.329670329670314</v>
      </c>
      <c r="AE233" s="1100">
        <f t="shared" si="160"/>
        <v>12.345679012345689</v>
      </c>
      <c r="AF233" s="1100">
        <f t="shared" si="161"/>
        <v>188.0512091038407</v>
      </c>
      <c r="AG233" s="1100" t="str">
        <f t="shared" si="162"/>
        <v>n/a</v>
      </c>
      <c r="AH233" s="1100" t="str">
        <f t="shared" si="163"/>
        <v>n/a</v>
      </c>
      <c r="AI233" s="1100" t="str">
        <f t="shared" si="164"/>
        <v>n/a</v>
      </c>
      <c r="AJ233" s="1100" t="str">
        <f t="shared" si="165"/>
        <v>n/a</v>
      </c>
      <c r="AK233" s="1100" t="str">
        <f t="shared" si="166"/>
        <v>n/a</v>
      </c>
      <c r="AL233" s="1100" t="str">
        <f t="shared" si="167"/>
        <v>n/a</v>
      </c>
      <c r="AM233" s="1100" t="str">
        <f t="shared" si="168"/>
        <v>n/a</v>
      </c>
      <c r="AN233" s="1100" t="str">
        <f t="shared" si="169"/>
        <v>n/a</v>
      </c>
      <c r="AO233" s="1100" t="str">
        <f t="shared" si="170"/>
        <v>n/a</v>
      </c>
      <c r="AP233" s="1100" t="str">
        <f t="shared" si="171"/>
        <v>n/a</v>
      </c>
      <c r="AQ233" s="1100" t="str">
        <f t="shared" si="172"/>
        <v>n/a</v>
      </c>
      <c r="AR233" s="1100" t="str">
        <f t="shared" si="173"/>
        <v>n/a</v>
      </c>
      <c r="AS233" s="1100" t="str">
        <f t="shared" si="174"/>
        <v>n/a</v>
      </c>
      <c r="AT233" s="1100" t="str">
        <f t="shared" si="175"/>
        <v>n/a</v>
      </c>
      <c r="AU233" s="1100" t="str">
        <f t="shared" si="176"/>
        <v>n/a</v>
      </c>
      <c r="AV233" s="1100" t="str">
        <f t="shared" si="177"/>
        <v>n/a</v>
      </c>
      <c r="AW233" s="1100">
        <f t="shared" si="157"/>
        <v>45.123456471419026</v>
      </c>
      <c r="AX233" s="1100">
        <f t="shared" si="158"/>
        <v>79.959197191997234</v>
      </c>
    </row>
    <row r="234" spans="1:50" ht="11.25" customHeight="1" x14ac:dyDescent="0.2">
      <c r="A234" s="1065" t="s">
        <v>1153</v>
      </c>
      <c r="B234" s="468" t="s">
        <v>1154</v>
      </c>
      <c r="C234" s="584">
        <v>1.1599999999999999</v>
      </c>
      <c r="D234" s="584">
        <v>1.04</v>
      </c>
      <c r="E234" s="460">
        <v>0.92</v>
      </c>
      <c r="F234" s="478">
        <v>0.8</v>
      </c>
      <c r="G234" s="584">
        <v>0.76</v>
      </c>
      <c r="H234" s="584">
        <v>0.72</v>
      </c>
      <c r="I234" s="584">
        <v>0.65</v>
      </c>
      <c r="J234" s="584">
        <v>0.5</v>
      </c>
      <c r="K234" s="897"/>
      <c r="L234" s="584">
        <v>0.44</v>
      </c>
      <c r="M234" s="588">
        <v>0.4</v>
      </c>
      <c r="N234" s="897"/>
      <c r="O234" s="464">
        <v>0.4</v>
      </c>
      <c r="P234" s="586">
        <v>0.61</v>
      </c>
      <c r="Q234" s="590">
        <v>0.78</v>
      </c>
      <c r="R234" s="590">
        <v>0.71</v>
      </c>
      <c r="S234" s="590">
        <v>0.68</v>
      </c>
      <c r="T234" s="590">
        <v>0.64762000000000008</v>
      </c>
      <c r="U234" s="590">
        <v>0.60770999999999997</v>
      </c>
      <c r="V234" s="590">
        <v>0.57013000000000003</v>
      </c>
      <c r="W234" s="590">
        <v>0.25503999999999999</v>
      </c>
      <c r="X234" s="586">
        <v>0</v>
      </c>
      <c r="Y234" s="586">
        <v>0</v>
      </c>
      <c r="Z234" s="586">
        <v>0</v>
      </c>
      <c r="AA234" s="587">
        <f t="shared" si="156"/>
        <v>12.650500000000001</v>
      </c>
      <c r="AB234" s="1100">
        <f t="shared" si="135"/>
        <v>11.538461538461519</v>
      </c>
      <c r="AC234" s="1100">
        <f t="shared" si="136"/>
        <v>13.043478260869556</v>
      </c>
      <c r="AD234" s="1100">
        <f t="shared" si="159"/>
        <v>14.999999999999991</v>
      </c>
      <c r="AE234" s="1100">
        <f t="shared" si="160"/>
        <v>5.2631578947368363</v>
      </c>
      <c r="AF234" s="1100">
        <f t="shared" si="161"/>
        <v>5.555555555555558</v>
      </c>
      <c r="AG234" s="1100">
        <f t="shared" si="162"/>
        <v>10.769230769230752</v>
      </c>
      <c r="AH234" s="1100">
        <f t="shared" si="163"/>
        <v>30.000000000000004</v>
      </c>
      <c r="AI234" s="1100">
        <f t="shared" si="164"/>
        <v>13.636363636363647</v>
      </c>
      <c r="AJ234" s="1100">
        <f t="shared" si="165"/>
        <v>9.9999999999999858</v>
      </c>
      <c r="AK234" s="1100">
        <f t="shared" si="166"/>
        <v>0</v>
      </c>
      <c r="AL234" s="1100">
        <f t="shared" si="167"/>
        <v>-34.426229508196712</v>
      </c>
      <c r="AM234" s="1100">
        <f t="shared" si="168"/>
        <v>-21.794871794871796</v>
      </c>
      <c r="AN234" s="1100">
        <f t="shared" si="169"/>
        <v>9.8591549295774747</v>
      </c>
      <c r="AO234" s="1100">
        <f t="shared" si="170"/>
        <v>4.4117647058823373</v>
      </c>
      <c r="AP234" s="1100">
        <f t="shared" si="171"/>
        <v>4.9998455884623594</v>
      </c>
      <c r="AQ234" s="1100">
        <f t="shared" si="172"/>
        <v>6.5672771552220732</v>
      </c>
      <c r="AR234" s="1100">
        <f t="shared" si="173"/>
        <v>6.5914791363373082</v>
      </c>
      <c r="AS234" s="1100">
        <f t="shared" si="174"/>
        <v>123.54532622333751</v>
      </c>
      <c r="AT234" s="1100" t="str">
        <f t="shared" si="175"/>
        <v>n/a</v>
      </c>
      <c r="AU234" s="1100" t="str">
        <f t="shared" si="176"/>
        <v>n/a</v>
      </c>
      <c r="AV234" s="1100" t="str">
        <f t="shared" si="177"/>
        <v>n/a</v>
      </c>
      <c r="AW234" s="1100">
        <f t="shared" si="157"/>
        <v>11.919999671720468</v>
      </c>
      <c r="AX234" s="1100">
        <f t="shared" si="158"/>
        <v>31.138283856765515</v>
      </c>
    </row>
    <row r="235" spans="1:50" ht="11.25" customHeight="1" x14ac:dyDescent="0.2">
      <c r="A235" s="830" t="s">
        <v>568</v>
      </c>
      <c r="B235" s="829" t="s">
        <v>569</v>
      </c>
      <c r="C235" s="584">
        <v>2.35</v>
      </c>
      <c r="D235" s="584">
        <v>2.2400000000000002</v>
      </c>
      <c r="E235" s="460">
        <v>1.9</v>
      </c>
      <c r="F235" s="587">
        <v>1.42</v>
      </c>
      <c r="G235" s="584">
        <v>1.27</v>
      </c>
      <c r="H235" s="584">
        <v>1.1499999999999999</v>
      </c>
      <c r="I235" s="584">
        <v>1.03</v>
      </c>
      <c r="J235" s="584">
        <v>0.91</v>
      </c>
      <c r="K235" s="897"/>
      <c r="L235" s="584">
        <v>0.82</v>
      </c>
      <c r="M235" s="459">
        <v>0.74</v>
      </c>
      <c r="N235" s="897"/>
      <c r="O235" s="589">
        <v>0.63</v>
      </c>
      <c r="P235" s="590">
        <v>0.51</v>
      </c>
      <c r="Q235" s="586">
        <v>0.48</v>
      </c>
      <c r="R235" s="590">
        <v>0.41</v>
      </c>
      <c r="S235" s="586">
        <v>0</v>
      </c>
      <c r="T235" s="586">
        <v>0</v>
      </c>
      <c r="U235" s="586">
        <v>0</v>
      </c>
      <c r="V235" s="586">
        <v>0</v>
      </c>
      <c r="W235" s="586">
        <v>0</v>
      </c>
      <c r="X235" s="586">
        <v>0</v>
      </c>
      <c r="Y235" s="586">
        <v>0</v>
      </c>
      <c r="Z235" s="586">
        <v>0</v>
      </c>
      <c r="AA235" s="587">
        <f t="shared" si="156"/>
        <v>15.860000000000001</v>
      </c>
      <c r="AB235" s="1100">
        <f t="shared" si="135"/>
        <v>4.9107142857142794</v>
      </c>
      <c r="AC235" s="1100">
        <f t="shared" si="136"/>
        <v>17.894736842105274</v>
      </c>
      <c r="AD235" s="1100">
        <f t="shared" si="159"/>
        <v>33.802816901408448</v>
      </c>
      <c r="AE235" s="1100">
        <f t="shared" si="160"/>
        <v>11.811023622047244</v>
      </c>
      <c r="AF235" s="1100">
        <f t="shared" si="161"/>
        <v>10.434782608695659</v>
      </c>
      <c r="AG235" s="1100">
        <f t="shared" si="162"/>
        <v>11.650485436893199</v>
      </c>
      <c r="AH235" s="1100">
        <f t="shared" si="163"/>
        <v>13.186813186813184</v>
      </c>
      <c r="AI235" s="1100">
        <f t="shared" si="164"/>
        <v>10.975609756097571</v>
      </c>
      <c r="AJ235" s="1100">
        <f t="shared" si="165"/>
        <v>10.810810810810811</v>
      </c>
      <c r="AK235" s="1100">
        <f t="shared" si="166"/>
        <v>17.460317460317466</v>
      </c>
      <c r="AL235" s="1100">
        <f t="shared" si="167"/>
        <v>23.529411764705888</v>
      </c>
      <c r="AM235" s="1100">
        <f t="shared" si="168"/>
        <v>6.25</v>
      </c>
      <c r="AN235" s="1100">
        <f t="shared" si="169"/>
        <v>17.073170731707311</v>
      </c>
      <c r="AO235" s="1100" t="str">
        <f t="shared" si="170"/>
        <v>n/a</v>
      </c>
      <c r="AP235" s="1100" t="str">
        <f t="shared" si="171"/>
        <v>n/a</v>
      </c>
      <c r="AQ235" s="1100" t="str">
        <f t="shared" si="172"/>
        <v>n/a</v>
      </c>
      <c r="AR235" s="1100" t="str">
        <f t="shared" si="173"/>
        <v>n/a</v>
      </c>
      <c r="AS235" s="1100" t="str">
        <f t="shared" si="174"/>
        <v>n/a</v>
      </c>
      <c r="AT235" s="1100" t="str">
        <f t="shared" si="175"/>
        <v>n/a</v>
      </c>
      <c r="AU235" s="1100" t="str">
        <f t="shared" si="176"/>
        <v>n/a</v>
      </c>
      <c r="AV235" s="1100" t="str">
        <f t="shared" si="177"/>
        <v>n/a</v>
      </c>
      <c r="AW235" s="1100">
        <f t="shared" si="157"/>
        <v>14.599284108255102</v>
      </c>
      <c r="AX235" s="1100">
        <f t="shared" si="158"/>
        <v>7.6406747102597832</v>
      </c>
    </row>
    <row r="236" spans="1:50" ht="11.25" customHeight="1" x14ac:dyDescent="0.2">
      <c r="A236" s="448" t="s">
        <v>4198</v>
      </c>
      <c r="B236" s="829" t="s">
        <v>4197</v>
      </c>
      <c r="C236" s="584">
        <v>2.0499999999999998</v>
      </c>
      <c r="D236" s="584">
        <v>1.93</v>
      </c>
      <c r="E236" s="460">
        <v>1.7350000000000001</v>
      </c>
      <c r="F236" s="842">
        <v>1.58</v>
      </c>
      <c r="G236" s="812">
        <v>1.5</v>
      </c>
      <c r="H236" s="812">
        <v>1.43</v>
      </c>
      <c r="I236" s="812">
        <v>1.39</v>
      </c>
      <c r="J236" s="812">
        <v>1.36</v>
      </c>
      <c r="K236" s="812"/>
      <c r="L236" s="812">
        <v>1.31</v>
      </c>
      <c r="M236" s="829">
        <v>1.27</v>
      </c>
      <c r="N236" s="812"/>
      <c r="O236" s="461">
        <v>1.23</v>
      </c>
      <c r="P236" s="461">
        <v>1.19</v>
      </c>
      <c r="Q236" s="831">
        <v>1.1399999999999999</v>
      </c>
      <c r="R236" s="831">
        <v>1.06</v>
      </c>
      <c r="S236" s="831">
        <v>1</v>
      </c>
      <c r="T236" s="831">
        <v>0.92</v>
      </c>
      <c r="U236" s="831">
        <v>0.76</v>
      </c>
      <c r="V236" s="831">
        <v>0.87</v>
      </c>
      <c r="W236" s="831">
        <v>1.2</v>
      </c>
      <c r="X236" s="831">
        <v>1.2</v>
      </c>
      <c r="Y236" s="831">
        <v>1.4350000000000001</v>
      </c>
      <c r="Z236" s="831">
        <v>2.14</v>
      </c>
      <c r="AA236" s="587">
        <f t="shared" si="156"/>
        <v>29.700000000000003</v>
      </c>
      <c r="AB236" s="1100">
        <f t="shared" si="135"/>
        <v>6.2176165803108807</v>
      </c>
      <c r="AC236" s="1100">
        <f t="shared" si="136"/>
        <v>11.239193083573484</v>
      </c>
      <c r="AD236" s="1100">
        <f t="shared" si="159"/>
        <v>9.8101265822784889</v>
      </c>
      <c r="AE236" s="1100">
        <f t="shared" si="160"/>
        <v>5.3333333333333455</v>
      </c>
      <c r="AF236" s="1100">
        <f t="shared" si="161"/>
        <v>4.8951048951048959</v>
      </c>
      <c r="AG236" s="1100">
        <f t="shared" si="162"/>
        <v>2.877697841726623</v>
      </c>
      <c r="AH236" s="1100">
        <f t="shared" si="163"/>
        <v>2.2058823529411686</v>
      </c>
      <c r="AI236" s="1100">
        <f t="shared" si="164"/>
        <v>3.8167938931297662</v>
      </c>
      <c r="AJ236" s="1100">
        <f t="shared" si="165"/>
        <v>3.1496062992125928</v>
      </c>
      <c r="AK236" s="1100">
        <f t="shared" si="166"/>
        <v>3.2520325203251987</v>
      </c>
      <c r="AL236" s="1100">
        <f t="shared" si="167"/>
        <v>3.3613445378151363</v>
      </c>
      <c r="AM236" s="1100">
        <f t="shared" si="168"/>
        <v>4.3859649122807154</v>
      </c>
      <c r="AN236" s="1100">
        <f t="shared" si="169"/>
        <v>7.5471698113207308</v>
      </c>
      <c r="AO236" s="1100">
        <f t="shared" si="170"/>
        <v>6.0000000000000053</v>
      </c>
      <c r="AP236" s="1100">
        <f t="shared" si="171"/>
        <v>8.6956521739130377</v>
      </c>
      <c r="AQ236" s="1100">
        <f t="shared" si="172"/>
        <v>21.052631578947366</v>
      </c>
      <c r="AR236" s="1100">
        <f t="shared" si="173"/>
        <v>-12.643678160919535</v>
      </c>
      <c r="AS236" s="1100">
        <f t="shared" si="174"/>
        <v>-27.500000000000004</v>
      </c>
      <c r="AT236" s="1100">
        <f t="shared" si="175"/>
        <v>0</v>
      </c>
      <c r="AU236" s="1100">
        <f t="shared" si="176"/>
        <v>-16.376306620209068</v>
      </c>
      <c r="AV236" s="1100">
        <f t="shared" si="177"/>
        <v>-32.943925233644869</v>
      </c>
      <c r="AW236" s="1100">
        <f t="shared" si="157"/>
        <v>0.68458287530666495</v>
      </c>
      <c r="AX236" s="1100">
        <f t="shared" si="158"/>
        <v>12.774805807194072</v>
      </c>
    </row>
    <row r="237" spans="1:50" ht="11.25" customHeight="1" x14ac:dyDescent="0.2">
      <c r="A237" s="542" t="s">
        <v>4478</v>
      </c>
      <c r="B237" s="829" t="s">
        <v>4473</v>
      </c>
      <c r="C237" s="584">
        <v>1.53</v>
      </c>
      <c r="D237" s="584">
        <v>1.45</v>
      </c>
      <c r="E237" s="460">
        <v>1.38</v>
      </c>
      <c r="F237" s="587">
        <v>1.31</v>
      </c>
      <c r="G237" s="584">
        <v>1.264</v>
      </c>
      <c r="H237" s="499">
        <v>1.24</v>
      </c>
      <c r="I237" s="499">
        <v>1.24</v>
      </c>
      <c r="J237" s="499">
        <v>1.4550000000000001</v>
      </c>
      <c r="K237" s="519"/>
      <c r="L237" s="499">
        <v>2.1</v>
      </c>
      <c r="M237" s="588">
        <v>2.1</v>
      </c>
      <c r="N237" s="519"/>
      <c r="O237" s="493">
        <v>2.1</v>
      </c>
      <c r="P237" s="1119">
        <v>2.1</v>
      </c>
      <c r="Q237" s="1020">
        <v>2.0249999999999999</v>
      </c>
      <c r="R237" s="1020">
        <v>1.76</v>
      </c>
      <c r="S237" s="586">
        <v>1.6</v>
      </c>
      <c r="T237" s="590">
        <v>1.6</v>
      </c>
      <c r="U237" s="590">
        <v>1.2550000000000001</v>
      </c>
      <c r="V237" s="1020">
        <v>0.96</v>
      </c>
      <c r="W237" s="500">
        <v>0.88</v>
      </c>
      <c r="X237" s="590">
        <v>0.91</v>
      </c>
      <c r="Y237" s="586">
        <v>0</v>
      </c>
      <c r="Z237" s="500">
        <v>0</v>
      </c>
      <c r="AA237" s="587">
        <f t="shared" si="156"/>
        <v>30.259000000000004</v>
      </c>
      <c r="AB237" s="1100">
        <f t="shared" si="135"/>
        <v>5.5172413793103559</v>
      </c>
      <c r="AC237" s="1100">
        <f t="shared" si="136"/>
        <v>5.0724637681159424</v>
      </c>
      <c r="AD237" s="1100">
        <f t="shared" si="159"/>
        <v>5.3435114503816772</v>
      </c>
      <c r="AE237" s="1100">
        <f t="shared" si="160"/>
        <v>3.6392405063291111</v>
      </c>
      <c r="AF237" s="1100">
        <f t="shared" si="161"/>
        <v>1.9354838709677358</v>
      </c>
      <c r="AG237" s="1100">
        <f t="shared" si="162"/>
        <v>0</v>
      </c>
      <c r="AH237" s="1100">
        <f t="shared" si="163"/>
        <v>-14.776632302405501</v>
      </c>
      <c r="AI237" s="1100">
        <f t="shared" si="164"/>
        <v>-30.714285714285715</v>
      </c>
      <c r="AJ237" s="1100">
        <f t="shared" si="165"/>
        <v>0</v>
      </c>
      <c r="AK237" s="1100">
        <f t="shared" si="166"/>
        <v>0</v>
      </c>
      <c r="AL237" s="1100">
        <f t="shared" si="167"/>
        <v>0</v>
      </c>
      <c r="AM237" s="1100">
        <f t="shared" si="168"/>
        <v>3.7037037037037202</v>
      </c>
      <c r="AN237" s="1100">
        <f t="shared" si="169"/>
        <v>15.056818181818166</v>
      </c>
      <c r="AO237" s="1100">
        <f t="shared" si="170"/>
        <v>9.9999999999999858</v>
      </c>
      <c r="AP237" s="1100">
        <f t="shared" si="171"/>
        <v>0</v>
      </c>
      <c r="AQ237" s="1100">
        <f t="shared" si="172"/>
        <v>27.490039840637447</v>
      </c>
      <c r="AR237" s="1100">
        <f t="shared" si="173"/>
        <v>30.729166666666675</v>
      </c>
      <c r="AS237" s="1100">
        <f t="shared" si="174"/>
        <v>9.0909090909090828</v>
      </c>
      <c r="AT237" s="1100">
        <f t="shared" si="175"/>
        <v>-3.2967032967032961</v>
      </c>
      <c r="AU237" s="1100" t="str">
        <f t="shared" si="176"/>
        <v>n/a</v>
      </c>
      <c r="AV237" s="1100" t="str">
        <f t="shared" si="177"/>
        <v>n/a</v>
      </c>
      <c r="AW237" s="1100">
        <f t="shared" si="157"/>
        <v>3.620576691865546</v>
      </c>
      <c r="AX237" s="1100">
        <f t="shared" si="158"/>
        <v>13.225162145992458</v>
      </c>
    </row>
    <row r="238" spans="1:50" ht="11.25" customHeight="1" x14ac:dyDescent="0.2">
      <c r="A238" s="461" t="s">
        <v>572</v>
      </c>
      <c r="B238" s="829" t="s">
        <v>573</v>
      </c>
      <c r="C238" s="584">
        <v>1.04</v>
      </c>
      <c r="D238" s="584">
        <v>1</v>
      </c>
      <c r="E238" s="460">
        <v>0.9</v>
      </c>
      <c r="F238" s="450">
        <v>0.84</v>
      </c>
      <c r="G238" s="584">
        <v>0.8</v>
      </c>
      <c r="H238" s="584">
        <v>0.72</v>
      </c>
      <c r="I238" s="584">
        <v>0.64</v>
      </c>
      <c r="J238" s="584">
        <v>0.6</v>
      </c>
      <c r="K238" s="897"/>
      <c r="L238" s="584">
        <v>0.56000000000000005</v>
      </c>
      <c r="M238" s="459">
        <v>0.5</v>
      </c>
      <c r="N238" s="897"/>
      <c r="O238" s="472">
        <v>0.4</v>
      </c>
      <c r="P238" s="472">
        <v>0.38</v>
      </c>
      <c r="Q238" s="590">
        <v>0.32</v>
      </c>
      <c r="R238" s="590">
        <v>0.28000000000000003</v>
      </c>
      <c r="S238" s="590">
        <v>0.22</v>
      </c>
      <c r="T238" s="590">
        <v>0.15</v>
      </c>
      <c r="U238" s="590">
        <v>0.11</v>
      </c>
      <c r="V238" s="590">
        <v>0.08</v>
      </c>
      <c r="W238" s="590">
        <v>0.06</v>
      </c>
      <c r="X238" s="590">
        <v>0.05</v>
      </c>
      <c r="Y238" s="590">
        <v>3.5000000000000003E-2</v>
      </c>
      <c r="Z238" s="590">
        <v>1.2500000000000001E-2</v>
      </c>
      <c r="AA238" s="587">
        <f t="shared" si="156"/>
        <v>9.6975000000000016</v>
      </c>
      <c r="AB238" s="1100">
        <f t="shared" si="135"/>
        <v>4.0000000000000036</v>
      </c>
      <c r="AC238" s="1100">
        <f t="shared" si="136"/>
        <v>11.111111111111116</v>
      </c>
      <c r="AD238" s="1100">
        <f t="shared" si="159"/>
        <v>7.1428571428571397</v>
      </c>
      <c r="AE238" s="1100">
        <f t="shared" si="160"/>
        <v>4.9999999999999822</v>
      </c>
      <c r="AF238" s="1100">
        <f t="shared" si="161"/>
        <v>11.111111111111116</v>
      </c>
      <c r="AG238" s="1100">
        <f t="shared" si="162"/>
        <v>12.5</v>
      </c>
      <c r="AH238" s="1100">
        <f t="shared" si="163"/>
        <v>6.6666666666666652</v>
      </c>
      <c r="AI238" s="1100">
        <f t="shared" si="164"/>
        <v>7.1428571428571397</v>
      </c>
      <c r="AJ238" s="1100">
        <f t="shared" si="165"/>
        <v>12.000000000000011</v>
      </c>
      <c r="AK238" s="1100">
        <f t="shared" si="166"/>
        <v>25</v>
      </c>
      <c r="AL238" s="1100">
        <f t="shared" si="167"/>
        <v>5.2631578947368363</v>
      </c>
      <c r="AM238" s="1100">
        <f t="shared" si="168"/>
        <v>18.75</v>
      </c>
      <c r="AN238" s="1100">
        <f t="shared" si="169"/>
        <v>14.285714285714279</v>
      </c>
      <c r="AO238" s="1100">
        <f t="shared" si="170"/>
        <v>27.272727272727295</v>
      </c>
      <c r="AP238" s="1100">
        <f t="shared" si="171"/>
        <v>46.666666666666679</v>
      </c>
      <c r="AQ238" s="1100">
        <f t="shared" si="172"/>
        <v>36.363636363636353</v>
      </c>
      <c r="AR238" s="1100">
        <f t="shared" si="173"/>
        <v>37.5</v>
      </c>
      <c r="AS238" s="1100">
        <f t="shared" si="174"/>
        <v>33.33333333333335</v>
      </c>
      <c r="AT238" s="1100">
        <f t="shared" si="175"/>
        <v>19.999999999999996</v>
      </c>
      <c r="AU238" s="1100">
        <f t="shared" si="176"/>
        <v>42.857142857142861</v>
      </c>
      <c r="AV238" s="1100">
        <f t="shared" si="177"/>
        <v>180.00000000000003</v>
      </c>
      <c r="AW238" s="1100">
        <f t="shared" si="157"/>
        <v>26.855570564217185</v>
      </c>
      <c r="AX238" s="1100">
        <f t="shared" si="158"/>
        <v>37.546856068796927</v>
      </c>
    </row>
    <row r="239" spans="1:50" ht="11.25" customHeight="1" x14ac:dyDescent="0.2">
      <c r="A239" s="591" t="s">
        <v>1161</v>
      </c>
      <c r="B239" s="468" t="s">
        <v>1162</v>
      </c>
      <c r="C239" s="584">
        <v>0.76</v>
      </c>
      <c r="D239" s="584">
        <v>0.64</v>
      </c>
      <c r="E239" s="460">
        <v>0.52</v>
      </c>
      <c r="F239" s="587">
        <v>0.42</v>
      </c>
      <c r="G239" s="474">
        <v>0.36</v>
      </c>
      <c r="H239" s="474">
        <v>0.3</v>
      </c>
      <c r="I239" s="474">
        <v>0.25</v>
      </c>
      <c r="J239" s="474">
        <v>0.15</v>
      </c>
      <c r="K239" s="977"/>
      <c r="L239" s="473">
        <v>0</v>
      </c>
      <c r="M239" s="475">
        <v>0</v>
      </c>
      <c r="N239" s="977"/>
      <c r="O239" s="489">
        <v>0</v>
      </c>
      <c r="P239" s="477">
        <v>0</v>
      </c>
      <c r="Q239" s="477">
        <v>0</v>
      </c>
      <c r="R239" s="477">
        <v>0</v>
      </c>
      <c r="S239" s="477">
        <v>0</v>
      </c>
      <c r="T239" s="477">
        <v>0</v>
      </c>
      <c r="U239" s="477">
        <v>0</v>
      </c>
      <c r="V239" s="477">
        <v>0</v>
      </c>
      <c r="W239" s="477">
        <v>0</v>
      </c>
      <c r="X239" s="477">
        <v>0</v>
      </c>
      <c r="Y239" s="477">
        <v>0</v>
      </c>
      <c r="Z239" s="477">
        <v>0</v>
      </c>
      <c r="AA239" s="587">
        <f t="shared" si="156"/>
        <v>3.3999999999999995</v>
      </c>
      <c r="AB239" s="1100">
        <f t="shared" si="135"/>
        <v>18.75</v>
      </c>
      <c r="AC239" s="1100">
        <f t="shared" si="136"/>
        <v>23.076923076923084</v>
      </c>
      <c r="AD239" s="1100">
        <f t="shared" si="159"/>
        <v>23.809523809523814</v>
      </c>
      <c r="AE239" s="1100">
        <f t="shared" si="160"/>
        <v>16.666666666666675</v>
      </c>
      <c r="AF239" s="1100">
        <f t="shared" si="161"/>
        <v>19.999999999999996</v>
      </c>
      <c r="AG239" s="1100">
        <f t="shared" si="162"/>
        <v>19.999999999999996</v>
      </c>
      <c r="AH239" s="1100">
        <f t="shared" si="163"/>
        <v>66.666666666666671</v>
      </c>
      <c r="AI239" s="1100" t="str">
        <f t="shared" si="164"/>
        <v>n/a</v>
      </c>
      <c r="AJ239" s="1100" t="str">
        <f t="shared" si="165"/>
        <v>n/a</v>
      </c>
      <c r="AK239" s="1100" t="str">
        <f t="shared" si="166"/>
        <v>n/a</v>
      </c>
      <c r="AL239" s="1100" t="str">
        <f t="shared" si="167"/>
        <v>n/a</v>
      </c>
      <c r="AM239" s="1100" t="str">
        <f t="shared" si="168"/>
        <v>n/a</v>
      </c>
      <c r="AN239" s="1100" t="str">
        <f t="shared" si="169"/>
        <v>n/a</v>
      </c>
      <c r="AO239" s="1100" t="str">
        <f t="shared" si="170"/>
        <v>n/a</v>
      </c>
      <c r="AP239" s="1100" t="str">
        <f t="shared" si="171"/>
        <v>n/a</v>
      </c>
      <c r="AQ239" s="1100" t="str">
        <f t="shared" si="172"/>
        <v>n/a</v>
      </c>
      <c r="AR239" s="1100" t="str">
        <f t="shared" si="173"/>
        <v>n/a</v>
      </c>
      <c r="AS239" s="1100" t="str">
        <f t="shared" si="174"/>
        <v>n/a</v>
      </c>
      <c r="AT239" s="1100" t="str">
        <f t="shared" si="175"/>
        <v>n/a</v>
      </c>
      <c r="AU239" s="1100" t="str">
        <f t="shared" si="176"/>
        <v>n/a</v>
      </c>
      <c r="AV239" s="1100" t="str">
        <f t="shared" si="177"/>
        <v>n/a</v>
      </c>
      <c r="AW239" s="1100">
        <f t="shared" si="157"/>
        <v>26.995682888540035</v>
      </c>
      <c r="AX239" s="1100">
        <f t="shared" si="158"/>
        <v>17.662834156435352</v>
      </c>
    </row>
    <row r="240" spans="1:50" ht="11.25" customHeight="1" x14ac:dyDescent="0.2">
      <c r="A240" s="461" t="s">
        <v>1163</v>
      </c>
      <c r="B240" s="829" t="s">
        <v>1164</v>
      </c>
      <c r="C240" s="584">
        <v>3.6</v>
      </c>
      <c r="D240" s="584">
        <v>3.56</v>
      </c>
      <c r="E240" s="460">
        <v>3.36</v>
      </c>
      <c r="F240" s="484">
        <v>3.12</v>
      </c>
      <c r="G240" s="584">
        <v>2.93</v>
      </c>
      <c r="H240" s="584">
        <v>2.2400000000000002</v>
      </c>
      <c r="I240" s="584">
        <v>1.81</v>
      </c>
      <c r="J240" s="584">
        <v>1.45</v>
      </c>
      <c r="K240" s="897"/>
      <c r="L240" s="584">
        <v>0.79</v>
      </c>
      <c r="M240" s="459">
        <v>0.56000000000000005</v>
      </c>
      <c r="N240" s="897"/>
      <c r="O240" s="472">
        <v>0.4</v>
      </c>
      <c r="P240" s="585">
        <v>0.38</v>
      </c>
      <c r="Q240" s="590">
        <v>1</v>
      </c>
      <c r="R240" s="590">
        <v>0.9325</v>
      </c>
      <c r="S240" s="586">
        <v>0.91</v>
      </c>
      <c r="T240" s="590">
        <v>0.91</v>
      </c>
      <c r="U240" s="590">
        <v>0.33879999999999999</v>
      </c>
      <c r="V240" s="586">
        <v>0</v>
      </c>
      <c r="W240" s="586">
        <v>0</v>
      </c>
      <c r="X240" s="586">
        <v>0</v>
      </c>
      <c r="Y240" s="586">
        <v>0</v>
      </c>
      <c r="Z240" s="586">
        <v>0</v>
      </c>
      <c r="AA240" s="587">
        <f t="shared" si="156"/>
        <v>28.291299999999996</v>
      </c>
      <c r="AB240" s="1100">
        <f t="shared" si="135"/>
        <v>1.1235955056179803</v>
      </c>
      <c r="AC240" s="1100">
        <f t="shared" si="136"/>
        <v>5.9523809523809534</v>
      </c>
      <c r="AD240" s="1100">
        <f t="shared" si="159"/>
        <v>7.6923076923076872</v>
      </c>
      <c r="AE240" s="1100">
        <f t="shared" si="160"/>
        <v>6.4846416382252636</v>
      </c>
      <c r="AF240" s="1100">
        <f t="shared" si="161"/>
        <v>30.80357142857142</v>
      </c>
      <c r="AG240" s="1100">
        <f t="shared" si="162"/>
        <v>23.756906077348084</v>
      </c>
      <c r="AH240" s="1100">
        <f t="shared" si="163"/>
        <v>24.827586206896555</v>
      </c>
      <c r="AI240" s="1100">
        <f t="shared" si="164"/>
        <v>83.544303797468331</v>
      </c>
      <c r="AJ240" s="1100">
        <f t="shared" si="165"/>
        <v>41.071428571428555</v>
      </c>
      <c r="AK240" s="1100">
        <f t="shared" si="166"/>
        <v>40.000000000000014</v>
      </c>
      <c r="AL240" s="1100">
        <f t="shared" si="167"/>
        <v>5.2631578947368363</v>
      </c>
      <c r="AM240" s="1100">
        <f t="shared" si="168"/>
        <v>-62</v>
      </c>
      <c r="AN240" s="1100">
        <f t="shared" si="169"/>
        <v>7.2386058981233292</v>
      </c>
      <c r="AO240" s="1100">
        <f t="shared" si="170"/>
        <v>2.4725274725274637</v>
      </c>
      <c r="AP240" s="1100">
        <f t="shared" si="171"/>
        <v>0</v>
      </c>
      <c r="AQ240" s="1100">
        <f t="shared" si="172"/>
        <v>168.59504132231407</v>
      </c>
      <c r="AR240" s="1100" t="str">
        <f t="shared" si="173"/>
        <v>n/a</v>
      </c>
      <c r="AS240" s="1100" t="str">
        <f t="shared" si="174"/>
        <v>n/a</v>
      </c>
      <c r="AT240" s="1100" t="str">
        <f t="shared" si="175"/>
        <v>n/a</v>
      </c>
      <c r="AU240" s="1100" t="str">
        <f t="shared" si="176"/>
        <v>n/a</v>
      </c>
      <c r="AV240" s="1100" t="str">
        <f t="shared" si="177"/>
        <v>n/a</v>
      </c>
      <c r="AW240" s="1100">
        <f t="shared" si="157"/>
        <v>24.176628403621656</v>
      </c>
      <c r="AX240" s="1100">
        <f t="shared" si="158"/>
        <v>48.673358818445372</v>
      </c>
    </row>
    <row r="241" spans="1:50" ht="11.25" customHeight="1" x14ac:dyDescent="0.2">
      <c r="A241" s="830" t="s">
        <v>1157</v>
      </c>
      <c r="B241" s="829" t="s">
        <v>1158</v>
      </c>
      <c r="C241" s="584">
        <v>4.8</v>
      </c>
      <c r="D241" s="584">
        <v>4.4000000000000004</v>
      </c>
      <c r="E241" s="460">
        <v>3.85</v>
      </c>
      <c r="F241" s="587">
        <v>3.4000000000000004</v>
      </c>
      <c r="G241" s="584">
        <v>2.85</v>
      </c>
      <c r="H241" s="584">
        <v>2.2000000000000002</v>
      </c>
      <c r="I241" s="584">
        <v>1.55</v>
      </c>
      <c r="J241" s="584">
        <v>1.1000000000000001</v>
      </c>
      <c r="K241" s="897"/>
      <c r="L241" s="584">
        <v>0.5</v>
      </c>
      <c r="M241" s="588">
        <v>0</v>
      </c>
      <c r="N241" s="897"/>
      <c r="O241" s="585">
        <v>0</v>
      </c>
      <c r="P241" s="585">
        <v>0</v>
      </c>
      <c r="Q241" s="586">
        <v>2</v>
      </c>
      <c r="R241" s="590">
        <v>4</v>
      </c>
      <c r="S241" s="590">
        <v>1</v>
      </c>
      <c r="T241" s="586">
        <v>0</v>
      </c>
      <c r="U241" s="586">
        <v>0</v>
      </c>
      <c r="V241" s="586">
        <v>0</v>
      </c>
      <c r="W241" s="586">
        <v>0</v>
      </c>
      <c r="X241" s="586">
        <v>0</v>
      </c>
      <c r="Y241" s="586">
        <v>0</v>
      </c>
      <c r="Z241" s="586">
        <v>0</v>
      </c>
      <c r="AA241" s="587">
        <f t="shared" si="156"/>
        <v>31.650000000000002</v>
      </c>
      <c r="AB241" s="1100">
        <f t="shared" si="135"/>
        <v>9.0909090909090828</v>
      </c>
      <c r="AC241" s="1100">
        <f t="shared" si="136"/>
        <v>14.285714285714302</v>
      </c>
      <c r="AD241" s="1100">
        <f t="shared" si="159"/>
        <v>13.235294117647056</v>
      </c>
      <c r="AE241" s="1100">
        <f t="shared" si="160"/>
        <v>19.298245614035103</v>
      </c>
      <c r="AF241" s="1100">
        <f t="shared" si="161"/>
        <v>29.54545454545454</v>
      </c>
      <c r="AG241" s="1100">
        <f t="shared" si="162"/>
        <v>41.935483870967751</v>
      </c>
      <c r="AH241" s="1100">
        <f t="shared" si="163"/>
        <v>40.909090909090892</v>
      </c>
      <c r="AI241" s="1100">
        <f t="shared" si="164"/>
        <v>120.00000000000001</v>
      </c>
      <c r="AJ241" s="1100" t="str">
        <f t="shared" si="165"/>
        <v>n/a</v>
      </c>
      <c r="AK241" s="1100" t="str">
        <f t="shared" si="166"/>
        <v>n/a</v>
      </c>
      <c r="AL241" s="1100" t="str">
        <f t="shared" si="167"/>
        <v>n/a</v>
      </c>
      <c r="AM241" s="1100">
        <f t="shared" si="168"/>
        <v>-100</v>
      </c>
      <c r="AN241" s="1100">
        <f t="shared" si="169"/>
        <v>-50</v>
      </c>
      <c r="AO241" s="1100">
        <f t="shared" si="170"/>
        <v>300</v>
      </c>
      <c r="AP241" s="1100" t="str">
        <f t="shared" si="171"/>
        <v>n/a</v>
      </c>
      <c r="AQ241" s="1100" t="str">
        <f t="shared" si="172"/>
        <v>n/a</v>
      </c>
      <c r="AR241" s="1100" t="str">
        <f t="shared" si="173"/>
        <v>n/a</v>
      </c>
      <c r="AS241" s="1100" t="str">
        <f t="shared" si="174"/>
        <v>n/a</v>
      </c>
      <c r="AT241" s="1100" t="str">
        <f t="shared" si="175"/>
        <v>n/a</v>
      </c>
      <c r="AU241" s="1100" t="str">
        <f t="shared" si="176"/>
        <v>n/a</v>
      </c>
      <c r="AV241" s="1100" t="str">
        <f t="shared" si="177"/>
        <v>n/a</v>
      </c>
      <c r="AW241" s="1100">
        <f t="shared" si="157"/>
        <v>39.845472039438064</v>
      </c>
      <c r="AX241" s="1100">
        <f t="shared" si="158"/>
        <v>102.26197529052938</v>
      </c>
    </row>
    <row r="242" spans="1:50" ht="11.25" customHeight="1" x14ac:dyDescent="0.2">
      <c r="A242" s="465" t="s">
        <v>1178</v>
      </c>
      <c r="B242" s="814" t="s">
        <v>1179</v>
      </c>
      <c r="C242" s="584">
        <v>1.78</v>
      </c>
      <c r="D242" s="584">
        <v>1.68</v>
      </c>
      <c r="E242" s="460">
        <v>1.6</v>
      </c>
      <c r="F242" s="450">
        <v>1.44</v>
      </c>
      <c r="G242" s="451">
        <v>1.2</v>
      </c>
      <c r="H242" s="451">
        <v>1</v>
      </c>
      <c r="I242" s="451">
        <v>0.84</v>
      </c>
      <c r="J242" s="451">
        <v>0.48</v>
      </c>
      <c r="K242" s="964"/>
      <c r="L242" s="451">
        <v>0.3</v>
      </c>
      <c r="M242" s="453">
        <v>0.24</v>
      </c>
      <c r="N242" s="964"/>
      <c r="O242" s="488">
        <v>0.12</v>
      </c>
      <c r="P242" s="495">
        <v>0</v>
      </c>
      <c r="Q242" s="455">
        <v>0</v>
      </c>
      <c r="R242" s="455">
        <v>0</v>
      </c>
      <c r="S242" s="455">
        <v>0</v>
      </c>
      <c r="T242" s="455">
        <v>0</v>
      </c>
      <c r="U242" s="455">
        <v>0</v>
      </c>
      <c r="V242" s="455">
        <v>0</v>
      </c>
      <c r="W242" s="455">
        <v>0</v>
      </c>
      <c r="X242" s="455">
        <v>0</v>
      </c>
      <c r="Y242" s="455">
        <v>0</v>
      </c>
      <c r="Z242" s="455">
        <v>0</v>
      </c>
      <c r="AA242" s="587">
        <f t="shared" si="156"/>
        <v>10.68</v>
      </c>
      <c r="AB242" s="1100">
        <f t="shared" si="135"/>
        <v>5.9523809523809534</v>
      </c>
      <c r="AC242" s="1100">
        <f t="shared" si="136"/>
        <v>4.9999999999999822</v>
      </c>
      <c r="AD242" s="1100">
        <f t="shared" si="159"/>
        <v>11.111111111111116</v>
      </c>
      <c r="AE242" s="1100">
        <f t="shared" si="160"/>
        <v>19.999999999999996</v>
      </c>
      <c r="AF242" s="1100">
        <f t="shared" si="161"/>
        <v>19.999999999999996</v>
      </c>
      <c r="AG242" s="1100">
        <f t="shared" si="162"/>
        <v>19.047619047619047</v>
      </c>
      <c r="AH242" s="1100">
        <f t="shared" si="163"/>
        <v>75</v>
      </c>
      <c r="AI242" s="1100">
        <f t="shared" si="164"/>
        <v>60.000000000000007</v>
      </c>
      <c r="AJ242" s="1100">
        <f t="shared" si="165"/>
        <v>25</v>
      </c>
      <c r="AK242" s="1100">
        <f t="shared" si="166"/>
        <v>100</v>
      </c>
      <c r="AL242" s="1100" t="str">
        <f t="shared" si="167"/>
        <v>n/a</v>
      </c>
      <c r="AM242" s="1100" t="str">
        <f t="shared" si="168"/>
        <v>n/a</v>
      </c>
      <c r="AN242" s="1100" t="str">
        <f t="shared" si="169"/>
        <v>n/a</v>
      </c>
      <c r="AO242" s="1100" t="str">
        <f t="shared" si="170"/>
        <v>n/a</v>
      </c>
      <c r="AP242" s="1100" t="str">
        <f t="shared" si="171"/>
        <v>n/a</v>
      </c>
      <c r="AQ242" s="1100" t="str">
        <f t="shared" si="172"/>
        <v>n/a</v>
      </c>
      <c r="AR242" s="1100" t="str">
        <f t="shared" si="173"/>
        <v>n/a</v>
      </c>
      <c r="AS242" s="1100" t="str">
        <f t="shared" si="174"/>
        <v>n/a</v>
      </c>
      <c r="AT242" s="1100" t="str">
        <f t="shared" si="175"/>
        <v>n/a</v>
      </c>
      <c r="AU242" s="1100" t="str">
        <f t="shared" si="176"/>
        <v>n/a</v>
      </c>
      <c r="AV242" s="1100" t="str">
        <f t="shared" si="177"/>
        <v>n/a</v>
      </c>
      <c r="AW242" s="1100">
        <f t="shared" si="157"/>
        <v>34.111111111111107</v>
      </c>
      <c r="AX242" s="1100">
        <f t="shared" si="158"/>
        <v>32.593490161488219</v>
      </c>
    </row>
    <row r="243" spans="1:50" ht="11.25" customHeight="1" x14ac:dyDescent="0.2">
      <c r="A243" s="461" t="s">
        <v>579</v>
      </c>
      <c r="B243" s="829" t="s">
        <v>580</v>
      </c>
      <c r="C243" s="584">
        <v>1</v>
      </c>
      <c r="D243" s="584">
        <v>0.87</v>
      </c>
      <c r="E243" s="460">
        <v>0.77</v>
      </c>
      <c r="F243" s="460">
        <v>0.64</v>
      </c>
      <c r="G243" s="584">
        <v>0.6</v>
      </c>
      <c r="H243" s="584">
        <v>0.56000000000000005</v>
      </c>
      <c r="I243" s="463">
        <v>0.5</v>
      </c>
      <c r="J243" s="584">
        <v>0.4</v>
      </c>
      <c r="K243" s="897">
        <v>0</v>
      </c>
      <c r="L243" s="584">
        <v>0.37</v>
      </c>
      <c r="M243" s="459">
        <v>0.26250000000000001</v>
      </c>
      <c r="N243" s="897">
        <v>0</v>
      </c>
      <c r="O243" s="472">
        <v>0.21</v>
      </c>
      <c r="P243" s="472">
        <v>0.18</v>
      </c>
      <c r="Q243" s="590">
        <v>0.13</v>
      </c>
      <c r="R243" s="590">
        <v>0.11</v>
      </c>
      <c r="S243" s="590">
        <v>0.1</v>
      </c>
      <c r="T243" s="590">
        <v>7.7499999999999999E-2</v>
      </c>
      <c r="U243" s="590">
        <v>0.05</v>
      </c>
      <c r="V243" s="590">
        <v>2.6249999999999999E-2</v>
      </c>
      <c r="W243" s="590">
        <v>6.2500000000000003E-3</v>
      </c>
      <c r="X243" s="590">
        <v>5.6499999999999996E-3</v>
      </c>
      <c r="Y243" s="590">
        <v>5.0000000000000001E-3</v>
      </c>
      <c r="Z243" s="590">
        <v>6.4999999999999997E-4</v>
      </c>
      <c r="AA243" s="587">
        <f t="shared" si="156"/>
        <v>6.8738000000000001</v>
      </c>
      <c r="AB243" s="1100">
        <f t="shared" si="135"/>
        <v>14.942528735632177</v>
      </c>
      <c r="AC243" s="1100">
        <f t="shared" si="136"/>
        <v>12.987012987012992</v>
      </c>
      <c r="AD243" s="1100">
        <f t="shared" si="159"/>
        <v>20.3125</v>
      </c>
      <c r="AE243" s="1100">
        <f t="shared" si="160"/>
        <v>6.6666666666666652</v>
      </c>
      <c r="AF243" s="1100">
        <f t="shared" si="161"/>
        <v>7.1428571428571397</v>
      </c>
      <c r="AG243" s="1100">
        <f t="shared" si="162"/>
        <v>12.000000000000011</v>
      </c>
      <c r="AH243" s="1100">
        <f t="shared" si="163"/>
        <v>25</v>
      </c>
      <c r="AI243" s="1100">
        <f t="shared" si="164"/>
        <v>8.1081081081081141</v>
      </c>
      <c r="AJ243" s="1100">
        <f t="shared" si="165"/>
        <v>40.952380952380942</v>
      </c>
      <c r="AK243" s="1100">
        <f t="shared" si="166"/>
        <v>25</v>
      </c>
      <c r="AL243" s="1100">
        <f t="shared" si="167"/>
        <v>16.666666666666675</v>
      </c>
      <c r="AM243" s="1100">
        <f t="shared" si="168"/>
        <v>38.46153846153846</v>
      </c>
      <c r="AN243" s="1100">
        <f t="shared" si="169"/>
        <v>18.181818181818187</v>
      </c>
      <c r="AO243" s="1100">
        <f t="shared" si="170"/>
        <v>9.9999999999999858</v>
      </c>
      <c r="AP243" s="1100">
        <f t="shared" si="171"/>
        <v>29.032258064516149</v>
      </c>
      <c r="AQ243" s="1100">
        <f t="shared" si="172"/>
        <v>54.999999999999986</v>
      </c>
      <c r="AR243" s="1100">
        <f t="shared" si="173"/>
        <v>90.476190476190482</v>
      </c>
      <c r="AS243" s="1100">
        <f t="shared" si="174"/>
        <v>319.99999999999994</v>
      </c>
      <c r="AT243" s="1100">
        <f t="shared" si="175"/>
        <v>10.619469026548689</v>
      </c>
      <c r="AU243" s="1100">
        <f t="shared" si="176"/>
        <v>12.999999999999989</v>
      </c>
      <c r="AV243" s="1100">
        <f t="shared" si="177"/>
        <v>669.23076923076928</v>
      </c>
      <c r="AW243" s="1100">
        <f t="shared" si="157"/>
        <v>68.751464985747887</v>
      </c>
      <c r="AX243" s="1100">
        <f t="shared" si="158"/>
        <v>153.22660593081852</v>
      </c>
    </row>
    <row r="244" spans="1:50" ht="11.25" customHeight="1" x14ac:dyDescent="0.2">
      <c r="A244" s="830" t="s">
        <v>1216</v>
      </c>
      <c r="B244" s="829" t="s">
        <v>1217</v>
      </c>
      <c r="C244" s="584">
        <v>0.96</v>
      </c>
      <c r="D244" s="584">
        <v>0.88</v>
      </c>
      <c r="E244" s="460">
        <v>0.8</v>
      </c>
      <c r="F244" s="460">
        <v>0.72</v>
      </c>
      <c r="G244" s="584">
        <v>0.64</v>
      </c>
      <c r="H244" s="584">
        <v>0.56000000000000005</v>
      </c>
      <c r="I244" s="584">
        <v>0.48</v>
      </c>
      <c r="J244" s="584">
        <v>0.3</v>
      </c>
      <c r="K244" s="897"/>
      <c r="L244" s="463">
        <v>0</v>
      </c>
      <c r="M244" s="588">
        <v>0</v>
      </c>
      <c r="N244" s="897"/>
      <c r="O244" s="585">
        <v>0</v>
      </c>
      <c r="P244" s="585">
        <v>0</v>
      </c>
      <c r="Q244" s="586">
        <v>0</v>
      </c>
      <c r="R244" s="586">
        <v>0</v>
      </c>
      <c r="S244" s="586">
        <v>0</v>
      </c>
      <c r="T244" s="586">
        <v>0</v>
      </c>
      <c r="U244" s="586">
        <v>0</v>
      </c>
      <c r="V244" s="586">
        <v>0</v>
      </c>
      <c r="W244" s="586">
        <v>0</v>
      </c>
      <c r="X244" s="586">
        <v>0</v>
      </c>
      <c r="Y244" s="586">
        <v>0</v>
      </c>
      <c r="Z244" s="586">
        <v>0</v>
      </c>
      <c r="AA244" s="587">
        <f t="shared" si="156"/>
        <v>5.339999999999999</v>
      </c>
      <c r="AB244" s="1100">
        <f t="shared" si="135"/>
        <v>9.0909090909090828</v>
      </c>
      <c r="AC244" s="1100">
        <f t="shared" si="136"/>
        <v>9.9999999999999858</v>
      </c>
      <c r="AD244" s="1100">
        <f t="shared" si="159"/>
        <v>11.111111111111116</v>
      </c>
      <c r="AE244" s="1100">
        <f t="shared" si="160"/>
        <v>12.5</v>
      </c>
      <c r="AF244" s="1100">
        <f t="shared" si="161"/>
        <v>14.285714285714279</v>
      </c>
      <c r="AG244" s="1100">
        <f t="shared" si="162"/>
        <v>16.666666666666675</v>
      </c>
      <c r="AH244" s="1100">
        <f t="shared" si="163"/>
        <v>60.000000000000007</v>
      </c>
      <c r="AI244" s="1100" t="str">
        <f t="shared" si="164"/>
        <v>n/a</v>
      </c>
      <c r="AJ244" s="1100" t="str">
        <f t="shared" si="165"/>
        <v>n/a</v>
      </c>
      <c r="AK244" s="1100" t="str">
        <f t="shared" si="166"/>
        <v>n/a</v>
      </c>
      <c r="AL244" s="1100" t="str">
        <f t="shared" si="167"/>
        <v>n/a</v>
      </c>
      <c r="AM244" s="1100" t="str">
        <f t="shared" si="168"/>
        <v>n/a</v>
      </c>
      <c r="AN244" s="1100" t="str">
        <f t="shared" si="169"/>
        <v>n/a</v>
      </c>
      <c r="AO244" s="1100" t="str">
        <f t="shared" si="170"/>
        <v>n/a</v>
      </c>
      <c r="AP244" s="1100" t="str">
        <f t="shared" si="171"/>
        <v>n/a</v>
      </c>
      <c r="AQ244" s="1100" t="str">
        <f t="shared" si="172"/>
        <v>n/a</v>
      </c>
      <c r="AR244" s="1100" t="str">
        <f t="shared" si="173"/>
        <v>n/a</v>
      </c>
      <c r="AS244" s="1100" t="str">
        <f t="shared" si="174"/>
        <v>n/a</v>
      </c>
      <c r="AT244" s="1100" t="str">
        <f t="shared" si="175"/>
        <v>n/a</v>
      </c>
      <c r="AU244" s="1100" t="str">
        <f t="shared" si="176"/>
        <v>n/a</v>
      </c>
      <c r="AV244" s="1100" t="str">
        <f t="shared" si="177"/>
        <v>n/a</v>
      </c>
      <c r="AW244" s="1100">
        <f t="shared" si="157"/>
        <v>19.093485879200163</v>
      </c>
      <c r="AX244" s="1100">
        <f t="shared" si="158"/>
        <v>18.222158706361505</v>
      </c>
    </row>
    <row r="245" spans="1:50" ht="11.25" customHeight="1" x14ac:dyDescent="0.2">
      <c r="A245" s="830" t="s">
        <v>1182</v>
      </c>
      <c r="B245" s="829" t="s">
        <v>1183</v>
      </c>
      <c r="C245" s="584">
        <v>0.66</v>
      </c>
      <c r="D245" s="584">
        <v>0.6</v>
      </c>
      <c r="E245" s="460">
        <v>0.56000000000000005</v>
      </c>
      <c r="F245" s="460">
        <v>0.52</v>
      </c>
      <c r="G245" s="584">
        <v>0.48</v>
      </c>
      <c r="H245" s="584">
        <v>0.44</v>
      </c>
      <c r="I245" s="584">
        <v>0.42</v>
      </c>
      <c r="J245" s="584">
        <v>0.28000000000000003</v>
      </c>
      <c r="K245" s="897"/>
      <c r="L245" s="463">
        <v>0.14000000000000001</v>
      </c>
      <c r="M245" s="588">
        <v>0.14000000000000001</v>
      </c>
      <c r="N245" s="897"/>
      <c r="O245" s="585">
        <v>0.14000000000000001</v>
      </c>
      <c r="P245" s="472">
        <v>0.14000000000000001</v>
      </c>
      <c r="Q245" s="590">
        <v>0.13750000000000001</v>
      </c>
      <c r="R245" s="590">
        <v>0.1275</v>
      </c>
      <c r="S245" s="590">
        <v>0.12</v>
      </c>
      <c r="T245" s="586">
        <v>0</v>
      </c>
      <c r="U245" s="586">
        <v>0</v>
      </c>
      <c r="V245" s="586">
        <v>0</v>
      </c>
      <c r="W245" s="586">
        <v>0</v>
      </c>
      <c r="X245" s="586">
        <v>0</v>
      </c>
      <c r="Y245" s="586">
        <v>0</v>
      </c>
      <c r="Z245" s="586">
        <v>0</v>
      </c>
      <c r="AA245" s="587">
        <f t="shared" si="156"/>
        <v>4.9049999999999994</v>
      </c>
      <c r="AB245" s="1100">
        <f t="shared" si="135"/>
        <v>10.000000000000009</v>
      </c>
      <c r="AC245" s="1100">
        <f t="shared" si="136"/>
        <v>7.1428571428571397</v>
      </c>
      <c r="AD245" s="1100">
        <f t="shared" si="159"/>
        <v>7.6923076923077094</v>
      </c>
      <c r="AE245" s="1100">
        <f t="shared" si="160"/>
        <v>8.3333333333333481</v>
      </c>
      <c r="AF245" s="1100">
        <f t="shared" si="161"/>
        <v>9.0909090909090828</v>
      </c>
      <c r="AG245" s="1100">
        <f t="shared" si="162"/>
        <v>4.7619047619047672</v>
      </c>
      <c r="AH245" s="1100">
        <f t="shared" si="163"/>
        <v>49.999999999999979</v>
      </c>
      <c r="AI245" s="1100">
        <f t="shared" si="164"/>
        <v>100</v>
      </c>
      <c r="AJ245" s="1100">
        <f t="shared" si="165"/>
        <v>0</v>
      </c>
      <c r="AK245" s="1100">
        <f t="shared" si="166"/>
        <v>0</v>
      </c>
      <c r="AL245" s="1100">
        <f t="shared" si="167"/>
        <v>0</v>
      </c>
      <c r="AM245" s="1100">
        <f t="shared" si="168"/>
        <v>1.8181818181818299</v>
      </c>
      <c r="AN245" s="1100">
        <f t="shared" si="169"/>
        <v>7.8431372549019773</v>
      </c>
      <c r="AO245" s="1100">
        <f t="shared" si="170"/>
        <v>6.25</v>
      </c>
      <c r="AP245" s="1100" t="str">
        <f t="shared" si="171"/>
        <v>n/a</v>
      </c>
      <c r="AQ245" s="1100" t="str">
        <f t="shared" si="172"/>
        <v>n/a</v>
      </c>
      <c r="AR245" s="1100" t="str">
        <f t="shared" si="173"/>
        <v>n/a</v>
      </c>
      <c r="AS245" s="1100" t="str">
        <f t="shared" si="174"/>
        <v>n/a</v>
      </c>
      <c r="AT245" s="1100" t="str">
        <f t="shared" si="175"/>
        <v>n/a</v>
      </c>
      <c r="AU245" s="1100" t="str">
        <f t="shared" si="176"/>
        <v>n/a</v>
      </c>
      <c r="AV245" s="1100" t="str">
        <f t="shared" si="177"/>
        <v>n/a</v>
      </c>
      <c r="AW245" s="1100">
        <f t="shared" si="157"/>
        <v>15.209473649599705</v>
      </c>
      <c r="AX245" s="1100">
        <f t="shared" si="158"/>
        <v>27.386474287437981</v>
      </c>
    </row>
    <row r="246" spans="1:50" ht="11.25" customHeight="1" x14ac:dyDescent="0.2">
      <c r="A246" s="501" t="s">
        <v>1167</v>
      </c>
      <c r="B246" s="814" t="s">
        <v>1168</v>
      </c>
      <c r="C246" s="584">
        <v>0.48</v>
      </c>
      <c r="D246" s="584">
        <v>0.45</v>
      </c>
      <c r="E246" s="460">
        <v>0.41</v>
      </c>
      <c r="F246" s="483">
        <v>0.4</v>
      </c>
      <c r="G246" s="451">
        <v>0.32</v>
      </c>
      <c r="H246" s="451">
        <v>0.182</v>
      </c>
      <c r="I246" s="451">
        <v>0.12</v>
      </c>
      <c r="J246" s="451">
        <v>0.11</v>
      </c>
      <c r="K246" s="964"/>
      <c r="L246" s="451">
        <v>0.104</v>
      </c>
      <c r="M246" s="453">
        <v>0</v>
      </c>
      <c r="N246" s="964"/>
      <c r="O246" s="495">
        <v>0</v>
      </c>
      <c r="P246" s="495">
        <v>0</v>
      </c>
      <c r="Q246" s="455">
        <v>0</v>
      </c>
      <c r="R246" s="455">
        <v>0</v>
      </c>
      <c r="S246" s="455">
        <v>0</v>
      </c>
      <c r="T246" s="455">
        <v>0</v>
      </c>
      <c r="U246" s="455">
        <v>0</v>
      </c>
      <c r="V246" s="455">
        <v>0</v>
      </c>
      <c r="W246" s="455">
        <v>0</v>
      </c>
      <c r="X246" s="455">
        <v>0</v>
      </c>
      <c r="Y246" s="455">
        <v>0</v>
      </c>
      <c r="Z246" s="455">
        <v>0</v>
      </c>
      <c r="AA246" s="587">
        <f t="shared" si="156"/>
        <v>2.5759999999999996</v>
      </c>
      <c r="AB246" s="1100">
        <f t="shared" ref="AB246:AB309" si="178">IF(ISERROR((C246/D246-1)*100),"n/a",(C246/D246-1)*100)</f>
        <v>6.6666666666666652</v>
      </c>
      <c r="AC246" s="1100">
        <f t="shared" ref="AC246:AC309" si="179">IF(ISERROR((D246/E246-1)*100),"n/a",(D246/E246-1)*100)</f>
        <v>9.7560975609756184</v>
      </c>
      <c r="AD246" s="1100">
        <f t="shared" ref="AD246:AD277" si="180">IF(ISERROR((E246/F246-1)*100),"n/a",(E246/F246-1)*100)</f>
        <v>2.4999999999999911</v>
      </c>
      <c r="AE246" s="1100">
        <f t="shared" ref="AE246:AE277" si="181">IF(ISERROR((F246/G246-1)*100),"n/a",(F246/G246-1)*100)</f>
        <v>25</v>
      </c>
      <c r="AF246" s="1100">
        <f t="shared" ref="AF246:AF277" si="182">IF(ISERROR((G246/H246-1)*100),"n/a",(G246/H246-1)*100)</f>
        <v>75.824175824175839</v>
      </c>
      <c r="AG246" s="1100">
        <f t="shared" ref="AG246:AG277" si="183">IF(ISERROR((H246/I246-1)*100),"n/a",(H246/I246-1)*100)</f>
        <v>51.666666666666657</v>
      </c>
      <c r="AH246" s="1100">
        <f t="shared" ref="AH246:AH277" si="184">IF(ISERROR((I246/J246-1)*100),"n/a",(I246/J246-1)*100)</f>
        <v>9.0909090909090828</v>
      </c>
      <c r="AI246" s="1100">
        <f t="shared" ref="AI246:AI277" si="185">IF(ISERROR((J246/L246-1)*100),"n/a",(J246/L246-1)*100)</f>
        <v>5.7692307692307709</v>
      </c>
      <c r="AJ246" s="1100" t="str">
        <f t="shared" ref="AJ246:AJ277" si="186">IF(ISERROR((L246/M246-1)*100),"n/a",(L246/M246-1)*100)</f>
        <v>n/a</v>
      </c>
      <c r="AK246" s="1100" t="str">
        <f t="shared" ref="AK246:AK277" si="187">IF(ISERROR((M246/O246-1)*100),"n/a",(M246/O246-1)*100)</f>
        <v>n/a</v>
      </c>
      <c r="AL246" s="1100" t="str">
        <f t="shared" ref="AL246:AL277" si="188">IF(ISERROR((O246/P246-1)*100),"n/a",(O246/P246-1)*100)</f>
        <v>n/a</v>
      </c>
      <c r="AM246" s="1100" t="str">
        <f t="shared" ref="AM246:AM277" si="189">IF(ISERROR((P246/Q246-1)*100),"n/a",(P246/Q246-1)*100)</f>
        <v>n/a</v>
      </c>
      <c r="AN246" s="1100" t="str">
        <f t="shared" ref="AN246:AN277" si="190">IF(ISERROR((Q246/R246-1)*100),"n/a",(Q246/R246-1)*100)</f>
        <v>n/a</v>
      </c>
      <c r="AO246" s="1100" t="str">
        <f t="shared" ref="AO246:AO277" si="191">IF(ISERROR((R246/S246-1)*100),"n/a",(R246/S246-1)*100)</f>
        <v>n/a</v>
      </c>
      <c r="AP246" s="1100" t="str">
        <f t="shared" ref="AP246:AP277" si="192">IF(ISERROR((S246/T246-1)*100),"n/a",(S246/T246-1)*100)</f>
        <v>n/a</v>
      </c>
      <c r="AQ246" s="1100" t="str">
        <f t="shared" ref="AQ246:AQ277" si="193">IF(ISERROR((T246/U246-1)*100),"n/a",(T246/U246-1)*100)</f>
        <v>n/a</v>
      </c>
      <c r="AR246" s="1100" t="str">
        <f t="shared" ref="AR246:AR277" si="194">IF(ISERROR((U246/V246-1)*100),"n/a",(U246/V246-1)*100)</f>
        <v>n/a</v>
      </c>
      <c r="AS246" s="1100" t="str">
        <f t="shared" ref="AS246:AS277" si="195">IF(ISERROR((V246/W246-1)*100),"n/a",(V246/W246-1)*100)</f>
        <v>n/a</v>
      </c>
      <c r="AT246" s="1100" t="str">
        <f t="shared" ref="AT246:AT277" si="196">IF(ISERROR((W246/X246-1)*100),"n/a",(W246/X246-1)*100)</f>
        <v>n/a</v>
      </c>
      <c r="AU246" s="1100" t="str">
        <f t="shared" ref="AU246:AU277" si="197">IF(ISERROR((X246/Y246-1)*100),"n/a",(X246/Y246-1)*100)</f>
        <v>n/a</v>
      </c>
      <c r="AV246" s="1100" t="str">
        <f t="shared" ref="AV246:AV277" si="198">IF(ISERROR((Y246/Z246-1)*100),"n/a",(Y246/Z246-1)*100)</f>
        <v>n/a</v>
      </c>
      <c r="AW246" s="1100">
        <f t="shared" si="157"/>
        <v>23.28421832232808</v>
      </c>
      <c r="AX246" s="1100">
        <f t="shared" si="158"/>
        <v>26.641310662301446</v>
      </c>
    </row>
    <row r="247" spans="1:50" ht="11.25" customHeight="1" x14ac:dyDescent="0.2">
      <c r="A247" s="591" t="s">
        <v>1184</v>
      </c>
      <c r="B247" s="468" t="s">
        <v>1185</v>
      </c>
      <c r="C247" s="584">
        <v>1</v>
      </c>
      <c r="D247" s="584">
        <v>0.96</v>
      </c>
      <c r="E247" s="460">
        <v>0.78</v>
      </c>
      <c r="F247" s="471">
        <v>0.67999999999999994</v>
      </c>
      <c r="G247" s="474">
        <v>0.6</v>
      </c>
      <c r="H247" s="474">
        <v>0.54</v>
      </c>
      <c r="I247" s="474">
        <v>0.5</v>
      </c>
      <c r="J247" s="474">
        <v>0.48</v>
      </c>
      <c r="K247" s="977"/>
      <c r="L247" s="474">
        <v>0.43</v>
      </c>
      <c r="M247" s="475">
        <v>0.4</v>
      </c>
      <c r="N247" s="977"/>
      <c r="O247" s="496">
        <v>0.4</v>
      </c>
      <c r="P247" s="496">
        <v>0.3</v>
      </c>
      <c r="Q247" s="476">
        <v>1.1200000000000001</v>
      </c>
      <c r="R247" s="476">
        <v>1.08</v>
      </c>
      <c r="S247" s="476">
        <v>1.04</v>
      </c>
      <c r="T247" s="476">
        <v>1.02</v>
      </c>
      <c r="U247" s="477">
        <v>1</v>
      </c>
      <c r="V247" s="477">
        <v>1</v>
      </c>
      <c r="W247" s="476">
        <v>1</v>
      </c>
      <c r="X247" s="476">
        <v>0.92</v>
      </c>
      <c r="Y247" s="477">
        <v>0.91</v>
      </c>
      <c r="Z247" s="476">
        <v>0.93</v>
      </c>
      <c r="AA247" s="587">
        <f t="shared" si="156"/>
        <v>17.089999999999996</v>
      </c>
      <c r="AB247" s="1100">
        <f t="shared" si="178"/>
        <v>4.1666666666666741</v>
      </c>
      <c r="AC247" s="1100">
        <f t="shared" si="179"/>
        <v>23.076923076923062</v>
      </c>
      <c r="AD247" s="1100">
        <f t="shared" si="180"/>
        <v>14.705882352941192</v>
      </c>
      <c r="AE247" s="1100">
        <f t="shared" si="181"/>
        <v>13.33333333333333</v>
      </c>
      <c r="AF247" s="1100">
        <f t="shared" si="182"/>
        <v>11.111111111111093</v>
      </c>
      <c r="AG247" s="1100">
        <f t="shared" si="183"/>
        <v>8.0000000000000071</v>
      </c>
      <c r="AH247" s="1100">
        <f t="shared" si="184"/>
        <v>4.1666666666666741</v>
      </c>
      <c r="AI247" s="1100">
        <f t="shared" si="185"/>
        <v>11.627906976744185</v>
      </c>
      <c r="AJ247" s="1100">
        <f t="shared" si="186"/>
        <v>7.4999999999999956</v>
      </c>
      <c r="AK247" s="1100">
        <f t="shared" si="187"/>
        <v>0</v>
      </c>
      <c r="AL247" s="1100">
        <f t="shared" si="188"/>
        <v>33.33333333333335</v>
      </c>
      <c r="AM247" s="1100">
        <f t="shared" si="189"/>
        <v>-73.214285714285722</v>
      </c>
      <c r="AN247" s="1100">
        <f t="shared" si="190"/>
        <v>3.7037037037036979</v>
      </c>
      <c r="AO247" s="1100">
        <f t="shared" si="191"/>
        <v>3.8461538461538547</v>
      </c>
      <c r="AP247" s="1100">
        <f t="shared" si="192"/>
        <v>1.9607843137254832</v>
      </c>
      <c r="AQ247" s="1100">
        <f t="shared" si="193"/>
        <v>2.0000000000000018</v>
      </c>
      <c r="AR247" s="1100">
        <f t="shared" si="194"/>
        <v>0</v>
      </c>
      <c r="AS247" s="1100">
        <f t="shared" si="195"/>
        <v>0</v>
      </c>
      <c r="AT247" s="1100">
        <f t="shared" si="196"/>
        <v>8.6956521739130377</v>
      </c>
      <c r="AU247" s="1100">
        <f t="shared" si="197"/>
        <v>1.098901098901095</v>
      </c>
      <c r="AV247" s="1100">
        <f t="shared" si="198"/>
        <v>-2.1505376344086002</v>
      </c>
      <c r="AW247" s="1100">
        <f t="shared" si="157"/>
        <v>3.6648664431153524</v>
      </c>
      <c r="AX247" s="1100">
        <f t="shared" si="158"/>
        <v>19.554297098324451</v>
      </c>
    </row>
    <row r="248" spans="1:50" ht="11.25" customHeight="1" x14ac:dyDescent="0.2">
      <c r="A248" s="444" t="s">
        <v>1186</v>
      </c>
      <c r="B248" s="814" t="s">
        <v>1187</v>
      </c>
      <c r="C248" s="584">
        <v>0.48</v>
      </c>
      <c r="D248" s="584">
        <v>0.44</v>
      </c>
      <c r="E248" s="460">
        <v>0.4</v>
      </c>
      <c r="F248" s="454">
        <v>0.36</v>
      </c>
      <c r="G248" s="451">
        <v>0.32</v>
      </c>
      <c r="H248" s="451">
        <v>0.28000000000000003</v>
      </c>
      <c r="I248" s="452">
        <v>0.24</v>
      </c>
      <c r="J248" s="451">
        <v>0.22</v>
      </c>
      <c r="K248" s="964"/>
      <c r="L248" s="452">
        <v>0.16</v>
      </c>
      <c r="M248" s="453">
        <v>0.16</v>
      </c>
      <c r="N248" s="964"/>
      <c r="O248" s="1003">
        <v>0.16</v>
      </c>
      <c r="P248" s="1003">
        <v>0.24</v>
      </c>
      <c r="Q248" s="1066">
        <v>0.32</v>
      </c>
      <c r="R248" s="1066">
        <v>0.27</v>
      </c>
      <c r="S248" s="456">
        <v>0.23</v>
      </c>
      <c r="T248" s="455">
        <v>0.2</v>
      </c>
      <c r="U248" s="456">
        <v>0.2</v>
      </c>
      <c r="V248" s="456">
        <v>0.19</v>
      </c>
      <c r="W248" s="456">
        <v>0.12</v>
      </c>
      <c r="X248" s="455">
        <v>0</v>
      </c>
      <c r="Y248" s="455">
        <v>0</v>
      </c>
      <c r="Z248" s="455">
        <v>0</v>
      </c>
      <c r="AA248" s="587">
        <f t="shared" si="156"/>
        <v>4.9900000000000011</v>
      </c>
      <c r="AB248" s="1100">
        <f t="shared" si="178"/>
        <v>9.0909090909090828</v>
      </c>
      <c r="AC248" s="1100">
        <f t="shared" si="179"/>
        <v>9.9999999999999858</v>
      </c>
      <c r="AD248" s="1100">
        <f t="shared" si="180"/>
        <v>11.111111111111116</v>
      </c>
      <c r="AE248" s="1100">
        <f t="shared" si="181"/>
        <v>12.5</v>
      </c>
      <c r="AF248" s="1100">
        <f t="shared" si="182"/>
        <v>14.285714285714279</v>
      </c>
      <c r="AG248" s="1100">
        <f t="shared" si="183"/>
        <v>16.666666666666675</v>
      </c>
      <c r="AH248" s="1100">
        <f t="shared" si="184"/>
        <v>9.0909090909090828</v>
      </c>
      <c r="AI248" s="1100">
        <f t="shared" si="185"/>
        <v>37.5</v>
      </c>
      <c r="AJ248" s="1100">
        <f t="shared" si="186"/>
        <v>0</v>
      </c>
      <c r="AK248" s="1100">
        <f t="shared" si="187"/>
        <v>0</v>
      </c>
      <c r="AL248" s="1100">
        <f t="shared" si="188"/>
        <v>-33.333333333333329</v>
      </c>
      <c r="AM248" s="1100">
        <f t="shared" si="189"/>
        <v>-25</v>
      </c>
      <c r="AN248" s="1100">
        <f t="shared" si="190"/>
        <v>18.518518518518512</v>
      </c>
      <c r="AO248" s="1100">
        <f t="shared" si="191"/>
        <v>17.391304347826097</v>
      </c>
      <c r="AP248" s="1100">
        <f t="shared" si="192"/>
        <v>14.999999999999991</v>
      </c>
      <c r="AQ248" s="1100">
        <f t="shared" si="193"/>
        <v>0</v>
      </c>
      <c r="AR248" s="1100">
        <f t="shared" si="194"/>
        <v>5.2631578947368363</v>
      </c>
      <c r="AS248" s="1100">
        <f t="shared" si="195"/>
        <v>58.33333333333335</v>
      </c>
      <c r="AT248" s="1100" t="str">
        <f t="shared" si="196"/>
        <v>n/a</v>
      </c>
      <c r="AU248" s="1100" t="str">
        <f t="shared" si="197"/>
        <v>n/a</v>
      </c>
      <c r="AV248" s="1100" t="str">
        <f t="shared" si="198"/>
        <v>n/a</v>
      </c>
      <c r="AW248" s="1100">
        <f t="shared" si="157"/>
        <v>9.8010161670217588</v>
      </c>
      <c r="AX248" s="1100">
        <f t="shared" si="158"/>
        <v>19.913060522584459</v>
      </c>
    </row>
    <row r="249" spans="1:50" ht="11.25" customHeight="1" x14ac:dyDescent="0.2">
      <c r="A249" s="1025" t="s">
        <v>4495</v>
      </c>
      <c r="B249" s="468" t="s">
        <v>4490</v>
      </c>
      <c r="C249" s="584">
        <v>0.36</v>
      </c>
      <c r="D249" s="584">
        <v>0.3</v>
      </c>
      <c r="E249" s="460">
        <v>0.255</v>
      </c>
      <c r="F249" s="460">
        <v>0.21</v>
      </c>
      <c r="G249" s="584">
        <v>0.05</v>
      </c>
      <c r="H249" s="499">
        <v>0</v>
      </c>
      <c r="I249" s="463">
        <v>0</v>
      </c>
      <c r="J249" s="499">
        <v>0</v>
      </c>
      <c r="K249" s="519"/>
      <c r="L249" s="499">
        <v>0</v>
      </c>
      <c r="M249" s="502">
        <v>0</v>
      </c>
      <c r="N249" s="1026"/>
      <c r="O249" s="999">
        <v>0</v>
      </c>
      <c r="P249" s="999">
        <v>0</v>
      </c>
      <c r="Q249" s="586">
        <v>0</v>
      </c>
      <c r="R249" s="586">
        <v>0</v>
      </c>
      <c r="S249" s="586">
        <v>0</v>
      </c>
      <c r="T249" s="500">
        <v>0</v>
      </c>
      <c r="U249" s="500">
        <v>0</v>
      </c>
      <c r="V249" s="586">
        <v>0</v>
      </c>
      <c r="W249" s="500">
        <v>0</v>
      </c>
      <c r="X249" s="500">
        <v>0</v>
      </c>
      <c r="Y249" s="586">
        <v>0</v>
      </c>
      <c r="Z249" s="586">
        <v>0</v>
      </c>
      <c r="AA249" s="587">
        <f t="shared" si="156"/>
        <v>1.175</v>
      </c>
      <c r="AB249" s="1100">
        <f t="shared" si="178"/>
        <v>19.999999999999996</v>
      </c>
      <c r="AC249" s="1100">
        <f t="shared" si="179"/>
        <v>17.647058823529417</v>
      </c>
      <c r="AD249" s="1100">
        <f t="shared" si="180"/>
        <v>21.428571428571441</v>
      </c>
      <c r="AE249" s="1100">
        <f t="shared" si="181"/>
        <v>319.99999999999994</v>
      </c>
      <c r="AF249" s="1100" t="str">
        <f t="shared" si="182"/>
        <v>n/a</v>
      </c>
      <c r="AG249" s="1100" t="str">
        <f t="shared" si="183"/>
        <v>n/a</v>
      </c>
      <c r="AH249" s="1100" t="str">
        <f t="shared" si="184"/>
        <v>n/a</v>
      </c>
      <c r="AI249" s="1100" t="str">
        <f t="shared" si="185"/>
        <v>n/a</v>
      </c>
      <c r="AJ249" s="1100" t="str">
        <f t="shared" si="186"/>
        <v>n/a</v>
      </c>
      <c r="AK249" s="1100" t="str">
        <f t="shared" si="187"/>
        <v>n/a</v>
      </c>
      <c r="AL249" s="1100" t="str">
        <f t="shared" si="188"/>
        <v>n/a</v>
      </c>
      <c r="AM249" s="1100" t="str">
        <f t="shared" si="189"/>
        <v>n/a</v>
      </c>
      <c r="AN249" s="1100" t="str">
        <f t="shared" si="190"/>
        <v>n/a</v>
      </c>
      <c r="AO249" s="1100" t="str">
        <f t="shared" si="191"/>
        <v>n/a</v>
      </c>
      <c r="AP249" s="1100" t="str">
        <f t="shared" si="192"/>
        <v>n/a</v>
      </c>
      <c r="AQ249" s="1100" t="str">
        <f t="shared" si="193"/>
        <v>n/a</v>
      </c>
      <c r="AR249" s="1100" t="str">
        <f t="shared" si="194"/>
        <v>n/a</v>
      </c>
      <c r="AS249" s="1100" t="str">
        <f t="shared" si="195"/>
        <v>n/a</v>
      </c>
      <c r="AT249" s="1100" t="str">
        <f t="shared" si="196"/>
        <v>n/a</v>
      </c>
      <c r="AU249" s="1100" t="str">
        <f t="shared" si="197"/>
        <v>n/a</v>
      </c>
      <c r="AV249" s="1100" t="str">
        <f t="shared" si="198"/>
        <v>n/a</v>
      </c>
      <c r="AW249" s="1100">
        <f t="shared" si="157"/>
        <v>94.768907563025195</v>
      </c>
      <c r="AX249" s="1100">
        <f t="shared" si="158"/>
        <v>150.1621556804883</v>
      </c>
    </row>
    <row r="250" spans="1:50" ht="11.25" customHeight="1" x14ac:dyDescent="0.2">
      <c r="A250" s="542" t="s">
        <v>4613</v>
      </c>
      <c r="B250" s="829" t="s">
        <v>4603</v>
      </c>
      <c r="C250" s="584">
        <v>1.22</v>
      </c>
      <c r="D250" s="584">
        <v>1.1499999999999999</v>
      </c>
      <c r="E250" s="460">
        <v>1.1000000000000001</v>
      </c>
      <c r="F250" s="460">
        <v>0.97</v>
      </c>
      <c r="G250" s="584">
        <v>0.92749999999999999</v>
      </c>
      <c r="H250" s="499">
        <v>0</v>
      </c>
      <c r="I250" s="499">
        <v>0</v>
      </c>
      <c r="J250" s="499">
        <v>0</v>
      </c>
      <c r="K250" s="1026"/>
      <c r="L250" s="499">
        <v>0</v>
      </c>
      <c r="M250" s="502">
        <v>0</v>
      </c>
      <c r="N250" s="1026"/>
      <c r="O250" s="999">
        <v>0</v>
      </c>
      <c r="P250" s="999">
        <v>0</v>
      </c>
      <c r="Q250" s="500">
        <v>0</v>
      </c>
      <c r="R250" s="500">
        <v>0</v>
      </c>
      <c r="S250" s="500">
        <v>0</v>
      </c>
      <c r="T250" s="500">
        <v>0</v>
      </c>
      <c r="U250" s="500">
        <v>0</v>
      </c>
      <c r="V250" s="500">
        <v>0</v>
      </c>
      <c r="W250" s="500">
        <v>0</v>
      </c>
      <c r="X250" s="500">
        <v>0</v>
      </c>
      <c r="Y250" s="500">
        <v>0</v>
      </c>
      <c r="Z250" s="500">
        <v>0</v>
      </c>
      <c r="AA250" s="587">
        <f t="shared" si="156"/>
        <v>5.3675000000000006</v>
      </c>
      <c r="AB250" s="1100">
        <f t="shared" si="178"/>
        <v>6.0869565217391397</v>
      </c>
      <c r="AC250" s="1100">
        <f t="shared" si="179"/>
        <v>4.5454545454545192</v>
      </c>
      <c r="AD250" s="1100">
        <f t="shared" si="180"/>
        <v>13.402061855670123</v>
      </c>
      <c r="AE250" s="1100">
        <f t="shared" si="181"/>
        <v>4.5822102425876032</v>
      </c>
      <c r="AF250" s="1100" t="str">
        <f t="shared" si="182"/>
        <v>n/a</v>
      </c>
      <c r="AG250" s="1100" t="str">
        <f t="shared" si="183"/>
        <v>n/a</v>
      </c>
      <c r="AH250" s="1100" t="str">
        <f t="shared" si="184"/>
        <v>n/a</v>
      </c>
      <c r="AI250" s="1100" t="str">
        <f t="shared" si="185"/>
        <v>n/a</v>
      </c>
      <c r="AJ250" s="1100" t="str">
        <f t="shared" si="186"/>
        <v>n/a</v>
      </c>
      <c r="AK250" s="1100" t="str">
        <f t="shared" si="187"/>
        <v>n/a</v>
      </c>
      <c r="AL250" s="1100" t="str">
        <f t="shared" si="188"/>
        <v>n/a</v>
      </c>
      <c r="AM250" s="1100" t="str">
        <f t="shared" si="189"/>
        <v>n/a</v>
      </c>
      <c r="AN250" s="1100" t="str">
        <f t="shared" si="190"/>
        <v>n/a</v>
      </c>
      <c r="AO250" s="1100" t="str">
        <f t="shared" si="191"/>
        <v>n/a</v>
      </c>
      <c r="AP250" s="1100" t="str">
        <f t="shared" si="192"/>
        <v>n/a</v>
      </c>
      <c r="AQ250" s="1100" t="str">
        <f t="shared" si="193"/>
        <v>n/a</v>
      </c>
      <c r="AR250" s="1100" t="str">
        <f t="shared" si="194"/>
        <v>n/a</v>
      </c>
      <c r="AS250" s="1100" t="str">
        <f t="shared" si="195"/>
        <v>n/a</v>
      </c>
      <c r="AT250" s="1100" t="str">
        <f t="shared" si="196"/>
        <v>n/a</v>
      </c>
      <c r="AU250" s="1100" t="str">
        <f t="shared" si="197"/>
        <v>n/a</v>
      </c>
      <c r="AV250" s="1100" t="str">
        <f t="shared" si="198"/>
        <v>n/a</v>
      </c>
      <c r="AW250" s="1100">
        <f t="shared" si="157"/>
        <v>7.1541707913628461</v>
      </c>
      <c r="AX250" s="1100">
        <f t="shared" si="158"/>
        <v>4.2267193962876011</v>
      </c>
    </row>
    <row r="251" spans="1:50" ht="11.25" customHeight="1" x14ac:dyDescent="0.2">
      <c r="A251" s="1088" t="s">
        <v>4465</v>
      </c>
      <c r="B251" s="814" t="s">
        <v>4435</v>
      </c>
      <c r="C251" s="584">
        <v>1.1399999999999999</v>
      </c>
      <c r="D251" s="460">
        <v>1.06</v>
      </c>
      <c r="E251" s="460">
        <v>0.98</v>
      </c>
      <c r="F251" s="460">
        <v>0.86</v>
      </c>
      <c r="G251" s="460">
        <v>0.76</v>
      </c>
      <c r="H251" s="460">
        <v>0.70666666666666667</v>
      </c>
      <c r="I251" s="483">
        <v>0.66666666666666663</v>
      </c>
      <c r="J251" s="483">
        <v>0.66666666666666663</v>
      </c>
      <c r="K251" s="483"/>
      <c r="L251" s="483">
        <v>0.66666666666666663</v>
      </c>
      <c r="M251" s="480">
        <v>0.66666666666666663</v>
      </c>
      <c r="N251" s="483"/>
      <c r="O251" s="503">
        <v>0.66666666666666663</v>
      </c>
      <c r="P251" s="503">
        <v>0.66666666666666663</v>
      </c>
      <c r="Q251" s="590">
        <v>0.66666666666666663</v>
      </c>
      <c r="R251" s="590">
        <v>0.62</v>
      </c>
      <c r="S251" s="590">
        <v>0.58666666666666667</v>
      </c>
      <c r="T251" s="500">
        <v>0.53333333333333333</v>
      </c>
      <c r="U251" s="500">
        <v>0.53333333333333333</v>
      </c>
      <c r="V251" s="590">
        <v>0.53333333333333333</v>
      </c>
      <c r="W251" s="590">
        <v>0.50909090909090904</v>
      </c>
      <c r="X251" s="590">
        <v>0.47727272727272724</v>
      </c>
      <c r="Y251" s="590">
        <v>0.22727272727272727</v>
      </c>
      <c r="Z251" s="590">
        <v>0</v>
      </c>
      <c r="AA251" s="587">
        <f t="shared" si="156"/>
        <v>14.19363636363636</v>
      </c>
      <c r="AB251" s="1100">
        <f t="shared" si="178"/>
        <v>7.5471698113207308</v>
      </c>
      <c r="AC251" s="1100">
        <f t="shared" si="179"/>
        <v>8.163265306122458</v>
      </c>
      <c r="AD251" s="1100">
        <f t="shared" si="180"/>
        <v>13.953488372093027</v>
      </c>
      <c r="AE251" s="1100">
        <f t="shared" si="181"/>
        <v>13.157894736842103</v>
      </c>
      <c r="AF251" s="1100">
        <f t="shared" si="182"/>
        <v>7.547169811320753</v>
      </c>
      <c r="AG251" s="1100">
        <f t="shared" si="183"/>
        <v>6.0000000000000053</v>
      </c>
      <c r="AH251" s="1100">
        <f t="shared" si="184"/>
        <v>0</v>
      </c>
      <c r="AI251" s="1100">
        <f t="shared" si="185"/>
        <v>0</v>
      </c>
      <c r="AJ251" s="1100">
        <f t="shared" si="186"/>
        <v>0</v>
      </c>
      <c r="AK251" s="1100">
        <f t="shared" si="187"/>
        <v>0</v>
      </c>
      <c r="AL251" s="1100">
        <f t="shared" si="188"/>
        <v>0</v>
      </c>
      <c r="AM251" s="1100">
        <f t="shared" si="189"/>
        <v>0</v>
      </c>
      <c r="AN251" s="1100">
        <f t="shared" si="190"/>
        <v>7.5268817204301008</v>
      </c>
      <c r="AO251" s="1100">
        <f t="shared" si="191"/>
        <v>5.6818181818181879</v>
      </c>
      <c r="AP251" s="1100">
        <f t="shared" si="192"/>
        <v>10.000000000000009</v>
      </c>
      <c r="AQ251" s="1100">
        <f t="shared" si="193"/>
        <v>0</v>
      </c>
      <c r="AR251" s="1100">
        <f t="shared" si="194"/>
        <v>0</v>
      </c>
      <c r="AS251" s="1100">
        <f t="shared" si="195"/>
        <v>4.7619047619047672</v>
      </c>
      <c r="AT251" s="1100">
        <f t="shared" si="196"/>
        <v>6.6666666666666652</v>
      </c>
      <c r="AU251" s="1100">
        <f t="shared" si="197"/>
        <v>110.00000000000001</v>
      </c>
      <c r="AV251" s="1100" t="str">
        <f t="shared" si="198"/>
        <v>n/a</v>
      </c>
      <c r="AW251" s="1100">
        <f t="shared" si="157"/>
        <v>10.050312968425942</v>
      </c>
      <c r="AX251" s="1100">
        <f t="shared" si="158"/>
        <v>23.973965977218956</v>
      </c>
    </row>
    <row r="252" spans="1:50" ht="11.25" customHeight="1" x14ac:dyDescent="0.2">
      <c r="A252" s="461" t="s">
        <v>575</v>
      </c>
      <c r="B252" s="829" t="s">
        <v>576</v>
      </c>
      <c r="C252" s="584">
        <v>3.03</v>
      </c>
      <c r="D252" s="584">
        <v>2.8</v>
      </c>
      <c r="E252" s="460">
        <v>2.48</v>
      </c>
      <c r="F252" s="589">
        <v>2.1800000000000002</v>
      </c>
      <c r="G252" s="584">
        <v>1.94</v>
      </c>
      <c r="H252" s="584">
        <v>1.71</v>
      </c>
      <c r="I252" s="584">
        <v>1.52</v>
      </c>
      <c r="J252" s="584">
        <v>1.36</v>
      </c>
      <c r="K252" s="897"/>
      <c r="L252" s="584">
        <v>1.2</v>
      </c>
      <c r="M252" s="459">
        <v>1.04</v>
      </c>
      <c r="N252" s="897"/>
      <c r="O252" s="472">
        <v>0.89</v>
      </c>
      <c r="P252" s="472">
        <v>0.78</v>
      </c>
      <c r="Q252" s="590">
        <v>0.66</v>
      </c>
      <c r="R252" s="590">
        <v>0.42</v>
      </c>
      <c r="S252" s="590">
        <v>0.23</v>
      </c>
      <c r="T252" s="590">
        <v>0.2</v>
      </c>
      <c r="U252" s="590">
        <v>0.18</v>
      </c>
      <c r="V252" s="590">
        <v>0.15332999999999999</v>
      </c>
      <c r="W252" s="590">
        <v>0.12667</v>
      </c>
      <c r="X252" s="590">
        <v>0.1</v>
      </c>
      <c r="Y252" s="590">
        <v>7.0000000000000007E-2</v>
      </c>
      <c r="Z252" s="590">
        <v>6.6669999999999993E-2</v>
      </c>
      <c r="AA252" s="587">
        <f t="shared" si="156"/>
        <v>23.136670000000002</v>
      </c>
      <c r="AB252" s="1100">
        <f t="shared" si="178"/>
        <v>8.2142857142857082</v>
      </c>
      <c r="AC252" s="1100">
        <f t="shared" si="179"/>
        <v>12.903225806451601</v>
      </c>
      <c r="AD252" s="1100">
        <f t="shared" si="180"/>
        <v>13.761467889908241</v>
      </c>
      <c r="AE252" s="1100">
        <f t="shared" si="181"/>
        <v>12.371134020618557</v>
      </c>
      <c r="AF252" s="1100">
        <f t="shared" si="182"/>
        <v>13.450292397660824</v>
      </c>
      <c r="AG252" s="1100">
        <f t="shared" si="183"/>
        <v>12.5</v>
      </c>
      <c r="AH252" s="1100">
        <f t="shared" si="184"/>
        <v>11.764705882352944</v>
      </c>
      <c r="AI252" s="1100">
        <f t="shared" si="185"/>
        <v>13.333333333333353</v>
      </c>
      <c r="AJ252" s="1100">
        <f t="shared" si="186"/>
        <v>15.384615384615374</v>
      </c>
      <c r="AK252" s="1100">
        <f t="shared" si="187"/>
        <v>16.853932584269661</v>
      </c>
      <c r="AL252" s="1100">
        <f t="shared" si="188"/>
        <v>14.102564102564097</v>
      </c>
      <c r="AM252" s="1100">
        <f t="shared" si="189"/>
        <v>18.181818181818187</v>
      </c>
      <c r="AN252" s="1100">
        <f t="shared" si="190"/>
        <v>57.14285714285716</v>
      </c>
      <c r="AO252" s="1100">
        <f t="shared" si="191"/>
        <v>82.608695652173907</v>
      </c>
      <c r="AP252" s="1100">
        <f t="shared" si="192"/>
        <v>14.999999999999991</v>
      </c>
      <c r="AQ252" s="1100">
        <f t="shared" si="193"/>
        <v>11.111111111111116</v>
      </c>
      <c r="AR252" s="1100">
        <f t="shared" si="194"/>
        <v>17.39385638818236</v>
      </c>
      <c r="AS252" s="1100">
        <f t="shared" si="195"/>
        <v>21.046814557511627</v>
      </c>
      <c r="AT252" s="1100">
        <f t="shared" si="196"/>
        <v>26.669999999999995</v>
      </c>
      <c r="AU252" s="1100">
        <f t="shared" si="197"/>
        <v>42.857142857142861</v>
      </c>
      <c r="AV252" s="1100">
        <f t="shared" si="198"/>
        <v>4.9947502624869022</v>
      </c>
      <c r="AW252" s="1100">
        <f t="shared" si="157"/>
        <v>21.03079063187355</v>
      </c>
      <c r="AX252" s="1100">
        <f t="shared" si="158"/>
        <v>18.368733517151586</v>
      </c>
    </row>
    <row r="253" spans="1:50" ht="11.25" customHeight="1" x14ac:dyDescent="0.2">
      <c r="A253" s="830" t="s">
        <v>234</v>
      </c>
      <c r="B253" s="829" t="s">
        <v>235</v>
      </c>
      <c r="C253" s="584">
        <v>0.62</v>
      </c>
      <c r="D253" s="584">
        <v>0.57999999999999996</v>
      </c>
      <c r="E253" s="460">
        <v>0.46750000000000003</v>
      </c>
      <c r="F253" s="589">
        <v>0.42249999999999999</v>
      </c>
      <c r="G253" s="584">
        <v>0.39750000000000002</v>
      </c>
      <c r="H253" s="584">
        <v>0.38250000000000001</v>
      </c>
      <c r="I253" s="584">
        <v>0.34749999999999998</v>
      </c>
      <c r="J253" s="584">
        <v>0.30499999999999999</v>
      </c>
      <c r="K253" s="897"/>
      <c r="L253" s="584">
        <v>0.28499999999999998</v>
      </c>
      <c r="M253" s="459">
        <v>0.26750000000000002</v>
      </c>
      <c r="N253" s="897"/>
      <c r="O253" s="472">
        <v>0.25750000000000001</v>
      </c>
      <c r="P253" s="585">
        <v>0.25</v>
      </c>
      <c r="Q253" s="590">
        <v>0.2475</v>
      </c>
      <c r="R253" s="590">
        <v>0.23499999999999999</v>
      </c>
      <c r="S253" s="590">
        <v>0.215</v>
      </c>
      <c r="T253" s="590">
        <v>0.19</v>
      </c>
      <c r="U253" s="590">
        <v>0.155</v>
      </c>
      <c r="V253" s="590">
        <v>0.13750000000000001</v>
      </c>
      <c r="W253" s="590">
        <v>0.1275</v>
      </c>
      <c r="X253" s="590">
        <v>0.11749999999999999</v>
      </c>
      <c r="Y253" s="590">
        <v>0.1075</v>
      </c>
      <c r="Z253" s="590">
        <v>9.6250000000000002E-2</v>
      </c>
      <c r="AA253" s="587">
        <f t="shared" si="156"/>
        <v>6.2112500000000015</v>
      </c>
      <c r="AB253" s="1100">
        <f t="shared" si="178"/>
        <v>6.8965517241379448</v>
      </c>
      <c r="AC253" s="1100">
        <f t="shared" si="179"/>
        <v>24.064171122994637</v>
      </c>
      <c r="AD253" s="1100">
        <f t="shared" si="180"/>
        <v>10.650887573964507</v>
      </c>
      <c r="AE253" s="1100">
        <f t="shared" si="181"/>
        <v>6.2893081761006275</v>
      </c>
      <c r="AF253" s="1100">
        <f t="shared" si="182"/>
        <v>3.9215686274509887</v>
      </c>
      <c r="AG253" s="1100">
        <f t="shared" si="183"/>
        <v>10.07194244604317</v>
      </c>
      <c r="AH253" s="1100">
        <f t="shared" si="184"/>
        <v>13.934426229508201</v>
      </c>
      <c r="AI253" s="1100">
        <f t="shared" si="185"/>
        <v>7.0175438596491224</v>
      </c>
      <c r="AJ253" s="1100">
        <f t="shared" si="186"/>
        <v>6.5420560747663448</v>
      </c>
      <c r="AK253" s="1100">
        <f t="shared" si="187"/>
        <v>3.8834951456310662</v>
      </c>
      <c r="AL253" s="1100">
        <f t="shared" si="188"/>
        <v>3.0000000000000027</v>
      </c>
      <c r="AM253" s="1100">
        <f t="shared" si="189"/>
        <v>1.0101010101010166</v>
      </c>
      <c r="AN253" s="1100">
        <f t="shared" si="190"/>
        <v>5.319148936170226</v>
      </c>
      <c r="AO253" s="1100">
        <f t="shared" si="191"/>
        <v>9.302325581395344</v>
      </c>
      <c r="AP253" s="1100">
        <f t="shared" si="192"/>
        <v>13.157894736842103</v>
      </c>
      <c r="AQ253" s="1100">
        <f t="shared" si="193"/>
        <v>22.580645161290324</v>
      </c>
      <c r="AR253" s="1100">
        <f t="shared" si="194"/>
        <v>12.72727272727272</v>
      </c>
      <c r="AS253" s="1100">
        <f t="shared" si="195"/>
        <v>7.8431372549019773</v>
      </c>
      <c r="AT253" s="1100">
        <f t="shared" si="196"/>
        <v>8.5106382978723527</v>
      </c>
      <c r="AU253" s="1100">
        <f t="shared" si="197"/>
        <v>9.302325581395344</v>
      </c>
      <c r="AV253" s="1100">
        <f t="shared" si="198"/>
        <v>11.688311688311682</v>
      </c>
      <c r="AW253" s="1100">
        <f t="shared" si="157"/>
        <v>9.4149405693237949</v>
      </c>
      <c r="AX253" s="1100">
        <f t="shared" si="158"/>
        <v>5.7586414163474462</v>
      </c>
    </row>
    <row r="254" spans="1:50" ht="11.25" customHeight="1" x14ac:dyDescent="0.2">
      <c r="A254" s="830" t="s">
        <v>1169</v>
      </c>
      <c r="B254" s="829" t="s">
        <v>1170</v>
      </c>
      <c r="C254" s="584">
        <v>2</v>
      </c>
      <c r="D254" s="584">
        <v>1.92</v>
      </c>
      <c r="E254" s="460">
        <v>1.84</v>
      </c>
      <c r="F254" s="589">
        <v>1.76</v>
      </c>
      <c r="G254" s="584">
        <v>1.68</v>
      </c>
      <c r="H254" s="584">
        <v>1.6</v>
      </c>
      <c r="I254" s="584">
        <v>1.4</v>
      </c>
      <c r="J254" s="584">
        <v>0.52</v>
      </c>
      <c r="K254" s="897"/>
      <c r="L254" s="463">
        <v>0.4</v>
      </c>
      <c r="M254" s="459">
        <v>0.28749999999999998</v>
      </c>
      <c r="N254" s="897"/>
      <c r="O254" s="585">
        <v>0.25</v>
      </c>
      <c r="P254" s="585">
        <v>0.3075</v>
      </c>
      <c r="Q254" s="590">
        <v>0.5</v>
      </c>
      <c r="R254" s="590">
        <v>0.48</v>
      </c>
      <c r="S254" s="590">
        <v>0.46</v>
      </c>
      <c r="T254" s="590">
        <v>0.42</v>
      </c>
      <c r="U254" s="586">
        <v>0.4</v>
      </c>
      <c r="V254" s="586">
        <v>0.4</v>
      </c>
      <c r="W254" s="586">
        <v>0.4</v>
      </c>
      <c r="X254" s="590">
        <v>0.4</v>
      </c>
      <c r="Y254" s="590">
        <v>0.36</v>
      </c>
      <c r="Z254" s="590">
        <v>0.33</v>
      </c>
      <c r="AA254" s="587">
        <f t="shared" si="156"/>
        <v>18.114999999999991</v>
      </c>
      <c r="AB254" s="1100">
        <f t="shared" si="178"/>
        <v>4.1666666666666741</v>
      </c>
      <c r="AC254" s="1100">
        <f t="shared" si="179"/>
        <v>4.3478260869565188</v>
      </c>
      <c r="AD254" s="1100">
        <f t="shared" si="180"/>
        <v>4.5454545454545414</v>
      </c>
      <c r="AE254" s="1100">
        <f t="shared" si="181"/>
        <v>4.7619047619047672</v>
      </c>
      <c r="AF254" s="1100">
        <f t="shared" si="182"/>
        <v>4.9999999999999822</v>
      </c>
      <c r="AG254" s="1100">
        <f t="shared" si="183"/>
        <v>14.285714285714302</v>
      </c>
      <c r="AH254" s="1100">
        <f t="shared" si="184"/>
        <v>169.2307692307692</v>
      </c>
      <c r="AI254" s="1100">
        <f t="shared" si="185"/>
        <v>30.000000000000004</v>
      </c>
      <c r="AJ254" s="1100">
        <f t="shared" si="186"/>
        <v>39.130434782608717</v>
      </c>
      <c r="AK254" s="1100">
        <f t="shared" si="187"/>
        <v>14.999999999999991</v>
      </c>
      <c r="AL254" s="1100">
        <f t="shared" si="188"/>
        <v>-18.699186991869922</v>
      </c>
      <c r="AM254" s="1100">
        <f t="shared" si="189"/>
        <v>-38.5</v>
      </c>
      <c r="AN254" s="1100">
        <f t="shared" si="190"/>
        <v>4.1666666666666741</v>
      </c>
      <c r="AO254" s="1100">
        <f t="shared" si="191"/>
        <v>4.3478260869565188</v>
      </c>
      <c r="AP254" s="1100">
        <f t="shared" si="192"/>
        <v>9.5238095238095344</v>
      </c>
      <c r="AQ254" s="1100">
        <f t="shared" si="193"/>
        <v>4.9999999999999822</v>
      </c>
      <c r="AR254" s="1100">
        <f t="shared" si="194"/>
        <v>0</v>
      </c>
      <c r="AS254" s="1100">
        <f t="shared" si="195"/>
        <v>0</v>
      </c>
      <c r="AT254" s="1100">
        <f t="shared" si="196"/>
        <v>0</v>
      </c>
      <c r="AU254" s="1100">
        <f t="shared" si="197"/>
        <v>11.111111111111116</v>
      </c>
      <c r="AV254" s="1100">
        <f t="shared" si="198"/>
        <v>9.0909090909090828</v>
      </c>
      <c r="AW254" s="1100">
        <f t="shared" si="157"/>
        <v>13.167138373697989</v>
      </c>
      <c r="AX254" s="1100">
        <f t="shared" si="158"/>
        <v>38.828508779742798</v>
      </c>
    </row>
    <row r="255" spans="1:50" ht="11.25" customHeight="1" x14ac:dyDescent="0.2">
      <c r="A255" s="465" t="s">
        <v>1192</v>
      </c>
      <c r="B255" s="814" t="s">
        <v>1193</v>
      </c>
      <c r="C255" s="584">
        <v>0.5</v>
      </c>
      <c r="D255" s="584">
        <v>0.45</v>
      </c>
      <c r="E255" s="460">
        <v>0.4</v>
      </c>
      <c r="F255" s="454">
        <v>0.37</v>
      </c>
      <c r="G255" s="451">
        <v>0.34</v>
      </c>
      <c r="H255" s="451">
        <v>0.3</v>
      </c>
      <c r="I255" s="451">
        <v>0.27</v>
      </c>
      <c r="J255" s="451">
        <v>0.255</v>
      </c>
      <c r="K255" s="964">
        <v>0</v>
      </c>
      <c r="L255" s="451">
        <v>0.245</v>
      </c>
      <c r="M255" s="449">
        <v>0.23333499999999999</v>
      </c>
      <c r="N255" s="964">
        <v>0</v>
      </c>
      <c r="O255" s="495">
        <v>0.22666500000000001</v>
      </c>
      <c r="P255" s="488">
        <v>0.22666500000000001</v>
      </c>
      <c r="Q255" s="456">
        <v>0.22</v>
      </c>
      <c r="R255" s="456">
        <v>0.20666499999999999</v>
      </c>
      <c r="S255" s="456">
        <v>0.19333500000000001</v>
      </c>
      <c r="T255" s="456">
        <v>0.17833499999999999</v>
      </c>
      <c r="U255" s="456">
        <v>0.16250000000000001</v>
      </c>
      <c r="V255" s="456">
        <v>0.14749999999999999</v>
      </c>
      <c r="W255" s="456">
        <v>0.13</v>
      </c>
      <c r="X255" s="456">
        <v>0.1128</v>
      </c>
      <c r="Y255" s="456">
        <v>0.1008</v>
      </c>
      <c r="Z255" s="456">
        <v>8.7999999999999995E-2</v>
      </c>
      <c r="AA255" s="587">
        <f t="shared" si="156"/>
        <v>5.3565999999999994</v>
      </c>
      <c r="AB255" s="1100">
        <f t="shared" si="178"/>
        <v>11.111111111111116</v>
      </c>
      <c r="AC255" s="1100">
        <f t="shared" si="179"/>
        <v>12.5</v>
      </c>
      <c r="AD255" s="1100">
        <f t="shared" si="180"/>
        <v>8.1081081081081141</v>
      </c>
      <c r="AE255" s="1100">
        <f t="shared" si="181"/>
        <v>8.8235294117646959</v>
      </c>
      <c r="AF255" s="1100">
        <f t="shared" si="182"/>
        <v>13.333333333333353</v>
      </c>
      <c r="AG255" s="1100">
        <f t="shared" si="183"/>
        <v>11.111111111111093</v>
      </c>
      <c r="AH255" s="1100">
        <f t="shared" si="184"/>
        <v>5.8823529411764719</v>
      </c>
      <c r="AI255" s="1100">
        <f t="shared" si="185"/>
        <v>4.081632653061229</v>
      </c>
      <c r="AJ255" s="1100">
        <f t="shared" si="186"/>
        <v>4.9992500053571032</v>
      </c>
      <c r="AK255" s="1100">
        <f t="shared" si="187"/>
        <v>2.9426686960933424</v>
      </c>
      <c r="AL255" s="1100">
        <f t="shared" si="188"/>
        <v>0</v>
      </c>
      <c r="AM255" s="1100">
        <f t="shared" si="189"/>
        <v>3.029545454545457</v>
      </c>
      <c r="AN255" s="1100">
        <f t="shared" si="190"/>
        <v>6.4524713908983289</v>
      </c>
      <c r="AO255" s="1100">
        <f t="shared" si="191"/>
        <v>6.8947681485504342</v>
      </c>
      <c r="AP255" s="1100">
        <f t="shared" si="192"/>
        <v>8.4111363445201537</v>
      </c>
      <c r="AQ255" s="1100">
        <f t="shared" si="193"/>
        <v>9.7446153846153738</v>
      </c>
      <c r="AR255" s="1100">
        <f t="shared" si="194"/>
        <v>10.169491525423746</v>
      </c>
      <c r="AS255" s="1100">
        <f t="shared" si="195"/>
        <v>13.461538461538458</v>
      </c>
      <c r="AT255" s="1100">
        <f t="shared" si="196"/>
        <v>15.248226950354615</v>
      </c>
      <c r="AU255" s="1100">
        <f t="shared" si="197"/>
        <v>11.904761904761907</v>
      </c>
      <c r="AV255" s="1100">
        <f t="shared" si="198"/>
        <v>14.54545454545455</v>
      </c>
      <c r="AW255" s="1100">
        <f t="shared" si="157"/>
        <v>8.7026241657990262</v>
      </c>
      <c r="AX255" s="1100">
        <f t="shared" si="158"/>
        <v>4.2041095451791684</v>
      </c>
    </row>
    <row r="256" spans="1:50" ht="11.25" customHeight="1" x14ac:dyDescent="0.2">
      <c r="A256" s="542" t="s">
        <v>584</v>
      </c>
      <c r="B256" s="829" t="s">
        <v>585</v>
      </c>
      <c r="C256" s="584">
        <v>1.28</v>
      </c>
      <c r="D256" s="584">
        <v>1.18</v>
      </c>
      <c r="E256" s="460">
        <v>0.91500000000000004</v>
      </c>
      <c r="F256" s="460">
        <v>0.67</v>
      </c>
      <c r="G256" s="584">
        <v>0.63</v>
      </c>
      <c r="H256" s="584">
        <v>0.58499999999999996</v>
      </c>
      <c r="I256" s="584">
        <v>0.49</v>
      </c>
      <c r="J256" s="584">
        <v>0.39500000000000002</v>
      </c>
      <c r="K256" s="897">
        <v>0</v>
      </c>
      <c r="L256" s="584">
        <v>0.34749999999999998</v>
      </c>
      <c r="M256" s="459">
        <v>0.32500000000000001</v>
      </c>
      <c r="N256" s="897">
        <v>0</v>
      </c>
      <c r="O256" s="491">
        <v>0.3</v>
      </c>
      <c r="P256" s="472">
        <v>0.28749999999999998</v>
      </c>
      <c r="Q256" s="590">
        <v>0.27750000000000002</v>
      </c>
      <c r="R256" s="590">
        <v>0.26</v>
      </c>
      <c r="S256" s="590">
        <v>0.23250000000000001</v>
      </c>
      <c r="T256" s="590">
        <v>0.21</v>
      </c>
      <c r="U256" s="590">
        <v>0.19</v>
      </c>
      <c r="V256" s="590">
        <v>0.1575</v>
      </c>
      <c r="W256" s="590">
        <v>0.13250000000000001</v>
      </c>
      <c r="X256" s="590">
        <v>0.11</v>
      </c>
      <c r="Y256" s="590">
        <v>9.5000000000000001E-2</v>
      </c>
      <c r="Z256" s="590">
        <v>0.08</v>
      </c>
      <c r="AA256" s="587">
        <f t="shared" si="156"/>
        <v>9.15</v>
      </c>
      <c r="AB256" s="1100">
        <f t="shared" si="178"/>
        <v>8.4745762711864394</v>
      </c>
      <c r="AC256" s="1100">
        <f t="shared" si="179"/>
        <v>28.961748633879768</v>
      </c>
      <c r="AD256" s="1100">
        <f t="shared" si="180"/>
        <v>36.567164179104481</v>
      </c>
      <c r="AE256" s="1100">
        <f t="shared" si="181"/>
        <v>6.3492063492063489</v>
      </c>
      <c r="AF256" s="1100">
        <f t="shared" si="182"/>
        <v>7.6923076923077094</v>
      </c>
      <c r="AG256" s="1100">
        <f t="shared" si="183"/>
        <v>19.387755102040806</v>
      </c>
      <c r="AH256" s="1100">
        <f t="shared" si="184"/>
        <v>24.050632911392398</v>
      </c>
      <c r="AI256" s="1100">
        <f t="shared" si="185"/>
        <v>13.669064748201443</v>
      </c>
      <c r="AJ256" s="1100">
        <f t="shared" si="186"/>
        <v>6.9230769230769207</v>
      </c>
      <c r="AK256" s="1100">
        <f t="shared" si="187"/>
        <v>8.3333333333333481</v>
      </c>
      <c r="AL256" s="1100">
        <f t="shared" si="188"/>
        <v>4.3478260869565188</v>
      </c>
      <c r="AM256" s="1100">
        <f t="shared" si="189"/>
        <v>3.603603603603589</v>
      </c>
      <c r="AN256" s="1100">
        <f t="shared" si="190"/>
        <v>6.7307692307692291</v>
      </c>
      <c r="AO256" s="1100">
        <f t="shared" si="191"/>
        <v>11.827956989247301</v>
      </c>
      <c r="AP256" s="1100">
        <f t="shared" si="192"/>
        <v>10.714285714285721</v>
      </c>
      <c r="AQ256" s="1100">
        <f t="shared" si="193"/>
        <v>10.526315789473673</v>
      </c>
      <c r="AR256" s="1100">
        <f t="shared" si="194"/>
        <v>20.634920634920629</v>
      </c>
      <c r="AS256" s="1100">
        <f t="shared" si="195"/>
        <v>18.867924528301884</v>
      </c>
      <c r="AT256" s="1100">
        <f t="shared" si="196"/>
        <v>20.45454545454546</v>
      </c>
      <c r="AU256" s="1100">
        <f t="shared" si="197"/>
        <v>15.789473684210531</v>
      </c>
      <c r="AV256" s="1100">
        <f t="shared" si="198"/>
        <v>18.75</v>
      </c>
      <c r="AW256" s="1100">
        <f t="shared" si="157"/>
        <v>14.412213707621152</v>
      </c>
      <c r="AX256" s="1100">
        <f t="shared" si="158"/>
        <v>8.6243178526598268</v>
      </c>
    </row>
    <row r="257" spans="1:50" ht="11.25" customHeight="1" x14ac:dyDescent="0.2">
      <c r="A257" s="542" t="s">
        <v>4665</v>
      </c>
      <c r="B257" s="829" t="s">
        <v>4655</v>
      </c>
      <c r="C257" s="584">
        <v>0.4</v>
      </c>
      <c r="D257" s="584">
        <v>0.35000000000000003</v>
      </c>
      <c r="E257" s="460">
        <v>0.31</v>
      </c>
      <c r="F257" s="460">
        <v>0.27</v>
      </c>
      <c r="G257" s="499">
        <v>0.24</v>
      </c>
      <c r="H257" s="584">
        <v>0.24</v>
      </c>
      <c r="I257" s="584">
        <v>0.2</v>
      </c>
      <c r="J257" s="584">
        <v>0.12</v>
      </c>
      <c r="K257" s="519"/>
      <c r="L257" s="499">
        <v>0</v>
      </c>
      <c r="M257" s="502">
        <v>0</v>
      </c>
      <c r="N257" s="1026"/>
      <c r="O257" s="999">
        <v>8.5000000000000006E-2</v>
      </c>
      <c r="P257" s="491">
        <v>0.34</v>
      </c>
      <c r="Q257" s="590">
        <v>0.24</v>
      </c>
      <c r="R257" s="500">
        <v>0</v>
      </c>
      <c r="S257" s="500">
        <v>0</v>
      </c>
      <c r="T257" s="500">
        <v>0</v>
      </c>
      <c r="U257" s="500">
        <v>0</v>
      </c>
      <c r="V257" s="500">
        <v>0</v>
      </c>
      <c r="W257" s="500">
        <v>0</v>
      </c>
      <c r="X257" s="500">
        <v>0</v>
      </c>
      <c r="Y257" s="500">
        <v>0</v>
      </c>
      <c r="Z257" s="500">
        <v>0</v>
      </c>
      <c r="AA257" s="587">
        <f t="shared" si="156"/>
        <v>2.7949999999999999</v>
      </c>
      <c r="AB257" s="1100">
        <f t="shared" si="178"/>
        <v>14.285714285714279</v>
      </c>
      <c r="AC257" s="1100">
        <f t="shared" si="179"/>
        <v>12.903225806451623</v>
      </c>
      <c r="AD257" s="1100">
        <f t="shared" si="180"/>
        <v>14.814814814814813</v>
      </c>
      <c r="AE257" s="1100">
        <f t="shared" si="181"/>
        <v>12.500000000000021</v>
      </c>
      <c r="AF257" s="1100">
        <f t="shared" si="182"/>
        <v>0</v>
      </c>
      <c r="AG257" s="1100">
        <f t="shared" si="183"/>
        <v>19.999999999999996</v>
      </c>
      <c r="AH257" s="1100">
        <f t="shared" si="184"/>
        <v>66.666666666666671</v>
      </c>
      <c r="AI257" s="1100" t="str">
        <f t="shared" si="185"/>
        <v>n/a</v>
      </c>
      <c r="AJ257" s="1100" t="str">
        <f t="shared" si="186"/>
        <v>n/a</v>
      </c>
      <c r="AK257" s="1100">
        <f t="shared" si="187"/>
        <v>-100</v>
      </c>
      <c r="AL257" s="1100">
        <f t="shared" si="188"/>
        <v>-75</v>
      </c>
      <c r="AM257" s="1100">
        <f t="shared" si="189"/>
        <v>41.666666666666671</v>
      </c>
      <c r="AN257" s="1100" t="str">
        <f t="shared" si="190"/>
        <v>n/a</v>
      </c>
      <c r="AO257" s="1100" t="str">
        <f t="shared" si="191"/>
        <v>n/a</v>
      </c>
      <c r="AP257" s="1100" t="str">
        <f t="shared" si="192"/>
        <v>n/a</v>
      </c>
      <c r="AQ257" s="1100" t="str">
        <f t="shared" si="193"/>
        <v>n/a</v>
      </c>
      <c r="AR257" s="1100" t="str">
        <f t="shared" si="194"/>
        <v>n/a</v>
      </c>
      <c r="AS257" s="1100" t="str">
        <f t="shared" si="195"/>
        <v>n/a</v>
      </c>
      <c r="AT257" s="1100" t="str">
        <f t="shared" si="196"/>
        <v>n/a</v>
      </c>
      <c r="AU257" s="1100" t="str">
        <f t="shared" si="197"/>
        <v>n/a</v>
      </c>
      <c r="AV257" s="1100" t="str">
        <f t="shared" si="198"/>
        <v>n/a</v>
      </c>
      <c r="AW257" s="1100">
        <f t="shared" si="157"/>
        <v>0.78370882403140596</v>
      </c>
      <c r="AX257" s="1100">
        <f t="shared" si="158"/>
        <v>50.492812653782174</v>
      </c>
    </row>
    <row r="258" spans="1:50" ht="11.25" customHeight="1" x14ac:dyDescent="0.2">
      <c r="A258" s="830" t="s">
        <v>1194</v>
      </c>
      <c r="B258" s="829" t="s">
        <v>1195</v>
      </c>
      <c r="C258" s="584">
        <v>0.59</v>
      </c>
      <c r="D258" s="584">
        <v>0.54</v>
      </c>
      <c r="E258" s="460">
        <v>0.45</v>
      </c>
      <c r="F258" s="460">
        <v>0.34</v>
      </c>
      <c r="G258" s="584">
        <v>0.27</v>
      </c>
      <c r="H258" s="584">
        <v>0.23</v>
      </c>
      <c r="I258" s="463">
        <v>0.2</v>
      </c>
      <c r="J258" s="584">
        <v>0.16</v>
      </c>
      <c r="K258" s="897"/>
      <c r="L258" s="584">
        <v>0.04</v>
      </c>
      <c r="M258" s="588">
        <v>0.03</v>
      </c>
      <c r="N258" s="897"/>
      <c r="O258" s="585">
        <v>0</v>
      </c>
      <c r="P258" s="585">
        <v>0</v>
      </c>
      <c r="Q258" s="586">
        <v>0.81184000000000001</v>
      </c>
      <c r="R258" s="590">
        <v>1.7192000000000001</v>
      </c>
      <c r="S258" s="590">
        <v>1.7001000000000002</v>
      </c>
      <c r="T258" s="590">
        <v>1.6428</v>
      </c>
      <c r="U258" s="590">
        <v>1.5282</v>
      </c>
      <c r="V258" s="590">
        <v>1.1461600000000001</v>
      </c>
      <c r="W258" s="590">
        <v>0.95511999999999997</v>
      </c>
      <c r="X258" s="586">
        <v>0.84052000000000004</v>
      </c>
      <c r="Y258" s="590">
        <v>0.84052000000000004</v>
      </c>
      <c r="Z258" s="590">
        <v>0.72587999999999997</v>
      </c>
      <c r="AA258" s="587">
        <f t="shared" si="156"/>
        <v>14.760339999999999</v>
      </c>
      <c r="AB258" s="1100">
        <f t="shared" si="178"/>
        <v>9.259259259259256</v>
      </c>
      <c r="AC258" s="1100">
        <f t="shared" si="179"/>
        <v>19.999999999999996</v>
      </c>
      <c r="AD258" s="1100">
        <f t="shared" si="180"/>
        <v>32.352941176470587</v>
      </c>
      <c r="AE258" s="1100">
        <f t="shared" si="181"/>
        <v>25.925925925925931</v>
      </c>
      <c r="AF258" s="1100">
        <f t="shared" si="182"/>
        <v>17.391304347826097</v>
      </c>
      <c r="AG258" s="1100">
        <f t="shared" si="183"/>
        <v>14.999999999999991</v>
      </c>
      <c r="AH258" s="1100">
        <f t="shared" si="184"/>
        <v>25</v>
      </c>
      <c r="AI258" s="1100">
        <f t="shared" si="185"/>
        <v>300</v>
      </c>
      <c r="AJ258" s="1100">
        <f t="shared" si="186"/>
        <v>33.33333333333335</v>
      </c>
      <c r="AK258" s="1100" t="str">
        <f t="shared" si="187"/>
        <v>n/a</v>
      </c>
      <c r="AL258" s="1100" t="str">
        <f t="shared" si="188"/>
        <v>n/a</v>
      </c>
      <c r="AM258" s="1100">
        <f t="shared" si="189"/>
        <v>-100</v>
      </c>
      <c r="AN258" s="1100">
        <f t="shared" si="190"/>
        <v>-52.778036295951615</v>
      </c>
      <c r="AO258" s="1100">
        <f t="shared" si="191"/>
        <v>1.1234633256867133</v>
      </c>
      <c r="AP258" s="1100">
        <f t="shared" si="192"/>
        <v>3.4879474068663319</v>
      </c>
      <c r="AQ258" s="1100">
        <f t="shared" si="193"/>
        <v>7.4990184530820514</v>
      </c>
      <c r="AR258" s="1100">
        <f t="shared" si="194"/>
        <v>33.332170028617284</v>
      </c>
      <c r="AS258" s="1100">
        <f t="shared" si="195"/>
        <v>20.001675182176083</v>
      </c>
      <c r="AT258" s="1100">
        <f t="shared" si="196"/>
        <v>13.634416789606419</v>
      </c>
      <c r="AU258" s="1100">
        <f t="shared" si="197"/>
        <v>0</v>
      </c>
      <c r="AV258" s="1100">
        <f t="shared" si="198"/>
        <v>15.793244062379475</v>
      </c>
      <c r="AW258" s="1100">
        <f t="shared" si="157"/>
        <v>22.124034894488311</v>
      </c>
      <c r="AX258" s="1100">
        <f t="shared" si="158"/>
        <v>74.524340619468006</v>
      </c>
    </row>
    <row r="259" spans="1:50" ht="11.25" customHeight="1" x14ac:dyDescent="0.2">
      <c r="A259" s="465" t="s">
        <v>1198</v>
      </c>
      <c r="B259" s="814" t="s">
        <v>1199</v>
      </c>
      <c r="C259" s="584">
        <v>1.4</v>
      </c>
      <c r="D259" s="584">
        <v>1.24</v>
      </c>
      <c r="E259" s="460">
        <v>1.1200000000000001</v>
      </c>
      <c r="F259" s="460">
        <v>0.96</v>
      </c>
      <c r="G259" s="584">
        <v>0.88</v>
      </c>
      <c r="H259" s="584">
        <v>0.8</v>
      </c>
      <c r="I259" s="584">
        <v>0.64</v>
      </c>
      <c r="J259" s="584">
        <v>0.54</v>
      </c>
      <c r="K259" s="897"/>
      <c r="L259" s="584">
        <v>0.48</v>
      </c>
      <c r="M259" s="459">
        <v>0.45</v>
      </c>
      <c r="N259" s="897"/>
      <c r="O259" s="472">
        <v>0.33750000000000002</v>
      </c>
      <c r="P259" s="585">
        <v>0</v>
      </c>
      <c r="Q259" s="586">
        <v>0</v>
      </c>
      <c r="R259" s="586">
        <v>0</v>
      </c>
      <c r="S259" s="586">
        <v>0</v>
      </c>
      <c r="T259" s="586">
        <v>0</v>
      </c>
      <c r="U259" s="586">
        <v>0</v>
      </c>
      <c r="V259" s="586">
        <v>0</v>
      </c>
      <c r="W259" s="586">
        <v>0</v>
      </c>
      <c r="X259" s="586">
        <v>0</v>
      </c>
      <c r="Y259" s="586">
        <v>0</v>
      </c>
      <c r="Z259" s="586">
        <v>0</v>
      </c>
      <c r="AA259" s="587">
        <f t="shared" si="156"/>
        <v>8.8474999999999984</v>
      </c>
      <c r="AB259" s="1100">
        <f t="shared" si="178"/>
        <v>12.903225806451601</v>
      </c>
      <c r="AC259" s="1100">
        <f t="shared" si="179"/>
        <v>10.714285714285698</v>
      </c>
      <c r="AD259" s="1100">
        <f t="shared" si="180"/>
        <v>16.666666666666675</v>
      </c>
      <c r="AE259" s="1100">
        <f t="shared" si="181"/>
        <v>9.0909090909090828</v>
      </c>
      <c r="AF259" s="1100">
        <f t="shared" si="182"/>
        <v>9.9999999999999858</v>
      </c>
      <c r="AG259" s="1100">
        <f t="shared" si="183"/>
        <v>25</v>
      </c>
      <c r="AH259" s="1100">
        <f t="shared" si="184"/>
        <v>18.518518518518512</v>
      </c>
      <c r="AI259" s="1100">
        <f t="shared" si="185"/>
        <v>12.500000000000021</v>
      </c>
      <c r="AJ259" s="1100">
        <f t="shared" si="186"/>
        <v>6.6666666666666652</v>
      </c>
      <c r="AK259" s="1100">
        <f t="shared" si="187"/>
        <v>33.333333333333329</v>
      </c>
      <c r="AL259" s="1100" t="str">
        <f t="shared" si="188"/>
        <v>n/a</v>
      </c>
      <c r="AM259" s="1100" t="str">
        <f t="shared" si="189"/>
        <v>n/a</v>
      </c>
      <c r="AN259" s="1100" t="str">
        <f t="shared" si="190"/>
        <v>n/a</v>
      </c>
      <c r="AO259" s="1100" t="str">
        <f t="shared" si="191"/>
        <v>n/a</v>
      </c>
      <c r="AP259" s="1100" t="str">
        <f t="shared" si="192"/>
        <v>n/a</v>
      </c>
      <c r="AQ259" s="1100" t="str">
        <f t="shared" si="193"/>
        <v>n/a</v>
      </c>
      <c r="AR259" s="1100" t="str">
        <f t="shared" si="194"/>
        <v>n/a</v>
      </c>
      <c r="AS259" s="1100" t="str">
        <f t="shared" si="195"/>
        <v>n/a</v>
      </c>
      <c r="AT259" s="1100" t="str">
        <f t="shared" si="196"/>
        <v>n/a</v>
      </c>
      <c r="AU259" s="1100" t="str">
        <f t="shared" si="197"/>
        <v>n/a</v>
      </c>
      <c r="AV259" s="1100" t="str">
        <f t="shared" si="198"/>
        <v>n/a</v>
      </c>
      <c r="AW259" s="1100">
        <f t="shared" si="157"/>
        <v>15.539360579683159</v>
      </c>
      <c r="AX259" s="1100">
        <f t="shared" si="158"/>
        <v>8.2106663140003171</v>
      </c>
    </row>
    <row r="260" spans="1:50" ht="11.25" customHeight="1" x14ac:dyDescent="0.2">
      <c r="A260" s="1143" t="s">
        <v>2258</v>
      </c>
      <c r="B260" s="817" t="s">
        <v>2259</v>
      </c>
      <c r="C260" s="963">
        <v>1.03</v>
      </c>
      <c r="D260" s="963">
        <v>0.99</v>
      </c>
      <c r="E260" s="460">
        <v>0.94</v>
      </c>
      <c r="F260" s="18">
        <v>0.85</v>
      </c>
      <c r="G260" s="18">
        <v>0.81</v>
      </c>
      <c r="H260" s="18">
        <v>0.8</v>
      </c>
      <c r="I260" s="18">
        <v>0.77</v>
      </c>
      <c r="J260" s="18">
        <v>0.74</v>
      </c>
      <c r="K260" s="469"/>
      <c r="L260" s="18">
        <v>0.56999999999999995</v>
      </c>
      <c r="M260" s="817">
        <v>0.47</v>
      </c>
      <c r="N260" s="469"/>
      <c r="O260" s="479">
        <v>0.4</v>
      </c>
      <c r="P260" s="479">
        <v>0.4</v>
      </c>
      <c r="Q260" s="1167">
        <v>0.54</v>
      </c>
      <c r="R260" s="1167">
        <v>0.46</v>
      </c>
      <c r="S260" s="1167">
        <v>0.34</v>
      </c>
      <c r="T260" s="1167">
        <v>0.4</v>
      </c>
      <c r="U260" s="1167">
        <v>0.64</v>
      </c>
      <c r="V260" s="1167">
        <v>0.64</v>
      </c>
      <c r="W260" s="1167">
        <v>0.57999999999999996</v>
      </c>
      <c r="X260" s="1167">
        <v>0.48</v>
      </c>
      <c r="Y260" s="1167">
        <v>0.42</v>
      </c>
      <c r="Z260" s="1167">
        <v>0.16</v>
      </c>
      <c r="AA260" s="587">
        <f t="shared" si="156"/>
        <v>13.430000000000001</v>
      </c>
      <c r="AB260" s="1100">
        <f t="shared" si="178"/>
        <v>4.0404040404040442</v>
      </c>
      <c r="AC260" s="1100">
        <f t="shared" si="179"/>
        <v>5.319148936170226</v>
      </c>
      <c r="AD260" s="1100">
        <f t="shared" si="180"/>
        <v>10.588235294117654</v>
      </c>
      <c r="AE260" s="1100">
        <f t="shared" si="181"/>
        <v>4.9382716049382713</v>
      </c>
      <c r="AF260" s="1100">
        <f t="shared" si="182"/>
        <v>1.2499999999999956</v>
      </c>
      <c r="AG260" s="1100">
        <f t="shared" si="183"/>
        <v>3.8961038961039085</v>
      </c>
      <c r="AH260" s="1100">
        <f t="shared" si="184"/>
        <v>4.0540540540540571</v>
      </c>
      <c r="AI260" s="1100">
        <f t="shared" si="185"/>
        <v>29.824561403508774</v>
      </c>
      <c r="AJ260" s="1100">
        <f t="shared" si="186"/>
        <v>21.276595744680836</v>
      </c>
      <c r="AK260" s="1100">
        <f t="shared" si="187"/>
        <v>17.499999999999982</v>
      </c>
      <c r="AL260" s="1100">
        <f t="shared" si="188"/>
        <v>0</v>
      </c>
      <c r="AM260" s="1100">
        <f t="shared" si="189"/>
        <v>-25.925925925925931</v>
      </c>
      <c r="AN260" s="1100">
        <f t="shared" si="190"/>
        <v>17.391304347826097</v>
      </c>
      <c r="AO260" s="1100">
        <f t="shared" si="191"/>
        <v>35.294117647058812</v>
      </c>
      <c r="AP260" s="1100">
        <f t="shared" si="192"/>
        <v>-15.000000000000002</v>
      </c>
      <c r="AQ260" s="1100">
        <f t="shared" si="193"/>
        <v>-37.5</v>
      </c>
      <c r="AR260" s="1100">
        <f t="shared" si="194"/>
        <v>0</v>
      </c>
      <c r="AS260" s="1100">
        <f t="shared" si="195"/>
        <v>10.344827586206918</v>
      </c>
      <c r="AT260" s="1100">
        <f t="shared" si="196"/>
        <v>20.833333333333325</v>
      </c>
      <c r="AU260" s="1100">
        <f t="shared" si="197"/>
        <v>14.285714285714279</v>
      </c>
      <c r="AV260" s="1100">
        <f t="shared" si="198"/>
        <v>162.5</v>
      </c>
      <c r="AW260" s="1100">
        <f t="shared" si="157"/>
        <v>13.567178392771011</v>
      </c>
      <c r="AX260" s="1100">
        <f t="shared" si="158"/>
        <v>38.079007814615835</v>
      </c>
    </row>
    <row r="261" spans="1:50" ht="11.25" customHeight="1" x14ac:dyDescent="0.2">
      <c r="A261" s="555" t="s">
        <v>2255</v>
      </c>
      <c r="B261" s="816" t="s">
        <v>2256</v>
      </c>
      <c r="C261" s="963">
        <v>1.05</v>
      </c>
      <c r="D261" s="963">
        <v>0.92</v>
      </c>
      <c r="E261" s="460">
        <v>0.68</v>
      </c>
      <c r="F261" s="820">
        <v>0.6</v>
      </c>
      <c r="G261" s="820">
        <v>0.53</v>
      </c>
      <c r="H261" s="820">
        <v>0.52</v>
      </c>
      <c r="I261" s="820">
        <v>0.51</v>
      </c>
      <c r="J261" s="820">
        <v>0.47</v>
      </c>
      <c r="K261" s="812"/>
      <c r="L261" s="820">
        <v>0.36</v>
      </c>
      <c r="M261" s="816">
        <v>0.28000000000000003</v>
      </c>
      <c r="N261" s="812"/>
      <c r="O261" s="461">
        <v>0.04</v>
      </c>
      <c r="P261" s="461">
        <v>0.04</v>
      </c>
      <c r="Q261" s="831">
        <v>0.75</v>
      </c>
      <c r="R261" s="831">
        <v>1.7</v>
      </c>
      <c r="S261" s="831">
        <v>1.58</v>
      </c>
      <c r="T261" s="831">
        <v>1.46</v>
      </c>
      <c r="U261" s="831">
        <v>1.31</v>
      </c>
      <c r="V261" s="831">
        <v>1.1299999999999999</v>
      </c>
      <c r="W261" s="831">
        <v>0.98</v>
      </c>
      <c r="X261" s="831">
        <v>0.83</v>
      </c>
      <c r="Y261" s="831">
        <v>0.87</v>
      </c>
      <c r="Z261" s="831">
        <v>0.32</v>
      </c>
      <c r="AA261" s="587">
        <f t="shared" si="156"/>
        <v>16.930000000000003</v>
      </c>
      <c r="AB261" s="1100">
        <f t="shared" si="178"/>
        <v>14.130434782608692</v>
      </c>
      <c r="AC261" s="1100">
        <f t="shared" si="179"/>
        <v>35.294117647058812</v>
      </c>
      <c r="AD261" s="1100">
        <f t="shared" si="180"/>
        <v>13.333333333333353</v>
      </c>
      <c r="AE261" s="1100">
        <f t="shared" si="181"/>
        <v>13.207547169811317</v>
      </c>
      <c r="AF261" s="1100">
        <f t="shared" si="182"/>
        <v>1.9230769230769162</v>
      </c>
      <c r="AG261" s="1100">
        <f t="shared" si="183"/>
        <v>1.9607843137254832</v>
      </c>
      <c r="AH261" s="1100">
        <f t="shared" si="184"/>
        <v>8.5106382978723527</v>
      </c>
      <c r="AI261" s="1100">
        <f t="shared" si="185"/>
        <v>30.555555555555557</v>
      </c>
      <c r="AJ261" s="1100">
        <f t="shared" si="186"/>
        <v>28.571428571428559</v>
      </c>
      <c r="AK261" s="1100">
        <f t="shared" si="187"/>
        <v>600.00000000000011</v>
      </c>
      <c r="AL261" s="1100">
        <f t="shared" si="188"/>
        <v>0</v>
      </c>
      <c r="AM261" s="1100">
        <f t="shared" si="189"/>
        <v>-94.666666666666671</v>
      </c>
      <c r="AN261" s="1100">
        <f t="shared" si="190"/>
        <v>-55.882352941176471</v>
      </c>
      <c r="AO261" s="1100">
        <f t="shared" si="191"/>
        <v>7.5949367088607556</v>
      </c>
      <c r="AP261" s="1100">
        <f t="shared" si="192"/>
        <v>8.2191780821917924</v>
      </c>
      <c r="AQ261" s="1100">
        <f t="shared" si="193"/>
        <v>11.450381679389299</v>
      </c>
      <c r="AR261" s="1100">
        <f t="shared" si="194"/>
        <v>15.929203539823034</v>
      </c>
      <c r="AS261" s="1100">
        <f t="shared" si="195"/>
        <v>15.306122448979576</v>
      </c>
      <c r="AT261" s="1100">
        <f t="shared" si="196"/>
        <v>18.07228915662651</v>
      </c>
      <c r="AU261" s="1100">
        <f t="shared" si="197"/>
        <v>-4.5977011494252924</v>
      </c>
      <c r="AV261" s="1100">
        <f t="shared" si="198"/>
        <v>171.875</v>
      </c>
      <c r="AW261" s="1100">
        <f t="shared" si="157"/>
        <v>40.037490831098744</v>
      </c>
      <c r="AX261" s="1100">
        <f t="shared" si="158"/>
        <v>136.50681899292937</v>
      </c>
    </row>
    <row r="262" spans="1:50" ht="11.25" customHeight="1" x14ac:dyDescent="0.2">
      <c r="A262" s="830" t="s">
        <v>1083</v>
      </c>
      <c r="B262" s="829" t="s">
        <v>1084</v>
      </c>
      <c r="C262" s="584">
        <v>0.42499999999999999</v>
      </c>
      <c r="D262" s="584">
        <v>0.39500000000000002</v>
      </c>
      <c r="E262" s="460">
        <v>0.33</v>
      </c>
      <c r="F262" s="460">
        <v>0.29499999999999998</v>
      </c>
      <c r="G262" s="584">
        <v>0.27500000000000002</v>
      </c>
      <c r="H262" s="584">
        <v>0.25</v>
      </c>
      <c r="I262" s="584">
        <v>0.22500000000000001</v>
      </c>
      <c r="J262" s="584">
        <v>0.21</v>
      </c>
      <c r="K262" s="897"/>
      <c r="L262" s="463">
        <v>0.2</v>
      </c>
      <c r="M262" s="588">
        <v>0.2</v>
      </c>
      <c r="N262" s="897"/>
      <c r="O262" s="472">
        <v>0.2</v>
      </c>
      <c r="P262" s="472">
        <v>0.19</v>
      </c>
      <c r="Q262" s="586">
        <v>0.18</v>
      </c>
      <c r="R262" s="590">
        <v>0.15</v>
      </c>
      <c r="S262" s="590">
        <v>0.14000000000000001</v>
      </c>
      <c r="T262" s="590">
        <v>2.5000000000000001E-2</v>
      </c>
      <c r="U262" s="586">
        <v>0</v>
      </c>
      <c r="V262" s="586">
        <v>0</v>
      </c>
      <c r="W262" s="586">
        <v>0</v>
      </c>
      <c r="X262" s="586">
        <v>0</v>
      </c>
      <c r="Y262" s="586">
        <v>0</v>
      </c>
      <c r="Z262" s="586">
        <v>0</v>
      </c>
      <c r="AA262" s="587">
        <f t="shared" si="156"/>
        <v>3.6900000000000008</v>
      </c>
      <c r="AB262" s="1100">
        <f t="shared" si="178"/>
        <v>7.5949367088607556</v>
      </c>
      <c r="AC262" s="1100">
        <f t="shared" si="179"/>
        <v>19.696969696969703</v>
      </c>
      <c r="AD262" s="1100">
        <f t="shared" si="180"/>
        <v>11.86440677966103</v>
      </c>
      <c r="AE262" s="1100">
        <f t="shared" si="181"/>
        <v>7.2727272727272529</v>
      </c>
      <c r="AF262" s="1100">
        <f t="shared" si="182"/>
        <v>10.000000000000009</v>
      </c>
      <c r="AG262" s="1100">
        <f t="shared" si="183"/>
        <v>11.111111111111116</v>
      </c>
      <c r="AH262" s="1100">
        <f t="shared" si="184"/>
        <v>7.1428571428571397</v>
      </c>
      <c r="AI262" s="1100">
        <f t="shared" si="185"/>
        <v>4.9999999999999822</v>
      </c>
      <c r="AJ262" s="1100">
        <f t="shared" si="186"/>
        <v>0</v>
      </c>
      <c r="AK262" s="1100">
        <f t="shared" si="187"/>
        <v>0</v>
      </c>
      <c r="AL262" s="1100">
        <f t="shared" si="188"/>
        <v>5.2631578947368363</v>
      </c>
      <c r="AM262" s="1100">
        <f t="shared" si="189"/>
        <v>5.555555555555558</v>
      </c>
      <c r="AN262" s="1100">
        <f t="shared" si="190"/>
        <v>19.999999999999996</v>
      </c>
      <c r="AO262" s="1100">
        <f t="shared" si="191"/>
        <v>7.1428571428571397</v>
      </c>
      <c r="AP262" s="1100">
        <f t="shared" si="192"/>
        <v>460.00000000000006</v>
      </c>
      <c r="AQ262" s="1100" t="str">
        <f t="shared" si="193"/>
        <v>n/a</v>
      </c>
      <c r="AR262" s="1100" t="str">
        <f t="shared" si="194"/>
        <v>n/a</v>
      </c>
      <c r="AS262" s="1100" t="str">
        <f t="shared" si="195"/>
        <v>n/a</v>
      </c>
      <c r="AT262" s="1100" t="str">
        <f t="shared" si="196"/>
        <v>n/a</v>
      </c>
      <c r="AU262" s="1100" t="str">
        <f t="shared" si="197"/>
        <v>n/a</v>
      </c>
      <c r="AV262" s="1100" t="str">
        <f t="shared" si="198"/>
        <v>n/a</v>
      </c>
      <c r="AW262" s="1100">
        <f t="shared" si="157"/>
        <v>38.509638620355773</v>
      </c>
      <c r="AX262" s="1100">
        <f t="shared" si="158"/>
        <v>116.74253999538031</v>
      </c>
    </row>
    <row r="263" spans="1:50" ht="11.25" customHeight="1" x14ac:dyDescent="0.2">
      <c r="A263" s="465" t="s">
        <v>586</v>
      </c>
      <c r="B263" s="814" t="s">
        <v>587</v>
      </c>
      <c r="C263" s="584">
        <v>0.73</v>
      </c>
      <c r="D263" s="584">
        <v>0.69</v>
      </c>
      <c r="E263" s="460">
        <v>0.62</v>
      </c>
      <c r="F263" s="482">
        <v>0.57000000000000006</v>
      </c>
      <c r="G263" s="451">
        <v>0.54</v>
      </c>
      <c r="H263" s="451">
        <v>0.51333333333333331</v>
      </c>
      <c r="I263" s="451">
        <v>0.47110666666666673</v>
      </c>
      <c r="J263" s="451">
        <v>0.44888888888888889</v>
      </c>
      <c r="K263" s="964"/>
      <c r="L263" s="451">
        <v>0.41777777777777775</v>
      </c>
      <c r="M263" s="449">
        <v>0.3955555555555556</v>
      </c>
      <c r="N263" s="964"/>
      <c r="O263" s="488">
        <v>0.3644444444444444</v>
      </c>
      <c r="P263" s="488">
        <v>0.3288888888888889</v>
      </c>
      <c r="Q263" s="456">
        <v>0.28000000000000003</v>
      </c>
      <c r="R263" s="456">
        <v>0.25222222222222224</v>
      </c>
      <c r="S263" s="456">
        <v>0.2</v>
      </c>
      <c r="T263" s="456">
        <v>0.18666666666666668</v>
      </c>
      <c r="U263" s="456">
        <v>0.16</v>
      </c>
      <c r="V263" s="456">
        <v>0.15111111111111111</v>
      </c>
      <c r="W263" s="456">
        <v>0.12740444444444446</v>
      </c>
      <c r="X263" s="456">
        <v>0.11258666666666667</v>
      </c>
      <c r="Y263" s="456">
        <v>0.10074666666666666</v>
      </c>
      <c r="Z263" s="456">
        <v>4.4444444444444446E-2</v>
      </c>
      <c r="AA263" s="587">
        <f t="shared" ref="AA263:AA326" si="199">SUM(C263:Z263)</f>
        <v>7.7051777777777781</v>
      </c>
      <c r="AB263" s="1100">
        <f t="shared" si="178"/>
        <v>5.7971014492753659</v>
      </c>
      <c r="AC263" s="1100">
        <f t="shared" si="179"/>
        <v>11.290322580645151</v>
      </c>
      <c r="AD263" s="1100">
        <f t="shared" si="180"/>
        <v>8.7719298245613864</v>
      </c>
      <c r="AE263" s="1100">
        <f t="shared" si="181"/>
        <v>5.555555555555558</v>
      </c>
      <c r="AF263" s="1100">
        <f t="shared" si="182"/>
        <v>5.1948051948051965</v>
      </c>
      <c r="AG263" s="1100">
        <f t="shared" si="183"/>
        <v>8.9632921065292859</v>
      </c>
      <c r="AH263" s="1100">
        <f t="shared" si="184"/>
        <v>4.949504950495065</v>
      </c>
      <c r="AI263" s="1100">
        <f t="shared" si="185"/>
        <v>7.4468085106383031</v>
      </c>
      <c r="AJ263" s="1100">
        <f t="shared" si="186"/>
        <v>5.617977528089857</v>
      </c>
      <c r="AK263" s="1100">
        <f t="shared" si="187"/>
        <v>8.5365853658536892</v>
      </c>
      <c r="AL263" s="1100">
        <f t="shared" si="188"/>
        <v>10.810810810810789</v>
      </c>
      <c r="AM263" s="1100">
        <f t="shared" si="189"/>
        <v>17.460317460317441</v>
      </c>
      <c r="AN263" s="1100">
        <f t="shared" si="190"/>
        <v>11.013215859030833</v>
      </c>
      <c r="AO263" s="1100">
        <f t="shared" si="191"/>
        <v>26.111111111111107</v>
      </c>
      <c r="AP263" s="1100">
        <f t="shared" si="192"/>
        <v>7.1428571428571397</v>
      </c>
      <c r="AQ263" s="1100">
        <f t="shared" si="193"/>
        <v>16.666666666666675</v>
      </c>
      <c r="AR263" s="1100">
        <f t="shared" si="194"/>
        <v>5.8823529411764719</v>
      </c>
      <c r="AS263" s="1100">
        <f t="shared" si="195"/>
        <v>18.607409474638924</v>
      </c>
      <c r="AT263" s="1100">
        <f t="shared" si="196"/>
        <v>13.161219011526937</v>
      </c>
      <c r="AU263" s="1100">
        <f t="shared" si="197"/>
        <v>11.752249867654839</v>
      </c>
      <c r="AV263" s="1100">
        <f t="shared" si="198"/>
        <v>126.67999999999999</v>
      </c>
      <c r="AW263" s="1100">
        <f t="shared" ref="AW263:AW326" si="200">AVERAGE(AB263:AV263)</f>
        <v>16.067242543440003</v>
      </c>
      <c r="AX263" s="1100">
        <f t="shared" ref="AX263:AX326" si="201">STDEV(AB263:AV263)</f>
        <v>25.916143305809168</v>
      </c>
    </row>
    <row r="264" spans="1:50" ht="11.25" customHeight="1" x14ac:dyDescent="0.2">
      <c r="A264" s="830" t="s">
        <v>591</v>
      </c>
      <c r="B264" s="829" t="s">
        <v>592</v>
      </c>
      <c r="C264" s="584">
        <v>0.79</v>
      </c>
      <c r="D264" s="584">
        <v>0.75</v>
      </c>
      <c r="E264" s="460">
        <v>0.71</v>
      </c>
      <c r="F264" s="589">
        <v>0.67</v>
      </c>
      <c r="G264" s="584">
        <v>0.625</v>
      </c>
      <c r="H264" s="584">
        <v>0.5675</v>
      </c>
      <c r="I264" s="584">
        <v>0.48499999999999999</v>
      </c>
      <c r="J264" s="584">
        <v>0.44416666666666671</v>
      </c>
      <c r="K264" s="897"/>
      <c r="L264" s="584">
        <v>0.42</v>
      </c>
      <c r="M264" s="459">
        <v>0.38888666666666666</v>
      </c>
      <c r="N264" s="897"/>
      <c r="O264" s="472">
        <v>0.3444444444444445</v>
      </c>
      <c r="P264" s="472">
        <v>0.3</v>
      </c>
      <c r="Q264" s="590">
        <v>0.25555555555555554</v>
      </c>
      <c r="R264" s="590">
        <v>0.18518222222222225</v>
      </c>
      <c r="S264" s="590">
        <v>0.14073777777777777</v>
      </c>
      <c r="T264" s="590">
        <v>0.1135822222222222</v>
      </c>
      <c r="U264" s="590">
        <v>9.3822222222222237E-2</v>
      </c>
      <c r="V264" s="590">
        <v>5.9262222222222223E-2</v>
      </c>
      <c r="W264" s="590">
        <v>6.5822222222222219E-3</v>
      </c>
      <c r="X264" s="586">
        <v>0</v>
      </c>
      <c r="Y264" s="586">
        <v>4.6702222222222228E-2</v>
      </c>
      <c r="Z264" s="590">
        <v>4.5302222222222223E-2</v>
      </c>
      <c r="AA264" s="587">
        <f t="shared" si="199"/>
        <v>7.4417266666666668</v>
      </c>
      <c r="AB264" s="1100">
        <f t="shared" si="178"/>
        <v>5.3333333333333455</v>
      </c>
      <c r="AC264" s="1100">
        <f t="shared" si="179"/>
        <v>5.6338028169014231</v>
      </c>
      <c r="AD264" s="1100">
        <f t="shared" si="180"/>
        <v>5.9701492537313383</v>
      </c>
      <c r="AE264" s="1100">
        <f t="shared" si="181"/>
        <v>7.2000000000000064</v>
      </c>
      <c r="AF264" s="1100">
        <f t="shared" si="182"/>
        <v>10.132158590308361</v>
      </c>
      <c r="AG264" s="1100">
        <f t="shared" si="183"/>
        <v>17.010309278350523</v>
      </c>
      <c r="AH264" s="1100">
        <f t="shared" si="184"/>
        <v>9.193245778611626</v>
      </c>
      <c r="AI264" s="1100">
        <f t="shared" si="185"/>
        <v>5.7539682539682779</v>
      </c>
      <c r="AJ264" s="1100">
        <f t="shared" si="186"/>
        <v>8.0006171463836928</v>
      </c>
      <c r="AK264" s="1100">
        <f t="shared" si="187"/>
        <v>12.902580645161276</v>
      </c>
      <c r="AL264" s="1100">
        <f t="shared" si="188"/>
        <v>14.814814814814836</v>
      </c>
      <c r="AM264" s="1100">
        <f t="shared" si="189"/>
        <v>17.391304347826097</v>
      </c>
      <c r="AN264" s="1100">
        <f t="shared" si="190"/>
        <v>38.002208035328543</v>
      </c>
      <c r="AO264" s="1100">
        <f t="shared" si="191"/>
        <v>31.579612202362185</v>
      </c>
      <c r="AP264" s="1100">
        <f t="shared" si="192"/>
        <v>23.908279856002522</v>
      </c>
      <c r="AQ264" s="1100">
        <f t="shared" si="193"/>
        <v>21.061108479393596</v>
      </c>
      <c r="AR264" s="1100">
        <f t="shared" si="194"/>
        <v>58.317084145792734</v>
      </c>
      <c r="AS264" s="1100">
        <f t="shared" si="195"/>
        <v>800.33760972315997</v>
      </c>
      <c r="AT264" s="1100" t="str">
        <f t="shared" si="196"/>
        <v>n/a</v>
      </c>
      <c r="AU264" s="1100">
        <f t="shared" si="197"/>
        <v>-100</v>
      </c>
      <c r="AV264" s="1100">
        <f t="shared" si="198"/>
        <v>3.0903561267536572</v>
      </c>
      <c r="AW264" s="1100">
        <f t="shared" si="200"/>
        <v>49.781627141409203</v>
      </c>
      <c r="AX264" s="1100">
        <f t="shared" si="201"/>
        <v>179.06965047285172</v>
      </c>
    </row>
    <row r="265" spans="1:50" ht="11.25" customHeight="1" x14ac:dyDescent="0.2">
      <c r="A265" s="830" t="s">
        <v>577</v>
      </c>
      <c r="B265" s="829" t="s">
        <v>578</v>
      </c>
      <c r="C265" s="584">
        <v>0.65</v>
      </c>
      <c r="D265" s="584">
        <v>0.6</v>
      </c>
      <c r="E265" s="460">
        <v>0.54</v>
      </c>
      <c r="F265" s="589">
        <v>0.48499999999999999</v>
      </c>
      <c r="G265" s="584">
        <v>0.45</v>
      </c>
      <c r="H265" s="584">
        <v>0.43</v>
      </c>
      <c r="I265" s="584">
        <v>0.42</v>
      </c>
      <c r="J265" s="463">
        <v>0.4</v>
      </c>
      <c r="K265" s="897"/>
      <c r="L265" s="584">
        <v>0.38500000000000001</v>
      </c>
      <c r="M265" s="588">
        <v>0.38</v>
      </c>
      <c r="N265" s="897"/>
      <c r="O265" s="472">
        <v>0.36</v>
      </c>
      <c r="P265" s="585">
        <v>0.36</v>
      </c>
      <c r="Q265" s="590">
        <v>0.33</v>
      </c>
      <c r="R265" s="590">
        <v>0.315</v>
      </c>
      <c r="S265" s="590">
        <v>0.29375000000000001</v>
      </c>
      <c r="T265" s="590">
        <v>0.23749999999999999</v>
      </c>
      <c r="U265" s="586">
        <v>0</v>
      </c>
      <c r="V265" s="586">
        <v>6.25E-2</v>
      </c>
      <c r="W265" s="586">
        <v>0.1125</v>
      </c>
      <c r="X265" s="590">
        <v>0.17499999999999999</v>
      </c>
      <c r="Y265" s="586">
        <v>8.7499999999999994E-2</v>
      </c>
      <c r="Z265" s="590">
        <v>0.1</v>
      </c>
      <c r="AA265" s="587">
        <f t="shared" si="199"/>
        <v>7.173750000000001</v>
      </c>
      <c r="AB265" s="1100">
        <f t="shared" si="178"/>
        <v>8.3333333333333481</v>
      </c>
      <c r="AC265" s="1100">
        <f t="shared" si="179"/>
        <v>11.111111111111093</v>
      </c>
      <c r="AD265" s="1100">
        <f t="shared" si="180"/>
        <v>11.340206185567014</v>
      </c>
      <c r="AE265" s="1100">
        <f t="shared" si="181"/>
        <v>7.7777777777777724</v>
      </c>
      <c r="AF265" s="1100">
        <f t="shared" si="182"/>
        <v>4.6511627906976827</v>
      </c>
      <c r="AG265" s="1100">
        <f t="shared" si="183"/>
        <v>2.3809523809523725</v>
      </c>
      <c r="AH265" s="1100">
        <f t="shared" si="184"/>
        <v>4.9999999999999822</v>
      </c>
      <c r="AI265" s="1100">
        <f t="shared" si="185"/>
        <v>3.8961038961039085</v>
      </c>
      <c r="AJ265" s="1100">
        <f t="shared" si="186"/>
        <v>1.3157894736842035</v>
      </c>
      <c r="AK265" s="1100">
        <f t="shared" si="187"/>
        <v>5.555555555555558</v>
      </c>
      <c r="AL265" s="1100">
        <f t="shared" si="188"/>
        <v>0</v>
      </c>
      <c r="AM265" s="1100">
        <f t="shared" si="189"/>
        <v>9.0909090909090828</v>
      </c>
      <c r="AN265" s="1100">
        <f t="shared" si="190"/>
        <v>4.7619047619047672</v>
      </c>
      <c r="AO265" s="1100">
        <f t="shared" si="191"/>
        <v>7.2340425531914887</v>
      </c>
      <c r="AP265" s="1100">
        <f t="shared" si="192"/>
        <v>23.684210526315795</v>
      </c>
      <c r="AQ265" s="1100" t="str">
        <f t="shared" si="193"/>
        <v>n/a</v>
      </c>
      <c r="AR265" s="1100">
        <f t="shared" si="194"/>
        <v>-100</v>
      </c>
      <c r="AS265" s="1100">
        <f t="shared" si="195"/>
        <v>-44.444444444444443</v>
      </c>
      <c r="AT265" s="1100">
        <f t="shared" si="196"/>
        <v>-35.714285714285708</v>
      </c>
      <c r="AU265" s="1100">
        <f t="shared" si="197"/>
        <v>100</v>
      </c>
      <c r="AV265" s="1100">
        <f t="shared" si="198"/>
        <v>-12.500000000000011</v>
      </c>
      <c r="AW265" s="1100">
        <f t="shared" si="200"/>
        <v>0.67371646391869522</v>
      </c>
      <c r="AX265" s="1100">
        <f t="shared" si="201"/>
        <v>35.981469826187038</v>
      </c>
    </row>
    <row r="266" spans="1:50" ht="11.25" customHeight="1" x14ac:dyDescent="0.2">
      <c r="A266" s="444" t="s">
        <v>1202</v>
      </c>
      <c r="B266" s="814" t="s">
        <v>1203</v>
      </c>
      <c r="C266" s="584">
        <v>0.81</v>
      </c>
      <c r="D266" s="584">
        <v>0.76</v>
      </c>
      <c r="E266" s="460">
        <v>0.72</v>
      </c>
      <c r="F266" s="589">
        <v>0.66</v>
      </c>
      <c r="G266" s="584">
        <v>0.62</v>
      </c>
      <c r="H266" s="584">
        <v>0.59</v>
      </c>
      <c r="I266" s="584">
        <v>0.54</v>
      </c>
      <c r="J266" s="584">
        <v>0.46</v>
      </c>
      <c r="K266" s="897"/>
      <c r="L266" s="463">
        <v>0.42</v>
      </c>
      <c r="M266" s="459">
        <v>0.4</v>
      </c>
      <c r="N266" s="897"/>
      <c r="O266" s="585">
        <v>0.38</v>
      </c>
      <c r="P266" s="585">
        <v>0.38</v>
      </c>
      <c r="Q266" s="590">
        <v>0.38</v>
      </c>
      <c r="R266" s="590">
        <v>0.37667</v>
      </c>
      <c r="S266" s="590">
        <v>0.34666999999999998</v>
      </c>
      <c r="T266" s="590">
        <v>0.33333000000000002</v>
      </c>
      <c r="U266" s="590">
        <v>0.30221999999999999</v>
      </c>
      <c r="V266" s="590">
        <v>0.28888999999999998</v>
      </c>
      <c r="W266" s="590">
        <v>0.22222</v>
      </c>
      <c r="X266" s="590">
        <v>8.5930000000000006E-2</v>
      </c>
      <c r="Y266" s="586">
        <v>0</v>
      </c>
      <c r="Z266" s="586">
        <v>0</v>
      </c>
      <c r="AA266" s="587">
        <f t="shared" si="199"/>
        <v>9.0759299999999996</v>
      </c>
      <c r="AB266" s="1100">
        <f t="shared" si="178"/>
        <v>6.578947368421062</v>
      </c>
      <c r="AC266" s="1100">
        <f t="shared" si="179"/>
        <v>5.555555555555558</v>
      </c>
      <c r="AD266" s="1100">
        <f t="shared" si="180"/>
        <v>9.0909090909090828</v>
      </c>
      <c r="AE266" s="1100">
        <f t="shared" si="181"/>
        <v>6.4516129032258229</v>
      </c>
      <c r="AF266" s="1100">
        <f t="shared" si="182"/>
        <v>5.0847457627118731</v>
      </c>
      <c r="AG266" s="1100">
        <f t="shared" si="183"/>
        <v>9.259259259259256</v>
      </c>
      <c r="AH266" s="1100">
        <f t="shared" si="184"/>
        <v>17.391304347826097</v>
      </c>
      <c r="AI266" s="1100">
        <f t="shared" si="185"/>
        <v>9.5238095238095344</v>
      </c>
      <c r="AJ266" s="1100">
        <f t="shared" si="186"/>
        <v>4.9999999999999822</v>
      </c>
      <c r="AK266" s="1100">
        <f t="shared" si="187"/>
        <v>5.2631578947368363</v>
      </c>
      <c r="AL266" s="1100">
        <f t="shared" si="188"/>
        <v>0</v>
      </c>
      <c r="AM266" s="1100">
        <f t="shared" si="189"/>
        <v>0</v>
      </c>
      <c r="AN266" s="1100">
        <f t="shared" si="190"/>
        <v>0.88406297289405078</v>
      </c>
      <c r="AO266" s="1100">
        <f t="shared" si="191"/>
        <v>8.6537629445870845</v>
      </c>
      <c r="AP266" s="1100">
        <f t="shared" si="192"/>
        <v>4.0020400204001882</v>
      </c>
      <c r="AQ266" s="1100">
        <f t="shared" si="193"/>
        <v>10.293825689894787</v>
      </c>
      <c r="AR266" s="1100">
        <f t="shared" si="194"/>
        <v>4.6142130222576183</v>
      </c>
      <c r="AS266" s="1100">
        <f t="shared" si="195"/>
        <v>30.001800018000168</v>
      </c>
      <c r="AT266" s="1100">
        <f t="shared" si="196"/>
        <v>158.60584196438961</v>
      </c>
      <c r="AU266" s="1100" t="str">
        <f t="shared" si="197"/>
        <v>n/a</v>
      </c>
      <c r="AV266" s="1100" t="str">
        <f t="shared" si="198"/>
        <v>n/a</v>
      </c>
      <c r="AW266" s="1100">
        <f t="shared" si="200"/>
        <v>15.592360438888349</v>
      </c>
      <c r="AX266" s="1100">
        <f t="shared" si="201"/>
        <v>35.285669499773448</v>
      </c>
    </row>
    <row r="267" spans="1:50" ht="11.25" customHeight="1" x14ac:dyDescent="0.2">
      <c r="A267" s="448" t="s">
        <v>1204</v>
      </c>
      <c r="B267" s="829" t="s">
        <v>1205</v>
      </c>
      <c r="C267" s="584">
        <v>0.56000000000000005</v>
      </c>
      <c r="D267" s="584">
        <v>0.52</v>
      </c>
      <c r="E267" s="460">
        <v>0.43</v>
      </c>
      <c r="F267" s="460">
        <v>0.38</v>
      </c>
      <c r="G267" s="463">
        <v>0.36</v>
      </c>
      <c r="H267" s="584">
        <v>0.35</v>
      </c>
      <c r="I267" s="584">
        <v>0.3</v>
      </c>
      <c r="J267" s="584">
        <v>0.1</v>
      </c>
      <c r="K267" s="897"/>
      <c r="L267" s="463">
        <v>0.04</v>
      </c>
      <c r="M267" s="588">
        <v>0.04</v>
      </c>
      <c r="N267" s="897"/>
      <c r="O267" s="585">
        <v>0.04</v>
      </c>
      <c r="P267" s="585">
        <v>0.22500000000000001</v>
      </c>
      <c r="Q267" s="590">
        <v>1.24</v>
      </c>
      <c r="R267" s="590">
        <v>1.18</v>
      </c>
      <c r="S267" s="590">
        <v>1.1000000000000001</v>
      </c>
      <c r="T267" s="590">
        <v>0.98</v>
      </c>
      <c r="U267" s="590">
        <v>0.88</v>
      </c>
      <c r="V267" s="590">
        <v>0.76</v>
      </c>
      <c r="W267" s="590">
        <v>0.68</v>
      </c>
      <c r="X267" s="590">
        <v>0.64</v>
      </c>
      <c r="Y267" s="590">
        <v>0.57599999999999996</v>
      </c>
      <c r="Z267" s="590">
        <v>0.51200000000000001</v>
      </c>
      <c r="AA267" s="587">
        <f t="shared" si="199"/>
        <v>11.893000000000002</v>
      </c>
      <c r="AB267" s="1100">
        <f t="shared" si="178"/>
        <v>7.6923076923077094</v>
      </c>
      <c r="AC267" s="1100">
        <f t="shared" si="179"/>
        <v>20.930232558139551</v>
      </c>
      <c r="AD267" s="1100">
        <f t="shared" si="180"/>
        <v>13.157894736842103</v>
      </c>
      <c r="AE267" s="1100">
        <f t="shared" si="181"/>
        <v>5.555555555555558</v>
      </c>
      <c r="AF267" s="1100">
        <f t="shared" si="182"/>
        <v>2.8571428571428692</v>
      </c>
      <c r="AG267" s="1100">
        <f t="shared" si="183"/>
        <v>16.666666666666675</v>
      </c>
      <c r="AH267" s="1100">
        <f t="shared" si="184"/>
        <v>199.99999999999994</v>
      </c>
      <c r="AI267" s="1100">
        <f t="shared" si="185"/>
        <v>150</v>
      </c>
      <c r="AJ267" s="1100">
        <f t="shared" si="186"/>
        <v>0</v>
      </c>
      <c r="AK267" s="1100">
        <f t="shared" si="187"/>
        <v>0</v>
      </c>
      <c r="AL267" s="1100">
        <f t="shared" si="188"/>
        <v>-82.222222222222214</v>
      </c>
      <c r="AM267" s="1100">
        <f t="shared" si="189"/>
        <v>-81.854838709677423</v>
      </c>
      <c r="AN267" s="1100">
        <f t="shared" si="190"/>
        <v>5.0847457627118731</v>
      </c>
      <c r="AO267" s="1100">
        <f t="shared" si="191"/>
        <v>7.2727272727272529</v>
      </c>
      <c r="AP267" s="1100">
        <f t="shared" si="192"/>
        <v>12.244897959183687</v>
      </c>
      <c r="AQ267" s="1100">
        <f t="shared" si="193"/>
        <v>11.363636363636353</v>
      </c>
      <c r="AR267" s="1100">
        <f t="shared" si="194"/>
        <v>15.789473684210531</v>
      </c>
      <c r="AS267" s="1100">
        <f t="shared" si="195"/>
        <v>11.764705882352944</v>
      </c>
      <c r="AT267" s="1100">
        <f t="shared" si="196"/>
        <v>6.25</v>
      </c>
      <c r="AU267" s="1100">
        <f t="shared" si="197"/>
        <v>11.111111111111116</v>
      </c>
      <c r="AV267" s="1100">
        <f t="shared" si="198"/>
        <v>12.5</v>
      </c>
      <c r="AW267" s="1100">
        <f t="shared" si="200"/>
        <v>16.484001770032787</v>
      </c>
      <c r="AX267" s="1100">
        <f t="shared" si="201"/>
        <v>60.127374608298318</v>
      </c>
    </row>
    <row r="268" spans="1:50" ht="11.25" customHeight="1" x14ac:dyDescent="0.2">
      <c r="A268" s="448" t="s">
        <v>1165</v>
      </c>
      <c r="B268" s="829" t="s">
        <v>1166</v>
      </c>
      <c r="C268" s="584">
        <v>1.04</v>
      </c>
      <c r="D268" s="584">
        <v>1.01</v>
      </c>
      <c r="E268" s="460">
        <v>1</v>
      </c>
      <c r="F268" s="460">
        <v>0.91</v>
      </c>
      <c r="G268" s="584">
        <v>0.78</v>
      </c>
      <c r="H268" s="584">
        <v>0.74</v>
      </c>
      <c r="I268" s="584">
        <v>0.7</v>
      </c>
      <c r="J268" s="584">
        <v>0.66</v>
      </c>
      <c r="K268" s="897"/>
      <c r="L268" s="584">
        <v>0.64</v>
      </c>
      <c r="M268" s="588">
        <v>0.6</v>
      </c>
      <c r="N268" s="897"/>
      <c r="O268" s="585">
        <v>0.6</v>
      </c>
      <c r="P268" s="585">
        <v>0.61</v>
      </c>
      <c r="Q268" s="586">
        <v>0.67</v>
      </c>
      <c r="R268" s="586">
        <v>0</v>
      </c>
      <c r="S268" s="586">
        <v>0</v>
      </c>
      <c r="T268" s="586">
        <v>0</v>
      </c>
      <c r="U268" s="586">
        <v>0</v>
      </c>
      <c r="V268" s="586">
        <v>0</v>
      </c>
      <c r="W268" s="586">
        <v>0</v>
      </c>
      <c r="X268" s="586">
        <v>0</v>
      </c>
      <c r="Y268" s="586">
        <v>0</v>
      </c>
      <c r="Z268" s="586">
        <v>0</v>
      </c>
      <c r="AA268" s="587">
        <f t="shared" si="199"/>
        <v>9.9599999999999991</v>
      </c>
      <c r="AB268" s="1100">
        <f t="shared" si="178"/>
        <v>2.9702970297029729</v>
      </c>
      <c r="AC268" s="1100">
        <f t="shared" si="179"/>
        <v>1.0000000000000009</v>
      </c>
      <c r="AD268" s="1100">
        <f t="shared" si="180"/>
        <v>9.8901098901098763</v>
      </c>
      <c r="AE268" s="1100">
        <f t="shared" si="181"/>
        <v>16.666666666666675</v>
      </c>
      <c r="AF268" s="1100">
        <f t="shared" si="182"/>
        <v>5.4054054054054168</v>
      </c>
      <c r="AG268" s="1100">
        <f t="shared" si="183"/>
        <v>5.7142857142857162</v>
      </c>
      <c r="AH268" s="1100">
        <f t="shared" si="184"/>
        <v>6.0606060606060552</v>
      </c>
      <c r="AI268" s="1100">
        <f t="shared" si="185"/>
        <v>3.125</v>
      </c>
      <c r="AJ268" s="1100">
        <f t="shared" si="186"/>
        <v>6.6666666666666652</v>
      </c>
      <c r="AK268" s="1100">
        <f t="shared" si="187"/>
        <v>0</v>
      </c>
      <c r="AL268" s="1100">
        <f t="shared" si="188"/>
        <v>-1.6393442622950838</v>
      </c>
      <c r="AM268" s="1100">
        <f t="shared" si="189"/>
        <v>-8.9552238805970177</v>
      </c>
      <c r="AN268" s="1100" t="str">
        <f t="shared" si="190"/>
        <v>n/a</v>
      </c>
      <c r="AO268" s="1100" t="str">
        <f t="shared" si="191"/>
        <v>n/a</v>
      </c>
      <c r="AP268" s="1100" t="str">
        <f t="shared" si="192"/>
        <v>n/a</v>
      </c>
      <c r="AQ268" s="1100" t="str">
        <f t="shared" si="193"/>
        <v>n/a</v>
      </c>
      <c r="AR268" s="1100" t="str">
        <f t="shared" si="194"/>
        <v>n/a</v>
      </c>
      <c r="AS268" s="1100" t="str">
        <f t="shared" si="195"/>
        <v>n/a</v>
      </c>
      <c r="AT268" s="1100" t="str">
        <f t="shared" si="196"/>
        <v>n/a</v>
      </c>
      <c r="AU268" s="1100" t="str">
        <f t="shared" si="197"/>
        <v>n/a</v>
      </c>
      <c r="AV268" s="1100" t="str">
        <f t="shared" si="198"/>
        <v>n/a</v>
      </c>
      <c r="AW268" s="1100">
        <f t="shared" si="200"/>
        <v>3.9087057742126063</v>
      </c>
      <c r="AX268" s="1100">
        <f t="shared" si="201"/>
        <v>6.3085433728472466</v>
      </c>
    </row>
    <row r="269" spans="1:50" ht="11.25" customHeight="1" x14ac:dyDescent="0.2">
      <c r="A269" s="444" t="s">
        <v>227</v>
      </c>
      <c r="B269" s="814" t="s">
        <v>228</v>
      </c>
      <c r="C269" s="584">
        <v>14.4</v>
      </c>
      <c r="D269" s="584">
        <v>14.2</v>
      </c>
      <c r="E269" s="460">
        <v>13.9</v>
      </c>
      <c r="F269" s="482">
        <v>13.55</v>
      </c>
      <c r="G269" s="451">
        <v>13.05</v>
      </c>
      <c r="H269" s="451">
        <v>12.8</v>
      </c>
      <c r="I269" s="451">
        <v>12.6</v>
      </c>
      <c r="J269" s="451">
        <v>12.4</v>
      </c>
      <c r="K269" s="964"/>
      <c r="L269" s="451">
        <v>12</v>
      </c>
      <c r="M269" s="449">
        <v>11.65</v>
      </c>
      <c r="N269" s="964"/>
      <c r="O269" s="488">
        <v>11.25</v>
      </c>
      <c r="P269" s="488">
        <v>10.9</v>
      </c>
      <c r="Q269" s="456">
        <v>10.199999999999999</v>
      </c>
      <c r="R269" s="456">
        <v>9.15</v>
      </c>
      <c r="S269" s="456">
        <v>8.25</v>
      </c>
      <c r="T269" s="456">
        <v>7.6</v>
      </c>
      <c r="U269" s="456">
        <v>6.9</v>
      </c>
      <c r="V269" s="456">
        <v>6.1</v>
      </c>
      <c r="W269" s="456">
        <v>5.5</v>
      </c>
      <c r="X269" s="456">
        <v>5.35</v>
      </c>
      <c r="Y269" s="456">
        <v>5.0999999999999996</v>
      </c>
      <c r="Z269" s="456">
        <v>4.9000000000000004</v>
      </c>
      <c r="AA269" s="587">
        <f t="shared" si="199"/>
        <v>221.74999999999997</v>
      </c>
      <c r="AB269" s="1100">
        <f t="shared" si="178"/>
        <v>1.4084507042253502</v>
      </c>
      <c r="AC269" s="1100">
        <f t="shared" si="179"/>
        <v>2.1582733812949506</v>
      </c>
      <c r="AD269" s="1100">
        <f t="shared" si="180"/>
        <v>2.5830258302582898</v>
      </c>
      <c r="AE269" s="1100">
        <f t="shared" si="181"/>
        <v>3.8314176245210829</v>
      </c>
      <c r="AF269" s="1100">
        <f t="shared" si="182"/>
        <v>1.953125</v>
      </c>
      <c r="AG269" s="1100">
        <f t="shared" si="183"/>
        <v>1.5873015873016039</v>
      </c>
      <c r="AH269" s="1100">
        <f t="shared" si="184"/>
        <v>1.6129032258064502</v>
      </c>
      <c r="AI269" s="1100">
        <f t="shared" si="185"/>
        <v>3.3333333333333437</v>
      </c>
      <c r="AJ269" s="1100">
        <f t="shared" si="186"/>
        <v>3.0042918454935563</v>
      </c>
      <c r="AK269" s="1100">
        <f t="shared" si="187"/>
        <v>3.5555555555555562</v>
      </c>
      <c r="AL269" s="1100">
        <f t="shared" si="188"/>
        <v>3.2110091743119185</v>
      </c>
      <c r="AM269" s="1100">
        <f t="shared" si="189"/>
        <v>6.8627450980392357</v>
      </c>
      <c r="AN269" s="1100">
        <f t="shared" si="190"/>
        <v>11.475409836065564</v>
      </c>
      <c r="AO269" s="1100">
        <f t="shared" si="191"/>
        <v>10.909090909090914</v>
      </c>
      <c r="AP269" s="1100">
        <f t="shared" si="192"/>
        <v>8.5526315789473664</v>
      </c>
      <c r="AQ269" s="1100">
        <f t="shared" si="193"/>
        <v>10.144927536231862</v>
      </c>
      <c r="AR269" s="1100">
        <f t="shared" si="194"/>
        <v>13.11475409836067</v>
      </c>
      <c r="AS269" s="1100">
        <f t="shared" si="195"/>
        <v>10.909090909090914</v>
      </c>
      <c r="AT269" s="1100">
        <f t="shared" si="196"/>
        <v>2.8037383177570208</v>
      </c>
      <c r="AU269" s="1100">
        <f t="shared" si="197"/>
        <v>4.9019607843137303</v>
      </c>
      <c r="AV269" s="1100">
        <f t="shared" si="198"/>
        <v>4.0816326530612068</v>
      </c>
      <c r="AW269" s="1100">
        <f t="shared" si="200"/>
        <v>5.3330794753838378</v>
      </c>
      <c r="AX269" s="1100">
        <f t="shared" si="201"/>
        <v>3.8480830719695436</v>
      </c>
    </row>
    <row r="270" spans="1:50" ht="11.25" customHeight="1" x14ac:dyDescent="0.2">
      <c r="A270" s="938" t="s">
        <v>4551</v>
      </c>
      <c r="B270" s="1001" t="s">
        <v>4549</v>
      </c>
      <c r="C270" s="1099">
        <v>0.44</v>
      </c>
      <c r="D270" s="584">
        <v>0.38</v>
      </c>
      <c r="E270" s="460">
        <v>0.30000000000000004</v>
      </c>
      <c r="F270" s="589">
        <v>0.21999999999999997</v>
      </c>
      <c r="G270" s="584">
        <v>0.16</v>
      </c>
      <c r="H270" s="499">
        <v>0.12</v>
      </c>
      <c r="I270" s="499">
        <v>0.12</v>
      </c>
      <c r="J270" s="499">
        <v>0.12</v>
      </c>
      <c r="K270" s="906"/>
      <c r="L270" s="906">
        <v>0.12</v>
      </c>
      <c r="M270" s="502">
        <v>0.12</v>
      </c>
      <c r="N270" s="906"/>
      <c r="O270" s="999">
        <v>0.12</v>
      </c>
      <c r="P270" s="1083">
        <v>0.36</v>
      </c>
      <c r="Q270" s="541">
        <v>0.52</v>
      </c>
      <c r="R270" s="541">
        <v>0.64</v>
      </c>
      <c r="S270" s="500">
        <v>0.64</v>
      </c>
      <c r="T270" s="500">
        <v>0.64</v>
      </c>
      <c r="U270" s="590">
        <v>0.64</v>
      </c>
      <c r="V270" s="590">
        <v>0.61</v>
      </c>
      <c r="W270" s="590">
        <v>0.57000000000000006</v>
      </c>
      <c r="X270" s="590">
        <v>0.53</v>
      </c>
      <c r="Y270" s="590">
        <v>0.51</v>
      </c>
      <c r="Z270" s="590">
        <v>0.41999999999999993</v>
      </c>
      <c r="AA270" s="587">
        <f t="shared" si="199"/>
        <v>8.3000000000000007</v>
      </c>
      <c r="AB270" s="1100">
        <f t="shared" si="178"/>
        <v>15.789473684210531</v>
      </c>
      <c r="AC270" s="1100">
        <f t="shared" si="179"/>
        <v>26.666666666666639</v>
      </c>
      <c r="AD270" s="1100">
        <f t="shared" si="180"/>
        <v>36.363636363636395</v>
      </c>
      <c r="AE270" s="1100">
        <f t="shared" si="181"/>
        <v>37.499999999999979</v>
      </c>
      <c r="AF270" s="1100">
        <f t="shared" si="182"/>
        <v>33.33333333333335</v>
      </c>
      <c r="AG270" s="1100">
        <f t="shared" si="183"/>
        <v>0</v>
      </c>
      <c r="AH270" s="1100">
        <f t="shared" si="184"/>
        <v>0</v>
      </c>
      <c r="AI270" s="1100">
        <f t="shared" si="185"/>
        <v>0</v>
      </c>
      <c r="AJ270" s="1100">
        <f t="shared" si="186"/>
        <v>0</v>
      </c>
      <c r="AK270" s="1100">
        <f t="shared" si="187"/>
        <v>0</v>
      </c>
      <c r="AL270" s="1100">
        <f t="shared" si="188"/>
        <v>-66.666666666666671</v>
      </c>
      <c r="AM270" s="1100">
        <f t="shared" si="189"/>
        <v>-30.76923076923077</v>
      </c>
      <c r="AN270" s="1100">
        <f t="shared" si="190"/>
        <v>-18.75</v>
      </c>
      <c r="AO270" s="1100">
        <f t="shared" si="191"/>
        <v>0</v>
      </c>
      <c r="AP270" s="1100">
        <f t="shared" si="192"/>
        <v>0</v>
      </c>
      <c r="AQ270" s="1100">
        <f t="shared" si="193"/>
        <v>0</v>
      </c>
      <c r="AR270" s="1100">
        <f t="shared" si="194"/>
        <v>4.9180327868852514</v>
      </c>
      <c r="AS270" s="1100">
        <f t="shared" si="195"/>
        <v>7.0175438596491002</v>
      </c>
      <c r="AT270" s="1100">
        <f t="shared" si="196"/>
        <v>7.547169811320753</v>
      </c>
      <c r="AU270" s="1100">
        <f t="shared" si="197"/>
        <v>3.9215686274509887</v>
      </c>
      <c r="AV270" s="1100">
        <f t="shared" si="198"/>
        <v>21.428571428571441</v>
      </c>
      <c r="AW270" s="1100">
        <f t="shared" si="200"/>
        <v>3.7285761488489038</v>
      </c>
      <c r="AX270" s="1100">
        <f t="shared" si="201"/>
        <v>23.297911376344469</v>
      </c>
    </row>
    <row r="271" spans="1:50" ht="11.25" customHeight="1" x14ac:dyDescent="0.2">
      <c r="A271" s="542" t="s">
        <v>4614</v>
      </c>
      <c r="B271" s="829" t="s">
        <v>4604</v>
      </c>
      <c r="C271" s="584">
        <v>0.22</v>
      </c>
      <c r="D271" s="584">
        <v>0.2</v>
      </c>
      <c r="E271" s="460">
        <v>0.17</v>
      </c>
      <c r="F271" s="589">
        <v>0.13</v>
      </c>
      <c r="G271" s="584">
        <v>9.0000000000000011E-2</v>
      </c>
      <c r="H271" s="499">
        <v>0</v>
      </c>
      <c r="I271" s="499">
        <v>0</v>
      </c>
      <c r="J271" s="499">
        <v>0</v>
      </c>
      <c r="K271" s="1026"/>
      <c r="L271" s="499">
        <v>0</v>
      </c>
      <c r="M271" s="502">
        <v>0</v>
      </c>
      <c r="N271" s="1026"/>
      <c r="O271" s="999">
        <v>0</v>
      </c>
      <c r="P271" s="999">
        <v>0.16999999999999998</v>
      </c>
      <c r="Q271" s="500">
        <v>0.44</v>
      </c>
      <c r="R271" s="590">
        <v>0.44</v>
      </c>
      <c r="S271" s="590">
        <v>0.36799999999999999</v>
      </c>
      <c r="T271" s="590">
        <v>0.30400000000000005</v>
      </c>
      <c r="U271" s="590">
        <v>0.27200000000000002</v>
      </c>
      <c r="V271" s="590">
        <v>0.248</v>
      </c>
      <c r="W271" s="590">
        <v>0.21000000000000002</v>
      </c>
      <c r="X271" s="590">
        <v>0.18</v>
      </c>
      <c r="Y271" s="590">
        <v>0.14400000000000002</v>
      </c>
      <c r="Z271" s="590">
        <v>0.128</v>
      </c>
      <c r="AA271" s="587">
        <f t="shared" si="199"/>
        <v>3.7140000000000009</v>
      </c>
      <c r="AB271" s="1100">
        <f t="shared" si="178"/>
        <v>9.9999999999999858</v>
      </c>
      <c r="AC271" s="1100">
        <f t="shared" si="179"/>
        <v>17.647058823529417</v>
      </c>
      <c r="AD271" s="1100">
        <f t="shared" si="180"/>
        <v>30.76923076923077</v>
      </c>
      <c r="AE271" s="1100">
        <f t="shared" si="181"/>
        <v>44.444444444444443</v>
      </c>
      <c r="AF271" s="1100" t="str">
        <f t="shared" si="182"/>
        <v>n/a</v>
      </c>
      <c r="AG271" s="1100" t="str">
        <f t="shared" si="183"/>
        <v>n/a</v>
      </c>
      <c r="AH271" s="1100" t="str">
        <f t="shared" si="184"/>
        <v>n/a</v>
      </c>
      <c r="AI271" s="1100" t="str">
        <f t="shared" si="185"/>
        <v>n/a</v>
      </c>
      <c r="AJ271" s="1100" t="str">
        <f t="shared" si="186"/>
        <v>n/a</v>
      </c>
      <c r="AK271" s="1100" t="str">
        <f t="shared" si="187"/>
        <v>n/a</v>
      </c>
      <c r="AL271" s="1100">
        <f t="shared" si="188"/>
        <v>-100</v>
      </c>
      <c r="AM271" s="1100">
        <f t="shared" si="189"/>
        <v>-61.363636363636367</v>
      </c>
      <c r="AN271" s="1100">
        <f t="shared" si="190"/>
        <v>0</v>
      </c>
      <c r="AO271" s="1100">
        <f t="shared" si="191"/>
        <v>19.565217391304344</v>
      </c>
      <c r="AP271" s="1100">
        <f t="shared" si="192"/>
        <v>21.052631578947345</v>
      </c>
      <c r="AQ271" s="1100">
        <f t="shared" si="193"/>
        <v>11.764705882352944</v>
      </c>
      <c r="AR271" s="1100">
        <f t="shared" si="194"/>
        <v>9.6774193548387224</v>
      </c>
      <c r="AS271" s="1100">
        <f t="shared" si="195"/>
        <v>18.095238095238074</v>
      </c>
      <c r="AT271" s="1100">
        <f t="shared" si="196"/>
        <v>16.666666666666675</v>
      </c>
      <c r="AU271" s="1100">
        <f t="shared" si="197"/>
        <v>24.999999999999979</v>
      </c>
      <c r="AV271" s="1100">
        <f t="shared" si="198"/>
        <v>12.5</v>
      </c>
      <c r="AW271" s="1100">
        <f t="shared" si="200"/>
        <v>5.0545984428610895</v>
      </c>
      <c r="AX271" s="1100">
        <f t="shared" si="201"/>
        <v>36.994470120597825</v>
      </c>
    </row>
    <row r="272" spans="1:50" ht="11.25" customHeight="1" x14ac:dyDescent="0.2">
      <c r="A272" s="591" t="s">
        <v>1176</v>
      </c>
      <c r="B272" s="468" t="s">
        <v>1177</v>
      </c>
      <c r="C272" s="584">
        <v>1.35</v>
      </c>
      <c r="D272" s="584">
        <v>1.26</v>
      </c>
      <c r="E272" s="460">
        <v>1.2</v>
      </c>
      <c r="F272" s="481">
        <v>0.80233199999999993</v>
      </c>
      <c r="G272" s="474">
        <v>0.69220799999999993</v>
      </c>
      <c r="H272" s="474">
        <v>0.62928000000000006</v>
      </c>
      <c r="I272" s="474">
        <v>0.52392279599999991</v>
      </c>
      <c r="J272" s="474">
        <v>0.42694288199999997</v>
      </c>
      <c r="K272" s="977"/>
      <c r="L272" s="474">
        <v>0.37518460199999998</v>
      </c>
      <c r="M272" s="475">
        <v>0.31048675199999998</v>
      </c>
      <c r="N272" s="977"/>
      <c r="O272" s="487">
        <v>0.44556956999999997</v>
      </c>
      <c r="P272" s="496">
        <v>0.38813990399999998</v>
      </c>
      <c r="Q272" s="477">
        <v>0.67922123400000001</v>
      </c>
      <c r="R272" s="476">
        <v>0.77624834399999998</v>
      </c>
      <c r="S272" s="476">
        <v>0.75685078799999994</v>
      </c>
      <c r="T272" s="476">
        <v>0.16171709399999998</v>
      </c>
      <c r="U272" s="477">
        <v>0</v>
      </c>
      <c r="V272" s="477">
        <v>0</v>
      </c>
      <c r="W272" s="477">
        <v>0</v>
      </c>
      <c r="X272" s="477">
        <v>0</v>
      </c>
      <c r="Y272" s="477">
        <v>0</v>
      </c>
      <c r="Z272" s="477">
        <v>0</v>
      </c>
      <c r="AA272" s="587">
        <f t="shared" si="199"/>
        <v>10.778103966</v>
      </c>
      <c r="AB272" s="1100">
        <f t="shared" si="178"/>
        <v>7.1428571428571397</v>
      </c>
      <c r="AC272" s="1100">
        <f t="shared" si="179"/>
        <v>5.0000000000000044</v>
      </c>
      <c r="AD272" s="1100">
        <f t="shared" si="180"/>
        <v>49.564020879137317</v>
      </c>
      <c r="AE272" s="1100">
        <f t="shared" si="181"/>
        <v>15.909090909090917</v>
      </c>
      <c r="AF272" s="1100">
        <f t="shared" si="182"/>
        <v>9.9999999999999858</v>
      </c>
      <c r="AG272" s="1100">
        <f t="shared" si="183"/>
        <v>20.109299462510922</v>
      </c>
      <c r="AH272" s="1100">
        <f t="shared" si="184"/>
        <v>22.714962138659089</v>
      </c>
      <c r="AI272" s="1100">
        <f t="shared" si="185"/>
        <v>13.795416902530565</v>
      </c>
      <c r="AJ272" s="1100">
        <f t="shared" si="186"/>
        <v>20.837555735711398</v>
      </c>
      <c r="AK272" s="1100">
        <f t="shared" si="187"/>
        <v>-30.316885868126054</v>
      </c>
      <c r="AL272" s="1100">
        <f t="shared" si="188"/>
        <v>14.796125162127115</v>
      </c>
      <c r="AM272" s="1100">
        <f t="shared" si="189"/>
        <v>-42.855157558280929</v>
      </c>
      <c r="AN272" s="1100">
        <f t="shared" si="190"/>
        <v>-12.499493332252442</v>
      </c>
      <c r="AO272" s="1100">
        <f t="shared" si="191"/>
        <v>2.5629300130952659</v>
      </c>
      <c r="AP272" s="1100">
        <f t="shared" si="192"/>
        <v>368.00914441363881</v>
      </c>
      <c r="AQ272" s="1100" t="str">
        <f t="shared" si="193"/>
        <v>n/a</v>
      </c>
      <c r="AR272" s="1100" t="str">
        <f t="shared" si="194"/>
        <v>n/a</v>
      </c>
      <c r="AS272" s="1100" t="str">
        <f t="shared" si="195"/>
        <v>n/a</v>
      </c>
      <c r="AT272" s="1100" t="str">
        <f t="shared" si="196"/>
        <v>n/a</v>
      </c>
      <c r="AU272" s="1100" t="str">
        <f t="shared" si="197"/>
        <v>n/a</v>
      </c>
      <c r="AV272" s="1100" t="str">
        <f t="shared" si="198"/>
        <v>n/a</v>
      </c>
      <c r="AW272" s="1100">
        <f t="shared" si="200"/>
        <v>30.98465773337994</v>
      </c>
      <c r="AX272" s="1100">
        <f t="shared" si="201"/>
        <v>95.841381960271107</v>
      </c>
    </row>
    <row r="273" spans="1:50" ht="11.25" customHeight="1" x14ac:dyDescent="0.2">
      <c r="A273" s="461" t="s">
        <v>3805</v>
      </c>
      <c r="B273" s="829" t="s">
        <v>3806</v>
      </c>
      <c r="C273" s="584">
        <v>1.22</v>
      </c>
      <c r="D273" s="584">
        <v>1.18</v>
      </c>
      <c r="E273" s="460">
        <v>1.06</v>
      </c>
      <c r="F273" s="593">
        <v>0.94</v>
      </c>
      <c r="G273" s="593">
        <v>0.89659999999999995</v>
      </c>
      <c r="H273" s="593">
        <v>0.85680000000000001</v>
      </c>
      <c r="I273" s="593">
        <v>0.81699999999999995</v>
      </c>
      <c r="J273" s="609">
        <v>0.7772</v>
      </c>
      <c r="K273" s="483"/>
      <c r="L273" s="609">
        <v>0.7772</v>
      </c>
      <c r="M273" s="610">
        <v>0.7772</v>
      </c>
      <c r="N273" s="483"/>
      <c r="O273" s="611">
        <v>0.7772</v>
      </c>
      <c r="P273" s="965">
        <v>0.7772</v>
      </c>
      <c r="Q273" s="806">
        <v>0.74719999999999998</v>
      </c>
      <c r="R273" s="806">
        <v>0.66749999999999998</v>
      </c>
      <c r="S273" s="806">
        <v>0.61780000000000002</v>
      </c>
      <c r="T273" s="806">
        <v>0.5081</v>
      </c>
      <c r="U273" s="806">
        <v>0.42670000000000002</v>
      </c>
      <c r="V273" s="806">
        <v>0.36830000000000002</v>
      </c>
      <c r="W273" s="806">
        <v>0.31219999999999998</v>
      </c>
      <c r="X273" s="978">
        <v>0.19919999999999999</v>
      </c>
      <c r="Y273" s="806">
        <v>0.21920000000000001</v>
      </c>
      <c r="Z273" s="806">
        <v>0.1661</v>
      </c>
      <c r="AA273" s="587">
        <f t="shared" si="199"/>
        <v>15.088700000000005</v>
      </c>
      <c r="AB273" s="1100">
        <f t="shared" si="178"/>
        <v>3.3898305084745894</v>
      </c>
      <c r="AC273" s="1100">
        <f t="shared" si="179"/>
        <v>11.32075471698113</v>
      </c>
      <c r="AD273" s="1100">
        <f t="shared" si="180"/>
        <v>12.765957446808528</v>
      </c>
      <c r="AE273" s="1100">
        <f t="shared" si="181"/>
        <v>4.840508587999115</v>
      </c>
      <c r="AF273" s="1100">
        <f t="shared" si="182"/>
        <v>4.6451914098972757</v>
      </c>
      <c r="AG273" s="1100">
        <f t="shared" si="183"/>
        <v>4.8714810281517806</v>
      </c>
      <c r="AH273" s="1100">
        <f t="shared" si="184"/>
        <v>5.1209469891919657</v>
      </c>
      <c r="AI273" s="1100">
        <f t="shared" si="185"/>
        <v>0</v>
      </c>
      <c r="AJ273" s="1100">
        <f t="shared" si="186"/>
        <v>0</v>
      </c>
      <c r="AK273" s="1100">
        <f t="shared" si="187"/>
        <v>0</v>
      </c>
      <c r="AL273" s="1100">
        <f t="shared" si="188"/>
        <v>0</v>
      </c>
      <c r="AM273" s="1100">
        <f t="shared" si="189"/>
        <v>4.0149892933618814</v>
      </c>
      <c r="AN273" s="1100">
        <f t="shared" si="190"/>
        <v>11.940074906367037</v>
      </c>
      <c r="AO273" s="1100">
        <f t="shared" si="191"/>
        <v>8.044674651990924</v>
      </c>
      <c r="AP273" s="1100">
        <f t="shared" si="192"/>
        <v>21.590238142098016</v>
      </c>
      <c r="AQ273" s="1100">
        <f t="shared" si="193"/>
        <v>19.076634637918911</v>
      </c>
      <c r="AR273" s="1100">
        <f t="shared" si="194"/>
        <v>15.856638609828956</v>
      </c>
      <c r="AS273" s="1100">
        <f t="shared" si="195"/>
        <v>17.969250480461252</v>
      </c>
      <c r="AT273" s="1100">
        <f t="shared" si="196"/>
        <v>56.726907630522085</v>
      </c>
      <c r="AU273" s="1100">
        <f t="shared" si="197"/>
        <v>-9.1240875912408814</v>
      </c>
      <c r="AV273" s="1100">
        <f t="shared" si="198"/>
        <v>31.968693558097527</v>
      </c>
      <c r="AW273" s="1100">
        <f t="shared" si="200"/>
        <v>10.715175476519528</v>
      </c>
      <c r="AX273" s="1100">
        <f t="shared" si="201"/>
        <v>14.031113991870576</v>
      </c>
    </row>
    <row r="274" spans="1:50" ht="11.25" customHeight="1" x14ac:dyDescent="0.2">
      <c r="A274" s="830" t="s">
        <v>1219</v>
      </c>
      <c r="B274" s="829" t="s">
        <v>1220</v>
      </c>
      <c r="C274" s="584">
        <v>1.03</v>
      </c>
      <c r="D274" s="584">
        <v>0.99</v>
      </c>
      <c r="E274" s="460">
        <v>0.95</v>
      </c>
      <c r="F274" s="460">
        <v>0.91</v>
      </c>
      <c r="G274" s="584">
        <v>0.87</v>
      </c>
      <c r="H274" s="584">
        <v>0.83</v>
      </c>
      <c r="I274" s="584">
        <v>0.78</v>
      </c>
      <c r="J274" s="584">
        <v>0.72</v>
      </c>
      <c r="K274" s="897"/>
      <c r="L274" s="584">
        <v>0.54</v>
      </c>
      <c r="M274" s="459">
        <v>0.39124199999999998</v>
      </c>
      <c r="N274" s="897"/>
      <c r="O274" s="472">
        <v>0.29389999999999999</v>
      </c>
      <c r="P274" s="472">
        <v>0.25180000000000002</v>
      </c>
      <c r="Q274" s="586">
        <v>0</v>
      </c>
      <c r="R274" s="586">
        <v>0</v>
      </c>
      <c r="S274" s="586">
        <v>0</v>
      </c>
      <c r="T274" s="586">
        <v>0</v>
      </c>
      <c r="U274" s="586">
        <v>0</v>
      </c>
      <c r="V274" s="586">
        <v>0</v>
      </c>
      <c r="W274" s="586">
        <v>0</v>
      </c>
      <c r="X274" s="586">
        <v>0</v>
      </c>
      <c r="Y274" s="586">
        <v>0</v>
      </c>
      <c r="Z274" s="586">
        <v>0</v>
      </c>
      <c r="AA274" s="587">
        <f t="shared" si="199"/>
        <v>8.5569419999999994</v>
      </c>
      <c r="AB274" s="1100">
        <f t="shared" si="178"/>
        <v>4.0404040404040442</v>
      </c>
      <c r="AC274" s="1100">
        <f t="shared" si="179"/>
        <v>4.2105263157894868</v>
      </c>
      <c r="AD274" s="1100">
        <f t="shared" si="180"/>
        <v>4.39560439560438</v>
      </c>
      <c r="AE274" s="1100">
        <f t="shared" si="181"/>
        <v>4.5977011494252817</v>
      </c>
      <c r="AF274" s="1100">
        <f t="shared" si="182"/>
        <v>4.8192771084337505</v>
      </c>
      <c r="AG274" s="1100">
        <f t="shared" si="183"/>
        <v>6.4102564102564097</v>
      </c>
      <c r="AH274" s="1100">
        <f t="shared" si="184"/>
        <v>8.3333333333333481</v>
      </c>
      <c r="AI274" s="1100">
        <f t="shared" si="185"/>
        <v>33.333333333333329</v>
      </c>
      <c r="AJ274" s="1100">
        <f t="shared" si="186"/>
        <v>38.021991503979649</v>
      </c>
      <c r="AK274" s="1100">
        <f t="shared" si="187"/>
        <v>33.120789384144267</v>
      </c>
      <c r="AL274" s="1100">
        <f t="shared" si="188"/>
        <v>16.719618745035735</v>
      </c>
      <c r="AM274" s="1100" t="str">
        <f t="shared" si="189"/>
        <v>n/a</v>
      </c>
      <c r="AN274" s="1100" t="str">
        <f t="shared" si="190"/>
        <v>n/a</v>
      </c>
      <c r="AO274" s="1100" t="str">
        <f t="shared" si="191"/>
        <v>n/a</v>
      </c>
      <c r="AP274" s="1100" t="str">
        <f t="shared" si="192"/>
        <v>n/a</v>
      </c>
      <c r="AQ274" s="1100" t="str">
        <f t="shared" si="193"/>
        <v>n/a</v>
      </c>
      <c r="AR274" s="1100" t="str">
        <f t="shared" si="194"/>
        <v>n/a</v>
      </c>
      <c r="AS274" s="1100" t="str">
        <f t="shared" si="195"/>
        <v>n/a</v>
      </c>
      <c r="AT274" s="1100" t="str">
        <f t="shared" si="196"/>
        <v>n/a</v>
      </c>
      <c r="AU274" s="1100" t="str">
        <f t="shared" si="197"/>
        <v>n/a</v>
      </c>
      <c r="AV274" s="1100" t="str">
        <f t="shared" si="198"/>
        <v>n/a</v>
      </c>
      <c r="AW274" s="1100">
        <f t="shared" si="200"/>
        <v>14.363894156339972</v>
      </c>
      <c r="AX274" s="1100">
        <f t="shared" si="201"/>
        <v>13.682302930550089</v>
      </c>
    </row>
    <row r="275" spans="1:50" ht="11.25" customHeight="1" x14ac:dyDescent="0.2">
      <c r="A275" s="830" t="s">
        <v>1196</v>
      </c>
      <c r="B275" s="829" t="s">
        <v>1197</v>
      </c>
      <c r="C275" s="584">
        <v>0.98</v>
      </c>
      <c r="D275" s="584">
        <v>0.90749999999999997</v>
      </c>
      <c r="E275" s="460">
        <v>0.86399999999999999</v>
      </c>
      <c r="F275" s="460">
        <v>0.82000000000000006</v>
      </c>
      <c r="G275" s="584">
        <v>0.69699999999999995</v>
      </c>
      <c r="H275" s="584">
        <v>0.48299999999999998</v>
      </c>
      <c r="I275" s="584">
        <v>0.39100000000000001</v>
      </c>
      <c r="J275" s="584">
        <v>8.5000000000000006E-2</v>
      </c>
      <c r="K275" s="897"/>
      <c r="L275" s="463">
        <v>0</v>
      </c>
      <c r="M275" s="588">
        <v>0</v>
      </c>
      <c r="N275" s="897"/>
      <c r="O275" s="585">
        <v>0</v>
      </c>
      <c r="P275" s="585">
        <v>0.25</v>
      </c>
      <c r="Q275" s="590">
        <v>2.88</v>
      </c>
      <c r="R275" s="590">
        <v>2.84</v>
      </c>
      <c r="S275" s="590">
        <v>2.8</v>
      </c>
      <c r="T275" s="586">
        <v>2.78</v>
      </c>
      <c r="U275" s="586">
        <v>2.78</v>
      </c>
      <c r="V275" s="590">
        <v>2.78</v>
      </c>
      <c r="W275" s="590">
        <v>2.72</v>
      </c>
      <c r="X275" s="590">
        <v>2.6320000000000001</v>
      </c>
      <c r="Y275" s="590">
        <v>2.48</v>
      </c>
      <c r="Z275" s="590">
        <v>2.4</v>
      </c>
      <c r="AA275" s="587">
        <f t="shared" si="199"/>
        <v>32.569500000000005</v>
      </c>
      <c r="AB275" s="1100">
        <f t="shared" si="178"/>
        <v>7.9889807162534465</v>
      </c>
      <c r="AC275" s="1100">
        <f t="shared" si="179"/>
        <v>5.0347222222222099</v>
      </c>
      <c r="AD275" s="1100">
        <f t="shared" si="180"/>
        <v>5.3658536585365679</v>
      </c>
      <c r="AE275" s="1100">
        <f t="shared" si="181"/>
        <v>17.647058823529438</v>
      </c>
      <c r="AF275" s="1100">
        <f t="shared" si="182"/>
        <v>44.306418219461683</v>
      </c>
      <c r="AG275" s="1100">
        <f t="shared" si="183"/>
        <v>23.529411764705866</v>
      </c>
      <c r="AH275" s="1100">
        <f t="shared" si="184"/>
        <v>359.99999999999994</v>
      </c>
      <c r="AI275" s="1100" t="str">
        <f t="shared" si="185"/>
        <v>n/a</v>
      </c>
      <c r="AJ275" s="1100" t="str">
        <f t="shared" si="186"/>
        <v>n/a</v>
      </c>
      <c r="AK275" s="1100" t="str">
        <f t="shared" si="187"/>
        <v>n/a</v>
      </c>
      <c r="AL275" s="1100">
        <f t="shared" si="188"/>
        <v>-100</v>
      </c>
      <c r="AM275" s="1100">
        <f t="shared" si="189"/>
        <v>-91.319444444444443</v>
      </c>
      <c r="AN275" s="1100">
        <f t="shared" si="190"/>
        <v>1.4084507042253502</v>
      </c>
      <c r="AO275" s="1100">
        <f t="shared" si="191"/>
        <v>1.4285714285714235</v>
      </c>
      <c r="AP275" s="1100">
        <f t="shared" si="192"/>
        <v>0.7194244604316502</v>
      </c>
      <c r="AQ275" s="1100">
        <f t="shared" si="193"/>
        <v>0</v>
      </c>
      <c r="AR275" s="1100">
        <f t="shared" si="194"/>
        <v>0</v>
      </c>
      <c r="AS275" s="1100">
        <f t="shared" si="195"/>
        <v>2.2058823529411686</v>
      </c>
      <c r="AT275" s="1100">
        <f t="shared" si="196"/>
        <v>3.3434650455927084</v>
      </c>
      <c r="AU275" s="1100">
        <f t="shared" si="197"/>
        <v>6.1290322580645151</v>
      </c>
      <c r="AV275" s="1100">
        <f t="shared" si="198"/>
        <v>3.3333333333333437</v>
      </c>
      <c r="AW275" s="1100">
        <f t="shared" si="200"/>
        <v>16.173397807968048</v>
      </c>
      <c r="AX275" s="1100">
        <f t="shared" si="201"/>
        <v>92.750823926226857</v>
      </c>
    </row>
    <row r="276" spans="1:50" ht="11.25" customHeight="1" x14ac:dyDescent="0.2">
      <c r="A276" s="1025" t="s">
        <v>4078</v>
      </c>
      <c r="B276" s="468" t="s">
        <v>4079</v>
      </c>
      <c r="C276" s="584">
        <v>1.2</v>
      </c>
      <c r="D276" s="584">
        <v>1.17</v>
      </c>
      <c r="E276" s="460">
        <v>1.05</v>
      </c>
      <c r="F276" s="589">
        <v>0.92999999999999994</v>
      </c>
      <c r="G276" s="584">
        <v>0.82000000000000006</v>
      </c>
      <c r="H276" s="584">
        <v>0.7400000000000001</v>
      </c>
      <c r="I276" s="463">
        <v>0.68</v>
      </c>
      <c r="J276" s="499">
        <v>0.68</v>
      </c>
      <c r="K276" s="812"/>
      <c r="L276" s="499">
        <v>0.78</v>
      </c>
      <c r="M276" s="588">
        <v>1.08</v>
      </c>
      <c r="N276" s="812"/>
      <c r="O276" s="493">
        <v>1.08</v>
      </c>
      <c r="P276" s="491">
        <v>1.08</v>
      </c>
      <c r="Q276" s="590">
        <v>1.07</v>
      </c>
      <c r="R276" s="590">
        <v>1.03</v>
      </c>
      <c r="S276" s="590">
        <v>0.99</v>
      </c>
      <c r="T276" s="500">
        <v>0.95</v>
      </c>
      <c r="U276" s="500">
        <v>0.98</v>
      </c>
      <c r="V276" s="590">
        <v>1.02</v>
      </c>
      <c r="W276" s="590">
        <v>0.94</v>
      </c>
      <c r="X276" s="590">
        <v>0.8600000000000001</v>
      </c>
      <c r="Y276" s="590">
        <v>0.76</v>
      </c>
      <c r="Z276" s="590">
        <v>0.68</v>
      </c>
      <c r="AA276" s="587">
        <f t="shared" si="199"/>
        <v>20.57</v>
      </c>
      <c r="AB276" s="1100">
        <f t="shared" si="178"/>
        <v>2.5641025641025772</v>
      </c>
      <c r="AC276" s="1100">
        <f t="shared" si="179"/>
        <v>11.428571428571409</v>
      </c>
      <c r="AD276" s="1100">
        <f t="shared" si="180"/>
        <v>12.903225806451623</v>
      </c>
      <c r="AE276" s="1100">
        <f t="shared" si="181"/>
        <v>13.414634146341452</v>
      </c>
      <c r="AF276" s="1100">
        <f t="shared" si="182"/>
        <v>10.810810810810811</v>
      </c>
      <c r="AG276" s="1100">
        <f t="shared" si="183"/>
        <v>8.8235294117647189</v>
      </c>
      <c r="AH276" s="1100">
        <f t="shared" si="184"/>
        <v>0</v>
      </c>
      <c r="AI276" s="1100">
        <f t="shared" si="185"/>
        <v>-12.820512820512819</v>
      </c>
      <c r="AJ276" s="1100">
        <f t="shared" si="186"/>
        <v>-27.777777777777779</v>
      </c>
      <c r="AK276" s="1100">
        <f t="shared" si="187"/>
        <v>0</v>
      </c>
      <c r="AL276" s="1100">
        <f t="shared" si="188"/>
        <v>0</v>
      </c>
      <c r="AM276" s="1100">
        <f t="shared" si="189"/>
        <v>0.93457943925234765</v>
      </c>
      <c r="AN276" s="1100">
        <f t="shared" si="190"/>
        <v>3.8834951456310662</v>
      </c>
      <c r="AO276" s="1100">
        <f t="shared" si="191"/>
        <v>4.0404040404040442</v>
      </c>
      <c r="AP276" s="1100">
        <f t="shared" si="192"/>
        <v>4.2105263157894868</v>
      </c>
      <c r="AQ276" s="1100">
        <f t="shared" si="193"/>
        <v>-3.0612244897959218</v>
      </c>
      <c r="AR276" s="1100">
        <f t="shared" si="194"/>
        <v>-3.9215686274509887</v>
      </c>
      <c r="AS276" s="1100">
        <f t="shared" si="195"/>
        <v>8.5106382978723527</v>
      </c>
      <c r="AT276" s="1100">
        <f t="shared" si="196"/>
        <v>9.302325581395321</v>
      </c>
      <c r="AU276" s="1100">
        <f t="shared" si="197"/>
        <v>13.157894736842124</v>
      </c>
      <c r="AV276" s="1100">
        <f t="shared" si="198"/>
        <v>11.764705882352944</v>
      </c>
      <c r="AW276" s="1100">
        <f t="shared" si="200"/>
        <v>3.2461123758116552</v>
      </c>
      <c r="AX276" s="1100">
        <f t="shared" si="201"/>
        <v>9.8445671166021125</v>
      </c>
    </row>
    <row r="277" spans="1:50" ht="11.25" customHeight="1" x14ac:dyDescent="0.2">
      <c r="A277" s="830" t="s">
        <v>1206</v>
      </c>
      <c r="B277" s="829" t="s">
        <v>1207</v>
      </c>
      <c r="C277" s="584">
        <v>0.79</v>
      </c>
      <c r="D277" s="584">
        <v>0.75</v>
      </c>
      <c r="E277" s="460">
        <v>0.71</v>
      </c>
      <c r="F277" s="589">
        <v>0.67</v>
      </c>
      <c r="G277" s="584">
        <v>0.63</v>
      </c>
      <c r="H277" s="584">
        <v>0.59</v>
      </c>
      <c r="I277" s="584">
        <v>0.54</v>
      </c>
      <c r="J277" s="584">
        <v>0.46</v>
      </c>
      <c r="K277" s="897"/>
      <c r="L277" s="584">
        <v>0.2</v>
      </c>
      <c r="M277" s="588">
        <v>0</v>
      </c>
      <c r="N277" s="897"/>
      <c r="O277" s="585">
        <v>0</v>
      </c>
      <c r="P277" s="585">
        <v>0</v>
      </c>
      <c r="Q277" s="586">
        <v>0</v>
      </c>
      <c r="R277" s="586">
        <v>0</v>
      </c>
      <c r="S277" s="586">
        <v>0</v>
      </c>
      <c r="T277" s="586">
        <v>0</v>
      </c>
      <c r="U277" s="586">
        <v>0</v>
      </c>
      <c r="V277" s="586">
        <v>0</v>
      </c>
      <c r="W277" s="586">
        <v>0</v>
      </c>
      <c r="X277" s="586">
        <v>0</v>
      </c>
      <c r="Y277" s="586">
        <v>0</v>
      </c>
      <c r="Z277" s="586">
        <v>0</v>
      </c>
      <c r="AA277" s="587">
        <f t="shared" si="199"/>
        <v>5.34</v>
      </c>
      <c r="AB277" s="1100">
        <f t="shared" si="178"/>
        <v>5.3333333333333455</v>
      </c>
      <c r="AC277" s="1100">
        <f t="shared" si="179"/>
        <v>5.6338028169014231</v>
      </c>
      <c r="AD277" s="1100">
        <f t="shared" si="180"/>
        <v>5.9701492537313383</v>
      </c>
      <c r="AE277" s="1100">
        <f t="shared" si="181"/>
        <v>6.3492063492063489</v>
      </c>
      <c r="AF277" s="1100">
        <f t="shared" si="182"/>
        <v>6.7796610169491567</v>
      </c>
      <c r="AG277" s="1100">
        <f t="shared" si="183"/>
        <v>9.259259259259256</v>
      </c>
      <c r="AH277" s="1100">
        <f t="shared" si="184"/>
        <v>17.391304347826097</v>
      </c>
      <c r="AI277" s="1100">
        <f t="shared" si="185"/>
        <v>129.99999999999997</v>
      </c>
      <c r="AJ277" s="1100" t="str">
        <f t="shared" si="186"/>
        <v>n/a</v>
      </c>
      <c r="AK277" s="1100" t="str">
        <f t="shared" si="187"/>
        <v>n/a</v>
      </c>
      <c r="AL277" s="1100" t="str">
        <f t="shared" si="188"/>
        <v>n/a</v>
      </c>
      <c r="AM277" s="1100" t="str">
        <f t="shared" si="189"/>
        <v>n/a</v>
      </c>
      <c r="AN277" s="1100" t="str">
        <f t="shared" si="190"/>
        <v>n/a</v>
      </c>
      <c r="AO277" s="1100" t="str">
        <f t="shared" si="191"/>
        <v>n/a</v>
      </c>
      <c r="AP277" s="1100" t="str">
        <f t="shared" si="192"/>
        <v>n/a</v>
      </c>
      <c r="AQ277" s="1100" t="str">
        <f t="shared" si="193"/>
        <v>n/a</v>
      </c>
      <c r="AR277" s="1100" t="str">
        <f t="shared" si="194"/>
        <v>n/a</v>
      </c>
      <c r="AS277" s="1100" t="str">
        <f t="shared" si="195"/>
        <v>n/a</v>
      </c>
      <c r="AT277" s="1100" t="str">
        <f t="shared" si="196"/>
        <v>n/a</v>
      </c>
      <c r="AU277" s="1100" t="str">
        <f t="shared" si="197"/>
        <v>n/a</v>
      </c>
      <c r="AV277" s="1100" t="str">
        <f t="shared" si="198"/>
        <v>n/a</v>
      </c>
      <c r="AW277" s="1100">
        <f t="shared" si="200"/>
        <v>23.339589547150865</v>
      </c>
      <c r="AX277" s="1100">
        <f t="shared" si="201"/>
        <v>43.280485395711274</v>
      </c>
    </row>
    <row r="278" spans="1:50" ht="11.25" customHeight="1" x14ac:dyDescent="0.2">
      <c r="A278" s="830" t="s">
        <v>1200</v>
      </c>
      <c r="B278" s="829" t="s">
        <v>1201</v>
      </c>
      <c r="C278" s="584">
        <v>1.04</v>
      </c>
      <c r="D278" s="584">
        <v>1</v>
      </c>
      <c r="E278" s="460">
        <v>0.84</v>
      </c>
      <c r="F278" s="589">
        <v>0.69000000000000006</v>
      </c>
      <c r="G278" s="584">
        <v>0.54</v>
      </c>
      <c r="H278" s="584">
        <v>0.41</v>
      </c>
      <c r="I278" s="584">
        <v>0.28999999999999998</v>
      </c>
      <c r="J278" s="584">
        <v>0.18</v>
      </c>
      <c r="K278" s="584"/>
      <c r="L278" s="584">
        <v>0.1</v>
      </c>
      <c r="M278" s="459">
        <v>0.04</v>
      </c>
      <c r="N278" s="584"/>
      <c r="O278" s="472">
        <v>0.04</v>
      </c>
      <c r="P278" s="472">
        <v>0.47</v>
      </c>
      <c r="Q278" s="590">
        <v>0.92</v>
      </c>
      <c r="R278" s="590">
        <v>0.92</v>
      </c>
      <c r="S278" s="590">
        <v>0.92</v>
      </c>
      <c r="T278" s="590">
        <v>0.92</v>
      </c>
      <c r="U278" s="590">
        <v>0.92</v>
      </c>
      <c r="V278" s="590">
        <v>0.89810000000000001</v>
      </c>
      <c r="W278" s="590">
        <v>0.85533999999999999</v>
      </c>
      <c r="X278" s="590">
        <v>0.81459999999999999</v>
      </c>
      <c r="Y278" s="590">
        <v>0.77743999999999991</v>
      </c>
      <c r="Z278" s="590">
        <v>0.72561999999999993</v>
      </c>
      <c r="AA278" s="587">
        <f t="shared" si="199"/>
        <v>14.311099999999998</v>
      </c>
      <c r="AB278" s="1100">
        <f t="shared" si="178"/>
        <v>4.0000000000000036</v>
      </c>
      <c r="AC278" s="1100">
        <f t="shared" si="179"/>
        <v>19.047619047619047</v>
      </c>
      <c r="AD278" s="1100">
        <f t="shared" ref="AD278:AD309" si="202">IF(ISERROR((E278/F278-1)*100),"n/a",(E278/F278-1)*100)</f>
        <v>21.739130434782595</v>
      </c>
      <c r="AE278" s="1100">
        <f t="shared" ref="AE278:AE309" si="203">IF(ISERROR((F278/G278-1)*100),"n/a",(F278/G278-1)*100)</f>
        <v>27.777777777777789</v>
      </c>
      <c r="AF278" s="1100">
        <f t="shared" ref="AF278:AF309" si="204">IF(ISERROR((G278/H278-1)*100),"n/a",(G278/H278-1)*100)</f>
        <v>31.707317073170739</v>
      </c>
      <c r="AG278" s="1100">
        <f t="shared" ref="AG278:AG309" si="205">IF(ISERROR((H278/I278-1)*100),"n/a",(H278/I278-1)*100)</f>
        <v>41.37931034482758</v>
      </c>
      <c r="AH278" s="1100">
        <f t="shared" ref="AH278:AH309" si="206">IF(ISERROR((I278/J278-1)*100),"n/a",(I278/J278-1)*100)</f>
        <v>61.111111111111114</v>
      </c>
      <c r="AI278" s="1100">
        <f t="shared" ref="AI278:AI309" si="207">IF(ISERROR((J278/L278-1)*100),"n/a",(J278/L278-1)*100)</f>
        <v>79.999999999999986</v>
      </c>
      <c r="AJ278" s="1100">
        <f t="shared" ref="AJ278:AJ309" si="208">IF(ISERROR((L278/M278-1)*100),"n/a",(L278/M278-1)*100)</f>
        <v>150</v>
      </c>
      <c r="AK278" s="1100">
        <f t="shared" ref="AK278:AK309" si="209">IF(ISERROR((M278/O278-1)*100),"n/a",(M278/O278-1)*100)</f>
        <v>0</v>
      </c>
      <c r="AL278" s="1100">
        <f t="shared" ref="AL278:AL309" si="210">IF(ISERROR((O278/P278-1)*100),"n/a",(O278/P278-1)*100)</f>
        <v>-91.489361702127653</v>
      </c>
      <c r="AM278" s="1100">
        <f t="shared" ref="AM278:AM309" si="211">IF(ISERROR((P278/Q278-1)*100),"n/a",(P278/Q278-1)*100)</f>
        <v>-48.913043478260875</v>
      </c>
      <c r="AN278" s="1100">
        <f t="shared" ref="AN278:AN309" si="212">IF(ISERROR((Q278/R278-1)*100),"n/a",(Q278/R278-1)*100)</f>
        <v>0</v>
      </c>
      <c r="AO278" s="1100">
        <f t="shared" ref="AO278:AO309" si="213">IF(ISERROR((R278/S278-1)*100),"n/a",(R278/S278-1)*100)</f>
        <v>0</v>
      </c>
      <c r="AP278" s="1100">
        <f t="shared" ref="AP278:AP309" si="214">IF(ISERROR((S278/T278-1)*100),"n/a",(S278/T278-1)*100)</f>
        <v>0</v>
      </c>
      <c r="AQ278" s="1100">
        <f t="shared" ref="AQ278:AQ309" si="215">IF(ISERROR((T278/U278-1)*100),"n/a",(T278/U278-1)*100)</f>
        <v>0</v>
      </c>
      <c r="AR278" s="1100">
        <f t="shared" ref="AR278:AR309" si="216">IF(ISERROR((U278/V278-1)*100),"n/a",(U278/V278-1)*100)</f>
        <v>2.4384812381694765</v>
      </c>
      <c r="AS278" s="1100">
        <f t="shared" ref="AS278:AS309" si="217">IF(ISERROR((V278/W278-1)*100),"n/a",(V278/W278-1)*100)</f>
        <v>4.9991816119905552</v>
      </c>
      <c r="AT278" s="1100">
        <f t="shared" ref="AT278:AT309" si="218">IF(ISERROR((W278/X278-1)*100),"n/a",(W278/X278-1)*100)</f>
        <v>5.00122759636632</v>
      </c>
      <c r="AU278" s="1100">
        <f t="shared" ref="AU278:AU309" si="219">IF(ISERROR((X278/Y278-1)*100),"n/a",(X278/Y278-1)*100)</f>
        <v>4.7797900802634352</v>
      </c>
      <c r="AV278" s="1100">
        <f t="shared" ref="AV278:AV309" si="220">IF(ISERROR((Y278/Z278-1)*100),"n/a",(Y278/Z278-1)*100)</f>
        <v>7.1414790110526205</v>
      </c>
      <c r="AW278" s="1100">
        <f t="shared" si="200"/>
        <v>15.272381911749651</v>
      </c>
      <c r="AX278" s="1100">
        <f t="shared" si="201"/>
        <v>46.351700937922345</v>
      </c>
    </row>
    <row r="279" spans="1:50" ht="11.25" customHeight="1" x14ac:dyDescent="0.2">
      <c r="A279" s="461" t="s">
        <v>230</v>
      </c>
      <c r="B279" s="829" t="s">
        <v>231</v>
      </c>
      <c r="C279" s="584">
        <v>4.21</v>
      </c>
      <c r="D279" s="584">
        <v>4.1100000000000003</v>
      </c>
      <c r="E279" s="460">
        <v>4.0199999999999996</v>
      </c>
      <c r="F279" s="589">
        <v>3.94</v>
      </c>
      <c r="G279" s="584">
        <v>3.8</v>
      </c>
      <c r="H279" s="584">
        <v>3.55</v>
      </c>
      <c r="I279" s="584">
        <v>3.21</v>
      </c>
      <c r="J279" s="584">
        <v>2.97</v>
      </c>
      <c r="K279" s="897"/>
      <c r="L279" s="584">
        <v>2.8</v>
      </c>
      <c r="M279" s="459">
        <v>2.7</v>
      </c>
      <c r="N279" s="897"/>
      <c r="O279" s="472">
        <v>2.65</v>
      </c>
      <c r="P279" s="472">
        <v>2.61</v>
      </c>
      <c r="Q279" s="590">
        <v>2.48</v>
      </c>
      <c r="R279" s="590">
        <v>2.335</v>
      </c>
      <c r="S279" s="590">
        <v>2.2400000000000002</v>
      </c>
      <c r="T279" s="590">
        <v>2.12</v>
      </c>
      <c r="U279" s="590">
        <v>1.9750000000000001</v>
      </c>
      <c r="V279" s="590">
        <v>1.9450000000000001</v>
      </c>
      <c r="W279" s="590">
        <v>1.925</v>
      </c>
      <c r="X279" s="590">
        <v>1.89</v>
      </c>
      <c r="Y279" s="590">
        <v>1.82</v>
      </c>
      <c r="Z279" s="590">
        <v>1.77</v>
      </c>
      <c r="AA279" s="587">
        <f t="shared" si="199"/>
        <v>61.07</v>
      </c>
      <c r="AB279" s="1100">
        <f t="shared" si="178"/>
        <v>2.4330900243308973</v>
      </c>
      <c r="AC279" s="1100">
        <f t="shared" si="179"/>
        <v>2.2388059701492713</v>
      </c>
      <c r="AD279" s="1100">
        <f t="shared" si="202"/>
        <v>2.0304568527918621</v>
      </c>
      <c r="AE279" s="1100">
        <f t="shared" si="203"/>
        <v>3.6842105263158009</v>
      </c>
      <c r="AF279" s="1100">
        <f t="shared" si="204"/>
        <v>7.0422535211267512</v>
      </c>
      <c r="AG279" s="1100">
        <f t="shared" si="205"/>
        <v>10.59190031152648</v>
      </c>
      <c r="AH279" s="1100">
        <f t="shared" si="206"/>
        <v>8.0808080808080653</v>
      </c>
      <c r="AI279" s="1100">
        <f t="shared" si="207"/>
        <v>6.0714285714285943</v>
      </c>
      <c r="AJ279" s="1100">
        <f t="shared" si="208"/>
        <v>3.7037037037036979</v>
      </c>
      <c r="AK279" s="1100">
        <f t="shared" si="209"/>
        <v>1.8867924528301883</v>
      </c>
      <c r="AL279" s="1100">
        <f t="shared" si="210"/>
        <v>1.5325670498084198</v>
      </c>
      <c r="AM279" s="1100">
        <f t="shared" si="211"/>
        <v>5.2419354838709742</v>
      </c>
      <c r="AN279" s="1100">
        <f t="shared" si="212"/>
        <v>6.2098501070663836</v>
      </c>
      <c r="AO279" s="1100">
        <f t="shared" si="213"/>
        <v>4.2410714285714191</v>
      </c>
      <c r="AP279" s="1100">
        <f t="shared" si="214"/>
        <v>5.6603773584905648</v>
      </c>
      <c r="AQ279" s="1100">
        <f t="shared" si="215"/>
        <v>7.3417721518987289</v>
      </c>
      <c r="AR279" s="1100">
        <f t="shared" si="216"/>
        <v>1.5424164524421524</v>
      </c>
      <c r="AS279" s="1100">
        <f t="shared" si="217"/>
        <v>1.0389610389610393</v>
      </c>
      <c r="AT279" s="1100">
        <f t="shared" si="218"/>
        <v>1.8518518518518601</v>
      </c>
      <c r="AU279" s="1100">
        <f t="shared" si="219"/>
        <v>3.8461538461538325</v>
      </c>
      <c r="AV279" s="1100">
        <f t="shared" si="220"/>
        <v>2.8248587570621542</v>
      </c>
      <c r="AW279" s="1100">
        <f t="shared" si="200"/>
        <v>4.2426316924375778</v>
      </c>
      <c r="AX279" s="1100">
        <f t="shared" si="201"/>
        <v>2.5867776975619581</v>
      </c>
    </row>
    <row r="280" spans="1:50" ht="11.25" customHeight="1" x14ac:dyDescent="0.2">
      <c r="A280" s="444" t="s">
        <v>1222</v>
      </c>
      <c r="B280" s="814" t="s">
        <v>1223</v>
      </c>
      <c r="C280" s="584">
        <v>0.84</v>
      </c>
      <c r="D280" s="584">
        <v>0.65</v>
      </c>
      <c r="E280" s="460">
        <v>0.53</v>
      </c>
      <c r="F280" s="589">
        <v>0.43000000000000005</v>
      </c>
      <c r="G280" s="584">
        <v>0.37</v>
      </c>
      <c r="H280" s="584">
        <v>0.27</v>
      </c>
      <c r="I280" s="584">
        <v>0.23</v>
      </c>
      <c r="J280" s="584">
        <v>0.15</v>
      </c>
      <c r="K280" s="897"/>
      <c r="L280" s="463">
        <v>0</v>
      </c>
      <c r="M280" s="588">
        <v>0</v>
      </c>
      <c r="N280" s="897"/>
      <c r="O280" s="585">
        <v>0</v>
      </c>
      <c r="P280" s="585">
        <v>0</v>
      </c>
      <c r="Q280" s="586">
        <v>0</v>
      </c>
      <c r="R280" s="586">
        <v>0</v>
      </c>
      <c r="S280" s="586">
        <v>0</v>
      </c>
      <c r="T280" s="586">
        <v>0</v>
      </c>
      <c r="U280" s="586">
        <v>0</v>
      </c>
      <c r="V280" s="586">
        <v>0</v>
      </c>
      <c r="W280" s="586">
        <v>0</v>
      </c>
      <c r="X280" s="586">
        <v>0</v>
      </c>
      <c r="Y280" s="586">
        <v>0</v>
      </c>
      <c r="Z280" s="586">
        <v>0</v>
      </c>
      <c r="AA280" s="587">
        <f t="shared" si="199"/>
        <v>3.47</v>
      </c>
      <c r="AB280" s="1100">
        <f t="shared" si="178"/>
        <v>29.230769230769216</v>
      </c>
      <c r="AC280" s="1100">
        <f t="shared" si="179"/>
        <v>22.641509433962259</v>
      </c>
      <c r="AD280" s="1100">
        <f t="shared" si="202"/>
        <v>23.255813953488371</v>
      </c>
      <c r="AE280" s="1100">
        <f t="shared" si="203"/>
        <v>16.216216216216228</v>
      </c>
      <c r="AF280" s="1100">
        <f t="shared" si="204"/>
        <v>37.037037037037024</v>
      </c>
      <c r="AG280" s="1100">
        <f t="shared" si="205"/>
        <v>17.391304347826097</v>
      </c>
      <c r="AH280" s="1100">
        <f t="shared" si="206"/>
        <v>53.333333333333343</v>
      </c>
      <c r="AI280" s="1100" t="str">
        <f t="shared" si="207"/>
        <v>n/a</v>
      </c>
      <c r="AJ280" s="1100" t="str">
        <f t="shared" si="208"/>
        <v>n/a</v>
      </c>
      <c r="AK280" s="1100" t="str">
        <f t="shared" si="209"/>
        <v>n/a</v>
      </c>
      <c r="AL280" s="1100" t="str">
        <f t="shared" si="210"/>
        <v>n/a</v>
      </c>
      <c r="AM280" s="1100" t="str">
        <f t="shared" si="211"/>
        <v>n/a</v>
      </c>
      <c r="AN280" s="1100" t="str">
        <f t="shared" si="212"/>
        <v>n/a</v>
      </c>
      <c r="AO280" s="1100" t="str">
        <f t="shared" si="213"/>
        <v>n/a</v>
      </c>
      <c r="AP280" s="1100" t="str">
        <f t="shared" si="214"/>
        <v>n/a</v>
      </c>
      <c r="AQ280" s="1100" t="str">
        <f t="shared" si="215"/>
        <v>n/a</v>
      </c>
      <c r="AR280" s="1100" t="str">
        <f t="shared" si="216"/>
        <v>n/a</v>
      </c>
      <c r="AS280" s="1100" t="str">
        <f t="shared" si="217"/>
        <v>n/a</v>
      </c>
      <c r="AT280" s="1100" t="str">
        <f t="shared" si="218"/>
        <v>n/a</v>
      </c>
      <c r="AU280" s="1100" t="str">
        <f t="shared" si="219"/>
        <v>n/a</v>
      </c>
      <c r="AV280" s="1100" t="str">
        <f t="shared" si="220"/>
        <v>n/a</v>
      </c>
      <c r="AW280" s="1100">
        <f t="shared" si="200"/>
        <v>28.443711936090363</v>
      </c>
      <c r="AX280" s="1100">
        <f t="shared" si="201"/>
        <v>13.07800413674306</v>
      </c>
    </row>
    <row r="281" spans="1:50" ht="11.25" customHeight="1" x14ac:dyDescent="0.2">
      <c r="A281" s="830" t="s">
        <v>3813</v>
      </c>
      <c r="B281" s="829" t="s">
        <v>3814</v>
      </c>
      <c r="C281" s="584">
        <v>0.68</v>
      </c>
      <c r="D281" s="584">
        <v>0.64</v>
      </c>
      <c r="E281" s="460">
        <v>0.6</v>
      </c>
      <c r="F281" s="460">
        <v>0.56000000000000005</v>
      </c>
      <c r="G281" s="584">
        <v>0.52</v>
      </c>
      <c r="H281" s="584">
        <v>0.48</v>
      </c>
      <c r="I281" s="584">
        <v>0.44</v>
      </c>
      <c r="J281" s="499">
        <v>0.4</v>
      </c>
      <c r="K281" s="897"/>
      <c r="L281" s="584">
        <v>0.4</v>
      </c>
      <c r="M281" s="588">
        <v>0</v>
      </c>
      <c r="N281" s="897"/>
      <c r="O281" s="585">
        <v>0</v>
      </c>
      <c r="P281" s="472">
        <v>0.08</v>
      </c>
      <c r="Q281" s="586">
        <v>0</v>
      </c>
      <c r="R281" s="500">
        <v>0</v>
      </c>
      <c r="S281" s="500">
        <v>0</v>
      </c>
      <c r="T281" s="500">
        <v>0</v>
      </c>
      <c r="U281" s="500">
        <v>0</v>
      </c>
      <c r="V281" s="500">
        <v>0</v>
      </c>
      <c r="W281" s="500">
        <v>0</v>
      </c>
      <c r="X281" s="500">
        <v>0</v>
      </c>
      <c r="Y281" s="500">
        <v>0</v>
      </c>
      <c r="Z281" s="500">
        <v>0</v>
      </c>
      <c r="AA281" s="587">
        <f t="shared" si="199"/>
        <v>4.8000000000000007</v>
      </c>
      <c r="AB281" s="1100">
        <f t="shared" si="178"/>
        <v>6.25</v>
      </c>
      <c r="AC281" s="1100">
        <f t="shared" si="179"/>
        <v>6.6666666666666652</v>
      </c>
      <c r="AD281" s="1100">
        <f t="shared" si="202"/>
        <v>7.1428571428571397</v>
      </c>
      <c r="AE281" s="1100">
        <f t="shared" si="203"/>
        <v>7.6923076923077094</v>
      </c>
      <c r="AF281" s="1100">
        <f t="shared" si="204"/>
        <v>8.3333333333333481</v>
      </c>
      <c r="AG281" s="1100">
        <f t="shared" si="205"/>
        <v>9.0909090909090828</v>
      </c>
      <c r="AH281" s="1100">
        <f t="shared" si="206"/>
        <v>9.9999999999999858</v>
      </c>
      <c r="AI281" s="1100">
        <f t="shared" si="207"/>
        <v>0</v>
      </c>
      <c r="AJ281" s="1100" t="str">
        <f t="shared" si="208"/>
        <v>n/a</v>
      </c>
      <c r="AK281" s="1100" t="str">
        <f t="shared" si="209"/>
        <v>n/a</v>
      </c>
      <c r="AL281" s="1100">
        <f t="shared" si="210"/>
        <v>-100</v>
      </c>
      <c r="AM281" s="1100" t="str">
        <f t="shared" si="211"/>
        <v>n/a</v>
      </c>
      <c r="AN281" s="1100" t="str">
        <f t="shared" si="212"/>
        <v>n/a</v>
      </c>
      <c r="AO281" s="1100" t="str">
        <f t="shared" si="213"/>
        <v>n/a</v>
      </c>
      <c r="AP281" s="1100" t="str">
        <f t="shared" si="214"/>
        <v>n/a</v>
      </c>
      <c r="AQ281" s="1100" t="str">
        <f t="shared" si="215"/>
        <v>n/a</v>
      </c>
      <c r="AR281" s="1100" t="str">
        <f t="shared" si="216"/>
        <v>n/a</v>
      </c>
      <c r="AS281" s="1100" t="str">
        <f t="shared" si="217"/>
        <v>n/a</v>
      </c>
      <c r="AT281" s="1100" t="str">
        <f t="shared" si="218"/>
        <v>n/a</v>
      </c>
      <c r="AU281" s="1100" t="str">
        <f t="shared" si="219"/>
        <v>n/a</v>
      </c>
      <c r="AV281" s="1100" t="str">
        <f t="shared" si="220"/>
        <v>n/a</v>
      </c>
      <c r="AW281" s="1100">
        <f t="shared" si="200"/>
        <v>-4.9804362304362302</v>
      </c>
      <c r="AX281" s="1100">
        <f t="shared" si="201"/>
        <v>35.746582559343153</v>
      </c>
    </row>
    <row r="282" spans="1:50" ht="11.25" customHeight="1" x14ac:dyDescent="0.2">
      <c r="A282" s="465" t="s">
        <v>3996</v>
      </c>
      <c r="B282" s="822" t="s">
        <v>3997</v>
      </c>
      <c r="C282" s="963">
        <v>0.64500000000000002</v>
      </c>
      <c r="D282" s="963">
        <v>0.58499999999999996</v>
      </c>
      <c r="E282" s="593">
        <v>0.52749999999999997</v>
      </c>
      <c r="F282" s="482">
        <v>0.47749999999999998</v>
      </c>
      <c r="G282" s="1150">
        <v>0.43</v>
      </c>
      <c r="H282" s="1150">
        <v>0.2</v>
      </c>
      <c r="I282" s="452">
        <v>0</v>
      </c>
      <c r="J282" s="452">
        <v>0</v>
      </c>
      <c r="K282" s="964"/>
      <c r="L282" s="452">
        <v>0</v>
      </c>
      <c r="M282" s="453">
        <v>0</v>
      </c>
      <c r="N282" s="964"/>
      <c r="O282" s="495">
        <v>0</v>
      </c>
      <c r="P282" s="495">
        <v>0</v>
      </c>
      <c r="Q282" s="455">
        <v>0</v>
      </c>
      <c r="R282" s="455">
        <v>0</v>
      </c>
      <c r="S282" s="455">
        <v>0</v>
      </c>
      <c r="T282" s="455">
        <v>0</v>
      </c>
      <c r="U282" s="455">
        <v>0</v>
      </c>
      <c r="V282" s="455">
        <v>0</v>
      </c>
      <c r="W282" s="455">
        <v>0</v>
      </c>
      <c r="X282" s="455">
        <v>0</v>
      </c>
      <c r="Y282" s="455">
        <v>0</v>
      </c>
      <c r="Z282" s="455">
        <v>0</v>
      </c>
      <c r="AA282" s="587">
        <f t="shared" si="199"/>
        <v>2.8650000000000002</v>
      </c>
      <c r="AB282" s="1100">
        <f t="shared" si="178"/>
        <v>10.256410256410264</v>
      </c>
      <c r="AC282" s="1100">
        <f t="shared" si="179"/>
        <v>10.90047393364928</v>
      </c>
      <c r="AD282" s="1100">
        <f t="shared" si="202"/>
        <v>10.471204188481664</v>
      </c>
      <c r="AE282" s="1100">
        <f t="shared" si="203"/>
        <v>11.046511627906973</v>
      </c>
      <c r="AF282" s="1100">
        <f t="shared" si="204"/>
        <v>114.99999999999999</v>
      </c>
      <c r="AG282" s="1100" t="str">
        <f t="shared" si="205"/>
        <v>n/a</v>
      </c>
      <c r="AH282" s="1100" t="str">
        <f t="shared" si="206"/>
        <v>n/a</v>
      </c>
      <c r="AI282" s="1100" t="str">
        <f t="shared" si="207"/>
        <v>n/a</v>
      </c>
      <c r="AJ282" s="1100" t="str">
        <f t="shared" si="208"/>
        <v>n/a</v>
      </c>
      <c r="AK282" s="1100" t="str">
        <f t="shared" si="209"/>
        <v>n/a</v>
      </c>
      <c r="AL282" s="1100" t="str">
        <f t="shared" si="210"/>
        <v>n/a</v>
      </c>
      <c r="AM282" s="1100" t="str">
        <f t="shared" si="211"/>
        <v>n/a</v>
      </c>
      <c r="AN282" s="1100" t="str">
        <f t="shared" si="212"/>
        <v>n/a</v>
      </c>
      <c r="AO282" s="1100" t="str">
        <f t="shared" si="213"/>
        <v>n/a</v>
      </c>
      <c r="AP282" s="1100" t="str">
        <f t="shared" si="214"/>
        <v>n/a</v>
      </c>
      <c r="AQ282" s="1100" t="str">
        <f t="shared" si="215"/>
        <v>n/a</v>
      </c>
      <c r="AR282" s="1100" t="str">
        <f t="shared" si="216"/>
        <v>n/a</v>
      </c>
      <c r="AS282" s="1100" t="str">
        <f t="shared" si="217"/>
        <v>n/a</v>
      </c>
      <c r="AT282" s="1100" t="str">
        <f t="shared" si="218"/>
        <v>n/a</v>
      </c>
      <c r="AU282" s="1100" t="str">
        <f t="shared" si="219"/>
        <v>n/a</v>
      </c>
      <c r="AV282" s="1100" t="str">
        <f t="shared" si="220"/>
        <v>n/a</v>
      </c>
      <c r="AW282" s="1100">
        <f t="shared" si="200"/>
        <v>31.534920001289635</v>
      </c>
      <c r="AX282" s="1100">
        <f t="shared" si="201"/>
        <v>46.659484357924583</v>
      </c>
    </row>
    <row r="283" spans="1:50" ht="11.25" customHeight="1" x14ac:dyDescent="0.2">
      <c r="A283" s="461" t="s">
        <v>249</v>
      </c>
      <c r="B283" s="829" t="s">
        <v>250</v>
      </c>
      <c r="C283" s="584">
        <v>0.64749999999999996</v>
      </c>
      <c r="D283" s="584">
        <v>0.63500000000000001</v>
      </c>
      <c r="E283" s="460">
        <v>0.61499999999999999</v>
      </c>
      <c r="F283" s="589">
        <v>0.59</v>
      </c>
      <c r="G283" s="584">
        <v>0.55000000000000004</v>
      </c>
      <c r="H283" s="584">
        <v>0.51</v>
      </c>
      <c r="I283" s="584">
        <v>0.46</v>
      </c>
      <c r="J283" s="584">
        <v>0.38500000000000001</v>
      </c>
      <c r="K283" s="897"/>
      <c r="L283" s="584">
        <v>0.33</v>
      </c>
      <c r="M283" s="459">
        <v>0.29499999999999998</v>
      </c>
      <c r="N283" s="897"/>
      <c r="O283" s="472">
        <v>0.27750000000000002</v>
      </c>
      <c r="P283" s="472">
        <v>0.27</v>
      </c>
      <c r="Q283" s="590">
        <v>0.26250000000000001</v>
      </c>
      <c r="R283" s="590">
        <v>0.25600000000000001</v>
      </c>
      <c r="S283" s="590">
        <v>0.24879999999999999</v>
      </c>
      <c r="T283" s="590">
        <v>0.2414</v>
      </c>
      <c r="U283" s="590">
        <v>0.2288</v>
      </c>
      <c r="V283" s="590">
        <v>0.22389999999999999</v>
      </c>
      <c r="W283" s="590">
        <v>0.21879999999999999</v>
      </c>
      <c r="X283" s="590">
        <v>0.21389999999999998</v>
      </c>
      <c r="Y283" s="590">
        <v>0.20879999999999999</v>
      </c>
      <c r="Z283" s="590">
        <v>0.2039</v>
      </c>
      <c r="AA283" s="587">
        <f t="shared" si="199"/>
        <v>7.8717999999999986</v>
      </c>
      <c r="AB283" s="1100">
        <f t="shared" si="178"/>
        <v>1.9685039370078705</v>
      </c>
      <c r="AC283" s="1100">
        <f t="shared" si="179"/>
        <v>3.2520325203251987</v>
      </c>
      <c r="AD283" s="1100">
        <f t="shared" si="202"/>
        <v>4.2372881355932313</v>
      </c>
      <c r="AE283" s="1100">
        <f t="shared" si="203"/>
        <v>7.2727272727272529</v>
      </c>
      <c r="AF283" s="1100">
        <f t="shared" si="204"/>
        <v>7.8431372549019773</v>
      </c>
      <c r="AG283" s="1100">
        <f t="shared" si="205"/>
        <v>10.869565217391308</v>
      </c>
      <c r="AH283" s="1100">
        <f t="shared" si="206"/>
        <v>19.480519480519476</v>
      </c>
      <c r="AI283" s="1100">
        <f t="shared" si="207"/>
        <v>16.666666666666675</v>
      </c>
      <c r="AJ283" s="1100">
        <f t="shared" si="208"/>
        <v>11.86440677966103</v>
      </c>
      <c r="AK283" s="1100">
        <f t="shared" si="209"/>
        <v>6.3063063063062863</v>
      </c>
      <c r="AL283" s="1100">
        <f t="shared" si="210"/>
        <v>2.7777777777777901</v>
      </c>
      <c r="AM283" s="1100">
        <f t="shared" si="211"/>
        <v>2.8571428571428692</v>
      </c>
      <c r="AN283" s="1100">
        <f t="shared" si="212"/>
        <v>2.5390625</v>
      </c>
      <c r="AO283" s="1100">
        <f t="shared" si="213"/>
        <v>2.893890675241173</v>
      </c>
      <c r="AP283" s="1100">
        <f t="shared" si="214"/>
        <v>3.0654515327257714</v>
      </c>
      <c r="AQ283" s="1100">
        <f t="shared" si="215"/>
        <v>5.5069930069929995</v>
      </c>
      <c r="AR283" s="1100">
        <f t="shared" si="216"/>
        <v>2.188476998660116</v>
      </c>
      <c r="AS283" s="1100">
        <f t="shared" si="217"/>
        <v>2.3308957952467901</v>
      </c>
      <c r="AT283" s="1100">
        <f t="shared" si="218"/>
        <v>2.2907900888265553</v>
      </c>
      <c r="AU283" s="1100">
        <f t="shared" si="219"/>
        <v>2.4425287356321768</v>
      </c>
      <c r="AV283" s="1100">
        <f t="shared" si="220"/>
        <v>2.4031387935262272</v>
      </c>
      <c r="AW283" s="1100">
        <f t="shared" si="200"/>
        <v>5.7646334444225129</v>
      </c>
      <c r="AX283" s="1100">
        <f t="shared" si="201"/>
        <v>5.0127198547361038</v>
      </c>
    </row>
    <row r="284" spans="1:50" ht="11.25" customHeight="1" x14ac:dyDescent="0.2">
      <c r="A284" s="461" t="s">
        <v>4051</v>
      </c>
      <c r="B284" s="816" t="s">
        <v>2282</v>
      </c>
      <c r="C284" s="963">
        <v>0.52</v>
      </c>
      <c r="D284" s="963">
        <v>0.51</v>
      </c>
      <c r="E284" s="593">
        <v>0.47</v>
      </c>
      <c r="F284" s="589">
        <v>0.43</v>
      </c>
      <c r="G284" s="460">
        <v>0.39</v>
      </c>
      <c r="H284" s="460">
        <v>0.35</v>
      </c>
      <c r="I284" s="483">
        <v>0.32</v>
      </c>
      <c r="J284" s="460">
        <v>0.32</v>
      </c>
      <c r="K284" s="1019" t="s">
        <v>90</v>
      </c>
      <c r="L284" s="460">
        <v>0.28000000000000003</v>
      </c>
      <c r="M284" s="589">
        <v>0.17</v>
      </c>
      <c r="N284" s="460"/>
      <c r="O284" s="503">
        <v>0.12</v>
      </c>
      <c r="P284" s="503">
        <v>0.26</v>
      </c>
      <c r="Q284" s="590">
        <v>0.6</v>
      </c>
      <c r="R284" s="590">
        <v>0.59499999999999997</v>
      </c>
      <c r="S284" s="590">
        <v>0.58499999999999996</v>
      </c>
      <c r="T284" s="590">
        <v>0.55400000000000005</v>
      </c>
      <c r="U284" s="590">
        <v>0.52</v>
      </c>
      <c r="V284" s="590">
        <v>0.496</v>
      </c>
      <c r="W284" s="590">
        <v>0.45750000000000002</v>
      </c>
      <c r="X284" s="590">
        <v>0.4224</v>
      </c>
      <c r="Y284" s="590">
        <v>0.39679999999999999</v>
      </c>
      <c r="Z284" s="590">
        <v>0.38400000000000001</v>
      </c>
      <c r="AA284" s="587">
        <f t="shared" si="199"/>
        <v>9.1507000000000005</v>
      </c>
      <c r="AB284" s="1100">
        <f t="shared" si="178"/>
        <v>1.9607843137254832</v>
      </c>
      <c r="AC284" s="1100">
        <f t="shared" si="179"/>
        <v>8.5106382978723527</v>
      </c>
      <c r="AD284" s="1100">
        <f t="shared" si="202"/>
        <v>9.302325581395344</v>
      </c>
      <c r="AE284" s="1100">
        <f t="shared" si="203"/>
        <v>10.256410256410241</v>
      </c>
      <c r="AF284" s="1100">
        <f t="shared" si="204"/>
        <v>11.428571428571432</v>
      </c>
      <c r="AG284" s="1100">
        <f t="shared" si="205"/>
        <v>9.375</v>
      </c>
      <c r="AH284" s="1100">
        <f t="shared" si="206"/>
        <v>0</v>
      </c>
      <c r="AI284" s="1100">
        <f t="shared" si="207"/>
        <v>14.285714285714279</v>
      </c>
      <c r="AJ284" s="1100">
        <f t="shared" si="208"/>
        <v>64.705882352941188</v>
      </c>
      <c r="AK284" s="1100">
        <f t="shared" si="209"/>
        <v>41.666666666666671</v>
      </c>
      <c r="AL284" s="1100">
        <f t="shared" si="210"/>
        <v>-53.846153846153854</v>
      </c>
      <c r="AM284" s="1100">
        <f t="shared" si="211"/>
        <v>-56.666666666666664</v>
      </c>
      <c r="AN284" s="1100">
        <f t="shared" si="212"/>
        <v>0.84033613445377853</v>
      </c>
      <c r="AO284" s="1100">
        <f t="shared" si="213"/>
        <v>1.7094017094017033</v>
      </c>
      <c r="AP284" s="1100">
        <f t="shared" si="214"/>
        <v>5.5956678700360918</v>
      </c>
      <c r="AQ284" s="1100">
        <f t="shared" si="215"/>
        <v>6.5384615384615374</v>
      </c>
      <c r="AR284" s="1100">
        <f t="shared" si="216"/>
        <v>4.8387096774193505</v>
      </c>
      <c r="AS284" s="1100">
        <f t="shared" si="217"/>
        <v>8.4153005464480799</v>
      </c>
      <c r="AT284" s="1100">
        <f t="shared" si="218"/>
        <v>8.3096590909091042</v>
      </c>
      <c r="AU284" s="1100">
        <f t="shared" si="219"/>
        <v>6.4516129032258007</v>
      </c>
      <c r="AV284" s="1100">
        <f t="shared" si="220"/>
        <v>3.3333333333333215</v>
      </c>
      <c r="AW284" s="1100">
        <f t="shared" si="200"/>
        <v>5.0957931178173919</v>
      </c>
      <c r="AX284" s="1100">
        <f t="shared" si="201"/>
        <v>24.97245108167769</v>
      </c>
    </row>
    <row r="285" spans="1:50" ht="11.25" customHeight="1" x14ac:dyDescent="0.2">
      <c r="A285" s="1038" t="s">
        <v>4615</v>
      </c>
      <c r="B285" s="814" t="s">
        <v>4605</v>
      </c>
      <c r="C285" s="584">
        <v>0.75</v>
      </c>
      <c r="D285" s="584">
        <v>0.72</v>
      </c>
      <c r="E285" s="460">
        <v>0.63</v>
      </c>
      <c r="F285" s="589">
        <v>0.6</v>
      </c>
      <c r="G285" s="584">
        <v>0.51</v>
      </c>
      <c r="H285" s="499">
        <v>0.48</v>
      </c>
      <c r="I285" s="584">
        <v>0.48</v>
      </c>
      <c r="J285" s="584">
        <v>0.4</v>
      </c>
      <c r="K285" s="519"/>
      <c r="L285" s="584">
        <v>0.34</v>
      </c>
      <c r="M285" s="502">
        <v>0.28000000000000003</v>
      </c>
      <c r="N285" s="1026"/>
      <c r="O285" s="999">
        <v>0.28000000000000003</v>
      </c>
      <c r="P285" s="999">
        <v>0.28000000000000003</v>
      </c>
      <c r="Q285" s="500">
        <v>0.28000000000000003</v>
      </c>
      <c r="R285" s="586">
        <v>0.28000000000000003</v>
      </c>
      <c r="S285" s="590">
        <v>0.28000000000000003</v>
      </c>
      <c r="T285" s="590">
        <v>0.24</v>
      </c>
      <c r="U285" s="500">
        <v>0</v>
      </c>
      <c r="V285" s="500">
        <v>0</v>
      </c>
      <c r="W285" s="500">
        <v>0</v>
      </c>
      <c r="X285" s="500">
        <v>0</v>
      </c>
      <c r="Y285" s="500">
        <v>0</v>
      </c>
      <c r="Z285" s="500">
        <v>0</v>
      </c>
      <c r="AA285" s="587">
        <f t="shared" si="199"/>
        <v>6.8300000000000018</v>
      </c>
      <c r="AB285" s="1100">
        <f t="shared" si="178"/>
        <v>4.1666666666666741</v>
      </c>
      <c r="AC285" s="1100">
        <f t="shared" si="179"/>
        <v>14.285714285714279</v>
      </c>
      <c r="AD285" s="1100">
        <f t="shared" si="202"/>
        <v>5.0000000000000044</v>
      </c>
      <c r="AE285" s="1100">
        <f t="shared" si="203"/>
        <v>17.647058823529417</v>
      </c>
      <c r="AF285" s="1100">
        <f t="shared" si="204"/>
        <v>6.25</v>
      </c>
      <c r="AG285" s="1100">
        <f t="shared" si="205"/>
        <v>0</v>
      </c>
      <c r="AH285" s="1100">
        <f t="shared" si="206"/>
        <v>19.999999999999996</v>
      </c>
      <c r="AI285" s="1100">
        <f t="shared" si="207"/>
        <v>17.647058823529417</v>
      </c>
      <c r="AJ285" s="1100">
        <f t="shared" si="208"/>
        <v>21.42857142857142</v>
      </c>
      <c r="AK285" s="1100">
        <f t="shared" si="209"/>
        <v>0</v>
      </c>
      <c r="AL285" s="1100">
        <f t="shared" si="210"/>
        <v>0</v>
      </c>
      <c r="AM285" s="1100">
        <f t="shared" si="211"/>
        <v>0</v>
      </c>
      <c r="AN285" s="1100">
        <f t="shared" si="212"/>
        <v>0</v>
      </c>
      <c r="AO285" s="1100">
        <f t="shared" si="213"/>
        <v>0</v>
      </c>
      <c r="AP285" s="1100">
        <f t="shared" si="214"/>
        <v>16.666666666666675</v>
      </c>
      <c r="AQ285" s="1100" t="str">
        <f t="shared" si="215"/>
        <v>n/a</v>
      </c>
      <c r="AR285" s="1100" t="str">
        <f t="shared" si="216"/>
        <v>n/a</v>
      </c>
      <c r="AS285" s="1100" t="str">
        <f t="shared" si="217"/>
        <v>n/a</v>
      </c>
      <c r="AT285" s="1100" t="str">
        <f t="shared" si="218"/>
        <v>n/a</v>
      </c>
      <c r="AU285" s="1100" t="str">
        <f t="shared" si="219"/>
        <v>n/a</v>
      </c>
      <c r="AV285" s="1100" t="str">
        <f t="shared" si="220"/>
        <v>n/a</v>
      </c>
      <c r="AW285" s="1100">
        <f t="shared" si="200"/>
        <v>8.2061157796451916</v>
      </c>
      <c r="AX285" s="1100">
        <f t="shared" si="201"/>
        <v>8.5989992043070487</v>
      </c>
    </row>
    <row r="286" spans="1:50" ht="11.25" customHeight="1" x14ac:dyDescent="0.2">
      <c r="A286" s="591" t="s">
        <v>3811</v>
      </c>
      <c r="B286" s="468" t="s">
        <v>3812</v>
      </c>
      <c r="C286" s="584">
        <v>0.44</v>
      </c>
      <c r="D286" s="584">
        <v>0.36</v>
      </c>
      <c r="E286" s="460">
        <v>0.2</v>
      </c>
      <c r="F286" s="481">
        <v>0.14000000000000001</v>
      </c>
      <c r="G286" s="474">
        <v>0.12</v>
      </c>
      <c r="H286" s="497">
        <v>0.1</v>
      </c>
      <c r="I286" s="474">
        <v>7.4999999999999997E-2</v>
      </c>
      <c r="J286" s="497">
        <v>0</v>
      </c>
      <c r="K286" s="977"/>
      <c r="L286" s="497">
        <v>0</v>
      </c>
      <c r="M286" s="475">
        <v>0.2</v>
      </c>
      <c r="N286" s="977"/>
      <c r="O286" s="496">
        <v>0.56000000000000005</v>
      </c>
      <c r="P286" s="496">
        <v>0.56000000000000005</v>
      </c>
      <c r="Q286" s="476">
        <v>0.56000000000000005</v>
      </c>
      <c r="R286" s="476">
        <v>0.53</v>
      </c>
      <c r="S286" s="476">
        <v>0.49</v>
      </c>
      <c r="T286" s="476">
        <v>0.45</v>
      </c>
      <c r="U286" s="476">
        <v>0.41</v>
      </c>
      <c r="V286" s="476">
        <v>0.38500000000000001</v>
      </c>
      <c r="W286" s="476">
        <v>0.34499999999999997</v>
      </c>
      <c r="X286" s="476">
        <v>0.26500000000000001</v>
      </c>
      <c r="Y286" s="477">
        <v>0</v>
      </c>
      <c r="Z286" s="476">
        <v>6.5000000000000002E-2</v>
      </c>
      <c r="AA286" s="587">
        <f t="shared" si="199"/>
        <v>6.2550000000000008</v>
      </c>
      <c r="AB286" s="1100">
        <f t="shared" si="178"/>
        <v>22.222222222222232</v>
      </c>
      <c r="AC286" s="1100">
        <f t="shared" si="179"/>
        <v>79.999999999999986</v>
      </c>
      <c r="AD286" s="1100">
        <f t="shared" si="202"/>
        <v>42.857142857142861</v>
      </c>
      <c r="AE286" s="1100">
        <f t="shared" si="203"/>
        <v>16.666666666666675</v>
      </c>
      <c r="AF286" s="1100">
        <f t="shared" si="204"/>
        <v>19.999999999999996</v>
      </c>
      <c r="AG286" s="1100">
        <f t="shared" si="205"/>
        <v>33.33333333333335</v>
      </c>
      <c r="AH286" s="1100" t="str">
        <f t="shared" si="206"/>
        <v>n/a</v>
      </c>
      <c r="AI286" s="1100" t="str">
        <f t="shared" si="207"/>
        <v>n/a</v>
      </c>
      <c r="AJ286" s="1100">
        <f t="shared" si="208"/>
        <v>-100</v>
      </c>
      <c r="AK286" s="1100">
        <f t="shared" si="209"/>
        <v>-64.285714285714278</v>
      </c>
      <c r="AL286" s="1100">
        <f t="shared" si="210"/>
        <v>0</v>
      </c>
      <c r="AM286" s="1100">
        <f t="shared" si="211"/>
        <v>0</v>
      </c>
      <c r="AN286" s="1100">
        <f t="shared" si="212"/>
        <v>5.6603773584905648</v>
      </c>
      <c r="AO286" s="1100">
        <f t="shared" si="213"/>
        <v>8.163265306122458</v>
      </c>
      <c r="AP286" s="1100">
        <f t="shared" si="214"/>
        <v>8.8888888888888786</v>
      </c>
      <c r="AQ286" s="1100">
        <f t="shared" si="215"/>
        <v>9.7560975609756184</v>
      </c>
      <c r="AR286" s="1100">
        <f t="shared" si="216"/>
        <v>6.4935064935064846</v>
      </c>
      <c r="AS286" s="1100">
        <f t="shared" si="217"/>
        <v>11.594202898550732</v>
      </c>
      <c r="AT286" s="1100">
        <f t="shared" si="218"/>
        <v>30.188679245283012</v>
      </c>
      <c r="AU286" s="1100" t="str">
        <f t="shared" si="219"/>
        <v>n/a</v>
      </c>
      <c r="AV286" s="1100">
        <f t="shared" si="220"/>
        <v>-100</v>
      </c>
      <c r="AW286" s="1100">
        <f t="shared" si="200"/>
        <v>1.7521482525260315</v>
      </c>
      <c r="AX286" s="1100">
        <f t="shared" si="201"/>
        <v>45.990832501521631</v>
      </c>
    </row>
    <row r="287" spans="1:50" ht="11.25" customHeight="1" x14ac:dyDescent="0.2">
      <c r="A287" s="542" t="s">
        <v>4661</v>
      </c>
      <c r="B287" s="829" t="s">
        <v>4651</v>
      </c>
      <c r="C287" s="584">
        <v>0.39</v>
      </c>
      <c r="D287" s="584">
        <v>0.34</v>
      </c>
      <c r="E287" s="460">
        <v>0.3</v>
      </c>
      <c r="F287" s="460">
        <v>0.24</v>
      </c>
      <c r="G287" s="499">
        <v>0</v>
      </c>
      <c r="H287" s="499">
        <v>0</v>
      </c>
      <c r="I287" s="499">
        <v>0</v>
      </c>
      <c r="J287" s="499">
        <v>0</v>
      </c>
      <c r="K287" s="1026"/>
      <c r="L287" s="499">
        <v>0</v>
      </c>
      <c r="M287" s="502">
        <v>0</v>
      </c>
      <c r="N287" s="1026"/>
      <c r="O287" s="999">
        <v>0</v>
      </c>
      <c r="P287" s="999">
        <v>0</v>
      </c>
      <c r="Q287" s="500">
        <v>0</v>
      </c>
      <c r="R287" s="500">
        <v>0</v>
      </c>
      <c r="S287" s="500">
        <v>0</v>
      </c>
      <c r="T287" s="500">
        <v>0</v>
      </c>
      <c r="U287" s="500">
        <v>0</v>
      </c>
      <c r="V287" s="500">
        <v>0</v>
      </c>
      <c r="W287" s="500">
        <v>0</v>
      </c>
      <c r="X287" s="500">
        <v>0</v>
      </c>
      <c r="Y287" s="500">
        <v>0</v>
      </c>
      <c r="Z287" s="500">
        <v>0</v>
      </c>
      <c r="AA287" s="587">
        <f t="shared" si="199"/>
        <v>1.27</v>
      </c>
      <c r="AB287" s="1100">
        <f t="shared" si="178"/>
        <v>14.705882352941169</v>
      </c>
      <c r="AC287" s="1100">
        <f t="shared" si="179"/>
        <v>13.333333333333353</v>
      </c>
      <c r="AD287" s="1100">
        <f t="shared" si="202"/>
        <v>25</v>
      </c>
      <c r="AE287" s="1100" t="str">
        <f t="shared" si="203"/>
        <v>n/a</v>
      </c>
      <c r="AF287" s="1100" t="str">
        <f t="shared" si="204"/>
        <v>n/a</v>
      </c>
      <c r="AG287" s="1100" t="str">
        <f t="shared" si="205"/>
        <v>n/a</v>
      </c>
      <c r="AH287" s="1100" t="str">
        <f t="shared" si="206"/>
        <v>n/a</v>
      </c>
      <c r="AI287" s="1100" t="str">
        <f t="shared" si="207"/>
        <v>n/a</v>
      </c>
      <c r="AJ287" s="1100" t="str">
        <f t="shared" si="208"/>
        <v>n/a</v>
      </c>
      <c r="AK287" s="1100" t="str">
        <f t="shared" si="209"/>
        <v>n/a</v>
      </c>
      <c r="AL287" s="1100" t="str">
        <f t="shared" si="210"/>
        <v>n/a</v>
      </c>
      <c r="AM287" s="1100" t="str">
        <f t="shared" si="211"/>
        <v>n/a</v>
      </c>
      <c r="AN287" s="1100" t="str">
        <f t="shared" si="212"/>
        <v>n/a</v>
      </c>
      <c r="AO287" s="1100" t="str">
        <f t="shared" si="213"/>
        <v>n/a</v>
      </c>
      <c r="AP287" s="1100" t="str">
        <f t="shared" si="214"/>
        <v>n/a</v>
      </c>
      <c r="AQ287" s="1100" t="str">
        <f t="shared" si="215"/>
        <v>n/a</v>
      </c>
      <c r="AR287" s="1100" t="str">
        <f t="shared" si="216"/>
        <v>n/a</v>
      </c>
      <c r="AS287" s="1100" t="str">
        <f t="shared" si="217"/>
        <v>n/a</v>
      </c>
      <c r="AT287" s="1100" t="str">
        <f t="shared" si="218"/>
        <v>n/a</v>
      </c>
      <c r="AU287" s="1100" t="str">
        <f t="shared" si="219"/>
        <v>n/a</v>
      </c>
      <c r="AV287" s="1100" t="str">
        <f t="shared" si="220"/>
        <v>n/a</v>
      </c>
      <c r="AW287" s="1100">
        <f t="shared" si="200"/>
        <v>17.679738562091508</v>
      </c>
      <c r="AX287" s="1100">
        <f t="shared" si="201"/>
        <v>6.3765698727689113</v>
      </c>
    </row>
    <row r="288" spans="1:50" ht="11.25" customHeight="1" x14ac:dyDescent="0.2">
      <c r="A288" s="444" t="s">
        <v>1234</v>
      </c>
      <c r="B288" s="814" t="s">
        <v>1235</v>
      </c>
      <c r="C288" s="584">
        <v>0.76</v>
      </c>
      <c r="D288" s="584">
        <v>0.68</v>
      </c>
      <c r="E288" s="460">
        <v>0.6</v>
      </c>
      <c r="F288" s="460">
        <v>0.51666699999999999</v>
      </c>
      <c r="G288" s="451">
        <v>0.48</v>
      </c>
      <c r="H288" s="451">
        <v>0.45333333333333337</v>
      </c>
      <c r="I288" s="451">
        <v>0.42666666666666669</v>
      </c>
      <c r="J288" s="451">
        <v>0.4</v>
      </c>
      <c r="K288" s="964"/>
      <c r="L288" s="452">
        <v>0.37333333333333335</v>
      </c>
      <c r="M288" s="453">
        <v>0.37333333333333335</v>
      </c>
      <c r="N288" s="964"/>
      <c r="O288" s="495">
        <v>0.37333333333333335</v>
      </c>
      <c r="P288" s="495">
        <v>0.37333333333333335</v>
      </c>
      <c r="Q288" s="455">
        <v>0.37333333333333335</v>
      </c>
      <c r="R288" s="455">
        <v>0.37333333333333335</v>
      </c>
      <c r="S288" s="455">
        <v>0.37333333333333335</v>
      </c>
      <c r="T288" s="455">
        <v>0.37333333333333335</v>
      </c>
      <c r="U288" s="455">
        <v>0.37333333333333335</v>
      </c>
      <c r="V288" s="455">
        <v>0.37333333333333335</v>
      </c>
      <c r="W288" s="455">
        <v>0.37333333333333335</v>
      </c>
      <c r="X288" s="456">
        <v>0.37333333333333335</v>
      </c>
      <c r="Y288" s="456">
        <v>0.3666666666666667</v>
      </c>
      <c r="Z288" s="456">
        <v>0.34</v>
      </c>
      <c r="AA288" s="587">
        <f t="shared" si="199"/>
        <v>9.5033336666666646</v>
      </c>
      <c r="AB288" s="1100">
        <f t="shared" si="178"/>
        <v>11.764705882352944</v>
      </c>
      <c r="AC288" s="1100">
        <f t="shared" si="179"/>
        <v>13.333333333333353</v>
      </c>
      <c r="AD288" s="1100">
        <f t="shared" si="202"/>
        <v>16.128957336156557</v>
      </c>
      <c r="AE288" s="1100">
        <f t="shared" si="203"/>
        <v>7.6389583333333455</v>
      </c>
      <c r="AF288" s="1100">
        <f t="shared" si="204"/>
        <v>5.8823529411764497</v>
      </c>
      <c r="AG288" s="1100">
        <f t="shared" si="205"/>
        <v>6.25</v>
      </c>
      <c r="AH288" s="1100">
        <f t="shared" si="206"/>
        <v>6.6666666666666652</v>
      </c>
      <c r="AI288" s="1100">
        <f t="shared" si="207"/>
        <v>7.1428571428571397</v>
      </c>
      <c r="AJ288" s="1100">
        <f t="shared" si="208"/>
        <v>0</v>
      </c>
      <c r="AK288" s="1100">
        <f t="shared" si="209"/>
        <v>0</v>
      </c>
      <c r="AL288" s="1100">
        <f t="shared" si="210"/>
        <v>0</v>
      </c>
      <c r="AM288" s="1100">
        <f t="shared" si="211"/>
        <v>0</v>
      </c>
      <c r="AN288" s="1100">
        <f t="shared" si="212"/>
        <v>0</v>
      </c>
      <c r="AO288" s="1100">
        <f t="shared" si="213"/>
        <v>0</v>
      </c>
      <c r="AP288" s="1100">
        <f t="shared" si="214"/>
        <v>0</v>
      </c>
      <c r="AQ288" s="1100">
        <f t="shared" si="215"/>
        <v>0</v>
      </c>
      <c r="AR288" s="1100">
        <f t="shared" si="216"/>
        <v>0</v>
      </c>
      <c r="AS288" s="1100">
        <f t="shared" si="217"/>
        <v>0</v>
      </c>
      <c r="AT288" s="1100">
        <f t="shared" si="218"/>
        <v>0</v>
      </c>
      <c r="AU288" s="1100">
        <f t="shared" si="219"/>
        <v>1.8181818181818077</v>
      </c>
      <c r="AV288" s="1100">
        <f t="shared" si="220"/>
        <v>7.8431372549019551</v>
      </c>
      <c r="AW288" s="1100">
        <f t="shared" si="200"/>
        <v>4.0223405099504879</v>
      </c>
      <c r="AX288" s="1100">
        <f t="shared" si="201"/>
        <v>5.1423212684726369</v>
      </c>
    </row>
    <row r="289" spans="1:50" ht="11.25" customHeight="1" x14ac:dyDescent="0.2">
      <c r="A289" s="1065" t="s">
        <v>1243</v>
      </c>
      <c r="B289" s="468" t="s">
        <v>1244</v>
      </c>
      <c r="C289" s="584">
        <v>0.84</v>
      </c>
      <c r="D289" s="584">
        <v>0.81599999999999995</v>
      </c>
      <c r="E289" s="460">
        <v>0.80100000000000005</v>
      </c>
      <c r="F289" s="471">
        <v>0.77100000000000013</v>
      </c>
      <c r="G289" s="463">
        <v>0.75</v>
      </c>
      <c r="H289" s="584">
        <v>0.74750000000000005</v>
      </c>
      <c r="I289" s="584">
        <v>0.72</v>
      </c>
      <c r="J289" s="584">
        <v>0.63</v>
      </c>
      <c r="K289" s="897"/>
      <c r="L289" s="584">
        <v>0.6</v>
      </c>
      <c r="M289" s="459">
        <v>0.55500000000000005</v>
      </c>
      <c r="N289" s="897"/>
      <c r="O289" s="464">
        <v>0.48</v>
      </c>
      <c r="P289" s="586">
        <v>0.6</v>
      </c>
      <c r="Q289" s="590">
        <v>0.96</v>
      </c>
      <c r="R289" s="590">
        <v>0.91500000000000004</v>
      </c>
      <c r="S289" s="590">
        <v>0.84</v>
      </c>
      <c r="T289" s="590">
        <v>0.18</v>
      </c>
      <c r="U289" s="586">
        <v>0</v>
      </c>
      <c r="V289" s="586">
        <v>0</v>
      </c>
      <c r="W289" s="586">
        <v>0</v>
      </c>
      <c r="X289" s="586">
        <v>0</v>
      </c>
      <c r="Y289" s="586">
        <v>0</v>
      </c>
      <c r="Z289" s="586">
        <v>0</v>
      </c>
      <c r="AA289" s="587">
        <f t="shared" si="199"/>
        <v>11.205499999999997</v>
      </c>
      <c r="AB289" s="1100">
        <f t="shared" si="178"/>
        <v>2.941176470588247</v>
      </c>
      <c r="AC289" s="1100">
        <f t="shared" si="179"/>
        <v>1.8726591760299449</v>
      </c>
      <c r="AD289" s="1100">
        <f t="shared" si="202"/>
        <v>3.8910505836575737</v>
      </c>
      <c r="AE289" s="1100">
        <f t="shared" si="203"/>
        <v>2.8000000000000247</v>
      </c>
      <c r="AF289" s="1100">
        <f t="shared" si="204"/>
        <v>0.33444816053511683</v>
      </c>
      <c r="AG289" s="1100">
        <f t="shared" si="205"/>
        <v>3.8194444444444642</v>
      </c>
      <c r="AH289" s="1100">
        <f t="shared" si="206"/>
        <v>14.285714285714279</v>
      </c>
      <c r="AI289" s="1100">
        <f t="shared" si="207"/>
        <v>5.0000000000000044</v>
      </c>
      <c r="AJ289" s="1100">
        <f t="shared" si="208"/>
        <v>8.108108108108091</v>
      </c>
      <c r="AK289" s="1100">
        <f t="shared" si="209"/>
        <v>15.625000000000021</v>
      </c>
      <c r="AL289" s="1100">
        <f t="shared" si="210"/>
        <v>-19.999999999999996</v>
      </c>
      <c r="AM289" s="1100">
        <f t="shared" si="211"/>
        <v>-37.5</v>
      </c>
      <c r="AN289" s="1100">
        <f t="shared" si="212"/>
        <v>4.9180327868852292</v>
      </c>
      <c r="AO289" s="1100">
        <f t="shared" si="213"/>
        <v>8.9285714285714413</v>
      </c>
      <c r="AP289" s="1100">
        <f t="shared" si="214"/>
        <v>366.66666666666669</v>
      </c>
      <c r="AQ289" s="1100" t="str">
        <f t="shared" si="215"/>
        <v>n/a</v>
      </c>
      <c r="AR289" s="1100" t="str">
        <f t="shared" si="216"/>
        <v>n/a</v>
      </c>
      <c r="AS289" s="1100" t="str">
        <f t="shared" si="217"/>
        <v>n/a</v>
      </c>
      <c r="AT289" s="1100" t="str">
        <f t="shared" si="218"/>
        <v>n/a</v>
      </c>
      <c r="AU289" s="1100" t="str">
        <f t="shared" si="219"/>
        <v>n/a</v>
      </c>
      <c r="AV289" s="1100" t="str">
        <f t="shared" si="220"/>
        <v>n/a</v>
      </c>
      <c r="AW289" s="1100">
        <f t="shared" si="200"/>
        <v>25.446058140746743</v>
      </c>
      <c r="AX289" s="1100">
        <f t="shared" si="201"/>
        <v>95.330580495829608</v>
      </c>
    </row>
    <row r="290" spans="1:50" ht="11.25" customHeight="1" x14ac:dyDescent="0.2">
      <c r="A290" s="830" t="s">
        <v>1226</v>
      </c>
      <c r="B290" s="829" t="s">
        <v>1227</v>
      </c>
      <c r="C290" s="584">
        <v>1.92</v>
      </c>
      <c r="D290" s="584">
        <v>1.84</v>
      </c>
      <c r="E290" s="460">
        <v>1.76</v>
      </c>
      <c r="F290" s="589">
        <v>1.68</v>
      </c>
      <c r="G290" s="584">
        <v>1.6</v>
      </c>
      <c r="H290" s="584">
        <v>1.52</v>
      </c>
      <c r="I290" s="584">
        <v>1.32</v>
      </c>
      <c r="J290" s="584">
        <v>1.24</v>
      </c>
      <c r="K290" s="897"/>
      <c r="L290" s="584">
        <v>1.2</v>
      </c>
      <c r="M290" s="459">
        <v>1.1599999999999999</v>
      </c>
      <c r="N290" s="897"/>
      <c r="O290" s="464">
        <v>1.1200000000000001</v>
      </c>
      <c r="P290" s="590">
        <v>1.1200000000000001</v>
      </c>
      <c r="Q290" s="590">
        <v>1.08</v>
      </c>
      <c r="R290" s="590">
        <v>0.96</v>
      </c>
      <c r="S290" s="590">
        <v>0.84</v>
      </c>
      <c r="T290" s="586">
        <v>0.8</v>
      </c>
      <c r="U290" s="586">
        <v>0.8</v>
      </c>
      <c r="V290" s="586">
        <v>1.28</v>
      </c>
      <c r="W290" s="590">
        <v>1.28</v>
      </c>
      <c r="X290" s="590">
        <v>1.24</v>
      </c>
      <c r="Y290" s="590">
        <v>1.2</v>
      </c>
      <c r="Z290" s="590">
        <v>1.1000000000000001</v>
      </c>
      <c r="AA290" s="587">
        <f t="shared" si="199"/>
        <v>28.060000000000006</v>
      </c>
      <c r="AB290" s="1100">
        <f t="shared" si="178"/>
        <v>4.3478260869565188</v>
      </c>
      <c r="AC290" s="1100">
        <f t="shared" si="179"/>
        <v>4.5454545454545414</v>
      </c>
      <c r="AD290" s="1100">
        <f t="shared" si="202"/>
        <v>4.7619047619047672</v>
      </c>
      <c r="AE290" s="1100">
        <f t="shared" si="203"/>
        <v>4.9999999999999822</v>
      </c>
      <c r="AF290" s="1100">
        <f t="shared" si="204"/>
        <v>5.2631578947368363</v>
      </c>
      <c r="AG290" s="1100">
        <f t="shared" si="205"/>
        <v>15.151515151515138</v>
      </c>
      <c r="AH290" s="1100">
        <f t="shared" si="206"/>
        <v>6.4516129032258229</v>
      </c>
      <c r="AI290" s="1100">
        <f t="shared" si="207"/>
        <v>3.3333333333333437</v>
      </c>
      <c r="AJ290" s="1100">
        <f t="shared" si="208"/>
        <v>3.4482758620689724</v>
      </c>
      <c r="AK290" s="1100">
        <f t="shared" si="209"/>
        <v>3.5714285714285587</v>
      </c>
      <c r="AL290" s="1100">
        <f t="shared" si="210"/>
        <v>0</v>
      </c>
      <c r="AM290" s="1100">
        <f t="shared" si="211"/>
        <v>3.7037037037036979</v>
      </c>
      <c r="AN290" s="1100">
        <f t="shared" si="212"/>
        <v>12.500000000000021</v>
      </c>
      <c r="AO290" s="1100">
        <f t="shared" si="213"/>
        <v>14.285714285714279</v>
      </c>
      <c r="AP290" s="1100">
        <f t="shared" si="214"/>
        <v>4.9999999999999822</v>
      </c>
      <c r="AQ290" s="1100">
        <f t="shared" si="215"/>
        <v>0</v>
      </c>
      <c r="AR290" s="1100">
        <f t="shared" si="216"/>
        <v>-37.5</v>
      </c>
      <c r="AS290" s="1100">
        <f t="shared" si="217"/>
        <v>0</v>
      </c>
      <c r="AT290" s="1100">
        <f t="shared" si="218"/>
        <v>3.2258064516129004</v>
      </c>
      <c r="AU290" s="1100">
        <f t="shared" si="219"/>
        <v>3.3333333333333437</v>
      </c>
      <c r="AV290" s="1100">
        <f t="shared" si="220"/>
        <v>9.0909090909090828</v>
      </c>
      <c r="AW290" s="1100">
        <f t="shared" si="200"/>
        <v>3.3101893321856086</v>
      </c>
      <c r="AX290" s="1100">
        <f t="shared" si="201"/>
        <v>10.249990378640193</v>
      </c>
    </row>
    <row r="291" spans="1:50" ht="11.25" customHeight="1" x14ac:dyDescent="0.2">
      <c r="A291" s="830" t="s">
        <v>1241</v>
      </c>
      <c r="B291" s="829" t="s">
        <v>1242</v>
      </c>
      <c r="C291" s="584">
        <v>1.18</v>
      </c>
      <c r="D291" s="584">
        <v>1.1100000000000001</v>
      </c>
      <c r="E291" s="460">
        <v>1.01</v>
      </c>
      <c r="F291" s="589">
        <v>0.83000000000000007</v>
      </c>
      <c r="G291" s="584">
        <v>0.79</v>
      </c>
      <c r="H291" s="584">
        <v>0.75</v>
      </c>
      <c r="I291" s="584">
        <v>0.68</v>
      </c>
      <c r="J291" s="584">
        <v>0.6</v>
      </c>
      <c r="K291" s="897"/>
      <c r="L291" s="584">
        <v>0.53</v>
      </c>
      <c r="M291" s="588">
        <v>0.52</v>
      </c>
      <c r="N291" s="897"/>
      <c r="O291" s="464">
        <v>0.52</v>
      </c>
      <c r="P291" s="586">
        <v>0.52</v>
      </c>
      <c r="Q291" s="590">
        <v>0.52</v>
      </c>
      <c r="R291" s="590">
        <v>0.49</v>
      </c>
      <c r="S291" s="590">
        <v>0.43340000000000001</v>
      </c>
      <c r="T291" s="590">
        <v>0.38670000000000004</v>
      </c>
      <c r="U291" s="590">
        <v>0.35630000000000001</v>
      </c>
      <c r="V291" s="590">
        <v>0.30599999999999999</v>
      </c>
      <c r="W291" s="590">
        <v>0.24829999999999999</v>
      </c>
      <c r="X291" s="590">
        <v>0.23280000000000001</v>
      </c>
      <c r="Y291" s="590">
        <v>0.22220000000000001</v>
      </c>
      <c r="Z291" s="590">
        <v>0.1956</v>
      </c>
      <c r="AA291" s="587">
        <f t="shared" si="199"/>
        <v>12.431299999999998</v>
      </c>
      <c r="AB291" s="1100">
        <f t="shared" si="178"/>
        <v>6.3063063063062863</v>
      </c>
      <c r="AC291" s="1100">
        <f t="shared" si="179"/>
        <v>9.9009900990099098</v>
      </c>
      <c r="AD291" s="1100">
        <f t="shared" si="202"/>
        <v>21.686746987951789</v>
      </c>
      <c r="AE291" s="1100">
        <f t="shared" si="203"/>
        <v>5.0632911392405111</v>
      </c>
      <c r="AF291" s="1100">
        <f t="shared" si="204"/>
        <v>5.3333333333333455</v>
      </c>
      <c r="AG291" s="1100">
        <f t="shared" si="205"/>
        <v>10.294117647058808</v>
      </c>
      <c r="AH291" s="1100">
        <f t="shared" si="206"/>
        <v>13.333333333333353</v>
      </c>
      <c r="AI291" s="1100">
        <f t="shared" si="207"/>
        <v>13.207547169811317</v>
      </c>
      <c r="AJ291" s="1100">
        <f t="shared" si="208"/>
        <v>1.9230769230769162</v>
      </c>
      <c r="AK291" s="1100">
        <f t="shared" si="209"/>
        <v>0</v>
      </c>
      <c r="AL291" s="1100">
        <f t="shared" si="210"/>
        <v>0</v>
      </c>
      <c r="AM291" s="1100">
        <f t="shared" si="211"/>
        <v>0</v>
      </c>
      <c r="AN291" s="1100">
        <f t="shared" si="212"/>
        <v>6.1224489795918435</v>
      </c>
      <c r="AO291" s="1100">
        <f t="shared" si="213"/>
        <v>13.059529303184124</v>
      </c>
      <c r="AP291" s="1100">
        <f t="shared" si="214"/>
        <v>12.076545125420202</v>
      </c>
      <c r="AQ291" s="1100">
        <f t="shared" si="215"/>
        <v>8.5321358405837877</v>
      </c>
      <c r="AR291" s="1100">
        <f t="shared" si="216"/>
        <v>16.437908496732035</v>
      </c>
      <c r="AS291" s="1100">
        <f t="shared" si="217"/>
        <v>23.238018525976646</v>
      </c>
      <c r="AT291" s="1100">
        <f t="shared" si="218"/>
        <v>6.658075601374569</v>
      </c>
      <c r="AU291" s="1100">
        <f t="shared" si="219"/>
        <v>4.7704770477047687</v>
      </c>
      <c r="AV291" s="1100">
        <f t="shared" si="220"/>
        <v>13.599182004089982</v>
      </c>
      <c r="AW291" s="1100">
        <f t="shared" si="200"/>
        <v>9.1210982792276294</v>
      </c>
      <c r="AX291" s="1100">
        <f t="shared" si="201"/>
        <v>6.579924006805105</v>
      </c>
    </row>
    <row r="292" spans="1:50" ht="11.25" customHeight="1" x14ac:dyDescent="0.2">
      <c r="A292" s="444" t="s">
        <v>3822</v>
      </c>
      <c r="B292" s="814" t="s">
        <v>3823</v>
      </c>
      <c r="C292" s="584">
        <v>1.08</v>
      </c>
      <c r="D292" s="584">
        <v>1</v>
      </c>
      <c r="E292" s="460">
        <v>0.98</v>
      </c>
      <c r="F292" s="454">
        <v>0.88</v>
      </c>
      <c r="G292" s="584">
        <v>0.82</v>
      </c>
      <c r="H292" s="584">
        <v>0.65</v>
      </c>
      <c r="I292" s="584">
        <v>0.3</v>
      </c>
      <c r="J292" s="499">
        <v>0</v>
      </c>
      <c r="K292" s="897"/>
      <c r="L292" s="499">
        <v>0</v>
      </c>
      <c r="M292" s="502">
        <v>0</v>
      </c>
      <c r="N292" s="897"/>
      <c r="O292" s="464">
        <v>0</v>
      </c>
      <c r="P292" s="586">
        <v>0.04</v>
      </c>
      <c r="Q292" s="586">
        <v>0.32</v>
      </c>
      <c r="R292" s="586">
        <v>0.32</v>
      </c>
      <c r="S292" s="590">
        <v>0.32</v>
      </c>
      <c r="T292" s="590">
        <v>0.28000000000000003</v>
      </c>
      <c r="U292" s="590">
        <v>0.12</v>
      </c>
      <c r="V292" s="586">
        <v>0</v>
      </c>
      <c r="W292" s="586">
        <v>0</v>
      </c>
      <c r="X292" s="586">
        <v>0.27</v>
      </c>
      <c r="Y292" s="590">
        <v>0.36</v>
      </c>
      <c r="Z292" s="590">
        <v>0.3</v>
      </c>
      <c r="AA292" s="587">
        <f t="shared" si="199"/>
        <v>8.0400000000000009</v>
      </c>
      <c r="AB292" s="1100">
        <f t="shared" si="178"/>
        <v>8.0000000000000071</v>
      </c>
      <c r="AC292" s="1100">
        <f t="shared" si="179"/>
        <v>2.0408163265306145</v>
      </c>
      <c r="AD292" s="1100">
        <f t="shared" si="202"/>
        <v>11.363636363636353</v>
      </c>
      <c r="AE292" s="1100">
        <f t="shared" si="203"/>
        <v>7.3170731707317138</v>
      </c>
      <c r="AF292" s="1100">
        <f t="shared" si="204"/>
        <v>26.15384615384615</v>
      </c>
      <c r="AG292" s="1100">
        <f t="shared" si="205"/>
        <v>116.6666666666667</v>
      </c>
      <c r="AH292" s="1100" t="str">
        <f t="shared" si="206"/>
        <v>n/a</v>
      </c>
      <c r="AI292" s="1100" t="str">
        <f t="shared" si="207"/>
        <v>n/a</v>
      </c>
      <c r="AJ292" s="1100" t="str">
        <f t="shared" si="208"/>
        <v>n/a</v>
      </c>
      <c r="AK292" s="1100" t="str">
        <f t="shared" si="209"/>
        <v>n/a</v>
      </c>
      <c r="AL292" s="1100">
        <f t="shared" si="210"/>
        <v>-100</v>
      </c>
      <c r="AM292" s="1100">
        <f t="shared" si="211"/>
        <v>-87.5</v>
      </c>
      <c r="AN292" s="1100">
        <f t="shared" si="212"/>
        <v>0</v>
      </c>
      <c r="AO292" s="1100">
        <f t="shared" si="213"/>
        <v>0</v>
      </c>
      <c r="AP292" s="1100">
        <f t="shared" si="214"/>
        <v>14.285714285714279</v>
      </c>
      <c r="AQ292" s="1100">
        <f t="shared" si="215"/>
        <v>133.33333333333334</v>
      </c>
      <c r="AR292" s="1100" t="str">
        <f t="shared" si="216"/>
        <v>n/a</v>
      </c>
      <c r="AS292" s="1100" t="str">
        <f t="shared" si="217"/>
        <v>n/a</v>
      </c>
      <c r="AT292" s="1100">
        <f t="shared" si="218"/>
        <v>-100</v>
      </c>
      <c r="AU292" s="1100">
        <f t="shared" si="219"/>
        <v>-24.999999999999989</v>
      </c>
      <c r="AV292" s="1100">
        <f t="shared" si="220"/>
        <v>19.999999999999996</v>
      </c>
      <c r="AW292" s="1100">
        <f t="shared" si="200"/>
        <v>1.7774057533639456</v>
      </c>
      <c r="AX292" s="1100">
        <f t="shared" si="201"/>
        <v>66.096084466084619</v>
      </c>
    </row>
    <row r="293" spans="1:50" ht="11.25" customHeight="1" x14ac:dyDescent="0.2">
      <c r="A293" s="802" t="s">
        <v>4440</v>
      </c>
      <c r="B293" s="829" t="s">
        <v>4420</v>
      </c>
      <c r="C293" s="584">
        <v>0.46</v>
      </c>
      <c r="D293" s="460">
        <v>0.42</v>
      </c>
      <c r="E293" s="460">
        <v>0.39500000000000002</v>
      </c>
      <c r="F293" s="460">
        <v>0.38500000000000001</v>
      </c>
      <c r="G293" s="460">
        <v>0.375</v>
      </c>
      <c r="H293" s="460">
        <v>0.36499999999999999</v>
      </c>
      <c r="I293" s="483">
        <v>0.35499999999999998</v>
      </c>
      <c r="J293" s="483">
        <v>0.35</v>
      </c>
      <c r="K293" s="483"/>
      <c r="L293" s="483">
        <v>0.35</v>
      </c>
      <c r="M293" s="589">
        <v>0.35</v>
      </c>
      <c r="N293" s="460"/>
      <c r="O293" s="472">
        <v>0.34749999999999998</v>
      </c>
      <c r="P293" s="472">
        <v>0.34</v>
      </c>
      <c r="Q293" s="590">
        <v>0.32500000000000001</v>
      </c>
      <c r="R293" s="590">
        <v>0.32</v>
      </c>
      <c r="S293" s="590">
        <v>0.23</v>
      </c>
      <c r="T293" s="590">
        <v>0.22</v>
      </c>
      <c r="U293" s="590">
        <v>0.20499999999999999</v>
      </c>
      <c r="V293" s="590">
        <v>0.17499999999999999</v>
      </c>
      <c r="W293" s="590">
        <v>0.15</v>
      </c>
      <c r="X293" s="590">
        <v>9.2499999999999999E-2</v>
      </c>
      <c r="Y293" s="590">
        <v>0.03</v>
      </c>
      <c r="Z293" s="590">
        <v>0</v>
      </c>
      <c r="AA293" s="587">
        <f t="shared" si="199"/>
        <v>6.240000000000002</v>
      </c>
      <c r="AB293" s="1100">
        <f t="shared" si="178"/>
        <v>9.5238095238095344</v>
      </c>
      <c r="AC293" s="1100">
        <f t="shared" si="179"/>
        <v>6.3291139240506222</v>
      </c>
      <c r="AD293" s="1100">
        <f t="shared" si="202"/>
        <v>2.5974025974025983</v>
      </c>
      <c r="AE293" s="1100">
        <f t="shared" si="203"/>
        <v>2.6666666666666616</v>
      </c>
      <c r="AF293" s="1100">
        <f t="shared" si="204"/>
        <v>2.7397260273972712</v>
      </c>
      <c r="AG293" s="1100">
        <f t="shared" si="205"/>
        <v>2.8169014084507005</v>
      </c>
      <c r="AH293" s="1100">
        <f t="shared" si="206"/>
        <v>1.4285714285714235</v>
      </c>
      <c r="AI293" s="1100">
        <f t="shared" si="207"/>
        <v>0</v>
      </c>
      <c r="AJ293" s="1100">
        <f t="shared" si="208"/>
        <v>0</v>
      </c>
      <c r="AK293" s="1100">
        <f t="shared" si="209"/>
        <v>0.7194244604316502</v>
      </c>
      <c r="AL293" s="1100">
        <f t="shared" si="210"/>
        <v>2.2058823529411686</v>
      </c>
      <c r="AM293" s="1100">
        <f t="shared" si="211"/>
        <v>4.6153846153846212</v>
      </c>
      <c r="AN293" s="1100">
        <f t="shared" si="212"/>
        <v>1.5625</v>
      </c>
      <c r="AO293" s="1100">
        <f t="shared" si="213"/>
        <v>39.130434782608688</v>
      </c>
      <c r="AP293" s="1100">
        <f t="shared" si="214"/>
        <v>4.5454545454545414</v>
      </c>
      <c r="AQ293" s="1100">
        <f t="shared" si="215"/>
        <v>7.3170731707317138</v>
      </c>
      <c r="AR293" s="1100">
        <f t="shared" si="216"/>
        <v>17.142857142857149</v>
      </c>
      <c r="AS293" s="1100">
        <f t="shared" si="217"/>
        <v>16.666666666666675</v>
      </c>
      <c r="AT293" s="1100">
        <f t="shared" si="218"/>
        <v>62.162162162162147</v>
      </c>
      <c r="AU293" s="1100">
        <f t="shared" si="219"/>
        <v>208.33333333333334</v>
      </c>
      <c r="AV293" s="1100" t="str">
        <f t="shared" si="220"/>
        <v>n/a</v>
      </c>
      <c r="AW293" s="1100">
        <f t="shared" si="200"/>
        <v>19.625168240446026</v>
      </c>
      <c r="AX293" s="1100">
        <f t="shared" si="201"/>
        <v>46.97829361343873</v>
      </c>
    </row>
    <row r="294" spans="1:50" ht="11.25" customHeight="1" x14ac:dyDescent="0.2">
      <c r="A294" s="830" t="s">
        <v>240</v>
      </c>
      <c r="B294" s="829" t="s">
        <v>241</v>
      </c>
      <c r="C294" s="584">
        <v>4.32</v>
      </c>
      <c r="D294" s="584">
        <v>3.99</v>
      </c>
      <c r="E294" s="460">
        <v>3.63</v>
      </c>
      <c r="F294" s="460">
        <v>3.2800000000000002</v>
      </c>
      <c r="G294" s="584">
        <v>2.97</v>
      </c>
      <c r="H294" s="584">
        <v>2.69</v>
      </c>
      <c r="I294" s="584">
        <v>2.42</v>
      </c>
      <c r="J294" s="584">
        <v>2.19</v>
      </c>
      <c r="K294" s="897" t="s">
        <v>90</v>
      </c>
      <c r="L294" s="584">
        <v>2</v>
      </c>
      <c r="M294" s="459">
        <v>1.83</v>
      </c>
      <c r="N294" s="897"/>
      <c r="O294" s="472">
        <v>1.64</v>
      </c>
      <c r="P294" s="472">
        <v>1.49</v>
      </c>
      <c r="Q294" s="590">
        <v>1.34</v>
      </c>
      <c r="R294" s="590">
        <v>1.1000000000000001</v>
      </c>
      <c r="S294" s="590">
        <v>0.89</v>
      </c>
      <c r="T294" s="590">
        <v>0.78</v>
      </c>
      <c r="U294" s="590">
        <v>0.7</v>
      </c>
      <c r="V294" s="590">
        <v>0.63</v>
      </c>
      <c r="W294" s="590">
        <v>0.59</v>
      </c>
      <c r="X294" s="590">
        <v>0.55000000000000004</v>
      </c>
      <c r="Y294" s="590">
        <v>0.51</v>
      </c>
      <c r="Z294" s="590">
        <v>0.47</v>
      </c>
      <c r="AA294" s="587">
        <f t="shared" si="199"/>
        <v>40.010000000000019</v>
      </c>
      <c r="AB294" s="1100">
        <f t="shared" si="178"/>
        <v>8.2706766917293173</v>
      </c>
      <c r="AC294" s="1100">
        <f t="shared" si="179"/>
        <v>9.9173553719008378</v>
      </c>
      <c r="AD294" s="1100">
        <f t="shared" si="202"/>
        <v>10.670731707317071</v>
      </c>
      <c r="AE294" s="1100">
        <f t="shared" si="203"/>
        <v>10.437710437710447</v>
      </c>
      <c r="AF294" s="1100">
        <f t="shared" si="204"/>
        <v>10.408921933085512</v>
      </c>
      <c r="AG294" s="1100">
        <f t="shared" si="205"/>
        <v>11.157024793388427</v>
      </c>
      <c r="AH294" s="1100">
        <f t="shared" si="206"/>
        <v>10.502283105022837</v>
      </c>
      <c r="AI294" s="1100">
        <f t="shared" si="207"/>
        <v>9.4999999999999964</v>
      </c>
      <c r="AJ294" s="1100">
        <f t="shared" si="208"/>
        <v>9.2896174863387859</v>
      </c>
      <c r="AK294" s="1100">
        <f t="shared" si="209"/>
        <v>11.585365853658548</v>
      </c>
      <c r="AL294" s="1100">
        <f t="shared" si="210"/>
        <v>10.067114093959727</v>
      </c>
      <c r="AM294" s="1100">
        <f t="shared" si="211"/>
        <v>11.194029850746269</v>
      </c>
      <c r="AN294" s="1100">
        <f t="shared" si="212"/>
        <v>21.818181818181827</v>
      </c>
      <c r="AO294" s="1100">
        <f t="shared" si="213"/>
        <v>23.59550561797754</v>
      </c>
      <c r="AP294" s="1100">
        <f t="shared" si="214"/>
        <v>14.102564102564097</v>
      </c>
      <c r="AQ294" s="1100">
        <f t="shared" si="215"/>
        <v>11.428571428571432</v>
      </c>
      <c r="AR294" s="1100">
        <f t="shared" si="216"/>
        <v>11.111111111111093</v>
      </c>
      <c r="AS294" s="1100">
        <f t="shared" si="217"/>
        <v>6.7796610169491567</v>
      </c>
      <c r="AT294" s="1100">
        <f t="shared" si="218"/>
        <v>7.2727272727272529</v>
      </c>
      <c r="AU294" s="1100">
        <f t="shared" si="219"/>
        <v>7.8431372549019773</v>
      </c>
      <c r="AV294" s="1100">
        <f t="shared" si="220"/>
        <v>8.5106382978723527</v>
      </c>
      <c r="AW294" s="1100">
        <f t="shared" si="200"/>
        <v>11.212520440272121</v>
      </c>
      <c r="AX294" s="1100">
        <f t="shared" si="201"/>
        <v>4.1744068797510208</v>
      </c>
    </row>
    <row r="295" spans="1:50" ht="11.25" customHeight="1" x14ac:dyDescent="0.2">
      <c r="A295" s="448" t="s">
        <v>3923</v>
      </c>
      <c r="B295" s="829" t="s">
        <v>3924</v>
      </c>
      <c r="C295" s="584">
        <v>0.6</v>
      </c>
      <c r="D295" s="584">
        <v>0.52</v>
      </c>
      <c r="E295" s="460">
        <v>0.48</v>
      </c>
      <c r="F295" s="460">
        <v>0.4</v>
      </c>
      <c r="G295" s="584">
        <v>0.32</v>
      </c>
      <c r="H295" s="499">
        <v>0.2</v>
      </c>
      <c r="I295" s="584">
        <v>0.15</v>
      </c>
      <c r="J295" s="499">
        <v>0</v>
      </c>
      <c r="K295" s="897"/>
      <c r="L295" s="463">
        <v>0</v>
      </c>
      <c r="M295" s="588">
        <v>0</v>
      </c>
      <c r="N295" s="897"/>
      <c r="O295" s="585">
        <v>0</v>
      </c>
      <c r="P295" s="585">
        <v>0</v>
      </c>
      <c r="Q295" s="500">
        <v>0.54</v>
      </c>
      <c r="R295" s="590">
        <v>0.69</v>
      </c>
      <c r="S295" s="590">
        <v>0.66500000000000004</v>
      </c>
      <c r="T295" s="590">
        <v>0.64500000000000002</v>
      </c>
      <c r="U295" s="590">
        <v>0.625</v>
      </c>
      <c r="V295" s="590">
        <v>0.60499999999999998</v>
      </c>
      <c r="W295" s="590">
        <v>0.52500000000000002</v>
      </c>
      <c r="X295" s="590">
        <v>0.5</v>
      </c>
      <c r="Y295" s="590">
        <v>0.45</v>
      </c>
      <c r="Z295" s="590">
        <v>0.19</v>
      </c>
      <c r="AA295" s="587">
        <f t="shared" si="199"/>
        <v>8.1050000000000004</v>
      </c>
      <c r="AB295" s="1100">
        <f t="shared" si="178"/>
        <v>15.384615384615374</v>
      </c>
      <c r="AC295" s="1100">
        <f t="shared" si="179"/>
        <v>8.3333333333333481</v>
      </c>
      <c r="AD295" s="1100">
        <f t="shared" si="202"/>
        <v>19.999999999999996</v>
      </c>
      <c r="AE295" s="1100">
        <f t="shared" si="203"/>
        <v>25</v>
      </c>
      <c r="AF295" s="1100">
        <f t="shared" si="204"/>
        <v>59.999999999999986</v>
      </c>
      <c r="AG295" s="1100">
        <f t="shared" si="205"/>
        <v>33.33333333333335</v>
      </c>
      <c r="AH295" s="1100" t="str">
        <f t="shared" si="206"/>
        <v>n/a</v>
      </c>
      <c r="AI295" s="1100" t="str">
        <f t="shared" si="207"/>
        <v>n/a</v>
      </c>
      <c r="AJ295" s="1100" t="str">
        <f t="shared" si="208"/>
        <v>n/a</v>
      </c>
      <c r="AK295" s="1100" t="str">
        <f t="shared" si="209"/>
        <v>n/a</v>
      </c>
      <c r="AL295" s="1100" t="str">
        <f t="shared" si="210"/>
        <v>n/a</v>
      </c>
      <c r="AM295" s="1100">
        <f t="shared" si="211"/>
        <v>-100</v>
      </c>
      <c r="AN295" s="1100">
        <f t="shared" si="212"/>
        <v>-21.739130434782595</v>
      </c>
      <c r="AO295" s="1100">
        <f t="shared" si="213"/>
        <v>3.7593984962405846</v>
      </c>
      <c r="AP295" s="1100">
        <f t="shared" si="214"/>
        <v>3.1007751937984551</v>
      </c>
      <c r="AQ295" s="1100">
        <f t="shared" si="215"/>
        <v>3.2000000000000028</v>
      </c>
      <c r="AR295" s="1100">
        <f t="shared" si="216"/>
        <v>3.3057851239669533</v>
      </c>
      <c r="AS295" s="1100">
        <f t="shared" si="217"/>
        <v>15.238095238095228</v>
      </c>
      <c r="AT295" s="1100">
        <f t="shared" si="218"/>
        <v>5.0000000000000044</v>
      </c>
      <c r="AU295" s="1100">
        <f t="shared" si="219"/>
        <v>11.111111111111116</v>
      </c>
      <c r="AV295" s="1100">
        <f t="shared" si="220"/>
        <v>136.84210526315786</v>
      </c>
      <c r="AW295" s="1100">
        <f t="shared" si="200"/>
        <v>13.866838877679353</v>
      </c>
      <c r="AX295" s="1100">
        <f t="shared" si="201"/>
        <v>46.611542504262488</v>
      </c>
    </row>
    <row r="296" spans="1:50" ht="11.25" customHeight="1" x14ac:dyDescent="0.2">
      <c r="A296" s="444" t="s">
        <v>1249</v>
      </c>
      <c r="B296" s="814" t="s">
        <v>1250</v>
      </c>
      <c r="C296" s="584">
        <v>0.30499999999999999</v>
      </c>
      <c r="D296" s="584">
        <v>0.29249999999999998</v>
      </c>
      <c r="E296" s="460">
        <v>0.28199999999999997</v>
      </c>
      <c r="F296" s="460">
        <v>0.25</v>
      </c>
      <c r="G296" s="451">
        <v>0.21</v>
      </c>
      <c r="H296" s="451">
        <v>0.17</v>
      </c>
      <c r="I296" s="451">
        <v>0.13</v>
      </c>
      <c r="J296" s="451">
        <v>0.105</v>
      </c>
      <c r="K296" s="964"/>
      <c r="L296" s="451">
        <v>8.5000000000000006E-2</v>
      </c>
      <c r="M296" s="449">
        <v>0.02</v>
      </c>
      <c r="N296" s="964"/>
      <c r="O296" s="495">
        <v>0</v>
      </c>
      <c r="P296" s="495">
        <v>0</v>
      </c>
      <c r="Q296" s="455">
        <v>0</v>
      </c>
      <c r="R296" s="455">
        <v>0</v>
      </c>
      <c r="S296" s="455">
        <v>0</v>
      </c>
      <c r="T296" s="455">
        <v>0</v>
      </c>
      <c r="U296" s="455">
        <v>0</v>
      </c>
      <c r="V296" s="455">
        <v>0</v>
      </c>
      <c r="W296" s="455">
        <v>0</v>
      </c>
      <c r="X296" s="455">
        <v>0</v>
      </c>
      <c r="Y296" s="455">
        <v>0</v>
      </c>
      <c r="Z296" s="455">
        <v>0</v>
      </c>
      <c r="AA296" s="587">
        <f t="shared" si="199"/>
        <v>1.8494999999999999</v>
      </c>
      <c r="AB296" s="1100">
        <f t="shared" si="178"/>
        <v>4.2735042735042805</v>
      </c>
      <c r="AC296" s="1100">
        <f t="shared" si="179"/>
        <v>3.7234042553191626</v>
      </c>
      <c r="AD296" s="1100">
        <f t="shared" si="202"/>
        <v>12.79999999999999</v>
      </c>
      <c r="AE296" s="1100">
        <f t="shared" si="203"/>
        <v>19.047619047619047</v>
      </c>
      <c r="AF296" s="1100">
        <f t="shared" si="204"/>
        <v>23.529411764705866</v>
      </c>
      <c r="AG296" s="1100">
        <f t="shared" si="205"/>
        <v>30.76923076923077</v>
      </c>
      <c r="AH296" s="1100">
        <f t="shared" si="206"/>
        <v>23.809523809523814</v>
      </c>
      <c r="AI296" s="1100">
        <f t="shared" si="207"/>
        <v>23.529411764705866</v>
      </c>
      <c r="AJ296" s="1100">
        <f t="shared" si="208"/>
        <v>325</v>
      </c>
      <c r="AK296" s="1100" t="str">
        <f t="shared" si="209"/>
        <v>n/a</v>
      </c>
      <c r="AL296" s="1100" t="str">
        <f t="shared" si="210"/>
        <v>n/a</v>
      </c>
      <c r="AM296" s="1100" t="str">
        <f t="shared" si="211"/>
        <v>n/a</v>
      </c>
      <c r="AN296" s="1100" t="str">
        <f t="shared" si="212"/>
        <v>n/a</v>
      </c>
      <c r="AO296" s="1100" t="str">
        <f t="shared" si="213"/>
        <v>n/a</v>
      </c>
      <c r="AP296" s="1100" t="str">
        <f t="shared" si="214"/>
        <v>n/a</v>
      </c>
      <c r="AQ296" s="1100" t="str">
        <f t="shared" si="215"/>
        <v>n/a</v>
      </c>
      <c r="AR296" s="1100" t="str">
        <f t="shared" si="216"/>
        <v>n/a</v>
      </c>
      <c r="AS296" s="1100" t="str">
        <f t="shared" si="217"/>
        <v>n/a</v>
      </c>
      <c r="AT296" s="1100" t="str">
        <f t="shared" si="218"/>
        <v>n/a</v>
      </c>
      <c r="AU296" s="1100" t="str">
        <f t="shared" si="219"/>
        <v>n/a</v>
      </c>
      <c r="AV296" s="1100" t="str">
        <f t="shared" si="220"/>
        <v>n/a</v>
      </c>
      <c r="AW296" s="1100">
        <f t="shared" si="200"/>
        <v>51.831345076067642</v>
      </c>
      <c r="AX296" s="1100">
        <f t="shared" si="201"/>
        <v>102.85079532994045</v>
      </c>
    </row>
    <row r="297" spans="1:50" ht="11.25" customHeight="1" x14ac:dyDescent="0.2">
      <c r="A297" s="479" t="s">
        <v>599</v>
      </c>
      <c r="B297" s="468" t="s">
        <v>600</v>
      </c>
      <c r="C297" s="584">
        <v>0.7</v>
      </c>
      <c r="D297" s="584">
        <v>0.64</v>
      </c>
      <c r="E297" s="460">
        <v>0.52800000000000002</v>
      </c>
      <c r="F297" s="471">
        <v>0.48</v>
      </c>
      <c r="G297" s="584">
        <v>0.44</v>
      </c>
      <c r="H297" s="584">
        <v>0.39999999999999997</v>
      </c>
      <c r="I297" s="584">
        <v>0.3666666666666667</v>
      </c>
      <c r="J297" s="584">
        <v>0.33333333333333331</v>
      </c>
      <c r="K297" s="897"/>
      <c r="L297" s="584">
        <v>0.3</v>
      </c>
      <c r="M297" s="459">
        <v>0.27999999999999997</v>
      </c>
      <c r="N297" s="897"/>
      <c r="O297" s="589">
        <v>0.26666666666666666</v>
      </c>
      <c r="P297" s="472">
        <v>0.25333333333333335</v>
      </c>
      <c r="Q297" s="590">
        <v>0.24666666666666667</v>
      </c>
      <c r="R297" s="590">
        <v>0.22</v>
      </c>
      <c r="S297" s="590">
        <v>0.19333333333333333</v>
      </c>
      <c r="T297" s="590">
        <v>0.17333333333333334</v>
      </c>
      <c r="U297" s="590">
        <v>0.12444333333333334</v>
      </c>
      <c r="V297" s="590">
        <v>7.3556666666666673E-2</v>
      </c>
      <c r="W297" s="590">
        <v>6.4443333333333339E-2</v>
      </c>
      <c r="X297" s="590">
        <v>5.9266666666666669E-2</v>
      </c>
      <c r="Y297" s="590">
        <v>5.5306666666666671E-2</v>
      </c>
      <c r="Z297" s="586">
        <v>4.3453333333333337E-2</v>
      </c>
      <c r="AA297" s="587">
        <f t="shared" si="199"/>
        <v>6.2418033333333334</v>
      </c>
      <c r="AB297" s="1100">
        <f t="shared" si="178"/>
        <v>9.375</v>
      </c>
      <c r="AC297" s="1100">
        <f t="shared" si="179"/>
        <v>21.212121212121215</v>
      </c>
      <c r="AD297" s="1100">
        <f t="shared" si="202"/>
        <v>10.000000000000009</v>
      </c>
      <c r="AE297" s="1100">
        <f t="shared" si="203"/>
        <v>9.0909090909090828</v>
      </c>
      <c r="AF297" s="1100">
        <f t="shared" si="204"/>
        <v>10.000000000000009</v>
      </c>
      <c r="AG297" s="1100">
        <f t="shared" si="205"/>
        <v>9.0909090909090828</v>
      </c>
      <c r="AH297" s="1100">
        <f t="shared" si="206"/>
        <v>10.000000000000009</v>
      </c>
      <c r="AI297" s="1100">
        <f t="shared" si="207"/>
        <v>11.111111111111116</v>
      </c>
      <c r="AJ297" s="1100">
        <f t="shared" si="208"/>
        <v>7.1428571428571397</v>
      </c>
      <c r="AK297" s="1100">
        <f t="shared" si="209"/>
        <v>4.9999999999999822</v>
      </c>
      <c r="AL297" s="1100">
        <f t="shared" si="210"/>
        <v>5.2631578947368363</v>
      </c>
      <c r="AM297" s="1100">
        <f t="shared" si="211"/>
        <v>2.7027027027027195</v>
      </c>
      <c r="AN297" s="1100">
        <f t="shared" si="212"/>
        <v>12.121212121212132</v>
      </c>
      <c r="AO297" s="1100">
        <f t="shared" si="213"/>
        <v>13.793103448275868</v>
      </c>
      <c r="AP297" s="1100">
        <f t="shared" si="214"/>
        <v>11.538461538461542</v>
      </c>
      <c r="AQ297" s="1100">
        <f t="shared" si="215"/>
        <v>39.286957919267131</v>
      </c>
      <c r="AR297" s="1100">
        <f t="shared" si="216"/>
        <v>69.180223863687857</v>
      </c>
      <c r="AS297" s="1100">
        <f t="shared" si="217"/>
        <v>14.141623131433301</v>
      </c>
      <c r="AT297" s="1100">
        <f t="shared" si="218"/>
        <v>8.7345331833520881</v>
      </c>
      <c r="AU297" s="1100">
        <f t="shared" si="219"/>
        <v>7.1600771456123313</v>
      </c>
      <c r="AV297" s="1100">
        <f t="shared" si="220"/>
        <v>27.278306228904569</v>
      </c>
      <c r="AW297" s="1100">
        <f t="shared" si="200"/>
        <v>14.915393658359713</v>
      </c>
      <c r="AX297" s="1100">
        <f t="shared" si="201"/>
        <v>14.894791972892689</v>
      </c>
    </row>
    <row r="298" spans="1:50" ht="11.25" customHeight="1" x14ac:dyDescent="0.2">
      <c r="A298" s="542" t="s">
        <v>4637</v>
      </c>
      <c r="B298" s="829" t="s">
        <v>4630</v>
      </c>
      <c r="C298" s="584">
        <v>5.8</v>
      </c>
      <c r="D298" s="584">
        <v>5.56</v>
      </c>
      <c r="E298" s="460">
        <v>5.32</v>
      </c>
      <c r="F298" s="589">
        <v>5.08</v>
      </c>
      <c r="G298" s="499">
        <v>4.84</v>
      </c>
      <c r="H298" s="499">
        <v>9.1</v>
      </c>
      <c r="I298" s="584">
        <v>10.199999999999999</v>
      </c>
      <c r="J298" s="584">
        <v>9.8000000000000007</v>
      </c>
      <c r="K298" s="1090"/>
      <c r="L298" s="584">
        <v>9.8000000000000007</v>
      </c>
      <c r="M298" s="459">
        <v>9.4</v>
      </c>
      <c r="N298" s="1090"/>
      <c r="O298" s="491">
        <v>9</v>
      </c>
      <c r="P298" s="491">
        <v>8.6</v>
      </c>
      <c r="Q298" s="590">
        <v>8.6</v>
      </c>
      <c r="R298" s="590">
        <v>8.1999999999999993</v>
      </c>
      <c r="S298" s="590">
        <v>7.8</v>
      </c>
      <c r="T298" s="590">
        <v>7.4</v>
      </c>
      <c r="U298" s="590">
        <v>7</v>
      </c>
      <c r="V298" s="590">
        <v>5.8</v>
      </c>
      <c r="W298" s="590">
        <v>5.6</v>
      </c>
      <c r="X298" s="590">
        <v>5.6</v>
      </c>
      <c r="Y298" s="590">
        <v>5.4</v>
      </c>
      <c r="Z298" s="590">
        <v>5.2</v>
      </c>
      <c r="AA298" s="587">
        <f t="shared" si="199"/>
        <v>159.1</v>
      </c>
      <c r="AB298" s="1100">
        <f t="shared" si="178"/>
        <v>4.3165467625899234</v>
      </c>
      <c r="AC298" s="1100">
        <f t="shared" si="179"/>
        <v>4.5112781954887105</v>
      </c>
      <c r="AD298" s="1100">
        <f t="shared" si="202"/>
        <v>4.7244094488189115</v>
      </c>
      <c r="AE298" s="1100">
        <f t="shared" si="203"/>
        <v>4.9586776859504189</v>
      </c>
      <c r="AF298" s="1100">
        <f t="shared" si="204"/>
        <v>-46.81318681318681</v>
      </c>
      <c r="AG298" s="1100">
        <f t="shared" si="205"/>
        <v>-10.784313725490192</v>
      </c>
      <c r="AH298" s="1100">
        <f t="shared" si="206"/>
        <v>4.0816326530612068</v>
      </c>
      <c r="AI298" s="1100">
        <f t="shared" si="207"/>
        <v>0</v>
      </c>
      <c r="AJ298" s="1100">
        <f t="shared" si="208"/>
        <v>4.2553191489361764</v>
      </c>
      <c r="AK298" s="1100">
        <f t="shared" si="209"/>
        <v>4.4444444444444509</v>
      </c>
      <c r="AL298" s="1100">
        <f t="shared" si="210"/>
        <v>4.6511627906976827</v>
      </c>
      <c r="AM298" s="1100">
        <f t="shared" si="211"/>
        <v>0</v>
      </c>
      <c r="AN298" s="1100">
        <f t="shared" si="212"/>
        <v>4.8780487804878092</v>
      </c>
      <c r="AO298" s="1100">
        <f t="shared" si="213"/>
        <v>5.1282051282051322</v>
      </c>
      <c r="AP298" s="1100">
        <f t="shared" si="214"/>
        <v>5.4054054054053946</v>
      </c>
      <c r="AQ298" s="1100">
        <f t="shared" si="215"/>
        <v>5.7142857142857162</v>
      </c>
      <c r="AR298" s="1100">
        <f t="shared" si="216"/>
        <v>20.68965517241379</v>
      </c>
      <c r="AS298" s="1100">
        <f t="shared" si="217"/>
        <v>3.5714285714285809</v>
      </c>
      <c r="AT298" s="1100">
        <f t="shared" si="218"/>
        <v>0</v>
      </c>
      <c r="AU298" s="1100">
        <f t="shared" si="219"/>
        <v>3.7037037037036979</v>
      </c>
      <c r="AV298" s="1100">
        <f t="shared" si="220"/>
        <v>3.8461538461538547</v>
      </c>
      <c r="AW298" s="1100">
        <f t="shared" si="200"/>
        <v>1.4896598530187835</v>
      </c>
      <c r="AX298" s="1100">
        <f t="shared" si="201"/>
        <v>12.256659904390718</v>
      </c>
    </row>
    <row r="299" spans="1:50" ht="11.25" customHeight="1" x14ac:dyDescent="0.2">
      <c r="A299" s="461" t="s">
        <v>3998</v>
      </c>
      <c r="B299" s="829" t="s">
        <v>3999</v>
      </c>
      <c r="C299" s="584">
        <v>2.72</v>
      </c>
      <c r="D299" s="584">
        <v>2.52</v>
      </c>
      <c r="E299" s="460">
        <v>2.2799999999999998</v>
      </c>
      <c r="F299" s="589">
        <v>2.08</v>
      </c>
      <c r="G299" s="593">
        <v>1.84</v>
      </c>
      <c r="H299" s="593">
        <v>1.29</v>
      </c>
      <c r="I299" s="463">
        <v>0</v>
      </c>
      <c r="J299" s="463">
        <v>0</v>
      </c>
      <c r="K299" s="897"/>
      <c r="L299" s="463">
        <v>0</v>
      </c>
      <c r="M299" s="588">
        <v>0</v>
      </c>
      <c r="N299" s="897"/>
      <c r="O299" s="585">
        <v>0</v>
      </c>
      <c r="P299" s="585">
        <v>0</v>
      </c>
      <c r="Q299" s="586">
        <v>0</v>
      </c>
      <c r="R299" s="586">
        <v>0</v>
      </c>
      <c r="S299" s="586">
        <v>0</v>
      </c>
      <c r="T299" s="586">
        <v>0</v>
      </c>
      <c r="U299" s="586">
        <v>0</v>
      </c>
      <c r="V299" s="586">
        <v>0</v>
      </c>
      <c r="W299" s="586">
        <v>0</v>
      </c>
      <c r="X299" s="586">
        <v>0</v>
      </c>
      <c r="Y299" s="586">
        <v>0</v>
      </c>
      <c r="Z299" s="586">
        <v>0</v>
      </c>
      <c r="AA299" s="587">
        <f t="shared" si="199"/>
        <v>12.73</v>
      </c>
      <c r="AB299" s="1100">
        <f t="shared" si="178"/>
        <v>7.9365079365079527</v>
      </c>
      <c r="AC299" s="1100">
        <f t="shared" si="179"/>
        <v>10.526315789473696</v>
      </c>
      <c r="AD299" s="1100">
        <f t="shared" si="202"/>
        <v>9.6153846153846025</v>
      </c>
      <c r="AE299" s="1100">
        <f t="shared" si="203"/>
        <v>13.043478260869556</v>
      </c>
      <c r="AF299" s="1100">
        <f t="shared" si="204"/>
        <v>42.635658914728694</v>
      </c>
      <c r="AG299" s="1100" t="str">
        <f t="shared" si="205"/>
        <v>n/a</v>
      </c>
      <c r="AH299" s="1100" t="str">
        <f t="shared" si="206"/>
        <v>n/a</v>
      </c>
      <c r="AI299" s="1100" t="str">
        <f t="shared" si="207"/>
        <v>n/a</v>
      </c>
      <c r="AJ299" s="1100" t="str">
        <f t="shared" si="208"/>
        <v>n/a</v>
      </c>
      <c r="AK299" s="1100" t="str">
        <f t="shared" si="209"/>
        <v>n/a</v>
      </c>
      <c r="AL299" s="1100" t="str">
        <f t="shared" si="210"/>
        <v>n/a</v>
      </c>
      <c r="AM299" s="1100" t="str">
        <f t="shared" si="211"/>
        <v>n/a</v>
      </c>
      <c r="AN299" s="1100" t="str">
        <f t="shared" si="212"/>
        <v>n/a</v>
      </c>
      <c r="AO299" s="1100" t="str">
        <f t="shared" si="213"/>
        <v>n/a</v>
      </c>
      <c r="AP299" s="1100" t="str">
        <f t="shared" si="214"/>
        <v>n/a</v>
      </c>
      <c r="AQ299" s="1100" t="str">
        <f t="shared" si="215"/>
        <v>n/a</v>
      </c>
      <c r="AR299" s="1100" t="str">
        <f t="shared" si="216"/>
        <v>n/a</v>
      </c>
      <c r="AS299" s="1100" t="str">
        <f t="shared" si="217"/>
        <v>n/a</v>
      </c>
      <c r="AT299" s="1100" t="str">
        <f t="shared" si="218"/>
        <v>n/a</v>
      </c>
      <c r="AU299" s="1100" t="str">
        <f t="shared" si="219"/>
        <v>n/a</v>
      </c>
      <c r="AV299" s="1100" t="str">
        <f t="shared" si="220"/>
        <v>n/a</v>
      </c>
      <c r="AW299" s="1100">
        <f t="shared" si="200"/>
        <v>16.7514691033929</v>
      </c>
      <c r="AX299" s="1100">
        <f t="shared" si="201"/>
        <v>14.586982675085498</v>
      </c>
    </row>
    <row r="300" spans="1:50" ht="11.25" customHeight="1" x14ac:dyDescent="0.2">
      <c r="A300" s="444" t="s">
        <v>4391</v>
      </c>
      <c r="B300" s="814" t="s">
        <v>4390</v>
      </c>
      <c r="C300" s="584">
        <v>0.73499999999999999</v>
      </c>
      <c r="D300" s="584">
        <v>0.67749999999999999</v>
      </c>
      <c r="E300" s="460">
        <v>0.63</v>
      </c>
      <c r="F300" s="454">
        <v>0.59</v>
      </c>
      <c r="G300" s="584">
        <v>0.55500000000000005</v>
      </c>
      <c r="H300" s="584">
        <v>0.53166666666666673</v>
      </c>
      <c r="I300" s="584">
        <v>0.49333333333333335</v>
      </c>
      <c r="J300" s="584">
        <v>0.44</v>
      </c>
      <c r="K300" s="897"/>
      <c r="L300" s="584">
        <v>0.38</v>
      </c>
      <c r="M300" s="459">
        <v>0.29555999999999999</v>
      </c>
      <c r="N300" s="897"/>
      <c r="O300" s="472">
        <v>0.27111111111111114</v>
      </c>
      <c r="P300" s="585">
        <v>0.24888888888888891</v>
      </c>
      <c r="Q300" s="590">
        <v>0.24444444444444446</v>
      </c>
      <c r="R300" s="590">
        <v>0.23111111111111113</v>
      </c>
      <c r="S300" s="590">
        <v>0.21333333333333335</v>
      </c>
      <c r="T300" s="586">
        <v>0.19555555555555557</v>
      </c>
      <c r="U300" s="586">
        <v>0.19555555555555557</v>
      </c>
      <c r="V300" s="590">
        <v>0.16888888888888889</v>
      </c>
      <c r="W300" s="586">
        <v>0.16</v>
      </c>
      <c r="X300" s="586">
        <v>0.16</v>
      </c>
      <c r="Y300" s="586">
        <v>0.16</v>
      </c>
      <c r="Z300" s="586">
        <v>0.16</v>
      </c>
      <c r="AA300" s="587">
        <f t="shared" si="199"/>
        <v>7.7369488888888895</v>
      </c>
      <c r="AB300" s="1100">
        <f t="shared" si="178"/>
        <v>8.4870848708487046</v>
      </c>
      <c r="AC300" s="1100">
        <f t="shared" si="179"/>
        <v>7.5396825396825351</v>
      </c>
      <c r="AD300" s="1100">
        <f t="shared" si="202"/>
        <v>6.7796610169491567</v>
      </c>
      <c r="AE300" s="1100">
        <f t="shared" si="203"/>
        <v>6.3063063063062863</v>
      </c>
      <c r="AF300" s="1100">
        <f t="shared" si="204"/>
        <v>4.3887147335423204</v>
      </c>
      <c r="AG300" s="1100">
        <f t="shared" si="205"/>
        <v>7.7702702702702853</v>
      </c>
      <c r="AH300" s="1100">
        <f t="shared" si="206"/>
        <v>12.121212121212132</v>
      </c>
      <c r="AI300" s="1100">
        <f t="shared" si="207"/>
        <v>15.789473684210531</v>
      </c>
      <c r="AJ300" s="1100">
        <f t="shared" si="208"/>
        <v>28.569495195560979</v>
      </c>
      <c r="AK300" s="1100">
        <f t="shared" si="209"/>
        <v>9.0180327868852217</v>
      </c>
      <c r="AL300" s="1100">
        <f t="shared" si="210"/>
        <v>8.9285714285714199</v>
      </c>
      <c r="AM300" s="1100">
        <f t="shared" si="211"/>
        <v>1.8181818181818077</v>
      </c>
      <c r="AN300" s="1100">
        <f t="shared" si="212"/>
        <v>5.7692307692307709</v>
      </c>
      <c r="AO300" s="1100">
        <f t="shared" si="213"/>
        <v>8.333333333333325</v>
      </c>
      <c r="AP300" s="1100">
        <f t="shared" si="214"/>
        <v>9.0909090909090828</v>
      </c>
      <c r="AQ300" s="1100">
        <f t="shared" si="215"/>
        <v>0</v>
      </c>
      <c r="AR300" s="1100">
        <f t="shared" si="216"/>
        <v>15.789473684210531</v>
      </c>
      <c r="AS300" s="1100">
        <f t="shared" si="217"/>
        <v>5.555555555555558</v>
      </c>
      <c r="AT300" s="1100">
        <f t="shared" si="218"/>
        <v>0</v>
      </c>
      <c r="AU300" s="1100">
        <f t="shared" si="219"/>
        <v>0</v>
      </c>
      <c r="AV300" s="1100">
        <f t="shared" si="220"/>
        <v>0</v>
      </c>
      <c r="AW300" s="1100">
        <f t="shared" si="200"/>
        <v>7.7169137716886027</v>
      </c>
      <c r="AX300" s="1100">
        <f t="shared" si="201"/>
        <v>6.6559180445037009</v>
      </c>
    </row>
    <row r="301" spans="1:50" ht="11.25" customHeight="1" x14ac:dyDescent="0.2">
      <c r="A301" s="479" t="s">
        <v>1091</v>
      </c>
      <c r="B301" s="468" t="s">
        <v>1092</v>
      </c>
      <c r="C301" s="584">
        <v>0.88</v>
      </c>
      <c r="D301" s="584">
        <v>0.8</v>
      </c>
      <c r="E301" s="460">
        <v>0.72</v>
      </c>
      <c r="F301" s="460">
        <v>0.62</v>
      </c>
      <c r="G301" s="474">
        <v>0.54</v>
      </c>
      <c r="H301" s="474">
        <v>0.48</v>
      </c>
      <c r="I301" s="473">
        <v>0.4</v>
      </c>
      <c r="J301" s="474">
        <v>0.39</v>
      </c>
      <c r="K301" s="977"/>
      <c r="L301" s="474">
        <v>0.315</v>
      </c>
      <c r="M301" s="470">
        <v>0.22500000000000001</v>
      </c>
      <c r="N301" s="977"/>
      <c r="O301" s="496">
        <v>0.2</v>
      </c>
      <c r="P301" s="496">
        <v>0.2</v>
      </c>
      <c r="Q301" s="476">
        <v>0.2</v>
      </c>
      <c r="R301" s="476">
        <v>0.1</v>
      </c>
      <c r="S301" s="477">
        <v>0</v>
      </c>
      <c r="T301" s="477">
        <v>0</v>
      </c>
      <c r="U301" s="477">
        <v>0</v>
      </c>
      <c r="V301" s="477">
        <v>0</v>
      </c>
      <c r="W301" s="477">
        <v>0</v>
      </c>
      <c r="X301" s="477">
        <v>0.12</v>
      </c>
      <c r="Y301" s="477">
        <v>0.24</v>
      </c>
      <c r="Z301" s="477">
        <v>0.24</v>
      </c>
      <c r="AA301" s="587">
        <f t="shared" si="199"/>
        <v>6.6700000000000017</v>
      </c>
      <c r="AB301" s="1100">
        <f t="shared" si="178"/>
        <v>9.9999999999999858</v>
      </c>
      <c r="AC301" s="1100">
        <f t="shared" si="179"/>
        <v>11.111111111111116</v>
      </c>
      <c r="AD301" s="1100">
        <f t="shared" si="202"/>
        <v>16.129032258064502</v>
      </c>
      <c r="AE301" s="1100">
        <f t="shared" si="203"/>
        <v>14.814814814814813</v>
      </c>
      <c r="AF301" s="1100">
        <f t="shared" si="204"/>
        <v>12.500000000000021</v>
      </c>
      <c r="AG301" s="1100">
        <f t="shared" si="205"/>
        <v>19.999999999999996</v>
      </c>
      <c r="AH301" s="1100">
        <f t="shared" si="206"/>
        <v>2.5641025641025772</v>
      </c>
      <c r="AI301" s="1100">
        <f t="shared" si="207"/>
        <v>23.809523809523814</v>
      </c>
      <c r="AJ301" s="1100">
        <f t="shared" si="208"/>
        <v>39.999999999999993</v>
      </c>
      <c r="AK301" s="1100">
        <f t="shared" si="209"/>
        <v>12.5</v>
      </c>
      <c r="AL301" s="1100">
        <f t="shared" si="210"/>
        <v>0</v>
      </c>
      <c r="AM301" s="1100">
        <f t="shared" si="211"/>
        <v>0</v>
      </c>
      <c r="AN301" s="1100">
        <f t="shared" si="212"/>
        <v>100</v>
      </c>
      <c r="AO301" s="1100" t="str">
        <f t="shared" si="213"/>
        <v>n/a</v>
      </c>
      <c r="AP301" s="1100" t="str">
        <f t="shared" si="214"/>
        <v>n/a</v>
      </c>
      <c r="AQ301" s="1100" t="str">
        <f t="shared" si="215"/>
        <v>n/a</v>
      </c>
      <c r="AR301" s="1100" t="str">
        <f t="shared" si="216"/>
        <v>n/a</v>
      </c>
      <c r="AS301" s="1100" t="str">
        <f t="shared" si="217"/>
        <v>n/a</v>
      </c>
      <c r="AT301" s="1100">
        <f t="shared" si="218"/>
        <v>-100</v>
      </c>
      <c r="AU301" s="1100">
        <f t="shared" si="219"/>
        <v>-50</v>
      </c>
      <c r="AV301" s="1100">
        <f t="shared" si="220"/>
        <v>0</v>
      </c>
      <c r="AW301" s="1100">
        <f t="shared" si="200"/>
        <v>7.0892865348510519</v>
      </c>
      <c r="AX301" s="1100">
        <f t="shared" si="201"/>
        <v>41.056807408375363</v>
      </c>
    </row>
    <row r="302" spans="1:50" ht="11.25" customHeight="1" x14ac:dyDescent="0.2">
      <c r="A302" s="461" t="s">
        <v>1230</v>
      </c>
      <c r="B302" s="829" t="s">
        <v>1231</v>
      </c>
      <c r="C302" s="584">
        <v>0.47499999999999998</v>
      </c>
      <c r="D302" s="584">
        <v>0.45500000000000002</v>
      </c>
      <c r="E302" s="460">
        <v>0.43</v>
      </c>
      <c r="F302" s="460">
        <v>0.38</v>
      </c>
      <c r="G302" s="584">
        <v>0.35</v>
      </c>
      <c r="H302" s="584">
        <v>0.33</v>
      </c>
      <c r="I302" s="584">
        <v>0.3</v>
      </c>
      <c r="J302" s="584">
        <v>0.27500000000000002</v>
      </c>
      <c r="K302" s="897"/>
      <c r="L302" s="584">
        <v>0.255</v>
      </c>
      <c r="M302" s="459">
        <v>0.23499999999999999</v>
      </c>
      <c r="N302" s="897"/>
      <c r="O302" s="585">
        <v>0.22</v>
      </c>
      <c r="P302" s="472">
        <v>0.22</v>
      </c>
      <c r="Q302" s="590">
        <v>0.21249999999999999</v>
      </c>
      <c r="R302" s="590">
        <v>0.19500000000000001</v>
      </c>
      <c r="S302" s="590">
        <v>0.1825</v>
      </c>
      <c r="T302" s="590">
        <v>0.17249999999999999</v>
      </c>
      <c r="U302" s="590">
        <v>0.155</v>
      </c>
      <c r="V302" s="590">
        <v>3.7499999999999999E-2</v>
      </c>
      <c r="W302" s="586">
        <v>0</v>
      </c>
      <c r="X302" s="586">
        <v>0</v>
      </c>
      <c r="Y302" s="586">
        <v>0</v>
      </c>
      <c r="Z302" s="586">
        <v>0</v>
      </c>
      <c r="AA302" s="587">
        <f t="shared" si="199"/>
        <v>4.8800000000000008</v>
      </c>
      <c r="AB302" s="1100">
        <f t="shared" si="178"/>
        <v>4.39560439560438</v>
      </c>
      <c r="AC302" s="1100">
        <f t="shared" si="179"/>
        <v>5.8139534883721034</v>
      </c>
      <c r="AD302" s="1100">
        <f t="shared" si="202"/>
        <v>13.157894736842103</v>
      </c>
      <c r="AE302" s="1100">
        <f t="shared" si="203"/>
        <v>8.5714285714285854</v>
      </c>
      <c r="AF302" s="1100">
        <f t="shared" si="204"/>
        <v>6.0606060606060552</v>
      </c>
      <c r="AG302" s="1100">
        <f t="shared" si="205"/>
        <v>10.000000000000009</v>
      </c>
      <c r="AH302" s="1100">
        <f t="shared" si="206"/>
        <v>9.0909090909090828</v>
      </c>
      <c r="AI302" s="1100">
        <f t="shared" si="207"/>
        <v>7.8431372549019773</v>
      </c>
      <c r="AJ302" s="1100">
        <f t="shared" si="208"/>
        <v>8.5106382978723527</v>
      </c>
      <c r="AK302" s="1100">
        <f t="shared" si="209"/>
        <v>6.8181818181818121</v>
      </c>
      <c r="AL302" s="1100">
        <f t="shared" si="210"/>
        <v>0</v>
      </c>
      <c r="AM302" s="1100">
        <f t="shared" si="211"/>
        <v>3.529411764705892</v>
      </c>
      <c r="AN302" s="1100">
        <f t="shared" si="212"/>
        <v>8.9743589743589638</v>
      </c>
      <c r="AO302" s="1100">
        <f t="shared" si="213"/>
        <v>6.8493150684931559</v>
      </c>
      <c r="AP302" s="1100">
        <f t="shared" si="214"/>
        <v>5.7971014492753659</v>
      </c>
      <c r="AQ302" s="1100">
        <f t="shared" si="215"/>
        <v>11.290322580645151</v>
      </c>
      <c r="AR302" s="1100">
        <f t="shared" si="216"/>
        <v>313.33333333333337</v>
      </c>
      <c r="AS302" s="1100" t="str">
        <f t="shared" si="217"/>
        <v>n/a</v>
      </c>
      <c r="AT302" s="1100" t="str">
        <f t="shared" si="218"/>
        <v>n/a</v>
      </c>
      <c r="AU302" s="1100" t="str">
        <f t="shared" si="219"/>
        <v>n/a</v>
      </c>
      <c r="AV302" s="1100" t="str">
        <f t="shared" si="220"/>
        <v>n/a</v>
      </c>
      <c r="AW302" s="1100">
        <f t="shared" si="200"/>
        <v>25.296246875619431</v>
      </c>
      <c r="AX302" s="1100">
        <f t="shared" si="201"/>
        <v>74.288287538607804</v>
      </c>
    </row>
    <row r="303" spans="1:50" ht="11.25" customHeight="1" x14ac:dyDescent="0.2">
      <c r="A303" s="461" t="s">
        <v>243</v>
      </c>
      <c r="B303" s="829" t="s">
        <v>244</v>
      </c>
      <c r="C303" s="584">
        <v>3.1324999999999998</v>
      </c>
      <c r="D303" s="584">
        <v>3.0074999999999998</v>
      </c>
      <c r="E303" s="460">
        <v>2.835</v>
      </c>
      <c r="F303" s="460">
        <v>2.6825000000000001</v>
      </c>
      <c r="G303" s="584">
        <v>2.5874999999999999</v>
      </c>
      <c r="H303" s="584">
        <v>2.42</v>
      </c>
      <c r="I303" s="584">
        <v>2.2999999999999998</v>
      </c>
      <c r="J303" s="584">
        <v>2.15</v>
      </c>
      <c r="K303" s="897"/>
      <c r="L303" s="584">
        <v>1.9350000000000001</v>
      </c>
      <c r="M303" s="459">
        <v>1.8</v>
      </c>
      <c r="N303" s="897"/>
      <c r="O303" s="472">
        <v>1.63</v>
      </c>
      <c r="P303" s="472">
        <v>1.59</v>
      </c>
      <c r="Q303" s="590">
        <v>1.5349999999999999</v>
      </c>
      <c r="R303" s="590">
        <v>1.4325000000000001</v>
      </c>
      <c r="S303" s="590">
        <v>1.325</v>
      </c>
      <c r="T303" s="590">
        <v>1.2375</v>
      </c>
      <c r="U303" s="590">
        <v>1.1950000000000001</v>
      </c>
      <c r="V303" s="590">
        <v>1.175</v>
      </c>
      <c r="W303" s="590">
        <v>1.155</v>
      </c>
      <c r="X303" s="590">
        <v>1.1299999999999999</v>
      </c>
      <c r="Y303" s="590">
        <v>1.085</v>
      </c>
      <c r="Z303" s="590">
        <v>1.03</v>
      </c>
      <c r="AA303" s="587">
        <f t="shared" si="199"/>
        <v>40.369999999999997</v>
      </c>
      <c r="AB303" s="1100">
        <f t="shared" si="178"/>
        <v>4.1562759767248547</v>
      </c>
      <c r="AC303" s="1100">
        <f t="shared" si="179"/>
        <v>6.0846560846560704</v>
      </c>
      <c r="AD303" s="1100">
        <f t="shared" si="202"/>
        <v>5.6849953401677533</v>
      </c>
      <c r="AE303" s="1100">
        <f t="shared" si="203"/>
        <v>3.6714975845410613</v>
      </c>
      <c r="AF303" s="1100">
        <f t="shared" si="204"/>
        <v>6.9214876033057759</v>
      </c>
      <c r="AG303" s="1100">
        <f t="shared" si="205"/>
        <v>5.2173913043478404</v>
      </c>
      <c r="AH303" s="1100">
        <f t="shared" si="206"/>
        <v>6.9767441860465018</v>
      </c>
      <c r="AI303" s="1100">
        <f t="shared" si="207"/>
        <v>11.111111111111093</v>
      </c>
      <c r="AJ303" s="1100">
        <f t="shared" si="208"/>
        <v>7.4999999999999956</v>
      </c>
      <c r="AK303" s="1100">
        <f t="shared" si="209"/>
        <v>10.429447852760742</v>
      </c>
      <c r="AL303" s="1100">
        <f t="shared" si="210"/>
        <v>2.5157232704402288</v>
      </c>
      <c r="AM303" s="1100">
        <f t="shared" si="211"/>
        <v>3.5830618892508159</v>
      </c>
      <c r="AN303" s="1100">
        <f t="shared" si="212"/>
        <v>7.1553228621291209</v>
      </c>
      <c r="AO303" s="1100">
        <f t="shared" si="213"/>
        <v>8.1132075471698215</v>
      </c>
      <c r="AP303" s="1100">
        <f t="shared" si="214"/>
        <v>7.0707070707070718</v>
      </c>
      <c r="AQ303" s="1100">
        <f t="shared" si="215"/>
        <v>3.5564853556485421</v>
      </c>
      <c r="AR303" s="1100">
        <f t="shared" si="216"/>
        <v>1.7021276595744705</v>
      </c>
      <c r="AS303" s="1100">
        <f t="shared" si="217"/>
        <v>1.7316017316017396</v>
      </c>
      <c r="AT303" s="1100">
        <f t="shared" si="218"/>
        <v>2.212389380530988</v>
      </c>
      <c r="AU303" s="1100">
        <f t="shared" si="219"/>
        <v>4.1474654377880116</v>
      </c>
      <c r="AV303" s="1100">
        <f t="shared" si="220"/>
        <v>5.3398058252427161</v>
      </c>
      <c r="AW303" s="1100">
        <f t="shared" si="200"/>
        <v>5.4705478606545359</v>
      </c>
      <c r="AX303" s="1100">
        <f t="shared" si="201"/>
        <v>2.6386935160761578</v>
      </c>
    </row>
    <row r="304" spans="1:50" ht="11.25" customHeight="1" x14ac:dyDescent="0.2">
      <c r="A304" s="1038" t="s">
        <v>4492</v>
      </c>
      <c r="B304" s="814" t="s">
        <v>4487</v>
      </c>
      <c r="C304" s="584">
        <v>1.2</v>
      </c>
      <c r="D304" s="584">
        <v>1.08</v>
      </c>
      <c r="E304" s="460">
        <v>0.96</v>
      </c>
      <c r="F304" s="460">
        <v>0.84</v>
      </c>
      <c r="G304" s="451">
        <v>0.51</v>
      </c>
      <c r="H304" s="504">
        <v>0</v>
      </c>
      <c r="I304" s="452">
        <v>0</v>
      </c>
      <c r="J304" s="504">
        <v>0</v>
      </c>
      <c r="K304" s="523"/>
      <c r="L304" s="504">
        <v>0</v>
      </c>
      <c r="M304" s="1113">
        <v>0</v>
      </c>
      <c r="N304" s="1110"/>
      <c r="O304" s="1082">
        <v>0</v>
      </c>
      <c r="P304" s="1082">
        <v>0</v>
      </c>
      <c r="Q304" s="455">
        <v>0</v>
      </c>
      <c r="R304" s="455">
        <v>0</v>
      </c>
      <c r="S304" s="455">
        <v>0</v>
      </c>
      <c r="T304" s="505">
        <v>0</v>
      </c>
      <c r="U304" s="505">
        <v>0</v>
      </c>
      <c r="V304" s="455">
        <v>0</v>
      </c>
      <c r="W304" s="505">
        <v>0</v>
      </c>
      <c r="X304" s="505">
        <v>0</v>
      </c>
      <c r="Y304" s="455">
        <v>0</v>
      </c>
      <c r="Z304" s="455">
        <v>0</v>
      </c>
      <c r="AA304" s="587">
        <f t="shared" si="199"/>
        <v>4.59</v>
      </c>
      <c r="AB304" s="1100">
        <f t="shared" si="178"/>
        <v>11.111111111111093</v>
      </c>
      <c r="AC304" s="1100">
        <f t="shared" si="179"/>
        <v>12.500000000000021</v>
      </c>
      <c r="AD304" s="1100">
        <f t="shared" si="202"/>
        <v>14.285714285714279</v>
      </c>
      <c r="AE304" s="1100">
        <f t="shared" si="203"/>
        <v>64.705882352941174</v>
      </c>
      <c r="AF304" s="1100" t="str">
        <f t="shared" si="204"/>
        <v>n/a</v>
      </c>
      <c r="AG304" s="1100" t="str">
        <f t="shared" si="205"/>
        <v>n/a</v>
      </c>
      <c r="AH304" s="1100" t="str">
        <f t="shared" si="206"/>
        <v>n/a</v>
      </c>
      <c r="AI304" s="1100" t="str">
        <f t="shared" si="207"/>
        <v>n/a</v>
      </c>
      <c r="AJ304" s="1100" t="str">
        <f t="shared" si="208"/>
        <v>n/a</v>
      </c>
      <c r="AK304" s="1100" t="str">
        <f t="shared" si="209"/>
        <v>n/a</v>
      </c>
      <c r="AL304" s="1100" t="str">
        <f t="shared" si="210"/>
        <v>n/a</v>
      </c>
      <c r="AM304" s="1100" t="str">
        <f t="shared" si="211"/>
        <v>n/a</v>
      </c>
      <c r="AN304" s="1100" t="str">
        <f t="shared" si="212"/>
        <v>n/a</v>
      </c>
      <c r="AO304" s="1100" t="str">
        <f t="shared" si="213"/>
        <v>n/a</v>
      </c>
      <c r="AP304" s="1100" t="str">
        <f t="shared" si="214"/>
        <v>n/a</v>
      </c>
      <c r="AQ304" s="1100" t="str">
        <f t="shared" si="215"/>
        <v>n/a</v>
      </c>
      <c r="AR304" s="1100" t="str">
        <f t="shared" si="216"/>
        <v>n/a</v>
      </c>
      <c r="AS304" s="1100" t="str">
        <f t="shared" si="217"/>
        <v>n/a</v>
      </c>
      <c r="AT304" s="1100" t="str">
        <f t="shared" si="218"/>
        <v>n/a</v>
      </c>
      <c r="AU304" s="1100" t="str">
        <f t="shared" si="219"/>
        <v>n/a</v>
      </c>
      <c r="AV304" s="1100" t="str">
        <f t="shared" si="220"/>
        <v>n/a</v>
      </c>
      <c r="AW304" s="1100">
        <f t="shared" si="200"/>
        <v>25.650676937441641</v>
      </c>
      <c r="AX304" s="1100">
        <f t="shared" si="201"/>
        <v>26.069207406780261</v>
      </c>
    </row>
    <row r="305" spans="1:50" ht="11.25" customHeight="1" x14ac:dyDescent="0.2">
      <c r="A305" s="461" t="s">
        <v>246</v>
      </c>
      <c r="B305" s="829" t="s">
        <v>247</v>
      </c>
      <c r="C305" s="584">
        <v>0.59</v>
      </c>
      <c r="D305" s="584">
        <v>0.55000000000000004</v>
      </c>
      <c r="E305" s="460">
        <v>0.51</v>
      </c>
      <c r="F305" s="589">
        <v>0.47000000000000003</v>
      </c>
      <c r="G305" s="584">
        <v>0.43</v>
      </c>
      <c r="H305" s="584">
        <v>0.40500000000000003</v>
      </c>
      <c r="I305" s="584">
        <v>0.37</v>
      </c>
      <c r="J305" s="584">
        <v>0.33</v>
      </c>
      <c r="K305" s="897"/>
      <c r="L305" s="584">
        <v>0.31200000000000006</v>
      </c>
      <c r="M305" s="459">
        <v>0.28320000000000001</v>
      </c>
      <c r="N305" s="897"/>
      <c r="O305" s="585">
        <v>0.26880000000000004</v>
      </c>
      <c r="P305" s="472">
        <v>0.25920000000000004</v>
      </c>
      <c r="Q305" s="590">
        <v>0.25600000000000001</v>
      </c>
      <c r="R305" s="590">
        <v>0.19865600000000003</v>
      </c>
      <c r="S305" s="590">
        <v>0.18677760000000002</v>
      </c>
      <c r="T305" s="586">
        <v>0.18350080000000002</v>
      </c>
      <c r="U305" s="590">
        <v>0.18087936000000002</v>
      </c>
      <c r="V305" s="586">
        <v>0.17825792000000001</v>
      </c>
      <c r="W305" s="590">
        <v>0.17039360000000001</v>
      </c>
      <c r="X305" s="586">
        <v>0.16777216</v>
      </c>
      <c r="Y305" s="590">
        <v>0.16252928000000003</v>
      </c>
      <c r="Z305" s="586">
        <v>0.15728640000000002</v>
      </c>
      <c r="AA305" s="587">
        <f t="shared" si="199"/>
        <v>6.6202531200000001</v>
      </c>
      <c r="AB305" s="1100">
        <f t="shared" si="178"/>
        <v>7.2727272727272529</v>
      </c>
      <c r="AC305" s="1100">
        <f t="shared" si="179"/>
        <v>7.8431372549019773</v>
      </c>
      <c r="AD305" s="1100">
        <f t="shared" si="202"/>
        <v>8.5106382978723296</v>
      </c>
      <c r="AE305" s="1100">
        <f t="shared" si="203"/>
        <v>9.3023255813953654</v>
      </c>
      <c r="AF305" s="1100">
        <f t="shared" si="204"/>
        <v>6.1728395061728225</v>
      </c>
      <c r="AG305" s="1100">
        <f t="shared" si="205"/>
        <v>9.4594594594594739</v>
      </c>
      <c r="AH305" s="1100">
        <f t="shared" si="206"/>
        <v>12.12121212121211</v>
      </c>
      <c r="AI305" s="1100">
        <f t="shared" si="207"/>
        <v>5.7692307692307487</v>
      </c>
      <c r="AJ305" s="1100">
        <f t="shared" si="208"/>
        <v>10.169491525423746</v>
      </c>
      <c r="AK305" s="1100">
        <f t="shared" si="209"/>
        <v>5.3571428571428381</v>
      </c>
      <c r="AL305" s="1100">
        <f t="shared" si="210"/>
        <v>3.7037037037036979</v>
      </c>
      <c r="AM305" s="1100">
        <f t="shared" si="211"/>
        <v>1.2500000000000178</v>
      </c>
      <c r="AN305" s="1100">
        <f t="shared" si="212"/>
        <v>28.865979381443285</v>
      </c>
      <c r="AO305" s="1100">
        <f t="shared" si="213"/>
        <v>6.3596491228070207</v>
      </c>
      <c r="AP305" s="1100">
        <f t="shared" si="214"/>
        <v>1.7857142857142794</v>
      </c>
      <c r="AQ305" s="1100">
        <f t="shared" si="215"/>
        <v>1.449275362318847</v>
      </c>
      <c r="AR305" s="1100">
        <f t="shared" si="216"/>
        <v>1.4705882352941124</v>
      </c>
      <c r="AS305" s="1100">
        <f t="shared" si="217"/>
        <v>4.6153846153846212</v>
      </c>
      <c r="AT305" s="1100">
        <f t="shared" si="218"/>
        <v>1.5625</v>
      </c>
      <c r="AU305" s="1100">
        <f t="shared" si="219"/>
        <v>3.2258064516128782</v>
      </c>
      <c r="AV305" s="1100">
        <f t="shared" si="220"/>
        <v>3.3333333333333437</v>
      </c>
      <c r="AW305" s="1100">
        <f t="shared" si="200"/>
        <v>6.6476256731976537</v>
      </c>
      <c r="AX305" s="1100">
        <f t="shared" si="201"/>
        <v>6.0289075861878665</v>
      </c>
    </row>
    <row r="306" spans="1:50" ht="11.25" customHeight="1" x14ac:dyDescent="0.2">
      <c r="A306" s="830" t="s">
        <v>1245</v>
      </c>
      <c r="B306" s="829" t="s">
        <v>1246</v>
      </c>
      <c r="C306" s="584">
        <v>5</v>
      </c>
      <c r="D306" s="584">
        <v>4.1500000000000004</v>
      </c>
      <c r="E306" s="460">
        <v>3.15</v>
      </c>
      <c r="F306" s="589">
        <v>2.9</v>
      </c>
      <c r="G306" s="463">
        <v>2.6</v>
      </c>
      <c r="H306" s="584">
        <v>2.5499999999999998</v>
      </c>
      <c r="I306" s="584">
        <v>2.25</v>
      </c>
      <c r="J306" s="584">
        <v>2.0499999999999998</v>
      </c>
      <c r="K306" s="897"/>
      <c r="L306" s="584">
        <v>1.77</v>
      </c>
      <c r="M306" s="588">
        <v>1.4</v>
      </c>
      <c r="N306" s="897"/>
      <c r="O306" s="585">
        <v>1.4</v>
      </c>
      <c r="P306" s="585">
        <v>1.4</v>
      </c>
      <c r="Q306" s="586">
        <v>1.4</v>
      </c>
      <c r="R306" s="590">
        <v>1.4</v>
      </c>
      <c r="S306" s="590">
        <v>1.3</v>
      </c>
      <c r="T306" s="586">
        <v>1</v>
      </c>
      <c r="U306" s="590">
        <v>1</v>
      </c>
      <c r="V306" s="590">
        <v>0.74</v>
      </c>
      <c r="W306" s="586">
        <v>0.48</v>
      </c>
      <c r="X306" s="586">
        <v>0.48</v>
      </c>
      <c r="Y306" s="590">
        <v>0.48</v>
      </c>
      <c r="Z306" s="590">
        <v>0.24</v>
      </c>
      <c r="AA306" s="587">
        <f t="shared" si="199"/>
        <v>39.139999999999986</v>
      </c>
      <c r="AB306" s="1100">
        <f t="shared" si="178"/>
        <v>20.481927710843362</v>
      </c>
      <c r="AC306" s="1100">
        <f t="shared" si="179"/>
        <v>31.746031746031768</v>
      </c>
      <c r="AD306" s="1100">
        <f t="shared" si="202"/>
        <v>8.6206896551724199</v>
      </c>
      <c r="AE306" s="1100">
        <f t="shared" si="203"/>
        <v>11.538461538461542</v>
      </c>
      <c r="AF306" s="1100">
        <f t="shared" si="204"/>
        <v>1.9607843137255054</v>
      </c>
      <c r="AG306" s="1100">
        <f t="shared" si="205"/>
        <v>13.33333333333333</v>
      </c>
      <c r="AH306" s="1100">
        <f t="shared" si="206"/>
        <v>9.7560975609756184</v>
      </c>
      <c r="AI306" s="1100">
        <f t="shared" si="207"/>
        <v>15.81920903954801</v>
      </c>
      <c r="AJ306" s="1100">
        <f t="shared" si="208"/>
        <v>26.428571428571445</v>
      </c>
      <c r="AK306" s="1100">
        <f t="shared" si="209"/>
        <v>0</v>
      </c>
      <c r="AL306" s="1100">
        <f t="shared" si="210"/>
        <v>0</v>
      </c>
      <c r="AM306" s="1100">
        <f t="shared" si="211"/>
        <v>0</v>
      </c>
      <c r="AN306" s="1100">
        <f t="shared" si="212"/>
        <v>0</v>
      </c>
      <c r="AO306" s="1100">
        <f t="shared" si="213"/>
        <v>7.6923076923076872</v>
      </c>
      <c r="AP306" s="1100">
        <f t="shared" si="214"/>
        <v>30.000000000000004</v>
      </c>
      <c r="AQ306" s="1100">
        <f t="shared" si="215"/>
        <v>0</v>
      </c>
      <c r="AR306" s="1100">
        <f t="shared" si="216"/>
        <v>35.13513513513513</v>
      </c>
      <c r="AS306" s="1100">
        <f t="shared" si="217"/>
        <v>54.166666666666671</v>
      </c>
      <c r="AT306" s="1100">
        <f t="shared" si="218"/>
        <v>0</v>
      </c>
      <c r="AU306" s="1100">
        <f t="shared" si="219"/>
        <v>0</v>
      </c>
      <c r="AV306" s="1100">
        <f t="shared" si="220"/>
        <v>100</v>
      </c>
      <c r="AW306" s="1100">
        <f t="shared" si="200"/>
        <v>17.460915039084405</v>
      </c>
      <c r="AX306" s="1100">
        <f t="shared" si="201"/>
        <v>24.068044578259951</v>
      </c>
    </row>
    <row r="307" spans="1:50" ht="11.25" customHeight="1" x14ac:dyDescent="0.2">
      <c r="A307" s="830" t="s">
        <v>3820</v>
      </c>
      <c r="B307" s="829" t="s">
        <v>3821</v>
      </c>
      <c r="C307" s="584">
        <v>1.36</v>
      </c>
      <c r="D307" s="584">
        <v>1.3</v>
      </c>
      <c r="E307" s="460">
        <v>1.1200000000000001</v>
      </c>
      <c r="F307" s="589">
        <v>0.92</v>
      </c>
      <c r="G307" s="499">
        <v>0.88</v>
      </c>
      <c r="H307" s="584">
        <v>0.84</v>
      </c>
      <c r="I307" s="584">
        <v>0.78</v>
      </c>
      <c r="J307" s="499">
        <v>0.72</v>
      </c>
      <c r="K307" s="897"/>
      <c r="L307" s="463">
        <v>0.72</v>
      </c>
      <c r="M307" s="588">
        <v>0.72</v>
      </c>
      <c r="N307" s="897"/>
      <c r="O307" s="585">
        <v>0.72</v>
      </c>
      <c r="P307" s="585">
        <v>0.72</v>
      </c>
      <c r="Q307" s="590">
        <v>0.72</v>
      </c>
      <c r="R307" s="590">
        <v>0.66</v>
      </c>
      <c r="S307" s="590">
        <v>0.57999999999999996</v>
      </c>
      <c r="T307" s="590">
        <v>0.5</v>
      </c>
      <c r="U307" s="590">
        <v>0.42</v>
      </c>
      <c r="V307" s="590">
        <v>0.33</v>
      </c>
      <c r="W307" s="590">
        <v>0.27250000000000002</v>
      </c>
      <c r="X307" s="500">
        <v>0.25</v>
      </c>
      <c r="Y307" s="500">
        <v>0.25</v>
      </c>
      <c r="Z307" s="590">
        <v>0.25</v>
      </c>
      <c r="AA307" s="587">
        <f t="shared" si="199"/>
        <v>15.032500000000004</v>
      </c>
      <c r="AB307" s="1100">
        <f t="shared" si="178"/>
        <v>4.6153846153846212</v>
      </c>
      <c r="AC307" s="1100">
        <f t="shared" si="179"/>
        <v>16.071428571428559</v>
      </c>
      <c r="AD307" s="1100">
        <f t="shared" si="202"/>
        <v>21.739130434782616</v>
      </c>
      <c r="AE307" s="1100">
        <f t="shared" si="203"/>
        <v>4.5454545454545414</v>
      </c>
      <c r="AF307" s="1100">
        <f t="shared" si="204"/>
        <v>4.7619047619047672</v>
      </c>
      <c r="AG307" s="1100">
        <f t="shared" si="205"/>
        <v>7.6923076923076872</v>
      </c>
      <c r="AH307" s="1100">
        <f t="shared" si="206"/>
        <v>8.3333333333333481</v>
      </c>
      <c r="AI307" s="1100">
        <f t="shared" si="207"/>
        <v>0</v>
      </c>
      <c r="AJ307" s="1100">
        <f t="shared" si="208"/>
        <v>0</v>
      </c>
      <c r="AK307" s="1100">
        <f t="shared" si="209"/>
        <v>0</v>
      </c>
      <c r="AL307" s="1100">
        <f t="shared" si="210"/>
        <v>0</v>
      </c>
      <c r="AM307" s="1100">
        <f t="shared" si="211"/>
        <v>0</v>
      </c>
      <c r="AN307" s="1100">
        <f t="shared" si="212"/>
        <v>9.0909090909090828</v>
      </c>
      <c r="AO307" s="1100">
        <f t="shared" si="213"/>
        <v>13.793103448275868</v>
      </c>
      <c r="AP307" s="1100">
        <f t="shared" si="214"/>
        <v>15.999999999999993</v>
      </c>
      <c r="AQ307" s="1100">
        <f t="shared" si="215"/>
        <v>19.047619047619047</v>
      </c>
      <c r="AR307" s="1100">
        <f t="shared" si="216"/>
        <v>27.27272727272727</v>
      </c>
      <c r="AS307" s="1100">
        <f t="shared" si="217"/>
        <v>21.100917431192666</v>
      </c>
      <c r="AT307" s="1100">
        <f t="shared" si="218"/>
        <v>9.0000000000000071</v>
      </c>
      <c r="AU307" s="1100">
        <f t="shared" si="219"/>
        <v>0</v>
      </c>
      <c r="AV307" s="1100">
        <f t="shared" si="220"/>
        <v>0</v>
      </c>
      <c r="AW307" s="1100">
        <f t="shared" si="200"/>
        <v>8.7173438212057164</v>
      </c>
      <c r="AX307" s="1100">
        <f t="shared" si="201"/>
        <v>8.6315064209765797</v>
      </c>
    </row>
    <row r="308" spans="1:50" ht="11.25" customHeight="1" x14ac:dyDescent="0.2">
      <c r="A308" s="444" t="s">
        <v>1237</v>
      </c>
      <c r="B308" s="814" t="s">
        <v>1238</v>
      </c>
      <c r="C308" s="584">
        <v>1.48</v>
      </c>
      <c r="D308" s="584">
        <v>1.4</v>
      </c>
      <c r="E308" s="460">
        <v>1.28</v>
      </c>
      <c r="F308" s="454">
        <v>1.1200000000000001</v>
      </c>
      <c r="G308" s="584">
        <v>1</v>
      </c>
      <c r="H308" s="584">
        <v>0.9</v>
      </c>
      <c r="I308" s="584">
        <v>0.8</v>
      </c>
      <c r="J308" s="584">
        <v>0.72499999999999998</v>
      </c>
      <c r="K308" s="897"/>
      <c r="L308" s="463">
        <v>0.5</v>
      </c>
      <c r="M308" s="588">
        <v>1.69</v>
      </c>
      <c r="N308" s="897"/>
      <c r="O308" s="472">
        <v>1.905</v>
      </c>
      <c r="P308" s="472">
        <v>1.885</v>
      </c>
      <c r="Q308" s="590">
        <v>1.865</v>
      </c>
      <c r="R308" s="590">
        <v>1.84</v>
      </c>
      <c r="S308" s="590">
        <v>1.81</v>
      </c>
      <c r="T308" s="590">
        <v>1.74</v>
      </c>
      <c r="U308" s="590">
        <v>1.7</v>
      </c>
      <c r="V308" s="590">
        <v>1.6625000000000001</v>
      </c>
      <c r="W308" s="586">
        <v>1.65</v>
      </c>
      <c r="X308" s="590">
        <v>0.86250000000000004</v>
      </c>
      <c r="Y308" s="590">
        <v>0.55000000000000004</v>
      </c>
      <c r="Z308" s="586">
        <v>0.4</v>
      </c>
      <c r="AA308" s="587">
        <f t="shared" si="199"/>
        <v>28.764999999999993</v>
      </c>
      <c r="AB308" s="1100">
        <f t="shared" si="178"/>
        <v>5.7142857142857162</v>
      </c>
      <c r="AC308" s="1100">
        <f t="shared" si="179"/>
        <v>9.375</v>
      </c>
      <c r="AD308" s="1100">
        <f t="shared" si="202"/>
        <v>14.285714285714279</v>
      </c>
      <c r="AE308" s="1100">
        <f t="shared" si="203"/>
        <v>12.000000000000011</v>
      </c>
      <c r="AF308" s="1100">
        <f t="shared" si="204"/>
        <v>11.111111111111116</v>
      </c>
      <c r="AG308" s="1100">
        <f t="shared" si="205"/>
        <v>12.5</v>
      </c>
      <c r="AH308" s="1100">
        <f t="shared" si="206"/>
        <v>10.344827586206895</v>
      </c>
      <c r="AI308" s="1100">
        <f t="shared" si="207"/>
        <v>44.999999999999993</v>
      </c>
      <c r="AJ308" s="1100">
        <f t="shared" si="208"/>
        <v>-70.414201183431956</v>
      </c>
      <c r="AK308" s="1100">
        <f t="shared" si="209"/>
        <v>-11.286089238845154</v>
      </c>
      <c r="AL308" s="1100">
        <f t="shared" si="210"/>
        <v>1.0610079575596787</v>
      </c>
      <c r="AM308" s="1100">
        <f t="shared" si="211"/>
        <v>1.072386058981234</v>
      </c>
      <c r="AN308" s="1100">
        <f t="shared" si="212"/>
        <v>1.3586956521739024</v>
      </c>
      <c r="AO308" s="1100">
        <f t="shared" si="213"/>
        <v>1.6574585635359185</v>
      </c>
      <c r="AP308" s="1100">
        <f t="shared" si="214"/>
        <v>4.0229885057471382</v>
      </c>
      <c r="AQ308" s="1100">
        <f t="shared" si="215"/>
        <v>2.3529411764705799</v>
      </c>
      <c r="AR308" s="1100">
        <f t="shared" si="216"/>
        <v>2.2556390977443552</v>
      </c>
      <c r="AS308" s="1100">
        <f t="shared" si="217"/>
        <v>0.75757575757577911</v>
      </c>
      <c r="AT308" s="1100">
        <f t="shared" si="218"/>
        <v>91.304347826086939</v>
      </c>
      <c r="AU308" s="1100">
        <f t="shared" si="219"/>
        <v>56.818181818181813</v>
      </c>
      <c r="AV308" s="1100">
        <f t="shared" si="220"/>
        <v>37.5</v>
      </c>
      <c r="AW308" s="1100">
        <f t="shared" si="200"/>
        <v>11.37104146138563</v>
      </c>
      <c r="AX308" s="1100">
        <f t="shared" si="201"/>
        <v>30.212466077925885</v>
      </c>
    </row>
    <row r="309" spans="1:50" ht="11.25" customHeight="1" x14ac:dyDescent="0.2">
      <c r="A309" s="479" t="s">
        <v>378</v>
      </c>
      <c r="B309" s="468" t="s">
        <v>379</v>
      </c>
      <c r="C309" s="584">
        <v>5.94</v>
      </c>
      <c r="D309" s="584">
        <v>5.68</v>
      </c>
      <c r="E309" s="460">
        <v>5.36</v>
      </c>
      <c r="F309" s="460">
        <v>5.0599999999999996</v>
      </c>
      <c r="G309" s="474">
        <v>4.83</v>
      </c>
      <c r="H309" s="474">
        <v>4.59</v>
      </c>
      <c r="I309" s="474">
        <v>4.17</v>
      </c>
      <c r="J309" s="474">
        <v>3.59</v>
      </c>
      <c r="K309" s="977"/>
      <c r="L309" s="474">
        <v>3.06</v>
      </c>
      <c r="M309" s="470">
        <v>2.52</v>
      </c>
      <c r="N309" s="977"/>
      <c r="O309" s="487">
        <v>2.08</v>
      </c>
      <c r="P309" s="487">
        <v>1.78</v>
      </c>
      <c r="Q309" s="476">
        <v>1.55</v>
      </c>
      <c r="R309" s="476">
        <v>1.34</v>
      </c>
      <c r="S309" s="476">
        <v>1.1100000000000001</v>
      </c>
      <c r="T309" s="476">
        <v>0.92</v>
      </c>
      <c r="U309" s="476">
        <v>0.78500000000000003</v>
      </c>
      <c r="V309" s="476">
        <v>0.73499999999999999</v>
      </c>
      <c r="W309" s="476">
        <v>0.71499999999999997</v>
      </c>
      <c r="X309" s="476">
        <v>0.69499999999999995</v>
      </c>
      <c r="Y309" s="476">
        <v>0.67</v>
      </c>
      <c r="Z309" s="476">
        <v>0.63</v>
      </c>
      <c r="AA309" s="587">
        <f t="shared" si="199"/>
        <v>57.810000000000009</v>
      </c>
      <c r="AB309" s="1100">
        <f t="shared" si="178"/>
        <v>4.5774647887323994</v>
      </c>
      <c r="AC309" s="1100">
        <f t="shared" si="179"/>
        <v>5.9701492537313383</v>
      </c>
      <c r="AD309" s="1100">
        <f t="shared" si="202"/>
        <v>5.9288537549407216</v>
      </c>
      <c r="AE309" s="1100">
        <f t="shared" si="203"/>
        <v>4.761904761904745</v>
      </c>
      <c r="AF309" s="1100">
        <f t="shared" si="204"/>
        <v>5.2287581699346442</v>
      </c>
      <c r="AG309" s="1100">
        <f t="shared" si="205"/>
        <v>10.07194244604317</v>
      </c>
      <c r="AH309" s="1100">
        <f t="shared" si="206"/>
        <v>16.15598885793872</v>
      </c>
      <c r="AI309" s="1100">
        <f t="shared" si="207"/>
        <v>17.320261437908478</v>
      </c>
      <c r="AJ309" s="1100">
        <f t="shared" si="208"/>
        <v>21.42857142857142</v>
      </c>
      <c r="AK309" s="1100">
        <f t="shared" si="209"/>
        <v>21.153846153846146</v>
      </c>
      <c r="AL309" s="1100">
        <f t="shared" si="210"/>
        <v>16.853932584269661</v>
      </c>
      <c r="AM309" s="1100">
        <f t="shared" si="211"/>
        <v>14.838709677419359</v>
      </c>
      <c r="AN309" s="1100">
        <f t="shared" si="212"/>
        <v>15.671641791044767</v>
      </c>
      <c r="AO309" s="1100">
        <f t="shared" si="213"/>
        <v>20.72072072072071</v>
      </c>
      <c r="AP309" s="1100">
        <f t="shared" si="214"/>
        <v>20.65217391304348</v>
      </c>
      <c r="AQ309" s="1100">
        <f t="shared" si="215"/>
        <v>17.197452229299358</v>
      </c>
      <c r="AR309" s="1100">
        <f t="shared" si="216"/>
        <v>6.8027210884353817</v>
      </c>
      <c r="AS309" s="1100">
        <f t="shared" si="217"/>
        <v>2.7972027972027913</v>
      </c>
      <c r="AT309" s="1100">
        <f t="shared" si="218"/>
        <v>2.877697841726623</v>
      </c>
      <c r="AU309" s="1100">
        <f t="shared" si="219"/>
        <v>3.731343283582067</v>
      </c>
      <c r="AV309" s="1100">
        <f t="shared" si="220"/>
        <v>6.3492063492063489</v>
      </c>
      <c r="AW309" s="1100">
        <f t="shared" si="200"/>
        <v>11.480502063309636</v>
      </c>
      <c r="AX309" s="1100">
        <f t="shared" si="201"/>
        <v>6.9322296133226997</v>
      </c>
    </row>
    <row r="310" spans="1:50" ht="11.25" customHeight="1" x14ac:dyDescent="0.2">
      <c r="A310" s="830" t="s">
        <v>604</v>
      </c>
      <c r="B310" s="829" t="s">
        <v>605</v>
      </c>
      <c r="C310" s="584">
        <v>2.72</v>
      </c>
      <c r="D310" s="584">
        <v>2.67</v>
      </c>
      <c r="E310" s="460">
        <v>2.46</v>
      </c>
      <c r="F310" s="460">
        <v>2.2199999999999998</v>
      </c>
      <c r="G310" s="584">
        <v>1.99</v>
      </c>
      <c r="H310" s="584">
        <v>1.81</v>
      </c>
      <c r="I310" s="584">
        <v>1.69</v>
      </c>
      <c r="J310" s="584">
        <v>1.56</v>
      </c>
      <c r="K310" s="897" t="s">
        <v>90</v>
      </c>
      <c r="L310" s="584">
        <v>1.38</v>
      </c>
      <c r="M310" s="459">
        <v>1.1499999999999999</v>
      </c>
      <c r="N310" s="897"/>
      <c r="O310" s="491">
        <v>0.95</v>
      </c>
      <c r="P310" s="472">
        <v>0.8</v>
      </c>
      <c r="Q310" s="590">
        <v>0.76</v>
      </c>
      <c r="R310" s="590">
        <v>0.6</v>
      </c>
      <c r="S310" s="590">
        <v>0.45</v>
      </c>
      <c r="T310" s="590">
        <v>0.33</v>
      </c>
      <c r="U310" s="590">
        <v>0.21</v>
      </c>
      <c r="V310" s="586">
        <v>0.12</v>
      </c>
      <c r="W310" s="586">
        <v>0.12</v>
      </c>
      <c r="X310" s="586">
        <v>0.12</v>
      </c>
      <c r="Y310" s="590">
        <v>0.24</v>
      </c>
      <c r="Z310" s="590">
        <v>0.23332999999999998</v>
      </c>
      <c r="AA310" s="587">
        <f t="shared" si="199"/>
        <v>24.58333</v>
      </c>
      <c r="AB310" s="1100">
        <f t="shared" ref="AB310:AB373" si="221">IF(ISERROR((C310/D310-1)*100),"n/a",(C310/D310-1)*100)</f>
        <v>1.8726591760299671</v>
      </c>
      <c r="AC310" s="1100">
        <f t="shared" ref="AC310:AC373" si="222">IF(ISERROR((D310/E310-1)*100),"n/a",(D310/E310-1)*100)</f>
        <v>8.5365853658536661</v>
      </c>
      <c r="AD310" s="1100">
        <f t="shared" ref="AD310:AD316" si="223">IF(ISERROR((E310/F310-1)*100),"n/a",(E310/F310-1)*100)</f>
        <v>10.810810810810811</v>
      </c>
      <c r="AE310" s="1100">
        <f t="shared" ref="AE310:AE316" si="224">IF(ISERROR((F310/G310-1)*100),"n/a",(F310/G310-1)*100)</f>
        <v>11.557788944723612</v>
      </c>
      <c r="AF310" s="1100">
        <f t="shared" ref="AF310:AF316" si="225">IF(ISERROR((G310/H310-1)*100),"n/a",(G310/H310-1)*100)</f>
        <v>9.9447513812154664</v>
      </c>
      <c r="AG310" s="1100">
        <f t="shared" ref="AG310:AG316" si="226">IF(ISERROR((H310/I310-1)*100),"n/a",(H310/I310-1)*100)</f>
        <v>7.1005917159763454</v>
      </c>
      <c r="AH310" s="1100">
        <f t="shared" ref="AH310:AH316" si="227">IF(ISERROR((I310/J310-1)*100),"n/a",(I310/J310-1)*100)</f>
        <v>8.333333333333325</v>
      </c>
      <c r="AI310" s="1100">
        <f t="shared" ref="AI310:AI316" si="228">IF(ISERROR((J310/L310-1)*100),"n/a",(J310/L310-1)*100)</f>
        <v>13.043478260869579</v>
      </c>
      <c r="AJ310" s="1100">
        <f t="shared" ref="AJ310:AJ316" si="229">IF(ISERROR((L310/M310-1)*100),"n/a",(L310/M310-1)*100)</f>
        <v>19.999999999999996</v>
      </c>
      <c r="AK310" s="1100">
        <f t="shared" ref="AK310:AK316" si="230">IF(ISERROR((M310/O310-1)*100),"n/a",(M310/O310-1)*100)</f>
        <v>21.052631578947366</v>
      </c>
      <c r="AL310" s="1100">
        <f t="shared" ref="AL310:AL316" si="231">IF(ISERROR((O310/P310-1)*100),"n/a",(O310/P310-1)*100)</f>
        <v>18.749999999999979</v>
      </c>
      <c r="AM310" s="1100">
        <f t="shared" ref="AM310:AM316" si="232">IF(ISERROR((P310/Q310-1)*100),"n/a",(P310/Q310-1)*100)</f>
        <v>5.2631578947368363</v>
      </c>
      <c r="AN310" s="1100">
        <f t="shared" ref="AN310:AN316" si="233">IF(ISERROR((Q310/R310-1)*100),"n/a",(Q310/R310-1)*100)</f>
        <v>26.666666666666682</v>
      </c>
      <c r="AO310" s="1100">
        <f t="shared" ref="AO310:AO316" si="234">IF(ISERROR((R310/S310-1)*100),"n/a",(R310/S310-1)*100)</f>
        <v>33.333333333333329</v>
      </c>
      <c r="AP310" s="1100">
        <f t="shared" ref="AP310:AP316" si="235">IF(ISERROR((S310/T310-1)*100),"n/a",(S310/T310-1)*100)</f>
        <v>36.363636363636353</v>
      </c>
      <c r="AQ310" s="1100">
        <f t="shared" ref="AQ310:AQ316" si="236">IF(ISERROR((T310/U310-1)*100),"n/a",(T310/U310-1)*100)</f>
        <v>57.14285714285716</v>
      </c>
      <c r="AR310" s="1100">
        <f t="shared" ref="AR310:AR316" si="237">IF(ISERROR((U310/V310-1)*100),"n/a",(U310/V310-1)*100)</f>
        <v>75</v>
      </c>
      <c r="AS310" s="1100">
        <f t="shared" ref="AS310:AS316" si="238">IF(ISERROR((V310/W310-1)*100),"n/a",(V310/W310-1)*100)</f>
        <v>0</v>
      </c>
      <c r="AT310" s="1100">
        <f t="shared" ref="AT310:AT316" si="239">IF(ISERROR((W310/X310-1)*100),"n/a",(W310/X310-1)*100)</f>
        <v>0</v>
      </c>
      <c r="AU310" s="1100">
        <f t="shared" ref="AU310:AU316" si="240">IF(ISERROR((X310/Y310-1)*100),"n/a",(X310/Y310-1)*100)</f>
        <v>-50</v>
      </c>
      <c r="AV310" s="1100">
        <f t="shared" ref="AV310:AV316" si="241">IF(ISERROR((Y310/Z310-1)*100),"n/a",(Y310/Z310-1)*100)</f>
        <v>2.8586122658895263</v>
      </c>
      <c r="AW310" s="1100">
        <f t="shared" si="200"/>
        <v>15.125280677851427</v>
      </c>
      <c r="AX310" s="1100">
        <f t="shared" si="201"/>
        <v>24.162950739326511</v>
      </c>
    </row>
    <row r="311" spans="1:50" ht="11.25" customHeight="1" x14ac:dyDescent="0.2">
      <c r="A311" s="461" t="s">
        <v>1303</v>
      </c>
      <c r="B311" s="829" t="s">
        <v>1304</v>
      </c>
      <c r="C311" s="584">
        <v>0.6</v>
      </c>
      <c r="D311" s="584">
        <v>0.56999999999999995</v>
      </c>
      <c r="E311" s="460">
        <v>0.47</v>
      </c>
      <c r="F311" s="460">
        <v>0.32</v>
      </c>
      <c r="G311" s="584">
        <v>0.28000000000000003</v>
      </c>
      <c r="H311" s="584">
        <v>0.24</v>
      </c>
      <c r="I311" s="463">
        <v>0.2</v>
      </c>
      <c r="J311" s="584">
        <v>0.18</v>
      </c>
      <c r="K311" s="897"/>
      <c r="L311" s="463">
        <v>0.16</v>
      </c>
      <c r="M311" s="459">
        <v>7.0000000000000007E-2</v>
      </c>
      <c r="N311" s="897"/>
      <c r="O311" s="585">
        <v>0.04</v>
      </c>
      <c r="P311" s="585">
        <v>0.16333</v>
      </c>
      <c r="Q311" s="586">
        <v>0.79666999999999999</v>
      </c>
      <c r="R311" s="590">
        <v>1.0449999999999999</v>
      </c>
      <c r="S311" s="590">
        <v>0.96499999999999997</v>
      </c>
      <c r="T311" s="590">
        <v>0.83</v>
      </c>
      <c r="U311" s="590">
        <v>0.72499999999999998</v>
      </c>
      <c r="V311" s="590">
        <v>0.65500000000000003</v>
      </c>
      <c r="W311" s="586">
        <v>0.64</v>
      </c>
      <c r="X311" s="590">
        <v>0.76</v>
      </c>
      <c r="Y311" s="590">
        <v>0.74546000000000001</v>
      </c>
      <c r="Z311" s="590">
        <v>0.67769000000000001</v>
      </c>
      <c r="AA311" s="587">
        <f t="shared" si="199"/>
        <v>11.133150000000001</v>
      </c>
      <c r="AB311" s="1100">
        <f t="shared" si="221"/>
        <v>5.2631578947368363</v>
      </c>
      <c r="AC311" s="1100">
        <f t="shared" si="222"/>
        <v>21.276595744680836</v>
      </c>
      <c r="AD311" s="1100">
        <f t="shared" si="223"/>
        <v>46.874999999999979</v>
      </c>
      <c r="AE311" s="1100">
        <f t="shared" si="224"/>
        <v>14.285714285714279</v>
      </c>
      <c r="AF311" s="1100">
        <f t="shared" si="225"/>
        <v>16.666666666666675</v>
      </c>
      <c r="AG311" s="1100">
        <f t="shared" si="226"/>
        <v>19.999999999999996</v>
      </c>
      <c r="AH311" s="1100">
        <f t="shared" si="227"/>
        <v>11.111111111111116</v>
      </c>
      <c r="AI311" s="1100">
        <f t="shared" si="228"/>
        <v>12.5</v>
      </c>
      <c r="AJ311" s="1100">
        <f t="shared" si="229"/>
        <v>128.57142857142856</v>
      </c>
      <c r="AK311" s="1100">
        <f t="shared" si="230"/>
        <v>75.000000000000028</v>
      </c>
      <c r="AL311" s="1100">
        <f t="shared" si="231"/>
        <v>-75.509704279679184</v>
      </c>
      <c r="AM311" s="1100">
        <f t="shared" si="232"/>
        <v>-79.498412140534981</v>
      </c>
      <c r="AN311" s="1100">
        <f t="shared" si="233"/>
        <v>-23.763636363636365</v>
      </c>
      <c r="AO311" s="1100">
        <f t="shared" si="234"/>
        <v>8.2901554404144928</v>
      </c>
      <c r="AP311" s="1100">
        <f t="shared" si="235"/>
        <v>16.265060240963859</v>
      </c>
      <c r="AQ311" s="1100">
        <f t="shared" si="236"/>
        <v>14.482758620689662</v>
      </c>
      <c r="AR311" s="1100">
        <f t="shared" si="237"/>
        <v>10.687022900763354</v>
      </c>
      <c r="AS311" s="1100">
        <f t="shared" si="238"/>
        <v>2.34375</v>
      </c>
      <c r="AT311" s="1100">
        <f t="shared" si="239"/>
        <v>-15.789473684210531</v>
      </c>
      <c r="AU311" s="1100">
        <f t="shared" si="240"/>
        <v>1.9504735331204781</v>
      </c>
      <c r="AV311" s="1100">
        <f t="shared" si="241"/>
        <v>10.000147560093842</v>
      </c>
      <c r="AW311" s="1100">
        <f t="shared" si="200"/>
        <v>10.524181719158234</v>
      </c>
      <c r="AX311" s="1100">
        <f t="shared" si="201"/>
        <v>43.168961624972901</v>
      </c>
    </row>
    <row r="312" spans="1:50" ht="11.25" customHeight="1" x14ac:dyDescent="0.2">
      <c r="A312" s="444" t="s">
        <v>3826</v>
      </c>
      <c r="B312" s="814" t="s">
        <v>3827</v>
      </c>
      <c r="C312" s="584">
        <v>0.88</v>
      </c>
      <c r="D312" s="584">
        <v>0.84</v>
      </c>
      <c r="E312" s="460">
        <v>0.71</v>
      </c>
      <c r="F312" s="482">
        <v>0.55000000000000004</v>
      </c>
      <c r="G312" s="451">
        <v>0.41</v>
      </c>
      <c r="H312" s="451">
        <v>0.3</v>
      </c>
      <c r="I312" s="451">
        <v>7.0000000000000007E-2</v>
      </c>
      <c r="J312" s="504">
        <v>0</v>
      </c>
      <c r="K312" s="964"/>
      <c r="L312" s="452">
        <v>0</v>
      </c>
      <c r="M312" s="453">
        <v>0</v>
      </c>
      <c r="N312" s="964"/>
      <c r="O312" s="495">
        <v>0</v>
      </c>
      <c r="P312" s="495">
        <v>0</v>
      </c>
      <c r="Q312" s="505">
        <v>0</v>
      </c>
      <c r="R312" s="505">
        <v>0</v>
      </c>
      <c r="S312" s="505">
        <v>0</v>
      </c>
      <c r="T312" s="505">
        <v>0</v>
      </c>
      <c r="U312" s="505">
        <v>0</v>
      </c>
      <c r="V312" s="505">
        <v>0</v>
      </c>
      <c r="W312" s="505">
        <v>0</v>
      </c>
      <c r="X312" s="505">
        <v>0</v>
      </c>
      <c r="Y312" s="505">
        <v>0</v>
      </c>
      <c r="Z312" s="505">
        <v>0</v>
      </c>
      <c r="AA312" s="587">
        <f t="shared" si="199"/>
        <v>3.7599999999999993</v>
      </c>
      <c r="AB312" s="1100">
        <f t="shared" si="221"/>
        <v>4.7619047619047672</v>
      </c>
      <c r="AC312" s="1100">
        <f t="shared" si="222"/>
        <v>18.309859154929576</v>
      </c>
      <c r="AD312" s="1100">
        <f t="shared" si="223"/>
        <v>29.090909090909079</v>
      </c>
      <c r="AE312" s="1100">
        <f t="shared" si="224"/>
        <v>34.146341463414643</v>
      </c>
      <c r="AF312" s="1100">
        <f t="shared" si="225"/>
        <v>36.666666666666671</v>
      </c>
      <c r="AG312" s="1100">
        <f t="shared" si="226"/>
        <v>328.57142857142856</v>
      </c>
      <c r="AH312" s="1100" t="str">
        <f t="shared" si="227"/>
        <v>n/a</v>
      </c>
      <c r="AI312" s="1100" t="str">
        <f t="shared" si="228"/>
        <v>n/a</v>
      </c>
      <c r="AJ312" s="1100" t="str">
        <f t="shared" si="229"/>
        <v>n/a</v>
      </c>
      <c r="AK312" s="1100" t="str">
        <f t="shared" si="230"/>
        <v>n/a</v>
      </c>
      <c r="AL312" s="1100" t="str">
        <f t="shared" si="231"/>
        <v>n/a</v>
      </c>
      <c r="AM312" s="1100" t="str">
        <f t="shared" si="232"/>
        <v>n/a</v>
      </c>
      <c r="AN312" s="1100" t="str">
        <f t="shared" si="233"/>
        <v>n/a</v>
      </c>
      <c r="AO312" s="1100" t="str">
        <f t="shared" si="234"/>
        <v>n/a</v>
      </c>
      <c r="AP312" s="1100" t="str">
        <f t="shared" si="235"/>
        <v>n/a</v>
      </c>
      <c r="AQ312" s="1100" t="str">
        <f t="shared" si="236"/>
        <v>n/a</v>
      </c>
      <c r="AR312" s="1100" t="str">
        <f t="shared" si="237"/>
        <v>n/a</v>
      </c>
      <c r="AS312" s="1100" t="str">
        <f t="shared" si="238"/>
        <v>n/a</v>
      </c>
      <c r="AT312" s="1100" t="str">
        <f t="shared" si="239"/>
        <v>n/a</v>
      </c>
      <c r="AU312" s="1100" t="str">
        <f t="shared" si="240"/>
        <v>n/a</v>
      </c>
      <c r="AV312" s="1100" t="str">
        <f t="shared" si="241"/>
        <v>n/a</v>
      </c>
      <c r="AW312" s="1100">
        <f t="shared" si="200"/>
        <v>75.257851618208875</v>
      </c>
      <c r="AX312" s="1100">
        <f t="shared" si="201"/>
        <v>124.65259166426522</v>
      </c>
    </row>
    <row r="313" spans="1:50" ht="11.25" customHeight="1" x14ac:dyDescent="0.2">
      <c r="A313" s="461" t="s">
        <v>1295</v>
      </c>
      <c r="B313" s="829" t="s">
        <v>1296</v>
      </c>
      <c r="C313" s="584">
        <v>0.48</v>
      </c>
      <c r="D313" s="584">
        <v>0.44</v>
      </c>
      <c r="E313" s="460">
        <v>0.38669999999999999</v>
      </c>
      <c r="F313" s="589">
        <v>0.32</v>
      </c>
      <c r="G313" s="584">
        <v>0.26666666666666666</v>
      </c>
      <c r="H313" s="584">
        <v>0.25333333333333335</v>
      </c>
      <c r="I313" s="584">
        <v>0.21333333333333335</v>
      </c>
      <c r="J313" s="584">
        <v>0.1822222222222222</v>
      </c>
      <c r="K313" s="897">
        <v>0</v>
      </c>
      <c r="L313" s="584">
        <v>0.15703111111111109</v>
      </c>
      <c r="M313" s="459">
        <v>0.13630222222222224</v>
      </c>
      <c r="N313" s="897">
        <v>0</v>
      </c>
      <c r="O313" s="585">
        <v>0.13432888888888889</v>
      </c>
      <c r="P313" s="585">
        <v>0.13432888888888889</v>
      </c>
      <c r="Q313" s="590">
        <v>0.1264177777777778</v>
      </c>
      <c r="R313" s="590">
        <v>0.11456</v>
      </c>
      <c r="S313" s="590">
        <v>0.11061333333333333</v>
      </c>
      <c r="T313" s="590">
        <v>0.10270222222222224</v>
      </c>
      <c r="U313" s="590">
        <v>9.4808888888888887E-2</v>
      </c>
      <c r="V313" s="590">
        <v>8.428444444444444E-2</v>
      </c>
      <c r="W313" s="590">
        <v>5.9253333333333331E-2</v>
      </c>
      <c r="X313" s="586">
        <v>0</v>
      </c>
      <c r="Y313" s="586">
        <v>0</v>
      </c>
      <c r="Z313" s="586">
        <v>0</v>
      </c>
      <c r="AA313" s="587">
        <f t="shared" si="199"/>
        <v>3.7968866666666661</v>
      </c>
      <c r="AB313" s="1100">
        <f t="shared" si="221"/>
        <v>9.0909090909090828</v>
      </c>
      <c r="AC313" s="1100">
        <f t="shared" si="222"/>
        <v>13.783294543573831</v>
      </c>
      <c r="AD313" s="1100">
        <f t="shared" si="223"/>
        <v>20.843749999999982</v>
      </c>
      <c r="AE313" s="1100">
        <f t="shared" si="224"/>
        <v>19.999999999999996</v>
      </c>
      <c r="AF313" s="1100">
        <f t="shared" si="225"/>
        <v>5.2631578947368363</v>
      </c>
      <c r="AG313" s="1100">
        <f t="shared" si="226"/>
        <v>18.75</v>
      </c>
      <c r="AH313" s="1100">
        <f t="shared" si="227"/>
        <v>17.073170731707332</v>
      </c>
      <c r="AI313" s="1100">
        <f t="shared" si="228"/>
        <v>16.042114796784791</v>
      </c>
      <c r="AJ313" s="1100">
        <f t="shared" si="229"/>
        <v>15.208034433285489</v>
      </c>
      <c r="AK313" s="1100">
        <f t="shared" si="230"/>
        <v>1.4690312334568745</v>
      </c>
      <c r="AL313" s="1100">
        <f t="shared" si="231"/>
        <v>0</v>
      </c>
      <c r="AM313" s="1100">
        <f t="shared" si="232"/>
        <v>6.2579102798481001</v>
      </c>
      <c r="AN313" s="1100">
        <f t="shared" si="233"/>
        <v>10.35071384233397</v>
      </c>
      <c r="AO313" s="1100">
        <f t="shared" si="234"/>
        <v>3.5679845708775249</v>
      </c>
      <c r="AP313" s="1100">
        <f t="shared" si="235"/>
        <v>7.7029600138480037</v>
      </c>
      <c r="AQ313" s="1100">
        <f t="shared" si="236"/>
        <v>8.3255203450215873</v>
      </c>
      <c r="AR313" s="1100">
        <f t="shared" si="237"/>
        <v>12.486817127188354</v>
      </c>
      <c r="AS313" s="1100">
        <f t="shared" si="238"/>
        <v>42.244224422442244</v>
      </c>
      <c r="AT313" s="1100" t="str">
        <f t="shared" si="239"/>
        <v>n/a</v>
      </c>
      <c r="AU313" s="1100" t="str">
        <f t="shared" si="240"/>
        <v>n/a</v>
      </c>
      <c r="AV313" s="1100" t="str">
        <f t="shared" si="241"/>
        <v>n/a</v>
      </c>
      <c r="AW313" s="1100">
        <f t="shared" si="200"/>
        <v>12.692199629222998</v>
      </c>
      <c r="AX313" s="1100">
        <f t="shared" si="201"/>
        <v>9.6927914362688501</v>
      </c>
    </row>
    <row r="314" spans="1:50" ht="11.25" customHeight="1" x14ac:dyDescent="0.2">
      <c r="A314" s="461" t="s">
        <v>4128</v>
      </c>
      <c r="B314" s="829" t="s">
        <v>4123</v>
      </c>
      <c r="C314" s="584">
        <v>0.37</v>
      </c>
      <c r="D314" s="584">
        <v>0.36</v>
      </c>
      <c r="E314" s="460">
        <v>0.32</v>
      </c>
      <c r="F314" s="608">
        <v>0.3</v>
      </c>
      <c r="G314" s="593">
        <v>0.26</v>
      </c>
      <c r="H314" s="593">
        <v>0.2</v>
      </c>
      <c r="I314" s="593">
        <v>0.12</v>
      </c>
      <c r="J314" s="609">
        <v>0.1</v>
      </c>
      <c r="K314" s="460"/>
      <c r="L314" s="593">
        <v>0.1</v>
      </c>
      <c r="M314" s="480">
        <v>0</v>
      </c>
      <c r="N314" s="483"/>
      <c r="O314" s="503">
        <v>0</v>
      </c>
      <c r="P314" s="503">
        <v>0</v>
      </c>
      <c r="Q314" s="500">
        <v>0</v>
      </c>
      <c r="R314" s="500">
        <v>0</v>
      </c>
      <c r="S314" s="500">
        <v>0</v>
      </c>
      <c r="T314" s="500">
        <v>0</v>
      </c>
      <c r="U314" s="500">
        <v>0</v>
      </c>
      <c r="V314" s="500">
        <v>0</v>
      </c>
      <c r="W314" s="500">
        <v>0</v>
      </c>
      <c r="X314" s="500">
        <v>0</v>
      </c>
      <c r="Y314" s="500">
        <v>0</v>
      </c>
      <c r="Z314" s="500">
        <v>0</v>
      </c>
      <c r="AA314" s="587">
        <f t="shared" si="199"/>
        <v>2.1300000000000003</v>
      </c>
      <c r="AB314" s="1100">
        <f t="shared" si="221"/>
        <v>2.7777777777777901</v>
      </c>
      <c r="AC314" s="1100">
        <f t="shared" si="222"/>
        <v>12.5</v>
      </c>
      <c r="AD314" s="1100">
        <f t="shared" si="223"/>
        <v>6.6666666666666652</v>
      </c>
      <c r="AE314" s="1100">
        <f t="shared" si="224"/>
        <v>15.384615384615374</v>
      </c>
      <c r="AF314" s="1100">
        <f t="shared" si="225"/>
        <v>30.000000000000004</v>
      </c>
      <c r="AG314" s="1100">
        <f t="shared" si="226"/>
        <v>66.666666666666671</v>
      </c>
      <c r="AH314" s="1100">
        <f t="shared" si="227"/>
        <v>19.999999999999996</v>
      </c>
      <c r="AI314" s="1100">
        <f t="shared" si="228"/>
        <v>0</v>
      </c>
      <c r="AJ314" s="1100" t="str">
        <f t="shared" si="229"/>
        <v>n/a</v>
      </c>
      <c r="AK314" s="1100" t="str">
        <f t="shared" si="230"/>
        <v>n/a</v>
      </c>
      <c r="AL314" s="1100" t="str">
        <f t="shared" si="231"/>
        <v>n/a</v>
      </c>
      <c r="AM314" s="1100" t="str">
        <f t="shared" si="232"/>
        <v>n/a</v>
      </c>
      <c r="AN314" s="1100" t="str">
        <f t="shared" si="233"/>
        <v>n/a</v>
      </c>
      <c r="AO314" s="1100" t="str">
        <f t="shared" si="234"/>
        <v>n/a</v>
      </c>
      <c r="AP314" s="1100" t="str">
        <f t="shared" si="235"/>
        <v>n/a</v>
      </c>
      <c r="AQ314" s="1100" t="str">
        <f t="shared" si="236"/>
        <v>n/a</v>
      </c>
      <c r="AR314" s="1100" t="str">
        <f t="shared" si="237"/>
        <v>n/a</v>
      </c>
      <c r="AS314" s="1100" t="str">
        <f t="shared" si="238"/>
        <v>n/a</v>
      </c>
      <c r="AT314" s="1100" t="str">
        <f t="shared" si="239"/>
        <v>n/a</v>
      </c>
      <c r="AU314" s="1100" t="str">
        <f t="shared" si="240"/>
        <v>n/a</v>
      </c>
      <c r="AV314" s="1100" t="str">
        <f t="shared" si="241"/>
        <v>n/a</v>
      </c>
      <c r="AW314" s="1100">
        <f t="shared" si="200"/>
        <v>19.249465811965813</v>
      </c>
      <c r="AX314" s="1100">
        <f t="shared" si="201"/>
        <v>21.464941038273235</v>
      </c>
    </row>
    <row r="315" spans="1:50" ht="11.25" customHeight="1" x14ac:dyDescent="0.2">
      <c r="A315" s="830" t="s">
        <v>611</v>
      </c>
      <c r="B315" s="829" t="s">
        <v>612</v>
      </c>
      <c r="C315" s="584">
        <v>0.8125</v>
      </c>
      <c r="D315" s="584">
        <v>0.79249999999999998</v>
      </c>
      <c r="E315" s="460">
        <v>0.77249999999999996</v>
      </c>
      <c r="F315" s="589">
        <v>0.75250000000000006</v>
      </c>
      <c r="G315" s="584">
        <v>0.73250000000000004</v>
      </c>
      <c r="H315" s="584">
        <v>0.71299999999999986</v>
      </c>
      <c r="I315" s="584">
        <v>0.6925</v>
      </c>
      <c r="J315" s="584">
        <v>0.67249999999999999</v>
      </c>
      <c r="K315" s="897"/>
      <c r="L315" s="584">
        <v>0.65249999999999997</v>
      </c>
      <c r="M315" s="459">
        <v>0.63249999999999995</v>
      </c>
      <c r="N315" s="897"/>
      <c r="O315" s="472">
        <v>0.59499999999999997</v>
      </c>
      <c r="P315" s="472">
        <v>0.49332999999999999</v>
      </c>
      <c r="Q315" s="590">
        <v>0.38667000000000007</v>
      </c>
      <c r="R315" s="590">
        <v>0.28000000000000003</v>
      </c>
      <c r="S315" s="590">
        <v>0.20445000000000002</v>
      </c>
      <c r="T315" s="590">
        <v>0.12296000000000001</v>
      </c>
      <c r="U315" s="590">
        <v>7.8020000000000006E-2</v>
      </c>
      <c r="V315" s="590">
        <v>2.5680000000000001E-2</v>
      </c>
      <c r="W315" s="586">
        <v>0</v>
      </c>
      <c r="X315" s="586">
        <v>0</v>
      </c>
      <c r="Y315" s="586">
        <v>0</v>
      </c>
      <c r="Z315" s="586">
        <v>0</v>
      </c>
      <c r="AA315" s="587">
        <f t="shared" si="199"/>
        <v>9.4116099999999996</v>
      </c>
      <c r="AB315" s="1100">
        <f t="shared" si="221"/>
        <v>2.5236593059936974</v>
      </c>
      <c r="AC315" s="1100">
        <f t="shared" si="222"/>
        <v>2.5889967637540368</v>
      </c>
      <c r="AD315" s="1100">
        <f t="shared" si="223"/>
        <v>2.6578073089700949</v>
      </c>
      <c r="AE315" s="1100">
        <f t="shared" si="224"/>
        <v>2.7303754266211566</v>
      </c>
      <c r="AF315" s="1100">
        <f t="shared" si="225"/>
        <v>2.7349228611500909</v>
      </c>
      <c r="AG315" s="1100">
        <f t="shared" si="226"/>
        <v>2.9602888086642354</v>
      </c>
      <c r="AH315" s="1100">
        <f t="shared" si="227"/>
        <v>2.9739776951672958</v>
      </c>
      <c r="AI315" s="1100">
        <f t="shared" si="228"/>
        <v>3.0651340996168619</v>
      </c>
      <c r="AJ315" s="1100">
        <f t="shared" si="229"/>
        <v>3.1620553359683834</v>
      </c>
      <c r="AK315" s="1100">
        <f t="shared" si="230"/>
        <v>6.3025210084033612</v>
      </c>
      <c r="AL315" s="1100">
        <f t="shared" si="231"/>
        <v>20.608923033263736</v>
      </c>
      <c r="AM315" s="1100">
        <f t="shared" si="232"/>
        <v>27.584244963405457</v>
      </c>
      <c r="AN315" s="1100">
        <f t="shared" si="233"/>
        <v>38.096428571428589</v>
      </c>
      <c r="AO315" s="1100">
        <f t="shared" si="234"/>
        <v>36.952800195646859</v>
      </c>
      <c r="AP315" s="1100">
        <f t="shared" si="235"/>
        <v>66.273584905660371</v>
      </c>
      <c r="AQ315" s="1100">
        <f t="shared" si="236"/>
        <v>57.600615226864903</v>
      </c>
      <c r="AR315" s="1100">
        <f t="shared" si="237"/>
        <v>203.81619937694703</v>
      </c>
      <c r="AS315" s="1100" t="str">
        <f t="shared" si="238"/>
        <v>n/a</v>
      </c>
      <c r="AT315" s="1100" t="str">
        <f t="shared" si="239"/>
        <v>n/a</v>
      </c>
      <c r="AU315" s="1100" t="str">
        <f t="shared" si="240"/>
        <v>n/a</v>
      </c>
      <c r="AV315" s="1100" t="str">
        <f t="shared" si="241"/>
        <v>n/a</v>
      </c>
      <c r="AW315" s="1100">
        <f t="shared" si="200"/>
        <v>28.390149111030951</v>
      </c>
      <c r="AX315" s="1100">
        <f t="shared" si="201"/>
        <v>49.789125153865122</v>
      </c>
    </row>
    <row r="316" spans="1:50" ht="11.25" customHeight="1" x14ac:dyDescent="0.2">
      <c r="A316" s="465" t="s">
        <v>1287</v>
      </c>
      <c r="B316" s="814" t="s">
        <v>1288</v>
      </c>
      <c r="C316" s="584">
        <v>6</v>
      </c>
      <c r="D316" s="584">
        <v>5.44</v>
      </c>
      <c r="E316" s="460">
        <v>4.12</v>
      </c>
      <c r="F316" s="589">
        <v>3.56</v>
      </c>
      <c r="G316" s="584">
        <v>2.76</v>
      </c>
      <c r="H316" s="584">
        <v>2.36</v>
      </c>
      <c r="I316" s="584">
        <v>1.88</v>
      </c>
      <c r="J316" s="584">
        <v>1.56</v>
      </c>
      <c r="K316" s="897"/>
      <c r="L316" s="584">
        <v>1.1599999999999999</v>
      </c>
      <c r="M316" s="459">
        <v>1.04</v>
      </c>
      <c r="N316" s="897"/>
      <c r="O316" s="472">
        <v>0.97199999999999998</v>
      </c>
      <c r="P316" s="472">
        <v>0.92199999999999993</v>
      </c>
      <c r="Q316" s="586">
        <v>0.9</v>
      </c>
      <c r="R316" s="590">
        <v>0.9</v>
      </c>
      <c r="S316" s="590">
        <v>0.67500000000000004</v>
      </c>
      <c r="T316" s="590">
        <v>0.4</v>
      </c>
      <c r="U316" s="590">
        <v>0.32500000000000001</v>
      </c>
      <c r="V316" s="590">
        <v>0.26</v>
      </c>
      <c r="W316" s="590">
        <v>0.21</v>
      </c>
      <c r="X316" s="590">
        <v>0.17</v>
      </c>
      <c r="Y316" s="586">
        <v>0.16</v>
      </c>
      <c r="Z316" s="590">
        <v>0.11334</v>
      </c>
      <c r="AA316" s="587">
        <f t="shared" si="199"/>
        <v>35.887339999999995</v>
      </c>
      <c r="AB316" s="1100">
        <f t="shared" si="221"/>
        <v>10.294117647058808</v>
      </c>
      <c r="AC316" s="1100">
        <f t="shared" si="222"/>
        <v>32.038834951456316</v>
      </c>
      <c r="AD316" s="1100">
        <f t="shared" si="223"/>
        <v>15.730337078651679</v>
      </c>
      <c r="AE316" s="1100">
        <f t="shared" si="224"/>
        <v>28.98550724637683</v>
      </c>
      <c r="AF316" s="1100">
        <f t="shared" si="225"/>
        <v>16.949152542372879</v>
      </c>
      <c r="AG316" s="1100">
        <f t="shared" si="226"/>
        <v>25.531914893617014</v>
      </c>
      <c r="AH316" s="1100">
        <f t="shared" si="227"/>
        <v>20.512820512820507</v>
      </c>
      <c r="AI316" s="1100">
        <f t="shared" si="228"/>
        <v>34.48275862068968</v>
      </c>
      <c r="AJ316" s="1100">
        <f t="shared" si="229"/>
        <v>11.538461538461519</v>
      </c>
      <c r="AK316" s="1100">
        <f t="shared" si="230"/>
        <v>6.9958847736625529</v>
      </c>
      <c r="AL316" s="1100">
        <f t="shared" si="231"/>
        <v>5.4229934924078238</v>
      </c>
      <c r="AM316" s="1100">
        <f t="shared" si="232"/>
        <v>2.4444444444444269</v>
      </c>
      <c r="AN316" s="1100">
        <f t="shared" si="233"/>
        <v>0</v>
      </c>
      <c r="AO316" s="1100">
        <f t="shared" si="234"/>
        <v>33.333333333333329</v>
      </c>
      <c r="AP316" s="1100">
        <f t="shared" si="235"/>
        <v>68.75</v>
      </c>
      <c r="AQ316" s="1100">
        <f t="shared" si="236"/>
        <v>23.076923076923084</v>
      </c>
      <c r="AR316" s="1100">
        <f t="shared" si="237"/>
        <v>25</v>
      </c>
      <c r="AS316" s="1100">
        <f t="shared" si="238"/>
        <v>23.809523809523814</v>
      </c>
      <c r="AT316" s="1100">
        <f t="shared" si="239"/>
        <v>23.529411764705866</v>
      </c>
      <c r="AU316" s="1100">
        <f t="shared" si="240"/>
        <v>6.25</v>
      </c>
      <c r="AV316" s="1100">
        <f t="shared" si="241"/>
        <v>41.168166578436562</v>
      </c>
      <c r="AW316" s="1100">
        <f t="shared" si="200"/>
        <v>21.706885062140127</v>
      </c>
      <c r="AX316" s="1100">
        <f t="shared" si="201"/>
        <v>15.71809392275247</v>
      </c>
    </row>
    <row r="317" spans="1:50" ht="11.25" customHeight="1" x14ac:dyDescent="0.2">
      <c r="A317" s="825" t="s">
        <v>4115</v>
      </c>
      <c r="B317" s="829" t="s">
        <v>4116</v>
      </c>
      <c r="C317" s="584">
        <v>0.16</v>
      </c>
      <c r="D317" s="584">
        <v>0.14000000000000001</v>
      </c>
      <c r="E317" s="460">
        <v>0.1048</v>
      </c>
      <c r="F317" s="1017">
        <v>9.7299999999999998E-2</v>
      </c>
      <c r="G317" s="963">
        <v>8.2000000000000003E-2</v>
      </c>
      <c r="H317" s="963">
        <v>7.1599999999999997E-2</v>
      </c>
      <c r="I317" s="963">
        <v>6.1400000000000003E-2</v>
      </c>
      <c r="J317" s="963">
        <v>5.33E-2</v>
      </c>
      <c r="K317" s="1080" t="s">
        <v>90</v>
      </c>
      <c r="L317" s="963">
        <v>4.4299999999999999E-2</v>
      </c>
      <c r="M317" s="1081">
        <v>3.5400000000000001E-2</v>
      </c>
      <c r="N317" s="1080"/>
      <c r="O317" s="965">
        <v>2.8299999999999999E-2</v>
      </c>
      <c r="P317" s="965">
        <v>2.52E-2</v>
      </c>
      <c r="Q317" s="806">
        <v>2.1000000000000001E-2</v>
      </c>
      <c r="R317" s="1084">
        <v>1.6799999999999999E-2</v>
      </c>
      <c r="S317" s="806">
        <v>1.6799999999999999E-2</v>
      </c>
      <c r="T317" s="1084">
        <v>1.04E-2</v>
      </c>
      <c r="U317" s="806">
        <v>1.04E-2</v>
      </c>
      <c r="V317" s="1084">
        <v>1.04E-2</v>
      </c>
      <c r="W317" s="806">
        <v>1.04E-2</v>
      </c>
      <c r="X317" s="806">
        <v>1.04E-2</v>
      </c>
      <c r="Y317" s="806">
        <v>1.04E-2</v>
      </c>
      <c r="Z317" s="806">
        <v>1.04E-2</v>
      </c>
      <c r="AA317" s="587">
        <f t="shared" si="199"/>
        <v>1.0309999999999999</v>
      </c>
      <c r="AB317" s="1100">
        <f t="shared" si="221"/>
        <v>14.285714285714279</v>
      </c>
      <c r="AC317" s="1100">
        <f t="shared" si="222"/>
        <v>33.587786259542</v>
      </c>
      <c r="AD317" s="1100">
        <f t="shared" ref="AD317:AD325" si="242">IF(ISERROR((E317/F317-1)*100),"n/a",(E317/F317-1)*100)</f>
        <v>7.7081192189105918</v>
      </c>
      <c r="AE317" s="1101">
        <v>11.111111111111116</v>
      </c>
      <c r="AF317" s="1101">
        <v>28.571428571428559</v>
      </c>
      <c r="AG317" s="1101">
        <v>16.666666666666675</v>
      </c>
      <c r="AH317" s="1101">
        <v>7.1428571428571619</v>
      </c>
      <c r="AI317" s="1101">
        <v>29.629629629629626</v>
      </c>
      <c r="AJ317" s="1101">
        <v>25</v>
      </c>
      <c r="AK317" s="1101">
        <v>24.999999999999979</v>
      </c>
      <c r="AL317" s="1101">
        <v>12.500000000000044</v>
      </c>
      <c r="AM317" s="1101">
        <v>19.999999999999972</v>
      </c>
      <c r="AN317" s="1101">
        <v>25</v>
      </c>
      <c r="AO317" s="1101">
        <v>0</v>
      </c>
      <c r="AP317" s="1101">
        <v>59.999999999999986</v>
      </c>
      <c r="AQ317" s="1101">
        <v>0</v>
      </c>
      <c r="AR317" s="1101">
        <v>10.060189165950174</v>
      </c>
      <c r="AS317" s="1101">
        <v>0</v>
      </c>
      <c r="AT317" s="1101">
        <v>9.9243856332703153</v>
      </c>
      <c r="AU317" s="1101">
        <v>4.7524752475247123</v>
      </c>
      <c r="AV317" s="1101">
        <v>4.9896049896050121</v>
      </c>
      <c r="AW317" s="1100">
        <f t="shared" si="200"/>
        <v>16.472855615343345</v>
      </c>
      <c r="AX317" s="1100">
        <f t="shared" si="201"/>
        <v>14.349409708431759</v>
      </c>
    </row>
    <row r="318" spans="1:50" ht="11.25" customHeight="1" x14ac:dyDescent="0.2">
      <c r="A318" s="1038" t="s">
        <v>4636</v>
      </c>
      <c r="B318" s="814" t="s">
        <v>4629</v>
      </c>
      <c r="C318" s="584">
        <v>1.7347999999999999</v>
      </c>
      <c r="D318" s="584">
        <v>1.5615999999999999</v>
      </c>
      <c r="E318" s="460">
        <v>1.3578000000000001</v>
      </c>
      <c r="F318" s="450">
        <v>0.58099999999999996</v>
      </c>
      <c r="G318" s="504">
        <v>0</v>
      </c>
      <c r="H318" s="504">
        <v>0</v>
      </c>
      <c r="I318" s="504">
        <v>0</v>
      </c>
      <c r="J318" s="504">
        <v>0</v>
      </c>
      <c r="K318" s="1110"/>
      <c r="L318" s="504">
        <v>0</v>
      </c>
      <c r="M318" s="1113">
        <v>0</v>
      </c>
      <c r="N318" s="523"/>
      <c r="O318" s="1082">
        <v>0</v>
      </c>
      <c r="P318" s="1082">
        <v>0</v>
      </c>
      <c r="Q318" s="505">
        <v>0</v>
      </c>
      <c r="R318" s="505">
        <v>0</v>
      </c>
      <c r="S318" s="505">
        <v>0</v>
      </c>
      <c r="T318" s="505">
        <v>0</v>
      </c>
      <c r="U318" s="505">
        <v>0</v>
      </c>
      <c r="V318" s="505">
        <v>0</v>
      </c>
      <c r="W318" s="505">
        <v>0</v>
      </c>
      <c r="X318" s="505">
        <v>0</v>
      </c>
      <c r="Y318" s="505">
        <v>0</v>
      </c>
      <c r="Z318" s="505">
        <v>0</v>
      </c>
      <c r="AA318" s="587">
        <f t="shared" si="199"/>
        <v>5.235199999999999</v>
      </c>
      <c r="AB318" s="1100">
        <f t="shared" si="221"/>
        <v>11.091188524590168</v>
      </c>
      <c r="AC318" s="1100">
        <f t="shared" si="222"/>
        <v>15.009574311386054</v>
      </c>
      <c r="AD318" s="1100">
        <f t="shared" si="242"/>
        <v>133.70051635111881</v>
      </c>
      <c r="AE318" s="1100" t="str">
        <f t="shared" ref="AE318:AH325" si="243">IF(ISERROR((F318/G318-1)*100),"n/a",(F318/G318-1)*100)</f>
        <v>n/a</v>
      </c>
      <c r="AF318" s="1100" t="str">
        <f t="shared" si="243"/>
        <v>n/a</v>
      </c>
      <c r="AG318" s="1100" t="str">
        <f t="shared" si="243"/>
        <v>n/a</v>
      </c>
      <c r="AH318" s="1100" t="str">
        <f t="shared" si="243"/>
        <v>n/a</v>
      </c>
      <c r="AI318" s="1100" t="str">
        <f t="shared" ref="AI318:AI325" si="244">IF(ISERROR((J318/L318-1)*100),"n/a",(J318/L318-1)*100)</f>
        <v>n/a</v>
      </c>
      <c r="AJ318" s="1100" t="str">
        <f t="shared" ref="AJ318:AJ325" si="245">IF(ISERROR((L318/M318-1)*100),"n/a",(L318/M318-1)*100)</f>
        <v>n/a</v>
      </c>
      <c r="AK318" s="1100" t="str">
        <f t="shared" ref="AK318:AK325" si="246">IF(ISERROR((M318/O318-1)*100),"n/a",(M318/O318-1)*100)</f>
        <v>n/a</v>
      </c>
      <c r="AL318" s="1100" t="str">
        <f t="shared" ref="AL318:AV325" si="247">IF(ISERROR((O318/P318-1)*100),"n/a",(O318/P318-1)*100)</f>
        <v>n/a</v>
      </c>
      <c r="AM318" s="1100" t="str">
        <f t="shared" si="247"/>
        <v>n/a</v>
      </c>
      <c r="AN318" s="1100" t="str">
        <f t="shared" si="247"/>
        <v>n/a</v>
      </c>
      <c r="AO318" s="1100" t="str">
        <f t="shared" si="247"/>
        <v>n/a</v>
      </c>
      <c r="AP318" s="1100" t="str">
        <f t="shared" si="247"/>
        <v>n/a</v>
      </c>
      <c r="AQ318" s="1100" t="str">
        <f t="shared" si="247"/>
        <v>n/a</v>
      </c>
      <c r="AR318" s="1100" t="str">
        <f t="shared" si="247"/>
        <v>n/a</v>
      </c>
      <c r="AS318" s="1100" t="str">
        <f t="shared" si="247"/>
        <v>n/a</v>
      </c>
      <c r="AT318" s="1100" t="str">
        <f t="shared" si="247"/>
        <v>n/a</v>
      </c>
      <c r="AU318" s="1100" t="str">
        <f t="shared" si="247"/>
        <v>n/a</v>
      </c>
      <c r="AV318" s="1100" t="str">
        <f t="shared" si="247"/>
        <v>n/a</v>
      </c>
      <c r="AW318" s="1100">
        <f t="shared" si="200"/>
        <v>53.267093062365007</v>
      </c>
      <c r="AX318" s="1100">
        <f t="shared" si="201"/>
        <v>69.684934693622424</v>
      </c>
    </row>
    <row r="319" spans="1:50" ht="11.25" customHeight="1" x14ac:dyDescent="0.2">
      <c r="A319" s="479" t="s">
        <v>4130</v>
      </c>
      <c r="B319" s="468" t="s">
        <v>3828</v>
      </c>
      <c r="C319" s="584">
        <v>0.65</v>
      </c>
      <c r="D319" s="584">
        <v>0.6</v>
      </c>
      <c r="E319" s="460">
        <v>0.52</v>
      </c>
      <c r="F319" s="608">
        <v>0.42</v>
      </c>
      <c r="G319" s="593">
        <v>0.34</v>
      </c>
      <c r="H319" s="593">
        <v>0.3</v>
      </c>
      <c r="I319" s="593">
        <v>0.26</v>
      </c>
      <c r="J319" s="609">
        <v>0.24</v>
      </c>
      <c r="K319" s="483"/>
      <c r="L319" s="609">
        <v>0.24</v>
      </c>
      <c r="M319" s="610">
        <v>0.24</v>
      </c>
      <c r="N319" s="483"/>
      <c r="O319" s="611">
        <v>0.24</v>
      </c>
      <c r="P319" s="611">
        <v>0.24</v>
      </c>
      <c r="Q319" s="978">
        <v>0.24</v>
      </c>
      <c r="R319" s="978">
        <v>0.24</v>
      </c>
      <c r="S319" s="806">
        <v>0.24</v>
      </c>
      <c r="T319" s="806">
        <v>0.1</v>
      </c>
      <c r="U319" s="500">
        <v>0</v>
      </c>
      <c r="V319" s="500">
        <v>0</v>
      </c>
      <c r="W319" s="500">
        <v>0</v>
      </c>
      <c r="X319" s="500">
        <v>0</v>
      </c>
      <c r="Y319" s="500">
        <v>0</v>
      </c>
      <c r="Z319" s="500">
        <v>0</v>
      </c>
      <c r="AA319" s="587">
        <f t="shared" si="199"/>
        <v>5.1100000000000012</v>
      </c>
      <c r="AB319" s="1100">
        <f t="shared" si="221"/>
        <v>8.3333333333333481</v>
      </c>
      <c r="AC319" s="1100">
        <f t="shared" si="222"/>
        <v>15.384615384615374</v>
      </c>
      <c r="AD319" s="1100">
        <f t="shared" si="242"/>
        <v>23.809523809523814</v>
      </c>
      <c r="AE319" s="1100">
        <f t="shared" si="243"/>
        <v>23.529411764705866</v>
      </c>
      <c r="AF319" s="1100">
        <f t="shared" si="243"/>
        <v>13.333333333333353</v>
      </c>
      <c r="AG319" s="1100">
        <f t="shared" si="243"/>
        <v>15.384615384615374</v>
      </c>
      <c r="AH319" s="1100">
        <f t="shared" si="243"/>
        <v>8.3333333333333481</v>
      </c>
      <c r="AI319" s="1100">
        <f t="shared" si="244"/>
        <v>0</v>
      </c>
      <c r="AJ319" s="1100">
        <f t="shared" si="245"/>
        <v>0</v>
      </c>
      <c r="AK319" s="1100">
        <f t="shared" si="246"/>
        <v>0</v>
      </c>
      <c r="AL319" s="1100">
        <f t="shared" si="247"/>
        <v>0</v>
      </c>
      <c r="AM319" s="1100">
        <f t="shared" si="247"/>
        <v>0</v>
      </c>
      <c r="AN319" s="1100">
        <f t="shared" si="247"/>
        <v>0</v>
      </c>
      <c r="AO319" s="1100">
        <f t="shared" si="247"/>
        <v>0</v>
      </c>
      <c r="AP319" s="1100">
        <f t="shared" si="247"/>
        <v>140</v>
      </c>
      <c r="AQ319" s="1100" t="str">
        <f t="shared" si="247"/>
        <v>n/a</v>
      </c>
      <c r="AR319" s="1100" t="str">
        <f t="shared" si="247"/>
        <v>n/a</v>
      </c>
      <c r="AS319" s="1100" t="str">
        <f t="shared" si="247"/>
        <v>n/a</v>
      </c>
      <c r="AT319" s="1100" t="str">
        <f t="shared" si="247"/>
        <v>n/a</v>
      </c>
      <c r="AU319" s="1100" t="str">
        <f t="shared" si="247"/>
        <v>n/a</v>
      </c>
      <c r="AV319" s="1100" t="str">
        <f t="shared" si="247"/>
        <v>n/a</v>
      </c>
      <c r="AW319" s="1100">
        <f t="shared" si="200"/>
        <v>16.540544422897366</v>
      </c>
      <c r="AX319" s="1100">
        <f t="shared" si="201"/>
        <v>35.260988097606337</v>
      </c>
    </row>
    <row r="320" spans="1:50" ht="11.25" customHeight="1" x14ac:dyDescent="0.2">
      <c r="A320" s="461" t="s">
        <v>1275</v>
      </c>
      <c r="B320" s="829" t="s">
        <v>1276</v>
      </c>
      <c r="C320" s="584">
        <v>0.8</v>
      </c>
      <c r="D320" s="584">
        <v>0.74</v>
      </c>
      <c r="E320" s="460">
        <v>0.72</v>
      </c>
      <c r="F320" s="589">
        <v>0.51</v>
      </c>
      <c r="G320" s="584">
        <v>0.47</v>
      </c>
      <c r="H320" s="584">
        <v>0.43</v>
      </c>
      <c r="I320" s="584">
        <v>0.34</v>
      </c>
      <c r="J320" s="463">
        <v>0.32</v>
      </c>
      <c r="K320" s="897"/>
      <c r="L320" s="584">
        <v>0.3</v>
      </c>
      <c r="M320" s="459">
        <v>0.13</v>
      </c>
      <c r="N320" s="897"/>
      <c r="O320" s="585">
        <v>0</v>
      </c>
      <c r="P320" s="585">
        <v>0.1</v>
      </c>
      <c r="Q320" s="586">
        <v>0.77</v>
      </c>
      <c r="R320" s="590">
        <v>0.84</v>
      </c>
      <c r="S320" s="590">
        <v>0.79</v>
      </c>
      <c r="T320" s="590">
        <v>0.71</v>
      </c>
      <c r="U320" s="590">
        <v>0.63</v>
      </c>
      <c r="V320" s="590">
        <v>0.55000000000000004</v>
      </c>
      <c r="W320" s="590">
        <v>0.47</v>
      </c>
      <c r="X320" s="590">
        <v>0.39</v>
      </c>
      <c r="Y320" s="590">
        <v>0.30499999999999999</v>
      </c>
      <c r="Z320" s="586">
        <v>0.28000000000000003</v>
      </c>
      <c r="AA320" s="587">
        <f t="shared" si="199"/>
        <v>10.595000000000001</v>
      </c>
      <c r="AB320" s="1100">
        <f t="shared" si="221"/>
        <v>8.1081081081081141</v>
      </c>
      <c r="AC320" s="1100">
        <f t="shared" si="222"/>
        <v>2.7777777777777901</v>
      </c>
      <c r="AD320" s="1100">
        <f t="shared" si="242"/>
        <v>41.176470588235283</v>
      </c>
      <c r="AE320" s="1100">
        <f t="shared" si="243"/>
        <v>8.5106382978723527</v>
      </c>
      <c r="AF320" s="1100">
        <f t="shared" si="243"/>
        <v>9.302325581395344</v>
      </c>
      <c r="AG320" s="1100">
        <f t="shared" si="243"/>
        <v>26.470588235294112</v>
      </c>
      <c r="AH320" s="1100">
        <f t="shared" si="243"/>
        <v>6.25</v>
      </c>
      <c r="AI320" s="1100">
        <f t="shared" si="244"/>
        <v>6.6666666666666652</v>
      </c>
      <c r="AJ320" s="1100">
        <f t="shared" si="245"/>
        <v>130.76923076923075</v>
      </c>
      <c r="AK320" s="1100" t="str">
        <f t="shared" si="246"/>
        <v>n/a</v>
      </c>
      <c r="AL320" s="1100">
        <f t="shared" si="247"/>
        <v>-100</v>
      </c>
      <c r="AM320" s="1100">
        <f t="shared" si="247"/>
        <v>-87.012987012987011</v>
      </c>
      <c r="AN320" s="1100">
        <f t="shared" si="247"/>
        <v>-8.333333333333325</v>
      </c>
      <c r="AO320" s="1100">
        <f t="shared" si="247"/>
        <v>6.3291139240506222</v>
      </c>
      <c r="AP320" s="1100">
        <f t="shared" si="247"/>
        <v>11.267605633802823</v>
      </c>
      <c r="AQ320" s="1100">
        <f t="shared" si="247"/>
        <v>12.698412698412698</v>
      </c>
      <c r="AR320" s="1100">
        <f t="shared" si="247"/>
        <v>14.545454545454529</v>
      </c>
      <c r="AS320" s="1100">
        <f t="shared" si="247"/>
        <v>17.021276595744705</v>
      </c>
      <c r="AT320" s="1100">
        <f t="shared" si="247"/>
        <v>20.512820512820507</v>
      </c>
      <c r="AU320" s="1100">
        <f t="shared" si="247"/>
        <v>27.868852459016402</v>
      </c>
      <c r="AV320" s="1100">
        <f t="shared" si="247"/>
        <v>8.9285714285714199</v>
      </c>
      <c r="AW320" s="1100">
        <f t="shared" si="200"/>
        <v>8.19287967380669</v>
      </c>
      <c r="AX320" s="1100">
        <f t="shared" si="201"/>
        <v>44.849268884853821</v>
      </c>
    </row>
    <row r="321" spans="1:50" ht="11.25" customHeight="1" x14ac:dyDescent="0.2">
      <c r="A321" s="830" t="s">
        <v>613</v>
      </c>
      <c r="B321" s="829" t="s">
        <v>614</v>
      </c>
      <c r="C321" s="584">
        <v>0.85250000000000004</v>
      </c>
      <c r="D321" s="584">
        <v>0.84250000000000003</v>
      </c>
      <c r="E321" s="460">
        <v>0.83099999999999996</v>
      </c>
      <c r="F321" s="589">
        <v>0.82250000000000001</v>
      </c>
      <c r="G321" s="584">
        <v>0.8125</v>
      </c>
      <c r="H321" s="584">
        <v>0.80249999999999999</v>
      </c>
      <c r="I321" s="584">
        <v>0.79249999999999998</v>
      </c>
      <c r="J321" s="584">
        <v>0.78249999999999997</v>
      </c>
      <c r="K321" s="897"/>
      <c r="L321" s="584">
        <v>0.77249999999999996</v>
      </c>
      <c r="M321" s="459">
        <v>0.76249999999999996</v>
      </c>
      <c r="N321" s="897"/>
      <c r="O321" s="472">
        <v>0.75249999999999995</v>
      </c>
      <c r="P321" s="472">
        <v>0.74250000000000005</v>
      </c>
      <c r="Q321" s="590">
        <v>0.55000000000000004</v>
      </c>
      <c r="R321" s="586">
        <v>0</v>
      </c>
      <c r="S321" s="586">
        <v>0</v>
      </c>
      <c r="T321" s="586">
        <v>0</v>
      </c>
      <c r="U321" s="586">
        <v>0</v>
      </c>
      <c r="V321" s="586">
        <v>0</v>
      </c>
      <c r="W321" s="586">
        <v>0</v>
      </c>
      <c r="X321" s="586">
        <v>0</v>
      </c>
      <c r="Y321" s="586">
        <v>0</v>
      </c>
      <c r="Z321" s="586">
        <v>0</v>
      </c>
      <c r="AA321" s="587">
        <f t="shared" si="199"/>
        <v>10.118499999999999</v>
      </c>
      <c r="AB321" s="1100">
        <f t="shared" si="221"/>
        <v>1.1869436201780381</v>
      </c>
      <c r="AC321" s="1100">
        <f t="shared" si="222"/>
        <v>1.3838748495788256</v>
      </c>
      <c r="AD321" s="1100">
        <f t="shared" si="242"/>
        <v>1.0334346504559111</v>
      </c>
      <c r="AE321" s="1100">
        <f t="shared" si="243"/>
        <v>1.2307692307692353</v>
      </c>
      <c r="AF321" s="1100">
        <f t="shared" si="243"/>
        <v>1.2461059190031154</v>
      </c>
      <c r="AG321" s="1100">
        <f t="shared" si="243"/>
        <v>1.2618296529968376</v>
      </c>
      <c r="AH321" s="1100">
        <f t="shared" si="243"/>
        <v>1.2779552715654896</v>
      </c>
      <c r="AI321" s="1100">
        <f t="shared" si="244"/>
        <v>1.2944983818770295</v>
      </c>
      <c r="AJ321" s="1100">
        <f t="shared" si="245"/>
        <v>1.3114754098360715</v>
      </c>
      <c r="AK321" s="1100">
        <f t="shared" si="246"/>
        <v>1.3289036544850585</v>
      </c>
      <c r="AL321" s="1100">
        <f t="shared" si="247"/>
        <v>1.3468013468013407</v>
      </c>
      <c r="AM321" s="1100">
        <f t="shared" si="247"/>
        <v>35.000000000000007</v>
      </c>
      <c r="AN321" s="1100" t="str">
        <f t="shared" si="247"/>
        <v>n/a</v>
      </c>
      <c r="AO321" s="1100" t="str">
        <f t="shared" si="247"/>
        <v>n/a</v>
      </c>
      <c r="AP321" s="1100" t="str">
        <f t="shared" si="247"/>
        <v>n/a</v>
      </c>
      <c r="AQ321" s="1100" t="str">
        <f t="shared" si="247"/>
        <v>n/a</v>
      </c>
      <c r="AR321" s="1100" t="str">
        <f t="shared" si="247"/>
        <v>n/a</v>
      </c>
      <c r="AS321" s="1100" t="str">
        <f t="shared" si="247"/>
        <v>n/a</v>
      </c>
      <c r="AT321" s="1100" t="str">
        <f t="shared" si="247"/>
        <v>n/a</v>
      </c>
      <c r="AU321" s="1100" t="str">
        <f t="shared" si="247"/>
        <v>n/a</v>
      </c>
      <c r="AV321" s="1100" t="str">
        <f t="shared" si="247"/>
        <v>n/a</v>
      </c>
      <c r="AW321" s="1100">
        <f t="shared" si="200"/>
        <v>4.0752159989622463</v>
      </c>
      <c r="AX321" s="1100">
        <f t="shared" si="201"/>
        <v>9.7391982864336359</v>
      </c>
    </row>
    <row r="322" spans="1:50" ht="11.25" customHeight="1" x14ac:dyDescent="0.2">
      <c r="A322" s="465" t="s">
        <v>615</v>
      </c>
      <c r="B322" s="814" t="s">
        <v>616</v>
      </c>
      <c r="C322" s="584">
        <v>1.71</v>
      </c>
      <c r="D322" s="584">
        <v>1.54</v>
      </c>
      <c r="E322" s="460">
        <v>1.39</v>
      </c>
      <c r="F322" s="589">
        <v>1.3</v>
      </c>
      <c r="G322" s="584">
        <v>1.22</v>
      </c>
      <c r="H322" s="584">
        <v>1.1399999999999999</v>
      </c>
      <c r="I322" s="584">
        <v>1.0900000000000001</v>
      </c>
      <c r="J322" s="584">
        <v>1.05</v>
      </c>
      <c r="K322" s="897"/>
      <c r="L322" s="584">
        <v>1.02</v>
      </c>
      <c r="M322" s="459">
        <v>0.98</v>
      </c>
      <c r="N322" s="897"/>
      <c r="O322" s="472">
        <v>0.92</v>
      </c>
      <c r="P322" s="472">
        <v>0.85</v>
      </c>
      <c r="Q322" s="590">
        <v>0.81</v>
      </c>
      <c r="R322" s="586">
        <v>0.8</v>
      </c>
      <c r="S322" s="586">
        <v>0.8</v>
      </c>
      <c r="T322" s="590">
        <v>0.77</v>
      </c>
      <c r="U322" s="590">
        <v>0.73</v>
      </c>
      <c r="V322" s="590">
        <v>0.7</v>
      </c>
      <c r="W322" s="590">
        <v>0.64</v>
      </c>
      <c r="X322" s="590">
        <v>0.59</v>
      </c>
      <c r="Y322" s="590">
        <v>0.52</v>
      </c>
      <c r="Z322" s="590">
        <v>0.44</v>
      </c>
      <c r="AA322" s="587">
        <f t="shared" si="199"/>
        <v>21.01</v>
      </c>
      <c r="AB322" s="1100">
        <f t="shared" si="221"/>
        <v>11.038961038961027</v>
      </c>
      <c r="AC322" s="1100">
        <f t="shared" si="222"/>
        <v>10.791366906474821</v>
      </c>
      <c r="AD322" s="1100">
        <f t="shared" si="242"/>
        <v>6.9230769230769207</v>
      </c>
      <c r="AE322" s="1100">
        <f t="shared" si="243"/>
        <v>6.5573770491803351</v>
      </c>
      <c r="AF322" s="1100">
        <f t="shared" si="243"/>
        <v>7.0175438596491224</v>
      </c>
      <c r="AG322" s="1100">
        <f t="shared" si="243"/>
        <v>4.5871559633027248</v>
      </c>
      <c r="AH322" s="1100">
        <f t="shared" si="243"/>
        <v>3.8095238095238182</v>
      </c>
      <c r="AI322" s="1100">
        <f t="shared" si="244"/>
        <v>2.941176470588247</v>
      </c>
      <c r="AJ322" s="1100">
        <f t="shared" si="245"/>
        <v>4.081632653061229</v>
      </c>
      <c r="AK322" s="1100">
        <f t="shared" si="246"/>
        <v>6.5217391304347672</v>
      </c>
      <c r="AL322" s="1100">
        <f t="shared" si="247"/>
        <v>8.235294117647074</v>
      </c>
      <c r="AM322" s="1100">
        <f t="shared" si="247"/>
        <v>4.9382716049382713</v>
      </c>
      <c r="AN322" s="1100">
        <f t="shared" si="247"/>
        <v>1.2499999999999956</v>
      </c>
      <c r="AO322" s="1100">
        <f t="shared" si="247"/>
        <v>0</v>
      </c>
      <c r="AP322" s="1100">
        <f t="shared" si="247"/>
        <v>3.8961038961039085</v>
      </c>
      <c r="AQ322" s="1100">
        <f t="shared" si="247"/>
        <v>5.4794520547945202</v>
      </c>
      <c r="AR322" s="1100">
        <f t="shared" si="247"/>
        <v>4.2857142857142927</v>
      </c>
      <c r="AS322" s="1100">
        <f t="shared" si="247"/>
        <v>9.375</v>
      </c>
      <c r="AT322" s="1100">
        <f t="shared" si="247"/>
        <v>8.4745762711864394</v>
      </c>
      <c r="AU322" s="1100">
        <f t="shared" si="247"/>
        <v>13.461538461538458</v>
      </c>
      <c r="AV322" s="1100">
        <f t="shared" si="247"/>
        <v>18.181818181818187</v>
      </c>
      <c r="AW322" s="1100">
        <f t="shared" si="200"/>
        <v>6.7546344132378167</v>
      </c>
      <c r="AX322" s="1100">
        <f t="shared" si="201"/>
        <v>4.1987999537548042</v>
      </c>
    </row>
    <row r="323" spans="1:50" ht="11.25" customHeight="1" x14ac:dyDescent="0.2">
      <c r="A323" s="591" t="s">
        <v>1263</v>
      </c>
      <c r="B323" s="468" t="s">
        <v>1264</v>
      </c>
      <c r="C323" s="584">
        <v>1.2749999999999999</v>
      </c>
      <c r="D323" s="584">
        <v>1.2</v>
      </c>
      <c r="E323" s="460">
        <v>1.05</v>
      </c>
      <c r="F323" s="478">
        <v>0.92</v>
      </c>
      <c r="G323" s="474">
        <v>0.84</v>
      </c>
      <c r="H323" s="474">
        <v>0.75</v>
      </c>
      <c r="I323" s="474">
        <v>0.63</v>
      </c>
      <c r="J323" s="474">
        <v>0.45</v>
      </c>
      <c r="K323" s="977"/>
      <c r="L323" s="473">
        <v>0.4</v>
      </c>
      <c r="M323" s="470">
        <v>0.35</v>
      </c>
      <c r="N323" s="977"/>
      <c r="O323" s="496">
        <v>0.2</v>
      </c>
      <c r="P323" s="496">
        <v>0.47</v>
      </c>
      <c r="Q323" s="476">
        <v>2.12</v>
      </c>
      <c r="R323" s="476">
        <v>2</v>
      </c>
      <c r="S323" s="476">
        <v>1.5</v>
      </c>
      <c r="T323" s="476">
        <v>1.1599999999999999</v>
      </c>
      <c r="U323" s="476">
        <v>1.1200000000000001</v>
      </c>
      <c r="V323" s="476">
        <v>1.08</v>
      </c>
      <c r="W323" s="476">
        <v>1.04</v>
      </c>
      <c r="X323" s="476">
        <v>1</v>
      </c>
      <c r="Y323" s="476">
        <v>0.96</v>
      </c>
      <c r="Z323" s="476">
        <v>0.9</v>
      </c>
      <c r="AA323" s="587">
        <f t="shared" si="199"/>
        <v>21.414999999999999</v>
      </c>
      <c r="AB323" s="1100">
        <f t="shared" si="221"/>
        <v>6.25</v>
      </c>
      <c r="AC323" s="1100">
        <f t="shared" si="222"/>
        <v>14.285714285714279</v>
      </c>
      <c r="AD323" s="1100">
        <f t="shared" si="242"/>
        <v>14.130434782608692</v>
      </c>
      <c r="AE323" s="1100">
        <f t="shared" si="243"/>
        <v>9.5238095238095344</v>
      </c>
      <c r="AF323" s="1100">
        <f t="shared" si="243"/>
        <v>11.999999999999989</v>
      </c>
      <c r="AG323" s="1100">
        <f t="shared" si="243"/>
        <v>19.047619047619047</v>
      </c>
      <c r="AH323" s="1100">
        <f t="shared" si="243"/>
        <v>39.999999999999993</v>
      </c>
      <c r="AI323" s="1100">
        <f t="shared" si="244"/>
        <v>12.5</v>
      </c>
      <c r="AJ323" s="1100">
        <f t="shared" si="245"/>
        <v>14.285714285714302</v>
      </c>
      <c r="AK323" s="1100">
        <f t="shared" si="246"/>
        <v>74.999999999999972</v>
      </c>
      <c r="AL323" s="1100">
        <f t="shared" si="247"/>
        <v>-57.446808510638292</v>
      </c>
      <c r="AM323" s="1100">
        <f t="shared" si="247"/>
        <v>-77.830188679245282</v>
      </c>
      <c r="AN323" s="1100">
        <f t="shared" si="247"/>
        <v>6.0000000000000053</v>
      </c>
      <c r="AO323" s="1100">
        <f t="shared" si="247"/>
        <v>33.333333333333329</v>
      </c>
      <c r="AP323" s="1100">
        <f t="shared" si="247"/>
        <v>29.31034482758621</v>
      </c>
      <c r="AQ323" s="1100">
        <f t="shared" si="247"/>
        <v>3.5714285714285587</v>
      </c>
      <c r="AR323" s="1100">
        <f t="shared" si="247"/>
        <v>3.7037037037036979</v>
      </c>
      <c r="AS323" s="1100">
        <f t="shared" si="247"/>
        <v>3.8461538461538547</v>
      </c>
      <c r="AT323" s="1100">
        <f t="shared" si="247"/>
        <v>4.0000000000000036</v>
      </c>
      <c r="AU323" s="1100">
        <f t="shared" si="247"/>
        <v>4.1666666666666741</v>
      </c>
      <c r="AV323" s="1100">
        <f t="shared" si="247"/>
        <v>6.6666666666666652</v>
      </c>
      <c r="AW323" s="1100">
        <f t="shared" si="200"/>
        <v>8.3973615405295821</v>
      </c>
      <c r="AX323" s="1100">
        <f t="shared" si="201"/>
        <v>30.518668774250699</v>
      </c>
    </row>
    <row r="324" spans="1:50" ht="11.25" customHeight="1" x14ac:dyDescent="0.2">
      <c r="A324" s="830" t="s">
        <v>1305</v>
      </c>
      <c r="B324" s="829" t="s">
        <v>1306</v>
      </c>
      <c r="C324" s="584">
        <v>4.2300000000000004</v>
      </c>
      <c r="D324" s="584">
        <v>3.61</v>
      </c>
      <c r="E324" s="460">
        <v>3.02</v>
      </c>
      <c r="F324" s="587">
        <v>2.5199999999999996</v>
      </c>
      <c r="G324" s="584">
        <v>2.1</v>
      </c>
      <c r="H324" s="584">
        <v>1.7</v>
      </c>
      <c r="I324" s="584">
        <v>1</v>
      </c>
      <c r="J324" s="584">
        <v>0.5</v>
      </c>
      <c r="K324" s="897"/>
      <c r="L324" s="584">
        <v>0.1</v>
      </c>
      <c r="M324" s="588">
        <v>0</v>
      </c>
      <c r="N324" s="897"/>
      <c r="O324" s="585">
        <v>0</v>
      </c>
      <c r="P324" s="585">
        <v>0</v>
      </c>
      <c r="Q324" s="586">
        <v>0</v>
      </c>
      <c r="R324" s="586">
        <v>0</v>
      </c>
      <c r="S324" s="586">
        <v>0</v>
      </c>
      <c r="T324" s="586">
        <v>0</v>
      </c>
      <c r="U324" s="586">
        <v>0</v>
      </c>
      <c r="V324" s="586">
        <v>0</v>
      </c>
      <c r="W324" s="586">
        <v>0</v>
      </c>
      <c r="X324" s="586">
        <v>0</v>
      </c>
      <c r="Y324" s="586">
        <v>0</v>
      </c>
      <c r="Z324" s="586">
        <v>0</v>
      </c>
      <c r="AA324" s="587">
        <f t="shared" si="199"/>
        <v>18.78</v>
      </c>
      <c r="AB324" s="1100">
        <f t="shared" si="221"/>
        <v>17.174515235457079</v>
      </c>
      <c r="AC324" s="1100">
        <f t="shared" si="222"/>
        <v>19.536423841059602</v>
      </c>
      <c r="AD324" s="1100">
        <f t="shared" si="242"/>
        <v>19.84126984126986</v>
      </c>
      <c r="AE324" s="1100">
        <f t="shared" si="243"/>
        <v>19.999999999999972</v>
      </c>
      <c r="AF324" s="1100">
        <f t="shared" si="243"/>
        <v>23.529411764705888</v>
      </c>
      <c r="AG324" s="1100">
        <f t="shared" si="243"/>
        <v>70</v>
      </c>
      <c r="AH324" s="1100">
        <f t="shared" si="243"/>
        <v>100</v>
      </c>
      <c r="AI324" s="1100">
        <f t="shared" si="244"/>
        <v>400</v>
      </c>
      <c r="AJ324" s="1100" t="str">
        <f t="shared" si="245"/>
        <v>n/a</v>
      </c>
      <c r="AK324" s="1100" t="str">
        <f t="shared" si="246"/>
        <v>n/a</v>
      </c>
      <c r="AL324" s="1100" t="str">
        <f t="shared" si="247"/>
        <v>n/a</v>
      </c>
      <c r="AM324" s="1100" t="str">
        <f t="shared" si="247"/>
        <v>n/a</v>
      </c>
      <c r="AN324" s="1100" t="str">
        <f t="shared" si="247"/>
        <v>n/a</v>
      </c>
      <c r="AO324" s="1100" t="str">
        <f t="shared" si="247"/>
        <v>n/a</v>
      </c>
      <c r="AP324" s="1100" t="str">
        <f t="shared" si="247"/>
        <v>n/a</v>
      </c>
      <c r="AQ324" s="1100" t="str">
        <f t="shared" si="247"/>
        <v>n/a</v>
      </c>
      <c r="AR324" s="1100" t="str">
        <f t="shared" si="247"/>
        <v>n/a</v>
      </c>
      <c r="AS324" s="1100" t="str">
        <f t="shared" si="247"/>
        <v>n/a</v>
      </c>
      <c r="AT324" s="1100" t="str">
        <f t="shared" si="247"/>
        <v>n/a</v>
      </c>
      <c r="AU324" s="1100" t="str">
        <f t="shared" si="247"/>
        <v>n/a</v>
      </c>
      <c r="AV324" s="1100" t="str">
        <f t="shared" si="247"/>
        <v>n/a</v>
      </c>
      <c r="AW324" s="1100">
        <f t="shared" si="200"/>
        <v>83.760202585311546</v>
      </c>
      <c r="AX324" s="1100">
        <f t="shared" si="201"/>
        <v>131.36523389820906</v>
      </c>
    </row>
    <row r="325" spans="1:50" ht="11.25" customHeight="1" x14ac:dyDescent="0.2">
      <c r="A325" s="448" t="s">
        <v>1271</v>
      </c>
      <c r="B325" s="829" t="s">
        <v>1272</v>
      </c>
      <c r="C325" s="584">
        <v>2.23</v>
      </c>
      <c r="D325" s="584">
        <v>2.0331000000000001</v>
      </c>
      <c r="E325" s="460">
        <v>1.8493999999999999</v>
      </c>
      <c r="F325" s="587">
        <v>1.6813</v>
      </c>
      <c r="G325" s="584">
        <v>1.5427000000000002</v>
      </c>
      <c r="H325" s="584">
        <v>1.4719</v>
      </c>
      <c r="I325" s="584">
        <v>1.4188000000000001</v>
      </c>
      <c r="J325" s="584">
        <v>1.3028999999999999</v>
      </c>
      <c r="K325" s="897"/>
      <c r="L325" s="463">
        <v>1.2867999999999999</v>
      </c>
      <c r="M325" s="588">
        <v>1.2867999999999999</v>
      </c>
      <c r="N325" s="897"/>
      <c r="O325" s="491">
        <v>1.2867999999999999</v>
      </c>
      <c r="P325" s="472">
        <v>1.2805</v>
      </c>
      <c r="Q325" s="590">
        <v>1.2329000000000001</v>
      </c>
      <c r="R325" s="590">
        <v>1.0946</v>
      </c>
      <c r="S325" s="590">
        <v>0.91700000000000004</v>
      </c>
      <c r="T325" s="590">
        <v>0.69299999999999995</v>
      </c>
      <c r="U325" s="590">
        <v>0.43930999999999998</v>
      </c>
      <c r="V325" s="590">
        <v>0.31900000000000001</v>
      </c>
      <c r="W325" s="590">
        <v>0.26693</v>
      </c>
      <c r="X325" s="590">
        <v>0.23305999999999999</v>
      </c>
      <c r="Y325" s="590">
        <v>0.2248</v>
      </c>
      <c r="Z325" s="590">
        <v>0.13685999999999998</v>
      </c>
      <c r="AA325" s="587">
        <f t="shared" si="199"/>
        <v>24.228459999999995</v>
      </c>
      <c r="AB325" s="1100">
        <f t="shared" si="221"/>
        <v>9.6847179184496479</v>
      </c>
      <c r="AC325" s="1100">
        <f t="shared" si="222"/>
        <v>9.932951227425125</v>
      </c>
      <c r="AD325" s="1100">
        <f t="shared" si="242"/>
        <v>9.9982156664485835</v>
      </c>
      <c r="AE325" s="1100">
        <f t="shared" si="243"/>
        <v>8.9842483956699137</v>
      </c>
      <c r="AF325" s="1100">
        <f t="shared" si="243"/>
        <v>4.8101093824308938</v>
      </c>
      <c r="AG325" s="1100">
        <f t="shared" si="243"/>
        <v>3.7425993797575385</v>
      </c>
      <c r="AH325" s="1100">
        <f t="shared" si="243"/>
        <v>8.8955407168623815</v>
      </c>
      <c r="AI325" s="1100">
        <f t="shared" si="244"/>
        <v>1.251165682312716</v>
      </c>
      <c r="AJ325" s="1100">
        <f t="shared" si="245"/>
        <v>0</v>
      </c>
      <c r="AK325" s="1100">
        <f t="shared" si="246"/>
        <v>0</v>
      </c>
      <c r="AL325" s="1100">
        <f t="shared" si="247"/>
        <v>0.49199531433032906</v>
      </c>
      <c r="AM325" s="1100">
        <f t="shared" si="247"/>
        <v>3.8608159623651384</v>
      </c>
      <c r="AN325" s="1100">
        <f t="shared" si="247"/>
        <v>12.634752420975715</v>
      </c>
      <c r="AO325" s="1100">
        <f t="shared" si="247"/>
        <v>19.367502726281359</v>
      </c>
      <c r="AP325" s="1100">
        <f t="shared" si="247"/>
        <v>32.323232323232332</v>
      </c>
      <c r="AQ325" s="1100">
        <f t="shared" si="247"/>
        <v>57.747376567799492</v>
      </c>
      <c r="AR325" s="1100">
        <f t="shared" si="247"/>
        <v>37.714733542319735</v>
      </c>
      <c r="AS325" s="1100">
        <f t="shared" si="247"/>
        <v>19.506986850485152</v>
      </c>
      <c r="AT325" s="1100">
        <f t="shared" si="247"/>
        <v>14.532738350639329</v>
      </c>
      <c r="AU325" s="1100">
        <f t="shared" si="247"/>
        <v>3.6743772241992767</v>
      </c>
      <c r="AV325" s="1100">
        <f t="shared" si="247"/>
        <v>64.255443518924466</v>
      </c>
      <c r="AW325" s="1100">
        <f t="shared" si="200"/>
        <v>15.400452531948055</v>
      </c>
      <c r="AX325" s="1100">
        <f t="shared" si="201"/>
        <v>18.160601630604226</v>
      </c>
    </row>
    <row r="326" spans="1:50" ht="11.25" customHeight="1" x14ac:dyDescent="0.2">
      <c r="A326" s="542" t="s">
        <v>4371</v>
      </c>
      <c r="B326" s="829" t="s">
        <v>4370</v>
      </c>
      <c r="C326" s="584">
        <v>1.28</v>
      </c>
      <c r="D326" s="584">
        <v>1.2</v>
      </c>
      <c r="E326" s="460">
        <v>1.01</v>
      </c>
      <c r="F326" s="587">
        <v>0.8</v>
      </c>
      <c r="G326" s="584">
        <v>0.66</v>
      </c>
      <c r="H326" s="584">
        <v>0.15</v>
      </c>
      <c r="I326" s="510">
        <v>0</v>
      </c>
      <c r="J326" s="510">
        <v>0</v>
      </c>
      <c r="K326" s="812"/>
      <c r="L326" s="510">
        <v>0</v>
      </c>
      <c r="M326" s="464">
        <v>0</v>
      </c>
      <c r="N326" s="812"/>
      <c r="O326" s="585">
        <v>0</v>
      </c>
      <c r="P326" s="585">
        <v>0</v>
      </c>
      <c r="Q326" s="586">
        <v>0</v>
      </c>
      <c r="R326" s="586">
        <v>0</v>
      </c>
      <c r="S326" s="586">
        <v>0</v>
      </c>
      <c r="T326" s="586">
        <v>0</v>
      </c>
      <c r="U326" s="586">
        <v>0</v>
      </c>
      <c r="V326" s="586">
        <v>0</v>
      </c>
      <c r="W326" s="586">
        <v>0</v>
      </c>
      <c r="X326" s="586">
        <v>0</v>
      </c>
      <c r="Y326" s="586">
        <v>0</v>
      </c>
      <c r="Z326" s="586">
        <v>0</v>
      </c>
      <c r="AA326" s="587">
        <f t="shared" si="199"/>
        <v>5.1000000000000005</v>
      </c>
      <c r="AB326" s="1100">
        <f t="shared" si="221"/>
        <v>6.6666666666666652</v>
      </c>
      <c r="AC326" s="1100">
        <f t="shared" si="222"/>
        <v>18.811881188118807</v>
      </c>
      <c r="AD326" s="1100"/>
      <c r="AE326" s="1100"/>
      <c r="AF326" s="1100"/>
      <c r="AG326" s="1100"/>
      <c r="AH326" s="1100"/>
      <c r="AI326" s="1100"/>
      <c r="AJ326" s="1100"/>
      <c r="AK326" s="1100"/>
      <c r="AL326" s="1100"/>
      <c r="AM326" s="1100"/>
      <c r="AN326" s="1100"/>
      <c r="AO326" s="1100"/>
      <c r="AP326" s="1100"/>
      <c r="AQ326" s="1100"/>
      <c r="AR326" s="1100"/>
      <c r="AS326" s="1100"/>
      <c r="AT326" s="1100"/>
      <c r="AU326" s="1100"/>
      <c r="AV326" s="1100"/>
      <c r="AW326" s="1100">
        <f t="shared" si="200"/>
        <v>12.739273927392736</v>
      </c>
      <c r="AX326" s="1100">
        <f t="shared" si="201"/>
        <v>8.5879635470841382</v>
      </c>
    </row>
    <row r="327" spans="1:50" ht="11.25" customHeight="1" x14ac:dyDescent="0.2">
      <c r="A327" s="461" t="s">
        <v>1293</v>
      </c>
      <c r="B327" s="829" t="s">
        <v>1294</v>
      </c>
      <c r="C327" s="584">
        <v>1.2</v>
      </c>
      <c r="D327" s="584">
        <v>1.1499999999999999</v>
      </c>
      <c r="E327" s="460">
        <v>1.1399999999999999</v>
      </c>
      <c r="F327" s="589">
        <v>1.1000000000000001</v>
      </c>
      <c r="G327" s="584">
        <v>1.06</v>
      </c>
      <c r="H327" s="584">
        <v>1</v>
      </c>
      <c r="I327" s="584">
        <v>0.92</v>
      </c>
      <c r="J327" s="584">
        <v>0.78</v>
      </c>
      <c r="K327" s="897"/>
      <c r="L327" s="584">
        <v>0.55000000000000004</v>
      </c>
      <c r="M327" s="459">
        <v>0.46</v>
      </c>
      <c r="N327" s="897"/>
      <c r="O327" s="472">
        <v>0.35</v>
      </c>
      <c r="P327" s="585">
        <v>0.23749999999999999</v>
      </c>
      <c r="Q327" s="586">
        <v>0.36749999999999999</v>
      </c>
      <c r="R327" s="586">
        <v>0.42</v>
      </c>
      <c r="S327" s="586">
        <v>0.42</v>
      </c>
      <c r="T327" s="586">
        <v>0.42</v>
      </c>
      <c r="U327" s="586">
        <v>0.42</v>
      </c>
      <c r="V327" s="586">
        <v>0.42</v>
      </c>
      <c r="W327" s="586">
        <v>0.42</v>
      </c>
      <c r="X327" s="586">
        <v>0.42</v>
      </c>
      <c r="Y327" s="590">
        <v>0.42</v>
      </c>
      <c r="Z327" s="586">
        <v>0.35749999999999998</v>
      </c>
      <c r="AA327" s="587">
        <f t="shared" ref="AA327:AA390" si="248">SUM(C327:Z327)</f>
        <v>14.032500000000001</v>
      </c>
      <c r="AB327" s="1100">
        <f t="shared" si="221"/>
        <v>4.3478260869565188</v>
      </c>
      <c r="AC327" s="1100">
        <f t="shared" si="222"/>
        <v>0.87719298245614308</v>
      </c>
      <c r="AD327" s="1100">
        <f t="shared" ref="AD327:AD345" si="249">IF(ISERROR((E327/F327-1)*100),"n/a",(E327/F327-1)*100)</f>
        <v>3.6363636363636154</v>
      </c>
      <c r="AE327" s="1100">
        <f t="shared" ref="AE327:AE345" si="250">IF(ISERROR((F327/G327-1)*100),"n/a",(F327/G327-1)*100)</f>
        <v>3.7735849056603765</v>
      </c>
      <c r="AF327" s="1100">
        <f t="shared" ref="AF327:AF345" si="251">IF(ISERROR((G327/H327-1)*100),"n/a",(G327/H327-1)*100)</f>
        <v>6.0000000000000053</v>
      </c>
      <c r="AG327" s="1100">
        <f t="shared" ref="AG327:AG345" si="252">IF(ISERROR((H327/I327-1)*100),"n/a",(H327/I327-1)*100)</f>
        <v>8.6956521739130377</v>
      </c>
      <c r="AH327" s="1100">
        <f t="shared" ref="AH327:AH345" si="253">IF(ISERROR((I327/J327-1)*100),"n/a",(I327/J327-1)*100)</f>
        <v>17.948717948717952</v>
      </c>
      <c r="AI327" s="1100">
        <f t="shared" ref="AI327:AI345" si="254">IF(ISERROR((J327/L327-1)*100),"n/a",(J327/L327-1)*100)</f>
        <v>41.81818181818182</v>
      </c>
      <c r="AJ327" s="1100">
        <f t="shared" ref="AJ327:AJ345" si="255">IF(ISERROR((L327/M327-1)*100),"n/a",(L327/M327-1)*100)</f>
        <v>19.565217391304344</v>
      </c>
      <c r="AK327" s="1100">
        <f t="shared" ref="AK327:AK345" si="256">IF(ISERROR((M327/O327-1)*100),"n/a",(M327/O327-1)*100)</f>
        <v>31.428571428571452</v>
      </c>
      <c r="AL327" s="1100">
        <f t="shared" ref="AL327:AL345" si="257">IF(ISERROR((O327/P327-1)*100),"n/a",(O327/P327-1)*100)</f>
        <v>47.368421052631568</v>
      </c>
      <c r="AM327" s="1100">
        <f t="shared" ref="AM327:AM345" si="258">IF(ISERROR((P327/Q327-1)*100),"n/a",(P327/Q327-1)*100)</f>
        <v>-35.374149659863953</v>
      </c>
      <c r="AN327" s="1100">
        <f t="shared" ref="AN327:AN345" si="259">IF(ISERROR((Q327/R327-1)*100),"n/a",(Q327/R327-1)*100)</f>
        <v>-12.5</v>
      </c>
      <c r="AO327" s="1100">
        <f t="shared" ref="AO327:AO345" si="260">IF(ISERROR((R327/S327-1)*100),"n/a",(R327/S327-1)*100)</f>
        <v>0</v>
      </c>
      <c r="AP327" s="1100">
        <f t="shared" ref="AP327:AP345" si="261">IF(ISERROR((S327/T327-1)*100),"n/a",(S327/T327-1)*100)</f>
        <v>0</v>
      </c>
      <c r="AQ327" s="1100">
        <f t="shared" ref="AQ327:AQ345" si="262">IF(ISERROR((T327/U327-1)*100),"n/a",(T327/U327-1)*100)</f>
        <v>0</v>
      </c>
      <c r="AR327" s="1100">
        <f t="shared" ref="AR327:AR345" si="263">IF(ISERROR((U327/V327-1)*100),"n/a",(U327/V327-1)*100)</f>
        <v>0</v>
      </c>
      <c r="AS327" s="1100">
        <f t="shared" ref="AS327:AS345" si="264">IF(ISERROR((V327/W327-1)*100),"n/a",(V327/W327-1)*100)</f>
        <v>0</v>
      </c>
      <c r="AT327" s="1100">
        <f t="shared" ref="AT327:AT345" si="265">IF(ISERROR((W327/X327-1)*100),"n/a",(W327/X327-1)*100)</f>
        <v>0</v>
      </c>
      <c r="AU327" s="1100">
        <f t="shared" ref="AU327:AU345" si="266">IF(ISERROR((X327/Y327-1)*100),"n/a",(X327/Y327-1)*100)</f>
        <v>0</v>
      </c>
      <c r="AV327" s="1100">
        <f t="shared" ref="AV327:AV345" si="267">IF(ISERROR((Y327/Z327-1)*100),"n/a",(Y327/Z327-1)*100)</f>
        <v>17.48251748251748</v>
      </c>
      <c r="AW327" s="1100">
        <f t="shared" ref="AW327:AW390" si="268">AVERAGE(AB327:AV327)</f>
        <v>7.3841951070195417</v>
      </c>
      <c r="AX327" s="1100">
        <f t="shared" ref="AX327:AX390" si="269">STDEV(AB327:AV327)</f>
        <v>17.905520460772475</v>
      </c>
    </row>
    <row r="328" spans="1:50" ht="11.25" customHeight="1" x14ac:dyDescent="0.2">
      <c r="A328" s="461" t="s">
        <v>1283</v>
      </c>
      <c r="B328" s="829" t="s">
        <v>1284</v>
      </c>
      <c r="C328" s="584">
        <v>1.22</v>
      </c>
      <c r="D328" s="584">
        <v>1.21</v>
      </c>
      <c r="E328" s="460">
        <v>1.17</v>
      </c>
      <c r="F328" s="589">
        <v>1.1299999999999999</v>
      </c>
      <c r="G328" s="584">
        <v>1.0900000000000001</v>
      </c>
      <c r="H328" s="584">
        <v>1.0449999999999999</v>
      </c>
      <c r="I328" s="584">
        <v>0.99</v>
      </c>
      <c r="J328" s="463">
        <v>0.96</v>
      </c>
      <c r="K328" s="897"/>
      <c r="L328" s="584">
        <v>0.95</v>
      </c>
      <c r="M328" s="459">
        <v>0.92</v>
      </c>
      <c r="N328" s="897"/>
      <c r="O328" s="585">
        <v>0.86</v>
      </c>
      <c r="P328" s="585">
        <v>0.86</v>
      </c>
      <c r="Q328" s="590">
        <v>0.86</v>
      </c>
      <c r="R328" s="590">
        <v>0.78</v>
      </c>
      <c r="S328" s="590">
        <v>0.72</v>
      </c>
      <c r="T328" s="590">
        <v>0.62</v>
      </c>
      <c r="U328" s="590">
        <v>0.56000000000000005</v>
      </c>
      <c r="V328" s="590">
        <v>0.52</v>
      </c>
      <c r="W328" s="590">
        <v>0.5</v>
      </c>
      <c r="X328" s="590">
        <v>0.48</v>
      </c>
      <c r="Y328" s="590">
        <v>0.44</v>
      </c>
      <c r="Z328" s="590">
        <v>0.38</v>
      </c>
      <c r="AA328" s="587">
        <f t="shared" si="248"/>
        <v>18.264999999999997</v>
      </c>
      <c r="AB328" s="1100">
        <f t="shared" si="221"/>
        <v>0.82644628099173278</v>
      </c>
      <c r="AC328" s="1100">
        <f t="shared" si="222"/>
        <v>3.4188034188034289</v>
      </c>
      <c r="AD328" s="1100">
        <f t="shared" si="249"/>
        <v>3.539823008849563</v>
      </c>
      <c r="AE328" s="1100">
        <f t="shared" si="250"/>
        <v>3.6697247706421798</v>
      </c>
      <c r="AF328" s="1100">
        <f t="shared" si="251"/>
        <v>4.3062200956937913</v>
      </c>
      <c r="AG328" s="1100">
        <f t="shared" si="252"/>
        <v>5.555555555555558</v>
      </c>
      <c r="AH328" s="1100">
        <f t="shared" si="253"/>
        <v>3.125</v>
      </c>
      <c r="AI328" s="1100">
        <f t="shared" si="254"/>
        <v>1.0526315789473717</v>
      </c>
      <c r="AJ328" s="1100">
        <f t="shared" si="255"/>
        <v>3.2608695652173836</v>
      </c>
      <c r="AK328" s="1100">
        <f t="shared" si="256"/>
        <v>6.976744186046524</v>
      </c>
      <c r="AL328" s="1100">
        <f t="shared" si="257"/>
        <v>0</v>
      </c>
      <c r="AM328" s="1100">
        <f t="shared" si="258"/>
        <v>0</v>
      </c>
      <c r="AN328" s="1100">
        <f t="shared" si="259"/>
        <v>10.256410256410241</v>
      </c>
      <c r="AO328" s="1100">
        <f t="shared" si="260"/>
        <v>8.3333333333333481</v>
      </c>
      <c r="AP328" s="1100">
        <f t="shared" si="261"/>
        <v>16.129032258064502</v>
      </c>
      <c r="AQ328" s="1100">
        <f t="shared" si="262"/>
        <v>10.714285714285698</v>
      </c>
      <c r="AR328" s="1100">
        <f t="shared" si="263"/>
        <v>7.6923076923077094</v>
      </c>
      <c r="AS328" s="1100">
        <f t="shared" si="264"/>
        <v>4.0000000000000036</v>
      </c>
      <c r="AT328" s="1100">
        <f t="shared" si="265"/>
        <v>4.1666666666666741</v>
      </c>
      <c r="AU328" s="1100">
        <f t="shared" si="266"/>
        <v>9.0909090909090828</v>
      </c>
      <c r="AV328" s="1100">
        <f t="shared" si="267"/>
        <v>15.789473684210531</v>
      </c>
      <c r="AW328" s="1100">
        <f t="shared" si="268"/>
        <v>5.8049636741397768</v>
      </c>
      <c r="AX328" s="1100">
        <f t="shared" si="269"/>
        <v>4.6063717692490247</v>
      </c>
    </row>
    <row r="329" spans="1:50" ht="11.25" customHeight="1" x14ac:dyDescent="0.2">
      <c r="A329" s="830" t="s">
        <v>3824</v>
      </c>
      <c r="B329" s="829" t="s">
        <v>3825</v>
      </c>
      <c r="C329" s="584">
        <v>0.55000000000000004</v>
      </c>
      <c r="D329" s="584">
        <v>0.495</v>
      </c>
      <c r="E329" s="460">
        <v>0.41</v>
      </c>
      <c r="F329" s="460">
        <v>0.29166700000000001</v>
      </c>
      <c r="G329" s="584">
        <v>0.22666600000000001</v>
      </c>
      <c r="H329" s="584">
        <v>0.16</v>
      </c>
      <c r="I329" s="584">
        <v>0.113331</v>
      </c>
      <c r="J329" s="499">
        <v>8.3332000000000003E-2</v>
      </c>
      <c r="K329" s="897"/>
      <c r="L329" s="584">
        <v>8.3332000000000003E-2</v>
      </c>
      <c r="M329" s="502">
        <v>6.6668000000000005E-2</v>
      </c>
      <c r="N329" s="897"/>
      <c r="O329" s="472">
        <v>0.12</v>
      </c>
      <c r="P329" s="503">
        <v>0.06</v>
      </c>
      <c r="Q329" s="590">
        <v>0.06</v>
      </c>
      <c r="R329" s="590">
        <v>3.5553333333333333E-2</v>
      </c>
      <c r="S329" s="590">
        <v>2.5186666666666666E-2</v>
      </c>
      <c r="T329" s="586">
        <v>0</v>
      </c>
      <c r="U329" s="586">
        <v>0</v>
      </c>
      <c r="V329" s="586">
        <v>0</v>
      </c>
      <c r="W329" s="586">
        <v>0</v>
      </c>
      <c r="X329" s="586">
        <v>0</v>
      </c>
      <c r="Y329" s="586">
        <v>0</v>
      </c>
      <c r="Z329" s="586">
        <v>0</v>
      </c>
      <c r="AA329" s="587">
        <f t="shared" si="248"/>
        <v>2.7807360000000001</v>
      </c>
      <c r="AB329" s="1100">
        <f t="shared" si="221"/>
        <v>11.111111111111116</v>
      </c>
      <c r="AC329" s="1100">
        <f t="shared" si="222"/>
        <v>20.731707317073166</v>
      </c>
      <c r="AD329" s="1100">
        <f t="shared" si="249"/>
        <v>40.571267918550944</v>
      </c>
      <c r="AE329" s="1100">
        <f t="shared" si="250"/>
        <v>28.676996108812091</v>
      </c>
      <c r="AF329" s="1100">
        <f t="shared" si="251"/>
        <v>41.666249999999991</v>
      </c>
      <c r="AG329" s="1100">
        <f t="shared" si="252"/>
        <v>41.179377222472226</v>
      </c>
      <c r="AH329" s="1100">
        <f t="shared" si="253"/>
        <v>35.999375990015835</v>
      </c>
      <c r="AI329" s="1100">
        <f t="shared" si="254"/>
        <v>0</v>
      </c>
      <c r="AJ329" s="1100">
        <f t="shared" si="255"/>
        <v>24.995500089998202</v>
      </c>
      <c r="AK329" s="1100">
        <f t="shared" si="256"/>
        <v>-44.443333333333321</v>
      </c>
      <c r="AL329" s="1100">
        <f t="shared" si="257"/>
        <v>100</v>
      </c>
      <c r="AM329" s="1100">
        <f t="shared" si="258"/>
        <v>0</v>
      </c>
      <c r="AN329" s="1100">
        <f t="shared" si="259"/>
        <v>68.76054753422089</v>
      </c>
      <c r="AO329" s="1100">
        <f t="shared" si="260"/>
        <v>41.15934356802542</v>
      </c>
      <c r="AP329" s="1100" t="str">
        <f t="shared" si="261"/>
        <v>n/a</v>
      </c>
      <c r="AQ329" s="1100" t="str">
        <f t="shared" si="262"/>
        <v>n/a</v>
      </c>
      <c r="AR329" s="1100" t="str">
        <f t="shared" si="263"/>
        <v>n/a</v>
      </c>
      <c r="AS329" s="1100" t="str">
        <f t="shared" si="264"/>
        <v>n/a</v>
      </c>
      <c r="AT329" s="1100" t="str">
        <f t="shared" si="265"/>
        <v>n/a</v>
      </c>
      <c r="AU329" s="1100" t="str">
        <f t="shared" si="266"/>
        <v>n/a</v>
      </c>
      <c r="AV329" s="1100" t="str">
        <f t="shared" si="267"/>
        <v>n/a</v>
      </c>
      <c r="AW329" s="1100">
        <f t="shared" si="268"/>
        <v>29.314867394781896</v>
      </c>
      <c r="AX329" s="1100">
        <f t="shared" si="269"/>
        <v>33.673157526392338</v>
      </c>
    </row>
    <row r="330" spans="1:50" ht="11.25" customHeight="1" x14ac:dyDescent="0.2">
      <c r="A330" s="542" t="s">
        <v>4612</v>
      </c>
      <c r="B330" s="829" t="s">
        <v>4598</v>
      </c>
      <c r="C330" s="584">
        <v>0.66</v>
      </c>
      <c r="D330" s="584">
        <v>0.61</v>
      </c>
      <c r="E330" s="460">
        <v>0.57000000000000006</v>
      </c>
      <c r="F330" s="460">
        <v>0.5</v>
      </c>
      <c r="G330" s="584">
        <v>0.42000000000000004</v>
      </c>
      <c r="H330" s="499">
        <v>0.4</v>
      </c>
      <c r="I330" s="499">
        <v>0.4</v>
      </c>
      <c r="J330" s="499">
        <v>0.4</v>
      </c>
      <c r="K330" s="1026"/>
      <c r="L330" s="499">
        <v>0.4</v>
      </c>
      <c r="M330" s="502">
        <v>0.4</v>
      </c>
      <c r="N330" s="1026"/>
      <c r="O330" s="999">
        <v>0.4</v>
      </c>
      <c r="P330" s="999">
        <v>0.4</v>
      </c>
      <c r="Q330" s="586">
        <v>0.4</v>
      </c>
      <c r="R330" s="590">
        <v>0.4</v>
      </c>
      <c r="S330" s="590">
        <v>0.31</v>
      </c>
      <c r="T330" s="590">
        <v>0.28000000000000003</v>
      </c>
      <c r="U330" s="590">
        <v>0.24</v>
      </c>
      <c r="V330" s="590">
        <v>0.21500000000000002</v>
      </c>
      <c r="W330" s="590">
        <v>0.19</v>
      </c>
      <c r="X330" s="590">
        <v>0.17750000000000002</v>
      </c>
      <c r="Y330" s="590">
        <v>0.17</v>
      </c>
      <c r="Z330" s="590">
        <v>0.15</v>
      </c>
      <c r="AA330" s="587">
        <f t="shared" si="248"/>
        <v>8.0925000000000011</v>
      </c>
      <c r="AB330" s="1100">
        <f t="shared" si="221"/>
        <v>8.196721311475418</v>
      </c>
      <c r="AC330" s="1100">
        <f t="shared" si="222"/>
        <v>7.0175438596491002</v>
      </c>
      <c r="AD330" s="1100">
        <f t="shared" si="249"/>
        <v>14.000000000000012</v>
      </c>
      <c r="AE330" s="1100">
        <f t="shared" si="250"/>
        <v>19.047619047619047</v>
      </c>
      <c r="AF330" s="1100">
        <f t="shared" si="251"/>
        <v>5.0000000000000044</v>
      </c>
      <c r="AG330" s="1100">
        <f t="shared" si="252"/>
        <v>0</v>
      </c>
      <c r="AH330" s="1100">
        <f t="shared" si="253"/>
        <v>0</v>
      </c>
      <c r="AI330" s="1100">
        <f t="shared" si="254"/>
        <v>0</v>
      </c>
      <c r="AJ330" s="1100">
        <f t="shared" si="255"/>
        <v>0</v>
      </c>
      <c r="AK330" s="1100">
        <f t="shared" si="256"/>
        <v>0</v>
      </c>
      <c r="AL330" s="1100">
        <f t="shared" si="257"/>
        <v>0</v>
      </c>
      <c r="AM330" s="1100">
        <f t="shared" si="258"/>
        <v>0</v>
      </c>
      <c r="AN330" s="1100">
        <f t="shared" si="259"/>
        <v>0</v>
      </c>
      <c r="AO330" s="1100">
        <f t="shared" si="260"/>
        <v>29.032258064516149</v>
      </c>
      <c r="AP330" s="1100">
        <f t="shared" si="261"/>
        <v>10.714285714285698</v>
      </c>
      <c r="AQ330" s="1100">
        <f t="shared" si="262"/>
        <v>16.666666666666675</v>
      </c>
      <c r="AR330" s="1100">
        <f t="shared" si="263"/>
        <v>11.627906976744162</v>
      </c>
      <c r="AS330" s="1100">
        <f t="shared" si="264"/>
        <v>13.157894736842124</v>
      </c>
      <c r="AT330" s="1100">
        <f t="shared" si="265"/>
        <v>7.0422535211267512</v>
      </c>
      <c r="AU330" s="1100">
        <f t="shared" si="266"/>
        <v>4.4117647058823595</v>
      </c>
      <c r="AV330" s="1100">
        <f t="shared" si="267"/>
        <v>13.333333333333353</v>
      </c>
      <c r="AW330" s="1100">
        <f t="shared" si="268"/>
        <v>7.5832499018162292</v>
      </c>
      <c r="AX330" s="1100">
        <f t="shared" si="269"/>
        <v>8.0101298123410327</v>
      </c>
    </row>
    <row r="331" spans="1:50" ht="11.25" customHeight="1" x14ac:dyDescent="0.2">
      <c r="A331" s="465" t="s">
        <v>1285</v>
      </c>
      <c r="B331" s="814" t="s">
        <v>1286</v>
      </c>
      <c r="C331" s="584">
        <v>0.53</v>
      </c>
      <c r="D331" s="584">
        <v>0.51</v>
      </c>
      <c r="E331" s="460">
        <v>0.46</v>
      </c>
      <c r="F331" s="482">
        <v>0.4</v>
      </c>
      <c r="G331" s="451">
        <v>0.34250000000000003</v>
      </c>
      <c r="H331" s="451">
        <v>0.27500000000000002</v>
      </c>
      <c r="I331" s="451">
        <v>0.17499999999999999</v>
      </c>
      <c r="J331" s="451">
        <v>0.14499999999999999</v>
      </c>
      <c r="K331" s="964"/>
      <c r="L331" s="451">
        <v>0.1125</v>
      </c>
      <c r="M331" s="449">
        <v>6.7000000000000004E-2</v>
      </c>
      <c r="N331" s="964"/>
      <c r="O331" s="495">
        <v>5.4539999999999998E-2</v>
      </c>
      <c r="P331" s="488">
        <v>5.4539999999999998E-2</v>
      </c>
      <c r="Q331" s="455">
        <v>4.9364999999999999E-2</v>
      </c>
      <c r="R331" s="456">
        <v>5.5294999999999997E-2</v>
      </c>
      <c r="S331" s="456">
        <v>1.052E-2</v>
      </c>
      <c r="T331" s="455">
        <v>0</v>
      </c>
      <c r="U331" s="455">
        <v>0</v>
      </c>
      <c r="V331" s="455">
        <v>0</v>
      </c>
      <c r="W331" s="455">
        <v>0</v>
      </c>
      <c r="X331" s="455">
        <v>0</v>
      </c>
      <c r="Y331" s="455">
        <v>0</v>
      </c>
      <c r="Z331" s="455">
        <v>0</v>
      </c>
      <c r="AA331" s="587">
        <f t="shared" si="248"/>
        <v>3.2412599999999991</v>
      </c>
      <c r="AB331" s="1100">
        <f t="shared" si="221"/>
        <v>3.9215686274509887</v>
      </c>
      <c r="AC331" s="1100">
        <f t="shared" si="222"/>
        <v>10.869565217391308</v>
      </c>
      <c r="AD331" s="1100">
        <f t="shared" si="249"/>
        <v>14.999999999999991</v>
      </c>
      <c r="AE331" s="1100">
        <f t="shared" si="250"/>
        <v>16.788321167883204</v>
      </c>
      <c r="AF331" s="1100">
        <f t="shared" si="251"/>
        <v>24.545454545454536</v>
      </c>
      <c r="AG331" s="1100">
        <f t="shared" si="252"/>
        <v>57.14285714285716</v>
      </c>
      <c r="AH331" s="1100">
        <f t="shared" si="253"/>
        <v>20.68965517241379</v>
      </c>
      <c r="AI331" s="1100">
        <f t="shared" si="254"/>
        <v>28.888888888888875</v>
      </c>
      <c r="AJ331" s="1100">
        <f t="shared" si="255"/>
        <v>67.910447761194021</v>
      </c>
      <c r="AK331" s="1100">
        <f t="shared" si="256"/>
        <v>22.845617895122849</v>
      </c>
      <c r="AL331" s="1100">
        <f t="shared" si="257"/>
        <v>0</v>
      </c>
      <c r="AM331" s="1100">
        <f t="shared" si="258"/>
        <v>10.483135824977218</v>
      </c>
      <c r="AN331" s="1100">
        <f t="shared" si="259"/>
        <v>-10.724296952708201</v>
      </c>
      <c r="AO331" s="1100">
        <f t="shared" si="260"/>
        <v>425.61787072243345</v>
      </c>
      <c r="AP331" s="1100" t="str">
        <f t="shared" si="261"/>
        <v>n/a</v>
      </c>
      <c r="AQ331" s="1100" t="str">
        <f t="shared" si="262"/>
        <v>n/a</v>
      </c>
      <c r="AR331" s="1100" t="str">
        <f t="shared" si="263"/>
        <v>n/a</v>
      </c>
      <c r="AS331" s="1100" t="str">
        <f t="shared" si="264"/>
        <v>n/a</v>
      </c>
      <c r="AT331" s="1100" t="str">
        <f t="shared" si="265"/>
        <v>n/a</v>
      </c>
      <c r="AU331" s="1100" t="str">
        <f t="shared" si="266"/>
        <v>n/a</v>
      </c>
      <c r="AV331" s="1100" t="str">
        <f t="shared" si="267"/>
        <v>n/a</v>
      </c>
      <c r="AW331" s="1100">
        <f t="shared" si="268"/>
        <v>49.569934715239938</v>
      </c>
      <c r="AX331" s="1100">
        <f t="shared" si="269"/>
        <v>110.20244336768282</v>
      </c>
    </row>
    <row r="332" spans="1:50" ht="11.25" customHeight="1" x14ac:dyDescent="0.2">
      <c r="A332" s="830" t="s">
        <v>1289</v>
      </c>
      <c r="B332" s="829" t="s">
        <v>1290</v>
      </c>
      <c r="C332" s="584">
        <v>3.63</v>
      </c>
      <c r="D332" s="584">
        <v>3.36</v>
      </c>
      <c r="E332" s="460">
        <v>3.0550000000000002</v>
      </c>
      <c r="F332" s="589">
        <v>2.74</v>
      </c>
      <c r="G332" s="584">
        <v>2.4500000000000002</v>
      </c>
      <c r="H332" s="584">
        <v>2.1475</v>
      </c>
      <c r="I332" s="584">
        <v>1.8674999999999999</v>
      </c>
      <c r="J332" s="584">
        <v>1.68</v>
      </c>
      <c r="K332" s="897"/>
      <c r="L332" s="584">
        <v>1.5275000000000001</v>
      </c>
      <c r="M332" s="459">
        <v>1.37</v>
      </c>
      <c r="N332" s="897"/>
      <c r="O332" s="585">
        <v>1.21</v>
      </c>
      <c r="P332" s="472">
        <v>1.21</v>
      </c>
      <c r="Q332" s="590">
        <v>1.1000000000000001</v>
      </c>
      <c r="R332" s="590">
        <v>1</v>
      </c>
      <c r="S332" s="590">
        <v>0.90749999999999997</v>
      </c>
      <c r="T332" s="590">
        <v>0.82499999999999996</v>
      </c>
      <c r="U332" s="586">
        <v>0.75</v>
      </c>
      <c r="V332" s="586">
        <v>0.75</v>
      </c>
      <c r="W332" s="586">
        <v>0.75</v>
      </c>
      <c r="X332" s="586">
        <v>0.75</v>
      </c>
      <c r="Y332" s="590">
        <v>0.75</v>
      </c>
      <c r="Z332" s="590">
        <v>0.68</v>
      </c>
      <c r="AA332" s="587">
        <f t="shared" si="248"/>
        <v>34.51</v>
      </c>
      <c r="AB332" s="1100">
        <f t="shared" si="221"/>
        <v>8.0357142857142794</v>
      </c>
      <c r="AC332" s="1100">
        <f t="shared" si="222"/>
        <v>9.9836333878887018</v>
      </c>
      <c r="AD332" s="1100">
        <f t="shared" si="249"/>
        <v>11.496350364963504</v>
      </c>
      <c r="AE332" s="1100">
        <f t="shared" si="250"/>
        <v>11.83673469387756</v>
      </c>
      <c r="AF332" s="1100">
        <f t="shared" si="251"/>
        <v>14.086146682188595</v>
      </c>
      <c r="AG332" s="1100">
        <f t="shared" si="252"/>
        <v>14.993306559571629</v>
      </c>
      <c r="AH332" s="1100">
        <f t="shared" si="253"/>
        <v>11.160714285714279</v>
      </c>
      <c r="AI332" s="1100">
        <f t="shared" si="254"/>
        <v>9.9836333878887018</v>
      </c>
      <c r="AJ332" s="1100">
        <f t="shared" si="255"/>
        <v>11.496350364963504</v>
      </c>
      <c r="AK332" s="1100">
        <f t="shared" si="256"/>
        <v>13.223140495867792</v>
      </c>
      <c r="AL332" s="1100">
        <f t="shared" si="257"/>
        <v>0</v>
      </c>
      <c r="AM332" s="1100">
        <f t="shared" si="258"/>
        <v>9.9999999999999858</v>
      </c>
      <c r="AN332" s="1100">
        <f t="shared" si="259"/>
        <v>10.000000000000009</v>
      </c>
      <c r="AO332" s="1100">
        <f t="shared" si="260"/>
        <v>10.192837465564741</v>
      </c>
      <c r="AP332" s="1100">
        <f t="shared" si="261"/>
        <v>10.000000000000009</v>
      </c>
      <c r="AQ332" s="1100">
        <f t="shared" si="262"/>
        <v>9.9999999999999858</v>
      </c>
      <c r="AR332" s="1100">
        <f t="shared" si="263"/>
        <v>0</v>
      </c>
      <c r="AS332" s="1100">
        <f t="shared" si="264"/>
        <v>0</v>
      </c>
      <c r="AT332" s="1100">
        <f t="shared" si="265"/>
        <v>0</v>
      </c>
      <c r="AU332" s="1100">
        <f t="shared" si="266"/>
        <v>0</v>
      </c>
      <c r="AV332" s="1100">
        <f t="shared" si="267"/>
        <v>10.294117647058808</v>
      </c>
      <c r="AW332" s="1100">
        <f t="shared" si="268"/>
        <v>8.4182228391077185</v>
      </c>
      <c r="AX332" s="1100">
        <f t="shared" si="269"/>
        <v>5.0628922931323119</v>
      </c>
    </row>
    <row r="333" spans="1:50" ht="11.25" customHeight="1" x14ac:dyDescent="0.2">
      <c r="A333" s="461" t="s">
        <v>620</v>
      </c>
      <c r="B333" s="829" t="s">
        <v>621</v>
      </c>
      <c r="C333" s="584">
        <v>1.86</v>
      </c>
      <c r="D333" s="584">
        <v>1.78</v>
      </c>
      <c r="E333" s="460">
        <v>1.67</v>
      </c>
      <c r="F333" s="589">
        <v>1.2449999999999999</v>
      </c>
      <c r="G333" s="584">
        <v>1.2</v>
      </c>
      <c r="H333" s="584">
        <v>1.08</v>
      </c>
      <c r="I333" s="584">
        <v>1.04</v>
      </c>
      <c r="J333" s="584">
        <v>1</v>
      </c>
      <c r="K333" s="897"/>
      <c r="L333" s="584">
        <v>0.83333333333333337</v>
      </c>
      <c r="M333" s="459">
        <v>0.66666666666666663</v>
      </c>
      <c r="N333" s="897"/>
      <c r="O333" s="472">
        <v>0.6</v>
      </c>
      <c r="P333" s="472">
        <v>0.57499999999999996</v>
      </c>
      <c r="Q333" s="590">
        <v>0.51666666666666672</v>
      </c>
      <c r="R333" s="590">
        <v>0.46250000000000002</v>
      </c>
      <c r="S333" s="590">
        <v>0.41249999999999998</v>
      </c>
      <c r="T333" s="590">
        <v>0.375</v>
      </c>
      <c r="U333" s="590">
        <v>0.34166666666666662</v>
      </c>
      <c r="V333" s="586">
        <v>0</v>
      </c>
      <c r="W333" s="586">
        <v>0</v>
      </c>
      <c r="X333" s="586">
        <v>0</v>
      </c>
      <c r="Y333" s="586">
        <v>0</v>
      </c>
      <c r="Z333" s="586">
        <v>0</v>
      </c>
      <c r="AA333" s="587">
        <f t="shared" si="248"/>
        <v>15.658333333333333</v>
      </c>
      <c r="AB333" s="1100">
        <f t="shared" si="221"/>
        <v>4.4943820224719211</v>
      </c>
      <c r="AC333" s="1100">
        <f t="shared" si="222"/>
        <v>6.5868263473053856</v>
      </c>
      <c r="AD333" s="1100">
        <f t="shared" si="249"/>
        <v>34.136546184738961</v>
      </c>
      <c r="AE333" s="1100">
        <f t="shared" si="250"/>
        <v>3.7499999999999867</v>
      </c>
      <c r="AF333" s="1100">
        <f t="shared" si="251"/>
        <v>11.111111111111093</v>
      </c>
      <c r="AG333" s="1100">
        <f t="shared" si="252"/>
        <v>3.8461538461538547</v>
      </c>
      <c r="AH333" s="1100">
        <f t="shared" si="253"/>
        <v>4.0000000000000036</v>
      </c>
      <c r="AI333" s="1100">
        <f t="shared" si="254"/>
        <v>19.999999999999996</v>
      </c>
      <c r="AJ333" s="1100">
        <f t="shared" si="255"/>
        <v>25.000000000000021</v>
      </c>
      <c r="AK333" s="1100">
        <f t="shared" si="256"/>
        <v>11.111111111111116</v>
      </c>
      <c r="AL333" s="1100">
        <f t="shared" si="257"/>
        <v>4.3478260869565188</v>
      </c>
      <c r="AM333" s="1100">
        <f t="shared" si="258"/>
        <v>11.290322580645151</v>
      </c>
      <c r="AN333" s="1100">
        <f t="shared" si="259"/>
        <v>11.711711711711725</v>
      </c>
      <c r="AO333" s="1100">
        <f t="shared" si="260"/>
        <v>12.121212121212132</v>
      </c>
      <c r="AP333" s="1100">
        <f t="shared" si="261"/>
        <v>9.9999999999999858</v>
      </c>
      <c r="AQ333" s="1100">
        <f t="shared" si="262"/>
        <v>9.7560975609756184</v>
      </c>
      <c r="AR333" s="1100" t="str">
        <f t="shared" si="263"/>
        <v>n/a</v>
      </c>
      <c r="AS333" s="1100" t="str">
        <f t="shared" si="264"/>
        <v>n/a</v>
      </c>
      <c r="AT333" s="1100" t="str">
        <f t="shared" si="265"/>
        <v>n/a</v>
      </c>
      <c r="AU333" s="1100" t="str">
        <f t="shared" si="266"/>
        <v>n/a</v>
      </c>
      <c r="AV333" s="1100" t="str">
        <f t="shared" si="267"/>
        <v>n/a</v>
      </c>
      <c r="AW333" s="1100">
        <f t="shared" si="268"/>
        <v>11.453956292774592</v>
      </c>
      <c r="AX333" s="1100">
        <f t="shared" si="269"/>
        <v>8.4546360845996738</v>
      </c>
    </row>
    <row r="334" spans="1:50" ht="11.25" customHeight="1" x14ac:dyDescent="0.2">
      <c r="A334" s="1088" t="s">
        <v>4468</v>
      </c>
      <c r="B334" s="814" t="s">
        <v>4437</v>
      </c>
      <c r="C334" s="584">
        <v>0.48</v>
      </c>
      <c r="D334" s="460">
        <v>0.45</v>
      </c>
      <c r="E334" s="460">
        <v>0.375</v>
      </c>
      <c r="F334" s="454">
        <v>0.22739999999999999</v>
      </c>
      <c r="G334" s="460">
        <v>0.1648</v>
      </c>
      <c r="H334" s="483">
        <v>0</v>
      </c>
      <c r="I334" s="483">
        <v>0</v>
      </c>
      <c r="J334" s="483">
        <v>0</v>
      </c>
      <c r="K334" s="483"/>
      <c r="L334" s="483">
        <v>0</v>
      </c>
      <c r="M334" s="480">
        <v>0</v>
      </c>
      <c r="N334" s="483"/>
      <c r="O334" s="503">
        <v>0</v>
      </c>
      <c r="P334" s="503">
        <v>0</v>
      </c>
      <c r="Q334" s="500">
        <v>0</v>
      </c>
      <c r="R334" s="500">
        <v>0</v>
      </c>
      <c r="S334" s="500">
        <v>0</v>
      </c>
      <c r="T334" s="500">
        <v>0</v>
      </c>
      <c r="U334" s="500">
        <v>0</v>
      </c>
      <c r="V334" s="500">
        <v>0</v>
      </c>
      <c r="W334" s="500">
        <v>0</v>
      </c>
      <c r="X334" s="500">
        <v>0</v>
      </c>
      <c r="Y334" s="500">
        <v>0</v>
      </c>
      <c r="Z334" s="500">
        <v>0</v>
      </c>
      <c r="AA334" s="587">
        <f t="shared" si="248"/>
        <v>1.6972</v>
      </c>
      <c r="AB334" s="1100">
        <f t="shared" si="221"/>
        <v>6.6666666666666652</v>
      </c>
      <c r="AC334" s="1100">
        <f t="shared" si="222"/>
        <v>19.999999999999996</v>
      </c>
      <c r="AD334" s="1100">
        <f t="shared" si="249"/>
        <v>64.907651715039577</v>
      </c>
      <c r="AE334" s="1100">
        <f t="shared" si="250"/>
        <v>37.985436893203882</v>
      </c>
      <c r="AF334" s="1100" t="str">
        <f t="shared" si="251"/>
        <v>n/a</v>
      </c>
      <c r="AG334" s="1100" t="str">
        <f t="shared" si="252"/>
        <v>n/a</v>
      </c>
      <c r="AH334" s="1100" t="str">
        <f t="shared" si="253"/>
        <v>n/a</v>
      </c>
      <c r="AI334" s="1100" t="str">
        <f t="shared" si="254"/>
        <v>n/a</v>
      </c>
      <c r="AJ334" s="1100" t="str">
        <f t="shared" si="255"/>
        <v>n/a</v>
      </c>
      <c r="AK334" s="1100" t="str">
        <f t="shared" si="256"/>
        <v>n/a</v>
      </c>
      <c r="AL334" s="1100" t="str">
        <f t="shared" si="257"/>
        <v>n/a</v>
      </c>
      <c r="AM334" s="1100" t="str">
        <f t="shared" si="258"/>
        <v>n/a</v>
      </c>
      <c r="AN334" s="1100" t="str">
        <f t="shared" si="259"/>
        <v>n/a</v>
      </c>
      <c r="AO334" s="1100" t="str">
        <f t="shared" si="260"/>
        <v>n/a</v>
      </c>
      <c r="AP334" s="1100" t="str">
        <f t="shared" si="261"/>
        <v>n/a</v>
      </c>
      <c r="AQ334" s="1100" t="str">
        <f t="shared" si="262"/>
        <v>n/a</v>
      </c>
      <c r="AR334" s="1100" t="str">
        <f t="shared" si="263"/>
        <v>n/a</v>
      </c>
      <c r="AS334" s="1100" t="str">
        <f t="shared" si="264"/>
        <v>n/a</v>
      </c>
      <c r="AT334" s="1100" t="str">
        <f t="shared" si="265"/>
        <v>n/a</v>
      </c>
      <c r="AU334" s="1100" t="str">
        <f t="shared" si="266"/>
        <v>n/a</v>
      </c>
      <c r="AV334" s="1100" t="str">
        <f t="shared" si="267"/>
        <v>n/a</v>
      </c>
      <c r="AW334" s="1100">
        <f t="shared" si="268"/>
        <v>32.389938818727529</v>
      </c>
      <c r="AX334" s="1100">
        <f t="shared" si="269"/>
        <v>25.191986588657176</v>
      </c>
    </row>
    <row r="335" spans="1:50" ht="11.25" customHeight="1" x14ac:dyDescent="0.2">
      <c r="A335" s="591" t="s">
        <v>1299</v>
      </c>
      <c r="B335" s="468" t="s">
        <v>1300</v>
      </c>
      <c r="C335" s="584">
        <v>0.70479999999999998</v>
      </c>
      <c r="D335" s="584">
        <v>0.64080000000000004</v>
      </c>
      <c r="E335" s="460">
        <v>0.55720000000000003</v>
      </c>
      <c r="F335" s="589">
        <v>0.53080000000000005</v>
      </c>
      <c r="G335" s="474">
        <v>0.49199999999999999</v>
      </c>
      <c r="H335" s="474">
        <v>0.33193600000000001</v>
      </c>
      <c r="I335" s="474">
        <v>0.28780359999999999</v>
      </c>
      <c r="J335" s="474">
        <v>0.26139960000000001</v>
      </c>
      <c r="K335" s="977"/>
      <c r="L335" s="474">
        <v>0.23763600000000001</v>
      </c>
      <c r="M335" s="470">
        <v>0.18859999999999999</v>
      </c>
      <c r="N335" s="977"/>
      <c r="O335" s="496">
        <v>0.15088000000000001</v>
      </c>
      <c r="P335" s="496">
        <v>0.15088000000000001</v>
      </c>
      <c r="Q335" s="477">
        <v>0.15088000000000001</v>
      </c>
      <c r="R335" s="477">
        <v>0.15088000000000001</v>
      </c>
      <c r="S335" s="477">
        <v>0.15088000000000001</v>
      </c>
      <c r="T335" s="477">
        <v>0.15088000000000001</v>
      </c>
      <c r="U335" s="477">
        <v>0.15088000000000001</v>
      </c>
      <c r="V335" s="477">
        <v>0.15088000000000001</v>
      </c>
      <c r="W335" s="477">
        <v>0.15088000000000001</v>
      </c>
      <c r="X335" s="477">
        <v>0.15088000000000001</v>
      </c>
      <c r="Y335" s="477">
        <v>0.15088000000000001</v>
      </c>
      <c r="Z335" s="476">
        <v>0.15088000000000001</v>
      </c>
      <c r="AA335" s="587">
        <f t="shared" si="248"/>
        <v>6.0435351999999991</v>
      </c>
      <c r="AB335" s="1100">
        <f t="shared" si="221"/>
        <v>9.9875156054931136</v>
      </c>
      <c r="AC335" s="1100">
        <f t="shared" si="222"/>
        <v>15.003589375448678</v>
      </c>
      <c r="AD335" s="1100">
        <f t="shared" si="249"/>
        <v>4.9736247174076764</v>
      </c>
      <c r="AE335" s="1100">
        <f t="shared" si="250"/>
        <v>7.8861788617886397</v>
      </c>
      <c r="AF335" s="1100">
        <f t="shared" si="251"/>
        <v>48.221343873517775</v>
      </c>
      <c r="AG335" s="1100">
        <f t="shared" si="252"/>
        <v>15.334207077326356</v>
      </c>
      <c r="AH335" s="1100">
        <f t="shared" si="253"/>
        <v>10.1010101010101</v>
      </c>
      <c r="AI335" s="1100">
        <f t="shared" si="254"/>
        <v>9.9999999999999858</v>
      </c>
      <c r="AJ335" s="1100">
        <f t="shared" si="255"/>
        <v>26.000000000000021</v>
      </c>
      <c r="AK335" s="1100">
        <f t="shared" si="256"/>
        <v>24.999999999999979</v>
      </c>
      <c r="AL335" s="1100">
        <f t="shared" si="257"/>
        <v>0</v>
      </c>
      <c r="AM335" s="1100">
        <f t="shared" si="258"/>
        <v>0</v>
      </c>
      <c r="AN335" s="1100">
        <f t="shared" si="259"/>
        <v>0</v>
      </c>
      <c r="AO335" s="1100">
        <f t="shared" si="260"/>
        <v>0</v>
      </c>
      <c r="AP335" s="1100">
        <f t="shared" si="261"/>
        <v>0</v>
      </c>
      <c r="AQ335" s="1100">
        <f t="shared" si="262"/>
        <v>0</v>
      </c>
      <c r="AR335" s="1100">
        <f t="shared" si="263"/>
        <v>0</v>
      </c>
      <c r="AS335" s="1100">
        <f t="shared" si="264"/>
        <v>0</v>
      </c>
      <c r="AT335" s="1100">
        <f t="shared" si="265"/>
        <v>0</v>
      </c>
      <c r="AU335" s="1100">
        <f t="shared" si="266"/>
        <v>0</v>
      </c>
      <c r="AV335" s="1100">
        <f t="shared" si="267"/>
        <v>0</v>
      </c>
      <c r="AW335" s="1100">
        <f t="shared" si="268"/>
        <v>8.2146414100948721</v>
      </c>
      <c r="AX335" s="1100">
        <f t="shared" si="269"/>
        <v>12.365610044151692</v>
      </c>
    </row>
    <row r="336" spans="1:50" ht="11.25" customHeight="1" x14ac:dyDescent="0.2">
      <c r="A336" s="461" t="s">
        <v>1281</v>
      </c>
      <c r="B336" s="829" t="s">
        <v>1282</v>
      </c>
      <c r="C336" s="584">
        <v>0.88</v>
      </c>
      <c r="D336" s="584">
        <v>0.84</v>
      </c>
      <c r="E336" s="460">
        <v>0.8</v>
      </c>
      <c r="F336" s="589">
        <v>0.72</v>
      </c>
      <c r="G336" s="584">
        <v>0.68</v>
      </c>
      <c r="H336" s="584">
        <v>0.64</v>
      </c>
      <c r="I336" s="584">
        <v>0.61</v>
      </c>
      <c r="J336" s="584">
        <v>0.53749999999999998</v>
      </c>
      <c r="K336" s="897"/>
      <c r="L336" s="584">
        <v>0.5</v>
      </c>
      <c r="M336" s="459">
        <v>0.44</v>
      </c>
      <c r="N336" s="897"/>
      <c r="O336" s="585">
        <v>0.41</v>
      </c>
      <c r="P336" s="585">
        <v>0.41</v>
      </c>
      <c r="Q336" s="586">
        <v>0.4607</v>
      </c>
      <c r="R336" s="590">
        <v>0.6129</v>
      </c>
      <c r="S336" s="590">
        <v>0.60760000000000003</v>
      </c>
      <c r="T336" s="590">
        <v>0.60350000000000004</v>
      </c>
      <c r="U336" s="590">
        <v>0.58599999999999997</v>
      </c>
      <c r="V336" s="590">
        <v>0.5484</v>
      </c>
      <c r="W336" s="590">
        <v>0.54659999999999997</v>
      </c>
      <c r="X336" s="590">
        <v>0.4516</v>
      </c>
      <c r="Y336" s="590">
        <v>0.43009999999999998</v>
      </c>
      <c r="Z336" s="590">
        <v>0.4194</v>
      </c>
      <c r="AA336" s="587">
        <f t="shared" si="248"/>
        <v>12.734300000000001</v>
      </c>
      <c r="AB336" s="1100">
        <f t="shared" si="221"/>
        <v>4.7619047619047672</v>
      </c>
      <c r="AC336" s="1100">
        <f t="shared" si="222"/>
        <v>4.9999999999999822</v>
      </c>
      <c r="AD336" s="1100">
        <f t="shared" si="249"/>
        <v>11.111111111111116</v>
      </c>
      <c r="AE336" s="1100">
        <f t="shared" si="250"/>
        <v>5.8823529411764497</v>
      </c>
      <c r="AF336" s="1100">
        <f t="shared" si="251"/>
        <v>6.25</v>
      </c>
      <c r="AG336" s="1100">
        <f t="shared" si="252"/>
        <v>4.9180327868852514</v>
      </c>
      <c r="AH336" s="1100">
        <f t="shared" si="253"/>
        <v>13.488372093023248</v>
      </c>
      <c r="AI336" s="1100">
        <f t="shared" si="254"/>
        <v>7.4999999999999956</v>
      </c>
      <c r="AJ336" s="1100">
        <f t="shared" si="255"/>
        <v>13.636363636363647</v>
      </c>
      <c r="AK336" s="1100">
        <f t="shared" si="256"/>
        <v>7.3170731707317138</v>
      </c>
      <c r="AL336" s="1100">
        <f t="shared" si="257"/>
        <v>0</v>
      </c>
      <c r="AM336" s="1100">
        <f t="shared" si="258"/>
        <v>-11.004992402865209</v>
      </c>
      <c r="AN336" s="1100">
        <f t="shared" si="259"/>
        <v>-24.832762277696197</v>
      </c>
      <c r="AO336" s="1100">
        <f t="shared" si="260"/>
        <v>0.87228439763000765</v>
      </c>
      <c r="AP336" s="1100">
        <f t="shared" si="261"/>
        <v>0.67937033968517024</v>
      </c>
      <c r="AQ336" s="1100">
        <f t="shared" si="262"/>
        <v>2.9863481228669109</v>
      </c>
      <c r="AR336" s="1100">
        <f t="shared" si="263"/>
        <v>6.8563092633114442</v>
      </c>
      <c r="AS336" s="1100">
        <f t="shared" si="264"/>
        <v>0.3293084522502765</v>
      </c>
      <c r="AT336" s="1100">
        <f t="shared" si="265"/>
        <v>21.03631532329495</v>
      </c>
      <c r="AU336" s="1100">
        <f t="shared" si="266"/>
        <v>4.9988374796559043</v>
      </c>
      <c r="AV336" s="1100">
        <f t="shared" si="267"/>
        <v>2.5512637100619795</v>
      </c>
      <c r="AW336" s="1100">
        <f t="shared" si="268"/>
        <v>4.0160710909233996</v>
      </c>
      <c r="AX336" s="1100">
        <f t="shared" si="269"/>
        <v>9.156999733707913</v>
      </c>
    </row>
    <row r="337" spans="1:50" ht="11.25" customHeight="1" x14ac:dyDescent="0.2">
      <c r="A337" s="461" t="s">
        <v>253</v>
      </c>
      <c r="B337" s="829" t="s">
        <v>254</v>
      </c>
      <c r="C337" s="584">
        <v>0.93</v>
      </c>
      <c r="D337" s="584">
        <v>0.84</v>
      </c>
      <c r="E337" s="460">
        <v>0.75</v>
      </c>
      <c r="F337" s="460">
        <v>0.68</v>
      </c>
      <c r="G337" s="584">
        <v>0.57999999999999996</v>
      </c>
      <c r="H337" s="584">
        <v>0.5</v>
      </c>
      <c r="I337" s="584">
        <v>0.4</v>
      </c>
      <c r="J337" s="584">
        <v>0.34</v>
      </c>
      <c r="K337" s="897"/>
      <c r="L337" s="584">
        <v>0.3</v>
      </c>
      <c r="M337" s="459">
        <v>0.255</v>
      </c>
      <c r="N337" s="897"/>
      <c r="O337" s="472">
        <v>0.21</v>
      </c>
      <c r="P337" s="472">
        <v>0.19</v>
      </c>
      <c r="Q337" s="590">
        <v>0.185</v>
      </c>
      <c r="R337" s="590">
        <v>0.15</v>
      </c>
      <c r="S337" s="590">
        <v>0.14000000000000001</v>
      </c>
      <c r="T337" s="590">
        <v>0.13</v>
      </c>
      <c r="U337" s="590">
        <v>0.1125</v>
      </c>
      <c r="V337" s="590">
        <v>0.105</v>
      </c>
      <c r="W337" s="590">
        <v>9.7500000000000003E-2</v>
      </c>
      <c r="X337" s="590">
        <v>9.2499999999999999E-2</v>
      </c>
      <c r="Y337" s="590">
        <v>8.7499999999999994E-2</v>
      </c>
      <c r="Z337" s="590">
        <v>8.2500000000000004E-2</v>
      </c>
      <c r="AA337" s="587">
        <f t="shared" si="248"/>
        <v>7.1575000000000006</v>
      </c>
      <c r="AB337" s="1100">
        <f t="shared" si="221"/>
        <v>10.714285714285721</v>
      </c>
      <c r="AC337" s="1100">
        <f t="shared" si="222"/>
        <v>11.999999999999989</v>
      </c>
      <c r="AD337" s="1100">
        <f t="shared" si="249"/>
        <v>10.294117647058808</v>
      </c>
      <c r="AE337" s="1100">
        <f t="shared" si="250"/>
        <v>17.24137931034484</v>
      </c>
      <c r="AF337" s="1100">
        <f t="shared" si="251"/>
        <v>15.999999999999993</v>
      </c>
      <c r="AG337" s="1100">
        <f t="shared" si="252"/>
        <v>25</v>
      </c>
      <c r="AH337" s="1100">
        <f t="shared" si="253"/>
        <v>17.647058823529417</v>
      </c>
      <c r="AI337" s="1100">
        <f t="shared" si="254"/>
        <v>13.333333333333353</v>
      </c>
      <c r="AJ337" s="1100">
        <f t="shared" si="255"/>
        <v>17.647058823529417</v>
      </c>
      <c r="AK337" s="1100">
        <f t="shared" si="256"/>
        <v>21.428571428571441</v>
      </c>
      <c r="AL337" s="1100">
        <f t="shared" si="257"/>
        <v>10.526315789473673</v>
      </c>
      <c r="AM337" s="1100">
        <f t="shared" si="258"/>
        <v>2.7027027027026973</v>
      </c>
      <c r="AN337" s="1100">
        <f t="shared" si="259"/>
        <v>23.333333333333339</v>
      </c>
      <c r="AO337" s="1100">
        <f t="shared" si="260"/>
        <v>7.1428571428571397</v>
      </c>
      <c r="AP337" s="1100">
        <f t="shared" si="261"/>
        <v>7.6923076923077094</v>
      </c>
      <c r="AQ337" s="1100">
        <f t="shared" si="262"/>
        <v>15.555555555555568</v>
      </c>
      <c r="AR337" s="1100">
        <f t="shared" si="263"/>
        <v>7.1428571428571397</v>
      </c>
      <c r="AS337" s="1100">
        <f t="shared" si="264"/>
        <v>7.6923076923076872</v>
      </c>
      <c r="AT337" s="1100">
        <f t="shared" si="265"/>
        <v>5.4054054054054168</v>
      </c>
      <c r="AU337" s="1100">
        <f t="shared" si="266"/>
        <v>5.7142857142857162</v>
      </c>
      <c r="AV337" s="1100">
        <f t="shared" si="267"/>
        <v>6.0606060606060552</v>
      </c>
      <c r="AW337" s="1100">
        <f t="shared" si="268"/>
        <v>12.394016157730722</v>
      </c>
      <c r="AX337" s="1100">
        <f t="shared" si="269"/>
        <v>6.3265254956918566</v>
      </c>
    </row>
    <row r="338" spans="1:50" ht="11.25" customHeight="1" x14ac:dyDescent="0.2">
      <c r="A338" s="461" t="s">
        <v>1279</v>
      </c>
      <c r="B338" s="829" t="s">
        <v>1280</v>
      </c>
      <c r="C338" s="584">
        <v>3.1539999999999999</v>
      </c>
      <c r="D338" s="584">
        <v>2.99</v>
      </c>
      <c r="E338" s="460">
        <v>2.7559999999999998</v>
      </c>
      <c r="F338" s="460">
        <v>2.548</v>
      </c>
      <c r="G338" s="584">
        <v>2.4020000000000001</v>
      </c>
      <c r="H338" s="584">
        <v>2.2359999999999998</v>
      </c>
      <c r="I338" s="584">
        <v>2.04</v>
      </c>
      <c r="J338" s="584">
        <v>1.81</v>
      </c>
      <c r="K338" s="897"/>
      <c r="L338" s="584">
        <v>1.56</v>
      </c>
      <c r="M338" s="459">
        <v>1.38</v>
      </c>
      <c r="N338" s="897"/>
      <c r="O338" s="472">
        <v>1.28</v>
      </c>
      <c r="P338" s="585">
        <v>1.19</v>
      </c>
      <c r="Q338" s="590">
        <v>1.19</v>
      </c>
      <c r="R338" s="590">
        <v>1.135</v>
      </c>
      <c r="S338" s="590">
        <v>1.03</v>
      </c>
      <c r="T338" s="590">
        <v>0.93</v>
      </c>
      <c r="U338" s="590">
        <v>0.83499999999999996</v>
      </c>
      <c r="V338" s="590">
        <v>0.72260000000000002</v>
      </c>
      <c r="W338" s="590">
        <v>0.63019999999999998</v>
      </c>
      <c r="X338" s="590">
        <v>0.58260000000000001</v>
      </c>
      <c r="Y338" s="590">
        <v>0.54</v>
      </c>
      <c r="Z338" s="590">
        <v>0.5</v>
      </c>
      <c r="AA338" s="587">
        <f t="shared" si="248"/>
        <v>33.441400000000002</v>
      </c>
      <c r="AB338" s="1100">
        <f t="shared" si="221"/>
        <v>5.4849498327758983</v>
      </c>
      <c r="AC338" s="1100">
        <f t="shared" si="222"/>
        <v>8.4905660377358583</v>
      </c>
      <c r="AD338" s="1100">
        <f t="shared" si="249"/>
        <v>8.1632653061224367</v>
      </c>
      <c r="AE338" s="1100">
        <f t="shared" si="250"/>
        <v>6.0782681099084135</v>
      </c>
      <c r="AF338" s="1100">
        <f t="shared" si="251"/>
        <v>7.4239713774597593</v>
      </c>
      <c r="AG338" s="1100">
        <f t="shared" si="252"/>
        <v>9.6078431372548891</v>
      </c>
      <c r="AH338" s="1100">
        <f t="shared" si="253"/>
        <v>12.707182320441991</v>
      </c>
      <c r="AI338" s="1100">
        <f t="shared" si="254"/>
        <v>16.025641025641036</v>
      </c>
      <c r="AJ338" s="1100">
        <f t="shared" si="255"/>
        <v>13.043478260869579</v>
      </c>
      <c r="AK338" s="1100">
        <f t="shared" si="256"/>
        <v>7.8125</v>
      </c>
      <c r="AL338" s="1100">
        <f t="shared" si="257"/>
        <v>7.5630252100840512</v>
      </c>
      <c r="AM338" s="1100">
        <f t="shared" si="258"/>
        <v>0</v>
      </c>
      <c r="AN338" s="1100">
        <f t="shared" si="259"/>
        <v>4.8458149779735615</v>
      </c>
      <c r="AO338" s="1100">
        <f t="shared" si="260"/>
        <v>10.194174757281548</v>
      </c>
      <c r="AP338" s="1100">
        <f t="shared" si="261"/>
        <v>10.752688172043001</v>
      </c>
      <c r="AQ338" s="1100">
        <f t="shared" si="262"/>
        <v>11.377245508982048</v>
      </c>
      <c r="AR338" s="1100">
        <f t="shared" si="263"/>
        <v>15.55494049266537</v>
      </c>
      <c r="AS338" s="1100">
        <f t="shared" si="264"/>
        <v>14.662012059663599</v>
      </c>
      <c r="AT338" s="1100">
        <f t="shared" si="265"/>
        <v>8.1702711980775824</v>
      </c>
      <c r="AU338" s="1100">
        <f t="shared" si="266"/>
        <v>7.8888888888888786</v>
      </c>
      <c r="AV338" s="1100">
        <f t="shared" si="267"/>
        <v>8.0000000000000071</v>
      </c>
      <c r="AW338" s="1100">
        <f t="shared" si="268"/>
        <v>9.2307965082795</v>
      </c>
      <c r="AX338" s="1100">
        <f t="shared" si="269"/>
        <v>3.8266776605236861</v>
      </c>
    </row>
    <row r="339" spans="1:50" ht="11.25" customHeight="1" x14ac:dyDescent="0.2">
      <c r="A339" s="501" t="s">
        <v>1267</v>
      </c>
      <c r="B339" s="814" t="s">
        <v>1268</v>
      </c>
      <c r="C339" s="584">
        <v>1.2649999999999999</v>
      </c>
      <c r="D339" s="584">
        <v>1.2450000000000001</v>
      </c>
      <c r="E339" s="460">
        <v>1.2250000000000001</v>
      </c>
      <c r="F339" s="482">
        <v>1.2049999999999998</v>
      </c>
      <c r="G339" s="451">
        <v>1.1850000000000001</v>
      </c>
      <c r="H339" s="451">
        <v>1.165</v>
      </c>
      <c r="I339" s="451">
        <v>1.1525000000000001</v>
      </c>
      <c r="J339" s="451">
        <v>1.1499999999999999</v>
      </c>
      <c r="K339" s="964"/>
      <c r="L339" s="451">
        <v>0.38328000000000001</v>
      </c>
      <c r="M339" s="453">
        <v>0</v>
      </c>
      <c r="N339" s="964"/>
      <c r="O339" s="495">
        <v>0</v>
      </c>
      <c r="P339" s="495">
        <v>0</v>
      </c>
      <c r="Q339" s="455">
        <v>0</v>
      </c>
      <c r="R339" s="455">
        <v>0</v>
      </c>
      <c r="S339" s="455">
        <v>0</v>
      </c>
      <c r="T339" s="455">
        <v>0</v>
      </c>
      <c r="U339" s="455">
        <v>0</v>
      </c>
      <c r="V339" s="455">
        <v>0</v>
      </c>
      <c r="W339" s="455">
        <v>0</v>
      </c>
      <c r="X339" s="455">
        <v>0</v>
      </c>
      <c r="Y339" s="455">
        <v>0</v>
      </c>
      <c r="Z339" s="455">
        <v>0</v>
      </c>
      <c r="AA339" s="587">
        <f t="shared" si="248"/>
        <v>9.9757800000000003</v>
      </c>
      <c r="AB339" s="1100">
        <f t="shared" si="221"/>
        <v>1.6064257028112205</v>
      </c>
      <c r="AC339" s="1100">
        <f t="shared" si="222"/>
        <v>1.6326530612244872</v>
      </c>
      <c r="AD339" s="1100">
        <f t="shared" si="249"/>
        <v>1.6597510373444146</v>
      </c>
      <c r="AE339" s="1100">
        <f t="shared" si="250"/>
        <v>1.6877637130801482</v>
      </c>
      <c r="AF339" s="1100">
        <f t="shared" si="251"/>
        <v>1.7167381974249052</v>
      </c>
      <c r="AG339" s="1100">
        <f t="shared" si="252"/>
        <v>1.0845986984815648</v>
      </c>
      <c r="AH339" s="1100">
        <f t="shared" si="253"/>
        <v>0.21739130434783593</v>
      </c>
      <c r="AI339" s="1100">
        <f t="shared" si="254"/>
        <v>200.04174493842618</v>
      </c>
      <c r="AJ339" s="1100" t="str">
        <f t="shared" si="255"/>
        <v>n/a</v>
      </c>
      <c r="AK339" s="1100" t="str">
        <f t="shared" si="256"/>
        <v>n/a</v>
      </c>
      <c r="AL339" s="1100" t="str">
        <f t="shared" si="257"/>
        <v>n/a</v>
      </c>
      <c r="AM339" s="1100" t="str">
        <f t="shared" si="258"/>
        <v>n/a</v>
      </c>
      <c r="AN339" s="1100" t="str">
        <f t="shared" si="259"/>
        <v>n/a</v>
      </c>
      <c r="AO339" s="1100" t="str">
        <f t="shared" si="260"/>
        <v>n/a</v>
      </c>
      <c r="AP339" s="1100" t="str">
        <f t="shared" si="261"/>
        <v>n/a</v>
      </c>
      <c r="AQ339" s="1100" t="str">
        <f t="shared" si="262"/>
        <v>n/a</v>
      </c>
      <c r="AR339" s="1100" t="str">
        <f t="shared" si="263"/>
        <v>n/a</v>
      </c>
      <c r="AS339" s="1100" t="str">
        <f t="shared" si="264"/>
        <v>n/a</v>
      </c>
      <c r="AT339" s="1100" t="str">
        <f t="shared" si="265"/>
        <v>n/a</v>
      </c>
      <c r="AU339" s="1100" t="str">
        <f t="shared" si="266"/>
        <v>n/a</v>
      </c>
      <c r="AV339" s="1100" t="str">
        <f t="shared" si="267"/>
        <v>n/a</v>
      </c>
      <c r="AW339" s="1100">
        <f t="shared" si="268"/>
        <v>26.205883331642593</v>
      </c>
      <c r="AX339" s="1100">
        <f t="shared" si="269"/>
        <v>70.242166244709281</v>
      </c>
    </row>
    <row r="340" spans="1:50" ht="11.25" customHeight="1" x14ac:dyDescent="0.2">
      <c r="A340" s="591" t="s">
        <v>1273</v>
      </c>
      <c r="B340" s="468" t="s">
        <v>1274</v>
      </c>
      <c r="C340" s="584">
        <v>0.52</v>
      </c>
      <c r="D340" s="584">
        <v>0.48</v>
      </c>
      <c r="E340" s="460">
        <v>0.44</v>
      </c>
      <c r="F340" s="589">
        <v>0.4</v>
      </c>
      <c r="G340" s="584">
        <v>0.36</v>
      </c>
      <c r="H340" s="584">
        <v>0.32</v>
      </c>
      <c r="I340" s="584">
        <v>0.18</v>
      </c>
      <c r="J340" s="584">
        <v>0.06</v>
      </c>
      <c r="K340" s="897"/>
      <c r="L340" s="463">
        <v>0</v>
      </c>
      <c r="M340" s="588">
        <v>0</v>
      </c>
      <c r="N340" s="897"/>
      <c r="O340" s="585">
        <v>0</v>
      </c>
      <c r="P340" s="585">
        <v>0.02</v>
      </c>
      <c r="Q340" s="590">
        <v>0.32</v>
      </c>
      <c r="R340" s="590">
        <v>0.26</v>
      </c>
      <c r="S340" s="590">
        <v>0.2</v>
      </c>
      <c r="T340" s="590">
        <v>1E-3</v>
      </c>
      <c r="U340" s="586">
        <v>0</v>
      </c>
      <c r="V340" s="586">
        <v>0</v>
      </c>
      <c r="W340" s="586">
        <v>0</v>
      </c>
      <c r="X340" s="586">
        <v>0</v>
      </c>
      <c r="Y340" s="586">
        <v>0</v>
      </c>
      <c r="Z340" s="586">
        <v>0</v>
      </c>
      <c r="AA340" s="587">
        <f t="shared" si="248"/>
        <v>3.5609999999999995</v>
      </c>
      <c r="AB340" s="1100">
        <f t="shared" si="221"/>
        <v>8.3333333333333481</v>
      </c>
      <c r="AC340" s="1100">
        <f t="shared" si="222"/>
        <v>9.0909090909090828</v>
      </c>
      <c r="AD340" s="1100">
        <f t="shared" si="249"/>
        <v>9.9999999999999858</v>
      </c>
      <c r="AE340" s="1100">
        <f t="shared" si="250"/>
        <v>11.111111111111116</v>
      </c>
      <c r="AF340" s="1100">
        <f t="shared" si="251"/>
        <v>12.5</v>
      </c>
      <c r="AG340" s="1100">
        <f t="shared" si="252"/>
        <v>77.777777777777786</v>
      </c>
      <c r="AH340" s="1100">
        <f t="shared" si="253"/>
        <v>200</v>
      </c>
      <c r="AI340" s="1100" t="str">
        <f t="shared" si="254"/>
        <v>n/a</v>
      </c>
      <c r="AJ340" s="1100" t="str">
        <f t="shared" si="255"/>
        <v>n/a</v>
      </c>
      <c r="AK340" s="1100" t="str">
        <f t="shared" si="256"/>
        <v>n/a</v>
      </c>
      <c r="AL340" s="1100">
        <f t="shared" si="257"/>
        <v>-100</v>
      </c>
      <c r="AM340" s="1100">
        <f t="shared" si="258"/>
        <v>-93.75</v>
      </c>
      <c r="AN340" s="1100">
        <f t="shared" si="259"/>
        <v>23.076923076923084</v>
      </c>
      <c r="AO340" s="1100">
        <f t="shared" si="260"/>
        <v>30.000000000000004</v>
      </c>
      <c r="AP340" s="1100">
        <f t="shared" si="261"/>
        <v>19900</v>
      </c>
      <c r="AQ340" s="1100" t="str">
        <f t="shared" si="262"/>
        <v>n/a</v>
      </c>
      <c r="AR340" s="1100" t="str">
        <f t="shared" si="263"/>
        <v>n/a</v>
      </c>
      <c r="AS340" s="1100" t="str">
        <f t="shared" si="264"/>
        <v>n/a</v>
      </c>
      <c r="AT340" s="1100" t="str">
        <f t="shared" si="265"/>
        <v>n/a</v>
      </c>
      <c r="AU340" s="1100" t="str">
        <f t="shared" si="266"/>
        <v>n/a</v>
      </c>
      <c r="AV340" s="1100" t="str">
        <f t="shared" si="267"/>
        <v>n/a</v>
      </c>
      <c r="AW340" s="1100">
        <f t="shared" si="268"/>
        <v>1674.0116711991711</v>
      </c>
      <c r="AX340" s="1100">
        <f t="shared" si="269"/>
        <v>5740.2013100723925</v>
      </c>
    </row>
    <row r="341" spans="1:50" ht="11.25" customHeight="1" x14ac:dyDescent="0.2">
      <c r="A341" s="542" t="s">
        <v>4496</v>
      </c>
      <c r="B341" s="829" t="s">
        <v>4491</v>
      </c>
      <c r="C341" s="584">
        <v>0.36</v>
      </c>
      <c r="D341" s="584">
        <v>0.32</v>
      </c>
      <c r="E341" s="460">
        <v>0.28000000000000003</v>
      </c>
      <c r="F341" s="589">
        <v>0.24</v>
      </c>
      <c r="G341" s="584">
        <v>0.06</v>
      </c>
      <c r="H341" s="499">
        <v>0</v>
      </c>
      <c r="I341" s="463">
        <v>0</v>
      </c>
      <c r="J341" s="499">
        <v>0</v>
      </c>
      <c r="K341" s="519"/>
      <c r="L341" s="499">
        <v>0</v>
      </c>
      <c r="M341" s="502">
        <v>0</v>
      </c>
      <c r="N341" s="1026"/>
      <c r="O341" s="999">
        <v>0</v>
      </c>
      <c r="P341" s="999">
        <v>0</v>
      </c>
      <c r="Q341" s="586">
        <v>0</v>
      </c>
      <c r="R341" s="586">
        <v>0</v>
      </c>
      <c r="S341" s="586">
        <v>0</v>
      </c>
      <c r="T341" s="500">
        <v>0.5</v>
      </c>
      <c r="U341" s="590">
        <v>1.0868</v>
      </c>
      <c r="V341" s="586">
        <v>0</v>
      </c>
      <c r="W341" s="500">
        <v>0</v>
      </c>
      <c r="X341" s="500">
        <v>0</v>
      </c>
      <c r="Y341" s="586">
        <v>0</v>
      </c>
      <c r="Z341" s="586">
        <v>0</v>
      </c>
      <c r="AA341" s="587">
        <f t="shared" si="248"/>
        <v>2.8468</v>
      </c>
      <c r="AB341" s="1100">
        <f t="shared" si="221"/>
        <v>12.5</v>
      </c>
      <c r="AC341" s="1100">
        <f t="shared" si="222"/>
        <v>14.285714285714279</v>
      </c>
      <c r="AD341" s="1100">
        <f t="shared" si="249"/>
        <v>16.666666666666675</v>
      </c>
      <c r="AE341" s="1100">
        <f t="shared" si="250"/>
        <v>300</v>
      </c>
      <c r="AF341" s="1100" t="str">
        <f t="shared" si="251"/>
        <v>n/a</v>
      </c>
      <c r="AG341" s="1100" t="str">
        <f t="shared" si="252"/>
        <v>n/a</v>
      </c>
      <c r="AH341" s="1100" t="str">
        <f t="shared" si="253"/>
        <v>n/a</v>
      </c>
      <c r="AI341" s="1100" t="str">
        <f t="shared" si="254"/>
        <v>n/a</v>
      </c>
      <c r="AJ341" s="1100" t="str">
        <f t="shared" si="255"/>
        <v>n/a</v>
      </c>
      <c r="AK341" s="1100" t="str">
        <f t="shared" si="256"/>
        <v>n/a</v>
      </c>
      <c r="AL341" s="1100" t="str">
        <f t="shared" si="257"/>
        <v>n/a</v>
      </c>
      <c r="AM341" s="1100" t="str">
        <f t="shared" si="258"/>
        <v>n/a</v>
      </c>
      <c r="AN341" s="1100" t="str">
        <f t="shared" si="259"/>
        <v>n/a</v>
      </c>
      <c r="AO341" s="1100" t="str">
        <f t="shared" si="260"/>
        <v>n/a</v>
      </c>
      <c r="AP341" s="1100">
        <f t="shared" si="261"/>
        <v>-100</v>
      </c>
      <c r="AQ341" s="1100">
        <f t="shared" si="262"/>
        <v>-53.993375046006634</v>
      </c>
      <c r="AR341" s="1100" t="str">
        <f t="shared" si="263"/>
        <v>n/a</v>
      </c>
      <c r="AS341" s="1100" t="str">
        <f t="shared" si="264"/>
        <v>n/a</v>
      </c>
      <c r="AT341" s="1100" t="str">
        <f t="shared" si="265"/>
        <v>n/a</v>
      </c>
      <c r="AU341" s="1100" t="str">
        <f t="shared" si="266"/>
        <v>n/a</v>
      </c>
      <c r="AV341" s="1100" t="str">
        <f t="shared" si="267"/>
        <v>n/a</v>
      </c>
      <c r="AW341" s="1100">
        <f t="shared" si="268"/>
        <v>31.576500984395722</v>
      </c>
      <c r="AX341" s="1100">
        <f t="shared" si="269"/>
        <v>139.69319344390715</v>
      </c>
    </row>
    <row r="342" spans="1:50" ht="11.25" customHeight="1" x14ac:dyDescent="0.2">
      <c r="A342" s="542" t="s">
        <v>4638</v>
      </c>
      <c r="B342" s="829" t="s">
        <v>4631</v>
      </c>
      <c r="C342" s="584">
        <v>0.8</v>
      </c>
      <c r="D342" s="584">
        <v>0.68</v>
      </c>
      <c r="E342" s="460">
        <v>0.54</v>
      </c>
      <c r="F342" s="589">
        <v>0.44</v>
      </c>
      <c r="G342" s="499">
        <v>0.4</v>
      </c>
      <c r="H342" s="499">
        <v>0.4</v>
      </c>
      <c r="I342" s="499">
        <v>0.4</v>
      </c>
      <c r="J342" s="499">
        <v>0.4</v>
      </c>
      <c r="K342" s="1026"/>
      <c r="L342" s="499">
        <v>0.4</v>
      </c>
      <c r="M342" s="502">
        <v>0.4</v>
      </c>
      <c r="N342" s="1026"/>
      <c r="O342" s="999">
        <v>0.4</v>
      </c>
      <c r="P342" s="999">
        <v>0.4</v>
      </c>
      <c r="Q342" s="590">
        <v>0.4</v>
      </c>
      <c r="R342" s="590">
        <v>0.37</v>
      </c>
      <c r="S342" s="590">
        <v>0.36</v>
      </c>
      <c r="T342" s="590">
        <v>0.33</v>
      </c>
      <c r="U342" s="500">
        <v>0.32</v>
      </c>
      <c r="V342" s="590">
        <v>0.41000000000000003</v>
      </c>
      <c r="W342" s="590">
        <v>0.4</v>
      </c>
      <c r="X342" s="590">
        <v>0.37</v>
      </c>
      <c r="Y342" s="590">
        <v>0.36</v>
      </c>
      <c r="Z342" s="590">
        <v>0.34</v>
      </c>
      <c r="AA342" s="587">
        <f t="shared" si="248"/>
        <v>9.32</v>
      </c>
      <c r="AB342" s="1100">
        <f t="shared" si="221"/>
        <v>17.647058823529417</v>
      </c>
      <c r="AC342" s="1100">
        <f t="shared" si="222"/>
        <v>25.925925925925931</v>
      </c>
      <c r="AD342" s="1100">
        <f t="shared" si="249"/>
        <v>22.72727272727273</v>
      </c>
      <c r="AE342" s="1100">
        <f t="shared" si="250"/>
        <v>9.9999999999999858</v>
      </c>
      <c r="AF342" s="1100">
        <f t="shared" si="251"/>
        <v>0</v>
      </c>
      <c r="AG342" s="1100">
        <f t="shared" si="252"/>
        <v>0</v>
      </c>
      <c r="AH342" s="1100">
        <f t="shared" si="253"/>
        <v>0</v>
      </c>
      <c r="AI342" s="1100">
        <f t="shared" si="254"/>
        <v>0</v>
      </c>
      <c r="AJ342" s="1100">
        <f t="shared" si="255"/>
        <v>0</v>
      </c>
      <c r="AK342" s="1100">
        <f t="shared" si="256"/>
        <v>0</v>
      </c>
      <c r="AL342" s="1100">
        <f t="shared" si="257"/>
        <v>0</v>
      </c>
      <c r="AM342" s="1100">
        <f t="shared" si="258"/>
        <v>0</v>
      </c>
      <c r="AN342" s="1100">
        <f t="shared" si="259"/>
        <v>8.1081081081081141</v>
      </c>
      <c r="AO342" s="1100">
        <f t="shared" si="260"/>
        <v>2.7777777777777901</v>
      </c>
      <c r="AP342" s="1100">
        <f t="shared" si="261"/>
        <v>9.0909090909090828</v>
      </c>
      <c r="AQ342" s="1100">
        <f t="shared" si="262"/>
        <v>3.125</v>
      </c>
      <c r="AR342" s="1100">
        <f t="shared" si="263"/>
        <v>-21.951219512195131</v>
      </c>
      <c r="AS342" s="1100">
        <f t="shared" si="264"/>
        <v>2.4999999999999911</v>
      </c>
      <c r="AT342" s="1100">
        <f t="shared" si="265"/>
        <v>8.1081081081081141</v>
      </c>
      <c r="AU342" s="1100">
        <f t="shared" si="266"/>
        <v>2.7777777777777901</v>
      </c>
      <c r="AV342" s="1100">
        <f t="shared" si="267"/>
        <v>5.8823529411764497</v>
      </c>
      <c r="AW342" s="1100">
        <f t="shared" si="268"/>
        <v>4.6056700842090592</v>
      </c>
      <c r="AX342" s="1100">
        <f t="shared" si="269"/>
        <v>9.7894800952059828</v>
      </c>
    </row>
    <row r="343" spans="1:50" ht="11.25" customHeight="1" x14ac:dyDescent="0.2">
      <c r="A343" s="830" t="s">
        <v>622</v>
      </c>
      <c r="B343" s="458" t="s">
        <v>623</v>
      </c>
      <c r="C343" s="584">
        <v>3.71</v>
      </c>
      <c r="D343" s="584">
        <v>3.43</v>
      </c>
      <c r="E343" s="460">
        <v>3.15</v>
      </c>
      <c r="F343" s="589">
        <v>2.8699999999999997</v>
      </c>
      <c r="G343" s="584">
        <v>2.59</v>
      </c>
      <c r="H343" s="584">
        <v>2.2400000000000002</v>
      </c>
      <c r="I343" s="584">
        <v>2.06</v>
      </c>
      <c r="J343" s="584">
        <v>1.85</v>
      </c>
      <c r="K343" s="897"/>
      <c r="L343" s="584">
        <v>1.68</v>
      </c>
      <c r="M343" s="459">
        <v>1.52</v>
      </c>
      <c r="N343" s="897"/>
      <c r="O343" s="472">
        <v>1.44</v>
      </c>
      <c r="P343" s="585">
        <v>1.4</v>
      </c>
      <c r="Q343" s="590">
        <v>1.36</v>
      </c>
      <c r="R343" s="586">
        <v>1.32</v>
      </c>
      <c r="S343" s="586">
        <v>1.32</v>
      </c>
      <c r="T343" s="586">
        <v>1.32</v>
      </c>
      <c r="U343" s="586">
        <v>1.32</v>
      </c>
      <c r="V343" s="586">
        <v>1.32</v>
      </c>
      <c r="W343" s="586">
        <v>1.32</v>
      </c>
      <c r="X343" s="586">
        <v>1.32</v>
      </c>
      <c r="Y343" s="590">
        <v>1.3</v>
      </c>
      <c r="Z343" s="590">
        <v>1.26</v>
      </c>
      <c r="AA343" s="587">
        <f t="shared" si="248"/>
        <v>41.099999999999994</v>
      </c>
      <c r="AB343" s="1100">
        <f t="shared" si="221"/>
        <v>8.1632653061224367</v>
      </c>
      <c r="AC343" s="1100">
        <f t="shared" si="222"/>
        <v>8.8888888888889017</v>
      </c>
      <c r="AD343" s="1100">
        <f t="shared" si="249"/>
        <v>9.7560975609756184</v>
      </c>
      <c r="AE343" s="1100">
        <f t="shared" si="250"/>
        <v>10.810810810810811</v>
      </c>
      <c r="AF343" s="1100">
        <f t="shared" si="251"/>
        <v>15.624999999999979</v>
      </c>
      <c r="AG343" s="1100">
        <f t="shared" si="252"/>
        <v>8.7378640776699221</v>
      </c>
      <c r="AH343" s="1100">
        <f t="shared" si="253"/>
        <v>11.351351351351347</v>
      </c>
      <c r="AI343" s="1100">
        <f t="shared" si="254"/>
        <v>10.119047619047628</v>
      </c>
      <c r="AJ343" s="1100">
        <f t="shared" si="255"/>
        <v>10.526315789473673</v>
      </c>
      <c r="AK343" s="1100">
        <f t="shared" si="256"/>
        <v>5.555555555555558</v>
      </c>
      <c r="AL343" s="1100">
        <f t="shared" si="257"/>
        <v>2.8571428571428692</v>
      </c>
      <c r="AM343" s="1100">
        <f t="shared" si="258"/>
        <v>2.9411764705882248</v>
      </c>
      <c r="AN343" s="1100">
        <f t="shared" si="259"/>
        <v>3.0303030303030276</v>
      </c>
      <c r="AO343" s="1100">
        <f t="shared" si="260"/>
        <v>0</v>
      </c>
      <c r="AP343" s="1100">
        <f t="shared" si="261"/>
        <v>0</v>
      </c>
      <c r="AQ343" s="1100">
        <f t="shared" si="262"/>
        <v>0</v>
      </c>
      <c r="AR343" s="1100">
        <f t="shared" si="263"/>
        <v>0</v>
      </c>
      <c r="AS343" s="1100">
        <f t="shared" si="264"/>
        <v>0</v>
      </c>
      <c r="AT343" s="1100">
        <f t="shared" si="265"/>
        <v>0</v>
      </c>
      <c r="AU343" s="1100">
        <f t="shared" si="266"/>
        <v>1.538461538461533</v>
      </c>
      <c r="AV343" s="1100">
        <f t="shared" si="267"/>
        <v>3.1746031746031855</v>
      </c>
      <c r="AW343" s="1100">
        <f t="shared" si="268"/>
        <v>5.3845659062378433</v>
      </c>
      <c r="AX343" s="1100">
        <f t="shared" si="269"/>
        <v>4.902499228330532</v>
      </c>
    </row>
    <row r="344" spans="1:50" ht="11.25" customHeight="1" x14ac:dyDescent="0.2">
      <c r="A344" s="461" t="s">
        <v>1301</v>
      </c>
      <c r="B344" s="829" t="s">
        <v>1302</v>
      </c>
      <c r="C344" s="584">
        <v>2.4249999999999998</v>
      </c>
      <c r="D344" s="584">
        <v>2.15</v>
      </c>
      <c r="E344" s="460">
        <v>1.9</v>
      </c>
      <c r="F344" s="589">
        <v>1.4900000000000002</v>
      </c>
      <c r="G344" s="463">
        <v>1.1599999999999999</v>
      </c>
      <c r="H344" s="584">
        <v>1.1399999999999999</v>
      </c>
      <c r="I344" s="584">
        <v>1.1000000000000001</v>
      </c>
      <c r="J344" s="584">
        <v>1.06</v>
      </c>
      <c r="K344" s="897"/>
      <c r="L344" s="584">
        <v>1.02</v>
      </c>
      <c r="M344" s="459">
        <v>0.5</v>
      </c>
      <c r="N344" s="897"/>
      <c r="O344" s="585">
        <v>0</v>
      </c>
      <c r="P344" s="585">
        <v>0</v>
      </c>
      <c r="Q344" s="586">
        <v>0</v>
      </c>
      <c r="R344" s="586">
        <v>0</v>
      </c>
      <c r="S344" s="586">
        <v>0</v>
      </c>
      <c r="T344" s="586">
        <v>0</v>
      </c>
      <c r="U344" s="586">
        <v>0</v>
      </c>
      <c r="V344" s="586">
        <v>0</v>
      </c>
      <c r="W344" s="586">
        <v>0</v>
      </c>
      <c r="X344" s="586">
        <v>0</v>
      </c>
      <c r="Y344" s="586">
        <v>0</v>
      </c>
      <c r="Z344" s="586">
        <v>0</v>
      </c>
      <c r="AA344" s="587">
        <f t="shared" si="248"/>
        <v>13.945</v>
      </c>
      <c r="AB344" s="1100">
        <f t="shared" si="221"/>
        <v>12.790697674418606</v>
      </c>
      <c r="AC344" s="1100">
        <f t="shared" si="222"/>
        <v>13.157894736842103</v>
      </c>
      <c r="AD344" s="1100">
        <f t="shared" si="249"/>
        <v>27.516778523489904</v>
      </c>
      <c r="AE344" s="1100">
        <f t="shared" si="250"/>
        <v>28.448275862068996</v>
      </c>
      <c r="AF344" s="1100">
        <f t="shared" si="251"/>
        <v>1.7543859649122862</v>
      </c>
      <c r="AG344" s="1100">
        <f t="shared" si="252"/>
        <v>3.6363636363636154</v>
      </c>
      <c r="AH344" s="1100">
        <f t="shared" si="253"/>
        <v>3.7735849056603765</v>
      </c>
      <c r="AI344" s="1100">
        <f t="shared" si="254"/>
        <v>3.9215686274509887</v>
      </c>
      <c r="AJ344" s="1100">
        <f t="shared" si="255"/>
        <v>104</v>
      </c>
      <c r="AK344" s="1100" t="str">
        <f t="shared" si="256"/>
        <v>n/a</v>
      </c>
      <c r="AL344" s="1100" t="str">
        <f t="shared" si="257"/>
        <v>n/a</v>
      </c>
      <c r="AM344" s="1100" t="str">
        <f t="shared" si="258"/>
        <v>n/a</v>
      </c>
      <c r="AN344" s="1100" t="str">
        <f t="shared" si="259"/>
        <v>n/a</v>
      </c>
      <c r="AO344" s="1100" t="str">
        <f t="shared" si="260"/>
        <v>n/a</v>
      </c>
      <c r="AP344" s="1100" t="str">
        <f t="shared" si="261"/>
        <v>n/a</v>
      </c>
      <c r="AQ344" s="1100" t="str">
        <f t="shared" si="262"/>
        <v>n/a</v>
      </c>
      <c r="AR344" s="1100" t="str">
        <f t="shared" si="263"/>
        <v>n/a</v>
      </c>
      <c r="AS344" s="1100" t="str">
        <f t="shared" si="264"/>
        <v>n/a</v>
      </c>
      <c r="AT344" s="1100" t="str">
        <f t="shared" si="265"/>
        <v>n/a</v>
      </c>
      <c r="AU344" s="1100" t="str">
        <f t="shared" si="266"/>
        <v>n/a</v>
      </c>
      <c r="AV344" s="1100" t="str">
        <f t="shared" si="267"/>
        <v>n/a</v>
      </c>
      <c r="AW344" s="1100">
        <f t="shared" si="268"/>
        <v>22.111061103467431</v>
      </c>
      <c r="AX344" s="1100">
        <f t="shared" si="269"/>
        <v>32.33619892395695</v>
      </c>
    </row>
    <row r="345" spans="1:50" ht="11.25" customHeight="1" x14ac:dyDescent="0.2">
      <c r="A345" s="591" t="s">
        <v>1307</v>
      </c>
      <c r="B345" s="468" t="s">
        <v>1308</v>
      </c>
      <c r="C345" s="584">
        <v>0.51</v>
      </c>
      <c r="D345" s="584">
        <v>0.47</v>
      </c>
      <c r="E345" s="460">
        <v>0.43</v>
      </c>
      <c r="F345" s="471">
        <v>0.39</v>
      </c>
      <c r="G345" s="584">
        <v>0.35</v>
      </c>
      <c r="H345" s="584">
        <v>0.31</v>
      </c>
      <c r="I345" s="584">
        <v>0.26</v>
      </c>
      <c r="J345" s="584">
        <v>0.1</v>
      </c>
      <c r="K345" s="897"/>
      <c r="L345" s="463">
        <v>0</v>
      </c>
      <c r="M345" s="588">
        <v>0</v>
      </c>
      <c r="N345" s="897"/>
      <c r="O345" s="585">
        <v>0</v>
      </c>
      <c r="P345" s="585">
        <v>0</v>
      </c>
      <c r="Q345" s="586">
        <v>0</v>
      </c>
      <c r="R345" s="586">
        <v>0</v>
      </c>
      <c r="S345" s="586">
        <v>0</v>
      </c>
      <c r="T345" s="586">
        <v>0</v>
      </c>
      <c r="U345" s="586">
        <v>0</v>
      </c>
      <c r="V345" s="586">
        <v>0</v>
      </c>
      <c r="W345" s="586">
        <v>0</v>
      </c>
      <c r="X345" s="586">
        <v>0</v>
      </c>
      <c r="Y345" s="586">
        <v>0</v>
      </c>
      <c r="Z345" s="586">
        <v>0</v>
      </c>
      <c r="AA345" s="587">
        <f t="shared" si="248"/>
        <v>2.82</v>
      </c>
      <c r="AB345" s="1100">
        <f t="shared" si="221"/>
        <v>8.5106382978723527</v>
      </c>
      <c r="AC345" s="1100">
        <f t="shared" si="222"/>
        <v>9.302325581395344</v>
      </c>
      <c r="AD345" s="1100">
        <f t="shared" si="249"/>
        <v>10.256410256410241</v>
      </c>
      <c r="AE345" s="1100">
        <f t="shared" si="250"/>
        <v>11.428571428571432</v>
      </c>
      <c r="AF345" s="1100">
        <f t="shared" si="251"/>
        <v>12.903225806451601</v>
      </c>
      <c r="AG345" s="1100">
        <f t="shared" si="252"/>
        <v>19.23076923076923</v>
      </c>
      <c r="AH345" s="1100">
        <f t="shared" si="253"/>
        <v>160</v>
      </c>
      <c r="AI345" s="1100" t="str">
        <f t="shared" si="254"/>
        <v>n/a</v>
      </c>
      <c r="AJ345" s="1100" t="str">
        <f t="shared" si="255"/>
        <v>n/a</v>
      </c>
      <c r="AK345" s="1100" t="str">
        <f t="shared" si="256"/>
        <v>n/a</v>
      </c>
      <c r="AL345" s="1100" t="str">
        <f t="shared" si="257"/>
        <v>n/a</v>
      </c>
      <c r="AM345" s="1100" t="str">
        <f t="shared" si="258"/>
        <v>n/a</v>
      </c>
      <c r="AN345" s="1100" t="str">
        <f t="shared" si="259"/>
        <v>n/a</v>
      </c>
      <c r="AO345" s="1100" t="str">
        <f t="shared" si="260"/>
        <v>n/a</v>
      </c>
      <c r="AP345" s="1100" t="str">
        <f t="shared" si="261"/>
        <v>n/a</v>
      </c>
      <c r="AQ345" s="1100" t="str">
        <f t="shared" si="262"/>
        <v>n/a</v>
      </c>
      <c r="AR345" s="1100" t="str">
        <f t="shared" si="263"/>
        <v>n/a</v>
      </c>
      <c r="AS345" s="1100" t="str">
        <f t="shared" si="264"/>
        <v>n/a</v>
      </c>
      <c r="AT345" s="1100" t="str">
        <f t="shared" si="265"/>
        <v>n/a</v>
      </c>
      <c r="AU345" s="1100" t="str">
        <f t="shared" si="266"/>
        <v>n/a</v>
      </c>
      <c r="AV345" s="1100" t="str">
        <f t="shared" si="267"/>
        <v>n/a</v>
      </c>
      <c r="AW345" s="1100">
        <f t="shared" si="268"/>
        <v>33.09027722878146</v>
      </c>
      <c r="AX345" s="1100">
        <f t="shared" si="269"/>
        <v>56.0748324616034</v>
      </c>
    </row>
    <row r="346" spans="1:50" ht="11.25" customHeight="1" x14ac:dyDescent="0.2">
      <c r="A346" s="830" t="s">
        <v>4117</v>
      </c>
      <c r="B346" s="829" t="s">
        <v>4118</v>
      </c>
      <c r="C346" s="584">
        <v>0.48</v>
      </c>
      <c r="D346" s="584">
        <v>0.44</v>
      </c>
      <c r="E346" s="460">
        <v>0.34</v>
      </c>
      <c r="F346" s="589">
        <v>0.26769199999999999</v>
      </c>
      <c r="G346" s="584">
        <v>0.2</v>
      </c>
      <c r="H346" s="584">
        <v>0.1867</v>
      </c>
      <c r="I346" s="584">
        <v>0.1794</v>
      </c>
      <c r="J346" s="584">
        <v>0.17249999999999999</v>
      </c>
      <c r="K346" s="897"/>
      <c r="L346" s="584">
        <v>0.16599999999999998</v>
      </c>
      <c r="M346" s="588">
        <v>0.15959999999999999</v>
      </c>
      <c r="N346" s="897"/>
      <c r="O346" s="585">
        <v>0.24469999999999997</v>
      </c>
      <c r="P346" s="585">
        <v>0.4708</v>
      </c>
      <c r="Q346" s="586">
        <v>0.61360000000000003</v>
      </c>
      <c r="R346" s="586">
        <v>0.61360000000000003</v>
      </c>
      <c r="S346" s="590">
        <v>0.61360000000000003</v>
      </c>
      <c r="T346" s="586">
        <v>0.52600000000000002</v>
      </c>
      <c r="U346" s="590">
        <v>0.52600000000000002</v>
      </c>
      <c r="V346" s="590">
        <v>0.45779999999999998</v>
      </c>
      <c r="W346" s="590">
        <v>0.38</v>
      </c>
      <c r="X346" s="590">
        <v>0.37040000000000001</v>
      </c>
      <c r="Y346" s="590">
        <v>0.3654</v>
      </c>
      <c r="Z346" s="590">
        <v>0.34099999999999997</v>
      </c>
      <c r="AA346" s="587">
        <f t="shared" si="248"/>
        <v>8.1147919999999996</v>
      </c>
      <c r="AB346" s="1100">
        <f t="shared" si="221"/>
        <v>9.0909090909090828</v>
      </c>
      <c r="AC346" s="1100">
        <f t="shared" si="222"/>
        <v>29.411764705882337</v>
      </c>
      <c r="AD346" s="1100">
        <f t="shared" ref="AD346:AD382" si="270">IF(ISERROR((E346/F346-1)*100),"n/a",(E346/F346-1)*100)</f>
        <v>27.011640243264658</v>
      </c>
      <c r="AE346" s="1100">
        <v>33.845999999999975</v>
      </c>
      <c r="AF346" s="1100">
        <v>7.1237279057311254</v>
      </c>
      <c r="AG346" s="1100">
        <v>4.0691192865105918</v>
      </c>
      <c r="AH346" s="1100">
        <v>4.0000000000000036</v>
      </c>
      <c r="AI346" s="1100">
        <v>3.9156626506024139</v>
      </c>
      <c r="AJ346" s="1100">
        <v>4.0100250626566414</v>
      </c>
      <c r="AK346" s="1100">
        <v>0</v>
      </c>
      <c r="AL346" s="1100">
        <v>0</v>
      </c>
      <c r="AM346" s="1100">
        <v>0</v>
      </c>
      <c r="AN346" s="1100">
        <v>0</v>
      </c>
      <c r="AO346" s="1100">
        <v>0</v>
      </c>
      <c r="AP346" s="1100">
        <v>16.653992395437257</v>
      </c>
      <c r="AQ346" s="1100">
        <v>0</v>
      </c>
      <c r="AR346" s="1100">
        <v>14.897335080821339</v>
      </c>
      <c r="AS346" s="1100">
        <v>20.473684210526311</v>
      </c>
      <c r="AT346" s="1100">
        <v>2.591792656587466</v>
      </c>
      <c r="AU346" s="1100">
        <v>1.3683634373289566</v>
      </c>
      <c r="AV346" s="1100">
        <v>7.1554252199413693</v>
      </c>
      <c r="AW346" s="1100">
        <f t="shared" si="268"/>
        <v>8.8390210450571214</v>
      </c>
      <c r="AX346" s="1100">
        <f t="shared" si="269"/>
        <v>10.665712508476254</v>
      </c>
    </row>
    <row r="347" spans="1:50" ht="11.25" customHeight="1" x14ac:dyDescent="0.2">
      <c r="A347" s="830" t="s">
        <v>606</v>
      </c>
      <c r="B347" s="829" t="s">
        <v>607</v>
      </c>
      <c r="C347" s="584">
        <v>0.93</v>
      </c>
      <c r="D347" s="584">
        <v>0.92</v>
      </c>
      <c r="E347" s="460">
        <v>0.89</v>
      </c>
      <c r="F347" s="589">
        <v>0.86</v>
      </c>
      <c r="G347" s="584">
        <v>0.82</v>
      </c>
      <c r="H347" s="584">
        <v>0.78</v>
      </c>
      <c r="I347" s="584">
        <v>0.74</v>
      </c>
      <c r="J347" s="584">
        <v>0.7</v>
      </c>
      <c r="K347" s="897"/>
      <c r="L347" s="584">
        <v>0.66</v>
      </c>
      <c r="M347" s="459">
        <v>0.64</v>
      </c>
      <c r="N347" s="897"/>
      <c r="O347" s="472">
        <v>0.57999999999999996</v>
      </c>
      <c r="P347" s="472">
        <v>0.54</v>
      </c>
      <c r="Q347" s="590">
        <v>0.5</v>
      </c>
      <c r="R347" s="590">
        <v>0.46</v>
      </c>
      <c r="S347" s="590">
        <v>0.42</v>
      </c>
      <c r="T347" s="590">
        <v>0.38</v>
      </c>
      <c r="U347" s="586">
        <v>0.36</v>
      </c>
      <c r="V347" s="590">
        <v>0.36</v>
      </c>
      <c r="W347" s="586">
        <v>0.3</v>
      </c>
      <c r="X347" s="586">
        <v>0.3</v>
      </c>
      <c r="Y347" s="590">
        <v>0.32</v>
      </c>
      <c r="Z347" s="590">
        <v>0.115</v>
      </c>
      <c r="AA347" s="587">
        <f t="shared" si="248"/>
        <v>12.575000000000001</v>
      </c>
      <c r="AB347" s="1100">
        <f t="shared" si="221"/>
        <v>1.0869565217391353</v>
      </c>
      <c r="AC347" s="1100">
        <f t="shared" si="222"/>
        <v>3.3707865168539408</v>
      </c>
      <c r="AD347" s="1100">
        <f t="shared" si="270"/>
        <v>3.488372093023262</v>
      </c>
      <c r="AE347" s="1100">
        <f t="shared" ref="AE347:AE382" si="271">IF(ISERROR((F347/G347-1)*100),"n/a",(F347/G347-1)*100)</f>
        <v>4.8780487804878092</v>
      </c>
      <c r="AF347" s="1100">
        <f t="shared" ref="AF347:AF382" si="272">IF(ISERROR((G347/H347-1)*100),"n/a",(G347/H347-1)*100)</f>
        <v>5.12820512820511</v>
      </c>
      <c r="AG347" s="1100">
        <f t="shared" ref="AG347:AG382" si="273">IF(ISERROR((H347/I347-1)*100),"n/a",(H347/I347-1)*100)</f>
        <v>5.4054054054054168</v>
      </c>
      <c r="AH347" s="1100">
        <f t="shared" ref="AH347:AH382" si="274">IF(ISERROR((I347/J347-1)*100),"n/a",(I347/J347-1)*100)</f>
        <v>5.7142857142857162</v>
      </c>
      <c r="AI347" s="1100">
        <f t="shared" ref="AI347:AI382" si="275">IF(ISERROR((J347/L347-1)*100),"n/a",(J347/L347-1)*100)</f>
        <v>6.0606060606060552</v>
      </c>
      <c r="AJ347" s="1100">
        <f t="shared" ref="AJ347:AJ382" si="276">IF(ISERROR((L347/M347-1)*100),"n/a",(L347/M347-1)*100)</f>
        <v>3.125</v>
      </c>
      <c r="AK347" s="1100">
        <f t="shared" ref="AK347:AK382" si="277">IF(ISERROR((M347/O347-1)*100),"n/a",(M347/O347-1)*100)</f>
        <v>10.344827586206918</v>
      </c>
      <c r="AL347" s="1100">
        <f t="shared" ref="AL347:AL382" si="278">IF(ISERROR((O347/P347-1)*100),"n/a",(O347/P347-1)*100)</f>
        <v>7.4074074074073959</v>
      </c>
      <c r="AM347" s="1100">
        <f t="shared" ref="AM347:AM382" si="279">IF(ISERROR((P347/Q347-1)*100),"n/a",(P347/Q347-1)*100)</f>
        <v>8.0000000000000071</v>
      </c>
      <c r="AN347" s="1100">
        <f t="shared" ref="AN347:AN382" si="280">IF(ISERROR((Q347/R347-1)*100),"n/a",(Q347/R347-1)*100)</f>
        <v>8.6956521739130377</v>
      </c>
      <c r="AO347" s="1100">
        <f t="shared" ref="AO347:AO382" si="281">IF(ISERROR((R347/S347-1)*100),"n/a",(R347/S347-1)*100)</f>
        <v>9.5238095238095344</v>
      </c>
      <c r="AP347" s="1100">
        <f t="shared" ref="AP347:AP382" si="282">IF(ISERROR((S347/T347-1)*100),"n/a",(S347/T347-1)*100)</f>
        <v>10.526315789473673</v>
      </c>
      <c r="AQ347" s="1100">
        <f t="shared" ref="AQ347:AQ382" si="283">IF(ISERROR((T347/U347-1)*100),"n/a",(T347/U347-1)*100)</f>
        <v>5.555555555555558</v>
      </c>
      <c r="AR347" s="1100">
        <f t="shared" ref="AR347:AR382" si="284">IF(ISERROR((U347/V347-1)*100),"n/a",(U347/V347-1)*100)</f>
        <v>0</v>
      </c>
      <c r="AS347" s="1100">
        <f t="shared" ref="AS347:AS382" si="285">IF(ISERROR((V347/W347-1)*100),"n/a",(V347/W347-1)*100)</f>
        <v>19.999999999999996</v>
      </c>
      <c r="AT347" s="1100">
        <f t="shared" ref="AT347:AT382" si="286">IF(ISERROR((W347/X347-1)*100),"n/a",(W347/X347-1)*100)</f>
        <v>0</v>
      </c>
      <c r="AU347" s="1100">
        <f t="shared" ref="AU347:AU382" si="287">IF(ISERROR((X347/Y347-1)*100),"n/a",(X347/Y347-1)*100)</f>
        <v>-6.25</v>
      </c>
      <c r="AV347" s="1100">
        <f t="shared" ref="AV347:AV382" si="288">IF(ISERROR((Y347/Z347-1)*100),"n/a",(Y347/Z347-1)*100)</f>
        <v>178.26086956521738</v>
      </c>
      <c r="AW347" s="1100">
        <f t="shared" si="268"/>
        <v>13.824862086770949</v>
      </c>
      <c r="AX347" s="1100">
        <f t="shared" si="269"/>
        <v>38.025899959123151</v>
      </c>
    </row>
    <row r="348" spans="1:50" ht="11.25" customHeight="1" x14ac:dyDescent="0.2">
      <c r="A348" s="591" t="s">
        <v>1309</v>
      </c>
      <c r="B348" s="468" t="s">
        <v>1310</v>
      </c>
      <c r="C348" s="584">
        <v>1.27</v>
      </c>
      <c r="D348" s="584">
        <v>1.2625</v>
      </c>
      <c r="E348" s="460">
        <v>1.2324999999999999</v>
      </c>
      <c r="F348" s="471">
        <v>1.2024999999999999</v>
      </c>
      <c r="G348" s="474">
        <v>1.17</v>
      </c>
      <c r="H348" s="474">
        <v>1.1299999999999999</v>
      </c>
      <c r="I348" s="474">
        <v>1.075</v>
      </c>
      <c r="J348" s="474">
        <v>1</v>
      </c>
      <c r="K348" s="977"/>
      <c r="L348" s="474">
        <v>0.25</v>
      </c>
      <c r="M348" s="475">
        <v>0</v>
      </c>
      <c r="N348" s="977"/>
      <c r="O348" s="496">
        <v>0</v>
      </c>
      <c r="P348" s="496">
        <v>0</v>
      </c>
      <c r="Q348" s="477">
        <v>0</v>
      </c>
      <c r="R348" s="477">
        <v>0</v>
      </c>
      <c r="S348" s="477">
        <v>0</v>
      </c>
      <c r="T348" s="477">
        <v>0</v>
      </c>
      <c r="U348" s="477">
        <v>0</v>
      </c>
      <c r="V348" s="477">
        <v>0</v>
      </c>
      <c r="W348" s="477">
        <v>0</v>
      </c>
      <c r="X348" s="477">
        <v>0</v>
      </c>
      <c r="Y348" s="477">
        <v>0</v>
      </c>
      <c r="Z348" s="477">
        <v>0</v>
      </c>
      <c r="AA348" s="587">
        <f t="shared" si="248"/>
        <v>9.5924999999999994</v>
      </c>
      <c r="AB348" s="1100">
        <f t="shared" si="221"/>
        <v>0.59405940594059459</v>
      </c>
      <c r="AC348" s="1100">
        <f t="shared" si="222"/>
        <v>2.4340770791074995</v>
      </c>
      <c r="AD348" s="1100">
        <f t="shared" si="270"/>
        <v>2.4948024948024949</v>
      </c>
      <c r="AE348" s="1100">
        <f t="shared" si="271"/>
        <v>2.7777777777777679</v>
      </c>
      <c r="AF348" s="1100">
        <f t="shared" si="272"/>
        <v>3.539823008849563</v>
      </c>
      <c r="AG348" s="1100">
        <f t="shared" si="273"/>
        <v>5.1162790697674376</v>
      </c>
      <c r="AH348" s="1100">
        <f t="shared" si="274"/>
        <v>7.4999999999999956</v>
      </c>
      <c r="AI348" s="1100">
        <f t="shared" si="275"/>
        <v>300</v>
      </c>
      <c r="AJ348" s="1100" t="str">
        <f t="shared" si="276"/>
        <v>n/a</v>
      </c>
      <c r="AK348" s="1100" t="str">
        <f t="shared" si="277"/>
        <v>n/a</v>
      </c>
      <c r="AL348" s="1100" t="str">
        <f t="shared" si="278"/>
        <v>n/a</v>
      </c>
      <c r="AM348" s="1100" t="str">
        <f t="shared" si="279"/>
        <v>n/a</v>
      </c>
      <c r="AN348" s="1100" t="str">
        <f t="shared" si="280"/>
        <v>n/a</v>
      </c>
      <c r="AO348" s="1100" t="str">
        <f t="shared" si="281"/>
        <v>n/a</v>
      </c>
      <c r="AP348" s="1100" t="str">
        <f t="shared" si="282"/>
        <v>n/a</v>
      </c>
      <c r="AQ348" s="1100" t="str">
        <f t="shared" si="283"/>
        <v>n/a</v>
      </c>
      <c r="AR348" s="1100" t="str">
        <f t="shared" si="284"/>
        <v>n/a</v>
      </c>
      <c r="AS348" s="1100" t="str">
        <f t="shared" si="285"/>
        <v>n/a</v>
      </c>
      <c r="AT348" s="1100" t="str">
        <f t="shared" si="286"/>
        <v>n/a</v>
      </c>
      <c r="AU348" s="1100" t="str">
        <f t="shared" si="287"/>
        <v>n/a</v>
      </c>
      <c r="AV348" s="1100" t="str">
        <f t="shared" si="288"/>
        <v>n/a</v>
      </c>
      <c r="AW348" s="1100">
        <f t="shared" si="268"/>
        <v>40.55710235453067</v>
      </c>
      <c r="AX348" s="1100">
        <f t="shared" si="269"/>
        <v>104.85101401101218</v>
      </c>
    </row>
    <row r="349" spans="1:50" ht="11.25" customHeight="1" x14ac:dyDescent="0.2">
      <c r="A349" s="830" t="s">
        <v>3831</v>
      </c>
      <c r="B349" s="829" t="s">
        <v>3832</v>
      </c>
      <c r="C349" s="584">
        <v>0.8</v>
      </c>
      <c r="D349" s="584">
        <v>0.72</v>
      </c>
      <c r="E349" s="460">
        <v>0.6</v>
      </c>
      <c r="F349" s="589">
        <v>0.42</v>
      </c>
      <c r="G349" s="584">
        <v>0.34</v>
      </c>
      <c r="H349" s="584">
        <v>0.26</v>
      </c>
      <c r="I349" s="584">
        <v>0.18</v>
      </c>
      <c r="J349" s="499">
        <v>0</v>
      </c>
      <c r="K349" s="897"/>
      <c r="L349" s="463">
        <v>0</v>
      </c>
      <c r="M349" s="588">
        <v>0</v>
      </c>
      <c r="N349" s="897"/>
      <c r="O349" s="585">
        <v>0</v>
      </c>
      <c r="P349" s="585">
        <v>0.04</v>
      </c>
      <c r="Q349" s="500">
        <v>0.34</v>
      </c>
      <c r="R349" s="590">
        <v>0.83</v>
      </c>
      <c r="S349" s="590">
        <v>0.76190999999999998</v>
      </c>
      <c r="T349" s="590">
        <v>0.67990000000000006</v>
      </c>
      <c r="U349" s="590">
        <v>0.58961000000000008</v>
      </c>
      <c r="V349" s="590">
        <v>0.50800000000000001</v>
      </c>
      <c r="W349" s="590">
        <v>0.37716</v>
      </c>
      <c r="X349" s="590">
        <v>0.31399000000000005</v>
      </c>
      <c r="Y349" s="590">
        <v>0.28029000000000004</v>
      </c>
      <c r="Z349" s="590">
        <v>0.24874999999999997</v>
      </c>
      <c r="AA349" s="587">
        <f t="shared" si="248"/>
        <v>8.2896099999999997</v>
      </c>
      <c r="AB349" s="1100">
        <f t="shared" si="221"/>
        <v>11.111111111111116</v>
      </c>
      <c r="AC349" s="1100">
        <f t="shared" si="222"/>
        <v>19.999999999999996</v>
      </c>
      <c r="AD349" s="1100">
        <f t="shared" si="270"/>
        <v>42.857142857142861</v>
      </c>
      <c r="AE349" s="1100">
        <f t="shared" si="271"/>
        <v>23.529411764705866</v>
      </c>
      <c r="AF349" s="1100">
        <f t="shared" si="272"/>
        <v>30.76923076923077</v>
      </c>
      <c r="AG349" s="1100">
        <f t="shared" si="273"/>
        <v>44.444444444444464</v>
      </c>
      <c r="AH349" s="1100" t="str">
        <f t="shared" si="274"/>
        <v>n/a</v>
      </c>
      <c r="AI349" s="1100" t="str">
        <f t="shared" si="275"/>
        <v>n/a</v>
      </c>
      <c r="AJ349" s="1100" t="str">
        <f t="shared" si="276"/>
        <v>n/a</v>
      </c>
      <c r="AK349" s="1100" t="str">
        <f t="shared" si="277"/>
        <v>n/a</v>
      </c>
      <c r="AL349" s="1100">
        <f t="shared" si="278"/>
        <v>-100</v>
      </c>
      <c r="AM349" s="1100">
        <f t="shared" si="279"/>
        <v>-88.235294117647058</v>
      </c>
      <c r="AN349" s="1100">
        <f t="shared" si="280"/>
        <v>-59.036144578313255</v>
      </c>
      <c r="AO349" s="1100">
        <f t="shared" si="281"/>
        <v>8.9367510598364674</v>
      </c>
      <c r="AP349" s="1100">
        <f t="shared" si="282"/>
        <v>12.062067951169286</v>
      </c>
      <c r="AQ349" s="1100">
        <f t="shared" si="283"/>
        <v>15.31351232170417</v>
      </c>
      <c r="AR349" s="1100">
        <f t="shared" si="284"/>
        <v>16.064960629921266</v>
      </c>
      <c r="AS349" s="1100">
        <f t="shared" si="285"/>
        <v>34.690847385724901</v>
      </c>
      <c r="AT349" s="1100">
        <f t="shared" si="286"/>
        <v>20.118475110672286</v>
      </c>
      <c r="AU349" s="1100">
        <f t="shared" si="287"/>
        <v>12.023261621891624</v>
      </c>
      <c r="AV349" s="1100">
        <f t="shared" si="288"/>
        <v>12.679396984924661</v>
      </c>
      <c r="AW349" s="1100">
        <f t="shared" si="268"/>
        <v>3.3723044303834948</v>
      </c>
      <c r="AX349" s="1100">
        <f t="shared" si="269"/>
        <v>42.9714734245063</v>
      </c>
    </row>
    <row r="350" spans="1:50" ht="11.25" customHeight="1" x14ac:dyDescent="0.2">
      <c r="A350" s="461" t="s">
        <v>626</v>
      </c>
      <c r="B350" s="829" t="s">
        <v>627</v>
      </c>
      <c r="C350" s="584">
        <v>6.51</v>
      </c>
      <c r="D350" s="584">
        <v>6.43</v>
      </c>
      <c r="E350" s="460">
        <v>6.21</v>
      </c>
      <c r="F350" s="589">
        <v>5.9</v>
      </c>
      <c r="G350" s="584">
        <v>5.5</v>
      </c>
      <c r="H350" s="584">
        <v>5</v>
      </c>
      <c r="I350" s="584">
        <v>4.25</v>
      </c>
      <c r="J350" s="584">
        <v>3.7</v>
      </c>
      <c r="K350" s="897"/>
      <c r="L350" s="584">
        <v>3.3</v>
      </c>
      <c r="M350" s="459">
        <v>2.9</v>
      </c>
      <c r="N350" s="897"/>
      <c r="O350" s="472">
        <v>2.5</v>
      </c>
      <c r="P350" s="472">
        <v>2.15</v>
      </c>
      <c r="Q350" s="590">
        <v>1.9</v>
      </c>
      <c r="R350" s="590">
        <v>1.5</v>
      </c>
      <c r="S350" s="590">
        <v>1.1000000000000001</v>
      </c>
      <c r="T350" s="590">
        <v>0.78</v>
      </c>
      <c r="U350" s="590">
        <v>0.7</v>
      </c>
      <c r="V350" s="590">
        <v>0.63</v>
      </c>
      <c r="W350" s="590">
        <v>0.59</v>
      </c>
      <c r="X350" s="590">
        <v>0.55000000000000004</v>
      </c>
      <c r="Y350" s="590">
        <v>0.51</v>
      </c>
      <c r="Z350" s="590">
        <v>0.47</v>
      </c>
      <c r="AA350" s="587">
        <f t="shared" si="248"/>
        <v>63.08</v>
      </c>
      <c r="AB350" s="1100">
        <f t="shared" si="221"/>
        <v>1.2441679626749691</v>
      </c>
      <c r="AC350" s="1100">
        <f t="shared" si="222"/>
        <v>3.5426731078904927</v>
      </c>
      <c r="AD350" s="1100">
        <f t="shared" si="270"/>
        <v>5.2542372881355881</v>
      </c>
      <c r="AE350" s="1100">
        <f t="shared" si="271"/>
        <v>7.2727272727272751</v>
      </c>
      <c r="AF350" s="1100">
        <f t="shared" si="272"/>
        <v>10.000000000000009</v>
      </c>
      <c r="AG350" s="1100">
        <f t="shared" si="273"/>
        <v>17.647058823529417</v>
      </c>
      <c r="AH350" s="1100">
        <f t="shared" si="274"/>
        <v>14.864864864864868</v>
      </c>
      <c r="AI350" s="1100">
        <f t="shared" si="275"/>
        <v>12.121212121212132</v>
      </c>
      <c r="AJ350" s="1100">
        <f t="shared" si="276"/>
        <v>13.793103448275868</v>
      </c>
      <c r="AK350" s="1100">
        <f t="shared" si="277"/>
        <v>15.999999999999993</v>
      </c>
      <c r="AL350" s="1100">
        <f t="shared" si="278"/>
        <v>16.279069767441868</v>
      </c>
      <c r="AM350" s="1100">
        <f t="shared" si="279"/>
        <v>13.157894736842103</v>
      </c>
      <c r="AN350" s="1100">
        <f t="shared" si="280"/>
        <v>26.666666666666661</v>
      </c>
      <c r="AO350" s="1100">
        <f t="shared" si="281"/>
        <v>36.363636363636353</v>
      </c>
      <c r="AP350" s="1100">
        <f t="shared" si="282"/>
        <v>41.025641025641036</v>
      </c>
      <c r="AQ350" s="1100">
        <f t="shared" si="283"/>
        <v>11.428571428571432</v>
      </c>
      <c r="AR350" s="1100">
        <f t="shared" si="284"/>
        <v>11.111111111111093</v>
      </c>
      <c r="AS350" s="1100">
        <f t="shared" si="285"/>
        <v>6.7796610169491567</v>
      </c>
      <c r="AT350" s="1100">
        <f t="shared" si="286"/>
        <v>7.2727272727272529</v>
      </c>
      <c r="AU350" s="1100">
        <f t="shared" si="287"/>
        <v>7.8431372549019773</v>
      </c>
      <c r="AV350" s="1100">
        <f t="shared" si="288"/>
        <v>8.5106382978723527</v>
      </c>
      <c r="AW350" s="1100">
        <f t="shared" si="268"/>
        <v>13.722799991984376</v>
      </c>
      <c r="AX350" s="1100">
        <f t="shared" si="269"/>
        <v>10.017665047589494</v>
      </c>
    </row>
    <row r="351" spans="1:50" ht="11.25" customHeight="1" x14ac:dyDescent="0.2">
      <c r="A351" s="461" t="s">
        <v>1328</v>
      </c>
      <c r="B351" s="829" t="s">
        <v>1329</v>
      </c>
      <c r="C351" s="584">
        <v>1.1000000000000001</v>
      </c>
      <c r="D351" s="584">
        <v>1.05</v>
      </c>
      <c r="E351" s="460">
        <v>0.75</v>
      </c>
      <c r="F351" s="589">
        <v>0.66</v>
      </c>
      <c r="G351" s="584">
        <v>0.59</v>
      </c>
      <c r="H351" s="584">
        <v>0.57999999999999996</v>
      </c>
      <c r="I351" s="584">
        <v>0.52</v>
      </c>
      <c r="J351" s="584">
        <v>0.43</v>
      </c>
      <c r="K351" s="897"/>
      <c r="L351" s="584">
        <v>0.4</v>
      </c>
      <c r="M351" s="588">
        <v>0.38</v>
      </c>
      <c r="N351" s="897"/>
      <c r="O351" s="472">
        <v>0.36</v>
      </c>
      <c r="P351" s="585">
        <v>0.34</v>
      </c>
      <c r="Q351" s="586">
        <v>0.66</v>
      </c>
      <c r="R351" s="590">
        <v>0.64817999999999998</v>
      </c>
      <c r="S351" s="590">
        <v>0.63636000000000004</v>
      </c>
      <c r="T351" s="590">
        <v>0.60909000000000002</v>
      </c>
      <c r="U351" s="586">
        <v>0.58182</v>
      </c>
      <c r="V351" s="590">
        <v>0.49106</v>
      </c>
      <c r="W351" s="590">
        <v>0.32117000000000001</v>
      </c>
      <c r="X351" s="586">
        <v>0.2979</v>
      </c>
      <c r="Y351" s="590">
        <v>0.29193999999999998</v>
      </c>
      <c r="Z351" s="590">
        <v>0.17634</v>
      </c>
      <c r="AA351" s="587">
        <f t="shared" si="248"/>
        <v>11.873860000000001</v>
      </c>
      <c r="AB351" s="1100">
        <f t="shared" si="221"/>
        <v>4.7619047619047672</v>
      </c>
      <c r="AC351" s="1100">
        <f t="shared" si="222"/>
        <v>40.000000000000014</v>
      </c>
      <c r="AD351" s="1100">
        <f t="shared" si="270"/>
        <v>13.636363636363624</v>
      </c>
      <c r="AE351" s="1100">
        <f t="shared" si="271"/>
        <v>11.86440677966103</v>
      </c>
      <c r="AF351" s="1100">
        <f t="shared" si="272"/>
        <v>1.7241379310344751</v>
      </c>
      <c r="AG351" s="1100">
        <f t="shared" si="273"/>
        <v>11.538461538461519</v>
      </c>
      <c r="AH351" s="1100">
        <f t="shared" si="274"/>
        <v>20.930232558139551</v>
      </c>
      <c r="AI351" s="1100">
        <f t="shared" si="275"/>
        <v>7.4999999999999956</v>
      </c>
      <c r="AJ351" s="1100">
        <f t="shared" si="276"/>
        <v>5.2631578947368363</v>
      </c>
      <c r="AK351" s="1100">
        <f t="shared" si="277"/>
        <v>5.555555555555558</v>
      </c>
      <c r="AL351" s="1100">
        <f t="shared" si="278"/>
        <v>5.8823529411764497</v>
      </c>
      <c r="AM351" s="1100">
        <f t="shared" si="279"/>
        <v>-48.484848484848484</v>
      </c>
      <c r="AN351" s="1100">
        <f t="shared" si="280"/>
        <v>1.8235675275386498</v>
      </c>
      <c r="AO351" s="1100">
        <f t="shared" si="281"/>
        <v>1.8574391853667604</v>
      </c>
      <c r="AP351" s="1100">
        <f t="shared" si="282"/>
        <v>4.4771708614490535</v>
      </c>
      <c r="AQ351" s="1100">
        <f t="shared" si="283"/>
        <v>4.6870166030731131</v>
      </c>
      <c r="AR351" s="1100">
        <f t="shared" si="284"/>
        <v>18.482466501038573</v>
      </c>
      <c r="AS351" s="1100">
        <f t="shared" si="285"/>
        <v>52.897219541053019</v>
      </c>
      <c r="AT351" s="1100">
        <f t="shared" si="286"/>
        <v>7.8113460892917042</v>
      </c>
      <c r="AU351" s="1100">
        <f t="shared" si="287"/>
        <v>2.0415153798725827</v>
      </c>
      <c r="AV351" s="1100">
        <f t="shared" si="288"/>
        <v>65.555177498015183</v>
      </c>
      <c r="AW351" s="1100">
        <f t="shared" si="268"/>
        <v>11.419268776137333</v>
      </c>
      <c r="AX351" s="1100">
        <f t="shared" si="269"/>
        <v>22.17718411455801</v>
      </c>
    </row>
    <row r="352" spans="1:50" ht="11.25" customHeight="1" x14ac:dyDescent="0.2">
      <c r="A352" s="1065" t="s">
        <v>3985</v>
      </c>
      <c r="B352" s="468" t="s">
        <v>3986</v>
      </c>
      <c r="C352" s="584">
        <v>1.05</v>
      </c>
      <c r="D352" s="584">
        <v>1</v>
      </c>
      <c r="E352" s="460">
        <v>0.54</v>
      </c>
      <c r="F352" s="506">
        <v>0.4</v>
      </c>
      <c r="G352" s="584">
        <v>0.34</v>
      </c>
      <c r="H352" s="584">
        <v>0.32</v>
      </c>
      <c r="I352" s="499">
        <v>0.24</v>
      </c>
      <c r="J352" s="584">
        <v>0.12</v>
      </c>
      <c r="K352" s="897"/>
      <c r="L352" s="463">
        <v>0</v>
      </c>
      <c r="M352" s="588">
        <v>0</v>
      </c>
      <c r="N352" s="897"/>
      <c r="O352" s="585">
        <v>0</v>
      </c>
      <c r="P352" s="585">
        <v>0</v>
      </c>
      <c r="Q352" s="500">
        <v>0</v>
      </c>
      <c r="R352" s="500">
        <v>0</v>
      </c>
      <c r="S352" s="500">
        <v>0</v>
      </c>
      <c r="T352" s="500">
        <v>0</v>
      </c>
      <c r="U352" s="500">
        <v>0</v>
      </c>
      <c r="V352" s="500">
        <v>0</v>
      </c>
      <c r="W352" s="500">
        <v>0</v>
      </c>
      <c r="X352" s="500">
        <v>0</v>
      </c>
      <c r="Y352" s="500">
        <v>0</v>
      </c>
      <c r="Z352" s="500">
        <v>0</v>
      </c>
      <c r="AA352" s="587">
        <f t="shared" si="248"/>
        <v>4.01</v>
      </c>
      <c r="AB352" s="1100">
        <f t="shared" si="221"/>
        <v>5.0000000000000044</v>
      </c>
      <c r="AC352" s="1100">
        <f t="shared" si="222"/>
        <v>85.185185185185162</v>
      </c>
      <c r="AD352" s="1100">
        <f t="shared" si="270"/>
        <v>35.000000000000007</v>
      </c>
      <c r="AE352" s="1100">
        <f t="shared" si="271"/>
        <v>17.647058823529417</v>
      </c>
      <c r="AF352" s="1100">
        <f t="shared" si="272"/>
        <v>6.25</v>
      </c>
      <c r="AG352" s="1100">
        <f t="shared" si="273"/>
        <v>33.33333333333335</v>
      </c>
      <c r="AH352" s="1100">
        <f t="shared" si="274"/>
        <v>100</v>
      </c>
      <c r="AI352" s="1100" t="str">
        <f t="shared" si="275"/>
        <v>n/a</v>
      </c>
      <c r="AJ352" s="1100" t="str">
        <f t="shared" si="276"/>
        <v>n/a</v>
      </c>
      <c r="AK352" s="1100" t="str">
        <f t="shared" si="277"/>
        <v>n/a</v>
      </c>
      <c r="AL352" s="1100" t="str">
        <f t="shared" si="278"/>
        <v>n/a</v>
      </c>
      <c r="AM352" s="1100" t="str">
        <f t="shared" si="279"/>
        <v>n/a</v>
      </c>
      <c r="AN352" s="1100" t="str">
        <f t="shared" si="280"/>
        <v>n/a</v>
      </c>
      <c r="AO352" s="1100" t="str">
        <f t="shared" si="281"/>
        <v>n/a</v>
      </c>
      <c r="AP352" s="1100" t="str">
        <f t="shared" si="282"/>
        <v>n/a</v>
      </c>
      <c r="AQ352" s="1100" t="str">
        <f t="shared" si="283"/>
        <v>n/a</v>
      </c>
      <c r="AR352" s="1100" t="str">
        <f t="shared" si="284"/>
        <v>n/a</v>
      </c>
      <c r="AS352" s="1100" t="str">
        <f t="shared" si="285"/>
        <v>n/a</v>
      </c>
      <c r="AT352" s="1100" t="str">
        <f t="shared" si="286"/>
        <v>n/a</v>
      </c>
      <c r="AU352" s="1100" t="str">
        <f t="shared" si="287"/>
        <v>n/a</v>
      </c>
      <c r="AV352" s="1100" t="str">
        <f t="shared" si="288"/>
        <v>n/a</v>
      </c>
      <c r="AW352" s="1100">
        <f t="shared" si="268"/>
        <v>40.345082477435419</v>
      </c>
      <c r="AX352" s="1100">
        <f t="shared" si="269"/>
        <v>37.802178752220634</v>
      </c>
    </row>
    <row r="353" spans="1:50" ht="11.25" customHeight="1" x14ac:dyDescent="0.2">
      <c r="A353" s="830" t="s">
        <v>1324</v>
      </c>
      <c r="B353" s="829" t="s">
        <v>1325</v>
      </c>
      <c r="C353" s="584">
        <v>1.2</v>
      </c>
      <c r="D353" s="584">
        <v>1.1000000000000001</v>
      </c>
      <c r="E353" s="460">
        <v>0.96</v>
      </c>
      <c r="F353" s="589">
        <v>0.8</v>
      </c>
      <c r="G353" s="584">
        <v>0.68</v>
      </c>
      <c r="H353" s="584">
        <v>0.57999999999999996</v>
      </c>
      <c r="I353" s="463">
        <v>0.52</v>
      </c>
      <c r="J353" s="584">
        <v>0.13</v>
      </c>
      <c r="K353" s="897"/>
      <c r="L353" s="463">
        <v>0</v>
      </c>
      <c r="M353" s="588">
        <v>0</v>
      </c>
      <c r="N353" s="897"/>
      <c r="O353" s="585">
        <v>0</v>
      </c>
      <c r="P353" s="585">
        <v>0</v>
      </c>
      <c r="Q353" s="586">
        <v>0</v>
      </c>
      <c r="R353" s="586">
        <v>0</v>
      </c>
      <c r="S353" s="586">
        <v>0</v>
      </c>
      <c r="T353" s="586">
        <v>0</v>
      </c>
      <c r="U353" s="586">
        <v>0</v>
      </c>
      <c r="V353" s="586">
        <v>0</v>
      </c>
      <c r="W353" s="586">
        <v>0</v>
      </c>
      <c r="X353" s="586">
        <v>0</v>
      </c>
      <c r="Y353" s="586">
        <v>0</v>
      </c>
      <c r="Z353" s="586">
        <v>0</v>
      </c>
      <c r="AA353" s="587">
        <f t="shared" si="248"/>
        <v>5.97</v>
      </c>
      <c r="AB353" s="1100">
        <f t="shared" si="221"/>
        <v>9.0909090909090828</v>
      </c>
      <c r="AC353" s="1100">
        <f t="shared" si="222"/>
        <v>14.583333333333348</v>
      </c>
      <c r="AD353" s="1100">
        <f t="shared" si="270"/>
        <v>19.999999999999996</v>
      </c>
      <c r="AE353" s="1100">
        <f t="shared" si="271"/>
        <v>17.647058823529417</v>
      </c>
      <c r="AF353" s="1100">
        <f t="shared" si="272"/>
        <v>17.24137931034484</v>
      </c>
      <c r="AG353" s="1100">
        <f t="shared" si="273"/>
        <v>11.538461538461519</v>
      </c>
      <c r="AH353" s="1100">
        <f t="shared" si="274"/>
        <v>300</v>
      </c>
      <c r="AI353" s="1100" t="str">
        <f t="shared" si="275"/>
        <v>n/a</v>
      </c>
      <c r="AJ353" s="1100" t="str">
        <f t="shared" si="276"/>
        <v>n/a</v>
      </c>
      <c r="AK353" s="1100" t="str">
        <f t="shared" si="277"/>
        <v>n/a</v>
      </c>
      <c r="AL353" s="1100" t="str">
        <f t="shared" si="278"/>
        <v>n/a</v>
      </c>
      <c r="AM353" s="1100" t="str">
        <f t="shared" si="279"/>
        <v>n/a</v>
      </c>
      <c r="AN353" s="1100" t="str">
        <f t="shared" si="280"/>
        <v>n/a</v>
      </c>
      <c r="AO353" s="1100" t="str">
        <f t="shared" si="281"/>
        <v>n/a</v>
      </c>
      <c r="AP353" s="1100" t="str">
        <f t="shared" si="282"/>
        <v>n/a</v>
      </c>
      <c r="AQ353" s="1100" t="str">
        <f t="shared" si="283"/>
        <v>n/a</v>
      </c>
      <c r="AR353" s="1100" t="str">
        <f t="shared" si="284"/>
        <v>n/a</v>
      </c>
      <c r="AS353" s="1100" t="str">
        <f t="shared" si="285"/>
        <v>n/a</v>
      </c>
      <c r="AT353" s="1100" t="str">
        <f t="shared" si="286"/>
        <v>n/a</v>
      </c>
      <c r="AU353" s="1100" t="str">
        <f t="shared" si="287"/>
        <v>n/a</v>
      </c>
      <c r="AV353" s="1100" t="str">
        <f t="shared" si="288"/>
        <v>n/a</v>
      </c>
      <c r="AW353" s="1100">
        <f t="shared" si="268"/>
        <v>55.72873458522546</v>
      </c>
      <c r="AX353" s="1100">
        <f t="shared" si="269"/>
        <v>107.77855010022139</v>
      </c>
    </row>
    <row r="354" spans="1:50" ht="11.25" customHeight="1" x14ac:dyDescent="0.2">
      <c r="A354" s="830" t="s">
        <v>1311</v>
      </c>
      <c r="B354" s="829" t="s">
        <v>1312</v>
      </c>
      <c r="C354" s="584">
        <v>2.72</v>
      </c>
      <c r="D354" s="584">
        <v>2.56</v>
      </c>
      <c r="E354" s="460">
        <v>2.4</v>
      </c>
      <c r="F354" s="589">
        <v>2.2400000000000002</v>
      </c>
      <c r="G354" s="584">
        <v>2.08</v>
      </c>
      <c r="H354" s="584">
        <v>1.92</v>
      </c>
      <c r="I354" s="584">
        <v>1.76</v>
      </c>
      <c r="J354" s="584">
        <v>1.57</v>
      </c>
      <c r="K354" s="897"/>
      <c r="L354" s="584">
        <v>1.37</v>
      </c>
      <c r="M354" s="588">
        <v>1.2</v>
      </c>
      <c r="N354" s="897"/>
      <c r="O354" s="493">
        <v>1.2</v>
      </c>
      <c r="P354" s="585">
        <v>1.2</v>
      </c>
      <c r="Q354" s="586">
        <v>1.2</v>
      </c>
      <c r="R354" s="586">
        <v>1.2</v>
      </c>
      <c r="S354" s="586">
        <v>1.2</v>
      </c>
      <c r="T354" s="586">
        <v>1.2</v>
      </c>
      <c r="U354" s="586">
        <v>1.2</v>
      </c>
      <c r="V354" s="586">
        <v>1.6950000000000001</v>
      </c>
      <c r="W354" s="586">
        <v>1.86</v>
      </c>
      <c r="X354" s="586">
        <v>1.86</v>
      </c>
      <c r="Y354" s="586">
        <v>1.86</v>
      </c>
      <c r="Z354" s="586">
        <v>1.86</v>
      </c>
      <c r="AA354" s="587">
        <f t="shared" si="248"/>
        <v>37.354999999999997</v>
      </c>
      <c r="AB354" s="1100">
        <f t="shared" si="221"/>
        <v>6.25</v>
      </c>
      <c r="AC354" s="1100">
        <f t="shared" si="222"/>
        <v>6.6666666666666652</v>
      </c>
      <c r="AD354" s="1100">
        <f t="shared" si="270"/>
        <v>7.1428571428571397</v>
      </c>
      <c r="AE354" s="1100">
        <f t="shared" si="271"/>
        <v>7.6923076923077094</v>
      </c>
      <c r="AF354" s="1100">
        <f t="shared" si="272"/>
        <v>8.3333333333333481</v>
      </c>
      <c r="AG354" s="1100">
        <f t="shared" si="273"/>
        <v>9.0909090909090828</v>
      </c>
      <c r="AH354" s="1100">
        <f t="shared" si="274"/>
        <v>12.101910828025474</v>
      </c>
      <c r="AI354" s="1100">
        <f t="shared" si="275"/>
        <v>14.598540145985407</v>
      </c>
      <c r="AJ354" s="1100">
        <f t="shared" si="276"/>
        <v>14.166666666666682</v>
      </c>
      <c r="AK354" s="1100">
        <f t="shared" si="277"/>
        <v>0</v>
      </c>
      <c r="AL354" s="1100">
        <f t="shared" si="278"/>
        <v>0</v>
      </c>
      <c r="AM354" s="1100">
        <f t="shared" si="279"/>
        <v>0</v>
      </c>
      <c r="AN354" s="1100">
        <f t="shared" si="280"/>
        <v>0</v>
      </c>
      <c r="AO354" s="1100">
        <f t="shared" si="281"/>
        <v>0</v>
      </c>
      <c r="AP354" s="1100">
        <f t="shared" si="282"/>
        <v>0</v>
      </c>
      <c r="AQ354" s="1100">
        <f t="shared" si="283"/>
        <v>0</v>
      </c>
      <c r="AR354" s="1100">
        <f t="shared" si="284"/>
        <v>-29.20353982300885</v>
      </c>
      <c r="AS354" s="1100">
        <f t="shared" si="285"/>
        <v>-8.8709677419354875</v>
      </c>
      <c r="AT354" s="1100">
        <f t="shared" si="286"/>
        <v>0</v>
      </c>
      <c r="AU354" s="1100">
        <f t="shared" si="287"/>
        <v>0</v>
      </c>
      <c r="AV354" s="1100">
        <f t="shared" si="288"/>
        <v>0</v>
      </c>
      <c r="AW354" s="1100">
        <f t="shared" si="268"/>
        <v>2.2842230477051029</v>
      </c>
      <c r="AX354" s="1100">
        <f t="shared" si="269"/>
        <v>9.2952292080933905</v>
      </c>
    </row>
    <row r="355" spans="1:50" ht="11.25" customHeight="1" x14ac:dyDescent="0.2">
      <c r="A355" s="461" t="s">
        <v>1313</v>
      </c>
      <c r="B355" s="829" t="s">
        <v>1314</v>
      </c>
      <c r="C355" s="584">
        <v>2</v>
      </c>
      <c r="D355" s="584">
        <v>1.93</v>
      </c>
      <c r="E355" s="460">
        <v>1.66</v>
      </c>
      <c r="F355" s="589">
        <v>1.45</v>
      </c>
      <c r="G355" s="584">
        <v>1.34</v>
      </c>
      <c r="H355" s="584">
        <v>1.24</v>
      </c>
      <c r="I355" s="584">
        <v>1.07</v>
      </c>
      <c r="J355" s="584">
        <v>0.89</v>
      </c>
      <c r="K355" s="897"/>
      <c r="L355" s="584">
        <v>0.77</v>
      </c>
      <c r="M355" s="459">
        <v>0.66</v>
      </c>
      <c r="N355" s="897"/>
      <c r="O355" s="472">
        <v>0.56999999999999995</v>
      </c>
      <c r="P355" s="585">
        <v>0.48</v>
      </c>
      <c r="Q355" s="586">
        <v>0.48</v>
      </c>
      <c r="R355" s="590">
        <v>0.46</v>
      </c>
      <c r="S355" s="590">
        <v>0.38</v>
      </c>
      <c r="T355" s="586">
        <v>0.32</v>
      </c>
      <c r="U355" s="590">
        <v>0.28222000000000003</v>
      </c>
      <c r="V355" s="586">
        <v>0.24887999999999999</v>
      </c>
      <c r="W355" s="586">
        <v>0.24887999999999999</v>
      </c>
      <c r="X355" s="586">
        <v>0.24887999999999999</v>
      </c>
      <c r="Y355" s="586">
        <v>0.24887999999999999</v>
      </c>
      <c r="Z355" s="590">
        <v>0.24887999999999999</v>
      </c>
      <c r="AA355" s="587">
        <f t="shared" si="248"/>
        <v>17.226620000000004</v>
      </c>
      <c r="AB355" s="1100">
        <f t="shared" si="221"/>
        <v>3.62694300518136</v>
      </c>
      <c r="AC355" s="1100">
        <f t="shared" si="222"/>
        <v>16.265060240963859</v>
      </c>
      <c r="AD355" s="1100">
        <f t="shared" si="270"/>
        <v>14.482758620689662</v>
      </c>
      <c r="AE355" s="1100">
        <f t="shared" si="271"/>
        <v>8.2089552238805865</v>
      </c>
      <c r="AF355" s="1100">
        <f t="shared" si="272"/>
        <v>8.064516129032274</v>
      </c>
      <c r="AG355" s="1100">
        <f t="shared" si="273"/>
        <v>15.887850467289709</v>
      </c>
      <c r="AH355" s="1100">
        <f t="shared" si="274"/>
        <v>20.2247191011236</v>
      </c>
      <c r="AI355" s="1100">
        <f t="shared" si="275"/>
        <v>15.58441558441559</v>
      </c>
      <c r="AJ355" s="1100">
        <f t="shared" si="276"/>
        <v>16.666666666666675</v>
      </c>
      <c r="AK355" s="1100">
        <f t="shared" si="277"/>
        <v>15.789473684210531</v>
      </c>
      <c r="AL355" s="1100">
        <f t="shared" si="278"/>
        <v>18.75</v>
      </c>
      <c r="AM355" s="1100">
        <f t="shared" si="279"/>
        <v>0</v>
      </c>
      <c r="AN355" s="1100">
        <f t="shared" si="280"/>
        <v>4.3478260869565188</v>
      </c>
      <c r="AO355" s="1100">
        <f t="shared" si="281"/>
        <v>21.052631578947366</v>
      </c>
      <c r="AP355" s="1100">
        <f t="shared" si="282"/>
        <v>18.75</v>
      </c>
      <c r="AQ355" s="1100">
        <f t="shared" si="283"/>
        <v>13.38671958046913</v>
      </c>
      <c r="AR355" s="1100">
        <f t="shared" si="284"/>
        <v>13.396014143362267</v>
      </c>
      <c r="AS355" s="1100">
        <f t="shared" si="285"/>
        <v>0</v>
      </c>
      <c r="AT355" s="1100">
        <f t="shared" si="286"/>
        <v>0</v>
      </c>
      <c r="AU355" s="1100">
        <f t="shared" si="287"/>
        <v>0</v>
      </c>
      <c r="AV355" s="1100">
        <f t="shared" si="288"/>
        <v>0</v>
      </c>
      <c r="AW355" s="1100">
        <f t="shared" si="268"/>
        <v>10.689740481580435</v>
      </c>
      <c r="AX355" s="1100">
        <f t="shared" si="269"/>
        <v>7.6665528314092288</v>
      </c>
    </row>
    <row r="356" spans="1:50" ht="11.25" customHeight="1" x14ac:dyDescent="0.2">
      <c r="A356" s="830" t="s">
        <v>628</v>
      </c>
      <c r="B356" s="829" t="s">
        <v>629</v>
      </c>
      <c r="C356" s="584">
        <v>3.02</v>
      </c>
      <c r="D356" s="584">
        <v>2.96</v>
      </c>
      <c r="E356" s="460">
        <v>2.8</v>
      </c>
      <c r="F356" s="454">
        <v>2.61</v>
      </c>
      <c r="G356" s="584">
        <v>2.3199999999999998</v>
      </c>
      <c r="H356" s="584">
        <v>1.97</v>
      </c>
      <c r="I356" s="584">
        <v>1.64</v>
      </c>
      <c r="J356" s="584">
        <v>1.41</v>
      </c>
      <c r="K356" s="897" t="s">
        <v>90</v>
      </c>
      <c r="L356" s="584">
        <v>1.27</v>
      </c>
      <c r="M356" s="459">
        <v>1.1200000000000001</v>
      </c>
      <c r="N356" s="897"/>
      <c r="O356" s="472">
        <v>1.02</v>
      </c>
      <c r="P356" s="585">
        <v>1</v>
      </c>
      <c r="Q356" s="590">
        <v>0.94</v>
      </c>
      <c r="R356" s="590">
        <v>0.86</v>
      </c>
      <c r="S356" s="590">
        <v>0.74</v>
      </c>
      <c r="T356" s="590">
        <v>0.72</v>
      </c>
      <c r="U356" s="590">
        <v>0.67</v>
      </c>
      <c r="V356" s="590">
        <v>0.62</v>
      </c>
      <c r="W356" s="586">
        <v>0.6</v>
      </c>
      <c r="X356" s="586">
        <v>0.6</v>
      </c>
      <c r="Y356" s="586">
        <v>1.52</v>
      </c>
      <c r="Z356" s="590">
        <v>1.52</v>
      </c>
      <c r="AA356" s="587">
        <f t="shared" si="248"/>
        <v>31.930000000000003</v>
      </c>
      <c r="AB356" s="1100">
        <f t="shared" si="221"/>
        <v>2.0270270270270396</v>
      </c>
      <c r="AC356" s="1100">
        <f t="shared" si="222"/>
        <v>5.7142857142857162</v>
      </c>
      <c r="AD356" s="1100">
        <f t="shared" si="270"/>
        <v>7.2796934865900331</v>
      </c>
      <c r="AE356" s="1100">
        <f t="shared" si="271"/>
        <v>12.5</v>
      </c>
      <c r="AF356" s="1100">
        <f t="shared" si="272"/>
        <v>17.766497461928932</v>
      </c>
      <c r="AG356" s="1100">
        <f t="shared" si="273"/>
        <v>20.121951219512191</v>
      </c>
      <c r="AH356" s="1100">
        <f t="shared" si="274"/>
        <v>16.312056737588641</v>
      </c>
      <c r="AI356" s="1100">
        <f t="shared" si="275"/>
        <v>11.023622047244096</v>
      </c>
      <c r="AJ356" s="1100">
        <f t="shared" si="276"/>
        <v>13.392857142857139</v>
      </c>
      <c r="AK356" s="1100">
        <f t="shared" si="277"/>
        <v>9.8039215686274606</v>
      </c>
      <c r="AL356" s="1100">
        <f t="shared" si="278"/>
        <v>2.0000000000000018</v>
      </c>
      <c r="AM356" s="1100">
        <f t="shared" si="279"/>
        <v>6.3829787234042534</v>
      </c>
      <c r="AN356" s="1100">
        <f t="shared" si="280"/>
        <v>9.302325581395344</v>
      </c>
      <c r="AO356" s="1100">
        <f t="shared" si="281"/>
        <v>16.216216216216207</v>
      </c>
      <c r="AP356" s="1100">
        <f t="shared" si="282"/>
        <v>2.7777777777777901</v>
      </c>
      <c r="AQ356" s="1100">
        <f t="shared" si="283"/>
        <v>7.4626865671641784</v>
      </c>
      <c r="AR356" s="1100">
        <f t="shared" si="284"/>
        <v>8.064516129032274</v>
      </c>
      <c r="AS356" s="1100">
        <f t="shared" si="285"/>
        <v>3.3333333333333437</v>
      </c>
      <c r="AT356" s="1100">
        <f t="shared" si="286"/>
        <v>0</v>
      </c>
      <c r="AU356" s="1100">
        <f t="shared" si="287"/>
        <v>-60.526315789473685</v>
      </c>
      <c r="AV356" s="1100">
        <f t="shared" si="288"/>
        <v>0</v>
      </c>
      <c r="AW356" s="1100">
        <f t="shared" si="268"/>
        <v>5.283591949738617</v>
      </c>
      <c r="AX356" s="1100">
        <f t="shared" si="269"/>
        <v>16.187378460725018</v>
      </c>
    </row>
    <row r="357" spans="1:50" ht="11.25" customHeight="1" x14ac:dyDescent="0.2">
      <c r="A357" s="1143" t="s">
        <v>3829</v>
      </c>
      <c r="B357" s="817" t="s">
        <v>3830</v>
      </c>
      <c r="C357" s="963">
        <v>0.42</v>
      </c>
      <c r="D357" s="963">
        <v>0.35</v>
      </c>
      <c r="E357" s="460">
        <v>0.25</v>
      </c>
      <c r="F357" s="18">
        <v>0.16</v>
      </c>
      <c r="G357" s="18">
        <v>0.15</v>
      </c>
      <c r="H357" s="18">
        <v>0.08</v>
      </c>
      <c r="I357" s="18">
        <v>7.0000000000000007E-2</v>
      </c>
      <c r="J357" s="18">
        <v>3.5000000000000003E-2</v>
      </c>
      <c r="K357" s="18"/>
      <c r="L357" s="18">
        <v>9.5000000000000001E-2</v>
      </c>
      <c r="M357" s="468">
        <v>0.05</v>
      </c>
      <c r="N357" s="469"/>
      <c r="O357" s="479">
        <v>0.05</v>
      </c>
      <c r="P357" s="479">
        <v>0.05</v>
      </c>
      <c r="Q357" s="1167">
        <v>0.05</v>
      </c>
      <c r="R357" s="1167">
        <v>0.05</v>
      </c>
      <c r="S357" s="1167">
        <v>0.05</v>
      </c>
      <c r="T357" s="1167">
        <v>0.05</v>
      </c>
      <c r="U357" s="1167">
        <v>7.5999999999999998E-2</v>
      </c>
      <c r="V357" s="1167">
        <v>0.04</v>
      </c>
      <c r="W357" s="1167">
        <v>0.04</v>
      </c>
      <c r="X357" s="1167">
        <v>0.04</v>
      </c>
      <c r="Y357" s="1167">
        <v>0.04</v>
      </c>
      <c r="Z357" s="1167">
        <v>0.04</v>
      </c>
      <c r="AA357" s="587">
        <f t="shared" si="248"/>
        <v>2.2360000000000002</v>
      </c>
      <c r="AB357" s="1100">
        <f t="shared" si="221"/>
        <v>19.999999999999996</v>
      </c>
      <c r="AC357" s="1100">
        <f t="shared" si="222"/>
        <v>39.999999999999993</v>
      </c>
      <c r="AD357" s="1100">
        <f t="shared" si="270"/>
        <v>56.25</v>
      </c>
      <c r="AE357" s="1100">
        <f t="shared" si="271"/>
        <v>6.6666666666666652</v>
      </c>
      <c r="AF357" s="1100">
        <f t="shared" si="272"/>
        <v>87.5</v>
      </c>
      <c r="AG357" s="1100">
        <f t="shared" si="273"/>
        <v>14.285714285714279</v>
      </c>
      <c r="AH357" s="1100">
        <f t="shared" si="274"/>
        <v>100</v>
      </c>
      <c r="AI357" s="1100">
        <f t="shared" si="275"/>
        <v>-63.157894736842103</v>
      </c>
      <c r="AJ357" s="1100">
        <f t="shared" si="276"/>
        <v>89.999999999999986</v>
      </c>
      <c r="AK357" s="1100">
        <f t="shared" si="277"/>
        <v>0</v>
      </c>
      <c r="AL357" s="1100">
        <f t="shared" si="278"/>
        <v>0</v>
      </c>
      <c r="AM357" s="1100">
        <f t="shared" si="279"/>
        <v>0</v>
      </c>
      <c r="AN357" s="1100">
        <f t="shared" si="280"/>
        <v>0</v>
      </c>
      <c r="AO357" s="1100">
        <f t="shared" si="281"/>
        <v>0</v>
      </c>
      <c r="AP357" s="1100">
        <f t="shared" si="282"/>
        <v>0</v>
      </c>
      <c r="AQ357" s="1100">
        <f t="shared" si="283"/>
        <v>-34.210526315789465</v>
      </c>
      <c r="AR357" s="1100">
        <f t="shared" si="284"/>
        <v>89.999999999999986</v>
      </c>
      <c r="AS357" s="1100">
        <f t="shared" si="285"/>
        <v>0</v>
      </c>
      <c r="AT357" s="1100">
        <f t="shared" si="286"/>
        <v>0</v>
      </c>
      <c r="AU357" s="1100">
        <f t="shared" si="287"/>
        <v>0</v>
      </c>
      <c r="AV357" s="1100">
        <f t="shared" si="288"/>
        <v>0</v>
      </c>
      <c r="AW357" s="1100">
        <f t="shared" si="268"/>
        <v>19.3968552333214</v>
      </c>
      <c r="AX357" s="1100">
        <f t="shared" si="269"/>
        <v>42.735886853849117</v>
      </c>
    </row>
    <row r="358" spans="1:50" ht="11.25" customHeight="1" x14ac:dyDescent="0.2">
      <c r="A358" s="542" t="s">
        <v>4639</v>
      </c>
      <c r="B358" s="829" t="s">
        <v>4632</v>
      </c>
      <c r="C358" s="584">
        <v>4.2300000000000004</v>
      </c>
      <c r="D358" s="584">
        <v>2.1799999999999997</v>
      </c>
      <c r="E358" s="460">
        <v>1.1000000000000001</v>
      </c>
      <c r="F358" s="460">
        <v>0.3</v>
      </c>
      <c r="G358" s="499">
        <v>0</v>
      </c>
      <c r="H358" s="499">
        <v>0</v>
      </c>
      <c r="I358" s="499">
        <v>0</v>
      </c>
      <c r="J358" s="499">
        <v>0</v>
      </c>
      <c r="K358" s="1026"/>
      <c r="L358" s="499">
        <v>0</v>
      </c>
      <c r="M358" s="502">
        <v>0</v>
      </c>
      <c r="N358" s="519"/>
      <c r="O358" s="999">
        <v>0</v>
      </c>
      <c r="P358" s="999">
        <v>0</v>
      </c>
      <c r="Q358" s="500">
        <v>0</v>
      </c>
      <c r="R358" s="500">
        <v>0</v>
      </c>
      <c r="S358" s="500">
        <v>0</v>
      </c>
      <c r="T358" s="500">
        <v>0</v>
      </c>
      <c r="U358" s="500">
        <v>0</v>
      </c>
      <c r="V358" s="500">
        <v>0</v>
      </c>
      <c r="W358" s="500">
        <v>0</v>
      </c>
      <c r="X358" s="500">
        <v>0</v>
      </c>
      <c r="Y358" s="500">
        <v>0</v>
      </c>
      <c r="Z358" s="500">
        <v>0</v>
      </c>
      <c r="AA358" s="587">
        <f t="shared" si="248"/>
        <v>7.81</v>
      </c>
      <c r="AB358" s="1100">
        <f t="shared" si="221"/>
        <v>94.036697247706471</v>
      </c>
      <c r="AC358" s="1100">
        <f t="shared" si="222"/>
        <v>98.181818181818144</v>
      </c>
      <c r="AD358" s="1100">
        <f t="shared" si="270"/>
        <v>266.66666666666669</v>
      </c>
      <c r="AE358" s="1100" t="str">
        <f t="shared" si="271"/>
        <v>n/a</v>
      </c>
      <c r="AF358" s="1100" t="str">
        <f t="shared" si="272"/>
        <v>n/a</v>
      </c>
      <c r="AG358" s="1100" t="str">
        <f t="shared" si="273"/>
        <v>n/a</v>
      </c>
      <c r="AH358" s="1100" t="str">
        <f t="shared" si="274"/>
        <v>n/a</v>
      </c>
      <c r="AI358" s="1100" t="str">
        <f t="shared" si="275"/>
        <v>n/a</v>
      </c>
      <c r="AJ358" s="1100" t="str">
        <f t="shared" si="276"/>
        <v>n/a</v>
      </c>
      <c r="AK358" s="1100" t="str">
        <f t="shared" si="277"/>
        <v>n/a</v>
      </c>
      <c r="AL358" s="1100" t="str">
        <f t="shared" si="278"/>
        <v>n/a</v>
      </c>
      <c r="AM358" s="1100" t="str">
        <f t="shared" si="279"/>
        <v>n/a</v>
      </c>
      <c r="AN358" s="1100" t="str">
        <f t="shared" si="280"/>
        <v>n/a</v>
      </c>
      <c r="AO358" s="1100" t="str">
        <f t="shared" si="281"/>
        <v>n/a</v>
      </c>
      <c r="AP358" s="1100" t="str">
        <f t="shared" si="282"/>
        <v>n/a</v>
      </c>
      <c r="AQ358" s="1100" t="str">
        <f t="shared" si="283"/>
        <v>n/a</v>
      </c>
      <c r="AR358" s="1100" t="str">
        <f t="shared" si="284"/>
        <v>n/a</v>
      </c>
      <c r="AS358" s="1100" t="str">
        <f t="shared" si="285"/>
        <v>n/a</v>
      </c>
      <c r="AT358" s="1100" t="str">
        <f t="shared" si="286"/>
        <v>n/a</v>
      </c>
      <c r="AU358" s="1100" t="str">
        <f t="shared" si="287"/>
        <v>n/a</v>
      </c>
      <c r="AV358" s="1100" t="str">
        <f t="shared" si="288"/>
        <v>n/a</v>
      </c>
      <c r="AW358" s="1100">
        <f t="shared" si="268"/>
        <v>152.96172736539711</v>
      </c>
      <c r="AX358" s="1100">
        <f t="shared" si="269"/>
        <v>98.493174499650749</v>
      </c>
    </row>
    <row r="359" spans="1:50" ht="11.25" customHeight="1" x14ac:dyDescent="0.2">
      <c r="A359" s="830" t="s">
        <v>1315</v>
      </c>
      <c r="B359" s="829" t="s">
        <v>1316</v>
      </c>
      <c r="C359" s="584">
        <v>1.82</v>
      </c>
      <c r="D359" s="584">
        <v>1.7</v>
      </c>
      <c r="E359" s="460">
        <v>1.46</v>
      </c>
      <c r="F359" s="460">
        <v>1.25</v>
      </c>
      <c r="G359" s="584">
        <v>1.1299999999999999</v>
      </c>
      <c r="H359" s="584">
        <v>1.02</v>
      </c>
      <c r="I359" s="584">
        <v>0.94</v>
      </c>
      <c r="J359" s="584">
        <v>0.87</v>
      </c>
      <c r="K359" s="897"/>
      <c r="L359" s="584">
        <v>0.82</v>
      </c>
      <c r="M359" s="459">
        <v>0.75</v>
      </c>
      <c r="N359" s="897"/>
      <c r="O359" s="585">
        <v>0.72</v>
      </c>
      <c r="P359" s="472">
        <v>0.72</v>
      </c>
      <c r="Q359" s="590">
        <v>0.71</v>
      </c>
      <c r="R359" s="590">
        <v>0.67</v>
      </c>
      <c r="S359" s="590">
        <v>0.63</v>
      </c>
      <c r="T359" s="590">
        <v>0.59</v>
      </c>
      <c r="U359" s="590">
        <v>0.55000000000000004</v>
      </c>
      <c r="V359" s="590">
        <v>0.51</v>
      </c>
      <c r="W359" s="590">
        <v>0.47</v>
      </c>
      <c r="X359" s="590">
        <v>0.43</v>
      </c>
      <c r="Y359" s="586">
        <v>0.4</v>
      </c>
      <c r="Z359" s="586">
        <v>0.4</v>
      </c>
      <c r="AA359" s="587">
        <f t="shared" si="248"/>
        <v>18.559999999999999</v>
      </c>
      <c r="AB359" s="1100">
        <f t="shared" si="221"/>
        <v>7.0588235294117618</v>
      </c>
      <c r="AC359" s="1100">
        <f t="shared" si="222"/>
        <v>16.43835616438356</v>
      </c>
      <c r="AD359" s="1100">
        <f t="shared" si="270"/>
        <v>16.799999999999994</v>
      </c>
      <c r="AE359" s="1100">
        <f t="shared" si="271"/>
        <v>10.619469026548689</v>
      </c>
      <c r="AF359" s="1100">
        <f t="shared" si="272"/>
        <v>10.784313725490179</v>
      </c>
      <c r="AG359" s="1100">
        <f t="shared" si="273"/>
        <v>8.5106382978723527</v>
      </c>
      <c r="AH359" s="1100">
        <f t="shared" si="274"/>
        <v>8.045977011494255</v>
      </c>
      <c r="AI359" s="1100">
        <f t="shared" si="275"/>
        <v>6.0975609756097615</v>
      </c>
      <c r="AJ359" s="1100">
        <f t="shared" si="276"/>
        <v>9.3333333333333268</v>
      </c>
      <c r="AK359" s="1100">
        <f t="shared" si="277"/>
        <v>4.1666666666666741</v>
      </c>
      <c r="AL359" s="1100">
        <f t="shared" si="278"/>
        <v>0</v>
      </c>
      <c r="AM359" s="1100">
        <f t="shared" si="279"/>
        <v>1.4084507042253502</v>
      </c>
      <c r="AN359" s="1100">
        <f t="shared" si="280"/>
        <v>5.9701492537313383</v>
      </c>
      <c r="AO359" s="1100">
        <f t="shared" si="281"/>
        <v>6.3492063492063489</v>
      </c>
      <c r="AP359" s="1100">
        <f t="shared" si="282"/>
        <v>6.7796610169491567</v>
      </c>
      <c r="AQ359" s="1100">
        <f t="shared" si="283"/>
        <v>7.2727272727272529</v>
      </c>
      <c r="AR359" s="1100">
        <f t="shared" si="284"/>
        <v>7.8431372549019773</v>
      </c>
      <c r="AS359" s="1100">
        <f t="shared" si="285"/>
        <v>8.5106382978723527</v>
      </c>
      <c r="AT359" s="1100">
        <f t="shared" si="286"/>
        <v>9.302325581395344</v>
      </c>
      <c r="AU359" s="1100">
        <f t="shared" si="287"/>
        <v>7.4999999999999956</v>
      </c>
      <c r="AV359" s="1100">
        <f t="shared" si="288"/>
        <v>0</v>
      </c>
      <c r="AW359" s="1100">
        <f t="shared" si="268"/>
        <v>7.5614968791342703</v>
      </c>
      <c r="AX359" s="1100">
        <f t="shared" si="269"/>
        <v>4.2603143306323661</v>
      </c>
    </row>
    <row r="360" spans="1:50" ht="11.25" customHeight="1" x14ac:dyDescent="0.2">
      <c r="A360" s="830" t="s">
        <v>1318</v>
      </c>
      <c r="B360" s="829" t="s">
        <v>1319</v>
      </c>
      <c r="C360" s="584">
        <v>2.5299999999999998</v>
      </c>
      <c r="D360" s="584">
        <v>2.5049999999999999</v>
      </c>
      <c r="E360" s="460">
        <v>2.4249999999999998</v>
      </c>
      <c r="F360" s="589">
        <v>2.1</v>
      </c>
      <c r="G360" s="584">
        <v>1.85</v>
      </c>
      <c r="H360" s="584">
        <v>1.71</v>
      </c>
      <c r="I360" s="584">
        <v>1.68</v>
      </c>
      <c r="J360" s="584">
        <v>1.4</v>
      </c>
      <c r="K360" s="897"/>
      <c r="L360" s="584">
        <v>0.86</v>
      </c>
      <c r="M360" s="459">
        <v>0.6</v>
      </c>
      <c r="N360" s="897"/>
      <c r="O360" s="585">
        <v>0.56000000000000005</v>
      </c>
      <c r="P360" s="472">
        <v>0.56000000000000005</v>
      </c>
      <c r="Q360" s="590">
        <v>0.51</v>
      </c>
      <c r="R360" s="590">
        <v>0.38</v>
      </c>
      <c r="S360" s="590">
        <v>0.31</v>
      </c>
      <c r="T360" s="590">
        <v>0.28000000000000003</v>
      </c>
      <c r="U360" s="590">
        <v>0.24</v>
      </c>
      <c r="V360" s="586">
        <v>0.2</v>
      </c>
      <c r="W360" s="586">
        <v>0.2</v>
      </c>
      <c r="X360" s="586">
        <v>0.2</v>
      </c>
      <c r="Y360" s="590">
        <v>0.2</v>
      </c>
      <c r="Z360" s="590">
        <v>0.17</v>
      </c>
      <c r="AA360" s="587">
        <f t="shared" si="248"/>
        <v>21.469999999999995</v>
      </c>
      <c r="AB360" s="1100">
        <f t="shared" si="221"/>
        <v>0.99800399201597223</v>
      </c>
      <c r="AC360" s="1100">
        <f t="shared" si="222"/>
        <v>3.2989690721649589</v>
      </c>
      <c r="AD360" s="1100">
        <f t="shared" si="270"/>
        <v>15.476190476190466</v>
      </c>
      <c r="AE360" s="1100">
        <f t="shared" si="271"/>
        <v>13.513513513513509</v>
      </c>
      <c r="AF360" s="1100">
        <f t="shared" si="272"/>
        <v>8.1871345029239873</v>
      </c>
      <c r="AG360" s="1100">
        <f t="shared" si="273"/>
        <v>1.7857142857142794</v>
      </c>
      <c r="AH360" s="1100">
        <f t="shared" si="274"/>
        <v>19.999999999999996</v>
      </c>
      <c r="AI360" s="1100">
        <f t="shared" si="275"/>
        <v>62.790697674418603</v>
      </c>
      <c r="AJ360" s="1100">
        <f t="shared" si="276"/>
        <v>43.333333333333336</v>
      </c>
      <c r="AK360" s="1100">
        <f t="shared" si="277"/>
        <v>7.1428571428571397</v>
      </c>
      <c r="AL360" s="1100">
        <f t="shared" si="278"/>
        <v>0</v>
      </c>
      <c r="AM360" s="1100">
        <f t="shared" si="279"/>
        <v>9.8039215686274606</v>
      </c>
      <c r="AN360" s="1100">
        <f t="shared" si="280"/>
        <v>34.210526315789465</v>
      </c>
      <c r="AO360" s="1100">
        <f t="shared" si="281"/>
        <v>22.580645161290324</v>
      </c>
      <c r="AP360" s="1100">
        <f t="shared" si="282"/>
        <v>10.714285714285698</v>
      </c>
      <c r="AQ360" s="1100">
        <f t="shared" si="283"/>
        <v>16.666666666666675</v>
      </c>
      <c r="AR360" s="1100">
        <f t="shared" si="284"/>
        <v>19.999999999999996</v>
      </c>
      <c r="AS360" s="1100">
        <f t="shared" si="285"/>
        <v>0</v>
      </c>
      <c r="AT360" s="1100">
        <f t="shared" si="286"/>
        <v>0</v>
      </c>
      <c r="AU360" s="1100">
        <f t="shared" si="287"/>
        <v>0</v>
      </c>
      <c r="AV360" s="1100">
        <f t="shared" si="288"/>
        <v>17.647058823529417</v>
      </c>
      <c r="AW360" s="1100">
        <f t="shared" si="268"/>
        <v>14.673786583015298</v>
      </c>
      <c r="AX360" s="1100">
        <f t="shared" si="269"/>
        <v>16.022373755213142</v>
      </c>
    </row>
    <row r="361" spans="1:50" ht="11.25" customHeight="1" x14ac:dyDescent="0.2">
      <c r="A361" s="448" t="s">
        <v>2390</v>
      </c>
      <c r="B361" s="829" t="s">
        <v>2391</v>
      </c>
      <c r="C361" s="584">
        <v>1.32</v>
      </c>
      <c r="D361" s="584">
        <v>1.26</v>
      </c>
      <c r="E361" s="460">
        <v>1.2</v>
      </c>
      <c r="F361" s="589">
        <v>1.0774999999999999</v>
      </c>
      <c r="G361" s="584">
        <v>1.04</v>
      </c>
      <c r="H361" s="584">
        <v>0.96</v>
      </c>
      <c r="I361" s="499">
        <v>0.9</v>
      </c>
      <c r="J361" s="584">
        <v>0.9</v>
      </c>
      <c r="K361" s="584"/>
      <c r="L361" s="584">
        <v>0.87</v>
      </c>
      <c r="M361" s="459">
        <v>0.78249999999999997</v>
      </c>
      <c r="N361" s="584"/>
      <c r="O361" s="472">
        <v>0.63</v>
      </c>
      <c r="P361" s="472">
        <v>0.56000000000000005</v>
      </c>
      <c r="Q361" s="590">
        <v>0.54749999999999999</v>
      </c>
      <c r="R361" s="590">
        <v>0.45</v>
      </c>
      <c r="S361" s="590">
        <v>0.4</v>
      </c>
      <c r="T361" s="590">
        <v>0.32</v>
      </c>
      <c r="U361" s="590">
        <v>0.16</v>
      </c>
      <c r="V361" s="586">
        <v>0.08</v>
      </c>
      <c r="W361" s="586">
        <v>0.08</v>
      </c>
      <c r="X361" s="590">
        <v>0.08</v>
      </c>
      <c r="Y361" s="590">
        <v>7.0000000000000007E-2</v>
      </c>
      <c r="Z361" s="586">
        <v>0.06</v>
      </c>
      <c r="AA361" s="587">
        <f t="shared" si="248"/>
        <v>13.747500000000002</v>
      </c>
      <c r="AB361" s="1100">
        <f t="shared" si="221"/>
        <v>4.7619047619047672</v>
      </c>
      <c r="AC361" s="1100">
        <f t="shared" si="222"/>
        <v>5.0000000000000044</v>
      </c>
      <c r="AD361" s="1100">
        <f t="shared" si="270"/>
        <v>11.368909512761016</v>
      </c>
      <c r="AE361" s="1100">
        <f t="shared" si="271"/>
        <v>3.6057692307692069</v>
      </c>
      <c r="AF361" s="1100">
        <f t="shared" si="272"/>
        <v>8.3333333333333481</v>
      </c>
      <c r="AG361" s="1100">
        <f t="shared" si="273"/>
        <v>6.6666666666666652</v>
      </c>
      <c r="AH361" s="1100">
        <f t="shared" si="274"/>
        <v>0</v>
      </c>
      <c r="AI361" s="1100">
        <f t="shared" si="275"/>
        <v>3.4482758620689724</v>
      </c>
      <c r="AJ361" s="1100">
        <f t="shared" si="276"/>
        <v>11.182108626198083</v>
      </c>
      <c r="AK361" s="1100">
        <f t="shared" si="277"/>
        <v>24.206349206349209</v>
      </c>
      <c r="AL361" s="1100">
        <f t="shared" si="278"/>
        <v>12.5</v>
      </c>
      <c r="AM361" s="1100">
        <f t="shared" si="279"/>
        <v>2.2831050228310668</v>
      </c>
      <c r="AN361" s="1100">
        <f t="shared" si="280"/>
        <v>21.666666666666657</v>
      </c>
      <c r="AO361" s="1100">
        <f t="shared" si="281"/>
        <v>12.5</v>
      </c>
      <c r="AP361" s="1100">
        <f t="shared" si="282"/>
        <v>25</v>
      </c>
      <c r="AQ361" s="1100">
        <f t="shared" si="283"/>
        <v>100</v>
      </c>
      <c r="AR361" s="1100">
        <f t="shared" si="284"/>
        <v>100</v>
      </c>
      <c r="AS361" s="1100">
        <f t="shared" si="285"/>
        <v>0</v>
      </c>
      <c r="AT361" s="1100">
        <f t="shared" si="286"/>
        <v>0</v>
      </c>
      <c r="AU361" s="1100">
        <f t="shared" si="287"/>
        <v>14.285714285714279</v>
      </c>
      <c r="AV361" s="1100">
        <f t="shared" si="288"/>
        <v>16.666666666666675</v>
      </c>
      <c r="AW361" s="1100">
        <f t="shared" si="268"/>
        <v>18.260736659139521</v>
      </c>
      <c r="AX361" s="1100">
        <f t="shared" si="269"/>
        <v>28.211848269965643</v>
      </c>
    </row>
    <row r="362" spans="1:50" ht="11.25" customHeight="1" x14ac:dyDescent="0.2">
      <c r="A362" s="465" t="s">
        <v>1334</v>
      </c>
      <c r="B362" s="814" t="s">
        <v>1335</v>
      </c>
      <c r="C362" s="584">
        <v>2.1800000000000002</v>
      </c>
      <c r="D362" s="584">
        <v>1.94</v>
      </c>
      <c r="E362" s="460">
        <v>1.64</v>
      </c>
      <c r="F362" s="589">
        <v>1.4100000000000001</v>
      </c>
      <c r="G362" s="584">
        <v>1.24</v>
      </c>
      <c r="H362" s="584">
        <v>1.05</v>
      </c>
      <c r="I362" s="584">
        <v>0.82</v>
      </c>
      <c r="J362" s="584">
        <v>0.7</v>
      </c>
      <c r="K362" s="897"/>
      <c r="L362" s="584">
        <v>0.62</v>
      </c>
      <c r="M362" s="459">
        <v>0.15</v>
      </c>
      <c r="N362" s="897"/>
      <c r="O362" s="585">
        <v>0</v>
      </c>
      <c r="P362" s="585">
        <v>0</v>
      </c>
      <c r="Q362" s="586">
        <v>0</v>
      </c>
      <c r="R362" s="586">
        <v>0</v>
      </c>
      <c r="S362" s="586">
        <v>0</v>
      </c>
      <c r="T362" s="586">
        <v>0</v>
      </c>
      <c r="U362" s="586">
        <v>0</v>
      </c>
      <c r="V362" s="586">
        <v>0</v>
      </c>
      <c r="W362" s="586">
        <v>0</v>
      </c>
      <c r="X362" s="586">
        <v>0</v>
      </c>
      <c r="Y362" s="586">
        <v>0</v>
      </c>
      <c r="Z362" s="586">
        <v>0</v>
      </c>
      <c r="AA362" s="587">
        <f t="shared" si="248"/>
        <v>11.75</v>
      </c>
      <c r="AB362" s="1100">
        <f t="shared" si="221"/>
        <v>12.371134020618557</v>
      </c>
      <c r="AC362" s="1100">
        <f t="shared" si="222"/>
        <v>18.292682926829261</v>
      </c>
      <c r="AD362" s="1100">
        <f t="shared" si="270"/>
        <v>16.312056737588641</v>
      </c>
      <c r="AE362" s="1100">
        <f t="shared" si="271"/>
        <v>13.709677419354849</v>
      </c>
      <c r="AF362" s="1100">
        <f t="shared" si="272"/>
        <v>18.095238095238098</v>
      </c>
      <c r="AG362" s="1100">
        <f t="shared" si="273"/>
        <v>28.04878048780488</v>
      </c>
      <c r="AH362" s="1100">
        <f t="shared" si="274"/>
        <v>17.142857142857149</v>
      </c>
      <c r="AI362" s="1100">
        <f t="shared" si="275"/>
        <v>12.903225806451601</v>
      </c>
      <c r="AJ362" s="1100">
        <f t="shared" si="276"/>
        <v>313.33333333333337</v>
      </c>
      <c r="AK362" s="1100" t="str">
        <f t="shared" si="277"/>
        <v>n/a</v>
      </c>
      <c r="AL362" s="1100" t="str">
        <f t="shared" si="278"/>
        <v>n/a</v>
      </c>
      <c r="AM362" s="1100" t="str">
        <f t="shared" si="279"/>
        <v>n/a</v>
      </c>
      <c r="AN362" s="1100" t="str">
        <f t="shared" si="280"/>
        <v>n/a</v>
      </c>
      <c r="AO362" s="1100" t="str">
        <f t="shared" si="281"/>
        <v>n/a</v>
      </c>
      <c r="AP362" s="1100" t="str">
        <f t="shared" si="282"/>
        <v>n/a</v>
      </c>
      <c r="AQ362" s="1100" t="str">
        <f t="shared" si="283"/>
        <v>n/a</v>
      </c>
      <c r="AR362" s="1100" t="str">
        <f t="shared" si="284"/>
        <v>n/a</v>
      </c>
      <c r="AS362" s="1100" t="str">
        <f t="shared" si="285"/>
        <v>n/a</v>
      </c>
      <c r="AT362" s="1100" t="str">
        <f t="shared" si="286"/>
        <v>n/a</v>
      </c>
      <c r="AU362" s="1100" t="str">
        <f t="shared" si="287"/>
        <v>n/a</v>
      </c>
      <c r="AV362" s="1100" t="str">
        <f t="shared" si="288"/>
        <v>n/a</v>
      </c>
      <c r="AW362" s="1100">
        <f t="shared" si="268"/>
        <v>50.023220663341824</v>
      </c>
      <c r="AX362" s="1100">
        <f t="shared" si="269"/>
        <v>98.851607535839491</v>
      </c>
    </row>
    <row r="363" spans="1:50" ht="11.25" customHeight="1" x14ac:dyDescent="0.2">
      <c r="A363" s="555" t="s">
        <v>3833</v>
      </c>
      <c r="B363" s="816" t="s">
        <v>3834</v>
      </c>
      <c r="C363" s="963">
        <v>1.04</v>
      </c>
      <c r="D363" s="963">
        <v>1.02</v>
      </c>
      <c r="E363" s="460">
        <v>0.89</v>
      </c>
      <c r="F363" s="570">
        <v>0.77</v>
      </c>
      <c r="G363" s="820">
        <v>0.67</v>
      </c>
      <c r="H363" s="820">
        <v>0.61</v>
      </c>
      <c r="I363" s="820">
        <v>0.55000000000000004</v>
      </c>
      <c r="J363" s="820">
        <v>0.5</v>
      </c>
      <c r="K363" s="820"/>
      <c r="L363" s="820">
        <v>2</v>
      </c>
      <c r="M363" s="588">
        <v>0</v>
      </c>
      <c r="N363" s="812"/>
      <c r="O363" s="493">
        <v>0</v>
      </c>
      <c r="P363" s="461">
        <v>0.05</v>
      </c>
      <c r="Q363" s="831">
        <v>0.1</v>
      </c>
      <c r="R363" s="831">
        <v>0.09</v>
      </c>
      <c r="S363" s="831">
        <v>0.08</v>
      </c>
      <c r="T363" s="586">
        <v>0</v>
      </c>
      <c r="U363" s="586">
        <v>0</v>
      </c>
      <c r="V363" s="586">
        <v>0</v>
      </c>
      <c r="W363" s="586">
        <v>0</v>
      </c>
      <c r="X363" s="586">
        <v>0</v>
      </c>
      <c r="Y363" s="586">
        <v>0</v>
      </c>
      <c r="Z363" s="586">
        <v>0</v>
      </c>
      <c r="AA363" s="587">
        <f t="shared" si="248"/>
        <v>8.370000000000001</v>
      </c>
      <c r="AB363" s="1100">
        <f t="shared" si="221"/>
        <v>1.9607843137254832</v>
      </c>
      <c r="AC363" s="1100">
        <f t="shared" si="222"/>
        <v>14.606741573033698</v>
      </c>
      <c r="AD363" s="1100">
        <f t="shared" si="270"/>
        <v>15.58441558441559</v>
      </c>
      <c r="AE363" s="1100">
        <f t="shared" si="271"/>
        <v>14.925373134328357</v>
      </c>
      <c r="AF363" s="1100">
        <f t="shared" si="272"/>
        <v>9.8360655737705027</v>
      </c>
      <c r="AG363" s="1100">
        <f t="shared" si="273"/>
        <v>10.909090909090891</v>
      </c>
      <c r="AH363" s="1100">
        <f t="shared" si="274"/>
        <v>10.000000000000009</v>
      </c>
      <c r="AI363" s="1100">
        <f t="shared" si="275"/>
        <v>-75</v>
      </c>
      <c r="AJ363" s="1100" t="str">
        <f t="shared" si="276"/>
        <v>n/a</v>
      </c>
      <c r="AK363" s="1100" t="str">
        <f t="shared" si="277"/>
        <v>n/a</v>
      </c>
      <c r="AL363" s="1100">
        <f t="shared" si="278"/>
        <v>-100</v>
      </c>
      <c r="AM363" s="1100">
        <f t="shared" si="279"/>
        <v>-50</v>
      </c>
      <c r="AN363" s="1100">
        <f t="shared" si="280"/>
        <v>11.111111111111116</v>
      </c>
      <c r="AO363" s="1100">
        <f t="shared" si="281"/>
        <v>12.5</v>
      </c>
      <c r="AP363" s="1100" t="str">
        <f t="shared" si="282"/>
        <v>n/a</v>
      </c>
      <c r="AQ363" s="1100" t="str">
        <f t="shared" si="283"/>
        <v>n/a</v>
      </c>
      <c r="AR363" s="1100" t="str">
        <f t="shared" si="284"/>
        <v>n/a</v>
      </c>
      <c r="AS363" s="1100" t="str">
        <f t="shared" si="285"/>
        <v>n/a</v>
      </c>
      <c r="AT363" s="1100" t="str">
        <f t="shared" si="286"/>
        <v>n/a</v>
      </c>
      <c r="AU363" s="1100" t="str">
        <f t="shared" si="287"/>
        <v>n/a</v>
      </c>
      <c r="AV363" s="1100" t="str">
        <f t="shared" si="288"/>
        <v>n/a</v>
      </c>
      <c r="AW363" s="1100">
        <f t="shared" si="268"/>
        <v>-10.29720148337703</v>
      </c>
      <c r="AX363" s="1100">
        <f t="shared" si="269"/>
        <v>40.598832592597901</v>
      </c>
    </row>
    <row r="364" spans="1:50" ht="11.25" customHeight="1" x14ac:dyDescent="0.2">
      <c r="A364" s="830" t="s">
        <v>1330</v>
      </c>
      <c r="B364" s="829" t="s">
        <v>1331</v>
      </c>
      <c r="C364" s="584">
        <v>2.0499999999999998</v>
      </c>
      <c r="D364" s="584">
        <v>2.0125000000000002</v>
      </c>
      <c r="E364" s="460">
        <v>1.925</v>
      </c>
      <c r="F364" s="587">
        <v>1.8625000000000003</v>
      </c>
      <c r="G364" s="584">
        <v>1.7825</v>
      </c>
      <c r="H364" s="584">
        <v>1.64</v>
      </c>
      <c r="I364" s="584">
        <v>1.44034</v>
      </c>
      <c r="J364" s="584">
        <v>1.23275</v>
      </c>
      <c r="K364" s="897"/>
      <c r="L364" s="584">
        <v>1.0739700000000001</v>
      </c>
      <c r="M364" s="459">
        <v>0.96350999999999998</v>
      </c>
      <c r="N364" s="897"/>
      <c r="O364" s="472">
        <v>0.39446000000000003</v>
      </c>
      <c r="P364" s="585">
        <v>0.32619999999999999</v>
      </c>
      <c r="Q364" s="586">
        <v>0.98619999999999997</v>
      </c>
      <c r="R364" s="586">
        <v>0.98619999999999997</v>
      </c>
      <c r="S364" s="586">
        <v>0.98619999999999997</v>
      </c>
      <c r="T364" s="586">
        <v>0.98619999999999997</v>
      </c>
      <c r="U364" s="586">
        <v>0.98619999999999997</v>
      </c>
      <c r="V364" s="586">
        <v>0.98619999999999997</v>
      </c>
      <c r="W364" s="586">
        <v>0.98619999999999997</v>
      </c>
      <c r="X364" s="586">
        <v>0.98619999999999997</v>
      </c>
      <c r="Y364" s="586">
        <v>0.98619999999999997</v>
      </c>
      <c r="Z364" s="586">
        <v>0.98619999999999997</v>
      </c>
      <c r="AA364" s="587">
        <f t="shared" si="248"/>
        <v>26.565729999999999</v>
      </c>
      <c r="AB364" s="1100">
        <f t="shared" si="221"/>
        <v>1.8633540372670732</v>
      </c>
      <c r="AC364" s="1100">
        <f t="shared" si="222"/>
        <v>4.5454545454545414</v>
      </c>
      <c r="AD364" s="1100">
        <f t="shared" si="270"/>
        <v>3.3557046979865612</v>
      </c>
      <c r="AE364" s="1100">
        <f t="shared" si="271"/>
        <v>4.4880785413744961</v>
      </c>
      <c r="AF364" s="1100">
        <f t="shared" si="272"/>
        <v>8.6890243902439046</v>
      </c>
      <c r="AG364" s="1100">
        <f t="shared" si="273"/>
        <v>13.862004804421169</v>
      </c>
      <c r="AH364" s="1100">
        <f t="shared" si="274"/>
        <v>16.839586290813212</v>
      </c>
      <c r="AI364" s="1100">
        <f t="shared" si="275"/>
        <v>14.784398074434101</v>
      </c>
      <c r="AJ364" s="1100">
        <f t="shared" si="276"/>
        <v>11.464333530529025</v>
      </c>
      <c r="AK364" s="1100">
        <f t="shared" si="277"/>
        <v>144.26050803630278</v>
      </c>
      <c r="AL364" s="1100">
        <f t="shared" si="278"/>
        <v>20.925812385039876</v>
      </c>
      <c r="AM364" s="1100">
        <f t="shared" si="279"/>
        <v>-66.923544919894539</v>
      </c>
      <c r="AN364" s="1100">
        <f t="shared" si="280"/>
        <v>0</v>
      </c>
      <c r="AO364" s="1100">
        <f t="shared" si="281"/>
        <v>0</v>
      </c>
      <c r="AP364" s="1100">
        <f t="shared" si="282"/>
        <v>0</v>
      </c>
      <c r="AQ364" s="1100">
        <f t="shared" si="283"/>
        <v>0</v>
      </c>
      <c r="AR364" s="1100">
        <f t="shared" si="284"/>
        <v>0</v>
      </c>
      <c r="AS364" s="1100">
        <f t="shared" si="285"/>
        <v>0</v>
      </c>
      <c r="AT364" s="1100">
        <f t="shared" si="286"/>
        <v>0</v>
      </c>
      <c r="AU364" s="1100">
        <f t="shared" si="287"/>
        <v>0</v>
      </c>
      <c r="AV364" s="1100">
        <f t="shared" si="288"/>
        <v>0</v>
      </c>
      <c r="AW364" s="1100">
        <f t="shared" si="268"/>
        <v>8.483557829236771</v>
      </c>
      <c r="AX364" s="1100">
        <f t="shared" si="269"/>
        <v>35.477549980062093</v>
      </c>
    </row>
    <row r="365" spans="1:50" ht="11.25" customHeight="1" x14ac:dyDescent="0.2">
      <c r="A365" s="830" t="s">
        <v>1332</v>
      </c>
      <c r="B365" s="829" t="s">
        <v>1333</v>
      </c>
      <c r="C365" s="584">
        <v>1.02</v>
      </c>
      <c r="D365" s="584">
        <v>0.94</v>
      </c>
      <c r="E365" s="460">
        <v>0.84</v>
      </c>
      <c r="F365" s="587">
        <v>0.72</v>
      </c>
      <c r="G365" s="584">
        <v>0.6</v>
      </c>
      <c r="H365" s="584">
        <v>0.48</v>
      </c>
      <c r="I365" s="584">
        <v>0.38</v>
      </c>
      <c r="J365" s="584">
        <v>0.3</v>
      </c>
      <c r="K365" s="897"/>
      <c r="L365" s="463">
        <v>0.24</v>
      </c>
      <c r="M365" s="459">
        <v>0.24</v>
      </c>
      <c r="N365" s="897"/>
      <c r="O365" s="585">
        <v>0</v>
      </c>
      <c r="P365" s="585">
        <v>0</v>
      </c>
      <c r="Q365" s="586">
        <v>0</v>
      </c>
      <c r="R365" s="586">
        <v>0</v>
      </c>
      <c r="S365" s="586">
        <v>0</v>
      </c>
      <c r="T365" s="586">
        <v>0</v>
      </c>
      <c r="U365" s="586">
        <v>0</v>
      </c>
      <c r="V365" s="586">
        <v>0</v>
      </c>
      <c r="W365" s="586">
        <v>0.38</v>
      </c>
      <c r="X365" s="590">
        <v>0.38</v>
      </c>
      <c r="Y365" s="590">
        <v>0.37</v>
      </c>
      <c r="Z365" s="590">
        <v>0.33</v>
      </c>
      <c r="AA365" s="587">
        <f t="shared" si="248"/>
        <v>7.22</v>
      </c>
      <c r="AB365" s="1100">
        <f t="shared" si="221"/>
        <v>8.5106382978723527</v>
      </c>
      <c r="AC365" s="1100">
        <f t="shared" si="222"/>
        <v>11.904761904761907</v>
      </c>
      <c r="AD365" s="1100">
        <f t="shared" si="270"/>
        <v>16.666666666666675</v>
      </c>
      <c r="AE365" s="1100">
        <f t="shared" si="271"/>
        <v>19.999999999999996</v>
      </c>
      <c r="AF365" s="1100">
        <f t="shared" si="272"/>
        <v>25</v>
      </c>
      <c r="AG365" s="1100">
        <f t="shared" si="273"/>
        <v>26.315789473684205</v>
      </c>
      <c r="AH365" s="1100">
        <f t="shared" si="274"/>
        <v>26.666666666666682</v>
      </c>
      <c r="AI365" s="1100">
        <f t="shared" si="275"/>
        <v>25</v>
      </c>
      <c r="AJ365" s="1100">
        <f t="shared" si="276"/>
        <v>0</v>
      </c>
      <c r="AK365" s="1100" t="str">
        <f t="shared" si="277"/>
        <v>n/a</v>
      </c>
      <c r="AL365" s="1100" t="str">
        <f t="shared" si="278"/>
        <v>n/a</v>
      </c>
      <c r="AM365" s="1100" t="str">
        <f t="shared" si="279"/>
        <v>n/a</v>
      </c>
      <c r="AN365" s="1100" t="str">
        <f t="shared" si="280"/>
        <v>n/a</v>
      </c>
      <c r="AO365" s="1100" t="str">
        <f t="shared" si="281"/>
        <v>n/a</v>
      </c>
      <c r="AP365" s="1100" t="str">
        <f t="shared" si="282"/>
        <v>n/a</v>
      </c>
      <c r="AQ365" s="1100" t="str">
        <f t="shared" si="283"/>
        <v>n/a</v>
      </c>
      <c r="AR365" s="1100" t="str">
        <f t="shared" si="284"/>
        <v>n/a</v>
      </c>
      <c r="AS365" s="1100">
        <f t="shared" si="285"/>
        <v>-100</v>
      </c>
      <c r="AT365" s="1100">
        <f t="shared" si="286"/>
        <v>0</v>
      </c>
      <c r="AU365" s="1100">
        <f t="shared" si="287"/>
        <v>2.7027027027026973</v>
      </c>
      <c r="AV365" s="1100">
        <f t="shared" si="288"/>
        <v>12.12121212121211</v>
      </c>
      <c r="AW365" s="1100">
        <f t="shared" si="268"/>
        <v>5.7606490641205097</v>
      </c>
      <c r="AX365" s="1100">
        <f t="shared" si="269"/>
        <v>33.252050513997972</v>
      </c>
    </row>
    <row r="366" spans="1:50" ht="11.25" customHeight="1" x14ac:dyDescent="0.2">
      <c r="A366" s="461" t="s">
        <v>1340</v>
      </c>
      <c r="B366" s="829" t="s">
        <v>1341</v>
      </c>
      <c r="C366" s="584">
        <v>2.4740000000000002</v>
      </c>
      <c r="D366" s="584">
        <v>2.444</v>
      </c>
      <c r="E366" s="460">
        <v>2.35</v>
      </c>
      <c r="F366" s="587">
        <v>2.2000000000000002</v>
      </c>
      <c r="G366" s="451">
        <v>2.0049999999999999</v>
      </c>
      <c r="H366" s="451">
        <v>1.91</v>
      </c>
      <c r="I366" s="451">
        <v>1.49</v>
      </c>
      <c r="J366" s="452">
        <v>1.08</v>
      </c>
      <c r="K366" s="964"/>
      <c r="L366" s="451">
        <v>1.04</v>
      </c>
      <c r="M366" s="449">
        <v>0.875</v>
      </c>
      <c r="N366" s="964"/>
      <c r="O366" s="488">
        <v>0.1875</v>
      </c>
      <c r="P366" s="495">
        <v>0</v>
      </c>
      <c r="Q366" s="455">
        <v>0</v>
      </c>
      <c r="R366" s="455">
        <v>0</v>
      </c>
      <c r="S366" s="455">
        <v>0</v>
      </c>
      <c r="T366" s="455">
        <v>0</v>
      </c>
      <c r="U366" s="455">
        <v>0</v>
      </c>
      <c r="V366" s="455">
        <v>0</v>
      </c>
      <c r="W366" s="455">
        <v>0</v>
      </c>
      <c r="X366" s="455">
        <v>0</v>
      </c>
      <c r="Y366" s="455">
        <v>0</v>
      </c>
      <c r="Z366" s="455">
        <v>0</v>
      </c>
      <c r="AA366" s="587">
        <f t="shared" si="248"/>
        <v>18.055499999999999</v>
      </c>
      <c r="AB366" s="1100">
        <f t="shared" si="221"/>
        <v>1.2274959083469872</v>
      </c>
      <c r="AC366" s="1100">
        <f t="shared" si="222"/>
        <v>4.0000000000000036</v>
      </c>
      <c r="AD366" s="1100">
        <f t="shared" si="270"/>
        <v>6.8181818181818121</v>
      </c>
      <c r="AE366" s="1100">
        <f t="shared" si="271"/>
        <v>9.7256857855361645</v>
      </c>
      <c r="AF366" s="1100">
        <f t="shared" si="272"/>
        <v>4.9738219895288038</v>
      </c>
      <c r="AG366" s="1100">
        <f t="shared" si="273"/>
        <v>28.187919463087251</v>
      </c>
      <c r="AH366" s="1100">
        <f t="shared" si="274"/>
        <v>37.962962962962955</v>
      </c>
      <c r="AI366" s="1100">
        <f t="shared" si="275"/>
        <v>3.8461538461538547</v>
      </c>
      <c r="AJ366" s="1100">
        <f t="shared" si="276"/>
        <v>18.857142857142861</v>
      </c>
      <c r="AK366" s="1100">
        <f t="shared" si="277"/>
        <v>366.66666666666669</v>
      </c>
      <c r="AL366" s="1100" t="str">
        <f t="shared" si="278"/>
        <v>n/a</v>
      </c>
      <c r="AM366" s="1100" t="str">
        <f t="shared" si="279"/>
        <v>n/a</v>
      </c>
      <c r="AN366" s="1100" t="str">
        <f t="shared" si="280"/>
        <v>n/a</v>
      </c>
      <c r="AO366" s="1100" t="str">
        <f t="shared" si="281"/>
        <v>n/a</v>
      </c>
      <c r="AP366" s="1100" t="str">
        <f t="shared" si="282"/>
        <v>n/a</v>
      </c>
      <c r="AQ366" s="1100" t="str">
        <f t="shared" si="283"/>
        <v>n/a</v>
      </c>
      <c r="AR366" s="1100" t="str">
        <f t="shared" si="284"/>
        <v>n/a</v>
      </c>
      <c r="AS366" s="1100" t="str">
        <f t="shared" si="285"/>
        <v>n/a</v>
      </c>
      <c r="AT366" s="1100" t="str">
        <f t="shared" si="286"/>
        <v>n/a</v>
      </c>
      <c r="AU366" s="1100" t="str">
        <f t="shared" si="287"/>
        <v>n/a</v>
      </c>
      <c r="AV366" s="1100" t="str">
        <f t="shared" si="288"/>
        <v>n/a</v>
      </c>
      <c r="AW366" s="1100">
        <f t="shared" si="268"/>
        <v>48.226603129760733</v>
      </c>
      <c r="AX366" s="1100">
        <f t="shared" si="269"/>
        <v>112.53436229067054</v>
      </c>
    </row>
    <row r="367" spans="1:50" ht="11.25" customHeight="1" x14ac:dyDescent="0.2">
      <c r="A367" s="479" t="s">
        <v>632</v>
      </c>
      <c r="B367" s="468" t="s">
        <v>633</v>
      </c>
      <c r="C367" s="584">
        <v>1.08</v>
      </c>
      <c r="D367" s="584">
        <v>1.05</v>
      </c>
      <c r="E367" s="483">
        <v>1.04</v>
      </c>
      <c r="F367" s="478">
        <v>1.02</v>
      </c>
      <c r="G367" s="584">
        <v>0.98</v>
      </c>
      <c r="H367" s="584">
        <v>0.94</v>
      </c>
      <c r="I367" s="584">
        <v>0.89</v>
      </c>
      <c r="J367" s="584">
        <v>0.84</v>
      </c>
      <c r="K367" s="897"/>
      <c r="L367" s="584">
        <v>0.8</v>
      </c>
      <c r="M367" s="459">
        <v>0.76</v>
      </c>
      <c r="N367" s="897"/>
      <c r="O367" s="472">
        <v>0.72</v>
      </c>
      <c r="P367" s="472">
        <v>0.51</v>
      </c>
      <c r="Q367" s="590">
        <v>0.48</v>
      </c>
      <c r="R367" s="590">
        <v>0.43640000000000001</v>
      </c>
      <c r="S367" s="590">
        <v>0.41</v>
      </c>
      <c r="T367" s="586">
        <v>0.36359999999999998</v>
      </c>
      <c r="U367" s="590">
        <v>0.47</v>
      </c>
      <c r="V367" s="590">
        <v>0.43780000000000002</v>
      </c>
      <c r="W367" s="590">
        <v>0.4</v>
      </c>
      <c r="X367" s="590">
        <v>0.36280000000000001</v>
      </c>
      <c r="Y367" s="590">
        <v>0.33450000000000002</v>
      </c>
      <c r="Z367" s="586">
        <v>0.2</v>
      </c>
      <c r="AA367" s="587">
        <f t="shared" si="248"/>
        <v>14.5251</v>
      </c>
      <c r="AB367" s="1100">
        <f t="shared" si="221"/>
        <v>2.8571428571428692</v>
      </c>
      <c r="AC367" s="1100">
        <f t="shared" si="222"/>
        <v>0.96153846153845812</v>
      </c>
      <c r="AD367" s="1100">
        <f t="shared" si="270"/>
        <v>1.9607843137254832</v>
      </c>
      <c r="AE367" s="1100">
        <f t="shared" si="271"/>
        <v>4.081632653061229</v>
      </c>
      <c r="AF367" s="1100">
        <f t="shared" si="272"/>
        <v>4.2553191489361764</v>
      </c>
      <c r="AG367" s="1100">
        <f t="shared" si="273"/>
        <v>5.6179775280898792</v>
      </c>
      <c r="AH367" s="1100">
        <f t="shared" si="274"/>
        <v>5.9523809523809534</v>
      </c>
      <c r="AI367" s="1100">
        <f t="shared" si="275"/>
        <v>4.9999999999999822</v>
      </c>
      <c r="AJ367" s="1100">
        <f t="shared" si="276"/>
        <v>5.2631578947368363</v>
      </c>
      <c r="AK367" s="1100">
        <f t="shared" si="277"/>
        <v>5.555555555555558</v>
      </c>
      <c r="AL367" s="1100">
        <f t="shared" si="278"/>
        <v>41.176470588235283</v>
      </c>
      <c r="AM367" s="1100">
        <f t="shared" si="279"/>
        <v>6.25</v>
      </c>
      <c r="AN367" s="1100">
        <f t="shared" si="280"/>
        <v>9.9908340971585741</v>
      </c>
      <c r="AO367" s="1100">
        <f t="shared" si="281"/>
        <v>6.4390243902439082</v>
      </c>
      <c r="AP367" s="1100">
        <f t="shared" si="282"/>
        <v>12.761276127612753</v>
      </c>
      <c r="AQ367" s="1100">
        <f t="shared" si="283"/>
        <v>-22.638297872340431</v>
      </c>
      <c r="AR367" s="1100">
        <f t="shared" si="284"/>
        <v>7.3549566011877454</v>
      </c>
      <c r="AS367" s="1100">
        <f t="shared" si="285"/>
        <v>9.4500000000000028</v>
      </c>
      <c r="AT367" s="1100">
        <f t="shared" si="286"/>
        <v>10.253583241455356</v>
      </c>
      <c r="AU367" s="1100">
        <f t="shared" si="287"/>
        <v>8.4603886397608399</v>
      </c>
      <c r="AV367" s="1100">
        <f t="shared" si="288"/>
        <v>67.250000000000014</v>
      </c>
      <c r="AW367" s="1100">
        <f t="shared" si="268"/>
        <v>9.4406535799276874</v>
      </c>
      <c r="AX367" s="1100">
        <f t="shared" si="269"/>
        <v>16.912232294249911</v>
      </c>
    </row>
    <row r="368" spans="1:50" ht="11.25" customHeight="1" x14ac:dyDescent="0.2">
      <c r="A368" s="461" t="s">
        <v>1338</v>
      </c>
      <c r="B368" s="829" t="s">
        <v>1339</v>
      </c>
      <c r="C368" s="584">
        <v>0.48</v>
      </c>
      <c r="D368" s="584">
        <v>0.44</v>
      </c>
      <c r="E368" s="460">
        <v>0.38</v>
      </c>
      <c r="F368" s="587">
        <v>0.32999999999999996</v>
      </c>
      <c r="G368" s="584">
        <v>0.26</v>
      </c>
      <c r="H368" s="584">
        <v>0.2</v>
      </c>
      <c r="I368" s="584">
        <v>0.11924</v>
      </c>
      <c r="J368" s="584">
        <v>7.8479999999999994E-2</v>
      </c>
      <c r="K368" s="897"/>
      <c r="L368" s="584">
        <v>1.9619999999999999E-2</v>
      </c>
      <c r="M368" s="588">
        <v>0</v>
      </c>
      <c r="N368" s="897"/>
      <c r="O368" s="585">
        <v>0</v>
      </c>
      <c r="P368" s="585">
        <v>0</v>
      </c>
      <c r="Q368" s="586">
        <v>0</v>
      </c>
      <c r="R368" s="586">
        <v>0</v>
      </c>
      <c r="S368" s="586">
        <v>0</v>
      </c>
      <c r="T368" s="586">
        <v>0</v>
      </c>
      <c r="U368" s="586">
        <v>0</v>
      </c>
      <c r="V368" s="586">
        <v>0</v>
      </c>
      <c r="W368" s="586">
        <v>0</v>
      </c>
      <c r="X368" s="586">
        <v>0</v>
      </c>
      <c r="Y368" s="586">
        <v>0</v>
      </c>
      <c r="Z368" s="586">
        <v>0</v>
      </c>
      <c r="AA368" s="587">
        <f t="shared" si="248"/>
        <v>2.3073399999999999</v>
      </c>
      <c r="AB368" s="1100">
        <f t="shared" si="221"/>
        <v>9.0909090909090828</v>
      </c>
      <c r="AC368" s="1100">
        <f t="shared" si="222"/>
        <v>15.789473684210531</v>
      </c>
      <c r="AD368" s="1100">
        <f t="shared" si="270"/>
        <v>15.151515151515159</v>
      </c>
      <c r="AE368" s="1100">
        <f t="shared" si="271"/>
        <v>26.923076923076895</v>
      </c>
      <c r="AF368" s="1100">
        <f t="shared" si="272"/>
        <v>30.000000000000004</v>
      </c>
      <c r="AG368" s="1100">
        <f t="shared" si="273"/>
        <v>67.728950016772899</v>
      </c>
      <c r="AH368" s="1100">
        <f t="shared" si="274"/>
        <v>51.936799184505624</v>
      </c>
      <c r="AI368" s="1100">
        <f t="shared" si="275"/>
        <v>300</v>
      </c>
      <c r="AJ368" s="1100" t="str">
        <f t="shared" si="276"/>
        <v>n/a</v>
      </c>
      <c r="AK368" s="1100" t="str">
        <f t="shared" si="277"/>
        <v>n/a</v>
      </c>
      <c r="AL368" s="1100" t="str">
        <f t="shared" si="278"/>
        <v>n/a</v>
      </c>
      <c r="AM368" s="1100" t="str">
        <f t="shared" si="279"/>
        <v>n/a</v>
      </c>
      <c r="AN368" s="1100" t="str">
        <f t="shared" si="280"/>
        <v>n/a</v>
      </c>
      <c r="AO368" s="1100" t="str">
        <f t="shared" si="281"/>
        <v>n/a</v>
      </c>
      <c r="AP368" s="1100" t="str">
        <f t="shared" si="282"/>
        <v>n/a</v>
      </c>
      <c r="AQ368" s="1100" t="str">
        <f t="shared" si="283"/>
        <v>n/a</v>
      </c>
      <c r="AR368" s="1100" t="str">
        <f t="shared" si="284"/>
        <v>n/a</v>
      </c>
      <c r="AS368" s="1100" t="str">
        <f t="shared" si="285"/>
        <v>n/a</v>
      </c>
      <c r="AT368" s="1100" t="str">
        <f t="shared" si="286"/>
        <v>n/a</v>
      </c>
      <c r="AU368" s="1100" t="str">
        <f t="shared" si="287"/>
        <v>n/a</v>
      </c>
      <c r="AV368" s="1100" t="str">
        <f t="shared" si="288"/>
        <v>n/a</v>
      </c>
      <c r="AW368" s="1100">
        <f t="shared" si="268"/>
        <v>64.577590506373781</v>
      </c>
      <c r="AX368" s="1100">
        <f t="shared" si="269"/>
        <v>97.180901125354197</v>
      </c>
    </row>
    <row r="369" spans="1:50" ht="11.25" customHeight="1" x14ac:dyDescent="0.2">
      <c r="A369" s="448" t="s">
        <v>3920</v>
      </c>
      <c r="B369" s="829" t="s">
        <v>3921</v>
      </c>
      <c r="C369" s="584">
        <v>0.245</v>
      </c>
      <c r="D369" s="584">
        <v>0.2276</v>
      </c>
      <c r="E369" s="460">
        <v>0.1515</v>
      </c>
      <c r="F369" s="587">
        <v>0.12</v>
      </c>
      <c r="G369" s="584">
        <v>3.8599999999999995E-2</v>
      </c>
      <c r="H369" s="584">
        <v>3.0399999999999996E-2</v>
      </c>
      <c r="I369" s="584">
        <v>6.7999999999999996E-3</v>
      </c>
      <c r="J369" s="499">
        <v>0</v>
      </c>
      <c r="K369" s="897"/>
      <c r="L369" s="463">
        <v>0</v>
      </c>
      <c r="M369" s="588">
        <v>0</v>
      </c>
      <c r="N369" s="897"/>
      <c r="O369" s="585">
        <v>0</v>
      </c>
      <c r="P369" s="585">
        <v>0</v>
      </c>
      <c r="Q369" s="586">
        <v>0</v>
      </c>
      <c r="R369" s="586">
        <v>0</v>
      </c>
      <c r="S369" s="586">
        <v>0</v>
      </c>
      <c r="T369" s="586">
        <v>0</v>
      </c>
      <c r="U369" s="586">
        <v>0</v>
      </c>
      <c r="V369" s="586">
        <v>0</v>
      </c>
      <c r="W369" s="586">
        <v>0</v>
      </c>
      <c r="X369" s="586">
        <v>0</v>
      </c>
      <c r="Y369" s="586">
        <v>0</v>
      </c>
      <c r="Z369" s="586">
        <v>0</v>
      </c>
      <c r="AA369" s="587">
        <f t="shared" si="248"/>
        <v>0.81989999999999996</v>
      </c>
      <c r="AB369" s="1100">
        <f t="shared" si="221"/>
        <v>7.6449912126537845</v>
      </c>
      <c r="AC369" s="1100">
        <f t="shared" si="222"/>
        <v>50.231023102310225</v>
      </c>
      <c r="AD369" s="1100">
        <f t="shared" si="270"/>
        <v>26.249999999999996</v>
      </c>
      <c r="AE369" s="1100">
        <f t="shared" si="271"/>
        <v>210.88082901554407</v>
      </c>
      <c r="AF369" s="1100">
        <f t="shared" si="272"/>
        <v>26.973684210526304</v>
      </c>
      <c r="AG369" s="1100">
        <f t="shared" si="273"/>
        <v>347.05882352941177</v>
      </c>
      <c r="AH369" s="1100" t="str">
        <f t="shared" si="274"/>
        <v>n/a</v>
      </c>
      <c r="AI369" s="1100" t="str">
        <f t="shared" si="275"/>
        <v>n/a</v>
      </c>
      <c r="AJ369" s="1100" t="str">
        <f t="shared" si="276"/>
        <v>n/a</v>
      </c>
      <c r="AK369" s="1100" t="str">
        <f t="shared" si="277"/>
        <v>n/a</v>
      </c>
      <c r="AL369" s="1100" t="str">
        <f t="shared" si="278"/>
        <v>n/a</v>
      </c>
      <c r="AM369" s="1100" t="str">
        <f t="shared" si="279"/>
        <v>n/a</v>
      </c>
      <c r="AN369" s="1100" t="str">
        <f t="shared" si="280"/>
        <v>n/a</v>
      </c>
      <c r="AO369" s="1100" t="str">
        <f t="shared" si="281"/>
        <v>n/a</v>
      </c>
      <c r="AP369" s="1100" t="str">
        <f t="shared" si="282"/>
        <v>n/a</v>
      </c>
      <c r="AQ369" s="1100" t="str">
        <f t="shared" si="283"/>
        <v>n/a</v>
      </c>
      <c r="AR369" s="1100" t="str">
        <f t="shared" si="284"/>
        <v>n/a</v>
      </c>
      <c r="AS369" s="1100" t="str">
        <f t="shared" si="285"/>
        <v>n/a</v>
      </c>
      <c r="AT369" s="1100" t="str">
        <f t="shared" si="286"/>
        <v>n/a</v>
      </c>
      <c r="AU369" s="1100" t="str">
        <f t="shared" si="287"/>
        <v>n/a</v>
      </c>
      <c r="AV369" s="1100" t="str">
        <f t="shared" si="288"/>
        <v>n/a</v>
      </c>
      <c r="AW369" s="1100">
        <f t="shared" si="268"/>
        <v>111.50655851174103</v>
      </c>
      <c r="AX369" s="1100">
        <f t="shared" si="269"/>
        <v>137.34374336062353</v>
      </c>
    </row>
    <row r="370" spans="1:50" ht="11.25" customHeight="1" x14ac:dyDescent="0.2">
      <c r="A370" s="830" t="s">
        <v>1342</v>
      </c>
      <c r="B370" s="829" t="s">
        <v>1343</v>
      </c>
      <c r="C370" s="584">
        <v>0.67600000000000005</v>
      </c>
      <c r="D370" s="584">
        <v>0.58799999999999997</v>
      </c>
      <c r="E370" s="460">
        <v>0.53600000000000003</v>
      </c>
      <c r="F370" s="450">
        <v>0.50800000000000001</v>
      </c>
      <c r="G370" s="584">
        <v>0.496</v>
      </c>
      <c r="H370" s="584">
        <v>0.47199999999999998</v>
      </c>
      <c r="I370" s="584">
        <v>0.44</v>
      </c>
      <c r="J370" s="584">
        <v>0.4</v>
      </c>
      <c r="K370" s="897"/>
      <c r="L370" s="463">
        <v>0.36399999999999999</v>
      </c>
      <c r="M370" s="588">
        <v>0.37824999999999998</v>
      </c>
      <c r="N370" s="897"/>
      <c r="O370" s="472">
        <v>0.38300000000000001</v>
      </c>
      <c r="P370" s="472">
        <v>0.32555000000000001</v>
      </c>
      <c r="Q370" s="590">
        <v>0.2681</v>
      </c>
      <c r="R370" s="590">
        <v>0.21448000000000003</v>
      </c>
      <c r="S370" s="590">
        <v>0.16852</v>
      </c>
      <c r="T370" s="590">
        <v>0.13788</v>
      </c>
      <c r="U370" s="590">
        <v>0.13022</v>
      </c>
      <c r="V370" s="590">
        <v>0.12256</v>
      </c>
      <c r="W370" s="586">
        <v>0.1149</v>
      </c>
      <c r="X370" s="586">
        <v>0.1149</v>
      </c>
      <c r="Y370" s="586">
        <v>0.1149</v>
      </c>
      <c r="Z370" s="586">
        <v>0.1149</v>
      </c>
      <c r="AA370" s="587">
        <f t="shared" si="248"/>
        <v>7.0681600000000007</v>
      </c>
      <c r="AB370" s="1100">
        <f t="shared" si="221"/>
        <v>14.96598639455784</v>
      </c>
      <c r="AC370" s="1100">
        <f t="shared" si="222"/>
        <v>9.7014925373134275</v>
      </c>
      <c r="AD370" s="1100">
        <f t="shared" si="270"/>
        <v>5.5118110236220597</v>
      </c>
      <c r="AE370" s="1100">
        <f t="shared" si="271"/>
        <v>2.4193548387096753</v>
      </c>
      <c r="AF370" s="1100">
        <f t="shared" si="272"/>
        <v>5.0847457627118731</v>
      </c>
      <c r="AG370" s="1100">
        <f t="shared" si="273"/>
        <v>7.2727272727272751</v>
      </c>
      <c r="AH370" s="1100">
        <f t="shared" si="274"/>
        <v>9.9999999999999858</v>
      </c>
      <c r="AI370" s="1100">
        <f t="shared" si="275"/>
        <v>9.8901098901098994</v>
      </c>
      <c r="AJ370" s="1100">
        <f t="shared" si="276"/>
        <v>-3.7673496364838077</v>
      </c>
      <c r="AK370" s="1100">
        <f t="shared" si="277"/>
        <v>-1.2402088772845987</v>
      </c>
      <c r="AL370" s="1100">
        <f t="shared" si="278"/>
        <v>17.647058823529417</v>
      </c>
      <c r="AM370" s="1100">
        <f t="shared" si="279"/>
        <v>21.42857142857142</v>
      </c>
      <c r="AN370" s="1100">
        <f t="shared" si="280"/>
        <v>24.999999999999979</v>
      </c>
      <c r="AO370" s="1100">
        <f t="shared" si="281"/>
        <v>27.272727272727295</v>
      </c>
      <c r="AP370" s="1100">
        <f t="shared" si="282"/>
        <v>22.222222222222232</v>
      </c>
      <c r="AQ370" s="1100">
        <f t="shared" si="283"/>
        <v>5.8823529411764719</v>
      </c>
      <c r="AR370" s="1100">
        <f t="shared" si="284"/>
        <v>6.25</v>
      </c>
      <c r="AS370" s="1100">
        <f t="shared" si="285"/>
        <v>6.6666666666666652</v>
      </c>
      <c r="AT370" s="1100">
        <f t="shared" si="286"/>
        <v>0</v>
      </c>
      <c r="AU370" s="1100">
        <f t="shared" si="287"/>
        <v>0</v>
      </c>
      <c r="AV370" s="1100">
        <f t="shared" si="288"/>
        <v>0</v>
      </c>
      <c r="AW370" s="1100">
        <f t="shared" si="268"/>
        <v>9.1527746933750986</v>
      </c>
      <c r="AX370" s="1100">
        <f t="shared" si="269"/>
        <v>9.0518693579004754</v>
      </c>
    </row>
    <row r="371" spans="1:50" ht="11.25" customHeight="1" x14ac:dyDescent="0.2">
      <c r="A371" s="829" t="s">
        <v>255</v>
      </c>
      <c r="B371" s="829" t="s">
        <v>256</v>
      </c>
      <c r="C371" s="584">
        <v>4.3499999999999996</v>
      </c>
      <c r="D371" s="584">
        <v>4.07</v>
      </c>
      <c r="E371" s="460">
        <v>3.34</v>
      </c>
      <c r="F371" s="460">
        <v>2.7300000000000004</v>
      </c>
      <c r="G371" s="584">
        <v>2.2999999999999998</v>
      </c>
      <c r="H371" s="584">
        <v>2.0049999999999999</v>
      </c>
      <c r="I371" s="584">
        <v>1.7450000000000001</v>
      </c>
      <c r="J371" s="584">
        <v>1.56</v>
      </c>
      <c r="K371" s="897" t="s">
        <v>90</v>
      </c>
      <c r="L371" s="584">
        <v>1.46</v>
      </c>
      <c r="M371" s="459">
        <v>1.38</v>
      </c>
      <c r="N371" s="897"/>
      <c r="O371" s="472">
        <v>1.27</v>
      </c>
      <c r="P371" s="585">
        <v>1.24</v>
      </c>
      <c r="Q371" s="590">
        <v>1.1499999999999999</v>
      </c>
      <c r="R371" s="590">
        <v>0.91</v>
      </c>
      <c r="S371" s="590">
        <v>0.70499999999999996</v>
      </c>
      <c r="T371" s="590">
        <v>0.58499999999999996</v>
      </c>
      <c r="U371" s="590">
        <v>0.5</v>
      </c>
      <c r="V371" s="590">
        <v>0.46500000000000002</v>
      </c>
      <c r="W371" s="590">
        <v>0.44500000000000001</v>
      </c>
      <c r="X371" s="590">
        <v>0.41</v>
      </c>
      <c r="Y371" s="590">
        <v>0.37</v>
      </c>
      <c r="Z371" s="590">
        <v>0.315</v>
      </c>
      <c r="AA371" s="587">
        <f t="shared" si="248"/>
        <v>33.304999999999986</v>
      </c>
      <c r="AB371" s="1100">
        <f t="shared" si="221"/>
        <v>6.8796068796068699</v>
      </c>
      <c r="AC371" s="1100">
        <f t="shared" si="222"/>
        <v>21.856287425149713</v>
      </c>
      <c r="AD371" s="1100">
        <f t="shared" si="270"/>
        <v>22.344322344322308</v>
      </c>
      <c r="AE371" s="1100">
        <f t="shared" si="271"/>
        <v>18.695652173913068</v>
      </c>
      <c r="AF371" s="1100">
        <f t="shared" si="272"/>
        <v>14.71321695760599</v>
      </c>
      <c r="AG371" s="1100">
        <f t="shared" si="273"/>
        <v>14.899713467048702</v>
      </c>
      <c r="AH371" s="1100">
        <f t="shared" si="274"/>
        <v>11.858974358974361</v>
      </c>
      <c r="AI371" s="1100">
        <f t="shared" si="275"/>
        <v>6.8493150684931559</v>
      </c>
      <c r="AJ371" s="1100">
        <f t="shared" si="276"/>
        <v>5.7971014492753659</v>
      </c>
      <c r="AK371" s="1100">
        <f t="shared" si="277"/>
        <v>8.6614173228346303</v>
      </c>
      <c r="AL371" s="1100">
        <f t="shared" si="278"/>
        <v>2.4193548387096753</v>
      </c>
      <c r="AM371" s="1100">
        <f t="shared" si="279"/>
        <v>7.8260869565217384</v>
      </c>
      <c r="AN371" s="1100">
        <f t="shared" si="280"/>
        <v>26.373626373626369</v>
      </c>
      <c r="AO371" s="1100">
        <f t="shared" si="281"/>
        <v>29.078014184397173</v>
      </c>
      <c r="AP371" s="1100">
        <f t="shared" si="282"/>
        <v>20.512820512820507</v>
      </c>
      <c r="AQ371" s="1100">
        <f t="shared" si="283"/>
        <v>16.999999999999993</v>
      </c>
      <c r="AR371" s="1100">
        <f t="shared" si="284"/>
        <v>7.5268817204301008</v>
      </c>
      <c r="AS371" s="1100">
        <f t="shared" si="285"/>
        <v>4.4943820224719211</v>
      </c>
      <c r="AT371" s="1100">
        <f t="shared" si="286"/>
        <v>8.5365853658536661</v>
      </c>
      <c r="AU371" s="1100">
        <f t="shared" si="287"/>
        <v>10.810810810810811</v>
      </c>
      <c r="AV371" s="1100">
        <f t="shared" si="288"/>
        <v>17.460317460317466</v>
      </c>
      <c r="AW371" s="1100">
        <f t="shared" si="268"/>
        <v>13.552118461580173</v>
      </c>
      <c r="AX371" s="1100">
        <f t="shared" si="269"/>
        <v>7.553337647596055</v>
      </c>
    </row>
    <row r="372" spans="1:50" ht="11.25" customHeight="1" x14ac:dyDescent="0.2">
      <c r="A372" s="458" t="s">
        <v>638</v>
      </c>
      <c r="B372" s="829" t="s">
        <v>639</v>
      </c>
      <c r="C372" s="584">
        <v>1.08</v>
      </c>
      <c r="D372" s="584">
        <v>1.04</v>
      </c>
      <c r="E372" s="460">
        <v>0.96</v>
      </c>
      <c r="F372" s="460">
        <v>0.92</v>
      </c>
      <c r="G372" s="584">
        <v>0.88</v>
      </c>
      <c r="H372" s="584">
        <v>0.84</v>
      </c>
      <c r="I372" s="584">
        <v>0.8</v>
      </c>
      <c r="J372" s="584">
        <v>0.6</v>
      </c>
      <c r="K372" s="897" t="s">
        <v>90</v>
      </c>
      <c r="L372" s="584">
        <v>0.56000000000000005</v>
      </c>
      <c r="M372" s="459">
        <v>0.52</v>
      </c>
      <c r="N372" s="897"/>
      <c r="O372" s="472">
        <v>0.48</v>
      </c>
      <c r="P372" s="472">
        <v>0.44</v>
      </c>
      <c r="Q372" s="590">
        <v>0.4</v>
      </c>
      <c r="R372" s="590">
        <v>0.36</v>
      </c>
      <c r="S372" s="590">
        <v>0.32</v>
      </c>
      <c r="T372" s="590">
        <v>0.24</v>
      </c>
      <c r="U372" s="590">
        <v>4.4999999999999998E-2</v>
      </c>
      <c r="V372" s="586">
        <v>0</v>
      </c>
      <c r="W372" s="586">
        <v>0</v>
      </c>
      <c r="X372" s="586">
        <v>0</v>
      </c>
      <c r="Y372" s="586">
        <v>1.2500000000000001E-2</v>
      </c>
      <c r="Z372" s="590">
        <v>0.05</v>
      </c>
      <c r="AA372" s="587">
        <f t="shared" si="248"/>
        <v>10.547499999999999</v>
      </c>
      <c r="AB372" s="1100">
        <f t="shared" si="221"/>
        <v>3.8461538461538547</v>
      </c>
      <c r="AC372" s="1100">
        <f t="shared" si="222"/>
        <v>8.3333333333333481</v>
      </c>
      <c r="AD372" s="1100">
        <f t="shared" si="270"/>
        <v>4.3478260869565188</v>
      </c>
      <c r="AE372" s="1100">
        <f t="shared" si="271"/>
        <v>4.5454545454545414</v>
      </c>
      <c r="AF372" s="1100">
        <f t="shared" si="272"/>
        <v>4.7619047619047672</v>
      </c>
      <c r="AG372" s="1100">
        <f t="shared" si="273"/>
        <v>4.9999999999999822</v>
      </c>
      <c r="AH372" s="1100">
        <f t="shared" si="274"/>
        <v>33.33333333333335</v>
      </c>
      <c r="AI372" s="1100">
        <f t="shared" si="275"/>
        <v>7.1428571428571397</v>
      </c>
      <c r="AJ372" s="1100">
        <f t="shared" si="276"/>
        <v>7.6923076923077094</v>
      </c>
      <c r="AK372" s="1100">
        <f t="shared" si="277"/>
        <v>8.3333333333333481</v>
      </c>
      <c r="AL372" s="1100">
        <f t="shared" si="278"/>
        <v>9.0909090909090828</v>
      </c>
      <c r="AM372" s="1100">
        <f t="shared" si="279"/>
        <v>9.9999999999999858</v>
      </c>
      <c r="AN372" s="1100">
        <f t="shared" si="280"/>
        <v>11.111111111111116</v>
      </c>
      <c r="AO372" s="1100">
        <f t="shared" si="281"/>
        <v>12.5</v>
      </c>
      <c r="AP372" s="1100">
        <f t="shared" si="282"/>
        <v>33.33333333333335</v>
      </c>
      <c r="AQ372" s="1100">
        <f t="shared" si="283"/>
        <v>433.33333333333331</v>
      </c>
      <c r="AR372" s="1100" t="str">
        <f t="shared" si="284"/>
        <v>n/a</v>
      </c>
      <c r="AS372" s="1100" t="str">
        <f t="shared" si="285"/>
        <v>n/a</v>
      </c>
      <c r="AT372" s="1100" t="str">
        <f t="shared" si="286"/>
        <v>n/a</v>
      </c>
      <c r="AU372" s="1100">
        <f t="shared" si="287"/>
        <v>-100</v>
      </c>
      <c r="AV372" s="1100">
        <f t="shared" si="288"/>
        <v>-75</v>
      </c>
      <c r="AW372" s="1100">
        <f t="shared" si="268"/>
        <v>23.428066163573412</v>
      </c>
      <c r="AX372" s="1100">
        <f t="shared" si="269"/>
        <v>107.52803426056988</v>
      </c>
    </row>
    <row r="373" spans="1:50" ht="11.25" customHeight="1" x14ac:dyDescent="0.2">
      <c r="A373" s="511" t="s">
        <v>4656</v>
      </c>
      <c r="B373" s="829" t="s">
        <v>4646</v>
      </c>
      <c r="C373" s="584">
        <v>0.6</v>
      </c>
      <c r="D373" s="584">
        <v>0.5</v>
      </c>
      <c r="E373" s="460">
        <v>0.44999999999999996</v>
      </c>
      <c r="F373" s="589">
        <v>0.32500000000000001</v>
      </c>
      <c r="G373" s="499">
        <v>0.25</v>
      </c>
      <c r="H373" s="499">
        <v>0.25</v>
      </c>
      <c r="I373" s="499">
        <v>0.25</v>
      </c>
      <c r="J373" s="499">
        <v>0.25</v>
      </c>
      <c r="K373" s="1026"/>
      <c r="L373" s="499">
        <v>0.25</v>
      </c>
      <c r="M373" s="502">
        <v>0.25</v>
      </c>
      <c r="N373" s="519"/>
      <c r="O373" s="491">
        <v>0.25</v>
      </c>
      <c r="P373" s="999">
        <v>0</v>
      </c>
      <c r="Q373" s="586">
        <v>0</v>
      </c>
      <c r="R373" s="586">
        <v>0.25</v>
      </c>
      <c r="S373" s="590">
        <v>0.25</v>
      </c>
      <c r="T373" s="500">
        <v>0.125</v>
      </c>
      <c r="U373" s="590">
        <v>0.125</v>
      </c>
      <c r="V373" s="500">
        <v>8.3299999999999999E-2</v>
      </c>
      <c r="W373" s="500">
        <v>8.3299999999999999E-2</v>
      </c>
      <c r="X373" s="500">
        <v>8.3299999999999999E-2</v>
      </c>
      <c r="Y373" s="586">
        <v>8.3299999999999999E-2</v>
      </c>
      <c r="Z373" s="590">
        <v>0.52669999999999995</v>
      </c>
      <c r="AA373" s="587">
        <f t="shared" si="248"/>
        <v>5.2349000000000014</v>
      </c>
      <c r="AB373" s="1100">
        <f t="shared" si="221"/>
        <v>19.999999999999996</v>
      </c>
      <c r="AC373" s="1100">
        <f t="shared" si="222"/>
        <v>11.111111111111116</v>
      </c>
      <c r="AD373" s="1100">
        <f t="shared" si="270"/>
        <v>38.461538461538439</v>
      </c>
      <c r="AE373" s="1100">
        <f t="shared" si="271"/>
        <v>30.000000000000004</v>
      </c>
      <c r="AF373" s="1100">
        <f t="shared" si="272"/>
        <v>0</v>
      </c>
      <c r="AG373" s="1100">
        <f t="shared" si="273"/>
        <v>0</v>
      </c>
      <c r="AH373" s="1100">
        <f t="shared" si="274"/>
        <v>0</v>
      </c>
      <c r="AI373" s="1100">
        <f t="shared" si="275"/>
        <v>0</v>
      </c>
      <c r="AJ373" s="1100">
        <f t="shared" si="276"/>
        <v>0</v>
      </c>
      <c r="AK373" s="1100">
        <f t="shared" si="277"/>
        <v>0</v>
      </c>
      <c r="AL373" s="1100" t="str">
        <f t="shared" si="278"/>
        <v>n/a</v>
      </c>
      <c r="AM373" s="1100" t="str">
        <f t="shared" si="279"/>
        <v>n/a</v>
      </c>
      <c r="AN373" s="1100">
        <f t="shared" si="280"/>
        <v>-100</v>
      </c>
      <c r="AO373" s="1100">
        <f t="shared" si="281"/>
        <v>0</v>
      </c>
      <c r="AP373" s="1100">
        <f t="shared" si="282"/>
        <v>100</v>
      </c>
      <c r="AQ373" s="1100">
        <f t="shared" si="283"/>
        <v>0</v>
      </c>
      <c r="AR373" s="1100">
        <f t="shared" si="284"/>
        <v>50.06002400960385</v>
      </c>
      <c r="AS373" s="1100">
        <f t="shared" si="285"/>
        <v>0</v>
      </c>
      <c r="AT373" s="1100">
        <f t="shared" si="286"/>
        <v>0</v>
      </c>
      <c r="AU373" s="1100">
        <f t="shared" si="287"/>
        <v>0</v>
      </c>
      <c r="AV373" s="1100">
        <f t="shared" si="288"/>
        <v>-84.184545281944182</v>
      </c>
      <c r="AW373" s="1100">
        <f t="shared" si="268"/>
        <v>3.4446383315952223</v>
      </c>
      <c r="AX373" s="1100">
        <f t="shared" si="269"/>
        <v>42.341433127773762</v>
      </c>
    </row>
    <row r="374" spans="1:50" ht="11.25" customHeight="1" x14ac:dyDescent="0.2">
      <c r="A374" s="447" t="s">
        <v>636</v>
      </c>
      <c r="B374" s="814" t="s">
        <v>637</v>
      </c>
      <c r="C374" s="584">
        <v>2.2999999999999998</v>
      </c>
      <c r="D374" s="584">
        <v>2</v>
      </c>
      <c r="E374" s="460">
        <v>1.8</v>
      </c>
      <c r="F374" s="454">
        <v>1.68</v>
      </c>
      <c r="G374" s="584">
        <v>1.56</v>
      </c>
      <c r="H374" s="584">
        <v>1.44</v>
      </c>
      <c r="I374" s="584">
        <v>1.28</v>
      </c>
      <c r="J374" s="584">
        <v>0.64</v>
      </c>
      <c r="K374" s="897" t="s">
        <v>90</v>
      </c>
      <c r="L374" s="584">
        <v>0.52</v>
      </c>
      <c r="M374" s="459">
        <v>0.46</v>
      </c>
      <c r="N374" s="897"/>
      <c r="O374" s="472">
        <v>0.43</v>
      </c>
      <c r="P374" s="472">
        <v>0.39</v>
      </c>
      <c r="Q374" s="590">
        <v>0.37</v>
      </c>
      <c r="R374" s="590">
        <v>0.34</v>
      </c>
      <c r="S374" s="590">
        <v>0.3</v>
      </c>
      <c r="T374" s="590">
        <v>0.25</v>
      </c>
      <c r="U374" s="586">
        <v>0</v>
      </c>
      <c r="V374" s="586">
        <v>0</v>
      </c>
      <c r="W374" s="586">
        <v>0</v>
      </c>
      <c r="X374" s="586">
        <v>0</v>
      </c>
      <c r="Y374" s="586">
        <v>0</v>
      </c>
      <c r="Z374" s="586">
        <v>0</v>
      </c>
      <c r="AA374" s="587">
        <f t="shared" si="248"/>
        <v>15.76</v>
      </c>
      <c r="AB374" s="1100">
        <f t="shared" ref="AB374:AB437" si="289">IF(ISERROR((C374/D374-1)*100),"n/a",(C374/D374-1)*100)</f>
        <v>14.999999999999991</v>
      </c>
      <c r="AC374" s="1100">
        <f t="shared" ref="AC374:AC437" si="290">IF(ISERROR((D374/E374-1)*100),"n/a",(D374/E374-1)*100)</f>
        <v>11.111111111111116</v>
      </c>
      <c r="AD374" s="1100">
        <f t="shared" si="270"/>
        <v>7.1428571428571397</v>
      </c>
      <c r="AE374" s="1100">
        <f t="shared" si="271"/>
        <v>7.6923076923076872</v>
      </c>
      <c r="AF374" s="1100">
        <f t="shared" si="272"/>
        <v>8.3333333333333481</v>
      </c>
      <c r="AG374" s="1100">
        <f t="shared" si="273"/>
        <v>12.5</v>
      </c>
      <c r="AH374" s="1100">
        <f t="shared" si="274"/>
        <v>100</v>
      </c>
      <c r="AI374" s="1100">
        <f t="shared" si="275"/>
        <v>23.076923076923084</v>
      </c>
      <c r="AJ374" s="1100">
        <f t="shared" si="276"/>
        <v>13.043478260869556</v>
      </c>
      <c r="AK374" s="1100">
        <f t="shared" si="277"/>
        <v>6.976744186046524</v>
      </c>
      <c r="AL374" s="1100">
        <f t="shared" si="278"/>
        <v>10.256410256410241</v>
      </c>
      <c r="AM374" s="1100">
        <f t="shared" si="279"/>
        <v>5.4054054054054168</v>
      </c>
      <c r="AN374" s="1100">
        <f t="shared" si="280"/>
        <v>8.8235294117646959</v>
      </c>
      <c r="AO374" s="1100">
        <f t="shared" si="281"/>
        <v>13.333333333333353</v>
      </c>
      <c r="AP374" s="1100">
        <f t="shared" si="282"/>
        <v>19.999999999999996</v>
      </c>
      <c r="AQ374" s="1100" t="str">
        <f t="shared" si="283"/>
        <v>n/a</v>
      </c>
      <c r="AR374" s="1100" t="str">
        <f t="shared" si="284"/>
        <v>n/a</v>
      </c>
      <c r="AS374" s="1100" t="str">
        <f t="shared" si="285"/>
        <v>n/a</v>
      </c>
      <c r="AT374" s="1100" t="str">
        <f t="shared" si="286"/>
        <v>n/a</v>
      </c>
      <c r="AU374" s="1100" t="str">
        <f t="shared" si="287"/>
        <v>n/a</v>
      </c>
      <c r="AV374" s="1100" t="str">
        <f t="shared" si="288"/>
        <v>n/a</v>
      </c>
      <c r="AW374" s="1100">
        <f t="shared" si="268"/>
        <v>17.513028880690808</v>
      </c>
      <c r="AX374" s="1100">
        <f t="shared" si="269"/>
        <v>23.337809609249078</v>
      </c>
    </row>
    <row r="375" spans="1:50" ht="11.25" customHeight="1" x14ac:dyDescent="0.2">
      <c r="A375" s="467" t="s">
        <v>257</v>
      </c>
      <c r="B375" s="468" t="s">
        <v>258</v>
      </c>
      <c r="C375" s="584">
        <v>1.72</v>
      </c>
      <c r="D375" s="584">
        <v>1.6</v>
      </c>
      <c r="E375" s="460">
        <v>1.48</v>
      </c>
      <c r="F375" s="481">
        <v>1.24</v>
      </c>
      <c r="G375" s="474">
        <v>1.1200000000000001</v>
      </c>
      <c r="H375" s="474">
        <v>1</v>
      </c>
      <c r="I375" s="474">
        <v>0.88</v>
      </c>
      <c r="J375" s="474">
        <v>0.73</v>
      </c>
      <c r="K375" s="977"/>
      <c r="L375" s="474">
        <v>0.46</v>
      </c>
      <c r="M375" s="470">
        <v>0.42</v>
      </c>
      <c r="N375" s="977"/>
      <c r="O375" s="487">
        <v>0.38</v>
      </c>
      <c r="P375" s="487">
        <v>0.34</v>
      </c>
      <c r="Q375" s="476">
        <v>0.3</v>
      </c>
      <c r="R375" s="476">
        <v>0.26</v>
      </c>
      <c r="S375" s="476">
        <v>0.22</v>
      </c>
      <c r="T375" s="476">
        <v>0.18</v>
      </c>
      <c r="U375" s="476">
        <v>0.16</v>
      </c>
      <c r="V375" s="477">
        <v>0.14000000000000001</v>
      </c>
      <c r="W375" s="476">
        <v>0.14000000000000001</v>
      </c>
      <c r="X375" s="476">
        <v>0.12</v>
      </c>
      <c r="Y375" s="476">
        <v>0.1</v>
      </c>
      <c r="Z375" s="476">
        <v>0.08</v>
      </c>
      <c r="AA375" s="587">
        <f t="shared" si="248"/>
        <v>13.070000000000004</v>
      </c>
      <c r="AB375" s="1100">
        <f t="shared" si="289"/>
        <v>7.4999999999999956</v>
      </c>
      <c r="AC375" s="1100">
        <f t="shared" si="290"/>
        <v>8.1081081081081141</v>
      </c>
      <c r="AD375" s="1100">
        <f t="shared" si="270"/>
        <v>19.354838709677423</v>
      </c>
      <c r="AE375" s="1100">
        <f t="shared" si="271"/>
        <v>10.714285714285698</v>
      </c>
      <c r="AF375" s="1100">
        <f t="shared" si="272"/>
        <v>12.000000000000011</v>
      </c>
      <c r="AG375" s="1100">
        <f t="shared" si="273"/>
        <v>13.636363636363647</v>
      </c>
      <c r="AH375" s="1100">
        <f t="shared" si="274"/>
        <v>20.547945205479444</v>
      </c>
      <c r="AI375" s="1100">
        <f t="shared" si="275"/>
        <v>58.695652173913039</v>
      </c>
      <c r="AJ375" s="1100">
        <f t="shared" si="276"/>
        <v>9.5238095238095344</v>
      </c>
      <c r="AK375" s="1100">
        <f t="shared" si="277"/>
        <v>10.526315789473673</v>
      </c>
      <c r="AL375" s="1100">
        <f t="shared" si="278"/>
        <v>11.764705882352944</v>
      </c>
      <c r="AM375" s="1100">
        <f t="shared" si="279"/>
        <v>13.333333333333353</v>
      </c>
      <c r="AN375" s="1100">
        <f t="shared" si="280"/>
        <v>15.384615384615374</v>
      </c>
      <c r="AO375" s="1100">
        <f t="shared" si="281"/>
        <v>18.181818181818187</v>
      </c>
      <c r="AP375" s="1100">
        <f t="shared" si="282"/>
        <v>22.222222222222232</v>
      </c>
      <c r="AQ375" s="1100">
        <f t="shared" si="283"/>
        <v>12.5</v>
      </c>
      <c r="AR375" s="1100">
        <f t="shared" si="284"/>
        <v>14.285714285714279</v>
      </c>
      <c r="AS375" s="1100">
        <f t="shared" si="285"/>
        <v>0</v>
      </c>
      <c r="AT375" s="1100">
        <f t="shared" si="286"/>
        <v>16.666666666666675</v>
      </c>
      <c r="AU375" s="1100">
        <f t="shared" si="287"/>
        <v>19.999999999999996</v>
      </c>
      <c r="AV375" s="1100">
        <f t="shared" si="288"/>
        <v>25</v>
      </c>
      <c r="AW375" s="1100">
        <f t="shared" si="268"/>
        <v>16.18792356275398</v>
      </c>
      <c r="AX375" s="1100">
        <f t="shared" si="269"/>
        <v>11.286303070048795</v>
      </c>
    </row>
    <row r="376" spans="1:50" ht="11.25" customHeight="1" x14ac:dyDescent="0.2">
      <c r="A376" s="829" t="s">
        <v>259</v>
      </c>
      <c r="B376" s="829" t="s">
        <v>260</v>
      </c>
      <c r="C376" s="584">
        <v>3.98</v>
      </c>
      <c r="D376" s="584">
        <v>3.75</v>
      </c>
      <c r="E376" s="460">
        <v>3.54</v>
      </c>
      <c r="F376" s="460">
        <v>3.3200000000000003</v>
      </c>
      <c r="G376" s="584">
        <v>3.15</v>
      </c>
      <c r="H376" s="584">
        <v>2.95</v>
      </c>
      <c r="I376" s="584">
        <v>2.76</v>
      </c>
      <c r="J376" s="584">
        <v>2.59</v>
      </c>
      <c r="K376" s="897"/>
      <c r="L376" s="584">
        <v>2.4</v>
      </c>
      <c r="M376" s="459">
        <v>2.25</v>
      </c>
      <c r="N376" s="897"/>
      <c r="O376" s="472">
        <v>2.11</v>
      </c>
      <c r="P376" s="472">
        <v>1.93</v>
      </c>
      <c r="Q376" s="590">
        <v>1.7949999999999999</v>
      </c>
      <c r="R376" s="590">
        <v>1.62</v>
      </c>
      <c r="S376" s="590">
        <v>1.4550000000000001</v>
      </c>
      <c r="T376" s="590">
        <v>1.2749999999999999</v>
      </c>
      <c r="U376" s="590">
        <v>1.095</v>
      </c>
      <c r="V376" s="590">
        <v>0.92500000000000004</v>
      </c>
      <c r="W376" s="590">
        <v>0.79500000000000004</v>
      </c>
      <c r="X376" s="590">
        <v>0.7</v>
      </c>
      <c r="Y376" s="590">
        <v>0.62</v>
      </c>
      <c r="Z376" s="590">
        <v>0.54500000000000004</v>
      </c>
      <c r="AA376" s="587">
        <f t="shared" si="248"/>
        <v>45.554999999999993</v>
      </c>
      <c r="AB376" s="1100">
        <f t="shared" si="289"/>
        <v>6.133333333333324</v>
      </c>
      <c r="AC376" s="1100">
        <f t="shared" si="290"/>
        <v>5.9322033898305149</v>
      </c>
      <c r="AD376" s="1100">
        <f t="shared" si="270"/>
        <v>6.6265060240963791</v>
      </c>
      <c r="AE376" s="1100">
        <f t="shared" si="271"/>
        <v>5.3968253968253999</v>
      </c>
      <c r="AF376" s="1100">
        <f t="shared" si="272"/>
        <v>6.7796610169491345</v>
      </c>
      <c r="AG376" s="1100">
        <f t="shared" si="273"/>
        <v>6.8840579710145011</v>
      </c>
      <c r="AH376" s="1100">
        <f t="shared" si="274"/>
        <v>6.5637065637065506</v>
      </c>
      <c r="AI376" s="1100">
        <f t="shared" si="275"/>
        <v>7.9166666666666607</v>
      </c>
      <c r="AJ376" s="1100">
        <f t="shared" si="276"/>
        <v>6.6666666666666652</v>
      </c>
      <c r="AK376" s="1100">
        <f t="shared" si="277"/>
        <v>6.6350710900473953</v>
      </c>
      <c r="AL376" s="1100">
        <f t="shared" si="278"/>
        <v>9.32642487046631</v>
      </c>
      <c r="AM376" s="1100">
        <f t="shared" si="279"/>
        <v>7.5208913649025044</v>
      </c>
      <c r="AN376" s="1100">
        <f t="shared" si="280"/>
        <v>10.80246913580245</v>
      </c>
      <c r="AO376" s="1100">
        <f t="shared" si="281"/>
        <v>11.340206185567014</v>
      </c>
      <c r="AP376" s="1100">
        <f t="shared" si="282"/>
        <v>14.117647058823547</v>
      </c>
      <c r="AQ376" s="1100">
        <f t="shared" si="283"/>
        <v>16.43835616438356</v>
      </c>
      <c r="AR376" s="1100">
        <f t="shared" si="284"/>
        <v>18.378378378378368</v>
      </c>
      <c r="AS376" s="1100">
        <f t="shared" si="285"/>
        <v>16.35220125786163</v>
      </c>
      <c r="AT376" s="1100">
        <f t="shared" si="286"/>
        <v>13.571428571428591</v>
      </c>
      <c r="AU376" s="1100">
        <f t="shared" si="287"/>
        <v>12.903225806451601</v>
      </c>
      <c r="AV376" s="1100">
        <f t="shared" si="288"/>
        <v>13.761467889908241</v>
      </c>
      <c r="AW376" s="1100">
        <f t="shared" si="268"/>
        <v>10.002256895386207</v>
      </c>
      <c r="AX376" s="1100">
        <f t="shared" si="269"/>
        <v>4.0991277430020476</v>
      </c>
    </row>
    <row r="377" spans="1:50" ht="11.25" customHeight="1" x14ac:dyDescent="0.2">
      <c r="A377" s="458" t="s">
        <v>1348</v>
      </c>
      <c r="B377" s="829" t="s">
        <v>1349</v>
      </c>
      <c r="C377" s="584">
        <v>0.72</v>
      </c>
      <c r="D377" s="584">
        <v>0.59</v>
      </c>
      <c r="E377" s="460">
        <v>0.48</v>
      </c>
      <c r="F377" s="460">
        <v>0.37</v>
      </c>
      <c r="G377" s="584">
        <v>0.33</v>
      </c>
      <c r="H377" s="584">
        <v>0.30499999999999999</v>
      </c>
      <c r="I377" s="463">
        <v>0.3</v>
      </c>
      <c r="J377" s="584">
        <v>7.4999999999999997E-2</v>
      </c>
      <c r="K377" s="897"/>
      <c r="L377" s="463">
        <v>0</v>
      </c>
      <c r="M377" s="588">
        <v>0</v>
      </c>
      <c r="N377" s="897"/>
      <c r="O377" s="585">
        <v>0</v>
      </c>
      <c r="P377" s="585">
        <v>0</v>
      </c>
      <c r="Q377" s="586">
        <v>0.22</v>
      </c>
      <c r="R377" s="590">
        <v>0.11</v>
      </c>
      <c r="S377" s="586">
        <v>0</v>
      </c>
      <c r="T377" s="586">
        <v>0</v>
      </c>
      <c r="U377" s="586">
        <v>0</v>
      </c>
      <c r="V377" s="586">
        <v>0</v>
      </c>
      <c r="W377" s="586">
        <v>0</v>
      </c>
      <c r="X377" s="586">
        <v>0</v>
      </c>
      <c r="Y377" s="586">
        <v>0</v>
      </c>
      <c r="Z377" s="586">
        <v>0</v>
      </c>
      <c r="AA377" s="587">
        <f t="shared" si="248"/>
        <v>3.5000000000000004</v>
      </c>
      <c r="AB377" s="1100">
        <f t="shared" si="289"/>
        <v>22.033898305084755</v>
      </c>
      <c r="AC377" s="1100">
        <f t="shared" si="290"/>
        <v>22.916666666666675</v>
      </c>
      <c r="AD377" s="1100">
        <f t="shared" si="270"/>
        <v>29.729729729729737</v>
      </c>
      <c r="AE377" s="1100">
        <f t="shared" si="271"/>
        <v>12.12121212121211</v>
      </c>
      <c r="AF377" s="1100">
        <f t="shared" si="272"/>
        <v>8.196721311475418</v>
      </c>
      <c r="AG377" s="1100">
        <f t="shared" si="273"/>
        <v>1.6666666666666607</v>
      </c>
      <c r="AH377" s="1100">
        <f t="shared" si="274"/>
        <v>300</v>
      </c>
      <c r="AI377" s="1100" t="str">
        <f t="shared" si="275"/>
        <v>n/a</v>
      </c>
      <c r="AJ377" s="1100" t="str">
        <f t="shared" si="276"/>
        <v>n/a</v>
      </c>
      <c r="AK377" s="1100" t="str">
        <f t="shared" si="277"/>
        <v>n/a</v>
      </c>
      <c r="AL377" s="1100" t="str">
        <f t="shared" si="278"/>
        <v>n/a</v>
      </c>
      <c r="AM377" s="1100">
        <f t="shared" si="279"/>
        <v>-100</v>
      </c>
      <c r="AN377" s="1100">
        <f t="shared" si="280"/>
        <v>100</v>
      </c>
      <c r="AO377" s="1100" t="str">
        <f t="shared" si="281"/>
        <v>n/a</v>
      </c>
      <c r="AP377" s="1100" t="str">
        <f t="shared" si="282"/>
        <v>n/a</v>
      </c>
      <c r="AQ377" s="1100" t="str">
        <f t="shared" si="283"/>
        <v>n/a</v>
      </c>
      <c r="AR377" s="1100" t="str">
        <f t="shared" si="284"/>
        <v>n/a</v>
      </c>
      <c r="AS377" s="1100" t="str">
        <f t="shared" si="285"/>
        <v>n/a</v>
      </c>
      <c r="AT377" s="1100" t="str">
        <f t="shared" si="286"/>
        <v>n/a</v>
      </c>
      <c r="AU377" s="1100" t="str">
        <f t="shared" si="287"/>
        <v>n/a</v>
      </c>
      <c r="AV377" s="1100" t="str">
        <f t="shared" si="288"/>
        <v>n/a</v>
      </c>
      <c r="AW377" s="1100">
        <f t="shared" si="268"/>
        <v>44.073877200092817</v>
      </c>
      <c r="AX377" s="1100">
        <f t="shared" si="269"/>
        <v>108.75939675133601</v>
      </c>
    </row>
    <row r="378" spans="1:50" ht="11.25" customHeight="1" x14ac:dyDescent="0.2">
      <c r="A378" s="458" t="s">
        <v>1353</v>
      </c>
      <c r="B378" s="829" t="s">
        <v>1354</v>
      </c>
      <c r="C378" s="584">
        <v>3.6</v>
      </c>
      <c r="D378" s="584">
        <v>3.3</v>
      </c>
      <c r="E378" s="460">
        <v>2.48</v>
      </c>
      <c r="F378" s="460">
        <v>2.04</v>
      </c>
      <c r="G378" s="584">
        <v>1.84</v>
      </c>
      <c r="H378" s="584">
        <v>1.68</v>
      </c>
      <c r="I378" s="584">
        <v>1.56</v>
      </c>
      <c r="J378" s="584">
        <v>1.36</v>
      </c>
      <c r="K378" s="897"/>
      <c r="L378" s="584">
        <v>1.1499999999999999</v>
      </c>
      <c r="M378" s="459">
        <v>0.8</v>
      </c>
      <c r="N378" s="897"/>
      <c r="O378" s="585">
        <v>0.2</v>
      </c>
      <c r="P378" s="585">
        <v>0.53</v>
      </c>
      <c r="Q378" s="586">
        <v>1.52</v>
      </c>
      <c r="R378" s="590">
        <v>1.44</v>
      </c>
      <c r="S378" s="586">
        <v>1.36</v>
      </c>
      <c r="T378" s="586">
        <v>1.36</v>
      </c>
      <c r="U378" s="586">
        <v>1.36</v>
      </c>
      <c r="V378" s="586">
        <v>1.36</v>
      </c>
      <c r="W378" s="590">
        <v>1.36</v>
      </c>
      <c r="X378" s="590">
        <v>1.34</v>
      </c>
      <c r="Y378" s="590">
        <v>1.2333000000000001</v>
      </c>
      <c r="Z378" s="590">
        <v>1.06</v>
      </c>
      <c r="AA378" s="587">
        <f t="shared" si="248"/>
        <v>33.933300000000003</v>
      </c>
      <c r="AB378" s="1100">
        <f t="shared" si="289"/>
        <v>9.0909090909091042</v>
      </c>
      <c r="AC378" s="1100">
        <f t="shared" si="290"/>
        <v>33.064516129032249</v>
      </c>
      <c r="AD378" s="1100">
        <f t="shared" si="270"/>
        <v>21.568627450980383</v>
      </c>
      <c r="AE378" s="1100">
        <f t="shared" si="271"/>
        <v>10.869565217391308</v>
      </c>
      <c r="AF378" s="1100">
        <f t="shared" si="272"/>
        <v>9.5238095238095344</v>
      </c>
      <c r="AG378" s="1100">
        <f t="shared" si="273"/>
        <v>7.6923076923076872</v>
      </c>
      <c r="AH378" s="1100">
        <f t="shared" si="274"/>
        <v>14.705882352941169</v>
      </c>
      <c r="AI378" s="1100">
        <f t="shared" si="275"/>
        <v>18.260869565217419</v>
      </c>
      <c r="AJ378" s="1100">
        <f t="shared" si="276"/>
        <v>43.749999999999979</v>
      </c>
      <c r="AK378" s="1100">
        <f t="shared" si="277"/>
        <v>300</v>
      </c>
      <c r="AL378" s="1100">
        <f t="shared" si="278"/>
        <v>-62.264150943396224</v>
      </c>
      <c r="AM378" s="1100">
        <f t="shared" si="279"/>
        <v>-65.131578947368425</v>
      </c>
      <c r="AN378" s="1100">
        <f t="shared" si="280"/>
        <v>5.555555555555558</v>
      </c>
      <c r="AO378" s="1100">
        <f t="shared" si="281"/>
        <v>5.8823529411764497</v>
      </c>
      <c r="AP378" s="1100">
        <f t="shared" si="282"/>
        <v>0</v>
      </c>
      <c r="AQ378" s="1100">
        <f t="shared" si="283"/>
        <v>0</v>
      </c>
      <c r="AR378" s="1100">
        <f t="shared" si="284"/>
        <v>0</v>
      </c>
      <c r="AS378" s="1100">
        <f t="shared" si="285"/>
        <v>0</v>
      </c>
      <c r="AT378" s="1100">
        <f t="shared" si="286"/>
        <v>1.4925373134328401</v>
      </c>
      <c r="AU378" s="1100">
        <f t="shared" si="287"/>
        <v>8.6515851779777933</v>
      </c>
      <c r="AV378" s="1100">
        <f t="shared" si="288"/>
        <v>16.349056603773594</v>
      </c>
      <c r="AW378" s="1100">
        <f t="shared" si="268"/>
        <v>18.050564034463829</v>
      </c>
      <c r="AX378" s="1100">
        <f t="shared" si="269"/>
        <v>69.303471001999583</v>
      </c>
    </row>
    <row r="379" spans="1:50" ht="11.25" customHeight="1" x14ac:dyDescent="0.2">
      <c r="A379" s="468" t="s">
        <v>641</v>
      </c>
      <c r="B379" s="468" t="s">
        <v>642</v>
      </c>
      <c r="C379" s="584">
        <v>1.365</v>
      </c>
      <c r="D379" s="584">
        <v>1.34</v>
      </c>
      <c r="E379" s="460">
        <v>1.3</v>
      </c>
      <c r="F379" s="471">
        <v>1.26</v>
      </c>
      <c r="G379" s="584">
        <v>1.22</v>
      </c>
      <c r="H379" s="584">
        <v>1.18</v>
      </c>
      <c r="I379" s="584">
        <v>1.08</v>
      </c>
      <c r="J379" s="584">
        <v>0.98</v>
      </c>
      <c r="K379" s="897" t="s">
        <v>90</v>
      </c>
      <c r="L379" s="584">
        <v>0.88</v>
      </c>
      <c r="M379" s="459">
        <v>0.72</v>
      </c>
      <c r="N379" s="897"/>
      <c r="O379" s="472">
        <v>0.6</v>
      </c>
      <c r="P379" s="472">
        <v>0.54</v>
      </c>
      <c r="Q379" s="590">
        <v>0.48</v>
      </c>
      <c r="R379" s="590">
        <v>0.42</v>
      </c>
      <c r="S379" s="590">
        <v>0.38</v>
      </c>
      <c r="T379" s="590">
        <v>0.33</v>
      </c>
      <c r="U379" s="590">
        <v>0.28000000000000003</v>
      </c>
      <c r="V379" s="590">
        <v>0.23</v>
      </c>
      <c r="W379" s="590">
        <v>0.19</v>
      </c>
      <c r="X379" s="590">
        <v>0.17</v>
      </c>
      <c r="Y379" s="590">
        <v>0.152</v>
      </c>
      <c r="Z379" s="590">
        <v>0.13700000000000001</v>
      </c>
      <c r="AA379" s="587">
        <f t="shared" si="248"/>
        <v>15.234</v>
      </c>
      <c r="AB379" s="1100">
        <f t="shared" si="289"/>
        <v>1.8656716417910335</v>
      </c>
      <c r="AC379" s="1100">
        <f t="shared" si="290"/>
        <v>3.0769230769230882</v>
      </c>
      <c r="AD379" s="1100">
        <f t="shared" si="270"/>
        <v>3.1746031746031855</v>
      </c>
      <c r="AE379" s="1100">
        <f t="shared" si="271"/>
        <v>3.2786885245901676</v>
      </c>
      <c r="AF379" s="1100">
        <f t="shared" si="272"/>
        <v>3.3898305084745894</v>
      </c>
      <c r="AG379" s="1100">
        <f t="shared" si="273"/>
        <v>9.259259259259256</v>
      </c>
      <c r="AH379" s="1100">
        <f t="shared" si="274"/>
        <v>10.204081632653072</v>
      </c>
      <c r="AI379" s="1100">
        <f t="shared" si="275"/>
        <v>11.363636363636353</v>
      </c>
      <c r="AJ379" s="1100">
        <f t="shared" si="276"/>
        <v>22.222222222222232</v>
      </c>
      <c r="AK379" s="1100">
        <f t="shared" si="277"/>
        <v>19.999999999999996</v>
      </c>
      <c r="AL379" s="1100">
        <f t="shared" si="278"/>
        <v>11.111111111111093</v>
      </c>
      <c r="AM379" s="1100">
        <f t="shared" si="279"/>
        <v>12.500000000000021</v>
      </c>
      <c r="AN379" s="1100">
        <f t="shared" si="280"/>
        <v>14.285714285714279</v>
      </c>
      <c r="AO379" s="1100">
        <f t="shared" si="281"/>
        <v>10.526315789473673</v>
      </c>
      <c r="AP379" s="1100">
        <f t="shared" si="282"/>
        <v>15.151515151515138</v>
      </c>
      <c r="AQ379" s="1100">
        <f t="shared" si="283"/>
        <v>17.857142857142861</v>
      </c>
      <c r="AR379" s="1100">
        <f t="shared" si="284"/>
        <v>21.739130434782616</v>
      </c>
      <c r="AS379" s="1100">
        <f t="shared" si="285"/>
        <v>21.052631578947366</v>
      </c>
      <c r="AT379" s="1100">
        <f t="shared" si="286"/>
        <v>11.764705882352944</v>
      </c>
      <c r="AU379" s="1100">
        <f t="shared" si="287"/>
        <v>11.842105263157897</v>
      </c>
      <c r="AV379" s="1100">
        <f t="shared" si="288"/>
        <v>10.948905109489049</v>
      </c>
      <c r="AW379" s="1100">
        <f t="shared" si="268"/>
        <v>11.74353304132571</v>
      </c>
      <c r="AX379" s="1100">
        <f t="shared" si="269"/>
        <v>6.4004872669160209</v>
      </c>
    </row>
    <row r="380" spans="1:50" ht="11.25" customHeight="1" x14ac:dyDescent="0.2">
      <c r="A380" s="458" t="s">
        <v>644</v>
      </c>
      <c r="B380" s="829" t="s">
        <v>645</v>
      </c>
      <c r="C380" s="584">
        <v>2.2799999999999998</v>
      </c>
      <c r="D380" s="584">
        <v>2.2599999999999998</v>
      </c>
      <c r="E380" s="460">
        <v>2.2000000000000002</v>
      </c>
      <c r="F380" s="589">
        <v>2.12</v>
      </c>
      <c r="G380" s="584">
        <v>2.04</v>
      </c>
      <c r="H380" s="584">
        <v>1.98</v>
      </c>
      <c r="I380" s="584">
        <v>1.9</v>
      </c>
      <c r="J380" s="584">
        <v>1.8</v>
      </c>
      <c r="K380" s="897"/>
      <c r="L380" s="584">
        <v>1.74</v>
      </c>
      <c r="M380" s="459">
        <v>1.67</v>
      </c>
      <c r="N380" s="897"/>
      <c r="O380" s="472">
        <v>1.56</v>
      </c>
      <c r="P380" s="472">
        <v>1.43</v>
      </c>
      <c r="Q380" s="590">
        <v>1.3</v>
      </c>
      <c r="R380" s="590">
        <v>1.2</v>
      </c>
      <c r="S380" s="590">
        <v>1.1399999999999999</v>
      </c>
      <c r="T380" s="590">
        <v>1.06</v>
      </c>
      <c r="U380" s="586">
        <v>1.01</v>
      </c>
      <c r="V380" s="586">
        <v>1.01</v>
      </c>
      <c r="W380" s="586">
        <v>1.01</v>
      </c>
      <c r="X380" s="586">
        <v>1.01</v>
      </c>
      <c r="Y380" s="590">
        <v>1.01</v>
      </c>
      <c r="Z380" s="590">
        <v>0.96</v>
      </c>
      <c r="AA380" s="587">
        <f t="shared" si="248"/>
        <v>33.69</v>
      </c>
      <c r="AB380" s="1100">
        <f t="shared" si="289"/>
        <v>0.88495575221239076</v>
      </c>
      <c r="AC380" s="1100">
        <f t="shared" si="290"/>
        <v>2.7272727272727115</v>
      </c>
      <c r="AD380" s="1100">
        <f t="shared" si="270"/>
        <v>3.7735849056603765</v>
      </c>
      <c r="AE380" s="1100">
        <f t="shared" si="271"/>
        <v>3.9215686274509887</v>
      </c>
      <c r="AF380" s="1100">
        <f t="shared" si="272"/>
        <v>3.0303030303030276</v>
      </c>
      <c r="AG380" s="1100">
        <f t="shared" si="273"/>
        <v>4.2105263157894868</v>
      </c>
      <c r="AH380" s="1100">
        <f t="shared" si="274"/>
        <v>5.555555555555558</v>
      </c>
      <c r="AI380" s="1100">
        <f t="shared" si="275"/>
        <v>3.4482758620689724</v>
      </c>
      <c r="AJ380" s="1100">
        <f t="shared" si="276"/>
        <v>4.1916167664670656</v>
      </c>
      <c r="AK380" s="1100">
        <f t="shared" si="277"/>
        <v>7.0512820512820484</v>
      </c>
      <c r="AL380" s="1100">
        <f t="shared" si="278"/>
        <v>9.0909090909091042</v>
      </c>
      <c r="AM380" s="1100">
        <f t="shared" si="279"/>
        <v>9.9999999999999858</v>
      </c>
      <c r="AN380" s="1100">
        <f t="shared" si="280"/>
        <v>8.3333333333333481</v>
      </c>
      <c r="AO380" s="1100">
        <f t="shared" si="281"/>
        <v>5.2631578947368363</v>
      </c>
      <c r="AP380" s="1100">
        <f t="shared" si="282"/>
        <v>7.5471698113207308</v>
      </c>
      <c r="AQ380" s="1100">
        <f t="shared" si="283"/>
        <v>4.9504950495049549</v>
      </c>
      <c r="AR380" s="1100">
        <f t="shared" si="284"/>
        <v>0</v>
      </c>
      <c r="AS380" s="1100">
        <f t="shared" si="285"/>
        <v>0</v>
      </c>
      <c r="AT380" s="1100">
        <f t="shared" si="286"/>
        <v>0</v>
      </c>
      <c r="AU380" s="1100">
        <f t="shared" si="287"/>
        <v>0</v>
      </c>
      <c r="AV380" s="1100">
        <f t="shared" si="288"/>
        <v>5.2083333333333481</v>
      </c>
      <c r="AW380" s="1100">
        <f t="shared" si="268"/>
        <v>4.247063814628615</v>
      </c>
      <c r="AX380" s="1100">
        <f t="shared" si="269"/>
        <v>3.0363740696665462</v>
      </c>
    </row>
    <row r="381" spans="1:50" ht="11.25" customHeight="1" x14ac:dyDescent="0.2">
      <c r="A381" s="458" t="s">
        <v>1355</v>
      </c>
      <c r="B381" s="829" t="s">
        <v>1356</v>
      </c>
      <c r="C381" s="584">
        <v>0.95</v>
      </c>
      <c r="D381" s="584">
        <v>0.91</v>
      </c>
      <c r="E381" s="460">
        <v>0.87</v>
      </c>
      <c r="F381" s="589">
        <v>0.82000000000000006</v>
      </c>
      <c r="G381" s="584">
        <v>0.74</v>
      </c>
      <c r="H381" s="584">
        <v>0.66</v>
      </c>
      <c r="I381" s="584">
        <v>0.57499999999999996</v>
      </c>
      <c r="J381" s="584">
        <v>0.25</v>
      </c>
      <c r="K381" s="897"/>
      <c r="L381" s="463">
        <v>0</v>
      </c>
      <c r="M381" s="588">
        <v>0</v>
      </c>
      <c r="N381" s="897"/>
      <c r="O381" s="585">
        <v>0</v>
      </c>
      <c r="P381" s="585">
        <v>0</v>
      </c>
      <c r="Q381" s="586">
        <v>0</v>
      </c>
      <c r="R381" s="586">
        <v>0</v>
      </c>
      <c r="S381" s="586">
        <v>0</v>
      </c>
      <c r="T381" s="586">
        <v>0</v>
      </c>
      <c r="U381" s="586">
        <v>0</v>
      </c>
      <c r="V381" s="586">
        <v>0</v>
      </c>
      <c r="W381" s="586">
        <v>0</v>
      </c>
      <c r="X381" s="586">
        <v>0</v>
      </c>
      <c r="Y381" s="586">
        <v>0</v>
      </c>
      <c r="Z381" s="586">
        <v>0</v>
      </c>
      <c r="AA381" s="587">
        <f t="shared" si="248"/>
        <v>5.7750000000000004</v>
      </c>
      <c r="AB381" s="1100">
        <f t="shared" si="289"/>
        <v>4.39560439560438</v>
      </c>
      <c r="AC381" s="1100">
        <f t="shared" si="290"/>
        <v>4.5977011494252817</v>
      </c>
      <c r="AD381" s="1100">
        <f t="shared" si="270"/>
        <v>6.0975609756097393</v>
      </c>
      <c r="AE381" s="1100">
        <f t="shared" si="271"/>
        <v>10.810810810810811</v>
      </c>
      <c r="AF381" s="1100">
        <f t="shared" si="272"/>
        <v>12.12121212121211</v>
      </c>
      <c r="AG381" s="1100">
        <f t="shared" si="273"/>
        <v>14.782608695652177</v>
      </c>
      <c r="AH381" s="1100">
        <f t="shared" si="274"/>
        <v>129.99999999999997</v>
      </c>
      <c r="AI381" s="1100" t="str">
        <f t="shared" si="275"/>
        <v>n/a</v>
      </c>
      <c r="AJ381" s="1100" t="str">
        <f t="shared" si="276"/>
        <v>n/a</v>
      </c>
      <c r="AK381" s="1100" t="str">
        <f t="shared" si="277"/>
        <v>n/a</v>
      </c>
      <c r="AL381" s="1100" t="str">
        <f t="shared" si="278"/>
        <v>n/a</v>
      </c>
      <c r="AM381" s="1100" t="str">
        <f t="shared" si="279"/>
        <v>n/a</v>
      </c>
      <c r="AN381" s="1100" t="str">
        <f t="shared" si="280"/>
        <v>n/a</v>
      </c>
      <c r="AO381" s="1100" t="str">
        <f t="shared" si="281"/>
        <v>n/a</v>
      </c>
      <c r="AP381" s="1100" t="str">
        <f t="shared" si="282"/>
        <v>n/a</v>
      </c>
      <c r="AQ381" s="1100" t="str">
        <f t="shared" si="283"/>
        <v>n/a</v>
      </c>
      <c r="AR381" s="1100" t="str">
        <f t="shared" si="284"/>
        <v>n/a</v>
      </c>
      <c r="AS381" s="1100" t="str">
        <f t="shared" si="285"/>
        <v>n/a</v>
      </c>
      <c r="AT381" s="1100" t="str">
        <f t="shared" si="286"/>
        <v>n/a</v>
      </c>
      <c r="AU381" s="1100" t="str">
        <f t="shared" si="287"/>
        <v>n/a</v>
      </c>
      <c r="AV381" s="1100" t="str">
        <f t="shared" si="288"/>
        <v>n/a</v>
      </c>
      <c r="AW381" s="1100">
        <f t="shared" si="268"/>
        <v>26.115071164044927</v>
      </c>
      <c r="AX381" s="1100">
        <f t="shared" si="269"/>
        <v>45.981852913069183</v>
      </c>
    </row>
    <row r="382" spans="1:50" ht="11.25" customHeight="1" x14ac:dyDescent="0.2">
      <c r="A382" s="829" t="s">
        <v>1357</v>
      </c>
      <c r="B382" s="829" t="s">
        <v>1358</v>
      </c>
      <c r="C382" s="584">
        <v>2.68</v>
      </c>
      <c r="D382" s="584">
        <v>2.4</v>
      </c>
      <c r="E382" s="460">
        <v>2.2000000000000002</v>
      </c>
      <c r="F382" s="589">
        <v>2</v>
      </c>
      <c r="G382" s="584">
        <v>1.8</v>
      </c>
      <c r="H382" s="584">
        <v>1.6</v>
      </c>
      <c r="I382" s="584">
        <v>1.4</v>
      </c>
      <c r="J382" s="584">
        <v>1.2</v>
      </c>
      <c r="K382" s="897"/>
      <c r="L382" s="584">
        <v>1</v>
      </c>
      <c r="M382" s="588">
        <v>0.96</v>
      </c>
      <c r="N382" s="897"/>
      <c r="O382" s="585">
        <v>0.96</v>
      </c>
      <c r="P382" s="585">
        <v>0.96</v>
      </c>
      <c r="Q382" s="590">
        <v>0.84</v>
      </c>
      <c r="R382" s="590">
        <v>0.36</v>
      </c>
      <c r="S382" s="586">
        <v>0</v>
      </c>
      <c r="T382" s="586">
        <v>0</v>
      </c>
      <c r="U382" s="586">
        <v>0</v>
      </c>
      <c r="V382" s="586">
        <v>0</v>
      </c>
      <c r="W382" s="586">
        <v>0</v>
      </c>
      <c r="X382" s="586">
        <v>0</v>
      </c>
      <c r="Y382" s="586">
        <v>0</v>
      </c>
      <c r="Z382" s="586">
        <v>0</v>
      </c>
      <c r="AA382" s="587">
        <f t="shared" si="248"/>
        <v>20.360000000000003</v>
      </c>
      <c r="AB382" s="1100">
        <f t="shared" si="289"/>
        <v>11.66666666666667</v>
      </c>
      <c r="AC382" s="1100">
        <f t="shared" si="290"/>
        <v>9.0909090909090828</v>
      </c>
      <c r="AD382" s="1100">
        <f t="shared" si="270"/>
        <v>10.000000000000009</v>
      </c>
      <c r="AE382" s="1100">
        <f t="shared" si="271"/>
        <v>11.111111111111116</v>
      </c>
      <c r="AF382" s="1100">
        <f t="shared" si="272"/>
        <v>12.5</v>
      </c>
      <c r="AG382" s="1100">
        <f t="shared" si="273"/>
        <v>14.285714285714302</v>
      </c>
      <c r="AH382" s="1100">
        <f t="shared" si="274"/>
        <v>16.666666666666675</v>
      </c>
      <c r="AI382" s="1100">
        <f t="shared" si="275"/>
        <v>19.999999999999996</v>
      </c>
      <c r="AJ382" s="1100">
        <f t="shared" si="276"/>
        <v>4.1666666666666741</v>
      </c>
      <c r="AK382" s="1100">
        <f t="shared" si="277"/>
        <v>0</v>
      </c>
      <c r="AL382" s="1100">
        <f t="shared" si="278"/>
        <v>0</v>
      </c>
      <c r="AM382" s="1100">
        <f t="shared" si="279"/>
        <v>14.285714285714279</v>
      </c>
      <c r="AN382" s="1100">
        <f t="shared" si="280"/>
        <v>133.33333333333334</v>
      </c>
      <c r="AO382" s="1100" t="str">
        <f t="shared" si="281"/>
        <v>n/a</v>
      </c>
      <c r="AP382" s="1100" t="str">
        <f t="shared" si="282"/>
        <v>n/a</v>
      </c>
      <c r="AQ382" s="1100" t="str">
        <f t="shared" si="283"/>
        <v>n/a</v>
      </c>
      <c r="AR382" s="1100" t="str">
        <f t="shared" si="284"/>
        <v>n/a</v>
      </c>
      <c r="AS382" s="1100" t="str">
        <f t="shared" si="285"/>
        <v>n/a</v>
      </c>
      <c r="AT382" s="1100" t="str">
        <f t="shared" si="286"/>
        <v>n/a</v>
      </c>
      <c r="AU382" s="1100" t="str">
        <f t="shared" si="287"/>
        <v>n/a</v>
      </c>
      <c r="AV382" s="1100" t="str">
        <f t="shared" si="288"/>
        <v>n/a</v>
      </c>
      <c r="AW382" s="1100">
        <f t="shared" si="268"/>
        <v>19.777444777444778</v>
      </c>
      <c r="AX382" s="1100">
        <f t="shared" si="269"/>
        <v>34.634553166218176</v>
      </c>
    </row>
    <row r="383" spans="1:50" ht="11.25" customHeight="1" x14ac:dyDescent="0.2">
      <c r="A383" s="1141" t="s">
        <v>4385</v>
      </c>
      <c r="B383" s="814" t="s">
        <v>4384</v>
      </c>
      <c r="C383" s="584">
        <v>0.36</v>
      </c>
      <c r="D383" s="584">
        <v>0.31</v>
      </c>
      <c r="E383" s="460">
        <v>0.29000000000000004</v>
      </c>
      <c r="F383" s="454">
        <v>0.25</v>
      </c>
      <c r="G383" s="584">
        <v>0.22499999999999998</v>
      </c>
      <c r="H383" s="584">
        <v>0.20500000000000002</v>
      </c>
      <c r="I383" s="463">
        <v>0.2</v>
      </c>
      <c r="J383" s="499">
        <v>0.2</v>
      </c>
      <c r="K383" s="812"/>
      <c r="L383" s="483">
        <v>0.2</v>
      </c>
      <c r="M383" s="480">
        <v>0.2</v>
      </c>
      <c r="N383" s="483"/>
      <c r="O383" s="999">
        <v>0.2</v>
      </c>
      <c r="P383" s="503">
        <v>0.31000000000000005</v>
      </c>
      <c r="Q383" s="541">
        <v>0.64</v>
      </c>
      <c r="R383" s="500">
        <v>0.64</v>
      </c>
      <c r="S383" s="541">
        <v>0.64</v>
      </c>
      <c r="T383" s="541">
        <v>0.64</v>
      </c>
      <c r="U383" s="500">
        <v>0.64</v>
      </c>
      <c r="V383" s="500">
        <v>0.64</v>
      </c>
      <c r="W383" s="500">
        <v>0.64</v>
      </c>
      <c r="X383" s="500">
        <v>0.64</v>
      </c>
      <c r="Y383" s="500">
        <v>0.64</v>
      </c>
      <c r="Z383" s="500">
        <v>0.64</v>
      </c>
      <c r="AA383" s="587">
        <f t="shared" si="248"/>
        <v>9.35</v>
      </c>
      <c r="AB383" s="1100">
        <f t="shared" si="289"/>
        <v>16.129032258064502</v>
      </c>
      <c r="AC383" s="1100">
        <f t="shared" si="290"/>
        <v>6.8965517241379226</v>
      </c>
      <c r="AD383" s="1100"/>
      <c r="AE383" s="1100"/>
      <c r="AF383" s="1100"/>
      <c r="AG383" s="1100"/>
      <c r="AH383" s="1100"/>
      <c r="AI383" s="1100"/>
      <c r="AJ383" s="1100"/>
      <c r="AK383" s="1100"/>
      <c r="AL383" s="1100"/>
      <c r="AM383" s="1100"/>
      <c r="AN383" s="1100"/>
      <c r="AO383" s="1100"/>
      <c r="AP383" s="1100"/>
      <c r="AQ383" s="1100"/>
      <c r="AR383" s="1100"/>
      <c r="AS383" s="1100"/>
      <c r="AT383" s="1100"/>
      <c r="AU383" s="1100"/>
      <c r="AV383" s="1100"/>
      <c r="AW383" s="1100">
        <f t="shared" si="268"/>
        <v>11.512791991101212</v>
      </c>
      <c r="AX383" s="1100">
        <f t="shared" si="269"/>
        <v>6.5283495927122805</v>
      </c>
    </row>
    <row r="384" spans="1:50" ht="11.25" customHeight="1" x14ac:dyDescent="0.2">
      <c r="A384" s="468" t="s">
        <v>1367</v>
      </c>
      <c r="B384" s="468" t="s">
        <v>1368</v>
      </c>
      <c r="C384" s="584">
        <v>0.74</v>
      </c>
      <c r="D384" s="584">
        <v>0.69</v>
      </c>
      <c r="E384" s="460">
        <v>0.56499999999999995</v>
      </c>
      <c r="F384" s="481">
        <v>0.38</v>
      </c>
      <c r="G384" s="474">
        <v>0.33</v>
      </c>
      <c r="H384" s="474">
        <v>0.28999999999999998</v>
      </c>
      <c r="I384" s="474">
        <v>0.25</v>
      </c>
      <c r="J384" s="474">
        <v>0.215</v>
      </c>
      <c r="K384" s="977"/>
      <c r="L384" s="474">
        <v>0.18</v>
      </c>
      <c r="M384" s="470">
        <v>0.1</v>
      </c>
      <c r="N384" s="977"/>
      <c r="O384" s="496">
        <v>0.04</v>
      </c>
      <c r="P384" s="496">
        <v>9.2499999999999999E-2</v>
      </c>
      <c r="Q384" s="477">
        <v>1</v>
      </c>
      <c r="R384" s="476">
        <v>1.46</v>
      </c>
      <c r="S384" s="476">
        <v>1.38</v>
      </c>
      <c r="T384" s="476">
        <v>1.3</v>
      </c>
      <c r="U384" s="476">
        <v>1.24</v>
      </c>
      <c r="V384" s="476">
        <v>1.22</v>
      </c>
      <c r="W384" s="476">
        <v>1.2</v>
      </c>
      <c r="X384" s="476">
        <v>1.18</v>
      </c>
      <c r="Y384" s="476">
        <v>1.1200000000000001</v>
      </c>
      <c r="Z384" s="476">
        <v>1.04</v>
      </c>
      <c r="AA384" s="587">
        <f t="shared" si="248"/>
        <v>16.012499999999999</v>
      </c>
      <c r="AB384" s="1100">
        <f t="shared" si="289"/>
        <v>7.2463768115942129</v>
      </c>
      <c r="AC384" s="1100">
        <f t="shared" si="290"/>
        <v>22.123893805309748</v>
      </c>
      <c r="AD384" s="1100">
        <f t="shared" ref="AD384:AD447" si="291">IF(ISERROR((E384/F384-1)*100),"n/a",(E384/F384-1)*100)</f>
        <v>48.684210526315773</v>
      </c>
      <c r="AE384" s="1100">
        <f t="shared" ref="AE384:AE447" si="292">IF(ISERROR((F384/G384-1)*100),"n/a",(F384/G384-1)*100)</f>
        <v>15.151515151515138</v>
      </c>
      <c r="AF384" s="1100">
        <f t="shared" ref="AF384:AF447" si="293">IF(ISERROR((G384/H384-1)*100),"n/a",(G384/H384-1)*100)</f>
        <v>13.793103448275868</v>
      </c>
      <c r="AG384" s="1100">
        <f t="shared" ref="AG384:AG447" si="294">IF(ISERROR((H384/I384-1)*100),"n/a",(H384/I384-1)*100)</f>
        <v>15.999999999999993</v>
      </c>
      <c r="AH384" s="1100">
        <f t="shared" ref="AH384:AH447" si="295">IF(ISERROR((I384/J384-1)*100),"n/a",(I384/J384-1)*100)</f>
        <v>16.279069767441868</v>
      </c>
      <c r="AI384" s="1100">
        <f t="shared" ref="AI384:AI447" si="296">IF(ISERROR((J384/L384-1)*100),"n/a",(J384/L384-1)*100)</f>
        <v>19.444444444444443</v>
      </c>
      <c r="AJ384" s="1100">
        <f t="shared" ref="AJ384:AJ447" si="297">IF(ISERROR((L384/M384-1)*100),"n/a",(L384/M384-1)*100)</f>
        <v>79.999999999999986</v>
      </c>
      <c r="AK384" s="1100">
        <f t="shared" ref="AK384:AK447" si="298">IF(ISERROR((M384/O384-1)*100),"n/a",(M384/O384-1)*100)</f>
        <v>150</v>
      </c>
      <c r="AL384" s="1100">
        <f t="shared" ref="AL384:AL447" si="299">IF(ISERROR((O384/P384-1)*100),"n/a",(O384/P384-1)*100)</f>
        <v>-56.756756756756758</v>
      </c>
      <c r="AM384" s="1100">
        <f t="shared" ref="AM384:AM447" si="300">IF(ISERROR((P384/Q384-1)*100),"n/a",(P384/Q384-1)*100)</f>
        <v>-90.75</v>
      </c>
      <c r="AN384" s="1100">
        <f t="shared" ref="AN384:AN447" si="301">IF(ISERROR((Q384/R384-1)*100),"n/a",(Q384/R384-1)*100)</f>
        <v>-31.506849315068497</v>
      </c>
      <c r="AO384" s="1100">
        <f t="shared" ref="AO384:AO447" si="302">IF(ISERROR((R384/S384-1)*100),"n/a",(R384/S384-1)*100)</f>
        <v>5.7971014492753659</v>
      </c>
      <c r="AP384" s="1100">
        <f t="shared" ref="AP384:AP447" si="303">IF(ISERROR((S384/T384-1)*100),"n/a",(S384/T384-1)*100)</f>
        <v>6.153846153846132</v>
      </c>
      <c r="AQ384" s="1100">
        <f t="shared" ref="AQ384:AQ447" si="304">IF(ISERROR((T384/U384-1)*100),"n/a",(T384/U384-1)*100)</f>
        <v>4.8387096774193505</v>
      </c>
      <c r="AR384" s="1100">
        <f t="shared" ref="AR384:AR447" si="305">IF(ISERROR((U384/V384-1)*100),"n/a",(U384/V384-1)*100)</f>
        <v>1.6393442622950838</v>
      </c>
      <c r="AS384" s="1100">
        <f t="shared" ref="AS384:AS447" si="306">IF(ISERROR((V384/W384-1)*100),"n/a",(V384/W384-1)*100)</f>
        <v>1.6666666666666607</v>
      </c>
      <c r="AT384" s="1100">
        <f t="shared" ref="AT384:AT447" si="307">IF(ISERROR((W384/X384-1)*100),"n/a",(W384/X384-1)*100)</f>
        <v>1.6949152542372836</v>
      </c>
      <c r="AU384" s="1100">
        <f t="shared" ref="AU384:AU447" si="308">IF(ISERROR((X384/Y384-1)*100),"n/a",(X384/Y384-1)*100)</f>
        <v>5.3571428571428381</v>
      </c>
      <c r="AV384" s="1100">
        <f t="shared" ref="AV384:AV447" si="309">IF(ISERROR((Y384/Z384-1)*100),"n/a",(Y384/Z384-1)*100)</f>
        <v>7.6923076923077094</v>
      </c>
      <c r="AW384" s="1100">
        <f t="shared" si="268"/>
        <v>11.645192471250581</v>
      </c>
      <c r="AX384" s="1100">
        <f t="shared" si="269"/>
        <v>46.327039807266814</v>
      </c>
    </row>
    <row r="385" spans="1:50" ht="11.25" customHeight="1" x14ac:dyDescent="0.2">
      <c r="A385" s="829" t="s">
        <v>1375</v>
      </c>
      <c r="B385" s="829" t="s">
        <v>1376</v>
      </c>
      <c r="C385" s="584">
        <v>3.5</v>
      </c>
      <c r="D385" s="584">
        <v>3.1</v>
      </c>
      <c r="E385" s="460">
        <v>2.84</v>
      </c>
      <c r="F385" s="460">
        <v>2.2599999999999998</v>
      </c>
      <c r="G385" s="584">
        <v>2.1</v>
      </c>
      <c r="H385" s="584">
        <v>2.04</v>
      </c>
      <c r="I385" s="584">
        <v>1.9</v>
      </c>
      <c r="J385" s="584">
        <v>1.7</v>
      </c>
      <c r="K385" s="897"/>
      <c r="L385" s="584">
        <v>1.5</v>
      </c>
      <c r="M385" s="459">
        <v>1.2</v>
      </c>
      <c r="N385" s="897"/>
      <c r="O385" s="472">
        <v>0.8</v>
      </c>
      <c r="P385" s="585">
        <v>0.6</v>
      </c>
      <c r="Q385" s="586">
        <v>0.6</v>
      </c>
      <c r="R385" s="590">
        <v>0.54</v>
      </c>
      <c r="S385" s="586">
        <v>0.48</v>
      </c>
      <c r="T385" s="590">
        <v>0.36</v>
      </c>
      <c r="U385" s="586">
        <v>0</v>
      </c>
      <c r="V385" s="586">
        <v>0</v>
      </c>
      <c r="W385" s="586">
        <v>0</v>
      </c>
      <c r="X385" s="586">
        <v>0</v>
      </c>
      <c r="Y385" s="586">
        <v>0</v>
      </c>
      <c r="Z385" s="586">
        <v>0</v>
      </c>
      <c r="AA385" s="587">
        <f t="shared" si="248"/>
        <v>25.52</v>
      </c>
      <c r="AB385" s="1100">
        <f t="shared" si="289"/>
        <v>12.903225806451601</v>
      </c>
      <c r="AC385" s="1100">
        <f t="shared" si="290"/>
        <v>9.1549295774647987</v>
      </c>
      <c r="AD385" s="1100">
        <f t="shared" si="291"/>
        <v>25.663716814159287</v>
      </c>
      <c r="AE385" s="1100">
        <f t="shared" si="292"/>
        <v>7.6190476190476142</v>
      </c>
      <c r="AF385" s="1100">
        <f t="shared" si="293"/>
        <v>2.941176470588247</v>
      </c>
      <c r="AG385" s="1100">
        <f t="shared" si="294"/>
        <v>7.3684210526315796</v>
      </c>
      <c r="AH385" s="1100">
        <f t="shared" si="295"/>
        <v>11.764705882352944</v>
      </c>
      <c r="AI385" s="1100">
        <f t="shared" si="296"/>
        <v>13.33333333333333</v>
      </c>
      <c r="AJ385" s="1100">
        <f t="shared" si="297"/>
        <v>25</v>
      </c>
      <c r="AK385" s="1100">
        <f t="shared" si="298"/>
        <v>49.999999999999979</v>
      </c>
      <c r="AL385" s="1100">
        <f t="shared" si="299"/>
        <v>33.33333333333335</v>
      </c>
      <c r="AM385" s="1100">
        <f t="shared" si="300"/>
        <v>0</v>
      </c>
      <c r="AN385" s="1100">
        <f t="shared" si="301"/>
        <v>11.111111111111093</v>
      </c>
      <c r="AO385" s="1100">
        <f t="shared" si="302"/>
        <v>12.500000000000021</v>
      </c>
      <c r="AP385" s="1100">
        <f t="shared" si="303"/>
        <v>33.333333333333329</v>
      </c>
      <c r="AQ385" s="1100" t="str">
        <f t="shared" si="304"/>
        <v>n/a</v>
      </c>
      <c r="AR385" s="1100" t="str">
        <f t="shared" si="305"/>
        <v>n/a</v>
      </c>
      <c r="AS385" s="1100" t="str">
        <f t="shared" si="306"/>
        <v>n/a</v>
      </c>
      <c r="AT385" s="1100" t="str">
        <f t="shared" si="307"/>
        <v>n/a</v>
      </c>
      <c r="AU385" s="1100" t="str">
        <f t="shared" si="308"/>
        <v>n/a</v>
      </c>
      <c r="AV385" s="1100" t="str">
        <f t="shared" si="309"/>
        <v>n/a</v>
      </c>
      <c r="AW385" s="1100">
        <f t="shared" si="268"/>
        <v>17.068422288920477</v>
      </c>
      <c r="AX385" s="1100">
        <f t="shared" si="269"/>
        <v>13.63576146463846</v>
      </c>
    </row>
    <row r="386" spans="1:50" ht="11.25" customHeight="1" x14ac:dyDescent="0.2">
      <c r="A386" s="831" t="s">
        <v>262</v>
      </c>
      <c r="B386" s="578" t="s">
        <v>263</v>
      </c>
      <c r="C386" s="490">
        <v>4.24</v>
      </c>
      <c r="D386" s="490">
        <v>4.09</v>
      </c>
      <c r="E386" s="460">
        <v>3.97</v>
      </c>
      <c r="F386" s="460">
        <v>3.83</v>
      </c>
      <c r="G386" s="584">
        <v>3.64</v>
      </c>
      <c r="H386" s="584">
        <v>3.48</v>
      </c>
      <c r="I386" s="584">
        <v>3.2561100000000001</v>
      </c>
      <c r="J386" s="584">
        <v>3.0383752599999996</v>
      </c>
      <c r="K386" s="897"/>
      <c r="L386" s="584">
        <v>2.7987557600000001</v>
      </c>
      <c r="M386" s="459">
        <v>2.6837384000000002</v>
      </c>
      <c r="N386" s="897"/>
      <c r="O386" s="472">
        <v>2.4728732400000002</v>
      </c>
      <c r="P386" s="472">
        <v>2.2811776399999997</v>
      </c>
      <c r="Q386" s="590">
        <v>2.1757450600000001</v>
      </c>
      <c r="R386" s="590">
        <v>1.9936342400000002</v>
      </c>
      <c r="S386" s="590">
        <v>1.8402777600000002</v>
      </c>
      <c r="T386" s="590">
        <v>1.6773365000000002</v>
      </c>
      <c r="U386" s="590">
        <v>1.47605612</v>
      </c>
      <c r="V386" s="590">
        <v>1.26519096</v>
      </c>
      <c r="W386" s="590">
        <v>1.1310040400000001</v>
      </c>
      <c r="X386" s="590">
        <v>1.0639105799999999</v>
      </c>
      <c r="Y386" s="590">
        <v>1.0255714600000001</v>
      </c>
      <c r="Z386" s="590">
        <v>0.98723234000000004</v>
      </c>
      <c r="AA386" s="587">
        <f t="shared" si="248"/>
        <v>54.416989360000002</v>
      </c>
      <c r="AB386" s="1100">
        <f t="shared" si="289"/>
        <v>3.6674816625916984</v>
      </c>
      <c r="AC386" s="1100">
        <f t="shared" si="290"/>
        <v>3.0226700251889005</v>
      </c>
      <c r="AD386" s="1100">
        <f t="shared" si="291"/>
        <v>3.6553524804177506</v>
      </c>
      <c r="AE386" s="1100">
        <f t="shared" si="292"/>
        <v>5.2197802197802234</v>
      </c>
      <c r="AF386" s="1100">
        <f t="shared" si="293"/>
        <v>4.5977011494252817</v>
      </c>
      <c r="AG386" s="1100">
        <f t="shared" si="294"/>
        <v>6.8759962040594536</v>
      </c>
      <c r="AH386" s="1100">
        <f t="shared" si="295"/>
        <v>7.1661569545560466</v>
      </c>
      <c r="AI386" s="1100">
        <f t="shared" si="296"/>
        <v>8.5616438356164171</v>
      </c>
      <c r="AJ386" s="1100">
        <f t="shared" si="297"/>
        <v>4.2857142857142927</v>
      </c>
      <c r="AK386" s="1100">
        <f t="shared" si="298"/>
        <v>8.5271317829457303</v>
      </c>
      <c r="AL386" s="1100">
        <f t="shared" si="299"/>
        <v>8.4033613445378297</v>
      </c>
      <c r="AM386" s="1100">
        <f t="shared" si="300"/>
        <v>4.8458149779735393</v>
      </c>
      <c r="AN386" s="1100">
        <f t="shared" si="301"/>
        <v>9.1346153846153744</v>
      </c>
      <c r="AO386" s="1100">
        <f t="shared" si="302"/>
        <v>8.333333333333325</v>
      </c>
      <c r="AP386" s="1100">
        <f t="shared" si="303"/>
        <v>9.7142857142857189</v>
      </c>
      <c r="AQ386" s="1100">
        <f t="shared" si="304"/>
        <v>13.636363636363647</v>
      </c>
      <c r="AR386" s="1100">
        <f t="shared" si="305"/>
        <v>16.666666666666675</v>
      </c>
      <c r="AS386" s="1100">
        <f t="shared" si="306"/>
        <v>11.864406779661007</v>
      </c>
      <c r="AT386" s="1100">
        <f t="shared" si="307"/>
        <v>6.3063063063063307</v>
      </c>
      <c r="AU386" s="1100">
        <f t="shared" si="308"/>
        <v>3.738317757009324</v>
      </c>
      <c r="AV386" s="1100">
        <f t="shared" si="309"/>
        <v>3.8834951456310662</v>
      </c>
      <c r="AW386" s="1100">
        <f t="shared" si="268"/>
        <v>7.2431712212704591</v>
      </c>
      <c r="AX386" s="1100">
        <f t="shared" si="269"/>
        <v>3.6075156800412729</v>
      </c>
    </row>
    <row r="387" spans="1:50" ht="11.25" customHeight="1" x14ac:dyDescent="0.2">
      <c r="A387" s="848" t="s">
        <v>4493</v>
      </c>
      <c r="B387" s="578" t="s">
        <v>4488</v>
      </c>
      <c r="C387" s="490">
        <v>0.36</v>
      </c>
      <c r="D387" s="490">
        <v>0.32</v>
      </c>
      <c r="E387" s="460">
        <v>0.28000000000000003</v>
      </c>
      <c r="F387" s="460">
        <v>0.24</v>
      </c>
      <c r="G387" s="584">
        <v>0.1</v>
      </c>
      <c r="H387" s="499">
        <v>0</v>
      </c>
      <c r="I387" s="463">
        <v>0</v>
      </c>
      <c r="J387" s="499">
        <v>0</v>
      </c>
      <c r="K387" s="519"/>
      <c r="L387" s="499">
        <v>0</v>
      </c>
      <c r="M387" s="502">
        <v>0</v>
      </c>
      <c r="N387" s="1026"/>
      <c r="O387" s="999">
        <v>0</v>
      </c>
      <c r="P387" s="999">
        <v>0</v>
      </c>
      <c r="Q387" s="586">
        <v>0</v>
      </c>
      <c r="R387" s="586">
        <v>0</v>
      </c>
      <c r="S387" s="586">
        <v>0</v>
      </c>
      <c r="T387" s="500">
        <v>0</v>
      </c>
      <c r="U387" s="500">
        <v>0</v>
      </c>
      <c r="V387" s="586">
        <v>0</v>
      </c>
      <c r="W387" s="500">
        <v>0</v>
      </c>
      <c r="X387" s="500">
        <v>0</v>
      </c>
      <c r="Y387" s="586">
        <v>0</v>
      </c>
      <c r="Z387" s="586">
        <v>0</v>
      </c>
      <c r="AA387" s="587">
        <f t="shared" si="248"/>
        <v>1.3</v>
      </c>
      <c r="AB387" s="1100">
        <f t="shared" si="289"/>
        <v>12.5</v>
      </c>
      <c r="AC387" s="1100">
        <f t="shared" si="290"/>
        <v>14.285714285714279</v>
      </c>
      <c r="AD387" s="1100">
        <f t="shared" si="291"/>
        <v>16.666666666666675</v>
      </c>
      <c r="AE387" s="1100">
        <f t="shared" si="292"/>
        <v>140</v>
      </c>
      <c r="AF387" s="1100" t="str">
        <f t="shared" si="293"/>
        <v>n/a</v>
      </c>
      <c r="AG387" s="1100" t="str">
        <f t="shared" si="294"/>
        <v>n/a</v>
      </c>
      <c r="AH387" s="1100" t="str">
        <f t="shared" si="295"/>
        <v>n/a</v>
      </c>
      <c r="AI387" s="1100" t="str">
        <f t="shared" si="296"/>
        <v>n/a</v>
      </c>
      <c r="AJ387" s="1100" t="str">
        <f t="shared" si="297"/>
        <v>n/a</v>
      </c>
      <c r="AK387" s="1100" t="str">
        <f t="shared" si="298"/>
        <v>n/a</v>
      </c>
      <c r="AL387" s="1100" t="str">
        <f t="shared" si="299"/>
        <v>n/a</v>
      </c>
      <c r="AM387" s="1100" t="str">
        <f t="shared" si="300"/>
        <v>n/a</v>
      </c>
      <c r="AN387" s="1100" t="str">
        <f t="shared" si="301"/>
        <v>n/a</v>
      </c>
      <c r="AO387" s="1100" t="str">
        <f t="shared" si="302"/>
        <v>n/a</v>
      </c>
      <c r="AP387" s="1100" t="str">
        <f t="shared" si="303"/>
        <v>n/a</v>
      </c>
      <c r="AQ387" s="1100" t="str">
        <f t="shared" si="304"/>
        <v>n/a</v>
      </c>
      <c r="AR387" s="1100" t="str">
        <f t="shared" si="305"/>
        <v>n/a</v>
      </c>
      <c r="AS387" s="1100" t="str">
        <f t="shared" si="306"/>
        <v>n/a</v>
      </c>
      <c r="AT387" s="1100" t="str">
        <f t="shared" si="307"/>
        <v>n/a</v>
      </c>
      <c r="AU387" s="1100" t="str">
        <f t="shared" si="308"/>
        <v>n/a</v>
      </c>
      <c r="AV387" s="1100" t="str">
        <f t="shared" si="309"/>
        <v>n/a</v>
      </c>
      <c r="AW387" s="1100">
        <f t="shared" si="268"/>
        <v>45.863095238095241</v>
      </c>
      <c r="AX387" s="1100">
        <f t="shared" si="269"/>
        <v>62.781142049600803</v>
      </c>
    </row>
    <row r="388" spans="1:50" ht="11.25" customHeight="1" x14ac:dyDescent="0.2">
      <c r="A388" s="831" t="s">
        <v>186</v>
      </c>
      <c r="B388" s="578" t="s">
        <v>187</v>
      </c>
      <c r="C388" s="490">
        <v>1.64</v>
      </c>
      <c r="D388" s="490">
        <v>1.6</v>
      </c>
      <c r="E388" s="460">
        <v>1.56</v>
      </c>
      <c r="F388" s="481">
        <v>1.48</v>
      </c>
      <c r="G388" s="474">
        <v>1.4</v>
      </c>
      <c r="H388" s="474">
        <v>1.32</v>
      </c>
      <c r="I388" s="474">
        <v>1.22</v>
      </c>
      <c r="J388" s="474">
        <v>1.1200000000000001</v>
      </c>
      <c r="K388" s="977"/>
      <c r="L388" s="474">
        <v>1.02</v>
      </c>
      <c r="M388" s="470">
        <v>0.94</v>
      </c>
      <c r="N388" s="977"/>
      <c r="O388" s="487">
        <v>0.88</v>
      </c>
      <c r="P388" s="487">
        <v>0.82</v>
      </c>
      <c r="Q388" s="476">
        <v>0.76</v>
      </c>
      <c r="R388" s="476">
        <v>0.68</v>
      </c>
      <c r="S388" s="476">
        <v>0.62</v>
      </c>
      <c r="T388" s="476">
        <v>0.56000000000000005</v>
      </c>
      <c r="U388" s="476">
        <v>0.5</v>
      </c>
      <c r="V388" s="476">
        <v>0.44</v>
      </c>
      <c r="W388" s="476">
        <v>0.4</v>
      </c>
      <c r="X388" s="476">
        <v>0.36</v>
      </c>
      <c r="Y388" s="476">
        <v>0.34</v>
      </c>
      <c r="Z388" s="476">
        <v>0.32</v>
      </c>
      <c r="AA388" s="587">
        <f t="shared" si="248"/>
        <v>19.980000000000004</v>
      </c>
      <c r="AB388" s="1100">
        <f t="shared" si="289"/>
        <v>2.4999999999999911</v>
      </c>
      <c r="AC388" s="1100">
        <f t="shared" si="290"/>
        <v>2.5641025641025772</v>
      </c>
      <c r="AD388" s="1100">
        <f t="shared" si="291"/>
        <v>5.4054054054054168</v>
      </c>
      <c r="AE388" s="1100">
        <f t="shared" si="292"/>
        <v>5.7142857142857162</v>
      </c>
      <c r="AF388" s="1100">
        <f t="shared" si="293"/>
        <v>6.0606060606060552</v>
      </c>
      <c r="AG388" s="1100">
        <f t="shared" si="294"/>
        <v>8.196721311475418</v>
      </c>
      <c r="AH388" s="1100">
        <f t="shared" si="295"/>
        <v>8.9285714285714199</v>
      </c>
      <c r="AI388" s="1100">
        <f t="shared" si="296"/>
        <v>9.8039215686274606</v>
      </c>
      <c r="AJ388" s="1100">
        <f t="shared" si="297"/>
        <v>8.5106382978723527</v>
      </c>
      <c r="AK388" s="1100">
        <f t="shared" si="298"/>
        <v>6.8181818181818121</v>
      </c>
      <c r="AL388" s="1100">
        <f t="shared" si="299"/>
        <v>7.3170731707317138</v>
      </c>
      <c r="AM388" s="1100">
        <f t="shared" si="300"/>
        <v>7.8947368421052655</v>
      </c>
      <c r="AN388" s="1100">
        <f t="shared" si="301"/>
        <v>11.764705882352944</v>
      </c>
      <c r="AO388" s="1100">
        <f t="shared" si="302"/>
        <v>9.6774193548387224</v>
      </c>
      <c r="AP388" s="1100">
        <f t="shared" si="303"/>
        <v>10.714285714285698</v>
      </c>
      <c r="AQ388" s="1100">
        <f t="shared" si="304"/>
        <v>12.000000000000011</v>
      </c>
      <c r="AR388" s="1100">
        <f t="shared" si="305"/>
        <v>13.636363636363647</v>
      </c>
      <c r="AS388" s="1100">
        <f t="shared" si="306"/>
        <v>9.9999999999999858</v>
      </c>
      <c r="AT388" s="1100">
        <f t="shared" si="307"/>
        <v>11.111111111111116</v>
      </c>
      <c r="AU388" s="1100">
        <f t="shared" si="308"/>
        <v>5.8823529411764497</v>
      </c>
      <c r="AV388" s="1100">
        <f t="shared" si="309"/>
        <v>6.25</v>
      </c>
      <c r="AW388" s="1100">
        <f t="shared" si="268"/>
        <v>8.1309753724806555</v>
      </c>
      <c r="AX388" s="1100">
        <f t="shared" si="269"/>
        <v>2.9563069606754264</v>
      </c>
    </row>
    <row r="389" spans="1:50" ht="11.25" customHeight="1" x14ac:dyDescent="0.2">
      <c r="A389" s="838" t="s">
        <v>646</v>
      </c>
      <c r="B389" s="578" t="s">
        <v>647</v>
      </c>
      <c r="C389" s="490">
        <v>0.68</v>
      </c>
      <c r="D389" s="490">
        <v>0.6</v>
      </c>
      <c r="E389" s="460">
        <v>0.53</v>
      </c>
      <c r="F389" s="460">
        <v>0.49</v>
      </c>
      <c r="G389" s="584">
        <v>0.45</v>
      </c>
      <c r="H389" s="584">
        <v>0.39500000000000002</v>
      </c>
      <c r="I389" s="584">
        <v>0.34</v>
      </c>
      <c r="J389" s="584">
        <v>0.3075</v>
      </c>
      <c r="K389" s="897"/>
      <c r="L389" s="584">
        <v>0.2475</v>
      </c>
      <c r="M389" s="459">
        <v>0.215</v>
      </c>
      <c r="N389" s="897"/>
      <c r="O389" s="472">
        <v>0.19500000000000001</v>
      </c>
      <c r="P389" s="472">
        <v>0.1825</v>
      </c>
      <c r="Q389" s="590">
        <v>0.17249999999999999</v>
      </c>
      <c r="R389" s="590">
        <v>0.14499999999999999</v>
      </c>
      <c r="S389" s="590">
        <v>9.7500000000000003E-2</v>
      </c>
      <c r="T389" s="586">
        <v>0</v>
      </c>
      <c r="U389" s="586">
        <v>0</v>
      </c>
      <c r="V389" s="586">
        <v>0</v>
      </c>
      <c r="W389" s="586">
        <v>0</v>
      </c>
      <c r="X389" s="586">
        <v>0</v>
      </c>
      <c r="Y389" s="586">
        <v>0</v>
      </c>
      <c r="Z389" s="586">
        <v>0</v>
      </c>
      <c r="AA389" s="587">
        <f t="shared" si="248"/>
        <v>5.0475000000000003</v>
      </c>
      <c r="AB389" s="1100">
        <f t="shared" si="289"/>
        <v>13.333333333333353</v>
      </c>
      <c r="AC389" s="1100">
        <f t="shared" si="290"/>
        <v>13.207547169811317</v>
      </c>
      <c r="AD389" s="1100">
        <f t="shared" si="291"/>
        <v>8.163265306122458</v>
      </c>
      <c r="AE389" s="1100">
        <f t="shared" si="292"/>
        <v>8.8888888888888786</v>
      </c>
      <c r="AF389" s="1100">
        <f t="shared" si="293"/>
        <v>13.924050632911399</v>
      </c>
      <c r="AG389" s="1100">
        <f t="shared" si="294"/>
        <v>16.176470588235283</v>
      </c>
      <c r="AH389" s="1100">
        <f t="shared" si="295"/>
        <v>10.569105691056912</v>
      </c>
      <c r="AI389" s="1100">
        <f t="shared" si="296"/>
        <v>24.242424242424242</v>
      </c>
      <c r="AJ389" s="1100">
        <f t="shared" si="297"/>
        <v>15.116279069767447</v>
      </c>
      <c r="AK389" s="1100">
        <f t="shared" si="298"/>
        <v>10.256410256410241</v>
      </c>
      <c r="AL389" s="1100">
        <f t="shared" si="299"/>
        <v>6.8493150684931559</v>
      </c>
      <c r="AM389" s="1100">
        <f t="shared" si="300"/>
        <v>5.7971014492753659</v>
      </c>
      <c r="AN389" s="1100">
        <f t="shared" si="301"/>
        <v>18.965517241379317</v>
      </c>
      <c r="AO389" s="1100">
        <f t="shared" si="302"/>
        <v>48.717948717948701</v>
      </c>
      <c r="AP389" s="1100" t="str">
        <f t="shared" si="303"/>
        <v>n/a</v>
      </c>
      <c r="AQ389" s="1100" t="str">
        <f t="shared" si="304"/>
        <v>n/a</v>
      </c>
      <c r="AR389" s="1100" t="str">
        <f t="shared" si="305"/>
        <v>n/a</v>
      </c>
      <c r="AS389" s="1100" t="str">
        <f t="shared" si="306"/>
        <v>n/a</v>
      </c>
      <c r="AT389" s="1100" t="str">
        <f t="shared" si="307"/>
        <v>n/a</v>
      </c>
      <c r="AU389" s="1100" t="str">
        <f t="shared" si="308"/>
        <v>n/a</v>
      </c>
      <c r="AV389" s="1100" t="str">
        <f t="shared" si="309"/>
        <v>n/a</v>
      </c>
      <c r="AW389" s="1100">
        <f t="shared" si="268"/>
        <v>15.300546975432722</v>
      </c>
      <c r="AX389" s="1100">
        <f t="shared" si="269"/>
        <v>10.822616030166529</v>
      </c>
    </row>
    <row r="390" spans="1:50" ht="11.25" customHeight="1" x14ac:dyDescent="0.2">
      <c r="A390" s="848" t="s">
        <v>4544</v>
      </c>
      <c r="B390" s="578" t="s">
        <v>4545</v>
      </c>
      <c r="C390" s="490">
        <v>1.9550000000000001</v>
      </c>
      <c r="D390" s="490">
        <v>1.88</v>
      </c>
      <c r="E390" s="460">
        <v>1.76</v>
      </c>
      <c r="F390" s="460">
        <v>1.6</v>
      </c>
      <c r="G390" s="584">
        <v>1.45</v>
      </c>
      <c r="H390" s="499">
        <v>1.4</v>
      </c>
      <c r="I390" s="499">
        <v>1.4</v>
      </c>
      <c r="J390" s="499">
        <v>1.4</v>
      </c>
      <c r="K390" s="906"/>
      <c r="L390" s="499">
        <v>1.4</v>
      </c>
      <c r="M390" s="502">
        <v>1.4</v>
      </c>
      <c r="N390" s="812"/>
      <c r="O390" s="493">
        <v>1.4</v>
      </c>
      <c r="P390" s="999">
        <v>1.86</v>
      </c>
      <c r="Q390" s="590">
        <v>2.2949999999999999</v>
      </c>
      <c r="R390" s="590">
        <v>2.1949999999999998</v>
      </c>
      <c r="S390" s="590">
        <v>2.1</v>
      </c>
      <c r="T390" s="590">
        <v>2.0249999999999999</v>
      </c>
      <c r="U390" s="500">
        <v>1.98</v>
      </c>
      <c r="V390" s="590">
        <v>1.98</v>
      </c>
      <c r="W390" s="590">
        <v>1.9650000000000001</v>
      </c>
      <c r="X390" s="590">
        <v>1.89</v>
      </c>
      <c r="Y390" s="590">
        <v>1.77</v>
      </c>
      <c r="Z390" s="590">
        <v>1.665</v>
      </c>
      <c r="AA390" s="587">
        <f t="shared" si="248"/>
        <v>38.77000000000001</v>
      </c>
      <c r="AB390" s="1100">
        <f t="shared" si="289"/>
        <v>3.9893617021276695</v>
      </c>
      <c r="AC390" s="1100">
        <f t="shared" si="290"/>
        <v>6.8181818181818121</v>
      </c>
      <c r="AD390" s="1100">
        <f t="shared" si="291"/>
        <v>9.9999999999999858</v>
      </c>
      <c r="AE390" s="1100">
        <f t="shared" si="292"/>
        <v>10.344827586206895</v>
      </c>
      <c r="AF390" s="1100">
        <f t="shared" si="293"/>
        <v>3.5714285714285809</v>
      </c>
      <c r="AG390" s="1100">
        <f t="shared" si="294"/>
        <v>0</v>
      </c>
      <c r="AH390" s="1100">
        <f t="shared" si="295"/>
        <v>0</v>
      </c>
      <c r="AI390" s="1100">
        <f t="shared" si="296"/>
        <v>0</v>
      </c>
      <c r="AJ390" s="1100">
        <f t="shared" si="297"/>
        <v>0</v>
      </c>
      <c r="AK390" s="1100">
        <f t="shared" si="298"/>
        <v>0</v>
      </c>
      <c r="AL390" s="1100">
        <f t="shared" si="299"/>
        <v>-24.731182795698935</v>
      </c>
      <c r="AM390" s="1100">
        <f t="shared" si="300"/>
        <v>-18.954248366013061</v>
      </c>
      <c r="AN390" s="1100">
        <f t="shared" si="301"/>
        <v>4.5558086560364419</v>
      </c>
      <c r="AO390" s="1100">
        <f t="shared" si="302"/>
        <v>4.5238095238095077</v>
      </c>
      <c r="AP390" s="1100">
        <f t="shared" si="303"/>
        <v>3.7037037037037202</v>
      </c>
      <c r="AQ390" s="1100">
        <f t="shared" si="304"/>
        <v>2.2727272727272707</v>
      </c>
      <c r="AR390" s="1100">
        <f t="shared" si="305"/>
        <v>0</v>
      </c>
      <c r="AS390" s="1100">
        <f t="shared" si="306"/>
        <v>0.76335877862594437</v>
      </c>
      <c r="AT390" s="1100">
        <f t="shared" si="307"/>
        <v>3.9682539682539764</v>
      </c>
      <c r="AU390" s="1100">
        <f t="shared" si="308"/>
        <v>6.7796610169491567</v>
      </c>
      <c r="AV390" s="1100">
        <f t="shared" si="309"/>
        <v>6.3063063063063085</v>
      </c>
      <c r="AW390" s="1100">
        <f t="shared" si="268"/>
        <v>1.1386665591735845</v>
      </c>
      <c r="AX390" s="1100">
        <f t="shared" si="269"/>
        <v>8.3306852231430248</v>
      </c>
    </row>
    <row r="391" spans="1:50" ht="11.25" customHeight="1" x14ac:dyDescent="0.2">
      <c r="A391" s="832" t="s">
        <v>4459</v>
      </c>
      <c r="B391" s="578" t="s">
        <v>4431</v>
      </c>
      <c r="C391" s="490">
        <v>0.32</v>
      </c>
      <c r="D391" s="590">
        <v>0.25</v>
      </c>
      <c r="E391" s="460">
        <v>0.16</v>
      </c>
      <c r="F391" s="482">
        <v>0.12</v>
      </c>
      <c r="G391" s="482">
        <v>0.08</v>
      </c>
      <c r="H391" s="482">
        <v>0.04</v>
      </c>
      <c r="I391" s="940">
        <v>0</v>
      </c>
      <c r="J391" s="940">
        <v>0</v>
      </c>
      <c r="K391" s="940"/>
      <c r="L391" s="940">
        <v>0.1</v>
      </c>
      <c r="M391" s="1089">
        <v>0.2</v>
      </c>
      <c r="N391" s="940"/>
      <c r="O391" s="1091">
        <v>0.2</v>
      </c>
      <c r="P391" s="1091">
        <v>0.2</v>
      </c>
      <c r="Q391" s="505">
        <v>0.2</v>
      </c>
      <c r="R391" s="505">
        <v>0.2</v>
      </c>
      <c r="S391" s="456">
        <v>0.2</v>
      </c>
      <c r="T391" s="456">
        <v>0.09</v>
      </c>
      <c r="U391" s="505">
        <v>0</v>
      </c>
      <c r="V391" s="505">
        <v>0</v>
      </c>
      <c r="W391" s="505">
        <v>0</v>
      </c>
      <c r="X391" s="505">
        <v>0</v>
      </c>
      <c r="Y391" s="505">
        <v>0</v>
      </c>
      <c r="Z391" s="505">
        <v>0</v>
      </c>
      <c r="AA391" s="587">
        <f t="shared" ref="AA391:AA454" si="310">SUM(C391:Z391)</f>
        <v>2.36</v>
      </c>
      <c r="AB391" s="1100">
        <f t="shared" si="289"/>
        <v>28.000000000000004</v>
      </c>
      <c r="AC391" s="1100">
        <f t="shared" si="290"/>
        <v>56.25</v>
      </c>
      <c r="AD391" s="1100">
        <f t="shared" si="291"/>
        <v>33.33333333333335</v>
      </c>
      <c r="AE391" s="1100">
        <f t="shared" si="292"/>
        <v>50</v>
      </c>
      <c r="AF391" s="1100">
        <f t="shared" si="293"/>
        <v>100</v>
      </c>
      <c r="AG391" s="1100" t="str">
        <f t="shared" si="294"/>
        <v>n/a</v>
      </c>
      <c r="AH391" s="1100" t="str">
        <f t="shared" si="295"/>
        <v>n/a</v>
      </c>
      <c r="AI391" s="1100">
        <f t="shared" si="296"/>
        <v>-100</v>
      </c>
      <c r="AJ391" s="1100">
        <f t="shared" si="297"/>
        <v>-50</v>
      </c>
      <c r="AK391" s="1100">
        <f t="shared" si="298"/>
        <v>0</v>
      </c>
      <c r="AL391" s="1100">
        <f t="shared" si="299"/>
        <v>0</v>
      </c>
      <c r="AM391" s="1100">
        <f t="shared" si="300"/>
        <v>0</v>
      </c>
      <c r="AN391" s="1100">
        <f t="shared" si="301"/>
        <v>0</v>
      </c>
      <c r="AO391" s="1100">
        <f t="shared" si="302"/>
        <v>0</v>
      </c>
      <c r="AP391" s="1100">
        <f t="shared" si="303"/>
        <v>122.22222222222223</v>
      </c>
      <c r="AQ391" s="1100" t="str">
        <f t="shared" si="304"/>
        <v>n/a</v>
      </c>
      <c r="AR391" s="1100" t="str">
        <f t="shared" si="305"/>
        <v>n/a</v>
      </c>
      <c r="AS391" s="1100" t="str">
        <f t="shared" si="306"/>
        <v>n/a</v>
      </c>
      <c r="AT391" s="1100" t="str">
        <f t="shared" si="307"/>
        <v>n/a</v>
      </c>
      <c r="AU391" s="1100" t="str">
        <f t="shared" si="308"/>
        <v>n/a</v>
      </c>
      <c r="AV391" s="1100" t="str">
        <f t="shared" si="309"/>
        <v>n/a</v>
      </c>
      <c r="AW391" s="1100">
        <f t="shared" ref="AW391:AW454" si="311">AVERAGE(AB391:AV391)</f>
        <v>18.446581196581199</v>
      </c>
      <c r="AX391" s="1100">
        <f t="shared" ref="AX391:AX454" si="312">STDEV(AB391:AV391)</f>
        <v>58.14769454021269</v>
      </c>
    </row>
    <row r="392" spans="1:50" ht="11.25" customHeight="1" x14ac:dyDescent="0.2">
      <c r="A392" s="838" t="s">
        <v>1363</v>
      </c>
      <c r="B392" s="578" t="s">
        <v>1364</v>
      </c>
      <c r="C392" s="490">
        <v>0.88</v>
      </c>
      <c r="D392" s="490">
        <v>0.84</v>
      </c>
      <c r="E392" s="460">
        <v>0.76</v>
      </c>
      <c r="F392" s="460">
        <v>0.68</v>
      </c>
      <c r="G392" s="584">
        <v>0.54</v>
      </c>
      <c r="H392" s="584">
        <v>0.45</v>
      </c>
      <c r="I392" s="584">
        <v>0.34</v>
      </c>
      <c r="J392" s="584">
        <v>0.26</v>
      </c>
      <c r="K392" s="897"/>
      <c r="L392" s="584">
        <v>0.19</v>
      </c>
      <c r="M392" s="459">
        <v>0.08</v>
      </c>
      <c r="N392" s="897"/>
      <c r="O392" s="585">
        <v>0</v>
      </c>
      <c r="P392" s="585">
        <v>0</v>
      </c>
      <c r="Q392" s="586">
        <v>0</v>
      </c>
      <c r="R392" s="586">
        <v>0</v>
      </c>
      <c r="S392" s="586">
        <v>0</v>
      </c>
      <c r="T392" s="586">
        <v>0</v>
      </c>
      <c r="U392" s="586">
        <v>0</v>
      </c>
      <c r="V392" s="586">
        <v>0</v>
      </c>
      <c r="W392" s="586">
        <v>0</v>
      </c>
      <c r="X392" s="586">
        <v>0</v>
      </c>
      <c r="Y392" s="586">
        <v>0</v>
      </c>
      <c r="Z392" s="586">
        <v>0</v>
      </c>
      <c r="AA392" s="587">
        <f t="shared" si="310"/>
        <v>5.0200000000000005</v>
      </c>
      <c r="AB392" s="1100">
        <f t="shared" si="289"/>
        <v>4.7619047619047672</v>
      </c>
      <c r="AC392" s="1100">
        <f t="shared" si="290"/>
        <v>10.526315789473673</v>
      </c>
      <c r="AD392" s="1100">
        <f t="shared" si="291"/>
        <v>11.764705882352944</v>
      </c>
      <c r="AE392" s="1100">
        <f t="shared" si="292"/>
        <v>25.925925925925931</v>
      </c>
      <c r="AF392" s="1100">
        <f t="shared" si="293"/>
        <v>19.999999999999996</v>
      </c>
      <c r="AG392" s="1100">
        <f t="shared" si="294"/>
        <v>32.352941176470587</v>
      </c>
      <c r="AH392" s="1100">
        <f t="shared" si="295"/>
        <v>30.76923076923077</v>
      </c>
      <c r="AI392" s="1100">
        <f t="shared" si="296"/>
        <v>36.842105263157897</v>
      </c>
      <c r="AJ392" s="1100">
        <f t="shared" si="297"/>
        <v>137.5</v>
      </c>
      <c r="AK392" s="1100" t="str">
        <f t="shared" si="298"/>
        <v>n/a</v>
      </c>
      <c r="AL392" s="1100" t="str">
        <f t="shared" si="299"/>
        <v>n/a</v>
      </c>
      <c r="AM392" s="1100" t="str">
        <f t="shared" si="300"/>
        <v>n/a</v>
      </c>
      <c r="AN392" s="1100" t="str">
        <f t="shared" si="301"/>
        <v>n/a</v>
      </c>
      <c r="AO392" s="1100" t="str">
        <f t="shared" si="302"/>
        <v>n/a</v>
      </c>
      <c r="AP392" s="1100" t="str">
        <f t="shared" si="303"/>
        <v>n/a</v>
      </c>
      <c r="AQ392" s="1100" t="str">
        <f t="shared" si="304"/>
        <v>n/a</v>
      </c>
      <c r="AR392" s="1100" t="str">
        <f t="shared" si="305"/>
        <v>n/a</v>
      </c>
      <c r="AS392" s="1100" t="str">
        <f t="shared" si="306"/>
        <v>n/a</v>
      </c>
      <c r="AT392" s="1100" t="str">
        <f t="shared" si="307"/>
        <v>n/a</v>
      </c>
      <c r="AU392" s="1100" t="str">
        <f t="shared" si="308"/>
        <v>n/a</v>
      </c>
      <c r="AV392" s="1100" t="str">
        <f t="shared" si="309"/>
        <v>n/a</v>
      </c>
      <c r="AW392" s="1100">
        <f t="shared" si="311"/>
        <v>34.493681063168509</v>
      </c>
      <c r="AX392" s="1100">
        <f t="shared" si="312"/>
        <v>40.144681755818681</v>
      </c>
    </row>
    <row r="393" spans="1:50" ht="11.25" customHeight="1" x14ac:dyDescent="0.2">
      <c r="A393" s="838" t="s">
        <v>742</v>
      </c>
      <c r="B393" s="578" t="s">
        <v>743</v>
      </c>
      <c r="C393" s="490">
        <v>1.55</v>
      </c>
      <c r="D393" s="490">
        <v>1.51</v>
      </c>
      <c r="E393" s="460">
        <v>1.45</v>
      </c>
      <c r="F393" s="460">
        <v>1.4</v>
      </c>
      <c r="G393" s="584">
        <v>1.33</v>
      </c>
      <c r="H393" s="584">
        <v>1.24</v>
      </c>
      <c r="I393" s="584">
        <v>1.1000000000000001</v>
      </c>
      <c r="J393" s="584">
        <v>0.99</v>
      </c>
      <c r="K393" s="897"/>
      <c r="L393" s="584">
        <v>0.97</v>
      </c>
      <c r="M393" s="459">
        <v>0.95</v>
      </c>
      <c r="N393" s="897"/>
      <c r="O393" s="472">
        <v>0.93</v>
      </c>
      <c r="P393" s="585">
        <v>0.92</v>
      </c>
      <c r="Q393" s="590">
        <v>0.90500000000000003</v>
      </c>
      <c r="R393" s="586">
        <v>0.86</v>
      </c>
      <c r="S393" s="586">
        <v>0.86</v>
      </c>
      <c r="T393" s="586">
        <v>0.86</v>
      </c>
      <c r="U393" s="590">
        <v>0.85499999999999998</v>
      </c>
      <c r="V393" s="586">
        <v>0.84</v>
      </c>
      <c r="W393" s="590">
        <v>0.83499999999999996</v>
      </c>
      <c r="X393" s="586">
        <v>0.82</v>
      </c>
      <c r="Y393" s="590">
        <v>0.79</v>
      </c>
      <c r="Z393" s="590">
        <v>0.76500000000000001</v>
      </c>
      <c r="AA393" s="587">
        <f t="shared" si="310"/>
        <v>22.73</v>
      </c>
      <c r="AB393" s="1100">
        <f t="shared" si="289"/>
        <v>2.6490066225165476</v>
      </c>
      <c r="AC393" s="1100">
        <f t="shared" si="290"/>
        <v>4.1379310344827669</v>
      </c>
      <c r="AD393" s="1100">
        <f t="shared" si="291"/>
        <v>3.5714285714285809</v>
      </c>
      <c r="AE393" s="1100">
        <f t="shared" si="292"/>
        <v>5.2631578947368363</v>
      </c>
      <c r="AF393" s="1100">
        <f t="shared" si="293"/>
        <v>7.258064516129048</v>
      </c>
      <c r="AG393" s="1100">
        <f t="shared" si="294"/>
        <v>12.72727272727272</v>
      </c>
      <c r="AH393" s="1100">
        <f t="shared" si="295"/>
        <v>11.111111111111116</v>
      </c>
      <c r="AI393" s="1100">
        <f t="shared" si="296"/>
        <v>2.0618556701030855</v>
      </c>
      <c r="AJ393" s="1100">
        <f t="shared" si="297"/>
        <v>2.1052631578947434</v>
      </c>
      <c r="AK393" s="1100">
        <f t="shared" si="298"/>
        <v>2.1505376344086002</v>
      </c>
      <c r="AL393" s="1100">
        <f t="shared" si="299"/>
        <v>1.0869565217391353</v>
      </c>
      <c r="AM393" s="1100">
        <f t="shared" si="300"/>
        <v>1.6574585635359185</v>
      </c>
      <c r="AN393" s="1100">
        <f t="shared" si="301"/>
        <v>5.232558139534893</v>
      </c>
      <c r="AO393" s="1100">
        <f t="shared" si="302"/>
        <v>0</v>
      </c>
      <c r="AP393" s="1100">
        <f t="shared" si="303"/>
        <v>0</v>
      </c>
      <c r="AQ393" s="1100">
        <f t="shared" si="304"/>
        <v>0.58479532163742132</v>
      </c>
      <c r="AR393" s="1100">
        <f t="shared" si="305"/>
        <v>1.7857142857142794</v>
      </c>
      <c r="AS393" s="1100">
        <f t="shared" si="306"/>
        <v>0.59880239520957446</v>
      </c>
      <c r="AT393" s="1100">
        <f t="shared" si="307"/>
        <v>1.8292682926829285</v>
      </c>
      <c r="AU393" s="1100">
        <f t="shared" si="308"/>
        <v>3.7974683544303778</v>
      </c>
      <c r="AV393" s="1100">
        <f t="shared" si="309"/>
        <v>3.2679738562091609</v>
      </c>
      <c r="AW393" s="1100">
        <f t="shared" si="311"/>
        <v>3.470315460513226</v>
      </c>
      <c r="AX393" s="1100">
        <f t="shared" si="312"/>
        <v>3.3672169194407959</v>
      </c>
    </row>
    <row r="394" spans="1:50" ht="11.25" customHeight="1" x14ac:dyDescent="0.2">
      <c r="A394" s="831" t="s">
        <v>1409</v>
      </c>
      <c r="B394" s="578" t="s">
        <v>1410</v>
      </c>
      <c r="C394" s="490">
        <v>1.22</v>
      </c>
      <c r="D394" s="490">
        <v>1.19</v>
      </c>
      <c r="E394" s="460">
        <v>1.1399999999999999</v>
      </c>
      <c r="F394" s="482">
        <v>1.06</v>
      </c>
      <c r="G394" s="451">
        <v>0.95</v>
      </c>
      <c r="H394" s="451">
        <v>0.76</v>
      </c>
      <c r="I394" s="451">
        <v>0.61</v>
      </c>
      <c r="J394" s="451">
        <v>0.49</v>
      </c>
      <c r="K394" s="964" t="s">
        <v>90</v>
      </c>
      <c r="L394" s="451">
        <v>0.37</v>
      </c>
      <c r="M394" s="449">
        <v>0.26</v>
      </c>
      <c r="N394" s="964"/>
      <c r="O394" s="488">
        <v>0.15</v>
      </c>
      <c r="P394" s="495">
        <v>0</v>
      </c>
      <c r="Q394" s="455">
        <v>0.47</v>
      </c>
      <c r="R394" s="455">
        <v>0.56000000000000005</v>
      </c>
      <c r="S394" s="456">
        <v>0.52</v>
      </c>
      <c r="T394" s="456">
        <v>0.4</v>
      </c>
      <c r="U394" s="456">
        <v>0.3</v>
      </c>
      <c r="V394" s="456">
        <v>0.14000000000000001</v>
      </c>
      <c r="W394" s="455">
        <v>0</v>
      </c>
      <c r="X394" s="455">
        <v>0</v>
      </c>
      <c r="Y394" s="455">
        <v>0</v>
      </c>
      <c r="Z394" s="455">
        <v>0</v>
      </c>
      <c r="AA394" s="587">
        <f t="shared" si="310"/>
        <v>10.590000000000003</v>
      </c>
      <c r="AB394" s="1100">
        <f t="shared" si="289"/>
        <v>2.5210084033613578</v>
      </c>
      <c r="AC394" s="1100">
        <f t="shared" si="290"/>
        <v>4.3859649122807154</v>
      </c>
      <c r="AD394" s="1100">
        <f t="shared" si="291"/>
        <v>7.5471698113207308</v>
      </c>
      <c r="AE394" s="1100">
        <f t="shared" si="292"/>
        <v>11.578947368421066</v>
      </c>
      <c r="AF394" s="1100">
        <f t="shared" si="293"/>
        <v>25</v>
      </c>
      <c r="AG394" s="1100">
        <f t="shared" si="294"/>
        <v>24.590163934426236</v>
      </c>
      <c r="AH394" s="1100">
        <f t="shared" si="295"/>
        <v>24.489795918367353</v>
      </c>
      <c r="AI394" s="1100">
        <f t="shared" si="296"/>
        <v>32.432432432432435</v>
      </c>
      <c r="AJ394" s="1100">
        <f t="shared" si="297"/>
        <v>42.307692307692292</v>
      </c>
      <c r="AK394" s="1100">
        <f t="shared" si="298"/>
        <v>73.333333333333343</v>
      </c>
      <c r="AL394" s="1100" t="str">
        <f t="shared" si="299"/>
        <v>n/a</v>
      </c>
      <c r="AM394" s="1100">
        <f t="shared" si="300"/>
        <v>-100</v>
      </c>
      <c r="AN394" s="1100">
        <f t="shared" si="301"/>
        <v>-16.07142857142858</v>
      </c>
      <c r="AO394" s="1100">
        <f t="shared" si="302"/>
        <v>7.6923076923077094</v>
      </c>
      <c r="AP394" s="1100">
        <f t="shared" si="303"/>
        <v>30.000000000000004</v>
      </c>
      <c r="AQ394" s="1100">
        <f t="shared" si="304"/>
        <v>33.33333333333335</v>
      </c>
      <c r="AR394" s="1100">
        <f t="shared" si="305"/>
        <v>114.28571428571428</v>
      </c>
      <c r="AS394" s="1100" t="str">
        <f t="shared" si="306"/>
        <v>n/a</v>
      </c>
      <c r="AT394" s="1100" t="str">
        <f t="shared" si="307"/>
        <v>n/a</v>
      </c>
      <c r="AU394" s="1100" t="str">
        <f t="shared" si="308"/>
        <v>n/a</v>
      </c>
      <c r="AV394" s="1100" t="str">
        <f t="shared" si="309"/>
        <v>n/a</v>
      </c>
      <c r="AW394" s="1100">
        <f t="shared" si="311"/>
        <v>19.839152197597642</v>
      </c>
      <c r="AX394" s="1100">
        <f t="shared" si="312"/>
        <v>44.240221645141297</v>
      </c>
    </row>
    <row r="395" spans="1:50" ht="11.25" customHeight="1" x14ac:dyDescent="0.2">
      <c r="A395" s="829" t="s">
        <v>265</v>
      </c>
      <c r="B395" s="583" t="s">
        <v>266</v>
      </c>
      <c r="C395" s="584">
        <v>2.85</v>
      </c>
      <c r="D395" s="584">
        <v>2.65</v>
      </c>
      <c r="E395" s="460">
        <v>2.4500000000000002</v>
      </c>
      <c r="F395" s="589">
        <v>2.25</v>
      </c>
      <c r="G395" s="584">
        <v>2.0499999999999998</v>
      </c>
      <c r="H395" s="584">
        <v>1.88</v>
      </c>
      <c r="I395" s="584">
        <v>1.78</v>
      </c>
      <c r="J395" s="584">
        <v>1.62</v>
      </c>
      <c r="K395" s="897"/>
      <c r="L395" s="584">
        <v>1.46</v>
      </c>
      <c r="M395" s="459">
        <v>1.35</v>
      </c>
      <c r="N395" s="897"/>
      <c r="O395" s="472">
        <v>1.23</v>
      </c>
      <c r="P395" s="472">
        <v>1.155</v>
      </c>
      <c r="Q395" s="590">
        <v>1.125</v>
      </c>
      <c r="R395" s="590">
        <v>1.0900000000000001</v>
      </c>
      <c r="S395" s="590">
        <v>1.05</v>
      </c>
      <c r="T395" s="590">
        <v>1.01</v>
      </c>
      <c r="U395" s="590">
        <v>0.94</v>
      </c>
      <c r="V395" s="590">
        <v>0.83</v>
      </c>
      <c r="W395" s="590">
        <v>0.76</v>
      </c>
      <c r="X395" s="590">
        <v>0.69</v>
      </c>
      <c r="Y395" s="590">
        <v>0.65</v>
      </c>
      <c r="Z395" s="590">
        <v>0.61</v>
      </c>
      <c r="AA395" s="587">
        <f t="shared" si="310"/>
        <v>31.480000000000004</v>
      </c>
      <c r="AB395" s="1100">
        <f t="shared" si="289"/>
        <v>7.547169811320753</v>
      </c>
      <c r="AC395" s="1100">
        <f t="shared" si="290"/>
        <v>8.1632653061224367</v>
      </c>
      <c r="AD395" s="1100">
        <f t="shared" si="291"/>
        <v>8.8888888888889017</v>
      </c>
      <c r="AE395" s="1100">
        <f t="shared" si="292"/>
        <v>9.7560975609756184</v>
      </c>
      <c r="AF395" s="1100">
        <f t="shared" si="293"/>
        <v>9.0425531914893664</v>
      </c>
      <c r="AG395" s="1100">
        <f t="shared" si="294"/>
        <v>5.6179775280898792</v>
      </c>
      <c r="AH395" s="1100">
        <f t="shared" si="295"/>
        <v>9.8765432098765427</v>
      </c>
      <c r="AI395" s="1100">
        <f t="shared" si="296"/>
        <v>10.95890410958904</v>
      </c>
      <c r="AJ395" s="1100">
        <f t="shared" si="297"/>
        <v>8.1481481481481488</v>
      </c>
      <c r="AK395" s="1100">
        <f t="shared" si="298"/>
        <v>9.7560975609756184</v>
      </c>
      <c r="AL395" s="1100">
        <f t="shared" si="299"/>
        <v>6.4935064935064846</v>
      </c>
      <c r="AM395" s="1100">
        <f t="shared" si="300"/>
        <v>2.6666666666666616</v>
      </c>
      <c r="AN395" s="1100">
        <f t="shared" si="301"/>
        <v>3.2110091743119185</v>
      </c>
      <c r="AO395" s="1100">
        <f t="shared" si="302"/>
        <v>3.8095238095238182</v>
      </c>
      <c r="AP395" s="1100">
        <f t="shared" si="303"/>
        <v>3.9603960396039639</v>
      </c>
      <c r="AQ395" s="1100">
        <f t="shared" si="304"/>
        <v>7.4468085106383031</v>
      </c>
      <c r="AR395" s="1100">
        <f t="shared" si="305"/>
        <v>13.25301204819278</v>
      </c>
      <c r="AS395" s="1100">
        <f t="shared" si="306"/>
        <v>9.210526315789469</v>
      </c>
      <c r="AT395" s="1100">
        <f t="shared" si="307"/>
        <v>10.144927536231885</v>
      </c>
      <c r="AU395" s="1100">
        <f t="shared" si="308"/>
        <v>6.153846153846132</v>
      </c>
      <c r="AV395" s="1100">
        <f t="shared" si="309"/>
        <v>6.5573770491803351</v>
      </c>
      <c r="AW395" s="1100">
        <f t="shared" si="311"/>
        <v>7.6506307196651466</v>
      </c>
      <c r="AX395" s="1100">
        <f t="shared" si="312"/>
        <v>2.7447072645738464</v>
      </c>
    </row>
    <row r="396" spans="1:50" ht="11.25" customHeight="1" x14ac:dyDescent="0.2">
      <c r="A396" s="96" t="s">
        <v>3947</v>
      </c>
      <c r="B396" s="1146" t="s">
        <v>3948</v>
      </c>
      <c r="C396" s="963">
        <v>0.5373</v>
      </c>
      <c r="D396" s="963">
        <v>0.5343</v>
      </c>
      <c r="E396" s="820">
        <v>0.53190000000000004</v>
      </c>
      <c r="F396" s="822">
        <v>0.52380000000000004</v>
      </c>
      <c r="G396" s="812">
        <v>0.49530000000000002</v>
      </c>
      <c r="H396" s="812">
        <v>0.46500000000000002</v>
      </c>
      <c r="I396" s="906">
        <v>0.36</v>
      </c>
      <c r="J396" s="812">
        <v>1.49</v>
      </c>
      <c r="K396" s="812"/>
      <c r="L396" s="463">
        <v>0</v>
      </c>
      <c r="M396" s="588">
        <v>0</v>
      </c>
      <c r="N396" s="897"/>
      <c r="O396" s="585">
        <v>0</v>
      </c>
      <c r="P396" s="585">
        <v>0</v>
      </c>
      <c r="Q396" s="586">
        <v>0</v>
      </c>
      <c r="R396" s="586">
        <v>0</v>
      </c>
      <c r="S396" s="586">
        <v>0</v>
      </c>
      <c r="T396" s="586">
        <v>0</v>
      </c>
      <c r="U396" s="586">
        <v>0</v>
      </c>
      <c r="V396" s="586">
        <v>0</v>
      </c>
      <c r="W396" s="586">
        <v>0</v>
      </c>
      <c r="X396" s="586">
        <v>0</v>
      </c>
      <c r="Y396" s="586">
        <v>0</v>
      </c>
      <c r="Z396" s="586">
        <v>0</v>
      </c>
      <c r="AA396" s="587">
        <f t="shared" si="310"/>
        <v>4.9375999999999998</v>
      </c>
      <c r="AB396" s="1100">
        <f t="shared" si="289"/>
        <v>0.56148231330712672</v>
      </c>
      <c r="AC396" s="1100">
        <f t="shared" si="290"/>
        <v>0.45121263395373479</v>
      </c>
      <c r="AD396" s="1100">
        <f t="shared" si="291"/>
        <v>1.5463917525773141</v>
      </c>
      <c r="AE396" s="1100">
        <f t="shared" si="292"/>
        <v>5.754088431253801</v>
      </c>
      <c r="AF396" s="1100">
        <f t="shared" si="293"/>
        <v>6.5161290322580667</v>
      </c>
      <c r="AG396" s="1100">
        <f t="shared" si="294"/>
        <v>29.166666666666675</v>
      </c>
      <c r="AH396" s="1100">
        <f t="shared" si="295"/>
        <v>-75.838926174496649</v>
      </c>
      <c r="AI396" s="1100" t="str">
        <f t="shared" si="296"/>
        <v>n/a</v>
      </c>
      <c r="AJ396" s="1100" t="str">
        <f t="shared" si="297"/>
        <v>n/a</v>
      </c>
      <c r="AK396" s="1100" t="str">
        <f t="shared" si="298"/>
        <v>n/a</v>
      </c>
      <c r="AL396" s="1100" t="str">
        <f t="shared" si="299"/>
        <v>n/a</v>
      </c>
      <c r="AM396" s="1100" t="str">
        <f t="shared" si="300"/>
        <v>n/a</v>
      </c>
      <c r="AN396" s="1100" t="str">
        <f t="shared" si="301"/>
        <v>n/a</v>
      </c>
      <c r="AO396" s="1100" t="str">
        <f t="shared" si="302"/>
        <v>n/a</v>
      </c>
      <c r="AP396" s="1100" t="str">
        <f t="shared" si="303"/>
        <v>n/a</v>
      </c>
      <c r="AQ396" s="1100" t="str">
        <f t="shared" si="304"/>
        <v>n/a</v>
      </c>
      <c r="AR396" s="1100" t="str">
        <f t="shared" si="305"/>
        <v>n/a</v>
      </c>
      <c r="AS396" s="1100" t="str">
        <f t="shared" si="306"/>
        <v>n/a</v>
      </c>
      <c r="AT396" s="1100" t="str">
        <f t="shared" si="307"/>
        <v>n/a</v>
      </c>
      <c r="AU396" s="1100" t="str">
        <f t="shared" si="308"/>
        <v>n/a</v>
      </c>
      <c r="AV396" s="1100" t="str">
        <f t="shared" si="309"/>
        <v>n/a</v>
      </c>
      <c r="AW396" s="1100">
        <f t="shared" si="311"/>
        <v>-4.5489936206399904</v>
      </c>
      <c r="AX396" s="1100">
        <f t="shared" si="312"/>
        <v>33.004705272991494</v>
      </c>
    </row>
    <row r="397" spans="1:50" ht="11.25" customHeight="1" x14ac:dyDescent="0.2">
      <c r="A397" s="468" t="s">
        <v>650</v>
      </c>
      <c r="B397" s="468" t="s">
        <v>651</v>
      </c>
      <c r="C397" s="584">
        <v>0.76190476190476186</v>
      </c>
      <c r="D397" s="584">
        <v>0.72562358276643979</v>
      </c>
      <c r="E397" s="460">
        <v>0.69107007882518068</v>
      </c>
      <c r="F397" s="460">
        <v>0.62682093317476695</v>
      </c>
      <c r="G397" s="474">
        <v>0.62682093317476695</v>
      </c>
      <c r="H397" s="474">
        <v>0.56712370144383684</v>
      </c>
      <c r="I397" s="474">
        <v>0.54011781089889221</v>
      </c>
      <c r="J397" s="474">
        <v>0.51439114674818176</v>
      </c>
      <c r="K397" s="977">
        <v>0</v>
      </c>
      <c r="L397" s="474">
        <v>0.48991528173850035</v>
      </c>
      <c r="M397" s="470">
        <v>0.46657650685702728</v>
      </c>
      <c r="N397" s="977">
        <v>0</v>
      </c>
      <c r="O397" s="487">
        <v>0.4443463948505571</v>
      </c>
      <c r="P397" s="487">
        <v>0.42319651846588463</v>
      </c>
      <c r="Q397" s="476">
        <v>0.40304159594339439</v>
      </c>
      <c r="R397" s="476">
        <v>0.3838532000298811</v>
      </c>
      <c r="S397" s="476">
        <v>0.32708397537908707</v>
      </c>
      <c r="T397" s="476">
        <v>0.31150584062263481</v>
      </c>
      <c r="U397" s="476">
        <v>0.29669524170272304</v>
      </c>
      <c r="V397" s="476">
        <v>0.27425192529721382</v>
      </c>
      <c r="W397" s="476">
        <v>0.24140423421859963</v>
      </c>
      <c r="X397" s="477">
        <v>0.2261387992474046</v>
      </c>
      <c r="Y397" s="477">
        <v>0.22613056184707053</v>
      </c>
      <c r="Z397" s="477">
        <v>0.22613056184707053</v>
      </c>
      <c r="AA397" s="587">
        <f t="shared" si="310"/>
        <v>9.7941435869838731</v>
      </c>
      <c r="AB397" s="1100">
        <f t="shared" si="289"/>
        <v>5.0000000000000044</v>
      </c>
      <c r="AC397" s="1100">
        <f t="shared" si="290"/>
        <v>5.0000000000000044</v>
      </c>
      <c r="AD397" s="1100">
        <f t="shared" si="291"/>
        <v>10.250000000000025</v>
      </c>
      <c r="AE397" s="1100">
        <f t="shared" si="292"/>
        <v>0</v>
      </c>
      <c r="AF397" s="1100">
        <f t="shared" si="293"/>
        <v>10.526315789473673</v>
      </c>
      <c r="AG397" s="1100">
        <f t="shared" si="294"/>
        <v>5.0000000000000044</v>
      </c>
      <c r="AH397" s="1100">
        <f t="shared" si="295"/>
        <v>5.0013815971262865</v>
      </c>
      <c r="AI397" s="1100">
        <f t="shared" si="296"/>
        <v>4.9959382615759607</v>
      </c>
      <c r="AJ397" s="1100">
        <f t="shared" si="297"/>
        <v>5.0021324559799796</v>
      </c>
      <c r="AK397" s="1100">
        <f t="shared" si="298"/>
        <v>5.0028788945045033</v>
      </c>
      <c r="AL397" s="1100">
        <f t="shared" si="299"/>
        <v>4.9976489554645065</v>
      </c>
      <c r="AM397" s="1100">
        <f t="shared" si="300"/>
        <v>5.000705318098464</v>
      </c>
      <c r="AN397" s="1100">
        <f t="shared" si="301"/>
        <v>4.9988891357476195</v>
      </c>
      <c r="AO397" s="1100">
        <f t="shared" si="302"/>
        <v>17.356162002433486</v>
      </c>
      <c r="AP397" s="1100">
        <f t="shared" si="303"/>
        <v>5.0009125752874528</v>
      </c>
      <c r="AQ397" s="1100">
        <f t="shared" si="304"/>
        <v>4.9918558972884997</v>
      </c>
      <c r="AR397" s="1100">
        <f t="shared" si="305"/>
        <v>8.1834672194869071</v>
      </c>
      <c r="AS397" s="1100">
        <f t="shared" si="306"/>
        <v>13.606924163918976</v>
      </c>
      <c r="AT397" s="1100">
        <f t="shared" si="307"/>
        <v>6.750471401634206</v>
      </c>
      <c r="AU397" s="1100">
        <f t="shared" si="308"/>
        <v>3.6427629537483242E-3</v>
      </c>
      <c r="AV397" s="1100">
        <f t="shared" si="309"/>
        <v>0</v>
      </c>
      <c r="AW397" s="1100">
        <f t="shared" si="311"/>
        <v>6.0318726871892538</v>
      </c>
      <c r="AX397" s="1100">
        <f t="shared" si="312"/>
        <v>4.1872357711897346</v>
      </c>
    </row>
    <row r="398" spans="1:50" ht="11.25" customHeight="1" x14ac:dyDescent="0.2">
      <c r="A398" s="458" t="s">
        <v>654</v>
      </c>
      <c r="B398" s="829" t="s">
        <v>655</v>
      </c>
      <c r="C398" s="584">
        <v>1.88</v>
      </c>
      <c r="D398" s="584">
        <v>1.85</v>
      </c>
      <c r="E398" s="460">
        <v>1.73</v>
      </c>
      <c r="F398" s="460">
        <v>1.6099999999999999</v>
      </c>
      <c r="G398" s="584">
        <v>1.49</v>
      </c>
      <c r="H398" s="584">
        <v>1.35</v>
      </c>
      <c r="I398" s="584">
        <v>1.2</v>
      </c>
      <c r="J398" s="584">
        <v>0.95</v>
      </c>
      <c r="K398" s="897" t="s">
        <v>90</v>
      </c>
      <c r="L398" s="584">
        <v>0.76</v>
      </c>
      <c r="M398" s="459">
        <v>0.60499999999999998</v>
      </c>
      <c r="N398" s="897"/>
      <c r="O398" s="472">
        <v>0.5</v>
      </c>
      <c r="P398" s="472">
        <v>0.45</v>
      </c>
      <c r="Q398" s="590">
        <v>0.4</v>
      </c>
      <c r="R398" s="586">
        <v>0.36</v>
      </c>
      <c r="S398" s="590">
        <v>0.36</v>
      </c>
      <c r="T398" s="590">
        <v>0.14199999999999999</v>
      </c>
      <c r="U398" s="586">
        <v>0</v>
      </c>
      <c r="V398" s="586">
        <v>0</v>
      </c>
      <c r="W398" s="586">
        <v>0</v>
      </c>
      <c r="X398" s="586">
        <v>0</v>
      </c>
      <c r="Y398" s="586">
        <v>0</v>
      </c>
      <c r="Z398" s="586">
        <v>0</v>
      </c>
      <c r="AA398" s="587">
        <f t="shared" si="310"/>
        <v>15.636999999999997</v>
      </c>
      <c r="AB398" s="1100">
        <f t="shared" si="289"/>
        <v>1.6216216216216051</v>
      </c>
      <c r="AC398" s="1100">
        <f t="shared" si="290"/>
        <v>6.9364161849710948</v>
      </c>
      <c r="AD398" s="1100">
        <f t="shared" si="291"/>
        <v>7.453416149068337</v>
      </c>
      <c r="AE398" s="1100">
        <f t="shared" si="292"/>
        <v>8.0536912751677736</v>
      </c>
      <c r="AF398" s="1100">
        <f t="shared" si="293"/>
        <v>10.370370370370363</v>
      </c>
      <c r="AG398" s="1100">
        <f t="shared" si="294"/>
        <v>12.500000000000021</v>
      </c>
      <c r="AH398" s="1100">
        <f t="shared" si="295"/>
        <v>26.315789473684205</v>
      </c>
      <c r="AI398" s="1100">
        <f t="shared" si="296"/>
        <v>25</v>
      </c>
      <c r="AJ398" s="1100">
        <f t="shared" si="297"/>
        <v>25.619834710743806</v>
      </c>
      <c r="AK398" s="1100">
        <f t="shared" si="298"/>
        <v>20.999999999999996</v>
      </c>
      <c r="AL398" s="1100">
        <f t="shared" si="299"/>
        <v>11.111111111111116</v>
      </c>
      <c r="AM398" s="1100">
        <f t="shared" si="300"/>
        <v>12.5</v>
      </c>
      <c r="AN398" s="1100">
        <f t="shared" si="301"/>
        <v>11.111111111111116</v>
      </c>
      <c r="AO398" s="1100">
        <f t="shared" si="302"/>
        <v>0</v>
      </c>
      <c r="AP398" s="1100">
        <f t="shared" si="303"/>
        <v>153.52112676056339</v>
      </c>
      <c r="AQ398" s="1100" t="str">
        <f t="shared" si="304"/>
        <v>n/a</v>
      </c>
      <c r="AR398" s="1100" t="str">
        <f t="shared" si="305"/>
        <v>n/a</v>
      </c>
      <c r="AS398" s="1100" t="str">
        <f t="shared" si="306"/>
        <v>n/a</v>
      </c>
      <c r="AT398" s="1100" t="str">
        <f t="shared" si="307"/>
        <v>n/a</v>
      </c>
      <c r="AU398" s="1100" t="str">
        <f t="shared" si="308"/>
        <v>n/a</v>
      </c>
      <c r="AV398" s="1100" t="str">
        <f t="shared" si="309"/>
        <v>n/a</v>
      </c>
      <c r="AW398" s="1100">
        <f t="shared" si="311"/>
        <v>22.207632584560852</v>
      </c>
      <c r="AX398" s="1100">
        <f t="shared" si="312"/>
        <v>37.248265478683372</v>
      </c>
    </row>
    <row r="399" spans="1:50" ht="11.25" customHeight="1" x14ac:dyDescent="0.2">
      <c r="A399" s="829" t="s">
        <v>1383</v>
      </c>
      <c r="B399" s="829" t="s">
        <v>1384</v>
      </c>
      <c r="C399" s="584">
        <v>0.5</v>
      </c>
      <c r="D399" s="584">
        <v>0.49</v>
      </c>
      <c r="E399" s="460">
        <v>0.44500000000000001</v>
      </c>
      <c r="F399" s="460">
        <v>0.39500000000000002</v>
      </c>
      <c r="G399" s="584">
        <v>0.37</v>
      </c>
      <c r="H399" s="584">
        <v>0.33</v>
      </c>
      <c r="I399" s="584">
        <v>0.29286000000000001</v>
      </c>
      <c r="J399" s="584">
        <v>0.27143999999999996</v>
      </c>
      <c r="K399" s="897"/>
      <c r="L399" s="584">
        <v>0.23537</v>
      </c>
      <c r="M399" s="459">
        <v>0.21502599999999999</v>
      </c>
      <c r="N399" s="897"/>
      <c r="O399" s="585">
        <v>0.18140000000000001</v>
      </c>
      <c r="P399" s="585">
        <v>0.25913999999999998</v>
      </c>
      <c r="Q399" s="590">
        <v>0.34551999999999999</v>
      </c>
      <c r="R399" s="590">
        <v>0.32907999999999998</v>
      </c>
      <c r="S399" s="590">
        <v>0.31731999999999999</v>
      </c>
      <c r="T399" s="586">
        <v>0.31340000000000001</v>
      </c>
      <c r="U399" s="590">
        <v>0.31340000000000001</v>
      </c>
      <c r="V399" s="590">
        <v>0.29474999999999996</v>
      </c>
      <c r="W399" s="590">
        <v>0.26632</v>
      </c>
      <c r="X399" s="590">
        <v>0.23315000000000002</v>
      </c>
      <c r="Y399" s="590">
        <v>0.15082000000000001</v>
      </c>
      <c r="Z399" s="586">
        <v>0</v>
      </c>
      <c r="AA399" s="587">
        <f t="shared" si="310"/>
        <v>6.5489959999999998</v>
      </c>
      <c r="AB399" s="1100">
        <f t="shared" si="289"/>
        <v>2.0408163265306145</v>
      </c>
      <c r="AC399" s="1100">
        <f t="shared" si="290"/>
        <v>10.1123595505618</v>
      </c>
      <c r="AD399" s="1100">
        <f t="shared" si="291"/>
        <v>12.658227848101266</v>
      </c>
      <c r="AE399" s="1100">
        <f t="shared" si="292"/>
        <v>6.7567567567567544</v>
      </c>
      <c r="AF399" s="1100">
        <f t="shared" si="293"/>
        <v>12.12121212121211</v>
      </c>
      <c r="AG399" s="1100">
        <f t="shared" si="294"/>
        <v>12.681827494365905</v>
      </c>
      <c r="AH399" s="1100">
        <f t="shared" si="295"/>
        <v>7.8912466843501505</v>
      </c>
      <c r="AI399" s="1100">
        <f t="shared" si="296"/>
        <v>15.32480774950078</v>
      </c>
      <c r="AJ399" s="1100">
        <f t="shared" si="297"/>
        <v>9.4611814385237238</v>
      </c>
      <c r="AK399" s="1100">
        <f t="shared" si="298"/>
        <v>18.536934950385884</v>
      </c>
      <c r="AL399" s="1100">
        <f t="shared" si="299"/>
        <v>-29.999228216408113</v>
      </c>
      <c r="AM399" s="1100">
        <f t="shared" si="300"/>
        <v>-25</v>
      </c>
      <c r="AN399" s="1100">
        <f t="shared" si="301"/>
        <v>4.995745715327593</v>
      </c>
      <c r="AO399" s="1100">
        <f t="shared" si="302"/>
        <v>3.7060380688264116</v>
      </c>
      <c r="AP399" s="1100">
        <f t="shared" si="303"/>
        <v>1.2507977026164685</v>
      </c>
      <c r="AQ399" s="1100">
        <f t="shared" si="304"/>
        <v>0</v>
      </c>
      <c r="AR399" s="1100">
        <f t="shared" si="305"/>
        <v>6.3273960983884825</v>
      </c>
      <c r="AS399" s="1100">
        <f t="shared" si="306"/>
        <v>10.675127665965745</v>
      </c>
      <c r="AT399" s="1100">
        <f t="shared" si="307"/>
        <v>14.226892558438763</v>
      </c>
      <c r="AU399" s="1100">
        <f t="shared" si="308"/>
        <v>54.588250895106746</v>
      </c>
      <c r="AV399" s="1100" t="str">
        <f t="shared" si="309"/>
        <v>n/a</v>
      </c>
      <c r="AW399" s="1100">
        <f t="shared" si="311"/>
        <v>7.4178195704275538</v>
      </c>
      <c r="AX399" s="1100">
        <f t="shared" si="312"/>
        <v>16.465786744766771</v>
      </c>
    </row>
    <row r="400" spans="1:50" ht="11.25" customHeight="1" x14ac:dyDescent="0.2">
      <c r="A400" s="1079" t="s">
        <v>4542</v>
      </c>
      <c r="B400" s="468" t="s">
        <v>4543</v>
      </c>
      <c r="C400" s="584">
        <v>2.8</v>
      </c>
      <c r="D400" s="584">
        <v>2.5499999999999998</v>
      </c>
      <c r="E400" s="460">
        <v>2.35</v>
      </c>
      <c r="F400" s="471">
        <v>2.0499999999999998</v>
      </c>
      <c r="G400" s="584">
        <v>1.1000000000000001</v>
      </c>
      <c r="H400" s="499">
        <v>0</v>
      </c>
      <c r="I400" s="499">
        <v>0</v>
      </c>
      <c r="J400" s="499">
        <v>0</v>
      </c>
      <c r="K400" s="906"/>
      <c r="L400" s="499">
        <v>0</v>
      </c>
      <c r="M400" s="502">
        <v>0</v>
      </c>
      <c r="N400" s="906"/>
      <c r="O400" s="999">
        <v>0</v>
      </c>
      <c r="P400" s="999">
        <v>0</v>
      </c>
      <c r="Q400" s="500">
        <v>0</v>
      </c>
      <c r="R400" s="500">
        <v>0</v>
      </c>
      <c r="S400" s="500">
        <v>0</v>
      </c>
      <c r="T400" s="500">
        <v>0</v>
      </c>
      <c r="U400" s="500">
        <v>0</v>
      </c>
      <c r="V400" s="500">
        <v>0</v>
      </c>
      <c r="W400" s="500">
        <v>0</v>
      </c>
      <c r="X400" s="500">
        <v>0</v>
      </c>
      <c r="Y400" s="500">
        <v>0</v>
      </c>
      <c r="Z400" s="500">
        <v>0</v>
      </c>
      <c r="AA400" s="587">
        <f t="shared" si="310"/>
        <v>10.85</v>
      </c>
      <c r="AB400" s="1100">
        <f t="shared" si="289"/>
        <v>9.8039215686274606</v>
      </c>
      <c r="AC400" s="1100">
        <f t="shared" si="290"/>
        <v>8.5106382978723296</v>
      </c>
      <c r="AD400" s="1100">
        <f t="shared" si="291"/>
        <v>14.634146341463428</v>
      </c>
      <c r="AE400" s="1100">
        <f t="shared" si="292"/>
        <v>86.363636363636331</v>
      </c>
      <c r="AF400" s="1100" t="str">
        <f t="shared" si="293"/>
        <v>n/a</v>
      </c>
      <c r="AG400" s="1100" t="str">
        <f t="shared" si="294"/>
        <v>n/a</v>
      </c>
      <c r="AH400" s="1100" t="str">
        <f t="shared" si="295"/>
        <v>n/a</v>
      </c>
      <c r="AI400" s="1100" t="str">
        <f t="shared" si="296"/>
        <v>n/a</v>
      </c>
      <c r="AJ400" s="1100" t="str">
        <f t="shared" si="297"/>
        <v>n/a</v>
      </c>
      <c r="AK400" s="1100" t="str">
        <f t="shared" si="298"/>
        <v>n/a</v>
      </c>
      <c r="AL400" s="1100" t="str">
        <f t="shared" si="299"/>
        <v>n/a</v>
      </c>
      <c r="AM400" s="1100" t="str">
        <f t="shared" si="300"/>
        <v>n/a</v>
      </c>
      <c r="AN400" s="1100" t="str">
        <f t="shared" si="301"/>
        <v>n/a</v>
      </c>
      <c r="AO400" s="1100" t="str">
        <f t="shared" si="302"/>
        <v>n/a</v>
      </c>
      <c r="AP400" s="1100" t="str">
        <f t="shared" si="303"/>
        <v>n/a</v>
      </c>
      <c r="AQ400" s="1100" t="str">
        <f t="shared" si="304"/>
        <v>n/a</v>
      </c>
      <c r="AR400" s="1100" t="str">
        <f t="shared" si="305"/>
        <v>n/a</v>
      </c>
      <c r="AS400" s="1100" t="str">
        <f t="shared" si="306"/>
        <v>n/a</v>
      </c>
      <c r="AT400" s="1100" t="str">
        <f t="shared" si="307"/>
        <v>n/a</v>
      </c>
      <c r="AU400" s="1100" t="str">
        <f t="shared" si="308"/>
        <v>n/a</v>
      </c>
      <c r="AV400" s="1100" t="str">
        <f t="shared" si="309"/>
        <v>n/a</v>
      </c>
      <c r="AW400" s="1100">
        <f t="shared" si="311"/>
        <v>29.828085642899886</v>
      </c>
      <c r="AX400" s="1100">
        <f t="shared" si="312"/>
        <v>37.782381233294899</v>
      </c>
    </row>
    <row r="401" spans="1:50" ht="11.25" customHeight="1" x14ac:dyDescent="0.2">
      <c r="A401" s="829" t="s">
        <v>656</v>
      </c>
      <c r="B401" s="829" t="s">
        <v>657</v>
      </c>
      <c r="C401" s="584">
        <v>1.96</v>
      </c>
      <c r="D401" s="584">
        <v>1.88</v>
      </c>
      <c r="E401" s="460">
        <v>1.56</v>
      </c>
      <c r="F401" s="589">
        <v>1.4</v>
      </c>
      <c r="G401" s="584">
        <v>1.28</v>
      </c>
      <c r="H401" s="584">
        <v>1.1599999999999999</v>
      </c>
      <c r="I401" s="584">
        <v>0.92</v>
      </c>
      <c r="J401" s="584">
        <v>0.8</v>
      </c>
      <c r="K401" s="897" t="s">
        <v>90</v>
      </c>
      <c r="L401" s="584">
        <v>0.68</v>
      </c>
      <c r="M401" s="459">
        <v>0.62</v>
      </c>
      <c r="N401" s="897"/>
      <c r="O401" s="472">
        <v>0.56000000000000005</v>
      </c>
      <c r="P401" s="472">
        <v>0.54</v>
      </c>
      <c r="Q401" s="590">
        <v>0.5</v>
      </c>
      <c r="R401" s="590">
        <v>0.44</v>
      </c>
      <c r="S401" s="590">
        <v>0.38</v>
      </c>
      <c r="T401" s="590">
        <v>0.36</v>
      </c>
      <c r="U401" s="590">
        <v>0.33500000000000002</v>
      </c>
      <c r="V401" s="590">
        <v>0.32</v>
      </c>
      <c r="W401" s="590">
        <v>0.3</v>
      </c>
      <c r="X401" s="590">
        <v>0.29499999999999998</v>
      </c>
      <c r="Y401" s="590">
        <v>0.28000000000000003</v>
      </c>
      <c r="Z401" s="590">
        <v>0.24</v>
      </c>
      <c r="AA401" s="587">
        <f t="shared" si="310"/>
        <v>16.810000000000002</v>
      </c>
      <c r="AB401" s="1100">
        <f t="shared" si="289"/>
        <v>4.2553191489361764</v>
      </c>
      <c r="AC401" s="1100">
        <f t="shared" si="290"/>
        <v>20.512820512820507</v>
      </c>
      <c r="AD401" s="1100">
        <f t="shared" si="291"/>
        <v>11.428571428571432</v>
      </c>
      <c r="AE401" s="1100">
        <f t="shared" si="292"/>
        <v>9.375</v>
      </c>
      <c r="AF401" s="1100">
        <f t="shared" si="293"/>
        <v>10.344827586206918</v>
      </c>
      <c r="AG401" s="1100">
        <f t="shared" si="294"/>
        <v>26.086956521739111</v>
      </c>
      <c r="AH401" s="1100">
        <f t="shared" si="295"/>
        <v>14.999999999999991</v>
      </c>
      <c r="AI401" s="1100">
        <f t="shared" si="296"/>
        <v>17.647058823529417</v>
      </c>
      <c r="AJ401" s="1100">
        <f t="shared" si="297"/>
        <v>9.6774193548387224</v>
      </c>
      <c r="AK401" s="1100">
        <f t="shared" si="298"/>
        <v>10.714285714285698</v>
      </c>
      <c r="AL401" s="1100">
        <f t="shared" si="299"/>
        <v>3.7037037037036979</v>
      </c>
      <c r="AM401" s="1100">
        <f t="shared" si="300"/>
        <v>8.0000000000000071</v>
      </c>
      <c r="AN401" s="1100">
        <f t="shared" si="301"/>
        <v>13.636363636363647</v>
      </c>
      <c r="AO401" s="1100">
        <f t="shared" si="302"/>
        <v>15.789473684210531</v>
      </c>
      <c r="AP401" s="1100">
        <f t="shared" si="303"/>
        <v>5.555555555555558</v>
      </c>
      <c r="AQ401" s="1100">
        <f t="shared" si="304"/>
        <v>7.4626865671641784</v>
      </c>
      <c r="AR401" s="1100">
        <f t="shared" si="305"/>
        <v>4.6875</v>
      </c>
      <c r="AS401" s="1100">
        <f t="shared" si="306"/>
        <v>6.6666666666666652</v>
      </c>
      <c r="AT401" s="1100">
        <f t="shared" si="307"/>
        <v>1.6949152542372836</v>
      </c>
      <c r="AU401" s="1100">
        <f t="shared" si="308"/>
        <v>5.3571428571428381</v>
      </c>
      <c r="AV401" s="1100">
        <f t="shared" si="309"/>
        <v>16.666666666666675</v>
      </c>
      <c r="AW401" s="1100">
        <f t="shared" si="311"/>
        <v>10.679187318220908</v>
      </c>
      <c r="AX401" s="1100">
        <f t="shared" si="312"/>
        <v>6.2054417405901079</v>
      </c>
    </row>
    <row r="402" spans="1:50" ht="11.25" customHeight="1" x14ac:dyDescent="0.2">
      <c r="A402" s="461" t="s">
        <v>267</v>
      </c>
      <c r="B402" s="829" t="s">
        <v>268</v>
      </c>
      <c r="C402" s="584">
        <v>1.6</v>
      </c>
      <c r="D402" s="584">
        <v>1.56</v>
      </c>
      <c r="E402" s="460">
        <v>1.48</v>
      </c>
      <c r="F402" s="589">
        <v>1.4</v>
      </c>
      <c r="G402" s="584">
        <v>1.32</v>
      </c>
      <c r="H402" s="584">
        <v>1.25</v>
      </c>
      <c r="I402" s="584">
        <v>1.21</v>
      </c>
      <c r="J402" s="584">
        <v>1.17</v>
      </c>
      <c r="K402" s="897"/>
      <c r="L402" s="584">
        <v>1.1299999999999999</v>
      </c>
      <c r="M402" s="459">
        <v>1.0900000000000001</v>
      </c>
      <c r="N402" s="897"/>
      <c r="O402" s="589">
        <v>1.05</v>
      </c>
      <c r="P402" s="590">
        <v>1.01</v>
      </c>
      <c r="Q402" s="590">
        <v>1</v>
      </c>
      <c r="R402" s="590">
        <v>0.7</v>
      </c>
      <c r="S402" s="590">
        <v>0.68</v>
      </c>
      <c r="T402" s="590">
        <v>0.62</v>
      </c>
      <c r="U402" s="590">
        <v>0.56999999999999995</v>
      </c>
      <c r="V402" s="590">
        <v>0.53</v>
      </c>
      <c r="W402" s="590">
        <v>0.49</v>
      </c>
      <c r="X402" s="590">
        <v>0.47</v>
      </c>
      <c r="Y402" s="590">
        <v>0.4</v>
      </c>
      <c r="Z402" s="590">
        <v>0.35</v>
      </c>
      <c r="AA402" s="587">
        <f t="shared" si="310"/>
        <v>21.080000000000002</v>
      </c>
      <c r="AB402" s="1100">
        <f t="shared" si="289"/>
        <v>2.5641025641025772</v>
      </c>
      <c r="AC402" s="1100">
        <f t="shared" si="290"/>
        <v>5.4054054054054168</v>
      </c>
      <c r="AD402" s="1100">
        <f t="shared" si="291"/>
        <v>5.7142857142857162</v>
      </c>
      <c r="AE402" s="1100">
        <f t="shared" si="292"/>
        <v>6.0606060606060552</v>
      </c>
      <c r="AF402" s="1100">
        <f t="shared" si="293"/>
        <v>5.600000000000005</v>
      </c>
      <c r="AG402" s="1100">
        <f t="shared" si="294"/>
        <v>3.3057851239669533</v>
      </c>
      <c r="AH402" s="1100">
        <f t="shared" si="295"/>
        <v>3.4188034188034289</v>
      </c>
      <c r="AI402" s="1100">
        <f t="shared" si="296"/>
        <v>3.539823008849563</v>
      </c>
      <c r="AJ402" s="1100">
        <f t="shared" si="297"/>
        <v>3.6697247706421798</v>
      </c>
      <c r="AK402" s="1100">
        <f t="shared" si="298"/>
        <v>3.8095238095238182</v>
      </c>
      <c r="AL402" s="1100">
        <f t="shared" si="299"/>
        <v>3.9603960396039639</v>
      </c>
      <c r="AM402" s="1100">
        <f t="shared" si="300"/>
        <v>1.0000000000000009</v>
      </c>
      <c r="AN402" s="1100">
        <f t="shared" si="301"/>
        <v>42.857142857142861</v>
      </c>
      <c r="AO402" s="1100">
        <f t="shared" si="302"/>
        <v>2.9411764705882248</v>
      </c>
      <c r="AP402" s="1100">
        <f t="shared" si="303"/>
        <v>9.6774193548387224</v>
      </c>
      <c r="AQ402" s="1100">
        <f t="shared" si="304"/>
        <v>8.7719298245614077</v>
      </c>
      <c r="AR402" s="1100">
        <f t="shared" si="305"/>
        <v>7.5471698113207308</v>
      </c>
      <c r="AS402" s="1100">
        <f t="shared" si="306"/>
        <v>8.163265306122458</v>
      </c>
      <c r="AT402" s="1100">
        <f t="shared" si="307"/>
        <v>4.2553191489361764</v>
      </c>
      <c r="AU402" s="1100">
        <f t="shared" si="308"/>
        <v>17.499999999999982</v>
      </c>
      <c r="AV402" s="1100">
        <f t="shared" si="309"/>
        <v>14.285714285714302</v>
      </c>
      <c r="AW402" s="1100">
        <f t="shared" si="311"/>
        <v>7.811790141667359</v>
      </c>
      <c r="AX402" s="1100">
        <f t="shared" si="312"/>
        <v>8.9522762241420661</v>
      </c>
    </row>
    <row r="403" spans="1:50" ht="11.25" customHeight="1" x14ac:dyDescent="0.2">
      <c r="A403" s="461" t="s">
        <v>1411</v>
      </c>
      <c r="B403" s="829" t="s">
        <v>1412</v>
      </c>
      <c r="C403" s="584">
        <v>1.92</v>
      </c>
      <c r="D403" s="584">
        <v>1.82</v>
      </c>
      <c r="E403" s="460">
        <v>1.6</v>
      </c>
      <c r="F403" s="589">
        <v>1.4</v>
      </c>
      <c r="G403" s="584">
        <v>1.24</v>
      </c>
      <c r="H403" s="584">
        <v>1.08</v>
      </c>
      <c r="I403" s="584">
        <v>0.94</v>
      </c>
      <c r="J403" s="584">
        <v>0.84</v>
      </c>
      <c r="K403" s="897"/>
      <c r="L403" s="584">
        <v>0.76</v>
      </c>
      <c r="M403" s="459">
        <v>0.66</v>
      </c>
      <c r="N403" s="897"/>
      <c r="O403" s="472">
        <v>0.15</v>
      </c>
      <c r="P403" s="585">
        <v>0</v>
      </c>
      <c r="Q403" s="586">
        <v>0</v>
      </c>
      <c r="R403" s="586">
        <v>0</v>
      </c>
      <c r="S403" s="586">
        <v>0</v>
      </c>
      <c r="T403" s="586">
        <v>0</v>
      </c>
      <c r="U403" s="586">
        <v>0</v>
      </c>
      <c r="V403" s="586">
        <v>0</v>
      </c>
      <c r="W403" s="586">
        <v>0</v>
      </c>
      <c r="X403" s="586">
        <v>0</v>
      </c>
      <c r="Y403" s="586">
        <v>0</v>
      </c>
      <c r="Z403" s="586">
        <v>0</v>
      </c>
      <c r="AA403" s="587">
        <f t="shared" si="310"/>
        <v>12.41</v>
      </c>
      <c r="AB403" s="1100">
        <f t="shared" si="289"/>
        <v>5.4945054945054972</v>
      </c>
      <c r="AC403" s="1100">
        <f t="shared" si="290"/>
        <v>13.749999999999996</v>
      </c>
      <c r="AD403" s="1100">
        <f t="shared" si="291"/>
        <v>14.285714285714302</v>
      </c>
      <c r="AE403" s="1100">
        <f t="shared" si="292"/>
        <v>12.903225806451601</v>
      </c>
      <c r="AF403" s="1100">
        <f t="shared" si="293"/>
        <v>14.814814814814813</v>
      </c>
      <c r="AG403" s="1100">
        <f t="shared" si="294"/>
        <v>14.893617021276606</v>
      </c>
      <c r="AH403" s="1100">
        <f t="shared" si="295"/>
        <v>11.904761904761907</v>
      </c>
      <c r="AI403" s="1100">
        <f t="shared" si="296"/>
        <v>10.526315789473673</v>
      </c>
      <c r="AJ403" s="1100">
        <f t="shared" si="297"/>
        <v>15.151515151515138</v>
      </c>
      <c r="AK403" s="1100">
        <f t="shared" si="298"/>
        <v>340.00000000000006</v>
      </c>
      <c r="AL403" s="1100" t="str">
        <f t="shared" si="299"/>
        <v>n/a</v>
      </c>
      <c r="AM403" s="1100" t="str">
        <f t="shared" si="300"/>
        <v>n/a</v>
      </c>
      <c r="AN403" s="1100" t="str">
        <f t="shared" si="301"/>
        <v>n/a</v>
      </c>
      <c r="AO403" s="1100" t="str">
        <f t="shared" si="302"/>
        <v>n/a</v>
      </c>
      <c r="AP403" s="1100" t="str">
        <f t="shared" si="303"/>
        <v>n/a</v>
      </c>
      <c r="AQ403" s="1100" t="str">
        <f t="shared" si="304"/>
        <v>n/a</v>
      </c>
      <c r="AR403" s="1100" t="str">
        <f t="shared" si="305"/>
        <v>n/a</v>
      </c>
      <c r="AS403" s="1100" t="str">
        <f t="shared" si="306"/>
        <v>n/a</v>
      </c>
      <c r="AT403" s="1100" t="str">
        <f t="shared" si="307"/>
        <v>n/a</v>
      </c>
      <c r="AU403" s="1100" t="str">
        <f t="shared" si="308"/>
        <v>n/a</v>
      </c>
      <c r="AV403" s="1100" t="str">
        <f t="shared" si="309"/>
        <v>n/a</v>
      </c>
      <c r="AW403" s="1100">
        <f t="shared" si="311"/>
        <v>45.372447026851361</v>
      </c>
      <c r="AX403" s="1100">
        <f t="shared" si="312"/>
        <v>103.56245089848997</v>
      </c>
    </row>
    <row r="404" spans="1:50" ht="11.25" customHeight="1" x14ac:dyDescent="0.2">
      <c r="A404" s="467" t="s">
        <v>4377</v>
      </c>
      <c r="B404" s="468" t="s">
        <v>4376</v>
      </c>
      <c r="C404" s="584">
        <v>3.4</v>
      </c>
      <c r="D404" s="584">
        <v>2.87</v>
      </c>
      <c r="E404" s="460">
        <v>2.5099999999999998</v>
      </c>
      <c r="F404" s="481">
        <v>2.2000000000000002</v>
      </c>
      <c r="G404" s="474">
        <v>2.06</v>
      </c>
      <c r="H404" s="474">
        <v>1.94</v>
      </c>
      <c r="I404" s="474">
        <v>1.78</v>
      </c>
      <c r="J404" s="474">
        <v>1.58</v>
      </c>
      <c r="K404" s="977"/>
      <c r="L404" s="474">
        <v>1.4</v>
      </c>
      <c r="M404" s="470">
        <v>1.06</v>
      </c>
      <c r="N404" s="977"/>
      <c r="O404" s="487">
        <v>0.94</v>
      </c>
      <c r="P404" s="487">
        <v>0.84</v>
      </c>
      <c r="Q404" s="476">
        <v>0.7</v>
      </c>
      <c r="R404" s="476">
        <v>0.52</v>
      </c>
      <c r="S404" s="476">
        <v>0.38</v>
      </c>
      <c r="T404" s="476">
        <v>0.28000000000000003</v>
      </c>
      <c r="U404" s="476">
        <v>0.22</v>
      </c>
      <c r="V404" s="476">
        <v>0.18</v>
      </c>
      <c r="W404" s="476">
        <v>0.13</v>
      </c>
      <c r="X404" s="477">
        <v>0.1</v>
      </c>
      <c r="Y404" s="477">
        <v>0.1</v>
      </c>
      <c r="Z404" s="477">
        <v>0.38500000000000001</v>
      </c>
      <c r="AA404" s="587">
        <f t="shared" si="310"/>
        <v>25.575000000000003</v>
      </c>
      <c r="AB404" s="1100">
        <f t="shared" si="289"/>
        <v>18.466898954703815</v>
      </c>
      <c r="AC404" s="1100">
        <f t="shared" si="290"/>
        <v>14.342629482071722</v>
      </c>
      <c r="AD404" s="1100">
        <f t="shared" si="291"/>
        <v>14.090909090909065</v>
      </c>
      <c r="AE404" s="1100">
        <f t="shared" si="292"/>
        <v>6.7961165048543659</v>
      </c>
      <c r="AF404" s="1100">
        <f t="shared" si="293"/>
        <v>6.1855670103092786</v>
      </c>
      <c r="AG404" s="1100">
        <f t="shared" si="294"/>
        <v>8.9887640449438209</v>
      </c>
      <c r="AH404" s="1100">
        <f t="shared" si="295"/>
        <v>12.658227848101266</v>
      </c>
      <c r="AI404" s="1100">
        <f t="shared" si="296"/>
        <v>12.857142857142879</v>
      </c>
      <c r="AJ404" s="1100">
        <f t="shared" si="297"/>
        <v>32.075471698113198</v>
      </c>
      <c r="AK404" s="1100">
        <f t="shared" si="298"/>
        <v>12.765957446808528</v>
      </c>
      <c r="AL404" s="1100">
        <f t="shared" si="299"/>
        <v>11.904761904761907</v>
      </c>
      <c r="AM404" s="1100">
        <f t="shared" si="300"/>
        <v>19.999999999999996</v>
      </c>
      <c r="AN404" s="1100">
        <f t="shared" si="301"/>
        <v>34.615384615384606</v>
      </c>
      <c r="AO404" s="1100">
        <f t="shared" si="302"/>
        <v>36.842105263157897</v>
      </c>
      <c r="AP404" s="1100">
        <f t="shared" si="303"/>
        <v>35.714285714285701</v>
      </c>
      <c r="AQ404" s="1100">
        <f t="shared" si="304"/>
        <v>27.272727272727295</v>
      </c>
      <c r="AR404" s="1100">
        <f t="shared" si="305"/>
        <v>22.222222222222232</v>
      </c>
      <c r="AS404" s="1100">
        <f t="shared" si="306"/>
        <v>38.46153846153846</v>
      </c>
      <c r="AT404" s="1100">
        <f t="shared" si="307"/>
        <v>30.000000000000004</v>
      </c>
      <c r="AU404" s="1100">
        <f t="shared" si="308"/>
        <v>0</v>
      </c>
      <c r="AV404" s="1100">
        <f t="shared" si="309"/>
        <v>-74.025974025974023</v>
      </c>
      <c r="AW404" s="1100">
        <f t="shared" si="311"/>
        <v>15.34451125552676</v>
      </c>
      <c r="AX404" s="1100">
        <f t="shared" si="312"/>
        <v>23.401824716471275</v>
      </c>
    </row>
    <row r="405" spans="1:50" ht="11.25" customHeight="1" x14ac:dyDescent="0.2">
      <c r="A405" s="829" t="s">
        <v>1399</v>
      </c>
      <c r="B405" s="829" t="s">
        <v>1400</v>
      </c>
      <c r="C405" s="584">
        <v>3.08</v>
      </c>
      <c r="D405" s="584">
        <v>2.82</v>
      </c>
      <c r="E405" s="460">
        <v>2.2999999999999998</v>
      </c>
      <c r="F405" s="460">
        <v>1.88</v>
      </c>
      <c r="G405" s="584">
        <v>1.58</v>
      </c>
      <c r="H405" s="584">
        <v>1.32</v>
      </c>
      <c r="I405" s="584">
        <v>1.08</v>
      </c>
      <c r="J405" s="584">
        <v>0.88</v>
      </c>
      <c r="K405" s="897" t="s">
        <v>90</v>
      </c>
      <c r="L405" s="584">
        <v>0.74</v>
      </c>
      <c r="M405" s="459">
        <v>0.69</v>
      </c>
      <c r="N405" s="897"/>
      <c r="O405" s="472">
        <v>0.59</v>
      </c>
      <c r="P405" s="585">
        <v>0.56000000000000005</v>
      </c>
      <c r="Q405" s="590">
        <v>0.56000000000000005</v>
      </c>
      <c r="R405" s="590">
        <v>0.52</v>
      </c>
      <c r="S405" s="590">
        <v>0.44</v>
      </c>
      <c r="T405" s="590">
        <v>0.4</v>
      </c>
      <c r="U405" s="586">
        <v>0.38</v>
      </c>
      <c r="V405" s="586">
        <v>0.38</v>
      </c>
      <c r="W405" s="586">
        <v>0.38</v>
      </c>
      <c r="X405" s="586">
        <v>0.38</v>
      </c>
      <c r="Y405" s="590">
        <v>0.38</v>
      </c>
      <c r="Z405" s="590">
        <v>8.5000000000000006E-2</v>
      </c>
      <c r="AA405" s="587">
        <f t="shared" si="310"/>
        <v>21.424999999999994</v>
      </c>
      <c r="AB405" s="1100">
        <f t="shared" si="289"/>
        <v>9.219858156028371</v>
      </c>
      <c r="AC405" s="1100">
        <f t="shared" si="290"/>
        <v>22.608695652173914</v>
      </c>
      <c r="AD405" s="1100">
        <f t="shared" si="291"/>
        <v>22.340425531914889</v>
      </c>
      <c r="AE405" s="1100">
        <f t="shared" si="292"/>
        <v>18.98734177215189</v>
      </c>
      <c r="AF405" s="1100">
        <f t="shared" si="293"/>
        <v>19.696969696969703</v>
      </c>
      <c r="AG405" s="1100">
        <f t="shared" si="294"/>
        <v>22.222222222222211</v>
      </c>
      <c r="AH405" s="1100">
        <f t="shared" si="295"/>
        <v>22.72727272727273</v>
      </c>
      <c r="AI405" s="1100">
        <f t="shared" si="296"/>
        <v>18.918918918918926</v>
      </c>
      <c r="AJ405" s="1100">
        <f t="shared" si="297"/>
        <v>7.2463768115942129</v>
      </c>
      <c r="AK405" s="1100">
        <f t="shared" si="298"/>
        <v>16.949152542372879</v>
      </c>
      <c r="AL405" s="1100">
        <f t="shared" si="299"/>
        <v>5.3571428571428381</v>
      </c>
      <c r="AM405" s="1100">
        <f t="shared" si="300"/>
        <v>0</v>
      </c>
      <c r="AN405" s="1100">
        <f t="shared" si="301"/>
        <v>7.6923076923077094</v>
      </c>
      <c r="AO405" s="1100">
        <f t="shared" si="302"/>
        <v>18.181818181818187</v>
      </c>
      <c r="AP405" s="1100">
        <f t="shared" si="303"/>
        <v>9.9999999999999858</v>
      </c>
      <c r="AQ405" s="1100">
        <f t="shared" si="304"/>
        <v>5.2631578947368363</v>
      </c>
      <c r="AR405" s="1100">
        <f t="shared" si="305"/>
        <v>0</v>
      </c>
      <c r="AS405" s="1100">
        <f t="shared" si="306"/>
        <v>0</v>
      </c>
      <c r="AT405" s="1100">
        <f t="shared" si="307"/>
        <v>0</v>
      </c>
      <c r="AU405" s="1100">
        <f t="shared" si="308"/>
        <v>0</v>
      </c>
      <c r="AV405" s="1100">
        <f t="shared" si="309"/>
        <v>347.05882352941177</v>
      </c>
      <c r="AW405" s="1100">
        <f t="shared" si="311"/>
        <v>27.355737342239859</v>
      </c>
      <c r="AX405" s="1100">
        <f t="shared" si="312"/>
        <v>73.767446018288908</v>
      </c>
    </row>
    <row r="406" spans="1:50" ht="11.25" customHeight="1" x14ac:dyDescent="0.2">
      <c r="A406" s="814" t="s">
        <v>4311</v>
      </c>
      <c r="B406" s="814" t="s">
        <v>4312</v>
      </c>
      <c r="C406" s="584">
        <v>3.8519999999999999</v>
      </c>
      <c r="D406" s="584">
        <v>3.5</v>
      </c>
      <c r="E406" s="460">
        <v>3.3</v>
      </c>
      <c r="F406" s="482">
        <v>3.15</v>
      </c>
      <c r="G406" s="451">
        <v>3</v>
      </c>
      <c r="H406" s="451">
        <v>2.86</v>
      </c>
      <c r="I406" s="451">
        <v>2.6</v>
      </c>
      <c r="J406" s="451">
        <v>2.4</v>
      </c>
      <c r="K406" s="964"/>
      <c r="L406" s="451">
        <v>2.2000000000000002</v>
      </c>
      <c r="M406" s="449">
        <v>2</v>
      </c>
      <c r="N406" s="964"/>
      <c r="O406" s="488">
        <v>1.8</v>
      </c>
      <c r="P406" s="488">
        <v>1.6</v>
      </c>
      <c r="Q406" s="456">
        <v>1.5</v>
      </c>
      <c r="R406" s="456">
        <v>1.2</v>
      </c>
      <c r="S406" s="456">
        <v>1</v>
      </c>
      <c r="T406" s="456">
        <v>0.72</v>
      </c>
      <c r="U406" s="456">
        <v>0.6</v>
      </c>
      <c r="V406" s="456">
        <v>0.45750000000000002</v>
      </c>
      <c r="W406" s="456">
        <v>0.38</v>
      </c>
      <c r="X406" s="456">
        <v>0.34</v>
      </c>
      <c r="Y406" s="456">
        <v>0.31</v>
      </c>
      <c r="Z406" s="456">
        <v>0.28000000000000003</v>
      </c>
      <c r="AA406" s="587">
        <f t="shared" si="310"/>
        <v>39.049500000000016</v>
      </c>
      <c r="AB406" s="1100">
        <f t="shared" si="289"/>
        <v>10.057142857142853</v>
      </c>
      <c r="AC406" s="1100">
        <f t="shared" si="290"/>
        <v>6.0606060606060552</v>
      </c>
      <c r="AD406" s="1100">
        <f t="shared" si="291"/>
        <v>4.7619047619047672</v>
      </c>
      <c r="AE406" s="1100">
        <f t="shared" si="292"/>
        <v>5.0000000000000044</v>
      </c>
      <c r="AF406" s="1100">
        <f t="shared" si="293"/>
        <v>4.8951048951048959</v>
      </c>
      <c r="AG406" s="1100">
        <f t="shared" si="294"/>
        <v>9.9999999999999858</v>
      </c>
      <c r="AH406" s="1100">
        <f t="shared" si="295"/>
        <v>8.3333333333333481</v>
      </c>
      <c r="AI406" s="1100">
        <f t="shared" si="296"/>
        <v>9.0909090909090828</v>
      </c>
      <c r="AJ406" s="1100">
        <f t="shared" si="297"/>
        <v>10.000000000000009</v>
      </c>
      <c r="AK406" s="1100">
        <f t="shared" si="298"/>
        <v>11.111111111111116</v>
      </c>
      <c r="AL406" s="1100">
        <f t="shared" si="299"/>
        <v>12.5</v>
      </c>
      <c r="AM406" s="1100">
        <f t="shared" si="300"/>
        <v>6.6666666666666652</v>
      </c>
      <c r="AN406" s="1100">
        <f t="shared" si="301"/>
        <v>25</v>
      </c>
      <c r="AO406" s="1100">
        <f t="shared" si="302"/>
        <v>19.999999999999996</v>
      </c>
      <c r="AP406" s="1100">
        <f t="shared" si="303"/>
        <v>38.888888888888886</v>
      </c>
      <c r="AQ406" s="1100">
        <f t="shared" si="304"/>
        <v>19.999999999999996</v>
      </c>
      <c r="AR406" s="1100">
        <f t="shared" si="305"/>
        <v>31.147540983606547</v>
      </c>
      <c r="AS406" s="1100">
        <f t="shared" si="306"/>
        <v>20.394736842105267</v>
      </c>
      <c r="AT406" s="1100">
        <f t="shared" si="307"/>
        <v>11.764705882352944</v>
      </c>
      <c r="AU406" s="1100">
        <f t="shared" si="308"/>
        <v>9.6774193548387224</v>
      </c>
      <c r="AV406" s="1100">
        <f t="shared" si="309"/>
        <v>10.714285714285698</v>
      </c>
      <c r="AW406" s="1100">
        <f t="shared" si="311"/>
        <v>13.622112211564612</v>
      </c>
      <c r="AX406" s="1100">
        <f t="shared" si="312"/>
        <v>9.1084338624041639</v>
      </c>
    </row>
    <row r="407" spans="1:50" ht="11.25" customHeight="1" x14ac:dyDescent="0.2">
      <c r="A407" s="467" t="s">
        <v>1385</v>
      </c>
      <c r="B407" s="468" t="s">
        <v>1386</v>
      </c>
      <c r="C407" s="584">
        <v>1.2</v>
      </c>
      <c r="D407" s="584">
        <v>1.1599999999999999</v>
      </c>
      <c r="E407" s="460">
        <v>1</v>
      </c>
      <c r="F407" s="471">
        <v>0.85000000000000009</v>
      </c>
      <c r="G407" s="584">
        <v>0.72666699999999995</v>
      </c>
      <c r="H407" s="584">
        <v>0.63</v>
      </c>
      <c r="I407" s="584">
        <v>0.54666666666666663</v>
      </c>
      <c r="J407" s="584">
        <v>0.49333333333333335</v>
      </c>
      <c r="K407" s="897"/>
      <c r="L407" s="584">
        <v>0.44333333333333336</v>
      </c>
      <c r="M407" s="588">
        <v>0.41333333333333333</v>
      </c>
      <c r="N407" s="897"/>
      <c r="O407" s="585">
        <v>0.41333333333333333</v>
      </c>
      <c r="P407" s="585">
        <v>0.41333333333333333</v>
      </c>
      <c r="Q407" s="590">
        <v>0.40333333333333332</v>
      </c>
      <c r="R407" s="590">
        <v>0.36333333333333334</v>
      </c>
      <c r="S407" s="590">
        <v>0.32666666666666666</v>
      </c>
      <c r="T407" s="590">
        <v>0.3</v>
      </c>
      <c r="U407" s="590">
        <v>0.27333333333333332</v>
      </c>
      <c r="V407" s="590">
        <v>0.24666666666666667</v>
      </c>
      <c r="W407" s="590">
        <v>0.22</v>
      </c>
      <c r="X407" s="590">
        <v>0.19333333333333333</v>
      </c>
      <c r="Y407" s="590">
        <v>0.16</v>
      </c>
      <c r="Z407" s="586">
        <v>0.12</v>
      </c>
      <c r="AA407" s="587">
        <f t="shared" si="310"/>
        <v>10.896667000000001</v>
      </c>
      <c r="AB407" s="1100">
        <f t="shared" si="289"/>
        <v>3.4482758620689724</v>
      </c>
      <c r="AC407" s="1100">
        <f t="shared" si="290"/>
        <v>15.999999999999993</v>
      </c>
      <c r="AD407" s="1100">
        <f t="shared" si="291"/>
        <v>17.647058823529392</v>
      </c>
      <c r="AE407" s="1100">
        <f t="shared" si="292"/>
        <v>16.972423407145243</v>
      </c>
      <c r="AF407" s="1100">
        <f t="shared" si="293"/>
        <v>15.343968253968242</v>
      </c>
      <c r="AG407" s="1100">
        <f t="shared" si="294"/>
        <v>15.243902439024403</v>
      </c>
      <c r="AH407" s="1100">
        <f t="shared" si="295"/>
        <v>10.810810810810811</v>
      </c>
      <c r="AI407" s="1100">
        <f t="shared" si="296"/>
        <v>11.278195488721799</v>
      </c>
      <c r="AJ407" s="1100">
        <f t="shared" si="297"/>
        <v>7.258064516129048</v>
      </c>
      <c r="AK407" s="1100">
        <f t="shared" si="298"/>
        <v>0</v>
      </c>
      <c r="AL407" s="1100">
        <f t="shared" si="299"/>
        <v>0</v>
      </c>
      <c r="AM407" s="1100">
        <f t="shared" si="300"/>
        <v>2.4793388429751984</v>
      </c>
      <c r="AN407" s="1100">
        <f t="shared" si="301"/>
        <v>11.009174311926607</v>
      </c>
      <c r="AO407" s="1100">
        <f t="shared" si="302"/>
        <v>11.22448979591837</v>
      </c>
      <c r="AP407" s="1100">
        <f t="shared" si="303"/>
        <v>8.8888888888889017</v>
      </c>
      <c r="AQ407" s="1100">
        <f t="shared" si="304"/>
        <v>9.7560975609756184</v>
      </c>
      <c r="AR407" s="1100">
        <f t="shared" si="305"/>
        <v>10.810810810810811</v>
      </c>
      <c r="AS407" s="1100">
        <f t="shared" si="306"/>
        <v>12.121212121212132</v>
      </c>
      <c r="AT407" s="1100">
        <f t="shared" si="307"/>
        <v>13.793103448275868</v>
      </c>
      <c r="AU407" s="1100">
        <f t="shared" si="308"/>
        <v>20.833333333333325</v>
      </c>
      <c r="AV407" s="1100">
        <f t="shared" si="309"/>
        <v>33.33333333333335</v>
      </c>
      <c r="AW407" s="1100">
        <f t="shared" si="311"/>
        <v>11.821546764240384</v>
      </c>
      <c r="AX407" s="1100">
        <f t="shared" si="312"/>
        <v>7.496422051933652</v>
      </c>
    </row>
    <row r="408" spans="1:50" ht="11.25" customHeight="1" x14ac:dyDescent="0.2">
      <c r="A408" s="507" t="s">
        <v>2207</v>
      </c>
      <c r="B408" s="829" t="s">
        <v>2208</v>
      </c>
      <c r="C408" s="584">
        <v>2.96</v>
      </c>
      <c r="D408" s="584">
        <v>2.58</v>
      </c>
      <c r="E408" s="460">
        <v>2.25</v>
      </c>
      <c r="F408" s="589">
        <v>2.08</v>
      </c>
      <c r="G408" s="584">
        <v>2.04</v>
      </c>
      <c r="H408" s="584">
        <v>2</v>
      </c>
      <c r="I408" s="499">
        <v>1.96</v>
      </c>
      <c r="J408" s="499">
        <v>1.96</v>
      </c>
      <c r="K408" s="897"/>
      <c r="L408" s="463">
        <v>1.96</v>
      </c>
      <c r="M408" s="588">
        <v>1.96</v>
      </c>
      <c r="N408" s="897"/>
      <c r="O408" s="585">
        <v>1.96</v>
      </c>
      <c r="P408" s="472">
        <v>1.96</v>
      </c>
      <c r="Q408" s="590">
        <v>1.88</v>
      </c>
      <c r="R408" s="590">
        <v>1.7</v>
      </c>
      <c r="S408" s="590">
        <v>1.6</v>
      </c>
      <c r="T408" s="590">
        <v>1.52</v>
      </c>
      <c r="U408" s="590">
        <v>1.42</v>
      </c>
      <c r="V408" s="590">
        <v>1.34</v>
      </c>
      <c r="W408" s="590">
        <v>1.24</v>
      </c>
      <c r="X408" s="590">
        <v>1.1200000000000001</v>
      </c>
      <c r="Y408" s="590">
        <v>1.04</v>
      </c>
      <c r="Z408" s="590">
        <v>0.92</v>
      </c>
      <c r="AA408" s="587">
        <f t="shared" si="310"/>
        <v>39.45000000000001</v>
      </c>
      <c r="AB408" s="1100">
        <f t="shared" si="289"/>
        <v>14.728682170542641</v>
      </c>
      <c r="AC408" s="1100">
        <f t="shared" si="290"/>
        <v>14.666666666666671</v>
      </c>
      <c r="AD408" s="1100">
        <f t="shared" si="291"/>
        <v>8.1730769230769162</v>
      </c>
      <c r="AE408" s="1100">
        <f t="shared" si="292"/>
        <v>1.9607843137254832</v>
      </c>
      <c r="AF408" s="1100">
        <f t="shared" si="293"/>
        <v>2.0000000000000018</v>
      </c>
      <c r="AG408" s="1100">
        <f t="shared" si="294"/>
        <v>2.0408163265306145</v>
      </c>
      <c r="AH408" s="1100">
        <f t="shared" si="295"/>
        <v>0</v>
      </c>
      <c r="AI408" s="1100">
        <f t="shared" si="296"/>
        <v>0</v>
      </c>
      <c r="AJ408" s="1100">
        <f t="shared" si="297"/>
        <v>0</v>
      </c>
      <c r="AK408" s="1100">
        <f t="shared" si="298"/>
        <v>0</v>
      </c>
      <c r="AL408" s="1100">
        <f t="shared" si="299"/>
        <v>0</v>
      </c>
      <c r="AM408" s="1100">
        <f t="shared" si="300"/>
        <v>4.2553191489361764</v>
      </c>
      <c r="AN408" s="1100">
        <f t="shared" si="301"/>
        <v>10.588235294117654</v>
      </c>
      <c r="AO408" s="1100">
        <f t="shared" si="302"/>
        <v>6.25</v>
      </c>
      <c r="AP408" s="1100">
        <f t="shared" si="303"/>
        <v>5.2631578947368363</v>
      </c>
      <c r="AQ408" s="1100">
        <f t="shared" si="304"/>
        <v>7.0422535211267734</v>
      </c>
      <c r="AR408" s="1100">
        <f t="shared" si="305"/>
        <v>5.9701492537313383</v>
      </c>
      <c r="AS408" s="1100">
        <f t="shared" si="306"/>
        <v>8.064516129032274</v>
      </c>
      <c r="AT408" s="1100">
        <f t="shared" si="307"/>
        <v>10.714285714285698</v>
      </c>
      <c r="AU408" s="1100">
        <f t="shared" si="308"/>
        <v>7.6923076923077094</v>
      </c>
      <c r="AV408" s="1100">
        <f t="shared" si="309"/>
        <v>13.043478260869556</v>
      </c>
      <c r="AW408" s="1100">
        <f t="shared" si="311"/>
        <v>5.8311299671279198</v>
      </c>
      <c r="AX408" s="1100">
        <f t="shared" si="312"/>
        <v>4.9404678364248715</v>
      </c>
    </row>
    <row r="409" spans="1:50" ht="11.25" customHeight="1" x14ac:dyDescent="0.2">
      <c r="A409" s="458" t="s">
        <v>1397</v>
      </c>
      <c r="B409" s="829" t="s">
        <v>1398</v>
      </c>
      <c r="C409" s="584">
        <v>0.38</v>
      </c>
      <c r="D409" s="584">
        <v>0.34</v>
      </c>
      <c r="E409" s="460">
        <v>0.28000000000000003</v>
      </c>
      <c r="F409" s="589">
        <v>0.21000000000000002</v>
      </c>
      <c r="G409" s="584">
        <v>0.17499999999999999</v>
      </c>
      <c r="H409" s="584">
        <v>0.16</v>
      </c>
      <c r="I409" s="584">
        <v>0.13500000000000001</v>
      </c>
      <c r="J409" s="584">
        <v>0.115</v>
      </c>
      <c r="K409" s="897"/>
      <c r="L409" s="584">
        <v>9.5000000000000001E-2</v>
      </c>
      <c r="M409" s="459">
        <v>0.06</v>
      </c>
      <c r="N409" s="897"/>
      <c r="O409" s="585">
        <v>0</v>
      </c>
      <c r="P409" s="585">
        <v>0</v>
      </c>
      <c r="Q409" s="586">
        <v>0</v>
      </c>
      <c r="R409" s="586">
        <v>0</v>
      </c>
      <c r="S409" s="586">
        <v>0</v>
      </c>
      <c r="T409" s="586">
        <v>0</v>
      </c>
      <c r="U409" s="586">
        <v>0</v>
      </c>
      <c r="V409" s="586">
        <v>0</v>
      </c>
      <c r="W409" s="586">
        <v>0</v>
      </c>
      <c r="X409" s="586">
        <v>0</v>
      </c>
      <c r="Y409" s="586">
        <v>0</v>
      </c>
      <c r="Z409" s="586">
        <v>0</v>
      </c>
      <c r="AA409" s="587">
        <f t="shared" si="310"/>
        <v>1.95</v>
      </c>
      <c r="AB409" s="1100">
        <f t="shared" si="289"/>
        <v>11.764705882352944</v>
      </c>
      <c r="AC409" s="1100">
        <f t="shared" si="290"/>
        <v>21.42857142857142</v>
      </c>
      <c r="AD409" s="1100">
        <f t="shared" si="291"/>
        <v>33.333333333333329</v>
      </c>
      <c r="AE409" s="1100">
        <f t="shared" si="292"/>
        <v>20.000000000000018</v>
      </c>
      <c r="AF409" s="1100">
        <f t="shared" si="293"/>
        <v>9.375</v>
      </c>
      <c r="AG409" s="1100">
        <f t="shared" si="294"/>
        <v>18.518518518518512</v>
      </c>
      <c r="AH409" s="1100">
        <f t="shared" si="295"/>
        <v>17.391304347826097</v>
      </c>
      <c r="AI409" s="1100">
        <f t="shared" si="296"/>
        <v>21.052631578947366</v>
      </c>
      <c r="AJ409" s="1100">
        <f t="shared" si="297"/>
        <v>58.33333333333335</v>
      </c>
      <c r="AK409" s="1100" t="str">
        <f t="shared" si="298"/>
        <v>n/a</v>
      </c>
      <c r="AL409" s="1100" t="str">
        <f t="shared" si="299"/>
        <v>n/a</v>
      </c>
      <c r="AM409" s="1100" t="str">
        <f t="shared" si="300"/>
        <v>n/a</v>
      </c>
      <c r="AN409" s="1100" t="str">
        <f t="shared" si="301"/>
        <v>n/a</v>
      </c>
      <c r="AO409" s="1100" t="str">
        <f t="shared" si="302"/>
        <v>n/a</v>
      </c>
      <c r="AP409" s="1100" t="str">
        <f t="shared" si="303"/>
        <v>n/a</v>
      </c>
      <c r="AQ409" s="1100" t="str">
        <f t="shared" si="304"/>
        <v>n/a</v>
      </c>
      <c r="AR409" s="1100" t="str">
        <f t="shared" si="305"/>
        <v>n/a</v>
      </c>
      <c r="AS409" s="1100" t="str">
        <f t="shared" si="306"/>
        <v>n/a</v>
      </c>
      <c r="AT409" s="1100" t="str">
        <f t="shared" si="307"/>
        <v>n/a</v>
      </c>
      <c r="AU409" s="1100" t="str">
        <f t="shared" si="308"/>
        <v>n/a</v>
      </c>
      <c r="AV409" s="1100" t="str">
        <f t="shared" si="309"/>
        <v>n/a</v>
      </c>
      <c r="AW409" s="1100">
        <f t="shared" si="311"/>
        <v>23.466377602542558</v>
      </c>
      <c r="AX409" s="1100">
        <f t="shared" si="312"/>
        <v>14.713683610965974</v>
      </c>
    </row>
    <row r="410" spans="1:50" ht="11.25" customHeight="1" x14ac:dyDescent="0.2">
      <c r="A410" s="447" t="s">
        <v>660</v>
      </c>
      <c r="B410" s="814" t="s">
        <v>661</v>
      </c>
      <c r="C410" s="584">
        <v>9.8000000000000007</v>
      </c>
      <c r="D410" s="584">
        <v>9</v>
      </c>
      <c r="E410" s="460">
        <v>8.1999999999999993</v>
      </c>
      <c r="F410" s="454">
        <v>7.46</v>
      </c>
      <c r="G410" s="584">
        <v>6.77</v>
      </c>
      <c r="H410" s="584">
        <v>6.15</v>
      </c>
      <c r="I410" s="584">
        <v>5.49</v>
      </c>
      <c r="J410" s="584">
        <v>4.78</v>
      </c>
      <c r="K410" s="897"/>
      <c r="L410" s="584">
        <v>4.1500000000000004</v>
      </c>
      <c r="M410" s="459">
        <v>3.25</v>
      </c>
      <c r="N410" s="897"/>
      <c r="O410" s="472">
        <v>2.64</v>
      </c>
      <c r="P410" s="472">
        <v>2.34</v>
      </c>
      <c r="Q410" s="590">
        <v>1.83</v>
      </c>
      <c r="R410" s="590">
        <v>1.47</v>
      </c>
      <c r="S410" s="590">
        <v>1.25</v>
      </c>
      <c r="T410" s="590">
        <v>1.05</v>
      </c>
      <c r="U410" s="590">
        <v>0.91</v>
      </c>
      <c r="V410" s="590">
        <v>0.57999999999999996</v>
      </c>
      <c r="W410" s="586">
        <v>0.44</v>
      </c>
      <c r="X410" s="586">
        <v>0.44</v>
      </c>
      <c r="Y410" s="586">
        <v>0.44</v>
      </c>
      <c r="Z410" s="590">
        <v>0.88</v>
      </c>
      <c r="AA410" s="587">
        <f t="shared" si="310"/>
        <v>79.319999999999993</v>
      </c>
      <c r="AB410" s="1100">
        <f t="shared" si="289"/>
        <v>8.8888888888889017</v>
      </c>
      <c r="AC410" s="1100">
        <f t="shared" si="290"/>
        <v>9.7560975609756184</v>
      </c>
      <c r="AD410" s="1100">
        <f t="shared" si="291"/>
        <v>9.9195710455763919</v>
      </c>
      <c r="AE410" s="1100">
        <f t="shared" si="292"/>
        <v>10.192023633677994</v>
      </c>
      <c r="AF410" s="1100">
        <f t="shared" si="293"/>
        <v>10.081300813008109</v>
      </c>
      <c r="AG410" s="1100">
        <f t="shared" si="294"/>
        <v>12.021857923497258</v>
      </c>
      <c r="AH410" s="1100">
        <f t="shared" si="295"/>
        <v>14.853556485355647</v>
      </c>
      <c r="AI410" s="1100">
        <f t="shared" si="296"/>
        <v>15.180722891566267</v>
      </c>
      <c r="AJ410" s="1100">
        <f t="shared" si="297"/>
        <v>27.692307692307704</v>
      </c>
      <c r="AK410" s="1100">
        <f t="shared" si="298"/>
        <v>23.106060606060595</v>
      </c>
      <c r="AL410" s="1100">
        <f t="shared" si="299"/>
        <v>12.820512820512842</v>
      </c>
      <c r="AM410" s="1100">
        <f t="shared" si="300"/>
        <v>27.868852459016381</v>
      </c>
      <c r="AN410" s="1100">
        <f t="shared" si="301"/>
        <v>24.489795918367353</v>
      </c>
      <c r="AO410" s="1100">
        <f t="shared" si="302"/>
        <v>17.599999999999994</v>
      </c>
      <c r="AP410" s="1100">
        <f t="shared" si="303"/>
        <v>19.047619047619047</v>
      </c>
      <c r="AQ410" s="1100">
        <f t="shared" si="304"/>
        <v>15.384615384615397</v>
      </c>
      <c r="AR410" s="1100">
        <f t="shared" si="305"/>
        <v>56.896551724137943</v>
      </c>
      <c r="AS410" s="1100">
        <f t="shared" si="306"/>
        <v>31.818181818181813</v>
      </c>
      <c r="AT410" s="1100">
        <f t="shared" si="307"/>
        <v>0</v>
      </c>
      <c r="AU410" s="1100">
        <f t="shared" si="308"/>
        <v>0</v>
      </c>
      <c r="AV410" s="1100">
        <f t="shared" si="309"/>
        <v>-50</v>
      </c>
      <c r="AW410" s="1100">
        <f t="shared" si="311"/>
        <v>14.172310319684058</v>
      </c>
      <c r="AX410" s="1100">
        <f t="shared" si="312"/>
        <v>19.178350077092851</v>
      </c>
    </row>
    <row r="411" spans="1:50" ht="11.25" customHeight="1" x14ac:dyDescent="0.2">
      <c r="A411" s="467" t="s">
        <v>1407</v>
      </c>
      <c r="B411" s="468" t="s">
        <v>1408</v>
      </c>
      <c r="C411" s="584">
        <v>1.6</v>
      </c>
      <c r="D411" s="584">
        <v>1.48</v>
      </c>
      <c r="E411" s="460">
        <v>1.32</v>
      </c>
      <c r="F411" s="481">
        <v>1.1599999999999999</v>
      </c>
      <c r="G411" s="474">
        <v>1</v>
      </c>
      <c r="H411" s="474">
        <v>0.8</v>
      </c>
      <c r="I411" s="474">
        <v>0.64</v>
      </c>
      <c r="J411" s="474">
        <v>0.48</v>
      </c>
      <c r="K411" s="977"/>
      <c r="L411" s="474">
        <v>0.32</v>
      </c>
      <c r="M411" s="470">
        <v>0.2</v>
      </c>
      <c r="N411" s="977"/>
      <c r="O411" s="496">
        <v>0.04</v>
      </c>
      <c r="P411" s="496">
        <v>0.24</v>
      </c>
      <c r="Q411" s="476">
        <v>1.66</v>
      </c>
      <c r="R411" s="476">
        <v>1.58</v>
      </c>
      <c r="S411" s="476">
        <v>1.52</v>
      </c>
      <c r="T411" s="476">
        <v>1.46</v>
      </c>
      <c r="U411" s="476">
        <v>1.4</v>
      </c>
      <c r="V411" s="476">
        <v>1.34</v>
      </c>
      <c r="W411" s="476">
        <v>1.28</v>
      </c>
      <c r="X411" s="476">
        <v>1.22</v>
      </c>
      <c r="Y411" s="476">
        <v>1.1599999999999999</v>
      </c>
      <c r="Z411" s="476">
        <v>1.1000000000000001</v>
      </c>
      <c r="AA411" s="587">
        <f t="shared" si="310"/>
        <v>23</v>
      </c>
      <c r="AB411" s="1100">
        <f t="shared" si="289"/>
        <v>8.1081081081081141</v>
      </c>
      <c r="AC411" s="1100">
        <f t="shared" si="290"/>
        <v>12.12121212121211</v>
      </c>
      <c r="AD411" s="1100">
        <f t="shared" si="291"/>
        <v>13.793103448275868</v>
      </c>
      <c r="AE411" s="1100">
        <f t="shared" si="292"/>
        <v>15.999999999999993</v>
      </c>
      <c r="AF411" s="1100">
        <f t="shared" si="293"/>
        <v>25</v>
      </c>
      <c r="AG411" s="1100">
        <f t="shared" si="294"/>
        <v>25</v>
      </c>
      <c r="AH411" s="1100">
        <f t="shared" si="295"/>
        <v>33.33333333333335</v>
      </c>
      <c r="AI411" s="1100">
        <f t="shared" si="296"/>
        <v>50</v>
      </c>
      <c r="AJ411" s="1100">
        <f t="shared" si="297"/>
        <v>59.999999999999986</v>
      </c>
      <c r="AK411" s="1100">
        <f t="shared" si="298"/>
        <v>400</v>
      </c>
      <c r="AL411" s="1100">
        <f t="shared" si="299"/>
        <v>-83.333333333333329</v>
      </c>
      <c r="AM411" s="1100">
        <f t="shared" si="300"/>
        <v>-85.542168674698786</v>
      </c>
      <c r="AN411" s="1100">
        <f t="shared" si="301"/>
        <v>5.0632911392404889</v>
      </c>
      <c r="AO411" s="1100">
        <f t="shared" si="302"/>
        <v>3.9473684210526327</v>
      </c>
      <c r="AP411" s="1100">
        <f t="shared" si="303"/>
        <v>4.1095890410958846</v>
      </c>
      <c r="AQ411" s="1100">
        <f t="shared" si="304"/>
        <v>4.2857142857142927</v>
      </c>
      <c r="AR411" s="1100">
        <f t="shared" si="305"/>
        <v>4.4776119402984982</v>
      </c>
      <c r="AS411" s="1100">
        <f t="shared" si="306"/>
        <v>4.6875</v>
      </c>
      <c r="AT411" s="1100">
        <f t="shared" si="307"/>
        <v>4.9180327868852514</v>
      </c>
      <c r="AU411" s="1100">
        <f t="shared" si="308"/>
        <v>5.1724137931034475</v>
      </c>
      <c r="AV411" s="1100">
        <f t="shared" si="309"/>
        <v>5.4545454545454453</v>
      </c>
      <c r="AW411" s="1100">
        <f t="shared" si="311"/>
        <v>24.599824850706348</v>
      </c>
      <c r="AX411" s="1100">
        <f t="shared" si="312"/>
        <v>92.431851487860627</v>
      </c>
    </row>
    <row r="412" spans="1:50" ht="11.25" customHeight="1" x14ac:dyDescent="0.2">
      <c r="A412" s="458" t="s">
        <v>658</v>
      </c>
      <c r="B412" s="829" t="s">
        <v>659</v>
      </c>
      <c r="C412" s="584">
        <v>1.27</v>
      </c>
      <c r="D412" s="584">
        <v>1.24</v>
      </c>
      <c r="E412" s="460">
        <v>1.22</v>
      </c>
      <c r="F412" s="460">
        <v>1.18</v>
      </c>
      <c r="G412" s="584">
        <v>1.1399999999999999</v>
      </c>
      <c r="H412" s="584">
        <v>1.1000000000000001</v>
      </c>
      <c r="I412" s="584">
        <v>1.06</v>
      </c>
      <c r="J412" s="584">
        <v>0.49</v>
      </c>
      <c r="K412" s="897"/>
      <c r="L412" s="584">
        <v>0.41</v>
      </c>
      <c r="M412" s="459">
        <v>0.35</v>
      </c>
      <c r="N412" s="897"/>
      <c r="O412" s="472">
        <v>0.33</v>
      </c>
      <c r="P412" s="472">
        <v>0.31</v>
      </c>
      <c r="Q412" s="590">
        <v>0.28999999999999998</v>
      </c>
      <c r="R412" s="590">
        <v>0.27</v>
      </c>
      <c r="S412" s="590">
        <v>0.25</v>
      </c>
      <c r="T412" s="590">
        <v>0.23</v>
      </c>
      <c r="U412" s="590">
        <v>0.21</v>
      </c>
      <c r="V412" s="590">
        <v>0.17</v>
      </c>
      <c r="W412" s="586">
        <v>0.14000000000000001</v>
      </c>
      <c r="X412" s="586">
        <v>0.14000000000000001</v>
      </c>
      <c r="Y412" s="590">
        <v>0.14000000000000001</v>
      </c>
      <c r="Z412" s="590">
        <v>0.13</v>
      </c>
      <c r="AA412" s="587">
        <f t="shared" si="310"/>
        <v>12.070000000000002</v>
      </c>
      <c r="AB412" s="1100">
        <f t="shared" si="289"/>
        <v>2.4193548387096753</v>
      </c>
      <c r="AC412" s="1100">
        <f t="shared" si="290"/>
        <v>1.6393442622950838</v>
      </c>
      <c r="AD412" s="1100">
        <f t="shared" si="291"/>
        <v>3.3898305084745894</v>
      </c>
      <c r="AE412" s="1100">
        <f t="shared" si="292"/>
        <v>3.5087719298245723</v>
      </c>
      <c r="AF412" s="1100">
        <f t="shared" si="293"/>
        <v>3.6363636363636154</v>
      </c>
      <c r="AG412" s="1100">
        <f t="shared" si="294"/>
        <v>3.7735849056603765</v>
      </c>
      <c r="AH412" s="1100">
        <f t="shared" si="295"/>
        <v>116.32653061224491</v>
      </c>
      <c r="AI412" s="1100">
        <f t="shared" si="296"/>
        <v>19.512195121951216</v>
      </c>
      <c r="AJ412" s="1100">
        <f t="shared" si="297"/>
        <v>17.142857142857149</v>
      </c>
      <c r="AK412" s="1100">
        <f t="shared" si="298"/>
        <v>6.0606060606060552</v>
      </c>
      <c r="AL412" s="1100">
        <f t="shared" si="299"/>
        <v>6.4516129032258229</v>
      </c>
      <c r="AM412" s="1100">
        <f t="shared" si="300"/>
        <v>6.8965517241379448</v>
      </c>
      <c r="AN412" s="1100">
        <f t="shared" si="301"/>
        <v>7.4074074074073959</v>
      </c>
      <c r="AO412" s="1100">
        <f t="shared" si="302"/>
        <v>8.0000000000000071</v>
      </c>
      <c r="AP412" s="1100">
        <f t="shared" si="303"/>
        <v>8.6956521739130377</v>
      </c>
      <c r="AQ412" s="1100">
        <f t="shared" si="304"/>
        <v>9.5238095238095344</v>
      </c>
      <c r="AR412" s="1100">
        <f t="shared" si="305"/>
        <v>23.529411764705866</v>
      </c>
      <c r="AS412" s="1100">
        <f t="shared" si="306"/>
        <v>21.42857142857142</v>
      </c>
      <c r="AT412" s="1100">
        <f t="shared" si="307"/>
        <v>0</v>
      </c>
      <c r="AU412" s="1100">
        <f t="shared" si="308"/>
        <v>0</v>
      </c>
      <c r="AV412" s="1100">
        <f t="shared" si="309"/>
        <v>7.6923076923077094</v>
      </c>
      <c r="AW412" s="1100">
        <f t="shared" si="311"/>
        <v>13.192131601765047</v>
      </c>
      <c r="AX412" s="1100">
        <f t="shared" si="312"/>
        <v>24.591344396614186</v>
      </c>
    </row>
    <row r="413" spans="1:50" ht="11.25" customHeight="1" x14ac:dyDescent="0.2">
      <c r="A413" s="458" t="s">
        <v>403</v>
      </c>
      <c r="B413" s="829" t="s">
        <v>404</v>
      </c>
      <c r="C413" s="584">
        <v>1.52</v>
      </c>
      <c r="D413" s="584">
        <v>1.42</v>
      </c>
      <c r="E413" s="460">
        <v>1.34</v>
      </c>
      <c r="F413" s="460">
        <v>1.26</v>
      </c>
      <c r="G413" s="584">
        <v>1.175</v>
      </c>
      <c r="H413" s="584">
        <v>1.1000000000000001</v>
      </c>
      <c r="I413" s="584">
        <v>1.02</v>
      </c>
      <c r="J413" s="584">
        <v>0.94</v>
      </c>
      <c r="K413" s="897"/>
      <c r="L413" s="584">
        <v>0.9</v>
      </c>
      <c r="M413" s="459">
        <v>0.85</v>
      </c>
      <c r="N413" s="897"/>
      <c r="O413" s="472">
        <v>0.79</v>
      </c>
      <c r="P413" s="472">
        <v>0.75</v>
      </c>
      <c r="Q413" s="590">
        <v>0.7</v>
      </c>
      <c r="R413" s="590">
        <v>0.63500000000000001</v>
      </c>
      <c r="S413" s="590">
        <v>0.57499999999999996</v>
      </c>
      <c r="T413" s="586">
        <v>0.52500000000000002</v>
      </c>
      <c r="U413" s="590">
        <v>0.50624999999999998</v>
      </c>
      <c r="V413" s="586">
        <v>0.5</v>
      </c>
      <c r="W413" s="586">
        <v>1</v>
      </c>
      <c r="X413" s="586">
        <v>1</v>
      </c>
      <c r="Y413" s="586">
        <v>1</v>
      </c>
      <c r="Z413" s="586">
        <v>1</v>
      </c>
      <c r="AA413" s="587">
        <f t="shared" si="310"/>
        <v>20.506249999999998</v>
      </c>
      <c r="AB413" s="1100">
        <f t="shared" si="289"/>
        <v>7.0422535211267734</v>
      </c>
      <c r="AC413" s="1100">
        <f t="shared" si="290"/>
        <v>5.9701492537313383</v>
      </c>
      <c r="AD413" s="1100">
        <f t="shared" si="291"/>
        <v>6.3492063492063489</v>
      </c>
      <c r="AE413" s="1100">
        <f t="shared" si="292"/>
        <v>7.2340425531914887</v>
      </c>
      <c r="AF413" s="1100">
        <f t="shared" si="293"/>
        <v>6.8181818181818121</v>
      </c>
      <c r="AG413" s="1100">
        <f t="shared" si="294"/>
        <v>7.8431372549019773</v>
      </c>
      <c r="AH413" s="1100">
        <f t="shared" si="295"/>
        <v>8.5106382978723527</v>
      </c>
      <c r="AI413" s="1100">
        <f t="shared" si="296"/>
        <v>4.4444444444444287</v>
      </c>
      <c r="AJ413" s="1100">
        <f t="shared" si="297"/>
        <v>5.8823529411764719</v>
      </c>
      <c r="AK413" s="1100">
        <f t="shared" si="298"/>
        <v>7.5949367088607556</v>
      </c>
      <c r="AL413" s="1100">
        <f t="shared" si="299"/>
        <v>5.3333333333333455</v>
      </c>
      <c r="AM413" s="1100">
        <f t="shared" si="300"/>
        <v>7.1428571428571397</v>
      </c>
      <c r="AN413" s="1100">
        <f t="shared" si="301"/>
        <v>10.236220472440927</v>
      </c>
      <c r="AO413" s="1100">
        <f t="shared" si="302"/>
        <v>10.434782608695659</v>
      </c>
      <c r="AP413" s="1100">
        <f t="shared" si="303"/>
        <v>9.5238095238095113</v>
      </c>
      <c r="AQ413" s="1100">
        <f t="shared" si="304"/>
        <v>3.7037037037037202</v>
      </c>
      <c r="AR413" s="1100">
        <f t="shared" si="305"/>
        <v>1.2499999999999956</v>
      </c>
      <c r="AS413" s="1100">
        <f t="shared" si="306"/>
        <v>-50</v>
      </c>
      <c r="AT413" s="1100">
        <f t="shared" si="307"/>
        <v>0</v>
      </c>
      <c r="AU413" s="1100">
        <f t="shared" si="308"/>
        <v>0</v>
      </c>
      <c r="AV413" s="1100">
        <f t="shared" si="309"/>
        <v>0</v>
      </c>
      <c r="AW413" s="1100">
        <f t="shared" si="311"/>
        <v>3.110192853692098</v>
      </c>
      <c r="AX413" s="1100">
        <f t="shared" si="312"/>
        <v>12.582378021048291</v>
      </c>
    </row>
    <row r="414" spans="1:50" ht="11.25" customHeight="1" x14ac:dyDescent="0.2">
      <c r="A414" s="507" t="s">
        <v>4191</v>
      </c>
      <c r="B414" s="816" t="s">
        <v>3839</v>
      </c>
      <c r="C414" s="963">
        <v>0.87119999999999997</v>
      </c>
      <c r="D414" s="963">
        <v>0.73219999999999996</v>
      </c>
      <c r="E414" s="460">
        <v>0.68759999999999999</v>
      </c>
      <c r="F414" s="820">
        <v>0.6341</v>
      </c>
      <c r="G414" s="818">
        <v>0.56789999999999996</v>
      </c>
      <c r="H414" s="818">
        <v>0.53</v>
      </c>
      <c r="I414" s="818">
        <v>0.2671</v>
      </c>
      <c r="J414" s="818">
        <v>0.23</v>
      </c>
      <c r="K414" s="445"/>
      <c r="L414" s="818">
        <v>0.84</v>
      </c>
      <c r="M414" s="453">
        <v>0</v>
      </c>
      <c r="N414" s="964"/>
      <c r="O414" s="495">
        <v>0</v>
      </c>
      <c r="P414" s="495">
        <v>0</v>
      </c>
      <c r="Q414" s="455">
        <v>0</v>
      </c>
      <c r="R414" s="455">
        <v>0</v>
      </c>
      <c r="S414" s="455">
        <v>0</v>
      </c>
      <c r="T414" s="455">
        <v>0</v>
      </c>
      <c r="U414" s="455">
        <v>0</v>
      </c>
      <c r="V414" s="455">
        <v>0</v>
      </c>
      <c r="W414" s="455">
        <v>0</v>
      </c>
      <c r="X414" s="455">
        <v>0</v>
      </c>
      <c r="Y414" s="455">
        <v>0</v>
      </c>
      <c r="Z414" s="455">
        <v>0</v>
      </c>
      <c r="AA414" s="587">
        <f t="shared" si="310"/>
        <v>5.3601000000000001</v>
      </c>
      <c r="AB414" s="1100">
        <f t="shared" si="289"/>
        <v>18.983884184649003</v>
      </c>
      <c r="AC414" s="1100">
        <f t="shared" si="290"/>
        <v>6.4863292611983647</v>
      </c>
      <c r="AD414" s="1100">
        <f t="shared" si="291"/>
        <v>8.43715502286706</v>
      </c>
      <c r="AE414" s="1100">
        <f t="shared" si="292"/>
        <v>11.656981863004056</v>
      </c>
      <c r="AF414" s="1100">
        <f t="shared" si="293"/>
        <v>7.1509433962263946</v>
      </c>
      <c r="AG414" s="1100">
        <f t="shared" si="294"/>
        <v>98.427555222763004</v>
      </c>
      <c r="AH414" s="1100">
        <f t="shared" si="295"/>
        <v>16.130434782608695</v>
      </c>
      <c r="AI414" s="1100">
        <f t="shared" si="296"/>
        <v>-72.61904761904762</v>
      </c>
      <c r="AJ414" s="1100" t="str">
        <f t="shared" si="297"/>
        <v>n/a</v>
      </c>
      <c r="AK414" s="1100" t="str">
        <f t="shared" si="298"/>
        <v>n/a</v>
      </c>
      <c r="AL414" s="1100" t="str">
        <f t="shared" si="299"/>
        <v>n/a</v>
      </c>
      <c r="AM414" s="1100" t="str">
        <f t="shared" si="300"/>
        <v>n/a</v>
      </c>
      <c r="AN414" s="1100" t="str">
        <f t="shared" si="301"/>
        <v>n/a</v>
      </c>
      <c r="AO414" s="1100" t="str">
        <f t="shared" si="302"/>
        <v>n/a</v>
      </c>
      <c r="AP414" s="1100" t="str">
        <f t="shared" si="303"/>
        <v>n/a</v>
      </c>
      <c r="AQ414" s="1100" t="str">
        <f t="shared" si="304"/>
        <v>n/a</v>
      </c>
      <c r="AR414" s="1100" t="str">
        <f t="shared" si="305"/>
        <v>n/a</v>
      </c>
      <c r="AS414" s="1100" t="str">
        <f t="shared" si="306"/>
        <v>n/a</v>
      </c>
      <c r="AT414" s="1100" t="str">
        <f t="shared" si="307"/>
        <v>n/a</v>
      </c>
      <c r="AU414" s="1100" t="str">
        <f t="shared" si="308"/>
        <v>n/a</v>
      </c>
      <c r="AV414" s="1100" t="str">
        <f t="shared" si="309"/>
        <v>n/a</v>
      </c>
      <c r="AW414" s="1100">
        <f t="shared" si="311"/>
        <v>11.831779514283618</v>
      </c>
      <c r="AX414" s="1100">
        <f t="shared" si="312"/>
        <v>45.922978542054153</v>
      </c>
    </row>
    <row r="415" spans="1:50" ht="11.25" customHeight="1" x14ac:dyDescent="0.2">
      <c r="A415" s="829" t="s">
        <v>269</v>
      </c>
      <c r="B415" s="829" t="s">
        <v>270</v>
      </c>
      <c r="C415" s="584">
        <v>2.25</v>
      </c>
      <c r="D415" s="584">
        <v>2.06</v>
      </c>
      <c r="E415" s="460">
        <v>1.78</v>
      </c>
      <c r="F415" s="589">
        <v>1.52</v>
      </c>
      <c r="G415" s="584">
        <v>1.26</v>
      </c>
      <c r="H415" s="584">
        <v>1.02</v>
      </c>
      <c r="I415" s="584">
        <v>0.82</v>
      </c>
      <c r="J415" s="584">
        <v>0.68</v>
      </c>
      <c r="K415" s="897"/>
      <c r="L415" s="584">
        <v>0.6</v>
      </c>
      <c r="M415" s="459">
        <v>0.5</v>
      </c>
      <c r="N415" s="897"/>
      <c r="O415" s="472">
        <v>0.4</v>
      </c>
      <c r="P415" s="472">
        <v>0.35</v>
      </c>
      <c r="Q415" s="590">
        <v>0.33</v>
      </c>
      <c r="R415" s="590">
        <v>0.26</v>
      </c>
      <c r="S415" s="590">
        <v>0.16</v>
      </c>
      <c r="T415" s="590">
        <v>0.1</v>
      </c>
      <c r="U415" s="590">
        <v>7.0000000000000007E-2</v>
      </c>
      <c r="V415" s="590">
        <v>5.2499999999999998E-2</v>
      </c>
      <c r="W415" s="590">
        <v>0.04</v>
      </c>
      <c r="X415" s="590">
        <v>3.7499999999999999E-2</v>
      </c>
      <c r="Y415" s="590">
        <v>3.5000000000000003E-2</v>
      </c>
      <c r="Z415" s="590">
        <v>0.03</v>
      </c>
      <c r="AA415" s="587">
        <f t="shared" si="310"/>
        <v>14.354999999999999</v>
      </c>
      <c r="AB415" s="1100">
        <f t="shared" si="289"/>
        <v>9.2233009708737832</v>
      </c>
      <c r="AC415" s="1100">
        <f t="shared" si="290"/>
        <v>15.730337078651679</v>
      </c>
      <c r="AD415" s="1100">
        <f t="shared" si="291"/>
        <v>17.105263157894733</v>
      </c>
      <c r="AE415" s="1100">
        <f t="shared" si="292"/>
        <v>20.634920634920629</v>
      </c>
      <c r="AF415" s="1100">
        <f t="shared" si="293"/>
        <v>23.529411764705888</v>
      </c>
      <c r="AG415" s="1100">
        <f t="shared" si="294"/>
        <v>24.390243902439025</v>
      </c>
      <c r="AH415" s="1100">
        <f t="shared" si="295"/>
        <v>20.588235294117641</v>
      </c>
      <c r="AI415" s="1100">
        <f t="shared" si="296"/>
        <v>13.333333333333353</v>
      </c>
      <c r="AJ415" s="1100">
        <f t="shared" si="297"/>
        <v>19.999999999999996</v>
      </c>
      <c r="AK415" s="1100">
        <f t="shared" si="298"/>
        <v>25</v>
      </c>
      <c r="AL415" s="1100">
        <f t="shared" si="299"/>
        <v>14.285714285714302</v>
      </c>
      <c r="AM415" s="1100">
        <f t="shared" si="300"/>
        <v>6.0606060606060552</v>
      </c>
      <c r="AN415" s="1100">
        <f t="shared" si="301"/>
        <v>26.923076923076916</v>
      </c>
      <c r="AO415" s="1100">
        <f t="shared" si="302"/>
        <v>62.5</v>
      </c>
      <c r="AP415" s="1100">
        <f t="shared" si="303"/>
        <v>59.999999999999986</v>
      </c>
      <c r="AQ415" s="1100">
        <f t="shared" si="304"/>
        <v>42.857142857142861</v>
      </c>
      <c r="AR415" s="1100">
        <f t="shared" si="305"/>
        <v>33.33333333333335</v>
      </c>
      <c r="AS415" s="1100">
        <f t="shared" si="306"/>
        <v>31.25</v>
      </c>
      <c r="AT415" s="1100">
        <f t="shared" si="307"/>
        <v>6.6666666666666652</v>
      </c>
      <c r="AU415" s="1100">
        <f t="shared" si="308"/>
        <v>7.1428571428571397</v>
      </c>
      <c r="AV415" s="1100">
        <f t="shared" si="309"/>
        <v>16.666666666666675</v>
      </c>
      <c r="AW415" s="1100">
        <f t="shared" si="311"/>
        <v>23.677195717761943</v>
      </c>
      <c r="AX415" s="1100">
        <f t="shared" si="312"/>
        <v>15.528743083856769</v>
      </c>
    </row>
    <row r="416" spans="1:50" ht="11.25" customHeight="1" x14ac:dyDescent="0.2">
      <c r="A416" s="458" t="s">
        <v>1387</v>
      </c>
      <c r="B416" s="812" t="s">
        <v>1388</v>
      </c>
      <c r="C416" s="584">
        <v>4.75</v>
      </c>
      <c r="D416" s="584">
        <v>4.5</v>
      </c>
      <c r="E416" s="460">
        <v>3.2</v>
      </c>
      <c r="F416" s="589">
        <v>1.8</v>
      </c>
      <c r="G416" s="463">
        <v>1.2</v>
      </c>
      <c r="H416" s="584">
        <v>0.96</v>
      </c>
      <c r="I416" s="584">
        <v>0.36</v>
      </c>
      <c r="J416" s="584">
        <v>0</v>
      </c>
      <c r="K416" s="897"/>
      <c r="L416" s="463">
        <v>0</v>
      </c>
      <c r="M416" s="588">
        <v>0</v>
      </c>
      <c r="N416" s="897"/>
      <c r="O416" s="493">
        <v>0</v>
      </c>
      <c r="P416" s="493">
        <v>0</v>
      </c>
      <c r="Q416" s="492">
        <v>0</v>
      </c>
      <c r="R416" s="586">
        <v>0</v>
      </c>
      <c r="S416" s="586">
        <v>0</v>
      </c>
      <c r="T416" s="586">
        <v>0</v>
      </c>
      <c r="U416" s="586">
        <v>0</v>
      </c>
      <c r="V416" s="586">
        <v>0</v>
      </c>
      <c r="W416" s="586">
        <v>0</v>
      </c>
      <c r="X416" s="586">
        <v>0</v>
      </c>
      <c r="Y416" s="586">
        <v>0</v>
      </c>
      <c r="Z416" s="586">
        <v>0</v>
      </c>
      <c r="AA416" s="587">
        <f t="shared" si="310"/>
        <v>16.77</v>
      </c>
      <c r="AB416" s="1100">
        <f t="shared" si="289"/>
        <v>5.555555555555558</v>
      </c>
      <c r="AC416" s="1100">
        <f t="shared" si="290"/>
        <v>40.625</v>
      </c>
      <c r="AD416" s="1100">
        <f t="shared" si="291"/>
        <v>77.777777777777786</v>
      </c>
      <c r="AE416" s="1100">
        <f t="shared" si="292"/>
        <v>50</v>
      </c>
      <c r="AF416" s="1100">
        <f t="shared" si="293"/>
        <v>25</v>
      </c>
      <c r="AG416" s="1100">
        <f t="shared" si="294"/>
        <v>166.66666666666666</v>
      </c>
      <c r="AH416" s="1100" t="str">
        <f t="shared" si="295"/>
        <v>n/a</v>
      </c>
      <c r="AI416" s="1100" t="str">
        <f t="shared" si="296"/>
        <v>n/a</v>
      </c>
      <c r="AJ416" s="1100" t="str">
        <f t="shared" si="297"/>
        <v>n/a</v>
      </c>
      <c r="AK416" s="1100" t="str">
        <f t="shared" si="298"/>
        <v>n/a</v>
      </c>
      <c r="AL416" s="1100" t="str">
        <f t="shared" si="299"/>
        <v>n/a</v>
      </c>
      <c r="AM416" s="1100" t="str">
        <f t="shared" si="300"/>
        <v>n/a</v>
      </c>
      <c r="AN416" s="1100" t="str">
        <f t="shared" si="301"/>
        <v>n/a</v>
      </c>
      <c r="AO416" s="1100" t="str">
        <f t="shared" si="302"/>
        <v>n/a</v>
      </c>
      <c r="AP416" s="1100" t="str">
        <f t="shared" si="303"/>
        <v>n/a</v>
      </c>
      <c r="AQ416" s="1100" t="str">
        <f t="shared" si="304"/>
        <v>n/a</v>
      </c>
      <c r="AR416" s="1100" t="str">
        <f t="shared" si="305"/>
        <v>n/a</v>
      </c>
      <c r="AS416" s="1100" t="str">
        <f t="shared" si="306"/>
        <v>n/a</v>
      </c>
      <c r="AT416" s="1100" t="str">
        <f t="shared" si="307"/>
        <v>n/a</v>
      </c>
      <c r="AU416" s="1100" t="str">
        <f t="shared" si="308"/>
        <v>n/a</v>
      </c>
      <c r="AV416" s="1100" t="str">
        <f t="shared" si="309"/>
        <v>n/a</v>
      </c>
      <c r="AW416" s="1100">
        <f t="shared" si="311"/>
        <v>60.9375</v>
      </c>
      <c r="AX416" s="1100">
        <f t="shared" si="312"/>
        <v>57.189407898417727</v>
      </c>
    </row>
    <row r="417" spans="1:50" ht="11.25" customHeight="1" x14ac:dyDescent="0.2">
      <c r="A417" s="458" t="s">
        <v>652</v>
      </c>
      <c r="B417" s="829" t="s">
        <v>653</v>
      </c>
      <c r="C417" s="584">
        <v>0.79</v>
      </c>
      <c r="D417" s="584">
        <v>0.7</v>
      </c>
      <c r="E417" s="460">
        <v>0.63</v>
      </c>
      <c r="F417" s="589">
        <v>0.38</v>
      </c>
      <c r="G417" s="584">
        <v>0.34</v>
      </c>
      <c r="H417" s="584">
        <v>0.3</v>
      </c>
      <c r="I417" s="584">
        <v>0.26</v>
      </c>
      <c r="J417" s="584">
        <v>0.25</v>
      </c>
      <c r="K417" s="897" t="s">
        <v>90</v>
      </c>
      <c r="L417" s="584">
        <v>0.23</v>
      </c>
      <c r="M417" s="459">
        <v>0.21</v>
      </c>
      <c r="N417" s="897"/>
      <c r="O417" s="472">
        <v>0.19</v>
      </c>
      <c r="P417" s="472">
        <v>0.17</v>
      </c>
      <c r="Q417" s="590">
        <v>0.155</v>
      </c>
      <c r="R417" s="590">
        <v>0.13500000000000001</v>
      </c>
      <c r="S417" s="590">
        <v>0.11</v>
      </c>
      <c r="T417" s="590">
        <v>0.05</v>
      </c>
      <c r="U417" s="586">
        <v>0</v>
      </c>
      <c r="V417" s="586">
        <v>0</v>
      </c>
      <c r="W417" s="586">
        <v>0</v>
      </c>
      <c r="X417" s="586">
        <v>0</v>
      </c>
      <c r="Y417" s="586">
        <v>0</v>
      </c>
      <c r="Z417" s="586">
        <v>0</v>
      </c>
      <c r="AA417" s="587">
        <f t="shared" si="310"/>
        <v>4.9000000000000004</v>
      </c>
      <c r="AB417" s="1100">
        <f t="shared" si="289"/>
        <v>12.857142857142879</v>
      </c>
      <c r="AC417" s="1100">
        <f t="shared" si="290"/>
        <v>11.111111111111093</v>
      </c>
      <c r="AD417" s="1100">
        <f t="shared" si="291"/>
        <v>65.789473684210535</v>
      </c>
      <c r="AE417" s="1100">
        <f t="shared" si="292"/>
        <v>11.764705882352944</v>
      </c>
      <c r="AF417" s="1100">
        <f t="shared" si="293"/>
        <v>13.333333333333353</v>
      </c>
      <c r="AG417" s="1100">
        <f t="shared" si="294"/>
        <v>15.384615384615374</v>
      </c>
      <c r="AH417" s="1100">
        <f t="shared" si="295"/>
        <v>4.0000000000000036</v>
      </c>
      <c r="AI417" s="1100">
        <f t="shared" si="296"/>
        <v>8.6956521739130377</v>
      </c>
      <c r="AJ417" s="1100">
        <f t="shared" si="297"/>
        <v>9.5238095238095344</v>
      </c>
      <c r="AK417" s="1100">
        <f t="shared" si="298"/>
        <v>10.526315789473673</v>
      </c>
      <c r="AL417" s="1100">
        <f t="shared" si="299"/>
        <v>11.764705882352944</v>
      </c>
      <c r="AM417" s="1100">
        <f t="shared" si="300"/>
        <v>9.6774193548387224</v>
      </c>
      <c r="AN417" s="1100">
        <f t="shared" si="301"/>
        <v>14.814814814814813</v>
      </c>
      <c r="AO417" s="1100">
        <f t="shared" si="302"/>
        <v>22.72727272727273</v>
      </c>
      <c r="AP417" s="1100">
        <f t="shared" si="303"/>
        <v>119.99999999999997</v>
      </c>
      <c r="AQ417" s="1100" t="str">
        <f t="shared" si="304"/>
        <v>n/a</v>
      </c>
      <c r="AR417" s="1100" t="str">
        <f t="shared" si="305"/>
        <v>n/a</v>
      </c>
      <c r="AS417" s="1100" t="str">
        <f t="shared" si="306"/>
        <v>n/a</v>
      </c>
      <c r="AT417" s="1100" t="str">
        <f t="shared" si="307"/>
        <v>n/a</v>
      </c>
      <c r="AU417" s="1100" t="str">
        <f t="shared" si="308"/>
        <v>n/a</v>
      </c>
      <c r="AV417" s="1100" t="str">
        <f t="shared" si="309"/>
        <v>n/a</v>
      </c>
      <c r="AW417" s="1100">
        <f t="shared" si="311"/>
        <v>22.798024834616108</v>
      </c>
      <c r="AX417" s="1100">
        <f t="shared" si="312"/>
        <v>30.513264375384864</v>
      </c>
    </row>
    <row r="418" spans="1:50" ht="11.25" customHeight="1" x14ac:dyDescent="0.2">
      <c r="A418" s="1079" t="s">
        <v>4635</v>
      </c>
      <c r="B418" s="468" t="s">
        <v>4628</v>
      </c>
      <c r="C418" s="584">
        <v>0.92</v>
      </c>
      <c r="D418" s="584">
        <v>0.8</v>
      </c>
      <c r="E418" s="460">
        <v>0.76519999999999999</v>
      </c>
      <c r="F418" s="1042">
        <v>0.75</v>
      </c>
      <c r="G418" s="1149">
        <v>0</v>
      </c>
      <c r="H418" s="1149">
        <v>0</v>
      </c>
      <c r="I418" s="1149">
        <v>0</v>
      </c>
      <c r="J418" s="1149">
        <v>0</v>
      </c>
      <c r="K418" s="1152"/>
      <c r="L418" s="1149">
        <v>0</v>
      </c>
      <c r="M418" s="1155">
        <v>0</v>
      </c>
      <c r="N418" s="1158"/>
      <c r="O418" s="1161">
        <v>0</v>
      </c>
      <c r="P418" s="1161">
        <v>0</v>
      </c>
      <c r="Q418" s="1166">
        <v>0</v>
      </c>
      <c r="R418" s="1166">
        <v>0</v>
      </c>
      <c r="S418" s="1166">
        <v>0</v>
      </c>
      <c r="T418" s="1166">
        <v>0</v>
      </c>
      <c r="U418" s="1166">
        <v>0</v>
      </c>
      <c r="V418" s="1166">
        <v>0</v>
      </c>
      <c r="W418" s="1166">
        <v>0</v>
      </c>
      <c r="X418" s="1166">
        <v>0</v>
      </c>
      <c r="Y418" s="1166">
        <v>0</v>
      </c>
      <c r="Z418" s="1166">
        <v>0</v>
      </c>
      <c r="AA418" s="587">
        <f t="shared" si="310"/>
        <v>3.2352000000000003</v>
      </c>
      <c r="AB418" s="1100">
        <f t="shared" si="289"/>
        <v>14.999999999999991</v>
      </c>
      <c r="AC418" s="1100">
        <f t="shared" si="290"/>
        <v>4.5478306325143825</v>
      </c>
      <c r="AD418" s="1100">
        <f t="shared" si="291"/>
        <v>2.0266666666666655</v>
      </c>
      <c r="AE418" s="1100" t="str">
        <f t="shared" si="292"/>
        <v>n/a</v>
      </c>
      <c r="AF418" s="1100" t="str">
        <f t="shared" si="293"/>
        <v>n/a</v>
      </c>
      <c r="AG418" s="1100" t="str">
        <f t="shared" si="294"/>
        <v>n/a</v>
      </c>
      <c r="AH418" s="1100" t="str">
        <f t="shared" si="295"/>
        <v>n/a</v>
      </c>
      <c r="AI418" s="1100" t="str">
        <f t="shared" si="296"/>
        <v>n/a</v>
      </c>
      <c r="AJ418" s="1100" t="str">
        <f t="shared" si="297"/>
        <v>n/a</v>
      </c>
      <c r="AK418" s="1100" t="str">
        <f t="shared" si="298"/>
        <v>n/a</v>
      </c>
      <c r="AL418" s="1100" t="str">
        <f t="shared" si="299"/>
        <v>n/a</v>
      </c>
      <c r="AM418" s="1100" t="str">
        <f t="shared" si="300"/>
        <v>n/a</v>
      </c>
      <c r="AN418" s="1100" t="str">
        <f t="shared" si="301"/>
        <v>n/a</v>
      </c>
      <c r="AO418" s="1100" t="str">
        <f t="shared" si="302"/>
        <v>n/a</v>
      </c>
      <c r="AP418" s="1100" t="str">
        <f t="shared" si="303"/>
        <v>n/a</v>
      </c>
      <c r="AQ418" s="1100" t="str">
        <f t="shared" si="304"/>
        <v>n/a</v>
      </c>
      <c r="AR418" s="1100" t="str">
        <f t="shared" si="305"/>
        <v>n/a</v>
      </c>
      <c r="AS418" s="1100" t="str">
        <f t="shared" si="306"/>
        <v>n/a</v>
      </c>
      <c r="AT418" s="1100" t="str">
        <f t="shared" si="307"/>
        <v>n/a</v>
      </c>
      <c r="AU418" s="1100" t="str">
        <f t="shared" si="308"/>
        <v>n/a</v>
      </c>
      <c r="AV418" s="1100" t="str">
        <f t="shared" si="309"/>
        <v>n/a</v>
      </c>
      <c r="AW418" s="1100">
        <f t="shared" si="311"/>
        <v>7.1914990997270136</v>
      </c>
      <c r="AX418" s="1100">
        <f t="shared" si="312"/>
        <v>6.8788503158482222</v>
      </c>
    </row>
    <row r="419" spans="1:50" ht="11.25" customHeight="1" x14ac:dyDescent="0.2">
      <c r="A419" s="458" t="s">
        <v>1417</v>
      </c>
      <c r="B419" s="829" t="s">
        <v>1418</v>
      </c>
      <c r="C419" s="584">
        <v>4.2</v>
      </c>
      <c r="D419" s="584">
        <v>4.1500000000000004</v>
      </c>
      <c r="E419" s="460">
        <v>4</v>
      </c>
      <c r="F419" s="509">
        <v>3.5500000000000003</v>
      </c>
      <c r="G419" s="584">
        <v>3.33</v>
      </c>
      <c r="H419" s="584">
        <v>3.04</v>
      </c>
      <c r="I419" s="584">
        <v>2.7</v>
      </c>
      <c r="J419" s="584">
        <v>2</v>
      </c>
      <c r="K419" s="897"/>
      <c r="L419" s="584">
        <v>1.45</v>
      </c>
      <c r="M419" s="459">
        <v>0.55000000000000004</v>
      </c>
      <c r="N419" s="897"/>
      <c r="O419" s="585">
        <v>0</v>
      </c>
      <c r="P419" s="585">
        <v>0</v>
      </c>
      <c r="Q419" s="586">
        <v>0</v>
      </c>
      <c r="R419" s="586">
        <v>0</v>
      </c>
      <c r="S419" s="586">
        <v>0</v>
      </c>
      <c r="T419" s="586">
        <v>0</v>
      </c>
      <c r="U419" s="586">
        <v>0</v>
      </c>
      <c r="V419" s="586">
        <v>0</v>
      </c>
      <c r="W419" s="586">
        <v>0</v>
      </c>
      <c r="X419" s="586">
        <v>0</v>
      </c>
      <c r="Y419" s="586">
        <v>0</v>
      </c>
      <c r="Z419" s="586">
        <v>0</v>
      </c>
      <c r="AA419" s="587">
        <f t="shared" si="310"/>
        <v>28.970000000000002</v>
      </c>
      <c r="AB419" s="1100">
        <f t="shared" si="289"/>
        <v>1.2048192771084265</v>
      </c>
      <c r="AC419" s="1100">
        <f t="shared" si="290"/>
        <v>3.7500000000000089</v>
      </c>
      <c r="AD419" s="1100">
        <f t="shared" si="291"/>
        <v>12.676056338028152</v>
      </c>
      <c r="AE419" s="1100">
        <f t="shared" si="292"/>
        <v>6.6066066066066131</v>
      </c>
      <c r="AF419" s="1100">
        <f t="shared" si="293"/>
        <v>9.539473684210531</v>
      </c>
      <c r="AG419" s="1100">
        <f t="shared" si="294"/>
        <v>12.592592592592577</v>
      </c>
      <c r="AH419" s="1100">
        <f t="shared" si="295"/>
        <v>35.000000000000007</v>
      </c>
      <c r="AI419" s="1100">
        <f t="shared" si="296"/>
        <v>37.931034482758633</v>
      </c>
      <c r="AJ419" s="1100">
        <f t="shared" si="297"/>
        <v>163.63636363636363</v>
      </c>
      <c r="AK419" s="1100" t="str">
        <f t="shared" si="298"/>
        <v>n/a</v>
      </c>
      <c r="AL419" s="1100" t="str">
        <f t="shared" si="299"/>
        <v>n/a</v>
      </c>
      <c r="AM419" s="1100" t="str">
        <f t="shared" si="300"/>
        <v>n/a</v>
      </c>
      <c r="AN419" s="1100" t="str">
        <f t="shared" si="301"/>
        <v>n/a</v>
      </c>
      <c r="AO419" s="1100" t="str">
        <f t="shared" si="302"/>
        <v>n/a</v>
      </c>
      <c r="AP419" s="1100" t="str">
        <f t="shared" si="303"/>
        <v>n/a</v>
      </c>
      <c r="AQ419" s="1100" t="str">
        <f t="shared" si="304"/>
        <v>n/a</v>
      </c>
      <c r="AR419" s="1100" t="str">
        <f t="shared" si="305"/>
        <v>n/a</v>
      </c>
      <c r="AS419" s="1100" t="str">
        <f t="shared" si="306"/>
        <v>n/a</v>
      </c>
      <c r="AT419" s="1100" t="str">
        <f t="shared" si="307"/>
        <v>n/a</v>
      </c>
      <c r="AU419" s="1100" t="str">
        <f t="shared" si="308"/>
        <v>n/a</v>
      </c>
      <c r="AV419" s="1100" t="str">
        <f t="shared" si="309"/>
        <v>n/a</v>
      </c>
      <c r="AW419" s="1100">
        <f t="shared" si="311"/>
        <v>31.437438513074287</v>
      </c>
      <c r="AX419" s="1100">
        <f t="shared" si="312"/>
        <v>51.253327586727352</v>
      </c>
    </row>
    <row r="420" spans="1:50" ht="11.25" customHeight="1" x14ac:dyDescent="0.2">
      <c r="A420" s="829" t="s">
        <v>662</v>
      </c>
      <c r="B420" s="829" t="s">
        <v>663</v>
      </c>
      <c r="C420" s="584">
        <v>1.24</v>
      </c>
      <c r="D420" s="584">
        <v>1.21</v>
      </c>
      <c r="E420" s="460">
        <v>1.1100000000000001</v>
      </c>
      <c r="F420" s="509">
        <v>1.03</v>
      </c>
      <c r="G420" s="584">
        <v>0.95</v>
      </c>
      <c r="H420" s="584">
        <v>0.77</v>
      </c>
      <c r="I420" s="584">
        <v>0.68500000000000005</v>
      </c>
      <c r="J420" s="584">
        <v>0.58335000000000004</v>
      </c>
      <c r="K420" s="897"/>
      <c r="L420" s="584">
        <v>0.58333500000000005</v>
      </c>
      <c r="M420" s="459">
        <v>0.45334999999999998</v>
      </c>
      <c r="N420" s="897"/>
      <c r="O420" s="472">
        <v>0.42</v>
      </c>
      <c r="P420" s="472">
        <v>0.39</v>
      </c>
      <c r="Q420" s="590">
        <v>0.37664999999999998</v>
      </c>
      <c r="R420" s="590">
        <v>0.36</v>
      </c>
      <c r="S420" s="590">
        <v>0.33334999999999998</v>
      </c>
      <c r="T420" s="590">
        <v>0.28665000000000002</v>
      </c>
      <c r="U420" s="590">
        <v>0.25</v>
      </c>
      <c r="V420" s="590">
        <v>0.19334999999999999</v>
      </c>
      <c r="W420" s="586">
        <v>0.13664999999999999</v>
      </c>
      <c r="X420" s="590">
        <v>9.3350000000000002E-2</v>
      </c>
      <c r="Y420" s="590">
        <v>0</v>
      </c>
      <c r="Z420" s="590">
        <v>0</v>
      </c>
      <c r="AA420" s="587">
        <f t="shared" si="310"/>
        <v>11.455035000000001</v>
      </c>
      <c r="AB420" s="1100">
        <f t="shared" si="289"/>
        <v>2.4793388429751984</v>
      </c>
      <c r="AC420" s="1100">
        <f t="shared" si="290"/>
        <v>9.0090090090090058</v>
      </c>
      <c r="AD420" s="1100">
        <f t="shared" si="291"/>
        <v>7.7669902912621325</v>
      </c>
      <c r="AE420" s="1100">
        <f t="shared" si="292"/>
        <v>8.4210526315789522</v>
      </c>
      <c r="AF420" s="1100">
        <f t="shared" si="293"/>
        <v>23.376623376623364</v>
      </c>
      <c r="AG420" s="1100">
        <f t="shared" si="294"/>
        <v>12.408759124087588</v>
      </c>
      <c r="AH420" s="1100">
        <f t="shared" si="295"/>
        <v>17.425216422387923</v>
      </c>
      <c r="AI420" s="1100">
        <f t="shared" si="296"/>
        <v>2.5714212245064871E-3</v>
      </c>
      <c r="AJ420" s="1100">
        <f t="shared" si="297"/>
        <v>28.672107643101373</v>
      </c>
      <c r="AK420" s="1100">
        <f t="shared" si="298"/>
        <v>7.9404761904761978</v>
      </c>
      <c r="AL420" s="1100">
        <f t="shared" si="299"/>
        <v>7.6923076923076872</v>
      </c>
      <c r="AM420" s="1100">
        <f t="shared" si="300"/>
        <v>3.5444046196734469</v>
      </c>
      <c r="AN420" s="1100">
        <f t="shared" si="301"/>
        <v>4.6249999999999902</v>
      </c>
      <c r="AO420" s="1100">
        <f t="shared" si="302"/>
        <v>7.9946002699865071</v>
      </c>
      <c r="AP420" s="1100">
        <f t="shared" si="303"/>
        <v>16.291644863073419</v>
      </c>
      <c r="AQ420" s="1100">
        <f t="shared" si="304"/>
        <v>14.660000000000007</v>
      </c>
      <c r="AR420" s="1100">
        <f t="shared" si="305"/>
        <v>29.299198344970257</v>
      </c>
      <c r="AS420" s="1100">
        <f t="shared" si="306"/>
        <v>41.492864983534574</v>
      </c>
      <c r="AT420" s="1100">
        <f t="shared" si="307"/>
        <v>46.384574183181556</v>
      </c>
      <c r="AU420" s="1100" t="str">
        <f t="shared" si="308"/>
        <v>n/a</v>
      </c>
      <c r="AV420" s="1100" t="str">
        <f t="shared" si="309"/>
        <v>n/a</v>
      </c>
      <c r="AW420" s="1100">
        <f t="shared" si="311"/>
        <v>15.236144205760718</v>
      </c>
      <c r="AX420" s="1100">
        <f t="shared" si="312"/>
        <v>13.051420472570268</v>
      </c>
    </row>
    <row r="421" spans="1:50" ht="11.25" customHeight="1" x14ac:dyDescent="0.2">
      <c r="A421" s="619" t="s">
        <v>1447</v>
      </c>
      <c r="B421" s="751" t="s">
        <v>1448</v>
      </c>
      <c r="C421" s="490">
        <v>1.6</v>
      </c>
      <c r="D421" s="490">
        <v>1.32</v>
      </c>
      <c r="E421" s="460">
        <v>1</v>
      </c>
      <c r="F421" s="509">
        <v>0.88</v>
      </c>
      <c r="G421" s="584">
        <v>0.76</v>
      </c>
      <c r="H421" s="584">
        <v>0.64</v>
      </c>
      <c r="I421" s="584">
        <v>0.44</v>
      </c>
      <c r="J421" s="584">
        <v>0.21</v>
      </c>
      <c r="K421" s="897"/>
      <c r="L421" s="584">
        <v>0.105</v>
      </c>
      <c r="M421" s="588">
        <v>0.06</v>
      </c>
      <c r="N421" s="897"/>
      <c r="O421" s="585">
        <v>0.06</v>
      </c>
      <c r="P421" s="585">
        <v>0.06</v>
      </c>
      <c r="Q421" s="590">
        <v>0.06</v>
      </c>
      <c r="R421" s="590">
        <v>5.3999999999999999E-2</v>
      </c>
      <c r="S421" s="590">
        <v>8.9999999999999993E-3</v>
      </c>
      <c r="T421" s="586">
        <v>0</v>
      </c>
      <c r="U421" s="586">
        <v>0</v>
      </c>
      <c r="V421" s="586">
        <v>0</v>
      </c>
      <c r="W421" s="586">
        <v>0</v>
      </c>
      <c r="X421" s="586">
        <v>0</v>
      </c>
      <c r="Y421" s="586">
        <v>0</v>
      </c>
      <c r="Z421" s="586">
        <v>0</v>
      </c>
      <c r="AA421" s="587">
        <f t="shared" si="310"/>
        <v>7.2579999999999991</v>
      </c>
      <c r="AB421" s="1100">
        <f t="shared" si="289"/>
        <v>21.212121212121215</v>
      </c>
      <c r="AC421" s="1100">
        <f t="shared" si="290"/>
        <v>32.000000000000007</v>
      </c>
      <c r="AD421" s="1100">
        <f t="shared" si="291"/>
        <v>13.636363636363647</v>
      </c>
      <c r="AE421" s="1100">
        <f t="shared" si="292"/>
        <v>15.789473684210531</v>
      </c>
      <c r="AF421" s="1100">
        <f t="shared" si="293"/>
        <v>18.75</v>
      </c>
      <c r="AG421" s="1100">
        <f t="shared" si="294"/>
        <v>45.45454545454546</v>
      </c>
      <c r="AH421" s="1100">
        <f t="shared" si="295"/>
        <v>109.52380952380953</v>
      </c>
      <c r="AI421" s="1100">
        <f t="shared" si="296"/>
        <v>100</v>
      </c>
      <c r="AJ421" s="1100">
        <f t="shared" si="297"/>
        <v>75</v>
      </c>
      <c r="AK421" s="1100">
        <f t="shared" si="298"/>
        <v>0</v>
      </c>
      <c r="AL421" s="1100">
        <f t="shared" si="299"/>
        <v>0</v>
      </c>
      <c r="AM421" s="1100">
        <f t="shared" si="300"/>
        <v>0</v>
      </c>
      <c r="AN421" s="1100">
        <f t="shared" si="301"/>
        <v>11.111111111111116</v>
      </c>
      <c r="AO421" s="1100">
        <f t="shared" si="302"/>
        <v>500</v>
      </c>
      <c r="AP421" s="1100" t="str">
        <f t="shared" si="303"/>
        <v>n/a</v>
      </c>
      <c r="AQ421" s="1100" t="str">
        <f t="shared" si="304"/>
        <v>n/a</v>
      </c>
      <c r="AR421" s="1100" t="str">
        <f t="shared" si="305"/>
        <v>n/a</v>
      </c>
      <c r="AS421" s="1100" t="str">
        <f t="shared" si="306"/>
        <v>n/a</v>
      </c>
      <c r="AT421" s="1100" t="str">
        <f t="shared" si="307"/>
        <v>n/a</v>
      </c>
      <c r="AU421" s="1100" t="str">
        <f t="shared" si="308"/>
        <v>n/a</v>
      </c>
      <c r="AV421" s="1100" t="str">
        <f t="shared" si="309"/>
        <v>n/a</v>
      </c>
      <c r="AW421" s="1100">
        <f t="shared" si="311"/>
        <v>67.319816044440117</v>
      </c>
      <c r="AX421" s="1100">
        <f t="shared" si="312"/>
        <v>129.68108959241101</v>
      </c>
    </row>
    <row r="422" spans="1:50" ht="11.25" customHeight="1" x14ac:dyDescent="0.2">
      <c r="A422" s="468" t="s">
        <v>1463</v>
      </c>
      <c r="B422" s="468" t="s">
        <v>1464</v>
      </c>
      <c r="C422" s="584">
        <v>4</v>
      </c>
      <c r="D422" s="584">
        <v>3.84</v>
      </c>
      <c r="E422" s="460">
        <v>3.69</v>
      </c>
      <c r="F422" s="589">
        <v>3.48</v>
      </c>
      <c r="G422" s="584">
        <v>3.28</v>
      </c>
      <c r="H422" s="584">
        <v>3.08</v>
      </c>
      <c r="I422" s="584">
        <v>2.92</v>
      </c>
      <c r="J422" s="584">
        <v>2.78</v>
      </c>
      <c r="K422" s="897"/>
      <c r="L422" s="584">
        <v>2.64</v>
      </c>
      <c r="M422" s="459">
        <v>2.5099999999999998</v>
      </c>
      <c r="N422" s="897"/>
      <c r="O422" s="585">
        <v>2.46</v>
      </c>
      <c r="P422" s="585">
        <v>2.46</v>
      </c>
      <c r="Q422" s="590">
        <v>2.46</v>
      </c>
      <c r="R422" s="590">
        <v>2.42</v>
      </c>
      <c r="S422" s="586">
        <v>2.38</v>
      </c>
      <c r="T422" s="586">
        <v>2.34</v>
      </c>
      <c r="U422" s="586">
        <v>2.34</v>
      </c>
      <c r="V422" s="586">
        <v>2.34</v>
      </c>
      <c r="W422" s="586">
        <v>2.34</v>
      </c>
      <c r="X422" s="590">
        <v>2.34</v>
      </c>
      <c r="Y422" s="590">
        <v>2.3199999999999998</v>
      </c>
      <c r="Z422" s="590">
        <v>2.2999999999999998</v>
      </c>
      <c r="AA422" s="587">
        <f t="shared" si="310"/>
        <v>60.72000000000002</v>
      </c>
      <c r="AB422" s="1100">
        <f t="shared" si="289"/>
        <v>4.1666666666666741</v>
      </c>
      <c r="AC422" s="1100">
        <f t="shared" si="290"/>
        <v>4.0650406504064929</v>
      </c>
      <c r="AD422" s="1100">
        <f t="shared" si="291"/>
        <v>6.0344827586206851</v>
      </c>
      <c r="AE422" s="1100">
        <f t="shared" si="292"/>
        <v>6.0975609756097615</v>
      </c>
      <c r="AF422" s="1100">
        <f t="shared" si="293"/>
        <v>6.4935064935064846</v>
      </c>
      <c r="AG422" s="1100">
        <f t="shared" si="294"/>
        <v>5.4794520547945202</v>
      </c>
      <c r="AH422" s="1100">
        <f t="shared" si="295"/>
        <v>5.0359712230215958</v>
      </c>
      <c r="AI422" s="1100">
        <f t="shared" si="296"/>
        <v>5.3030303030302983</v>
      </c>
      <c r="AJ422" s="1100">
        <f t="shared" si="297"/>
        <v>5.179282868525914</v>
      </c>
      <c r="AK422" s="1100">
        <f t="shared" si="298"/>
        <v>2.0325203252032464</v>
      </c>
      <c r="AL422" s="1100">
        <f t="shared" si="299"/>
        <v>0</v>
      </c>
      <c r="AM422" s="1100">
        <f t="shared" si="300"/>
        <v>0</v>
      </c>
      <c r="AN422" s="1100">
        <f t="shared" si="301"/>
        <v>1.6528925619834656</v>
      </c>
      <c r="AO422" s="1100">
        <f t="shared" si="302"/>
        <v>1.6806722689075571</v>
      </c>
      <c r="AP422" s="1100">
        <f t="shared" si="303"/>
        <v>1.7094017094017033</v>
      </c>
      <c r="AQ422" s="1100">
        <f t="shared" si="304"/>
        <v>0</v>
      </c>
      <c r="AR422" s="1100">
        <f t="shared" si="305"/>
        <v>0</v>
      </c>
      <c r="AS422" s="1100">
        <f t="shared" si="306"/>
        <v>0</v>
      </c>
      <c r="AT422" s="1100">
        <f t="shared" si="307"/>
        <v>0</v>
      </c>
      <c r="AU422" s="1100">
        <f t="shared" si="308"/>
        <v>0.86206896551723755</v>
      </c>
      <c r="AV422" s="1100">
        <f t="shared" si="309"/>
        <v>0.86956521739129933</v>
      </c>
      <c r="AW422" s="1100">
        <f t="shared" si="311"/>
        <v>2.6981959544089014</v>
      </c>
      <c r="AX422" s="1100">
        <f t="shared" si="312"/>
        <v>2.4617346604574957</v>
      </c>
    </row>
    <row r="423" spans="1:50" ht="11.25" customHeight="1" x14ac:dyDescent="0.2">
      <c r="A423" s="829" t="s">
        <v>1429</v>
      </c>
      <c r="B423" s="829" t="s">
        <v>1430</v>
      </c>
      <c r="C423" s="584">
        <v>2.46</v>
      </c>
      <c r="D423" s="584">
        <v>2.415</v>
      </c>
      <c r="E423" s="460">
        <v>2.2949999999999999</v>
      </c>
      <c r="F423" s="589">
        <v>2.2350000000000003</v>
      </c>
      <c r="G423" s="584">
        <v>2.1749999999999998</v>
      </c>
      <c r="H423" s="584">
        <v>2.1</v>
      </c>
      <c r="I423" s="584">
        <v>1.9950000000000001</v>
      </c>
      <c r="J423" s="584">
        <v>1.86</v>
      </c>
      <c r="K423" s="897"/>
      <c r="L423" s="584">
        <v>1.71</v>
      </c>
      <c r="M423" s="459">
        <v>1.56</v>
      </c>
      <c r="N423" s="897"/>
      <c r="O423" s="585">
        <v>1.5</v>
      </c>
      <c r="P423" s="472">
        <v>1.5</v>
      </c>
      <c r="Q423" s="590">
        <v>1.425</v>
      </c>
      <c r="R423" s="590">
        <v>0.33</v>
      </c>
      <c r="S423" s="586">
        <v>0</v>
      </c>
      <c r="T423" s="586">
        <v>0</v>
      </c>
      <c r="U423" s="586">
        <v>0</v>
      </c>
      <c r="V423" s="586">
        <v>0</v>
      </c>
      <c r="W423" s="586">
        <v>0</v>
      </c>
      <c r="X423" s="586">
        <v>0</v>
      </c>
      <c r="Y423" s="586">
        <v>0</v>
      </c>
      <c r="Z423" s="586">
        <v>0</v>
      </c>
      <c r="AA423" s="587">
        <f t="shared" si="310"/>
        <v>25.56</v>
      </c>
      <c r="AB423" s="1100">
        <f t="shared" si="289"/>
        <v>1.8633540372670732</v>
      </c>
      <c r="AC423" s="1100">
        <f t="shared" si="290"/>
        <v>5.2287581699346442</v>
      </c>
      <c r="AD423" s="1100">
        <f t="shared" si="291"/>
        <v>2.6845637583892357</v>
      </c>
      <c r="AE423" s="1100">
        <f t="shared" si="292"/>
        <v>2.7586206896552001</v>
      </c>
      <c r="AF423" s="1100">
        <f t="shared" si="293"/>
        <v>3.5714285714285587</v>
      </c>
      <c r="AG423" s="1100">
        <f t="shared" si="294"/>
        <v>5.2631578947368363</v>
      </c>
      <c r="AH423" s="1100">
        <f t="shared" si="295"/>
        <v>7.2580645161290258</v>
      </c>
      <c r="AI423" s="1100">
        <f t="shared" si="296"/>
        <v>8.7719298245614077</v>
      </c>
      <c r="AJ423" s="1100">
        <f t="shared" si="297"/>
        <v>9.6153846153846025</v>
      </c>
      <c r="AK423" s="1100">
        <f t="shared" si="298"/>
        <v>4.0000000000000036</v>
      </c>
      <c r="AL423" s="1100">
        <f t="shared" si="299"/>
        <v>0</v>
      </c>
      <c r="AM423" s="1100">
        <f t="shared" si="300"/>
        <v>5.2631578947368363</v>
      </c>
      <c r="AN423" s="1100">
        <f t="shared" si="301"/>
        <v>331.81818181818181</v>
      </c>
      <c r="AO423" s="1100" t="str">
        <f t="shared" si="302"/>
        <v>n/a</v>
      </c>
      <c r="AP423" s="1100" t="str">
        <f t="shared" si="303"/>
        <v>n/a</v>
      </c>
      <c r="AQ423" s="1100" t="str">
        <f t="shared" si="304"/>
        <v>n/a</v>
      </c>
      <c r="AR423" s="1100" t="str">
        <f t="shared" si="305"/>
        <v>n/a</v>
      </c>
      <c r="AS423" s="1100" t="str">
        <f t="shared" si="306"/>
        <v>n/a</v>
      </c>
      <c r="AT423" s="1100" t="str">
        <f t="shared" si="307"/>
        <v>n/a</v>
      </c>
      <c r="AU423" s="1100" t="str">
        <f t="shared" si="308"/>
        <v>n/a</v>
      </c>
      <c r="AV423" s="1100" t="str">
        <f t="shared" si="309"/>
        <v>n/a</v>
      </c>
      <c r="AW423" s="1100">
        <f t="shared" si="311"/>
        <v>29.853584753108091</v>
      </c>
      <c r="AX423" s="1100">
        <f t="shared" si="312"/>
        <v>90.76944167362106</v>
      </c>
    </row>
    <row r="424" spans="1:50" ht="11.25" customHeight="1" x14ac:dyDescent="0.2">
      <c r="A424" s="458" t="s">
        <v>1437</v>
      </c>
      <c r="B424" s="829" t="s">
        <v>1438</v>
      </c>
      <c r="C424" s="584">
        <v>2.2599999999999998</v>
      </c>
      <c r="D424" s="584">
        <v>2.1800000000000002</v>
      </c>
      <c r="E424" s="460">
        <v>2.02</v>
      </c>
      <c r="F424" s="589">
        <v>1.86</v>
      </c>
      <c r="G424" s="584">
        <v>1.66</v>
      </c>
      <c r="H424" s="584">
        <v>1.6</v>
      </c>
      <c r="I424" s="584">
        <v>0.98</v>
      </c>
      <c r="J424" s="584">
        <v>0.92</v>
      </c>
      <c r="K424" s="897"/>
      <c r="L424" s="584">
        <v>0.86</v>
      </c>
      <c r="M424" s="459">
        <v>0.8</v>
      </c>
      <c r="N424" s="897"/>
      <c r="O424" s="585">
        <v>0.74</v>
      </c>
      <c r="P424" s="585">
        <v>0.74</v>
      </c>
      <c r="Q424" s="590">
        <v>0.74</v>
      </c>
      <c r="R424" s="590">
        <v>0.69</v>
      </c>
      <c r="S424" s="590">
        <v>0.59</v>
      </c>
      <c r="T424" s="590">
        <v>0.47</v>
      </c>
      <c r="U424" s="590">
        <v>0.3</v>
      </c>
      <c r="V424" s="586">
        <v>0.2</v>
      </c>
      <c r="W424" s="586">
        <v>0.2</v>
      </c>
      <c r="X424" s="586">
        <v>0.2</v>
      </c>
      <c r="Y424" s="586">
        <v>0.2</v>
      </c>
      <c r="Z424" s="590">
        <v>0.2</v>
      </c>
      <c r="AA424" s="587">
        <f t="shared" si="310"/>
        <v>20.409999999999993</v>
      </c>
      <c r="AB424" s="1100">
        <f t="shared" si="289"/>
        <v>3.6697247706421798</v>
      </c>
      <c r="AC424" s="1100">
        <f t="shared" si="290"/>
        <v>7.9207920792079278</v>
      </c>
      <c r="AD424" s="1100">
        <f t="shared" si="291"/>
        <v>8.602150537634401</v>
      </c>
      <c r="AE424" s="1100">
        <f t="shared" si="292"/>
        <v>12.048192771084354</v>
      </c>
      <c r="AF424" s="1100">
        <f t="shared" si="293"/>
        <v>3.7499999999999867</v>
      </c>
      <c r="AG424" s="1100">
        <f t="shared" si="294"/>
        <v>63.265306122448983</v>
      </c>
      <c r="AH424" s="1100">
        <f t="shared" si="295"/>
        <v>6.5217391304347672</v>
      </c>
      <c r="AI424" s="1100">
        <f t="shared" si="296"/>
        <v>6.976744186046524</v>
      </c>
      <c r="AJ424" s="1100">
        <f t="shared" si="297"/>
        <v>7.4999999999999956</v>
      </c>
      <c r="AK424" s="1100">
        <f t="shared" si="298"/>
        <v>8.1081081081081141</v>
      </c>
      <c r="AL424" s="1100">
        <f t="shared" si="299"/>
        <v>0</v>
      </c>
      <c r="AM424" s="1100">
        <f t="shared" si="300"/>
        <v>0</v>
      </c>
      <c r="AN424" s="1100">
        <f t="shared" si="301"/>
        <v>7.2463768115942129</v>
      </c>
      <c r="AO424" s="1100">
        <f t="shared" si="302"/>
        <v>16.949152542372879</v>
      </c>
      <c r="AP424" s="1100">
        <f t="shared" si="303"/>
        <v>25.531914893617014</v>
      </c>
      <c r="AQ424" s="1100">
        <f t="shared" si="304"/>
        <v>56.666666666666664</v>
      </c>
      <c r="AR424" s="1100">
        <f t="shared" si="305"/>
        <v>49.999999999999979</v>
      </c>
      <c r="AS424" s="1100">
        <f t="shared" si="306"/>
        <v>0</v>
      </c>
      <c r="AT424" s="1100">
        <f t="shared" si="307"/>
        <v>0</v>
      </c>
      <c r="AU424" s="1100">
        <f t="shared" si="308"/>
        <v>0</v>
      </c>
      <c r="AV424" s="1100">
        <f t="shared" si="309"/>
        <v>0</v>
      </c>
      <c r="AW424" s="1100">
        <f t="shared" si="311"/>
        <v>13.559850886659904</v>
      </c>
      <c r="AX424" s="1100">
        <f t="shared" si="312"/>
        <v>19.191971690224193</v>
      </c>
    </row>
    <row r="425" spans="1:50" ht="11.25" customHeight="1" x14ac:dyDescent="0.2">
      <c r="A425" s="511" t="s">
        <v>4193</v>
      </c>
      <c r="B425" s="816" t="s">
        <v>2481</v>
      </c>
      <c r="C425" s="963">
        <v>0.54500000000000004</v>
      </c>
      <c r="D425" s="963">
        <v>0.495</v>
      </c>
      <c r="E425" s="460">
        <v>0.435</v>
      </c>
      <c r="F425" s="820">
        <v>0.40500000000000003</v>
      </c>
      <c r="G425" s="820">
        <v>0.38500000000000001</v>
      </c>
      <c r="H425" s="820">
        <v>0.36499999999999999</v>
      </c>
      <c r="I425" s="820">
        <v>0.33</v>
      </c>
      <c r="J425" s="820">
        <v>0.3</v>
      </c>
      <c r="K425" s="812"/>
      <c r="L425" s="820">
        <v>0.3</v>
      </c>
      <c r="M425" s="816">
        <v>0.3</v>
      </c>
      <c r="N425" s="812"/>
      <c r="O425" s="31">
        <v>0.3</v>
      </c>
      <c r="P425" s="31">
        <v>0.46</v>
      </c>
      <c r="Q425" s="10">
        <v>0.92500000000000004</v>
      </c>
      <c r="R425" s="10">
        <v>0.91</v>
      </c>
      <c r="S425" s="10">
        <v>0.86</v>
      </c>
      <c r="T425" s="10">
        <v>0.78</v>
      </c>
      <c r="U425" s="10">
        <v>0.66</v>
      </c>
      <c r="V425" s="10">
        <v>0.57999999999999996</v>
      </c>
      <c r="W425" s="10">
        <v>0.54500000000000004</v>
      </c>
      <c r="X425" s="10">
        <v>0.52500000000000002</v>
      </c>
      <c r="Y425" s="10">
        <v>0.49</v>
      </c>
      <c r="Z425" s="10">
        <v>0.45</v>
      </c>
      <c r="AA425" s="587">
        <f t="shared" si="310"/>
        <v>11.344999999999999</v>
      </c>
      <c r="AB425" s="1100">
        <f t="shared" si="289"/>
        <v>10.1010101010101</v>
      </c>
      <c r="AC425" s="1100">
        <f t="shared" si="290"/>
        <v>13.793103448275868</v>
      </c>
      <c r="AD425" s="1100">
        <f t="shared" si="291"/>
        <v>7.4074074074073959</v>
      </c>
      <c r="AE425" s="1100">
        <f t="shared" si="292"/>
        <v>5.1948051948051965</v>
      </c>
      <c r="AF425" s="1100">
        <f t="shared" si="293"/>
        <v>5.4794520547945202</v>
      </c>
      <c r="AG425" s="1100">
        <f t="shared" si="294"/>
        <v>10.606060606060597</v>
      </c>
      <c r="AH425" s="1100">
        <f t="shared" si="295"/>
        <v>10.000000000000009</v>
      </c>
      <c r="AI425" s="1100">
        <f t="shared" si="296"/>
        <v>0</v>
      </c>
      <c r="AJ425" s="1100">
        <f t="shared" si="297"/>
        <v>0</v>
      </c>
      <c r="AK425" s="1100">
        <f t="shared" si="298"/>
        <v>0</v>
      </c>
      <c r="AL425" s="1100">
        <f t="shared" si="299"/>
        <v>-34.782608695652186</v>
      </c>
      <c r="AM425" s="1100">
        <f t="shared" si="300"/>
        <v>-50.270270270270267</v>
      </c>
      <c r="AN425" s="1100">
        <f t="shared" si="301"/>
        <v>1.6483516483516425</v>
      </c>
      <c r="AO425" s="1100">
        <f t="shared" si="302"/>
        <v>5.8139534883721034</v>
      </c>
      <c r="AP425" s="1100">
        <f t="shared" si="303"/>
        <v>10.256410256410241</v>
      </c>
      <c r="AQ425" s="1100">
        <f t="shared" si="304"/>
        <v>18.181818181818187</v>
      </c>
      <c r="AR425" s="1100">
        <f t="shared" si="305"/>
        <v>13.793103448275868</v>
      </c>
      <c r="AS425" s="1100">
        <f t="shared" si="306"/>
        <v>6.4220183486238369</v>
      </c>
      <c r="AT425" s="1100">
        <f t="shared" si="307"/>
        <v>3.8095238095238182</v>
      </c>
      <c r="AU425" s="1100">
        <f t="shared" si="308"/>
        <v>7.1428571428571397</v>
      </c>
      <c r="AV425" s="1100">
        <f t="shared" si="309"/>
        <v>8.8888888888888786</v>
      </c>
      <c r="AW425" s="1100">
        <f t="shared" si="311"/>
        <v>2.5469469075977593</v>
      </c>
      <c r="AX425" s="1100">
        <f t="shared" si="312"/>
        <v>15.914901461906631</v>
      </c>
    </row>
    <row r="426" spans="1:50" ht="11.25" customHeight="1" x14ac:dyDescent="0.2">
      <c r="A426" s="829" t="s">
        <v>666</v>
      </c>
      <c r="B426" s="829" t="s">
        <v>667</v>
      </c>
      <c r="C426" s="584">
        <v>0.84499999999999997</v>
      </c>
      <c r="D426" s="584">
        <v>0.81</v>
      </c>
      <c r="E426" s="460">
        <v>0.77</v>
      </c>
      <c r="F426" s="460">
        <v>0.7</v>
      </c>
      <c r="G426" s="584">
        <v>0.62</v>
      </c>
      <c r="H426" s="584">
        <v>0.54</v>
      </c>
      <c r="I426" s="584">
        <v>0.46</v>
      </c>
      <c r="J426" s="584">
        <v>0.41</v>
      </c>
      <c r="K426" s="897"/>
      <c r="L426" s="584">
        <v>0.37</v>
      </c>
      <c r="M426" s="459">
        <v>0.33</v>
      </c>
      <c r="N426" s="897"/>
      <c r="O426" s="472">
        <v>0.28999999999999998</v>
      </c>
      <c r="P426" s="472">
        <v>0.26500000000000001</v>
      </c>
      <c r="Q426" s="590">
        <v>0.245</v>
      </c>
      <c r="R426" s="590">
        <v>0.22500000000000001</v>
      </c>
      <c r="S426" s="590">
        <v>0.20499999999999999</v>
      </c>
      <c r="T426" s="590">
        <v>0.185</v>
      </c>
      <c r="U426" s="590">
        <v>0.16500000000000001</v>
      </c>
      <c r="V426" s="590">
        <v>0.124</v>
      </c>
      <c r="W426" s="590">
        <v>0.106</v>
      </c>
      <c r="X426" s="590">
        <v>0.10100000000000001</v>
      </c>
      <c r="Y426" s="590">
        <v>9.7000000000000003E-2</v>
      </c>
      <c r="Z426" s="590">
        <v>9.1499999999999998E-2</v>
      </c>
      <c r="AA426" s="587">
        <f t="shared" si="310"/>
        <v>7.9544999999999995</v>
      </c>
      <c r="AB426" s="1100">
        <f t="shared" si="289"/>
        <v>4.3209876543209846</v>
      </c>
      <c r="AC426" s="1100">
        <f t="shared" si="290"/>
        <v>5.1948051948051965</v>
      </c>
      <c r="AD426" s="1100">
        <f t="shared" si="291"/>
        <v>10.000000000000009</v>
      </c>
      <c r="AE426" s="1100">
        <f t="shared" si="292"/>
        <v>12.903225806451601</v>
      </c>
      <c r="AF426" s="1100">
        <f t="shared" si="293"/>
        <v>14.814814814814813</v>
      </c>
      <c r="AG426" s="1100">
        <f t="shared" si="294"/>
        <v>17.391304347826097</v>
      </c>
      <c r="AH426" s="1100">
        <f t="shared" si="295"/>
        <v>12.195121951219523</v>
      </c>
      <c r="AI426" s="1100">
        <f t="shared" si="296"/>
        <v>10.810810810810811</v>
      </c>
      <c r="AJ426" s="1100">
        <f t="shared" si="297"/>
        <v>12.12121212121211</v>
      </c>
      <c r="AK426" s="1100">
        <f t="shared" si="298"/>
        <v>13.793103448275868</v>
      </c>
      <c r="AL426" s="1100">
        <f t="shared" si="299"/>
        <v>9.4339622641509422</v>
      </c>
      <c r="AM426" s="1100">
        <f t="shared" si="300"/>
        <v>8.163265306122458</v>
      </c>
      <c r="AN426" s="1100">
        <f t="shared" si="301"/>
        <v>8.8888888888888786</v>
      </c>
      <c r="AO426" s="1100">
        <f t="shared" si="302"/>
        <v>9.7560975609756184</v>
      </c>
      <c r="AP426" s="1100">
        <f t="shared" si="303"/>
        <v>10.810810810810811</v>
      </c>
      <c r="AQ426" s="1100">
        <f t="shared" si="304"/>
        <v>12.12121212121211</v>
      </c>
      <c r="AR426" s="1100">
        <f t="shared" si="305"/>
        <v>33.06451612903227</v>
      </c>
      <c r="AS426" s="1100">
        <f t="shared" si="306"/>
        <v>16.981132075471695</v>
      </c>
      <c r="AT426" s="1100">
        <f t="shared" si="307"/>
        <v>4.9504950495049327</v>
      </c>
      <c r="AU426" s="1100">
        <f t="shared" si="308"/>
        <v>4.1237113402061931</v>
      </c>
      <c r="AV426" s="1100">
        <f t="shared" si="309"/>
        <v>6.0109289617486406</v>
      </c>
      <c r="AW426" s="1100">
        <f t="shared" si="311"/>
        <v>11.326209840850549</v>
      </c>
      <c r="AX426" s="1100">
        <f t="shared" si="312"/>
        <v>6.3079527423908903</v>
      </c>
    </row>
    <row r="427" spans="1:50" ht="11.25" customHeight="1" x14ac:dyDescent="0.2">
      <c r="A427" s="1144" t="s">
        <v>3844</v>
      </c>
      <c r="B427" s="822" t="s">
        <v>3845</v>
      </c>
      <c r="C427" s="963">
        <v>0.9</v>
      </c>
      <c r="D427" s="963">
        <v>0.86</v>
      </c>
      <c r="E427" s="460">
        <v>0.82</v>
      </c>
      <c r="F427" s="818">
        <v>0.78</v>
      </c>
      <c r="G427" s="818">
        <v>0.74</v>
      </c>
      <c r="H427" s="818">
        <v>0.7</v>
      </c>
      <c r="I427" s="818">
        <v>0.66</v>
      </c>
      <c r="J427" s="818">
        <v>0.62</v>
      </c>
      <c r="K427" s="818">
        <v>0.3</v>
      </c>
      <c r="L427" s="818">
        <v>0.3</v>
      </c>
      <c r="M427" s="453">
        <v>0</v>
      </c>
      <c r="N427" s="445"/>
      <c r="O427" s="495">
        <v>0</v>
      </c>
      <c r="P427" s="495">
        <v>0</v>
      </c>
      <c r="Q427" s="455">
        <v>0</v>
      </c>
      <c r="R427" s="455">
        <v>0</v>
      </c>
      <c r="S427" s="455">
        <v>0</v>
      </c>
      <c r="T427" s="455">
        <v>0</v>
      </c>
      <c r="U427" s="455">
        <v>0</v>
      </c>
      <c r="V427" s="455">
        <v>0</v>
      </c>
      <c r="W427" s="455">
        <v>0</v>
      </c>
      <c r="X427" s="455">
        <v>0</v>
      </c>
      <c r="Y427" s="455">
        <v>0</v>
      </c>
      <c r="Z427" s="455">
        <v>0</v>
      </c>
      <c r="AA427" s="587">
        <f t="shared" si="310"/>
        <v>6.6800000000000006</v>
      </c>
      <c r="AB427" s="1100">
        <f t="shared" si="289"/>
        <v>4.6511627906976827</v>
      </c>
      <c r="AC427" s="1100">
        <f t="shared" si="290"/>
        <v>4.8780487804878092</v>
      </c>
      <c r="AD427" s="1100">
        <f t="shared" si="291"/>
        <v>5.12820512820511</v>
      </c>
      <c r="AE427" s="1100">
        <f t="shared" si="292"/>
        <v>5.4054054054054168</v>
      </c>
      <c r="AF427" s="1100">
        <f t="shared" si="293"/>
        <v>5.7142857142857162</v>
      </c>
      <c r="AG427" s="1100">
        <f t="shared" si="294"/>
        <v>6.0606060606060552</v>
      </c>
      <c r="AH427" s="1100">
        <f t="shared" si="295"/>
        <v>6.4516129032258229</v>
      </c>
      <c r="AI427" s="1100">
        <f t="shared" si="296"/>
        <v>106.66666666666669</v>
      </c>
      <c r="AJ427" s="1100" t="str">
        <f t="shared" si="297"/>
        <v>n/a</v>
      </c>
      <c r="AK427" s="1100" t="str">
        <f t="shared" si="298"/>
        <v>n/a</v>
      </c>
      <c r="AL427" s="1100" t="str">
        <f t="shared" si="299"/>
        <v>n/a</v>
      </c>
      <c r="AM427" s="1100" t="str">
        <f t="shared" si="300"/>
        <v>n/a</v>
      </c>
      <c r="AN427" s="1100" t="str">
        <f t="shared" si="301"/>
        <v>n/a</v>
      </c>
      <c r="AO427" s="1100" t="str">
        <f t="shared" si="302"/>
        <v>n/a</v>
      </c>
      <c r="AP427" s="1100" t="str">
        <f t="shared" si="303"/>
        <v>n/a</v>
      </c>
      <c r="AQ427" s="1100" t="str">
        <f t="shared" si="304"/>
        <v>n/a</v>
      </c>
      <c r="AR427" s="1100" t="str">
        <f t="shared" si="305"/>
        <v>n/a</v>
      </c>
      <c r="AS427" s="1100" t="str">
        <f t="shared" si="306"/>
        <v>n/a</v>
      </c>
      <c r="AT427" s="1100" t="str">
        <f t="shared" si="307"/>
        <v>n/a</v>
      </c>
      <c r="AU427" s="1100" t="str">
        <f t="shared" si="308"/>
        <v>n/a</v>
      </c>
      <c r="AV427" s="1100" t="str">
        <f t="shared" si="309"/>
        <v>n/a</v>
      </c>
      <c r="AW427" s="1100">
        <f t="shared" si="311"/>
        <v>18.119499181197536</v>
      </c>
      <c r="AX427" s="1100">
        <f t="shared" si="312"/>
        <v>35.783477152574953</v>
      </c>
    </row>
    <row r="428" spans="1:50" ht="11.25" customHeight="1" x14ac:dyDescent="0.2">
      <c r="A428" s="467" t="s">
        <v>1453</v>
      </c>
      <c r="B428" s="468" t="s">
        <v>1454</v>
      </c>
      <c r="C428" s="584">
        <v>1.1200000000000001</v>
      </c>
      <c r="D428" s="584">
        <v>1.06</v>
      </c>
      <c r="E428" s="460">
        <v>0.93</v>
      </c>
      <c r="F428" s="589">
        <v>0.74</v>
      </c>
      <c r="G428" s="584">
        <v>0.66</v>
      </c>
      <c r="H428" s="584">
        <v>0.57999999999999996</v>
      </c>
      <c r="I428" s="463">
        <v>0.48</v>
      </c>
      <c r="J428" s="584">
        <v>0.45</v>
      </c>
      <c r="K428" s="897"/>
      <c r="L428" s="584">
        <v>0.09</v>
      </c>
      <c r="M428" s="588">
        <v>0</v>
      </c>
      <c r="N428" s="897"/>
      <c r="O428" s="585">
        <v>0.01</v>
      </c>
      <c r="P428" s="585">
        <v>7.0000000000000007E-2</v>
      </c>
      <c r="Q428" s="586">
        <v>0.31</v>
      </c>
      <c r="R428" s="590">
        <v>0.56999999999999995</v>
      </c>
      <c r="S428" s="590">
        <v>0.48572000000000004</v>
      </c>
      <c r="T428" s="590">
        <v>0.39999000000000001</v>
      </c>
      <c r="U428" s="590">
        <v>0.32263999999999998</v>
      </c>
      <c r="V428" s="590">
        <v>0.27644000000000002</v>
      </c>
      <c r="W428" s="586">
        <v>0</v>
      </c>
      <c r="X428" s="586">
        <v>0</v>
      </c>
      <c r="Y428" s="586">
        <v>0</v>
      </c>
      <c r="Z428" s="586">
        <v>0</v>
      </c>
      <c r="AA428" s="587">
        <f t="shared" si="310"/>
        <v>8.5547900000000006</v>
      </c>
      <c r="AB428" s="1100">
        <f t="shared" si="289"/>
        <v>5.6603773584905648</v>
      </c>
      <c r="AC428" s="1100">
        <f t="shared" si="290"/>
        <v>13.978494623655923</v>
      </c>
      <c r="AD428" s="1100">
        <f t="shared" si="291"/>
        <v>25.675675675675681</v>
      </c>
      <c r="AE428" s="1100">
        <f t="shared" si="292"/>
        <v>12.12121212121211</v>
      </c>
      <c r="AF428" s="1100">
        <f t="shared" si="293"/>
        <v>13.793103448275868</v>
      </c>
      <c r="AG428" s="1100">
        <f t="shared" si="294"/>
        <v>20.833333333333325</v>
      </c>
      <c r="AH428" s="1100">
        <f t="shared" si="295"/>
        <v>6.6666666666666652</v>
      </c>
      <c r="AI428" s="1100">
        <f t="shared" si="296"/>
        <v>400</v>
      </c>
      <c r="AJ428" s="1100" t="str">
        <f t="shared" si="297"/>
        <v>n/a</v>
      </c>
      <c r="AK428" s="1100">
        <f t="shared" si="298"/>
        <v>-100</v>
      </c>
      <c r="AL428" s="1100">
        <f t="shared" si="299"/>
        <v>-85.714285714285722</v>
      </c>
      <c r="AM428" s="1100">
        <f t="shared" si="300"/>
        <v>-77.41935483870968</v>
      </c>
      <c r="AN428" s="1100">
        <f t="shared" si="301"/>
        <v>-45.614035087719294</v>
      </c>
      <c r="AO428" s="1100">
        <f t="shared" si="302"/>
        <v>17.351560569875634</v>
      </c>
      <c r="AP428" s="1100">
        <f t="shared" si="303"/>
        <v>21.433035825895665</v>
      </c>
      <c r="AQ428" s="1100">
        <f t="shared" si="304"/>
        <v>23.974088767666757</v>
      </c>
      <c r="AR428" s="1100">
        <f t="shared" si="305"/>
        <v>16.712487339024729</v>
      </c>
      <c r="AS428" s="1100" t="str">
        <f t="shared" si="306"/>
        <v>n/a</v>
      </c>
      <c r="AT428" s="1100" t="str">
        <f t="shared" si="307"/>
        <v>n/a</v>
      </c>
      <c r="AU428" s="1100" t="str">
        <f t="shared" si="308"/>
        <v>n/a</v>
      </c>
      <c r="AV428" s="1100" t="str">
        <f t="shared" si="309"/>
        <v>n/a</v>
      </c>
      <c r="AW428" s="1100">
        <f t="shared" si="311"/>
        <v>16.840772505566139</v>
      </c>
      <c r="AX428" s="1100">
        <f t="shared" si="312"/>
        <v>110.81527862060673</v>
      </c>
    </row>
    <row r="429" spans="1:50" ht="11.25" customHeight="1" x14ac:dyDescent="0.2">
      <c r="A429" s="838" t="s">
        <v>3840</v>
      </c>
      <c r="B429" s="842" t="s">
        <v>3841</v>
      </c>
      <c r="C429" s="490">
        <v>0.32</v>
      </c>
      <c r="D429" s="490">
        <v>0.28000000000000003</v>
      </c>
      <c r="E429" s="460">
        <v>0.25</v>
      </c>
      <c r="F429" s="589">
        <v>0.18</v>
      </c>
      <c r="G429" s="463">
        <v>0.12</v>
      </c>
      <c r="H429" s="584">
        <v>0.11</v>
      </c>
      <c r="I429" s="463">
        <v>0.08</v>
      </c>
      <c r="J429" s="584">
        <v>0</v>
      </c>
      <c r="K429" s="897"/>
      <c r="L429" s="463">
        <v>0</v>
      </c>
      <c r="M429" s="588">
        <v>0</v>
      </c>
      <c r="N429" s="897"/>
      <c r="O429" s="585">
        <v>0</v>
      </c>
      <c r="P429" s="585">
        <v>0</v>
      </c>
      <c r="Q429" s="586">
        <v>0.26</v>
      </c>
      <c r="R429" s="590">
        <v>0.51380000000000003</v>
      </c>
      <c r="S429" s="590">
        <v>0.46129999999999999</v>
      </c>
      <c r="T429" s="590">
        <v>0.36909999999999998</v>
      </c>
      <c r="U429" s="590">
        <v>0.26429999999999998</v>
      </c>
      <c r="V429" s="590">
        <v>0.20699999999999999</v>
      </c>
      <c r="W429" s="590">
        <v>0.16</v>
      </c>
      <c r="X429" s="590">
        <v>0.1313</v>
      </c>
      <c r="Y429" s="590">
        <v>3.1E-2</v>
      </c>
      <c r="Z429" s="500">
        <v>0</v>
      </c>
      <c r="AA429" s="587">
        <f t="shared" si="310"/>
        <v>3.7378000000000005</v>
      </c>
      <c r="AB429" s="1100">
        <f t="shared" si="289"/>
        <v>14.285714285714279</v>
      </c>
      <c r="AC429" s="1100">
        <f t="shared" si="290"/>
        <v>12.000000000000011</v>
      </c>
      <c r="AD429" s="1100">
        <f t="shared" si="291"/>
        <v>38.888888888888886</v>
      </c>
      <c r="AE429" s="1100">
        <f t="shared" si="292"/>
        <v>50</v>
      </c>
      <c r="AF429" s="1100">
        <f t="shared" si="293"/>
        <v>9.0909090909090828</v>
      </c>
      <c r="AG429" s="1100">
        <f t="shared" si="294"/>
        <v>37.5</v>
      </c>
      <c r="AH429" s="1100" t="str">
        <f t="shared" si="295"/>
        <v>n/a</v>
      </c>
      <c r="AI429" s="1100" t="str">
        <f t="shared" si="296"/>
        <v>n/a</v>
      </c>
      <c r="AJ429" s="1100" t="str">
        <f t="shared" si="297"/>
        <v>n/a</v>
      </c>
      <c r="AK429" s="1100" t="str">
        <f t="shared" si="298"/>
        <v>n/a</v>
      </c>
      <c r="AL429" s="1100" t="str">
        <f t="shared" si="299"/>
        <v>n/a</v>
      </c>
      <c r="AM429" s="1100">
        <f t="shared" si="300"/>
        <v>-100</v>
      </c>
      <c r="AN429" s="1100">
        <f t="shared" si="301"/>
        <v>-49.396652393927596</v>
      </c>
      <c r="AO429" s="1100">
        <f t="shared" si="302"/>
        <v>11.380880121396064</v>
      </c>
      <c r="AP429" s="1100">
        <f t="shared" si="303"/>
        <v>24.979680303440798</v>
      </c>
      <c r="AQ429" s="1100">
        <f t="shared" si="304"/>
        <v>39.651910707529339</v>
      </c>
      <c r="AR429" s="1100">
        <f t="shared" si="305"/>
        <v>27.681159420289859</v>
      </c>
      <c r="AS429" s="1100">
        <f t="shared" si="306"/>
        <v>29.374999999999996</v>
      </c>
      <c r="AT429" s="1100">
        <f t="shared" si="307"/>
        <v>21.858339680121851</v>
      </c>
      <c r="AU429" s="1100">
        <f t="shared" si="308"/>
        <v>323.54838709677421</v>
      </c>
      <c r="AV429" s="1100" t="str">
        <f t="shared" si="309"/>
        <v>n/a</v>
      </c>
      <c r="AW429" s="1100">
        <f t="shared" si="311"/>
        <v>32.722947813409114</v>
      </c>
      <c r="AX429" s="1100">
        <f t="shared" si="312"/>
        <v>89.180293869461579</v>
      </c>
    </row>
    <row r="430" spans="1:50" ht="11.25" customHeight="1" x14ac:dyDescent="0.2">
      <c r="A430" s="829" t="s">
        <v>274</v>
      </c>
      <c r="B430" s="829" t="s">
        <v>275</v>
      </c>
      <c r="C430" s="584">
        <v>5.04</v>
      </c>
      <c r="D430" s="584">
        <v>4.7300000000000004</v>
      </c>
      <c r="E430" s="460">
        <v>4.1900000000000004</v>
      </c>
      <c r="F430" s="589">
        <v>3.83</v>
      </c>
      <c r="G430" s="584">
        <v>3.61</v>
      </c>
      <c r="H430" s="584">
        <v>3.44</v>
      </c>
      <c r="I430" s="584">
        <v>3.28</v>
      </c>
      <c r="J430" s="584">
        <v>3.12</v>
      </c>
      <c r="K430" s="897"/>
      <c r="L430" s="584">
        <v>2.87</v>
      </c>
      <c r="M430" s="459">
        <v>2.5299999999999998</v>
      </c>
      <c r="N430" s="897"/>
      <c r="O430" s="472">
        <v>2.2599999999999998</v>
      </c>
      <c r="P430" s="472">
        <v>2.0499999999999998</v>
      </c>
      <c r="Q430" s="590">
        <v>1.625</v>
      </c>
      <c r="R430" s="590">
        <v>1.5</v>
      </c>
      <c r="S430" s="590">
        <v>1</v>
      </c>
      <c r="T430" s="590">
        <v>0.67</v>
      </c>
      <c r="U430" s="590">
        <v>0.55000000000000004</v>
      </c>
      <c r="V430" s="590">
        <v>0.4</v>
      </c>
      <c r="W430" s="590">
        <v>0.23499999999999999</v>
      </c>
      <c r="X430" s="590">
        <v>0.22500000000000001</v>
      </c>
      <c r="Y430" s="590">
        <v>0.215</v>
      </c>
      <c r="Z430" s="590">
        <v>0.19500000000000001</v>
      </c>
      <c r="AA430" s="587">
        <f t="shared" si="310"/>
        <v>47.564999999999998</v>
      </c>
      <c r="AB430" s="1100">
        <f t="shared" si="289"/>
        <v>6.5539112050739812</v>
      </c>
      <c r="AC430" s="1100">
        <f t="shared" si="290"/>
        <v>12.887828162291171</v>
      </c>
      <c r="AD430" s="1100">
        <f t="shared" si="291"/>
        <v>9.3994778067885143</v>
      </c>
      <c r="AE430" s="1100">
        <f t="shared" si="292"/>
        <v>6.094182825484773</v>
      </c>
      <c r="AF430" s="1100">
        <f t="shared" si="293"/>
        <v>4.9418604651162878</v>
      </c>
      <c r="AG430" s="1100">
        <f t="shared" si="294"/>
        <v>4.8780487804878092</v>
      </c>
      <c r="AH430" s="1100">
        <f t="shared" si="295"/>
        <v>5.12820512820511</v>
      </c>
      <c r="AI430" s="1100">
        <f t="shared" si="296"/>
        <v>8.710801393728218</v>
      </c>
      <c r="AJ430" s="1100">
        <f t="shared" si="297"/>
        <v>13.438735177865624</v>
      </c>
      <c r="AK430" s="1100">
        <f t="shared" si="298"/>
        <v>11.946902654867264</v>
      </c>
      <c r="AL430" s="1100">
        <f t="shared" si="299"/>
        <v>10.243902439024399</v>
      </c>
      <c r="AM430" s="1100">
        <f t="shared" si="300"/>
        <v>26.15384615384615</v>
      </c>
      <c r="AN430" s="1100">
        <f t="shared" si="301"/>
        <v>8.333333333333325</v>
      </c>
      <c r="AO430" s="1100">
        <f t="shared" si="302"/>
        <v>50</v>
      </c>
      <c r="AP430" s="1100">
        <f t="shared" si="303"/>
        <v>49.253731343283569</v>
      </c>
      <c r="AQ430" s="1100">
        <f t="shared" si="304"/>
        <v>21.818181818181827</v>
      </c>
      <c r="AR430" s="1100">
        <f t="shared" si="305"/>
        <v>37.5</v>
      </c>
      <c r="AS430" s="1100">
        <f t="shared" si="306"/>
        <v>70.212765957446834</v>
      </c>
      <c r="AT430" s="1100">
        <f t="shared" si="307"/>
        <v>4.4444444444444287</v>
      </c>
      <c r="AU430" s="1100">
        <f t="shared" si="308"/>
        <v>4.6511627906976827</v>
      </c>
      <c r="AV430" s="1100">
        <f t="shared" si="309"/>
        <v>10.256410256410241</v>
      </c>
      <c r="AW430" s="1100">
        <f t="shared" si="311"/>
        <v>17.945130101741771</v>
      </c>
      <c r="AX430" s="1100">
        <f t="shared" si="312"/>
        <v>18.423776930915988</v>
      </c>
    </row>
    <row r="431" spans="1:50" ht="11.25" customHeight="1" x14ac:dyDescent="0.2">
      <c r="A431" s="458" t="s">
        <v>674</v>
      </c>
      <c r="B431" s="829" t="s">
        <v>675</v>
      </c>
      <c r="C431" s="584">
        <v>1.4710000000000001</v>
      </c>
      <c r="D431" s="584">
        <v>1.4630000000000001</v>
      </c>
      <c r="E431" s="460">
        <v>1.4550000000000001</v>
      </c>
      <c r="F431" s="589">
        <v>1.4469999999999998</v>
      </c>
      <c r="G431" s="584">
        <v>1.4389999999999998</v>
      </c>
      <c r="H431" s="584">
        <v>1.4319999999999999</v>
      </c>
      <c r="I431" s="584">
        <v>1.4229999999999998</v>
      </c>
      <c r="J431" s="584">
        <v>1.415</v>
      </c>
      <c r="K431" s="897"/>
      <c r="L431" s="584">
        <v>1.4019999999999999</v>
      </c>
      <c r="M431" s="459">
        <v>1.3859999999999997</v>
      </c>
      <c r="N431" s="897" t="s">
        <v>90</v>
      </c>
      <c r="O431" s="472">
        <v>1.37</v>
      </c>
      <c r="P431" s="472">
        <v>1.357</v>
      </c>
      <c r="Q431" s="590">
        <v>1.3270000000000002</v>
      </c>
      <c r="R431" s="590">
        <v>1.1499999999999999</v>
      </c>
      <c r="S431" s="590">
        <v>0.89</v>
      </c>
      <c r="T431" s="590">
        <v>0.45</v>
      </c>
      <c r="U431" s="590">
        <v>0.17300000000000001</v>
      </c>
      <c r="V431" s="590">
        <v>9.8000000000000004E-2</v>
      </c>
      <c r="W431" s="590">
        <v>0.02</v>
      </c>
      <c r="X431" s="586">
        <v>0</v>
      </c>
      <c r="Y431" s="586">
        <v>0</v>
      </c>
      <c r="Z431" s="586">
        <v>0</v>
      </c>
      <c r="AA431" s="587">
        <f t="shared" si="310"/>
        <v>21.167999999999996</v>
      </c>
      <c r="AB431" s="1100">
        <f t="shared" si="289"/>
        <v>0.54682159945318443</v>
      </c>
      <c r="AC431" s="1100">
        <f t="shared" si="290"/>
        <v>0.54982817869415612</v>
      </c>
      <c r="AD431" s="1100">
        <f t="shared" si="291"/>
        <v>0.55286800276435066</v>
      </c>
      <c r="AE431" s="1100">
        <f t="shared" si="292"/>
        <v>0.55594162612926379</v>
      </c>
      <c r="AF431" s="1100">
        <f t="shared" si="293"/>
        <v>0.48882681564244024</v>
      </c>
      <c r="AG431" s="1100">
        <f t="shared" si="294"/>
        <v>0.63246661981730679</v>
      </c>
      <c r="AH431" s="1100">
        <f t="shared" si="295"/>
        <v>0.56537102473497303</v>
      </c>
      <c r="AI431" s="1100">
        <f t="shared" si="296"/>
        <v>0.92724679029958512</v>
      </c>
      <c r="AJ431" s="1100">
        <f t="shared" si="297"/>
        <v>1.1544011544011745</v>
      </c>
      <c r="AK431" s="1100">
        <f t="shared" si="298"/>
        <v>1.1678832116787996</v>
      </c>
      <c r="AL431" s="1100">
        <f t="shared" si="299"/>
        <v>0.9579955784819516</v>
      </c>
      <c r="AM431" s="1100">
        <f t="shared" si="300"/>
        <v>2.2607385079125741</v>
      </c>
      <c r="AN431" s="1100">
        <f t="shared" si="301"/>
        <v>15.391304347826118</v>
      </c>
      <c r="AO431" s="1100">
        <f t="shared" si="302"/>
        <v>29.213483146067396</v>
      </c>
      <c r="AP431" s="1100">
        <f t="shared" si="303"/>
        <v>97.777777777777786</v>
      </c>
      <c r="AQ431" s="1100">
        <f t="shared" si="304"/>
        <v>160.11560693641616</v>
      </c>
      <c r="AR431" s="1100">
        <f t="shared" si="305"/>
        <v>76.530612244897966</v>
      </c>
      <c r="AS431" s="1100">
        <f t="shared" si="306"/>
        <v>390.00000000000006</v>
      </c>
      <c r="AT431" s="1100" t="str">
        <f t="shared" si="307"/>
        <v>n/a</v>
      </c>
      <c r="AU431" s="1100" t="str">
        <f t="shared" si="308"/>
        <v>n/a</v>
      </c>
      <c r="AV431" s="1100" t="str">
        <f t="shared" si="309"/>
        <v>n/a</v>
      </c>
      <c r="AW431" s="1100">
        <f t="shared" si="311"/>
        <v>43.299398531277511</v>
      </c>
      <c r="AX431" s="1100">
        <f t="shared" si="312"/>
        <v>97.168571890596894</v>
      </c>
    </row>
    <row r="432" spans="1:50" ht="11.25" customHeight="1" x14ac:dyDescent="0.2">
      <c r="A432" s="458" t="s">
        <v>670</v>
      </c>
      <c r="B432" s="829" t="s">
        <v>671</v>
      </c>
      <c r="C432" s="584">
        <v>1.65</v>
      </c>
      <c r="D432" s="584">
        <v>1.58</v>
      </c>
      <c r="E432" s="460">
        <v>1.41</v>
      </c>
      <c r="F432" s="589">
        <v>1.1800000000000002</v>
      </c>
      <c r="G432" s="463">
        <v>1.1200000000000001</v>
      </c>
      <c r="H432" s="584">
        <v>1.04</v>
      </c>
      <c r="I432" s="463">
        <v>0.96</v>
      </c>
      <c r="J432" s="584">
        <v>0.88</v>
      </c>
      <c r="K432" s="897"/>
      <c r="L432" s="463">
        <v>0.8</v>
      </c>
      <c r="M432" s="459">
        <v>0.78</v>
      </c>
      <c r="N432" s="897"/>
      <c r="O432" s="472">
        <v>0.66</v>
      </c>
      <c r="P432" s="585">
        <v>0.48</v>
      </c>
      <c r="Q432" s="590">
        <v>0.42</v>
      </c>
      <c r="R432" s="586">
        <v>0.24</v>
      </c>
      <c r="S432" s="586">
        <v>0.24</v>
      </c>
      <c r="T432" s="586">
        <v>0.24</v>
      </c>
      <c r="U432" s="586">
        <v>0.24</v>
      </c>
      <c r="V432" s="586">
        <v>0.24</v>
      </c>
      <c r="W432" s="586">
        <v>0.24</v>
      </c>
      <c r="X432" s="586">
        <v>0.24</v>
      </c>
      <c r="Y432" s="586">
        <v>0.24</v>
      </c>
      <c r="Z432" s="586">
        <v>0.24</v>
      </c>
      <c r="AA432" s="587">
        <f t="shared" si="310"/>
        <v>15.120000000000005</v>
      </c>
      <c r="AB432" s="1100">
        <f t="shared" si="289"/>
        <v>4.4303797468354222</v>
      </c>
      <c r="AC432" s="1100">
        <f t="shared" si="290"/>
        <v>12.056737588652489</v>
      </c>
      <c r="AD432" s="1100">
        <f t="shared" si="291"/>
        <v>19.491525423728785</v>
      </c>
      <c r="AE432" s="1100">
        <f t="shared" si="292"/>
        <v>5.3571428571428603</v>
      </c>
      <c r="AF432" s="1100">
        <f t="shared" si="293"/>
        <v>7.6923076923077094</v>
      </c>
      <c r="AG432" s="1100">
        <f t="shared" si="294"/>
        <v>8.3333333333333481</v>
      </c>
      <c r="AH432" s="1100">
        <f t="shared" si="295"/>
        <v>9.0909090909090828</v>
      </c>
      <c r="AI432" s="1100">
        <f t="shared" si="296"/>
        <v>9.9999999999999858</v>
      </c>
      <c r="AJ432" s="1100">
        <f t="shared" si="297"/>
        <v>2.5641025641025772</v>
      </c>
      <c r="AK432" s="1100">
        <f t="shared" si="298"/>
        <v>18.181818181818187</v>
      </c>
      <c r="AL432" s="1100">
        <f t="shared" si="299"/>
        <v>37.500000000000021</v>
      </c>
      <c r="AM432" s="1100">
        <f t="shared" si="300"/>
        <v>14.285714285714279</v>
      </c>
      <c r="AN432" s="1100">
        <f t="shared" si="301"/>
        <v>75</v>
      </c>
      <c r="AO432" s="1100">
        <f t="shared" si="302"/>
        <v>0</v>
      </c>
      <c r="AP432" s="1100">
        <f t="shared" si="303"/>
        <v>0</v>
      </c>
      <c r="AQ432" s="1100">
        <f t="shared" si="304"/>
        <v>0</v>
      </c>
      <c r="AR432" s="1100">
        <f t="shared" si="305"/>
        <v>0</v>
      </c>
      <c r="AS432" s="1100">
        <f t="shared" si="306"/>
        <v>0</v>
      </c>
      <c r="AT432" s="1100">
        <f t="shared" si="307"/>
        <v>0</v>
      </c>
      <c r="AU432" s="1100">
        <f t="shared" si="308"/>
        <v>0</v>
      </c>
      <c r="AV432" s="1100">
        <f t="shared" si="309"/>
        <v>0</v>
      </c>
      <c r="AW432" s="1100">
        <f t="shared" si="311"/>
        <v>10.665903369740226</v>
      </c>
      <c r="AX432" s="1100">
        <f t="shared" si="312"/>
        <v>17.418906075811552</v>
      </c>
    </row>
    <row r="433" spans="1:50" ht="11.25" customHeight="1" x14ac:dyDescent="0.2">
      <c r="A433" s="468" t="s">
        <v>1473</v>
      </c>
      <c r="B433" s="468" t="s">
        <v>1474</v>
      </c>
      <c r="C433" s="584">
        <v>2.2400000000000002</v>
      </c>
      <c r="D433" s="584">
        <v>2</v>
      </c>
      <c r="E433" s="460">
        <v>1.76</v>
      </c>
      <c r="F433" s="481">
        <v>1.52</v>
      </c>
      <c r="G433" s="474">
        <v>1.46</v>
      </c>
      <c r="H433" s="474">
        <v>1.36</v>
      </c>
      <c r="I433" s="474">
        <v>1.1200000000000001</v>
      </c>
      <c r="J433" s="474">
        <v>0.9</v>
      </c>
      <c r="K433" s="977"/>
      <c r="L433" s="474">
        <v>0.64</v>
      </c>
      <c r="M433" s="470">
        <v>0.53500000000000003</v>
      </c>
      <c r="N433" s="977"/>
      <c r="O433" s="487">
        <v>0.42</v>
      </c>
      <c r="P433" s="496">
        <v>0.4</v>
      </c>
      <c r="Q433" s="476">
        <v>0.4</v>
      </c>
      <c r="R433" s="476">
        <v>0.32</v>
      </c>
      <c r="S433" s="476">
        <v>0.28000000000000003</v>
      </c>
      <c r="T433" s="476">
        <v>0.20250000000000001</v>
      </c>
      <c r="U433" s="476">
        <v>0.15</v>
      </c>
      <c r="V433" s="477">
        <v>0.09</v>
      </c>
      <c r="W433" s="477">
        <v>0.09</v>
      </c>
      <c r="X433" s="476">
        <v>0.09</v>
      </c>
      <c r="Y433" s="476">
        <v>2.2499999999999999E-2</v>
      </c>
      <c r="Z433" s="477">
        <v>0</v>
      </c>
      <c r="AA433" s="587">
        <f t="shared" si="310"/>
        <v>16.000000000000004</v>
      </c>
      <c r="AB433" s="1100">
        <f t="shared" si="289"/>
        <v>12.000000000000011</v>
      </c>
      <c r="AC433" s="1100">
        <f t="shared" si="290"/>
        <v>13.636363636363647</v>
      </c>
      <c r="AD433" s="1100">
        <f t="shared" si="291"/>
        <v>15.789473684210531</v>
      </c>
      <c r="AE433" s="1100">
        <f t="shared" si="292"/>
        <v>4.1095890410958846</v>
      </c>
      <c r="AF433" s="1100">
        <f t="shared" si="293"/>
        <v>7.3529411764705843</v>
      </c>
      <c r="AG433" s="1100">
        <f t="shared" si="294"/>
        <v>21.42857142857142</v>
      </c>
      <c r="AH433" s="1100">
        <f t="shared" si="295"/>
        <v>24.444444444444446</v>
      </c>
      <c r="AI433" s="1100">
        <f t="shared" si="296"/>
        <v>40.625</v>
      </c>
      <c r="AJ433" s="1100">
        <f t="shared" si="297"/>
        <v>19.626168224299057</v>
      </c>
      <c r="AK433" s="1100">
        <f t="shared" si="298"/>
        <v>27.380952380952394</v>
      </c>
      <c r="AL433" s="1100">
        <f t="shared" si="299"/>
        <v>4.9999999999999822</v>
      </c>
      <c r="AM433" s="1100">
        <f t="shared" si="300"/>
        <v>0</v>
      </c>
      <c r="AN433" s="1100">
        <f t="shared" si="301"/>
        <v>25</v>
      </c>
      <c r="AO433" s="1100">
        <f t="shared" si="302"/>
        <v>14.285714285714279</v>
      </c>
      <c r="AP433" s="1100">
        <f t="shared" si="303"/>
        <v>38.271604938271622</v>
      </c>
      <c r="AQ433" s="1100">
        <f t="shared" si="304"/>
        <v>35.000000000000007</v>
      </c>
      <c r="AR433" s="1100">
        <f t="shared" si="305"/>
        <v>66.666666666666671</v>
      </c>
      <c r="AS433" s="1100">
        <f t="shared" si="306"/>
        <v>0</v>
      </c>
      <c r="AT433" s="1100">
        <f t="shared" si="307"/>
        <v>0</v>
      </c>
      <c r="AU433" s="1100">
        <f t="shared" si="308"/>
        <v>300</v>
      </c>
      <c r="AV433" s="1100" t="str">
        <f t="shared" si="309"/>
        <v>n/a</v>
      </c>
      <c r="AW433" s="1100">
        <f t="shared" si="311"/>
        <v>33.530874495353025</v>
      </c>
      <c r="AX433" s="1100">
        <f t="shared" si="312"/>
        <v>64.886164078163418</v>
      </c>
    </row>
    <row r="434" spans="1:50" ht="11.25" customHeight="1" x14ac:dyDescent="0.2">
      <c r="A434" s="458" t="s">
        <v>285</v>
      </c>
      <c r="B434" s="829" t="s">
        <v>286</v>
      </c>
      <c r="C434" s="584">
        <v>2.5225</v>
      </c>
      <c r="D434" s="584">
        <v>2.5125000000000002</v>
      </c>
      <c r="E434" s="460">
        <v>2.5024999999999999</v>
      </c>
      <c r="F434" s="460">
        <v>2.4925000000000002</v>
      </c>
      <c r="G434" s="584">
        <v>2.4824999999999999</v>
      </c>
      <c r="H434" s="584">
        <v>2.4725000000000001</v>
      </c>
      <c r="I434" s="584">
        <v>2.4624999999999999</v>
      </c>
      <c r="J434" s="584">
        <v>2.4525000000000001</v>
      </c>
      <c r="K434" s="897"/>
      <c r="L434" s="584">
        <v>2.4424999999999999</v>
      </c>
      <c r="M434" s="459">
        <v>2.41</v>
      </c>
      <c r="N434" s="897"/>
      <c r="O434" s="472">
        <v>2.37</v>
      </c>
      <c r="P434" s="472">
        <v>2.33</v>
      </c>
      <c r="Q434" s="590">
        <v>2.3199999999999998</v>
      </c>
      <c r="R434" s="590">
        <v>2.08</v>
      </c>
      <c r="S434" s="590">
        <v>1.92</v>
      </c>
      <c r="T434" s="590">
        <v>1.72</v>
      </c>
      <c r="U434" s="590">
        <v>1.48</v>
      </c>
      <c r="V434" s="590">
        <v>1.32</v>
      </c>
      <c r="W434" s="590">
        <v>1.2</v>
      </c>
      <c r="X434" s="590">
        <v>1.06</v>
      </c>
      <c r="Y434" s="590">
        <v>0.96</v>
      </c>
      <c r="Z434" s="590">
        <v>0.84</v>
      </c>
      <c r="AA434" s="587">
        <f t="shared" si="310"/>
        <v>44.352500000000006</v>
      </c>
      <c r="AB434" s="1100">
        <f t="shared" si="289"/>
        <v>0.39800995024874553</v>
      </c>
      <c r="AC434" s="1100">
        <f t="shared" si="290"/>
        <v>0.39960039960040827</v>
      </c>
      <c r="AD434" s="1100">
        <f t="shared" si="291"/>
        <v>0.40120361083249012</v>
      </c>
      <c r="AE434" s="1100">
        <f t="shared" si="292"/>
        <v>0.40281973816718164</v>
      </c>
      <c r="AF434" s="1100">
        <f t="shared" si="293"/>
        <v>0.40444893832152218</v>
      </c>
      <c r="AG434" s="1100">
        <f t="shared" si="294"/>
        <v>0.40609137055838129</v>
      </c>
      <c r="AH434" s="1100">
        <f t="shared" si="295"/>
        <v>0.40774719673801751</v>
      </c>
      <c r="AI434" s="1100">
        <f t="shared" si="296"/>
        <v>0.40941658137154668</v>
      </c>
      <c r="AJ434" s="1100">
        <f t="shared" si="297"/>
        <v>1.3485477178423189</v>
      </c>
      <c r="AK434" s="1100">
        <f t="shared" si="298"/>
        <v>1.6877637130801704</v>
      </c>
      <c r="AL434" s="1100">
        <f t="shared" si="299"/>
        <v>1.7167381974249052</v>
      </c>
      <c r="AM434" s="1100">
        <f t="shared" si="300"/>
        <v>0.43103448275862988</v>
      </c>
      <c r="AN434" s="1100">
        <f t="shared" si="301"/>
        <v>11.538461538461519</v>
      </c>
      <c r="AO434" s="1100">
        <f t="shared" si="302"/>
        <v>8.3333333333333481</v>
      </c>
      <c r="AP434" s="1100">
        <f t="shared" si="303"/>
        <v>11.627906976744185</v>
      </c>
      <c r="AQ434" s="1100">
        <f t="shared" si="304"/>
        <v>16.216216216216207</v>
      </c>
      <c r="AR434" s="1100">
        <f t="shared" si="305"/>
        <v>12.12121212121211</v>
      </c>
      <c r="AS434" s="1100">
        <f t="shared" si="306"/>
        <v>10.000000000000009</v>
      </c>
      <c r="AT434" s="1100">
        <f t="shared" si="307"/>
        <v>13.207547169811317</v>
      </c>
      <c r="AU434" s="1100">
        <f t="shared" si="308"/>
        <v>10.416666666666675</v>
      </c>
      <c r="AV434" s="1100">
        <f t="shared" si="309"/>
        <v>14.285714285714279</v>
      </c>
      <c r="AW434" s="1100">
        <f t="shared" si="311"/>
        <v>5.5314514383382845</v>
      </c>
      <c r="AX434" s="1100">
        <f t="shared" si="312"/>
        <v>5.921460262758214</v>
      </c>
    </row>
    <row r="435" spans="1:50" ht="11.25" customHeight="1" x14ac:dyDescent="0.2">
      <c r="A435" s="554" t="s">
        <v>3853</v>
      </c>
      <c r="B435" s="816" t="s">
        <v>3854</v>
      </c>
      <c r="C435" s="963">
        <v>1.17</v>
      </c>
      <c r="D435" s="963">
        <v>1.0649999999999999</v>
      </c>
      <c r="E435" s="460">
        <v>0.92</v>
      </c>
      <c r="F435" s="820">
        <v>0.82</v>
      </c>
      <c r="G435" s="820">
        <v>0.72</v>
      </c>
      <c r="H435" s="820">
        <v>0.64</v>
      </c>
      <c r="I435" s="820">
        <v>0.57999999999999996</v>
      </c>
      <c r="J435" s="820">
        <v>0.54</v>
      </c>
      <c r="K435" s="820">
        <v>0.13</v>
      </c>
      <c r="L435" s="820">
        <v>0.13</v>
      </c>
      <c r="M435" s="588">
        <v>0</v>
      </c>
      <c r="N435" s="812"/>
      <c r="O435" s="585">
        <v>0</v>
      </c>
      <c r="P435" s="585">
        <v>0</v>
      </c>
      <c r="Q435" s="586">
        <v>0</v>
      </c>
      <c r="R435" s="586">
        <v>0</v>
      </c>
      <c r="S435" s="586">
        <v>0</v>
      </c>
      <c r="T435" s="586">
        <v>0</v>
      </c>
      <c r="U435" s="586">
        <v>0</v>
      </c>
      <c r="V435" s="586">
        <v>0</v>
      </c>
      <c r="W435" s="586">
        <v>0</v>
      </c>
      <c r="X435" s="586">
        <v>0</v>
      </c>
      <c r="Y435" s="586">
        <v>0</v>
      </c>
      <c r="Z435" s="586">
        <v>0</v>
      </c>
      <c r="AA435" s="587">
        <f t="shared" si="310"/>
        <v>6.714999999999999</v>
      </c>
      <c r="AB435" s="1100">
        <f t="shared" si="289"/>
        <v>9.8591549295774747</v>
      </c>
      <c r="AC435" s="1100">
        <f t="shared" si="290"/>
        <v>15.760869565217384</v>
      </c>
      <c r="AD435" s="1100">
        <f t="shared" si="291"/>
        <v>12.195121951219523</v>
      </c>
      <c r="AE435" s="1100">
        <f t="shared" si="292"/>
        <v>13.888888888888884</v>
      </c>
      <c r="AF435" s="1100">
        <f t="shared" si="293"/>
        <v>12.5</v>
      </c>
      <c r="AG435" s="1100">
        <f t="shared" si="294"/>
        <v>10.344827586206918</v>
      </c>
      <c r="AH435" s="1100">
        <f t="shared" si="295"/>
        <v>7.4074074074073959</v>
      </c>
      <c r="AI435" s="1100">
        <f t="shared" si="296"/>
        <v>315.38461538461542</v>
      </c>
      <c r="AJ435" s="1100" t="str">
        <f t="shared" si="297"/>
        <v>n/a</v>
      </c>
      <c r="AK435" s="1100" t="str">
        <f t="shared" si="298"/>
        <v>n/a</v>
      </c>
      <c r="AL435" s="1100" t="str">
        <f t="shared" si="299"/>
        <v>n/a</v>
      </c>
      <c r="AM435" s="1100" t="str">
        <f t="shared" si="300"/>
        <v>n/a</v>
      </c>
      <c r="AN435" s="1100" t="str">
        <f t="shared" si="301"/>
        <v>n/a</v>
      </c>
      <c r="AO435" s="1100" t="str">
        <f t="shared" si="302"/>
        <v>n/a</v>
      </c>
      <c r="AP435" s="1100" t="str">
        <f t="shared" si="303"/>
        <v>n/a</v>
      </c>
      <c r="AQ435" s="1100" t="str">
        <f t="shared" si="304"/>
        <v>n/a</v>
      </c>
      <c r="AR435" s="1100" t="str">
        <f t="shared" si="305"/>
        <v>n/a</v>
      </c>
      <c r="AS435" s="1100" t="str">
        <f t="shared" si="306"/>
        <v>n/a</v>
      </c>
      <c r="AT435" s="1100" t="str">
        <f t="shared" si="307"/>
        <v>n/a</v>
      </c>
      <c r="AU435" s="1100" t="str">
        <f t="shared" si="308"/>
        <v>n/a</v>
      </c>
      <c r="AV435" s="1100" t="str">
        <f t="shared" si="309"/>
        <v>n/a</v>
      </c>
      <c r="AW435" s="1100">
        <f t="shared" si="311"/>
        <v>49.667610714141624</v>
      </c>
      <c r="AX435" s="1100">
        <f t="shared" si="312"/>
        <v>107.39636101212551</v>
      </c>
    </row>
    <row r="436" spans="1:50" ht="11.25" customHeight="1" x14ac:dyDescent="0.2">
      <c r="A436" s="467" t="s">
        <v>281</v>
      </c>
      <c r="B436" s="468" t="s">
        <v>282</v>
      </c>
      <c r="C436" s="584">
        <v>2.2400000000000002</v>
      </c>
      <c r="D436" s="584">
        <v>2.08</v>
      </c>
      <c r="E436" s="460">
        <v>1.92</v>
      </c>
      <c r="F436" s="589">
        <v>1.78</v>
      </c>
      <c r="G436" s="584">
        <v>1.62</v>
      </c>
      <c r="H436" s="584">
        <v>1.37</v>
      </c>
      <c r="I436" s="584">
        <v>1.17</v>
      </c>
      <c r="J436" s="584">
        <v>1.08</v>
      </c>
      <c r="K436" s="897"/>
      <c r="L436" s="584">
        <v>1.01</v>
      </c>
      <c r="M436" s="459">
        <v>0.93500000000000005</v>
      </c>
      <c r="N436" s="897"/>
      <c r="O436" s="589">
        <v>0.86</v>
      </c>
      <c r="P436" s="590">
        <v>0.78500000000000003</v>
      </c>
      <c r="Q436" s="590">
        <v>0.625</v>
      </c>
      <c r="R436" s="590">
        <v>0.47</v>
      </c>
      <c r="S436" s="590">
        <v>0.41249999999999998</v>
      </c>
      <c r="T436" s="590">
        <v>0.36</v>
      </c>
      <c r="U436" s="590">
        <v>0.3125</v>
      </c>
      <c r="V436" s="590">
        <v>0.27</v>
      </c>
      <c r="W436" s="590">
        <v>0.24</v>
      </c>
      <c r="X436" s="590">
        <v>0.215</v>
      </c>
      <c r="Y436" s="590">
        <v>0.18</v>
      </c>
      <c r="Z436" s="590">
        <v>0.14499999999999999</v>
      </c>
      <c r="AA436" s="587">
        <f t="shared" si="310"/>
        <v>20.079999999999998</v>
      </c>
      <c r="AB436" s="1100">
        <f t="shared" si="289"/>
        <v>7.6923076923077094</v>
      </c>
      <c r="AC436" s="1100">
        <f t="shared" si="290"/>
        <v>8.3333333333333481</v>
      </c>
      <c r="AD436" s="1100">
        <f t="shared" si="291"/>
        <v>7.8651685393258397</v>
      </c>
      <c r="AE436" s="1100">
        <f t="shared" si="292"/>
        <v>9.8765432098765427</v>
      </c>
      <c r="AF436" s="1100">
        <f t="shared" si="293"/>
        <v>18.248175182481742</v>
      </c>
      <c r="AG436" s="1100">
        <f t="shared" si="294"/>
        <v>17.094017094017101</v>
      </c>
      <c r="AH436" s="1100">
        <f t="shared" si="295"/>
        <v>8.333333333333325</v>
      </c>
      <c r="AI436" s="1100">
        <f t="shared" si="296"/>
        <v>6.9306930693069368</v>
      </c>
      <c r="AJ436" s="1100">
        <f t="shared" si="297"/>
        <v>8.0213903743315385</v>
      </c>
      <c r="AK436" s="1100">
        <f t="shared" si="298"/>
        <v>8.720930232558155</v>
      </c>
      <c r="AL436" s="1100">
        <f t="shared" si="299"/>
        <v>9.554140127388532</v>
      </c>
      <c r="AM436" s="1100">
        <f t="shared" si="300"/>
        <v>25.6</v>
      </c>
      <c r="AN436" s="1100">
        <f t="shared" si="301"/>
        <v>32.978723404255319</v>
      </c>
      <c r="AO436" s="1100">
        <f t="shared" si="302"/>
        <v>13.939393939393941</v>
      </c>
      <c r="AP436" s="1100">
        <f t="shared" si="303"/>
        <v>14.583333333333325</v>
      </c>
      <c r="AQ436" s="1100">
        <f t="shared" si="304"/>
        <v>15.199999999999992</v>
      </c>
      <c r="AR436" s="1100">
        <f t="shared" si="305"/>
        <v>15.740740740740744</v>
      </c>
      <c r="AS436" s="1100">
        <f t="shared" si="306"/>
        <v>12.500000000000021</v>
      </c>
      <c r="AT436" s="1100">
        <f t="shared" si="307"/>
        <v>11.627906976744185</v>
      </c>
      <c r="AU436" s="1100">
        <f t="shared" si="308"/>
        <v>19.444444444444443</v>
      </c>
      <c r="AV436" s="1100">
        <f t="shared" si="309"/>
        <v>24.137931034482762</v>
      </c>
      <c r="AW436" s="1100">
        <f t="shared" si="311"/>
        <v>14.115357431507402</v>
      </c>
      <c r="AX436" s="1100">
        <f t="shared" si="312"/>
        <v>6.9253316750542204</v>
      </c>
    </row>
    <row r="437" spans="1:50" ht="11.25" customHeight="1" x14ac:dyDescent="0.2">
      <c r="A437" s="458" t="s">
        <v>279</v>
      </c>
      <c r="B437" s="829" t="s">
        <v>280</v>
      </c>
      <c r="C437" s="584">
        <v>0.83</v>
      </c>
      <c r="D437" s="584">
        <v>0.81499999999999995</v>
      </c>
      <c r="E437" s="460">
        <v>0.79</v>
      </c>
      <c r="F437" s="589">
        <v>0.77</v>
      </c>
      <c r="G437" s="584">
        <v>0.75</v>
      </c>
      <c r="H437" s="584">
        <v>0.73</v>
      </c>
      <c r="I437" s="584">
        <v>0.71</v>
      </c>
      <c r="J437" s="584">
        <v>0.69</v>
      </c>
      <c r="K437" s="897" t="s">
        <v>90</v>
      </c>
      <c r="L437" s="584">
        <v>0.67</v>
      </c>
      <c r="M437" s="459">
        <v>0.65</v>
      </c>
      <c r="N437" s="897"/>
      <c r="O437" s="472">
        <v>0.63</v>
      </c>
      <c r="P437" s="585">
        <v>0.62</v>
      </c>
      <c r="Q437" s="590">
        <v>0.59</v>
      </c>
      <c r="R437" s="590">
        <v>0.55000000000000004</v>
      </c>
      <c r="S437" s="590">
        <v>0.51500000000000001</v>
      </c>
      <c r="T437" s="590">
        <v>0.48666999999999999</v>
      </c>
      <c r="U437" s="590">
        <v>0.46</v>
      </c>
      <c r="V437" s="590">
        <v>0.43332999999999999</v>
      </c>
      <c r="W437" s="590">
        <v>0.41332999999999998</v>
      </c>
      <c r="X437" s="590">
        <v>0.39560000000000001</v>
      </c>
      <c r="Y437" s="590">
        <v>0.37780000000000002</v>
      </c>
      <c r="Z437" s="590">
        <v>0.36</v>
      </c>
      <c r="AA437" s="587">
        <f t="shared" si="310"/>
        <v>13.236730000000003</v>
      </c>
      <c r="AB437" s="1100">
        <f t="shared" si="289"/>
        <v>1.8404907975460238</v>
      </c>
      <c r="AC437" s="1100">
        <f t="shared" si="290"/>
        <v>3.1645569620253111</v>
      </c>
      <c r="AD437" s="1100">
        <f t="shared" si="291"/>
        <v>2.5974025974025983</v>
      </c>
      <c r="AE437" s="1100">
        <f t="shared" si="292"/>
        <v>2.6666666666666616</v>
      </c>
      <c r="AF437" s="1100">
        <f t="shared" si="293"/>
        <v>2.7397260273972712</v>
      </c>
      <c r="AG437" s="1100">
        <f t="shared" si="294"/>
        <v>2.8169014084507005</v>
      </c>
      <c r="AH437" s="1100">
        <f t="shared" si="295"/>
        <v>2.898550724637694</v>
      </c>
      <c r="AI437" s="1100">
        <f t="shared" si="296"/>
        <v>2.9850746268656581</v>
      </c>
      <c r="AJ437" s="1100">
        <f t="shared" si="297"/>
        <v>3.0769230769230882</v>
      </c>
      <c r="AK437" s="1100">
        <f t="shared" si="298"/>
        <v>3.1746031746031855</v>
      </c>
      <c r="AL437" s="1100">
        <f t="shared" si="299"/>
        <v>1.6129032258064502</v>
      </c>
      <c r="AM437" s="1100">
        <f t="shared" si="300"/>
        <v>5.0847457627118731</v>
      </c>
      <c r="AN437" s="1100">
        <f t="shared" si="301"/>
        <v>7.2727272727272529</v>
      </c>
      <c r="AO437" s="1100">
        <f t="shared" si="302"/>
        <v>6.7961165048543659</v>
      </c>
      <c r="AP437" s="1100">
        <f t="shared" si="303"/>
        <v>5.8211930055273697</v>
      </c>
      <c r="AQ437" s="1100">
        <f t="shared" si="304"/>
        <v>5.7978260869565146</v>
      </c>
      <c r="AR437" s="1100">
        <f t="shared" si="305"/>
        <v>6.1546627281748423</v>
      </c>
      <c r="AS437" s="1100">
        <f t="shared" si="306"/>
        <v>4.8387486995862927</v>
      </c>
      <c r="AT437" s="1100">
        <f t="shared" si="307"/>
        <v>4.4817997977755208</v>
      </c>
      <c r="AU437" s="1100">
        <f t="shared" si="308"/>
        <v>4.7114875595553052</v>
      </c>
      <c r="AV437" s="1100">
        <f t="shared" si="309"/>
        <v>4.9444444444444624</v>
      </c>
      <c r="AW437" s="1100">
        <f t="shared" si="311"/>
        <v>4.0703595786018312</v>
      </c>
      <c r="AX437" s="1100">
        <f t="shared" si="312"/>
        <v>1.653729122233818</v>
      </c>
    </row>
    <row r="438" spans="1:50" ht="11.25" customHeight="1" x14ac:dyDescent="0.2">
      <c r="A438" s="1140" t="s">
        <v>4469</v>
      </c>
      <c r="B438" s="814" t="s">
        <v>4438</v>
      </c>
      <c r="C438" s="584">
        <v>4.5199999999999996</v>
      </c>
      <c r="D438" s="460">
        <v>3</v>
      </c>
      <c r="E438" s="460">
        <v>1.92</v>
      </c>
      <c r="F438" s="454">
        <v>1.28</v>
      </c>
      <c r="G438" s="460">
        <v>1</v>
      </c>
      <c r="H438" s="483">
        <v>0</v>
      </c>
      <c r="I438" s="483">
        <v>0</v>
      </c>
      <c r="J438" s="483">
        <v>0</v>
      </c>
      <c r="K438" s="483"/>
      <c r="L438" s="483">
        <v>0</v>
      </c>
      <c r="M438" s="480">
        <v>0</v>
      </c>
      <c r="N438" s="483"/>
      <c r="O438" s="503">
        <v>0</v>
      </c>
      <c r="P438" s="503">
        <v>0</v>
      </c>
      <c r="Q438" s="500">
        <v>0</v>
      </c>
      <c r="R438" s="500">
        <v>0</v>
      </c>
      <c r="S438" s="500">
        <v>0</v>
      </c>
      <c r="T438" s="500">
        <v>0</v>
      </c>
      <c r="U438" s="500">
        <v>0</v>
      </c>
      <c r="V438" s="500">
        <v>0</v>
      </c>
      <c r="W438" s="500">
        <v>0</v>
      </c>
      <c r="X438" s="500">
        <v>0</v>
      </c>
      <c r="Y438" s="500">
        <v>0</v>
      </c>
      <c r="Z438" s="500">
        <v>0</v>
      </c>
      <c r="AA438" s="587">
        <f t="shared" si="310"/>
        <v>11.719999999999999</v>
      </c>
      <c r="AB438" s="1100">
        <f t="shared" ref="AB438:AB501" si="313">IF(ISERROR((C438/D438-1)*100),"n/a",(C438/D438-1)*100)</f>
        <v>50.666666666666657</v>
      </c>
      <c r="AC438" s="1100">
        <f t="shared" ref="AC438:AC501" si="314">IF(ISERROR((D438/E438-1)*100),"n/a",(D438/E438-1)*100)</f>
        <v>56.25</v>
      </c>
      <c r="AD438" s="1100">
        <f t="shared" si="291"/>
        <v>50</v>
      </c>
      <c r="AE438" s="1100">
        <f t="shared" si="292"/>
        <v>28.000000000000004</v>
      </c>
      <c r="AF438" s="1100" t="str">
        <f t="shared" si="293"/>
        <v>n/a</v>
      </c>
      <c r="AG438" s="1100" t="str">
        <f t="shared" si="294"/>
        <v>n/a</v>
      </c>
      <c r="AH438" s="1100" t="str">
        <f t="shared" si="295"/>
        <v>n/a</v>
      </c>
      <c r="AI438" s="1100" t="str">
        <f t="shared" si="296"/>
        <v>n/a</v>
      </c>
      <c r="AJ438" s="1100" t="str">
        <f t="shared" si="297"/>
        <v>n/a</v>
      </c>
      <c r="AK438" s="1100" t="str">
        <f t="shared" si="298"/>
        <v>n/a</v>
      </c>
      <c r="AL438" s="1100" t="str">
        <f t="shared" si="299"/>
        <v>n/a</v>
      </c>
      <c r="AM438" s="1100" t="str">
        <f t="shared" si="300"/>
        <v>n/a</v>
      </c>
      <c r="AN438" s="1100" t="str">
        <f t="shared" si="301"/>
        <v>n/a</v>
      </c>
      <c r="AO438" s="1100" t="str">
        <f t="shared" si="302"/>
        <v>n/a</v>
      </c>
      <c r="AP438" s="1100" t="str">
        <f t="shared" si="303"/>
        <v>n/a</v>
      </c>
      <c r="AQ438" s="1100" t="str">
        <f t="shared" si="304"/>
        <v>n/a</v>
      </c>
      <c r="AR438" s="1100" t="str">
        <f t="shared" si="305"/>
        <v>n/a</v>
      </c>
      <c r="AS438" s="1100" t="str">
        <f t="shared" si="306"/>
        <v>n/a</v>
      </c>
      <c r="AT438" s="1100" t="str">
        <f t="shared" si="307"/>
        <v>n/a</v>
      </c>
      <c r="AU438" s="1100" t="str">
        <f t="shared" si="308"/>
        <v>n/a</v>
      </c>
      <c r="AV438" s="1100" t="str">
        <f t="shared" si="309"/>
        <v>n/a</v>
      </c>
      <c r="AW438" s="1100">
        <f t="shared" si="311"/>
        <v>46.229166666666664</v>
      </c>
      <c r="AX438" s="1100">
        <f t="shared" si="312"/>
        <v>12.47170408475832</v>
      </c>
    </row>
    <row r="439" spans="1:50" ht="11.25" customHeight="1" x14ac:dyDescent="0.2">
      <c r="A439" s="467" t="s">
        <v>1459</v>
      </c>
      <c r="B439" s="468" t="s">
        <v>1460</v>
      </c>
      <c r="C439" s="584">
        <v>1.82</v>
      </c>
      <c r="D439" s="584">
        <v>1.74</v>
      </c>
      <c r="E439" s="460">
        <v>1.66</v>
      </c>
      <c r="F439" s="1018">
        <v>1.6</v>
      </c>
      <c r="G439" s="474">
        <v>1.575</v>
      </c>
      <c r="H439" s="474">
        <v>1.4750000000000001</v>
      </c>
      <c r="I439" s="474">
        <v>1.18092</v>
      </c>
      <c r="J439" s="474">
        <v>0.90018000000000009</v>
      </c>
      <c r="K439" s="977"/>
      <c r="L439" s="473">
        <v>0.65954000000000002</v>
      </c>
      <c r="M439" s="475">
        <v>0.65954000000000002</v>
      </c>
      <c r="N439" s="977"/>
      <c r="O439" s="496">
        <v>0.65954000000000002</v>
      </c>
      <c r="P439" s="496">
        <v>0.65954000000000002</v>
      </c>
      <c r="Q439" s="477">
        <v>0.65954000000000002</v>
      </c>
      <c r="R439" s="476">
        <v>0.65954000000000002</v>
      </c>
      <c r="S439" s="476">
        <v>0.52585000000000004</v>
      </c>
      <c r="T439" s="476">
        <v>0.46345999999999998</v>
      </c>
      <c r="U439" s="476">
        <v>0.40998000000000001</v>
      </c>
      <c r="V439" s="476">
        <v>0.20499000000000001</v>
      </c>
      <c r="W439" s="476">
        <v>0.18717</v>
      </c>
      <c r="X439" s="477">
        <v>0.17824999999999999</v>
      </c>
      <c r="Y439" s="476">
        <v>0.17824999999999999</v>
      </c>
      <c r="Z439" s="477">
        <v>0</v>
      </c>
      <c r="AA439" s="587">
        <f t="shared" si="310"/>
        <v>18.056289999999994</v>
      </c>
      <c r="AB439" s="1100">
        <f t="shared" si="313"/>
        <v>4.5977011494252817</v>
      </c>
      <c r="AC439" s="1100">
        <f t="shared" si="314"/>
        <v>4.8192771084337505</v>
      </c>
      <c r="AD439" s="1100">
        <f t="shared" si="291"/>
        <v>3.7499999999999867</v>
      </c>
      <c r="AE439" s="1100">
        <f t="shared" si="292"/>
        <v>1.5873015873016039</v>
      </c>
      <c r="AF439" s="1100">
        <f t="shared" si="293"/>
        <v>6.7796610169491345</v>
      </c>
      <c r="AG439" s="1100">
        <f t="shared" si="294"/>
        <v>24.902618297598501</v>
      </c>
      <c r="AH439" s="1100">
        <f t="shared" si="295"/>
        <v>31.187095914150476</v>
      </c>
      <c r="AI439" s="1100">
        <f t="shared" si="296"/>
        <v>36.48603572186677</v>
      </c>
      <c r="AJ439" s="1100">
        <f t="shared" si="297"/>
        <v>0</v>
      </c>
      <c r="AK439" s="1100">
        <f t="shared" si="298"/>
        <v>0</v>
      </c>
      <c r="AL439" s="1100">
        <f t="shared" si="299"/>
        <v>0</v>
      </c>
      <c r="AM439" s="1100">
        <f t="shared" si="300"/>
        <v>0</v>
      </c>
      <c r="AN439" s="1100">
        <f t="shared" si="301"/>
        <v>0</v>
      </c>
      <c r="AO439" s="1100">
        <f t="shared" si="302"/>
        <v>25.423599885899016</v>
      </c>
      <c r="AP439" s="1100">
        <f t="shared" si="303"/>
        <v>13.461787425020511</v>
      </c>
      <c r="AQ439" s="1100">
        <f t="shared" si="304"/>
        <v>13.044538757988189</v>
      </c>
      <c r="AR439" s="1100">
        <f t="shared" si="305"/>
        <v>100</v>
      </c>
      <c r="AS439" s="1100">
        <f t="shared" si="306"/>
        <v>9.5207565314954223</v>
      </c>
      <c r="AT439" s="1100">
        <f t="shared" si="307"/>
        <v>5.0042075736325353</v>
      </c>
      <c r="AU439" s="1100">
        <f t="shared" si="308"/>
        <v>0</v>
      </c>
      <c r="AV439" s="1100" t="str">
        <f t="shared" si="309"/>
        <v>n/a</v>
      </c>
      <c r="AW439" s="1100">
        <f t="shared" si="311"/>
        <v>14.028229048488058</v>
      </c>
      <c r="AX439" s="1100">
        <f t="shared" si="312"/>
        <v>23.17952602343539</v>
      </c>
    </row>
    <row r="440" spans="1:50" ht="11.25" customHeight="1" x14ac:dyDescent="0.2">
      <c r="A440" s="554" t="s">
        <v>4103</v>
      </c>
      <c r="B440" s="816" t="s">
        <v>4100</v>
      </c>
      <c r="C440" s="963">
        <v>1.1200000000000001</v>
      </c>
      <c r="D440" s="963">
        <v>1</v>
      </c>
      <c r="E440" s="460">
        <v>0.91</v>
      </c>
      <c r="F440" s="820">
        <v>0.82</v>
      </c>
      <c r="G440" s="820">
        <v>0.74</v>
      </c>
      <c r="H440" s="820">
        <v>0.66</v>
      </c>
      <c r="I440" s="820">
        <v>0.56999999999999995</v>
      </c>
      <c r="J440" s="820">
        <v>0.52</v>
      </c>
      <c r="K440" s="820"/>
      <c r="L440" s="820">
        <v>0.52</v>
      </c>
      <c r="M440" s="829">
        <v>0.52</v>
      </c>
      <c r="N440" s="812"/>
      <c r="O440" s="461">
        <v>0.52</v>
      </c>
      <c r="P440" s="461">
        <v>0.78</v>
      </c>
      <c r="Q440" s="831">
        <v>1</v>
      </c>
      <c r="R440" s="831">
        <v>0.88</v>
      </c>
      <c r="S440" s="831">
        <v>0.52500000000000002</v>
      </c>
      <c r="T440" s="831">
        <v>0.57999999999999996</v>
      </c>
      <c r="U440" s="831">
        <v>0.47</v>
      </c>
      <c r="V440" s="831">
        <v>0.39</v>
      </c>
      <c r="W440" s="831">
        <v>0.3</v>
      </c>
      <c r="X440" s="831">
        <v>0.24</v>
      </c>
      <c r="Y440" s="831">
        <v>0.2</v>
      </c>
      <c r="Z440" s="831">
        <v>0</v>
      </c>
      <c r="AA440" s="587">
        <f t="shared" si="310"/>
        <v>13.265000000000001</v>
      </c>
      <c r="AB440" s="1100">
        <f t="shared" si="313"/>
        <v>12.000000000000011</v>
      </c>
      <c r="AC440" s="1100">
        <f t="shared" si="314"/>
        <v>9.8901098901098763</v>
      </c>
      <c r="AD440" s="1100">
        <f t="shared" si="291"/>
        <v>10.975609756097571</v>
      </c>
      <c r="AE440" s="1100">
        <f t="shared" si="292"/>
        <v>10.810810810810811</v>
      </c>
      <c r="AF440" s="1100">
        <f t="shared" si="293"/>
        <v>12.12121212121211</v>
      </c>
      <c r="AG440" s="1100">
        <f t="shared" si="294"/>
        <v>15.789473684210531</v>
      </c>
      <c r="AH440" s="1100">
        <f t="shared" si="295"/>
        <v>9.6153846153846025</v>
      </c>
      <c r="AI440" s="1100">
        <f t="shared" si="296"/>
        <v>0</v>
      </c>
      <c r="AJ440" s="1100">
        <f t="shared" si="297"/>
        <v>0</v>
      </c>
      <c r="AK440" s="1100">
        <f t="shared" si="298"/>
        <v>0</v>
      </c>
      <c r="AL440" s="1100">
        <f t="shared" si="299"/>
        <v>-33.333333333333336</v>
      </c>
      <c r="AM440" s="1100">
        <f t="shared" si="300"/>
        <v>-21.999999999999996</v>
      </c>
      <c r="AN440" s="1100">
        <f t="shared" si="301"/>
        <v>13.636363636363647</v>
      </c>
      <c r="AO440" s="1100">
        <f t="shared" si="302"/>
        <v>67.61904761904762</v>
      </c>
      <c r="AP440" s="1100">
        <f t="shared" si="303"/>
        <v>-9.4827586206896459</v>
      </c>
      <c r="AQ440" s="1100">
        <f t="shared" si="304"/>
        <v>23.404255319148938</v>
      </c>
      <c r="AR440" s="1100">
        <f t="shared" si="305"/>
        <v>20.512820512820507</v>
      </c>
      <c r="AS440" s="1100">
        <f t="shared" si="306"/>
        <v>30.000000000000004</v>
      </c>
      <c r="AT440" s="1100">
        <f t="shared" si="307"/>
        <v>25</v>
      </c>
      <c r="AU440" s="1100">
        <f t="shared" si="308"/>
        <v>19.999999999999996</v>
      </c>
      <c r="AV440" s="1100" t="str">
        <f t="shared" si="309"/>
        <v>n/a</v>
      </c>
      <c r="AW440" s="1100">
        <f t="shared" si="311"/>
        <v>10.827949800559162</v>
      </c>
      <c r="AX440" s="1100">
        <f t="shared" si="312"/>
        <v>20.467951416303915</v>
      </c>
    </row>
    <row r="441" spans="1:50" ht="11.25" customHeight="1" x14ac:dyDescent="0.2">
      <c r="A441" s="507" t="s">
        <v>1421</v>
      </c>
      <c r="B441" s="829" t="s">
        <v>1422</v>
      </c>
      <c r="C441" s="584">
        <v>0.56000000000000005</v>
      </c>
      <c r="D441" s="584">
        <v>0.5</v>
      </c>
      <c r="E441" s="483">
        <v>0.48</v>
      </c>
      <c r="F441" s="460">
        <v>0.45999999999999996</v>
      </c>
      <c r="G441" s="463">
        <v>0.4</v>
      </c>
      <c r="H441" s="584">
        <v>0.32500000000000001</v>
      </c>
      <c r="I441" s="584">
        <v>0.2</v>
      </c>
      <c r="J441" s="584">
        <v>0.16</v>
      </c>
      <c r="K441" s="897"/>
      <c r="L441" s="463">
        <v>0</v>
      </c>
      <c r="M441" s="588">
        <v>0</v>
      </c>
      <c r="N441" s="897"/>
      <c r="O441" s="585">
        <v>0</v>
      </c>
      <c r="P441" s="585">
        <v>0</v>
      </c>
      <c r="Q441" s="586">
        <v>0</v>
      </c>
      <c r="R441" s="586">
        <v>0</v>
      </c>
      <c r="S441" s="586">
        <v>0</v>
      </c>
      <c r="T441" s="586">
        <v>0</v>
      </c>
      <c r="U441" s="586">
        <v>0</v>
      </c>
      <c r="V441" s="586">
        <v>0</v>
      </c>
      <c r="W441" s="590">
        <v>5</v>
      </c>
      <c r="X441" s="590">
        <v>8</v>
      </c>
      <c r="Y441" s="590">
        <v>4.8099999999999996</v>
      </c>
      <c r="Z441" s="590">
        <v>3.6</v>
      </c>
      <c r="AA441" s="587">
        <f t="shared" si="310"/>
        <v>24.495000000000001</v>
      </c>
      <c r="AB441" s="1100">
        <f t="shared" si="313"/>
        <v>12.000000000000011</v>
      </c>
      <c r="AC441" s="1100">
        <f t="shared" si="314"/>
        <v>4.1666666666666741</v>
      </c>
      <c r="AD441" s="1100">
        <f t="shared" si="291"/>
        <v>4.3478260869565188</v>
      </c>
      <c r="AE441" s="1100">
        <f t="shared" si="292"/>
        <v>14.999999999999991</v>
      </c>
      <c r="AF441" s="1100">
        <f t="shared" si="293"/>
        <v>23.076923076923084</v>
      </c>
      <c r="AG441" s="1100">
        <f t="shared" si="294"/>
        <v>62.5</v>
      </c>
      <c r="AH441" s="1100">
        <f t="shared" si="295"/>
        <v>25</v>
      </c>
      <c r="AI441" s="1100" t="str">
        <f t="shared" si="296"/>
        <v>n/a</v>
      </c>
      <c r="AJ441" s="1100" t="str">
        <f t="shared" si="297"/>
        <v>n/a</v>
      </c>
      <c r="AK441" s="1100" t="str">
        <f t="shared" si="298"/>
        <v>n/a</v>
      </c>
      <c r="AL441" s="1100" t="str">
        <f t="shared" si="299"/>
        <v>n/a</v>
      </c>
      <c r="AM441" s="1100" t="str">
        <f t="shared" si="300"/>
        <v>n/a</v>
      </c>
      <c r="AN441" s="1100" t="str">
        <f t="shared" si="301"/>
        <v>n/a</v>
      </c>
      <c r="AO441" s="1100" t="str">
        <f t="shared" si="302"/>
        <v>n/a</v>
      </c>
      <c r="AP441" s="1100" t="str">
        <f t="shared" si="303"/>
        <v>n/a</v>
      </c>
      <c r="AQ441" s="1100" t="str">
        <f t="shared" si="304"/>
        <v>n/a</v>
      </c>
      <c r="AR441" s="1100" t="str">
        <f t="shared" si="305"/>
        <v>n/a</v>
      </c>
      <c r="AS441" s="1100">
        <f t="shared" si="306"/>
        <v>-100</v>
      </c>
      <c r="AT441" s="1100">
        <f t="shared" si="307"/>
        <v>-37.5</v>
      </c>
      <c r="AU441" s="1100">
        <f t="shared" si="308"/>
        <v>66.320166320166322</v>
      </c>
      <c r="AV441" s="1100">
        <f t="shared" si="309"/>
        <v>33.6111111111111</v>
      </c>
      <c r="AW441" s="1100">
        <f t="shared" si="311"/>
        <v>9.8656993874385179</v>
      </c>
      <c r="AX441" s="1100">
        <f t="shared" si="312"/>
        <v>46.18736630715523</v>
      </c>
    </row>
    <row r="442" spans="1:50" ht="11.25" customHeight="1" x14ac:dyDescent="0.2">
      <c r="A442" s="468" t="s">
        <v>1427</v>
      </c>
      <c r="B442" s="468" t="s">
        <v>1428</v>
      </c>
      <c r="C442" s="584">
        <v>1.6</v>
      </c>
      <c r="D442" s="584">
        <v>1.46</v>
      </c>
      <c r="E442" s="460">
        <v>1.32</v>
      </c>
      <c r="F442" s="471">
        <v>1.1000000000000001</v>
      </c>
      <c r="G442" s="584">
        <v>1</v>
      </c>
      <c r="H442" s="584">
        <v>0.88</v>
      </c>
      <c r="I442" s="584">
        <v>0.76</v>
      </c>
      <c r="J442" s="584">
        <v>0.64</v>
      </c>
      <c r="K442" s="897"/>
      <c r="L442" s="584">
        <v>0.55000000000000004</v>
      </c>
      <c r="M442" s="459">
        <v>0.5</v>
      </c>
      <c r="N442" s="897"/>
      <c r="O442" s="472">
        <v>0.255</v>
      </c>
      <c r="P442" s="585">
        <v>4.4999999999999998E-2</v>
      </c>
      <c r="Q442" s="590">
        <v>0.315</v>
      </c>
      <c r="R442" s="586">
        <v>0.28749999999999998</v>
      </c>
      <c r="S442" s="586">
        <v>0.38</v>
      </c>
      <c r="T442" s="590">
        <v>0.38</v>
      </c>
      <c r="U442" s="590">
        <v>0.37</v>
      </c>
      <c r="V442" s="586">
        <v>0.34</v>
      </c>
      <c r="W442" s="586">
        <v>0.34</v>
      </c>
      <c r="X442" s="590">
        <v>0.34</v>
      </c>
      <c r="Y442" s="590">
        <v>0.3</v>
      </c>
      <c r="Z442" s="586">
        <v>0.2225</v>
      </c>
      <c r="AA442" s="587">
        <f t="shared" si="310"/>
        <v>13.385000000000003</v>
      </c>
      <c r="AB442" s="1100">
        <f t="shared" si="313"/>
        <v>9.5890410958904262</v>
      </c>
      <c r="AC442" s="1100">
        <f t="shared" si="314"/>
        <v>10.606060606060597</v>
      </c>
      <c r="AD442" s="1100">
        <f t="shared" si="291"/>
        <v>19.999999999999996</v>
      </c>
      <c r="AE442" s="1100">
        <f t="shared" si="292"/>
        <v>10.000000000000009</v>
      </c>
      <c r="AF442" s="1100">
        <f t="shared" si="293"/>
        <v>13.636363636363647</v>
      </c>
      <c r="AG442" s="1100">
        <f t="shared" si="294"/>
        <v>15.789473684210531</v>
      </c>
      <c r="AH442" s="1100">
        <f t="shared" si="295"/>
        <v>18.75</v>
      </c>
      <c r="AI442" s="1100">
        <f t="shared" si="296"/>
        <v>16.36363636363636</v>
      </c>
      <c r="AJ442" s="1100">
        <f t="shared" si="297"/>
        <v>10.000000000000009</v>
      </c>
      <c r="AK442" s="1100">
        <f t="shared" si="298"/>
        <v>96.078431372549005</v>
      </c>
      <c r="AL442" s="1100">
        <f t="shared" si="299"/>
        <v>466.66666666666669</v>
      </c>
      <c r="AM442" s="1100">
        <f t="shared" si="300"/>
        <v>-85.714285714285722</v>
      </c>
      <c r="AN442" s="1100">
        <f t="shared" si="301"/>
        <v>9.5652173913043583</v>
      </c>
      <c r="AO442" s="1100">
        <f t="shared" si="302"/>
        <v>-24.342105263157897</v>
      </c>
      <c r="AP442" s="1100">
        <f t="shared" si="303"/>
        <v>0</v>
      </c>
      <c r="AQ442" s="1100">
        <f t="shared" si="304"/>
        <v>2.7027027027026973</v>
      </c>
      <c r="AR442" s="1100">
        <f t="shared" si="305"/>
        <v>8.8235294117646959</v>
      </c>
      <c r="AS442" s="1100">
        <f t="shared" si="306"/>
        <v>0</v>
      </c>
      <c r="AT442" s="1100">
        <f t="shared" si="307"/>
        <v>0</v>
      </c>
      <c r="AU442" s="1100">
        <f t="shared" si="308"/>
        <v>13.333333333333353</v>
      </c>
      <c r="AV442" s="1100">
        <f t="shared" si="309"/>
        <v>34.831460674157299</v>
      </c>
      <c r="AW442" s="1100">
        <f t="shared" si="311"/>
        <v>30.794263141009338</v>
      </c>
      <c r="AX442" s="1100">
        <f t="shared" si="312"/>
        <v>104.51339350346215</v>
      </c>
    </row>
    <row r="443" spans="1:50" ht="11.25" customHeight="1" x14ac:dyDescent="0.2">
      <c r="A443" s="829" t="s">
        <v>288</v>
      </c>
      <c r="B443" s="829" t="s">
        <v>289</v>
      </c>
      <c r="C443" s="584">
        <v>1.4450000000000001</v>
      </c>
      <c r="D443" s="584">
        <v>1.38</v>
      </c>
      <c r="E443" s="460">
        <v>1.32</v>
      </c>
      <c r="F443" s="589">
        <v>1.26</v>
      </c>
      <c r="G443" s="584">
        <v>1.2050000000000001</v>
      </c>
      <c r="H443" s="584">
        <v>1.155</v>
      </c>
      <c r="I443" s="584">
        <v>1.1084666666666667</v>
      </c>
      <c r="J443" s="584">
        <v>1.0702666666666667</v>
      </c>
      <c r="K443" s="897"/>
      <c r="L443" s="584">
        <v>1.0369333333333335</v>
      </c>
      <c r="M443" s="459">
        <v>1.0102666666666666</v>
      </c>
      <c r="N443" s="897"/>
      <c r="O443" s="472">
        <v>0.99</v>
      </c>
      <c r="P443" s="472">
        <v>0.97346666666666659</v>
      </c>
      <c r="Q443" s="590">
        <v>0.95559999999999989</v>
      </c>
      <c r="R443" s="590">
        <v>0.93773333333333342</v>
      </c>
      <c r="S443" s="590">
        <v>0.9244</v>
      </c>
      <c r="T443" s="590">
        <v>0.91600000000000004</v>
      </c>
      <c r="U443" s="590">
        <v>0.90666666666666673</v>
      </c>
      <c r="V443" s="590">
        <v>0.89866666666666672</v>
      </c>
      <c r="W443" s="590">
        <v>0.89200000000000002</v>
      </c>
      <c r="X443" s="590">
        <v>0.88533333333333342</v>
      </c>
      <c r="Y443" s="590">
        <v>0.87666666666666659</v>
      </c>
      <c r="Z443" s="590">
        <v>0.8666666666666667</v>
      </c>
      <c r="AA443" s="587">
        <f t="shared" si="310"/>
        <v>23.014133333333334</v>
      </c>
      <c r="AB443" s="1100">
        <f t="shared" si="313"/>
        <v>4.7101449275362528</v>
      </c>
      <c r="AC443" s="1100">
        <f t="shared" si="314"/>
        <v>4.5454545454545414</v>
      </c>
      <c r="AD443" s="1100">
        <f t="shared" si="291"/>
        <v>4.7619047619047672</v>
      </c>
      <c r="AE443" s="1100">
        <f t="shared" si="292"/>
        <v>4.5643153526970792</v>
      </c>
      <c r="AF443" s="1100">
        <f t="shared" si="293"/>
        <v>4.3290043290043378</v>
      </c>
      <c r="AG443" s="1100">
        <f t="shared" si="294"/>
        <v>4.197991219101449</v>
      </c>
      <c r="AH443" s="1100">
        <f t="shared" si="295"/>
        <v>3.569203936713583</v>
      </c>
      <c r="AI443" s="1100">
        <f t="shared" si="296"/>
        <v>3.2146071750031924</v>
      </c>
      <c r="AJ443" s="1100">
        <f t="shared" si="297"/>
        <v>2.6395671109938235</v>
      </c>
      <c r="AK443" s="1100">
        <f t="shared" si="298"/>
        <v>2.0471380471380529</v>
      </c>
      <c r="AL443" s="1100">
        <f t="shared" si="299"/>
        <v>1.6983974797972978</v>
      </c>
      <c r="AM443" s="1100">
        <f t="shared" si="300"/>
        <v>1.8696804799776867</v>
      </c>
      <c r="AN443" s="1100">
        <f t="shared" si="301"/>
        <v>1.9053035688894937</v>
      </c>
      <c r="AO443" s="1100">
        <f t="shared" si="302"/>
        <v>1.4423770373575673</v>
      </c>
      <c r="AP443" s="1100">
        <f t="shared" si="303"/>
        <v>0.91703056768559499</v>
      </c>
      <c r="AQ443" s="1100">
        <f t="shared" si="304"/>
        <v>1.0294117647058787</v>
      </c>
      <c r="AR443" s="1100">
        <f t="shared" si="305"/>
        <v>0.89020771513352859</v>
      </c>
      <c r="AS443" s="1100">
        <f t="shared" si="306"/>
        <v>0.74738415545589909</v>
      </c>
      <c r="AT443" s="1100">
        <f t="shared" si="307"/>
        <v>0.75301204819275824</v>
      </c>
      <c r="AU443" s="1100">
        <f t="shared" si="308"/>
        <v>0.98859315589354679</v>
      </c>
      <c r="AV443" s="1100">
        <f t="shared" si="309"/>
        <v>1.1538461538461497</v>
      </c>
      <c r="AW443" s="1100">
        <f t="shared" si="311"/>
        <v>2.4749797872610708</v>
      </c>
      <c r="AX443" s="1100">
        <f t="shared" si="312"/>
        <v>1.5253197499704401</v>
      </c>
    </row>
    <row r="444" spans="1:50" ht="11.25" customHeight="1" x14ac:dyDescent="0.2">
      <c r="A444" s="511" t="s">
        <v>4504</v>
      </c>
      <c r="B444" s="829" t="s">
        <v>4499</v>
      </c>
      <c r="C444" s="584">
        <v>1.92</v>
      </c>
      <c r="D444" s="584">
        <v>1.85</v>
      </c>
      <c r="E444" s="460">
        <v>1.7075</v>
      </c>
      <c r="F444" s="589">
        <v>1.5649999999999999</v>
      </c>
      <c r="G444" s="584">
        <v>0.65069999999999995</v>
      </c>
      <c r="H444" s="499">
        <v>0</v>
      </c>
      <c r="I444" s="499">
        <v>0</v>
      </c>
      <c r="J444" s="499">
        <v>0</v>
      </c>
      <c r="K444" s="1026"/>
      <c r="L444" s="499">
        <v>0</v>
      </c>
      <c r="M444" s="502">
        <v>0</v>
      </c>
      <c r="N444" s="1026"/>
      <c r="O444" s="999">
        <v>0</v>
      </c>
      <c r="P444" s="999">
        <v>0</v>
      </c>
      <c r="Q444" s="500">
        <v>0</v>
      </c>
      <c r="R444" s="500">
        <v>0</v>
      </c>
      <c r="S444" s="500">
        <v>0</v>
      </c>
      <c r="T444" s="500">
        <v>0</v>
      </c>
      <c r="U444" s="500">
        <v>0</v>
      </c>
      <c r="V444" s="500">
        <v>0</v>
      </c>
      <c r="W444" s="500">
        <v>0</v>
      </c>
      <c r="X444" s="500">
        <v>0</v>
      </c>
      <c r="Y444" s="500">
        <v>0</v>
      </c>
      <c r="Z444" s="500">
        <v>0</v>
      </c>
      <c r="AA444" s="587">
        <f t="shared" si="310"/>
        <v>7.6932</v>
      </c>
      <c r="AB444" s="1100">
        <f t="shared" si="313"/>
        <v>3.7837837837837673</v>
      </c>
      <c r="AC444" s="1100">
        <f t="shared" si="314"/>
        <v>8.3455344070278326</v>
      </c>
      <c r="AD444" s="1100">
        <f t="shared" si="291"/>
        <v>9.1054313099041551</v>
      </c>
      <c r="AE444" s="1100">
        <f t="shared" si="292"/>
        <v>140.5102197633318</v>
      </c>
      <c r="AF444" s="1100" t="str">
        <f t="shared" si="293"/>
        <v>n/a</v>
      </c>
      <c r="AG444" s="1100" t="str">
        <f t="shared" si="294"/>
        <v>n/a</v>
      </c>
      <c r="AH444" s="1100" t="str">
        <f t="shared" si="295"/>
        <v>n/a</v>
      </c>
      <c r="AI444" s="1100" t="str">
        <f t="shared" si="296"/>
        <v>n/a</v>
      </c>
      <c r="AJ444" s="1100" t="str">
        <f t="shared" si="297"/>
        <v>n/a</v>
      </c>
      <c r="AK444" s="1100" t="str">
        <f t="shared" si="298"/>
        <v>n/a</v>
      </c>
      <c r="AL444" s="1100" t="str">
        <f t="shared" si="299"/>
        <v>n/a</v>
      </c>
      <c r="AM444" s="1100" t="str">
        <f t="shared" si="300"/>
        <v>n/a</v>
      </c>
      <c r="AN444" s="1100" t="str">
        <f t="shared" si="301"/>
        <v>n/a</v>
      </c>
      <c r="AO444" s="1100" t="str">
        <f t="shared" si="302"/>
        <v>n/a</v>
      </c>
      <c r="AP444" s="1100" t="str">
        <f t="shared" si="303"/>
        <v>n/a</v>
      </c>
      <c r="AQ444" s="1100" t="str">
        <f t="shared" si="304"/>
        <v>n/a</v>
      </c>
      <c r="AR444" s="1100" t="str">
        <f t="shared" si="305"/>
        <v>n/a</v>
      </c>
      <c r="AS444" s="1100" t="str">
        <f t="shared" si="306"/>
        <v>n/a</v>
      </c>
      <c r="AT444" s="1100" t="str">
        <f t="shared" si="307"/>
        <v>n/a</v>
      </c>
      <c r="AU444" s="1100" t="str">
        <f t="shared" si="308"/>
        <v>n/a</v>
      </c>
      <c r="AV444" s="1100" t="str">
        <f t="shared" si="309"/>
        <v>n/a</v>
      </c>
      <c r="AW444" s="1100">
        <f t="shared" si="311"/>
        <v>40.436242316011892</v>
      </c>
      <c r="AX444" s="1100">
        <f t="shared" si="312"/>
        <v>66.75736396579174</v>
      </c>
    </row>
    <row r="445" spans="1:50" ht="11.25" customHeight="1" x14ac:dyDescent="0.2">
      <c r="A445" s="447" t="s">
        <v>276</v>
      </c>
      <c r="B445" s="814" t="s">
        <v>277</v>
      </c>
      <c r="C445" s="584">
        <v>1.635</v>
      </c>
      <c r="D445" s="584">
        <v>1.4650000000000001</v>
      </c>
      <c r="E445" s="460">
        <v>1.28</v>
      </c>
      <c r="F445" s="454">
        <v>1.0350000000000001</v>
      </c>
      <c r="G445" s="584">
        <v>1.0149999999999999</v>
      </c>
      <c r="H445" s="584">
        <v>0.995</v>
      </c>
      <c r="I445" s="584">
        <v>0.97499999999999998</v>
      </c>
      <c r="J445" s="584">
        <v>0.95499999999999996</v>
      </c>
      <c r="K445" s="897"/>
      <c r="L445" s="584">
        <v>0.93500000000000005</v>
      </c>
      <c r="M445" s="459">
        <v>0.91500000000000004</v>
      </c>
      <c r="N445" s="897"/>
      <c r="O445" s="472">
        <v>0.89500000000000002</v>
      </c>
      <c r="P445" s="472">
        <v>0.86</v>
      </c>
      <c r="Q445" s="590">
        <v>0.78</v>
      </c>
      <c r="R445" s="590">
        <v>0.7</v>
      </c>
      <c r="S445" s="590">
        <v>0.62</v>
      </c>
      <c r="T445" s="590">
        <v>0.53</v>
      </c>
      <c r="U445" s="590">
        <v>0.43</v>
      </c>
      <c r="V445" s="590">
        <v>0.39</v>
      </c>
      <c r="W445" s="590">
        <v>0.34</v>
      </c>
      <c r="X445" s="590">
        <v>0.31</v>
      </c>
      <c r="Y445" s="590">
        <v>0.27</v>
      </c>
      <c r="Z445" s="590">
        <v>0.23</v>
      </c>
      <c r="AA445" s="587">
        <f t="shared" si="310"/>
        <v>17.559999999999999</v>
      </c>
      <c r="AB445" s="1100">
        <f t="shared" si="313"/>
        <v>11.604095563139927</v>
      </c>
      <c r="AC445" s="1100">
        <f t="shared" si="314"/>
        <v>14.453125</v>
      </c>
      <c r="AD445" s="1100">
        <f t="shared" si="291"/>
        <v>23.671497584541058</v>
      </c>
      <c r="AE445" s="1100">
        <f t="shared" si="292"/>
        <v>1.9704433497537144</v>
      </c>
      <c r="AF445" s="1100">
        <f t="shared" si="293"/>
        <v>2.0100502512562679</v>
      </c>
      <c r="AG445" s="1100">
        <f t="shared" si="294"/>
        <v>2.051282051282044</v>
      </c>
      <c r="AH445" s="1100">
        <f t="shared" si="295"/>
        <v>2.0942408376963373</v>
      </c>
      <c r="AI445" s="1100">
        <f t="shared" si="296"/>
        <v>2.1390374331550666</v>
      </c>
      <c r="AJ445" s="1100">
        <f t="shared" si="297"/>
        <v>2.1857923497267784</v>
      </c>
      <c r="AK445" s="1100">
        <f t="shared" si="298"/>
        <v>2.2346368715083775</v>
      </c>
      <c r="AL445" s="1100">
        <f t="shared" si="299"/>
        <v>4.0697674418604723</v>
      </c>
      <c r="AM445" s="1100">
        <f t="shared" si="300"/>
        <v>10.256410256410241</v>
      </c>
      <c r="AN445" s="1100">
        <f t="shared" si="301"/>
        <v>11.428571428571432</v>
      </c>
      <c r="AO445" s="1100">
        <f t="shared" si="302"/>
        <v>12.903225806451601</v>
      </c>
      <c r="AP445" s="1100">
        <f t="shared" si="303"/>
        <v>16.981132075471695</v>
      </c>
      <c r="AQ445" s="1100">
        <f t="shared" si="304"/>
        <v>23.255813953488392</v>
      </c>
      <c r="AR445" s="1100">
        <f t="shared" si="305"/>
        <v>10.256410256410241</v>
      </c>
      <c r="AS445" s="1100">
        <f t="shared" si="306"/>
        <v>14.705882352941169</v>
      </c>
      <c r="AT445" s="1100">
        <f t="shared" si="307"/>
        <v>9.6774193548387224</v>
      </c>
      <c r="AU445" s="1100">
        <f t="shared" si="308"/>
        <v>14.814814814814813</v>
      </c>
      <c r="AV445" s="1100">
        <f t="shared" si="309"/>
        <v>17.391304347826097</v>
      </c>
      <c r="AW445" s="1100">
        <f t="shared" si="311"/>
        <v>10.00737873243545</v>
      </c>
      <c r="AX445" s="1100">
        <f t="shared" si="312"/>
        <v>7.1300438713674668</v>
      </c>
    </row>
    <row r="446" spans="1:50" ht="11.25" customHeight="1" x14ac:dyDescent="0.2">
      <c r="A446" s="829" t="s">
        <v>272</v>
      </c>
      <c r="B446" s="829" t="s">
        <v>273</v>
      </c>
      <c r="C446" s="584">
        <v>1.24</v>
      </c>
      <c r="D446" s="584">
        <v>1.1399999999999999</v>
      </c>
      <c r="E446" s="460">
        <v>1.04</v>
      </c>
      <c r="F446" s="460">
        <v>0.94</v>
      </c>
      <c r="G446" s="584">
        <v>0.86</v>
      </c>
      <c r="H446" s="584">
        <v>0.8</v>
      </c>
      <c r="I446" s="584">
        <v>0.74</v>
      </c>
      <c r="J446" s="584">
        <v>0.68</v>
      </c>
      <c r="K446" s="897">
        <v>0</v>
      </c>
      <c r="L446" s="584">
        <v>0.62</v>
      </c>
      <c r="M446" s="459">
        <v>0.56000000000000005</v>
      </c>
      <c r="N446" s="897">
        <v>0</v>
      </c>
      <c r="O446" s="472">
        <v>0.52</v>
      </c>
      <c r="P446" s="472">
        <v>0.48</v>
      </c>
      <c r="Q446" s="590">
        <v>0.44</v>
      </c>
      <c r="R446" s="590">
        <v>0.4</v>
      </c>
      <c r="S446" s="590">
        <v>0.36</v>
      </c>
      <c r="T446" s="590">
        <v>0.32</v>
      </c>
      <c r="U446" s="590">
        <v>0.28000000000000003</v>
      </c>
      <c r="V446" s="590">
        <v>0.23</v>
      </c>
      <c r="W446" s="590">
        <v>0.21</v>
      </c>
      <c r="X446" s="590">
        <v>0.2</v>
      </c>
      <c r="Y446" s="590">
        <v>0.19</v>
      </c>
      <c r="Z446" s="590">
        <v>0.17</v>
      </c>
      <c r="AA446" s="587">
        <f t="shared" si="310"/>
        <v>12.419999999999998</v>
      </c>
      <c r="AB446" s="1100">
        <f t="shared" si="313"/>
        <v>8.7719298245614077</v>
      </c>
      <c r="AC446" s="1100">
        <f t="shared" si="314"/>
        <v>9.6153846153846025</v>
      </c>
      <c r="AD446" s="1100">
        <f t="shared" si="291"/>
        <v>10.638297872340431</v>
      </c>
      <c r="AE446" s="1100">
        <f t="shared" si="292"/>
        <v>9.302325581395344</v>
      </c>
      <c r="AF446" s="1100">
        <f t="shared" si="293"/>
        <v>7.4999999999999956</v>
      </c>
      <c r="AG446" s="1100">
        <f t="shared" si="294"/>
        <v>8.1081081081081141</v>
      </c>
      <c r="AH446" s="1100">
        <f t="shared" si="295"/>
        <v>8.8235294117646959</v>
      </c>
      <c r="AI446" s="1100">
        <f t="shared" si="296"/>
        <v>9.6774193548387224</v>
      </c>
      <c r="AJ446" s="1100">
        <f t="shared" si="297"/>
        <v>10.714285714285698</v>
      </c>
      <c r="AK446" s="1100">
        <f t="shared" si="298"/>
        <v>7.6923076923077094</v>
      </c>
      <c r="AL446" s="1100">
        <f t="shared" si="299"/>
        <v>8.3333333333333481</v>
      </c>
      <c r="AM446" s="1100">
        <f t="shared" si="300"/>
        <v>9.0909090909090828</v>
      </c>
      <c r="AN446" s="1100">
        <f t="shared" si="301"/>
        <v>9.9999999999999858</v>
      </c>
      <c r="AO446" s="1100">
        <f t="shared" si="302"/>
        <v>11.111111111111116</v>
      </c>
      <c r="AP446" s="1100">
        <f t="shared" si="303"/>
        <v>12.5</v>
      </c>
      <c r="AQ446" s="1100">
        <f t="shared" si="304"/>
        <v>14.285714285714279</v>
      </c>
      <c r="AR446" s="1100">
        <f t="shared" si="305"/>
        <v>21.739130434782616</v>
      </c>
      <c r="AS446" s="1100">
        <f t="shared" si="306"/>
        <v>9.5238095238095344</v>
      </c>
      <c r="AT446" s="1100">
        <f t="shared" si="307"/>
        <v>4.9999999999999822</v>
      </c>
      <c r="AU446" s="1100">
        <f t="shared" si="308"/>
        <v>5.2631578947368363</v>
      </c>
      <c r="AV446" s="1100">
        <f t="shared" si="309"/>
        <v>11.764705882352944</v>
      </c>
      <c r="AW446" s="1100">
        <f t="shared" si="311"/>
        <v>9.9740695110350686</v>
      </c>
      <c r="AX446" s="1100">
        <f t="shared" si="312"/>
        <v>3.4476885202563756</v>
      </c>
    </row>
    <row r="447" spans="1:50" ht="11.25" customHeight="1" x14ac:dyDescent="0.2">
      <c r="A447" s="829" t="s">
        <v>1441</v>
      </c>
      <c r="B447" s="829" t="s">
        <v>1442</v>
      </c>
      <c r="C447" s="584">
        <v>2.4</v>
      </c>
      <c r="D447" s="584">
        <v>2.04</v>
      </c>
      <c r="E447" s="460">
        <v>1.68</v>
      </c>
      <c r="F447" s="460">
        <v>1.32</v>
      </c>
      <c r="G447" s="584">
        <v>1.04</v>
      </c>
      <c r="H447" s="584">
        <v>0.8</v>
      </c>
      <c r="I447" s="584">
        <v>0.64</v>
      </c>
      <c r="J447" s="584">
        <v>0.52</v>
      </c>
      <c r="K447" s="897"/>
      <c r="L447" s="584">
        <v>0.44</v>
      </c>
      <c r="M447" s="459">
        <v>0.36</v>
      </c>
      <c r="N447" s="897"/>
      <c r="O447" s="472">
        <v>0.28000000000000003</v>
      </c>
      <c r="P447" s="472">
        <v>7.0000000000000007E-2</v>
      </c>
      <c r="Q447" s="586">
        <v>0</v>
      </c>
      <c r="R447" s="586">
        <v>0</v>
      </c>
      <c r="S447" s="586">
        <v>0</v>
      </c>
      <c r="T447" s="586">
        <v>0</v>
      </c>
      <c r="U447" s="586">
        <v>0</v>
      </c>
      <c r="V447" s="586">
        <v>0</v>
      </c>
      <c r="W447" s="586">
        <v>0</v>
      </c>
      <c r="X447" s="586">
        <v>0</v>
      </c>
      <c r="Y447" s="586">
        <v>0</v>
      </c>
      <c r="Z447" s="586">
        <v>0</v>
      </c>
      <c r="AA447" s="587">
        <f t="shared" si="310"/>
        <v>11.59</v>
      </c>
      <c r="AB447" s="1100">
        <f t="shared" si="313"/>
        <v>17.647058823529417</v>
      </c>
      <c r="AC447" s="1100">
        <f t="shared" si="314"/>
        <v>21.428571428571441</v>
      </c>
      <c r="AD447" s="1100">
        <f t="shared" si="291"/>
        <v>27.27272727272727</v>
      </c>
      <c r="AE447" s="1100">
        <f t="shared" si="292"/>
        <v>26.923076923076916</v>
      </c>
      <c r="AF447" s="1100">
        <f t="shared" si="293"/>
        <v>30.000000000000004</v>
      </c>
      <c r="AG447" s="1100">
        <f t="shared" si="294"/>
        <v>25</v>
      </c>
      <c r="AH447" s="1100">
        <f t="shared" si="295"/>
        <v>23.076923076923084</v>
      </c>
      <c r="AI447" s="1100">
        <f t="shared" si="296"/>
        <v>18.181818181818187</v>
      </c>
      <c r="AJ447" s="1100">
        <f t="shared" si="297"/>
        <v>22.222222222222232</v>
      </c>
      <c r="AK447" s="1100">
        <f t="shared" si="298"/>
        <v>28.571428571428559</v>
      </c>
      <c r="AL447" s="1100">
        <f t="shared" si="299"/>
        <v>300</v>
      </c>
      <c r="AM447" s="1100" t="str">
        <f t="shared" si="300"/>
        <v>n/a</v>
      </c>
      <c r="AN447" s="1100" t="str">
        <f t="shared" si="301"/>
        <v>n/a</v>
      </c>
      <c r="AO447" s="1100" t="str">
        <f t="shared" si="302"/>
        <v>n/a</v>
      </c>
      <c r="AP447" s="1100" t="str">
        <f t="shared" si="303"/>
        <v>n/a</v>
      </c>
      <c r="AQ447" s="1100" t="str">
        <f t="shared" si="304"/>
        <v>n/a</v>
      </c>
      <c r="AR447" s="1100" t="str">
        <f t="shared" si="305"/>
        <v>n/a</v>
      </c>
      <c r="AS447" s="1100" t="str">
        <f t="shared" si="306"/>
        <v>n/a</v>
      </c>
      <c r="AT447" s="1100" t="str">
        <f t="shared" si="307"/>
        <v>n/a</v>
      </c>
      <c r="AU447" s="1100" t="str">
        <f t="shared" si="308"/>
        <v>n/a</v>
      </c>
      <c r="AV447" s="1100" t="str">
        <f t="shared" si="309"/>
        <v>n/a</v>
      </c>
      <c r="AW447" s="1100">
        <f t="shared" si="311"/>
        <v>49.120347863663376</v>
      </c>
      <c r="AX447" s="1100">
        <f t="shared" si="312"/>
        <v>83.304644737235193</v>
      </c>
    </row>
    <row r="448" spans="1:50" ht="11.25" customHeight="1" x14ac:dyDescent="0.2">
      <c r="A448" s="803" t="s">
        <v>4550</v>
      </c>
      <c r="B448" s="803" t="s">
        <v>2477</v>
      </c>
      <c r="C448" s="1099">
        <v>2.2400000000000002</v>
      </c>
      <c r="D448" s="584">
        <v>2.06</v>
      </c>
      <c r="E448" s="460">
        <v>1.8399999999999999</v>
      </c>
      <c r="F448" s="460">
        <v>1.72</v>
      </c>
      <c r="G448" s="584">
        <v>1.6400000000000001</v>
      </c>
      <c r="H448" s="499">
        <v>1.6</v>
      </c>
      <c r="I448" s="499">
        <v>1.6</v>
      </c>
      <c r="J448" s="499">
        <v>1.6</v>
      </c>
      <c r="K448" s="812"/>
      <c r="L448" s="483">
        <v>1.6</v>
      </c>
      <c r="M448" s="502">
        <v>1.6</v>
      </c>
      <c r="N448" s="460"/>
      <c r="O448" s="999">
        <v>1.6</v>
      </c>
      <c r="P448" s="472">
        <v>1.6</v>
      </c>
      <c r="Q448" s="490">
        <v>1.49</v>
      </c>
      <c r="R448" s="490">
        <v>1.24</v>
      </c>
      <c r="S448" s="590">
        <v>1.01</v>
      </c>
      <c r="T448" s="590">
        <v>0.8600000000000001</v>
      </c>
      <c r="U448" s="590">
        <v>0.76</v>
      </c>
      <c r="V448" s="590">
        <v>0.69000000000000006</v>
      </c>
      <c r="W448" s="590">
        <v>0.58000000000000007</v>
      </c>
      <c r="X448" s="590">
        <v>0.56000000000000005</v>
      </c>
      <c r="Y448" s="590">
        <v>0.54</v>
      </c>
      <c r="Z448" s="590">
        <v>0.52</v>
      </c>
      <c r="AA448" s="587">
        <f t="shared" si="310"/>
        <v>28.950000000000003</v>
      </c>
      <c r="AB448" s="1100">
        <f t="shared" si="313"/>
        <v>8.7378640776699221</v>
      </c>
      <c r="AC448" s="1100">
        <f t="shared" si="314"/>
        <v>11.956521739130444</v>
      </c>
      <c r="AD448" s="1100">
        <f t="shared" ref="AD448:AD511" si="315">IF(ISERROR((E448/F448-1)*100),"n/a",(E448/F448-1)*100)</f>
        <v>6.9767441860465018</v>
      </c>
      <c r="AE448" s="1100">
        <f t="shared" ref="AE448:AE511" si="316">IF(ISERROR((F448/G448-1)*100),"n/a",(F448/G448-1)*100)</f>
        <v>4.878048780487787</v>
      </c>
      <c r="AF448" s="1100">
        <f t="shared" ref="AF448:AF511" si="317">IF(ISERROR((G448/H448-1)*100),"n/a",(G448/H448-1)*100)</f>
        <v>2.4999999999999911</v>
      </c>
      <c r="AG448" s="1100">
        <f t="shared" ref="AG448:AG511" si="318">IF(ISERROR((H448/I448-1)*100),"n/a",(H448/I448-1)*100)</f>
        <v>0</v>
      </c>
      <c r="AH448" s="1100">
        <f t="shared" ref="AH448:AH511" si="319">IF(ISERROR((I448/J448-1)*100),"n/a",(I448/J448-1)*100)</f>
        <v>0</v>
      </c>
      <c r="AI448" s="1100">
        <f t="shared" ref="AI448:AI511" si="320">IF(ISERROR((J448/L448-1)*100),"n/a",(J448/L448-1)*100)</f>
        <v>0</v>
      </c>
      <c r="AJ448" s="1100">
        <f t="shared" ref="AJ448:AJ511" si="321">IF(ISERROR((L448/M448-1)*100),"n/a",(L448/M448-1)*100)</f>
        <v>0</v>
      </c>
      <c r="AK448" s="1100">
        <f t="shared" ref="AK448:AK511" si="322">IF(ISERROR((M448/O448-1)*100),"n/a",(M448/O448-1)*100)</f>
        <v>0</v>
      </c>
      <c r="AL448" s="1100">
        <f t="shared" ref="AL448:AL511" si="323">IF(ISERROR((O448/P448-1)*100),"n/a",(O448/P448-1)*100)</f>
        <v>0</v>
      </c>
      <c r="AM448" s="1100">
        <f t="shared" ref="AM448:AM511" si="324">IF(ISERROR((P448/Q448-1)*100),"n/a",(P448/Q448-1)*100)</f>
        <v>7.3825503355704702</v>
      </c>
      <c r="AN448" s="1100">
        <f t="shared" ref="AN448:AN511" si="325">IF(ISERROR((Q448/R448-1)*100),"n/a",(Q448/R448-1)*100)</f>
        <v>20.161290322580648</v>
      </c>
      <c r="AO448" s="1100">
        <f t="shared" ref="AO448:AO511" si="326">IF(ISERROR((R448/S448-1)*100),"n/a",(R448/S448-1)*100)</f>
        <v>22.772277227722771</v>
      </c>
      <c r="AP448" s="1100">
        <f t="shared" ref="AP448:AP511" si="327">IF(ISERROR((S448/T448-1)*100),"n/a",(S448/T448-1)*100)</f>
        <v>17.441860465116264</v>
      </c>
      <c r="AQ448" s="1100">
        <f t="shared" ref="AQ448:AQ511" si="328">IF(ISERROR((T448/U448-1)*100),"n/a",(T448/U448-1)*100)</f>
        <v>13.157894736842124</v>
      </c>
      <c r="AR448" s="1100">
        <f t="shared" ref="AR448:AR511" si="329">IF(ISERROR((U448/V448-1)*100),"n/a",(U448/V448-1)*100)</f>
        <v>10.144927536231885</v>
      </c>
      <c r="AS448" s="1100">
        <f t="shared" ref="AS448:AS511" si="330">IF(ISERROR((V448/W448-1)*100),"n/a",(V448/W448-1)*100)</f>
        <v>18.965517241379317</v>
      </c>
      <c r="AT448" s="1100">
        <f t="shared" ref="AT448:AT511" si="331">IF(ISERROR((W448/X448-1)*100),"n/a",(W448/X448-1)*100)</f>
        <v>3.5714285714285809</v>
      </c>
      <c r="AU448" s="1100">
        <f t="shared" ref="AU448:AU511" si="332">IF(ISERROR((X448/Y448-1)*100),"n/a",(X448/Y448-1)*100)</f>
        <v>3.7037037037036979</v>
      </c>
      <c r="AV448" s="1100">
        <f t="shared" ref="AV448:AV511" si="333">IF(ISERROR((Y448/Z448-1)*100),"n/a",(Y448/Z448-1)*100)</f>
        <v>3.8461538461538547</v>
      </c>
      <c r="AW448" s="1100">
        <f t="shared" si="311"/>
        <v>7.4379420366697282</v>
      </c>
      <c r="AX448" s="1100">
        <f t="shared" si="312"/>
        <v>7.4061703413441524</v>
      </c>
    </row>
    <row r="449" spans="1:50" ht="11.25" customHeight="1" x14ac:dyDescent="0.2">
      <c r="A449" s="814" t="s">
        <v>1445</v>
      </c>
      <c r="B449" s="814" t="s">
        <v>1446</v>
      </c>
      <c r="C449" s="584">
        <v>1.84</v>
      </c>
      <c r="D449" s="584">
        <v>1.74</v>
      </c>
      <c r="E449" s="460">
        <v>1.58</v>
      </c>
      <c r="F449" s="460">
        <v>1.4300000000000002</v>
      </c>
      <c r="G449" s="451">
        <v>1.3</v>
      </c>
      <c r="H449" s="451">
        <v>1.18</v>
      </c>
      <c r="I449" s="451">
        <v>1.06</v>
      </c>
      <c r="J449" s="451">
        <v>0.96</v>
      </c>
      <c r="K449" s="964"/>
      <c r="L449" s="451">
        <v>0.9</v>
      </c>
      <c r="M449" s="449">
        <v>0.86</v>
      </c>
      <c r="N449" s="964"/>
      <c r="O449" s="488">
        <v>0.81</v>
      </c>
      <c r="P449" s="495">
        <v>0.8</v>
      </c>
      <c r="Q449" s="456">
        <v>0.8</v>
      </c>
      <c r="R449" s="456">
        <v>0.76</v>
      </c>
      <c r="S449" s="455">
        <v>0.68</v>
      </c>
      <c r="T449" s="455">
        <v>0.68</v>
      </c>
      <c r="U449" s="456">
        <v>1.3</v>
      </c>
      <c r="V449" s="456">
        <v>1.18</v>
      </c>
      <c r="W449" s="456">
        <v>1.0900000000000001</v>
      </c>
      <c r="X449" s="456">
        <v>1.03</v>
      </c>
      <c r="Y449" s="456">
        <v>0.96</v>
      </c>
      <c r="Z449" s="456">
        <v>0.85</v>
      </c>
      <c r="AA449" s="587">
        <f t="shared" si="310"/>
        <v>23.790000000000006</v>
      </c>
      <c r="AB449" s="1100">
        <f t="shared" si="313"/>
        <v>5.7471264367816133</v>
      </c>
      <c r="AC449" s="1100">
        <f t="shared" si="314"/>
        <v>10.126582278480999</v>
      </c>
      <c r="AD449" s="1100">
        <f t="shared" si="315"/>
        <v>10.489510489510479</v>
      </c>
      <c r="AE449" s="1100">
        <f t="shared" si="316"/>
        <v>10.000000000000009</v>
      </c>
      <c r="AF449" s="1100">
        <f t="shared" si="317"/>
        <v>10.169491525423746</v>
      </c>
      <c r="AG449" s="1100">
        <f t="shared" si="318"/>
        <v>11.32075471698113</v>
      </c>
      <c r="AH449" s="1100">
        <f t="shared" si="319"/>
        <v>10.416666666666675</v>
      </c>
      <c r="AI449" s="1100">
        <f t="shared" si="320"/>
        <v>6.6666666666666652</v>
      </c>
      <c r="AJ449" s="1100">
        <f t="shared" si="321"/>
        <v>4.6511627906976827</v>
      </c>
      <c r="AK449" s="1100">
        <f t="shared" si="322"/>
        <v>6.1728395061728225</v>
      </c>
      <c r="AL449" s="1100">
        <f t="shared" si="323"/>
        <v>1.2499999999999956</v>
      </c>
      <c r="AM449" s="1100">
        <f t="shared" si="324"/>
        <v>0</v>
      </c>
      <c r="AN449" s="1100">
        <f t="shared" si="325"/>
        <v>5.2631578947368363</v>
      </c>
      <c r="AO449" s="1100">
        <f t="shared" si="326"/>
        <v>11.764705882352944</v>
      </c>
      <c r="AP449" s="1100">
        <f t="shared" si="327"/>
        <v>0</v>
      </c>
      <c r="AQ449" s="1100">
        <f t="shared" si="328"/>
        <v>-47.692307692307686</v>
      </c>
      <c r="AR449" s="1100">
        <f t="shared" si="329"/>
        <v>10.169491525423746</v>
      </c>
      <c r="AS449" s="1100">
        <f t="shared" si="330"/>
        <v>8.2568807339449499</v>
      </c>
      <c r="AT449" s="1100">
        <f t="shared" si="331"/>
        <v>5.8252427184465994</v>
      </c>
      <c r="AU449" s="1100">
        <f t="shared" si="332"/>
        <v>7.2916666666666741</v>
      </c>
      <c r="AV449" s="1100">
        <f t="shared" si="333"/>
        <v>12.941176470588234</v>
      </c>
      <c r="AW449" s="1100">
        <f t="shared" si="311"/>
        <v>4.801467394154006</v>
      </c>
      <c r="AX449" s="1100">
        <f t="shared" si="312"/>
        <v>12.59788906165433</v>
      </c>
    </row>
    <row r="450" spans="1:50" ht="11.25" customHeight="1" x14ac:dyDescent="0.2">
      <c r="A450" s="468" t="s">
        <v>109</v>
      </c>
      <c r="B450" s="468" t="s">
        <v>110</v>
      </c>
      <c r="C450" s="584">
        <v>5.88</v>
      </c>
      <c r="D450" s="584">
        <v>5.76</v>
      </c>
      <c r="E450" s="460">
        <v>5.44</v>
      </c>
      <c r="F450" s="471">
        <v>4.7</v>
      </c>
      <c r="G450" s="584">
        <v>4.4400000000000004</v>
      </c>
      <c r="H450" s="584">
        <v>4.0999999999999996</v>
      </c>
      <c r="I450" s="584">
        <v>3.42</v>
      </c>
      <c r="J450" s="584">
        <v>2.54</v>
      </c>
      <c r="K450" s="897"/>
      <c r="L450" s="584">
        <v>2.36</v>
      </c>
      <c r="M450" s="459">
        <v>2.2000000000000002</v>
      </c>
      <c r="N450" s="897"/>
      <c r="O450" s="472">
        <v>2.1</v>
      </c>
      <c r="P450" s="472">
        <v>2.04</v>
      </c>
      <c r="Q450" s="590">
        <v>2</v>
      </c>
      <c r="R450" s="590">
        <v>1.92</v>
      </c>
      <c r="S450" s="590">
        <v>1.84</v>
      </c>
      <c r="T450" s="590">
        <v>1.68</v>
      </c>
      <c r="U450" s="590">
        <v>1.44</v>
      </c>
      <c r="V450" s="590">
        <v>1.32</v>
      </c>
      <c r="W450" s="590">
        <v>1.24</v>
      </c>
      <c r="X450" s="590">
        <v>1.2</v>
      </c>
      <c r="Y450" s="590">
        <v>1.1599999999999999</v>
      </c>
      <c r="Z450" s="590">
        <v>1.1200000000000001</v>
      </c>
      <c r="AA450" s="587">
        <f t="shared" si="310"/>
        <v>59.900000000000006</v>
      </c>
      <c r="AB450" s="1100">
        <f t="shared" si="313"/>
        <v>2.0833333333333259</v>
      </c>
      <c r="AC450" s="1100">
        <f t="shared" si="314"/>
        <v>5.8823529411764497</v>
      </c>
      <c r="AD450" s="1100">
        <f t="shared" si="315"/>
        <v>15.744680851063841</v>
      </c>
      <c r="AE450" s="1100">
        <f t="shared" si="316"/>
        <v>5.8558558558558405</v>
      </c>
      <c r="AF450" s="1100">
        <f t="shared" si="317"/>
        <v>8.292682926829297</v>
      </c>
      <c r="AG450" s="1100">
        <f t="shared" si="318"/>
        <v>19.883040935672504</v>
      </c>
      <c r="AH450" s="1100">
        <f t="shared" si="319"/>
        <v>34.645669291338585</v>
      </c>
      <c r="AI450" s="1100">
        <f t="shared" si="320"/>
        <v>7.6271186440677985</v>
      </c>
      <c r="AJ450" s="1100">
        <f t="shared" si="321"/>
        <v>7.2727272727272529</v>
      </c>
      <c r="AK450" s="1100">
        <f t="shared" si="322"/>
        <v>4.7619047619047672</v>
      </c>
      <c r="AL450" s="1100">
        <f t="shared" si="323"/>
        <v>2.941176470588247</v>
      </c>
      <c r="AM450" s="1100">
        <f t="shared" si="324"/>
        <v>2.0000000000000018</v>
      </c>
      <c r="AN450" s="1100">
        <f t="shared" si="325"/>
        <v>4.1666666666666741</v>
      </c>
      <c r="AO450" s="1100">
        <f t="shared" si="326"/>
        <v>4.3478260869565188</v>
      </c>
      <c r="AP450" s="1100">
        <f t="shared" si="327"/>
        <v>9.5238095238095344</v>
      </c>
      <c r="AQ450" s="1100">
        <f t="shared" si="328"/>
        <v>16.666666666666675</v>
      </c>
      <c r="AR450" s="1100">
        <f t="shared" si="329"/>
        <v>9.0909090909090828</v>
      </c>
      <c r="AS450" s="1100">
        <f t="shared" si="330"/>
        <v>6.4516129032258229</v>
      </c>
      <c r="AT450" s="1100">
        <f t="shared" si="331"/>
        <v>3.3333333333333437</v>
      </c>
      <c r="AU450" s="1100">
        <f t="shared" si="332"/>
        <v>3.4482758620689724</v>
      </c>
      <c r="AV450" s="1100">
        <f t="shared" si="333"/>
        <v>3.5714285714285587</v>
      </c>
      <c r="AW450" s="1100">
        <f t="shared" si="311"/>
        <v>8.4567177137915763</v>
      </c>
      <c r="AX450" s="1100">
        <f t="shared" si="312"/>
        <v>7.7294212656938344</v>
      </c>
    </row>
    <row r="451" spans="1:50" ht="11.25" customHeight="1" x14ac:dyDescent="0.2">
      <c r="A451" s="829" t="s">
        <v>664</v>
      </c>
      <c r="B451" s="829" t="s">
        <v>665</v>
      </c>
      <c r="C451" s="584">
        <v>4.1100000000000003</v>
      </c>
      <c r="D451" s="584">
        <v>4.0350000000000001</v>
      </c>
      <c r="E451" s="460">
        <v>3.7925</v>
      </c>
      <c r="F451" s="589">
        <v>3.5225</v>
      </c>
      <c r="G451" s="584">
        <v>3.2450000000000001</v>
      </c>
      <c r="H451" s="584">
        <v>2.915</v>
      </c>
      <c r="I451" s="584">
        <v>2.5049999999999999</v>
      </c>
      <c r="J451" s="584">
        <v>2.0975000000000001</v>
      </c>
      <c r="K451" s="897"/>
      <c r="L451" s="584">
        <v>1.7839999999999998</v>
      </c>
      <c r="M451" s="459">
        <v>1.5562499999999999</v>
      </c>
      <c r="N451" s="897"/>
      <c r="O451" s="472">
        <v>1.4537500000000001</v>
      </c>
      <c r="P451" s="472">
        <v>1.42</v>
      </c>
      <c r="Q451" s="590">
        <v>1.361</v>
      </c>
      <c r="R451" s="590">
        <v>1.2464999999999999</v>
      </c>
      <c r="S451" s="590">
        <v>1.1429999999999998</v>
      </c>
      <c r="T451" s="590">
        <v>0.98275000000000001</v>
      </c>
      <c r="U451" s="590">
        <v>0.86</v>
      </c>
      <c r="V451" s="590">
        <v>0.76624999999999999</v>
      </c>
      <c r="W451" s="590">
        <v>0.64449999999999996</v>
      </c>
      <c r="X451" s="590">
        <v>0.35825000000000001</v>
      </c>
      <c r="Y451" s="586">
        <v>0</v>
      </c>
      <c r="Z451" s="586">
        <v>0</v>
      </c>
      <c r="AA451" s="587">
        <f t="shared" si="310"/>
        <v>39.798749999999991</v>
      </c>
      <c r="AB451" s="1100">
        <f t="shared" si="313"/>
        <v>1.8587360594795488</v>
      </c>
      <c r="AC451" s="1100">
        <f t="shared" si="314"/>
        <v>6.3941990771259061</v>
      </c>
      <c r="AD451" s="1100">
        <f t="shared" si="315"/>
        <v>7.6650106458481249</v>
      </c>
      <c r="AE451" s="1100">
        <f t="shared" si="316"/>
        <v>8.5516178736517734</v>
      </c>
      <c r="AF451" s="1100">
        <f t="shared" si="317"/>
        <v>11.32075471698113</v>
      </c>
      <c r="AG451" s="1100">
        <f t="shared" si="318"/>
        <v>16.367265469061888</v>
      </c>
      <c r="AH451" s="1100">
        <f t="shared" si="319"/>
        <v>19.42789034564958</v>
      </c>
      <c r="AI451" s="1100">
        <f t="shared" si="320"/>
        <v>17.572869955156968</v>
      </c>
      <c r="AJ451" s="1100">
        <f t="shared" si="321"/>
        <v>14.634538152610443</v>
      </c>
      <c r="AK451" s="1100">
        <f t="shared" si="322"/>
        <v>7.0507308684436776</v>
      </c>
      <c r="AL451" s="1100">
        <f t="shared" si="323"/>
        <v>2.376760563380298</v>
      </c>
      <c r="AM451" s="1100">
        <f t="shared" si="324"/>
        <v>4.3350477590007319</v>
      </c>
      <c r="AN451" s="1100">
        <f t="shared" si="325"/>
        <v>9.1857200160449395</v>
      </c>
      <c r="AO451" s="1100">
        <f t="shared" si="326"/>
        <v>9.0551181102362257</v>
      </c>
      <c r="AP451" s="1100">
        <f t="shared" si="327"/>
        <v>16.306283388450748</v>
      </c>
      <c r="AQ451" s="1100">
        <f t="shared" si="328"/>
        <v>14.27325581395349</v>
      </c>
      <c r="AR451" s="1100">
        <f t="shared" si="329"/>
        <v>12.234910277324641</v>
      </c>
      <c r="AS451" s="1100">
        <f t="shared" si="330"/>
        <v>18.890612878200152</v>
      </c>
      <c r="AT451" s="1100">
        <f t="shared" si="331"/>
        <v>79.902302861130465</v>
      </c>
      <c r="AU451" s="1100" t="str">
        <f t="shared" si="332"/>
        <v>n/a</v>
      </c>
      <c r="AV451" s="1100" t="str">
        <f t="shared" si="333"/>
        <v>n/a</v>
      </c>
      <c r="AW451" s="1100">
        <f t="shared" si="311"/>
        <v>14.600190780617407</v>
      </c>
      <c r="AX451" s="1100">
        <f t="shared" si="312"/>
        <v>16.705981456191804</v>
      </c>
    </row>
    <row r="452" spans="1:50" ht="11.25" customHeight="1" x14ac:dyDescent="0.2">
      <c r="A452" s="507" t="s">
        <v>3959</v>
      </c>
      <c r="B452" s="829" t="s">
        <v>3960</v>
      </c>
      <c r="C452" s="584">
        <v>1.03</v>
      </c>
      <c r="D452" s="584">
        <v>1</v>
      </c>
      <c r="E452" s="460">
        <v>0.495</v>
      </c>
      <c r="F452" s="589">
        <v>0.40875</v>
      </c>
      <c r="G452" s="584">
        <v>0.366477</v>
      </c>
      <c r="H452" s="584">
        <v>0.31249899999999997</v>
      </c>
      <c r="I452" s="584">
        <v>0.17045399999999999</v>
      </c>
      <c r="J452" s="499">
        <v>0</v>
      </c>
      <c r="K452" s="897"/>
      <c r="L452" s="499">
        <v>0</v>
      </c>
      <c r="M452" s="588">
        <v>0</v>
      </c>
      <c r="N452" s="897"/>
      <c r="O452" s="464">
        <v>0</v>
      </c>
      <c r="P452" s="586">
        <v>0.52556899999999995</v>
      </c>
      <c r="Q452" s="590">
        <v>1.065342</v>
      </c>
      <c r="R452" s="586">
        <v>0</v>
      </c>
      <c r="S452" s="586">
        <v>0</v>
      </c>
      <c r="T452" s="586">
        <v>0</v>
      </c>
      <c r="U452" s="586">
        <v>0</v>
      </c>
      <c r="V452" s="586">
        <v>0</v>
      </c>
      <c r="W452" s="586">
        <v>0</v>
      </c>
      <c r="X452" s="586">
        <v>0</v>
      </c>
      <c r="Y452" s="586">
        <v>0</v>
      </c>
      <c r="Z452" s="586">
        <v>0</v>
      </c>
      <c r="AA452" s="587">
        <f t="shared" si="310"/>
        <v>5.3740910000000008</v>
      </c>
      <c r="AB452" s="1100">
        <f t="shared" si="313"/>
        <v>3.0000000000000027</v>
      </c>
      <c r="AC452" s="1100">
        <f t="shared" si="314"/>
        <v>102.02020202020203</v>
      </c>
      <c r="AD452" s="1100">
        <f t="shared" si="315"/>
        <v>21.100917431192666</v>
      </c>
      <c r="AE452" s="1100">
        <f t="shared" si="316"/>
        <v>11.534966723696161</v>
      </c>
      <c r="AF452" s="1100">
        <f t="shared" si="317"/>
        <v>17.273015273648884</v>
      </c>
      <c r="AG452" s="1100">
        <f t="shared" si="318"/>
        <v>83.333333333333329</v>
      </c>
      <c r="AH452" s="1100" t="str">
        <f t="shared" si="319"/>
        <v>n/a</v>
      </c>
      <c r="AI452" s="1100" t="str">
        <f t="shared" si="320"/>
        <v>n/a</v>
      </c>
      <c r="AJ452" s="1100" t="str">
        <f t="shared" si="321"/>
        <v>n/a</v>
      </c>
      <c r="AK452" s="1100" t="str">
        <f t="shared" si="322"/>
        <v>n/a</v>
      </c>
      <c r="AL452" s="1100">
        <f t="shared" si="323"/>
        <v>-100</v>
      </c>
      <c r="AM452" s="1100">
        <f t="shared" si="324"/>
        <v>-50.66664038402692</v>
      </c>
      <c r="AN452" s="1100" t="str">
        <f t="shared" si="325"/>
        <v>n/a</v>
      </c>
      <c r="AO452" s="1100" t="str">
        <f t="shared" si="326"/>
        <v>n/a</v>
      </c>
      <c r="AP452" s="1100" t="str">
        <f t="shared" si="327"/>
        <v>n/a</v>
      </c>
      <c r="AQ452" s="1100" t="str">
        <f t="shared" si="328"/>
        <v>n/a</v>
      </c>
      <c r="AR452" s="1100" t="str">
        <f t="shared" si="329"/>
        <v>n/a</v>
      </c>
      <c r="AS452" s="1100" t="str">
        <f t="shared" si="330"/>
        <v>n/a</v>
      </c>
      <c r="AT452" s="1100" t="str">
        <f t="shared" si="331"/>
        <v>n/a</v>
      </c>
      <c r="AU452" s="1100" t="str">
        <f t="shared" si="332"/>
        <v>n/a</v>
      </c>
      <c r="AV452" s="1100" t="str">
        <f t="shared" si="333"/>
        <v>n/a</v>
      </c>
      <c r="AW452" s="1100">
        <f t="shared" si="311"/>
        <v>10.949474299755774</v>
      </c>
      <c r="AX452" s="1100">
        <f t="shared" si="312"/>
        <v>65.297350464035986</v>
      </c>
    </row>
    <row r="453" spans="1:50" ht="11.25" customHeight="1" x14ac:dyDescent="0.2">
      <c r="A453" s="458" t="s">
        <v>4069</v>
      </c>
      <c r="B453" s="829" t="s">
        <v>680</v>
      </c>
      <c r="C453" s="584">
        <v>0.88</v>
      </c>
      <c r="D453" s="584">
        <v>0.86</v>
      </c>
      <c r="E453" s="460">
        <v>0.78</v>
      </c>
      <c r="F453" s="589">
        <v>0.71000000000000008</v>
      </c>
      <c r="G453" s="584">
        <v>0.66</v>
      </c>
      <c r="H453" s="584">
        <v>0.57999999999999996</v>
      </c>
      <c r="I453" s="584">
        <v>0.5</v>
      </c>
      <c r="J453" s="584">
        <v>0.43</v>
      </c>
      <c r="K453" s="897" t="s">
        <v>90</v>
      </c>
      <c r="L453" s="584">
        <v>0.39</v>
      </c>
      <c r="M453" s="459">
        <v>0.34</v>
      </c>
      <c r="N453" s="897"/>
      <c r="O453" s="472">
        <v>0.24667</v>
      </c>
      <c r="P453" s="472">
        <v>0.18001000000000003</v>
      </c>
      <c r="Q453" s="586">
        <v>0.16</v>
      </c>
      <c r="R453" s="590">
        <v>0.14222000000000001</v>
      </c>
      <c r="S453" s="590">
        <v>0.10666</v>
      </c>
      <c r="T453" s="590">
        <v>4.444E-2</v>
      </c>
      <c r="U453" s="586">
        <v>0</v>
      </c>
      <c r="V453" s="586">
        <v>0</v>
      </c>
      <c r="W453" s="586">
        <v>0</v>
      </c>
      <c r="X453" s="586">
        <v>0</v>
      </c>
      <c r="Y453" s="586">
        <v>0</v>
      </c>
      <c r="Z453" s="586">
        <v>0</v>
      </c>
      <c r="AA453" s="587">
        <f t="shared" si="310"/>
        <v>7.0099999999999989</v>
      </c>
      <c r="AB453" s="1100">
        <f t="shared" si="313"/>
        <v>2.3255813953488413</v>
      </c>
      <c r="AC453" s="1100">
        <f t="shared" si="314"/>
        <v>10.256410256410241</v>
      </c>
      <c r="AD453" s="1100">
        <f t="shared" si="315"/>
        <v>9.8591549295774517</v>
      </c>
      <c r="AE453" s="1100">
        <f t="shared" si="316"/>
        <v>7.5757575757575912</v>
      </c>
      <c r="AF453" s="1100">
        <f t="shared" si="317"/>
        <v>13.793103448275868</v>
      </c>
      <c r="AG453" s="1100">
        <f t="shared" si="318"/>
        <v>15.999999999999993</v>
      </c>
      <c r="AH453" s="1100">
        <f t="shared" si="319"/>
        <v>16.279069767441868</v>
      </c>
      <c r="AI453" s="1100">
        <f t="shared" si="320"/>
        <v>10.256410256410241</v>
      </c>
      <c r="AJ453" s="1100">
        <f t="shared" si="321"/>
        <v>14.705882352941169</v>
      </c>
      <c r="AK453" s="1100">
        <f t="shared" si="322"/>
        <v>37.835975189524483</v>
      </c>
      <c r="AL453" s="1100">
        <f t="shared" si="323"/>
        <v>37.031276040219964</v>
      </c>
      <c r="AM453" s="1100">
        <f t="shared" si="324"/>
        <v>12.506250000000009</v>
      </c>
      <c r="AN453" s="1100">
        <f t="shared" si="325"/>
        <v>12.501757839966231</v>
      </c>
      <c r="AO453" s="1100">
        <f t="shared" si="326"/>
        <v>33.339583723982756</v>
      </c>
      <c r="AP453" s="1100">
        <f t="shared" si="327"/>
        <v>140.00900090009</v>
      </c>
      <c r="AQ453" s="1100" t="str">
        <f t="shared" si="328"/>
        <v>n/a</v>
      </c>
      <c r="AR453" s="1100" t="str">
        <f t="shared" si="329"/>
        <v>n/a</v>
      </c>
      <c r="AS453" s="1100" t="str">
        <f t="shared" si="330"/>
        <v>n/a</v>
      </c>
      <c r="AT453" s="1100" t="str">
        <f t="shared" si="331"/>
        <v>n/a</v>
      </c>
      <c r="AU453" s="1100" t="str">
        <f t="shared" si="332"/>
        <v>n/a</v>
      </c>
      <c r="AV453" s="1100" t="str">
        <f t="shared" si="333"/>
        <v>n/a</v>
      </c>
      <c r="AW453" s="1100">
        <f t="shared" si="311"/>
        <v>24.951680911729781</v>
      </c>
      <c r="AX453" s="1100">
        <f t="shared" si="312"/>
        <v>33.582245728402988</v>
      </c>
    </row>
    <row r="454" spans="1:50" ht="11.25" customHeight="1" x14ac:dyDescent="0.2">
      <c r="A454" s="468" t="s">
        <v>124</v>
      </c>
      <c r="B454" s="468" t="s">
        <v>125</v>
      </c>
      <c r="C454" s="584">
        <v>3.38</v>
      </c>
      <c r="D454" s="584">
        <v>3.28</v>
      </c>
      <c r="E454" s="460">
        <v>2.86</v>
      </c>
      <c r="F454" s="460">
        <v>2.4900000000000002</v>
      </c>
      <c r="G454" s="474">
        <v>2.3050000000000002</v>
      </c>
      <c r="H454" s="474">
        <v>2.125</v>
      </c>
      <c r="I454" s="474">
        <v>1.96</v>
      </c>
      <c r="J454" s="474">
        <v>1.8</v>
      </c>
      <c r="K454" s="977"/>
      <c r="L454" s="474">
        <v>1.67</v>
      </c>
      <c r="M454" s="470">
        <v>1.55</v>
      </c>
      <c r="N454" s="977"/>
      <c r="O454" s="487">
        <v>1.42</v>
      </c>
      <c r="P454" s="487">
        <v>1.3</v>
      </c>
      <c r="Q454" s="476">
        <v>1.1587499999999999</v>
      </c>
      <c r="R454" s="476">
        <v>0.85703536000000002</v>
      </c>
      <c r="S454" s="476">
        <v>0.77119615999999991</v>
      </c>
      <c r="T454" s="476">
        <v>0.71080127999999998</v>
      </c>
      <c r="U454" s="476">
        <v>0.65505215999999999</v>
      </c>
      <c r="V454" s="476">
        <v>0.61324031999999995</v>
      </c>
      <c r="W454" s="476">
        <v>0.56678271999999996</v>
      </c>
      <c r="X454" s="476">
        <v>0.51567936000000003</v>
      </c>
      <c r="Y454" s="476">
        <v>0.46922175999999999</v>
      </c>
      <c r="Z454" s="476">
        <v>0.42740992</v>
      </c>
      <c r="AA454" s="587">
        <f t="shared" si="310"/>
        <v>32.885169040000001</v>
      </c>
      <c r="AB454" s="1100">
        <f t="shared" si="313"/>
        <v>3.0487804878048808</v>
      </c>
      <c r="AC454" s="1100">
        <f t="shared" si="314"/>
        <v>14.685314685314687</v>
      </c>
      <c r="AD454" s="1100">
        <f t="shared" si="315"/>
        <v>14.859437751004002</v>
      </c>
      <c r="AE454" s="1100">
        <f t="shared" si="316"/>
        <v>8.0260303687635481</v>
      </c>
      <c r="AF454" s="1100">
        <f t="shared" si="317"/>
        <v>8.4705882352941195</v>
      </c>
      <c r="AG454" s="1100">
        <f t="shared" si="318"/>
        <v>8.418367346938771</v>
      </c>
      <c r="AH454" s="1100">
        <f t="shared" si="319"/>
        <v>8.8888888888888786</v>
      </c>
      <c r="AI454" s="1100">
        <f t="shared" si="320"/>
        <v>7.7844311377245567</v>
      </c>
      <c r="AJ454" s="1100">
        <f t="shared" si="321"/>
        <v>7.7419354838709653</v>
      </c>
      <c r="AK454" s="1100">
        <f t="shared" si="322"/>
        <v>9.1549295774647987</v>
      </c>
      <c r="AL454" s="1100">
        <f t="shared" si="323"/>
        <v>9.2307692307692193</v>
      </c>
      <c r="AM454" s="1100">
        <f t="shared" si="324"/>
        <v>12.189859762675304</v>
      </c>
      <c r="AN454" s="1100">
        <f t="shared" si="325"/>
        <v>35.204456441563849</v>
      </c>
      <c r="AO454" s="1100">
        <f t="shared" si="326"/>
        <v>11.130657082109963</v>
      </c>
      <c r="AP454" s="1100">
        <f t="shared" si="327"/>
        <v>8.496732026143782</v>
      </c>
      <c r="AQ454" s="1100">
        <f t="shared" si="328"/>
        <v>8.5106382978723296</v>
      </c>
      <c r="AR454" s="1100">
        <f t="shared" si="329"/>
        <v>6.8181818181818343</v>
      </c>
      <c r="AS454" s="1100">
        <f t="shared" si="330"/>
        <v>8.196721311475418</v>
      </c>
      <c r="AT454" s="1100">
        <f t="shared" si="331"/>
        <v>9.9099099099098975</v>
      </c>
      <c r="AU454" s="1100">
        <f t="shared" si="332"/>
        <v>9.9009900990099098</v>
      </c>
      <c r="AV454" s="1100">
        <f t="shared" si="333"/>
        <v>9.7826086956521721</v>
      </c>
      <c r="AW454" s="1100">
        <f t="shared" si="311"/>
        <v>10.49762993516347</v>
      </c>
      <c r="AX454" s="1100">
        <f t="shared" si="312"/>
        <v>6.2017260893661188</v>
      </c>
    </row>
    <row r="455" spans="1:50" ht="11.25" customHeight="1" x14ac:dyDescent="0.2">
      <c r="A455" s="829" t="s">
        <v>1465</v>
      </c>
      <c r="B455" s="829" t="s">
        <v>1466</v>
      </c>
      <c r="C455" s="584">
        <v>0.88</v>
      </c>
      <c r="D455" s="584">
        <v>0.81</v>
      </c>
      <c r="E455" s="460">
        <v>0.78</v>
      </c>
      <c r="F455" s="460">
        <v>0.67</v>
      </c>
      <c r="G455" s="584">
        <v>0.64</v>
      </c>
      <c r="H455" s="584">
        <v>0.6</v>
      </c>
      <c r="I455" s="584">
        <v>0.57999999999999996</v>
      </c>
      <c r="J455" s="584">
        <v>0.5</v>
      </c>
      <c r="K455" s="897"/>
      <c r="L455" s="584">
        <v>0.36</v>
      </c>
      <c r="M455" s="459">
        <v>0.22</v>
      </c>
      <c r="N455" s="897"/>
      <c r="O455" s="585">
        <v>0.2</v>
      </c>
      <c r="P455" s="585">
        <v>0.30249999999999999</v>
      </c>
      <c r="Q455" s="590">
        <v>0.45750000000000002</v>
      </c>
      <c r="R455" s="586">
        <v>0</v>
      </c>
      <c r="S455" s="586">
        <v>0</v>
      </c>
      <c r="T455" s="586">
        <v>0</v>
      </c>
      <c r="U455" s="586">
        <v>0</v>
      </c>
      <c r="V455" s="586">
        <v>0</v>
      </c>
      <c r="W455" s="586">
        <v>0</v>
      </c>
      <c r="X455" s="586">
        <v>0</v>
      </c>
      <c r="Y455" s="586">
        <v>0</v>
      </c>
      <c r="Z455" s="586">
        <v>0</v>
      </c>
      <c r="AA455" s="587">
        <f t="shared" ref="AA455:AA518" si="334">SUM(C455:Z455)</f>
        <v>7</v>
      </c>
      <c r="AB455" s="1100">
        <f t="shared" si="313"/>
        <v>8.6419753086419693</v>
      </c>
      <c r="AC455" s="1100">
        <f t="shared" si="314"/>
        <v>3.8461538461538547</v>
      </c>
      <c r="AD455" s="1100">
        <f t="shared" si="315"/>
        <v>16.417910447761198</v>
      </c>
      <c r="AE455" s="1100">
        <f t="shared" si="316"/>
        <v>4.6875</v>
      </c>
      <c r="AF455" s="1100">
        <f t="shared" si="317"/>
        <v>6.6666666666666652</v>
      </c>
      <c r="AG455" s="1100">
        <f t="shared" si="318"/>
        <v>3.4482758620689724</v>
      </c>
      <c r="AH455" s="1100">
        <f t="shared" si="319"/>
        <v>15.999999999999993</v>
      </c>
      <c r="AI455" s="1100">
        <f t="shared" si="320"/>
        <v>38.888888888888886</v>
      </c>
      <c r="AJ455" s="1100">
        <f t="shared" si="321"/>
        <v>63.636363636363626</v>
      </c>
      <c r="AK455" s="1100">
        <f t="shared" si="322"/>
        <v>9.9999999999999858</v>
      </c>
      <c r="AL455" s="1100">
        <f t="shared" si="323"/>
        <v>-33.884297520661157</v>
      </c>
      <c r="AM455" s="1100">
        <f t="shared" si="324"/>
        <v>-33.879781420765035</v>
      </c>
      <c r="AN455" s="1100" t="str">
        <f t="shared" si="325"/>
        <v>n/a</v>
      </c>
      <c r="AO455" s="1100" t="str">
        <f t="shared" si="326"/>
        <v>n/a</v>
      </c>
      <c r="AP455" s="1100" t="str">
        <f t="shared" si="327"/>
        <v>n/a</v>
      </c>
      <c r="AQ455" s="1100" t="str">
        <f t="shared" si="328"/>
        <v>n/a</v>
      </c>
      <c r="AR455" s="1100" t="str">
        <f t="shared" si="329"/>
        <v>n/a</v>
      </c>
      <c r="AS455" s="1100" t="str">
        <f t="shared" si="330"/>
        <v>n/a</v>
      </c>
      <c r="AT455" s="1100" t="str">
        <f t="shared" si="331"/>
        <v>n/a</v>
      </c>
      <c r="AU455" s="1100" t="str">
        <f t="shared" si="332"/>
        <v>n/a</v>
      </c>
      <c r="AV455" s="1100" t="str">
        <f t="shared" si="333"/>
        <v>n/a</v>
      </c>
      <c r="AW455" s="1100">
        <f t="shared" ref="AW455:AW518" si="335">AVERAGE(AB455:AV455)</f>
        <v>8.7058046429265801</v>
      </c>
      <c r="AX455" s="1100">
        <f t="shared" ref="AX455:AX518" si="336">STDEV(AB455:AV455)</f>
        <v>26.52915613385542</v>
      </c>
    </row>
    <row r="456" spans="1:50" ht="11.25" customHeight="1" x14ac:dyDescent="0.2">
      <c r="A456" s="829" t="s">
        <v>1475</v>
      </c>
      <c r="B456" s="829" t="s">
        <v>1476</v>
      </c>
      <c r="C456" s="584">
        <v>1.26</v>
      </c>
      <c r="D456" s="584">
        <v>1.2</v>
      </c>
      <c r="E456" s="460">
        <v>1</v>
      </c>
      <c r="F456" s="460">
        <v>0.92</v>
      </c>
      <c r="G456" s="584">
        <v>0.88</v>
      </c>
      <c r="H456" s="584">
        <v>0.76</v>
      </c>
      <c r="I456" s="584">
        <v>0.68</v>
      </c>
      <c r="J456" s="584">
        <v>0.5</v>
      </c>
      <c r="K456" s="897"/>
      <c r="L456" s="584">
        <v>0.4</v>
      </c>
      <c r="M456" s="459">
        <v>0.2</v>
      </c>
      <c r="N456" s="897"/>
      <c r="O456" s="464">
        <v>0</v>
      </c>
      <c r="P456" s="586">
        <v>0</v>
      </c>
      <c r="Q456" s="586">
        <v>0</v>
      </c>
      <c r="R456" s="586">
        <v>0</v>
      </c>
      <c r="S456" s="586">
        <v>0</v>
      </c>
      <c r="T456" s="586">
        <v>0</v>
      </c>
      <c r="U456" s="586">
        <v>0</v>
      </c>
      <c r="V456" s="586">
        <v>0</v>
      </c>
      <c r="W456" s="586">
        <v>0</v>
      </c>
      <c r="X456" s="586">
        <v>0</v>
      </c>
      <c r="Y456" s="586">
        <v>0</v>
      </c>
      <c r="Z456" s="586">
        <v>0</v>
      </c>
      <c r="AA456" s="587">
        <f t="shared" si="334"/>
        <v>7.8</v>
      </c>
      <c r="AB456" s="1100">
        <f t="shared" si="313"/>
        <v>5.0000000000000044</v>
      </c>
      <c r="AC456" s="1100">
        <f t="shared" si="314"/>
        <v>19.999999999999996</v>
      </c>
      <c r="AD456" s="1100">
        <f t="shared" si="315"/>
        <v>8.6956521739130377</v>
      </c>
      <c r="AE456" s="1100">
        <f t="shared" si="316"/>
        <v>4.5454545454545414</v>
      </c>
      <c r="AF456" s="1100">
        <f t="shared" si="317"/>
        <v>15.789473684210531</v>
      </c>
      <c r="AG456" s="1100">
        <f t="shared" si="318"/>
        <v>11.764705882352944</v>
      </c>
      <c r="AH456" s="1100">
        <f t="shared" si="319"/>
        <v>36.000000000000007</v>
      </c>
      <c r="AI456" s="1100">
        <f t="shared" si="320"/>
        <v>25</v>
      </c>
      <c r="AJ456" s="1100">
        <f t="shared" si="321"/>
        <v>100</v>
      </c>
      <c r="AK456" s="1100" t="str">
        <f t="shared" si="322"/>
        <v>n/a</v>
      </c>
      <c r="AL456" s="1100" t="str">
        <f t="shared" si="323"/>
        <v>n/a</v>
      </c>
      <c r="AM456" s="1100" t="str">
        <f t="shared" si="324"/>
        <v>n/a</v>
      </c>
      <c r="AN456" s="1100" t="str">
        <f t="shared" si="325"/>
        <v>n/a</v>
      </c>
      <c r="AO456" s="1100" t="str">
        <f t="shared" si="326"/>
        <v>n/a</v>
      </c>
      <c r="AP456" s="1100" t="str">
        <f t="shared" si="327"/>
        <v>n/a</v>
      </c>
      <c r="AQ456" s="1100" t="str">
        <f t="shared" si="328"/>
        <v>n/a</v>
      </c>
      <c r="AR456" s="1100" t="str">
        <f t="shared" si="329"/>
        <v>n/a</v>
      </c>
      <c r="AS456" s="1100" t="str">
        <f t="shared" si="330"/>
        <v>n/a</v>
      </c>
      <c r="AT456" s="1100" t="str">
        <f t="shared" si="331"/>
        <v>n/a</v>
      </c>
      <c r="AU456" s="1100" t="str">
        <f t="shared" si="332"/>
        <v>n/a</v>
      </c>
      <c r="AV456" s="1100" t="str">
        <f t="shared" si="333"/>
        <v>n/a</v>
      </c>
      <c r="AW456" s="1100">
        <f t="shared" si="335"/>
        <v>25.199476253992341</v>
      </c>
      <c r="AX456" s="1100">
        <f t="shared" si="336"/>
        <v>29.822116114130392</v>
      </c>
    </row>
    <row r="457" spans="1:50" ht="11.25" customHeight="1" x14ac:dyDescent="0.2">
      <c r="A457" s="458" t="s">
        <v>1461</v>
      </c>
      <c r="B457" s="829" t="s">
        <v>1462</v>
      </c>
      <c r="C457" s="584">
        <v>0.72</v>
      </c>
      <c r="D457" s="584">
        <v>0.69</v>
      </c>
      <c r="E457" s="460">
        <v>0.6</v>
      </c>
      <c r="F457" s="460">
        <v>0.52</v>
      </c>
      <c r="G457" s="463">
        <v>0.48</v>
      </c>
      <c r="H457" s="584">
        <v>0.44</v>
      </c>
      <c r="I457" s="584">
        <v>0.35</v>
      </c>
      <c r="J457" s="463">
        <v>0.2</v>
      </c>
      <c r="K457" s="897"/>
      <c r="L457" s="463">
        <v>0.2</v>
      </c>
      <c r="M457" s="459">
        <v>0.2</v>
      </c>
      <c r="N457" s="897"/>
      <c r="O457" s="585">
        <v>0</v>
      </c>
      <c r="P457" s="585">
        <v>0.52</v>
      </c>
      <c r="Q457" s="590">
        <v>0.8</v>
      </c>
      <c r="R457" s="590">
        <v>0.79047999999999996</v>
      </c>
      <c r="S457" s="590">
        <v>0.76192000000000004</v>
      </c>
      <c r="T457" s="586">
        <v>0.72563999999999995</v>
      </c>
      <c r="U457" s="586">
        <v>0.72563999999999995</v>
      </c>
      <c r="V457" s="590">
        <v>0.72563999999999995</v>
      </c>
      <c r="W457" s="586">
        <v>0.69108000000000003</v>
      </c>
      <c r="X457" s="586">
        <v>0.69108000000000003</v>
      </c>
      <c r="Y457" s="590">
        <v>0.69108000000000003</v>
      </c>
      <c r="Z457" s="590">
        <v>0.66638999999999993</v>
      </c>
      <c r="AA457" s="587">
        <f t="shared" si="334"/>
        <v>12.188949999999998</v>
      </c>
      <c r="AB457" s="1100">
        <f t="shared" si="313"/>
        <v>4.3478260869565188</v>
      </c>
      <c r="AC457" s="1100">
        <f t="shared" si="314"/>
        <v>14.999999999999991</v>
      </c>
      <c r="AD457" s="1100">
        <f t="shared" si="315"/>
        <v>15.384615384615374</v>
      </c>
      <c r="AE457" s="1100">
        <f t="shared" si="316"/>
        <v>8.3333333333333481</v>
      </c>
      <c r="AF457" s="1100">
        <f t="shared" si="317"/>
        <v>9.0909090909090828</v>
      </c>
      <c r="AG457" s="1100">
        <f t="shared" si="318"/>
        <v>25.714285714285733</v>
      </c>
      <c r="AH457" s="1100">
        <f t="shared" si="319"/>
        <v>74.999999999999972</v>
      </c>
      <c r="AI457" s="1100">
        <f t="shared" si="320"/>
        <v>0</v>
      </c>
      <c r="AJ457" s="1100">
        <f t="shared" si="321"/>
        <v>0</v>
      </c>
      <c r="AK457" s="1100" t="str">
        <f t="shared" si="322"/>
        <v>n/a</v>
      </c>
      <c r="AL457" s="1100">
        <f t="shared" si="323"/>
        <v>-100</v>
      </c>
      <c r="AM457" s="1100">
        <f t="shared" si="324"/>
        <v>-35</v>
      </c>
      <c r="AN457" s="1100">
        <f t="shared" si="325"/>
        <v>1.2043315453901471</v>
      </c>
      <c r="AO457" s="1100">
        <f t="shared" si="326"/>
        <v>3.7484250314993695</v>
      </c>
      <c r="AP457" s="1100">
        <f t="shared" si="327"/>
        <v>4.9997243812358816</v>
      </c>
      <c r="AQ457" s="1100">
        <f t="shared" si="328"/>
        <v>0</v>
      </c>
      <c r="AR457" s="1100">
        <f t="shared" si="329"/>
        <v>0</v>
      </c>
      <c r="AS457" s="1100">
        <f t="shared" si="330"/>
        <v>5.0008682062858023</v>
      </c>
      <c r="AT457" s="1100">
        <f t="shared" si="331"/>
        <v>0</v>
      </c>
      <c r="AU457" s="1100">
        <f t="shared" si="332"/>
        <v>0</v>
      </c>
      <c r="AV457" s="1100">
        <f t="shared" si="333"/>
        <v>3.7050375906001243</v>
      </c>
      <c r="AW457" s="1100">
        <f t="shared" si="335"/>
        <v>1.8264678182555669</v>
      </c>
      <c r="AX457" s="1100">
        <f t="shared" si="336"/>
        <v>30.912796009754128</v>
      </c>
    </row>
    <row r="458" spans="1:50" ht="11.25" customHeight="1" x14ac:dyDescent="0.2">
      <c r="A458" s="447" t="s">
        <v>1439</v>
      </c>
      <c r="B458" s="814" t="s">
        <v>1440</v>
      </c>
      <c r="C458" s="584">
        <v>2.3199999999999998</v>
      </c>
      <c r="D458" s="584">
        <v>2.12</v>
      </c>
      <c r="E458" s="460">
        <v>1.84</v>
      </c>
      <c r="F458" s="460">
        <v>1.52</v>
      </c>
      <c r="G458" s="451">
        <v>1.36</v>
      </c>
      <c r="H458" s="451">
        <v>1.1399999999999999</v>
      </c>
      <c r="I458" s="451">
        <v>0.92</v>
      </c>
      <c r="J458" s="451">
        <v>0.77</v>
      </c>
      <c r="K458" s="964"/>
      <c r="L458" s="451">
        <v>0.6</v>
      </c>
      <c r="M458" s="449">
        <v>0.22500000000000001</v>
      </c>
      <c r="N458" s="964"/>
      <c r="O458" s="495">
        <v>0</v>
      </c>
      <c r="P458" s="495">
        <v>0</v>
      </c>
      <c r="Q458" s="455">
        <v>0</v>
      </c>
      <c r="R458" s="455">
        <v>0</v>
      </c>
      <c r="S458" s="455">
        <v>0</v>
      </c>
      <c r="T458" s="455">
        <v>0</v>
      </c>
      <c r="U458" s="455">
        <v>0</v>
      </c>
      <c r="V458" s="455">
        <v>0</v>
      </c>
      <c r="W458" s="455">
        <v>0</v>
      </c>
      <c r="X458" s="455">
        <v>0</v>
      </c>
      <c r="Y458" s="455">
        <v>0</v>
      </c>
      <c r="Z458" s="455">
        <v>0</v>
      </c>
      <c r="AA458" s="587">
        <f t="shared" si="334"/>
        <v>12.814999999999998</v>
      </c>
      <c r="AB458" s="1100">
        <f t="shared" si="313"/>
        <v>9.4339622641509422</v>
      </c>
      <c r="AC458" s="1100">
        <f t="shared" si="314"/>
        <v>15.217391304347828</v>
      </c>
      <c r="AD458" s="1100">
        <f t="shared" si="315"/>
        <v>21.052631578947366</v>
      </c>
      <c r="AE458" s="1100">
        <f t="shared" si="316"/>
        <v>11.764705882352944</v>
      </c>
      <c r="AF458" s="1100">
        <f t="shared" si="317"/>
        <v>19.298245614035103</v>
      </c>
      <c r="AG458" s="1100">
        <f t="shared" si="318"/>
        <v>23.913043478260843</v>
      </c>
      <c r="AH458" s="1100">
        <f t="shared" si="319"/>
        <v>19.480519480519476</v>
      </c>
      <c r="AI458" s="1100">
        <f t="shared" si="320"/>
        <v>28.333333333333343</v>
      </c>
      <c r="AJ458" s="1100">
        <f t="shared" si="321"/>
        <v>166.66666666666666</v>
      </c>
      <c r="AK458" s="1100" t="str">
        <f t="shared" si="322"/>
        <v>n/a</v>
      </c>
      <c r="AL458" s="1100" t="str">
        <f t="shared" si="323"/>
        <v>n/a</v>
      </c>
      <c r="AM458" s="1100" t="str">
        <f t="shared" si="324"/>
        <v>n/a</v>
      </c>
      <c r="AN458" s="1100" t="str">
        <f t="shared" si="325"/>
        <v>n/a</v>
      </c>
      <c r="AO458" s="1100" t="str">
        <f t="shared" si="326"/>
        <v>n/a</v>
      </c>
      <c r="AP458" s="1100" t="str">
        <f t="shared" si="327"/>
        <v>n/a</v>
      </c>
      <c r="AQ458" s="1100" t="str">
        <f t="shared" si="328"/>
        <v>n/a</v>
      </c>
      <c r="AR458" s="1100" t="str">
        <f t="shared" si="329"/>
        <v>n/a</v>
      </c>
      <c r="AS458" s="1100" t="str">
        <f t="shared" si="330"/>
        <v>n/a</v>
      </c>
      <c r="AT458" s="1100" t="str">
        <f t="shared" si="331"/>
        <v>n/a</v>
      </c>
      <c r="AU458" s="1100" t="str">
        <f t="shared" si="332"/>
        <v>n/a</v>
      </c>
      <c r="AV458" s="1100" t="str">
        <f t="shared" si="333"/>
        <v>n/a</v>
      </c>
      <c r="AW458" s="1100">
        <f t="shared" si="335"/>
        <v>35.017833289179393</v>
      </c>
      <c r="AX458" s="1100">
        <f t="shared" si="336"/>
        <v>49.711988664139973</v>
      </c>
    </row>
    <row r="459" spans="1:50" ht="11.25" customHeight="1" x14ac:dyDescent="0.2">
      <c r="A459" s="467" t="s">
        <v>1479</v>
      </c>
      <c r="B459" s="468" t="s">
        <v>1480</v>
      </c>
      <c r="C459" s="584">
        <v>2.75</v>
      </c>
      <c r="D459" s="584">
        <v>2.65</v>
      </c>
      <c r="E459" s="460">
        <v>2.4900000000000002</v>
      </c>
      <c r="F459" s="471">
        <v>2.21</v>
      </c>
      <c r="G459" s="584">
        <v>2.0299999999999998</v>
      </c>
      <c r="H459" s="584">
        <v>1.7024999999999999</v>
      </c>
      <c r="I459" s="584">
        <v>1.34</v>
      </c>
      <c r="J459" s="584">
        <v>1.0319</v>
      </c>
      <c r="K459" s="897"/>
      <c r="L459" s="463">
        <v>0</v>
      </c>
      <c r="M459" s="588">
        <v>0</v>
      </c>
      <c r="N459" s="897"/>
      <c r="O459" s="585">
        <v>0</v>
      </c>
      <c r="P459" s="585">
        <v>0</v>
      </c>
      <c r="Q459" s="586">
        <v>0</v>
      </c>
      <c r="R459" s="586">
        <v>0</v>
      </c>
      <c r="S459" s="586">
        <v>0</v>
      </c>
      <c r="T459" s="586">
        <v>0</v>
      </c>
      <c r="U459" s="586">
        <v>0</v>
      </c>
      <c r="V459" s="586">
        <v>0</v>
      </c>
      <c r="W459" s="586">
        <v>0</v>
      </c>
      <c r="X459" s="586">
        <v>0</v>
      </c>
      <c r="Y459" s="586">
        <v>0</v>
      </c>
      <c r="Z459" s="586">
        <v>0</v>
      </c>
      <c r="AA459" s="587">
        <f t="shared" si="334"/>
        <v>16.2044</v>
      </c>
      <c r="AB459" s="1100">
        <f t="shared" si="313"/>
        <v>3.7735849056603765</v>
      </c>
      <c r="AC459" s="1100">
        <f t="shared" si="314"/>
        <v>6.425702811244971</v>
      </c>
      <c r="AD459" s="1100">
        <f t="shared" si="315"/>
        <v>12.669683257918575</v>
      </c>
      <c r="AE459" s="1100">
        <f t="shared" si="316"/>
        <v>8.866995073891637</v>
      </c>
      <c r="AF459" s="1100">
        <f t="shared" si="317"/>
        <v>19.236417033773854</v>
      </c>
      <c r="AG459" s="1100">
        <f t="shared" si="318"/>
        <v>27.052238805970141</v>
      </c>
      <c r="AH459" s="1100">
        <f t="shared" si="319"/>
        <v>29.857544335691454</v>
      </c>
      <c r="AI459" s="1100" t="str">
        <f t="shared" si="320"/>
        <v>n/a</v>
      </c>
      <c r="AJ459" s="1100" t="str">
        <f t="shared" si="321"/>
        <v>n/a</v>
      </c>
      <c r="AK459" s="1100" t="str">
        <f t="shared" si="322"/>
        <v>n/a</v>
      </c>
      <c r="AL459" s="1100" t="str">
        <f t="shared" si="323"/>
        <v>n/a</v>
      </c>
      <c r="AM459" s="1100" t="str">
        <f t="shared" si="324"/>
        <v>n/a</v>
      </c>
      <c r="AN459" s="1100" t="str">
        <f t="shared" si="325"/>
        <v>n/a</v>
      </c>
      <c r="AO459" s="1100" t="str">
        <f t="shared" si="326"/>
        <v>n/a</v>
      </c>
      <c r="AP459" s="1100" t="str">
        <f t="shared" si="327"/>
        <v>n/a</v>
      </c>
      <c r="AQ459" s="1100" t="str">
        <f t="shared" si="328"/>
        <v>n/a</v>
      </c>
      <c r="AR459" s="1100" t="str">
        <f t="shared" si="329"/>
        <v>n/a</v>
      </c>
      <c r="AS459" s="1100" t="str">
        <f t="shared" si="330"/>
        <v>n/a</v>
      </c>
      <c r="AT459" s="1100" t="str">
        <f t="shared" si="331"/>
        <v>n/a</v>
      </c>
      <c r="AU459" s="1100" t="str">
        <f t="shared" si="332"/>
        <v>n/a</v>
      </c>
      <c r="AV459" s="1100" t="str">
        <f t="shared" si="333"/>
        <v>n/a</v>
      </c>
      <c r="AW459" s="1100">
        <f t="shared" si="335"/>
        <v>15.411738032021574</v>
      </c>
      <c r="AX459" s="1100">
        <f t="shared" si="336"/>
        <v>10.209135691883448</v>
      </c>
    </row>
    <row r="460" spans="1:50" ht="11.25" customHeight="1" x14ac:dyDescent="0.2">
      <c r="A460" s="458" t="s">
        <v>3846</v>
      </c>
      <c r="B460" s="829" t="s">
        <v>3847</v>
      </c>
      <c r="C460" s="584">
        <v>1.07</v>
      </c>
      <c r="D460" s="584">
        <v>1.01</v>
      </c>
      <c r="E460" s="460">
        <v>0.99</v>
      </c>
      <c r="F460" s="589">
        <v>0.95</v>
      </c>
      <c r="G460" s="584">
        <v>0.9</v>
      </c>
      <c r="H460" s="584">
        <v>0.87</v>
      </c>
      <c r="I460" s="584">
        <v>0.84</v>
      </c>
      <c r="J460" s="499">
        <v>0.8</v>
      </c>
      <c r="K460" s="897"/>
      <c r="L460" s="499">
        <v>0.8</v>
      </c>
      <c r="M460" s="502">
        <v>0.8</v>
      </c>
      <c r="N460" s="897"/>
      <c r="O460" s="503">
        <v>0.8</v>
      </c>
      <c r="P460" s="503">
        <v>0.8</v>
      </c>
      <c r="Q460" s="500">
        <v>1.08</v>
      </c>
      <c r="R460" s="590">
        <v>1.08</v>
      </c>
      <c r="S460" s="590">
        <v>0.9</v>
      </c>
      <c r="T460" s="590">
        <v>0.17</v>
      </c>
      <c r="U460" s="500">
        <v>0</v>
      </c>
      <c r="V460" s="500">
        <v>0</v>
      </c>
      <c r="W460" s="500">
        <v>0</v>
      </c>
      <c r="X460" s="500">
        <v>0</v>
      </c>
      <c r="Y460" s="500">
        <v>0</v>
      </c>
      <c r="Z460" s="500">
        <v>0</v>
      </c>
      <c r="AA460" s="587">
        <f t="shared" si="334"/>
        <v>13.860000000000003</v>
      </c>
      <c r="AB460" s="1100">
        <f t="shared" si="313"/>
        <v>5.9405940594059459</v>
      </c>
      <c r="AC460" s="1100">
        <f t="shared" si="314"/>
        <v>2.020202020202011</v>
      </c>
      <c r="AD460" s="1100">
        <f t="shared" si="315"/>
        <v>4.2105263157894868</v>
      </c>
      <c r="AE460" s="1100">
        <f t="shared" si="316"/>
        <v>5.555555555555558</v>
      </c>
      <c r="AF460" s="1100">
        <f t="shared" si="317"/>
        <v>3.4482758620689724</v>
      </c>
      <c r="AG460" s="1100">
        <f t="shared" si="318"/>
        <v>3.5714285714285809</v>
      </c>
      <c r="AH460" s="1100">
        <f t="shared" si="319"/>
        <v>4.9999999999999822</v>
      </c>
      <c r="AI460" s="1100">
        <f t="shared" si="320"/>
        <v>0</v>
      </c>
      <c r="AJ460" s="1100">
        <f t="shared" si="321"/>
        <v>0</v>
      </c>
      <c r="AK460" s="1100">
        <f t="shared" si="322"/>
        <v>0</v>
      </c>
      <c r="AL460" s="1100">
        <f t="shared" si="323"/>
        <v>0</v>
      </c>
      <c r="AM460" s="1100">
        <f t="shared" si="324"/>
        <v>-25.925925925925931</v>
      </c>
      <c r="AN460" s="1100">
        <f t="shared" si="325"/>
        <v>0</v>
      </c>
      <c r="AO460" s="1100">
        <f t="shared" si="326"/>
        <v>19.999999999999996</v>
      </c>
      <c r="AP460" s="1100">
        <f t="shared" si="327"/>
        <v>429.41176470588232</v>
      </c>
      <c r="AQ460" s="1100" t="str">
        <f t="shared" si="328"/>
        <v>n/a</v>
      </c>
      <c r="AR460" s="1100" t="str">
        <f t="shared" si="329"/>
        <v>n/a</v>
      </c>
      <c r="AS460" s="1100" t="str">
        <f t="shared" si="330"/>
        <v>n/a</v>
      </c>
      <c r="AT460" s="1100" t="str">
        <f t="shared" si="331"/>
        <v>n/a</v>
      </c>
      <c r="AU460" s="1100" t="str">
        <f t="shared" si="332"/>
        <v>n/a</v>
      </c>
      <c r="AV460" s="1100" t="str">
        <f t="shared" si="333"/>
        <v>n/a</v>
      </c>
      <c r="AW460" s="1100">
        <f t="shared" si="335"/>
        <v>30.215494744293792</v>
      </c>
      <c r="AX460" s="1100">
        <f t="shared" si="336"/>
        <v>110.8118049974594</v>
      </c>
    </row>
    <row r="461" spans="1:50" ht="11.25" customHeight="1" x14ac:dyDescent="0.2">
      <c r="A461" s="458" t="s">
        <v>1455</v>
      </c>
      <c r="B461" s="829" t="s">
        <v>1456</v>
      </c>
      <c r="C461" s="584">
        <v>2.44</v>
      </c>
      <c r="D461" s="584">
        <v>2.2000000000000002</v>
      </c>
      <c r="E461" s="460">
        <v>1.92</v>
      </c>
      <c r="F461" s="589">
        <v>1.88</v>
      </c>
      <c r="G461" s="584">
        <v>1.84</v>
      </c>
      <c r="H461" s="584">
        <v>1.8</v>
      </c>
      <c r="I461" s="584">
        <v>1.76</v>
      </c>
      <c r="J461" s="584">
        <v>1.72</v>
      </c>
      <c r="K461" s="897"/>
      <c r="L461" s="584">
        <v>1.68</v>
      </c>
      <c r="M461" s="588">
        <v>1.52</v>
      </c>
      <c r="N461" s="897"/>
      <c r="O461" s="585">
        <v>1.52</v>
      </c>
      <c r="P461" s="585">
        <v>1.52</v>
      </c>
      <c r="Q461" s="586">
        <v>1.52</v>
      </c>
      <c r="R461" s="586">
        <v>1.52</v>
      </c>
      <c r="S461" s="586">
        <v>1.52</v>
      </c>
      <c r="T461" s="590">
        <v>1.52</v>
      </c>
      <c r="U461" s="590">
        <v>1.49</v>
      </c>
      <c r="V461" s="590">
        <v>1.45</v>
      </c>
      <c r="W461" s="590">
        <v>1.41</v>
      </c>
      <c r="X461" s="590">
        <v>1.37</v>
      </c>
      <c r="Y461" s="590">
        <v>1.21</v>
      </c>
      <c r="Z461" s="590">
        <v>1.1000000000000001</v>
      </c>
      <c r="AA461" s="587">
        <f t="shared" si="334"/>
        <v>35.909999999999997</v>
      </c>
      <c r="AB461" s="1100">
        <f t="shared" si="313"/>
        <v>10.909090909090891</v>
      </c>
      <c r="AC461" s="1100">
        <f t="shared" si="314"/>
        <v>14.583333333333348</v>
      </c>
      <c r="AD461" s="1100">
        <f t="shared" si="315"/>
        <v>2.1276595744680771</v>
      </c>
      <c r="AE461" s="1100">
        <f t="shared" si="316"/>
        <v>2.1739130434782483</v>
      </c>
      <c r="AF461" s="1100">
        <f t="shared" si="317"/>
        <v>2.2222222222222143</v>
      </c>
      <c r="AG461" s="1100">
        <f t="shared" si="318"/>
        <v>2.2727272727272707</v>
      </c>
      <c r="AH461" s="1100">
        <f t="shared" si="319"/>
        <v>2.3255813953488413</v>
      </c>
      <c r="AI461" s="1100">
        <f t="shared" si="320"/>
        <v>2.3809523809523725</v>
      </c>
      <c r="AJ461" s="1100">
        <f t="shared" si="321"/>
        <v>10.526315789473673</v>
      </c>
      <c r="AK461" s="1100">
        <f t="shared" si="322"/>
        <v>0</v>
      </c>
      <c r="AL461" s="1100">
        <f t="shared" si="323"/>
        <v>0</v>
      </c>
      <c r="AM461" s="1100">
        <f t="shared" si="324"/>
        <v>0</v>
      </c>
      <c r="AN461" s="1100">
        <f t="shared" si="325"/>
        <v>0</v>
      </c>
      <c r="AO461" s="1100">
        <f t="shared" si="326"/>
        <v>0</v>
      </c>
      <c r="AP461" s="1100">
        <f t="shared" si="327"/>
        <v>0</v>
      </c>
      <c r="AQ461" s="1100">
        <f t="shared" si="328"/>
        <v>2.0134228187919545</v>
      </c>
      <c r="AR461" s="1100">
        <f t="shared" si="329"/>
        <v>2.7586206896551779</v>
      </c>
      <c r="AS461" s="1100">
        <f t="shared" si="330"/>
        <v>2.8368794326241176</v>
      </c>
      <c r="AT461" s="1100">
        <f t="shared" si="331"/>
        <v>2.9197080291970767</v>
      </c>
      <c r="AU461" s="1100">
        <f t="shared" si="332"/>
        <v>13.223140495867792</v>
      </c>
      <c r="AV461" s="1100">
        <f t="shared" si="333"/>
        <v>9.9999999999999858</v>
      </c>
      <c r="AW461" s="1100">
        <f t="shared" si="335"/>
        <v>3.9654079708205252</v>
      </c>
      <c r="AX461" s="1100">
        <f t="shared" si="336"/>
        <v>4.7211919730724157</v>
      </c>
    </row>
    <row r="462" spans="1:50" ht="11.25" customHeight="1" x14ac:dyDescent="0.2">
      <c r="A462" s="829" t="s">
        <v>4125</v>
      </c>
      <c r="B462" s="829" t="s">
        <v>4121</v>
      </c>
      <c r="C462" s="584">
        <v>1.4</v>
      </c>
      <c r="D462" s="584">
        <v>1.3</v>
      </c>
      <c r="E462" s="460">
        <v>1.1000000000000001</v>
      </c>
      <c r="F462" s="593">
        <v>0.9</v>
      </c>
      <c r="G462" s="593">
        <v>0.7</v>
      </c>
      <c r="H462" s="593">
        <v>0.55000000000000004</v>
      </c>
      <c r="I462" s="593">
        <v>0.35</v>
      </c>
      <c r="J462" s="609">
        <v>0.2</v>
      </c>
      <c r="K462" s="483"/>
      <c r="L462" s="609">
        <v>0.2</v>
      </c>
      <c r="M462" s="610">
        <v>0.2</v>
      </c>
      <c r="N462" s="483"/>
      <c r="O462" s="611">
        <v>0.2</v>
      </c>
      <c r="P462" s="611">
        <v>0.437</v>
      </c>
      <c r="Q462" s="806">
        <v>1.08</v>
      </c>
      <c r="R462" s="806">
        <v>1.08</v>
      </c>
      <c r="S462" s="806">
        <v>1.08</v>
      </c>
      <c r="T462" s="806">
        <v>1.08</v>
      </c>
      <c r="U462" s="806">
        <v>1</v>
      </c>
      <c r="V462" s="806">
        <v>0.92</v>
      </c>
      <c r="W462" s="806">
        <v>0.92</v>
      </c>
      <c r="X462" s="806">
        <v>0.92</v>
      </c>
      <c r="Y462" s="806">
        <v>0.8</v>
      </c>
      <c r="Z462" s="806">
        <v>0.48</v>
      </c>
      <c r="AA462" s="587">
        <f t="shared" si="334"/>
        <v>16.897000000000002</v>
      </c>
      <c r="AB462" s="1100">
        <f t="shared" si="313"/>
        <v>7.6923076923076872</v>
      </c>
      <c r="AC462" s="1100">
        <f t="shared" si="314"/>
        <v>18.181818181818166</v>
      </c>
      <c r="AD462" s="1100">
        <f t="shared" si="315"/>
        <v>22.222222222222232</v>
      </c>
      <c r="AE462" s="1100">
        <f t="shared" si="316"/>
        <v>28.57142857142858</v>
      </c>
      <c r="AF462" s="1100">
        <f t="shared" si="317"/>
        <v>27.272727272727249</v>
      </c>
      <c r="AG462" s="1100">
        <f t="shared" si="318"/>
        <v>57.14285714285716</v>
      </c>
      <c r="AH462" s="1100">
        <f t="shared" si="319"/>
        <v>74.999999999999972</v>
      </c>
      <c r="AI462" s="1100">
        <f t="shared" si="320"/>
        <v>0</v>
      </c>
      <c r="AJ462" s="1100">
        <f t="shared" si="321"/>
        <v>0</v>
      </c>
      <c r="AK462" s="1100">
        <f t="shared" si="322"/>
        <v>0</v>
      </c>
      <c r="AL462" s="1100">
        <f t="shared" si="323"/>
        <v>-54.233409610983976</v>
      </c>
      <c r="AM462" s="1100">
        <f t="shared" si="324"/>
        <v>-59.537037037037031</v>
      </c>
      <c r="AN462" s="1100">
        <f t="shared" si="325"/>
        <v>0</v>
      </c>
      <c r="AO462" s="1100">
        <f t="shared" si="326"/>
        <v>0</v>
      </c>
      <c r="AP462" s="1100">
        <f t="shared" si="327"/>
        <v>0</v>
      </c>
      <c r="AQ462" s="1100">
        <f t="shared" si="328"/>
        <v>8.0000000000000071</v>
      </c>
      <c r="AR462" s="1100">
        <f t="shared" si="329"/>
        <v>8.6956521739130377</v>
      </c>
      <c r="AS462" s="1100">
        <f t="shared" si="330"/>
        <v>0</v>
      </c>
      <c r="AT462" s="1100">
        <f t="shared" si="331"/>
        <v>0</v>
      </c>
      <c r="AU462" s="1100">
        <f t="shared" si="332"/>
        <v>14.999999999999991</v>
      </c>
      <c r="AV462" s="1100">
        <f t="shared" si="333"/>
        <v>66.666666666666671</v>
      </c>
      <c r="AW462" s="1100">
        <f t="shared" si="335"/>
        <v>10.508344441710463</v>
      </c>
      <c r="AX462" s="1100">
        <f t="shared" si="336"/>
        <v>31.866958219930311</v>
      </c>
    </row>
    <row r="463" spans="1:50" ht="11.25" customHeight="1" x14ac:dyDescent="0.2">
      <c r="A463" s="829" t="s">
        <v>292</v>
      </c>
      <c r="B463" s="829" t="s">
        <v>293</v>
      </c>
      <c r="C463" s="584">
        <v>1.71</v>
      </c>
      <c r="D463" s="584">
        <v>1.64</v>
      </c>
      <c r="E463" s="460">
        <v>1.49</v>
      </c>
      <c r="F463" s="460">
        <v>1.38</v>
      </c>
      <c r="G463" s="584">
        <v>1.31</v>
      </c>
      <c r="H463" s="584">
        <v>1.27</v>
      </c>
      <c r="I463" s="584">
        <v>1.23</v>
      </c>
      <c r="J463" s="584">
        <v>1.18</v>
      </c>
      <c r="K463" s="897"/>
      <c r="L463" s="584">
        <v>1.1000000000000001</v>
      </c>
      <c r="M463" s="459">
        <v>1.03</v>
      </c>
      <c r="N463" s="897"/>
      <c r="O463" s="472">
        <v>0.99</v>
      </c>
      <c r="P463" s="585">
        <v>0.96</v>
      </c>
      <c r="Q463" s="590">
        <v>0.94</v>
      </c>
      <c r="R463" s="590">
        <v>0.84</v>
      </c>
      <c r="S463" s="590">
        <v>0.68</v>
      </c>
      <c r="T463" s="590">
        <v>0.52</v>
      </c>
      <c r="U463" s="590">
        <v>0.37</v>
      </c>
      <c r="V463" s="590">
        <v>0.25668000000000002</v>
      </c>
      <c r="W463" s="590">
        <v>0.21668000000000001</v>
      </c>
      <c r="X463" s="590">
        <v>0.18001000000000003</v>
      </c>
      <c r="Y463" s="590">
        <v>0.15778</v>
      </c>
      <c r="Z463" s="590">
        <v>0.15112</v>
      </c>
      <c r="AA463" s="587">
        <f t="shared" si="334"/>
        <v>19.602269999999997</v>
      </c>
      <c r="AB463" s="1100">
        <f t="shared" si="313"/>
        <v>4.2682926829268331</v>
      </c>
      <c r="AC463" s="1100">
        <f t="shared" si="314"/>
        <v>10.067114093959727</v>
      </c>
      <c r="AD463" s="1100">
        <f t="shared" si="315"/>
        <v>7.9710144927536364</v>
      </c>
      <c r="AE463" s="1100">
        <f t="shared" si="316"/>
        <v>5.3435114503816772</v>
      </c>
      <c r="AF463" s="1100">
        <f t="shared" si="317"/>
        <v>3.1496062992125928</v>
      </c>
      <c r="AG463" s="1100">
        <f t="shared" si="318"/>
        <v>3.2520325203251987</v>
      </c>
      <c r="AH463" s="1100">
        <f t="shared" si="319"/>
        <v>4.2372881355932313</v>
      </c>
      <c r="AI463" s="1100">
        <f t="shared" si="320"/>
        <v>7.2727272727272529</v>
      </c>
      <c r="AJ463" s="1100">
        <f t="shared" si="321"/>
        <v>6.7961165048543659</v>
      </c>
      <c r="AK463" s="1100">
        <f t="shared" si="322"/>
        <v>4.0404040404040442</v>
      </c>
      <c r="AL463" s="1100">
        <f t="shared" si="323"/>
        <v>3.125</v>
      </c>
      <c r="AM463" s="1100">
        <f t="shared" si="324"/>
        <v>2.1276595744680771</v>
      </c>
      <c r="AN463" s="1100">
        <f t="shared" si="325"/>
        <v>11.904761904761907</v>
      </c>
      <c r="AO463" s="1100">
        <f t="shared" si="326"/>
        <v>23.529411764705866</v>
      </c>
      <c r="AP463" s="1100">
        <f t="shared" si="327"/>
        <v>30.76923076923077</v>
      </c>
      <c r="AQ463" s="1100">
        <f t="shared" si="328"/>
        <v>40.540540540540547</v>
      </c>
      <c r="AR463" s="1100">
        <f t="shared" si="329"/>
        <v>44.148355929562079</v>
      </c>
      <c r="AS463" s="1100">
        <f t="shared" si="330"/>
        <v>18.460402436773116</v>
      </c>
      <c r="AT463" s="1100">
        <f t="shared" si="331"/>
        <v>20.371090494972478</v>
      </c>
      <c r="AU463" s="1100">
        <f t="shared" si="332"/>
        <v>14.089238179743969</v>
      </c>
      <c r="AV463" s="1100">
        <f t="shared" si="333"/>
        <v>4.4070937003705568</v>
      </c>
      <c r="AW463" s="1100">
        <f t="shared" si="335"/>
        <v>12.850994894679426</v>
      </c>
      <c r="AX463" s="1100">
        <f t="shared" si="336"/>
        <v>12.490206464899765</v>
      </c>
    </row>
    <row r="464" spans="1:50" ht="11.25" customHeight="1" x14ac:dyDescent="0.2">
      <c r="A464" s="1079" t="s">
        <v>4494</v>
      </c>
      <c r="B464" s="468" t="s">
        <v>4489</v>
      </c>
      <c r="C464" s="584">
        <v>1.07</v>
      </c>
      <c r="D464" s="584">
        <v>0.97</v>
      </c>
      <c r="E464" s="460">
        <v>0.88</v>
      </c>
      <c r="F464" s="471">
        <v>0.8</v>
      </c>
      <c r="G464" s="584">
        <v>0.36</v>
      </c>
      <c r="H464" s="499">
        <v>0</v>
      </c>
      <c r="I464" s="463">
        <v>0</v>
      </c>
      <c r="J464" s="499">
        <v>0</v>
      </c>
      <c r="K464" s="519"/>
      <c r="L464" s="499">
        <v>0</v>
      </c>
      <c r="M464" s="502">
        <v>0</v>
      </c>
      <c r="N464" s="1026"/>
      <c r="O464" s="999">
        <v>0</v>
      </c>
      <c r="P464" s="999">
        <v>0</v>
      </c>
      <c r="Q464" s="586">
        <v>0</v>
      </c>
      <c r="R464" s="586">
        <v>0</v>
      </c>
      <c r="S464" s="586">
        <v>0</v>
      </c>
      <c r="T464" s="500">
        <v>0</v>
      </c>
      <c r="U464" s="500">
        <v>0</v>
      </c>
      <c r="V464" s="586">
        <v>0</v>
      </c>
      <c r="W464" s="500">
        <v>0</v>
      </c>
      <c r="X464" s="500">
        <v>0</v>
      </c>
      <c r="Y464" s="586">
        <v>0</v>
      </c>
      <c r="Z464" s="586">
        <v>0</v>
      </c>
      <c r="AA464" s="587">
        <f t="shared" si="334"/>
        <v>4.08</v>
      </c>
      <c r="AB464" s="1100">
        <f t="shared" si="313"/>
        <v>10.309278350515472</v>
      </c>
      <c r="AC464" s="1100">
        <f t="shared" si="314"/>
        <v>10.22727272727273</v>
      </c>
      <c r="AD464" s="1100">
        <f t="shared" si="315"/>
        <v>9.9999999999999858</v>
      </c>
      <c r="AE464" s="1100">
        <f t="shared" si="316"/>
        <v>122.22222222222223</v>
      </c>
      <c r="AF464" s="1100" t="str">
        <f t="shared" si="317"/>
        <v>n/a</v>
      </c>
      <c r="AG464" s="1100" t="str">
        <f t="shared" si="318"/>
        <v>n/a</v>
      </c>
      <c r="AH464" s="1100" t="str">
        <f t="shared" si="319"/>
        <v>n/a</v>
      </c>
      <c r="AI464" s="1100" t="str">
        <f t="shared" si="320"/>
        <v>n/a</v>
      </c>
      <c r="AJ464" s="1100" t="str">
        <f t="shared" si="321"/>
        <v>n/a</v>
      </c>
      <c r="AK464" s="1100" t="str">
        <f t="shared" si="322"/>
        <v>n/a</v>
      </c>
      <c r="AL464" s="1100" t="str">
        <f t="shared" si="323"/>
        <v>n/a</v>
      </c>
      <c r="AM464" s="1100" t="str">
        <f t="shared" si="324"/>
        <v>n/a</v>
      </c>
      <c r="AN464" s="1100" t="str">
        <f t="shared" si="325"/>
        <v>n/a</v>
      </c>
      <c r="AO464" s="1100" t="str">
        <f t="shared" si="326"/>
        <v>n/a</v>
      </c>
      <c r="AP464" s="1100" t="str">
        <f t="shared" si="327"/>
        <v>n/a</v>
      </c>
      <c r="AQ464" s="1100" t="str">
        <f t="shared" si="328"/>
        <v>n/a</v>
      </c>
      <c r="AR464" s="1100" t="str">
        <f t="shared" si="329"/>
        <v>n/a</v>
      </c>
      <c r="AS464" s="1100" t="str">
        <f t="shared" si="330"/>
        <v>n/a</v>
      </c>
      <c r="AT464" s="1100" t="str">
        <f t="shared" si="331"/>
        <v>n/a</v>
      </c>
      <c r="AU464" s="1100" t="str">
        <f t="shared" si="332"/>
        <v>n/a</v>
      </c>
      <c r="AV464" s="1100" t="str">
        <f t="shared" si="333"/>
        <v>n/a</v>
      </c>
      <c r="AW464" s="1100">
        <f t="shared" si="335"/>
        <v>38.189693325002608</v>
      </c>
      <c r="AX464" s="1100">
        <f t="shared" si="336"/>
        <v>56.021838680564862</v>
      </c>
    </row>
    <row r="465" spans="1:50" ht="11.25" customHeight="1" x14ac:dyDescent="0.2">
      <c r="A465" s="803" t="s">
        <v>4145</v>
      </c>
      <c r="B465" s="803" t="s">
        <v>4143</v>
      </c>
      <c r="C465" s="1099">
        <v>2.92</v>
      </c>
      <c r="D465" s="584">
        <v>2.52</v>
      </c>
      <c r="E465" s="460">
        <v>1.92</v>
      </c>
      <c r="F465" s="1117">
        <v>1.32</v>
      </c>
      <c r="G465" s="805">
        <v>1</v>
      </c>
      <c r="H465" s="805">
        <v>0.8</v>
      </c>
      <c r="I465" s="805">
        <v>0.18</v>
      </c>
      <c r="J465" s="1127">
        <v>0</v>
      </c>
      <c r="K465" s="805"/>
      <c r="L465" s="1127">
        <v>0</v>
      </c>
      <c r="M465" s="1128">
        <v>0</v>
      </c>
      <c r="N465" s="805"/>
      <c r="O465" s="1129">
        <v>0</v>
      </c>
      <c r="P465" s="1129">
        <v>0</v>
      </c>
      <c r="Q465" s="794">
        <v>0</v>
      </c>
      <c r="R465" s="794">
        <v>0</v>
      </c>
      <c r="S465" s="794">
        <v>0</v>
      </c>
      <c r="T465" s="794">
        <v>0</v>
      </c>
      <c r="U465" s="794">
        <v>0</v>
      </c>
      <c r="V465" s="794">
        <v>0</v>
      </c>
      <c r="W465" s="794">
        <v>0</v>
      </c>
      <c r="X465" s="794">
        <v>0</v>
      </c>
      <c r="Y465" s="794">
        <v>0</v>
      </c>
      <c r="Z465" s="794">
        <v>0</v>
      </c>
      <c r="AA465" s="587">
        <f t="shared" si="334"/>
        <v>10.66</v>
      </c>
      <c r="AB465" s="1100">
        <f t="shared" si="313"/>
        <v>15.873015873015861</v>
      </c>
      <c r="AC465" s="1100">
        <f t="shared" si="314"/>
        <v>31.25</v>
      </c>
      <c r="AD465" s="1100">
        <f t="shared" si="315"/>
        <v>45.454545454545439</v>
      </c>
      <c r="AE465" s="1100">
        <f t="shared" si="316"/>
        <v>32.000000000000007</v>
      </c>
      <c r="AF465" s="1100">
        <f t="shared" si="317"/>
        <v>25</v>
      </c>
      <c r="AG465" s="1100">
        <f t="shared" si="318"/>
        <v>344.44444444444446</v>
      </c>
      <c r="AH465" s="1100" t="str">
        <f t="shared" si="319"/>
        <v>n/a</v>
      </c>
      <c r="AI465" s="1100" t="str">
        <f t="shared" si="320"/>
        <v>n/a</v>
      </c>
      <c r="AJ465" s="1100" t="str">
        <f t="shared" si="321"/>
        <v>n/a</v>
      </c>
      <c r="AK465" s="1100" t="str">
        <f t="shared" si="322"/>
        <v>n/a</v>
      </c>
      <c r="AL465" s="1100" t="str">
        <f t="shared" si="323"/>
        <v>n/a</v>
      </c>
      <c r="AM465" s="1100" t="str">
        <f t="shared" si="324"/>
        <v>n/a</v>
      </c>
      <c r="AN465" s="1100" t="str">
        <f t="shared" si="325"/>
        <v>n/a</v>
      </c>
      <c r="AO465" s="1100" t="str">
        <f t="shared" si="326"/>
        <v>n/a</v>
      </c>
      <c r="AP465" s="1100" t="str">
        <f t="shared" si="327"/>
        <v>n/a</v>
      </c>
      <c r="AQ465" s="1100" t="str">
        <f t="shared" si="328"/>
        <v>n/a</v>
      </c>
      <c r="AR465" s="1100" t="str">
        <f t="shared" si="329"/>
        <v>n/a</v>
      </c>
      <c r="AS465" s="1100" t="str">
        <f t="shared" si="330"/>
        <v>n/a</v>
      </c>
      <c r="AT465" s="1100" t="str">
        <f t="shared" si="331"/>
        <v>n/a</v>
      </c>
      <c r="AU465" s="1100" t="str">
        <f t="shared" si="332"/>
        <v>n/a</v>
      </c>
      <c r="AV465" s="1100" t="str">
        <f t="shared" si="333"/>
        <v>n/a</v>
      </c>
      <c r="AW465" s="1100">
        <f t="shared" si="335"/>
        <v>82.337000962000957</v>
      </c>
      <c r="AX465" s="1100">
        <f t="shared" si="336"/>
        <v>128.77058342612807</v>
      </c>
    </row>
    <row r="466" spans="1:50" ht="11.25" customHeight="1" x14ac:dyDescent="0.2">
      <c r="A466" s="829" t="s">
        <v>290</v>
      </c>
      <c r="B466" s="829" t="s">
        <v>291</v>
      </c>
      <c r="C466" s="584">
        <v>1.04125</v>
      </c>
      <c r="D466" s="584">
        <v>0.97619999999999996</v>
      </c>
      <c r="E466" s="460">
        <v>0.91125</v>
      </c>
      <c r="F466" s="589">
        <v>0.85750000000000004</v>
      </c>
      <c r="G466" s="584">
        <v>0.8075</v>
      </c>
      <c r="H466" s="584">
        <v>0.77625</v>
      </c>
      <c r="I466" s="584">
        <v>0.76249999999999996</v>
      </c>
      <c r="J466" s="584">
        <v>0.75249999999999995</v>
      </c>
      <c r="K466" s="897"/>
      <c r="L466" s="584">
        <v>0.74250000000000005</v>
      </c>
      <c r="M466" s="459">
        <v>0.73250000000000004</v>
      </c>
      <c r="N466" s="897"/>
      <c r="O466" s="472">
        <v>0.72250000000000003</v>
      </c>
      <c r="P466" s="472">
        <v>0.71250000000000002</v>
      </c>
      <c r="Q466" s="590">
        <v>0.70250000000000001</v>
      </c>
      <c r="R466" s="590">
        <v>0.6925</v>
      </c>
      <c r="S466" s="590">
        <v>0.6825</v>
      </c>
      <c r="T466" s="590">
        <v>0.67249999999999999</v>
      </c>
      <c r="U466" s="590">
        <v>0.66249999999999998</v>
      </c>
      <c r="V466" s="590">
        <v>0.64875000000000005</v>
      </c>
      <c r="W466" s="590">
        <v>0.63375000000000004</v>
      </c>
      <c r="X466" s="590">
        <v>0.62250000000000005</v>
      </c>
      <c r="Y466" s="590">
        <v>0.61250000000000004</v>
      </c>
      <c r="Z466" s="590">
        <v>0.59499999999999997</v>
      </c>
      <c r="AA466" s="587">
        <f t="shared" si="334"/>
        <v>16.319950000000002</v>
      </c>
      <c r="AB466" s="1100">
        <f t="shared" si="313"/>
        <v>6.6635935259168333</v>
      </c>
      <c r="AC466" s="1100">
        <f t="shared" si="314"/>
        <v>7.1275720164609035</v>
      </c>
      <c r="AD466" s="1100">
        <f t="shared" si="315"/>
        <v>6.2682215743440128</v>
      </c>
      <c r="AE466" s="1100">
        <f t="shared" si="316"/>
        <v>6.1919504643962897</v>
      </c>
      <c r="AF466" s="1100">
        <f t="shared" si="317"/>
        <v>4.0257648953301084</v>
      </c>
      <c r="AG466" s="1100">
        <f t="shared" si="318"/>
        <v>1.8032786885245899</v>
      </c>
      <c r="AH466" s="1100">
        <f t="shared" si="319"/>
        <v>1.3289036544850585</v>
      </c>
      <c r="AI466" s="1100">
        <f t="shared" si="320"/>
        <v>1.3468013468013407</v>
      </c>
      <c r="AJ466" s="1100">
        <f t="shared" si="321"/>
        <v>1.3651877133105783</v>
      </c>
      <c r="AK466" s="1100">
        <f t="shared" si="322"/>
        <v>1.384083044982698</v>
      </c>
      <c r="AL466" s="1100">
        <f t="shared" si="323"/>
        <v>1.4035087719298289</v>
      </c>
      <c r="AM466" s="1100">
        <f t="shared" si="324"/>
        <v>1.4234875444839812</v>
      </c>
      <c r="AN466" s="1100">
        <f t="shared" si="325"/>
        <v>1.4440433212996373</v>
      </c>
      <c r="AO466" s="1100">
        <f t="shared" si="326"/>
        <v>1.46520146520146</v>
      </c>
      <c r="AP466" s="1100">
        <f t="shared" si="327"/>
        <v>1.4869888475836479</v>
      </c>
      <c r="AQ466" s="1100">
        <f t="shared" si="328"/>
        <v>1.5094339622641506</v>
      </c>
      <c r="AR466" s="1100">
        <f t="shared" si="329"/>
        <v>2.1194605009633882</v>
      </c>
      <c r="AS466" s="1100">
        <f t="shared" si="330"/>
        <v>2.3668639053254559</v>
      </c>
      <c r="AT466" s="1100">
        <f t="shared" si="331"/>
        <v>1.8072289156626509</v>
      </c>
      <c r="AU466" s="1100">
        <f t="shared" si="332"/>
        <v>1.6326530612244872</v>
      </c>
      <c r="AV466" s="1100">
        <f t="shared" si="333"/>
        <v>2.941176470588247</v>
      </c>
      <c r="AW466" s="1100">
        <f t="shared" si="335"/>
        <v>2.719304937670445</v>
      </c>
      <c r="AX466" s="1100">
        <f t="shared" si="336"/>
        <v>2.0218995095613845</v>
      </c>
    </row>
    <row r="467" spans="1:50" ht="11.25" customHeight="1" x14ac:dyDescent="0.2">
      <c r="A467" s="458" t="s">
        <v>676</v>
      </c>
      <c r="B467" s="829" t="s">
        <v>677</v>
      </c>
      <c r="C467" s="584">
        <v>2.09</v>
      </c>
      <c r="D467" s="584">
        <v>1.89</v>
      </c>
      <c r="E467" s="460">
        <v>1.72</v>
      </c>
      <c r="F467" s="589">
        <v>1.5899999999999999</v>
      </c>
      <c r="G467" s="584">
        <v>1.47</v>
      </c>
      <c r="H467" s="584">
        <v>1.29</v>
      </c>
      <c r="I467" s="584">
        <v>1.1499999999999999</v>
      </c>
      <c r="J467" s="584">
        <v>0.97</v>
      </c>
      <c r="K467" s="897"/>
      <c r="L467" s="584">
        <v>0.83</v>
      </c>
      <c r="M467" s="459">
        <v>0.68</v>
      </c>
      <c r="N467" s="897"/>
      <c r="O467" s="472">
        <v>0.55000000000000004</v>
      </c>
      <c r="P467" s="585">
        <v>0.52</v>
      </c>
      <c r="Q467" s="590">
        <v>0.46</v>
      </c>
      <c r="R467" s="590">
        <v>0.41</v>
      </c>
      <c r="S467" s="590">
        <v>0.37</v>
      </c>
      <c r="T467" s="590">
        <v>0.32</v>
      </c>
      <c r="U467" s="586">
        <v>0.16</v>
      </c>
      <c r="V467" s="590">
        <v>0.24</v>
      </c>
      <c r="W467" s="586">
        <v>0</v>
      </c>
      <c r="X467" s="586">
        <v>0</v>
      </c>
      <c r="Y467" s="586">
        <v>0</v>
      </c>
      <c r="Z467" s="586">
        <v>0</v>
      </c>
      <c r="AA467" s="587">
        <f t="shared" si="334"/>
        <v>16.71</v>
      </c>
      <c r="AB467" s="1100">
        <f t="shared" si="313"/>
        <v>10.582010582010582</v>
      </c>
      <c r="AC467" s="1100">
        <f t="shared" si="314"/>
        <v>9.8837209302325526</v>
      </c>
      <c r="AD467" s="1100">
        <f t="shared" si="315"/>
        <v>8.1761006289308149</v>
      </c>
      <c r="AE467" s="1100">
        <f t="shared" si="316"/>
        <v>8.1632653061224367</v>
      </c>
      <c r="AF467" s="1100">
        <f t="shared" si="317"/>
        <v>13.953488372093027</v>
      </c>
      <c r="AG467" s="1100">
        <f t="shared" si="318"/>
        <v>12.173913043478279</v>
      </c>
      <c r="AH467" s="1100">
        <f t="shared" si="319"/>
        <v>18.556701030927837</v>
      </c>
      <c r="AI467" s="1100">
        <f t="shared" si="320"/>
        <v>16.867469879518083</v>
      </c>
      <c r="AJ467" s="1100">
        <f t="shared" si="321"/>
        <v>22.058823529411754</v>
      </c>
      <c r="AK467" s="1100">
        <f t="shared" si="322"/>
        <v>23.636363636363633</v>
      </c>
      <c r="AL467" s="1100">
        <f t="shared" si="323"/>
        <v>5.7692307692307709</v>
      </c>
      <c r="AM467" s="1100">
        <f t="shared" si="324"/>
        <v>13.043478260869556</v>
      </c>
      <c r="AN467" s="1100">
        <f t="shared" si="325"/>
        <v>12.195121951219523</v>
      </c>
      <c r="AO467" s="1100">
        <f t="shared" si="326"/>
        <v>10.810810810810811</v>
      </c>
      <c r="AP467" s="1100">
        <f t="shared" si="327"/>
        <v>15.625</v>
      </c>
      <c r="AQ467" s="1100">
        <f t="shared" si="328"/>
        <v>100</v>
      </c>
      <c r="AR467" s="1100">
        <f t="shared" si="329"/>
        <v>-33.333333333333329</v>
      </c>
      <c r="AS467" s="1100" t="str">
        <f t="shared" si="330"/>
        <v>n/a</v>
      </c>
      <c r="AT467" s="1100" t="str">
        <f t="shared" si="331"/>
        <v>n/a</v>
      </c>
      <c r="AU467" s="1100" t="str">
        <f t="shared" si="332"/>
        <v>n/a</v>
      </c>
      <c r="AV467" s="1100" t="str">
        <f t="shared" si="333"/>
        <v>n/a</v>
      </c>
      <c r="AW467" s="1100">
        <f t="shared" si="335"/>
        <v>15.774245023405078</v>
      </c>
      <c r="AX467" s="1100">
        <f t="shared" si="336"/>
        <v>24.942931729672726</v>
      </c>
    </row>
    <row r="468" spans="1:50" ht="11.25" customHeight="1" x14ac:dyDescent="0.2">
      <c r="A468" s="447" t="s">
        <v>1477</v>
      </c>
      <c r="B468" s="814" t="s">
        <v>1478</v>
      </c>
      <c r="C468" s="584">
        <v>2.56</v>
      </c>
      <c r="D468" s="584">
        <v>2.35</v>
      </c>
      <c r="E468" s="460">
        <v>2.08</v>
      </c>
      <c r="F468" s="454">
        <v>1.88</v>
      </c>
      <c r="G468" s="584">
        <v>1.64</v>
      </c>
      <c r="H468" s="584">
        <v>1.36</v>
      </c>
      <c r="I468" s="584">
        <v>1.27</v>
      </c>
      <c r="J468" s="584">
        <v>1.0900000000000001</v>
      </c>
      <c r="K468" s="897"/>
      <c r="L468" s="584">
        <v>0.92</v>
      </c>
      <c r="M468" s="459">
        <v>0.22</v>
      </c>
      <c r="N468" s="897"/>
      <c r="O468" s="585">
        <v>0</v>
      </c>
      <c r="P468" s="585">
        <v>0.20213</v>
      </c>
      <c r="Q468" s="586">
        <v>0.80852000000000002</v>
      </c>
      <c r="R468" s="590">
        <v>0.80852000000000002</v>
      </c>
      <c r="S468" s="590">
        <v>0.72765999999999997</v>
      </c>
      <c r="T468" s="590">
        <v>0.64680000000000004</v>
      </c>
      <c r="U468" s="586">
        <v>0.57887999999999995</v>
      </c>
      <c r="V468" s="586">
        <v>0.57887999999999995</v>
      </c>
      <c r="W468" s="586">
        <v>0.57887999999999995</v>
      </c>
      <c r="X468" s="586">
        <v>0.57887999999999995</v>
      </c>
      <c r="Y468" s="586">
        <v>0.57887999999999995</v>
      </c>
      <c r="Z468" s="586">
        <v>0.57887999999999995</v>
      </c>
      <c r="AA468" s="587">
        <f t="shared" si="334"/>
        <v>22.036910000000013</v>
      </c>
      <c r="AB468" s="1100">
        <f t="shared" si="313"/>
        <v>8.9361702127659584</v>
      </c>
      <c r="AC468" s="1100">
        <f t="shared" si="314"/>
        <v>12.98076923076923</v>
      </c>
      <c r="AD468" s="1100">
        <f t="shared" si="315"/>
        <v>10.638297872340431</v>
      </c>
      <c r="AE468" s="1100">
        <f t="shared" si="316"/>
        <v>14.634146341463406</v>
      </c>
      <c r="AF468" s="1100">
        <f t="shared" si="317"/>
        <v>20.588235294117641</v>
      </c>
      <c r="AG468" s="1100">
        <f t="shared" si="318"/>
        <v>7.0866141732283561</v>
      </c>
      <c r="AH468" s="1100">
        <f t="shared" si="319"/>
        <v>16.5137614678899</v>
      </c>
      <c r="AI468" s="1100">
        <f t="shared" si="320"/>
        <v>18.478260869565212</v>
      </c>
      <c r="AJ468" s="1100">
        <f t="shared" si="321"/>
        <v>318.18181818181819</v>
      </c>
      <c r="AK468" s="1100" t="str">
        <f t="shared" si="322"/>
        <v>n/a</v>
      </c>
      <c r="AL468" s="1100">
        <f t="shared" si="323"/>
        <v>-100</v>
      </c>
      <c r="AM468" s="1100">
        <f t="shared" si="324"/>
        <v>-75</v>
      </c>
      <c r="AN468" s="1100">
        <f t="shared" si="325"/>
        <v>0</v>
      </c>
      <c r="AO468" s="1100">
        <f t="shared" si="326"/>
        <v>11.112332682846393</v>
      </c>
      <c r="AP468" s="1100">
        <f t="shared" si="327"/>
        <v>12.501546072974623</v>
      </c>
      <c r="AQ468" s="1100">
        <f t="shared" si="328"/>
        <v>11.733001658374809</v>
      </c>
      <c r="AR468" s="1100">
        <f t="shared" si="329"/>
        <v>0</v>
      </c>
      <c r="AS468" s="1100">
        <f t="shared" si="330"/>
        <v>0</v>
      </c>
      <c r="AT468" s="1100">
        <f t="shared" si="331"/>
        <v>0</v>
      </c>
      <c r="AU468" s="1100">
        <f t="shared" si="332"/>
        <v>0</v>
      </c>
      <c r="AV468" s="1100">
        <f t="shared" si="333"/>
        <v>0</v>
      </c>
      <c r="AW468" s="1100">
        <f t="shared" si="335"/>
        <v>14.419247702907708</v>
      </c>
      <c r="AX468" s="1100">
        <f t="shared" si="336"/>
        <v>77.726830820685564</v>
      </c>
    </row>
    <row r="469" spans="1:50" ht="11.25" customHeight="1" x14ac:dyDescent="0.2">
      <c r="A469" s="458" t="s">
        <v>681</v>
      </c>
      <c r="B469" s="829" t="s">
        <v>682</v>
      </c>
      <c r="C469" s="584">
        <v>3</v>
      </c>
      <c r="D469" s="584">
        <v>2.76</v>
      </c>
      <c r="E469" s="460">
        <v>2.37</v>
      </c>
      <c r="F469" s="460">
        <v>1.83</v>
      </c>
      <c r="G469" s="584">
        <v>1.74</v>
      </c>
      <c r="H469" s="584">
        <v>1.63</v>
      </c>
      <c r="I469" s="584">
        <v>1.39</v>
      </c>
      <c r="J469" s="584">
        <v>1.23</v>
      </c>
      <c r="K469" s="897" t="s">
        <v>90</v>
      </c>
      <c r="L469" s="584">
        <v>1.05</v>
      </c>
      <c r="M469" s="459">
        <v>0.91</v>
      </c>
      <c r="N469" s="897"/>
      <c r="O469" s="472">
        <v>0.84</v>
      </c>
      <c r="P469" s="585">
        <v>0.8</v>
      </c>
      <c r="Q469" s="590">
        <v>0.76</v>
      </c>
      <c r="R469" s="590">
        <v>0.68</v>
      </c>
      <c r="S469" s="590">
        <v>0.56000000000000005</v>
      </c>
      <c r="T469" s="590">
        <v>0.46</v>
      </c>
      <c r="U469" s="590">
        <v>0.34</v>
      </c>
      <c r="V469" s="590">
        <v>0.1</v>
      </c>
      <c r="W469" s="586">
        <v>0</v>
      </c>
      <c r="X469" s="586">
        <v>0</v>
      </c>
      <c r="Y469" s="586">
        <v>0</v>
      </c>
      <c r="Z469" s="586">
        <v>0</v>
      </c>
      <c r="AA469" s="587">
        <f t="shared" si="334"/>
        <v>22.450000000000003</v>
      </c>
      <c r="AB469" s="1100">
        <f t="shared" si="313"/>
        <v>8.6956521739130608</v>
      </c>
      <c r="AC469" s="1100">
        <f t="shared" si="314"/>
        <v>16.455696202531623</v>
      </c>
      <c r="AD469" s="1100">
        <f t="shared" si="315"/>
        <v>29.508196721311485</v>
      </c>
      <c r="AE469" s="1100">
        <f t="shared" si="316"/>
        <v>5.1724137931034475</v>
      </c>
      <c r="AF469" s="1100">
        <f t="shared" si="317"/>
        <v>6.7484662576687171</v>
      </c>
      <c r="AG469" s="1100">
        <f t="shared" si="318"/>
        <v>17.266187050359715</v>
      </c>
      <c r="AH469" s="1100">
        <f t="shared" si="319"/>
        <v>13.008130081300816</v>
      </c>
      <c r="AI469" s="1100">
        <f t="shared" si="320"/>
        <v>17.142857142857125</v>
      </c>
      <c r="AJ469" s="1100">
        <f t="shared" si="321"/>
        <v>15.384615384615397</v>
      </c>
      <c r="AK469" s="1100">
        <f t="shared" si="322"/>
        <v>8.3333333333333481</v>
      </c>
      <c r="AL469" s="1100">
        <f t="shared" si="323"/>
        <v>4.9999999999999822</v>
      </c>
      <c r="AM469" s="1100">
        <f t="shared" si="324"/>
        <v>5.2631578947368363</v>
      </c>
      <c r="AN469" s="1100">
        <f t="shared" si="325"/>
        <v>11.764705882352944</v>
      </c>
      <c r="AO469" s="1100">
        <f t="shared" si="326"/>
        <v>21.42857142857142</v>
      </c>
      <c r="AP469" s="1100">
        <f t="shared" si="327"/>
        <v>21.739130434782616</v>
      </c>
      <c r="AQ469" s="1100">
        <f t="shared" si="328"/>
        <v>35.294117647058812</v>
      </c>
      <c r="AR469" s="1100">
        <f t="shared" si="329"/>
        <v>240</v>
      </c>
      <c r="AS469" s="1100" t="str">
        <f t="shared" si="330"/>
        <v>n/a</v>
      </c>
      <c r="AT469" s="1100" t="str">
        <f t="shared" si="331"/>
        <v>n/a</v>
      </c>
      <c r="AU469" s="1100" t="str">
        <f t="shared" si="332"/>
        <v>n/a</v>
      </c>
      <c r="AV469" s="1100" t="str">
        <f t="shared" si="333"/>
        <v>n/a</v>
      </c>
      <c r="AW469" s="1100">
        <f t="shared" si="335"/>
        <v>28.12971949579396</v>
      </c>
      <c r="AX469" s="1100">
        <f t="shared" si="336"/>
        <v>55.26840926829346</v>
      </c>
    </row>
    <row r="470" spans="1:50" ht="11.25" customHeight="1" x14ac:dyDescent="0.2">
      <c r="A470" s="838" t="s">
        <v>1449</v>
      </c>
      <c r="B470" s="842" t="s">
        <v>1450</v>
      </c>
      <c r="C470" s="490">
        <v>0.45500000000000002</v>
      </c>
      <c r="D470" s="490">
        <v>0.435</v>
      </c>
      <c r="E470" s="460">
        <v>0.41499999999999998</v>
      </c>
      <c r="F470" s="460">
        <v>0.39500000000000002</v>
      </c>
      <c r="G470" s="584">
        <v>0.375</v>
      </c>
      <c r="H470" s="584">
        <v>0.35499999999999998</v>
      </c>
      <c r="I470" s="584">
        <v>0.33500000000000002</v>
      </c>
      <c r="J470" s="584">
        <v>0.315</v>
      </c>
      <c r="K470" s="897"/>
      <c r="L470" s="584">
        <v>0.22500000000000001</v>
      </c>
      <c r="M470" s="588">
        <v>0</v>
      </c>
      <c r="N470" s="897"/>
      <c r="O470" s="585">
        <v>0</v>
      </c>
      <c r="P470" s="585">
        <v>0</v>
      </c>
      <c r="Q470" s="586">
        <v>0</v>
      </c>
      <c r="R470" s="586">
        <v>0</v>
      </c>
      <c r="S470" s="586">
        <v>0</v>
      </c>
      <c r="T470" s="590">
        <v>0</v>
      </c>
      <c r="U470" s="586">
        <v>0</v>
      </c>
      <c r="V470" s="586">
        <v>0</v>
      </c>
      <c r="W470" s="586">
        <v>0</v>
      </c>
      <c r="X470" s="586">
        <v>0.24</v>
      </c>
      <c r="Y470" s="586">
        <v>0.48</v>
      </c>
      <c r="Z470" s="586">
        <v>0.48</v>
      </c>
      <c r="AA470" s="587">
        <f t="shared" si="334"/>
        <v>4.5050000000000008</v>
      </c>
      <c r="AB470" s="1100">
        <f t="shared" si="313"/>
        <v>4.5977011494252817</v>
      </c>
      <c r="AC470" s="1100">
        <f t="shared" si="314"/>
        <v>4.8192771084337505</v>
      </c>
      <c r="AD470" s="1100">
        <f t="shared" si="315"/>
        <v>5.0632911392404889</v>
      </c>
      <c r="AE470" s="1100">
        <f t="shared" si="316"/>
        <v>5.3333333333333455</v>
      </c>
      <c r="AF470" s="1100">
        <f t="shared" si="317"/>
        <v>5.6338028169014231</v>
      </c>
      <c r="AG470" s="1100">
        <f t="shared" si="318"/>
        <v>5.9701492537313383</v>
      </c>
      <c r="AH470" s="1100">
        <f t="shared" si="319"/>
        <v>6.3492063492063489</v>
      </c>
      <c r="AI470" s="1100">
        <f t="shared" si="320"/>
        <v>39.999999999999993</v>
      </c>
      <c r="AJ470" s="1100" t="str">
        <f t="shared" si="321"/>
        <v>n/a</v>
      </c>
      <c r="AK470" s="1100" t="str">
        <f t="shared" si="322"/>
        <v>n/a</v>
      </c>
      <c r="AL470" s="1100" t="str">
        <f t="shared" si="323"/>
        <v>n/a</v>
      </c>
      <c r="AM470" s="1100" t="str">
        <f t="shared" si="324"/>
        <v>n/a</v>
      </c>
      <c r="AN470" s="1100" t="str">
        <f t="shared" si="325"/>
        <v>n/a</v>
      </c>
      <c r="AO470" s="1100" t="str">
        <f t="shared" si="326"/>
        <v>n/a</v>
      </c>
      <c r="AP470" s="1100" t="str">
        <f t="shared" si="327"/>
        <v>n/a</v>
      </c>
      <c r="AQ470" s="1100" t="str">
        <f t="shared" si="328"/>
        <v>n/a</v>
      </c>
      <c r="AR470" s="1100" t="str">
        <f t="shared" si="329"/>
        <v>n/a</v>
      </c>
      <c r="AS470" s="1100" t="str">
        <f t="shared" si="330"/>
        <v>n/a</v>
      </c>
      <c r="AT470" s="1100">
        <f t="shared" si="331"/>
        <v>-100</v>
      </c>
      <c r="AU470" s="1100">
        <f t="shared" si="332"/>
        <v>-50</v>
      </c>
      <c r="AV470" s="1100">
        <f t="shared" si="333"/>
        <v>0</v>
      </c>
      <c r="AW470" s="1100">
        <f t="shared" si="335"/>
        <v>-6.5666580772480021</v>
      </c>
      <c r="AX470" s="1100">
        <f t="shared" si="336"/>
        <v>37.191140753586012</v>
      </c>
    </row>
    <row r="471" spans="1:50" ht="11.25" customHeight="1" x14ac:dyDescent="0.2">
      <c r="A471" s="511" t="s">
        <v>4664</v>
      </c>
      <c r="B471" s="829" t="s">
        <v>4654</v>
      </c>
      <c r="C471" s="584">
        <v>0.36</v>
      </c>
      <c r="D471" s="584">
        <v>0.19500000000000001</v>
      </c>
      <c r="E471" s="460">
        <v>0.10999999999999999</v>
      </c>
      <c r="F471" s="460">
        <v>0.1</v>
      </c>
      <c r="G471" s="499">
        <v>0.08</v>
      </c>
      <c r="H471" s="499">
        <v>0.08</v>
      </c>
      <c r="I471" s="584">
        <v>0.08</v>
      </c>
      <c r="J471" s="584">
        <v>7.5000000000000011E-2</v>
      </c>
      <c r="K471" s="1090"/>
      <c r="L471" s="584">
        <v>7.0000000000000007E-2</v>
      </c>
      <c r="M471" s="459">
        <v>0.05</v>
      </c>
      <c r="N471" s="519"/>
      <c r="O471" s="502">
        <v>4.1300000000000003E-2</v>
      </c>
      <c r="P471" s="541">
        <v>4.1300000000000003E-2</v>
      </c>
      <c r="Q471" s="590">
        <v>4.1300000000000003E-2</v>
      </c>
      <c r="R471" s="500">
        <v>0</v>
      </c>
      <c r="S471" s="500">
        <v>0</v>
      </c>
      <c r="T471" s="500">
        <v>0</v>
      </c>
      <c r="U471" s="500">
        <v>0</v>
      </c>
      <c r="V471" s="500">
        <v>0</v>
      </c>
      <c r="W471" s="500">
        <v>0</v>
      </c>
      <c r="X471" s="500">
        <v>0</v>
      </c>
      <c r="Y471" s="500">
        <v>0</v>
      </c>
      <c r="Z471" s="500">
        <v>0</v>
      </c>
      <c r="AA471" s="587">
        <f t="shared" si="334"/>
        <v>1.3239000000000001</v>
      </c>
      <c r="AB471" s="1100">
        <f t="shared" si="313"/>
        <v>84.615384615384599</v>
      </c>
      <c r="AC471" s="1100">
        <f t="shared" si="314"/>
        <v>77.272727272727295</v>
      </c>
      <c r="AD471" s="1100">
        <f t="shared" si="315"/>
        <v>9.9999999999999858</v>
      </c>
      <c r="AE471" s="1100">
        <f t="shared" si="316"/>
        <v>25</v>
      </c>
      <c r="AF471" s="1100">
        <f t="shared" si="317"/>
        <v>0</v>
      </c>
      <c r="AG471" s="1100">
        <f t="shared" si="318"/>
        <v>0</v>
      </c>
      <c r="AH471" s="1100">
        <f t="shared" si="319"/>
        <v>6.666666666666643</v>
      </c>
      <c r="AI471" s="1100">
        <f t="shared" si="320"/>
        <v>7.1428571428571397</v>
      </c>
      <c r="AJ471" s="1100">
        <f t="shared" si="321"/>
        <v>40.000000000000014</v>
      </c>
      <c r="AK471" s="1100">
        <f t="shared" si="322"/>
        <v>21.065375302663437</v>
      </c>
      <c r="AL471" s="1100">
        <f t="shared" si="323"/>
        <v>0</v>
      </c>
      <c r="AM471" s="1100">
        <f t="shared" si="324"/>
        <v>0</v>
      </c>
      <c r="AN471" s="1100" t="str">
        <f t="shared" si="325"/>
        <v>n/a</v>
      </c>
      <c r="AO471" s="1100" t="str">
        <f t="shared" si="326"/>
        <v>n/a</v>
      </c>
      <c r="AP471" s="1100" t="str">
        <f t="shared" si="327"/>
        <v>n/a</v>
      </c>
      <c r="AQ471" s="1100" t="str">
        <f t="shared" si="328"/>
        <v>n/a</v>
      </c>
      <c r="AR471" s="1100" t="str">
        <f t="shared" si="329"/>
        <v>n/a</v>
      </c>
      <c r="AS471" s="1100" t="str">
        <f t="shared" si="330"/>
        <v>n/a</v>
      </c>
      <c r="AT471" s="1100" t="str">
        <f t="shared" si="331"/>
        <v>n/a</v>
      </c>
      <c r="AU471" s="1100" t="str">
        <f t="shared" si="332"/>
        <v>n/a</v>
      </c>
      <c r="AV471" s="1100" t="str">
        <f t="shared" si="333"/>
        <v>n/a</v>
      </c>
      <c r="AW471" s="1100">
        <f t="shared" si="335"/>
        <v>22.64691758335826</v>
      </c>
      <c r="AX471" s="1100">
        <f t="shared" si="336"/>
        <v>29.909648900245418</v>
      </c>
    </row>
    <row r="472" spans="1:50" ht="11.25" customHeight="1" x14ac:dyDescent="0.2">
      <c r="A472" s="803" t="s">
        <v>4457</v>
      </c>
      <c r="B472" s="829" t="s">
        <v>3963</v>
      </c>
      <c r="C472" s="584">
        <v>0.21249999999999999</v>
      </c>
      <c r="D472" s="460">
        <v>0.20500000000000002</v>
      </c>
      <c r="E472" s="460">
        <v>0.2</v>
      </c>
      <c r="F472" s="460">
        <v>0.16</v>
      </c>
      <c r="G472" s="482">
        <v>0.11</v>
      </c>
      <c r="H472" s="482">
        <v>7.7499999999999999E-2</v>
      </c>
      <c r="I472" s="940">
        <v>7.0000000000000007E-2</v>
      </c>
      <c r="J472" s="940">
        <v>7.0000000000000007E-2</v>
      </c>
      <c r="K472" s="940"/>
      <c r="L472" s="940">
        <v>7.0000000000000007E-2</v>
      </c>
      <c r="M472" s="1089">
        <v>7.0000000000000007E-2</v>
      </c>
      <c r="N472" s="940"/>
      <c r="O472" s="1091">
        <v>7.0000000000000007E-2</v>
      </c>
      <c r="P472" s="1091">
        <v>7.0000000000000007E-2</v>
      </c>
      <c r="Q472" s="505">
        <v>7.0000000000000007E-2</v>
      </c>
      <c r="R472" s="456">
        <v>7.0000000000000007E-2</v>
      </c>
      <c r="S472" s="456">
        <v>1.7500000000000002E-2</v>
      </c>
      <c r="T472" s="505">
        <v>0</v>
      </c>
      <c r="U472" s="505">
        <v>0</v>
      </c>
      <c r="V472" s="505">
        <v>0</v>
      </c>
      <c r="W472" s="505">
        <v>0</v>
      </c>
      <c r="X472" s="505">
        <v>0</v>
      </c>
      <c r="Y472" s="505">
        <v>0</v>
      </c>
      <c r="Z472" s="505">
        <v>0</v>
      </c>
      <c r="AA472" s="587">
        <f t="shared" si="334"/>
        <v>1.5425000000000004</v>
      </c>
      <c r="AB472" s="1100">
        <f t="shared" si="313"/>
        <v>3.6585365853658347</v>
      </c>
      <c r="AC472" s="1100">
        <f t="shared" si="314"/>
        <v>2.4999999999999911</v>
      </c>
      <c r="AD472" s="1100">
        <f t="shared" si="315"/>
        <v>25</v>
      </c>
      <c r="AE472" s="1100">
        <f t="shared" si="316"/>
        <v>45.45454545454546</v>
      </c>
      <c r="AF472" s="1100">
        <f t="shared" si="317"/>
        <v>41.935483870967751</v>
      </c>
      <c r="AG472" s="1100">
        <f t="shared" si="318"/>
        <v>10.714285714285698</v>
      </c>
      <c r="AH472" s="1100">
        <f t="shared" si="319"/>
        <v>0</v>
      </c>
      <c r="AI472" s="1100">
        <f t="shared" si="320"/>
        <v>0</v>
      </c>
      <c r="AJ472" s="1100">
        <f t="shared" si="321"/>
        <v>0</v>
      </c>
      <c r="AK472" s="1100">
        <f t="shared" si="322"/>
        <v>0</v>
      </c>
      <c r="AL472" s="1100">
        <f t="shared" si="323"/>
        <v>0</v>
      </c>
      <c r="AM472" s="1100">
        <f t="shared" si="324"/>
        <v>0</v>
      </c>
      <c r="AN472" s="1100">
        <f t="shared" si="325"/>
        <v>0</v>
      </c>
      <c r="AO472" s="1100">
        <f t="shared" si="326"/>
        <v>300</v>
      </c>
      <c r="AP472" s="1100" t="str">
        <f t="shared" si="327"/>
        <v>n/a</v>
      </c>
      <c r="AQ472" s="1100" t="str">
        <f t="shared" si="328"/>
        <v>n/a</v>
      </c>
      <c r="AR472" s="1100" t="str">
        <f t="shared" si="329"/>
        <v>n/a</v>
      </c>
      <c r="AS472" s="1100" t="str">
        <f t="shared" si="330"/>
        <v>n/a</v>
      </c>
      <c r="AT472" s="1100" t="str">
        <f t="shared" si="331"/>
        <v>n/a</v>
      </c>
      <c r="AU472" s="1100" t="str">
        <f t="shared" si="332"/>
        <v>n/a</v>
      </c>
      <c r="AV472" s="1100" t="str">
        <f t="shared" si="333"/>
        <v>n/a</v>
      </c>
      <c r="AW472" s="1100">
        <f t="shared" si="335"/>
        <v>30.661632258940337</v>
      </c>
      <c r="AX472" s="1100">
        <f t="shared" si="336"/>
        <v>79.140688562220276</v>
      </c>
    </row>
    <row r="473" spans="1:50" ht="11.25" customHeight="1" x14ac:dyDescent="0.2">
      <c r="A473" s="468" t="s">
        <v>683</v>
      </c>
      <c r="B473" s="468" t="s">
        <v>684</v>
      </c>
      <c r="C473" s="584">
        <v>1.41</v>
      </c>
      <c r="D473" s="584">
        <v>1.34</v>
      </c>
      <c r="E473" s="460">
        <v>1.3</v>
      </c>
      <c r="F473" s="471">
        <v>1.22</v>
      </c>
      <c r="G473" s="584">
        <v>1.08</v>
      </c>
      <c r="H473" s="584">
        <v>1</v>
      </c>
      <c r="I473" s="584">
        <v>0.88</v>
      </c>
      <c r="J473" s="463">
        <v>0.8</v>
      </c>
      <c r="K473" s="897"/>
      <c r="L473" s="584">
        <v>0.76</v>
      </c>
      <c r="M473" s="459">
        <v>0.67</v>
      </c>
      <c r="N473" s="897"/>
      <c r="O473" s="472">
        <v>0.60499999999999998</v>
      </c>
      <c r="P473" s="472">
        <v>0.57499999999999996</v>
      </c>
      <c r="Q473" s="590">
        <v>0.55000000000000004</v>
      </c>
      <c r="R473" s="590">
        <v>0.505</v>
      </c>
      <c r="S473" s="590">
        <v>0.48</v>
      </c>
      <c r="T473" s="590">
        <v>0.46</v>
      </c>
      <c r="U473" s="590">
        <v>0.36</v>
      </c>
      <c r="V473" s="590">
        <v>0.34</v>
      </c>
      <c r="W473" s="590">
        <v>0.32</v>
      </c>
      <c r="X473" s="590">
        <v>0.3</v>
      </c>
      <c r="Y473" s="590">
        <v>0.28000000000000003</v>
      </c>
      <c r="Z473" s="590">
        <v>0.26</v>
      </c>
      <c r="AA473" s="587">
        <f t="shared" si="334"/>
        <v>15.495000000000003</v>
      </c>
      <c r="AB473" s="1100">
        <f t="shared" si="313"/>
        <v>5.2238805970149071</v>
      </c>
      <c r="AC473" s="1100">
        <f t="shared" si="314"/>
        <v>3.0769230769230882</v>
      </c>
      <c r="AD473" s="1100">
        <f t="shared" si="315"/>
        <v>6.5573770491803351</v>
      </c>
      <c r="AE473" s="1100">
        <f t="shared" si="316"/>
        <v>12.962962962962955</v>
      </c>
      <c r="AF473" s="1100">
        <f t="shared" si="317"/>
        <v>8.0000000000000071</v>
      </c>
      <c r="AG473" s="1100">
        <f t="shared" si="318"/>
        <v>13.636363636363647</v>
      </c>
      <c r="AH473" s="1100">
        <f t="shared" si="319"/>
        <v>9.9999999999999858</v>
      </c>
      <c r="AI473" s="1100">
        <f t="shared" si="320"/>
        <v>5.2631578947368363</v>
      </c>
      <c r="AJ473" s="1100">
        <f t="shared" si="321"/>
        <v>13.432835820895516</v>
      </c>
      <c r="AK473" s="1100">
        <f t="shared" si="322"/>
        <v>10.743801652892571</v>
      </c>
      <c r="AL473" s="1100">
        <f t="shared" si="323"/>
        <v>5.2173913043478404</v>
      </c>
      <c r="AM473" s="1100">
        <f t="shared" si="324"/>
        <v>4.5454545454545192</v>
      </c>
      <c r="AN473" s="1100">
        <f t="shared" si="325"/>
        <v>8.9108910891089188</v>
      </c>
      <c r="AO473" s="1100">
        <f t="shared" si="326"/>
        <v>5.2083333333333481</v>
      </c>
      <c r="AP473" s="1100">
        <f t="shared" si="327"/>
        <v>4.3478260869565188</v>
      </c>
      <c r="AQ473" s="1100">
        <f t="shared" si="328"/>
        <v>27.777777777777789</v>
      </c>
      <c r="AR473" s="1100">
        <f t="shared" si="329"/>
        <v>5.8823529411764497</v>
      </c>
      <c r="AS473" s="1100">
        <f t="shared" si="330"/>
        <v>6.25</v>
      </c>
      <c r="AT473" s="1100">
        <f t="shared" si="331"/>
        <v>6.6666666666666652</v>
      </c>
      <c r="AU473" s="1100">
        <f t="shared" si="332"/>
        <v>7.1428571428571397</v>
      </c>
      <c r="AV473" s="1100">
        <f t="shared" si="333"/>
        <v>7.6923076923077094</v>
      </c>
      <c r="AW473" s="1100">
        <f t="shared" si="335"/>
        <v>8.5018648224265103</v>
      </c>
      <c r="AX473" s="1100">
        <f t="shared" si="336"/>
        <v>5.3694616578305432</v>
      </c>
    </row>
    <row r="474" spans="1:50" ht="11.25" customHeight="1" x14ac:dyDescent="0.2">
      <c r="A474" s="458" t="s">
        <v>2534</v>
      </c>
      <c r="B474" s="829" t="s">
        <v>2535</v>
      </c>
      <c r="C474" s="584">
        <v>1.04</v>
      </c>
      <c r="D474" s="584">
        <v>1</v>
      </c>
      <c r="E474" s="460">
        <v>0.92</v>
      </c>
      <c r="F474" s="589">
        <v>0.84</v>
      </c>
      <c r="G474" s="584">
        <v>0.8</v>
      </c>
      <c r="H474" s="584">
        <v>0.76</v>
      </c>
      <c r="I474" s="584">
        <v>0.6</v>
      </c>
      <c r="J474" s="499">
        <v>0.56000000000000005</v>
      </c>
      <c r="K474" s="897"/>
      <c r="L474" s="584">
        <v>0.56000000000000005</v>
      </c>
      <c r="M474" s="459">
        <v>0.4</v>
      </c>
      <c r="N474" s="897"/>
      <c r="O474" s="472">
        <v>0.34667999999999999</v>
      </c>
      <c r="P474" s="472">
        <v>0.32</v>
      </c>
      <c r="Q474" s="590">
        <v>0.29332000000000003</v>
      </c>
      <c r="R474" s="590">
        <v>0.22667999999999999</v>
      </c>
      <c r="S474" s="590">
        <v>0.16</v>
      </c>
      <c r="T474" s="590">
        <v>0.13331999999999999</v>
      </c>
      <c r="U474" s="590">
        <v>0.12222</v>
      </c>
      <c r="V474" s="590">
        <v>4.444E-2</v>
      </c>
      <c r="W474" s="586">
        <v>0</v>
      </c>
      <c r="X474" s="586">
        <v>0</v>
      </c>
      <c r="Y474" s="586">
        <v>0</v>
      </c>
      <c r="Z474" s="586">
        <v>0</v>
      </c>
      <c r="AA474" s="587">
        <f t="shared" si="334"/>
        <v>9.1266599999999993</v>
      </c>
      <c r="AB474" s="1100">
        <f t="shared" si="313"/>
        <v>4.0000000000000036</v>
      </c>
      <c r="AC474" s="1100">
        <f t="shared" si="314"/>
        <v>8.6956521739130377</v>
      </c>
      <c r="AD474" s="1100">
        <f t="shared" si="315"/>
        <v>9.5238095238095344</v>
      </c>
      <c r="AE474" s="1100">
        <f t="shared" si="316"/>
        <v>4.9999999999999822</v>
      </c>
      <c r="AF474" s="1100">
        <f t="shared" si="317"/>
        <v>5.2631578947368363</v>
      </c>
      <c r="AG474" s="1100">
        <f t="shared" si="318"/>
        <v>26.666666666666682</v>
      </c>
      <c r="AH474" s="1100">
        <f t="shared" si="319"/>
        <v>7.1428571428571397</v>
      </c>
      <c r="AI474" s="1100">
        <f t="shared" si="320"/>
        <v>0</v>
      </c>
      <c r="AJ474" s="1100">
        <f t="shared" si="321"/>
        <v>40.000000000000014</v>
      </c>
      <c r="AK474" s="1100">
        <f t="shared" si="322"/>
        <v>15.38017768547364</v>
      </c>
      <c r="AL474" s="1100">
        <f t="shared" si="323"/>
        <v>8.3374999999999986</v>
      </c>
      <c r="AM474" s="1100">
        <f t="shared" si="324"/>
        <v>9.0958679939997289</v>
      </c>
      <c r="AN474" s="1100">
        <f t="shared" si="325"/>
        <v>29.398270689959439</v>
      </c>
      <c r="AO474" s="1100">
        <f t="shared" si="326"/>
        <v>41.674999999999997</v>
      </c>
      <c r="AP474" s="1100">
        <f t="shared" si="327"/>
        <v>20.012001200120011</v>
      </c>
      <c r="AQ474" s="1100">
        <f t="shared" si="328"/>
        <v>9.0819833087874215</v>
      </c>
      <c r="AR474" s="1100">
        <f t="shared" si="329"/>
        <v>175.02250225022502</v>
      </c>
      <c r="AS474" s="1100" t="str">
        <f t="shared" si="330"/>
        <v>n/a</v>
      </c>
      <c r="AT474" s="1100" t="str">
        <f t="shared" si="331"/>
        <v>n/a</v>
      </c>
      <c r="AU474" s="1100" t="str">
        <f t="shared" si="332"/>
        <v>n/a</v>
      </c>
      <c r="AV474" s="1100" t="str">
        <f t="shared" si="333"/>
        <v>n/a</v>
      </c>
      <c r="AW474" s="1100">
        <f t="shared" si="335"/>
        <v>24.37032038414991</v>
      </c>
      <c r="AX474" s="1100">
        <f t="shared" si="336"/>
        <v>40.778623641120731</v>
      </c>
    </row>
    <row r="475" spans="1:50" ht="11.25" customHeight="1" x14ac:dyDescent="0.2">
      <c r="A475" s="1142" t="s">
        <v>4052</v>
      </c>
      <c r="B475" s="814" t="s">
        <v>4053</v>
      </c>
      <c r="C475" s="584">
        <v>1.08</v>
      </c>
      <c r="D475" s="584">
        <v>1.05</v>
      </c>
      <c r="E475" s="460">
        <v>0.99</v>
      </c>
      <c r="F475" s="1089">
        <v>0.92</v>
      </c>
      <c r="G475" s="584">
        <v>0.9</v>
      </c>
      <c r="H475" s="584">
        <v>0.87</v>
      </c>
      <c r="I475" s="499">
        <v>0.84</v>
      </c>
      <c r="J475" s="584">
        <v>0.84</v>
      </c>
      <c r="K475" s="897"/>
      <c r="L475" s="463">
        <v>0.8</v>
      </c>
      <c r="M475" s="588">
        <v>0.8</v>
      </c>
      <c r="N475" s="897"/>
      <c r="O475" s="585">
        <v>0.8</v>
      </c>
      <c r="P475" s="503">
        <v>0.8</v>
      </c>
      <c r="Q475" s="500">
        <v>0.8</v>
      </c>
      <c r="R475" s="590">
        <v>0.79</v>
      </c>
      <c r="S475" s="500">
        <v>0.76</v>
      </c>
      <c r="T475" s="500">
        <v>0.76</v>
      </c>
      <c r="U475" s="590">
        <v>0.74</v>
      </c>
      <c r="V475" s="500">
        <v>0.68</v>
      </c>
      <c r="W475" s="500">
        <v>0.68</v>
      </c>
      <c r="X475" s="500">
        <v>0.68</v>
      </c>
      <c r="Y475" s="500">
        <v>0.68</v>
      </c>
      <c r="Z475" s="500">
        <v>0.68</v>
      </c>
      <c r="AA475" s="587">
        <f t="shared" si="334"/>
        <v>17.940000000000005</v>
      </c>
      <c r="AB475" s="1100">
        <f t="shared" si="313"/>
        <v>2.8571428571428692</v>
      </c>
      <c r="AC475" s="1100">
        <f t="shared" si="314"/>
        <v>6.0606060606060552</v>
      </c>
      <c r="AD475" s="1100">
        <f t="shared" si="315"/>
        <v>7.6086956521739024</v>
      </c>
      <c r="AE475" s="1100">
        <f t="shared" si="316"/>
        <v>2.2222222222222143</v>
      </c>
      <c r="AF475" s="1100">
        <f t="shared" si="317"/>
        <v>3.4482758620689724</v>
      </c>
      <c r="AG475" s="1100">
        <f t="shared" si="318"/>
        <v>3.5714285714285809</v>
      </c>
      <c r="AH475" s="1100">
        <f t="shared" si="319"/>
        <v>0</v>
      </c>
      <c r="AI475" s="1100">
        <f t="shared" si="320"/>
        <v>4.9999999999999822</v>
      </c>
      <c r="AJ475" s="1100">
        <f t="shared" si="321"/>
        <v>0</v>
      </c>
      <c r="AK475" s="1100">
        <f t="shared" si="322"/>
        <v>0</v>
      </c>
      <c r="AL475" s="1100">
        <f t="shared" si="323"/>
        <v>0</v>
      </c>
      <c r="AM475" s="1100">
        <f t="shared" si="324"/>
        <v>0</v>
      </c>
      <c r="AN475" s="1100">
        <f t="shared" si="325"/>
        <v>1.2658227848101333</v>
      </c>
      <c r="AO475" s="1100">
        <f t="shared" si="326"/>
        <v>3.9473684210526327</v>
      </c>
      <c r="AP475" s="1100">
        <f t="shared" si="327"/>
        <v>0</v>
      </c>
      <c r="AQ475" s="1100">
        <f t="shared" si="328"/>
        <v>2.7027027027026973</v>
      </c>
      <c r="AR475" s="1100">
        <f t="shared" si="329"/>
        <v>8.8235294117646959</v>
      </c>
      <c r="AS475" s="1100">
        <f t="shared" si="330"/>
        <v>0</v>
      </c>
      <c r="AT475" s="1100">
        <f t="shared" si="331"/>
        <v>0</v>
      </c>
      <c r="AU475" s="1100">
        <f t="shared" si="332"/>
        <v>0</v>
      </c>
      <c r="AV475" s="1100">
        <f t="shared" si="333"/>
        <v>0</v>
      </c>
      <c r="AW475" s="1100">
        <f t="shared" si="335"/>
        <v>2.2622759307606062</v>
      </c>
      <c r="AX475" s="1100">
        <f t="shared" si="336"/>
        <v>2.7589671849329451</v>
      </c>
    </row>
    <row r="476" spans="1:50" ht="11.25" customHeight="1" x14ac:dyDescent="0.2">
      <c r="A476" s="467" t="s">
        <v>295</v>
      </c>
      <c r="B476" s="1147" t="s">
        <v>296</v>
      </c>
      <c r="C476" s="584">
        <v>0.76749999999999996</v>
      </c>
      <c r="D476" s="584">
        <v>0.73499999999999999</v>
      </c>
      <c r="E476" s="483">
        <v>0.66</v>
      </c>
      <c r="F476" s="460">
        <v>0.42122512500000003</v>
      </c>
      <c r="G476" s="474">
        <v>0.33585201000000003</v>
      </c>
      <c r="H476" s="474">
        <v>0.32954493000000001</v>
      </c>
      <c r="I476" s="474">
        <v>0.32244946499999999</v>
      </c>
      <c r="J476" s="473">
        <v>0.31535400000000002</v>
      </c>
      <c r="K476" s="977"/>
      <c r="L476" s="474">
        <v>0.24384016979012732</v>
      </c>
      <c r="M476" s="470">
        <v>0.21297019175346724</v>
      </c>
      <c r="N476" s="977"/>
      <c r="O476" s="487">
        <v>0.2094541744367826</v>
      </c>
      <c r="P476" s="487">
        <v>0.20769616577844033</v>
      </c>
      <c r="Q476" s="476">
        <v>0.20543586893200022</v>
      </c>
      <c r="R476" s="476">
        <v>0.19890612248672884</v>
      </c>
      <c r="S476" s="476">
        <v>0.1913717996652618</v>
      </c>
      <c r="T476" s="476">
        <v>0.18559548550213711</v>
      </c>
      <c r="U476" s="476">
        <v>0.16826654301276303</v>
      </c>
      <c r="V476" s="476">
        <v>0.12657662340064563</v>
      </c>
      <c r="W476" s="476">
        <v>9.7443908490973202E-2</v>
      </c>
      <c r="X476" s="476">
        <v>9.342560298619082E-2</v>
      </c>
      <c r="Y476" s="476">
        <v>8.940729748140841E-2</v>
      </c>
      <c r="Z476" s="476">
        <v>8.5388991976626E-2</v>
      </c>
      <c r="AA476" s="587">
        <f t="shared" si="334"/>
        <v>6.2027044756935537</v>
      </c>
      <c r="AB476" s="1100">
        <f t="shared" si="313"/>
        <v>4.421768707482987</v>
      </c>
      <c r="AC476" s="1100">
        <f t="shared" si="314"/>
        <v>11.363636363636353</v>
      </c>
      <c r="AD476" s="1100">
        <f t="shared" si="315"/>
        <v>56.685810230337033</v>
      </c>
      <c r="AE476" s="1100">
        <f t="shared" si="316"/>
        <v>25.419861265680677</v>
      </c>
      <c r="AF476" s="1100">
        <f t="shared" si="317"/>
        <v>1.9138755980861344</v>
      </c>
      <c r="AG476" s="1100">
        <f t="shared" si="318"/>
        <v>2.2004889975550279</v>
      </c>
      <c r="AH476" s="1100">
        <f t="shared" si="319"/>
        <v>2.2499999999999964</v>
      </c>
      <c r="AI476" s="1100">
        <f t="shared" si="320"/>
        <v>29.328157978000302</v>
      </c>
      <c r="AJ476" s="1100">
        <f t="shared" si="321"/>
        <v>14.494975931840703</v>
      </c>
      <c r="AK476" s="1100">
        <f t="shared" si="322"/>
        <v>1.6786570743405393</v>
      </c>
      <c r="AL476" s="1100">
        <f t="shared" si="323"/>
        <v>0.8464328899637108</v>
      </c>
      <c r="AM476" s="1100">
        <f t="shared" si="324"/>
        <v>1.1002444987775029</v>
      </c>
      <c r="AN476" s="1100">
        <f t="shared" si="325"/>
        <v>3.2828282828282651</v>
      </c>
      <c r="AO476" s="1100">
        <f t="shared" si="326"/>
        <v>3.9370078740157632</v>
      </c>
      <c r="AP476" s="1100">
        <f t="shared" si="327"/>
        <v>3.1123139377537079</v>
      </c>
      <c r="AQ476" s="1100">
        <f t="shared" si="328"/>
        <v>10.298507462686546</v>
      </c>
      <c r="AR476" s="1100">
        <f t="shared" si="329"/>
        <v>32.93650793650793</v>
      </c>
      <c r="AS476" s="1100">
        <f t="shared" si="330"/>
        <v>29.896907216494874</v>
      </c>
      <c r="AT476" s="1100">
        <f t="shared" si="331"/>
        <v>4.3010752688171783</v>
      </c>
      <c r="AU476" s="1100">
        <f t="shared" si="332"/>
        <v>4.4943820224719211</v>
      </c>
      <c r="AV476" s="1100">
        <f t="shared" si="333"/>
        <v>4.705882352941182</v>
      </c>
      <c r="AW476" s="1100">
        <f t="shared" si="335"/>
        <v>11.841396280486588</v>
      </c>
      <c r="AX476" s="1100">
        <f t="shared" si="336"/>
        <v>14.72006411321893</v>
      </c>
    </row>
    <row r="477" spans="1:50" ht="11.25" customHeight="1" x14ac:dyDescent="0.2">
      <c r="A477" s="458" t="s">
        <v>1481</v>
      </c>
      <c r="B477" s="829" t="s">
        <v>1482</v>
      </c>
      <c r="C477" s="584">
        <v>1.94</v>
      </c>
      <c r="D477" s="584">
        <v>1.85</v>
      </c>
      <c r="E477" s="460">
        <v>1.7</v>
      </c>
      <c r="F477" s="460">
        <v>1.4600000000000002</v>
      </c>
      <c r="G477" s="584">
        <v>1.21</v>
      </c>
      <c r="H477" s="584">
        <v>0.9</v>
      </c>
      <c r="I477" s="584">
        <v>0.57999999999999996</v>
      </c>
      <c r="J477" s="463">
        <v>0.52</v>
      </c>
      <c r="K477" s="897"/>
      <c r="L477" s="584">
        <v>0.39</v>
      </c>
      <c r="M477" s="588">
        <v>0</v>
      </c>
      <c r="N477" s="897"/>
      <c r="O477" s="585">
        <v>0</v>
      </c>
      <c r="P477" s="585">
        <v>0</v>
      </c>
      <c r="Q477" s="586">
        <v>0</v>
      </c>
      <c r="R477" s="586">
        <v>0</v>
      </c>
      <c r="S477" s="586">
        <v>0</v>
      </c>
      <c r="T477" s="586">
        <v>0</v>
      </c>
      <c r="U477" s="586">
        <v>0</v>
      </c>
      <c r="V477" s="586">
        <v>0</v>
      </c>
      <c r="W477" s="586">
        <v>0</v>
      </c>
      <c r="X477" s="586">
        <v>0</v>
      </c>
      <c r="Y477" s="586">
        <v>0</v>
      </c>
      <c r="Z477" s="586">
        <v>0</v>
      </c>
      <c r="AA477" s="587">
        <f t="shared" si="334"/>
        <v>10.55</v>
      </c>
      <c r="AB477" s="1100">
        <f t="shared" si="313"/>
        <v>4.8648648648648596</v>
      </c>
      <c r="AC477" s="1100">
        <f t="shared" si="314"/>
        <v>8.8235294117647189</v>
      </c>
      <c r="AD477" s="1100">
        <f t="shared" si="315"/>
        <v>16.438356164383539</v>
      </c>
      <c r="AE477" s="1100">
        <f t="shared" si="316"/>
        <v>20.661157024793408</v>
      </c>
      <c r="AF477" s="1100">
        <f t="shared" si="317"/>
        <v>34.444444444444436</v>
      </c>
      <c r="AG477" s="1100">
        <f t="shared" si="318"/>
        <v>55.172413793103473</v>
      </c>
      <c r="AH477" s="1100">
        <f t="shared" si="319"/>
        <v>11.538461538461519</v>
      </c>
      <c r="AI477" s="1100">
        <f t="shared" si="320"/>
        <v>33.333333333333329</v>
      </c>
      <c r="AJ477" s="1100" t="str">
        <f t="shared" si="321"/>
        <v>n/a</v>
      </c>
      <c r="AK477" s="1100" t="str">
        <f t="shared" si="322"/>
        <v>n/a</v>
      </c>
      <c r="AL477" s="1100" t="str">
        <f t="shared" si="323"/>
        <v>n/a</v>
      </c>
      <c r="AM477" s="1100" t="str">
        <f t="shared" si="324"/>
        <v>n/a</v>
      </c>
      <c r="AN477" s="1100" t="str">
        <f t="shared" si="325"/>
        <v>n/a</v>
      </c>
      <c r="AO477" s="1100" t="str">
        <f t="shared" si="326"/>
        <v>n/a</v>
      </c>
      <c r="AP477" s="1100" t="str">
        <f t="shared" si="327"/>
        <v>n/a</v>
      </c>
      <c r="AQ477" s="1100" t="str">
        <f t="shared" si="328"/>
        <v>n/a</v>
      </c>
      <c r="AR477" s="1100" t="str">
        <f t="shared" si="329"/>
        <v>n/a</v>
      </c>
      <c r="AS477" s="1100" t="str">
        <f t="shared" si="330"/>
        <v>n/a</v>
      </c>
      <c r="AT477" s="1100" t="str">
        <f t="shared" si="331"/>
        <v>n/a</v>
      </c>
      <c r="AU477" s="1100" t="str">
        <f t="shared" si="332"/>
        <v>n/a</v>
      </c>
      <c r="AV477" s="1100" t="str">
        <f t="shared" si="333"/>
        <v>n/a</v>
      </c>
      <c r="AW477" s="1100">
        <f t="shared" si="335"/>
        <v>23.159570071893661</v>
      </c>
      <c r="AX477" s="1100">
        <f t="shared" si="336"/>
        <v>16.828382740960791</v>
      </c>
    </row>
    <row r="478" spans="1:50" ht="11.25" customHeight="1" x14ac:dyDescent="0.2">
      <c r="A478" s="829" t="s">
        <v>301</v>
      </c>
      <c r="B478" s="829" t="s">
        <v>302</v>
      </c>
      <c r="C478" s="584">
        <v>1.53</v>
      </c>
      <c r="D478" s="584">
        <v>1.43</v>
      </c>
      <c r="E478" s="460">
        <v>1.25</v>
      </c>
      <c r="F478" s="460">
        <v>1.1400000000000001</v>
      </c>
      <c r="G478" s="584">
        <v>1.02</v>
      </c>
      <c r="H478" s="584">
        <v>0.9</v>
      </c>
      <c r="I478" s="584">
        <v>0.76</v>
      </c>
      <c r="J478" s="584">
        <v>0.63</v>
      </c>
      <c r="K478" s="897"/>
      <c r="L478" s="584">
        <v>0.52500000000000002</v>
      </c>
      <c r="M478" s="459">
        <v>0.44</v>
      </c>
      <c r="N478" s="897"/>
      <c r="O478" s="472">
        <v>0.39</v>
      </c>
      <c r="P478" s="472">
        <v>0.36875000000000002</v>
      </c>
      <c r="Q478" s="590">
        <v>0.36499999999999999</v>
      </c>
      <c r="R478" s="590">
        <v>0.35</v>
      </c>
      <c r="S478" s="590">
        <v>0.33500000000000002</v>
      </c>
      <c r="T478" s="590">
        <v>0.32250000000000001</v>
      </c>
      <c r="U478" s="590">
        <v>0.3125</v>
      </c>
      <c r="V478" s="590">
        <v>0.30249999999999999</v>
      </c>
      <c r="W478" s="590">
        <v>0.28499999999999998</v>
      </c>
      <c r="X478" s="590">
        <v>0.28000000000000003</v>
      </c>
      <c r="Y478" s="590">
        <v>0.26</v>
      </c>
      <c r="Z478" s="590">
        <v>0.24</v>
      </c>
      <c r="AA478" s="587">
        <f t="shared" si="334"/>
        <v>13.436250000000001</v>
      </c>
      <c r="AB478" s="1100">
        <f t="shared" si="313"/>
        <v>6.9930069930070005</v>
      </c>
      <c r="AC478" s="1100">
        <f t="shared" si="314"/>
        <v>14.399999999999991</v>
      </c>
      <c r="AD478" s="1100">
        <f t="shared" si="315"/>
        <v>9.6491228070175303</v>
      </c>
      <c r="AE478" s="1100">
        <f t="shared" si="316"/>
        <v>11.764705882352944</v>
      </c>
      <c r="AF478" s="1100">
        <f t="shared" si="317"/>
        <v>13.33333333333333</v>
      </c>
      <c r="AG478" s="1100">
        <f t="shared" si="318"/>
        <v>18.421052631578938</v>
      </c>
      <c r="AH478" s="1100">
        <f t="shared" si="319"/>
        <v>20.634920634920629</v>
      </c>
      <c r="AI478" s="1100">
        <f t="shared" si="320"/>
        <v>19.999999999999996</v>
      </c>
      <c r="AJ478" s="1100">
        <f t="shared" si="321"/>
        <v>19.318181818181813</v>
      </c>
      <c r="AK478" s="1100">
        <f t="shared" si="322"/>
        <v>12.820512820512819</v>
      </c>
      <c r="AL478" s="1100">
        <f t="shared" si="323"/>
        <v>5.7627118644067776</v>
      </c>
      <c r="AM478" s="1100">
        <f t="shared" si="324"/>
        <v>1.0273972602739878</v>
      </c>
      <c r="AN478" s="1100">
        <f t="shared" si="325"/>
        <v>4.2857142857142927</v>
      </c>
      <c r="AO478" s="1100">
        <f t="shared" si="326"/>
        <v>4.4776119402984982</v>
      </c>
      <c r="AP478" s="1100">
        <f t="shared" si="327"/>
        <v>3.8759689922480689</v>
      </c>
      <c r="AQ478" s="1100">
        <f t="shared" si="328"/>
        <v>3.2000000000000028</v>
      </c>
      <c r="AR478" s="1100">
        <f t="shared" si="329"/>
        <v>3.3057851239669533</v>
      </c>
      <c r="AS478" s="1100">
        <f t="shared" si="330"/>
        <v>6.1403508771929793</v>
      </c>
      <c r="AT478" s="1100">
        <f t="shared" si="331"/>
        <v>1.7857142857142572</v>
      </c>
      <c r="AU478" s="1100">
        <f t="shared" si="332"/>
        <v>7.6923076923077094</v>
      </c>
      <c r="AV478" s="1100">
        <f t="shared" si="333"/>
        <v>8.3333333333333481</v>
      </c>
      <c r="AW478" s="1100">
        <f t="shared" si="335"/>
        <v>9.3915110750648516</v>
      </c>
      <c r="AX478" s="1100">
        <f t="shared" si="336"/>
        <v>6.3024493964004478</v>
      </c>
    </row>
    <row r="479" spans="1:50" ht="11.25" customHeight="1" x14ac:dyDescent="0.2">
      <c r="A479" s="447" t="s">
        <v>696</v>
      </c>
      <c r="B479" s="814" t="s">
        <v>697</v>
      </c>
      <c r="C479" s="584">
        <v>1.4</v>
      </c>
      <c r="D479" s="584">
        <v>1.25</v>
      </c>
      <c r="E479" s="460">
        <v>1.1100000000000001</v>
      </c>
      <c r="F479" s="460">
        <v>0.98250000000000004</v>
      </c>
      <c r="G479" s="451">
        <v>0.87</v>
      </c>
      <c r="H479" s="451">
        <v>0.77</v>
      </c>
      <c r="I479" s="451">
        <v>0.72499999999999998</v>
      </c>
      <c r="J479" s="451">
        <v>0.66</v>
      </c>
      <c r="K479" s="964">
        <v>0</v>
      </c>
      <c r="L479" s="451">
        <v>0.6</v>
      </c>
      <c r="M479" s="449">
        <v>0.55000000000000004</v>
      </c>
      <c r="N479" s="964">
        <v>0</v>
      </c>
      <c r="O479" s="488">
        <v>0.5</v>
      </c>
      <c r="P479" s="488">
        <v>0.47249999999999998</v>
      </c>
      <c r="Q479" s="456">
        <v>0.44500000000000001</v>
      </c>
      <c r="R479" s="456">
        <v>0.41</v>
      </c>
      <c r="S479" s="456">
        <v>0.375</v>
      </c>
      <c r="T479" s="456">
        <v>0.35499999999999998</v>
      </c>
      <c r="U479" s="456">
        <v>0.32500000000000001</v>
      </c>
      <c r="V479" s="456">
        <v>0.3</v>
      </c>
      <c r="W479" s="456">
        <v>0.28999999999999998</v>
      </c>
      <c r="X479" s="456">
        <v>0.28000000000000003</v>
      </c>
      <c r="Y479" s="456">
        <v>0.27</v>
      </c>
      <c r="Z479" s="456">
        <v>0.26</v>
      </c>
      <c r="AA479" s="587">
        <f t="shared" si="334"/>
        <v>13.2</v>
      </c>
      <c r="AB479" s="1100">
        <f t="shared" si="313"/>
        <v>11.999999999999989</v>
      </c>
      <c r="AC479" s="1100">
        <f t="shared" si="314"/>
        <v>12.612612612612594</v>
      </c>
      <c r="AD479" s="1100">
        <f t="shared" si="315"/>
        <v>12.977099236641232</v>
      </c>
      <c r="AE479" s="1100">
        <f t="shared" si="316"/>
        <v>12.93103448275863</v>
      </c>
      <c r="AF479" s="1100">
        <f t="shared" si="317"/>
        <v>12.987012987012992</v>
      </c>
      <c r="AG479" s="1100">
        <f t="shared" si="318"/>
        <v>6.2068965517241503</v>
      </c>
      <c r="AH479" s="1100">
        <f t="shared" si="319"/>
        <v>9.8484848484848406</v>
      </c>
      <c r="AI479" s="1100">
        <f t="shared" si="320"/>
        <v>10.000000000000009</v>
      </c>
      <c r="AJ479" s="1100">
        <f t="shared" si="321"/>
        <v>9.0909090909090828</v>
      </c>
      <c r="AK479" s="1100">
        <f t="shared" si="322"/>
        <v>10.000000000000009</v>
      </c>
      <c r="AL479" s="1100">
        <f t="shared" si="323"/>
        <v>5.8201058201058364</v>
      </c>
      <c r="AM479" s="1100">
        <f t="shared" si="324"/>
        <v>6.1797752808988804</v>
      </c>
      <c r="AN479" s="1100">
        <f t="shared" si="325"/>
        <v>8.5365853658536661</v>
      </c>
      <c r="AO479" s="1100">
        <f t="shared" si="326"/>
        <v>9.3333333333333268</v>
      </c>
      <c r="AP479" s="1100">
        <f t="shared" si="327"/>
        <v>5.6338028169014231</v>
      </c>
      <c r="AQ479" s="1100">
        <f t="shared" si="328"/>
        <v>9.2307692307692193</v>
      </c>
      <c r="AR479" s="1100">
        <f t="shared" si="329"/>
        <v>8.3333333333333481</v>
      </c>
      <c r="AS479" s="1100">
        <f t="shared" si="330"/>
        <v>3.4482758620689724</v>
      </c>
      <c r="AT479" s="1100">
        <f t="shared" si="331"/>
        <v>3.5714285714285587</v>
      </c>
      <c r="AU479" s="1100">
        <f t="shared" si="332"/>
        <v>3.7037037037036979</v>
      </c>
      <c r="AV479" s="1100">
        <f t="shared" si="333"/>
        <v>3.8461538461538547</v>
      </c>
      <c r="AW479" s="1100">
        <f t="shared" si="335"/>
        <v>8.3948246178425876</v>
      </c>
      <c r="AX479" s="1100">
        <f t="shared" si="336"/>
        <v>3.2953025885748666</v>
      </c>
    </row>
    <row r="480" spans="1:50" ht="11.25" customHeight="1" x14ac:dyDescent="0.2">
      <c r="A480" s="467" t="s">
        <v>3861</v>
      </c>
      <c r="B480" s="468" t="s">
        <v>3862</v>
      </c>
      <c r="C480" s="584">
        <v>2.2625000000000002</v>
      </c>
      <c r="D480" s="584">
        <v>1.9675</v>
      </c>
      <c r="E480" s="460">
        <v>1.7124999999999999</v>
      </c>
      <c r="F480" s="471">
        <v>1.49</v>
      </c>
      <c r="G480" s="584">
        <v>1.2974999999999999</v>
      </c>
      <c r="H480" s="584">
        <v>0.90500000000000003</v>
      </c>
      <c r="I480" s="584">
        <v>0.1875</v>
      </c>
      <c r="J480" s="499">
        <v>0</v>
      </c>
      <c r="K480" s="897"/>
      <c r="L480" s="463">
        <v>0</v>
      </c>
      <c r="M480" s="588">
        <v>0</v>
      </c>
      <c r="N480" s="897"/>
      <c r="O480" s="585">
        <v>0</v>
      </c>
      <c r="P480" s="585">
        <v>0</v>
      </c>
      <c r="Q480" s="586">
        <v>0</v>
      </c>
      <c r="R480" s="586">
        <v>0</v>
      </c>
      <c r="S480" s="586">
        <v>0</v>
      </c>
      <c r="T480" s="586">
        <v>0</v>
      </c>
      <c r="U480" s="586">
        <v>0</v>
      </c>
      <c r="V480" s="586">
        <v>0</v>
      </c>
      <c r="W480" s="586">
        <v>0</v>
      </c>
      <c r="X480" s="586">
        <v>0</v>
      </c>
      <c r="Y480" s="586">
        <v>0</v>
      </c>
      <c r="Z480" s="586">
        <v>0</v>
      </c>
      <c r="AA480" s="587">
        <f t="shared" si="334"/>
        <v>9.8224999999999998</v>
      </c>
      <c r="AB480" s="1100">
        <f t="shared" si="313"/>
        <v>14.993646759847534</v>
      </c>
      <c r="AC480" s="1100">
        <f t="shared" si="314"/>
        <v>14.890510948905122</v>
      </c>
      <c r="AD480" s="1100">
        <f t="shared" si="315"/>
        <v>14.932885906040273</v>
      </c>
      <c r="AE480" s="1100">
        <f t="shared" si="316"/>
        <v>14.836223506743739</v>
      </c>
      <c r="AF480" s="1100">
        <f t="shared" si="317"/>
        <v>43.370165745856326</v>
      </c>
      <c r="AG480" s="1100">
        <f t="shared" si="318"/>
        <v>382.66666666666669</v>
      </c>
      <c r="AH480" s="1100" t="str">
        <f t="shared" si="319"/>
        <v>n/a</v>
      </c>
      <c r="AI480" s="1100" t="str">
        <f t="shared" si="320"/>
        <v>n/a</v>
      </c>
      <c r="AJ480" s="1100" t="str">
        <f t="shared" si="321"/>
        <v>n/a</v>
      </c>
      <c r="AK480" s="1100" t="str">
        <f t="shared" si="322"/>
        <v>n/a</v>
      </c>
      <c r="AL480" s="1100" t="str">
        <f t="shared" si="323"/>
        <v>n/a</v>
      </c>
      <c r="AM480" s="1100" t="str">
        <f t="shared" si="324"/>
        <v>n/a</v>
      </c>
      <c r="AN480" s="1100" t="str">
        <f t="shared" si="325"/>
        <v>n/a</v>
      </c>
      <c r="AO480" s="1100" t="str">
        <f t="shared" si="326"/>
        <v>n/a</v>
      </c>
      <c r="AP480" s="1100" t="str">
        <f t="shared" si="327"/>
        <v>n/a</v>
      </c>
      <c r="AQ480" s="1100" t="str">
        <f t="shared" si="328"/>
        <v>n/a</v>
      </c>
      <c r="AR480" s="1100" t="str">
        <f t="shared" si="329"/>
        <v>n/a</v>
      </c>
      <c r="AS480" s="1100" t="str">
        <f t="shared" si="330"/>
        <v>n/a</v>
      </c>
      <c r="AT480" s="1100" t="str">
        <f t="shared" si="331"/>
        <v>n/a</v>
      </c>
      <c r="AU480" s="1100" t="str">
        <f t="shared" si="332"/>
        <v>n/a</v>
      </c>
      <c r="AV480" s="1100" t="str">
        <f t="shared" si="333"/>
        <v>n/a</v>
      </c>
      <c r="AW480" s="1100">
        <f t="shared" si="335"/>
        <v>80.948349922343283</v>
      </c>
      <c r="AX480" s="1100">
        <f t="shared" si="336"/>
        <v>148.24883020961983</v>
      </c>
    </row>
    <row r="481" spans="1:50" ht="11.25" customHeight="1" x14ac:dyDescent="0.2">
      <c r="A481" s="458" t="s">
        <v>694</v>
      </c>
      <c r="B481" s="829" t="s">
        <v>695</v>
      </c>
      <c r="C481" s="584">
        <v>7.6</v>
      </c>
      <c r="D481" s="584">
        <v>7.15</v>
      </c>
      <c r="E481" s="483">
        <v>7</v>
      </c>
      <c r="F481" s="589">
        <v>6.85</v>
      </c>
      <c r="G481" s="584">
        <v>6.4</v>
      </c>
      <c r="H481" s="584">
        <v>5.6</v>
      </c>
      <c r="I481" s="584">
        <v>4.4000000000000004</v>
      </c>
      <c r="J481" s="584">
        <v>3.45</v>
      </c>
      <c r="K481" s="897"/>
      <c r="L481" s="584">
        <v>3</v>
      </c>
      <c r="M481" s="459">
        <v>2.08</v>
      </c>
      <c r="N481" s="897"/>
      <c r="O481" s="472">
        <v>1.5</v>
      </c>
      <c r="P481" s="472">
        <v>0.9</v>
      </c>
      <c r="Q481" s="590">
        <v>0.8</v>
      </c>
      <c r="R481" s="590">
        <v>0.5</v>
      </c>
      <c r="S481" s="590">
        <v>0.375</v>
      </c>
      <c r="T481" s="586">
        <v>0</v>
      </c>
      <c r="U481" s="586">
        <v>0</v>
      </c>
      <c r="V481" s="586">
        <v>0</v>
      </c>
      <c r="W481" s="586">
        <v>0</v>
      </c>
      <c r="X481" s="586">
        <v>0</v>
      </c>
      <c r="Y481" s="586">
        <v>0.1875</v>
      </c>
      <c r="Z481" s="586">
        <v>0.25</v>
      </c>
      <c r="AA481" s="587">
        <f t="shared" si="334"/>
        <v>58.042499999999997</v>
      </c>
      <c r="AB481" s="1100">
        <f t="shared" si="313"/>
        <v>6.2937062937062915</v>
      </c>
      <c r="AC481" s="1100">
        <f t="shared" si="314"/>
        <v>2.1428571428571574</v>
      </c>
      <c r="AD481" s="1100">
        <f t="shared" si="315"/>
        <v>2.1897810218978186</v>
      </c>
      <c r="AE481" s="1100">
        <f t="shared" si="316"/>
        <v>7.0312499999999778</v>
      </c>
      <c r="AF481" s="1100">
        <f t="shared" si="317"/>
        <v>14.285714285714302</v>
      </c>
      <c r="AG481" s="1100">
        <f t="shared" si="318"/>
        <v>27.272727272727249</v>
      </c>
      <c r="AH481" s="1100">
        <f t="shared" si="319"/>
        <v>27.536231884057983</v>
      </c>
      <c r="AI481" s="1100">
        <f t="shared" si="320"/>
        <v>15.000000000000014</v>
      </c>
      <c r="AJ481" s="1100">
        <f t="shared" si="321"/>
        <v>44.230769230769226</v>
      </c>
      <c r="AK481" s="1100">
        <f t="shared" si="322"/>
        <v>38.666666666666671</v>
      </c>
      <c r="AL481" s="1100">
        <f t="shared" si="323"/>
        <v>66.666666666666657</v>
      </c>
      <c r="AM481" s="1100">
        <f t="shared" si="324"/>
        <v>12.5</v>
      </c>
      <c r="AN481" s="1100">
        <f t="shared" si="325"/>
        <v>60.000000000000007</v>
      </c>
      <c r="AO481" s="1100">
        <f t="shared" si="326"/>
        <v>33.333333333333329</v>
      </c>
      <c r="AP481" s="1100" t="str">
        <f t="shared" si="327"/>
        <v>n/a</v>
      </c>
      <c r="AQ481" s="1100" t="str">
        <f t="shared" si="328"/>
        <v>n/a</v>
      </c>
      <c r="AR481" s="1100" t="str">
        <f t="shared" si="329"/>
        <v>n/a</v>
      </c>
      <c r="AS481" s="1100" t="str">
        <f t="shared" si="330"/>
        <v>n/a</v>
      </c>
      <c r="AT481" s="1100" t="str">
        <f t="shared" si="331"/>
        <v>n/a</v>
      </c>
      <c r="AU481" s="1100">
        <f t="shared" si="332"/>
        <v>-100</v>
      </c>
      <c r="AV481" s="1100">
        <f t="shared" si="333"/>
        <v>-25</v>
      </c>
      <c r="AW481" s="1100">
        <f t="shared" si="335"/>
        <v>14.509356487399796</v>
      </c>
      <c r="AX481" s="1100">
        <f t="shared" si="336"/>
        <v>38.34014288584725</v>
      </c>
    </row>
    <row r="482" spans="1:50" ht="11.25" customHeight="1" x14ac:dyDescent="0.2">
      <c r="A482" s="458" t="s">
        <v>1499</v>
      </c>
      <c r="B482" s="829" t="s">
        <v>1500</v>
      </c>
      <c r="C482" s="584">
        <v>0.44</v>
      </c>
      <c r="D482" s="584">
        <v>0.43</v>
      </c>
      <c r="E482" s="460">
        <v>0.4</v>
      </c>
      <c r="F482" s="589">
        <v>0.33999999999999997</v>
      </c>
      <c r="G482" s="584">
        <v>0.31</v>
      </c>
      <c r="H482" s="463">
        <v>0.28000000000000003</v>
      </c>
      <c r="I482" s="584">
        <v>0.26</v>
      </c>
      <c r="J482" s="584">
        <v>0.24</v>
      </c>
      <c r="K482" s="897"/>
      <c r="L482" s="463">
        <v>8.5599999999999996E-2</v>
      </c>
      <c r="M482" s="459">
        <v>0.16399999999999998</v>
      </c>
      <c r="N482" s="897"/>
      <c r="O482" s="472">
        <v>0.1353</v>
      </c>
      <c r="P482" s="472">
        <v>0.114</v>
      </c>
      <c r="Q482" s="590">
        <v>2.8500000000000001E-2</v>
      </c>
      <c r="R482" s="586">
        <v>0</v>
      </c>
      <c r="S482" s="586">
        <v>0</v>
      </c>
      <c r="T482" s="586">
        <v>0</v>
      </c>
      <c r="U482" s="586">
        <v>0</v>
      </c>
      <c r="V482" s="586">
        <v>0</v>
      </c>
      <c r="W482" s="586">
        <v>0</v>
      </c>
      <c r="X482" s="586">
        <v>0</v>
      </c>
      <c r="Y482" s="586">
        <v>0</v>
      </c>
      <c r="Z482" s="586">
        <v>0</v>
      </c>
      <c r="AA482" s="587">
        <f t="shared" si="334"/>
        <v>3.2274000000000003</v>
      </c>
      <c r="AB482" s="1100">
        <f t="shared" si="313"/>
        <v>2.3255813953488413</v>
      </c>
      <c r="AC482" s="1100">
        <f t="shared" si="314"/>
        <v>7.4999999999999956</v>
      </c>
      <c r="AD482" s="1100">
        <f t="shared" si="315"/>
        <v>17.647058823529438</v>
      </c>
      <c r="AE482" s="1100">
        <f t="shared" si="316"/>
        <v>9.6774193548387011</v>
      </c>
      <c r="AF482" s="1100">
        <f t="shared" si="317"/>
        <v>10.714285714285698</v>
      </c>
      <c r="AG482" s="1100">
        <f t="shared" si="318"/>
        <v>7.6923076923077094</v>
      </c>
      <c r="AH482" s="1100">
        <f t="shared" si="319"/>
        <v>8.3333333333333481</v>
      </c>
      <c r="AI482" s="1100">
        <f t="shared" si="320"/>
        <v>180.37383177570092</v>
      </c>
      <c r="AJ482" s="1100">
        <f t="shared" si="321"/>
        <v>-47.804878048780488</v>
      </c>
      <c r="AK482" s="1100">
        <f t="shared" si="322"/>
        <v>21.212121212121193</v>
      </c>
      <c r="AL482" s="1100">
        <f t="shared" si="323"/>
        <v>18.684210526315791</v>
      </c>
      <c r="AM482" s="1100">
        <f t="shared" si="324"/>
        <v>300</v>
      </c>
      <c r="AN482" s="1100" t="str">
        <f t="shared" si="325"/>
        <v>n/a</v>
      </c>
      <c r="AO482" s="1100" t="str">
        <f t="shared" si="326"/>
        <v>n/a</v>
      </c>
      <c r="AP482" s="1100" t="str">
        <f t="shared" si="327"/>
        <v>n/a</v>
      </c>
      <c r="AQ482" s="1100" t="str">
        <f t="shared" si="328"/>
        <v>n/a</v>
      </c>
      <c r="AR482" s="1100" t="str">
        <f t="shared" si="329"/>
        <v>n/a</v>
      </c>
      <c r="AS482" s="1100" t="str">
        <f t="shared" si="330"/>
        <v>n/a</v>
      </c>
      <c r="AT482" s="1100" t="str">
        <f t="shared" si="331"/>
        <v>n/a</v>
      </c>
      <c r="AU482" s="1100" t="str">
        <f t="shared" si="332"/>
        <v>n/a</v>
      </c>
      <c r="AV482" s="1100" t="str">
        <f t="shared" si="333"/>
        <v>n/a</v>
      </c>
      <c r="AW482" s="1100">
        <f t="shared" si="335"/>
        <v>44.696272648250094</v>
      </c>
      <c r="AX482" s="1100">
        <f t="shared" si="336"/>
        <v>96.462964782071282</v>
      </c>
    </row>
    <row r="483" spans="1:50" ht="11.25" customHeight="1" x14ac:dyDescent="0.2">
      <c r="A483" s="829" t="s">
        <v>297</v>
      </c>
      <c r="B483" s="829" t="s">
        <v>298</v>
      </c>
      <c r="C483" s="584">
        <v>1.76</v>
      </c>
      <c r="D483" s="584">
        <v>1.72</v>
      </c>
      <c r="E483" s="460">
        <v>1.68</v>
      </c>
      <c r="F483" s="454">
        <v>1.6400000000000001</v>
      </c>
      <c r="G483" s="584">
        <v>1.6</v>
      </c>
      <c r="H483" s="584">
        <v>1.56</v>
      </c>
      <c r="I483" s="584">
        <v>1.52</v>
      </c>
      <c r="J483" s="584">
        <v>1.48</v>
      </c>
      <c r="K483" s="897"/>
      <c r="L483" s="584">
        <v>1.44</v>
      </c>
      <c r="M483" s="459">
        <v>1.4</v>
      </c>
      <c r="N483" s="897"/>
      <c r="O483" s="472">
        <v>1.36</v>
      </c>
      <c r="P483" s="472">
        <v>1.32</v>
      </c>
      <c r="Q483" s="590">
        <v>1.27</v>
      </c>
      <c r="R483" s="590">
        <v>1.22</v>
      </c>
      <c r="S483" s="590">
        <v>1.18</v>
      </c>
      <c r="T483" s="590">
        <v>1.1399999999999999</v>
      </c>
      <c r="U483" s="590">
        <v>1.1000000000000001</v>
      </c>
      <c r="V483" s="590">
        <v>1.06</v>
      </c>
      <c r="W483" s="590">
        <v>1.0249999999999999</v>
      </c>
      <c r="X483" s="590">
        <v>0.98499999999999999</v>
      </c>
      <c r="Y483" s="590">
        <v>0.94499999999999995</v>
      </c>
      <c r="Z483" s="590">
        <v>0.91500000000000004</v>
      </c>
      <c r="AA483" s="587">
        <f t="shared" si="334"/>
        <v>29.319999999999997</v>
      </c>
      <c r="AB483" s="1100">
        <f t="shared" si="313"/>
        <v>2.3255813953488413</v>
      </c>
      <c r="AC483" s="1100">
        <f t="shared" si="314"/>
        <v>2.3809523809523725</v>
      </c>
      <c r="AD483" s="1100">
        <f t="shared" si="315"/>
        <v>2.4390243902438824</v>
      </c>
      <c r="AE483" s="1100">
        <f t="shared" si="316"/>
        <v>2.4999999999999911</v>
      </c>
      <c r="AF483" s="1100">
        <f t="shared" si="317"/>
        <v>2.5641025641025772</v>
      </c>
      <c r="AG483" s="1100">
        <f t="shared" si="318"/>
        <v>2.6315789473684292</v>
      </c>
      <c r="AH483" s="1100">
        <f t="shared" si="319"/>
        <v>2.7027027027026973</v>
      </c>
      <c r="AI483" s="1100">
        <f t="shared" si="320"/>
        <v>2.7777777777777901</v>
      </c>
      <c r="AJ483" s="1100">
        <f t="shared" si="321"/>
        <v>2.8571428571428692</v>
      </c>
      <c r="AK483" s="1100">
        <f t="shared" si="322"/>
        <v>2.9411764705882248</v>
      </c>
      <c r="AL483" s="1100">
        <f t="shared" si="323"/>
        <v>3.0303030303030276</v>
      </c>
      <c r="AM483" s="1100">
        <f t="shared" si="324"/>
        <v>3.937007874015741</v>
      </c>
      <c r="AN483" s="1100">
        <f t="shared" si="325"/>
        <v>4.0983606557376984</v>
      </c>
      <c r="AO483" s="1100">
        <f t="shared" si="326"/>
        <v>3.3898305084745894</v>
      </c>
      <c r="AP483" s="1100">
        <f t="shared" si="327"/>
        <v>3.5087719298245723</v>
      </c>
      <c r="AQ483" s="1100">
        <f t="shared" si="328"/>
        <v>3.6363636363636154</v>
      </c>
      <c r="AR483" s="1100">
        <f t="shared" si="329"/>
        <v>3.7735849056603765</v>
      </c>
      <c r="AS483" s="1100">
        <f t="shared" si="330"/>
        <v>3.4146341463414887</v>
      </c>
      <c r="AT483" s="1100">
        <f t="shared" si="331"/>
        <v>4.0609137055837463</v>
      </c>
      <c r="AU483" s="1100">
        <f t="shared" si="332"/>
        <v>4.2328042328042326</v>
      </c>
      <c r="AV483" s="1100">
        <f t="shared" si="333"/>
        <v>3.2786885245901454</v>
      </c>
      <c r="AW483" s="1100">
        <f t="shared" si="335"/>
        <v>3.1657763159965193</v>
      </c>
      <c r="AX483" s="1100">
        <f t="shared" si="336"/>
        <v>0.62078394051820118</v>
      </c>
    </row>
    <row r="484" spans="1:50" ht="11.25" customHeight="1" x14ac:dyDescent="0.2">
      <c r="A484" s="467" t="s">
        <v>690</v>
      </c>
      <c r="B484" s="468" t="s">
        <v>691</v>
      </c>
      <c r="C484" s="584">
        <v>2.08</v>
      </c>
      <c r="D484" s="584">
        <v>2.04</v>
      </c>
      <c r="E484" s="460">
        <v>1.96</v>
      </c>
      <c r="F484" s="460">
        <v>1.8599999999999999</v>
      </c>
      <c r="G484" s="474">
        <v>1.7</v>
      </c>
      <c r="H484" s="474">
        <v>1.48</v>
      </c>
      <c r="I484" s="474">
        <v>1.32</v>
      </c>
      <c r="J484" s="474">
        <v>1.24</v>
      </c>
      <c r="K484" s="977"/>
      <c r="L484" s="473">
        <v>1.2</v>
      </c>
      <c r="M484" s="470">
        <v>1.1599999999999999</v>
      </c>
      <c r="N484" s="977"/>
      <c r="O484" s="487">
        <v>1.08</v>
      </c>
      <c r="P484" s="487">
        <v>1</v>
      </c>
      <c r="Q484" s="476">
        <v>0.9</v>
      </c>
      <c r="R484" s="476">
        <v>0.78</v>
      </c>
      <c r="S484" s="476">
        <v>0.66</v>
      </c>
      <c r="T484" s="476">
        <v>0.55000000000000004</v>
      </c>
      <c r="U484" s="476">
        <v>0.375</v>
      </c>
      <c r="V484" s="477">
        <v>0</v>
      </c>
      <c r="W484" s="477">
        <v>0</v>
      </c>
      <c r="X484" s="477">
        <v>0</v>
      </c>
      <c r="Y484" s="477">
        <v>0</v>
      </c>
      <c r="Z484" s="477">
        <v>0</v>
      </c>
      <c r="AA484" s="587">
        <f t="shared" si="334"/>
        <v>21.384999999999998</v>
      </c>
      <c r="AB484" s="1100">
        <f t="shared" si="313"/>
        <v>1.9607843137254832</v>
      </c>
      <c r="AC484" s="1100">
        <f t="shared" si="314"/>
        <v>4.081632653061229</v>
      </c>
      <c r="AD484" s="1100">
        <f t="shared" si="315"/>
        <v>5.3763440860215006</v>
      </c>
      <c r="AE484" s="1100">
        <f t="shared" si="316"/>
        <v>9.4117647058823408</v>
      </c>
      <c r="AF484" s="1100">
        <f t="shared" si="317"/>
        <v>14.864864864864868</v>
      </c>
      <c r="AG484" s="1100">
        <f t="shared" si="318"/>
        <v>12.12121212121211</v>
      </c>
      <c r="AH484" s="1100">
        <f t="shared" si="319"/>
        <v>6.4516129032258229</v>
      </c>
      <c r="AI484" s="1100">
        <f t="shared" si="320"/>
        <v>3.3333333333333437</v>
      </c>
      <c r="AJ484" s="1100">
        <f t="shared" si="321"/>
        <v>3.4482758620689724</v>
      </c>
      <c r="AK484" s="1100">
        <f t="shared" si="322"/>
        <v>7.4074074074073959</v>
      </c>
      <c r="AL484" s="1100">
        <f t="shared" si="323"/>
        <v>8.0000000000000071</v>
      </c>
      <c r="AM484" s="1100">
        <f t="shared" si="324"/>
        <v>11.111111111111116</v>
      </c>
      <c r="AN484" s="1100">
        <f t="shared" si="325"/>
        <v>15.384615384615374</v>
      </c>
      <c r="AO484" s="1100">
        <f t="shared" si="326"/>
        <v>18.181818181818187</v>
      </c>
      <c r="AP484" s="1100">
        <f t="shared" si="327"/>
        <v>19.999999999999996</v>
      </c>
      <c r="AQ484" s="1100">
        <f t="shared" si="328"/>
        <v>46.666666666666679</v>
      </c>
      <c r="AR484" s="1100" t="str">
        <f t="shared" si="329"/>
        <v>n/a</v>
      </c>
      <c r="AS484" s="1100" t="str">
        <f t="shared" si="330"/>
        <v>n/a</v>
      </c>
      <c r="AT484" s="1100" t="str">
        <f t="shared" si="331"/>
        <v>n/a</v>
      </c>
      <c r="AU484" s="1100" t="str">
        <f t="shared" si="332"/>
        <v>n/a</v>
      </c>
      <c r="AV484" s="1100" t="str">
        <f t="shared" si="333"/>
        <v>n/a</v>
      </c>
      <c r="AW484" s="1100">
        <f t="shared" si="335"/>
        <v>11.737590224688402</v>
      </c>
      <c r="AX484" s="1100">
        <f t="shared" si="336"/>
        <v>10.812143096165769</v>
      </c>
    </row>
    <row r="485" spans="1:50" ht="11.25" customHeight="1" x14ac:dyDescent="0.2">
      <c r="A485" s="829" t="s">
        <v>687</v>
      </c>
      <c r="B485" s="829" t="s">
        <v>688</v>
      </c>
      <c r="C485" s="584">
        <v>4.3574999999999999</v>
      </c>
      <c r="D485" s="584">
        <v>4.1500000000000004</v>
      </c>
      <c r="E485" s="460">
        <v>3.95</v>
      </c>
      <c r="F485" s="460">
        <v>3.7499999999999996</v>
      </c>
      <c r="G485" s="584">
        <v>3.55</v>
      </c>
      <c r="H485" s="584">
        <v>3.32</v>
      </c>
      <c r="I485" s="584">
        <v>3.0449999999999999</v>
      </c>
      <c r="J485" s="584">
        <v>2.835</v>
      </c>
      <c r="K485" s="897"/>
      <c r="L485" s="584">
        <v>2.62</v>
      </c>
      <c r="M485" s="459">
        <v>2.4500000000000002</v>
      </c>
      <c r="N485" s="897"/>
      <c r="O485" s="472">
        <v>2.3050000000000002</v>
      </c>
      <c r="P485" s="472">
        <v>2.2000000000000002</v>
      </c>
      <c r="Q485" s="590">
        <v>2.15</v>
      </c>
      <c r="R485" s="590">
        <v>1.98</v>
      </c>
      <c r="S485" s="590">
        <v>1.89</v>
      </c>
      <c r="T485" s="590">
        <v>1.7749999999999999</v>
      </c>
      <c r="U485" s="590">
        <v>1.675</v>
      </c>
      <c r="V485" s="590">
        <v>1.55</v>
      </c>
      <c r="W485" s="590">
        <v>1.5</v>
      </c>
      <c r="X485" s="586">
        <v>0</v>
      </c>
      <c r="Y485" s="586">
        <v>2.02</v>
      </c>
      <c r="Z485" s="586">
        <v>2.96</v>
      </c>
      <c r="AA485" s="587">
        <f t="shared" si="334"/>
        <v>56.032499999999999</v>
      </c>
      <c r="AB485" s="1100">
        <f t="shared" si="313"/>
        <v>4.9999999999999822</v>
      </c>
      <c r="AC485" s="1100">
        <f t="shared" si="314"/>
        <v>5.0632911392405111</v>
      </c>
      <c r="AD485" s="1100">
        <f t="shared" si="315"/>
        <v>5.3333333333333455</v>
      </c>
      <c r="AE485" s="1100">
        <f t="shared" si="316"/>
        <v>5.6338028169014009</v>
      </c>
      <c r="AF485" s="1100">
        <f t="shared" si="317"/>
        <v>6.9277108433734913</v>
      </c>
      <c r="AG485" s="1100">
        <f t="shared" si="318"/>
        <v>9.0311986863711002</v>
      </c>
      <c r="AH485" s="1100">
        <f t="shared" si="319"/>
        <v>7.4074074074073959</v>
      </c>
      <c r="AI485" s="1100">
        <f t="shared" si="320"/>
        <v>8.2061068702290019</v>
      </c>
      <c r="AJ485" s="1100">
        <f t="shared" si="321"/>
        <v>6.938775510204076</v>
      </c>
      <c r="AK485" s="1100">
        <f t="shared" si="322"/>
        <v>6.2906724511930578</v>
      </c>
      <c r="AL485" s="1100">
        <f t="shared" si="323"/>
        <v>4.7727272727272618</v>
      </c>
      <c r="AM485" s="1100">
        <f t="shared" si="324"/>
        <v>2.3255813953488413</v>
      </c>
      <c r="AN485" s="1100">
        <f t="shared" si="325"/>
        <v>8.5858585858585847</v>
      </c>
      <c r="AO485" s="1100">
        <f t="shared" si="326"/>
        <v>4.7619047619047672</v>
      </c>
      <c r="AP485" s="1100">
        <f t="shared" si="327"/>
        <v>6.4788732394366111</v>
      </c>
      <c r="AQ485" s="1100">
        <f t="shared" si="328"/>
        <v>5.9701492537313383</v>
      </c>
      <c r="AR485" s="1100">
        <f t="shared" si="329"/>
        <v>8.0645161290322509</v>
      </c>
      <c r="AS485" s="1100">
        <f t="shared" si="330"/>
        <v>3.3333333333333437</v>
      </c>
      <c r="AT485" s="1100" t="str">
        <f t="shared" si="331"/>
        <v>n/a</v>
      </c>
      <c r="AU485" s="1100">
        <f t="shared" si="332"/>
        <v>-100</v>
      </c>
      <c r="AV485" s="1100">
        <f t="shared" si="333"/>
        <v>-31.756756756756754</v>
      </c>
      <c r="AW485" s="1100">
        <f t="shared" si="335"/>
        <v>-1.0815756863565189</v>
      </c>
      <c r="AX485" s="1100">
        <f t="shared" si="336"/>
        <v>24.829680154051712</v>
      </c>
    </row>
    <row r="486" spans="1:50" ht="11.25" customHeight="1" x14ac:dyDescent="0.2">
      <c r="A486" s="458" t="s">
        <v>1495</v>
      </c>
      <c r="B486" s="829" t="s">
        <v>1496</v>
      </c>
      <c r="C486" s="584">
        <v>0.84</v>
      </c>
      <c r="D486" s="584">
        <v>0.8</v>
      </c>
      <c r="E486" s="460">
        <v>0.78</v>
      </c>
      <c r="F486" s="460">
        <v>0.7</v>
      </c>
      <c r="G486" s="584">
        <v>0.64</v>
      </c>
      <c r="H486" s="584">
        <v>0.51432</v>
      </c>
      <c r="I486" s="584">
        <v>0.40078000000000003</v>
      </c>
      <c r="J486" s="584">
        <v>0.38505999999999996</v>
      </c>
      <c r="K486" s="897"/>
      <c r="L486" s="584">
        <v>0.36934</v>
      </c>
      <c r="M486" s="588">
        <v>0.36148000000000002</v>
      </c>
      <c r="N486" s="897"/>
      <c r="O486" s="493">
        <v>0.36148000000000002</v>
      </c>
      <c r="P486" s="493">
        <v>0.36148000000000002</v>
      </c>
      <c r="Q486" s="492">
        <v>0.36148000000000002</v>
      </c>
      <c r="R486" s="492">
        <v>0.36148000000000002</v>
      </c>
      <c r="S486" s="492">
        <v>0.36148000000000002</v>
      </c>
      <c r="T486" s="492">
        <v>0.36148000000000002</v>
      </c>
      <c r="U486" s="492">
        <v>0.36148000000000002</v>
      </c>
      <c r="V486" s="586">
        <v>0.43221999999999999</v>
      </c>
      <c r="W486" s="586">
        <v>0.45579999999999998</v>
      </c>
      <c r="X486" s="590">
        <v>0.45579999999999998</v>
      </c>
      <c r="Y486" s="590">
        <v>0.42436000000000001</v>
      </c>
      <c r="Z486" s="590">
        <v>0.40079999999999999</v>
      </c>
      <c r="AA486" s="587">
        <f t="shared" si="334"/>
        <v>10.490320000000002</v>
      </c>
      <c r="AB486" s="1100">
        <f t="shared" si="313"/>
        <v>4.9999999999999822</v>
      </c>
      <c r="AC486" s="1100">
        <f t="shared" si="314"/>
        <v>2.5641025641025772</v>
      </c>
      <c r="AD486" s="1100">
        <f t="shared" si="315"/>
        <v>11.428571428571432</v>
      </c>
      <c r="AE486" s="1100">
        <f t="shared" si="316"/>
        <v>9.375</v>
      </c>
      <c r="AF486" s="1100">
        <f t="shared" si="317"/>
        <v>24.436148701197702</v>
      </c>
      <c r="AG486" s="1100">
        <f t="shared" si="318"/>
        <v>28.329756973900878</v>
      </c>
      <c r="AH486" s="1100">
        <f t="shared" si="319"/>
        <v>4.0824806523658719</v>
      </c>
      <c r="AI486" s="1100">
        <f t="shared" si="320"/>
        <v>4.2562408620782977</v>
      </c>
      <c r="AJ486" s="1100">
        <f t="shared" si="321"/>
        <v>2.1743941573530989</v>
      </c>
      <c r="AK486" s="1100">
        <f t="shared" si="322"/>
        <v>0</v>
      </c>
      <c r="AL486" s="1100">
        <f t="shared" si="323"/>
        <v>0</v>
      </c>
      <c r="AM486" s="1100">
        <f t="shared" si="324"/>
        <v>0</v>
      </c>
      <c r="AN486" s="1100">
        <f t="shared" si="325"/>
        <v>0</v>
      </c>
      <c r="AO486" s="1100">
        <f t="shared" si="326"/>
        <v>0</v>
      </c>
      <c r="AP486" s="1100">
        <f t="shared" si="327"/>
        <v>0</v>
      </c>
      <c r="AQ486" s="1100">
        <f t="shared" si="328"/>
        <v>0</v>
      </c>
      <c r="AR486" s="1100">
        <f t="shared" si="329"/>
        <v>-16.366665124242274</v>
      </c>
      <c r="AS486" s="1100">
        <f t="shared" si="330"/>
        <v>-5.1733216322948694</v>
      </c>
      <c r="AT486" s="1100">
        <f t="shared" si="331"/>
        <v>0</v>
      </c>
      <c r="AU486" s="1100">
        <f t="shared" si="332"/>
        <v>7.4088038457913008</v>
      </c>
      <c r="AV486" s="1100">
        <f t="shared" si="333"/>
        <v>5.8782435129740573</v>
      </c>
      <c r="AW486" s="1100">
        <f t="shared" si="335"/>
        <v>3.9711312353237167</v>
      </c>
      <c r="AX486" s="1100">
        <f t="shared" si="336"/>
        <v>9.3332624684005339</v>
      </c>
    </row>
    <row r="487" spans="1:50" ht="11.25" customHeight="1" x14ac:dyDescent="0.2">
      <c r="A487" s="829" t="s">
        <v>700</v>
      </c>
      <c r="B487" s="829" t="s">
        <v>701</v>
      </c>
      <c r="C487" s="584">
        <v>1.0900000000000001</v>
      </c>
      <c r="D487" s="584">
        <v>1.02</v>
      </c>
      <c r="E487" s="460">
        <v>0.97</v>
      </c>
      <c r="F487" s="460">
        <v>0.9</v>
      </c>
      <c r="G487" s="584">
        <v>0.85</v>
      </c>
      <c r="H487" s="584">
        <v>0.81</v>
      </c>
      <c r="I487" s="584">
        <v>0.78500000000000003</v>
      </c>
      <c r="J487" s="584">
        <v>0.76500000000000001</v>
      </c>
      <c r="K487" s="897"/>
      <c r="L487" s="584">
        <v>0.73</v>
      </c>
      <c r="M487" s="459">
        <v>0.70499999999999996</v>
      </c>
      <c r="N487" s="897"/>
      <c r="O487" s="472">
        <v>0.68500000000000005</v>
      </c>
      <c r="P487" s="472">
        <v>0.66500000000000004</v>
      </c>
      <c r="Q487" s="586">
        <v>0.66</v>
      </c>
      <c r="R487" s="590">
        <v>0.64500000000000002</v>
      </c>
      <c r="S487" s="586">
        <v>0.64</v>
      </c>
      <c r="T487" s="590">
        <v>0.61</v>
      </c>
      <c r="U487" s="590">
        <v>0.56999999999999995</v>
      </c>
      <c r="V487" s="590">
        <v>0.53</v>
      </c>
      <c r="W487" s="590">
        <v>0.49</v>
      </c>
      <c r="X487" s="590">
        <v>0.45</v>
      </c>
      <c r="Y487" s="590">
        <v>0.41</v>
      </c>
      <c r="Z487" s="590">
        <v>0.34545999999999999</v>
      </c>
      <c r="AA487" s="587">
        <f t="shared" si="334"/>
        <v>15.32546</v>
      </c>
      <c r="AB487" s="1100">
        <f t="shared" si="313"/>
        <v>6.8627450980392135</v>
      </c>
      <c r="AC487" s="1100">
        <f t="shared" si="314"/>
        <v>5.1546391752577359</v>
      </c>
      <c r="AD487" s="1100">
        <f t="shared" si="315"/>
        <v>7.7777777777777724</v>
      </c>
      <c r="AE487" s="1100">
        <f t="shared" si="316"/>
        <v>5.8823529411764719</v>
      </c>
      <c r="AF487" s="1100">
        <f t="shared" si="317"/>
        <v>4.9382716049382713</v>
      </c>
      <c r="AG487" s="1100">
        <f t="shared" si="318"/>
        <v>3.1847133757961776</v>
      </c>
      <c r="AH487" s="1100">
        <f t="shared" si="319"/>
        <v>2.6143790849673332</v>
      </c>
      <c r="AI487" s="1100">
        <f t="shared" si="320"/>
        <v>4.7945205479452024</v>
      </c>
      <c r="AJ487" s="1100">
        <f t="shared" si="321"/>
        <v>3.5460992907801359</v>
      </c>
      <c r="AK487" s="1100">
        <f t="shared" si="322"/>
        <v>2.9197080291970767</v>
      </c>
      <c r="AL487" s="1100">
        <f t="shared" si="323"/>
        <v>3.007518796992481</v>
      </c>
      <c r="AM487" s="1100">
        <f t="shared" si="324"/>
        <v>0.7575757575757569</v>
      </c>
      <c r="AN487" s="1100">
        <f t="shared" si="325"/>
        <v>2.3255813953488413</v>
      </c>
      <c r="AO487" s="1100">
        <f t="shared" si="326"/>
        <v>0.78125</v>
      </c>
      <c r="AP487" s="1100">
        <f t="shared" si="327"/>
        <v>4.9180327868852514</v>
      </c>
      <c r="AQ487" s="1100">
        <f t="shared" si="328"/>
        <v>7.0175438596491224</v>
      </c>
      <c r="AR487" s="1100">
        <f t="shared" si="329"/>
        <v>7.5471698113207308</v>
      </c>
      <c r="AS487" s="1100">
        <f t="shared" si="330"/>
        <v>8.163265306122458</v>
      </c>
      <c r="AT487" s="1100">
        <f t="shared" si="331"/>
        <v>8.8888888888888786</v>
      </c>
      <c r="AU487" s="1100">
        <f t="shared" si="332"/>
        <v>9.7560975609756184</v>
      </c>
      <c r="AV487" s="1100">
        <f t="shared" si="333"/>
        <v>18.682336594685346</v>
      </c>
      <c r="AW487" s="1100">
        <f t="shared" si="335"/>
        <v>5.6914508421104681</v>
      </c>
      <c r="AX487" s="1100">
        <f t="shared" si="336"/>
        <v>3.9361297991367832</v>
      </c>
    </row>
    <row r="488" spans="1:50" ht="11.25" customHeight="1" x14ac:dyDescent="0.2">
      <c r="A488" s="814" t="s">
        <v>692</v>
      </c>
      <c r="B488" s="814" t="s">
        <v>693</v>
      </c>
      <c r="C488" s="584">
        <v>1.27</v>
      </c>
      <c r="D488" s="584">
        <v>1.19</v>
      </c>
      <c r="E488" s="460">
        <v>1.1100000000000001</v>
      </c>
      <c r="F488" s="460">
        <v>1.0375000000000001</v>
      </c>
      <c r="G488" s="451">
        <v>0.97499999999999998</v>
      </c>
      <c r="H488" s="451">
        <v>0.91500000000000004</v>
      </c>
      <c r="I488" s="451">
        <v>0.85499999999999998</v>
      </c>
      <c r="J488" s="451">
        <v>0.81</v>
      </c>
      <c r="K488" s="964"/>
      <c r="L488" s="451">
        <v>0.77</v>
      </c>
      <c r="M488" s="449">
        <v>0.72</v>
      </c>
      <c r="N488" s="964"/>
      <c r="O488" s="488">
        <v>0.68</v>
      </c>
      <c r="P488" s="488">
        <v>0.62</v>
      </c>
      <c r="Q488" s="456">
        <v>0.54666499999999996</v>
      </c>
      <c r="R488" s="456">
        <v>0.50666500000000003</v>
      </c>
      <c r="S488" s="456">
        <v>0.48</v>
      </c>
      <c r="T488" s="456">
        <v>0.45333499999999999</v>
      </c>
      <c r="U488" s="456">
        <v>0.43333500000000003</v>
      </c>
      <c r="V488" s="456">
        <v>0.41333500000000001</v>
      </c>
      <c r="W488" s="456">
        <v>0.4</v>
      </c>
      <c r="X488" s="456">
        <v>0.3911</v>
      </c>
      <c r="Y488" s="456">
        <v>0.38222</v>
      </c>
      <c r="Z488" s="456">
        <v>0.37333499999999997</v>
      </c>
      <c r="AA488" s="587">
        <f t="shared" si="334"/>
        <v>15.332489999999996</v>
      </c>
      <c r="AB488" s="1100">
        <f t="shared" si="313"/>
        <v>6.7226890756302504</v>
      </c>
      <c r="AC488" s="1100">
        <f t="shared" si="314"/>
        <v>7.2072072072072002</v>
      </c>
      <c r="AD488" s="1100">
        <f t="shared" si="315"/>
        <v>6.9879518072289093</v>
      </c>
      <c r="AE488" s="1100">
        <f t="shared" si="316"/>
        <v>6.4102564102564319</v>
      </c>
      <c r="AF488" s="1100">
        <f t="shared" si="317"/>
        <v>6.5573770491803129</v>
      </c>
      <c r="AG488" s="1100">
        <f t="shared" si="318"/>
        <v>7.0175438596491224</v>
      </c>
      <c r="AH488" s="1100">
        <f t="shared" si="319"/>
        <v>5.5555555555555358</v>
      </c>
      <c r="AI488" s="1100">
        <f t="shared" si="320"/>
        <v>5.1948051948051965</v>
      </c>
      <c r="AJ488" s="1100">
        <f t="shared" si="321"/>
        <v>6.944444444444442</v>
      </c>
      <c r="AK488" s="1100">
        <f t="shared" si="322"/>
        <v>5.8823529411764497</v>
      </c>
      <c r="AL488" s="1100">
        <f t="shared" si="323"/>
        <v>9.6774193548387224</v>
      </c>
      <c r="AM488" s="1100">
        <f t="shared" si="324"/>
        <v>13.414979923719294</v>
      </c>
      <c r="AN488" s="1100">
        <f t="shared" si="325"/>
        <v>7.8947628117197688</v>
      </c>
      <c r="AO488" s="1100">
        <f t="shared" si="326"/>
        <v>5.5552083333333391</v>
      </c>
      <c r="AP488" s="1100">
        <f t="shared" si="327"/>
        <v>5.8819636692512223</v>
      </c>
      <c r="AQ488" s="1100">
        <f t="shared" si="328"/>
        <v>4.6153668639735912</v>
      </c>
      <c r="AR488" s="1100">
        <f t="shared" si="329"/>
        <v>4.838690166571924</v>
      </c>
      <c r="AS488" s="1100">
        <f t="shared" si="330"/>
        <v>3.333750000000002</v>
      </c>
      <c r="AT488" s="1100">
        <f t="shared" si="331"/>
        <v>2.2756328304781359</v>
      </c>
      <c r="AU488" s="1100">
        <f t="shared" si="332"/>
        <v>2.3232693213332656</v>
      </c>
      <c r="AV488" s="1100">
        <f t="shared" si="333"/>
        <v>2.3799000897317457</v>
      </c>
      <c r="AW488" s="1100">
        <f t="shared" si="335"/>
        <v>6.0319584242897557</v>
      </c>
      <c r="AX488" s="1100">
        <f t="shared" si="336"/>
        <v>2.5433899612783315</v>
      </c>
    </row>
    <row r="489" spans="1:50" ht="11.25" customHeight="1" x14ac:dyDescent="0.2">
      <c r="A489" s="467" t="s">
        <v>698</v>
      </c>
      <c r="B489" s="468" t="s">
        <v>699</v>
      </c>
      <c r="C489" s="584">
        <v>0.98</v>
      </c>
      <c r="D489" s="584">
        <v>0.88</v>
      </c>
      <c r="E489" s="460">
        <v>0.8</v>
      </c>
      <c r="F489" s="471">
        <v>0.72</v>
      </c>
      <c r="G489" s="584">
        <v>0.64</v>
      </c>
      <c r="H489" s="584">
        <v>0.56000000000000005</v>
      </c>
      <c r="I489" s="584">
        <v>0.48</v>
      </c>
      <c r="J489" s="584">
        <v>0.42</v>
      </c>
      <c r="K489" s="897"/>
      <c r="L489" s="584">
        <v>0.375</v>
      </c>
      <c r="M489" s="459">
        <v>0.31</v>
      </c>
      <c r="N489" s="897"/>
      <c r="O489" s="472">
        <v>0.28000000000000003</v>
      </c>
      <c r="P489" s="472">
        <v>0.255</v>
      </c>
      <c r="Q489" s="590">
        <v>0.23499999999999999</v>
      </c>
      <c r="R489" s="590">
        <v>0.19625000000000001</v>
      </c>
      <c r="S489" s="590">
        <v>0.16250000000000001</v>
      </c>
      <c r="T489" s="590">
        <v>0.13250000000000001</v>
      </c>
      <c r="U489" s="590">
        <v>0.10625</v>
      </c>
      <c r="V489" s="590">
        <v>7.7499999999999999E-2</v>
      </c>
      <c r="W489" s="590">
        <v>6.25E-2</v>
      </c>
      <c r="X489" s="586">
        <v>0.06</v>
      </c>
      <c r="Y489" s="586">
        <v>0.06</v>
      </c>
      <c r="Z489" s="586">
        <v>0.06</v>
      </c>
      <c r="AA489" s="587">
        <f t="shared" si="334"/>
        <v>7.8524999999999991</v>
      </c>
      <c r="AB489" s="1100">
        <f t="shared" si="313"/>
        <v>11.363636363636353</v>
      </c>
      <c r="AC489" s="1100">
        <f t="shared" si="314"/>
        <v>9.9999999999999858</v>
      </c>
      <c r="AD489" s="1100">
        <f t="shared" si="315"/>
        <v>11.111111111111116</v>
      </c>
      <c r="AE489" s="1100">
        <f t="shared" si="316"/>
        <v>12.5</v>
      </c>
      <c r="AF489" s="1100">
        <f t="shared" si="317"/>
        <v>14.285714285714279</v>
      </c>
      <c r="AG489" s="1100">
        <f t="shared" si="318"/>
        <v>16.666666666666675</v>
      </c>
      <c r="AH489" s="1100">
        <f t="shared" si="319"/>
        <v>14.285714285714279</v>
      </c>
      <c r="AI489" s="1100">
        <f t="shared" si="320"/>
        <v>11.999999999999989</v>
      </c>
      <c r="AJ489" s="1100">
        <f t="shared" si="321"/>
        <v>20.967741935483875</v>
      </c>
      <c r="AK489" s="1100">
        <f t="shared" si="322"/>
        <v>10.714285714285698</v>
      </c>
      <c r="AL489" s="1100">
        <f t="shared" si="323"/>
        <v>9.8039215686274606</v>
      </c>
      <c r="AM489" s="1100">
        <f t="shared" si="324"/>
        <v>8.5106382978723527</v>
      </c>
      <c r="AN489" s="1100">
        <f t="shared" si="325"/>
        <v>19.7452229299363</v>
      </c>
      <c r="AO489" s="1100">
        <f t="shared" si="326"/>
        <v>20.769230769230763</v>
      </c>
      <c r="AP489" s="1100">
        <f t="shared" si="327"/>
        <v>22.641509433962259</v>
      </c>
      <c r="AQ489" s="1100">
        <f t="shared" si="328"/>
        <v>24.705882352941178</v>
      </c>
      <c r="AR489" s="1100">
        <f t="shared" si="329"/>
        <v>37.096774193548377</v>
      </c>
      <c r="AS489" s="1100">
        <f t="shared" si="330"/>
        <v>24</v>
      </c>
      <c r="AT489" s="1100">
        <f t="shared" si="331"/>
        <v>4.1666666666666741</v>
      </c>
      <c r="AU489" s="1100">
        <f t="shared" si="332"/>
        <v>0</v>
      </c>
      <c r="AV489" s="1100">
        <f t="shared" si="333"/>
        <v>0</v>
      </c>
      <c r="AW489" s="1100">
        <f t="shared" si="335"/>
        <v>14.539748408352269</v>
      </c>
      <c r="AX489" s="1100">
        <f t="shared" si="336"/>
        <v>8.7637468645954666</v>
      </c>
    </row>
    <row r="490" spans="1:50" ht="11.25" customHeight="1" x14ac:dyDescent="0.2">
      <c r="A490" s="803" t="s">
        <v>4455</v>
      </c>
      <c r="B490" s="829" t="s">
        <v>4429</v>
      </c>
      <c r="C490" s="584">
        <v>0.82</v>
      </c>
      <c r="D490" s="460">
        <v>0.74</v>
      </c>
      <c r="E490" s="460">
        <v>0.66</v>
      </c>
      <c r="F490" s="589">
        <v>0.58000000000000007</v>
      </c>
      <c r="G490" s="460">
        <v>0.5</v>
      </c>
      <c r="H490" s="460">
        <v>0.42000000000000004</v>
      </c>
      <c r="I490" s="483">
        <v>0.4</v>
      </c>
      <c r="J490" s="483">
        <v>0.4</v>
      </c>
      <c r="K490" s="460"/>
      <c r="L490" s="460">
        <v>0.4</v>
      </c>
      <c r="M490" s="589">
        <v>0.37000000000000005</v>
      </c>
      <c r="N490" s="460"/>
      <c r="O490" s="472">
        <v>0.28000000000000003</v>
      </c>
      <c r="P490" s="503">
        <v>7.0000000000000007E-2</v>
      </c>
      <c r="Q490" s="500">
        <v>7.0000000000000007E-2</v>
      </c>
      <c r="R490" s="590">
        <v>0.28000000000000003</v>
      </c>
      <c r="S490" s="500">
        <v>0</v>
      </c>
      <c r="T490" s="500">
        <v>0</v>
      </c>
      <c r="U490" s="500">
        <v>0</v>
      </c>
      <c r="V490" s="500">
        <v>0</v>
      </c>
      <c r="W490" s="500">
        <v>0</v>
      </c>
      <c r="X490" s="500">
        <v>0</v>
      </c>
      <c r="Y490" s="500">
        <v>0</v>
      </c>
      <c r="Z490" s="500">
        <v>0</v>
      </c>
      <c r="AA490" s="587">
        <f t="shared" si="334"/>
        <v>5.990000000000002</v>
      </c>
      <c r="AB490" s="1100">
        <f t="shared" si="313"/>
        <v>10.810810810810811</v>
      </c>
      <c r="AC490" s="1100">
        <f t="shared" si="314"/>
        <v>12.12121212121211</v>
      </c>
      <c r="AD490" s="1100">
        <f t="shared" si="315"/>
        <v>13.793103448275845</v>
      </c>
      <c r="AE490" s="1100">
        <f t="shared" si="316"/>
        <v>16.000000000000014</v>
      </c>
      <c r="AF490" s="1100">
        <f t="shared" si="317"/>
        <v>19.047619047619047</v>
      </c>
      <c r="AG490" s="1100">
        <f t="shared" si="318"/>
        <v>5.0000000000000044</v>
      </c>
      <c r="AH490" s="1100">
        <f t="shared" si="319"/>
        <v>0</v>
      </c>
      <c r="AI490" s="1100">
        <f t="shared" si="320"/>
        <v>0</v>
      </c>
      <c r="AJ490" s="1100">
        <f t="shared" si="321"/>
        <v>8.108108108108091</v>
      </c>
      <c r="AK490" s="1100">
        <f t="shared" si="322"/>
        <v>32.142857142857139</v>
      </c>
      <c r="AL490" s="1100">
        <f t="shared" si="323"/>
        <v>300</v>
      </c>
      <c r="AM490" s="1100">
        <f t="shared" si="324"/>
        <v>0</v>
      </c>
      <c r="AN490" s="1100">
        <f t="shared" si="325"/>
        <v>-75</v>
      </c>
      <c r="AO490" s="1100" t="str">
        <f t="shared" si="326"/>
        <v>n/a</v>
      </c>
      <c r="AP490" s="1100" t="str">
        <f t="shared" si="327"/>
        <v>n/a</v>
      </c>
      <c r="AQ490" s="1100" t="str">
        <f t="shared" si="328"/>
        <v>n/a</v>
      </c>
      <c r="AR490" s="1100" t="str">
        <f t="shared" si="329"/>
        <v>n/a</v>
      </c>
      <c r="AS490" s="1100" t="str">
        <f t="shared" si="330"/>
        <v>n/a</v>
      </c>
      <c r="AT490" s="1100" t="str">
        <f t="shared" si="331"/>
        <v>n/a</v>
      </c>
      <c r="AU490" s="1100" t="str">
        <f t="shared" si="332"/>
        <v>n/a</v>
      </c>
      <c r="AV490" s="1100" t="str">
        <f t="shared" si="333"/>
        <v>n/a</v>
      </c>
      <c r="AW490" s="1100">
        <f t="shared" si="335"/>
        <v>26.309516206067926</v>
      </c>
      <c r="AX490" s="1100">
        <f t="shared" si="336"/>
        <v>86.034530485936259</v>
      </c>
    </row>
    <row r="491" spans="1:50" ht="11.25" customHeight="1" x14ac:dyDescent="0.2">
      <c r="A491" s="458" t="s">
        <v>299</v>
      </c>
      <c r="B491" s="829" t="s">
        <v>300</v>
      </c>
      <c r="C491" s="584">
        <v>2.0699999999999998</v>
      </c>
      <c r="D491" s="584">
        <v>2.0299999999999998</v>
      </c>
      <c r="E491" s="460">
        <v>1.95</v>
      </c>
      <c r="F491" s="589">
        <v>1.8599999999999999</v>
      </c>
      <c r="G491" s="584">
        <v>1.78</v>
      </c>
      <c r="H491" s="584">
        <v>1.71</v>
      </c>
      <c r="I491" s="584">
        <v>1.65</v>
      </c>
      <c r="J491" s="584">
        <v>1.6</v>
      </c>
      <c r="K491" s="897"/>
      <c r="L491" s="584">
        <v>1.56</v>
      </c>
      <c r="M491" s="459">
        <v>1.53</v>
      </c>
      <c r="N491" s="897"/>
      <c r="O491" s="472">
        <v>1.51</v>
      </c>
      <c r="P491" s="585">
        <v>1.5</v>
      </c>
      <c r="Q491" s="590">
        <v>1.48</v>
      </c>
      <c r="R491" s="590">
        <v>1.4</v>
      </c>
      <c r="S491" s="590">
        <v>1.32</v>
      </c>
      <c r="T491" s="586">
        <v>1.3</v>
      </c>
      <c r="U491" s="590">
        <v>1.29</v>
      </c>
      <c r="V491" s="586">
        <v>1.28</v>
      </c>
      <c r="W491" s="590">
        <v>1.27</v>
      </c>
      <c r="X491" s="586">
        <v>1.26</v>
      </c>
      <c r="Y491" s="590">
        <v>1.2450000000000001</v>
      </c>
      <c r="Z491" s="586">
        <v>1.24</v>
      </c>
      <c r="AA491" s="587">
        <f t="shared" si="334"/>
        <v>33.835000000000001</v>
      </c>
      <c r="AB491" s="1100">
        <f t="shared" si="313"/>
        <v>1.9704433497536922</v>
      </c>
      <c r="AC491" s="1100">
        <f t="shared" si="314"/>
        <v>4.102564102564088</v>
      </c>
      <c r="AD491" s="1100">
        <f t="shared" si="315"/>
        <v>4.8387096774193505</v>
      </c>
      <c r="AE491" s="1100">
        <f t="shared" si="316"/>
        <v>4.4943820224718989</v>
      </c>
      <c r="AF491" s="1100">
        <f t="shared" si="317"/>
        <v>4.0935672514619936</v>
      </c>
      <c r="AG491" s="1100">
        <f t="shared" si="318"/>
        <v>3.6363636363636376</v>
      </c>
      <c r="AH491" s="1100">
        <f t="shared" si="319"/>
        <v>3.1249999999999778</v>
      </c>
      <c r="AI491" s="1100">
        <f t="shared" si="320"/>
        <v>2.5641025641025772</v>
      </c>
      <c r="AJ491" s="1100">
        <f t="shared" si="321"/>
        <v>1.9607843137254832</v>
      </c>
      <c r="AK491" s="1100">
        <f t="shared" si="322"/>
        <v>1.3245033112582849</v>
      </c>
      <c r="AL491" s="1100">
        <f t="shared" si="323"/>
        <v>0.66666666666665986</v>
      </c>
      <c r="AM491" s="1100">
        <f t="shared" si="324"/>
        <v>1.3513513513513598</v>
      </c>
      <c r="AN491" s="1100">
        <f t="shared" si="325"/>
        <v>5.7142857142857162</v>
      </c>
      <c r="AO491" s="1100">
        <f t="shared" si="326"/>
        <v>6.0606060606060552</v>
      </c>
      <c r="AP491" s="1100">
        <f t="shared" si="327"/>
        <v>1.538461538461533</v>
      </c>
      <c r="AQ491" s="1100">
        <f t="shared" si="328"/>
        <v>0.77519379844961378</v>
      </c>
      <c r="AR491" s="1100">
        <f t="shared" si="329"/>
        <v>0.78125</v>
      </c>
      <c r="AS491" s="1100">
        <f t="shared" si="330"/>
        <v>0.78740157480314821</v>
      </c>
      <c r="AT491" s="1100">
        <f t="shared" si="331"/>
        <v>0.79365079365079083</v>
      </c>
      <c r="AU491" s="1100">
        <f t="shared" si="332"/>
        <v>1.2048192771084265</v>
      </c>
      <c r="AV491" s="1100">
        <f t="shared" si="333"/>
        <v>0.40322580645162365</v>
      </c>
      <c r="AW491" s="1100">
        <f t="shared" si="335"/>
        <v>2.4851110862359955</v>
      </c>
      <c r="AX491" s="1100">
        <f t="shared" si="336"/>
        <v>1.7979350885538041</v>
      </c>
    </row>
    <row r="492" spans="1:50" ht="12" customHeight="1" x14ac:dyDescent="0.2">
      <c r="A492" s="447" t="s">
        <v>703</v>
      </c>
      <c r="B492" s="814" t="s">
        <v>704</v>
      </c>
      <c r="C492" s="584">
        <v>5.67</v>
      </c>
      <c r="D492" s="584">
        <v>5.16</v>
      </c>
      <c r="E492" s="460">
        <v>4.7</v>
      </c>
      <c r="F492" s="454">
        <v>3.9</v>
      </c>
      <c r="G492" s="584">
        <v>3.5</v>
      </c>
      <c r="H492" s="584">
        <v>3.1</v>
      </c>
      <c r="I492" s="584">
        <v>2.71</v>
      </c>
      <c r="J492" s="584">
        <v>2.38</v>
      </c>
      <c r="K492" s="897"/>
      <c r="L492" s="584">
        <v>2.15</v>
      </c>
      <c r="M492" s="459">
        <v>1.9246449999999999</v>
      </c>
      <c r="N492" s="897"/>
      <c r="O492" s="472">
        <v>1.6624399999999999</v>
      </c>
      <c r="P492" s="472">
        <v>1.5269149999999998</v>
      </c>
      <c r="Q492" s="590">
        <v>1.4184950000000001</v>
      </c>
      <c r="R492" s="590">
        <v>1.33718</v>
      </c>
      <c r="S492" s="590">
        <v>1.04806</v>
      </c>
      <c r="T492" s="590">
        <v>0.91253499999999999</v>
      </c>
      <c r="U492" s="590">
        <v>0.80411500000000002</v>
      </c>
      <c r="V492" s="586">
        <v>0.7228</v>
      </c>
      <c r="W492" s="586">
        <v>0.7228</v>
      </c>
      <c r="X492" s="586">
        <v>0.7228</v>
      </c>
      <c r="Y492" s="586">
        <v>0.7228</v>
      </c>
      <c r="Z492" s="586">
        <v>0.7228</v>
      </c>
      <c r="AA492" s="587">
        <f t="shared" si="334"/>
        <v>47.518384999999995</v>
      </c>
      <c r="AB492" s="1100">
        <f t="shared" si="313"/>
        <v>9.8837209302325526</v>
      </c>
      <c r="AC492" s="1100">
        <f t="shared" si="314"/>
        <v>9.7872340425531945</v>
      </c>
      <c r="AD492" s="1100">
        <f t="shared" si="315"/>
        <v>20.512820512820529</v>
      </c>
      <c r="AE492" s="1100">
        <f t="shared" si="316"/>
        <v>11.428571428571432</v>
      </c>
      <c r="AF492" s="1100">
        <f t="shared" si="317"/>
        <v>12.903225806451601</v>
      </c>
      <c r="AG492" s="1100">
        <f t="shared" si="318"/>
        <v>14.391143911439119</v>
      </c>
      <c r="AH492" s="1100">
        <f t="shared" si="319"/>
        <v>13.86554621848739</v>
      </c>
      <c r="AI492" s="1100">
        <f t="shared" si="320"/>
        <v>10.697674418604652</v>
      </c>
      <c r="AJ492" s="1100">
        <f t="shared" si="321"/>
        <v>11.70891255270452</v>
      </c>
      <c r="AK492" s="1100">
        <f t="shared" si="322"/>
        <v>15.772298549120567</v>
      </c>
      <c r="AL492" s="1100">
        <f t="shared" si="323"/>
        <v>8.875739644970416</v>
      </c>
      <c r="AM492" s="1100">
        <f t="shared" si="324"/>
        <v>7.6433121019108041</v>
      </c>
      <c r="AN492" s="1100">
        <f t="shared" si="325"/>
        <v>6.0810810810810745</v>
      </c>
      <c r="AO492" s="1100">
        <f t="shared" si="326"/>
        <v>27.586206896551737</v>
      </c>
      <c r="AP492" s="1100">
        <f t="shared" si="327"/>
        <v>14.851485148514843</v>
      </c>
      <c r="AQ492" s="1100">
        <f t="shared" si="328"/>
        <v>13.483146067415719</v>
      </c>
      <c r="AR492" s="1100">
        <f t="shared" si="329"/>
        <v>11.250000000000004</v>
      </c>
      <c r="AS492" s="1100">
        <f t="shared" si="330"/>
        <v>0</v>
      </c>
      <c r="AT492" s="1100">
        <f t="shared" si="331"/>
        <v>0</v>
      </c>
      <c r="AU492" s="1100">
        <f t="shared" si="332"/>
        <v>0</v>
      </c>
      <c r="AV492" s="1100">
        <f t="shared" si="333"/>
        <v>0</v>
      </c>
      <c r="AW492" s="1100">
        <f t="shared" si="335"/>
        <v>10.510577110068104</v>
      </c>
      <c r="AX492" s="1100">
        <f t="shared" si="336"/>
        <v>6.910885109964215</v>
      </c>
    </row>
    <row r="493" spans="1:50" ht="11.25" customHeight="1" x14ac:dyDescent="0.2">
      <c r="A493" s="829" t="s">
        <v>1485</v>
      </c>
      <c r="B493" s="829" t="s">
        <v>1486</v>
      </c>
      <c r="C493" s="584">
        <v>1.88</v>
      </c>
      <c r="D493" s="584">
        <v>1.8</v>
      </c>
      <c r="E493" s="460">
        <v>1.64</v>
      </c>
      <c r="F493" s="460">
        <v>1.48</v>
      </c>
      <c r="G493" s="584">
        <v>1.32</v>
      </c>
      <c r="H493" s="584">
        <v>1.2</v>
      </c>
      <c r="I493" s="584">
        <v>1.02</v>
      </c>
      <c r="J493" s="584">
        <v>0.7</v>
      </c>
      <c r="K493" s="897"/>
      <c r="L493" s="584">
        <v>0.48</v>
      </c>
      <c r="M493" s="459">
        <v>0.44</v>
      </c>
      <c r="N493" s="897"/>
      <c r="O493" s="585">
        <v>0.4</v>
      </c>
      <c r="P493" s="585">
        <v>0.4</v>
      </c>
      <c r="Q493" s="586">
        <v>0.4</v>
      </c>
      <c r="R493" s="586">
        <v>0.4</v>
      </c>
      <c r="S493" s="586">
        <v>0.4</v>
      </c>
      <c r="T493" s="590">
        <v>0.4</v>
      </c>
      <c r="U493" s="586">
        <v>0</v>
      </c>
      <c r="V493" s="586">
        <v>0</v>
      </c>
      <c r="W493" s="586">
        <v>0</v>
      </c>
      <c r="X493" s="586">
        <v>0</v>
      </c>
      <c r="Y493" s="586">
        <v>0</v>
      </c>
      <c r="Z493" s="586">
        <v>0</v>
      </c>
      <c r="AA493" s="587">
        <f t="shared" si="334"/>
        <v>14.36</v>
      </c>
      <c r="AB493" s="1100">
        <f t="shared" si="313"/>
        <v>4.4444444444444287</v>
      </c>
      <c r="AC493" s="1100">
        <f t="shared" si="314"/>
        <v>9.7560975609756184</v>
      </c>
      <c r="AD493" s="1100">
        <f t="shared" si="315"/>
        <v>10.810810810810811</v>
      </c>
      <c r="AE493" s="1100">
        <f t="shared" si="316"/>
        <v>12.12121212121211</v>
      </c>
      <c r="AF493" s="1100">
        <f t="shared" si="317"/>
        <v>10.000000000000009</v>
      </c>
      <c r="AG493" s="1100">
        <f t="shared" si="318"/>
        <v>17.647058823529417</v>
      </c>
      <c r="AH493" s="1100">
        <f t="shared" si="319"/>
        <v>45.71428571428573</v>
      </c>
      <c r="AI493" s="1100">
        <f t="shared" si="320"/>
        <v>45.833333333333329</v>
      </c>
      <c r="AJ493" s="1100">
        <f t="shared" si="321"/>
        <v>9.0909090909090828</v>
      </c>
      <c r="AK493" s="1100">
        <f t="shared" si="322"/>
        <v>9.9999999999999858</v>
      </c>
      <c r="AL493" s="1100">
        <f t="shared" si="323"/>
        <v>0</v>
      </c>
      <c r="AM493" s="1100">
        <f t="shared" si="324"/>
        <v>0</v>
      </c>
      <c r="AN493" s="1100">
        <f t="shared" si="325"/>
        <v>0</v>
      </c>
      <c r="AO493" s="1100">
        <f t="shared" si="326"/>
        <v>0</v>
      </c>
      <c r="AP493" s="1100">
        <f t="shared" si="327"/>
        <v>0</v>
      </c>
      <c r="AQ493" s="1100" t="str">
        <f t="shared" si="328"/>
        <v>n/a</v>
      </c>
      <c r="AR493" s="1100" t="str">
        <f t="shared" si="329"/>
        <v>n/a</v>
      </c>
      <c r="AS493" s="1100" t="str">
        <f t="shared" si="330"/>
        <v>n/a</v>
      </c>
      <c r="AT493" s="1100" t="str">
        <f t="shared" si="331"/>
        <v>n/a</v>
      </c>
      <c r="AU493" s="1100" t="str">
        <f t="shared" si="332"/>
        <v>n/a</v>
      </c>
      <c r="AV493" s="1100" t="str">
        <f t="shared" si="333"/>
        <v>n/a</v>
      </c>
      <c r="AW493" s="1100">
        <f t="shared" si="335"/>
        <v>11.694543459966701</v>
      </c>
      <c r="AX493" s="1100">
        <f t="shared" si="336"/>
        <v>14.908890958777189</v>
      </c>
    </row>
    <row r="494" spans="1:50" ht="11.25" customHeight="1" x14ac:dyDescent="0.2">
      <c r="A494" s="826" t="s">
        <v>4007</v>
      </c>
      <c r="B494" s="829" t="s">
        <v>4008</v>
      </c>
      <c r="C494" s="584">
        <v>1.04</v>
      </c>
      <c r="D494" s="584">
        <v>1</v>
      </c>
      <c r="E494" s="460">
        <v>0.96</v>
      </c>
      <c r="F494" s="460">
        <v>0.88</v>
      </c>
      <c r="G494" s="460">
        <v>0.84</v>
      </c>
      <c r="H494" s="460">
        <v>0.8</v>
      </c>
      <c r="I494" s="463">
        <v>0</v>
      </c>
      <c r="J494" s="463">
        <v>0</v>
      </c>
      <c r="K494" s="897"/>
      <c r="L494" s="463">
        <v>0</v>
      </c>
      <c r="M494" s="588">
        <v>0</v>
      </c>
      <c r="N494" s="897"/>
      <c r="O494" s="585">
        <v>0</v>
      </c>
      <c r="P494" s="585">
        <v>0</v>
      </c>
      <c r="Q494" s="586">
        <v>0</v>
      </c>
      <c r="R494" s="586">
        <v>0</v>
      </c>
      <c r="S494" s="586">
        <v>0</v>
      </c>
      <c r="T494" s="586">
        <v>0</v>
      </c>
      <c r="U494" s="586">
        <v>0</v>
      </c>
      <c r="V494" s="586">
        <v>0</v>
      </c>
      <c r="W494" s="586">
        <v>0</v>
      </c>
      <c r="X494" s="586">
        <v>0</v>
      </c>
      <c r="Y494" s="586">
        <v>0</v>
      </c>
      <c r="Z494" s="586">
        <v>0</v>
      </c>
      <c r="AA494" s="587">
        <f t="shared" si="334"/>
        <v>5.52</v>
      </c>
      <c r="AB494" s="1100">
        <f t="shared" si="313"/>
        <v>4.0000000000000036</v>
      </c>
      <c r="AC494" s="1100">
        <f t="shared" si="314"/>
        <v>4.1666666666666741</v>
      </c>
      <c r="AD494" s="1100">
        <f t="shared" si="315"/>
        <v>9.0909090909090828</v>
      </c>
      <c r="AE494" s="1100">
        <f t="shared" si="316"/>
        <v>4.7619047619047672</v>
      </c>
      <c r="AF494" s="1100">
        <f t="shared" si="317"/>
        <v>4.9999999999999822</v>
      </c>
      <c r="AG494" s="1100" t="str">
        <f t="shared" si="318"/>
        <v>n/a</v>
      </c>
      <c r="AH494" s="1100" t="str">
        <f t="shared" si="319"/>
        <v>n/a</v>
      </c>
      <c r="AI494" s="1100" t="str">
        <f t="shared" si="320"/>
        <v>n/a</v>
      </c>
      <c r="AJ494" s="1100" t="str">
        <f t="shared" si="321"/>
        <v>n/a</v>
      </c>
      <c r="AK494" s="1100" t="str">
        <f t="shared" si="322"/>
        <v>n/a</v>
      </c>
      <c r="AL494" s="1100" t="str">
        <f t="shared" si="323"/>
        <v>n/a</v>
      </c>
      <c r="AM494" s="1100" t="str">
        <f t="shared" si="324"/>
        <v>n/a</v>
      </c>
      <c r="AN494" s="1100" t="str">
        <f t="shared" si="325"/>
        <v>n/a</v>
      </c>
      <c r="AO494" s="1100" t="str">
        <f t="shared" si="326"/>
        <v>n/a</v>
      </c>
      <c r="AP494" s="1100" t="str">
        <f t="shared" si="327"/>
        <v>n/a</v>
      </c>
      <c r="AQ494" s="1100" t="str">
        <f t="shared" si="328"/>
        <v>n/a</v>
      </c>
      <c r="AR494" s="1100" t="str">
        <f t="shared" si="329"/>
        <v>n/a</v>
      </c>
      <c r="AS494" s="1100" t="str">
        <f t="shared" si="330"/>
        <v>n/a</v>
      </c>
      <c r="AT494" s="1100" t="str">
        <f t="shared" si="331"/>
        <v>n/a</v>
      </c>
      <c r="AU494" s="1100" t="str">
        <f t="shared" si="332"/>
        <v>n/a</v>
      </c>
      <c r="AV494" s="1100" t="str">
        <f t="shared" si="333"/>
        <v>n/a</v>
      </c>
      <c r="AW494" s="1100">
        <f t="shared" si="335"/>
        <v>5.403896103896102</v>
      </c>
      <c r="AX494" s="1100">
        <f t="shared" si="336"/>
        <v>2.1018450622737612</v>
      </c>
    </row>
    <row r="495" spans="1:50" ht="11.25" customHeight="1" x14ac:dyDescent="0.2">
      <c r="A495" s="458" t="s">
        <v>1501</v>
      </c>
      <c r="B495" s="829" t="s">
        <v>1502</v>
      </c>
      <c r="C495" s="584">
        <v>1.38</v>
      </c>
      <c r="D495" s="584">
        <v>1.26</v>
      </c>
      <c r="E495" s="460">
        <v>1.02</v>
      </c>
      <c r="F495" s="460">
        <v>0.86</v>
      </c>
      <c r="G495" s="584">
        <v>0.78</v>
      </c>
      <c r="H495" s="584">
        <v>0.74</v>
      </c>
      <c r="I495" s="584">
        <v>0.7</v>
      </c>
      <c r="J495" s="584">
        <v>0.64</v>
      </c>
      <c r="K495" s="897"/>
      <c r="L495" s="584">
        <v>0.56000000000000005</v>
      </c>
      <c r="M495" s="459">
        <v>0.5</v>
      </c>
      <c r="N495" s="897"/>
      <c r="O495" s="472">
        <v>0.44</v>
      </c>
      <c r="P495" s="585">
        <v>0.4</v>
      </c>
      <c r="Q495" s="590">
        <v>0.66</v>
      </c>
      <c r="R495" s="590">
        <v>0.55476999999999999</v>
      </c>
      <c r="S495" s="590">
        <v>0.43196999999999997</v>
      </c>
      <c r="T495" s="590">
        <v>0.38547999999999993</v>
      </c>
      <c r="U495" s="586">
        <v>0.34467999999999999</v>
      </c>
      <c r="V495" s="590">
        <v>0.34467999999999999</v>
      </c>
      <c r="W495" s="590">
        <v>0.18140000000000001</v>
      </c>
      <c r="X495" s="586">
        <v>0.16492000000000001</v>
      </c>
      <c r="Y495" s="590">
        <v>0.16492000000000001</v>
      </c>
      <c r="Z495" s="590">
        <v>0.15708</v>
      </c>
      <c r="AA495" s="587">
        <f t="shared" si="334"/>
        <v>12.6699</v>
      </c>
      <c r="AB495" s="1100">
        <f t="shared" si="313"/>
        <v>9.5238095238095113</v>
      </c>
      <c r="AC495" s="1100">
        <f t="shared" si="314"/>
        <v>23.529411764705888</v>
      </c>
      <c r="AD495" s="1100">
        <f t="shared" si="315"/>
        <v>18.604651162790709</v>
      </c>
      <c r="AE495" s="1100">
        <f t="shared" si="316"/>
        <v>10.256410256410241</v>
      </c>
      <c r="AF495" s="1100">
        <f t="shared" si="317"/>
        <v>5.4054054054054168</v>
      </c>
      <c r="AG495" s="1100">
        <f t="shared" si="318"/>
        <v>5.7142857142857162</v>
      </c>
      <c r="AH495" s="1100">
        <f t="shared" si="319"/>
        <v>9.375</v>
      </c>
      <c r="AI495" s="1100">
        <f t="shared" si="320"/>
        <v>14.285714285714279</v>
      </c>
      <c r="AJ495" s="1100">
        <f t="shared" si="321"/>
        <v>12.000000000000011</v>
      </c>
      <c r="AK495" s="1100">
        <f t="shared" si="322"/>
        <v>13.636363636363647</v>
      </c>
      <c r="AL495" s="1100">
        <f t="shared" si="323"/>
        <v>9.9999999999999858</v>
      </c>
      <c r="AM495" s="1100">
        <f t="shared" si="324"/>
        <v>-39.393939393939391</v>
      </c>
      <c r="AN495" s="1100">
        <f t="shared" si="325"/>
        <v>18.968221064585332</v>
      </c>
      <c r="AO495" s="1100">
        <f t="shared" si="326"/>
        <v>28.427900085654102</v>
      </c>
      <c r="AP495" s="1100">
        <f t="shared" si="327"/>
        <v>12.060288471516035</v>
      </c>
      <c r="AQ495" s="1100">
        <f t="shared" si="328"/>
        <v>11.837066264361141</v>
      </c>
      <c r="AR495" s="1100">
        <f t="shared" si="329"/>
        <v>0</v>
      </c>
      <c r="AS495" s="1100">
        <f t="shared" si="330"/>
        <v>90.011025358324133</v>
      </c>
      <c r="AT495" s="1100">
        <f t="shared" si="331"/>
        <v>9.9927237448459891</v>
      </c>
      <c r="AU495" s="1100">
        <f t="shared" si="332"/>
        <v>0</v>
      </c>
      <c r="AV495" s="1100">
        <f t="shared" si="333"/>
        <v>4.991087344028533</v>
      </c>
      <c r="AW495" s="1100">
        <f t="shared" si="335"/>
        <v>12.820258318517203</v>
      </c>
      <c r="AX495" s="1100">
        <f t="shared" si="336"/>
        <v>21.977324733113367</v>
      </c>
    </row>
    <row r="496" spans="1:50" ht="11.25" customHeight="1" x14ac:dyDescent="0.2">
      <c r="A496" s="511" t="s">
        <v>4398</v>
      </c>
      <c r="B496" s="829" t="s">
        <v>4397</v>
      </c>
      <c r="C496" s="584">
        <v>1.35</v>
      </c>
      <c r="D496" s="584">
        <v>1.27</v>
      </c>
      <c r="E496" s="460">
        <v>1.1599999999999999</v>
      </c>
      <c r="F496" s="460">
        <v>1.04</v>
      </c>
      <c r="G496" s="451">
        <v>0.87999999999999989</v>
      </c>
      <c r="H496" s="451">
        <v>0.54</v>
      </c>
      <c r="I496" s="452">
        <v>0</v>
      </c>
      <c r="J496" s="452">
        <v>0</v>
      </c>
      <c r="K496" s="964"/>
      <c r="L496" s="452">
        <v>0</v>
      </c>
      <c r="M496" s="453">
        <v>0</v>
      </c>
      <c r="N496" s="964"/>
      <c r="O496" s="1003">
        <v>0</v>
      </c>
      <c r="P496" s="1003">
        <v>0</v>
      </c>
      <c r="Q496" s="1168">
        <v>0</v>
      </c>
      <c r="R496" s="1168">
        <v>0</v>
      </c>
      <c r="S496" s="1168">
        <v>0</v>
      </c>
      <c r="T496" s="1168">
        <v>0</v>
      </c>
      <c r="U496" s="1168">
        <v>0</v>
      </c>
      <c r="V496" s="1168">
        <v>0</v>
      </c>
      <c r="W496" s="1168">
        <v>0</v>
      </c>
      <c r="X496" s="1168">
        <v>0</v>
      </c>
      <c r="Y496" s="1168">
        <v>0</v>
      </c>
      <c r="Z496" s="1168">
        <v>0</v>
      </c>
      <c r="AA496" s="587">
        <f t="shared" si="334"/>
        <v>6.24</v>
      </c>
      <c r="AB496" s="1100">
        <f t="shared" si="313"/>
        <v>6.2992125984252079</v>
      </c>
      <c r="AC496" s="1100">
        <f t="shared" si="314"/>
        <v>9.4827586206896584</v>
      </c>
      <c r="AD496" s="1100">
        <f t="shared" si="315"/>
        <v>11.538461538461519</v>
      </c>
      <c r="AE496" s="1100">
        <f t="shared" si="316"/>
        <v>18.181818181818208</v>
      </c>
      <c r="AF496" s="1100">
        <f t="shared" si="317"/>
        <v>62.962962962962933</v>
      </c>
      <c r="AG496" s="1100" t="str">
        <f t="shared" si="318"/>
        <v>n/a</v>
      </c>
      <c r="AH496" s="1100" t="str">
        <f t="shared" si="319"/>
        <v>n/a</v>
      </c>
      <c r="AI496" s="1100" t="str">
        <f t="shared" si="320"/>
        <v>n/a</v>
      </c>
      <c r="AJ496" s="1100" t="str">
        <f t="shared" si="321"/>
        <v>n/a</v>
      </c>
      <c r="AK496" s="1100" t="str">
        <f t="shared" si="322"/>
        <v>n/a</v>
      </c>
      <c r="AL496" s="1100" t="str">
        <f t="shared" si="323"/>
        <v>n/a</v>
      </c>
      <c r="AM496" s="1100" t="str">
        <f t="shared" si="324"/>
        <v>n/a</v>
      </c>
      <c r="AN496" s="1100" t="str">
        <f t="shared" si="325"/>
        <v>n/a</v>
      </c>
      <c r="AO496" s="1100" t="str">
        <f t="shared" si="326"/>
        <v>n/a</v>
      </c>
      <c r="AP496" s="1100" t="str">
        <f t="shared" si="327"/>
        <v>n/a</v>
      </c>
      <c r="AQ496" s="1100" t="str">
        <f t="shared" si="328"/>
        <v>n/a</v>
      </c>
      <c r="AR496" s="1100" t="str">
        <f t="shared" si="329"/>
        <v>n/a</v>
      </c>
      <c r="AS496" s="1100" t="str">
        <f t="shared" si="330"/>
        <v>n/a</v>
      </c>
      <c r="AT496" s="1100" t="str">
        <f t="shared" si="331"/>
        <v>n/a</v>
      </c>
      <c r="AU496" s="1100" t="str">
        <f t="shared" si="332"/>
        <v>n/a</v>
      </c>
      <c r="AV496" s="1100" t="str">
        <f t="shared" si="333"/>
        <v>n/a</v>
      </c>
      <c r="AW496" s="1100">
        <f t="shared" si="335"/>
        <v>21.693042780471508</v>
      </c>
      <c r="AX496" s="1100">
        <f t="shared" si="336"/>
        <v>23.477178158736841</v>
      </c>
    </row>
    <row r="497" spans="1:50" ht="11.25" customHeight="1" x14ac:dyDescent="0.2">
      <c r="A497" s="1079" t="s">
        <v>4634</v>
      </c>
      <c r="B497" s="468" t="s">
        <v>2582</v>
      </c>
      <c r="C497" s="584">
        <v>3.76</v>
      </c>
      <c r="D497" s="584">
        <v>3.5999999999999996</v>
      </c>
      <c r="E497" s="460">
        <v>3.04</v>
      </c>
      <c r="F497" s="471">
        <v>2.44</v>
      </c>
      <c r="G497" s="499">
        <v>2.36</v>
      </c>
      <c r="H497" s="584">
        <v>2.36</v>
      </c>
      <c r="I497" s="584">
        <v>2.2199999999999998</v>
      </c>
      <c r="J497" s="584">
        <v>2.04</v>
      </c>
      <c r="K497" s="1090"/>
      <c r="L497" s="584">
        <v>1.94</v>
      </c>
      <c r="M497" s="459">
        <v>1.6600000000000001</v>
      </c>
      <c r="N497" s="1090"/>
      <c r="O497" s="491">
        <v>1.4000000000000001</v>
      </c>
      <c r="P497" s="491">
        <v>1.36</v>
      </c>
      <c r="Q497" s="590">
        <v>1.22</v>
      </c>
      <c r="R497" s="590">
        <v>0.96</v>
      </c>
      <c r="S497" s="590">
        <v>0.68</v>
      </c>
      <c r="T497" s="590">
        <v>0.48</v>
      </c>
      <c r="U497" s="590">
        <v>0.36000000000000004</v>
      </c>
      <c r="V497" s="590">
        <v>0.30000000000000004</v>
      </c>
      <c r="W497" s="590">
        <v>0.26</v>
      </c>
      <c r="X497" s="500">
        <v>0.24</v>
      </c>
      <c r="Y497" s="586">
        <v>0.8</v>
      </c>
      <c r="Z497" s="500">
        <v>0.8</v>
      </c>
      <c r="AA497" s="587">
        <f t="shared" si="334"/>
        <v>34.279999999999987</v>
      </c>
      <c r="AB497" s="1100">
        <f t="shared" si="313"/>
        <v>4.4444444444444509</v>
      </c>
      <c r="AC497" s="1100">
        <f t="shared" si="314"/>
        <v>18.421052631578938</v>
      </c>
      <c r="AD497" s="1100">
        <f t="shared" si="315"/>
        <v>24.590163934426236</v>
      </c>
      <c r="AE497" s="1100">
        <f t="shared" si="316"/>
        <v>3.3898305084745894</v>
      </c>
      <c r="AF497" s="1100">
        <f t="shared" si="317"/>
        <v>0</v>
      </c>
      <c r="AG497" s="1100">
        <f t="shared" si="318"/>
        <v>6.3063063063063085</v>
      </c>
      <c r="AH497" s="1100">
        <f t="shared" si="319"/>
        <v>8.8235294117646959</v>
      </c>
      <c r="AI497" s="1100">
        <f t="shared" si="320"/>
        <v>5.1546391752577359</v>
      </c>
      <c r="AJ497" s="1100">
        <f t="shared" si="321"/>
        <v>16.867469879518062</v>
      </c>
      <c r="AK497" s="1100">
        <f t="shared" si="322"/>
        <v>18.571428571428573</v>
      </c>
      <c r="AL497" s="1100">
        <f t="shared" si="323"/>
        <v>2.941176470588247</v>
      </c>
      <c r="AM497" s="1100">
        <f t="shared" si="324"/>
        <v>11.475409836065587</v>
      </c>
      <c r="AN497" s="1100">
        <f t="shared" si="325"/>
        <v>27.083333333333325</v>
      </c>
      <c r="AO497" s="1100">
        <f t="shared" si="326"/>
        <v>41.176470588235283</v>
      </c>
      <c r="AP497" s="1100">
        <f t="shared" si="327"/>
        <v>41.666666666666671</v>
      </c>
      <c r="AQ497" s="1100">
        <f t="shared" si="328"/>
        <v>33.3333333333333</v>
      </c>
      <c r="AR497" s="1100">
        <f t="shared" si="329"/>
        <v>19.999999999999996</v>
      </c>
      <c r="AS497" s="1100">
        <f t="shared" si="330"/>
        <v>15.384615384615397</v>
      </c>
      <c r="AT497" s="1100">
        <f t="shared" si="331"/>
        <v>8.3333333333333481</v>
      </c>
      <c r="AU497" s="1100">
        <f t="shared" si="332"/>
        <v>-70</v>
      </c>
      <c r="AV497" s="1100">
        <f t="shared" si="333"/>
        <v>0</v>
      </c>
      <c r="AW497" s="1100">
        <f t="shared" si="335"/>
        <v>11.331581133779562</v>
      </c>
      <c r="AX497" s="1100">
        <f t="shared" si="336"/>
        <v>22.444439495556601</v>
      </c>
    </row>
    <row r="498" spans="1:50" ht="11.25" customHeight="1" x14ac:dyDescent="0.2">
      <c r="A498" s="829" t="s">
        <v>1320</v>
      </c>
      <c r="B498" s="829" t="s">
        <v>1321</v>
      </c>
      <c r="C498" s="584">
        <v>1.6</v>
      </c>
      <c r="D498" s="584">
        <v>1.2</v>
      </c>
      <c r="E498" s="460">
        <v>0.8</v>
      </c>
      <c r="F498" s="454">
        <v>0.57499999999999996</v>
      </c>
      <c r="G498" s="584">
        <v>0.48499999999999999</v>
      </c>
      <c r="H498" s="584">
        <v>0.42499999999999999</v>
      </c>
      <c r="I498" s="584">
        <v>0.37</v>
      </c>
      <c r="J498" s="463">
        <v>0.34</v>
      </c>
      <c r="K498" s="897"/>
      <c r="L498" s="584">
        <v>0.33</v>
      </c>
      <c r="M498" s="459">
        <v>0.3</v>
      </c>
      <c r="N498" s="897"/>
      <c r="O498" s="585">
        <v>0.26</v>
      </c>
      <c r="P498" s="472">
        <v>0.26</v>
      </c>
      <c r="Q498" s="590">
        <v>0.24</v>
      </c>
      <c r="R498" s="590">
        <v>0.22</v>
      </c>
      <c r="S498" s="590">
        <v>0.18</v>
      </c>
      <c r="T498" s="590">
        <v>0.14000000000000001</v>
      </c>
      <c r="U498" s="586">
        <v>0</v>
      </c>
      <c r="V498" s="586">
        <v>0</v>
      </c>
      <c r="W498" s="586">
        <v>0</v>
      </c>
      <c r="X498" s="586">
        <v>0</v>
      </c>
      <c r="Y498" s="586">
        <v>0</v>
      </c>
      <c r="Z498" s="586">
        <v>0</v>
      </c>
      <c r="AA498" s="587">
        <f t="shared" si="334"/>
        <v>7.7249999999999988</v>
      </c>
      <c r="AB498" s="1100">
        <f t="shared" si="313"/>
        <v>33.33333333333335</v>
      </c>
      <c r="AC498" s="1100">
        <f t="shared" si="314"/>
        <v>49.999999999999979</v>
      </c>
      <c r="AD498" s="1100">
        <f t="shared" si="315"/>
        <v>39.130434782608717</v>
      </c>
      <c r="AE498" s="1100">
        <f t="shared" si="316"/>
        <v>18.556701030927837</v>
      </c>
      <c r="AF498" s="1100">
        <f t="shared" si="317"/>
        <v>14.117647058823524</v>
      </c>
      <c r="AG498" s="1100">
        <f t="shared" si="318"/>
        <v>14.864864864864868</v>
      </c>
      <c r="AH498" s="1100">
        <f t="shared" si="319"/>
        <v>8.8235294117646959</v>
      </c>
      <c r="AI498" s="1100">
        <f t="shared" si="320"/>
        <v>3.0303030303030276</v>
      </c>
      <c r="AJ498" s="1100">
        <f t="shared" si="321"/>
        <v>10.000000000000009</v>
      </c>
      <c r="AK498" s="1100">
        <f t="shared" si="322"/>
        <v>15.384615384615374</v>
      </c>
      <c r="AL498" s="1100">
        <f t="shared" si="323"/>
        <v>0</v>
      </c>
      <c r="AM498" s="1100">
        <f t="shared" si="324"/>
        <v>8.3333333333333481</v>
      </c>
      <c r="AN498" s="1100">
        <f t="shared" si="325"/>
        <v>9.0909090909090828</v>
      </c>
      <c r="AO498" s="1100">
        <f t="shared" si="326"/>
        <v>22.222222222222232</v>
      </c>
      <c r="AP498" s="1100">
        <f t="shared" si="327"/>
        <v>28.571428571428559</v>
      </c>
      <c r="AQ498" s="1100" t="str">
        <f t="shared" si="328"/>
        <v>n/a</v>
      </c>
      <c r="AR498" s="1100" t="str">
        <f t="shared" si="329"/>
        <v>n/a</v>
      </c>
      <c r="AS498" s="1100" t="str">
        <f t="shared" si="330"/>
        <v>n/a</v>
      </c>
      <c r="AT498" s="1100" t="str">
        <f t="shared" si="331"/>
        <v>n/a</v>
      </c>
      <c r="AU498" s="1100" t="str">
        <f t="shared" si="332"/>
        <v>n/a</v>
      </c>
      <c r="AV498" s="1100" t="str">
        <f t="shared" si="333"/>
        <v>n/a</v>
      </c>
      <c r="AW498" s="1100">
        <f t="shared" si="335"/>
        <v>18.363954807675643</v>
      </c>
      <c r="AX498" s="1100">
        <f t="shared" si="336"/>
        <v>13.975410486455996</v>
      </c>
    </row>
    <row r="499" spans="1:50" ht="11.25" customHeight="1" x14ac:dyDescent="0.2">
      <c r="A499" s="467" t="s">
        <v>1487</v>
      </c>
      <c r="B499" s="468" t="s">
        <v>1488</v>
      </c>
      <c r="C499" s="584">
        <v>1.92</v>
      </c>
      <c r="D499" s="584">
        <v>1.76</v>
      </c>
      <c r="E499" s="460">
        <v>1.2</v>
      </c>
      <c r="F499" s="460">
        <v>0.78</v>
      </c>
      <c r="G499" s="474">
        <v>0.74</v>
      </c>
      <c r="H499" s="474">
        <v>0.69</v>
      </c>
      <c r="I499" s="474">
        <v>0.63</v>
      </c>
      <c r="J499" s="474">
        <v>0.3</v>
      </c>
      <c r="K499" s="977"/>
      <c r="L499" s="473">
        <v>0</v>
      </c>
      <c r="M499" s="475">
        <v>0</v>
      </c>
      <c r="N499" s="977"/>
      <c r="O499" s="496">
        <v>0</v>
      </c>
      <c r="P499" s="496">
        <v>0</v>
      </c>
      <c r="Q499" s="477">
        <v>0</v>
      </c>
      <c r="R499" s="477">
        <v>0</v>
      </c>
      <c r="S499" s="477">
        <v>0</v>
      </c>
      <c r="T499" s="477">
        <v>0</v>
      </c>
      <c r="U499" s="477">
        <v>0</v>
      </c>
      <c r="V499" s="477">
        <v>0</v>
      </c>
      <c r="W499" s="477">
        <v>0</v>
      </c>
      <c r="X499" s="477">
        <v>0</v>
      </c>
      <c r="Y499" s="477">
        <v>0</v>
      </c>
      <c r="Z499" s="477">
        <v>0</v>
      </c>
      <c r="AA499" s="587">
        <f t="shared" si="334"/>
        <v>8.02</v>
      </c>
      <c r="AB499" s="1100">
        <f t="shared" si="313"/>
        <v>9.0909090909090828</v>
      </c>
      <c r="AC499" s="1100">
        <f t="shared" si="314"/>
        <v>46.666666666666679</v>
      </c>
      <c r="AD499" s="1100">
        <f t="shared" si="315"/>
        <v>53.846153846153832</v>
      </c>
      <c r="AE499" s="1100">
        <f t="shared" si="316"/>
        <v>5.4054054054054168</v>
      </c>
      <c r="AF499" s="1100">
        <f t="shared" si="317"/>
        <v>7.2463768115942129</v>
      </c>
      <c r="AG499" s="1100">
        <f t="shared" si="318"/>
        <v>9.5238095238095113</v>
      </c>
      <c r="AH499" s="1100">
        <f t="shared" si="319"/>
        <v>110.00000000000001</v>
      </c>
      <c r="AI499" s="1100" t="str">
        <f t="shared" si="320"/>
        <v>n/a</v>
      </c>
      <c r="AJ499" s="1100" t="str">
        <f t="shared" si="321"/>
        <v>n/a</v>
      </c>
      <c r="AK499" s="1100" t="str">
        <f t="shared" si="322"/>
        <v>n/a</v>
      </c>
      <c r="AL499" s="1100" t="str">
        <f t="shared" si="323"/>
        <v>n/a</v>
      </c>
      <c r="AM499" s="1100" t="str">
        <f t="shared" si="324"/>
        <v>n/a</v>
      </c>
      <c r="AN499" s="1100" t="str">
        <f t="shared" si="325"/>
        <v>n/a</v>
      </c>
      <c r="AO499" s="1100" t="str">
        <f t="shared" si="326"/>
        <v>n/a</v>
      </c>
      <c r="AP499" s="1100" t="str">
        <f t="shared" si="327"/>
        <v>n/a</v>
      </c>
      <c r="AQ499" s="1100" t="str">
        <f t="shared" si="328"/>
        <v>n/a</v>
      </c>
      <c r="AR499" s="1100" t="str">
        <f t="shared" si="329"/>
        <v>n/a</v>
      </c>
      <c r="AS499" s="1100" t="str">
        <f t="shared" si="330"/>
        <v>n/a</v>
      </c>
      <c r="AT499" s="1100" t="str">
        <f t="shared" si="331"/>
        <v>n/a</v>
      </c>
      <c r="AU499" s="1100" t="str">
        <f t="shared" si="332"/>
        <v>n/a</v>
      </c>
      <c r="AV499" s="1100" t="str">
        <f t="shared" si="333"/>
        <v>n/a</v>
      </c>
      <c r="AW499" s="1100">
        <f t="shared" si="335"/>
        <v>34.539903049219824</v>
      </c>
      <c r="AX499" s="1100">
        <f t="shared" si="336"/>
        <v>38.904215075173823</v>
      </c>
    </row>
    <row r="500" spans="1:50" ht="11.25" customHeight="1" x14ac:dyDescent="0.2">
      <c r="A500" s="458" t="s">
        <v>1497</v>
      </c>
      <c r="B500" s="829" t="s">
        <v>1498</v>
      </c>
      <c r="C500" s="584">
        <v>2.8</v>
      </c>
      <c r="D500" s="584">
        <v>2.4500000000000002</v>
      </c>
      <c r="E500" s="460">
        <v>1.94</v>
      </c>
      <c r="F500" s="460">
        <v>1.56</v>
      </c>
      <c r="G500" s="584">
        <v>1.46</v>
      </c>
      <c r="H500" s="584">
        <v>1.38</v>
      </c>
      <c r="I500" s="584">
        <v>1.28</v>
      </c>
      <c r="J500" s="584">
        <v>1.22</v>
      </c>
      <c r="K500" s="897"/>
      <c r="L500" s="584">
        <v>1.1599999999999999</v>
      </c>
      <c r="M500" s="588">
        <v>1.1200000000000001</v>
      </c>
      <c r="N500" s="897"/>
      <c r="O500" s="585">
        <v>1.1200000000000001</v>
      </c>
      <c r="P500" s="585">
        <v>1.1200000000000001</v>
      </c>
      <c r="Q500" s="590">
        <v>1.1200000000000001</v>
      </c>
      <c r="R500" s="590">
        <v>1</v>
      </c>
      <c r="S500" s="590">
        <v>0.92</v>
      </c>
      <c r="T500" s="590">
        <v>0.84</v>
      </c>
      <c r="U500" s="590">
        <v>0.78</v>
      </c>
      <c r="V500" s="586">
        <v>0.68</v>
      </c>
      <c r="W500" s="590">
        <v>0.68</v>
      </c>
      <c r="X500" s="590">
        <v>0.62</v>
      </c>
      <c r="Y500" s="590">
        <v>0.54</v>
      </c>
      <c r="Z500" s="590">
        <v>0.45</v>
      </c>
      <c r="AA500" s="587">
        <f t="shared" si="334"/>
        <v>26.240000000000006</v>
      </c>
      <c r="AB500" s="1100">
        <f t="shared" si="313"/>
        <v>14.285714285714279</v>
      </c>
      <c r="AC500" s="1100">
        <f t="shared" si="314"/>
        <v>26.28865979381445</v>
      </c>
      <c r="AD500" s="1100">
        <f t="shared" si="315"/>
        <v>24.358974358974361</v>
      </c>
      <c r="AE500" s="1100">
        <f t="shared" si="316"/>
        <v>6.8493150684931559</v>
      </c>
      <c r="AF500" s="1100">
        <f t="shared" si="317"/>
        <v>5.7971014492753659</v>
      </c>
      <c r="AG500" s="1100">
        <f t="shared" si="318"/>
        <v>7.8125</v>
      </c>
      <c r="AH500" s="1100">
        <f t="shared" si="319"/>
        <v>4.9180327868852514</v>
      </c>
      <c r="AI500" s="1100">
        <f t="shared" si="320"/>
        <v>5.1724137931034475</v>
      </c>
      <c r="AJ500" s="1100">
        <f t="shared" si="321"/>
        <v>3.5714285714285587</v>
      </c>
      <c r="AK500" s="1100">
        <f t="shared" si="322"/>
        <v>0</v>
      </c>
      <c r="AL500" s="1100">
        <f t="shared" si="323"/>
        <v>0</v>
      </c>
      <c r="AM500" s="1100">
        <f t="shared" si="324"/>
        <v>0</v>
      </c>
      <c r="AN500" s="1100">
        <f t="shared" si="325"/>
        <v>12.000000000000011</v>
      </c>
      <c r="AO500" s="1100">
        <f t="shared" si="326"/>
        <v>8.6956521739130377</v>
      </c>
      <c r="AP500" s="1100">
        <f t="shared" si="327"/>
        <v>9.5238095238095344</v>
      </c>
      <c r="AQ500" s="1100">
        <f t="shared" si="328"/>
        <v>7.6923076923076872</v>
      </c>
      <c r="AR500" s="1100">
        <f t="shared" si="329"/>
        <v>14.705882352941169</v>
      </c>
      <c r="AS500" s="1100">
        <f t="shared" si="330"/>
        <v>0</v>
      </c>
      <c r="AT500" s="1100">
        <f t="shared" si="331"/>
        <v>9.6774193548387224</v>
      </c>
      <c r="AU500" s="1100">
        <f t="shared" si="332"/>
        <v>14.814814814814813</v>
      </c>
      <c r="AV500" s="1100">
        <f t="shared" si="333"/>
        <v>19.999999999999996</v>
      </c>
      <c r="AW500" s="1100">
        <f t="shared" si="335"/>
        <v>9.3411440962054186</v>
      </c>
      <c r="AX500" s="1100">
        <f t="shared" si="336"/>
        <v>7.6166666179730376</v>
      </c>
    </row>
    <row r="501" spans="1:50" ht="11.25" customHeight="1" x14ac:dyDescent="0.2">
      <c r="A501" s="829" t="s">
        <v>306</v>
      </c>
      <c r="B501" s="829" t="s">
        <v>307</v>
      </c>
      <c r="C501" s="584">
        <v>1.61</v>
      </c>
      <c r="D501" s="584">
        <v>1.6</v>
      </c>
      <c r="E501" s="460">
        <v>1.52</v>
      </c>
      <c r="F501" s="589">
        <v>1.51</v>
      </c>
      <c r="G501" s="584">
        <v>1.5</v>
      </c>
      <c r="H501" s="584">
        <v>1.49</v>
      </c>
      <c r="I501" s="584">
        <v>1.48</v>
      </c>
      <c r="J501" s="584">
        <v>1.47</v>
      </c>
      <c r="K501" s="897"/>
      <c r="L501" s="584">
        <v>1.46</v>
      </c>
      <c r="M501" s="459">
        <v>1.45</v>
      </c>
      <c r="N501" s="897"/>
      <c r="O501" s="472">
        <v>1.44</v>
      </c>
      <c r="P501" s="472">
        <v>1.41</v>
      </c>
      <c r="Q501" s="590">
        <v>1.31</v>
      </c>
      <c r="R501" s="590">
        <v>0.63</v>
      </c>
      <c r="S501" s="590">
        <v>0.4</v>
      </c>
      <c r="T501" s="590">
        <v>0.3</v>
      </c>
      <c r="U501" s="590">
        <v>0.23499999999999999</v>
      </c>
      <c r="V501" s="590">
        <v>0.2</v>
      </c>
      <c r="W501" s="590">
        <v>0.19</v>
      </c>
      <c r="X501" s="590">
        <v>0.17</v>
      </c>
      <c r="Y501" s="590">
        <v>0.15</v>
      </c>
      <c r="Z501" s="590">
        <v>0.13</v>
      </c>
      <c r="AA501" s="587">
        <f t="shared" si="334"/>
        <v>21.654999999999998</v>
      </c>
      <c r="AB501" s="1100">
        <f t="shared" si="313"/>
        <v>0.62500000000000888</v>
      </c>
      <c r="AC501" s="1100">
        <f t="shared" si="314"/>
        <v>5.2631578947368363</v>
      </c>
      <c r="AD501" s="1100">
        <f t="shared" si="315"/>
        <v>0.66225165562914245</v>
      </c>
      <c r="AE501" s="1100">
        <f t="shared" si="316"/>
        <v>0.66666666666665986</v>
      </c>
      <c r="AF501" s="1100">
        <f t="shared" si="317"/>
        <v>0.67114093959732557</v>
      </c>
      <c r="AG501" s="1100">
        <f t="shared" si="318"/>
        <v>0.67567567567567988</v>
      </c>
      <c r="AH501" s="1100">
        <f t="shared" si="319"/>
        <v>0.68027210884353817</v>
      </c>
      <c r="AI501" s="1100">
        <f t="shared" si="320"/>
        <v>0.68493150684931781</v>
      </c>
      <c r="AJ501" s="1100">
        <f t="shared" si="321"/>
        <v>0.68965517241379448</v>
      </c>
      <c r="AK501" s="1100">
        <f t="shared" si="322"/>
        <v>0.69444444444444198</v>
      </c>
      <c r="AL501" s="1100">
        <f t="shared" si="323"/>
        <v>2.1276595744680771</v>
      </c>
      <c r="AM501" s="1100">
        <f t="shared" si="324"/>
        <v>7.6335877862595325</v>
      </c>
      <c r="AN501" s="1100">
        <f t="shared" si="325"/>
        <v>107.93650793650795</v>
      </c>
      <c r="AO501" s="1100">
        <f t="shared" si="326"/>
        <v>57.499999999999993</v>
      </c>
      <c r="AP501" s="1100">
        <f t="shared" si="327"/>
        <v>33.33333333333335</v>
      </c>
      <c r="AQ501" s="1100">
        <f t="shared" si="328"/>
        <v>27.659574468085111</v>
      </c>
      <c r="AR501" s="1100">
        <f t="shared" si="329"/>
        <v>17.499999999999982</v>
      </c>
      <c r="AS501" s="1100">
        <f t="shared" si="330"/>
        <v>5.2631578947368363</v>
      </c>
      <c r="AT501" s="1100">
        <f t="shared" si="331"/>
        <v>11.764705882352944</v>
      </c>
      <c r="AU501" s="1100">
        <f t="shared" si="332"/>
        <v>13.333333333333353</v>
      </c>
      <c r="AV501" s="1100">
        <f t="shared" si="333"/>
        <v>15.384615384615374</v>
      </c>
      <c r="AW501" s="1100">
        <f t="shared" si="335"/>
        <v>14.797603412311869</v>
      </c>
      <c r="AX501" s="1100">
        <f t="shared" si="336"/>
        <v>25.705783046264806</v>
      </c>
    </row>
    <row r="502" spans="1:50" ht="11.25" customHeight="1" x14ac:dyDescent="0.2">
      <c r="A502" s="447" t="s">
        <v>710</v>
      </c>
      <c r="B502" s="814" t="s">
        <v>711</v>
      </c>
      <c r="C502" s="584">
        <v>1.5</v>
      </c>
      <c r="D502" s="584">
        <v>1.48</v>
      </c>
      <c r="E502" s="460">
        <v>1.46</v>
      </c>
      <c r="F502" s="454">
        <v>1.44</v>
      </c>
      <c r="G502" s="584">
        <v>1.42</v>
      </c>
      <c r="H502" s="584">
        <v>1.4</v>
      </c>
      <c r="I502" s="584">
        <v>1.38</v>
      </c>
      <c r="J502" s="584">
        <v>1.2</v>
      </c>
      <c r="K502" s="897"/>
      <c r="L502" s="584">
        <v>0.8</v>
      </c>
      <c r="M502" s="459">
        <v>0.59</v>
      </c>
      <c r="N502" s="897"/>
      <c r="O502" s="472">
        <v>0.5</v>
      </c>
      <c r="P502" s="472">
        <v>0.46</v>
      </c>
      <c r="Q502" s="590">
        <v>0.44</v>
      </c>
      <c r="R502" s="590">
        <v>0.42</v>
      </c>
      <c r="S502" s="590">
        <v>0.4</v>
      </c>
      <c r="T502" s="590">
        <v>0.36</v>
      </c>
      <c r="U502" s="590">
        <v>0.32</v>
      </c>
      <c r="V502" s="590">
        <v>0.28000000000000003</v>
      </c>
      <c r="W502" s="590">
        <v>0.24</v>
      </c>
      <c r="X502" s="590">
        <v>0.2</v>
      </c>
      <c r="Y502" s="586">
        <v>0</v>
      </c>
      <c r="Z502" s="586">
        <v>0</v>
      </c>
      <c r="AA502" s="587">
        <f t="shared" si="334"/>
        <v>16.289999999999996</v>
      </c>
      <c r="AB502" s="1100">
        <f t="shared" ref="AB502:AB565" si="337">IF(ISERROR((C502/D502-1)*100),"n/a",(C502/D502-1)*100)</f>
        <v>1.3513513513513598</v>
      </c>
      <c r="AC502" s="1100">
        <f t="shared" ref="AC502:AC565" si="338">IF(ISERROR((D502/E502-1)*100),"n/a",(D502/E502-1)*100)</f>
        <v>1.3698630136986356</v>
      </c>
      <c r="AD502" s="1100">
        <f t="shared" si="315"/>
        <v>1.388888888888884</v>
      </c>
      <c r="AE502" s="1100">
        <f t="shared" si="316"/>
        <v>1.4084507042253502</v>
      </c>
      <c r="AF502" s="1100">
        <f t="shared" si="317"/>
        <v>1.4285714285714235</v>
      </c>
      <c r="AG502" s="1100">
        <f t="shared" si="318"/>
        <v>1.449275362318847</v>
      </c>
      <c r="AH502" s="1100">
        <f t="shared" si="319"/>
        <v>14.999999999999991</v>
      </c>
      <c r="AI502" s="1100">
        <f t="shared" si="320"/>
        <v>49.999999999999979</v>
      </c>
      <c r="AJ502" s="1100">
        <f t="shared" si="321"/>
        <v>35.593220338983066</v>
      </c>
      <c r="AK502" s="1100">
        <f t="shared" si="322"/>
        <v>17.999999999999993</v>
      </c>
      <c r="AL502" s="1100">
        <f t="shared" si="323"/>
        <v>8.6956521739130377</v>
      </c>
      <c r="AM502" s="1100">
        <f t="shared" si="324"/>
        <v>4.5454545454545414</v>
      </c>
      <c r="AN502" s="1100">
        <f t="shared" si="325"/>
        <v>4.7619047619047672</v>
      </c>
      <c r="AO502" s="1100">
        <f t="shared" si="326"/>
        <v>4.9999999999999822</v>
      </c>
      <c r="AP502" s="1100">
        <f t="shared" si="327"/>
        <v>11.111111111111116</v>
      </c>
      <c r="AQ502" s="1100">
        <f t="shared" si="328"/>
        <v>12.5</v>
      </c>
      <c r="AR502" s="1100">
        <f t="shared" si="329"/>
        <v>14.285714285714279</v>
      </c>
      <c r="AS502" s="1100">
        <f t="shared" si="330"/>
        <v>16.666666666666675</v>
      </c>
      <c r="AT502" s="1100">
        <f t="shared" si="331"/>
        <v>19.999999999999996</v>
      </c>
      <c r="AU502" s="1100" t="str">
        <f t="shared" si="332"/>
        <v>n/a</v>
      </c>
      <c r="AV502" s="1100" t="str">
        <f t="shared" si="333"/>
        <v>n/a</v>
      </c>
      <c r="AW502" s="1100">
        <f t="shared" si="335"/>
        <v>11.818743401726415</v>
      </c>
      <c r="AX502" s="1100">
        <f t="shared" si="336"/>
        <v>12.865069450375648</v>
      </c>
    </row>
    <row r="503" spans="1:50" ht="11.25" customHeight="1" x14ac:dyDescent="0.2">
      <c r="A503" s="468" t="s">
        <v>1503</v>
      </c>
      <c r="B503" s="468" t="s">
        <v>1504</v>
      </c>
      <c r="C503" s="584">
        <v>0.76</v>
      </c>
      <c r="D503" s="584">
        <v>0.72</v>
      </c>
      <c r="E503" s="460">
        <v>0.68</v>
      </c>
      <c r="F503" s="460">
        <v>0.64</v>
      </c>
      <c r="G503" s="474">
        <v>0.6</v>
      </c>
      <c r="H503" s="474">
        <v>0.56000000000000005</v>
      </c>
      <c r="I503" s="473">
        <v>0.52</v>
      </c>
      <c r="J503" s="474">
        <v>0.5</v>
      </c>
      <c r="K503" s="977"/>
      <c r="L503" s="474">
        <v>0.48</v>
      </c>
      <c r="M503" s="470">
        <v>0.43</v>
      </c>
      <c r="N503" s="977"/>
      <c r="O503" s="487">
        <v>0.4</v>
      </c>
      <c r="P503" s="496">
        <v>0.39112000000000002</v>
      </c>
      <c r="Q503" s="477">
        <v>0.39112000000000002</v>
      </c>
      <c r="R503" s="476">
        <v>0.37334000000000001</v>
      </c>
      <c r="S503" s="476">
        <v>0.31111</v>
      </c>
      <c r="T503" s="476">
        <v>0.23999000000000001</v>
      </c>
      <c r="U503" s="476">
        <v>0.19553999999999999</v>
      </c>
      <c r="V503" s="476">
        <v>0.16</v>
      </c>
      <c r="W503" s="476">
        <v>0.12446</v>
      </c>
      <c r="X503" s="476">
        <v>8.8900000000000007E-2</v>
      </c>
      <c r="Y503" s="477">
        <v>7.1120000000000003E-2</v>
      </c>
      <c r="Z503" s="477">
        <v>7.1120000000000003E-2</v>
      </c>
      <c r="AA503" s="587">
        <f t="shared" si="334"/>
        <v>8.7078200000000017</v>
      </c>
      <c r="AB503" s="1100">
        <f t="shared" si="337"/>
        <v>5.555555555555558</v>
      </c>
      <c r="AC503" s="1100">
        <f t="shared" si="338"/>
        <v>5.8823529411764497</v>
      </c>
      <c r="AD503" s="1100">
        <f t="shared" si="315"/>
        <v>6.25</v>
      </c>
      <c r="AE503" s="1100">
        <f t="shared" si="316"/>
        <v>6.6666666666666652</v>
      </c>
      <c r="AF503" s="1100">
        <f t="shared" si="317"/>
        <v>7.1428571428571397</v>
      </c>
      <c r="AG503" s="1100">
        <f t="shared" si="318"/>
        <v>7.6923076923077094</v>
      </c>
      <c r="AH503" s="1100">
        <f t="shared" si="319"/>
        <v>4.0000000000000036</v>
      </c>
      <c r="AI503" s="1100">
        <f t="shared" si="320"/>
        <v>4.1666666666666741</v>
      </c>
      <c r="AJ503" s="1100">
        <f t="shared" si="321"/>
        <v>11.627906976744185</v>
      </c>
      <c r="AK503" s="1100">
        <f t="shared" si="322"/>
        <v>7.4999999999999956</v>
      </c>
      <c r="AL503" s="1100">
        <f t="shared" si="323"/>
        <v>2.2704029453876062</v>
      </c>
      <c r="AM503" s="1100">
        <f t="shared" si="324"/>
        <v>0</v>
      </c>
      <c r="AN503" s="1100">
        <f t="shared" si="325"/>
        <v>4.7624149568757712</v>
      </c>
      <c r="AO503" s="1100">
        <f t="shared" si="326"/>
        <v>20.002571437755144</v>
      </c>
      <c r="AP503" s="1100">
        <f t="shared" si="327"/>
        <v>29.634568107004444</v>
      </c>
      <c r="AQ503" s="1100">
        <f t="shared" si="328"/>
        <v>22.731921857420478</v>
      </c>
      <c r="AR503" s="1100">
        <f t="shared" si="329"/>
        <v>22.212499999999991</v>
      </c>
      <c r="AS503" s="1100">
        <f t="shared" si="330"/>
        <v>28.555359151534621</v>
      </c>
      <c r="AT503" s="1100">
        <f t="shared" si="331"/>
        <v>39.999999999999993</v>
      </c>
      <c r="AU503" s="1100">
        <f t="shared" si="332"/>
        <v>25</v>
      </c>
      <c r="AV503" s="1100">
        <f t="shared" si="333"/>
        <v>0</v>
      </c>
      <c r="AW503" s="1100">
        <f t="shared" si="335"/>
        <v>12.459716766569164</v>
      </c>
      <c r="AX503" s="1100">
        <f t="shared" si="336"/>
        <v>11.359002941111665</v>
      </c>
    </row>
    <row r="504" spans="1:50" ht="11.25" customHeight="1" x14ac:dyDescent="0.2">
      <c r="A504" s="458" t="s">
        <v>706</v>
      </c>
      <c r="B504" s="829" t="s">
        <v>707</v>
      </c>
      <c r="C504" s="584">
        <v>2.4</v>
      </c>
      <c r="D504" s="584">
        <v>2.2999999999999998</v>
      </c>
      <c r="E504" s="460">
        <v>2.2000000000000002</v>
      </c>
      <c r="F504" s="460">
        <v>2.1</v>
      </c>
      <c r="G504" s="584">
        <v>2</v>
      </c>
      <c r="H504" s="584">
        <v>1.92</v>
      </c>
      <c r="I504" s="584">
        <v>1.6</v>
      </c>
      <c r="J504" s="584">
        <v>1.52</v>
      </c>
      <c r="K504" s="897"/>
      <c r="L504" s="584">
        <v>1.48</v>
      </c>
      <c r="M504" s="459">
        <v>1.44</v>
      </c>
      <c r="N504" s="897"/>
      <c r="O504" s="472">
        <v>1.36</v>
      </c>
      <c r="P504" s="472">
        <v>1.34</v>
      </c>
      <c r="Q504" s="590">
        <v>1.32</v>
      </c>
      <c r="R504" s="590">
        <v>1.28</v>
      </c>
      <c r="S504" s="590">
        <v>1.24</v>
      </c>
      <c r="T504" s="590">
        <v>1</v>
      </c>
      <c r="U504" s="586">
        <v>0</v>
      </c>
      <c r="V504" s="586">
        <v>0</v>
      </c>
      <c r="W504" s="586">
        <v>0</v>
      </c>
      <c r="X504" s="586">
        <v>0</v>
      </c>
      <c r="Y504" s="586">
        <v>0</v>
      </c>
      <c r="Z504" s="586">
        <v>0</v>
      </c>
      <c r="AA504" s="587">
        <f t="shared" si="334"/>
        <v>26.5</v>
      </c>
      <c r="AB504" s="1100">
        <f t="shared" si="337"/>
        <v>4.3478260869565188</v>
      </c>
      <c r="AC504" s="1100">
        <f t="shared" si="338"/>
        <v>4.5454545454545192</v>
      </c>
      <c r="AD504" s="1100">
        <f t="shared" si="315"/>
        <v>4.7619047619047672</v>
      </c>
      <c r="AE504" s="1100">
        <f t="shared" si="316"/>
        <v>5.0000000000000044</v>
      </c>
      <c r="AF504" s="1100">
        <f t="shared" si="317"/>
        <v>4.1666666666666741</v>
      </c>
      <c r="AG504" s="1100">
        <f t="shared" si="318"/>
        <v>19.999999999999996</v>
      </c>
      <c r="AH504" s="1100">
        <f t="shared" si="319"/>
        <v>5.2631578947368363</v>
      </c>
      <c r="AI504" s="1100">
        <f t="shared" si="320"/>
        <v>2.7027027027026973</v>
      </c>
      <c r="AJ504" s="1100">
        <f t="shared" si="321"/>
        <v>2.7777777777777901</v>
      </c>
      <c r="AK504" s="1100">
        <f t="shared" si="322"/>
        <v>5.8823529411764497</v>
      </c>
      <c r="AL504" s="1100">
        <f t="shared" si="323"/>
        <v>1.4925373134328401</v>
      </c>
      <c r="AM504" s="1100">
        <f t="shared" si="324"/>
        <v>1.5151515151515138</v>
      </c>
      <c r="AN504" s="1100">
        <f t="shared" si="325"/>
        <v>3.125</v>
      </c>
      <c r="AO504" s="1100">
        <f t="shared" si="326"/>
        <v>3.2258064516129004</v>
      </c>
      <c r="AP504" s="1100">
        <f t="shared" si="327"/>
        <v>24</v>
      </c>
      <c r="AQ504" s="1100" t="str">
        <f t="shared" si="328"/>
        <v>n/a</v>
      </c>
      <c r="AR504" s="1100" t="str">
        <f t="shared" si="329"/>
        <v>n/a</v>
      </c>
      <c r="AS504" s="1100" t="str">
        <f t="shared" si="330"/>
        <v>n/a</v>
      </c>
      <c r="AT504" s="1100" t="str">
        <f t="shared" si="331"/>
        <v>n/a</v>
      </c>
      <c r="AU504" s="1100" t="str">
        <f t="shared" si="332"/>
        <v>n/a</v>
      </c>
      <c r="AV504" s="1100" t="str">
        <f t="shared" si="333"/>
        <v>n/a</v>
      </c>
      <c r="AW504" s="1100">
        <f t="shared" si="335"/>
        <v>6.1870892438382334</v>
      </c>
      <c r="AX504" s="1100">
        <f t="shared" si="336"/>
        <v>6.5923053606459945</v>
      </c>
    </row>
    <row r="505" spans="1:50" ht="11.25" customHeight="1" x14ac:dyDescent="0.2">
      <c r="A505" s="468" t="s">
        <v>708</v>
      </c>
      <c r="B505" s="468" t="s">
        <v>709</v>
      </c>
      <c r="C505" s="584">
        <v>1</v>
      </c>
      <c r="D505" s="584">
        <v>0.96</v>
      </c>
      <c r="E505" s="483">
        <v>0.88</v>
      </c>
      <c r="F505" s="471">
        <v>0.86666599999999994</v>
      </c>
      <c r="G505" s="584">
        <v>0.82666666666666666</v>
      </c>
      <c r="H505" s="584">
        <v>0.82</v>
      </c>
      <c r="I505" s="584">
        <v>0.8</v>
      </c>
      <c r="J505" s="584">
        <v>0.7624266666666667</v>
      </c>
      <c r="K505" s="897"/>
      <c r="L505" s="584">
        <v>0.72727272727272718</v>
      </c>
      <c r="M505" s="459">
        <v>0.70303030303030301</v>
      </c>
      <c r="N505" s="897"/>
      <c r="O505" s="472">
        <v>0.67878787878787883</v>
      </c>
      <c r="P505" s="472">
        <v>0.65454545454545454</v>
      </c>
      <c r="Q505" s="590">
        <v>0.60606060606060608</v>
      </c>
      <c r="R505" s="590">
        <v>0.5575757575757575</v>
      </c>
      <c r="S505" s="590">
        <v>0.49696969696969689</v>
      </c>
      <c r="T505" s="590">
        <v>0.41557575757575754</v>
      </c>
      <c r="U505" s="590">
        <v>0.39242424242424234</v>
      </c>
      <c r="V505" s="590">
        <v>0.36939393939393939</v>
      </c>
      <c r="W505" s="590">
        <v>0.33863636363636362</v>
      </c>
      <c r="X505" s="590">
        <v>0.30781818181818182</v>
      </c>
      <c r="Y505" s="590">
        <v>0.26163636363636361</v>
      </c>
      <c r="Z505" s="590">
        <v>0.21549090909090907</v>
      </c>
      <c r="AA505" s="587">
        <f t="shared" si="334"/>
        <v>13.64097751515151</v>
      </c>
      <c r="AB505" s="1100">
        <f t="shared" si="337"/>
        <v>4.1666666666666741</v>
      </c>
      <c r="AC505" s="1100">
        <f t="shared" si="338"/>
        <v>9.0909090909090828</v>
      </c>
      <c r="AD505" s="1100">
        <f t="shared" si="315"/>
        <v>1.5385396450305011</v>
      </c>
      <c r="AE505" s="1100">
        <f t="shared" si="316"/>
        <v>4.8386290322580683</v>
      </c>
      <c r="AF505" s="1100">
        <f t="shared" si="317"/>
        <v>0.81300813008131634</v>
      </c>
      <c r="AG505" s="1100">
        <f t="shared" si="318"/>
        <v>2.4999999999999911</v>
      </c>
      <c r="AH505" s="1100">
        <f t="shared" si="319"/>
        <v>4.9281242348991006</v>
      </c>
      <c r="AI505" s="1100">
        <f t="shared" si="320"/>
        <v>4.8336666666666916</v>
      </c>
      <c r="AJ505" s="1100">
        <f t="shared" si="321"/>
        <v>3.4482758620689502</v>
      </c>
      <c r="AK505" s="1100">
        <f t="shared" si="322"/>
        <v>3.5714285714285587</v>
      </c>
      <c r="AL505" s="1100">
        <f t="shared" si="323"/>
        <v>3.7037037037037202</v>
      </c>
      <c r="AM505" s="1100">
        <f t="shared" si="324"/>
        <v>8.0000000000000071</v>
      </c>
      <c r="AN505" s="1100">
        <f t="shared" si="325"/>
        <v>8.6956521739130608</v>
      </c>
      <c r="AO505" s="1100">
        <f t="shared" si="326"/>
        <v>12.195121951219523</v>
      </c>
      <c r="AP505" s="1100">
        <f t="shared" si="327"/>
        <v>19.585824704681333</v>
      </c>
      <c r="AQ505" s="1100">
        <f t="shared" si="328"/>
        <v>5.8996138996139091</v>
      </c>
      <c r="AR505" s="1100">
        <f t="shared" si="329"/>
        <v>6.2346185397866849</v>
      </c>
      <c r="AS505" s="1100">
        <f t="shared" si="330"/>
        <v>9.0827740492170008</v>
      </c>
      <c r="AT505" s="1100">
        <f t="shared" si="331"/>
        <v>10.011813349084452</v>
      </c>
      <c r="AU505" s="1100">
        <f t="shared" si="332"/>
        <v>17.651146629603897</v>
      </c>
      <c r="AV505" s="1100">
        <f t="shared" si="333"/>
        <v>21.414107323658449</v>
      </c>
      <c r="AW505" s="1100">
        <f t="shared" si="335"/>
        <v>7.7239821059281413</v>
      </c>
      <c r="AX505" s="1100">
        <f t="shared" si="336"/>
        <v>5.763367530504218</v>
      </c>
    </row>
    <row r="506" spans="1:50" ht="11.25" customHeight="1" x14ac:dyDescent="0.2">
      <c r="A506" s="829" t="s">
        <v>304</v>
      </c>
      <c r="B506" s="829" t="s">
        <v>305</v>
      </c>
      <c r="C506" s="584">
        <v>1.9125000000000001</v>
      </c>
      <c r="D506" s="584">
        <v>1.9025000000000001</v>
      </c>
      <c r="E506" s="460">
        <v>1.8925000000000001</v>
      </c>
      <c r="F506" s="589">
        <v>1.8824999999999998</v>
      </c>
      <c r="G506" s="584">
        <v>1.8725000000000001</v>
      </c>
      <c r="H506" s="584">
        <v>1.855</v>
      </c>
      <c r="I506" s="584">
        <v>1.845</v>
      </c>
      <c r="J506" s="584">
        <v>1.825</v>
      </c>
      <c r="K506" s="897"/>
      <c r="L506" s="584">
        <v>1.79</v>
      </c>
      <c r="M506" s="459">
        <v>1.75</v>
      </c>
      <c r="N506" s="897"/>
      <c r="O506" s="472">
        <v>1.68</v>
      </c>
      <c r="P506" s="472">
        <v>1.6</v>
      </c>
      <c r="Q506" s="590">
        <v>1.52</v>
      </c>
      <c r="R506" s="590">
        <v>1.44</v>
      </c>
      <c r="S506" s="590">
        <v>1.39</v>
      </c>
      <c r="T506" s="590">
        <v>1.32</v>
      </c>
      <c r="U506" s="590">
        <v>1.3</v>
      </c>
      <c r="V506" s="590">
        <v>1.27</v>
      </c>
      <c r="W506" s="586">
        <v>1.26</v>
      </c>
      <c r="X506" s="590">
        <v>1.2450000000000001</v>
      </c>
      <c r="Y506" s="590">
        <v>1.24</v>
      </c>
      <c r="Z506" s="590">
        <v>1.22</v>
      </c>
      <c r="AA506" s="587">
        <f t="shared" si="334"/>
        <v>35.012500000000003</v>
      </c>
      <c r="AB506" s="1100">
        <f t="shared" si="337"/>
        <v>0.52562417871222511</v>
      </c>
      <c r="AC506" s="1100">
        <f t="shared" si="338"/>
        <v>0.52840158520475189</v>
      </c>
      <c r="AD506" s="1100">
        <f t="shared" si="315"/>
        <v>0.53120849933601111</v>
      </c>
      <c r="AE506" s="1100">
        <f t="shared" si="316"/>
        <v>0.53404539385846217</v>
      </c>
      <c r="AF506" s="1100">
        <f t="shared" si="317"/>
        <v>0.94339622641510523</v>
      </c>
      <c r="AG506" s="1100">
        <f t="shared" si="318"/>
        <v>0.54200542005420349</v>
      </c>
      <c r="AH506" s="1100">
        <f t="shared" si="319"/>
        <v>1.0958904109588996</v>
      </c>
      <c r="AI506" s="1100">
        <f t="shared" si="320"/>
        <v>1.9553072625698276</v>
      </c>
      <c r="AJ506" s="1100">
        <f t="shared" si="321"/>
        <v>2.2857142857142909</v>
      </c>
      <c r="AK506" s="1100">
        <f t="shared" si="322"/>
        <v>4.1666666666666741</v>
      </c>
      <c r="AL506" s="1100">
        <f t="shared" si="323"/>
        <v>4.9999999999999822</v>
      </c>
      <c r="AM506" s="1100">
        <f t="shared" si="324"/>
        <v>5.2631578947368363</v>
      </c>
      <c r="AN506" s="1100">
        <f t="shared" si="325"/>
        <v>5.555555555555558</v>
      </c>
      <c r="AO506" s="1100">
        <f t="shared" si="326"/>
        <v>3.5971223021582732</v>
      </c>
      <c r="AP506" s="1100">
        <f t="shared" si="327"/>
        <v>5.3030303030302983</v>
      </c>
      <c r="AQ506" s="1100">
        <f t="shared" si="328"/>
        <v>1.538461538461533</v>
      </c>
      <c r="AR506" s="1100">
        <f t="shared" si="329"/>
        <v>2.3622047244094446</v>
      </c>
      <c r="AS506" s="1100">
        <f t="shared" si="330"/>
        <v>0.79365079365079083</v>
      </c>
      <c r="AT506" s="1100">
        <f t="shared" si="331"/>
        <v>1.2048192771084265</v>
      </c>
      <c r="AU506" s="1100">
        <f t="shared" si="332"/>
        <v>0.40322580645162365</v>
      </c>
      <c r="AV506" s="1100">
        <f t="shared" si="333"/>
        <v>1.6393442622950838</v>
      </c>
      <c r="AW506" s="1100">
        <f t="shared" si="335"/>
        <v>2.1794682089213473</v>
      </c>
      <c r="AX506" s="1100">
        <f t="shared" si="336"/>
        <v>1.8394233461921721</v>
      </c>
    </row>
    <row r="507" spans="1:50" ht="11.25" customHeight="1" x14ac:dyDescent="0.2">
      <c r="A507" s="511" t="s">
        <v>4405</v>
      </c>
      <c r="B507" s="829" t="s">
        <v>4403</v>
      </c>
      <c r="C507" s="584">
        <v>1.2787500000000001</v>
      </c>
      <c r="D507" s="584">
        <v>1.1375</v>
      </c>
      <c r="E507" s="460">
        <v>1.0249999999999999</v>
      </c>
      <c r="F507" s="589">
        <v>0.90999999999999992</v>
      </c>
      <c r="G507" s="584">
        <v>0.83799999999999997</v>
      </c>
      <c r="H507" s="584">
        <v>0.61799999999999999</v>
      </c>
      <c r="I507" s="463">
        <v>0</v>
      </c>
      <c r="J507" s="463">
        <v>0</v>
      </c>
      <c r="K507" s="897"/>
      <c r="L507" s="463">
        <v>0</v>
      </c>
      <c r="M507" s="588">
        <v>0</v>
      </c>
      <c r="N507" s="897"/>
      <c r="O507" s="493">
        <v>0</v>
      </c>
      <c r="P507" s="493">
        <v>0</v>
      </c>
      <c r="Q507" s="492">
        <v>0</v>
      </c>
      <c r="R507" s="492">
        <v>0</v>
      </c>
      <c r="S507" s="492">
        <v>0</v>
      </c>
      <c r="T507" s="492">
        <v>0</v>
      </c>
      <c r="U507" s="492">
        <v>0</v>
      </c>
      <c r="V507" s="492">
        <v>0</v>
      </c>
      <c r="W507" s="492">
        <v>0</v>
      </c>
      <c r="X507" s="492">
        <v>0</v>
      </c>
      <c r="Y507" s="492">
        <v>0</v>
      </c>
      <c r="Z507" s="492">
        <v>0</v>
      </c>
      <c r="AA507" s="587">
        <f t="shared" si="334"/>
        <v>5.8072499999999998</v>
      </c>
      <c r="AB507" s="1100">
        <f t="shared" si="337"/>
        <v>12.417582417582418</v>
      </c>
      <c r="AC507" s="1100">
        <f t="shared" si="338"/>
        <v>10.975609756097571</v>
      </c>
      <c r="AD507" s="1100">
        <f t="shared" si="315"/>
        <v>12.637362637362637</v>
      </c>
      <c r="AE507" s="1100">
        <f t="shared" si="316"/>
        <v>8.591885441527447</v>
      </c>
      <c r="AF507" s="1100">
        <f t="shared" si="317"/>
        <v>35.59870550161812</v>
      </c>
      <c r="AG507" s="1100" t="str">
        <f t="shared" si="318"/>
        <v>n/a</v>
      </c>
      <c r="AH507" s="1100" t="str">
        <f t="shared" si="319"/>
        <v>n/a</v>
      </c>
      <c r="AI507" s="1100" t="str">
        <f t="shared" si="320"/>
        <v>n/a</v>
      </c>
      <c r="AJ507" s="1100" t="str">
        <f t="shared" si="321"/>
        <v>n/a</v>
      </c>
      <c r="AK507" s="1100" t="str">
        <f t="shared" si="322"/>
        <v>n/a</v>
      </c>
      <c r="AL507" s="1100" t="str">
        <f t="shared" si="323"/>
        <v>n/a</v>
      </c>
      <c r="AM507" s="1100" t="str">
        <f t="shared" si="324"/>
        <v>n/a</v>
      </c>
      <c r="AN507" s="1100" t="str">
        <f t="shared" si="325"/>
        <v>n/a</v>
      </c>
      <c r="AO507" s="1100" t="str">
        <f t="shared" si="326"/>
        <v>n/a</v>
      </c>
      <c r="AP507" s="1100" t="str">
        <f t="shared" si="327"/>
        <v>n/a</v>
      </c>
      <c r="AQ507" s="1100" t="str">
        <f t="shared" si="328"/>
        <v>n/a</v>
      </c>
      <c r="AR507" s="1100" t="str">
        <f t="shared" si="329"/>
        <v>n/a</v>
      </c>
      <c r="AS507" s="1100" t="str">
        <f t="shared" si="330"/>
        <v>n/a</v>
      </c>
      <c r="AT507" s="1100" t="str">
        <f t="shared" si="331"/>
        <v>n/a</v>
      </c>
      <c r="AU507" s="1100" t="str">
        <f t="shared" si="332"/>
        <v>n/a</v>
      </c>
      <c r="AV507" s="1100" t="str">
        <f t="shared" si="333"/>
        <v>n/a</v>
      </c>
      <c r="AW507" s="1100">
        <f t="shared" si="335"/>
        <v>16.044229150837641</v>
      </c>
      <c r="AX507" s="1100">
        <f t="shared" si="336"/>
        <v>11.049492982170396</v>
      </c>
    </row>
    <row r="508" spans="1:50" ht="11.25" customHeight="1" x14ac:dyDescent="0.2">
      <c r="A508" s="458" t="s">
        <v>1491</v>
      </c>
      <c r="B508" s="829" t="s">
        <v>1492</v>
      </c>
      <c r="C508" s="584">
        <v>2.2400000000000002</v>
      </c>
      <c r="D508" s="584">
        <v>1.8</v>
      </c>
      <c r="E508" s="460">
        <v>1.5</v>
      </c>
      <c r="F508" s="589">
        <v>1.2</v>
      </c>
      <c r="G508" s="584">
        <v>0.96</v>
      </c>
      <c r="H508" s="584">
        <v>0.76</v>
      </c>
      <c r="I508" s="584">
        <v>0.6</v>
      </c>
      <c r="J508" s="584">
        <v>0.48</v>
      </c>
      <c r="K508" s="897"/>
      <c r="L508" s="463">
        <v>0</v>
      </c>
      <c r="M508" s="588">
        <v>0</v>
      </c>
      <c r="N508" s="897"/>
      <c r="O508" s="585">
        <v>0</v>
      </c>
      <c r="P508" s="585">
        <v>0</v>
      </c>
      <c r="Q508" s="586">
        <v>0</v>
      </c>
      <c r="R508" s="586">
        <v>0</v>
      </c>
      <c r="S508" s="586">
        <v>0</v>
      </c>
      <c r="T508" s="586">
        <v>0</v>
      </c>
      <c r="U508" s="586">
        <v>0</v>
      </c>
      <c r="V508" s="586">
        <v>0</v>
      </c>
      <c r="W508" s="586">
        <v>0</v>
      </c>
      <c r="X508" s="586">
        <v>0</v>
      </c>
      <c r="Y508" s="586">
        <v>0</v>
      </c>
      <c r="Z508" s="586">
        <v>0</v>
      </c>
      <c r="AA508" s="587">
        <f t="shared" si="334"/>
        <v>9.5400000000000009</v>
      </c>
      <c r="AB508" s="1100">
        <f t="shared" si="337"/>
        <v>24.444444444444446</v>
      </c>
      <c r="AC508" s="1100">
        <f t="shared" si="338"/>
        <v>19.999999999999996</v>
      </c>
      <c r="AD508" s="1100">
        <f t="shared" si="315"/>
        <v>25</v>
      </c>
      <c r="AE508" s="1100">
        <f t="shared" si="316"/>
        <v>25</v>
      </c>
      <c r="AF508" s="1100">
        <f t="shared" si="317"/>
        <v>26.315789473684205</v>
      </c>
      <c r="AG508" s="1100">
        <f t="shared" si="318"/>
        <v>26.666666666666682</v>
      </c>
      <c r="AH508" s="1100">
        <f t="shared" si="319"/>
        <v>25</v>
      </c>
      <c r="AI508" s="1100" t="str">
        <f t="shared" si="320"/>
        <v>n/a</v>
      </c>
      <c r="AJ508" s="1100" t="str">
        <f t="shared" si="321"/>
        <v>n/a</v>
      </c>
      <c r="AK508" s="1100" t="str">
        <f t="shared" si="322"/>
        <v>n/a</v>
      </c>
      <c r="AL508" s="1100" t="str">
        <f t="shared" si="323"/>
        <v>n/a</v>
      </c>
      <c r="AM508" s="1100" t="str">
        <f t="shared" si="324"/>
        <v>n/a</v>
      </c>
      <c r="AN508" s="1100" t="str">
        <f t="shared" si="325"/>
        <v>n/a</v>
      </c>
      <c r="AO508" s="1100" t="str">
        <f t="shared" si="326"/>
        <v>n/a</v>
      </c>
      <c r="AP508" s="1100" t="str">
        <f t="shared" si="327"/>
        <v>n/a</v>
      </c>
      <c r="AQ508" s="1100" t="str">
        <f t="shared" si="328"/>
        <v>n/a</v>
      </c>
      <c r="AR508" s="1100" t="str">
        <f t="shared" si="329"/>
        <v>n/a</v>
      </c>
      <c r="AS508" s="1100" t="str">
        <f t="shared" si="330"/>
        <v>n/a</v>
      </c>
      <c r="AT508" s="1100" t="str">
        <f t="shared" si="331"/>
        <v>n/a</v>
      </c>
      <c r="AU508" s="1100" t="str">
        <f t="shared" si="332"/>
        <v>n/a</v>
      </c>
      <c r="AV508" s="1100" t="str">
        <f t="shared" si="333"/>
        <v>n/a</v>
      </c>
      <c r="AW508" s="1100">
        <f t="shared" si="335"/>
        <v>24.632414369256477</v>
      </c>
      <c r="AX508" s="1100">
        <f t="shared" si="336"/>
        <v>2.1936228527499457</v>
      </c>
    </row>
    <row r="509" spans="1:50" ht="11.25" customHeight="1" x14ac:dyDescent="0.2">
      <c r="A509" s="814" t="s">
        <v>748</v>
      </c>
      <c r="B509" s="814" t="s">
        <v>749</v>
      </c>
      <c r="C509" s="584">
        <v>2.794</v>
      </c>
      <c r="D509" s="584">
        <v>2.7105000000000001</v>
      </c>
      <c r="E509" s="460">
        <v>2.6305000000000001</v>
      </c>
      <c r="F509" s="454">
        <v>2.5350000000000001</v>
      </c>
      <c r="G509" s="584">
        <v>2.3914999999999997</v>
      </c>
      <c r="H509" s="584">
        <v>2.2714167000000001</v>
      </c>
      <c r="I509" s="584">
        <v>2.1916253999999999</v>
      </c>
      <c r="J509" s="584">
        <v>2.1474587000000001</v>
      </c>
      <c r="K509" s="897"/>
      <c r="L509" s="584">
        <v>1.7716250000000002</v>
      </c>
      <c r="M509" s="459">
        <v>1.7366250000000003</v>
      </c>
      <c r="N509" s="897"/>
      <c r="O509" s="472">
        <v>1.72725</v>
      </c>
      <c r="P509" s="472">
        <v>1.716</v>
      </c>
      <c r="Q509" s="590">
        <v>1.7010000000000001</v>
      </c>
      <c r="R509" s="590">
        <v>1.641</v>
      </c>
      <c r="S509" s="590">
        <v>1.518</v>
      </c>
      <c r="T509" s="590">
        <v>1.395</v>
      </c>
      <c r="U509" s="590">
        <v>1.32</v>
      </c>
      <c r="V509" s="590">
        <v>1.2</v>
      </c>
      <c r="W509" s="590">
        <v>1.17</v>
      </c>
      <c r="X509" s="590">
        <v>1.1399999999999999</v>
      </c>
      <c r="Y509" s="590">
        <v>1.1100000000000001</v>
      </c>
      <c r="Z509" s="590">
        <v>1.08</v>
      </c>
      <c r="AA509" s="587">
        <f t="shared" si="334"/>
        <v>39.898500800000008</v>
      </c>
      <c r="AB509" s="1100">
        <f t="shared" si="337"/>
        <v>3.0806124331304252</v>
      </c>
      <c r="AC509" s="1100">
        <f t="shared" si="338"/>
        <v>3.0412469112336193</v>
      </c>
      <c r="AD509" s="1100">
        <f t="shared" si="315"/>
        <v>3.7672583826430017</v>
      </c>
      <c r="AE509" s="1100">
        <f t="shared" si="316"/>
        <v>6.0004181476061236</v>
      </c>
      <c r="AF509" s="1100">
        <f t="shared" si="317"/>
        <v>5.2867137940827647</v>
      </c>
      <c r="AG509" s="1100">
        <f t="shared" si="318"/>
        <v>3.6407362316571046</v>
      </c>
      <c r="AH509" s="1100">
        <f t="shared" si="319"/>
        <v>2.0566961311060394</v>
      </c>
      <c r="AI509" s="1100">
        <f t="shared" si="320"/>
        <v>21.214066182177362</v>
      </c>
      <c r="AJ509" s="1100">
        <f t="shared" si="321"/>
        <v>2.0154034405815757</v>
      </c>
      <c r="AK509" s="1100">
        <f t="shared" si="322"/>
        <v>0.54277029960922984</v>
      </c>
      <c r="AL509" s="1100">
        <f t="shared" si="323"/>
        <v>0.65559440559439519</v>
      </c>
      <c r="AM509" s="1100">
        <f t="shared" si="324"/>
        <v>0.8818342151675429</v>
      </c>
      <c r="AN509" s="1100">
        <f t="shared" si="325"/>
        <v>3.6563071297988969</v>
      </c>
      <c r="AO509" s="1100">
        <f t="shared" si="326"/>
        <v>8.1027667984189691</v>
      </c>
      <c r="AP509" s="1100">
        <f t="shared" si="327"/>
        <v>8.8172043010752645</v>
      </c>
      <c r="AQ509" s="1100">
        <f t="shared" si="328"/>
        <v>5.6818181818181879</v>
      </c>
      <c r="AR509" s="1100">
        <f t="shared" si="329"/>
        <v>10.000000000000009</v>
      </c>
      <c r="AS509" s="1100">
        <f t="shared" si="330"/>
        <v>2.5641025641025772</v>
      </c>
      <c r="AT509" s="1100">
        <f t="shared" si="331"/>
        <v>2.6315789473684292</v>
      </c>
      <c r="AU509" s="1100">
        <f t="shared" si="332"/>
        <v>2.7027027027026751</v>
      </c>
      <c r="AV509" s="1100">
        <f t="shared" si="333"/>
        <v>2.7777777777777901</v>
      </c>
      <c r="AW509" s="1100">
        <f t="shared" si="335"/>
        <v>4.7198861417929523</v>
      </c>
      <c r="AX509" s="1100">
        <f t="shared" si="336"/>
        <v>4.5810348982401141</v>
      </c>
    </row>
    <row r="510" spans="1:50" ht="11.25" customHeight="1" x14ac:dyDescent="0.2">
      <c r="A510" s="468" t="s">
        <v>1819</v>
      </c>
      <c r="B510" s="468" t="s">
        <v>1820</v>
      </c>
      <c r="C510" s="584">
        <v>0.96</v>
      </c>
      <c r="D510" s="584">
        <v>0.88</v>
      </c>
      <c r="E510" s="460">
        <v>0.84</v>
      </c>
      <c r="F510" s="460">
        <v>0.8</v>
      </c>
      <c r="G510" s="474">
        <v>0.71</v>
      </c>
      <c r="H510" s="474">
        <v>0.67</v>
      </c>
      <c r="I510" s="474">
        <v>0.48</v>
      </c>
      <c r="J510" s="473">
        <v>0</v>
      </c>
      <c r="K510" s="977"/>
      <c r="L510" s="473">
        <v>0</v>
      </c>
      <c r="M510" s="1154">
        <v>0</v>
      </c>
      <c r="N510" s="977"/>
      <c r="O510" s="496">
        <v>0</v>
      </c>
      <c r="P510" s="496">
        <v>0</v>
      </c>
      <c r="Q510" s="1165">
        <v>0</v>
      </c>
      <c r="R510" s="1165">
        <v>0</v>
      </c>
      <c r="S510" s="1165">
        <v>0</v>
      </c>
      <c r="T510" s="477">
        <v>0</v>
      </c>
      <c r="U510" s="1169">
        <v>0</v>
      </c>
      <c r="V510" s="477">
        <v>0</v>
      </c>
      <c r="W510" s="477">
        <v>0</v>
      </c>
      <c r="X510" s="477">
        <v>0</v>
      </c>
      <c r="Y510" s="477">
        <v>0</v>
      </c>
      <c r="Z510" s="477">
        <v>0</v>
      </c>
      <c r="AA510" s="587">
        <f t="shared" si="334"/>
        <v>5.34</v>
      </c>
      <c r="AB510" s="1100">
        <f t="shared" si="337"/>
        <v>9.0909090909090828</v>
      </c>
      <c r="AC510" s="1100">
        <f t="shared" si="338"/>
        <v>4.7619047619047672</v>
      </c>
      <c r="AD510" s="1100">
        <f t="shared" si="315"/>
        <v>4.9999999999999822</v>
      </c>
      <c r="AE510" s="1100">
        <f t="shared" si="316"/>
        <v>12.676056338028175</v>
      </c>
      <c r="AF510" s="1100">
        <f t="shared" si="317"/>
        <v>5.9701492537313383</v>
      </c>
      <c r="AG510" s="1100">
        <f t="shared" si="318"/>
        <v>39.58333333333335</v>
      </c>
      <c r="AH510" s="1100" t="str">
        <f t="shared" si="319"/>
        <v>n/a</v>
      </c>
      <c r="AI510" s="1100" t="str">
        <f t="shared" si="320"/>
        <v>n/a</v>
      </c>
      <c r="AJ510" s="1100" t="str">
        <f t="shared" si="321"/>
        <v>n/a</v>
      </c>
      <c r="AK510" s="1100" t="str">
        <f t="shared" si="322"/>
        <v>n/a</v>
      </c>
      <c r="AL510" s="1100" t="str">
        <f t="shared" si="323"/>
        <v>n/a</v>
      </c>
      <c r="AM510" s="1100" t="str">
        <f t="shared" si="324"/>
        <v>n/a</v>
      </c>
      <c r="AN510" s="1100" t="str">
        <f t="shared" si="325"/>
        <v>n/a</v>
      </c>
      <c r="AO510" s="1100" t="str">
        <f t="shared" si="326"/>
        <v>n/a</v>
      </c>
      <c r="AP510" s="1100" t="str">
        <f t="shared" si="327"/>
        <v>n/a</v>
      </c>
      <c r="AQ510" s="1100" t="str">
        <f t="shared" si="328"/>
        <v>n/a</v>
      </c>
      <c r="AR510" s="1100" t="str">
        <f t="shared" si="329"/>
        <v>n/a</v>
      </c>
      <c r="AS510" s="1100" t="str">
        <f t="shared" si="330"/>
        <v>n/a</v>
      </c>
      <c r="AT510" s="1100" t="str">
        <f t="shared" si="331"/>
        <v>n/a</v>
      </c>
      <c r="AU510" s="1100" t="str">
        <f t="shared" si="332"/>
        <v>n/a</v>
      </c>
      <c r="AV510" s="1100" t="str">
        <f t="shared" si="333"/>
        <v>n/a</v>
      </c>
      <c r="AW510" s="1100">
        <f t="shared" si="335"/>
        <v>12.847058796317782</v>
      </c>
      <c r="AX510" s="1100">
        <f t="shared" si="336"/>
        <v>13.440269423927633</v>
      </c>
    </row>
    <row r="511" spans="1:50" ht="11.25" customHeight="1" x14ac:dyDescent="0.2">
      <c r="A511" s="458" t="s">
        <v>717</v>
      </c>
      <c r="B511" s="829" t="s">
        <v>718</v>
      </c>
      <c r="C511" s="584">
        <v>1.02</v>
      </c>
      <c r="D511" s="584">
        <v>0.98</v>
      </c>
      <c r="E511" s="460">
        <v>0.94</v>
      </c>
      <c r="F511" s="460">
        <v>0.9</v>
      </c>
      <c r="G511" s="584">
        <v>0.86</v>
      </c>
      <c r="H511" s="584">
        <v>0.82</v>
      </c>
      <c r="I511" s="584">
        <v>0.78</v>
      </c>
      <c r="J511" s="584">
        <v>0.74</v>
      </c>
      <c r="K511" s="897" t="s">
        <v>90</v>
      </c>
      <c r="L511" s="584">
        <v>0.7</v>
      </c>
      <c r="M511" s="459">
        <v>0.66</v>
      </c>
      <c r="N511" s="897"/>
      <c r="O511" s="472">
        <v>0.62</v>
      </c>
      <c r="P511" s="472">
        <v>0.57999999999999996</v>
      </c>
      <c r="Q511" s="590">
        <v>0.54</v>
      </c>
      <c r="R511" s="590">
        <v>0.5</v>
      </c>
      <c r="S511" s="590">
        <v>0.432</v>
      </c>
      <c r="T511" s="590">
        <v>0.36</v>
      </c>
      <c r="U511" s="590">
        <v>0.32799999999999996</v>
      </c>
      <c r="V511" s="590">
        <v>0.29599999999999999</v>
      </c>
      <c r="W511" s="586">
        <v>0.28799999999999998</v>
      </c>
      <c r="X511" s="586">
        <v>0.28799999999999998</v>
      </c>
      <c r="Y511" s="586">
        <v>0.28799999999999998</v>
      </c>
      <c r="Z511" s="586">
        <v>0.28799999999999998</v>
      </c>
      <c r="AA511" s="587">
        <f t="shared" si="334"/>
        <v>13.208</v>
      </c>
      <c r="AB511" s="1100">
        <f t="shared" si="337"/>
        <v>4.081632653061229</v>
      </c>
      <c r="AC511" s="1100">
        <f t="shared" si="338"/>
        <v>4.2553191489361764</v>
      </c>
      <c r="AD511" s="1100">
        <f t="shared" si="315"/>
        <v>4.4444444444444287</v>
      </c>
      <c r="AE511" s="1100">
        <f t="shared" si="316"/>
        <v>4.6511627906976827</v>
      </c>
      <c r="AF511" s="1100">
        <f t="shared" si="317"/>
        <v>4.8780487804878092</v>
      </c>
      <c r="AG511" s="1100">
        <f t="shared" si="318"/>
        <v>5.12820512820511</v>
      </c>
      <c r="AH511" s="1100">
        <f t="shared" si="319"/>
        <v>5.4054054054054168</v>
      </c>
      <c r="AI511" s="1100">
        <f t="shared" si="320"/>
        <v>5.7142857142857162</v>
      </c>
      <c r="AJ511" s="1100">
        <f t="shared" si="321"/>
        <v>6.0606060606060552</v>
      </c>
      <c r="AK511" s="1100">
        <f t="shared" si="322"/>
        <v>6.4516129032258229</v>
      </c>
      <c r="AL511" s="1100">
        <f t="shared" si="323"/>
        <v>6.8965517241379448</v>
      </c>
      <c r="AM511" s="1100">
        <f t="shared" si="324"/>
        <v>7.4074074074073959</v>
      </c>
      <c r="AN511" s="1100">
        <f t="shared" si="325"/>
        <v>8.0000000000000071</v>
      </c>
      <c r="AO511" s="1100">
        <f t="shared" si="326"/>
        <v>15.740740740740744</v>
      </c>
      <c r="AP511" s="1100">
        <f t="shared" si="327"/>
        <v>19.999999999999996</v>
      </c>
      <c r="AQ511" s="1100">
        <f t="shared" si="328"/>
        <v>9.7560975609756184</v>
      </c>
      <c r="AR511" s="1100">
        <f t="shared" si="329"/>
        <v>10.810810810810811</v>
      </c>
      <c r="AS511" s="1100">
        <f t="shared" si="330"/>
        <v>2.7777777777777901</v>
      </c>
      <c r="AT511" s="1100">
        <f t="shared" si="331"/>
        <v>0</v>
      </c>
      <c r="AU511" s="1100">
        <f t="shared" si="332"/>
        <v>0</v>
      </c>
      <c r="AV511" s="1100">
        <f t="shared" si="333"/>
        <v>0</v>
      </c>
      <c r="AW511" s="1100">
        <f t="shared" si="335"/>
        <v>6.3076242405336078</v>
      </c>
      <c r="AX511" s="1100">
        <f t="shared" si="336"/>
        <v>4.8215090647088594</v>
      </c>
    </row>
    <row r="512" spans="1:50" ht="11.25" customHeight="1" x14ac:dyDescent="0.2">
      <c r="A512" s="511" t="s">
        <v>4658</v>
      </c>
      <c r="B512" s="829" t="s">
        <v>4648</v>
      </c>
      <c r="C512" s="584">
        <v>0.60329999999999995</v>
      </c>
      <c r="D512" s="584">
        <v>0.45319999999999999</v>
      </c>
      <c r="E512" s="460">
        <v>0.3468</v>
      </c>
      <c r="F512" s="460">
        <v>0.26679999999999998</v>
      </c>
      <c r="G512" s="499">
        <v>0</v>
      </c>
      <c r="H512" s="499">
        <v>0</v>
      </c>
      <c r="I512" s="499">
        <v>0</v>
      </c>
      <c r="J512" s="499">
        <v>0</v>
      </c>
      <c r="K512" s="1026"/>
      <c r="L512" s="499">
        <v>0</v>
      </c>
      <c r="M512" s="502">
        <v>0</v>
      </c>
      <c r="N512" s="1026"/>
      <c r="O512" s="999">
        <v>0</v>
      </c>
      <c r="P512" s="999">
        <v>0</v>
      </c>
      <c r="Q512" s="500">
        <v>0</v>
      </c>
      <c r="R512" s="500">
        <v>0</v>
      </c>
      <c r="S512" s="500">
        <v>0</v>
      </c>
      <c r="T512" s="500">
        <v>0</v>
      </c>
      <c r="U512" s="500">
        <v>0</v>
      </c>
      <c r="V512" s="500">
        <v>0</v>
      </c>
      <c r="W512" s="500">
        <v>0</v>
      </c>
      <c r="X512" s="500">
        <v>0</v>
      </c>
      <c r="Y512" s="500">
        <v>0</v>
      </c>
      <c r="Z512" s="500">
        <v>0</v>
      </c>
      <c r="AA512" s="587">
        <f t="shared" si="334"/>
        <v>1.6700999999999999</v>
      </c>
      <c r="AB512" s="1100">
        <f t="shared" si="337"/>
        <v>33.120035304501314</v>
      </c>
      <c r="AC512" s="1100">
        <f t="shared" si="338"/>
        <v>30.680507497116484</v>
      </c>
      <c r="AD512" s="1100">
        <f t="shared" ref="AD512:AD575" si="339">IF(ISERROR((E512/F512-1)*100),"n/a",(E512/F512-1)*100)</f>
        <v>29.985007496251882</v>
      </c>
      <c r="AE512" s="1100" t="str">
        <f t="shared" ref="AE512:AE575" si="340">IF(ISERROR((F512/G512-1)*100),"n/a",(F512/G512-1)*100)</f>
        <v>n/a</v>
      </c>
      <c r="AF512" s="1100" t="str">
        <f t="shared" ref="AF512:AF575" si="341">IF(ISERROR((G512/H512-1)*100),"n/a",(G512/H512-1)*100)</f>
        <v>n/a</v>
      </c>
      <c r="AG512" s="1100" t="str">
        <f t="shared" ref="AG512:AG575" si="342">IF(ISERROR((H512/I512-1)*100),"n/a",(H512/I512-1)*100)</f>
        <v>n/a</v>
      </c>
      <c r="AH512" s="1100" t="str">
        <f t="shared" ref="AH512:AH575" si="343">IF(ISERROR((I512/J512-1)*100),"n/a",(I512/J512-1)*100)</f>
        <v>n/a</v>
      </c>
      <c r="AI512" s="1100" t="str">
        <f t="shared" ref="AI512:AI575" si="344">IF(ISERROR((J512/L512-1)*100),"n/a",(J512/L512-1)*100)</f>
        <v>n/a</v>
      </c>
      <c r="AJ512" s="1100" t="str">
        <f t="shared" ref="AJ512:AJ575" si="345">IF(ISERROR((L512/M512-1)*100),"n/a",(L512/M512-1)*100)</f>
        <v>n/a</v>
      </c>
      <c r="AK512" s="1100" t="str">
        <f t="shared" ref="AK512:AK575" si="346">IF(ISERROR((M512/O512-1)*100),"n/a",(M512/O512-1)*100)</f>
        <v>n/a</v>
      </c>
      <c r="AL512" s="1100" t="str">
        <f t="shared" ref="AL512:AL575" si="347">IF(ISERROR((O512/P512-1)*100),"n/a",(O512/P512-1)*100)</f>
        <v>n/a</v>
      </c>
      <c r="AM512" s="1100" t="str">
        <f t="shared" ref="AM512:AM575" si="348">IF(ISERROR((P512/Q512-1)*100),"n/a",(P512/Q512-1)*100)</f>
        <v>n/a</v>
      </c>
      <c r="AN512" s="1100" t="str">
        <f t="shared" ref="AN512:AN575" si="349">IF(ISERROR((Q512/R512-1)*100),"n/a",(Q512/R512-1)*100)</f>
        <v>n/a</v>
      </c>
      <c r="AO512" s="1100" t="str">
        <f t="shared" ref="AO512:AO575" si="350">IF(ISERROR((R512/S512-1)*100),"n/a",(R512/S512-1)*100)</f>
        <v>n/a</v>
      </c>
      <c r="AP512" s="1100" t="str">
        <f t="shared" ref="AP512:AP575" si="351">IF(ISERROR((S512/T512-1)*100),"n/a",(S512/T512-1)*100)</f>
        <v>n/a</v>
      </c>
      <c r="AQ512" s="1100" t="str">
        <f t="shared" ref="AQ512:AQ575" si="352">IF(ISERROR((T512/U512-1)*100),"n/a",(T512/U512-1)*100)</f>
        <v>n/a</v>
      </c>
      <c r="AR512" s="1100" t="str">
        <f t="shared" ref="AR512:AR575" si="353">IF(ISERROR((U512/V512-1)*100),"n/a",(U512/V512-1)*100)</f>
        <v>n/a</v>
      </c>
      <c r="AS512" s="1100" t="str">
        <f t="shared" ref="AS512:AS575" si="354">IF(ISERROR((V512/W512-1)*100),"n/a",(V512/W512-1)*100)</f>
        <v>n/a</v>
      </c>
      <c r="AT512" s="1100" t="str">
        <f t="shared" ref="AT512:AT575" si="355">IF(ISERROR((W512/X512-1)*100),"n/a",(W512/X512-1)*100)</f>
        <v>n/a</v>
      </c>
      <c r="AU512" s="1100" t="str">
        <f t="shared" ref="AU512:AU575" si="356">IF(ISERROR((X512/Y512-1)*100),"n/a",(X512/Y512-1)*100)</f>
        <v>n/a</v>
      </c>
      <c r="AV512" s="1100" t="str">
        <f t="shared" ref="AV512:AV575" si="357">IF(ISERROR((Y512/Z512-1)*100),"n/a",(Y512/Z512-1)*100)</f>
        <v>n/a</v>
      </c>
      <c r="AW512" s="1100">
        <f t="shared" si="335"/>
        <v>31.261850099289891</v>
      </c>
      <c r="AX512" s="1100">
        <f t="shared" si="336"/>
        <v>1.6463806532666203</v>
      </c>
    </row>
    <row r="513" spans="1:50" ht="11.25" customHeight="1" x14ac:dyDescent="0.2">
      <c r="A513" s="458" t="s">
        <v>714</v>
      </c>
      <c r="B513" s="829" t="s">
        <v>715</v>
      </c>
      <c r="C513" s="584">
        <v>1.5649999999999999</v>
      </c>
      <c r="D513" s="584">
        <v>1.4824999999999999</v>
      </c>
      <c r="E513" s="460">
        <v>1.3625</v>
      </c>
      <c r="F513" s="589">
        <v>1.24</v>
      </c>
      <c r="G513" s="584">
        <v>1.1274999999999999</v>
      </c>
      <c r="H513" s="584">
        <v>1.0249999999999999</v>
      </c>
      <c r="I513" s="584">
        <v>0.92500000000000004</v>
      </c>
      <c r="J513" s="584">
        <v>0.83499999999999996</v>
      </c>
      <c r="K513" s="897"/>
      <c r="L513" s="584">
        <v>0.78500000000000003</v>
      </c>
      <c r="M513" s="459">
        <v>0.75</v>
      </c>
      <c r="N513" s="897"/>
      <c r="O513" s="472">
        <v>0.72499999999999998</v>
      </c>
      <c r="P513" s="472">
        <v>0.71</v>
      </c>
      <c r="Q513" s="590">
        <v>0.69499999999999995</v>
      </c>
      <c r="R513" s="590">
        <v>0.68</v>
      </c>
      <c r="S513" s="586">
        <v>0.66500000000000004</v>
      </c>
      <c r="T513" s="586">
        <v>0.66500000000000004</v>
      </c>
      <c r="U513" s="586">
        <v>0.66500000000000004</v>
      </c>
      <c r="V513" s="586">
        <v>0.66500000000000004</v>
      </c>
      <c r="W513" s="586">
        <v>0.66500000000000004</v>
      </c>
      <c r="X513" s="586">
        <v>0.66500000000000004</v>
      </c>
      <c r="Y513" s="586">
        <v>0.66500000000000004</v>
      </c>
      <c r="Z513" s="586">
        <v>0.66500000000000004</v>
      </c>
      <c r="AA513" s="587">
        <f t="shared" si="334"/>
        <v>19.227499999999992</v>
      </c>
      <c r="AB513" s="1100">
        <f t="shared" si="337"/>
        <v>5.5649241146711548</v>
      </c>
      <c r="AC513" s="1100">
        <f t="shared" si="338"/>
        <v>8.8073394495412849</v>
      </c>
      <c r="AD513" s="1100">
        <f t="shared" si="339"/>
        <v>9.8790322580645231</v>
      </c>
      <c r="AE513" s="1100">
        <f t="shared" si="340"/>
        <v>9.9778270509977887</v>
      </c>
      <c r="AF513" s="1100">
        <f t="shared" si="341"/>
        <v>10.000000000000009</v>
      </c>
      <c r="AG513" s="1100">
        <f t="shared" si="342"/>
        <v>10.810810810810789</v>
      </c>
      <c r="AH513" s="1100">
        <f t="shared" si="343"/>
        <v>10.778443113772473</v>
      </c>
      <c r="AI513" s="1100">
        <f t="shared" si="344"/>
        <v>6.3694267515923553</v>
      </c>
      <c r="AJ513" s="1100">
        <f t="shared" si="345"/>
        <v>4.6666666666666634</v>
      </c>
      <c r="AK513" s="1100">
        <f t="shared" si="346"/>
        <v>3.4482758620689724</v>
      </c>
      <c r="AL513" s="1100">
        <f t="shared" si="347"/>
        <v>2.1126760563380254</v>
      </c>
      <c r="AM513" s="1100">
        <f t="shared" si="348"/>
        <v>2.1582733812949728</v>
      </c>
      <c r="AN513" s="1100">
        <f t="shared" si="349"/>
        <v>2.2058823529411686</v>
      </c>
      <c r="AO513" s="1100">
        <f t="shared" si="350"/>
        <v>2.2556390977443552</v>
      </c>
      <c r="AP513" s="1100">
        <f t="shared" si="351"/>
        <v>0</v>
      </c>
      <c r="AQ513" s="1100">
        <f t="shared" si="352"/>
        <v>0</v>
      </c>
      <c r="AR513" s="1100">
        <f t="shared" si="353"/>
        <v>0</v>
      </c>
      <c r="AS513" s="1100">
        <f t="shared" si="354"/>
        <v>0</v>
      </c>
      <c r="AT513" s="1100">
        <f t="shared" si="355"/>
        <v>0</v>
      </c>
      <c r="AU513" s="1100">
        <f t="shared" si="356"/>
        <v>0</v>
      </c>
      <c r="AV513" s="1100">
        <f t="shared" si="357"/>
        <v>0</v>
      </c>
      <c r="AW513" s="1100">
        <f t="shared" si="335"/>
        <v>4.2397722365002153</v>
      </c>
      <c r="AX513" s="1100">
        <f t="shared" si="336"/>
        <v>4.2104791599053044</v>
      </c>
    </row>
    <row r="514" spans="1:50" ht="11.25" customHeight="1" x14ac:dyDescent="0.2">
      <c r="A514" s="458" t="s">
        <v>3867</v>
      </c>
      <c r="B514" s="829" t="s">
        <v>3868</v>
      </c>
      <c r="C514" s="584">
        <v>2.16</v>
      </c>
      <c r="D514" s="584">
        <v>2</v>
      </c>
      <c r="E514" s="460">
        <v>1.84</v>
      </c>
      <c r="F514" s="589">
        <v>1.68</v>
      </c>
      <c r="G514" s="584">
        <v>1.4</v>
      </c>
      <c r="H514" s="584">
        <v>1.2</v>
      </c>
      <c r="I514" s="584">
        <v>0.84</v>
      </c>
      <c r="J514" s="584">
        <v>0</v>
      </c>
      <c r="K514" s="897"/>
      <c r="L514" s="584">
        <v>0</v>
      </c>
      <c r="M514" s="588">
        <v>0</v>
      </c>
      <c r="N514" s="897"/>
      <c r="O514" s="493">
        <v>0</v>
      </c>
      <c r="P514" s="493">
        <v>0</v>
      </c>
      <c r="Q514" s="492">
        <v>0</v>
      </c>
      <c r="R514" s="492">
        <v>0</v>
      </c>
      <c r="S514" s="492">
        <v>0</v>
      </c>
      <c r="T514" s="492">
        <v>0</v>
      </c>
      <c r="U514" s="492">
        <v>0</v>
      </c>
      <c r="V514" s="586">
        <v>0</v>
      </c>
      <c r="W514" s="586">
        <v>0</v>
      </c>
      <c r="X514" s="500">
        <v>0</v>
      </c>
      <c r="Y514" s="500">
        <v>0</v>
      </c>
      <c r="Z514" s="500">
        <v>0</v>
      </c>
      <c r="AA514" s="587">
        <f t="shared" si="334"/>
        <v>11.12</v>
      </c>
      <c r="AB514" s="1100">
        <f t="shared" si="337"/>
        <v>8.0000000000000071</v>
      </c>
      <c r="AC514" s="1100">
        <f t="shared" si="338"/>
        <v>8.6956521739130377</v>
      </c>
      <c r="AD514" s="1100">
        <f t="shared" si="339"/>
        <v>9.5238095238095344</v>
      </c>
      <c r="AE514" s="1100">
        <f t="shared" si="340"/>
        <v>19.999999999999996</v>
      </c>
      <c r="AF514" s="1100">
        <f t="shared" si="341"/>
        <v>16.666666666666675</v>
      </c>
      <c r="AG514" s="1100">
        <f t="shared" si="342"/>
        <v>42.857142857142861</v>
      </c>
      <c r="AH514" s="1100" t="str">
        <f t="shared" si="343"/>
        <v>n/a</v>
      </c>
      <c r="AI514" s="1100" t="str">
        <f t="shared" si="344"/>
        <v>n/a</v>
      </c>
      <c r="AJ514" s="1100" t="str">
        <f t="shared" si="345"/>
        <v>n/a</v>
      </c>
      <c r="AK514" s="1100" t="str">
        <f t="shared" si="346"/>
        <v>n/a</v>
      </c>
      <c r="AL514" s="1100" t="str">
        <f t="shared" si="347"/>
        <v>n/a</v>
      </c>
      <c r="AM514" s="1100" t="str">
        <f t="shared" si="348"/>
        <v>n/a</v>
      </c>
      <c r="AN514" s="1100" t="str">
        <f t="shared" si="349"/>
        <v>n/a</v>
      </c>
      <c r="AO514" s="1100" t="str">
        <f t="shared" si="350"/>
        <v>n/a</v>
      </c>
      <c r="AP514" s="1100" t="str">
        <f t="shared" si="351"/>
        <v>n/a</v>
      </c>
      <c r="AQ514" s="1100" t="str">
        <f t="shared" si="352"/>
        <v>n/a</v>
      </c>
      <c r="AR514" s="1100" t="str">
        <f t="shared" si="353"/>
        <v>n/a</v>
      </c>
      <c r="AS514" s="1100" t="str">
        <f t="shared" si="354"/>
        <v>n/a</v>
      </c>
      <c r="AT514" s="1100" t="str">
        <f t="shared" si="355"/>
        <v>n/a</v>
      </c>
      <c r="AU514" s="1100" t="str">
        <f t="shared" si="356"/>
        <v>n/a</v>
      </c>
      <c r="AV514" s="1100" t="str">
        <f t="shared" si="357"/>
        <v>n/a</v>
      </c>
      <c r="AW514" s="1100">
        <f t="shared" si="335"/>
        <v>17.623878536922017</v>
      </c>
      <c r="AX514" s="1100">
        <f t="shared" si="336"/>
        <v>13.275716313071245</v>
      </c>
    </row>
    <row r="515" spans="1:50" ht="11.25" customHeight="1" x14ac:dyDescent="0.2">
      <c r="A515" s="458" t="s">
        <v>719</v>
      </c>
      <c r="B515" s="829" t="s">
        <v>720</v>
      </c>
      <c r="C515" s="584">
        <v>2.68</v>
      </c>
      <c r="D515" s="584">
        <v>2.65</v>
      </c>
      <c r="E515" s="460">
        <v>2.64</v>
      </c>
      <c r="F515" s="589">
        <v>2.54</v>
      </c>
      <c r="G515" s="584">
        <v>2.36</v>
      </c>
      <c r="H515" s="584">
        <v>2.1800000000000002</v>
      </c>
      <c r="I515" s="584">
        <v>2.02</v>
      </c>
      <c r="J515" s="584">
        <v>1.86</v>
      </c>
      <c r="K515" s="897"/>
      <c r="L515" s="584">
        <v>1.69</v>
      </c>
      <c r="M515" s="459">
        <v>1.55</v>
      </c>
      <c r="N515" s="897"/>
      <c r="O515" s="472">
        <v>1.37</v>
      </c>
      <c r="P515" s="585">
        <v>1.2</v>
      </c>
      <c r="Q515" s="590">
        <v>1.19</v>
      </c>
      <c r="R515" s="590">
        <v>1.08</v>
      </c>
      <c r="S515" s="590">
        <v>0.96</v>
      </c>
      <c r="T515" s="590">
        <v>0.85</v>
      </c>
      <c r="U515" s="590">
        <v>0.72</v>
      </c>
      <c r="V515" s="590">
        <v>0.15</v>
      </c>
      <c r="W515" s="586">
        <v>0</v>
      </c>
      <c r="X515" s="586">
        <v>0</v>
      </c>
      <c r="Y515" s="586">
        <v>1</v>
      </c>
      <c r="Z515" s="590">
        <v>2.8</v>
      </c>
      <c r="AA515" s="587">
        <f t="shared" si="334"/>
        <v>33.49</v>
      </c>
      <c r="AB515" s="1100">
        <f t="shared" si="337"/>
        <v>1.132075471698113</v>
      </c>
      <c r="AC515" s="1100">
        <f t="shared" si="338"/>
        <v>0.37878787878786735</v>
      </c>
      <c r="AD515" s="1100">
        <f t="shared" si="339"/>
        <v>3.937007874015741</v>
      </c>
      <c r="AE515" s="1100">
        <f t="shared" si="340"/>
        <v>7.6271186440677985</v>
      </c>
      <c r="AF515" s="1100">
        <f t="shared" si="341"/>
        <v>8.2568807339449499</v>
      </c>
      <c r="AG515" s="1100">
        <f t="shared" si="342"/>
        <v>7.9207920792079278</v>
      </c>
      <c r="AH515" s="1100">
        <f t="shared" si="343"/>
        <v>8.602150537634401</v>
      </c>
      <c r="AI515" s="1100">
        <f t="shared" si="344"/>
        <v>10.059171597633142</v>
      </c>
      <c r="AJ515" s="1100">
        <f t="shared" si="345"/>
        <v>9.0322580645161299</v>
      </c>
      <c r="AK515" s="1100">
        <f t="shared" si="346"/>
        <v>13.138686131386844</v>
      </c>
      <c r="AL515" s="1100">
        <f t="shared" si="347"/>
        <v>14.166666666666682</v>
      </c>
      <c r="AM515" s="1100">
        <f t="shared" si="348"/>
        <v>0.84033613445377853</v>
      </c>
      <c r="AN515" s="1100">
        <f t="shared" si="349"/>
        <v>10.185185185185164</v>
      </c>
      <c r="AO515" s="1100">
        <f t="shared" si="350"/>
        <v>12.500000000000021</v>
      </c>
      <c r="AP515" s="1100">
        <f t="shared" si="351"/>
        <v>12.941176470588234</v>
      </c>
      <c r="AQ515" s="1100">
        <f t="shared" si="352"/>
        <v>18.055555555555557</v>
      </c>
      <c r="AR515" s="1100">
        <f t="shared" si="353"/>
        <v>380</v>
      </c>
      <c r="AS515" s="1100" t="str">
        <f t="shared" si="354"/>
        <v>n/a</v>
      </c>
      <c r="AT515" s="1100" t="str">
        <f t="shared" si="355"/>
        <v>n/a</v>
      </c>
      <c r="AU515" s="1100">
        <f t="shared" si="356"/>
        <v>-100</v>
      </c>
      <c r="AV515" s="1100">
        <f t="shared" si="357"/>
        <v>-64.285714285714278</v>
      </c>
      <c r="AW515" s="1100">
        <f t="shared" si="335"/>
        <v>18.657270249454108</v>
      </c>
      <c r="AX515" s="1100">
        <f t="shared" si="336"/>
        <v>92.348717620347671</v>
      </c>
    </row>
    <row r="516" spans="1:50" ht="11.25" customHeight="1" x14ac:dyDescent="0.2">
      <c r="A516" s="467" t="s">
        <v>721</v>
      </c>
      <c r="B516" s="468" t="s">
        <v>722</v>
      </c>
      <c r="C516" s="584">
        <v>3.74</v>
      </c>
      <c r="D516" s="584">
        <v>3.53</v>
      </c>
      <c r="E516" s="460">
        <v>3.2450000000000001</v>
      </c>
      <c r="F516" s="460">
        <v>2.7199999999999998</v>
      </c>
      <c r="G516" s="473">
        <v>2.46</v>
      </c>
      <c r="H516" s="474">
        <v>2.4300000000000002</v>
      </c>
      <c r="I516" s="474">
        <v>2.125</v>
      </c>
      <c r="J516" s="474">
        <v>1.2923359999999999</v>
      </c>
      <c r="K516" s="977"/>
      <c r="L516" s="474">
        <v>1.1089640000000001</v>
      </c>
      <c r="M516" s="470">
        <v>0.94305600000000001</v>
      </c>
      <c r="N516" s="977"/>
      <c r="O516" s="487">
        <v>0.79461199999999999</v>
      </c>
      <c r="P516" s="487">
        <v>0.71602399999999988</v>
      </c>
      <c r="Q516" s="476">
        <v>0.68109600000000003</v>
      </c>
      <c r="R516" s="476">
        <v>0.61123999999999989</v>
      </c>
      <c r="S516" s="476">
        <v>0.53265200000000001</v>
      </c>
      <c r="T516" s="476">
        <v>0.47589400000000004</v>
      </c>
      <c r="U516" s="476">
        <v>0.38420799999999999</v>
      </c>
      <c r="V516" s="476">
        <v>0.30125399999999997</v>
      </c>
      <c r="W516" s="477">
        <v>0.27069199999999999</v>
      </c>
      <c r="X516" s="477">
        <v>0.27069199999999999</v>
      </c>
      <c r="Y516" s="477">
        <v>0.27069199999999999</v>
      </c>
      <c r="Z516" s="477">
        <v>0.27069199999999999</v>
      </c>
      <c r="AA516" s="587">
        <f t="shared" si="334"/>
        <v>29.174104</v>
      </c>
      <c r="AB516" s="1100">
        <f t="shared" si="337"/>
        <v>5.9490084985835745</v>
      </c>
      <c r="AC516" s="1100">
        <f t="shared" si="338"/>
        <v>8.7827426810477505</v>
      </c>
      <c r="AD516" s="1100">
        <f t="shared" si="339"/>
        <v>19.301470588235304</v>
      </c>
      <c r="AE516" s="1100">
        <f t="shared" si="340"/>
        <v>10.569105691056912</v>
      </c>
      <c r="AF516" s="1100">
        <f t="shared" si="341"/>
        <v>1.2345679012345512</v>
      </c>
      <c r="AG516" s="1100">
        <f t="shared" si="342"/>
        <v>14.352941176470591</v>
      </c>
      <c r="AH516" s="1100">
        <f t="shared" si="343"/>
        <v>64.430921989327871</v>
      </c>
      <c r="AI516" s="1100">
        <f t="shared" si="344"/>
        <v>16.535433070866134</v>
      </c>
      <c r="AJ516" s="1100">
        <f t="shared" si="345"/>
        <v>17.592592592592602</v>
      </c>
      <c r="AK516" s="1100">
        <f t="shared" si="346"/>
        <v>18.681318681318682</v>
      </c>
      <c r="AL516" s="1100">
        <f t="shared" si="347"/>
        <v>10.975609756097571</v>
      </c>
      <c r="AM516" s="1100">
        <f t="shared" si="348"/>
        <v>5.12820512820511</v>
      </c>
      <c r="AN516" s="1100">
        <f t="shared" si="349"/>
        <v>11.428571428571455</v>
      </c>
      <c r="AO516" s="1100">
        <f t="shared" si="350"/>
        <v>14.754098360655711</v>
      </c>
      <c r="AP516" s="1100">
        <f t="shared" si="351"/>
        <v>11.926605504587151</v>
      </c>
      <c r="AQ516" s="1100">
        <f t="shared" si="352"/>
        <v>23.863636363636374</v>
      </c>
      <c r="AR516" s="1100">
        <f t="shared" si="353"/>
        <v>27.536231884057983</v>
      </c>
      <c r="AS516" s="1100">
        <f t="shared" si="354"/>
        <v>11.290322580645151</v>
      </c>
      <c r="AT516" s="1100">
        <f t="shared" si="355"/>
        <v>0</v>
      </c>
      <c r="AU516" s="1100">
        <f t="shared" si="356"/>
        <v>0</v>
      </c>
      <c r="AV516" s="1100">
        <f t="shared" si="357"/>
        <v>0</v>
      </c>
      <c r="AW516" s="1100">
        <f t="shared" si="335"/>
        <v>14.015875422723354</v>
      </c>
      <c r="AX516" s="1100">
        <f t="shared" si="336"/>
        <v>13.882933727555606</v>
      </c>
    </row>
    <row r="517" spans="1:50" ht="11.25" customHeight="1" x14ac:dyDescent="0.2">
      <c r="A517" s="511" t="s">
        <v>4660</v>
      </c>
      <c r="B517" s="829" t="s">
        <v>4650</v>
      </c>
      <c r="C517" s="584">
        <v>0.6</v>
      </c>
      <c r="D517" s="584">
        <v>0.4</v>
      </c>
      <c r="E517" s="460">
        <v>0.24</v>
      </c>
      <c r="F517" s="460">
        <v>0.12</v>
      </c>
      <c r="G517" s="499">
        <v>0</v>
      </c>
      <c r="H517" s="499">
        <v>0</v>
      </c>
      <c r="I517" s="499">
        <v>0</v>
      </c>
      <c r="J517" s="499">
        <v>0</v>
      </c>
      <c r="K517" s="1026"/>
      <c r="L517" s="499">
        <v>0</v>
      </c>
      <c r="M517" s="502">
        <v>0</v>
      </c>
      <c r="N517" s="1026"/>
      <c r="O517" s="999">
        <v>0</v>
      </c>
      <c r="P517" s="999">
        <v>0</v>
      </c>
      <c r="Q517" s="500">
        <v>0</v>
      </c>
      <c r="R517" s="500">
        <v>0</v>
      </c>
      <c r="S517" s="500">
        <v>0</v>
      </c>
      <c r="T517" s="500">
        <v>0</v>
      </c>
      <c r="U517" s="500">
        <v>0</v>
      </c>
      <c r="V517" s="500">
        <v>0</v>
      </c>
      <c r="W517" s="500">
        <v>0</v>
      </c>
      <c r="X517" s="500">
        <v>0</v>
      </c>
      <c r="Y517" s="500">
        <v>0</v>
      </c>
      <c r="Z517" s="500">
        <v>0</v>
      </c>
      <c r="AA517" s="587">
        <f t="shared" si="334"/>
        <v>1.3599999999999999</v>
      </c>
      <c r="AB517" s="1100">
        <f t="shared" si="337"/>
        <v>49.999999999999979</v>
      </c>
      <c r="AC517" s="1100">
        <f t="shared" si="338"/>
        <v>66.666666666666671</v>
      </c>
      <c r="AD517" s="1100">
        <f t="shared" si="339"/>
        <v>100</v>
      </c>
      <c r="AE517" s="1100" t="str">
        <f t="shared" si="340"/>
        <v>n/a</v>
      </c>
      <c r="AF517" s="1100" t="str">
        <f t="shared" si="341"/>
        <v>n/a</v>
      </c>
      <c r="AG517" s="1100" t="str">
        <f t="shared" si="342"/>
        <v>n/a</v>
      </c>
      <c r="AH517" s="1100" t="str">
        <f t="shared" si="343"/>
        <v>n/a</v>
      </c>
      <c r="AI517" s="1100" t="str">
        <f t="shared" si="344"/>
        <v>n/a</v>
      </c>
      <c r="AJ517" s="1100" t="str">
        <f t="shared" si="345"/>
        <v>n/a</v>
      </c>
      <c r="AK517" s="1100" t="str">
        <f t="shared" si="346"/>
        <v>n/a</v>
      </c>
      <c r="AL517" s="1100" t="str">
        <f t="shared" si="347"/>
        <v>n/a</v>
      </c>
      <c r="AM517" s="1100" t="str">
        <f t="shared" si="348"/>
        <v>n/a</v>
      </c>
      <c r="AN517" s="1100" t="str">
        <f t="shared" si="349"/>
        <v>n/a</v>
      </c>
      <c r="AO517" s="1100" t="str">
        <f t="shared" si="350"/>
        <v>n/a</v>
      </c>
      <c r="AP517" s="1100" t="str">
        <f t="shared" si="351"/>
        <v>n/a</v>
      </c>
      <c r="AQ517" s="1100" t="str">
        <f t="shared" si="352"/>
        <v>n/a</v>
      </c>
      <c r="AR517" s="1100" t="str">
        <f t="shared" si="353"/>
        <v>n/a</v>
      </c>
      <c r="AS517" s="1100" t="str">
        <f t="shared" si="354"/>
        <v>n/a</v>
      </c>
      <c r="AT517" s="1100" t="str">
        <f t="shared" si="355"/>
        <v>n/a</v>
      </c>
      <c r="AU517" s="1100" t="str">
        <f t="shared" si="356"/>
        <v>n/a</v>
      </c>
      <c r="AV517" s="1100" t="str">
        <f t="shared" si="357"/>
        <v>n/a</v>
      </c>
      <c r="AW517" s="1100">
        <f t="shared" si="335"/>
        <v>72.222222222222214</v>
      </c>
      <c r="AX517" s="1100">
        <f t="shared" si="336"/>
        <v>25.458753860865809</v>
      </c>
    </row>
    <row r="518" spans="1:50" ht="11.25" customHeight="1" x14ac:dyDescent="0.2">
      <c r="A518" s="829" t="s">
        <v>1509</v>
      </c>
      <c r="B518" s="829" t="s">
        <v>1510</v>
      </c>
      <c r="C518" s="584">
        <v>2.6</v>
      </c>
      <c r="D518" s="584">
        <v>2.5499999999999998</v>
      </c>
      <c r="E518" s="460">
        <v>2.4</v>
      </c>
      <c r="F518" s="460">
        <v>2.2000000000000002</v>
      </c>
      <c r="G518" s="584">
        <v>2.1</v>
      </c>
      <c r="H518" s="463">
        <v>2</v>
      </c>
      <c r="I518" s="584">
        <v>1.8</v>
      </c>
      <c r="J518" s="584">
        <v>1.5</v>
      </c>
      <c r="K518" s="897"/>
      <c r="L518" s="584">
        <v>1.1499999999999999</v>
      </c>
      <c r="M518" s="459">
        <v>0.95</v>
      </c>
      <c r="N518" s="897"/>
      <c r="O518" s="472">
        <v>0.75</v>
      </c>
      <c r="P518" s="585">
        <v>0.6</v>
      </c>
      <c r="Q518" s="586">
        <v>0.6</v>
      </c>
      <c r="R518" s="590">
        <v>0.55000000000000004</v>
      </c>
      <c r="S518" s="590">
        <v>0.48749999999999999</v>
      </c>
      <c r="T518" s="586">
        <v>0.45</v>
      </c>
      <c r="U518" s="590">
        <v>0.4375</v>
      </c>
      <c r="V518" s="586">
        <v>0.4</v>
      </c>
      <c r="W518" s="586">
        <v>0.4</v>
      </c>
      <c r="X518" s="590">
        <v>0.375</v>
      </c>
      <c r="Y518" s="590">
        <v>0.35</v>
      </c>
      <c r="Z518" s="590">
        <v>0.3</v>
      </c>
      <c r="AA518" s="587">
        <f t="shared" si="334"/>
        <v>24.95</v>
      </c>
      <c r="AB518" s="1100">
        <f t="shared" si="337"/>
        <v>1.9607843137255054</v>
      </c>
      <c r="AC518" s="1100">
        <f t="shared" si="338"/>
        <v>6.25</v>
      </c>
      <c r="AD518" s="1100">
        <f t="shared" si="339"/>
        <v>9.0909090909090828</v>
      </c>
      <c r="AE518" s="1100">
        <f t="shared" si="340"/>
        <v>4.7619047619047672</v>
      </c>
      <c r="AF518" s="1100">
        <f t="shared" si="341"/>
        <v>5.0000000000000044</v>
      </c>
      <c r="AG518" s="1100">
        <f t="shared" si="342"/>
        <v>11.111111111111116</v>
      </c>
      <c r="AH518" s="1100">
        <f t="shared" si="343"/>
        <v>19.999999999999996</v>
      </c>
      <c r="AI518" s="1100">
        <f t="shared" si="344"/>
        <v>30.434782608695656</v>
      </c>
      <c r="AJ518" s="1100">
        <f t="shared" si="345"/>
        <v>21.052631578947366</v>
      </c>
      <c r="AK518" s="1100">
        <f t="shared" si="346"/>
        <v>26.666666666666661</v>
      </c>
      <c r="AL518" s="1100">
        <f t="shared" si="347"/>
        <v>25</v>
      </c>
      <c r="AM518" s="1100">
        <f t="shared" si="348"/>
        <v>0</v>
      </c>
      <c r="AN518" s="1100">
        <f t="shared" si="349"/>
        <v>9.0909090909090828</v>
      </c>
      <c r="AO518" s="1100">
        <f t="shared" si="350"/>
        <v>12.820512820512842</v>
      </c>
      <c r="AP518" s="1100">
        <f t="shared" si="351"/>
        <v>8.333333333333325</v>
      </c>
      <c r="AQ518" s="1100">
        <f t="shared" si="352"/>
        <v>2.8571428571428692</v>
      </c>
      <c r="AR518" s="1100">
        <f t="shared" si="353"/>
        <v>9.375</v>
      </c>
      <c r="AS518" s="1100">
        <f t="shared" si="354"/>
        <v>0</v>
      </c>
      <c r="AT518" s="1100">
        <f t="shared" si="355"/>
        <v>6.6666666666666652</v>
      </c>
      <c r="AU518" s="1100">
        <f t="shared" si="356"/>
        <v>7.1428571428571397</v>
      </c>
      <c r="AV518" s="1100">
        <f t="shared" si="357"/>
        <v>16.666666666666675</v>
      </c>
      <c r="AW518" s="1100">
        <f t="shared" si="335"/>
        <v>11.15627993857375</v>
      </c>
      <c r="AX518" s="1100">
        <f t="shared" si="336"/>
        <v>8.8722084315278469</v>
      </c>
    </row>
    <row r="519" spans="1:50" ht="11.25" customHeight="1" x14ac:dyDescent="0.2">
      <c r="A519" s="831" t="s">
        <v>1516</v>
      </c>
      <c r="B519" s="842" t="s">
        <v>1517</v>
      </c>
      <c r="C519" s="490">
        <v>0.96</v>
      </c>
      <c r="D519" s="584">
        <v>0.91</v>
      </c>
      <c r="E519" s="483">
        <v>0.76</v>
      </c>
      <c r="F519" s="460">
        <v>0.72000000000000008</v>
      </c>
      <c r="G519" s="463">
        <v>0.6</v>
      </c>
      <c r="H519" s="584">
        <v>0.56999999999999995</v>
      </c>
      <c r="I519" s="463">
        <v>0.48</v>
      </c>
      <c r="J519" s="584">
        <v>0.42</v>
      </c>
      <c r="K519" s="897" t="s">
        <v>90</v>
      </c>
      <c r="L519" s="463">
        <v>0.24</v>
      </c>
      <c r="M519" s="459">
        <v>0.23</v>
      </c>
      <c r="N519" s="897"/>
      <c r="O519" s="585">
        <v>0.2</v>
      </c>
      <c r="P519" s="472">
        <v>0.15</v>
      </c>
      <c r="Q519" s="586">
        <v>0</v>
      </c>
      <c r="R519" s="586">
        <v>0</v>
      </c>
      <c r="S519" s="586">
        <v>0</v>
      </c>
      <c r="T519" s="586">
        <v>0</v>
      </c>
      <c r="U519" s="586">
        <v>0</v>
      </c>
      <c r="V519" s="586">
        <v>0</v>
      </c>
      <c r="W519" s="586">
        <v>0</v>
      </c>
      <c r="X519" s="586">
        <v>0</v>
      </c>
      <c r="Y519" s="586">
        <v>0</v>
      </c>
      <c r="Z519" s="586">
        <v>0</v>
      </c>
      <c r="AA519" s="587">
        <f t="shared" ref="AA519:AA582" si="358">SUM(C519:Z519)</f>
        <v>6.2400000000000011</v>
      </c>
      <c r="AB519" s="1100">
        <f t="shared" si="337"/>
        <v>5.4945054945054972</v>
      </c>
      <c r="AC519" s="1100">
        <f t="shared" si="338"/>
        <v>19.736842105263165</v>
      </c>
      <c r="AD519" s="1100">
        <f t="shared" si="339"/>
        <v>5.5555555555555358</v>
      </c>
      <c r="AE519" s="1100">
        <f t="shared" si="340"/>
        <v>20.000000000000018</v>
      </c>
      <c r="AF519" s="1100">
        <f t="shared" si="341"/>
        <v>5.2631578947368363</v>
      </c>
      <c r="AG519" s="1100">
        <f t="shared" si="342"/>
        <v>18.75</v>
      </c>
      <c r="AH519" s="1100">
        <f t="shared" si="343"/>
        <v>14.285714285714279</v>
      </c>
      <c r="AI519" s="1100">
        <f t="shared" si="344"/>
        <v>75</v>
      </c>
      <c r="AJ519" s="1100">
        <f t="shared" si="345"/>
        <v>4.3478260869565188</v>
      </c>
      <c r="AK519" s="1100">
        <f t="shared" si="346"/>
        <v>14.999999999999991</v>
      </c>
      <c r="AL519" s="1100">
        <f t="shared" si="347"/>
        <v>33.33333333333335</v>
      </c>
      <c r="AM519" s="1100" t="str">
        <f t="shared" si="348"/>
        <v>n/a</v>
      </c>
      <c r="AN519" s="1100" t="str">
        <f t="shared" si="349"/>
        <v>n/a</v>
      </c>
      <c r="AO519" s="1100" t="str">
        <f t="shared" si="350"/>
        <v>n/a</v>
      </c>
      <c r="AP519" s="1100" t="str">
        <f t="shared" si="351"/>
        <v>n/a</v>
      </c>
      <c r="AQ519" s="1100" t="str">
        <f t="shared" si="352"/>
        <v>n/a</v>
      </c>
      <c r="AR519" s="1100" t="str">
        <f t="shared" si="353"/>
        <v>n/a</v>
      </c>
      <c r="AS519" s="1100" t="str">
        <f t="shared" si="354"/>
        <v>n/a</v>
      </c>
      <c r="AT519" s="1100" t="str">
        <f t="shared" si="355"/>
        <v>n/a</v>
      </c>
      <c r="AU519" s="1100" t="str">
        <f t="shared" si="356"/>
        <v>n/a</v>
      </c>
      <c r="AV519" s="1100" t="str">
        <f t="shared" si="357"/>
        <v>n/a</v>
      </c>
      <c r="AW519" s="1100">
        <f t="shared" ref="AW519:AW582" si="359">AVERAGE(AB519:AV519)</f>
        <v>19.706084977824109</v>
      </c>
      <c r="AX519" s="1100">
        <f t="shared" ref="AX519:AX582" si="360">STDEV(AB519:AV519)</f>
        <v>20.352711746187911</v>
      </c>
    </row>
    <row r="520" spans="1:50" ht="11.25" customHeight="1" x14ac:dyDescent="0.2">
      <c r="A520" s="467" t="s">
        <v>308</v>
      </c>
      <c r="B520" s="468" t="s">
        <v>309</v>
      </c>
      <c r="C520" s="584">
        <v>0.84</v>
      </c>
      <c r="D520" s="584">
        <v>0.8</v>
      </c>
      <c r="E520" s="460">
        <v>0.78</v>
      </c>
      <c r="F520" s="471">
        <v>0.76</v>
      </c>
      <c r="G520" s="474">
        <v>0.75</v>
      </c>
      <c r="H520" s="474">
        <v>0.74</v>
      </c>
      <c r="I520" s="474">
        <v>0.73</v>
      </c>
      <c r="J520" s="474">
        <v>0.72</v>
      </c>
      <c r="K520" s="977"/>
      <c r="L520" s="474">
        <v>0.71</v>
      </c>
      <c r="M520" s="470">
        <v>0.7</v>
      </c>
      <c r="N520" s="977"/>
      <c r="O520" s="487">
        <v>0.69</v>
      </c>
      <c r="P520" s="496">
        <v>0.68</v>
      </c>
      <c r="Q520" s="476">
        <v>0.67</v>
      </c>
      <c r="R520" s="476">
        <v>0.63</v>
      </c>
      <c r="S520" s="476">
        <v>0.59</v>
      </c>
      <c r="T520" s="476">
        <v>0.51200000000000001</v>
      </c>
      <c r="U520" s="476">
        <v>0.40266000000000002</v>
      </c>
      <c r="V520" s="476">
        <v>0.35731999999999997</v>
      </c>
      <c r="W520" s="476">
        <v>0.33602000000000004</v>
      </c>
      <c r="X520" s="476">
        <v>0.31466</v>
      </c>
      <c r="Y520" s="476">
        <v>0.29332000000000003</v>
      </c>
      <c r="Z520" s="476">
        <v>0.26135999999999998</v>
      </c>
      <c r="AA520" s="587">
        <f t="shared" si="358"/>
        <v>13.267339999999999</v>
      </c>
      <c r="AB520" s="1100">
        <f t="shared" si="337"/>
        <v>4.9999999999999822</v>
      </c>
      <c r="AC520" s="1100">
        <f t="shared" si="338"/>
        <v>2.5641025641025772</v>
      </c>
      <c r="AD520" s="1100">
        <f t="shared" si="339"/>
        <v>2.6315789473684292</v>
      </c>
      <c r="AE520" s="1100">
        <f t="shared" si="340"/>
        <v>1.3333333333333419</v>
      </c>
      <c r="AF520" s="1100">
        <f t="shared" si="341"/>
        <v>1.3513513513513598</v>
      </c>
      <c r="AG520" s="1100">
        <f t="shared" si="342"/>
        <v>1.3698630136986356</v>
      </c>
      <c r="AH520" s="1100">
        <f t="shared" si="343"/>
        <v>1.388888888888884</v>
      </c>
      <c r="AI520" s="1100">
        <f t="shared" si="344"/>
        <v>1.4084507042253502</v>
      </c>
      <c r="AJ520" s="1100">
        <f t="shared" si="345"/>
        <v>1.4285714285714235</v>
      </c>
      <c r="AK520" s="1100">
        <f t="shared" si="346"/>
        <v>1.449275362318847</v>
      </c>
      <c r="AL520" s="1100">
        <f t="shared" si="347"/>
        <v>1.4705882352941124</v>
      </c>
      <c r="AM520" s="1100">
        <f t="shared" si="348"/>
        <v>1.4925373134328401</v>
      </c>
      <c r="AN520" s="1100">
        <f t="shared" si="349"/>
        <v>6.3492063492063489</v>
      </c>
      <c r="AO520" s="1100">
        <f t="shared" si="350"/>
        <v>6.7796610169491567</v>
      </c>
      <c r="AP520" s="1100">
        <f t="shared" si="351"/>
        <v>15.234375</v>
      </c>
      <c r="AQ520" s="1100">
        <f t="shared" si="352"/>
        <v>27.154423086474932</v>
      </c>
      <c r="AR520" s="1100">
        <f t="shared" si="353"/>
        <v>12.68890630247399</v>
      </c>
      <c r="AS520" s="1100">
        <f t="shared" si="354"/>
        <v>6.3389083983095951</v>
      </c>
      <c r="AT520" s="1100">
        <f t="shared" si="355"/>
        <v>6.7882794126994384</v>
      </c>
      <c r="AU520" s="1100">
        <f t="shared" si="356"/>
        <v>7.2753306968498466</v>
      </c>
      <c r="AV520" s="1100">
        <f t="shared" si="357"/>
        <v>12.228344046525885</v>
      </c>
      <c r="AW520" s="1100">
        <f t="shared" si="359"/>
        <v>5.8917131167654757</v>
      </c>
      <c r="AX520" s="1100">
        <f t="shared" si="360"/>
        <v>6.4533919893765113</v>
      </c>
    </row>
    <row r="521" spans="1:50" ht="11.25" customHeight="1" x14ac:dyDescent="0.2">
      <c r="A521" s="826" t="s">
        <v>4068</v>
      </c>
      <c r="B521" s="816" t="s">
        <v>2619</v>
      </c>
      <c r="C521" s="963">
        <v>0.68</v>
      </c>
      <c r="D521" s="963">
        <v>0.6</v>
      </c>
      <c r="E521" s="820">
        <v>0.5</v>
      </c>
      <c r="F521" s="816">
        <v>0.42</v>
      </c>
      <c r="G521" s="812">
        <v>0.35</v>
      </c>
      <c r="H521" s="812">
        <v>0.22</v>
      </c>
      <c r="I521" s="463">
        <v>0</v>
      </c>
      <c r="J521" s="463">
        <v>0</v>
      </c>
      <c r="K521" s="812"/>
      <c r="L521" s="463">
        <v>0</v>
      </c>
      <c r="M521" s="1116">
        <v>0.69</v>
      </c>
      <c r="N521" s="812"/>
      <c r="O521" s="461">
        <v>0.89</v>
      </c>
      <c r="P521" s="461">
        <v>0.88</v>
      </c>
      <c r="Q521" s="831">
        <v>0.87</v>
      </c>
      <c r="R521" s="831">
        <v>0.84</v>
      </c>
      <c r="S521" s="831">
        <v>0.78</v>
      </c>
      <c r="T521" s="831">
        <v>0.59</v>
      </c>
      <c r="U521" s="831">
        <v>0.5</v>
      </c>
      <c r="V521" s="831">
        <v>0.42499999999999999</v>
      </c>
      <c r="W521" s="831">
        <v>0.36</v>
      </c>
      <c r="X521" s="831">
        <v>0.30499999999999999</v>
      </c>
      <c r="Y521" s="831">
        <v>0.28499999999999998</v>
      </c>
      <c r="Z521" s="831">
        <v>0.27</v>
      </c>
      <c r="AA521" s="587">
        <f t="shared" si="358"/>
        <v>10.455</v>
      </c>
      <c r="AB521" s="1100">
        <f t="shared" si="337"/>
        <v>13.333333333333353</v>
      </c>
      <c r="AC521" s="1100">
        <f t="shared" si="338"/>
        <v>19.999999999999996</v>
      </c>
      <c r="AD521" s="1100">
        <f t="shared" si="339"/>
        <v>19.047619047619047</v>
      </c>
      <c r="AE521" s="1100">
        <f t="shared" si="340"/>
        <v>19.999999999999996</v>
      </c>
      <c r="AF521" s="1100">
        <f t="shared" si="341"/>
        <v>59.090909090909079</v>
      </c>
      <c r="AG521" s="1100" t="str">
        <f t="shared" si="342"/>
        <v>n/a</v>
      </c>
      <c r="AH521" s="1100" t="str">
        <f t="shared" si="343"/>
        <v>n/a</v>
      </c>
      <c r="AI521" s="1100" t="str">
        <f t="shared" si="344"/>
        <v>n/a</v>
      </c>
      <c r="AJ521" s="1100">
        <f t="shared" si="345"/>
        <v>-100</v>
      </c>
      <c r="AK521" s="1100">
        <f t="shared" si="346"/>
        <v>-22.471910112359559</v>
      </c>
      <c r="AL521" s="1100">
        <f t="shared" si="347"/>
        <v>1.1363636363636465</v>
      </c>
      <c r="AM521" s="1100">
        <f t="shared" si="348"/>
        <v>1.1494252873563315</v>
      </c>
      <c r="AN521" s="1100">
        <f t="shared" si="349"/>
        <v>3.5714285714285809</v>
      </c>
      <c r="AO521" s="1100">
        <f t="shared" si="350"/>
        <v>7.6923076923076872</v>
      </c>
      <c r="AP521" s="1100">
        <f t="shared" si="351"/>
        <v>32.203389830508478</v>
      </c>
      <c r="AQ521" s="1100">
        <f t="shared" si="352"/>
        <v>17.999999999999993</v>
      </c>
      <c r="AR521" s="1100">
        <f t="shared" si="353"/>
        <v>17.647058823529417</v>
      </c>
      <c r="AS521" s="1100">
        <f t="shared" si="354"/>
        <v>18.055555555555557</v>
      </c>
      <c r="AT521" s="1100">
        <f t="shared" si="355"/>
        <v>18.032786885245898</v>
      </c>
      <c r="AU521" s="1100">
        <f t="shared" si="356"/>
        <v>7.0175438596491224</v>
      </c>
      <c r="AV521" s="1100">
        <f t="shared" si="357"/>
        <v>5.5555555555555358</v>
      </c>
      <c r="AW521" s="1100">
        <f t="shared" si="359"/>
        <v>7.7256315031667873</v>
      </c>
      <c r="AX521" s="1100">
        <f t="shared" si="360"/>
        <v>31.381228730711978</v>
      </c>
    </row>
    <row r="522" spans="1:50" ht="11.25" customHeight="1" x14ac:dyDescent="0.2">
      <c r="A522" s="458" t="s">
        <v>1518</v>
      </c>
      <c r="B522" s="829" t="s">
        <v>1519</v>
      </c>
      <c r="C522" s="584">
        <v>1.23</v>
      </c>
      <c r="D522" s="584">
        <v>1.1100000000000001</v>
      </c>
      <c r="E522" s="460">
        <v>0.99</v>
      </c>
      <c r="F522" s="589">
        <v>0.87</v>
      </c>
      <c r="G522" s="584">
        <v>0.78</v>
      </c>
      <c r="H522" s="584">
        <v>0.7</v>
      </c>
      <c r="I522" s="584">
        <v>0.62</v>
      </c>
      <c r="J522" s="584">
        <v>0.15</v>
      </c>
      <c r="K522" s="897"/>
      <c r="L522" s="463">
        <v>0</v>
      </c>
      <c r="M522" s="588">
        <v>0</v>
      </c>
      <c r="N522" s="897"/>
      <c r="O522" s="585">
        <v>0</v>
      </c>
      <c r="P522" s="585">
        <v>0.1</v>
      </c>
      <c r="Q522" s="586">
        <v>0.4</v>
      </c>
      <c r="R522" s="586">
        <v>0.4</v>
      </c>
      <c r="S522" s="590">
        <v>0.4</v>
      </c>
      <c r="T522" s="590">
        <v>0.24049999999999999</v>
      </c>
      <c r="U522" s="590">
        <v>0.14599999999999999</v>
      </c>
      <c r="V522" s="590">
        <v>0.111</v>
      </c>
      <c r="W522" s="586">
        <v>8.5999999999999993E-2</v>
      </c>
      <c r="X522" s="586">
        <v>8.5999999999999993E-2</v>
      </c>
      <c r="Y522" s="590">
        <v>8.5999999999999993E-2</v>
      </c>
      <c r="Z522" s="590">
        <v>8.4000000000000005E-2</v>
      </c>
      <c r="AA522" s="587">
        <f t="shared" si="358"/>
        <v>8.5895000000000028</v>
      </c>
      <c r="AB522" s="1100">
        <f t="shared" si="337"/>
        <v>10.810810810810789</v>
      </c>
      <c r="AC522" s="1100">
        <f t="shared" si="338"/>
        <v>12.121212121212132</v>
      </c>
      <c r="AD522" s="1100">
        <f t="shared" si="339"/>
        <v>13.793103448275868</v>
      </c>
      <c r="AE522" s="1100">
        <f t="shared" si="340"/>
        <v>11.538461538461542</v>
      </c>
      <c r="AF522" s="1100">
        <f t="shared" si="341"/>
        <v>11.428571428571432</v>
      </c>
      <c r="AG522" s="1100">
        <f t="shared" si="342"/>
        <v>12.903225806451601</v>
      </c>
      <c r="AH522" s="1100">
        <f t="shared" si="343"/>
        <v>313.33333333333337</v>
      </c>
      <c r="AI522" s="1100" t="str">
        <f t="shared" si="344"/>
        <v>n/a</v>
      </c>
      <c r="AJ522" s="1100" t="str">
        <f t="shared" si="345"/>
        <v>n/a</v>
      </c>
      <c r="AK522" s="1100" t="str">
        <f t="shared" si="346"/>
        <v>n/a</v>
      </c>
      <c r="AL522" s="1100">
        <f t="shared" si="347"/>
        <v>-100</v>
      </c>
      <c r="AM522" s="1100">
        <f t="shared" si="348"/>
        <v>-75</v>
      </c>
      <c r="AN522" s="1100">
        <f t="shared" si="349"/>
        <v>0</v>
      </c>
      <c r="AO522" s="1100">
        <f t="shared" si="350"/>
        <v>0</v>
      </c>
      <c r="AP522" s="1100">
        <f t="shared" si="351"/>
        <v>66.320166320166322</v>
      </c>
      <c r="AQ522" s="1100">
        <f t="shared" si="352"/>
        <v>64.726027397260282</v>
      </c>
      <c r="AR522" s="1100">
        <f t="shared" si="353"/>
        <v>31.53153153153152</v>
      </c>
      <c r="AS522" s="1100">
        <f t="shared" si="354"/>
        <v>29.069767441860471</v>
      </c>
      <c r="AT522" s="1100">
        <f t="shared" si="355"/>
        <v>0</v>
      </c>
      <c r="AU522" s="1100">
        <f t="shared" si="356"/>
        <v>0</v>
      </c>
      <c r="AV522" s="1100">
        <f t="shared" si="357"/>
        <v>2.3809523809523725</v>
      </c>
      <c r="AW522" s="1100">
        <f t="shared" si="359"/>
        <v>22.497620197715982</v>
      </c>
      <c r="AX522" s="1100">
        <f t="shared" si="360"/>
        <v>82.607959624087698</v>
      </c>
    </row>
    <row r="523" spans="1:50" ht="11.25" customHeight="1" x14ac:dyDescent="0.2">
      <c r="A523" s="458" t="s">
        <v>1514</v>
      </c>
      <c r="B523" s="829" t="s">
        <v>1515</v>
      </c>
      <c r="C523" s="584">
        <v>0.72460000000000002</v>
      </c>
      <c r="D523" s="584">
        <v>0.67559999999999998</v>
      </c>
      <c r="E523" s="460">
        <v>0.58740000000000003</v>
      </c>
      <c r="F523" s="589">
        <v>0.51100000000000001</v>
      </c>
      <c r="G523" s="584">
        <v>0.44500000000000001</v>
      </c>
      <c r="H523" s="584">
        <v>0.38650000000000001</v>
      </c>
      <c r="I523" s="584">
        <v>0.33449999999999996</v>
      </c>
      <c r="J523" s="584">
        <v>0.22500000000000001</v>
      </c>
      <c r="K523" s="897"/>
      <c r="L523" s="463">
        <v>0</v>
      </c>
      <c r="M523" s="588">
        <v>0</v>
      </c>
      <c r="N523" s="897"/>
      <c r="O523" s="464">
        <v>0</v>
      </c>
      <c r="P523" s="585">
        <v>0</v>
      </c>
      <c r="Q523" s="586">
        <v>0</v>
      </c>
      <c r="R523" s="586">
        <v>0</v>
      </c>
      <c r="S523" s="586">
        <v>0</v>
      </c>
      <c r="T523" s="586">
        <v>0</v>
      </c>
      <c r="U523" s="586">
        <v>0</v>
      </c>
      <c r="V523" s="586">
        <v>0</v>
      </c>
      <c r="W523" s="586">
        <v>0</v>
      </c>
      <c r="X523" s="586">
        <v>0</v>
      </c>
      <c r="Y523" s="586">
        <v>0</v>
      </c>
      <c r="Z523" s="586">
        <v>0</v>
      </c>
      <c r="AA523" s="587">
        <f t="shared" si="358"/>
        <v>3.8895999999999997</v>
      </c>
      <c r="AB523" s="1100">
        <f t="shared" si="337"/>
        <v>7.2528123149792734</v>
      </c>
      <c r="AC523" s="1100">
        <f t="shared" si="338"/>
        <v>15.015321756894773</v>
      </c>
      <c r="AD523" s="1100">
        <f t="shared" si="339"/>
        <v>14.95107632093935</v>
      </c>
      <c r="AE523" s="1100">
        <f t="shared" si="340"/>
        <v>14.831460674157304</v>
      </c>
      <c r="AF523" s="1100">
        <f t="shared" si="341"/>
        <v>15.13583441138422</v>
      </c>
      <c r="AG523" s="1100">
        <f t="shared" si="342"/>
        <v>15.545590433482825</v>
      </c>
      <c r="AH523" s="1100">
        <f t="shared" si="343"/>
        <v>48.666666666666657</v>
      </c>
      <c r="AI523" s="1100" t="str">
        <f t="shared" si="344"/>
        <v>n/a</v>
      </c>
      <c r="AJ523" s="1100" t="str">
        <f t="shared" si="345"/>
        <v>n/a</v>
      </c>
      <c r="AK523" s="1100" t="str">
        <f t="shared" si="346"/>
        <v>n/a</v>
      </c>
      <c r="AL523" s="1100" t="str">
        <f t="shared" si="347"/>
        <v>n/a</v>
      </c>
      <c r="AM523" s="1100" t="str">
        <f t="shared" si="348"/>
        <v>n/a</v>
      </c>
      <c r="AN523" s="1100" t="str">
        <f t="shared" si="349"/>
        <v>n/a</v>
      </c>
      <c r="AO523" s="1100" t="str">
        <f t="shared" si="350"/>
        <v>n/a</v>
      </c>
      <c r="AP523" s="1100" t="str">
        <f t="shared" si="351"/>
        <v>n/a</v>
      </c>
      <c r="AQ523" s="1100" t="str">
        <f t="shared" si="352"/>
        <v>n/a</v>
      </c>
      <c r="AR523" s="1100" t="str">
        <f t="shared" si="353"/>
        <v>n/a</v>
      </c>
      <c r="AS523" s="1100" t="str">
        <f t="shared" si="354"/>
        <v>n/a</v>
      </c>
      <c r="AT523" s="1100" t="str">
        <f t="shared" si="355"/>
        <v>n/a</v>
      </c>
      <c r="AU523" s="1100" t="str">
        <f t="shared" si="356"/>
        <v>n/a</v>
      </c>
      <c r="AV523" s="1100" t="str">
        <f t="shared" si="357"/>
        <v>n/a</v>
      </c>
      <c r="AW523" s="1100">
        <f t="shared" si="359"/>
        <v>18.771251796929199</v>
      </c>
      <c r="AX523" s="1100">
        <f t="shared" si="360"/>
        <v>13.504654348013228</v>
      </c>
    </row>
    <row r="524" spans="1:50" ht="11.25" customHeight="1" x14ac:dyDescent="0.2">
      <c r="A524" s="829" t="s">
        <v>2622</v>
      </c>
      <c r="B524" s="829" t="s">
        <v>2623</v>
      </c>
      <c r="C524" s="584">
        <v>1.48</v>
      </c>
      <c r="D524" s="584">
        <v>1.4</v>
      </c>
      <c r="E524" s="460">
        <v>1.34</v>
      </c>
      <c r="F524" s="454">
        <v>1.28</v>
      </c>
      <c r="G524" s="584">
        <v>1.25</v>
      </c>
      <c r="H524" s="584">
        <v>1.23</v>
      </c>
      <c r="I524" s="584">
        <v>1.21</v>
      </c>
      <c r="J524" s="499">
        <v>1.19</v>
      </c>
      <c r="K524" s="897"/>
      <c r="L524" s="499">
        <v>1.19</v>
      </c>
      <c r="M524" s="588">
        <v>1.19</v>
      </c>
      <c r="N524" s="897"/>
      <c r="O524" s="588">
        <v>1.19</v>
      </c>
      <c r="P524" s="493">
        <v>1.19</v>
      </c>
      <c r="Q524" s="490">
        <v>1.19</v>
      </c>
      <c r="R524" s="490">
        <v>1.17</v>
      </c>
      <c r="S524" s="490">
        <v>1.1499999999999999</v>
      </c>
      <c r="T524" s="490">
        <v>1.1200000000000001</v>
      </c>
      <c r="U524" s="490">
        <v>1.1000000000000001</v>
      </c>
      <c r="V524" s="590">
        <v>1.08</v>
      </c>
      <c r="W524" s="590">
        <v>1.06</v>
      </c>
      <c r="X524" s="590">
        <v>1.04</v>
      </c>
      <c r="Y524" s="590">
        <v>1.02</v>
      </c>
      <c r="Z524" s="590">
        <v>0.99</v>
      </c>
      <c r="AA524" s="587">
        <f t="shared" si="358"/>
        <v>26.06</v>
      </c>
      <c r="AB524" s="1100">
        <f t="shared" si="337"/>
        <v>5.7142857142857162</v>
      </c>
      <c r="AC524" s="1100">
        <f t="shared" si="338"/>
        <v>4.4776119402984982</v>
      </c>
      <c r="AD524" s="1100">
        <f t="shared" si="339"/>
        <v>4.6875</v>
      </c>
      <c r="AE524" s="1100">
        <f t="shared" si="340"/>
        <v>2.4000000000000021</v>
      </c>
      <c r="AF524" s="1100">
        <f t="shared" si="341"/>
        <v>1.6260162601626105</v>
      </c>
      <c r="AG524" s="1100">
        <f t="shared" si="342"/>
        <v>1.6528925619834656</v>
      </c>
      <c r="AH524" s="1100">
        <f t="shared" si="343"/>
        <v>1.6806722689075571</v>
      </c>
      <c r="AI524" s="1100">
        <f t="shared" si="344"/>
        <v>0</v>
      </c>
      <c r="AJ524" s="1100">
        <f t="shared" si="345"/>
        <v>0</v>
      </c>
      <c r="AK524" s="1100">
        <f t="shared" si="346"/>
        <v>0</v>
      </c>
      <c r="AL524" s="1100">
        <f t="shared" si="347"/>
        <v>0</v>
      </c>
      <c r="AM524" s="1100">
        <f t="shared" si="348"/>
        <v>0</v>
      </c>
      <c r="AN524" s="1100">
        <f t="shared" si="349"/>
        <v>1.7094017094017033</v>
      </c>
      <c r="AO524" s="1100">
        <f t="shared" si="350"/>
        <v>1.7391304347826209</v>
      </c>
      <c r="AP524" s="1100">
        <f t="shared" si="351"/>
        <v>2.6785714285714191</v>
      </c>
      <c r="AQ524" s="1100">
        <f t="shared" si="352"/>
        <v>1.8181818181818299</v>
      </c>
      <c r="AR524" s="1100">
        <f t="shared" si="353"/>
        <v>1.8518518518518601</v>
      </c>
      <c r="AS524" s="1100">
        <f t="shared" si="354"/>
        <v>1.8867924528301883</v>
      </c>
      <c r="AT524" s="1100">
        <f t="shared" si="355"/>
        <v>1.9230769230769162</v>
      </c>
      <c r="AU524" s="1100">
        <f t="shared" si="356"/>
        <v>1.9607843137254832</v>
      </c>
      <c r="AV524" s="1100">
        <f t="shared" si="357"/>
        <v>3.0303030303030276</v>
      </c>
      <c r="AW524" s="1100">
        <f t="shared" si="359"/>
        <v>1.9446225099220427</v>
      </c>
      <c r="AX524" s="1100">
        <f t="shared" si="360"/>
        <v>1.571063551843237</v>
      </c>
    </row>
    <row r="525" spans="1:50" ht="11.25" customHeight="1" x14ac:dyDescent="0.2">
      <c r="A525" s="467" t="s">
        <v>3863</v>
      </c>
      <c r="B525" s="468" t="s">
        <v>3864</v>
      </c>
      <c r="C525" s="584">
        <v>0.28000000000000003</v>
      </c>
      <c r="D525" s="584">
        <v>0.27</v>
      </c>
      <c r="E525" s="460">
        <v>0.26</v>
      </c>
      <c r="F525" s="460">
        <v>0.25</v>
      </c>
      <c r="G525" s="474">
        <v>0.24</v>
      </c>
      <c r="H525" s="474">
        <v>0.21</v>
      </c>
      <c r="I525" s="474">
        <v>0.16500000000000001</v>
      </c>
      <c r="J525" s="497">
        <v>0</v>
      </c>
      <c r="K525" s="977"/>
      <c r="L525" s="473">
        <v>0</v>
      </c>
      <c r="M525" s="475">
        <v>0</v>
      </c>
      <c r="N525" s="977"/>
      <c r="O525" s="496">
        <v>0</v>
      </c>
      <c r="P525" s="496">
        <v>2.5000000000000001E-2</v>
      </c>
      <c r="Q525" s="477">
        <v>7.4999999999999997E-2</v>
      </c>
      <c r="R525" s="477">
        <v>0.19</v>
      </c>
      <c r="S525" s="477">
        <v>0.19</v>
      </c>
      <c r="T525" s="477">
        <v>0.25</v>
      </c>
      <c r="U525" s="476">
        <v>0.28999999999999998</v>
      </c>
      <c r="V525" s="477">
        <v>0.27500000000000002</v>
      </c>
      <c r="W525" s="476">
        <v>0.375</v>
      </c>
      <c r="X525" s="476">
        <v>0.35</v>
      </c>
      <c r="Y525" s="477">
        <v>0.3</v>
      </c>
      <c r="Z525" s="476">
        <v>0.35</v>
      </c>
      <c r="AA525" s="587">
        <f t="shared" si="358"/>
        <v>4.3449999999999998</v>
      </c>
      <c r="AB525" s="1100">
        <f t="shared" si="337"/>
        <v>3.7037037037036979</v>
      </c>
      <c r="AC525" s="1100">
        <f t="shared" si="338"/>
        <v>3.8461538461538547</v>
      </c>
      <c r="AD525" s="1100">
        <f t="shared" si="339"/>
        <v>4.0000000000000036</v>
      </c>
      <c r="AE525" s="1100">
        <f t="shared" si="340"/>
        <v>4.1666666666666741</v>
      </c>
      <c r="AF525" s="1100">
        <f t="shared" si="341"/>
        <v>14.285714285714279</v>
      </c>
      <c r="AG525" s="1100">
        <f t="shared" si="342"/>
        <v>27.27272727272727</v>
      </c>
      <c r="AH525" s="1100" t="str">
        <f t="shared" si="343"/>
        <v>n/a</v>
      </c>
      <c r="AI525" s="1100" t="str">
        <f t="shared" si="344"/>
        <v>n/a</v>
      </c>
      <c r="AJ525" s="1100" t="str">
        <f t="shared" si="345"/>
        <v>n/a</v>
      </c>
      <c r="AK525" s="1100" t="str">
        <f t="shared" si="346"/>
        <v>n/a</v>
      </c>
      <c r="AL525" s="1100">
        <f t="shared" si="347"/>
        <v>-100</v>
      </c>
      <c r="AM525" s="1100">
        <f t="shared" si="348"/>
        <v>-66.666666666666657</v>
      </c>
      <c r="AN525" s="1100">
        <f t="shared" si="349"/>
        <v>-60.526315789473685</v>
      </c>
      <c r="AO525" s="1100">
        <f t="shared" si="350"/>
        <v>0</v>
      </c>
      <c r="AP525" s="1100">
        <f t="shared" si="351"/>
        <v>-24</v>
      </c>
      <c r="AQ525" s="1100">
        <f t="shared" si="352"/>
        <v>-13.793103448275856</v>
      </c>
      <c r="AR525" s="1100">
        <f t="shared" si="353"/>
        <v>5.4545454545454453</v>
      </c>
      <c r="AS525" s="1100">
        <f t="shared" si="354"/>
        <v>-26.666666666666661</v>
      </c>
      <c r="AT525" s="1100">
        <f t="shared" si="355"/>
        <v>7.1428571428571397</v>
      </c>
      <c r="AU525" s="1100">
        <f t="shared" si="356"/>
        <v>16.666666666666675</v>
      </c>
      <c r="AV525" s="1100">
        <f t="shared" si="357"/>
        <v>-14.285714285714279</v>
      </c>
      <c r="AW525" s="1100">
        <f t="shared" si="359"/>
        <v>-12.905848930456592</v>
      </c>
      <c r="AX525" s="1100">
        <f t="shared" si="360"/>
        <v>33.843473189790501</v>
      </c>
    </row>
    <row r="526" spans="1:50" ht="11.25" customHeight="1" x14ac:dyDescent="0.2">
      <c r="A526" s="829" t="s">
        <v>4317</v>
      </c>
      <c r="B526" s="829" t="s">
        <v>4119</v>
      </c>
      <c r="C526" s="584">
        <v>1.0774999999999999</v>
      </c>
      <c r="D526" s="584">
        <v>0.94</v>
      </c>
      <c r="E526" s="460">
        <v>0.79500000000000004</v>
      </c>
      <c r="F526" s="460">
        <v>0.71</v>
      </c>
      <c r="G526" s="584">
        <v>0.63</v>
      </c>
      <c r="H526" s="584">
        <v>0.55000000000000004</v>
      </c>
      <c r="I526" s="584">
        <v>0.47</v>
      </c>
      <c r="J526" s="584">
        <v>0.36</v>
      </c>
      <c r="K526" s="897"/>
      <c r="L526" s="584">
        <v>0.25</v>
      </c>
      <c r="M526" s="459">
        <v>0.185</v>
      </c>
      <c r="N526" s="897"/>
      <c r="O526" s="472">
        <v>0.15</v>
      </c>
      <c r="P526" s="472">
        <v>0.13</v>
      </c>
      <c r="Q526" s="590">
        <v>0.125</v>
      </c>
      <c r="R526" s="590">
        <v>0.1075</v>
      </c>
      <c r="S526" s="586">
        <v>0.1</v>
      </c>
      <c r="T526" s="590">
        <v>9.2499999999999999E-2</v>
      </c>
      <c r="U526" s="590">
        <v>7.4999999999999997E-2</v>
      </c>
      <c r="V526" s="590">
        <v>5.7500000000000002E-2</v>
      </c>
      <c r="W526" s="590">
        <v>3.875E-2</v>
      </c>
      <c r="X526" s="590">
        <v>2.8750000000000001E-2</v>
      </c>
      <c r="Y526" s="590">
        <v>2.6249999999999999E-2</v>
      </c>
      <c r="Z526" s="590">
        <v>2.5000000000000001E-2</v>
      </c>
      <c r="AA526" s="587">
        <f t="shared" si="358"/>
        <v>6.9237500000000001</v>
      </c>
      <c r="AB526" s="1100">
        <f t="shared" si="337"/>
        <v>14.627659574468076</v>
      </c>
      <c r="AC526" s="1100">
        <f t="shared" si="338"/>
        <v>18.238993710691819</v>
      </c>
      <c r="AD526" s="1100">
        <f t="shared" si="339"/>
        <v>11.971830985915499</v>
      </c>
      <c r="AE526" s="1100">
        <f t="shared" si="340"/>
        <v>12.698412698412698</v>
      </c>
      <c r="AF526" s="1100">
        <f t="shared" si="341"/>
        <v>14.545454545454529</v>
      </c>
      <c r="AG526" s="1100">
        <f t="shared" si="342"/>
        <v>17.021276595744705</v>
      </c>
      <c r="AH526" s="1100">
        <f t="shared" si="343"/>
        <v>30.555555555555557</v>
      </c>
      <c r="AI526" s="1100">
        <f t="shared" si="344"/>
        <v>43.999999999999993</v>
      </c>
      <c r="AJ526" s="1100">
        <f t="shared" si="345"/>
        <v>35.13513513513513</v>
      </c>
      <c r="AK526" s="1100">
        <f t="shared" si="346"/>
        <v>23.333333333333339</v>
      </c>
      <c r="AL526" s="1100">
        <f t="shared" si="347"/>
        <v>15.384615384615374</v>
      </c>
      <c r="AM526" s="1100">
        <f t="shared" si="348"/>
        <v>4.0000000000000036</v>
      </c>
      <c r="AN526" s="1100">
        <f t="shared" si="349"/>
        <v>16.279069767441868</v>
      </c>
      <c r="AO526" s="1100">
        <f t="shared" si="350"/>
        <v>7.4999999999999956</v>
      </c>
      <c r="AP526" s="1100">
        <f t="shared" si="351"/>
        <v>8.1081081081081141</v>
      </c>
      <c r="AQ526" s="1100">
        <f t="shared" si="352"/>
        <v>23.333333333333339</v>
      </c>
      <c r="AR526" s="1100">
        <f t="shared" si="353"/>
        <v>30.434782608695631</v>
      </c>
      <c r="AS526" s="1100">
        <f t="shared" si="354"/>
        <v>48.387096774193552</v>
      </c>
      <c r="AT526" s="1100">
        <f t="shared" si="355"/>
        <v>34.782608695652172</v>
      </c>
      <c r="AU526" s="1100">
        <f t="shared" si="356"/>
        <v>9.5238095238095344</v>
      </c>
      <c r="AV526" s="1100">
        <f t="shared" si="357"/>
        <v>4.9999999999999822</v>
      </c>
      <c r="AW526" s="1100">
        <f t="shared" si="359"/>
        <v>20.231479825264806</v>
      </c>
      <c r="AX526" s="1100">
        <f t="shared" si="360"/>
        <v>12.614959366670789</v>
      </c>
    </row>
    <row r="527" spans="1:50" ht="11.25" customHeight="1" x14ac:dyDescent="0.2">
      <c r="A527" s="829" t="s">
        <v>1534</v>
      </c>
      <c r="B527" s="829" t="s">
        <v>1535</v>
      </c>
      <c r="C527" s="584">
        <v>2.48</v>
      </c>
      <c r="D527" s="584">
        <v>2.42</v>
      </c>
      <c r="E527" s="460">
        <v>2.1800000000000002</v>
      </c>
      <c r="F527" s="460">
        <v>1.92</v>
      </c>
      <c r="G527" s="584">
        <v>1.76</v>
      </c>
      <c r="H527" s="584">
        <v>1.6</v>
      </c>
      <c r="I527" s="584">
        <v>1.46</v>
      </c>
      <c r="J527" s="584">
        <v>1.36</v>
      </c>
      <c r="K527" s="897" t="s">
        <v>90</v>
      </c>
      <c r="L527" s="584">
        <v>1.29</v>
      </c>
      <c r="M527" s="459">
        <v>1.25</v>
      </c>
      <c r="N527" s="897"/>
      <c r="O527" s="585">
        <v>1.24</v>
      </c>
      <c r="P527" s="472">
        <v>1.24</v>
      </c>
      <c r="Q527" s="590">
        <v>1.22</v>
      </c>
      <c r="R527" s="590">
        <v>1.02</v>
      </c>
      <c r="S527" s="590">
        <v>0.69</v>
      </c>
      <c r="T527" s="590">
        <v>0.55000000000000004</v>
      </c>
      <c r="U527" s="590">
        <v>0.49</v>
      </c>
      <c r="V527" s="590">
        <v>0.45</v>
      </c>
      <c r="W527" s="586">
        <v>0.44</v>
      </c>
      <c r="X527" s="590">
        <v>0.38</v>
      </c>
      <c r="Y527" s="590">
        <v>0.27</v>
      </c>
      <c r="Z527" s="590">
        <v>0.18</v>
      </c>
      <c r="AA527" s="587">
        <f t="shared" si="358"/>
        <v>25.889999999999993</v>
      </c>
      <c r="AB527" s="1100">
        <f t="shared" si="337"/>
        <v>2.4793388429751984</v>
      </c>
      <c r="AC527" s="1100">
        <f t="shared" si="338"/>
        <v>11.009174311926584</v>
      </c>
      <c r="AD527" s="1100">
        <f t="shared" si="339"/>
        <v>13.541666666666675</v>
      </c>
      <c r="AE527" s="1100">
        <f t="shared" si="340"/>
        <v>9.0909090909090828</v>
      </c>
      <c r="AF527" s="1100">
        <f t="shared" si="341"/>
        <v>9.9999999999999858</v>
      </c>
      <c r="AG527" s="1100">
        <f t="shared" si="342"/>
        <v>9.5890410958904262</v>
      </c>
      <c r="AH527" s="1100">
        <f t="shared" si="343"/>
        <v>7.3529411764705843</v>
      </c>
      <c r="AI527" s="1100">
        <f t="shared" si="344"/>
        <v>5.4263565891472965</v>
      </c>
      <c r="AJ527" s="1100">
        <f t="shared" si="345"/>
        <v>3.2000000000000028</v>
      </c>
      <c r="AK527" s="1100">
        <f t="shared" si="346"/>
        <v>0.80645161290322509</v>
      </c>
      <c r="AL527" s="1100">
        <f t="shared" si="347"/>
        <v>0</v>
      </c>
      <c r="AM527" s="1100">
        <f t="shared" si="348"/>
        <v>1.6393442622950838</v>
      </c>
      <c r="AN527" s="1100">
        <f t="shared" si="349"/>
        <v>19.6078431372549</v>
      </c>
      <c r="AO527" s="1100">
        <f t="shared" si="350"/>
        <v>47.826086956521749</v>
      </c>
      <c r="AP527" s="1100">
        <f t="shared" si="351"/>
        <v>25.454545454545439</v>
      </c>
      <c r="AQ527" s="1100">
        <f t="shared" si="352"/>
        <v>12.244897959183687</v>
      </c>
      <c r="AR527" s="1100">
        <f t="shared" si="353"/>
        <v>8.8888888888888786</v>
      </c>
      <c r="AS527" s="1100">
        <f t="shared" si="354"/>
        <v>2.2727272727272707</v>
      </c>
      <c r="AT527" s="1100">
        <f t="shared" si="355"/>
        <v>15.789473684210531</v>
      </c>
      <c r="AU527" s="1100">
        <f t="shared" si="356"/>
        <v>40.740740740740748</v>
      </c>
      <c r="AV527" s="1100">
        <f t="shared" si="357"/>
        <v>50.000000000000021</v>
      </c>
      <c r="AW527" s="1100">
        <f t="shared" si="359"/>
        <v>14.140972749678921</v>
      </c>
      <c r="AX527" s="1100">
        <f t="shared" si="360"/>
        <v>14.9098395150298</v>
      </c>
    </row>
    <row r="528" spans="1:50" ht="11.25" customHeight="1" x14ac:dyDescent="0.2">
      <c r="A528" s="829" t="s">
        <v>736</v>
      </c>
      <c r="B528" s="829" t="s">
        <v>737</v>
      </c>
      <c r="C528" s="584">
        <v>1.84</v>
      </c>
      <c r="D528" s="584">
        <v>1.64</v>
      </c>
      <c r="E528" s="460">
        <v>1.44</v>
      </c>
      <c r="F528" s="460">
        <v>1.36</v>
      </c>
      <c r="G528" s="584">
        <v>1.2</v>
      </c>
      <c r="H528" s="584">
        <v>1.0900000000000001</v>
      </c>
      <c r="I528" s="584">
        <v>0.96</v>
      </c>
      <c r="J528" s="584">
        <v>0.86</v>
      </c>
      <c r="K528" s="897" t="s">
        <v>90</v>
      </c>
      <c r="L528" s="584">
        <v>0.8</v>
      </c>
      <c r="M528" s="459">
        <v>0.7</v>
      </c>
      <c r="N528" s="897"/>
      <c r="O528" s="472">
        <v>0.62</v>
      </c>
      <c r="P528" s="472">
        <v>0.55000000000000004</v>
      </c>
      <c r="Q528" s="590">
        <v>0.5</v>
      </c>
      <c r="R528" s="590">
        <v>0.45</v>
      </c>
      <c r="S528" s="590">
        <v>0.4</v>
      </c>
      <c r="T528" s="590">
        <v>0.33</v>
      </c>
      <c r="U528" s="590">
        <v>0.28749999999999998</v>
      </c>
      <c r="V528" s="590">
        <v>0.24249999999999999</v>
      </c>
      <c r="W528" s="590">
        <v>0.23499999999999999</v>
      </c>
      <c r="X528" s="590">
        <v>0.19</v>
      </c>
      <c r="Y528" s="590">
        <v>0.16</v>
      </c>
      <c r="Z528" s="590">
        <v>2.5000000000000001E-2</v>
      </c>
      <c r="AA528" s="587">
        <f t="shared" si="358"/>
        <v>15.879999999999999</v>
      </c>
      <c r="AB528" s="1100">
        <f t="shared" si="337"/>
        <v>12.195121951219523</v>
      </c>
      <c r="AC528" s="1100">
        <f t="shared" si="338"/>
        <v>13.888888888888884</v>
      </c>
      <c r="AD528" s="1100">
        <f t="shared" si="339"/>
        <v>5.8823529411764497</v>
      </c>
      <c r="AE528" s="1100">
        <f t="shared" si="340"/>
        <v>13.333333333333353</v>
      </c>
      <c r="AF528" s="1100">
        <f t="shared" si="341"/>
        <v>10.091743119266038</v>
      </c>
      <c r="AG528" s="1100">
        <f t="shared" si="342"/>
        <v>13.541666666666675</v>
      </c>
      <c r="AH528" s="1100">
        <f t="shared" si="343"/>
        <v>11.627906976744185</v>
      </c>
      <c r="AI528" s="1100">
        <f t="shared" si="344"/>
        <v>7.4999999999999956</v>
      </c>
      <c r="AJ528" s="1100">
        <f t="shared" si="345"/>
        <v>14.285714285714302</v>
      </c>
      <c r="AK528" s="1100">
        <f t="shared" si="346"/>
        <v>12.903225806451601</v>
      </c>
      <c r="AL528" s="1100">
        <f t="shared" si="347"/>
        <v>12.72727272727272</v>
      </c>
      <c r="AM528" s="1100">
        <f t="shared" si="348"/>
        <v>10.000000000000009</v>
      </c>
      <c r="AN528" s="1100">
        <f t="shared" si="349"/>
        <v>11.111111111111116</v>
      </c>
      <c r="AO528" s="1100">
        <f t="shared" si="350"/>
        <v>12.5</v>
      </c>
      <c r="AP528" s="1100">
        <f t="shared" si="351"/>
        <v>21.212121212121215</v>
      </c>
      <c r="AQ528" s="1100">
        <f t="shared" si="352"/>
        <v>14.782608695652177</v>
      </c>
      <c r="AR528" s="1100">
        <f t="shared" si="353"/>
        <v>18.556701030927837</v>
      </c>
      <c r="AS528" s="1100">
        <f t="shared" si="354"/>
        <v>3.1914893617021267</v>
      </c>
      <c r="AT528" s="1100">
        <f t="shared" si="355"/>
        <v>23.684210526315773</v>
      </c>
      <c r="AU528" s="1100">
        <f t="shared" si="356"/>
        <v>18.75</v>
      </c>
      <c r="AV528" s="1100">
        <f t="shared" si="357"/>
        <v>540</v>
      </c>
      <c r="AW528" s="1100">
        <f t="shared" si="359"/>
        <v>38.179308030217335</v>
      </c>
      <c r="AX528" s="1100">
        <f t="shared" si="360"/>
        <v>115.07988863194615</v>
      </c>
    </row>
    <row r="529" spans="1:50" ht="11.25" customHeight="1" x14ac:dyDescent="0.2">
      <c r="A529" s="467" t="s">
        <v>314</v>
      </c>
      <c r="B529" s="468" t="s">
        <v>315</v>
      </c>
      <c r="C529" s="584">
        <v>0.71750000000000003</v>
      </c>
      <c r="D529" s="584">
        <v>0.70750000000000002</v>
      </c>
      <c r="E529" s="460">
        <v>0.69750000000000001</v>
      </c>
      <c r="F529" s="471">
        <v>0.6875</v>
      </c>
      <c r="G529" s="474">
        <v>0.67749999999999999</v>
      </c>
      <c r="H529" s="474">
        <v>0.66249999999999998</v>
      </c>
      <c r="I529" s="474">
        <v>0.65749999999999997</v>
      </c>
      <c r="J529" s="474">
        <v>0.64749999999999996</v>
      </c>
      <c r="K529" s="977"/>
      <c r="L529" s="474">
        <v>0.63749999999999996</v>
      </c>
      <c r="M529" s="470">
        <v>0.62749999999999995</v>
      </c>
      <c r="N529" s="977"/>
      <c r="O529" s="487">
        <v>0.61750000000000005</v>
      </c>
      <c r="P529" s="487">
        <v>0.60750000000000004</v>
      </c>
      <c r="Q529" s="476">
        <v>0.58333000000000002</v>
      </c>
      <c r="R529" s="476">
        <v>0.51890000000000003</v>
      </c>
      <c r="S529" s="476">
        <v>0.46179999999999999</v>
      </c>
      <c r="T529" s="476">
        <v>0.40629999999999999</v>
      </c>
      <c r="U529" s="476">
        <v>0.35809999999999997</v>
      </c>
      <c r="V529" s="476">
        <v>0.32340000000000002</v>
      </c>
      <c r="W529" s="476">
        <v>0.30050000000000004</v>
      </c>
      <c r="X529" s="476">
        <v>0.2833</v>
      </c>
      <c r="Y529" s="476">
        <v>0.25369999999999998</v>
      </c>
      <c r="Z529" s="476">
        <v>0.2177</v>
      </c>
      <c r="AA529" s="587">
        <f t="shared" si="358"/>
        <v>11.65203</v>
      </c>
      <c r="AB529" s="1100">
        <f t="shared" si="337"/>
        <v>1.4134275618374659</v>
      </c>
      <c r="AC529" s="1100">
        <f t="shared" si="338"/>
        <v>1.4336917562723928</v>
      </c>
      <c r="AD529" s="1100">
        <f t="shared" si="339"/>
        <v>1.4545454545454639</v>
      </c>
      <c r="AE529" s="1100">
        <f t="shared" si="340"/>
        <v>1.4760147601476037</v>
      </c>
      <c r="AF529" s="1100">
        <f t="shared" si="341"/>
        <v>2.2641509433962259</v>
      </c>
      <c r="AG529" s="1100">
        <f t="shared" si="342"/>
        <v>0.76045627376426506</v>
      </c>
      <c r="AH529" s="1100">
        <f t="shared" si="343"/>
        <v>1.5444015444015413</v>
      </c>
      <c r="AI529" s="1100">
        <f t="shared" si="344"/>
        <v>1.5686274509803866</v>
      </c>
      <c r="AJ529" s="1100">
        <f t="shared" si="345"/>
        <v>1.5936254980079667</v>
      </c>
      <c r="AK529" s="1100">
        <f t="shared" si="346"/>
        <v>1.6194331983805599</v>
      </c>
      <c r="AL529" s="1100">
        <f t="shared" si="347"/>
        <v>1.6460905349794164</v>
      </c>
      <c r="AM529" s="1100">
        <f t="shared" si="348"/>
        <v>4.1434522482985736</v>
      </c>
      <c r="AN529" s="1100">
        <f t="shared" si="349"/>
        <v>12.41665060705337</v>
      </c>
      <c r="AO529" s="1100">
        <f t="shared" si="350"/>
        <v>12.364660025985286</v>
      </c>
      <c r="AP529" s="1100">
        <f t="shared" si="351"/>
        <v>13.659857248338669</v>
      </c>
      <c r="AQ529" s="1100">
        <f t="shared" si="352"/>
        <v>13.459927394582527</v>
      </c>
      <c r="AR529" s="1100">
        <f t="shared" si="353"/>
        <v>10.729746444032152</v>
      </c>
      <c r="AS529" s="1100">
        <f t="shared" si="354"/>
        <v>7.6206322795340897</v>
      </c>
      <c r="AT529" s="1100">
        <f t="shared" si="355"/>
        <v>6.071302506177223</v>
      </c>
      <c r="AU529" s="1100">
        <f t="shared" si="356"/>
        <v>11.667323610563663</v>
      </c>
      <c r="AV529" s="1100">
        <f t="shared" si="357"/>
        <v>16.536518144235181</v>
      </c>
      <c r="AW529" s="1100">
        <f t="shared" si="359"/>
        <v>5.9735493088340013</v>
      </c>
      <c r="AX529" s="1100">
        <f t="shared" si="360"/>
        <v>5.4270312723670431</v>
      </c>
    </row>
    <row r="530" spans="1:50" ht="11.25" customHeight="1" x14ac:dyDescent="0.2">
      <c r="A530" s="458" t="s">
        <v>1540</v>
      </c>
      <c r="B530" s="829" t="s">
        <v>1541</v>
      </c>
      <c r="C530" s="584">
        <v>0.6</v>
      </c>
      <c r="D530" s="584">
        <v>0.56000000000000005</v>
      </c>
      <c r="E530" s="460">
        <v>0.52</v>
      </c>
      <c r="F530" s="589">
        <v>0.43636363636363629</v>
      </c>
      <c r="G530" s="584">
        <v>0.3454545454545454</v>
      </c>
      <c r="H530" s="584">
        <v>0.25454545454545457</v>
      </c>
      <c r="I530" s="584">
        <v>0.16363636363636361</v>
      </c>
      <c r="J530" s="584">
        <v>0.10909090909090907</v>
      </c>
      <c r="K530" s="897"/>
      <c r="L530" s="463">
        <v>7.2727272727272724E-2</v>
      </c>
      <c r="M530" s="588">
        <v>7.2727272727272724E-2</v>
      </c>
      <c r="N530" s="897"/>
      <c r="O530" s="585">
        <v>7.2727272727272724E-2</v>
      </c>
      <c r="P530" s="585">
        <v>0.23636363636363636</v>
      </c>
      <c r="Q530" s="590">
        <v>0.43636363636363629</v>
      </c>
      <c r="R530" s="590">
        <v>0.37272727272727268</v>
      </c>
      <c r="S530" s="590">
        <v>0.26663636363636362</v>
      </c>
      <c r="T530" s="590">
        <v>0.22090909090909092</v>
      </c>
      <c r="U530" s="586">
        <v>0.20036363636363635</v>
      </c>
      <c r="V530" s="586">
        <v>0.20036363636363635</v>
      </c>
      <c r="W530" s="586">
        <v>0.20036363636363635</v>
      </c>
      <c r="X530" s="590">
        <v>0.20036363636363635</v>
      </c>
      <c r="Y530" s="590">
        <v>0.19581818181818181</v>
      </c>
      <c r="Z530" s="590">
        <v>0.16854545454545455</v>
      </c>
      <c r="AA530" s="587">
        <f t="shared" si="358"/>
        <v>5.9060909090909099</v>
      </c>
      <c r="AB530" s="1100">
        <f t="shared" si="337"/>
        <v>7.1428571428571397</v>
      </c>
      <c r="AC530" s="1100">
        <f t="shared" si="338"/>
        <v>7.6923076923077094</v>
      </c>
      <c r="AD530" s="1100">
        <f t="shared" si="339"/>
        <v>19.166666666666686</v>
      </c>
      <c r="AE530" s="1100">
        <f t="shared" si="340"/>
        <v>26.315789473684205</v>
      </c>
      <c r="AF530" s="1100">
        <f t="shared" si="341"/>
        <v>35.71428571428568</v>
      </c>
      <c r="AG530" s="1100">
        <f t="shared" si="342"/>
        <v>55.5555555555556</v>
      </c>
      <c r="AH530" s="1100">
        <f t="shared" si="343"/>
        <v>50</v>
      </c>
      <c r="AI530" s="1100">
        <f t="shared" si="344"/>
        <v>49.999999999999979</v>
      </c>
      <c r="AJ530" s="1100">
        <f t="shared" si="345"/>
        <v>0</v>
      </c>
      <c r="AK530" s="1100">
        <f t="shared" si="346"/>
        <v>0</v>
      </c>
      <c r="AL530" s="1100">
        <f t="shared" si="347"/>
        <v>-69.230769230769226</v>
      </c>
      <c r="AM530" s="1100">
        <f t="shared" si="348"/>
        <v>-45.833333333333329</v>
      </c>
      <c r="AN530" s="1100">
        <f t="shared" si="349"/>
        <v>17.073170731707311</v>
      </c>
      <c r="AO530" s="1100">
        <f t="shared" si="350"/>
        <v>39.788612342311616</v>
      </c>
      <c r="AP530" s="1100">
        <f t="shared" si="351"/>
        <v>20.699588477366238</v>
      </c>
      <c r="AQ530" s="1100">
        <f t="shared" si="352"/>
        <v>10.254083484573506</v>
      </c>
      <c r="AR530" s="1100">
        <f t="shared" si="353"/>
        <v>0</v>
      </c>
      <c r="AS530" s="1100">
        <f t="shared" si="354"/>
        <v>0</v>
      </c>
      <c r="AT530" s="1100">
        <f t="shared" si="355"/>
        <v>0</v>
      </c>
      <c r="AU530" s="1100">
        <f t="shared" si="356"/>
        <v>2.3212627669452202</v>
      </c>
      <c r="AV530" s="1100">
        <f t="shared" si="357"/>
        <v>16.181229773462768</v>
      </c>
      <c r="AW530" s="1100">
        <f t="shared" si="359"/>
        <v>11.563871774172432</v>
      </c>
      <c r="AX530" s="1100">
        <f t="shared" si="360"/>
        <v>29.404828212254753</v>
      </c>
    </row>
    <row r="531" spans="1:50" ht="11.25" customHeight="1" x14ac:dyDescent="0.2">
      <c r="A531" s="511" t="s">
        <v>4558</v>
      </c>
      <c r="B531" s="829" t="s">
        <v>2652</v>
      </c>
      <c r="C531" s="584">
        <v>1.37</v>
      </c>
      <c r="D531" s="584">
        <v>1.32</v>
      </c>
      <c r="E531" s="460">
        <v>1.1200000000000001</v>
      </c>
      <c r="F531" s="589">
        <v>0.84</v>
      </c>
      <c r="G531" s="584">
        <v>0.64</v>
      </c>
      <c r="H531" s="499">
        <v>0.6</v>
      </c>
      <c r="I531" s="584">
        <v>0.6</v>
      </c>
      <c r="J531" s="584">
        <v>0.54</v>
      </c>
      <c r="K531" s="519"/>
      <c r="L531" s="584">
        <v>0.45</v>
      </c>
      <c r="M531" s="588">
        <v>0.4</v>
      </c>
      <c r="N531" s="519"/>
      <c r="O531" s="999">
        <v>0.4</v>
      </c>
      <c r="P531" s="999">
        <v>0.79</v>
      </c>
      <c r="Q531" s="590">
        <v>0.9</v>
      </c>
      <c r="R531" s="590">
        <v>0.87</v>
      </c>
      <c r="S531" s="590">
        <v>0.82</v>
      </c>
      <c r="T531" s="590">
        <v>0.76</v>
      </c>
      <c r="U531" s="590">
        <v>0.72</v>
      </c>
      <c r="V531" s="590">
        <v>0.63</v>
      </c>
      <c r="W531" s="590">
        <v>0.6</v>
      </c>
      <c r="X531" s="590">
        <v>0.57999999999999996</v>
      </c>
      <c r="Y531" s="586">
        <v>0.56000000000000005</v>
      </c>
      <c r="Z531" s="590">
        <v>0.56000000000000005</v>
      </c>
      <c r="AA531" s="587">
        <f t="shared" si="358"/>
        <v>16.07</v>
      </c>
      <c r="AB531" s="1100">
        <f t="shared" si="337"/>
        <v>3.7878787878787845</v>
      </c>
      <c r="AC531" s="1100">
        <f t="shared" si="338"/>
        <v>17.857142857142861</v>
      </c>
      <c r="AD531" s="1100">
        <f t="shared" si="339"/>
        <v>33.33333333333335</v>
      </c>
      <c r="AE531" s="1100">
        <f t="shared" si="340"/>
        <v>31.25</v>
      </c>
      <c r="AF531" s="1100">
        <f t="shared" si="341"/>
        <v>6.6666666666666652</v>
      </c>
      <c r="AG531" s="1100">
        <f t="shared" si="342"/>
        <v>0</v>
      </c>
      <c r="AH531" s="1100">
        <f t="shared" si="343"/>
        <v>11.111111111111093</v>
      </c>
      <c r="AI531" s="1100">
        <f t="shared" si="344"/>
        <v>19.999999999999996</v>
      </c>
      <c r="AJ531" s="1100">
        <f t="shared" si="345"/>
        <v>12.5</v>
      </c>
      <c r="AK531" s="1100">
        <f t="shared" si="346"/>
        <v>0</v>
      </c>
      <c r="AL531" s="1100">
        <f t="shared" si="347"/>
        <v>-49.367088607594937</v>
      </c>
      <c r="AM531" s="1100">
        <f t="shared" si="348"/>
        <v>-12.222222222222223</v>
      </c>
      <c r="AN531" s="1100">
        <f t="shared" si="349"/>
        <v>3.4482758620689724</v>
      </c>
      <c r="AO531" s="1100">
        <f t="shared" si="350"/>
        <v>6.0975609756097615</v>
      </c>
      <c r="AP531" s="1100">
        <f t="shared" si="351"/>
        <v>7.8947368421052655</v>
      </c>
      <c r="AQ531" s="1100">
        <f t="shared" si="352"/>
        <v>5.555555555555558</v>
      </c>
      <c r="AR531" s="1100">
        <f t="shared" si="353"/>
        <v>14.285714285714279</v>
      </c>
      <c r="AS531" s="1100">
        <f t="shared" si="354"/>
        <v>5.0000000000000044</v>
      </c>
      <c r="AT531" s="1100">
        <f t="shared" si="355"/>
        <v>3.4482758620689724</v>
      </c>
      <c r="AU531" s="1100">
        <f t="shared" si="356"/>
        <v>3.5714285714285587</v>
      </c>
      <c r="AV531" s="1100">
        <f t="shared" si="357"/>
        <v>0</v>
      </c>
      <c r="AW531" s="1100">
        <f t="shared" si="359"/>
        <v>5.9151604705174732</v>
      </c>
      <c r="AX531" s="1100">
        <f t="shared" si="360"/>
        <v>16.420658101219853</v>
      </c>
    </row>
    <row r="532" spans="1:50" ht="11.25" customHeight="1" x14ac:dyDescent="0.2">
      <c r="A532" s="458" t="s">
        <v>1582</v>
      </c>
      <c r="B532" s="829" t="s">
        <v>34</v>
      </c>
      <c r="C532" s="584">
        <v>1.96</v>
      </c>
      <c r="D532" s="584">
        <v>1.88</v>
      </c>
      <c r="E532" s="460">
        <v>1.8</v>
      </c>
      <c r="F532" s="589">
        <v>1.72</v>
      </c>
      <c r="G532" s="584">
        <v>1.64</v>
      </c>
      <c r="H532" s="584">
        <v>1.56</v>
      </c>
      <c r="I532" s="584">
        <v>1.48</v>
      </c>
      <c r="J532" s="584">
        <v>1.44</v>
      </c>
      <c r="K532" s="897"/>
      <c r="L532" s="584">
        <v>1.42</v>
      </c>
      <c r="M532" s="588">
        <v>1.37</v>
      </c>
      <c r="N532" s="897"/>
      <c r="O532" s="491">
        <v>1.37</v>
      </c>
      <c r="P532" s="472">
        <v>1.33</v>
      </c>
      <c r="Q532" s="590">
        <v>1.29</v>
      </c>
      <c r="R532" s="590">
        <v>1.17</v>
      </c>
      <c r="S532" s="590">
        <v>1.1399999999999999</v>
      </c>
      <c r="T532" s="590">
        <v>1.1200000000000001</v>
      </c>
      <c r="U532" s="590">
        <v>1.1000000000000001</v>
      </c>
      <c r="V532" s="586">
        <v>1.08</v>
      </c>
      <c r="W532" s="586">
        <v>1.08</v>
      </c>
      <c r="X532" s="586">
        <v>1.08</v>
      </c>
      <c r="Y532" s="586">
        <v>1.08</v>
      </c>
      <c r="Z532" s="586">
        <v>1.08</v>
      </c>
      <c r="AA532" s="587">
        <f t="shared" si="358"/>
        <v>30.189999999999998</v>
      </c>
      <c r="AB532" s="1100">
        <f t="shared" si="337"/>
        <v>4.2553191489361764</v>
      </c>
      <c r="AC532" s="1100">
        <f t="shared" si="338"/>
        <v>4.4444444444444287</v>
      </c>
      <c r="AD532" s="1100">
        <f t="shared" si="339"/>
        <v>4.6511627906976827</v>
      </c>
      <c r="AE532" s="1100">
        <f t="shared" si="340"/>
        <v>4.8780487804878092</v>
      </c>
      <c r="AF532" s="1100">
        <f t="shared" si="341"/>
        <v>5.12820512820511</v>
      </c>
      <c r="AG532" s="1100">
        <f t="shared" si="342"/>
        <v>5.4054054054054168</v>
      </c>
      <c r="AH532" s="1100">
        <f t="shared" si="343"/>
        <v>2.7777777777777901</v>
      </c>
      <c r="AI532" s="1100">
        <f t="shared" si="344"/>
        <v>1.4084507042253502</v>
      </c>
      <c r="AJ532" s="1100">
        <f t="shared" si="345"/>
        <v>3.6496350364963348</v>
      </c>
      <c r="AK532" s="1100">
        <f t="shared" si="346"/>
        <v>0</v>
      </c>
      <c r="AL532" s="1100">
        <f t="shared" si="347"/>
        <v>3.007518796992481</v>
      </c>
      <c r="AM532" s="1100">
        <f t="shared" si="348"/>
        <v>3.1007751937984551</v>
      </c>
      <c r="AN532" s="1100">
        <f t="shared" si="349"/>
        <v>10.256410256410264</v>
      </c>
      <c r="AO532" s="1100">
        <f t="shared" si="350"/>
        <v>2.6315789473684292</v>
      </c>
      <c r="AP532" s="1100">
        <f t="shared" si="351"/>
        <v>1.7857142857142572</v>
      </c>
      <c r="AQ532" s="1100">
        <f t="shared" si="352"/>
        <v>1.8181818181818299</v>
      </c>
      <c r="AR532" s="1100">
        <f t="shared" si="353"/>
        <v>1.8518518518518601</v>
      </c>
      <c r="AS532" s="1100">
        <f t="shared" si="354"/>
        <v>0</v>
      </c>
      <c r="AT532" s="1100">
        <f t="shared" si="355"/>
        <v>0</v>
      </c>
      <c r="AU532" s="1100">
        <f t="shared" si="356"/>
        <v>0</v>
      </c>
      <c r="AV532" s="1100">
        <f t="shared" si="357"/>
        <v>0</v>
      </c>
      <c r="AW532" s="1100">
        <f t="shared" si="359"/>
        <v>2.9071657317616038</v>
      </c>
      <c r="AX532" s="1100">
        <f t="shared" si="360"/>
        <v>2.5004519941141634</v>
      </c>
    </row>
    <row r="533" spans="1:50" ht="11.25" customHeight="1" x14ac:dyDescent="0.2">
      <c r="A533" s="829" t="s">
        <v>316</v>
      </c>
      <c r="B533" s="829" t="s">
        <v>317</v>
      </c>
      <c r="C533" s="584">
        <v>3.9550000000000001</v>
      </c>
      <c r="D533" s="584">
        <v>3.7650000000000001</v>
      </c>
      <c r="E533" s="460">
        <v>3.4649999999999999</v>
      </c>
      <c r="F533" s="454">
        <v>3.1150000000000002</v>
      </c>
      <c r="G533" s="584">
        <v>2.91</v>
      </c>
      <c r="H533" s="584">
        <v>2.7149999999999999</v>
      </c>
      <c r="I533" s="584">
        <v>2.4449999999999998</v>
      </c>
      <c r="J533" s="584">
        <v>2.21</v>
      </c>
      <c r="K533" s="897"/>
      <c r="L533" s="584">
        <v>2.105</v>
      </c>
      <c r="M533" s="459">
        <v>1.99</v>
      </c>
      <c r="N533" s="897"/>
      <c r="O533" s="472">
        <v>1.86</v>
      </c>
      <c r="P533" s="472">
        <v>1.75</v>
      </c>
      <c r="Q533" s="590">
        <v>1.6</v>
      </c>
      <c r="R533" s="590">
        <v>1.35</v>
      </c>
      <c r="S533" s="590">
        <v>1.1200000000000001</v>
      </c>
      <c r="T533" s="590">
        <v>0.98</v>
      </c>
      <c r="U533" s="590">
        <v>0.78</v>
      </c>
      <c r="V533" s="590">
        <v>0.62</v>
      </c>
      <c r="W533" s="590">
        <v>0.59</v>
      </c>
      <c r="X533" s="590">
        <v>0.56999999999999995</v>
      </c>
      <c r="Y533" s="590">
        <v>0.55000000000000004</v>
      </c>
      <c r="Z533" s="590">
        <v>0.53</v>
      </c>
      <c r="AA533" s="587">
        <f t="shared" si="358"/>
        <v>40.974999999999994</v>
      </c>
      <c r="AB533" s="1100">
        <f t="shared" si="337"/>
        <v>5.0464807436918946</v>
      </c>
      <c r="AC533" s="1100">
        <f t="shared" si="338"/>
        <v>8.6580086580086757</v>
      </c>
      <c r="AD533" s="1100">
        <f t="shared" si="339"/>
        <v>11.235955056179758</v>
      </c>
      <c r="AE533" s="1100">
        <f t="shared" si="340"/>
        <v>7.0446735395188975</v>
      </c>
      <c r="AF533" s="1100">
        <f t="shared" si="341"/>
        <v>7.1823204419889652</v>
      </c>
      <c r="AG533" s="1100">
        <f t="shared" si="342"/>
        <v>11.042944785276077</v>
      </c>
      <c r="AH533" s="1100">
        <f t="shared" si="343"/>
        <v>10.633484162895911</v>
      </c>
      <c r="AI533" s="1100">
        <f t="shared" si="344"/>
        <v>4.9881235154394243</v>
      </c>
      <c r="AJ533" s="1100">
        <f t="shared" si="345"/>
        <v>5.7788944723618174</v>
      </c>
      <c r="AK533" s="1100">
        <f t="shared" si="346"/>
        <v>6.9892473118279508</v>
      </c>
      <c r="AL533" s="1100">
        <f t="shared" si="347"/>
        <v>6.2857142857142945</v>
      </c>
      <c r="AM533" s="1100">
        <f t="shared" si="348"/>
        <v>9.375</v>
      </c>
      <c r="AN533" s="1100">
        <f t="shared" si="349"/>
        <v>18.518518518518512</v>
      </c>
      <c r="AO533" s="1100">
        <f t="shared" si="350"/>
        <v>20.535714285714278</v>
      </c>
      <c r="AP533" s="1100">
        <f t="shared" si="351"/>
        <v>14.285714285714302</v>
      </c>
      <c r="AQ533" s="1100">
        <f t="shared" si="352"/>
        <v>25.641025641025639</v>
      </c>
      <c r="AR533" s="1100">
        <f t="shared" si="353"/>
        <v>25.806451612903224</v>
      </c>
      <c r="AS533" s="1100">
        <f t="shared" si="354"/>
        <v>5.0847457627118731</v>
      </c>
      <c r="AT533" s="1100">
        <f t="shared" si="355"/>
        <v>3.5087719298245723</v>
      </c>
      <c r="AU533" s="1100">
        <f t="shared" si="356"/>
        <v>3.6363636363636154</v>
      </c>
      <c r="AV533" s="1100">
        <f t="shared" si="357"/>
        <v>3.7735849056603765</v>
      </c>
      <c r="AW533" s="1100">
        <f t="shared" si="359"/>
        <v>10.240558931016194</v>
      </c>
      <c r="AX533" s="1100">
        <f t="shared" si="360"/>
        <v>6.9028255600291937</v>
      </c>
    </row>
    <row r="534" spans="1:50" ht="11.25" customHeight="1" x14ac:dyDescent="0.2">
      <c r="A534" s="831" t="s">
        <v>1544</v>
      </c>
      <c r="B534" s="842" t="s">
        <v>1545</v>
      </c>
      <c r="C534" s="490">
        <v>1.1100000000000001</v>
      </c>
      <c r="D534" s="584">
        <v>1.08</v>
      </c>
      <c r="E534" s="460">
        <v>1.04</v>
      </c>
      <c r="F534" s="460">
        <v>0.79</v>
      </c>
      <c r="G534" s="474">
        <v>0.75</v>
      </c>
      <c r="H534" s="474">
        <v>0.71</v>
      </c>
      <c r="I534" s="473">
        <v>0.68</v>
      </c>
      <c r="J534" s="474">
        <v>0.64</v>
      </c>
      <c r="K534" s="977"/>
      <c r="L534" s="474">
        <v>0.6</v>
      </c>
      <c r="M534" s="475">
        <v>0.5</v>
      </c>
      <c r="N534" s="977"/>
      <c r="O534" s="487">
        <v>0.45</v>
      </c>
      <c r="P534" s="487">
        <v>0.2</v>
      </c>
      <c r="Q534" s="477">
        <v>0</v>
      </c>
      <c r="R534" s="477">
        <v>0</v>
      </c>
      <c r="S534" s="477">
        <v>0</v>
      </c>
      <c r="T534" s="477">
        <v>0</v>
      </c>
      <c r="U534" s="477">
        <v>0</v>
      </c>
      <c r="V534" s="477">
        <v>0</v>
      </c>
      <c r="W534" s="477">
        <v>0</v>
      </c>
      <c r="X534" s="477">
        <v>0</v>
      </c>
      <c r="Y534" s="477">
        <v>0</v>
      </c>
      <c r="Z534" s="477">
        <v>0</v>
      </c>
      <c r="AA534" s="587">
        <f t="shared" si="358"/>
        <v>8.5499999999999989</v>
      </c>
      <c r="AB534" s="1100">
        <f t="shared" si="337"/>
        <v>2.7777777777777901</v>
      </c>
      <c r="AC534" s="1100">
        <f t="shared" si="338"/>
        <v>3.8461538461538547</v>
      </c>
      <c r="AD534" s="1100">
        <f t="shared" si="339"/>
        <v>31.645569620253156</v>
      </c>
      <c r="AE534" s="1100">
        <f t="shared" si="340"/>
        <v>5.3333333333333455</v>
      </c>
      <c r="AF534" s="1100">
        <f t="shared" si="341"/>
        <v>5.6338028169014231</v>
      </c>
      <c r="AG534" s="1100">
        <f t="shared" si="342"/>
        <v>4.4117647058823373</v>
      </c>
      <c r="AH534" s="1100">
        <f t="shared" si="343"/>
        <v>6.25</v>
      </c>
      <c r="AI534" s="1100">
        <f t="shared" si="344"/>
        <v>6.6666666666666652</v>
      </c>
      <c r="AJ534" s="1100">
        <f t="shared" si="345"/>
        <v>19.999999999999996</v>
      </c>
      <c r="AK534" s="1100">
        <f t="shared" si="346"/>
        <v>11.111111111111116</v>
      </c>
      <c r="AL534" s="1100">
        <f t="shared" si="347"/>
        <v>125</v>
      </c>
      <c r="AM534" s="1100" t="str">
        <f t="shared" si="348"/>
        <v>n/a</v>
      </c>
      <c r="AN534" s="1100" t="str">
        <f t="shared" si="349"/>
        <v>n/a</v>
      </c>
      <c r="AO534" s="1100" t="str">
        <f t="shared" si="350"/>
        <v>n/a</v>
      </c>
      <c r="AP534" s="1100" t="str">
        <f t="shared" si="351"/>
        <v>n/a</v>
      </c>
      <c r="AQ534" s="1100" t="str">
        <f t="shared" si="352"/>
        <v>n/a</v>
      </c>
      <c r="AR534" s="1100" t="str">
        <f t="shared" si="353"/>
        <v>n/a</v>
      </c>
      <c r="AS534" s="1100" t="str">
        <f t="shared" si="354"/>
        <v>n/a</v>
      </c>
      <c r="AT534" s="1100" t="str">
        <f t="shared" si="355"/>
        <v>n/a</v>
      </c>
      <c r="AU534" s="1100" t="str">
        <f t="shared" si="356"/>
        <v>n/a</v>
      </c>
      <c r="AV534" s="1100" t="str">
        <f t="shared" si="357"/>
        <v>n/a</v>
      </c>
      <c r="AW534" s="1100">
        <f t="shared" si="359"/>
        <v>20.243289079825427</v>
      </c>
      <c r="AX534" s="1100">
        <f t="shared" si="360"/>
        <v>35.816008049376833</v>
      </c>
    </row>
    <row r="535" spans="1:50" ht="11.25" customHeight="1" x14ac:dyDescent="0.2">
      <c r="A535" s="458" t="s">
        <v>4531</v>
      </c>
      <c r="B535" s="829" t="s">
        <v>4530</v>
      </c>
      <c r="C535" s="584">
        <v>0.88</v>
      </c>
      <c r="D535" s="584">
        <v>0.79</v>
      </c>
      <c r="E535" s="460">
        <v>0.64</v>
      </c>
      <c r="F535" s="460">
        <v>0.5</v>
      </c>
      <c r="G535" s="584">
        <v>0.44</v>
      </c>
      <c r="H535" s="584">
        <v>0.38750000000000001</v>
      </c>
      <c r="I535" s="584">
        <v>0.3125</v>
      </c>
      <c r="J535" s="584">
        <v>0.2</v>
      </c>
      <c r="K535" s="897">
        <v>0</v>
      </c>
      <c r="L535" s="584">
        <v>0.1</v>
      </c>
      <c r="M535" s="459">
        <v>2.5000000000000001E-2</v>
      </c>
      <c r="N535" s="897">
        <v>0</v>
      </c>
      <c r="O535" s="585">
        <v>0</v>
      </c>
      <c r="P535" s="585">
        <v>0.23250000000000001</v>
      </c>
      <c r="Q535" s="590">
        <v>0.52</v>
      </c>
      <c r="R535" s="590">
        <v>0.5</v>
      </c>
      <c r="S535" s="590">
        <v>0.48</v>
      </c>
      <c r="T535" s="586">
        <v>0.44</v>
      </c>
      <c r="U535" s="590">
        <v>0.4</v>
      </c>
      <c r="V535" s="590">
        <v>0.3</v>
      </c>
      <c r="W535" s="590">
        <v>0.26</v>
      </c>
      <c r="X535" s="590">
        <v>0.24</v>
      </c>
      <c r="Y535" s="590">
        <v>0.22</v>
      </c>
      <c r="Z535" s="590">
        <v>0.2</v>
      </c>
      <c r="AA535" s="587">
        <f t="shared" si="358"/>
        <v>8.0675000000000008</v>
      </c>
      <c r="AB535" s="1100">
        <f t="shared" si="337"/>
        <v>11.392405063291132</v>
      </c>
      <c r="AC535" s="1100">
        <f t="shared" si="338"/>
        <v>23.4375</v>
      </c>
      <c r="AD535" s="1100">
        <f t="shared" si="339"/>
        <v>28.000000000000004</v>
      </c>
      <c r="AE535" s="1100">
        <f t="shared" si="340"/>
        <v>13.636363636363647</v>
      </c>
      <c r="AF535" s="1100">
        <f t="shared" si="341"/>
        <v>13.548387096774196</v>
      </c>
      <c r="AG535" s="1100">
        <f t="shared" si="342"/>
        <v>24</v>
      </c>
      <c r="AH535" s="1100">
        <f t="shared" si="343"/>
        <v>56.25</v>
      </c>
      <c r="AI535" s="1100">
        <f t="shared" si="344"/>
        <v>100</v>
      </c>
      <c r="AJ535" s="1100">
        <f t="shared" si="345"/>
        <v>300</v>
      </c>
      <c r="AK535" s="1100" t="str">
        <f t="shared" si="346"/>
        <v>n/a</v>
      </c>
      <c r="AL535" s="1100">
        <f t="shared" si="347"/>
        <v>-100</v>
      </c>
      <c r="AM535" s="1100">
        <f t="shared" si="348"/>
        <v>-55.28846153846154</v>
      </c>
      <c r="AN535" s="1100">
        <f t="shared" si="349"/>
        <v>4.0000000000000036</v>
      </c>
      <c r="AO535" s="1100">
        <f t="shared" si="350"/>
        <v>4.1666666666666741</v>
      </c>
      <c r="AP535" s="1100">
        <f t="shared" si="351"/>
        <v>9.0909090909090828</v>
      </c>
      <c r="AQ535" s="1100">
        <f t="shared" si="352"/>
        <v>9.9999999999999858</v>
      </c>
      <c r="AR535" s="1100">
        <f t="shared" si="353"/>
        <v>33.33333333333335</v>
      </c>
      <c r="AS535" s="1100">
        <f t="shared" si="354"/>
        <v>15.384615384615374</v>
      </c>
      <c r="AT535" s="1100">
        <f t="shared" si="355"/>
        <v>8.3333333333333481</v>
      </c>
      <c r="AU535" s="1100">
        <f t="shared" si="356"/>
        <v>9.0909090909090828</v>
      </c>
      <c r="AV535" s="1100">
        <f t="shared" si="357"/>
        <v>9.9999999999999858</v>
      </c>
      <c r="AW535" s="1100">
        <f t="shared" si="359"/>
        <v>25.918798057886715</v>
      </c>
      <c r="AX535" s="1100">
        <f t="shared" si="360"/>
        <v>75.047248079880902</v>
      </c>
    </row>
    <row r="536" spans="1:50" ht="11.25" customHeight="1" x14ac:dyDescent="0.2">
      <c r="A536" s="829" t="s">
        <v>1546</v>
      </c>
      <c r="B536" s="829" t="s">
        <v>1547</v>
      </c>
      <c r="C536" s="584">
        <v>1.52</v>
      </c>
      <c r="D536" s="584">
        <v>1.44</v>
      </c>
      <c r="E536" s="460">
        <v>1.36</v>
      </c>
      <c r="F536" s="460">
        <v>1.28</v>
      </c>
      <c r="G536" s="584">
        <v>1.2</v>
      </c>
      <c r="H536" s="584">
        <v>1.1200000000000001</v>
      </c>
      <c r="I536" s="584">
        <v>1.04</v>
      </c>
      <c r="J536" s="584">
        <v>0.96</v>
      </c>
      <c r="K536" s="897"/>
      <c r="L536" s="584">
        <v>0.88</v>
      </c>
      <c r="M536" s="459">
        <v>0.8</v>
      </c>
      <c r="N536" s="897"/>
      <c r="O536" s="585">
        <v>0.72</v>
      </c>
      <c r="P536" s="585">
        <v>0.8</v>
      </c>
      <c r="Q536" s="590">
        <v>1.28</v>
      </c>
      <c r="R536" s="590">
        <v>1.1599999999999999</v>
      </c>
      <c r="S536" s="590">
        <v>0.96</v>
      </c>
      <c r="T536" s="590">
        <v>0.76</v>
      </c>
      <c r="U536" s="590">
        <v>0.68</v>
      </c>
      <c r="V536" s="590">
        <v>0.6</v>
      </c>
      <c r="W536" s="590">
        <v>0.52</v>
      </c>
      <c r="X536" s="590">
        <v>0.44</v>
      </c>
      <c r="Y536" s="590">
        <v>0.36</v>
      </c>
      <c r="Z536" s="590">
        <v>0.30667</v>
      </c>
      <c r="AA536" s="587">
        <f t="shared" si="358"/>
        <v>20.186670000000007</v>
      </c>
      <c r="AB536" s="1100">
        <f t="shared" si="337"/>
        <v>5.555555555555558</v>
      </c>
      <c r="AC536" s="1100">
        <f t="shared" si="338"/>
        <v>5.8823529411764497</v>
      </c>
      <c r="AD536" s="1100">
        <f t="shared" si="339"/>
        <v>6.25</v>
      </c>
      <c r="AE536" s="1100">
        <f t="shared" si="340"/>
        <v>6.6666666666666652</v>
      </c>
      <c r="AF536" s="1100">
        <f t="shared" si="341"/>
        <v>7.1428571428571397</v>
      </c>
      <c r="AG536" s="1100">
        <f t="shared" si="342"/>
        <v>7.6923076923077094</v>
      </c>
      <c r="AH536" s="1100">
        <f t="shared" si="343"/>
        <v>8.3333333333333481</v>
      </c>
      <c r="AI536" s="1100">
        <f t="shared" si="344"/>
        <v>9.0909090909090828</v>
      </c>
      <c r="AJ536" s="1100">
        <f t="shared" si="345"/>
        <v>9.9999999999999858</v>
      </c>
      <c r="AK536" s="1100">
        <f t="shared" si="346"/>
        <v>11.111111111111116</v>
      </c>
      <c r="AL536" s="1100">
        <f t="shared" si="347"/>
        <v>-10.000000000000009</v>
      </c>
      <c r="AM536" s="1100">
        <f t="shared" si="348"/>
        <v>-37.5</v>
      </c>
      <c r="AN536" s="1100">
        <f t="shared" si="349"/>
        <v>10.344827586206918</v>
      </c>
      <c r="AO536" s="1100">
        <f t="shared" si="350"/>
        <v>20.833333333333325</v>
      </c>
      <c r="AP536" s="1100">
        <f t="shared" si="351"/>
        <v>26.315789473684205</v>
      </c>
      <c r="AQ536" s="1100">
        <f t="shared" si="352"/>
        <v>11.764705882352944</v>
      </c>
      <c r="AR536" s="1100">
        <f t="shared" si="353"/>
        <v>13.333333333333353</v>
      </c>
      <c r="AS536" s="1100">
        <f t="shared" si="354"/>
        <v>15.384615384615374</v>
      </c>
      <c r="AT536" s="1100">
        <f t="shared" si="355"/>
        <v>18.181818181818187</v>
      </c>
      <c r="AU536" s="1100">
        <f t="shared" si="356"/>
        <v>22.222222222222232</v>
      </c>
      <c r="AV536" s="1100">
        <f t="shared" si="357"/>
        <v>17.39002836925685</v>
      </c>
      <c r="AW536" s="1100">
        <f t="shared" si="359"/>
        <v>8.8569413000352579</v>
      </c>
      <c r="AX536" s="1100">
        <f t="shared" si="360"/>
        <v>13.051556874752034</v>
      </c>
    </row>
    <row r="537" spans="1:50" ht="11.25" customHeight="1" x14ac:dyDescent="0.2">
      <c r="A537" s="467" t="s">
        <v>1574</v>
      </c>
      <c r="B537" s="468" t="s">
        <v>1575</v>
      </c>
      <c r="C537" s="584">
        <v>2.2400000000000002</v>
      </c>
      <c r="D537" s="584">
        <v>2.1800000000000002</v>
      </c>
      <c r="E537" s="460">
        <v>2.1</v>
      </c>
      <c r="F537" s="471">
        <v>1.8699999999999999</v>
      </c>
      <c r="G537" s="474">
        <v>1.61</v>
      </c>
      <c r="H537" s="474">
        <v>1.5</v>
      </c>
      <c r="I537" s="474">
        <v>1.32</v>
      </c>
      <c r="J537" s="474">
        <v>0.98</v>
      </c>
      <c r="K537" s="977"/>
      <c r="L537" s="474">
        <v>0.76</v>
      </c>
      <c r="M537" s="470">
        <v>0.7</v>
      </c>
      <c r="N537" s="977"/>
      <c r="O537" s="487">
        <v>0.55000000000000004</v>
      </c>
      <c r="P537" s="487">
        <v>0.5</v>
      </c>
      <c r="Q537" s="477">
        <v>0.45</v>
      </c>
      <c r="R537" s="476">
        <v>0.9</v>
      </c>
      <c r="S537" s="476">
        <v>0.8</v>
      </c>
      <c r="T537" s="476">
        <v>0.65</v>
      </c>
      <c r="U537" s="476">
        <v>0.55000000000000004</v>
      </c>
      <c r="V537" s="476">
        <v>0.45</v>
      </c>
      <c r="W537" s="476">
        <v>0.25</v>
      </c>
      <c r="X537" s="477">
        <v>0</v>
      </c>
      <c r="Y537" s="477">
        <v>0</v>
      </c>
      <c r="Z537" s="477">
        <v>0</v>
      </c>
      <c r="AA537" s="587">
        <f t="shared" si="358"/>
        <v>20.359999999999996</v>
      </c>
      <c r="AB537" s="1100">
        <f t="shared" si="337"/>
        <v>2.7522935779816571</v>
      </c>
      <c r="AC537" s="1100">
        <f t="shared" si="338"/>
        <v>3.8095238095238182</v>
      </c>
      <c r="AD537" s="1100">
        <f t="shared" si="339"/>
        <v>12.299465240641716</v>
      </c>
      <c r="AE537" s="1100">
        <f t="shared" si="340"/>
        <v>16.149068322981353</v>
      </c>
      <c r="AF537" s="1100">
        <f t="shared" si="341"/>
        <v>7.3333333333333472</v>
      </c>
      <c r="AG537" s="1100">
        <f t="shared" si="342"/>
        <v>13.636363636363624</v>
      </c>
      <c r="AH537" s="1100">
        <f t="shared" si="343"/>
        <v>34.693877551020421</v>
      </c>
      <c r="AI537" s="1100">
        <f t="shared" si="344"/>
        <v>28.947368421052634</v>
      </c>
      <c r="AJ537" s="1100">
        <f t="shared" si="345"/>
        <v>8.5714285714285854</v>
      </c>
      <c r="AK537" s="1100">
        <f t="shared" si="346"/>
        <v>27.272727272727249</v>
      </c>
      <c r="AL537" s="1100">
        <f t="shared" si="347"/>
        <v>10.000000000000009</v>
      </c>
      <c r="AM537" s="1100">
        <f t="shared" si="348"/>
        <v>11.111111111111116</v>
      </c>
      <c r="AN537" s="1100">
        <f t="shared" si="349"/>
        <v>-50</v>
      </c>
      <c r="AO537" s="1100">
        <f t="shared" si="350"/>
        <v>12.5</v>
      </c>
      <c r="AP537" s="1100">
        <f t="shared" si="351"/>
        <v>23.076923076923084</v>
      </c>
      <c r="AQ537" s="1100">
        <f t="shared" si="352"/>
        <v>18.181818181818166</v>
      </c>
      <c r="AR537" s="1100">
        <f t="shared" si="353"/>
        <v>22.222222222222232</v>
      </c>
      <c r="AS537" s="1100">
        <f t="shared" si="354"/>
        <v>80</v>
      </c>
      <c r="AT537" s="1100" t="str">
        <f t="shared" si="355"/>
        <v>n/a</v>
      </c>
      <c r="AU537" s="1100" t="str">
        <f t="shared" si="356"/>
        <v>n/a</v>
      </c>
      <c r="AV537" s="1100" t="str">
        <f t="shared" si="357"/>
        <v>n/a</v>
      </c>
      <c r="AW537" s="1100">
        <f t="shared" si="359"/>
        <v>15.697640240507168</v>
      </c>
      <c r="AX537" s="1100">
        <f t="shared" si="360"/>
        <v>23.928744505945534</v>
      </c>
    </row>
    <row r="538" spans="1:50" ht="11.25" customHeight="1" x14ac:dyDescent="0.2">
      <c r="A538" s="511" t="s">
        <v>4663</v>
      </c>
      <c r="B538" s="829" t="s">
        <v>4653</v>
      </c>
      <c r="C538" s="584">
        <v>1.44</v>
      </c>
      <c r="D538" s="584">
        <v>1.37</v>
      </c>
      <c r="E538" s="460">
        <v>1.31</v>
      </c>
      <c r="F538" s="589">
        <v>1.26</v>
      </c>
      <c r="G538" s="499">
        <v>1.24</v>
      </c>
      <c r="H538" s="499">
        <v>1.24</v>
      </c>
      <c r="I538" s="584">
        <v>1.24</v>
      </c>
      <c r="J538" s="584">
        <v>0.92</v>
      </c>
      <c r="K538" s="1090"/>
      <c r="L538" s="584">
        <v>0.86</v>
      </c>
      <c r="M538" s="459">
        <v>0.8</v>
      </c>
      <c r="N538" s="1090"/>
      <c r="O538" s="491">
        <v>0.79</v>
      </c>
      <c r="P538" s="999">
        <v>0.76</v>
      </c>
      <c r="Q538" s="500">
        <v>0.76</v>
      </c>
      <c r="R538" s="500">
        <v>0.76</v>
      </c>
      <c r="S538" s="500">
        <v>0.76</v>
      </c>
      <c r="T538" s="590">
        <v>0.76</v>
      </c>
      <c r="U538" s="590">
        <v>0.73</v>
      </c>
      <c r="V538" s="590">
        <v>0.65</v>
      </c>
      <c r="W538" s="590">
        <v>0.58666666666666667</v>
      </c>
      <c r="X538" s="590">
        <v>0.48000000000000004</v>
      </c>
      <c r="Y538" s="590">
        <v>0.41333333333333333</v>
      </c>
      <c r="Z538" s="590">
        <v>0.34666666666666668</v>
      </c>
      <c r="AA538" s="587">
        <f t="shared" si="358"/>
        <v>19.476666666666667</v>
      </c>
      <c r="AB538" s="1100">
        <f t="shared" si="337"/>
        <v>5.1094890510948732</v>
      </c>
      <c r="AC538" s="1100">
        <f t="shared" si="338"/>
        <v>4.5801526717557328</v>
      </c>
      <c r="AD538" s="1100">
        <f t="shared" si="339"/>
        <v>3.9682539682539764</v>
      </c>
      <c r="AE538" s="1100">
        <f t="shared" si="340"/>
        <v>1.6129032258064502</v>
      </c>
      <c r="AF538" s="1100">
        <f t="shared" si="341"/>
        <v>0</v>
      </c>
      <c r="AG538" s="1100">
        <f t="shared" si="342"/>
        <v>0</v>
      </c>
      <c r="AH538" s="1100">
        <f t="shared" si="343"/>
        <v>34.782608695652172</v>
      </c>
      <c r="AI538" s="1100">
        <f t="shared" si="344"/>
        <v>6.976744186046524</v>
      </c>
      <c r="AJ538" s="1100">
        <f t="shared" si="345"/>
        <v>7.4999999999999956</v>
      </c>
      <c r="AK538" s="1100">
        <f t="shared" si="346"/>
        <v>1.2658227848101333</v>
      </c>
      <c r="AL538" s="1100">
        <f t="shared" si="347"/>
        <v>3.9473684210526327</v>
      </c>
      <c r="AM538" s="1100">
        <f t="shared" si="348"/>
        <v>0</v>
      </c>
      <c r="AN538" s="1100">
        <f t="shared" si="349"/>
        <v>0</v>
      </c>
      <c r="AO538" s="1100">
        <f t="shared" si="350"/>
        <v>0</v>
      </c>
      <c r="AP538" s="1100">
        <f t="shared" si="351"/>
        <v>0</v>
      </c>
      <c r="AQ538" s="1100">
        <f t="shared" si="352"/>
        <v>4.1095890410958846</v>
      </c>
      <c r="AR538" s="1100">
        <f t="shared" si="353"/>
        <v>12.307692307692308</v>
      </c>
      <c r="AS538" s="1100">
        <f t="shared" si="354"/>
        <v>10.795454545454541</v>
      </c>
      <c r="AT538" s="1100">
        <f t="shared" si="355"/>
        <v>22.222222222222211</v>
      </c>
      <c r="AU538" s="1100">
        <f t="shared" si="356"/>
        <v>16.129032258064523</v>
      </c>
      <c r="AV538" s="1100">
        <f t="shared" si="357"/>
        <v>19.23076923076923</v>
      </c>
      <c r="AW538" s="1100">
        <f t="shared" si="359"/>
        <v>7.3589572671319612</v>
      </c>
      <c r="AX538" s="1100">
        <f t="shared" si="360"/>
        <v>9.1346535512378413</v>
      </c>
    </row>
    <row r="539" spans="1:50" ht="11.25" customHeight="1" x14ac:dyDescent="0.2">
      <c r="A539" s="829" t="s">
        <v>321</v>
      </c>
      <c r="B539" s="829" t="s">
        <v>322</v>
      </c>
      <c r="C539" s="584">
        <v>3.1179999999999999</v>
      </c>
      <c r="D539" s="584">
        <v>2.9548999999999999</v>
      </c>
      <c r="E539" s="460">
        <v>2.8412000000000002</v>
      </c>
      <c r="F539" s="454">
        <v>2.7382999999999997</v>
      </c>
      <c r="G539" s="584">
        <v>2.6713999999999998</v>
      </c>
      <c r="H539" s="584">
        <v>2.6322999999999999</v>
      </c>
      <c r="I539" s="584">
        <v>2.5322999999999998</v>
      </c>
      <c r="J539" s="584">
        <v>2.3665000000000003</v>
      </c>
      <c r="K539" s="897"/>
      <c r="L539" s="584">
        <v>2.2110000000000003</v>
      </c>
      <c r="M539" s="459">
        <v>2.0568</v>
      </c>
      <c r="N539" s="897"/>
      <c r="O539" s="472">
        <v>1.8854</v>
      </c>
      <c r="P539" s="472">
        <v>1.72</v>
      </c>
      <c r="Q539" s="590">
        <v>1.55</v>
      </c>
      <c r="R539" s="590">
        <v>1.36</v>
      </c>
      <c r="S539" s="590">
        <v>1.21</v>
      </c>
      <c r="T539" s="590">
        <v>1.0900000000000001</v>
      </c>
      <c r="U539" s="590">
        <v>0.97750000000000004</v>
      </c>
      <c r="V539" s="590">
        <v>0.86499999999999999</v>
      </c>
      <c r="W539" s="590">
        <v>0.79</v>
      </c>
      <c r="X539" s="590">
        <v>0.73</v>
      </c>
      <c r="Y539" s="590">
        <v>0.67</v>
      </c>
      <c r="Z539" s="590">
        <v>0.625</v>
      </c>
      <c r="AA539" s="587">
        <f t="shared" si="358"/>
        <v>39.595600000000005</v>
      </c>
      <c r="AB539" s="1100">
        <f t="shared" si="337"/>
        <v>5.5196453348675067</v>
      </c>
      <c r="AC539" s="1100">
        <f t="shared" si="338"/>
        <v>4.0018302125862215</v>
      </c>
      <c r="AD539" s="1100">
        <f t="shared" si="339"/>
        <v>3.7578059379907325</v>
      </c>
      <c r="AE539" s="1100">
        <f t="shared" si="340"/>
        <v>2.5043048588754946</v>
      </c>
      <c r="AF539" s="1100">
        <f t="shared" si="341"/>
        <v>1.4853930023173589</v>
      </c>
      <c r="AG539" s="1100">
        <f t="shared" si="342"/>
        <v>3.9489791888796866</v>
      </c>
      <c r="AH539" s="1100">
        <f t="shared" si="343"/>
        <v>7.0061271920557555</v>
      </c>
      <c r="AI539" s="1100">
        <f t="shared" si="344"/>
        <v>7.0330167345092676</v>
      </c>
      <c r="AJ539" s="1100">
        <f t="shared" si="345"/>
        <v>7.4970828471412121</v>
      </c>
      <c r="AK539" s="1100">
        <f t="shared" si="346"/>
        <v>9.0909090909090828</v>
      </c>
      <c r="AL539" s="1100">
        <f t="shared" si="347"/>
        <v>9.6162790697674296</v>
      </c>
      <c r="AM539" s="1100">
        <f t="shared" si="348"/>
        <v>10.967741935483865</v>
      </c>
      <c r="AN539" s="1100">
        <f t="shared" si="349"/>
        <v>13.970588235294112</v>
      </c>
      <c r="AO539" s="1100">
        <f t="shared" si="350"/>
        <v>12.396694214876035</v>
      </c>
      <c r="AP539" s="1100">
        <f t="shared" si="351"/>
        <v>11.009174311926584</v>
      </c>
      <c r="AQ539" s="1100">
        <f t="shared" si="352"/>
        <v>11.508951406649626</v>
      </c>
      <c r="AR539" s="1100">
        <f t="shared" si="353"/>
        <v>13.005780346820806</v>
      </c>
      <c r="AS539" s="1100">
        <f t="shared" si="354"/>
        <v>9.4936708860759325</v>
      </c>
      <c r="AT539" s="1100">
        <f t="shared" si="355"/>
        <v>8.2191780821917924</v>
      </c>
      <c r="AU539" s="1100">
        <f t="shared" si="356"/>
        <v>8.9552238805969964</v>
      </c>
      <c r="AV539" s="1100">
        <f t="shared" si="357"/>
        <v>7.2000000000000064</v>
      </c>
      <c r="AW539" s="1100">
        <f t="shared" si="359"/>
        <v>8.0089703223721678</v>
      </c>
      <c r="AX539" s="1100">
        <f t="shared" si="360"/>
        <v>3.5299247451667837</v>
      </c>
    </row>
    <row r="540" spans="1:50" ht="11.25" customHeight="1" x14ac:dyDescent="0.2">
      <c r="A540" s="829" t="s">
        <v>310</v>
      </c>
      <c r="B540" s="829" t="s">
        <v>311</v>
      </c>
      <c r="C540" s="584">
        <v>3.52</v>
      </c>
      <c r="D540" s="584">
        <v>3.4</v>
      </c>
      <c r="E540" s="460">
        <v>2.94</v>
      </c>
      <c r="F540" s="460">
        <v>2.64</v>
      </c>
      <c r="G540" s="463">
        <v>2.52</v>
      </c>
      <c r="H540" s="463">
        <v>2.52</v>
      </c>
      <c r="I540" s="584">
        <v>2.0699999999999998</v>
      </c>
      <c r="J540" s="584">
        <v>1.78</v>
      </c>
      <c r="K540" s="897"/>
      <c r="L540" s="584">
        <v>1.62</v>
      </c>
      <c r="M540" s="459">
        <v>1.43</v>
      </c>
      <c r="N540" s="897"/>
      <c r="O540" s="472">
        <v>1.07</v>
      </c>
      <c r="P540" s="585">
        <v>1</v>
      </c>
      <c r="Q540" s="590">
        <v>0.92</v>
      </c>
      <c r="R540" s="590">
        <v>0.76332999999999995</v>
      </c>
      <c r="S540" s="590">
        <v>0.65332999999999997</v>
      </c>
      <c r="T540" s="590">
        <v>0.57333000000000001</v>
      </c>
      <c r="U540" s="586">
        <v>0.50666</v>
      </c>
      <c r="V540" s="590">
        <v>0.50666</v>
      </c>
      <c r="W540" s="586">
        <v>0.48</v>
      </c>
      <c r="X540" s="590">
        <v>0.48</v>
      </c>
      <c r="Y540" s="586">
        <v>0.45333000000000001</v>
      </c>
      <c r="Z540" s="590">
        <v>0.45333000000000001</v>
      </c>
      <c r="AA540" s="587">
        <f t="shared" si="358"/>
        <v>32.299970000000002</v>
      </c>
      <c r="AB540" s="1100">
        <f t="shared" si="337"/>
        <v>3.529411764705892</v>
      </c>
      <c r="AC540" s="1100">
        <f t="shared" si="338"/>
        <v>15.646258503401356</v>
      </c>
      <c r="AD540" s="1100">
        <f t="shared" si="339"/>
        <v>11.363636363636353</v>
      </c>
      <c r="AE540" s="1100">
        <f t="shared" si="340"/>
        <v>4.7619047619047672</v>
      </c>
      <c r="AF540" s="1100">
        <f t="shared" si="341"/>
        <v>0</v>
      </c>
      <c r="AG540" s="1100">
        <f t="shared" si="342"/>
        <v>21.739130434782616</v>
      </c>
      <c r="AH540" s="1100">
        <f t="shared" si="343"/>
        <v>16.292134831460658</v>
      </c>
      <c r="AI540" s="1100">
        <f t="shared" si="344"/>
        <v>9.8765432098765427</v>
      </c>
      <c r="AJ540" s="1100">
        <f t="shared" si="345"/>
        <v>13.286713286713292</v>
      </c>
      <c r="AK540" s="1100">
        <f t="shared" si="346"/>
        <v>33.644859813084096</v>
      </c>
      <c r="AL540" s="1100">
        <f t="shared" si="347"/>
        <v>7.0000000000000062</v>
      </c>
      <c r="AM540" s="1100">
        <f t="shared" si="348"/>
        <v>8.6956521739130377</v>
      </c>
      <c r="AN540" s="1100">
        <f t="shared" si="349"/>
        <v>20.524543775300351</v>
      </c>
      <c r="AO540" s="1100">
        <f t="shared" si="350"/>
        <v>16.83682059602345</v>
      </c>
      <c r="AP540" s="1100">
        <f t="shared" si="351"/>
        <v>13.953569497497064</v>
      </c>
      <c r="AQ540" s="1100">
        <f t="shared" si="352"/>
        <v>13.158725772707536</v>
      </c>
      <c r="AR540" s="1100">
        <f t="shared" si="353"/>
        <v>0</v>
      </c>
      <c r="AS540" s="1100">
        <f t="shared" si="354"/>
        <v>5.55416666666666</v>
      </c>
      <c r="AT540" s="1100">
        <f t="shared" si="355"/>
        <v>0</v>
      </c>
      <c r="AU540" s="1100">
        <f t="shared" si="356"/>
        <v>5.8831314936139245</v>
      </c>
      <c r="AV540" s="1100">
        <f t="shared" si="357"/>
        <v>0</v>
      </c>
      <c r="AW540" s="1100">
        <f t="shared" si="359"/>
        <v>10.559390616442263</v>
      </c>
      <c r="AX540" s="1100">
        <f t="shared" si="360"/>
        <v>8.5857487875092033</v>
      </c>
    </row>
    <row r="541" spans="1:50" ht="11.25" customHeight="1" x14ac:dyDescent="0.2">
      <c r="A541" s="829" t="s">
        <v>730</v>
      </c>
      <c r="B541" s="829" t="s">
        <v>731</v>
      </c>
      <c r="C541" s="584">
        <v>2.48</v>
      </c>
      <c r="D541" s="584">
        <v>2.44</v>
      </c>
      <c r="E541" s="460">
        <v>2.4</v>
      </c>
      <c r="F541" s="460">
        <v>2.3199999999999998</v>
      </c>
      <c r="G541" s="584">
        <v>2.2000000000000002</v>
      </c>
      <c r="H541" s="584">
        <v>2.12</v>
      </c>
      <c r="I541" s="584">
        <v>1.92</v>
      </c>
      <c r="J541" s="584">
        <v>1.68</v>
      </c>
      <c r="K541" s="897"/>
      <c r="L541" s="584">
        <v>1.48</v>
      </c>
      <c r="M541" s="459">
        <v>0.9</v>
      </c>
      <c r="N541" s="897"/>
      <c r="O541" s="472">
        <v>0.8</v>
      </c>
      <c r="P541" s="472">
        <v>0.78</v>
      </c>
      <c r="Q541" s="590">
        <v>0.76</v>
      </c>
      <c r="R541" s="590">
        <v>0.68</v>
      </c>
      <c r="S541" s="590">
        <v>0.62</v>
      </c>
      <c r="T541" s="590">
        <v>0.56000000000000005</v>
      </c>
      <c r="U541" s="590">
        <v>0.46</v>
      </c>
      <c r="V541" s="590">
        <v>0.31</v>
      </c>
      <c r="W541" s="590">
        <v>0.28000000000000003</v>
      </c>
      <c r="X541" s="590">
        <v>0.25</v>
      </c>
      <c r="Y541" s="590">
        <v>0.22</v>
      </c>
      <c r="Z541" s="590">
        <v>0.2</v>
      </c>
      <c r="AA541" s="587">
        <f t="shared" si="358"/>
        <v>25.860000000000003</v>
      </c>
      <c r="AB541" s="1100">
        <f t="shared" si="337"/>
        <v>1.6393442622950838</v>
      </c>
      <c r="AC541" s="1100">
        <f t="shared" si="338"/>
        <v>1.6666666666666607</v>
      </c>
      <c r="AD541" s="1100">
        <f t="shared" si="339"/>
        <v>3.4482758620689724</v>
      </c>
      <c r="AE541" s="1100">
        <f t="shared" si="340"/>
        <v>5.4545454545454453</v>
      </c>
      <c r="AF541" s="1100">
        <f t="shared" si="341"/>
        <v>3.7735849056603765</v>
      </c>
      <c r="AG541" s="1100">
        <f t="shared" si="342"/>
        <v>10.416666666666675</v>
      </c>
      <c r="AH541" s="1100">
        <f t="shared" si="343"/>
        <v>14.285714285714279</v>
      </c>
      <c r="AI541" s="1100">
        <f t="shared" si="344"/>
        <v>13.513513513513509</v>
      </c>
      <c r="AJ541" s="1100">
        <f t="shared" si="345"/>
        <v>64.444444444444443</v>
      </c>
      <c r="AK541" s="1100">
        <f t="shared" si="346"/>
        <v>12.5</v>
      </c>
      <c r="AL541" s="1100">
        <f t="shared" si="347"/>
        <v>2.5641025641025772</v>
      </c>
      <c r="AM541" s="1100">
        <f t="shared" si="348"/>
        <v>2.6315789473684292</v>
      </c>
      <c r="AN541" s="1100">
        <f t="shared" si="349"/>
        <v>11.764705882352944</v>
      </c>
      <c r="AO541" s="1100">
        <f t="shared" si="350"/>
        <v>9.6774193548387224</v>
      </c>
      <c r="AP541" s="1100">
        <f t="shared" si="351"/>
        <v>10.714285714285698</v>
      </c>
      <c r="AQ541" s="1100">
        <f t="shared" si="352"/>
        <v>21.739130434782616</v>
      </c>
      <c r="AR541" s="1100">
        <f t="shared" si="353"/>
        <v>48.387096774193552</v>
      </c>
      <c r="AS541" s="1100">
        <f t="shared" si="354"/>
        <v>10.714285714285698</v>
      </c>
      <c r="AT541" s="1100">
        <f t="shared" si="355"/>
        <v>12.000000000000011</v>
      </c>
      <c r="AU541" s="1100">
        <f t="shared" si="356"/>
        <v>13.636363636363647</v>
      </c>
      <c r="AV541" s="1100">
        <f t="shared" si="357"/>
        <v>9.9999999999999858</v>
      </c>
      <c r="AW541" s="1100">
        <f t="shared" si="359"/>
        <v>13.570082146864255</v>
      </c>
      <c r="AX541" s="1100">
        <f t="shared" si="360"/>
        <v>15.358714015513444</v>
      </c>
    </row>
    <row r="542" spans="1:50" ht="11.25" customHeight="1" x14ac:dyDescent="0.2">
      <c r="A542" s="458" t="s">
        <v>3869</v>
      </c>
      <c r="B542" s="829" t="s">
        <v>3870</v>
      </c>
      <c r="C542" s="584">
        <v>0.62544999999999995</v>
      </c>
      <c r="D542" s="584">
        <v>0.54545454545454541</v>
      </c>
      <c r="E542" s="460">
        <v>0.47272727272727272</v>
      </c>
      <c r="F542" s="460">
        <v>0.4</v>
      </c>
      <c r="G542" s="584">
        <v>0.2818181818181818</v>
      </c>
      <c r="H542" s="584">
        <v>0.21818181818181817</v>
      </c>
      <c r="I542" s="584">
        <v>9.0909090909090912E-2</v>
      </c>
      <c r="J542" s="499">
        <v>0</v>
      </c>
      <c r="K542" s="897">
        <v>0</v>
      </c>
      <c r="L542" s="463">
        <v>0</v>
      </c>
      <c r="M542" s="588">
        <v>0</v>
      </c>
      <c r="N542" s="897">
        <v>0</v>
      </c>
      <c r="O542" s="585">
        <v>0</v>
      </c>
      <c r="P542" s="585">
        <v>0</v>
      </c>
      <c r="Q542" s="500">
        <v>0</v>
      </c>
      <c r="R542" s="500">
        <v>0</v>
      </c>
      <c r="S542" s="590">
        <v>9.816363636363637E-2</v>
      </c>
      <c r="T542" s="500">
        <v>0</v>
      </c>
      <c r="U542" s="500">
        <v>0</v>
      </c>
      <c r="V542" s="500">
        <v>0</v>
      </c>
      <c r="W542" s="500">
        <v>0</v>
      </c>
      <c r="X542" s="500">
        <v>0</v>
      </c>
      <c r="Y542" s="500">
        <v>0</v>
      </c>
      <c r="Z542" s="500">
        <v>0</v>
      </c>
      <c r="AA542" s="587">
        <f t="shared" si="358"/>
        <v>2.7327045454545451</v>
      </c>
      <c r="AB542" s="1100">
        <f t="shared" si="337"/>
        <v>14.665833333333333</v>
      </c>
      <c r="AC542" s="1100">
        <f t="shared" si="338"/>
        <v>15.384615384615374</v>
      </c>
      <c r="AD542" s="1100">
        <f t="shared" si="339"/>
        <v>18.181818181818166</v>
      </c>
      <c r="AE542" s="1100">
        <f t="shared" si="340"/>
        <v>41.935483870967751</v>
      </c>
      <c r="AF542" s="1100">
        <f t="shared" si="341"/>
        <v>29.166666666666675</v>
      </c>
      <c r="AG542" s="1100">
        <f t="shared" si="342"/>
        <v>140</v>
      </c>
      <c r="AH542" s="1100" t="str">
        <f t="shared" si="343"/>
        <v>n/a</v>
      </c>
      <c r="AI542" s="1100" t="str">
        <f t="shared" si="344"/>
        <v>n/a</v>
      </c>
      <c r="AJ542" s="1100" t="str">
        <f t="shared" si="345"/>
        <v>n/a</v>
      </c>
      <c r="AK542" s="1100" t="str">
        <f t="shared" si="346"/>
        <v>n/a</v>
      </c>
      <c r="AL542" s="1100" t="str">
        <f t="shared" si="347"/>
        <v>n/a</v>
      </c>
      <c r="AM542" s="1100" t="str">
        <f t="shared" si="348"/>
        <v>n/a</v>
      </c>
      <c r="AN542" s="1100" t="str">
        <f t="shared" si="349"/>
        <v>n/a</v>
      </c>
      <c r="AO542" s="1100">
        <f t="shared" si="350"/>
        <v>-100</v>
      </c>
      <c r="AP542" s="1100" t="str">
        <f t="shared" si="351"/>
        <v>n/a</v>
      </c>
      <c r="AQ542" s="1100" t="str">
        <f t="shared" si="352"/>
        <v>n/a</v>
      </c>
      <c r="AR542" s="1100" t="str">
        <f t="shared" si="353"/>
        <v>n/a</v>
      </c>
      <c r="AS542" s="1100" t="str">
        <f t="shared" si="354"/>
        <v>n/a</v>
      </c>
      <c r="AT542" s="1100" t="str">
        <f t="shared" si="355"/>
        <v>n/a</v>
      </c>
      <c r="AU542" s="1100" t="str">
        <f t="shared" si="356"/>
        <v>n/a</v>
      </c>
      <c r="AV542" s="1100" t="str">
        <f t="shared" si="357"/>
        <v>n/a</v>
      </c>
      <c r="AW542" s="1100">
        <f t="shared" si="359"/>
        <v>22.762059633914468</v>
      </c>
      <c r="AX542" s="1100">
        <f t="shared" si="360"/>
        <v>69.958143808496715</v>
      </c>
    </row>
    <row r="543" spans="1:50" ht="11.25" customHeight="1" x14ac:dyDescent="0.2">
      <c r="A543" s="468" t="s">
        <v>3875</v>
      </c>
      <c r="B543" s="468" t="s">
        <v>3876</v>
      </c>
      <c r="C543" s="584">
        <v>2.3199999999999998</v>
      </c>
      <c r="D543" s="584">
        <v>2.12</v>
      </c>
      <c r="E543" s="460">
        <v>1.92</v>
      </c>
      <c r="F543" s="471">
        <v>1.76</v>
      </c>
      <c r="G543" s="474">
        <v>1.68</v>
      </c>
      <c r="H543" s="474">
        <v>1.52</v>
      </c>
      <c r="I543" s="474">
        <v>1.32</v>
      </c>
      <c r="J543" s="497">
        <v>1.1200000000000001</v>
      </c>
      <c r="K543" s="977"/>
      <c r="L543" s="473">
        <v>1.1200000000000001</v>
      </c>
      <c r="M543" s="475">
        <v>1.1200000000000001</v>
      </c>
      <c r="N543" s="977"/>
      <c r="O543" s="489">
        <v>1.1200000000000001</v>
      </c>
      <c r="P543" s="496">
        <v>1.1200000000000001</v>
      </c>
      <c r="Q543" s="477">
        <v>1.56</v>
      </c>
      <c r="R543" s="476">
        <v>2</v>
      </c>
      <c r="S543" s="476">
        <v>1.84</v>
      </c>
      <c r="T543" s="476">
        <v>1.76</v>
      </c>
      <c r="U543" s="476">
        <v>1.7</v>
      </c>
      <c r="V543" s="476">
        <v>1.66</v>
      </c>
      <c r="W543" s="476">
        <v>1.64</v>
      </c>
      <c r="X543" s="476">
        <v>1.58</v>
      </c>
      <c r="Y543" s="476">
        <v>1.48</v>
      </c>
      <c r="Z543" s="476">
        <v>1.4</v>
      </c>
      <c r="AA543" s="587">
        <f t="shared" si="358"/>
        <v>34.86</v>
      </c>
      <c r="AB543" s="1100">
        <f t="shared" si="337"/>
        <v>9.4339622641509422</v>
      </c>
      <c r="AC543" s="1100">
        <f t="shared" si="338"/>
        <v>10.416666666666675</v>
      </c>
      <c r="AD543" s="1100">
        <f t="shared" si="339"/>
        <v>9.0909090909090828</v>
      </c>
      <c r="AE543" s="1100">
        <f t="shared" si="340"/>
        <v>4.7619047619047672</v>
      </c>
      <c r="AF543" s="1100">
        <f t="shared" si="341"/>
        <v>10.526315789473673</v>
      </c>
      <c r="AG543" s="1100">
        <f t="shared" si="342"/>
        <v>15.151515151515138</v>
      </c>
      <c r="AH543" s="1100">
        <f t="shared" si="343"/>
        <v>17.857142857142861</v>
      </c>
      <c r="AI543" s="1100">
        <f t="shared" si="344"/>
        <v>0</v>
      </c>
      <c r="AJ543" s="1100">
        <f t="shared" si="345"/>
        <v>0</v>
      </c>
      <c r="AK543" s="1100">
        <f t="shared" si="346"/>
        <v>0</v>
      </c>
      <c r="AL543" s="1100">
        <f t="shared" si="347"/>
        <v>0</v>
      </c>
      <c r="AM543" s="1100">
        <f t="shared" si="348"/>
        <v>-28.205128205128204</v>
      </c>
      <c r="AN543" s="1100">
        <f t="shared" si="349"/>
        <v>-21.999999999999996</v>
      </c>
      <c r="AO543" s="1100">
        <f t="shared" si="350"/>
        <v>8.6956521739130377</v>
      </c>
      <c r="AP543" s="1100">
        <f t="shared" si="351"/>
        <v>4.5454545454545414</v>
      </c>
      <c r="AQ543" s="1100">
        <f t="shared" si="352"/>
        <v>3.529411764705892</v>
      </c>
      <c r="AR543" s="1100">
        <f t="shared" si="353"/>
        <v>2.4096385542168752</v>
      </c>
      <c r="AS543" s="1100">
        <f t="shared" si="354"/>
        <v>1.2195121951219523</v>
      </c>
      <c r="AT543" s="1100">
        <f t="shared" si="355"/>
        <v>3.7974683544303778</v>
      </c>
      <c r="AU543" s="1100">
        <f t="shared" si="356"/>
        <v>6.7567567567567544</v>
      </c>
      <c r="AV543" s="1100">
        <f t="shared" si="357"/>
        <v>5.7142857142857162</v>
      </c>
      <c r="AW543" s="1100">
        <f t="shared" si="359"/>
        <v>3.0334032588342894</v>
      </c>
      <c r="AX543" s="1100">
        <f t="shared" si="360"/>
        <v>10.623386190967556</v>
      </c>
    </row>
    <row r="544" spans="1:50" ht="11.25" customHeight="1" x14ac:dyDescent="0.2">
      <c r="A544" s="461" t="s">
        <v>1117</v>
      </c>
      <c r="B544" s="829" t="s">
        <v>1118</v>
      </c>
      <c r="C544" s="584">
        <v>1.1200000000000001</v>
      </c>
      <c r="D544" s="584">
        <v>1.0900000000000001</v>
      </c>
      <c r="E544" s="460">
        <v>1.06</v>
      </c>
      <c r="F544" s="589">
        <v>0.96</v>
      </c>
      <c r="G544" s="584">
        <v>0.94</v>
      </c>
      <c r="H544" s="584">
        <v>0.89</v>
      </c>
      <c r="I544" s="584">
        <v>0.87</v>
      </c>
      <c r="J544" s="584">
        <v>0.83499999999999996</v>
      </c>
      <c r="K544" s="584"/>
      <c r="L544" s="584">
        <v>0.82250000000000001</v>
      </c>
      <c r="M544" s="459">
        <v>0.80500000000000005</v>
      </c>
      <c r="N544" s="584"/>
      <c r="O544" s="472">
        <v>0.38250000000000001</v>
      </c>
      <c r="P544" s="585">
        <v>0</v>
      </c>
      <c r="Q544" s="586">
        <v>0</v>
      </c>
      <c r="R544" s="586">
        <v>0</v>
      </c>
      <c r="S544" s="586">
        <v>0</v>
      </c>
      <c r="T544" s="586">
        <v>0</v>
      </c>
      <c r="U544" s="586">
        <v>0</v>
      </c>
      <c r="V544" s="586">
        <v>0</v>
      </c>
      <c r="W544" s="586">
        <v>0</v>
      </c>
      <c r="X544" s="586">
        <v>0</v>
      </c>
      <c r="Y544" s="586">
        <v>0</v>
      </c>
      <c r="Z544" s="586">
        <v>0</v>
      </c>
      <c r="AA544" s="587">
        <f t="shared" si="358"/>
        <v>9.7750000000000004</v>
      </c>
      <c r="AB544" s="1100">
        <f t="shared" si="337"/>
        <v>2.7522935779816571</v>
      </c>
      <c r="AC544" s="1100">
        <f t="shared" si="338"/>
        <v>2.8301886792452935</v>
      </c>
      <c r="AD544" s="1100">
        <f t="shared" si="339"/>
        <v>10.416666666666675</v>
      </c>
      <c r="AE544" s="1100">
        <f t="shared" si="340"/>
        <v>2.1276595744680771</v>
      </c>
      <c r="AF544" s="1100">
        <f t="shared" si="341"/>
        <v>5.6179775280898792</v>
      </c>
      <c r="AG544" s="1100">
        <f t="shared" si="342"/>
        <v>2.2988505747126409</v>
      </c>
      <c r="AH544" s="1100">
        <f t="shared" si="343"/>
        <v>4.1916167664670656</v>
      </c>
      <c r="AI544" s="1100">
        <f t="shared" si="344"/>
        <v>1.5197568389057725</v>
      </c>
      <c r="AJ544" s="1100">
        <f t="shared" si="345"/>
        <v>2.1739130434782483</v>
      </c>
      <c r="AK544" s="1100">
        <f t="shared" si="346"/>
        <v>110.45751633986929</v>
      </c>
      <c r="AL544" s="1100" t="str">
        <f t="shared" si="347"/>
        <v>n/a</v>
      </c>
      <c r="AM544" s="1100" t="str">
        <f t="shared" si="348"/>
        <v>n/a</v>
      </c>
      <c r="AN544" s="1100" t="str">
        <f t="shared" si="349"/>
        <v>n/a</v>
      </c>
      <c r="AO544" s="1100" t="str">
        <f t="shared" si="350"/>
        <v>n/a</v>
      </c>
      <c r="AP544" s="1100" t="str">
        <f t="shared" si="351"/>
        <v>n/a</v>
      </c>
      <c r="AQ544" s="1100" t="str">
        <f t="shared" si="352"/>
        <v>n/a</v>
      </c>
      <c r="AR544" s="1100" t="str">
        <f t="shared" si="353"/>
        <v>n/a</v>
      </c>
      <c r="AS544" s="1100" t="str">
        <f t="shared" si="354"/>
        <v>n/a</v>
      </c>
      <c r="AT544" s="1100" t="str">
        <f t="shared" si="355"/>
        <v>n/a</v>
      </c>
      <c r="AU544" s="1100" t="str">
        <f t="shared" si="356"/>
        <v>n/a</v>
      </c>
      <c r="AV544" s="1100" t="str">
        <f t="shared" si="357"/>
        <v>n/a</v>
      </c>
      <c r="AW544" s="1100">
        <f t="shared" si="359"/>
        <v>14.438643958988459</v>
      </c>
      <c r="AX544" s="1100">
        <f t="shared" si="360"/>
        <v>33.839800835365544</v>
      </c>
    </row>
    <row r="545" spans="1:50" ht="11.25" customHeight="1" x14ac:dyDescent="0.2">
      <c r="A545" s="829" t="s">
        <v>728</v>
      </c>
      <c r="B545" s="829" t="s">
        <v>729</v>
      </c>
      <c r="C545" s="584">
        <v>4.71</v>
      </c>
      <c r="D545" s="584">
        <v>4.59</v>
      </c>
      <c r="E545" s="460">
        <v>4.42</v>
      </c>
      <c r="F545" s="589">
        <v>4.1900000000000004</v>
      </c>
      <c r="G545" s="584">
        <v>4.0999999999999996</v>
      </c>
      <c r="H545" s="584">
        <v>4.0199999999999996</v>
      </c>
      <c r="I545" s="584">
        <v>3.88</v>
      </c>
      <c r="J545" s="584">
        <v>3.49</v>
      </c>
      <c r="K545" s="897"/>
      <c r="L545" s="584">
        <v>3.16</v>
      </c>
      <c r="M545" s="459">
        <v>2.69</v>
      </c>
      <c r="N545" s="897"/>
      <c r="O545" s="472">
        <v>2.38</v>
      </c>
      <c r="P545" s="472">
        <v>2.2000000000000002</v>
      </c>
      <c r="Q545" s="590">
        <v>1</v>
      </c>
      <c r="R545" s="586">
        <v>0</v>
      </c>
      <c r="S545" s="586">
        <v>0</v>
      </c>
      <c r="T545" s="586">
        <v>0</v>
      </c>
      <c r="U545" s="586">
        <v>0</v>
      </c>
      <c r="V545" s="586">
        <v>0</v>
      </c>
      <c r="W545" s="586">
        <v>0</v>
      </c>
      <c r="X545" s="586">
        <v>0</v>
      </c>
      <c r="Y545" s="586">
        <v>0</v>
      </c>
      <c r="Z545" s="586">
        <v>0</v>
      </c>
      <c r="AA545" s="587">
        <f t="shared" si="358"/>
        <v>44.830000000000005</v>
      </c>
      <c r="AB545" s="1100">
        <f t="shared" si="337"/>
        <v>2.6143790849673332</v>
      </c>
      <c r="AC545" s="1100">
        <f t="shared" si="338"/>
        <v>3.8461538461538547</v>
      </c>
      <c r="AD545" s="1100">
        <f t="shared" si="339"/>
        <v>5.4892601431980825</v>
      </c>
      <c r="AE545" s="1100">
        <f t="shared" si="340"/>
        <v>2.1951219512195363</v>
      </c>
      <c r="AF545" s="1100">
        <f t="shared" si="341"/>
        <v>1.990049751243772</v>
      </c>
      <c r="AG545" s="1100">
        <f t="shared" si="342"/>
        <v>3.6082474226803996</v>
      </c>
      <c r="AH545" s="1100">
        <f t="shared" si="343"/>
        <v>11.174785100286533</v>
      </c>
      <c r="AI545" s="1100">
        <f t="shared" si="344"/>
        <v>10.443037974683556</v>
      </c>
      <c r="AJ545" s="1100">
        <f t="shared" si="345"/>
        <v>17.472118959107807</v>
      </c>
      <c r="AK545" s="1100">
        <f t="shared" si="346"/>
        <v>13.025210084033612</v>
      </c>
      <c r="AL545" s="1100">
        <f t="shared" si="347"/>
        <v>8.1818181818181799</v>
      </c>
      <c r="AM545" s="1100">
        <f t="shared" si="348"/>
        <v>120.00000000000001</v>
      </c>
      <c r="AN545" s="1100" t="str">
        <f t="shared" si="349"/>
        <v>n/a</v>
      </c>
      <c r="AO545" s="1100" t="str">
        <f t="shared" si="350"/>
        <v>n/a</v>
      </c>
      <c r="AP545" s="1100" t="str">
        <f t="shared" si="351"/>
        <v>n/a</v>
      </c>
      <c r="AQ545" s="1100" t="str">
        <f t="shared" si="352"/>
        <v>n/a</v>
      </c>
      <c r="AR545" s="1100" t="str">
        <f t="shared" si="353"/>
        <v>n/a</v>
      </c>
      <c r="AS545" s="1100" t="str">
        <f t="shared" si="354"/>
        <v>n/a</v>
      </c>
      <c r="AT545" s="1100" t="str">
        <f t="shared" si="355"/>
        <v>n/a</v>
      </c>
      <c r="AU545" s="1100" t="str">
        <f t="shared" si="356"/>
        <v>n/a</v>
      </c>
      <c r="AV545" s="1100" t="str">
        <f t="shared" si="357"/>
        <v>n/a</v>
      </c>
      <c r="AW545" s="1100">
        <f t="shared" si="359"/>
        <v>16.670015208282724</v>
      </c>
      <c r="AX545" s="1100">
        <f t="shared" si="360"/>
        <v>32.911301359929169</v>
      </c>
    </row>
    <row r="546" spans="1:50" ht="11.25" customHeight="1" x14ac:dyDescent="0.2">
      <c r="A546" s="591" t="s">
        <v>1558</v>
      </c>
      <c r="B546" s="468" t="s">
        <v>1559</v>
      </c>
      <c r="C546" s="584">
        <v>0.92</v>
      </c>
      <c r="D546" s="584">
        <v>0.88</v>
      </c>
      <c r="E546" s="460">
        <v>0.84</v>
      </c>
      <c r="F546" s="460">
        <v>0.8</v>
      </c>
      <c r="G546" s="474">
        <v>0.76</v>
      </c>
      <c r="H546" s="474">
        <v>0.72</v>
      </c>
      <c r="I546" s="473">
        <v>0.68</v>
      </c>
      <c r="J546" s="474">
        <v>0.67</v>
      </c>
      <c r="K546" s="977"/>
      <c r="L546" s="474">
        <v>0.61</v>
      </c>
      <c r="M546" s="470">
        <v>0.59</v>
      </c>
      <c r="N546" s="977"/>
      <c r="O546" s="487">
        <v>0.57999999999999996</v>
      </c>
      <c r="P546" s="496">
        <v>0.56999999999999995</v>
      </c>
      <c r="Q546" s="476">
        <v>0.56999999999999995</v>
      </c>
      <c r="R546" s="476">
        <v>0.42</v>
      </c>
      <c r="S546" s="476">
        <v>0</v>
      </c>
      <c r="T546" s="476">
        <v>0</v>
      </c>
      <c r="U546" s="476">
        <v>0</v>
      </c>
      <c r="V546" s="476">
        <v>0</v>
      </c>
      <c r="W546" s="476">
        <v>0</v>
      </c>
      <c r="X546" s="476">
        <v>0</v>
      </c>
      <c r="Y546" s="476">
        <v>0</v>
      </c>
      <c r="Z546" s="476">
        <v>0</v>
      </c>
      <c r="AA546" s="587">
        <f t="shared" si="358"/>
        <v>9.61</v>
      </c>
      <c r="AB546" s="1100">
        <f t="shared" si="337"/>
        <v>4.5454545454545414</v>
      </c>
      <c r="AC546" s="1100">
        <f t="shared" si="338"/>
        <v>4.7619047619047672</v>
      </c>
      <c r="AD546" s="1100">
        <f t="shared" si="339"/>
        <v>4.9999999999999822</v>
      </c>
      <c r="AE546" s="1100">
        <f t="shared" si="340"/>
        <v>5.2631578947368363</v>
      </c>
      <c r="AF546" s="1100">
        <f t="shared" si="341"/>
        <v>5.555555555555558</v>
      </c>
      <c r="AG546" s="1100">
        <f t="shared" si="342"/>
        <v>5.8823529411764497</v>
      </c>
      <c r="AH546" s="1100">
        <f t="shared" si="343"/>
        <v>1.4925373134328401</v>
      </c>
      <c r="AI546" s="1100">
        <f t="shared" si="344"/>
        <v>9.8360655737705027</v>
      </c>
      <c r="AJ546" s="1100">
        <f t="shared" si="345"/>
        <v>3.3898305084745894</v>
      </c>
      <c r="AK546" s="1100">
        <f t="shared" si="346"/>
        <v>1.7241379310344751</v>
      </c>
      <c r="AL546" s="1100">
        <f t="shared" si="347"/>
        <v>1.7543859649122862</v>
      </c>
      <c r="AM546" s="1100">
        <f t="shared" si="348"/>
        <v>0</v>
      </c>
      <c r="AN546" s="1100">
        <f t="shared" si="349"/>
        <v>35.714285714285701</v>
      </c>
      <c r="AO546" s="1100" t="str">
        <f t="shared" si="350"/>
        <v>n/a</v>
      </c>
      <c r="AP546" s="1100" t="str">
        <f t="shared" si="351"/>
        <v>n/a</v>
      </c>
      <c r="AQ546" s="1100" t="str">
        <f t="shared" si="352"/>
        <v>n/a</v>
      </c>
      <c r="AR546" s="1100" t="str">
        <f t="shared" si="353"/>
        <v>n/a</v>
      </c>
      <c r="AS546" s="1100" t="str">
        <f t="shared" si="354"/>
        <v>n/a</v>
      </c>
      <c r="AT546" s="1100" t="str">
        <f t="shared" si="355"/>
        <v>n/a</v>
      </c>
      <c r="AU546" s="1100" t="str">
        <f t="shared" si="356"/>
        <v>n/a</v>
      </c>
      <c r="AV546" s="1100" t="str">
        <f t="shared" si="357"/>
        <v>n/a</v>
      </c>
      <c r="AW546" s="1100">
        <f t="shared" si="359"/>
        <v>6.5322822080568113</v>
      </c>
      <c r="AX546" s="1100">
        <f t="shared" si="360"/>
        <v>9.1232865421084064</v>
      </c>
    </row>
    <row r="547" spans="1:50" ht="11.25" customHeight="1" x14ac:dyDescent="0.2">
      <c r="A547" s="461" t="s">
        <v>1560</v>
      </c>
      <c r="B547" s="829" t="s">
        <v>1561</v>
      </c>
      <c r="C547" s="584">
        <v>4.5999999999999996</v>
      </c>
      <c r="D547" s="584">
        <v>4.2</v>
      </c>
      <c r="E547" s="460">
        <v>3.4</v>
      </c>
      <c r="F547" s="460">
        <v>2.6</v>
      </c>
      <c r="G547" s="584">
        <v>2.12</v>
      </c>
      <c r="H547" s="584">
        <v>2.0099999999999998</v>
      </c>
      <c r="I547" s="584">
        <v>1.88</v>
      </c>
      <c r="J547" s="584">
        <v>1.72</v>
      </c>
      <c r="K547" s="897"/>
      <c r="L547" s="584">
        <v>1.55</v>
      </c>
      <c r="M547" s="459">
        <v>1.06</v>
      </c>
      <c r="N547" s="897"/>
      <c r="O547" s="585">
        <v>0.4</v>
      </c>
      <c r="P547" s="585">
        <v>0.69</v>
      </c>
      <c r="Q547" s="590">
        <v>2.61</v>
      </c>
      <c r="R547" s="590">
        <v>2.44</v>
      </c>
      <c r="S547" s="590">
        <v>2.15</v>
      </c>
      <c r="T547" s="586">
        <v>2</v>
      </c>
      <c r="U547" s="586">
        <v>2</v>
      </c>
      <c r="V547" s="590">
        <v>1.94</v>
      </c>
      <c r="W547" s="586">
        <v>1.92</v>
      </c>
      <c r="X547" s="586">
        <v>1.92</v>
      </c>
      <c r="Y547" s="590">
        <v>1.83</v>
      </c>
      <c r="Z547" s="590">
        <v>1.68</v>
      </c>
      <c r="AA547" s="587">
        <f t="shared" si="358"/>
        <v>46.72</v>
      </c>
      <c r="AB547" s="1100">
        <f t="shared" si="337"/>
        <v>9.5238095238095113</v>
      </c>
      <c r="AC547" s="1100">
        <f t="shared" si="338"/>
        <v>23.529411764705888</v>
      </c>
      <c r="AD547" s="1100">
        <f t="shared" si="339"/>
        <v>30.76923076923077</v>
      </c>
      <c r="AE547" s="1100">
        <f t="shared" si="340"/>
        <v>22.641509433962259</v>
      </c>
      <c r="AF547" s="1100">
        <f t="shared" si="341"/>
        <v>5.4726368159204064</v>
      </c>
      <c r="AG547" s="1100">
        <f t="shared" si="342"/>
        <v>6.9148936170212671</v>
      </c>
      <c r="AH547" s="1100">
        <f t="shared" si="343"/>
        <v>9.302325581395344</v>
      </c>
      <c r="AI547" s="1100">
        <f t="shared" si="344"/>
        <v>10.967741935483865</v>
      </c>
      <c r="AJ547" s="1100">
        <f t="shared" si="345"/>
        <v>46.226415094339622</v>
      </c>
      <c r="AK547" s="1100">
        <f t="shared" si="346"/>
        <v>165</v>
      </c>
      <c r="AL547" s="1100">
        <f t="shared" si="347"/>
        <v>-42.028985507246361</v>
      </c>
      <c r="AM547" s="1100">
        <f t="shared" si="348"/>
        <v>-73.563218390804593</v>
      </c>
      <c r="AN547" s="1100">
        <f t="shared" si="349"/>
        <v>6.9672131147541005</v>
      </c>
      <c r="AO547" s="1100">
        <f t="shared" si="350"/>
        <v>13.488372093023248</v>
      </c>
      <c r="AP547" s="1100">
        <f t="shared" si="351"/>
        <v>7.4999999999999956</v>
      </c>
      <c r="AQ547" s="1100">
        <f t="shared" si="352"/>
        <v>0</v>
      </c>
      <c r="AR547" s="1100">
        <f t="shared" si="353"/>
        <v>3.0927835051546504</v>
      </c>
      <c r="AS547" s="1100">
        <f t="shared" si="354"/>
        <v>1.0416666666666741</v>
      </c>
      <c r="AT547" s="1100">
        <f t="shared" si="355"/>
        <v>0</v>
      </c>
      <c r="AU547" s="1100">
        <f t="shared" si="356"/>
        <v>4.9180327868852292</v>
      </c>
      <c r="AV547" s="1100">
        <f t="shared" si="357"/>
        <v>8.9285714285714413</v>
      </c>
      <c r="AW547" s="1100">
        <f t="shared" si="359"/>
        <v>12.413924296803492</v>
      </c>
      <c r="AX547" s="1100">
        <f t="shared" si="360"/>
        <v>42.481315418039159</v>
      </c>
    </row>
    <row r="548" spans="1:50" ht="11.25" customHeight="1" x14ac:dyDescent="0.2">
      <c r="A548" s="461" t="s">
        <v>1562</v>
      </c>
      <c r="B548" s="829" t="s">
        <v>1563</v>
      </c>
      <c r="C548" s="584">
        <v>1.23</v>
      </c>
      <c r="D548" s="584">
        <v>1.1599999999999999</v>
      </c>
      <c r="E548" s="460">
        <v>1.06</v>
      </c>
      <c r="F548" s="460">
        <v>0.97000000000000008</v>
      </c>
      <c r="G548" s="584">
        <v>0.88</v>
      </c>
      <c r="H548" s="584">
        <v>0.8</v>
      </c>
      <c r="I548" s="584">
        <v>0.74</v>
      </c>
      <c r="J548" s="584">
        <v>0.64</v>
      </c>
      <c r="K548" s="897"/>
      <c r="L548" s="584">
        <v>0.56000000000000005</v>
      </c>
      <c r="M548" s="588">
        <v>0.5</v>
      </c>
      <c r="N548" s="897"/>
      <c r="O548" s="585">
        <v>0.5</v>
      </c>
      <c r="P548" s="585">
        <v>0.5</v>
      </c>
      <c r="Q548" s="586">
        <v>0.71</v>
      </c>
      <c r="R548" s="590">
        <v>0.91</v>
      </c>
      <c r="S548" s="590">
        <v>0.86</v>
      </c>
      <c r="T548" s="590">
        <v>0.77</v>
      </c>
      <c r="U548" s="590">
        <v>0.63332999999999995</v>
      </c>
      <c r="V548" s="590">
        <v>0.60665999999999998</v>
      </c>
      <c r="W548" s="590">
        <v>0.57333999999999996</v>
      </c>
      <c r="X548" s="586">
        <v>0.53332000000000002</v>
      </c>
      <c r="Y548" s="590">
        <v>0.53332000000000002</v>
      </c>
      <c r="Z548" s="586">
        <v>0.51332</v>
      </c>
      <c r="AA548" s="587">
        <f t="shared" si="358"/>
        <v>16.18329</v>
      </c>
      <c r="AB548" s="1100">
        <f t="shared" si="337"/>
        <v>6.0344827586206851</v>
      </c>
      <c r="AC548" s="1100">
        <f t="shared" si="338"/>
        <v>9.4339622641509422</v>
      </c>
      <c r="AD548" s="1100">
        <f t="shared" si="339"/>
        <v>9.2783505154639059</v>
      </c>
      <c r="AE548" s="1100">
        <f t="shared" si="340"/>
        <v>10.22727272727273</v>
      </c>
      <c r="AF548" s="1100">
        <f t="shared" si="341"/>
        <v>9.9999999999999858</v>
      </c>
      <c r="AG548" s="1100">
        <f t="shared" si="342"/>
        <v>8.1081081081081141</v>
      </c>
      <c r="AH548" s="1100">
        <f t="shared" si="343"/>
        <v>15.625</v>
      </c>
      <c r="AI548" s="1100">
        <f t="shared" si="344"/>
        <v>14.285714285714279</v>
      </c>
      <c r="AJ548" s="1100">
        <f t="shared" si="345"/>
        <v>12.000000000000011</v>
      </c>
      <c r="AK548" s="1100">
        <f t="shared" si="346"/>
        <v>0</v>
      </c>
      <c r="AL548" s="1100">
        <f t="shared" si="347"/>
        <v>0</v>
      </c>
      <c r="AM548" s="1100">
        <f t="shared" si="348"/>
        <v>-29.577464788732389</v>
      </c>
      <c r="AN548" s="1100">
        <f t="shared" si="349"/>
        <v>-21.978021978021989</v>
      </c>
      <c r="AO548" s="1100">
        <f t="shared" si="350"/>
        <v>5.8139534883721034</v>
      </c>
      <c r="AP548" s="1100">
        <f t="shared" si="351"/>
        <v>11.688311688311682</v>
      </c>
      <c r="AQ548" s="1100">
        <f t="shared" si="352"/>
        <v>21.579587260985591</v>
      </c>
      <c r="AR548" s="1100">
        <f t="shared" si="353"/>
        <v>4.3962021560676412</v>
      </c>
      <c r="AS548" s="1100">
        <f t="shared" si="354"/>
        <v>5.8115603306938324</v>
      </c>
      <c r="AT548" s="1100">
        <f t="shared" si="355"/>
        <v>7.503937598439947</v>
      </c>
      <c r="AU548" s="1100">
        <f t="shared" si="356"/>
        <v>0</v>
      </c>
      <c r="AV548" s="1100">
        <f t="shared" si="357"/>
        <v>3.8962050962362715</v>
      </c>
      <c r="AW548" s="1100">
        <f t="shared" si="359"/>
        <v>4.9584362624611131</v>
      </c>
      <c r="AX548" s="1100">
        <f t="shared" si="360"/>
        <v>11.567849343408028</v>
      </c>
    </row>
    <row r="549" spans="1:50" ht="11.25" customHeight="1" x14ac:dyDescent="0.2">
      <c r="A549" s="830" t="s">
        <v>312</v>
      </c>
      <c r="B549" s="829" t="s">
        <v>313</v>
      </c>
      <c r="C549" s="584">
        <v>0.76</v>
      </c>
      <c r="D549" s="584">
        <v>0.72</v>
      </c>
      <c r="E549" s="460">
        <v>0.82</v>
      </c>
      <c r="F549" s="460">
        <v>0.92679650772330424</v>
      </c>
      <c r="G549" s="584">
        <v>0.91336467427803891</v>
      </c>
      <c r="H549" s="584">
        <v>0.85963734049697782</v>
      </c>
      <c r="I549" s="584">
        <v>0.73875083948959031</v>
      </c>
      <c r="J549" s="584">
        <v>0.64472800537273334</v>
      </c>
      <c r="K549" s="897">
        <v>0</v>
      </c>
      <c r="L549" s="584">
        <v>0.59100067159167224</v>
      </c>
      <c r="M549" s="459">
        <v>0.53727333781061115</v>
      </c>
      <c r="N549" s="897">
        <v>0</v>
      </c>
      <c r="O549" s="472">
        <v>0.5104096709200806</v>
      </c>
      <c r="P549" s="472">
        <v>0.48354600402955</v>
      </c>
      <c r="Q549" s="590">
        <v>0.45668233713901946</v>
      </c>
      <c r="R549" s="590">
        <v>0.40295500335795831</v>
      </c>
      <c r="S549" s="590">
        <v>0.37609133646742782</v>
      </c>
      <c r="T549" s="590">
        <v>0.34922766957689722</v>
      </c>
      <c r="U549" s="590">
        <v>0.28878441907320346</v>
      </c>
      <c r="V549" s="590">
        <v>0.26863666890530558</v>
      </c>
      <c r="W549" s="590">
        <v>0.25184687709872394</v>
      </c>
      <c r="X549" s="590">
        <v>0.23505708529214234</v>
      </c>
      <c r="Y549" s="590">
        <v>0.21826729348556076</v>
      </c>
      <c r="Z549" s="590">
        <v>0.21490933512424445</v>
      </c>
      <c r="AA549" s="587">
        <f t="shared" si="358"/>
        <v>11.567965077233044</v>
      </c>
      <c r="AB549" s="1100">
        <f t="shared" si="337"/>
        <v>5.555555555555558</v>
      </c>
      <c r="AC549" s="1100">
        <f t="shared" si="338"/>
        <v>-12.195121951219512</v>
      </c>
      <c r="AD549" s="1100">
        <f t="shared" si="339"/>
        <v>-11.523188405797102</v>
      </c>
      <c r="AE549" s="1100">
        <f t="shared" si="340"/>
        <v>1.4705882352941124</v>
      </c>
      <c r="AF549" s="1100">
        <f t="shared" si="341"/>
        <v>6.25</v>
      </c>
      <c r="AG549" s="1100">
        <f t="shared" si="342"/>
        <v>16.36363636363636</v>
      </c>
      <c r="AH549" s="1100">
        <f t="shared" si="343"/>
        <v>14.583333333333325</v>
      </c>
      <c r="AI549" s="1100">
        <f t="shared" si="344"/>
        <v>9.0909090909090828</v>
      </c>
      <c r="AJ549" s="1100">
        <f t="shared" si="345"/>
        <v>9.9999999999999858</v>
      </c>
      <c r="AK549" s="1100">
        <f t="shared" si="346"/>
        <v>5.2631578947368363</v>
      </c>
      <c r="AL549" s="1100">
        <f t="shared" si="347"/>
        <v>5.555555555555558</v>
      </c>
      <c r="AM549" s="1100">
        <f t="shared" si="348"/>
        <v>5.8823529411764719</v>
      </c>
      <c r="AN549" s="1100">
        <f t="shared" si="349"/>
        <v>13.333333333333353</v>
      </c>
      <c r="AO549" s="1100">
        <f t="shared" si="350"/>
        <v>7.1428571428571175</v>
      </c>
      <c r="AP549" s="1100">
        <f t="shared" si="351"/>
        <v>7.6923076923077094</v>
      </c>
      <c r="AQ549" s="1100">
        <f t="shared" si="352"/>
        <v>20.930232558139529</v>
      </c>
      <c r="AR549" s="1100">
        <f t="shared" si="353"/>
        <v>7.4999999999999956</v>
      </c>
      <c r="AS549" s="1100">
        <f t="shared" si="354"/>
        <v>6.6666666666666874</v>
      </c>
      <c r="AT549" s="1100">
        <f t="shared" si="355"/>
        <v>7.1428571428571397</v>
      </c>
      <c r="AU549" s="1100">
        <f t="shared" si="356"/>
        <v>7.6923076923076872</v>
      </c>
      <c r="AV549" s="1100">
        <f t="shared" si="357"/>
        <v>1.5625</v>
      </c>
      <c r="AW549" s="1100">
        <f t="shared" si="359"/>
        <v>6.474278135316661</v>
      </c>
      <c r="AX549" s="1100">
        <f t="shared" si="360"/>
        <v>7.6451899480059797</v>
      </c>
    </row>
    <row r="550" spans="1:50" ht="11.25" customHeight="1" x14ac:dyDescent="0.2">
      <c r="A550" s="444" t="s">
        <v>1556</v>
      </c>
      <c r="B550" s="814" t="s">
        <v>1557</v>
      </c>
      <c r="C550" s="584">
        <v>3.1775000000000002</v>
      </c>
      <c r="D550" s="584">
        <v>2.9950000000000001</v>
      </c>
      <c r="E550" s="460">
        <v>2.8224999999999998</v>
      </c>
      <c r="F550" s="460">
        <v>2.66</v>
      </c>
      <c r="G550" s="451">
        <v>2.5299999999999998</v>
      </c>
      <c r="H550" s="451">
        <v>2.41</v>
      </c>
      <c r="I550" s="451">
        <v>2.2974999999999999</v>
      </c>
      <c r="J550" s="451">
        <v>2.2025000000000001</v>
      </c>
      <c r="K550" s="964"/>
      <c r="L550" s="451">
        <v>2.12</v>
      </c>
      <c r="M550" s="453">
        <v>2.1</v>
      </c>
      <c r="N550" s="964"/>
      <c r="O550" s="1003">
        <v>2.1</v>
      </c>
      <c r="P550" s="1003">
        <v>2.1</v>
      </c>
      <c r="Q550" s="1168">
        <v>2.1</v>
      </c>
      <c r="R550" s="1066">
        <v>2.1</v>
      </c>
      <c r="S550" s="1066">
        <v>2.0249999999999999</v>
      </c>
      <c r="T550" s="1066">
        <v>1.925</v>
      </c>
      <c r="U550" s="1066">
        <v>1.825</v>
      </c>
      <c r="V550" s="456">
        <v>1.7250000000000001</v>
      </c>
      <c r="W550" s="456">
        <v>1.625</v>
      </c>
      <c r="X550" s="456">
        <v>1.5249999999999999</v>
      </c>
      <c r="Y550" s="456">
        <v>1.425</v>
      </c>
      <c r="Z550" s="456">
        <v>1.325</v>
      </c>
      <c r="AA550" s="587">
        <f t="shared" si="358"/>
        <v>47.115000000000002</v>
      </c>
      <c r="AB550" s="1100">
        <f t="shared" si="337"/>
        <v>6.0934891485809661</v>
      </c>
      <c r="AC550" s="1100">
        <f t="shared" si="338"/>
        <v>6.111603188662551</v>
      </c>
      <c r="AD550" s="1100">
        <f t="shared" si="339"/>
        <v>6.1090225563909639</v>
      </c>
      <c r="AE550" s="1100">
        <f t="shared" si="340"/>
        <v>5.1383399209486313</v>
      </c>
      <c r="AF550" s="1100">
        <f t="shared" si="341"/>
        <v>4.9792531120331773</v>
      </c>
      <c r="AG550" s="1100">
        <f t="shared" si="342"/>
        <v>4.8966267682263531</v>
      </c>
      <c r="AH550" s="1100">
        <f t="shared" si="343"/>
        <v>4.3132803632236039</v>
      </c>
      <c r="AI550" s="1100">
        <f t="shared" si="344"/>
        <v>3.8915094339622591</v>
      </c>
      <c r="AJ550" s="1100">
        <f t="shared" si="345"/>
        <v>0.952380952380949</v>
      </c>
      <c r="AK550" s="1100">
        <f t="shared" si="346"/>
        <v>0</v>
      </c>
      <c r="AL550" s="1100">
        <f t="shared" si="347"/>
        <v>0</v>
      </c>
      <c r="AM550" s="1100">
        <f t="shared" si="348"/>
        <v>0</v>
      </c>
      <c r="AN550" s="1100">
        <f t="shared" si="349"/>
        <v>0</v>
      </c>
      <c r="AO550" s="1100">
        <f t="shared" si="350"/>
        <v>3.7037037037037202</v>
      </c>
      <c r="AP550" s="1100">
        <f t="shared" si="351"/>
        <v>5.1948051948051965</v>
      </c>
      <c r="AQ550" s="1100">
        <f t="shared" si="352"/>
        <v>5.4794520547945202</v>
      </c>
      <c r="AR550" s="1100">
        <f t="shared" si="353"/>
        <v>5.7971014492753437</v>
      </c>
      <c r="AS550" s="1100">
        <f t="shared" si="354"/>
        <v>6.1538461538461542</v>
      </c>
      <c r="AT550" s="1100">
        <f t="shared" si="355"/>
        <v>6.5573770491803351</v>
      </c>
      <c r="AU550" s="1100">
        <f t="shared" si="356"/>
        <v>7.0175438596491224</v>
      </c>
      <c r="AV550" s="1100">
        <f t="shared" si="357"/>
        <v>7.547169811320753</v>
      </c>
      <c r="AW550" s="1100">
        <f t="shared" si="359"/>
        <v>4.2826907009992672</v>
      </c>
      <c r="AX550" s="1100">
        <f t="shared" si="360"/>
        <v>2.5285258070492751</v>
      </c>
    </row>
    <row r="551" spans="1:50" ht="11.25" customHeight="1" x14ac:dyDescent="0.2">
      <c r="A551" s="468" t="s">
        <v>1566</v>
      </c>
      <c r="B551" s="468" t="s">
        <v>1567</v>
      </c>
      <c r="C551" s="584">
        <v>2.29</v>
      </c>
      <c r="D551" s="584">
        <v>2.1</v>
      </c>
      <c r="E551" s="460">
        <v>1.72</v>
      </c>
      <c r="F551" s="471">
        <v>1.42</v>
      </c>
      <c r="G551" s="474">
        <v>1.19</v>
      </c>
      <c r="H551" s="474">
        <v>1</v>
      </c>
      <c r="I551" s="474">
        <v>0.85</v>
      </c>
      <c r="J551" s="474">
        <v>0.73</v>
      </c>
      <c r="K551" s="977"/>
      <c r="L551" s="474">
        <v>0.62</v>
      </c>
      <c r="M551" s="470">
        <v>0.55000000000000004</v>
      </c>
      <c r="N551" s="977"/>
      <c r="O551" s="496">
        <v>0.52</v>
      </c>
      <c r="P551" s="487">
        <v>0.52</v>
      </c>
      <c r="Q551" s="476">
        <v>0.51</v>
      </c>
      <c r="R551" s="476">
        <v>0.46500000000000002</v>
      </c>
      <c r="S551" s="476">
        <v>0.40500000000000003</v>
      </c>
      <c r="T551" s="476">
        <v>0.34</v>
      </c>
      <c r="U551" s="476">
        <v>0.20333000000000001</v>
      </c>
      <c r="V551" s="477">
        <v>0</v>
      </c>
      <c r="W551" s="477">
        <v>0</v>
      </c>
      <c r="X551" s="477">
        <v>0</v>
      </c>
      <c r="Y551" s="477">
        <v>0</v>
      </c>
      <c r="Z551" s="477">
        <v>0</v>
      </c>
      <c r="AA551" s="587">
        <f t="shared" si="358"/>
        <v>15.433329999999998</v>
      </c>
      <c r="AB551" s="1100">
        <f t="shared" si="337"/>
        <v>9.0476190476190368</v>
      </c>
      <c r="AC551" s="1100">
        <f t="shared" si="338"/>
        <v>22.093023255813971</v>
      </c>
      <c r="AD551" s="1100">
        <f t="shared" si="339"/>
        <v>21.126760563380277</v>
      </c>
      <c r="AE551" s="1100">
        <f t="shared" si="340"/>
        <v>19.327731092436974</v>
      </c>
      <c r="AF551" s="1100">
        <f t="shared" si="341"/>
        <v>18.999999999999993</v>
      </c>
      <c r="AG551" s="1100">
        <f t="shared" si="342"/>
        <v>17.647058823529417</v>
      </c>
      <c r="AH551" s="1100">
        <f t="shared" si="343"/>
        <v>16.43835616438356</v>
      </c>
      <c r="AI551" s="1100">
        <f t="shared" si="344"/>
        <v>17.741935483870975</v>
      </c>
      <c r="AJ551" s="1100">
        <f t="shared" si="345"/>
        <v>12.72727272727272</v>
      </c>
      <c r="AK551" s="1100">
        <f t="shared" si="346"/>
        <v>5.7692307692307709</v>
      </c>
      <c r="AL551" s="1100">
        <f t="shared" si="347"/>
        <v>0</v>
      </c>
      <c r="AM551" s="1100">
        <f t="shared" si="348"/>
        <v>1.9607843137254832</v>
      </c>
      <c r="AN551" s="1100">
        <f t="shared" si="349"/>
        <v>9.6774193548387011</v>
      </c>
      <c r="AO551" s="1100">
        <f t="shared" si="350"/>
        <v>14.814814814814813</v>
      </c>
      <c r="AP551" s="1100">
        <f t="shared" si="351"/>
        <v>19.117647058823529</v>
      </c>
      <c r="AQ551" s="1100">
        <f t="shared" si="352"/>
        <v>67.215855997639309</v>
      </c>
      <c r="AR551" s="1100" t="str">
        <f t="shared" si="353"/>
        <v>n/a</v>
      </c>
      <c r="AS551" s="1100" t="str">
        <f t="shared" si="354"/>
        <v>n/a</v>
      </c>
      <c r="AT551" s="1100" t="str">
        <f t="shared" si="355"/>
        <v>n/a</v>
      </c>
      <c r="AU551" s="1100" t="str">
        <f t="shared" si="356"/>
        <v>n/a</v>
      </c>
      <c r="AV551" s="1100" t="str">
        <f t="shared" si="357"/>
        <v>n/a</v>
      </c>
      <c r="AW551" s="1100">
        <f t="shared" si="359"/>
        <v>17.106594341711222</v>
      </c>
      <c r="AX551" s="1100">
        <f t="shared" si="360"/>
        <v>14.968426240066577</v>
      </c>
    </row>
    <row r="552" spans="1:50" ht="11.25" customHeight="1" x14ac:dyDescent="0.2">
      <c r="A552" s="458" t="s">
        <v>732</v>
      </c>
      <c r="B552" s="829" t="s">
        <v>733</v>
      </c>
      <c r="C552" s="584">
        <v>1.5625</v>
      </c>
      <c r="D552" s="584">
        <v>1.4950000000000001</v>
      </c>
      <c r="E552" s="460">
        <v>1.405</v>
      </c>
      <c r="F552" s="589">
        <v>1.32</v>
      </c>
      <c r="G552" s="584">
        <v>1.24</v>
      </c>
      <c r="H552" s="584">
        <v>1.1599999999999999</v>
      </c>
      <c r="I552" s="584">
        <v>1.1100000000000001</v>
      </c>
      <c r="J552" s="584">
        <v>1.0900000000000001</v>
      </c>
      <c r="K552" s="897"/>
      <c r="L552" s="584">
        <v>1.07</v>
      </c>
      <c r="M552" s="459">
        <v>1.05</v>
      </c>
      <c r="N552" s="897"/>
      <c r="O552" s="472">
        <v>1.03</v>
      </c>
      <c r="P552" s="472">
        <v>1</v>
      </c>
      <c r="Q552" s="590">
        <v>0.96</v>
      </c>
      <c r="R552" s="590">
        <v>0.92</v>
      </c>
      <c r="S552" s="590">
        <v>0.45</v>
      </c>
      <c r="T552" s="586">
        <v>0</v>
      </c>
      <c r="U552" s="586">
        <v>0</v>
      </c>
      <c r="V552" s="586">
        <v>0</v>
      </c>
      <c r="W552" s="586">
        <v>0</v>
      </c>
      <c r="X552" s="586">
        <v>0</v>
      </c>
      <c r="Y552" s="586">
        <v>0</v>
      </c>
      <c r="Z552" s="586">
        <v>0</v>
      </c>
      <c r="AA552" s="587">
        <f t="shared" si="358"/>
        <v>16.862500000000001</v>
      </c>
      <c r="AB552" s="1100">
        <f t="shared" si="337"/>
        <v>4.5150501672240662</v>
      </c>
      <c r="AC552" s="1100">
        <f t="shared" si="338"/>
        <v>6.4056939501779375</v>
      </c>
      <c r="AD552" s="1100">
        <f t="shared" si="339"/>
        <v>6.4393939393939448</v>
      </c>
      <c r="AE552" s="1100">
        <f t="shared" si="340"/>
        <v>6.4516129032258229</v>
      </c>
      <c r="AF552" s="1100">
        <f t="shared" si="341"/>
        <v>6.8965517241379448</v>
      </c>
      <c r="AG552" s="1100">
        <f t="shared" si="342"/>
        <v>4.5045045045044807</v>
      </c>
      <c r="AH552" s="1100">
        <f t="shared" si="343"/>
        <v>1.8348623853211121</v>
      </c>
      <c r="AI552" s="1100">
        <f t="shared" si="344"/>
        <v>1.8691588785046731</v>
      </c>
      <c r="AJ552" s="1100">
        <f t="shared" si="345"/>
        <v>1.904761904761898</v>
      </c>
      <c r="AK552" s="1100">
        <f t="shared" si="346"/>
        <v>1.9417475728155331</v>
      </c>
      <c r="AL552" s="1100">
        <f t="shared" si="347"/>
        <v>3.0000000000000027</v>
      </c>
      <c r="AM552" s="1100">
        <f t="shared" si="348"/>
        <v>4.1666666666666741</v>
      </c>
      <c r="AN552" s="1100">
        <f t="shared" si="349"/>
        <v>4.3478260869565188</v>
      </c>
      <c r="AO552" s="1100">
        <f t="shared" si="350"/>
        <v>104.44444444444443</v>
      </c>
      <c r="AP552" s="1100" t="str">
        <f t="shared" si="351"/>
        <v>n/a</v>
      </c>
      <c r="AQ552" s="1100" t="str">
        <f t="shared" si="352"/>
        <v>n/a</v>
      </c>
      <c r="AR552" s="1100" t="str">
        <f t="shared" si="353"/>
        <v>n/a</v>
      </c>
      <c r="AS552" s="1100" t="str">
        <f t="shared" si="354"/>
        <v>n/a</v>
      </c>
      <c r="AT552" s="1100" t="str">
        <f t="shared" si="355"/>
        <v>n/a</v>
      </c>
      <c r="AU552" s="1100" t="str">
        <f t="shared" si="356"/>
        <v>n/a</v>
      </c>
      <c r="AV552" s="1100" t="str">
        <f t="shared" si="357"/>
        <v>n/a</v>
      </c>
      <c r="AW552" s="1100">
        <f t="shared" si="359"/>
        <v>11.337305366295359</v>
      </c>
      <c r="AX552" s="1100">
        <f t="shared" si="360"/>
        <v>26.862961970610939</v>
      </c>
    </row>
    <row r="553" spans="1:50" ht="11.25" customHeight="1" x14ac:dyDescent="0.2">
      <c r="A553" s="468" t="s">
        <v>1568</v>
      </c>
      <c r="B553" s="829" t="s">
        <v>1569</v>
      </c>
      <c r="C553" s="584">
        <v>0.42</v>
      </c>
      <c r="D553" s="584">
        <v>0.35</v>
      </c>
      <c r="E553" s="460">
        <v>0.32</v>
      </c>
      <c r="F553" s="460">
        <v>0.28000000000000003</v>
      </c>
      <c r="G553" s="584">
        <v>0.26</v>
      </c>
      <c r="H553" s="584">
        <v>0.24</v>
      </c>
      <c r="I553" s="584">
        <v>0.22</v>
      </c>
      <c r="J553" s="584">
        <v>0.16</v>
      </c>
      <c r="K553" s="897">
        <v>0</v>
      </c>
      <c r="L553" s="463">
        <v>0.1</v>
      </c>
      <c r="M553" s="588">
        <v>0.1</v>
      </c>
      <c r="N553" s="897">
        <v>0</v>
      </c>
      <c r="O553" s="472">
        <v>0.1</v>
      </c>
      <c r="P553" s="472">
        <v>0.05</v>
      </c>
      <c r="Q553" s="590">
        <v>1.2500000000000001E-2</v>
      </c>
      <c r="R553" s="586">
        <v>0</v>
      </c>
      <c r="S553" s="586">
        <v>0</v>
      </c>
      <c r="T553" s="586">
        <v>0</v>
      </c>
      <c r="U553" s="586">
        <v>0</v>
      </c>
      <c r="V553" s="586">
        <v>0</v>
      </c>
      <c r="W553" s="586">
        <v>0</v>
      </c>
      <c r="X553" s="586">
        <v>0</v>
      </c>
      <c r="Y553" s="586">
        <v>0</v>
      </c>
      <c r="Z553" s="586">
        <v>0</v>
      </c>
      <c r="AA553" s="587">
        <f t="shared" si="358"/>
        <v>2.6125000000000007</v>
      </c>
      <c r="AB553" s="1100">
        <f t="shared" si="337"/>
        <v>19.999999999999996</v>
      </c>
      <c r="AC553" s="1100">
        <f t="shared" si="338"/>
        <v>9.375</v>
      </c>
      <c r="AD553" s="1100">
        <f t="shared" si="339"/>
        <v>14.285714285714279</v>
      </c>
      <c r="AE553" s="1100">
        <f t="shared" si="340"/>
        <v>7.6923076923077094</v>
      </c>
      <c r="AF553" s="1100">
        <f t="shared" si="341"/>
        <v>8.3333333333333481</v>
      </c>
      <c r="AG553" s="1100">
        <f t="shared" si="342"/>
        <v>9.0909090909090828</v>
      </c>
      <c r="AH553" s="1100">
        <f t="shared" si="343"/>
        <v>37.5</v>
      </c>
      <c r="AI553" s="1100">
        <f t="shared" si="344"/>
        <v>59.999999999999986</v>
      </c>
      <c r="AJ553" s="1100">
        <f t="shared" si="345"/>
        <v>0</v>
      </c>
      <c r="AK553" s="1100">
        <f t="shared" si="346"/>
        <v>0</v>
      </c>
      <c r="AL553" s="1100">
        <f t="shared" si="347"/>
        <v>100</v>
      </c>
      <c r="AM553" s="1100">
        <f t="shared" si="348"/>
        <v>300</v>
      </c>
      <c r="AN553" s="1100" t="str">
        <f t="shared" si="349"/>
        <v>n/a</v>
      </c>
      <c r="AO553" s="1100" t="str">
        <f t="shared" si="350"/>
        <v>n/a</v>
      </c>
      <c r="AP553" s="1100" t="str">
        <f t="shared" si="351"/>
        <v>n/a</v>
      </c>
      <c r="AQ553" s="1100" t="str">
        <f t="shared" si="352"/>
        <v>n/a</v>
      </c>
      <c r="AR553" s="1100" t="str">
        <f t="shared" si="353"/>
        <v>n/a</v>
      </c>
      <c r="AS553" s="1100" t="str">
        <f t="shared" si="354"/>
        <v>n/a</v>
      </c>
      <c r="AT553" s="1100" t="str">
        <f t="shared" si="355"/>
        <v>n/a</v>
      </c>
      <c r="AU553" s="1100" t="str">
        <f t="shared" si="356"/>
        <v>n/a</v>
      </c>
      <c r="AV553" s="1100" t="str">
        <f t="shared" si="357"/>
        <v>n/a</v>
      </c>
      <c r="AW553" s="1100">
        <f t="shared" si="359"/>
        <v>47.189772033522026</v>
      </c>
      <c r="AX553" s="1100">
        <f t="shared" si="360"/>
        <v>84.845843050751583</v>
      </c>
    </row>
    <row r="554" spans="1:50" ht="11.25" customHeight="1" x14ac:dyDescent="0.2">
      <c r="A554" s="829" t="s">
        <v>1552</v>
      </c>
      <c r="B554" s="829" t="s">
        <v>1553</v>
      </c>
      <c r="C554" s="584">
        <v>0.56000000000000005</v>
      </c>
      <c r="D554" s="584">
        <v>0.54500000000000004</v>
      </c>
      <c r="E554" s="460">
        <v>0.44500000000000001</v>
      </c>
      <c r="F554" s="483">
        <v>0.4</v>
      </c>
      <c r="G554" s="584">
        <v>0.38</v>
      </c>
      <c r="H554" s="463">
        <v>0.34</v>
      </c>
      <c r="I554" s="584">
        <v>0.32</v>
      </c>
      <c r="J554" s="584">
        <v>0.22500000000000001</v>
      </c>
      <c r="K554" s="897"/>
      <c r="L554" s="584">
        <v>0.05</v>
      </c>
      <c r="M554" s="588">
        <v>0</v>
      </c>
      <c r="N554" s="897"/>
      <c r="O554" s="585">
        <v>0.05</v>
      </c>
      <c r="P554" s="585">
        <v>0.1</v>
      </c>
      <c r="Q554" s="586">
        <v>0.6</v>
      </c>
      <c r="R554" s="586">
        <v>0.6</v>
      </c>
      <c r="S554" s="590">
        <v>0.55000000000000004</v>
      </c>
      <c r="T554" s="590">
        <v>0.49</v>
      </c>
      <c r="U554" s="590">
        <v>0.45</v>
      </c>
      <c r="V554" s="586">
        <v>0.44</v>
      </c>
      <c r="W554" s="590">
        <v>0.41</v>
      </c>
      <c r="X554" s="586">
        <v>0.4</v>
      </c>
      <c r="Y554" s="590">
        <v>0.39</v>
      </c>
      <c r="Z554" s="590">
        <v>0.36</v>
      </c>
      <c r="AA554" s="587">
        <f t="shared" si="358"/>
        <v>8.1050000000000004</v>
      </c>
      <c r="AB554" s="1100">
        <f t="shared" si="337"/>
        <v>2.7522935779816571</v>
      </c>
      <c r="AC554" s="1100">
        <f t="shared" si="338"/>
        <v>22.471910112359559</v>
      </c>
      <c r="AD554" s="1100">
        <f t="shared" si="339"/>
        <v>11.250000000000004</v>
      </c>
      <c r="AE554" s="1100">
        <f t="shared" si="340"/>
        <v>5.2631578947368363</v>
      </c>
      <c r="AF554" s="1100">
        <f t="shared" si="341"/>
        <v>11.764705882352944</v>
      </c>
      <c r="AG554" s="1100">
        <f t="shared" si="342"/>
        <v>6.25</v>
      </c>
      <c r="AH554" s="1100">
        <f t="shared" si="343"/>
        <v>42.222222222222229</v>
      </c>
      <c r="AI554" s="1100">
        <f t="shared" si="344"/>
        <v>350</v>
      </c>
      <c r="AJ554" s="1100" t="str">
        <f t="shared" si="345"/>
        <v>n/a</v>
      </c>
      <c r="AK554" s="1100">
        <f t="shared" si="346"/>
        <v>-100</v>
      </c>
      <c r="AL554" s="1100">
        <f t="shared" si="347"/>
        <v>-50</v>
      </c>
      <c r="AM554" s="1100">
        <f t="shared" si="348"/>
        <v>-83.333333333333329</v>
      </c>
      <c r="AN554" s="1100">
        <f t="shared" si="349"/>
        <v>0</v>
      </c>
      <c r="AO554" s="1100">
        <f t="shared" si="350"/>
        <v>9.0909090909090828</v>
      </c>
      <c r="AP554" s="1100">
        <f t="shared" si="351"/>
        <v>12.244897959183687</v>
      </c>
      <c r="AQ554" s="1100">
        <f t="shared" si="352"/>
        <v>8.8888888888888786</v>
      </c>
      <c r="AR554" s="1100">
        <f t="shared" si="353"/>
        <v>2.2727272727272707</v>
      </c>
      <c r="AS554" s="1100">
        <f t="shared" si="354"/>
        <v>7.3170731707317138</v>
      </c>
      <c r="AT554" s="1100">
        <f t="shared" si="355"/>
        <v>2.4999999999999911</v>
      </c>
      <c r="AU554" s="1100">
        <f t="shared" si="356"/>
        <v>2.5641025641025772</v>
      </c>
      <c r="AV554" s="1100">
        <f t="shared" si="357"/>
        <v>8.3333333333333481</v>
      </c>
      <c r="AW554" s="1100">
        <f t="shared" si="359"/>
        <v>13.592644431809827</v>
      </c>
      <c r="AX554" s="1100">
        <f t="shared" si="360"/>
        <v>86.24592294121264</v>
      </c>
    </row>
    <row r="555" spans="1:50" ht="11.25" customHeight="1" x14ac:dyDescent="0.2">
      <c r="A555" s="829" t="s">
        <v>319</v>
      </c>
      <c r="B555" s="829" t="s">
        <v>320</v>
      </c>
      <c r="C555" s="584">
        <v>2.1</v>
      </c>
      <c r="D555" s="584">
        <v>1.98</v>
      </c>
      <c r="E555" s="460">
        <v>1.86</v>
      </c>
      <c r="F555" s="460">
        <v>1.7000000000000002</v>
      </c>
      <c r="G555" s="584">
        <v>1.56</v>
      </c>
      <c r="H555" s="584">
        <v>1.415</v>
      </c>
      <c r="I555" s="584">
        <v>1.31</v>
      </c>
      <c r="J555" s="584">
        <v>1.21</v>
      </c>
      <c r="K555" s="897"/>
      <c r="L555" s="584">
        <v>1.17</v>
      </c>
      <c r="M555" s="459">
        <v>1.1299999999999999</v>
      </c>
      <c r="N555" s="897"/>
      <c r="O555" s="472">
        <v>1.0900000000000001</v>
      </c>
      <c r="P555" s="472">
        <v>1.0649999999999999</v>
      </c>
      <c r="Q555" s="590">
        <v>1.0449999999999999</v>
      </c>
      <c r="R555" s="590">
        <v>1.02</v>
      </c>
      <c r="S555" s="590">
        <v>0.95499999999999996</v>
      </c>
      <c r="T555" s="590">
        <v>0.93</v>
      </c>
      <c r="U555" s="590">
        <v>0.89500000000000002</v>
      </c>
      <c r="V555" s="590">
        <v>0.86499999999999999</v>
      </c>
      <c r="W555" s="590">
        <v>0.84499999999999997</v>
      </c>
      <c r="X555" s="590">
        <v>0.84</v>
      </c>
      <c r="Y555" s="590">
        <v>0.8</v>
      </c>
      <c r="Z555" s="590">
        <v>0.76</v>
      </c>
      <c r="AA555" s="587">
        <f t="shared" si="358"/>
        <v>26.545000000000002</v>
      </c>
      <c r="AB555" s="1100">
        <f t="shared" si="337"/>
        <v>6.0606060606060552</v>
      </c>
      <c r="AC555" s="1100">
        <f t="shared" si="338"/>
        <v>6.4516129032258007</v>
      </c>
      <c r="AD555" s="1100">
        <f t="shared" si="339"/>
        <v>9.4117647058823408</v>
      </c>
      <c r="AE555" s="1100">
        <f t="shared" si="340"/>
        <v>8.9743589743589869</v>
      </c>
      <c r="AF555" s="1100">
        <f t="shared" si="341"/>
        <v>10.24734982332156</v>
      </c>
      <c r="AG555" s="1100">
        <f t="shared" si="342"/>
        <v>8.0152671755725269</v>
      </c>
      <c r="AH555" s="1100">
        <f t="shared" si="343"/>
        <v>8.2644628099173723</v>
      </c>
      <c r="AI555" s="1100">
        <f t="shared" si="344"/>
        <v>3.4188034188034289</v>
      </c>
      <c r="AJ555" s="1100">
        <f t="shared" si="345"/>
        <v>3.539823008849563</v>
      </c>
      <c r="AK555" s="1100">
        <f t="shared" si="346"/>
        <v>3.6697247706421798</v>
      </c>
      <c r="AL555" s="1100">
        <f t="shared" si="347"/>
        <v>2.3474178403755985</v>
      </c>
      <c r="AM555" s="1100">
        <f t="shared" si="348"/>
        <v>1.9138755980861344</v>
      </c>
      <c r="AN555" s="1100">
        <f t="shared" si="349"/>
        <v>2.450980392156854</v>
      </c>
      <c r="AO555" s="1100">
        <f t="shared" si="350"/>
        <v>6.8062827225130906</v>
      </c>
      <c r="AP555" s="1100">
        <f t="shared" si="351"/>
        <v>2.6881720430107503</v>
      </c>
      <c r="AQ555" s="1100">
        <f t="shared" si="352"/>
        <v>3.9106145251396773</v>
      </c>
      <c r="AR555" s="1100">
        <f t="shared" si="353"/>
        <v>3.4682080924855585</v>
      </c>
      <c r="AS555" s="1100">
        <f t="shared" si="354"/>
        <v>2.3668639053254559</v>
      </c>
      <c r="AT555" s="1100">
        <f t="shared" si="355"/>
        <v>0.59523809523809312</v>
      </c>
      <c r="AU555" s="1100">
        <f t="shared" si="356"/>
        <v>4.9999999999999822</v>
      </c>
      <c r="AV555" s="1100">
        <f t="shared" si="357"/>
        <v>5.2631578947368363</v>
      </c>
      <c r="AW555" s="1100">
        <f t="shared" si="359"/>
        <v>4.9935516552498962</v>
      </c>
      <c r="AX555" s="1100">
        <f t="shared" si="360"/>
        <v>2.7728897341876628</v>
      </c>
    </row>
    <row r="556" spans="1:50" ht="11.25" customHeight="1" x14ac:dyDescent="0.2">
      <c r="A556" s="458" t="s">
        <v>734</v>
      </c>
      <c r="B556" s="829" t="s">
        <v>735</v>
      </c>
      <c r="C556" s="584">
        <v>1.6575</v>
      </c>
      <c r="D556" s="584">
        <v>1.6475</v>
      </c>
      <c r="E556" s="460">
        <v>1.625</v>
      </c>
      <c r="F556" s="460">
        <v>1.5649999999999999</v>
      </c>
      <c r="G556" s="584">
        <v>1.5149999999999999</v>
      </c>
      <c r="H556" s="584">
        <v>1.4950000000000001</v>
      </c>
      <c r="I556" s="584">
        <v>1.3831290000000001</v>
      </c>
      <c r="J556" s="584">
        <v>1.3668295000000001</v>
      </c>
      <c r="K556" s="897"/>
      <c r="L556" s="584">
        <v>1.341216</v>
      </c>
      <c r="M556" s="588">
        <v>1.30396</v>
      </c>
      <c r="N556" s="897"/>
      <c r="O556" s="472">
        <v>1.2993030000000001</v>
      </c>
      <c r="P556" s="472">
        <v>1.2853319999999999</v>
      </c>
      <c r="Q556" s="590">
        <v>1.2480760000000002</v>
      </c>
      <c r="R556" s="590">
        <v>1.1363079999999999</v>
      </c>
      <c r="S556" s="590">
        <v>1.02454</v>
      </c>
      <c r="T556" s="590">
        <v>0.89414399999999994</v>
      </c>
      <c r="U556" s="590">
        <v>0.76374799999999998</v>
      </c>
      <c r="V556" s="590">
        <v>0.71717799999999998</v>
      </c>
      <c r="W556" s="590">
        <v>0.67060799999999998</v>
      </c>
      <c r="X556" s="586">
        <v>0.49364200000000003</v>
      </c>
      <c r="Y556" s="590">
        <v>0.49364200000000003</v>
      </c>
      <c r="Z556" s="590">
        <v>0.4657</v>
      </c>
      <c r="AA556" s="587">
        <f t="shared" si="358"/>
        <v>25.392355500000001</v>
      </c>
      <c r="AB556" s="1100">
        <f t="shared" si="337"/>
        <v>0.60698027314112224</v>
      </c>
      <c r="AC556" s="1100">
        <f t="shared" si="338"/>
        <v>1.3846153846153841</v>
      </c>
      <c r="AD556" s="1100">
        <f t="shared" si="339"/>
        <v>3.833865814696491</v>
      </c>
      <c r="AE556" s="1100">
        <f t="shared" si="340"/>
        <v>3.3003300330032959</v>
      </c>
      <c r="AF556" s="1100">
        <f t="shared" si="341"/>
        <v>1.3377926421404451</v>
      </c>
      <c r="AG556" s="1100">
        <f t="shared" si="342"/>
        <v>8.0882549639260013</v>
      </c>
      <c r="AH556" s="1100">
        <f t="shared" si="343"/>
        <v>1.1925042589437718</v>
      </c>
      <c r="AI556" s="1100">
        <f t="shared" si="344"/>
        <v>1.9097222222222321</v>
      </c>
      <c r="AJ556" s="1100">
        <f t="shared" si="345"/>
        <v>2.857142857142847</v>
      </c>
      <c r="AK556" s="1100">
        <f t="shared" si="346"/>
        <v>0.35842293906809264</v>
      </c>
      <c r="AL556" s="1100">
        <f t="shared" si="347"/>
        <v>1.0869565217391353</v>
      </c>
      <c r="AM556" s="1100">
        <f t="shared" si="348"/>
        <v>2.9850746268656581</v>
      </c>
      <c r="AN556" s="1100">
        <f t="shared" si="349"/>
        <v>9.8360655737705258</v>
      </c>
      <c r="AO556" s="1100">
        <f t="shared" si="350"/>
        <v>10.909090909090891</v>
      </c>
      <c r="AP556" s="1100">
        <f t="shared" si="351"/>
        <v>14.583333333333348</v>
      </c>
      <c r="AQ556" s="1100">
        <f t="shared" si="352"/>
        <v>17.073170731707311</v>
      </c>
      <c r="AR556" s="1100">
        <f t="shared" si="353"/>
        <v>6.4935064935064846</v>
      </c>
      <c r="AS556" s="1100">
        <f t="shared" si="354"/>
        <v>6.944444444444442</v>
      </c>
      <c r="AT556" s="1100">
        <f t="shared" si="355"/>
        <v>35.849056603773576</v>
      </c>
      <c r="AU556" s="1100">
        <f t="shared" si="356"/>
        <v>0</v>
      </c>
      <c r="AV556" s="1100">
        <f t="shared" si="357"/>
        <v>6.0000000000000053</v>
      </c>
      <c r="AW556" s="1100">
        <f t="shared" si="359"/>
        <v>6.5062062203395739</v>
      </c>
      <c r="AX556" s="1100">
        <f t="shared" si="360"/>
        <v>8.2494325210981128</v>
      </c>
    </row>
    <row r="557" spans="1:50" ht="11.25" customHeight="1" x14ac:dyDescent="0.2">
      <c r="A557" s="467" t="s">
        <v>1542</v>
      </c>
      <c r="B557" s="468" t="s">
        <v>1543</v>
      </c>
      <c r="C557" s="584">
        <v>2.21</v>
      </c>
      <c r="D557" s="584">
        <v>2.16</v>
      </c>
      <c r="E557" s="460">
        <v>2.04</v>
      </c>
      <c r="F557" s="471">
        <v>1.94</v>
      </c>
      <c r="G557" s="474">
        <v>1.88</v>
      </c>
      <c r="H557" s="474">
        <v>1.6380940000000002</v>
      </c>
      <c r="I557" s="474">
        <v>1.4149660000000002</v>
      </c>
      <c r="J557" s="474">
        <v>1.2784800000000001</v>
      </c>
      <c r="K557" s="977"/>
      <c r="L557" s="474">
        <v>1.085968</v>
      </c>
      <c r="M557" s="475">
        <v>0</v>
      </c>
      <c r="N557" s="977"/>
      <c r="O557" s="496">
        <v>0</v>
      </c>
      <c r="P557" s="496">
        <v>0</v>
      </c>
      <c r="Q557" s="477">
        <v>0</v>
      </c>
      <c r="R557" s="477">
        <v>0</v>
      </c>
      <c r="S557" s="477">
        <v>0</v>
      </c>
      <c r="T557" s="477">
        <v>0</v>
      </c>
      <c r="U557" s="477">
        <v>0</v>
      </c>
      <c r="V557" s="477">
        <v>0</v>
      </c>
      <c r="W557" s="477">
        <v>0</v>
      </c>
      <c r="X557" s="477">
        <v>0</v>
      </c>
      <c r="Y557" s="477">
        <v>0</v>
      </c>
      <c r="Z557" s="477">
        <v>0</v>
      </c>
      <c r="AA557" s="587">
        <f t="shared" si="358"/>
        <v>15.647508</v>
      </c>
      <c r="AB557" s="1100">
        <f t="shared" si="337"/>
        <v>2.314814814814814</v>
      </c>
      <c r="AC557" s="1100">
        <f t="shared" si="338"/>
        <v>5.8823529411764719</v>
      </c>
      <c r="AD557" s="1100">
        <f t="shared" si="339"/>
        <v>5.1546391752577359</v>
      </c>
      <c r="AE557" s="1100">
        <f t="shared" si="340"/>
        <v>3.1914893617021267</v>
      </c>
      <c r="AF557" s="1100">
        <f t="shared" si="341"/>
        <v>14.767528603364632</v>
      </c>
      <c r="AG557" s="1100">
        <f t="shared" si="342"/>
        <v>15.769142156065929</v>
      </c>
      <c r="AH557" s="1100">
        <f t="shared" si="343"/>
        <v>10.67564607971967</v>
      </c>
      <c r="AI557" s="1100">
        <f t="shared" si="344"/>
        <v>17.727225848275463</v>
      </c>
      <c r="AJ557" s="1100" t="str">
        <f t="shared" si="345"/>
        <v>n/a</v>
      </c>
      <c r="AK557" s="1100" t="str">
        <f t="shared" si="346"/>
        <v>n/a</v>
      </c>
      <c r="AL557" s="1100" t="str">
        <f t="shared" si="347"/>
        <v>n/a</v>
      </c>
      <c r="AM557" s="1100" t="str">
        <f t="shared" si="348"/>
        <v>n/a</v>
      </c>
      <c r="AN557" s="1100" t="str">
        <f t="shared" si="349"/>
        <v>n/a</v>
      </c>
      <c r="AO557" s="1100" t="str">
        <f t="shared" si="350"/>
        <v>n/a</v>
      </c>
      <c r="AP557" s="1100" t="str">
        <f t="shared" si="351"/>
        <v>n/a</v>
      </c>
      <c r="AQ557" s="1100" t="str">
        <f t="shared" si="352"/>
        <v>n/a</v>
      </c>
      <c r="AR557" s="1100" t="str">
        <f t="shared" si="353"/>
        <v>n/a</v>
      </c>
      <c r="AS557" s="1100" t="str">
        <f t="shared" si="354"/>
        <v>n/a</v>
      </c>
      <c r="AT557" s="1100" t="str">
        <f t="shared" si="355"/>
        <v>n/a</v>
      </c>
      <c r="AU557" s="1100" t="str">
        <f t="shared" si="356"/>
        <v>n/a</v>
      </c>
      <c r="AV557" s="1100" t="str">
        <f t="shared" si="357"/>
        <v>n/a</v>
      </c>
      <c r="AW557" s="1100">
        <f t="shared" si="359"/>
        <v>9.435354872547105</v>
      </c>
      <c r="AX557" s="1100">
        <f t="shared" si="360"/>
        <v>6.0883809886634994</v>
      </c>
    </row>
    <row r="558" spans="1:50" ht="11.25" customHeight="1" x14ac:dyDescent="0.2">
      <c r="A558" s="458" t="s">
        <v>725</v>
      </c>
      <c r="B558" s="829" t="s">
        <v>726</v>
      </c>
      <c r="C558" s="584">
        <v>0.9</v>
      </c>
      <c r="D558" s="584">
        <v>0.82</v>
      </c>
      <c r="E558" s="460">
        <v>0.76</v>
      </c>
      <c r="F558" s="589">
        <v>0.64</v>
      </c>
      <c r="G558" s="584">
        <v>0.57999999999999996</v>
      </c>
      <c r="H558" s="584">
        <v>0.5</v>
      </c>
      <c r="I558" s="584">
        <v>0.42</v>
      </c>
      <c r="J558" s="463">
        <v>0.36</v>
      </c>
      <c r="K558" s="897"/>
      <c r="L558" s="584">
        <v>0.33</v>
      </c>
      <c r="M558" s="459">
        <v>0.28999999999999998</v>
      </c>
      <c r="N558" s="897"/>
      <c r="O558" s="472">
        <v>0.25750000000000001</v>
      </c>
      <c r="P558" s="472">
        <v>0.22750000000000001</v>
      </c>
      <c r="Q558" s="590">
        <v>0.20499999999999999</v>
      </c>
      <c r="R558" s="590">
        <v>0.185</v>
      </c>
      <c r="S558" s="590">
        <v>0.17249999999999999</v>
      </c>
      <c r="T558" s="590">
        <v>0.16250000000000001</v>
      </c>
      <c r="U558" s="590">
        <v>0.14499999999999999</v>
      </c>
      <c r="V558" s="590">
        <v>0.11</v>
      </c>
      <c r="W558" s="586">
        <v>0</v>
      </c>
      <c r="X558" s="586">
        <v>0</v>
      </c>
      <c r="Y558" s="586">
        <v>0</v>
      </c>
      <c r="Z558" s="586">
        <v>0</v>
      </c>
      <c r="AA558" s="587">
        <f t="shared" si="358"/>
        <v>7.0650000000000004</v>
      </c>
      <c r="AB558" s="1100">
        <f t="shared" si="337"/>
        <v>9.7560975609756184</v>
      </c>
      <c r="AC558" s="1100">
        <f t="shared" si="338"/>
        <v>7.8947368421052655</v>
      </c>
      <c r="AD558" s="1100">
        <f t="shared" si="339"/>
        <v>18.75</v>
      </c>
      <c r="AE558" s="1100">
        <f t="shared" si="340"/>
        <v>10.344827586206918</v>
      </c>
      <c r="AF558" s="1100">
        <f t="shared" si="341"/>
        <v>15.999999999999993</v>
      </c>
      <c r="AG558" s="1100">
        <f t="shared" si="342"/>
        <v>19.047619047619047</v>
      </c>
      <c r="AH558" s="1100">
        <f t="shared" si="343"/>
        <v>16.666666666666675</v>
      </c>
      <c r="AI558" s="1100">
        <f t="shared" si="344"/>
        <v>9.0909090909090828</v>
      </c>
      <c r="AJ558" s="1100">
        <f t="shared" si="345"/>
        <v>13.793103448275868</v>
      </c>
      <c r="AK558" s="1100">
        <f t="shared" si="346"/>
        <v>12.621359223300965</v>
      </c>
      <c r="AL558" s="1100">
        <f t="shared" si="347"/>
        <v>13.186813186813184</v>
      </c>
      <c r="AM558" s="1100">
        <f t="shared" si="348"/>
        <v>10.975609756097571</v>
      </c>
      <c r="AN558" s="1100">
        <f t="shared" si="349"/>
        <v>10.810810810810811</v>
      </c>
      <c r="AO558" s="1100">
        <f t="shared" si="350"/>
        <v>7.2463768115942129</v>
      </c>
      <c r="AP558" s="1100">
        <f t="shared" si="351"/>
        <v>6.153846153846132</v>
      </c>
      <c r="AQ558" s="1100">
        <f t="shared" si="352"/>
        <v>12.068965517241391</v>
      </c>
      <c r="AR558" s="1100">
        <f t="shared" si="353"/>
        <v>31.818181818181813</v>
      </c>
      <c r="AS558" s="1100" t="str">
        <f t="shared" si="354"/>
        <v>n/a</v>
      </c>
      <c r="AT558" s="1100" t="str">
        <f t="shared" si="355"/>
        <v>n/a</v>
      </c>
      <c r="AU558" s="1100" t="str">
        <f t="shared" si="356"/>
        <v>n/a</v>
      </c>
      <c r="AV558" s="1100" t="str">
        <f t="shared" si="357"/>
        <v>n/a</v>
      </c>
      <c r="AW558" s="1100">
        <f t="shared" si="359"/>
        <v>13.30740726592027</v>
      </c>
      <c r="AX558" s="1100">
        <f t="shared" si="360"/>
        <v>6.0933082231423938</v>
      </c>
    </row>
    <row r="559" spans="1:50" ht="11.25" customHeight="1" x14ac:dyDescent="0.2">
      <c r="A559" s="1079" t="s">
        <v>4557</v>
      </c>
      <c r="B559" s="468" t="s">
        <v>4555</v>
      </c>
      <c r="C559" s="584">
        <v>0.67</v>
      </c>
      <c r="D559" s="584">
        <v>0.63</v>
      </c>
      <c r="E559" s="460">
        <v>0.57500000000000007</v>
      </c>
      <c r="F559" s="460">
        <v>0.51500000000000001</v>
      </c>
      <c r="G559" s="474">
        <v>0.125</v>
      </c>
      <c r="H559" s="497">
        <v>0</v>
      </c>
      <c r="I559" s="497">
        <v>0</v>
      </c>
      <c r="J559" s="497">
        <v>0</v>
      </c>
      <c r="K559" s="1111"/>
      <c r="L559" s="497">
        <v>0</v>
      </c>
      <c r="M559" s="1037">
        <v>0</v>
      </c>
      <c r="N559" s="1111"/>
      <c r="O559" s="1118">
        <v>0</v>
      </c>
      <c r="P559" s="1118">
        <v>0</v>
      </c>
      <c r="Q559" s="498">
        <v>0</v>
      </c>
      <c r="R559" s="498">
        <v>0</v>
      </c>
      <c r="S559" s="498">
        <v>0</v>
      </c>
      <c r="T559" s="498">
        <v>0</v>
      </c>
      <c r="U559" s="498">
        <v>0</v>
      </c>
      <c r="V559" s="498">
        <v>0</v>
      </c>
      <c r="W559" s="498">
        <v>0</v>
      </c>
      <c r="X559" s="498">
        <v>0</v>
      </c>
      <c r="Y559" s="498">
        <v>0</v>
      </c>
      <c r="Z559" s="498">
        <v>0</v>
      </c>
      <c r="AA559" s="587">
        <f t="shared" si="358"/>
        <v>2.5150000000000001</v>
      </c>
      <c r="AB559" s="1100">
        <f t="shared" si="337"/>
        <v>6.3492063492063489</v>
      </c>
      <c r="AC559" s="1100">
        <f t="shared" si="338"/>
        <v>9.565217391304337</v>
      </c>
      <c r="AD559" s="1100">
        <f t="shared" si="339"/>
        <v>11.65048543689322</v>
      </c>
      <c r="AE559" s="1100">
        <f t="shared" si="340"/>
        <v>312</v>
      </c>
      <c r="AF559" s="1100" t="str">
        <f t="shared" si="341"/>
        <v>n/a</v>
      </c>
      <c r="AG559" s="1100" t="str">
        <f t="shared" si="342"/>
        <v>n/a</v>
      </c>
      <c r="AH559" s="1100" t="str">
        <f t="shared" si="343"/>
        <v>n/a</v>
      </c>
      <c r="AI559" s="1100" t="str">
        <f t="shared" si="344"/>
        <v>n/a</v>
      </c>
      <c r="AJ559" s="1100" t="str">
        <f t="shared" si="345"/>
        <v>n/a</v>
      </c>
      <c r="AK559" s="1100" t="str">
        <f t="shared" si="346"/>
        <v>n/a</v>
      </c>
      <c r="AL559" s="1100" t="str">
        <f t="shared" si="347"/>
        <v>n/a</v>
      </c>
      <c r="AM559" s="1100" t="str">
        <f t="shared" si="348"/>
        <v>n/a</v>
      </c>
      <c r="AN559" s="1100" t="str">
        <f t="shared" si="349"/>
        <v>n/a</v>
      </c>
      <c r="AO559" s="1100" t="str">
        <f t="shared" si="350"/>
        <v>n/a</v>
      </c>
      <c r="AP559" s="1100" t="str">
        <f t="shared" si="351"/>
        <v>n/a</v>
      </c>
      <c r="AQ559" s="1100" t="str">
        <f t="shared" si="352"/>
        <v>n/a</v>
      </c>
      <c r="AR559" s="1100" t="str">
        <f t="shared" si="353"/>
        <v>n/a</v>
      </c>
      <c r="AS559" s="1100" t="str">
        <f t="shared" si="354"/>
        <v>n/a</v>
      </c>
      <c r="AT559" s="1100" t="str">
        <f t="shared" si="355"/>
        <v>n/a</v>
      </c>
      <c r="AU559" s="1100" t="str">
        <f t="shared" si="356"/>
        <v>n/a</v>
      </c>
      <c r="AV559" s="1100" t="str">
        <f t="shared" si="357"/>
        <v>n/a</v>
      </c>
      <c r="AW559" s="1100">
        <f t="shared" si="359"/>
        <v>84.891227294350983</v>
      </c>
      <c r="AX559" s="1100">
        <f t="shared" si="360"/>
        <v>151.42155034842116</v>
      </c>
    </row>
    <row r="560" spans="1:50" ht="11.25" customHeight="1" x14ac:dyDescent="0.2">
      <c r="A560" s="829" t="s">
        <v>1572</v>
      </c>
      <c r="B560" s="829" t="s">
        <v>1573</v>
      </c>
      <c r="C560" s="584">
        <v>1.6</v>
      </c>
      <c r="D560" s="584">
        <v>1.36</v>
      </c>
      <c r="E560" s="460">
        <v>1</v>
      </c>
      <c r="F560" s="460">
        <v>0.78</v>
      </c>
      <c r="G560" s="584">
        <v>0.7</v>
      </c>
      <c r="H560" s="584">
        <v>0.64</v>
      </c>
      <c r="I560" s="584">
        <v>0.48</v>
      </c>
      <c r="J560" s="584">
        <v>0.44</v>
      </c>
      <c r="K560" s="897"/>
      <c r="L560" s="584">
        <v>0.24</v>
      </c>
      <c r="M560" s="459">
        <v>0.1</v>
      </c>
      <c r="N560" s="897"/>
      <c r="O560" s="472">
        <v>0.02</v>
      </c>
      <c r="P560" s="585">
        <v>0</v>
      </c>
      <c r="Q560" s="586">
        <v>0</v>
      </c>
      <c r="R560" s="586">
        <v>0</v>
      </c>
      <c r="S560" s="586">
        <v>0</v>
      </c>
      <c r="T560" s="586">
        <v>0</v>
      </c>
      <c r="U560" s="586">
        <v>0</v>
      </c>
      <c r="V560" s="586">
        <v>0</v>
      </c>
      <c r="W560" s="586">
        <v>0</v>
      </c>
      <c r="X560" s="586">
        <v>0</v>
      </c>
      <c r="Y560" s="586">
        <v>0</v>
      </c>
      <c r="Z560" s="586">
        <v>0</v>
      </c>
      <c r="AA560" s="587">
        <f t="shared" si="358"/>
        <v>7.36</v>
      </c>
      <c r="AB560" s="1100">
        <f t="shared" si="337"/>
        <v>17.647058823529417</v>
      </c>
      <c r="AC560" s="1100">
        <f t="shared" si="338"/>
        <v>36.000000000000007</v>
      </c>
      <c r="AD560" s="1100">
        <f t="shared" si="339"/>
        <v>28.205128205128194</v>
      </c>
      <c r="AE560" s="1100">
        <f t="shared" si="340"/>
        <v>11.428571428571432</v>
      </c>
      <c r="AF560" s="1100">
        <f t="shared" si="341"/>
        <v>9.375</v>
      </c>
      <c r="AG560" s="1100">
        <f t="shared" si="342"/>
        <v>33.33333333333335</v>
      </c>
      <c r="AH560" s="1100">
        <f t="shared" si="343"/>
        <v>9.0909090909090828</v>
      </c>
      <c r="AI560" s="1100">
        <f t="shared" si="344"/>
        <v>83.333333333333343</v>
      </c>
      <c r="AJ560" s="1100">
        <f t="shared" si="345"/>
        <v>140</v>
      </c>
      <c r="AK560" s="1100">
        <f t="shared" si="346"/>
        <v>400</v>
      </c>
      <c r="AL560" s="1100" t="str">
        <f t="shared" si="347"/>
        <v>n/a</v>
      </c>
      <c r="AM560" s="1100" t="str">
        <f t="shared" si="348"/>
        <v>n/a</v>
      </c>
      <c r="AN560" s="1100" t="str">
        <f t="shared" si="349"/>
        <v>n/a</v>
      </c>
      <c r="AO560" s="1100" t="str">
        <f t="shared" si="350"/>
        <v>n/a</v>
      </c>
      <c r="AP560" s="1100" t="str">
        <f t="shared" si="351"/>
        <v>n/a</v>
      </c>
      <c r="AQ560" s="1100" t="str">
        <f t="shared" si="352"/>
        <v>n/a</v>
      </c>
      <c r="AR560" s="1100" t="str">
        <f t="shared" si="353"/>
        <v>n/a</v>
      </c>
      <c r="AS560" s="1100" t="str">
        <f t="shared" si="354"/>
        <v>n/a</v>
      </c>
      <c r="AT560" s="1100" t="str">
        <f t="shared" si="355"/>
        <v>n/a</v>
      </c>
      <c r="AU560" s="1100" t="str">
        <f t="shared" si="356"/>
        <v>n/a</v>
      </c>
      <c r="AV560" s="1100" t="str">
        <f t="shared" si="357"/>
        <v>n/a</v>
      </c>
      <c r="AW560" s="1100">
        <f t="shared" si="359"/>
        <v>76.841333421480471</v>
      </c>
      <c r="AX560" s="1100">
        <f t="shared" si="360"/>
        <v>120.79079516798647</v>
      </c>
    </row>
    <row r="561" spans="1:50" ht="11.25" customHeight="1" x14ac:dyDescent="0.2">
      <c r="A561" s="829" t="s">
        <v>1580</v>
      </c>
      <c r="B561" s="829" t="s">
        <v>1581</v>
      </c>
      <c r="C561" s="584">
        <v>4.4000000000000004</v>
      </c>
      <c r="D561" s="584">
        <v>4</v>
      </c>
      <c r="E561" s="460">
        <v>3.6</v>
      </c>
      <c r="F561" s="460">
        <v>3</v>
      </c>
      <c r="G561" s="463">
        <v>2.8</v>
      </c>
      <c r="H561" s="584">
        <v>2.44</v>
      </c>
      <c r="I561" s="584">
        <v>2.17</v>
      </c>
      <c r="J561" s="584">
        <v>1.73</v>
      </c>
      <c r="K561" s="897"/>
      <c r="L561" s="584">
        <v>1.6</v>
      </c>
      <c r="M561" s="459">
        <v>1.45</v>
      </c>
      <c r="N561" s="897"/>
      <c r="O561" s="472">
        <v>1.1499999999999999</v>
      </c>
      <c r="P561" s="472">
        <v>0.7</v>
      </c>
      <c r="Q561" s="586">
        <v>0.57999999999999996</v>
      </c>
      <c r="R561" s="590">
        <v>1.1499999999999999</v>
      </c>
      <c r="S561" s="590">
        <v>0.95</v>
      </c>
      <c r="T561" s="590">
        <v>0.78</v>
      </c>
      <c r="U561" s="590">
        <v>0.625</v>
      </c>
      <c r="V561" s="590">
        <v>0.5</v>
      </c>
      <c r="W561" s="590">
        <v>0.4</v>
      </c>
      <c r="X561" s="586">
        <v>0</v>
      </c>
      <c r="Y561" s="586">
        <v>0</v>
      </c>
      <c r="Z561" s="586">
        <v>0</v>
      </c>
      <c r="AA561" s="587">
        <f t="shared" si="358"/>
        <v>34.024999999999999</v>
      </c>
      <c r="AB561" s="1100">
        <f t="shared" si="337"/>
        <v>10.000000000000009</v>
      </c>
      <c r="AC561" s="1100">
        <f t="shared" si="338"/>
        <v>11.111111111111116</v>
      </c>
      <c r="AD561" s="1100">
        <f t="shared" si="339"/>
        <v>19.999999999999996</v>
      </c>
      <c r="AE561" s="1100">
        <f t="shared" si="340"/>
        <v>7.1428571428571397</v>
      </c>
      <c r="AF561" s="1100">
        <f t="shared" si="341"/>
        <v>14.754098360655732</v>
      </c>
      <c r="AG561" s="1100">
        <f t="shared" si="342"/>
        <v>12.442396313364057</v>
      </c>
      <c r="AH561" s="1100">
        <f t="shared" si="343"/>
        <v>25.43352601156068</v>
      </c>
      <c r="AI561" s="1100">
        <f t="shared" si="344"/>
        <v>8.1249999999999822</v>
      </c>
      <c r="AJ561" s="1100">
        <f t="shared" si="345"/>
        <v>10.344827586206895</v>
      </c>
      <c r="AK561" s="1100">
        <f t="shared" si="346"/>
        <v>26.086956521739136</v>
      </c>
      <c r="AL561" s="1100">
        <f t="shared" si="347"/>
        <v>64.285714285714278</v>
      </c>
      <c r="AM561" s="1100">
        <f t="shared" si="348"/>
        <v>20.68965517241379</v>
      </c>
      <c r="AN561" s="1100">
        <f t="shared" si="349"/>
        <v>-49.565217391304351</v>
      </c>
      <c r="AO561" s="1100">
        <f t="shared" si="350"/>
        <v>21.052631578947366</v>
      </c>
      <c r="AP561" s="1100">
        <f t="shared" si="351"/>
        <v>21.794871794871785</v>
      </c>
      <c r="AQ561" s="1100">
        <f t="shared" si="352"/>
        <v>24.8</v>
      </c>
      <c r="AR561" s="1100">
        <f t="shared" si="353"/>
        <v>25</v>
      </c>
      <c r="AS561" s="1100">
        <f t="shared" si="354"/>
        <v>25</v>
      </c>
      <c r="AT561" s="1100" t="str">
        <f t="shared" si="355"/>
        <v>n/a</v>
      </c>
      <c r="AU561" s="1100" t="str">
        <f t="shared" si="356"/>
        <v>n/a</v>
      </c>
      <c r="AV561" s="1100" t="str">
        <f t="shared" si="357"/>
        <v>n/a</v>
      </c>
      <c r="AW561" s="1100">
        <f t="shared" si="359"/>
        <v>16.583246027118758</v>
      </c>
      <c r="AX561" s="1100">
        <f t="shared" si="360"/>
        <v>20.860913342941931</v>
      </c>
    </row>
    <row r="562" spans="1:50" ht="11.25" customHeight="1" x14ac:dyDescent="0.2">
      <c r="A562" s="467" t="s">
        <v>738</v>
      </c>
      <c r="B562" s="468" t="s">
        <v>739</v>
      </c>
      <c r="C562" s="584">
        <v>0.41</v>
      </c>
      <c r="D562" s="584">
        <v>0.38</v>
      </c>
      <c r="E562" s="460">
        <v>0.3367</v>
      </c>
      <c r="F562" s="471">
        <v>0.32</v>
      </c>
      <c r="G562" s="474">
        <v>0.27999999999999997</v>
      </c>
      <c r="H562" s="474">
        <v>0.27333333333333332</v>
      </c>
      <c r="I562" s="474">
        <v>0.26333333333333336</v>
      </c>
      <c r="J562" s="474">
        <v>0.25666666666666665</v>
      </c>
      <c r="K562" s="977"/>
      <c r="L562" s="474">
        <v>0.22678730158730157</v>
      </c>
      <c r="M562" s="470">
        <v>0.22073015873015875</v>
      </c>
      <c r="N562" s="977"/>
      <c r="O562" s="487">
        <v>0.21466666666666664</v>
      </c>
      <c r="P562" s="487">
        <v>0.2086031746031746</v>
      </c>
      <c r="Q562" s="476">
        <v>0.20257142857142854</v>
      </c>
      <c r="R562" s="476">
        <v>0.19653968253968254</v>
      </c>
      <c r="S562" s="476">
        <v>0.19047619047619047</v>
      </c>
      <c r="T562" s="476">
        <v>0.18441269841269839</v>
      </c>
      <c r="U562" s="477">
        <v>0.17707936507936509</v>
      </c>
      <c r="V562" s="476">
        <v>0.19434920634920638</v>
      </c>
      <c r="W562" s="476">
        <v>0.15549206349206349</v>
      </c>
      <c r="X562" s="476">
        <v>0.14831746031746032</v>
      </c>
      <c r="Y562" s="476">
        <v>0.14396825396825397</v>
      </c>
      <c r="Z562" s="476">
        <v>0.13822222222222222</v>
      </c>
      <c r="AA562" s="587">
        <f t="shared" si="358"/>
        <v>5.1222492063492053</v>
      </c>
      <c r="AB562" s="1100">
        <f t="shared" si="337"/>
        <v>7.8947368421052655</v>
      </c>
      <c r="AC562" s="1100">
        <f t="shared" si="338"/>
        <v>12.86011286011286</v>
      </c>
      <c r="AD562" s="1100">
        <f t="shared" si="339"/>
        <v>5.2187500000000053</v>
      </c>
      <c r="AE562" s="1100">
        <f t="shared" si="340"/>
        <v>14.285714285714302</v>
      </c>
      <c r="AF562" s="1100">
        <f t="shared" si="341"/>
        <v>2.4390243902439046</v>
      </c>
      <c r="AG562" s="1100">
        <f t="shared" si="342"/>
        <v>3.7974683544303556</v>
      </c>
      <c r="AH562" s="1100">
        <f t="shared" si="343"/>
        <v>2.5974025974026205</v>
      </c>
      <c r="AI562" s="1100">
        <f t="shared" si="344"/>
        <v>13.175060891962275</v>
      </c>
      <c r="AJ562" s="1100">
        <f t="shared" si="345"/>
        <v>2.7441392204803572</v>
      </c>
      <c r="AK562" s="1100">
        <f t="shared" si="346"/>
        <v>2.8246081041112259</v>
      </c>
      <c r="AL562" s="1100">
        <f t="shared" si="347"/>
        <v>2.9067113072591688</v>
      </c>
      <c r="AM562" s="1100">
        <f t="shared" si="348"/>
        <v>2.977589719479723</v>
      </c>
      <c r="AN562" s="1100">
        <f t="shared" si="349"/>
        <v>3.0689710870618558</v>
      </c>
      <c r="AO562" s="1100">
        <f t="shared" si="350"/>
        <v>3.183333333333338</v>
      </c>
      <c r="AP562" s="1100">
        <f t="shared" si="351"/>
        <v>3.2880013771733552</v>
      </c>
      <c r="AQ562" s="1100">
        <f t="shared" si="352"/>
        <v>4.1412692721405353</v>
      </c>
      <c r="AR562" s="1100">
        <f t="shared" si="353"/>
        <v>-8.8859849722313093</v>
      </c>
      <c r="AS562" s="1100">
        <f t="shared" si="354"/>
        <v>24.989791751735435</v>
      </c>
      <c r="AT562" s="1100">
        <f t="shared" si="355"/>
        <v>4.8373287671232834</v>
      </c>
      <c r="AU562" s="1100">
        <f t="shared" si="356"/>
        <v>3.0209481808158856</v>
      </c>
      <c r="AV562" s="1100">
        <f t="shared" si="357"/>
        <v>4.1570969223702292</v>
      </c>
      <c r="AW562" s="1100">
        <f t="shared" si="359"/>
        <v>5.5010511568011742</v>
      </c>
      <c r="AX562" s="1100">
        <f t="shared" si="360"/>
        <v>6.5491472197401537</v>
      </c>
    </row>
    <row r="563" spans="1:50" ht="11.25" customHeight="1" x14ac:dyDescent="0.2">
      <c r="A563" s="458" t="s">
        <v>1548</v>
      </c>
      <c r="B563" s="829" t="s">
        <v>1549</v>
      </c>
      <c r="C563" s="584">
        <v>3.6</v>
      </c>
      <c r="D563" s="584">
        <v>3.5</v>
      </c>
      <c r="E563" s="460">
        <v>3.1</v>
      </c>
      <c r="F563" s="589">
        <v>2.7299999999999995</v>
      </c>
      <c r="G563" s="584">
        <v>2.4500000000000002</v>
      </c>
      <c r="H563" s="584">
        <v>2.1800000000000002</v>
      </c>
      <c r="I563" s="584">
        <v>1.89</v>
      </c>
      <c r="J563" s="584">
        <v>1.3274999999999999</v>
      </c>
      <c r="K563" s="897"/>
      <c r="L563" s="584">
        <v>0.45</v>
      </c>
      <c r="M563" s="588">
        <v>0</v>
      </c>
      <c r="N563" s="897"/>
      <c r="O563" s="585">
        <v>0</v>
      </c>
      <c r="P563" s="585">
        <v>0</v>
      </c>
      <c r="Q563" s="586">
        <v>0</v>
      </c>
      <c r="R563" s="586">
        <v>0</v>
      </c>
      <c r="S563" s="586">
        <v>0</v>
      </c>
      <c r="T563" s="586">
        <v>0</v>
      </c>
      <c r="U563" s="586">
        <v>0</v>
      </c>
      <c r="V563" s="586">
        <v>0</v>
      </c>
      <c r="W563" s="586">
        <v>0</v>
      </c>
      <c r="X563" s="586">
        <v>0</v>
      </c>
      <c r="Y563" s="586">
        <v>0</v>
      </c>
      <c r="Z563" s="586">
        <v>0</v>
      </c>
      <c r="AA563" s="587">
        <f t="shared" si="358"/>
        <v>21.227499999999999</v>
      </c>
      <c r="AB563" s="1100">
        <f t="shared" si="337"/>
        <v>2.8571428571428692</v>
      </c>
      <c r="AC563" s="1100">
        <f t="shared" si="338"/>
        <v>12.903225806451601</v>
      </c>
      <c r="AD563" s="1100">
        <f t="shared" si="339"/>
        <v>13.553113553113572</v>
      </c>
      <c r="AE563" s="1100">
        <f t="shared" si="340"/>
        <v>11.428571428571409</v>
      </c>
      <c r="AF563" s="1100">
        <f t="shared" si="341"/>
        <v>12.385321100917434</v>
      </c>
      <c r="AG563" s="1100">
        <f t="shared" si="342"/>
        <v>15.343915343915349</v>
      </c>
      <c r="AH563" s="1100">
        <f t="shared" si="343"/>
        <v>42.372881355932201</v>
      </c>
      <c r="AI563" s="1100">
        <f t="shared" si="344"/>
        <v>194.99999999999997</v>
      </c>
      <c r="AJ563" s="1100" t="str">
        <f t="shared" si="345"/>
        <v>n/a</v>
      </c>
      <c r="AK563" s="1100" t="str">
        <f t="shared" si="346"/>
        <v>n/a</v>
      </c>
      <c r="AL563" s="1100" t="str">
        <f t="shared" si="347"/>
        <v>n/a</v>
      </c>
      <c r="AM563" s="1100" t="str">
        <f t="shared" si="348"/>
        <v>n/a</v>
      </c>
      <c r="AN563" s="1100" t="str">
        <f t="shared" si="349"/>
        <v>n/a</v>
      </c>
      <c r="AO563" s="1100" t="str">
        <f t="shared" si="350"/>
        <v>n/a</v>
      </c>
      <c r="AP563" s="1100" t="str">
        <f t="shared" si="351"/>
        <v>n/a</v>
      </c>
      <c r="AQ563" s="1100" t="str">
        <f t="shared" si="352"/>
        <v>n/a</v>
      </c>
      <c r="AR563" s="1100" t="str">
        <f t="shared" si="353"/>
        <v>n/a</v>
      </c>
      <c r="AS563" s="1100" t="str">
        <f t="shared" si="354"/>
        <v>n/a</v>
      </c>
      <c r="AT563" s="1100" t="str">
        <f t="shared" si="355"/>
        <v>n/a</v>
      </c>
      <c r="AU563" s="1100" t="str">
        <f t="shared" si="356"/>
        <v>n/a</v>
      </c>
      <c r="AV563" s="1100" t="str">
        <f t="shared" si="357"/>
        <v>n/a</v>
      </c>
      <c r="AW563" s="1100">
        <f t="shared" si="359"/>
        <v>38.230521430755552</v>
      </c>
      <c r="AX563" s="1100">
        <f t="shared" si="360"/>
        <v>64.371318450864479</v>
      </c>
    </row>
    <row r="564" spans="1:50" ht="11.25" customHeight="1" x14ac:dyDescent="0.2">
      <c r="A564" s="458" t="s">
        <v>1550</v>
      </c>
      <c r="B564" s="829" t="s">
        <v>1551</v>
      </c>
      <c r="C564" s="584">
        <v>3.5</v>
      </c>
      <c r="D564" s="584">
        <v>3.4</v>
      </c>
      <c r="E564" s="460">
        <v>2.6360000000000001</v>
      </c>
      <c r="F564" s="589">
        <v>2.4050000000000002</v>
      </c>
      <c r="G564" s="584">
        <v>1.9750000000000001</v>
      </c>
      <c r="H564" s="584">
        <v>1.538</v>
      </c>
      <c r="I564" s="584">
        <v>1.1179999999999999</v>
      </c>
      <c r="J564" s="584">
        <v>0.155</v>
      </c>
      <c r="K564" s="897"/>
      <c r="L564" s="463">
        <v>0</v>
      </c>
      <c r="M564" s="588">
        <v>0</v>
      </c>
      <c r="N564" s="897"/>
      <c r="O564" s="585">
        <v>0</v>
      </c>
      <c r="P564" s="585">
        <v>0</v>
      </c>
      <c r="Q564" s="586">
        <v>0</v>
      </c>
      <c r="R564" s="586">
        <v>0</v>
      </c>
      <c r="S564" s="586">
        <v>0</v>
      </c>
      <c r="T564" s="586">
        <v>0</v>
      </c>
      <c r="U564" s="586">
        <v>0</v>
      </c>
      <c r="V564" s="586">
        <v>0</v>
      </c>
      <c r="W564" s="586">
        <v>0</v>
      </c>
      <c r="X564" s="586">
        <v>0</v>
      </c>
      <c r="Y564" s="586">
        <v>0</v>
      </c>
      <c r="Z564" s="586">
        <v>0</v>
      </c>
      <c r="AA564" s="587">
        <f t="shared" si="358"/>
        <v>16.727000000000004</v>
      </c>
      <c r="AB564" s="1100">
        <f t="shared" si="337"/>
        <v>2.941176470588247</v>
      </c>
      <c r="AC564" s="1100">
        <f t="shared" si="338"/>
        <v>28.983308042488609</v>
      </c>
      <c r="AD564" s="1100">
        <f t="shared" si="339"/>
        <v>9.6049896049895889</v>
      </c>
      <c r="AE564" s="1100">
        <f t="shared" si="340"/>
        <v>21.772151898734183</v>
      </c>
      <c r="AF564" s="1100">
        <f t="shared" si="341"/>
        <v>28.413524057217177</v>
      </c>
      <c r="AG564" s="1100">
        <f t="shared" si="342"/>
        <v>37.567084078712007</v>
      </c>
      <c r="AH564" s="1100">
        <f t="shared" si="343"/>
        <v>621.29032258064512</v>
      </c>
      <c r="AI564" s="1100" t="str">
        <f t="shared" si="344"/>
        <v>n/a</v>
      </c>
      <c r="AJ564" s="1100" t="str">
        <f t="shared" si="345"/>
        <v>n/a</v>
      </c>
      <c r="AK564" s="1100" t="str">
        <f t="shared" si="346"/>
        <v>n/a</v>
      </c>
      <c r="AL564" s="1100" t="str">
        <f t="shared" si="347"/>
        <v>n/a</v>
      </c>
      <c r="AM564" s="1100" t="str">
        <f t="shared" si="348"/>
        <v>n/a</v>
      </c>
      <c r="AN564" s="1100" t="str">
        <f t="shared" si="349"/>
        <v>n/a</v>
      </c>
      <c r="AO564" s="1100" t="str">
        <f t="shared" si="350"/>
        <v>n/a</v>
      </c>
      <c r="AP564" s="1100" t="str">
        <f t="shared" si="351"/>
        <v>n/a</v>
      </c>
      <c r="AQ564" s="1100" t="str">
        <f t="shared" si="352"/>
        <v>n/a</v>
      </c>
      <c r="AR564" s="1100" t="str">
        <f t="shared" si="353"/>
        <v>n/a</v>
      </c>
      <c r="AS564" s="1100" t="str">
        <f t="shared" si="354"/>
        <v>n/a</v>
      </c>
      <c r="AT564" s="1100" t="str">
        <f t="shared" si="355"/>
        <v>n/a</v>
      </c>
      <c r="AU564" s="1100" t="str">
        <f t="shared" si="356"/>
        <v>n/a</v>
      </c>
      <c r="AV564" s="1100" t="str">
        <f t="shared" si="357"/>
        <v>n/a</v>
      </c>
      <c r="AW564" s="1100">
        <f t="shared" si="359"/>
        <v>107.22465096191071</v>
      </c>
      <c r="AX564" s="1100">
        <f t="shared" si="360"/>
        <v>226.99315839847631</v>
      </c>
    </row>
    <row r="565" spans="1:50" ht="11.25" customHeight="1" x14ac:dyDescent="0.2">
      <c r="A565" s="447" t="s">
        <v>744</v>
      </c>
      <c r="B565" s="814" t="s">
        <v>745</v>
      </c>
      <c r="C565" s="584">
        <v>2.57</v>
      </c>
      <c r="D565" s="584">
        <v>2.48</v>
      </c>
      <c r="E565" s="460">
        <v>2.4300000000000002</v>
      </c>
      <c r="F565" s="454">
        <v>2.2400000000000002</v>
      </c>
      <c r="G565" s="451">
        <v>2.0699999999999998</v>
      </c>
      <c r="H565" s="451">
        <v>1.86</v>
      </c>
      <c r="I565" s="451">
        <v>1.61</v>
      </c>
      <c r="J565" s="451">
        <v>1.3</v>
      </c>
      <c r="K565" s="964"/>
      <c r="L565" s="451">
        <v>0.96499999999999997</v>
      </c>
      <c r="M565" s="449">
        <v>0.83499999999999996</v>
      </c>
      <c r="N565" s="964"/>
      <c r="O565" s="488">
        <v>0.74</v>
      </c>
      <c r="P565" s="488">
        <v>0.67</v>
      </c>
      <c r="Q565" s="456">
        <v>0.62</v>
      </c>
      <c r="R565" s="456">
        <v>0.54</v>
      </c>
      <c r="S565" s="456">
        <v>0.45</v>
      </c>
      <c r="T565" s="456">
        <v>0.34</v>
      </c>
      <c r="U565" s="456">
        <v>0.22500000000000001</v>
      </c>
      <c r="V565" s="456">
        <v>0.12</v>
      </c>
      <c r="W565" s="455">
        <v>0</v>
      </c>
      <c r="X565" s="455">
        <v>0</v>
      </c>
      <c r="Y565" s="455">
        <v>0</v>
      </c>
      <c r="Z565" s="455">
        <v>0</v>
      </c>
      <c r="AA565" s="587">
        <f t="shared" si="358"/>
        <v>22.065000000000001</v>
      </c>
      <c r="AB565" s="1100">
        <f t="shared" si="337"/>
        <v>3.6290322580645018</v>
      </c>
      <c r="AC565" s="1100">
        <f t="shared" si="338"/>
        <v>2.0576131687242816</v>
      </c>
      <c r="AD565" s="1100">
        <f t="shared" si="339"/>
        <v>8.4821428571428612</v>
      </c>
      <c r="AE565" s="1100">
        <f t="shared" si="340"/>
        <v>8.2125603864734451</v>
      </c>
      <c r="AF565" s="1100">
        <f t="shared" si="341"/>
        <v>11.290322580645151</v>
      </c>
      <c r="AG565" s="1100">
        <f t="shared" si="342"/>
        <v>15.527950310559003</v>
      </c>
      <c r="AH565" s="1100">
        <f t="shared" si="343"/>
        <v>23.84615384615385</v>
      </c>
      <c r="AI565" s="1100">
        <f t="shared" si="344"/>
        <v>34.715025906735761</v>
      </c>
      <c r="AJ565" s="1100">
        <f t="shared" si="345"/>
        <v>15.568862275449113</v>
      </c>
      <c r="AK565" s="1100">
        <f t="shared" si="346"/>
        <v>12.837837837837828</v>
      </c>
      <c r="AL565" s="1100">
        <f t="shared" si="347"/>
        <v>10.447761194029837</v>
      </c>
      <c r="AM565" s="1100">
        <f t="shared" si="348"/>
        <v>8.064516129032274</v>
      </c>
      <c r="AN565" s="1100">
        <f t="shared" si="349"/>
        <v>14.814814814814813</v>
      </c>
      <c r="AO565" s="1100">
        <f t="shared" si="350"/>
        <v>19.999999999999996</v>
      </c>
      <c r="AP565" s="1100">
        <f t="shared" si="351"/>
        <v>32.352941176470587</v>
      </c>
      <c r="AQ565" s="1100">
        <f t="shared" si="352"/>
        <v>51.111111111111107</v>
      </c>
      <c r="AR565" s="1100">
        <f t="shared" si="353"/>
        <v>87.500000000000028</v>
      </c>
      <c r="AS565" s="1100" t="str">
        <f t="shared" si="354"/>
        <v>n/a</v>
      </c>
      <c r="AT565" s="1100" t="str">
        <f t="shared" si="355"/>
        <v>n/a</v>
      </c>
      <c r="AU565" s="1100" t="str">
        <f t="shared" si="356"/>
        <v>n/a</v>
      </c>
      <c r="AV565" s="1100" t="str">
        <f t="shared" si="357"/>
        <v>n/a</v>
      </c>
      <c r="AW565" s="1100">
        <f t="shared" si="359"/>
        <v>21.203449756073201</v>
      </c>
      <c r="AX565" s="1100">
        <f t="shared" si="360"/>
        <v>21.172460539823838</v>
      </c>
    </row>
    <row r="566" spans="1:50" ht="11.25" customHeight="1" x14ac:dyDescent="0.2">
      <c r="A566" s="468" t="s">
        <v>1585</v>
      </c>
      <c r="B566" s="468" t="s">
        <v>1586</v>
      </c>
      <c r="C566" s="584">
        <v>1.36</v>
      </c>
      <c r="D566" s="584">
        <v>1.32</v>
      </c>
      <c r="E566" s="460">
        <v>1.28</v>
      </c>
      <c r="F566" s="460">
        <v>1.24</v>
      </c>
      <c r="G566" s="474">
        <v>1.2</v>
      </c>
      <c r="H566" s="474">
        <v>1.1599999999999999</v>
      </c>
      <c r="I566" s="474">
        <v>1.1200000000000001</v>
      </c>
      <c r="J566" s="474">
        <v>1.08</v>
      </c>
      <c r="K566" s="977"/>
      <c r="L566" s="474">
        <v>1.04</v>
      </c>
      <c r="M566" s="470">
        <v>1</v>
      </c>
      <c r="N566" s="977"/>
      <c r="O566" s="496">
        <v>0.96</v>
      </c>
      <c r="P566" s="487">
        <v>0.96</v>
      </c>
      <c r="Q566" s="476">
        <v>0.92</v>
      </c>
      <c r="R566" s="476">
        <v>0.88</v>
      </c>
      <c r="S566" s="476">
        <v>0.84</v>
      </c>
      <c r="T566" s="476">
        <v>0.78</v>
      </c>
      <c r="U566" s="476">
        <v>0.72</v>
      </c>
      <c r="V566" s="476">
        <v>0.66</v>
      </c>
      <c r="W566" s="476">
        <v>0.6</v>
      </c>
      <c r="X566" s="476">
        <v>0.5272</v>
      </c>
      <c r="Y566" s="476">
        <v>0.44640000000000002</v>
      </c>
      <c r="Z566" s="476">
        <v>0.38119999999999998</v>
      </c>
      <c r="AA566" s="587">
        <f t="shared" si="358"/>
        <v>20.474800000000005</v>
      </c>
      <c r="AB566" s="1100">
        <f t="shared" ref="AB566:AB629" si="361">IF(ISERROR((C566/D566-1)*100),"n/a",(C566/D566-1)*100)</f>
        <v>3.0303030303030276</v>
      </c>
      <c r="AC566" s="1100">
        <f t="shared" ref="AC566:AC629" si="362">IF(ISERROR((D566/E566-1)*100),"n/a",(D566/E566-1)*100)</f>
        <v>3.125</v>
      </c>
      <c r="AD566" s="1100">
        <f t="shared" si="339"/>
        <v>3.2258064516129004</v>
      </c>
      <c r="AE566" s="1100">
        <f t="shared" si="340"/>
        <v>3.3333333333333437</v>
      </c>
      <c r="AF566" s="1100">
        <f t="shared" si="341"/>
        <v>3.4482758620689724</v>
      </c>
      <c r="AG566" s="1100">
        <f t="shared" si="342"/>
        <v>3.5714285714285587</v>
      </c>
      <c r="AH566" s="1100">
        <f t="shared" si="343"/>
        <v>3.7037037037036979</v>
      </c>
      <c r="AI566" s="1100">
        <f t="shared" si="344"/>
        <v>3.8461538461538547</v>
      </c>
      <c r="AJ566" s="1100">
        <f t="shared" si="345"/>
        <v>4.0000000000000036</v>
      </c>
      <c r="AK566" s="1100">
        <f t="shared" si="346"/>
        <v>4.1666666666666741</v>
      </c>
      <c r="AL566" s="1100">
        <f t="shared" si="347"/>
        <v>0</v>
      </c>
      <c r="AM566" s="1100">
        <f t="shared" si="348"/>
        <v>4.3478260869565188</v>
      </c>
      <c r="AN566" s="1100">
        <f t="shared" si="349"/>
        <v>4.5454545454545414</v>
      </c>
      <c r="AO566" s="1100">
        <f t="shared" si="350"/>
        <v>4.7619047619047672</v>
      </c>
      <c r="AP566" s="1100">
        <f t="shared" si="351"/>
        <v>7.6923076923076872</v>
      </c>
      <c r="AQ566" s="1100">
        <f t="shared" si="352"/>
        <v>8.3333333333333481</v>
      </c>
      <c r="AR566" s="1100">
        <f t="shared" si="353"/>
        <v>9.0909090909090828</v>
      </c>
      <c r="AS566" s="1100">
        <f t="shared" si="354"/>
        <v>10.000000000000009</v>
      </c>
      <c r="AT566" s="1100">
        <f t="shared" si="355"/>
        <v>13.808801213960532</v>
      </c>
      <c r="AU566" s="1100">
        <f t="shared" si="356"/>
        <v>18.100358422939067</v>
      </c>
      <c r="AV566" s="1100">
        <f t="shared" si="357"/>
        <v>17.103882476390364</v>
      </c>
      <c r="AW566" s="1100">
        <f t="shared" si="359"/>
        <v>6.3445451947346161</v>
      </c>
      <c r="AX566" s="1100">
        <f t="shared" si="360"/>
        <v>4.8270800141716563</v>
      </c>
    </row>
    <row r="567" spans="1:50" ht="11.25" customHeight="1" x14ac:dyDescent="0.2">
      <c r="A567" s="458" t="s">
        <v>740</v>
      </c>
      <c r="B567" s="829" t="s">
        <v>741</v>
      </c>
      <c r="C567" s="584">
        <v>0.36</v>
      </c>
      <c r="D567" s="584">
        <v>0.34</v>
      </c>
      <c r="E567" s="460">
        <v>0.26</v>
      </c>
      <c r="F567" s="460">
        <v>0.19000000000000003</v>
      </c>
      <c r="G567" s="584">
        <v>0.1575</v>
      </c>
      <c r="H567" s="584">
        <v>0.13800000000000001</v>
      </c>
      <c r="I567" s="584">
        <v>0.115</v>
      </c>
      <c r="J567" s="584">
        <v>9.5000000000000001E-2</v>
      </c>
      <c r="K567" s="897"/>
      <c r="L567" s="584">
        <v>7.7499999999999999E-2</v>
      </c>
      <c r="M567" s="459">
        <v>6.7500000000000004E-2</v>
      </c>
      <c r="N567" s="897"/>
      <c r="O567" s="472">
        <v>5.7500000000000002E-2</v>
      </c>
      <c r="P567" s="585">
        <v>0.05</v>
      </c>
      <c r="Q567" s="590">
        <v>3.7499999999999999E-2</v>
      </c>
      <c r="R567" s="586">
        <v>0</v>
      </c>
      <c r="S567" s="586">
        <v>0</v>
      </c>
      <c r="T567" s="586">
        <v>0</v>
      </c>
      <c r="U567" s="586">
        <v>0</v>
      </c>
      <c r="V567" s="586">
        <v>0</v>
      </c>
      <c r="W567" s="586">
        <v>0</v>
      </c>
      <c r="X567" s="586">
        <v>0</v>
      </c>
      <c r="Y567" s="586">
        <v>0</v>
      </c>
      <c r="Z567" s="586">
        <v>0</v>
      </c>
      <c r="AA567" s="587">
        <f t="shared" si="358"/>
        <v>1.9455000000000002</v>
      </c>
      <c r="AB567" s="1100">
        <f t="shared" si="361"/>
        <v>5.8823529411764497</v>
      </c>
      <c r="AC567" s="1100">
        <f t="shared" si="362"/>
        <v>30.76923076923077</v>
      </c>
      <c r="AD567" s="1100">
        <f t="shared" si="339"/>
        <v>36.842105263157876</v>
      </c>
      <c r="AE567" s="1100">
        <f t="shared" si="340"/>
        <v>20.63492063492065</v>
      </c>
      <c r="AF567" s="1100">
        <f t="shared" si="341"/>
        <v>14.130434782608692</v>
      </c>
      <c r="AG567" s="1100">
        <f t="shared" si="342"/>
        <v>19.999999999999996</v>
      </c>
      <c r="AH567" s="1100">
        <f t="shared" si="343"/>
        <v>21.052631578947366</v>
      </c>
      <c r="AI567" s="1100">
        <f t="shared" si="344"/>
        <v>22.580645161290324</v>
      </c>
      <c r="AJ567" s="1100">
        <f t="shared" si="345"/>
        <v>14.814814814814813</v>
      </c>
      <c r="AK567" s="1100">
        <f t="shared" si="346"/>
        <v>17.391304347826097</v>
      </c>
      <c r="AL567" s="1100">
        <f t="shared" si="347"/>
        <v>14.999999999999991</v>
      </c>
      <c r="AM567" s="1100">
        <f t="shared" si="348"/>
        <v>33.33333333333335</v>
      </c>
      <c r="AN567" s="1100" t="str">
        <f t="shared" si="349"/>
        <v>n/a</v>
      </c>
      <c r="AO567" s="1100" t="str">
        <f t="shared" si="350"/>
        <v>n/a</v>
      </c>
      <c r="AP567" s="1100" t="str">
        <f t="shared" si="351"/>
        <v>n/a</v>
      </c>
      <c r="AQ567" s="1100" t="str">
        <f t="shared" si="352"/>
        <v>n/a</v>
      </c>
      <c r="AR567" s="1100" t="str">
        <f t="shared" si="353"/>
        <v>n/a</v>
      </c>
      <c r="AS567" s="1100" t="str">
        <f t="shared" si="354"/>
        <v>n/a</v>
      </c>
      <c r="AT567" s="1100" t="str">
        <f t="shared" si="355"/>
        <v>n/a</v>
      </c>
      <c r="AU567" s="1100" t="str">
        <f t="shared" si="356"/>
        <v>n/a</v>
      </c>
      <c r="AV567" s="1100" t="str">
        <f t="shared" si="357"/>
        <v>n/a</v>
      </c>
      <c r="AW567" s="1100">
        <f t="shared" si="359"/>
        <v>21.035981135608864</v>
      </c>
      <c r="AX567" s="1100">
        <f t="shared" si="360"/>
        <v>8.8685020540273314</v>
      </c>
    </row>
    <row r="568" spans="1:50" ht="11.25" customHeight="1" x14ac:dyDescent="0.2">
      <c r="A568" s="816" t="s">
        <v>3884</v>
      </c>
      <c r="B568" s="816" t="s">
        <v>3885</v>
      </c>
      <c r="C568" s="963">
        <v>2.06</v>
      </c>
      <c r="D568" s="963">
        <v>1.95</v>
      </c>
      <c r="E568" s="820">
        <v>1.8</v>
      </c>
      <c r="F568" s="820">
        <v>0.78</v>
      </c>
      <c r="G568" s="812">
        <v>0.62</v>
      </c>
      <c r="H568" s="812">
        <v>0.44</v>
      </c>
      <c r="I568" s="463">
        <v>0</v>
      </c>
      <c r="J568" s="463">
        <v>0</v>
      </c>
      <c r="K568" s="812"/>
      <c r="L568" s="463">
        <v>0</v>
      </c>
      <c r="M568" s="588">
        <v>0</v>
      </c>
      <c r="N568" s="897"/>
      <c r="O568" s="585">
        <v>0</v>
      </c>
      <c r="P568" s="585">
        <v>0</v>
      </c>
      <c r="Q568" s="586">
        <v>0</v>
      </c>
      <c r="R568" s="586">
        <v>0</v>
      </c>
      <c r="S568" s="586">
        <v>0</v>
      </c>
      <c r="T568" s="586">
        <v>0</v>
      </c>
      <c r="U568" s="586">
        <v>0</v>
      </c>
      <c r="V568" s="586">
        <v>0</v>
      </c>
      <c r="W568" s="586">
        <v>0</v>
      </c>
      <c r="X568" s="586">
        <v>0</v>
      </c>
      <c r="Y568" s="586">
        <v>0</v>
      </c>
      <c r="Z568" s="586">
        <v>0</v>
      </c>
      <c r="AA568" s="587">
        <f t="shared" si="358"/>
        <v>7.65</v>
      </c>
      <c r="AB568" s="1100">
        <f t="shared" si="361"/>
        <v>5.6410256410256432</v>
      </c>
      <c r="AC568" s="1100">
        <f t="shared" si="362"/>
        <v>8.333333333333325</v>
      </c>
      <c r="AD568" s="1100">
        <f t="shared" si="339"/>
        <v>130.76923076923075</v>
      </c>
      <c r="AE568" s="1100">
        <f t="shared" si="340"/>
        <v>25.806451612903224</v>
      </c>
      <c r="AF568" s="1100">
        <f t="shared" si="341"/>
        <v>40.909090909090921</v>
      </c>
      <c r="AG568" s="1100" t="str">
        <f t="shared" si="342"/>
        <v>n/a</v>
      </c>
      <c r="AH568" s="1100" t="str">
        <f t="shared" si="343"/>
        <v>n/a</v>
      </c>
      <c r="AI568" s="1100" t="str">
        <f t="shared" si="344"/>
        <v>n/a</v>
      </c>
      <c r="AJ568" s="1100" t="str">
        <f t="shared" si="345"/>
        <v>n/a</v>
      </c>
      <c r="AK568" s="1100" t="str">
        <f t="shared" si="346"/>
        <v>n/a</v>
      </c>
      <c r="AL568" s="1100" t="str">
        <f t="shared" si="347"/>
        <v>n/a</v>
      </c>
      <c r="AM568" s="1100" t="str">
        <f t="shared" si="348"/>
        <v>n/a</v>
      </c>
      <c r="AN568" s="1100" t="str">
        <f t="shared" si="349"/>
        <v>n/a</v>
      </c>
      <c r="AO568" s="1100" t="str">
        <f t="shared" si="350"/>
        <v>n/a</v>
      </c>
      <c r="AP568" s="1100" t="str">
        <f t="shared" si="351"/>
        <v>n/a</v>
      </c>
      <c r="AQ568" s="1100" t="str">
        <f t="shared" si="352"/>
        <v>n/a</v>
      </c>
      <c r="AR568" s="1100" t="str">
        <f t="shared" si="353"/>
        <v>n/a</v>
      </c>
      <c r="AS568" s="1100" t="str">
        <f t="shared" si="354"/>
        <v>n/a</v>
      </c>
      <c r="AT568" s="1100" t="str">
        <f t="shared" si="355"/>
        <v>n/a</v>
      </c>
      <c r="AU568" s="1100" t="str">
        <f t="shared" si="356"/>
        <v>n/a</v>
      </c>
      <c r="AV568" s="1100" t="str">
        <f t="shared" si="357"/>
        <v>n/a</v>
      </c>
      <c r="AW568" s="1100">
        <f t="shared" si="359"/>
        <v>42.291826453116776</v>
      </c>
      <c r="AX568" s="1100">
        <f t="shared" si="360"/>
        <v>51.474243731351017</v>
      </c>
    </row>
    <row r="569" spans="1:50" ht="11.25" customHeight="1" x14ac:dyDescent="0.2">
      <c r="A569" s="829" t="s">
        <v>3878</v>
      </c>
      <c r="B569" s="829" t="s">
        <v>3879</v>
      </c>
      <c r="C569" s="584">
        <v>1.85</v>
      </c>
      <c r="D569" s="584">
        <v>1.73</v>
      </c>
      <c r="E569" s="460">
        <v>1.62</v>
      </c>
      <c r="F569" s="460">
        <v>1.53</v>
      </c>
      <c r="G569" s="584">
        <v>1.4</v>
      </c>
      <c r="H569" s="584">
        <v>1.21</v>
      </c>
      <c r="I569" s="584">
        <v>1.1100000000000001</v>
      </c>
      <c r="J569" s="499">
        <v>0</v>
      </c>
      <c r="K569" s="897"/>
      <c r="L569" s="463">
        <v>0</v>
      </c>
      <c r="M569" s="588">
        <v>0</v>
      </c>
      <c r="N569" s="897"/>
      <c r="O569" s="585">
        <v>0</v>
      </c>
      <c r="P569" s="585">
        <v>0</v>
      </c>
      <c r="Q569" s="586">
        <v>0</v>
      </c>
      <c r="R569" s="586">
        <v>0</v>
      </c>
      <c r="S569" s="586">
        <v>0</v>
      </c>
      <c r="T569" s="586">
        <v>0</v>
      </c>
      <c r="U569" s="586">
        <v>0</v>
      </c>
      <c r="V569" s="586">
        <v>0</v>
      </c>
      <c r="W569" s="586">
        <v>0</v>
      </c>
      <c r="X569" s="586">
        <v>0</v>
      </c>
      <c r="Y569" s="586">
        <v>0</v>
      </c>
      <c r="Z569" s="586">
        <v>0</v>
      </c>
      <c r="AA569" s="587">
        <f t="shared" si="358"/>
        <v>10.45</v>
      </c>
      <c r="AB569" s="1100">
        <f t="shared" si="361"/>
        <v>6.9364161849710948</v>
      </c>
      <c r="AC569" s="1100">
        <f t="shared" si="362"/>
        <v>6.7901234567901092</v>
      </c>
      <c r="AD569" s="1100">
        <f t="shared" si="339"/>
        <v>5.8823529411764719</v>
      </c>
      <c r="AE569" s="1100">
        <f t="shared" si="340"/>
        <v>9.2857142857142971</v>
      </c>
      <c r="AF569" s="1100">
        <f t="shared" si="341"/>
        <v>15.702479338842966</v>
      </c>
      <c r="AG569" s="1100">
        <f t="shared" si="342"/>
        <v>9.0090090090090058</v>
      </c>
      <c r="AH569" s="1100" t="str">
        <f t="shared" si="343"/>
        <v>n/a</v>
      </c>
      <c r="AI569" s="1100" t="str">
        <f t="shared" si="344"/>
        <v>n/a</v>
      </c>
      <c r="AJ569" s="1100" t="str">
        <f t="shared" si="345"/>
        <v>n/a</v>
      </c>
      <c r="AK569" s="1100" t="str">
        <f t="shared" si="346"/>
        <v>n/a</v>
      </c>
      <c r="AL569" s="1100" t="str">
        <f t="shared" si="347"/>
        <v>n/a</v>
      </c>
      <c r="AM569" s="1100" t="str">
        <f t="shared" si="348"/>
        <v>n/a</v>
      </c>
      <c r="AN569" s="1100" t="str">
        <f t="shared" si="349"/>
        <v>n/a</v>
      </c>
      <c r="AO569" s="1100" t="str">
        <f t="shared" si="350"/>
        <v>n/a</v>
      </c>
      <c r="AP569" s="1100" t="str">
        <f t="shared" si="351"/>
        <v>n/a</v>
      </c>
      <c r="AQ569" s="1100" t="str">
        <f t="shared" si="352"/>
        <v>n/a</v>
      </c>
      <c r="AR569" s="1100" t="str">
        <f t="shared" si="353"/>
        <v>n/a</v>
      </c>
      <c r="AS569" s="1100" t="str">
        <f t="shared" si="354"/>
        <v>n/a</v>
      </c>
      <c r="AT569" s="1100" t="str">
        <f t="shared" si="355"/>
        <v>n/a</v>
      </c>
      <c r="AU569" s="1100" t="str">
        <f t="shared" si="356"/>
        <v>n/a</v>
      </c>
      <c r="AV569" s="1100" t="str">
        <f t="shared" si="357"/>
        <v>n/a</v>
      </c>
      <c r="AW569" s="1100">
        <f t="shared" si="359"/>
        <v>8.9343492027506581</v>
      </c>
      <c r="AX569" s="1100">
        <f t="shared" si="360"/>
        <v>3.5732545003431841</v>
      </c>
    </row>
    <row r="570" spans="1:50" ht="11.25" customHeight="1" x14ac:dyDescent="0.2">
      <c r="A570" s="467" t="s">
        <v>775</v>
      </c>
      <c r="B570" s="468" t="s">
        <v>776</v>
      </c>
      <c r="C570" s="584">
        <v>2.2400000000000002</v>
      </c>
      <c r="D570" s="584">
        <v>2.2000000000000002</v>
      </c>
      <c r="E570" s="460">
        <v>2.12</v>
      </c>
      <c r="F570" s="471">
        <v>1.8</v>
      </c>
      <c r="G570" s="474">
        <v>1.7</v>
      </c>
      <c r="H570" s="474">
        <v>1.56</v>
      </c>
      <c r="I570" s="474">
        <v>1.42</v>
      </c>
      <c r="J570" s="474">
        <v>1.3</v>
      </c>
      <c r="K570" s="977"/>
      <c r="L570" s="474">
        <v>1.2</v>
      </c>
      <c r="M570" s="470">
        <v>1.1200000000000001</v>
      </c>
      <c r="N570" s="977"/>
      <c r="O570" s="487">
        <v>1.02</v>
      </c>
      <c r="P570" s="487">
        <v>0.96</v>
      </c>
      <c r="Q570" s="476">
        <v>0.92</v>
      </c>
      <c r="R570" s="476">
        <v>0.84</v>
      </c>
      <c r="S570" s="476">
        <v>0.72</v>
      </c>
      <c r="T570" s="476">
        <v>0.64</v>
      </c>
      <c r="U570" s="477">
        <v>0.6</v>
      </c>
      <c r="V570" s="477">
        <v>0.6</v>
      </c>
      <c r="W570" s="477">
        <v>0.6</v>
      </c>
      <c r="X570" s="477">
        <v>0.6</v>
      </c>
      <c r="Y570" s="477">
        <v>0.6</v>
      </c>
      <c r="Z570" s="477">
        <v>0.6</v>
      </c>
      <c r="AA570" s="587">
        <f t="shared" si="358"/>
        <v>25.36000000000001</v>
      </c>
      <c r="AB570" s="1100">
        <f t="shared" si="361"/>
        <v>1.8181818181818299</v>
      </c>
      <c r="AC570" s="1100">
        <f t="shared" si="362"/>
        <v>3.7735849056603765</v>
      </c>
      <c r="AD570" s="1100">
        <f t="shared" si="339"/>
        <v>17.777777777777782</v>
      </c>
      <c r="AE570" s="1100">
        <f t="shared" si="340"/>
        <v>5.8823529411764719</v>
      </c>
      <c r="AF570" s="1100">
        <f t="shared" si="341"/>
        <v>8.9743589743589638</v>
      </c>
      <c r="AG570" s="1100">
        <f t="shared" si="342"/>
        <v>9.8591549295774747</v>
      </c>
      <c r="AH570" s="1100">
        <f t="shared" si="343"/>
        <v>9.2307692307692193</v>
      </c>
      <c r="AI570" s="1100">
        <f t="shared" si="344"/>
        <v>8.3333333333333481</v>
      </c>
      <c r="AJ570" s="1100">
        <f t="shared" si="345"/>
        <v>7.1428571428571397</v>
      </c>
      <c r="AK570" s="1100">
        <f t="shared" si="346"/>
        <v>9.8039215686274606</v>
      </c>
      <c r="AL570" s="1100">
        <f t="shared" si="347"/>
        <v>6.25</v>
      </c>
      <c r="AM570" s="1100">
        <f t="shared" si="348"/>
        <v>4.3478260869565188</v>
      </c>
      <c r="AN570" s="1100">
        <f t="shared" si="349"/>
        <v>9.5238095238095344</v>
      </c>
      <c r="AO570" s="1100">
        <f t="shared" si="350"/>
        <v>16.666666666666675</v>
      </c>
      <c r="AP570" s="1100">
        <f t="shared" si="351"/>
        <v>12.5</v>
      </c>
      <c r="AQ570" s="1100">
        <f t="shared" si="352"/>
        <v>6.6666666666666652</v>
      </c>
      <c r="AR570" s="1100">
        <f t="shared" si="353"/>
        <v>0</v>
      </c>
      <c r="AS570" s="1100">
        <f t="shared" si="354"/>
        <v>0</v>
      </c>
      <c r="AT570" s="1100">
        <f t="shared" si="355"/>
        <v>0</v>
      </c>
      <c r="AU570" s="1100">
        <f t="shared" si="356"/>
        <v>0</v>
      </c>
      <c r="AV570" s="1100">
        <f t="shared" si="357"/>
        <v>0</v>
      </c>
      <c r="AW570" s="1100">
        <f t="shared" si="359"/>
        <v>6.5976791222104492</v>
      </c>
      <c r="AX570" s="1100">
        <f t="shared" si="360"/>
        <v>5.2950569836965311</v>
      </c>
    </row>
    <row r="571" spans="1:50" ht="11.25" customHeight="1" x14ac:dyDescent="0.2">
      <c r="A571" s="458" t="s">
        <v>763</v>
      </c>
      <c r="B571" s="829" t="s">
        <v>764</v>
      </c>
      <c r="C571" s="584">
        <v>0.84</v>
      </c>
      <c r="D571" s="584">
        <v>0.76</v>
      </c>
      <c r="E571" s="460">
        <v>0.7</v>
      </c>
      <c r="F571" s="589">
        <v>0.68</v>
      </c>
      <c r="G571" s="584">
        <v>0.66</v>
      </c>
      <c r="H571" s="584">
        <v>0.6</v>
      </c>
      <c r="I571" s="584">
        <v>0.54</v>
      </c>
      <c r="J571" s="584">
        <v>0.505</v>
      </c>
      <c r="K571" s="897"/>
      <c r="L571" s="584">
        <v>0.47</v>
      </c>
      <c r="M571" s="459">
        <v>0.435</v>
      </c>
      <c r="N571" s="897"/>
      <c r="O571" s="472">
        <v>0.41</v>
      </c>
      <c r="P571" s="472">
        <v>0.38</v>
      </c>
      <c r="Q571" s="590">
        <v>0.34</v>
      </c>
      <c r="R571" s="590">
        <v>0.3</v>
      </c>
      <c r="S571" s="590">
        <v>0.26</v>
      </c>
      <c r="T571" s="590">
        <v>0.1933</v>
      </c>
      <c r="U571" s="590">
        <v>0.12330000000000001</v>
      </c>
      <c r="V571" s="590">
        <v>0.05</v>
      </c>
      <c r="W571" s="586">
        <v>0</v>
      </c>
      <c r="X571" s="586">
        <v>0</v>
      </c>
      <c r="Y571" s="586">
        <v>0</v>
      </c>
      <c r="Z571" s="586">
        <v>0</v>
      </c>
      <c r="AA571" s="587">
        <f t="shared" si="358"/>
        <v>8.2466000000000008</v>
      </c>
      <c r="AB571" s="1100">
        <f t="shared" si="361"/>
        <v>10.526315789473673</v>
      </c>
      <c r="AC571" s="1100">
        <f t="shared" si="362"/>
        <v>8.5714285714285854</v>
      </c>
      <c r="AD571" s="1100">
        <f t="shared" si="339"/>
        <v>2.9411764705882248</v>
      </c>
      <c r="AE571" s="1100">
        <f t="shared" si="340"/>
        <v>3.0303030303030276</v>
      </c>
      <c r="AF571" s="1100">
        <f t="shared" si="341"/>
        <v>10.000000000000009</v>
      </c>
      <c r="AG571" s="1100">
        <f t="shared" si="342"/>
        <v>11.111111111111093</v>
      </c>
      <c r="AH571" s="1100">
        <f t="shared" si="343"/>
        <v>6.9306930693069368</v>
      </c>
      <c r="AI571" s="1100">
        <f t="shared" si="344"/>
        <v>7.4468085106383031</v>
      </c>
      <c r="AJ571" s="1100">
        <f t="shared" si="345"/>
        <v>8.045977011494255</v>
      </c>
      <c r="AK571" s="1100">
        <f t="shared" si="346"/>
        <v>6.0975609756097615</v>
      </c>
      <c r="AL571" s="1100">
        <f t="shared" si="347"/>
        <v>7.8947368421052655</v>
      </c>
      <c r="AM571" s="1100">
        <f t="shared" si="348"/>
        <v>11.764705882352944</v>
      </c>
      <c r="AN571" s="1100">
        <f t="shared" si="349"/>
        <v>13.333333333333353</v>
      </c>
      <c r="AO571" s="1100">
        <f t="shared" si="350"/>
        <v>15.384615384615374</v>
      </c>
      <c r="AP571" s="1100">
        <f t="shared" si="351"/>
        <v>34.505949301603735</v>
      </c>
      <c r="AQ571" s="1100">
        <f t="shared" si="352"/>
        <v>56.772100567720997</v>
      </c>
      <c r="AR571" s="1100">
        <f t="shared" si="353"/>
        <v>146.60000000000002</v>
      </c>
      <c r="AS571" s="1100" t="str">
        <f t="shared" si="354"/>
        <v>n/a</v>
      </c>
      <c r="AT571" s="1100" t="str">
        <f t="shared" si="355"/>
        <v>n/a</v>
      </c>
      <c r="AU571" s="1100" t="str">
        <f t="shared" si="356"/>
        <v>n/a</v>
      </c>
      <c r="AV571" s="1100" t="str">
        <f t="shared" si="357"/>
        <v>n/a</v>
      </c>
      <c r="AW571" s="1100">
        <f t="shared" si="359"/>
        <v>21.232753873628564</v>
      </c>
      <c r="AX571" s="1100">
        <f t="shared" si="360"/>
        <v>34.899278528989832</v>
      </c>
    </row>
    <row r="572" spans="1:50" ht="11.25" customHeight="1" x14ac:dyDescent="0.2">
      <c r="A572" s="458" t="s">
        <v>751</v>
      </c>
      <c r="B572" s="829" t="s">
        <v>752</v>
      </c>
      <c r="C572" s="584">
        <v>1.2</v>
      </c>
      <c r="D572" s="584">
        <v>1.1599999999999999</v>
      </c>
      <c r="E572" s="460">
        <v>1.08</v>
      </c>
      <c r="F572" s="589">
        <v>1</v>
      </c>
      <c r="G572" s="584">
        <v>0.94</v>
      </c>
      <c r="H572" s="584">
        <v>0.9</v>
      </c>
      <c r="I572" s="584">
        <v>0.84</v>
      </c>
      <c r="J572" s="584">
        <v>0.78</v>
      </c>
      <c r="K572" s="897"/>
      <c r="L572" s="584">
        <v>0.74</v>
      </c>
      <c r="M572" s="584">
        <v>0.7</v>
      </c>
      <c r="N572" s="897"/>
      <c r="O572" s="460">
        <v>0.66</v>
      </c>
      <c r="P572" s="586">
        <v>0.64</v>
      </c>
      <c r="Q572" s="590">
        <v>0.62</v>
      </c>
      <c r="R572" s="590">
        <v>0.57999999999999996</v>
      </c>
      <c r="S572" s="590">
        <v>0.54</v>
      </c>
      <c r="T572" s="590">
        <v>0.5</v>
      </c>
      <c r="U572" s="586">
        <v>0.48</v>
      </c>
      <c r="V572" s="586">
        <v>0.48</v>
      </c>
      <c r="W572" s="586">
        <v>0.48</v>
      </c>
      <c r="X572" s="586">
        <v>0.48</v>
      </c>
      <c r="Y572" s="586">
        <v>0.48</v>
      </c>
      <c r="Z572" s="586">
        <v>0.48</v>
      </c>
      <c r="AA572" s="587">
        <f t="shared" si="358"/>
        <v>15.760000000000002</v>
      </c>
      <c r="AB572" s="1100">
        <f t="shared" si="361"/>
        <v>3.4482758620689724</v>
      </c>
      <c r="AC572" s="1100">
        <f t="shared" si="362"/>
        <v>7.4074074074073959</v>
      </c>
      <c r="AD572" s="1100">
        <f t="shared" si="339"/>
        <v>8.0000000000000071</v>
      </c>
      <c r="AE572" s="1100">
        <f t="shared" si="340"/>
        <v>6.3829787234042534</v>
      </c>
      <c r="AF572" s="1100">
        <f t="shared" si="341"/>
        <v>4.4444444444444287</v>
      </c>
      <c r="AG572" s="1100">
        <f t="shared" si="342"/>
        <v>7.1428571428571397</v>
      </c>
      <c r="AH572" s="1100">
        <f t="shared" si="343"/>
        <v>7.6923076923076872</v>
      </c>
      <c r="AI572" s="1100">
        <f t="shared" si="344"/>
        <v>5.4054054054054168</v>
      </c>
      <c r="AJ572" s="1100">
        <f t="shared" si="345"/>
        <v>5.7142857142857162</v>
      </c>
      <c r="AK572" s="1100">
        <f t="shared" si="346"/>
        <v>6.0606060606060552</v>
      </c>
      <c r="AL572" s="1100">
        <f t="shared" si="347"/>
        <v>3.125</v>
      </c>
      <c r="AM572" s="1100">
        <f t="shared" si="348"/>
        <v>3.2258064516129004</v>
      </c>
      <c r="AN572" s="1100">
        <f t="shared" si="349"/>
        <v>6.8965517241379448</v>
      </c>
      <c r="AO572" s="1100">
        <f t="shared" si="350"/>
        <v>7.4074074074073959</v>
      </c>
      <c r="AP572" s="1100">
        <f t="shared" si="351"/>
        <v>8.0000000000000071</v>
      </c>
      <c r="AQ572" s="1100">
        <f t="shared" si="352"/>
        <v>4.1666666666666741</v>
      </c>
      <c r="AR572" s="1100">
        <f t="shared" si="353"/>
        <v>0</v>
      </c>
      <c r="AS572" s="1100">
        <f t="shared" si="354"/>
        <v>0</v>
      </c>
      <c r="AT572" s="1100">
        <f t="shared" si="355"/>
        <v>0</v>
      </c>
      <c r="AU572" s="1100">
        <f t="shared" si="356"/>
        <v>0</v>
      </c>
      <c r="AV572" s="1100">
        <f t="shared" si="357"/>
        <v>0</v>
      </c>
      <c r="AW572" s="1100">
        <f t="shared" si="359"/>
        <v>4.5009524144100954</v>
      </c>
      <c r="AX572" s="1100">
        <f t="shared" si="360"/>
        <v>2.9881839246262545</v>
      </c>
    </row>
    <row r="573" spans="1:50" ht="11.25" customHeight="1" x14ac:dyDescent="0.2">
      <c r="A573" s="468" t="s">
        <v>756</v>
      </c>
      <c r="B573" s="469" t="s">
        <v>757</v>
      </c>
      <c r="C573" s="584">
        <v>1.1220000000000001</v>
      </c>
      <c r="D573" s="584">
        <v>1.034</v>
      </c>
      <c r="E573" s="460">
        <v>0.94599999999999995</v>
      </c>
      <c r="F573" s="460">
        <v>0.85799999999999998</v>
      </c>
      <c r="G573" s="474">
        <v>0.81400000000000006</v>
      </c>
      <c r="H573" s="474">
        <v>0.77</v>
      </c>
      <c r="I573" s="474">
        <v>0.72599999999999998</v>
      </c>
      <c r="J573" s="474">
        <v>0.68199999999999994</v>
      </c>
      <c r="K573" s="977"/>
      <c r="L573" s="474">
        <v>0.63800000000000001</v>
      </c>
      <c r="M573" s="470">
        <v>0.60499999999999998</v>
      </c>
      <c r="N573" s="977"/>
      <c r="O573" s="487">
        <v>0.56100000000000005</v>
      </c>
      <c r="P573" s="487">
        <v>0.51700000000000002</v>
      </c>
      <c r="Q573" s="476">
        <v>0.47299999999999998</v>
      </c>
      <c r="R573" s="476">
        <v>0.42429</v>
      </c>
      <c r="S573" s="476">
        <v>0.36268</v>
      </c>
      <c r="T573" s="476">
        <v>0.30597000000000002</v>
      </c>
      <c r="U573" s="476">
        <v>0.25385000000000002</v>
      </c>
      <c r="V573" s="476">
        <v>0.20815</v>
      </c>
      <c r="W573" s="476">
        <v>0.17194000000000001</v>
      </c>
      <c r="X573" s="476">
        <v>0.14477999999999999</v>
      </c>
      <c r="Y573" s="476">
        <v>0.12444</v>
      </c>
      <c r="Z573" s="476">
        <v>9.7290000000000001E-2</v>
      </c>
      <c r="AA573" s="587">
        <f t="shared" si="358"/>
        <v>11.839389999999998</v>
      </c>
      <c r="AB573" s="1100">
        <f t="shared" si="361"/>
        <v>8.5106382978723527</v>
      </c>
      <c r="AC573" s="1100">
        <f t="shared" si="362"/>
        <v>9.3023255813953654</v>
      </c>
      <c r="AD573" s="1100">
        <f t="shared" si="339"/>
        <v>10.256410256410241</v>
      </c>
      <c r="AE573" s="1100">
        <f t="shared" si="340"/>
        <v>5.4054054054053946</v>
      </c>
      <c r="AF573" s="1100">
        <f t="shared" si="341"/>
        <v>5.7142857142857162</v>
      </c>
      <c r="AG573" s="1100">
        <f t="shared" si="342"/>
        <v>6.0606060606060552</v>
      </c>
      <c r="AH573" s="1100">
        <f t="shared" si="343"/>
        <v>6.4516129032258229</v>
      </c>
      <c r="AI573" s="1100">
        <f t="shared" si="344"/>
        <v>6.8965517241379226</v>
      </c>
      <c r="AJ573" s="1100">
        <f t="shared" si="345"/>
        <v>5.4545454545454675</v>
      </c>
      <c r="AK573" s="1100">
        <f t="shared" si="346"/>
        <v>7.8431372549019551</v>
      </c>
      <c r="AL573" s="1100">
        <f t="shared" si="347"/>
        <v>8.5106382978723527</v>
      </c>
      <c r="AM573" s="1100">
        <f t="shared" si="348"/>
        <v>9.3023255813953654</v>
      </c>
      <c r="AN573" s="1100">
        <f t="shared" si="349"/>
        <v>11.480355417285338</v>
      </c>
      <c r="AO573" s="1100">
        <f t="shared" si="350"/>
        <v>16.987426932833351</v>
      </c>
      <c r="AP573" s="1100">
        <f t="shared" si="351"/>
        <v>18.534496846096005</v>
      </c>
      <c r="AQ573" s="1100">
        <f t="shared" si="352"/>
        <v>20.531810124089024</v>
      </c>
      <c r="AR573" s="1100">
        <f t="shared" si="353"/>
        <v>21.955320682200341</v>
      </c>
      <c r="AS573" s="1100">
        <f t="shared" si="354"/>
        <v>21.059671978597173</v>
      </c>
      <c r="AT573" s="1100">
        <f t="shared" si="355"/>
        <v>18.759497168117157</v>
      </c>
      <c r="AU573" s="1100">
        <f t="shared" si="356"/>
        <v>16.345226615236253</v>
      </c>
      <c r="AV573" s="1100">
        <f t="shared" si="357"/>
        <v>27.906259636139374</v>
      </c>
      <c r="AW573" s="1100">
        <f t="shared" si="359"/>
        <v>12.536597520602289</v>
      </c>
      <c r="AX573" s="1100">
        <f t="shared" si="360"/>
        <v>6.7473328552835268</v>
      </c>
    </row>
    <row r="574" spans="1:50" ht="11.25" customHeight="1" x14ac:dyDescent="0.2">
      <c r="A574" s="458" t="s">
        <v>1155</v>
      </c>
      <c r="B574" s="812" t="s">
        <v>1156</v>
      </c>
      <c r="C574" s="584">
        <v>6.2</v>
      </c>
      <c r="D574" s="584">
        <v>5.75</v>
      </c>
      <c r="E574" s="460">
        <v>5.3</v>
      </c>
      <c r="F574" s="460">
        <v>5.05</v>
      </c>
      <c r="G574" s="584">
        <v>4.7</v>
      </c>
      <c r="H574" s="584">
        <v>4</v>
      </c>
      <c r="I574" s="584">
        <v>3.2</v>
      </c>
      <c r="J574" s="584">
        <v>2.19</v>
      </c>
      <c r="K574" s="897"/>
      <c r="L574" s="463">
        <v>1.92</v>
      </c>
      <c r="M574" s="588">
        <v>1.92</v>
      </c>
      <c r="N574" s="897"/>
      <c r="O574" s="585">
        <v>1.92</v>
      </c>
      <c r="P574" s="585">
        <v>1.92</v>
      </c>
      <c r="Q574" s="586">
        <v>1.92</v>
      </c>
      <c r="R574" s="590">
        <v>1.92</v>
      </c>
      <c r="S574" s="590">
        <v>0.6</v>
      </c>
      <c r="T574" s="590">
        <v>0.44</v>
      </c>
      <c r="U574" s="590">
        <v>0.4</v>
      </c>
      <c r="V574" s="590">
        <v>0.36</v>
      </c>
      <c r="W574" s="590">
        <v>0.32</v>
      </c>
      <c r="X574" s="590">
        <v>0.28000000000000003</v>
      </c>
      <c r="Y574" s="586">
        <v>0.24</v>
      </c>
      <c r="Z574" s="590">
        <v>0.24</v>
      </c>
      <c r="AA574" s="587">
        <f t="shared" si="358"/>
        <v>50.790000000000013</v>
      </c>
      <c r="AB574" s="1100">
        <f t="shared" si="361"/>
        <v>7.8260869565217384</v>
      </c>
      <c r="AC574" s="1100">
        <f t="shared" si="362"/>
        <v>8.4905660377358583</v>
      </c>
      <c r="AD574" s="1100">
        <f t="shared" si="339"/>
        <v>4.9504950495049549</v>
      </c>
      <c r="AE574" s="1100">
        <f t="shared" si="340"/>
        <v>7.4468085106382809</v>
      </c>
      <c r="AF574" s="1100">
        <f t="shared" si="341"/>
        <v>17.500000000000004</v>
      </c>
      <c r="AG574" s="1100">
        <f t="shared" si="342"/>
        <v>25</v>
      </c>
      <c r="AH574" s="1100">
        <f t="shared" si="343"/>
        <v>46.118721461187228</v>
      </c>
      <c r="AI574" s="1100">
        <f t="shared" si="344"/>
        <v>14.0625</v>
      </c>
      <c r="AJ574" s="1100">
        <f t="shared" si="345"/>
        <v>0</v>
      </c>
      <c r="AK574" s="1100">
        <f t="shared" si="346"/>
        <v>0</v>
      </c>
      <c r="AL574" s="1100">
        <f t="shared" si="347"/>
        <v>0</v>
      </c>
      <c r="AM574" s="1100">
        <f t="shared" si="348"/>
        <v>0</v>
      </c>
      <c r="AN574" s="1100">
        <f t="shared" si="349"/>
        <v>0</v>
      </c>
      <c r="AO574" s="1100">
        <f t="shared" si="350"/>
        <v>220.00000000000003</v>
      </c>
      <c r="AP574" s="1100">
        <f t="shared" si="351"/>
        <v>36.363636363636353</v>
      </c>
      <c r="AQ574" s="1100">
        <f t="shared" si="352"/>
        <v>9.9999999999999858</v>
      </c>
      <c r="AR574" s="1100">
        <f t="shared" si="353"/>
        <v>11.111111111111116</v>
      </c>
      <c r="AS574" s="1100">
        <f t="shared" si="354"/>
        <v>12.5</v>
      </c>
      <c r="AT574" s="1100">
        <f t="shared" si="355"/>
        <v>14.285714285714279</v>
      </c>
      <c r="AU574" s="1100">
        <f t="shared" si="356"/>
        <v>16.666666666666675</v>
      </c>
      <c r="AV574" s="1100">
        <f t="shared" si="357"/>
        <v>0</v>
      </c>
      <c r="AW574" s="1100">
        <f t="shared" si="359"/>
        <v>21.539157449653171</v>
      </c>
      <c r="AX574" s="1100">
        <f t="shared" si="360"/>
        <v>47.069352532230141</v>
      </c>
    </row>
    <row r="575" spans="1:50" ht="11.25" customHeight="1" x14ac:dyDescent="0.2">
      <c r="A575" s="458" t="s">
        <v>3882</v>
      </c>
      <c r="B575" s="812" t="s">
        <v>3883</v>
      </c>
      <c r="C575" s="584">
        <v>2.38</v>
      </c>
      <c r="D575" s="584">
        <v>2.34</v>
      </c>
      <c r="E575" s="460">
        <v>2.2200000000000002</v>
      </c>
      <c r="F575" s="460">
        <v>2.1</v>
      </c>
      <c r="G575" s="584">
        <v>2</v>
      </c>
      <c r="H575" s="584">
        <v>1.94</v>
      </c>
      <c r="I575" s="584">
        <v>1.88</v>
      </c>
      <c r="J575" s="499">
        <v>1.85</v>
      </c>
      <c r="K575" s="897"/>
      <c r="L575" s="499">
        <v>1.85</v>
      </c>
      <c r="M575" s="499">
        <v>1.85</v>
      </c>
      <c r="N575" s="897"/>
      <c r="O575" s="510">
        <v>1.85</v>
      </c>
      <c r="P575" s="586">
        <v>2.1124999999999998</v>
      </c>
      <c r="Q575" s="590">
        <v>2.9</v>
      </c>
      <c r="R575" s="590">
        <v>2.64</v>
      </c>
      <c r="S575" s="590">
        <v>2.38</v>
      </c>
      <c r="T575" s="590">
        <v>2.2000000000000002</v>
      </c>
      <c r="U575" s="590">
        <v>2.12</v>
      </c>
      <c r="V575" s="590">
        <v>2.08</v>
      </c>
      <c r="W575" s="590">
        <v>2.04</v>
      </c>
      <c r="X575" s="590">
        <v>2</v>
      </c>
      <c r="Y575" s="590">
        <v>1.92</v>
      </c>
      <c r="Z575" s="590">
        <v>1.84</v>
      </c>
      <c r="AA575" s="587">
        <f t="shared" si="358"/>
        <v>46.492500000000007</v>
      </c>
      <c r="AB575" s="1100">
        <f t="shared" si="361"/>
        <v>1.7094017094017033</v>
      </c>
      <c r="AC575" s="1100">
        <f t="shared" si="362"/>
        <v>5.4054054054053946</v>
      </c>
      <c r="AD575" s="1100">
        <f t="shared" si="339"/>
        <v>5.7142857142857162</v>
      </c>
      <c r="AE575" s="1100">
        <f t="shared" si="340"/>
        <v>5.0000000000000044</v>
      </c>
      <c r="AF575" s="1100">
        <f t="shared" si="341"/>
        <v>3.0927835051546504</v>
      </c>
      <c r="AG575" s="1100">
        <f t="shared" si="342"/>
        <v>3.1914893617021267</v>
      </c>
      <c r="AH575" s="1100">
        <f t="shared" si="343"/>
        <v>1.6216216216216051</v>
      </c>
      <c r="AI575" s="1100">
        <f t="shared" si="344"/>
        <v>0</v>
      </c>
      <c r="AJ575" s="1100">
        <f t="shared" si="345"/>
        <v>0</v>
      </c>
      <c r="AK575" s="1100">
        <f t="shared" si="346"/>
        <v>0</v>
      </c>
      <c r="AL575" s="1100">
        <f t="shared" si="347"/>
        <v>-12.426035502958566</v>
      </c>
      <c r="AM575" s="1100">
        <f t="shared" si="348"/>
        <v>-27.155172413793103</v>
      </c>
      <c r="AN575" s="1100">
        <f t="shared" si="349"/>
        <v>9.8484848484848406</v>
      </c>
      <c r="AO575" s="1100">
        <f t="shared" si="350"/>
        <v>10.924369747899165</v>
      </c>
      <c r="AP575" s="1100">
        <f t="shared" si="351"/>
        <v>8.1818181818181799</v>
      </c>
      <c r="AQ575" s="1100">
        <f t="shared" si="352"/>
        <v>3.7735849056603765</v>
      </c>
      <c r="AR575" s="1100">
        <f t="shared" si="353"/>
        <v>1.9230769230769162</v>
      </c>
      <c r="AS575" s="1100">
        <f t="shared" si="354"/>
        <v>1.9607843137254832</v>
      </c>
      <c r="AT575" s="1100">
        <f t="shared" si="355"/>
        <v>2.0000000000000018</v>
      </c>
      <c r="AU575" s="1100">
        <f t="shared" si="356"/>
        <v>4.1666666666666741</v>
      </c>
      <c r="AV575" s="1100">
        <f t="shared" si="357"/>
        <v>4.3478260869565188</v>
      </c>
      <c r="AW575" s="1100">
        <f t="shared" si="359"/>
        <v>1.5847805273860807</v>
      </c>
      <c r="AX575" s="1100">
        <f t="shared" si="360"/>
        <v>8.0516021016300261</v>
      </c>
    </row>
    <row r="576" spans="1:50" ht="11.25" customHeight="1" x14ac:dyDescent="0.2">
      <c r="A576" s="554" t="s">
        <v>4054</v>
      </c>
      <c r="B576" s="820" t="s">
        <v>4055</v>
      </c>
      <c r="C576" s="963">
        <v>0.83</v>
      </c>
      <c r="D576" s="963">
        <v>0.71499999999999997</v>
      </c>
      <c r="E576" s="460">
        <v>0.625</v>
      </c>
      <c r="F576" s="820">
        <v>0.57999999999999996</v>
      </c>
      <c r="G576" s="820">
        <v>0.54</v>
      </c>
      <c r="H576" s="820">
        <v>0.51</v>
      </c>
      <c r="I576" s="820">
        <v>0.48</v>
      </c>
      <c r="J576" s="820">
        <v>0.21</v>
      </c>
      <c r="K576" s="820"/>
      <c r="L576" s="463">
        <v>0</v>
      </c>
      <c r="M576" s="588">
        <v>0</v>
      </c>
      <c r="N576" s="812"/>
      <c r="O576" s="585">
        <v>0</v>
      </c>
      <c r="P576" s="585">
        <v>0</v>
      </c>
      <c r="Q576" s="586">
        <v>0</v>
      </c>
      <c r="R576" s="586">
        <v>0</v>
      </c>
      <c r="S576" s="586">
        <v>0</v>
      </c>
      <c r="T576" s="586">
        <v>0</v>
      </c>
      <c r="U576" s="586">
        <v>0</v>
      </c>
      <c r="V576" s="586">
        <v>0</v>
      </c>
      <c r="W576" s="586">
        <v>0</v>
      </c>
      <c r="X576" s="586">
        <v>0</v>
      </c>
      <c r="Y576" s="586">
        <v>0</v>
      </c>
      <c r="Z576" s="586">
        <v>0</v>
      </c>
      <c r="AA576" s="587">
        <f t="shared" si="358"/>
        <v>4.4899999999999993</v>
      </c>
      <c r="AB576" s="1100">
        <f t="shared" si="361"/>
        <v>16.083916083916083</v>
      </c>
      <c r="AC576" s="1100">
        <f t="shared" si="362"/>
        <v>14.399999999999991</v>
      </c>
      <c r="AD576" s="1100">
        <f t="shared" ref="AD576:AD639" si="363">IF(ISERROR((E576/F576-1)*100),"n/a",(E576/F576-1)*100)</f>
        <v>7.7586206896551824</v>
      </c>
      <c r="AE576" s="1100">
        <f t="shared" ref="AE576:AE639" si="364">IF(ISERROR((F576/G576-1)*100),"n/a",(F576/G576-1)*100)</f>
        <v>7.4074074074073959</v>
      </c>
      <c r="AF576" s="1100">
        <f t="shared" ref="AF576:AF639" si="365">IF(ISERROR((G576/H576-1)*100),"n/a",(G576/H576-1)*100)</f>
        <v>5.8823529411764719</v>
      </c>
      <c r="AG576" s="1100">
        <f t="shared" ref="AG576:AG639" si="366">IF(ISERROR((H576/I576-1)*100),"n/a",(H576/I576-1)*100)</f>
        <v>6.25</v>
      </c>
      <c r="AH576" s="1100">
        <f t="shared" ref="AH576:AH639" si="367">IF(ISERROR((I576/J576-1)*100),"n/a",(I576/J576-1)*100)</f>
        <v>128.57142857142856</v>
      </c>
      <c r="AI576" s="1100" t="str">
        <f t="shared" ref="AI576:AI639" si="368">IF(ISERROR((J576/L576-1)*100),"n/a",(J576/L576-1)*100)</f>
        <v>n/a</v>
      </c>
      <c r="AJ576" s="1100" t="str">
        <f t="shared" ref="AJ576:AJ639" si="369">IF(ISERROR((L576/M576-1)*100),"n/a",(L576/M576-1)*100)</f>
        <v>n/a</v>
      </c>
      <c r="AK576" s="1100" t="str">
        <f t="shared" ref="AK576:AK639" si="370">IF(ISERROR((M576/O576-1)*100),"n/a",(M576/O576-1)*100)</f>
        <v>n/a</v>
      </c>
      <c r="AL576" s="1100" t="str">
        <f t="shared" ref="AL576:AL639" si="371">IF(ISERROR((O576/P576-1)*100),"n/a",(O576/P576-1)*100)</f>
        <v>n/a</v>
      </c>
      <c r="AM576" s="1100" t="str">
        <f t="shared" ref="AM576:AM639" si="372">IF(ISERROR((P576/Q576-1)*100),"n/a",(P576/Q576-1)*100)</f>
        <v>n/a</v>
      </c>
      <c r="AN576" s="1100" t="str">
        <f t="shared" ref="AN576:AN639" si="373">IF(ISERROR((Q576/R576-1)*100),"n/a",(Q576/R576-1)*100)</f>
        <v>n/a</v>
      </c>
      <c r="AO576" s="1100" t="str">
        <f t="shared" ref="AO576:AO639" si="374">IF(ISERROR((R576/S576-1)*100),"n/a",(R576/S576-1)*100)</f>
        <v>n/a</v>
      </c>
      <c r="AP576" s="1100" t="str">
        <f t="shared" ref="AP576:AP639" si="375">IF(ISERROR((S576/T576-1)*100),"n/a",(S576/T576-1)*100)</f>
        <v>n/a</v>
      </c>
      <c r="AQ576" s="1100" t="str">
        <f t="shared" ref="AQ576:AQ639" si="376">IF(ISERROR((T576/U576-1)*100),"n/a",(T576/U576-1)*100)</f>
        <v>n/a</v>
      </c>
      <c r="AR576" s="1100" t="str">
        <f t="shared" ref="AR576:AR639" si="377">IF(ISERROR((U576/V576-1)*100),"n/a",(U576/V576-1)*100)</f>
        <v>n/a</v>
      </c>
      <c r="AS576" s="1100" t="str">
        <f t="shared" ref="AS576:AS639" si="378">IF(ISERROR((V576/W576-1)*100),"n/a",(V576/W576-1)*100)</f>
        <v>n/a</v>
      </c>
      <c r="AT576" s="1100" t="str">
        <f t="shared" ref="AT576:AT639" si="379">IF(ISERROR((W576/X576-1)*100),"n/a",(W576/X576-1)*100)</f>
        <v>n/a</v>
      </c>
      <c r="AU576" s="1100" t="str">
        <f t="shared" ref="AU576:AU639" si="380">IF(ISERROR((X576/Y576-1)*100),"n/a",(X576/Y576-1)*100)</f>
        <v>n/a</v>
      </c>
      <c r="AV576" s="1100" t="str">
        <f t="shared" ref="AV576:AV639" si="381">IF(ISERROR((Y576/Z576-1)*100),"n/a",(Y576/Z576-1)*100)</f>
        <v>n/a</v>
      </c>
      <c r="AW576" s="1100">
        <f t="shared" si="359"/>
        <v>26.621960813369096</v>
      </c>
      <c r="AX576" s="1100">
        <f t="shared" si="360"/>
        <v>45.13737083297741</v>
      </c>
    </row>
    <row r="577" spans="1:50" ht="11.25" customHeight="1" x14ac:dyDescent="0.2">
      <c r="A577" s="467" t="s">
        <v>1593</v>
      </c>
      <c r="B577" s="469" t="s">
        <v>1594</v>
      </c>
      <c r="C577" s="584">
        <v>0.62</v>
      </c>
      <c r="D577" s="584">
        <v>0.57499999999999996</v>
      </c>
      <c r="E577" s="460">
        <v>0.41</v>
      </c>
      <c r="F577" s="471">
        <v>0.315</v>
      </c>
      <c r="G577" s="474">
        <v>0.25</v>
      </c>
      <c r="H577" s="474">
        <v>0.22</v>
      </c>
      <c r="I577" s="474">
        <v>0.16</v>
      </c>
      <c r="J577" s="474">
        <v>0.08</v>
      </c>
      <c r="K577" s="977"/>
      <c r="L577" s="473">
        <v>0.04</v>
      </c>
      <c r="M577" s="475">
        <v>0.04</v>
      </c>
      <c r="N577" s="977"/>
      <c r="O577" s="496">
        <v>0.04</v>
      </c>
      <c r="P577" s="496">
        <v>0.22</v>
      </c>
      <c r="Q577" s="477">
        <v>1.24</v>
      </c>
      <c r="R577" s="476">
        <v>1.44</v>
      </c>
      <c r="S577" s="476">
        <v>1.4</v>
      </c>
      <c r="T577" s="476">
        <v>1.36</v>
      </c>
      <c r="U577" s="476">
        <v>1.2604199999999999</v>
      </c>
      <c r="V577" s="476">
        <v>0.98005999999999993</v>
      </c>
      <c r="W577" s="476">
        <v>0.93155999999999994</v>
      </c>
      <c r="X577" s="476">
        <v>0.89905999999999997</v>
      </c>
      <c r="Y577" s="476">
        <v>0.85855999999999999</v>
      </c>
      <c r="Z577" s="476">
        <v>0.79376999999999998</v>
      </c>
      <c r="AA577" s="587">
        <f t="shared" si="358"/>
        <v>14.133430000000001</v>
      </c>
      <c r="AB577" s="1100">
        <f t="shared" si="361"/>
        <v>7.8260869565217384</v>
      </c>
      <c r="AC577" s="1100">
        <f t="shared" si="362"/>
        <v>40.243902439024382</v>
      </c>
      <c r="AD577" s="1100">
        <f t="shared" si="363"/>
        <v>30.15873015873014</v>
      </c>
      <c r="AE577" s="1100">
        <f t="shared" si="364"/>
        <v>26</v>
      </c>
      <c r="AF577" s="1100">
        <f t="shared" si="365"/>
        <v>13.636363636363647</v>
      </c>
      <c r="AG577" s="1100">
        <f t="shared" si="366"/>
        <v>37.5</v>
      </c>
      <c r="AH577" s="1100">
        <f t="shared" si="367"/>
        <v>100</v>
      </c>
      <c r="AI577" s="1100">
        <f t="shared" si="368"/>
        <v>100</v>
      </c>
      <c r="AJ577" s="1100">
        <f t="shared" si="369"/>
        <v>0</v>
      </c>
      <c r="AK577" s="1100">
        <f t="shared" si="370"/>
        <v>0</v>
      </c>
      <c r="AL577" s="1100">
        <f t="shared" si="371"/>
        <v>-81.818181818181813</v>
      </c>
      <c r="AM577" s="1100">
        <f t="shared" si="372"/>
        <v>-82.258064516129025</v>
      </c>
      <c r="AN577" s="1100">
        <f t="shared" si="373"/>
        <v>-13.888888888888884</v>
      </c>
      <c r="AO577" s="1100">
        <f t="shared" si="374"/>
        <v>2.8571428571428692</v>
      </c>
      <c r="AP577" s="1100">
        <f t="shared" si="375"/>
        <v>2.9411764705882248</v>
      </c>
      <c r="AQ577" s="1100">
        <f t="shared" si="376"/>
        <v>7.9005410894781303</v>
      </c>
      <c r="AR577" s="1100">
        <f t="shared" si="377"/>
        <v>28.606411852335569</v>
      </c>
      <c r="AS577" s="1100">
        <f t="shared" si="378"/>
        <v>5.2063205805315871</v>
      </c>
      <c r="AT577" s="1100">
        <f t="shared" si="379"/>
        <v>3.6148866593998186</v>
      </c>
      <c r="AU577" s="1100">
        <f t="shared" si="380"/>
        <v>4.7172008945210564</v>
      </c>
      <c r="AV577" s="1100">
        <f t="shared" si="381"/>
        <v>8.162314020434124</v>
      </c>
      <c r="AW577" s="1100">
        <f t="shared" si="359"/>
        <v>11.495521066279599</v>
      </c>
      <c r="AX577" s="1100">
        <f t="shared" si="360"/>
        <v>42.873998296016794</v>
      </c>
    </row>
    <row r="578" spans="1:50" ht="11.25" customHeight="1" x14ac:dyDescent="0.2">
      <c r="A578" s="829" t="s">
        <v>1595</v>
      </c>
      <c r="B578" s="812" t="s">
        <v>1596</v>
      </c>
      <c r="C578" s="584">
        <v>2.8</v>
      </c>
      <c r="D578" s="584">
        <v>2.6</v>
      </c>
      <c r="E578" s="460">
        <v>2.2000000000000002</v>
      </c>
      <c r="F578" s="589">
        <v>1.8199999999999998</v>
      </c>
      <c r="G578" s="584">
        <v>1.56</v>
      </c>
      <c r="H578" s="584">
        <v>1.4</v>
      </c>
      <c r="I578" s="584">
        <v>1.26</v>
      </c>
      <c r="J578" s="584">
        <v>1.08</v>
      </c>
      <c r="K578" s="897"/>
      <c r="L578" s="584">
        <v>0.84</v>
      </c>
      <c r="M578" s="459">
        <v>0.6</v>
      </c>
      <c r="N578" s="897"/>
      <c r="O578" s="585">
        <v>0.48</v>
      </c>
      <c r="P578" s="472">
        <v>0.36</v>
      </c>
      <c r="Q578" s="590">
        <v>0.09</v>
      </c>
      <c r="R578" s="586">
        <v>0</v>
      </c>
      <c r="S578" s="586">
        <v>0</v>
      </c>
      <c r="T578" s="586">
        <v>0</v>
      </c>
      <c r="U578" s="586">
        <v>0</v>
      </c>
      <c r="V578" s="586">
        <v>0</v>
      </c>
      <c r="W578" s="586">
        <v>0</v>
      </c>
      <c r="X578" s="586">
        <v>0</v>
      </c>
      <c r="Y578" s="586">
        <v>0</v>
      </c>
      <c r="Z578" s="586">
        <v>0</v>
      </c>
      <c r="AA578" s="587">
        <f t="shared" si="358"/>
        <v>17.09</v>
      </c>
      <c r="AB578" s="1100">
        <f t="shared" si="361"/>
        <v>7.6923076923076872</v>
      </c>
      <c r="AC578" s="1100">
        <f t="shared" si="362"/>
        <v>18.181818181818166</v>
      </c>
      <c r="AD578" s="1100">
        <f t="shared" si="363"/>
        <v>20.879120879120894</v>
      </c>
      <c r="AE578" s="1100">
        <f t="shared" si="364"/>
        <v>16.66666666666665</v>
      </c>
      <c r="AF578" s="1100">
        <f t="shared" si="365"/>
        <v>11.428571428571432</v>
      </c>
      <c r="AG578" s="1100">
        <f t="shared" si="366"/>
        <v>11.111111111111093</v>
      </c>
      <c r="AH578" s="1100">
        <f t="shared" si="367"/>
        <v>16.66666666666665</v>
      </c>
      <c r="AI578" s="1100">
        <f t="shared" si="368"/>
        <v>28.57142857142858</v>
      </c>
      <c r="AJ578" s="1100">
        <f t="shared" si="369"/>
        <v>39.999999999999993</v>
      </c>
      <c r="AK578" s="1100">
        <f t="shared" si="370"/>
        <v>25</v>
      </c>
      <c r="AL578" s="1100">
        <f t="shared" si="371"/>
        <v>33.333333333333329</v>
      </c>
      <c r="AM578" s="1100">
        <f t="shared" si="372"/>
        <v>300</v>
      </c>
      <c r="AN578" s="1100" t="str">
        <f t="shared" si="373"/>
        <v>n/a</v>
      </c>
      <c r="AO578" s="1100" t="str">
        <f t="shared" si="374"/>
        <v>n/a</v>
      </c>
      <c r="AP578" s="1100" t="str">
        <f t="shared" si="375"/>
        <v>n/a</v>
      </c>
      <c r="AQ578" s="1100" t="str">
        <f t="shared" si="376"/>
        <v>n/a</v>
      </c>
      <c r="AR578" s="1100" t="str">
        <f t="shared" si="377"/>
        <v>n/a</v>
      </c>
      <c r="AS578" s="1100" t="str">
        <f t="shared" si="378"/>
        <v>n/a</v>
      </c>
      <c r="AT578" s="1100" t="str">
        <f t="shared" si="379"/>
        <v>n/a</v>
      </c>
      <c r="AU578" s="1100" t="str">
        <f t="shared" si="380"/>
        <v>n/a</v>
      </c>
      <c r="AV578" s="1100" t="str">
        <f t="shared" si="381"/>
        <v>n/a</v>
      </c>
      <c r="AW578" s="1100">
        <f t="shared" si="359"/>
        <v>44.127585377585376</v>
      </c>
      <c r="AX578" s="1100">
        <f t="shared" si="360"/>
        <v>81.140072229751425</v>
      </c>
    </row>
    <row r="579" spans="1:50" ht="11.25" customHeight="1" x14ac:dyDescent="0.2">
      <c r="A579" s="447" t="s">
        <v>761</v>
      </c>
      <c r="B579" s="445" t="s">
        <v>762</v>
      </c>
      <c r="C579" s="584">
        <v>0.7</v>
      </c>
      <c r="D579" s="584">
        <v>0.66</v>
      </c>
      <c r="E579" s="460">
        <v>0.62</v>
      </c>
      <c r="F579" s="482">
        <v>0.57999999999999996</v>
      </c>
      <c r="G579" s="451">
        <v>0.54</v>
      </c>
      <c r="H579" s="451">
        <v>0.51333333333333331</v>
      </c>
      <c r="I579" s="451">
        <v>0.49333333333333335</v>
      </c>
      <c r="J579" s="451">
        <v>0.48</v>
      </c>
      <c r="K579" s="964"/>
      <c r="L579" s="451">
        <v>0.46666666666666662</v>
      </c>
      <c r="M579" s="449">
        <v>0.45333333333333337</v>
      </c>
      <c r="N579" s="964"/>
      <c r="O579" s="488">
        <v>0.44</v>
      </c>
      <c r="P579" s="488">
        <v>0.42666666666666669</v>
      </c>
      <c r="Q579" s="456">
        <v>0.41666666666666669</v>
      </c>
      <c r="R579" s="456">
        <v>0.40666666666666668</v>
      </c>
      <c r="S579" s="456">
        <v>0.4</v>
      </c>
      <c r="T579" s="455">
        <v>0.39333333333333331</v>
      </c>
      <c r="U579" s="456">
        <v>0.39</v>
      </c>
      <c r="V579" s="455">
        <v>0.38</v>
      </c>
      <c r="W579" s="456">
        <v>0.38</v>
      </c>
      <c r="X579" s="456">
        <v>0.37333333333333335</v>
      </c>
      <c r="Y579" s="456">
        <v>0.3666666666666667</v>
      </c>
      <c r="Z579" s="456">
        <v>0.36</v>
      </c>
      <c r="AA579" s="587">
        <f t="shared" si="358"/>
        <v>10.240000000000002</v>
      </c>
      <c r="AB579" s="1100">
        <f t="shared" si="361"/>
        <v>6.0606060606060552</v>
      </c>
      <c r="AC579" s="1100">
        <f t="shared" si="362"/>
        <v>6.4516129032258229</v>
      </c>
      <c r="AD579" s="1100">
        <f t="shared" si="363"/>
        <v>6.8965517241379448</v>
      </c>
      <c r="AE579" s="1100">
        <f t="shared" si="364"/>
        <v>7.4074074074073959</v>
      </c>
      <c r="AF579" s="1100">
        <f t="shared" si="365"/>
        <v>5.1948051948051965</v>
      </c>
      <c r="AG579" s="1100">
        <f t="shared" si="366"/>
        <v>4.0540540540540571</v>
      </c>
      <c r="AH579" s="1100">
        <f t="shared" si="367"/>
        <v>2.7777777777777901</v>
      </c>
      <c r="AI579" s="1100">
        <f t="shared" si="368"/>
        <v>2.8571428571428692</v>
      </c>
      <c r="AJ579" s="1100">
        <f t="shared" si="369"/>
        <v>2.9411764705882248</v>
      </c>
      <c r="AK579" s="1100">
        <f t="shared" si="370"/>
        <v>3.0303030303030276</v>
      </c>
      <c r="AL579" s="1100">
        <f t="shared" si="371"/>
        <v>3.125</v>
      </c>
      <c r="AM579" s="1100">
        <f t="shared" si="372"/>
        <v>2.4000000000000021</v>
      </c>
      <c r="AN579" s="1100">
        <f t="shared" si="373"/>
        <v>2.4590163934426146</v>
      </c>
      <c r="AO579" s="1100">
        <f t="shared" si="374"/>
        <v>1.6666666666666607</v>
      </c>
      <c r="AP579" s="1100">
        <f t="shared" si="375"/>
        <v>1.6949152542373058</v>
      </c>
      <c r="AQ579" s="1100">
        <f t="shared" si="376"/>
        <v>0.85470085470085166</v>
      </c>
      <c r="AR579" s="1100">
        <f t="shared" si="377"/>
        <v>2.6315789473684292</v>
      </c>
      <c r="AS579" s="1100">
        <f t="shared" si="378"/>
        <v>0</v>
      </c>
      <c r="AT579" s="1100">
        <f t="shared" si="379"/>
        <v>1.7857142857142794</v>
      </c>
      <c r="AU579" s="1100">
        <f t="shared" si="380"/>
        <v>1.8181818181818077</v>
      </c>
      <c r="AV579" s="1100">
        <f t="shared" si="381"/>
        <v>1.8518518518518601</v>
      </c>
      <c r="AW579" s="1100">
        <f t="shared" si="359"/>
        <v>3.2361458834386769</v>
      </c>
      <c r="AX579" s="1100">
        <f t="shared" si="360"/>
        <v>2.034666878194094</v>
      </c>
    </row>
    <row r="580" spans="1:50" ht="11.25" customHeight="1" x14ac:dyDescent="0.2">
      <c r="A580" s="467" t="s">
        <v>773</v>
      </c>
      <c r="B580" s="812" t="s">
        <v>774</v>
      </c>
      <c r="C580" s="584">
        <v>1.1200000000000001</v>
      </c>
      <c r="D580" s="584">
        <v>1.06</v>
      </c>
      <c r="E580" s="460">
        <v>1</v>
      </c>
      <c r="F580" s="460">
        <v>0.96</v>
      </c>
      <c r="G580" s="584">
        <v>0.92</v>
      </c>
      <c r="H580" s="584">
        <v>0.88</v>
      </c>
      <c r="I580" s="584">
        <v>0.84</v>
      </c>
      <c r="J580" s="584">
        <v>0.8</v>
      </c>
      <c r="K580" s="897"/>
      <c r="L580" s="584">
        <v>0.6</v>
      </c>
      <c r="M580" s="459">
        <v>0.44</v>
      </c>
      <c r="N580" s="897"/>
      <c r="O580" s="472">
        <v>0.36</v>
      </c>
      <c r="P580" s="472">
        <v>0.32</v>
      </c>
      <c r="Q580" s="590">
        <v>0.28000000000000003</v>
      </c>
      <c r="R580" s="590">
        <v>0.26</v>
      </c>
      <c r="S580" s="590">
        <v>0.22</v>
      </c>
      <c r="T580" s="590">
        <v>0.2</v>
      </c>
      <c r="U580" s="590">
        <v>0.15</v>
      </c>
      <c r="V580" s="590">
        <v>0.1</v>
      </c>
      <c r="W580" s="590">
        <v>7.4999999999999997E-2</v>
      </c>
      <c r="X580" s="586">
        <v>0.05</v>
      </c>
      <c r="Y580" s="590">
        <v>0.05</v>
      </c>
      <c r="Z580" s="586">
        <v>0</v>
      </c>
      <c r="AA580" s="587">
        <f t="shared" si="358"/>
        <v>10.684999999999999</v>
      </c>
      <c r="AB580" s="1100">
        <f t="shared" si="361"/>
        <v>5.6603773584905648</v>
      </c>
      <c r="AC580" s="1100">
        <f t="shared" si="362"/>
        <v>6.0000000000000053</v>
      </c>
      <c r="AD580" s="1100">
        <f t="shared" si="363"/>
        <v>4.1666666666666741</v>
      </c>
      <c r="AE580" s="1100">
        <f t="shared" si="364"/>
        <v>4.3478260869565188</v>
      </c>
      <c r="AF580" s="1100">
        <f t="shared" si="365"/>
        <v>4.5454545454545414</v>
      </c>
      <c r="AG580" s="1100">
        <f t="shared" si="366"/>
        <v>4.7619047619047672</v>
      </c>
      <c r="AH580" s="1100">
        <f t="shared" si="367"/>
        <v>4.9999999999999822</v>
      </c>
      <c r="AI580" s="1100">
        <f t="shared" si="368"/>
        <v>33.33333333333335</v>
      </c>
      <c r="AJ580" s="1100">
        <f t="shared" si="369"/>
        <v>36.363636363636353</v>
      </c>
      <c r="AK580" s="1100">
        <f t="shared" si="370"/>
        <v>22.222222222222232</v>
      </c>
      <c r="AL580" s="1100">
        <f t="shared" si="371"/>
        <v>12.5</v>
      </c>
      <c r="AM580" s="1100">
        <f t="shared" si="372"/>
        <v>14.285714285714279</v>
      </c>
      <c r="AN580" s="1100">
        <f t="shared" si="373"/>
        <v>7.6923076923077094</v>
      </c>
      <c r="AO580" s="1100">
        <f t="shared" si="374"/>
        <v>18.181818181818187</v>
      </c>
      <c r="AP580" s="1100">
        <f t="shared" si="375"/>
        <v>9.9999999999999858</v>
      </c>
      <c r="AQ580" s="1100">
        <f t="shared" si="376"/>
        <v>33.33333333333335</v>
      </c>
      <c r="AR580" s="1100">
        <f t="shared" si="377"/>
        <v>49.999999999999979</v>
      </c>
      <c r="AS580" s="1100">
        <f t="shared" si="378"/>
        <v>33.33333333333335</v>
      </c>
      <c r="AT580" s="1100">
        <f t="shared" si="379"/>
        <v>49.999999999999979</v>
      </c>
      <c r="AU580" s="1100">
        <f t="shared" si="380"/>
        <v>0</v>
      </c>
      <c r="AV580" s="1100" t="str">
        <f t="shared" si="381"/>
        <v>n/a</v>
      </c>
      <c r="AW580" s="1100">
        <f t="shared" si="359"/>
        <v>17.786396408258589</v>
      </c>
      <c r="AX580" s="1100">
        <f t="shared" si="360"/>
        <v>15.968850947165258</v>
      </c>
    </row>
    <row r="581" spans="1:50" ht="11.25" customHeight="1" x14ac:dyDescent="0.2">
      <c r="A581" s="829" t="s">
        <v>1601</v>
      </c>
      <c r="B581" s="812" t="s">
        <v>4516</v>
      </c>
      <c r="C581" s="584">
        <v>0.56000000000000005</v>
      </c>
      <c r="D581" s="584">
        <v>0.54</v>
      </c>
      <c r="E581" s="460">
        <v>0.5</v>
      </c>
      <c r="F581" s="589">
        <v>0.45999999999999996</v>
      </c>
      <c r="G581" s="584">
        <v>0.42</v>
      </c>
      <c r="H581" s="584">
        <v>0.36</v>
      </c>
      <c r="I581" s="584">
        <v>0.3</v>
      </c>
      <c r="J581" s="584">
        <v>0.26</v>
      </c>
      <c r="K581" s="897"/>
      <c r="L581" s="584">
        <v>0.22</v>
      </c>
      <c r="M581" s="459">
        <v>0.18</v>
      </c>
      <c r="N581" s="897"/>
      <c r="O581" s="472">
        <v>0.08</v>
      </c>
      <c r="P581" s="585">
        <v>0</v>
      </c>
      <c r="Q581" s="586">
        <v>0</v>
      </c>
      <c r="R581" s="586">
        <v>0</v>
      </c>
      <c r="S581" s="586">
        <v>0</v>
      </c>
      <c r="T581" s="586">
        <v>0</v>
      </c>
      <c r="U581" s="586">
        <v>0</v>
      </c>
      <c r="V581" s="586">
        <v>0</v>
      </c>
      <c r="W581" s="586">
        <v>0</v>
      </c>
      <c r="X581" s="586">
        <v>0</v>
      </c>
      <c r="Y581" s="586">
        <v>0</v>
      </c>
      <c r="Z581" s="586">
        <v>0</v>
      </c>
      <c r="AA581" s="587">
        <f t="shared" si="358"/>
        <v>3.88</v>
      </c>
      <c r="AB581" s="1100">
        <f t="shared" si="361"/>
        <v>3.7037037037036979</v>
      </c>
      <c r="AC581" s="1100">
        <f t="shared" si="362"/>
        <v>8.0000000000000071</v>
      </c>
      <c r="AD581" s="1100">
        <f t="shared" si="363"/>
        <v>8.6956521739130608</v>
      </c>
      <c r="AE581" s="1100">
        <f t="shared" si="364"/>
        <v>9.5238095238095113</v>
      </c>
      <c r="AF581" s="1100">
        <f t="shared" si="365"/>
        <v>16.666666666666675</v>
      </c>
      <c r="AG581" s="1100">
        <f t="shared" si="366"/>
        <v>19.999999999999996</v>
      </c>
      <c r="AH581" s="1100">
        <f t="shared" si="367"/>
        <v>15.384615384615374</v>
      </c>
      <c r="AI581" s="1100">
        <f t="shared" si="368"/>
        <v>18.181818181818187</v>
      </c>
      <c r="AJ581" s="1100">
        <f t="shared" si="369"/>
        <v>22.222222222222232</v>
      </c>
      <c r="AK581" s="1100">
        <f t="shared" si="370"/>
        <v>125</v>
      </c>
      <c r="AL581" s="1100" t="str">
        <f t="shared" si="371"/>
        <v>n/a</v>
      </c>
      <c r="AM581" s="1100" t="str">
        <f t="shared" si="372"/>
        <v>n/a</v>
      </c>
      <c r="AN581" s="1100" t="str">
        <f t="shared" si="373"/>
        <v>n/a</v>
      </c>
      <c r="AO581" s="1100" t="str">
        <f t="shared" si="374"/>
        <v>n/a</v>
      </c>
      <c r="AP581" s="1100" t="str">
        <f t="shared" si="375"/>
        <v>n/a</v>
      </c>
      <c r="AQ581" s="1100" t="str">
        <f t="shared" si="376"/>
        <v>n/a</v>
      </c>
      <c r="AR581" s="1100" t="str">
        <f t="shared" si="377"/>
        <v>n/a</v>
      </c>
      <c r="AS581" s="1100" t="str">
        <f t="shared" si="378"/>
        <v>n/a</v>
      </c>
      <c r="AT581" s="1100" t="str">
        <f t="shared" si="379"/>
        <v>n/a</v>
      </c>
      <c r="AU581" s="1100" t="str">
        <f t="shared" si="380"/>
        <v>n/a</v>
      </c>
      <c r="AV581" s="1100" t="str">
        <f t="shared" si="381"/>
        <v>n/a</v>
      </c>
      <c r="AW581" s="1100">
        <f t="shared" si="359"/>
        <v>24.737848785674874</v>
      </c>
      <c r="AX581" s="1100">
        <f t="shared" si="360"/>
        <v>35.727818217853716</v>
      </c>
    </row>
    <row r="582" spans="1:50" ht="11.25" customHeight="1" x14ac:dyDescent="0.2">
      <c r="A582" s="458" t="s">
        <v>765</v>
      </c>
      <c r="B582" s="812" t="s">
        <v>766</v>
      </c>
      <c r="C582" s="584">
        <v>1.36</v>
      </c>
      <c r="D582" s="584">
        <v>1.24</v>
      </c>
      <c r="E582" s="460">
        <v>1.1200000000000001</v>
      </c>
      <c r="F582" s="589">
        <v>0.96</v>
      </c>
      <c r="G582" s="584">
        <v>0.88</v>
      </c>
      <c r="H582" s="584">
        <v>0.8</v>
      </c>
      <c r="I582" s="584">
        <v>0.72</v>
      </c>
      <c r="J582" s="584">
        <v>0.64</v>
      </c>
      <c r="K582" s="897"/>
      <c r="L582" s="584">
        <v>0.6</v>
      </c>
      <c r="M582" s="459">
        <v>0.56000000000000005</v>
      </c>
      <c r="N582" s="897"/>
      <c r="O582" s="472">
        <v>0.52</v>
      </c>
      <c r="P582" s="472">
        <v>0.48</v>
      </c>
      <c r="Q582" s="590">
        <v>0.44</v>
      </c>
      <c r="R582" s="590">
        <v>0.4</v>
      </c>
      <c r="S582" s="590">
        <v>0.32</v>
      </c>
      <c r="T582" s="590">
        <v>0.28000000000000003</v>
      </c>
      <c r="U582" s="590">
        <v>0.18</v>
      </c>
      <c r="V582" s="586">
        <v>0</v>
      </c>
      <c r="W582" s="586">
        <v>0</v>
      </c>
      <c r="X582" s="586">
        <v>0</v>
      </c>
      <c r="Y582" s="586">
        <v>0</v>
      </c>
      <c r="Z582" s="586">
        <v>0</v>
      </c>
      <c r="AA582" s="587">
        <f t="shared" si="358"/>
        <v>11.499999999999998</v>
      </c>
      <c r="AB582" s="1100">
        <f t="shared" si="361"/>
        <v>9.6774193548387224</v>
      </c>
      <c r="AC582" s="1100">
        <f t="shared" si="362"/>
        <v>10.714285714285698</v>
      </c>
      <c r="AD582" s="1100">
        <f t="shared" si="363"/>
        <v>16.666666666666675</v>
      </c>
      <c r="AE582" s="1100">
        <f t="shared" si="364"/>
        <v>9.0909090909090828</v>
      </c>
      <c r="AF582" s="1100">
        <f t="shared" si="365"/>
        <v>9.9999999999999858</v>
      </c>
      <c r="AG582" s="1100">
        <f t="shared" si="366"/>
        <v>11.111111111111116</v>
      </c>
      <c r="AH582" s="1100">
        <f t="shared" si="367"/>
        <v>12.5</v>
      </c>
      <c r="AI582" s="1100">
        <f t="shared" si="368"/>
        <v>6.6666666666666652</v>
      </c>
      <c r="AJ582" s="1100">
        <f t="shared" si="369"/>
        <v>7.1428571428571397</v>
      </c>
      <c r="AK582" s="1100">
        <f t="shared" si="370"/>
        <v>7.6923076923077094</v>
      </c>
      <c r="AL582" s="1100">
        <f t="shared" si="371"/>
        <v>8.3333333333333481</v>
      </c>
      <c r="AM582" s="1100">
        <f t="shared" si="372"/>
        <v>9.0909090909090828</v>
      </c>
      <c r="AN582" s="1100">
        <f t="shared" si="373"/>
        <v>9.9999999999999858</v>
      </c>
      <c r="AO582" s="1100">
        <f t="shared" si="374"/>
        <v>25</v>
      </c>
      <c r="AP582" s="1100">
        <f t="shared" si="375"/>
        <v>14.285714285714279</v>
      </c>
      <c r="AQ582" s="1100">
        <f t="shared" si="376"/>
        <v>55.555555555555578</v>
      </c>
      <c r="AR582" s="1100" t="str">
        <f t="shared" si="377"/>
        <v>n/a</v>
      </c>
      <c r="AS582" s="1100" t="str">
        <f t="shared" si="378"/>
        <v>n/a</v>
      </c>
      <c r="AT582" s="1100" t="str">
        <f t="shared" si="379"/>
        <v>n/a</v>
      </c>
      <c r="AU582" s="1100" t="str">
        <f t="shared" si="380"/>
        <v>n/a</v>
      </c>
      <c r="AV582" s="1100" t="str">
        <f t="shared" si="381"/>
        <v>n/a</v>
      </c>
      <c r="AW582" s="1100">
        <f t="shared" si="359"/>
        <v>13.97048348157219</v>
      </c>
      <c r="AX582" s="1100">
        <f t="shared" si="360"/>
        <v>11.966659040626185</v>
      </c>
    </row>
    <row r="583" spans="1:50" ht="11.25" customHeight="1" x14ac:dyDescent="0.2">
      <c r="A583" s="458" t="s">
        <v>1591</v>
      </c>
      <c r="B583" s="812" t="s">
        <v>1592</v>
      </c>
      <c r="C583" s="584">
        <v>1.48</v>
      </c>
      <c r="D583" s="584">
        <v>1.36</v>
      </c>
      <c r="E583" s="460">
        <v>1.1000000000000001</v>
      </c>
      <c r="F583" s="460">
        <v>0.88</v>
      </c>
      <c r="G583" s="584">
        <v>0.8</v>
      </c>
      <c r="H583" s="584">
        <v>0.72</v>
      </c>
      <c r="I583" s="584">
        <v>0.64</v>
      </c>
      <c r="J583" s="584">
        <v>0.56000000000000005</v>
      </c>
      <c r="K583" s="897"/>
      <c r="L583" s="463">
        <v>0.52</v>
      </c>
      <c r="M583" s="459">
        <v>0.52</v>
      </c>
      <c r="N583" s="897"/>
      <c r="O583" s="585">
        <v>0.44</v>
      </c>
      <c r="P583" s="585">
        <v>0.44</v>
      </c>
      <c r="Q583" s="590">
        <v>0.44</v>
      </c>
      <c r="R583" s="590">
        <v>0.4</v>
      </c>
      <c r="S583" s="590">
        <v>0.32</v>
      </c>
      <c r="T583" s="590">
        <v>0.21332999999999999</v>
      </c>
      <c r="U583" s="590">
        <v>0.18001000000000003</v>
      </c>
      <c r="V583" s="586">
        <v>0.16</v>
      </c>
      <c r="W583" s="586">
        <v>0.16</v>
      </c>
      <c r="X583" s="590">
        <v>0.16</v>
      </c>
      <c r="Y583" s="590">
        <v>0.13331999999999999</v>
      </c>
      <c r="Z583" s="590">
        <v>0.12444</v>
      </c>
      <c r="AA583" s="587">
        <f t="shared" ref="AA583:AA646" si="382">SUM(C583:Z583)</f>
        <v>11.751099999999996</v>
      </c>
      <c r="AB583" s="1100">
        <f t="shared" si="361"/>
        <v>8.8235294117646959</v>
      </c>
      <c r="AC583" s="1100">
        <f t="shared" si="362"/>
        <v>23.636363636363633</v>
      </c>
      <c r="AD583" s="1100">
        <f t="shared" si="363"/>
        <v>25</v>
      </c>
      <c r="AE583" s="1100">
        <f t="shared" si="364"/>
        <v>9.9999999999999858</v>
      </c>
      <c r="AF583" s="1100">
        <f t="shared" si="365"/>
        <v>11.111111111111116</v>
      </c>
      <c r="AG583" s="1100">
        <f t="shared" si="366"/>
        <v>12.5</v>
      </c>
      <c r="AH583" s="1100">
        <f t="shared" si="367"/>
        <v>14.285714285714279</v>
      </c>
      <c r="AI583" s="1100">
        <f t="shared" si="368"/>
        <v>7.6923076923077094</v>
      </c>
      <c r="AJ583" s="1100">
        <f t="shared" si="369"/>
        <v>0</v>
      </c>
      <c r="AK583" s="1100">
        <f t="shared" si="370"/>
        <v>18.181818181818187</v>
      </c>
      <c r="AL583" s="1100">
        <f t="shared" si="371"/>
        <v>0</v>
      </c>
      <c r="AM583" s="1100">
        <f t="shared" si="372"/>
        <v>0</v>
      </c>
      <c r="AN583" s="1100">
        <f t="shared" si="373"/>
        <v>9.9999999999999858</v>
      </c>
      <c r="AO583" s="1100">
        <f t="shared" si="374"/>
        <v>25</v>
      </c>
      <c r="AP583" s="1100">
        <f t="shared" si="375"/>
        <v>50.002343786621672</v>
      </c>
      <c r="AQ583" s="1100">
        <f t="shared" si="376"/>
        <v>18.510082773179249</v>
      </c>
      <c r="AR583" s="1100">
        <f t="shared" si="377"/>
        <v>12.506250000000009</v>
      </c>
      <c r="AS583" s="1100">
        <f t="shared" si="378"/>
        <v>0</v>
      </c>
      <c r="AT583" s="1100">
        <f t="shared" si="379"/>
        <v>0</v>
      </c>
      <c r="AU583" s="1100">
        <f t="shared" si="380"/>
        <v>20.012001200120011</v>
      </c>
      <c r="AV583" s="1100">
        <f t="shared" si="381"/>
        <v>7.1359691417550719</v>
      </c>
      <c r="AW583" s="1100">
        <f t="shared" ref="AW583:AW646" si="383">AVERAGE(AB583:AV583)</f>
        <v>13.066547200988364</v>
      </c>
      <c r="AX583" s="1100">
        <f t="shared" ref="AX583:AX646" si="384">STDEV(AB583:AV583)</f>
        <v>11.885514722303533</v>
      </c>
    </row>
    <row r="584" spans="1:50" ht="11.25" customHeight="1" x14ac:dyDescent="0.2">
      <c r="A584" s="829" t="s">
        <v>323</v>
      </c>
      <c r="B584" s="812" t="s">
        <v>324</v>
      </c>
      <c r="C584" s="584">
        <v>0.95</v>
      </c>
      <c r="D584" s="584">
        <v>0.91</v>
      </c>
      <c r="E584" s="460">
        <v>0.87</v>
      </c>
      <c r="F584" s="460">
        <v>0.83000000000000007</v>
      </c>
      <c r="G584" s="584">
        <v>0.79</v>
      </c>
      <c r="H584" s="584">
        <v>0.75</v>
      </c>
      <c r="I584" s="584">
        <v>0.71</v>
      </c>
      <c r="J584" s="584">
        <v>0.67</v>
      </c>
      <c r="K584" s="897"/>
      <c r="L584" s="584">
        <v>0.63</v>
      </c>
      <c r="M584" s="459">
        <v>0.59499999999999997</v>
      </c>
      <c r="N584" s="897"/>
      <c r="O584" s="472">
        <v>0.56999999999999995</v>
      </c>
      <c r="P584" s="472">
        <v>0.53</v>
      </c>
      <c r="Q584" s="590">
        <v>0.48</v>
      </c>
      <c r="R584" s="590">
        <v>0.42</v>
      </c>
      <c r="S584" s="590">
        <v>0.36</v>
      </c>
      <c r="T584" s="590">
        <v>0.3</v>
      </c>
      <c r="U584" s="590">
        <v>0.24</v>
      </c>
      <c r="V584" s="590">
        <v>0.19</v>
      </c>
      <c r="W584" s="590">
        <v>0.16750000000000001</v>
      </c>
      <c r="X584" s="590">
        <v>0.155</v>
      </c>
      <c r="Y584" s="590">
        <v>0.14499999999999999</v>
      </c>
      <c r="Z584" s="590">
        <v>0.13500000000000001</v>
      </c>
      <c r="AA584" s="587">
        <f t="shared" si="382"/>
        <v>11.397499999999997</v>
      </c>
      <c r="AB584" s="1100">
        <f t="shared" si="361"/>
        <v>4.39560439560438</v>
      </c>
      <c r="AC584" s="1100">
        <f t="shared" si="362"/>
        <v>4.5977011494252817</v>
      </c>
      <c r="AD584" s="1100">
        <f t="shared" si="363"/>
        <v>4.8192771084337283</v>
      </c>
      <c r="AE584" s="1100">
        <f t="shared" si="364"/>
        <v>5.0632911392405111</v>
      </c>
      <c r="AF584" s="1100">
        <f t="shared" si="365"/>
        <v>5.3333333333333455</v>
      </c>
      <c r="AG584" s="1100">
        <f t="shared" si="366"/>
        <v>5.6338028169014231</v>
      </c>
      <c r="AH584" s="1100">
        <f t="shared" si="367"/>
        <v>5.9701492537313383</v>
      </c>
      <c r="AI584" s="1100">
        <f t="shared" si="368"/>
        <v>6.3492063492063489</v>
      </c>
      <c r="AJ584" s="1100">
        <f t="shared" si="369"/>
        <v>5.8823529411764719</v>
      </c>
      <c r="AK584" s="1100">
        <f t="shared" si="370"/>
        <v>4.3859649122807154</v>
      </c>
      <c r="AL584" s="1100">
        <f t="shared" si="371"/>
        <v>7.5471698113207308</v>
      </c>
      <c r="AM584" s="1100">
        <f t="shared" si="372"/>
        <v>10.416666666666675</v>
      </c>
      <c r="AN584" s="1100">
        <f t="shared" si="373"/>
        <v>14.285714285714279</v>
      </c>
      <c r="AO584" s="1100">
        <f t="shared" si="374"/>
        <v>16.666666666666675</v>
      </c>
      <c r="AP584" s="1100">
        <f t="shared" si="375"/>
        <v>19.999999999999996</v>
      </c>
      <c r="AQ584" s="1100">
        <f t="shared" si="376"/>
        <v>25</v>
      </c>
      <c r="AR584" s="1100">
        <f t="shared" si="377"/>
        <v>26.315789473684205</v>
      </c>
      <c r="AS584" s="1100">
        <f t="shared" si="378"/>
        <v>13.432835820895516</v>
      </c>
      <c r="AT584" s="1100">
        <f t="shared" si="379"/>
        <v>8.064516129032274</v>
      </c>
      <c r="AU584" s="1100">
        <f t="shared" si="380"/>
        <v>6.8965517241379448</v>
      </c>
      <c r="AV584" s="1100">
        <f t="shared" si="381"/>
        <v>7.4074074074073959</v>
      </c>
      <c r="AW584" s="1100">
        <f t="shared" si="383"/>
        <v>9.9268572088028204</v>
      </c>
      <c r="AX584" s="1100">
        <f t="shared" si="384"/>
        <v>6.7921451902681893</v>
      </c>
    </row>
    <row r="585" spans="1:50" ht="11.25" customHeight="1" x14ac:dyDescent="0.2">
      <c r="A585" s="467" t="s">
        <v>3880</v>
      </c>
      <c r="B585" s="469" t="s">
        <v>3881</v>
      </c>
      <c r="C585" s="584">
        <v>0.88</v>
      </c>
      <c r="D585" s="584">
        <v>0.84</v>
      </c>
      <c r="E585" s="460">
        <v>0.8</v>
      </c>
      <c r="F585" s="471">
        <v>0.72</v>
      </c>
      <c r="G585" s="474">
        <v>0.6</v>
      </c>
      <c r="H585" s="474">
        <v>0.5</v>
      </c>
      <c r="I585" s="474">
        <v>0.25</v>
      </c>
      <c r="J585" s="497">
        <v>0</v>
      </c>
      <c r="K585" s="977"/>
      <c r="L585" s="473">
        <v>0</v>
      </c>
      <c r="M585" s="475">
        <v>0</v>
      </c>
      <c r="N585" s="977"/>
      <c r="O585" s="496">
        <v>0</v>
      </c>
      <c r="P585" s="496">
        <v>0</v>
      </c>
      <c r="Q585" s="477">
        <v>0</v>
      </c>
      <c r="R585" s="477">
        <v>0</v>
      </c>
      <c r="S585" s="477">
        <v>0</v>
      </c>
      <c r="T585" s="477">
        <v>0</v>
      </c>
      <c r="U585" s="477">
        <v>0</v>
      </c>
      <c r="V585" s="477">
        <v>0</v>
      </c>
      <c r="W585" s="477">
        <v>0</v>
      </c>
      <c r="X585" s="477">
        <v>0</v>
      </c>
      <c r="Y585" s="477">
        <v>0</v>
      </c>
      <c r="Z585" s="477">
        <v>0</v>
      </c>
      <c r="AA585" s="587">
        <f t="shared" si="382"/>
        <v>4.59</v>
      </c>
      <c r="AB585" s="1100">
        <f t="shared" si="361"/>
        <v>4.7619047619047672</v>
      </c>
      <c r="AC585" s="1100">
        <f t="shared" si="362"/>
        <v>4.9999999999999822</v>
      </c>
      <c r="AD585" s="1100">
        <f t="shared" si="363"/>
        <v>11.111111111111116</v>
      </c>
      <c r="AE585" s="1100">
        <f t="shared" si="364"/>
        <v>19.999999999999996</v>
      </c>
      <c r="AF585" s="1100">
        <f t="shared" si="365"/>
        <v>19.999999999999996</v>
      </c>
      <c r="AG585" s="1100">
        <f t="shared" si="366"/>
        <v>100</v>
      </c>
      <c r="AH585" s="1100" t="str">
        <f t="shared" si="367"/>
        <v>n/a</v>
      </c>
      <c r="AI585" s="1100" t="str">
        <f t="shared" si="368"/>
        <v>n/a</v>
      </c>
      <c r="AJ585" s="1100" t="str">
        <f t="shared" si="369"/>
        <v>n/a</v>
      </c>
      <c r="AK585" s="1100" t="str">
        <f t="shared" si="370"/>
        <v>n/a</v>
      </c>
      <c r="AL585" s="1100" t="str">
        <f t="shared" si="371"/>
        <v>n/a</v>
      </c>
      <c r="AM585" s="1100" t="str">
        <f t="shared" si="372"/>
        <v>n/a</v>
      </c>
      <c r="AN585" s="1100" t="str">
        <f t="shared" si="373"/>
        <v>n/a</v>
      </c>
      <c r="AO585" s="1100" t="str">
        <f t="shared" si="374"/>
        <v>n/a</v>
      </c>
      <c r="AP585" s="1100" t="str">
        <f t="shared" si="375"/>
        <v>n/a</v>
      </c>
      <c r="AQ585" s="1100" t="str">
        <f t="shared" si="376"/>
        <v>n/a</v>
      </c>
      <c r="AR585" s="1100" t="str">
        <f t="shared" si="377"/>
        <v>n/a</v>
      </c>
      <c r="AS585" s="1100" t="str">
        <f t="shared" si="378"/>
        <v>n/a</v>
      </c>
      <c r="AT585" s="1100" t="str">
        <f t="shared" si="379"/>
        <v>n/a</v>
      </c>
      <c r="AU585" s="1100" t="str">
        <f t="shared" si="380"/>
        <v>n/a</v>
      </c>
      <c r="AV585" s="1100" t="str">
        <f t="shared" si="381"/>
        <v>n/a</v>
      </c>
      <c r="AW585" s="1100">
        <f t="shared" si="383"/>
        <v>26.812169312169306</v>
      </c>
      <c r="AX585" s="1100">
        <f t="shared" si="384"/>
        <v>36.490486397794996</v>
      </c>
    </row>
    <row r="586" spans="1:50" ht="11.25" customHeight="1" x14ac:dyDescent="0.2">
      <c r="A586" s="458" t="s">
        <v>1599</v>
      </c>
      <c r="B586" s="812" t="s">
        <v>1600</v>
      </c>
      <c r="C586" s="584">
        <v>1.56</v>
      </c>
      <c r="D586" s="584">
        <v>1.52</v>
      </c>
      <c r="E586" s="460">
        <v>1.44</v>
      </c>
      <c r="F586" s="460">
        <v>1.3599999999999999</v>
      </c>
      <c r="G586" s="584">
        <v>1.26</v>
      </c>
      <c r="H586" s="584">
        <v>1.1599999999999999</v>
      </c>
      <c r="I586" s="584">
        <v>1.06</v>
      </c>
      <c r="J586" s="584">
        <v>0.84</v>
      </c>
      <c r="K586" s="897"/>
      <c r="L586" s="584">
        <v>0.34</v>
      </c>
      <c r="M586" s="588">
        <v>0</v>
      </c>
      <c r="N586" s="897"/>
      <c r="O586" s="585">
        <v>0</v>
      </c>
      <c r="P586" s="585">
        <v>0</v>
      </c>
      <c r="Q586" s="586">
        <v>0</v>
      </c>
      <c r="R586" s="586">
        <v>0</v>
      </c>
      <c r="S586" s="586">
        <v>0</v>
      </c>
      <c r="T586" s="586">
        <v>0</v>
      </c>
      <c r="U586" s="586">
        <v>0</v>
      </c>
      <c r="V586" s="586">
        <v>0</v>
      </c>
      <c r="W586" s="586">
        <v>0</v>
      </c>
      <c r="X586" s="586">
        <v>0</v>
      </c>
      <c r="Y586" s="586">
        <v>0</v>
      </c>
      <c r="Z586" s="586">
        <v>0</v>
      </c>
      <c r="AA586" s="587">
        <f t="shared" si="382"/>
        <v>10.54</v>
      </c>
      <c r="AB586" s="1100">
        <f t="shared" si="361"/>
        <v>2.6315789473684292</v>
      </c>
      <c r="AC586" s="1100">
        <f t="shared" si="362"/>
        <v>5.555555555555558</v>
      </c>
      <c r="AD586" s="1100">
        <f t="shared" si="363"/>
        <v>5.8823529411764719</v>
      </c>
      <c r="AE586" s="1100">
        <f t="shared" si="364"/>
        <v>7.9365079365079305</v>
      </c>
      <c r="AF586" s="1100">
        <f t="shared" si="365"/>
        <v>8.6206896551724199</v>
      </c>
      <c r="AG586" s="1100">
        <f t="shared" si="366"/>
        <v>9.4339622641509422</v>
      </c>
      <c r="AH586" s="1100">
        <f t="shared" si="367"/>
        <v>26.190476190476208</v>
      </c>
      <c r="AI586" s="1100">
        <f t="shared" si="368"/>
        <v>147.05882352941174</v>
      </c>
      <c r="AJ586" s="1100" t="str">
        <f t="shared" si="369"/>
        <v>n/a</v>
      </c>
      <c r="AK586" s="1100" t="str">
        <f t="shared" si="370"/>
        <v>n/a</v>
      </c>
      <c r="AL586" s="1100" t="str">
        <f t="shared" si="371"/>
        <v>n/a</v>
      </c>
      <c r="AM586" s="1100" t="str">
        <f t="shared" si="372"/>
        <v>n/a</v>
      </c>
      <c r="AN586" s="1100" t="str">
        <f t="shared" si="373"/>
        <v>n/a</v>
      </c>
      <c r="AO586" s="1100" t="str">
        <f t="shared" si="374"/>
        <v>n/a</v>
      </c>
      <c r="AP586" s="1100" t="str">
        <f t="shared" si="375"/>
        <v>n/a</v>
      </c>
      <c r="AQ586" s="1100" t="str">
        <f t="shared" si="376"/>
        <v>n/a</v>
      </c>
      <c r="AR586" s="1100" t="str">
        <f t="shared" si="377"/>
        <v>n/a</v>
      </c>
      <c r="AS586" s="1100" t="str">
        <f t="shared" si="378"/>
        <v>n/a</v>
      </c>
      <c r="AT586" s="1100" t="str">
        <f t="shared" si="379"/>
        <v>n/a</v>
      </c>
      <c r="AU586" s="1100" t="str">
        <f t="shared" si="380"/>
        <v>n/a</v>
      </c>
      <c r="AV586" s="1100" t="str">
        <f t="shared" si="381"/>
        <v>n/a</v>
      </c>
      <c r="AW586" s="1100">
        <f t="shared" si="383"/>
        <v>26.663743377477463</v>
      </c>
      <c r="AX586" s="1100">
        <f t="shared" si="384"/>
        <v>49.169230371833329</v>
      </c>
    </row>
    <row r="587" spans="1:50" ht="11.25" customHeight="1" x14ac:dyDescent="0.2">
      <c r="A587" s="829" t="s">
        <v>753</v>
      </c>
      <c r="B587" s="812" t="s">
        <v>754</v>
      </c>
      <c r="C587" s="584">
        <v>1.4</v>
      </c>
      <c r="D587" s="584">
        <v>1.36</v>
      </c>
      <c r="E587" s="460">
        <v>1.32</v>
      </c>
      <c r="F587" s="589">
        <v>1.28</v>
      </c>
      <c r="G587" s="584">
        <v>1.24</v>
      </c>
      <c r="H587" s="584">
        <v>1.2</v>
      </c>
      <c r="I587" s="584">
        <v>1.1599999999999999</v>
      </c>
      <c r="J587" s="584">
        <v>1.1200000000000001</v>
      </c>
      <c r="K587" s="897"/>
      <c r="L587" s="584">
        <v>1.08</v>
      </c>
      <c r="M587" s="459">
        <v>1.04</v>
      </c>
      <c r="N587" s="897"/>
      <c r="O587" s="472">
        <v>1</v>
      </c>
      <c r="P587" s="472">
        <v>0.96</v>
      </c>
      <c r="Q587" s="590">
        <v>0.92</v>
      </c>
      <c r="R587" s="590">
        <v>0.88</v>
      </c>
      <c r="S587" s="590">
        <v>0.84</v>
      </c>
      <c r="T587" s="590">
        <v>0.8</v>
      </c>
      <c r="U587" s="590">
        <v>0.72</v>
      </c>
      <c r="V587" s="590">
        <v>0.6</v>
      </c>
      <c r="W587" s="590">
        <v>0.56833999999999996</v>
      </c>
      <c r="X587" s="590">
        <v>0.53332000000000002</v>
      </c>
      <c r="Y587" s="590">
        <v>0.5</v>
      </c>
      <c r="Z587" s="590">
        <v>0.46667999999999998</v>
      </c>
      <c r="AA587" s="587">
        <f t="shared" si="382"/>
        <v>20.988340000000004</v>
      </c>
      <c r="AB587" s="1100">
        <f t="shared" si="361"/>
        <v>2.9411764705882248</v>
      </c>
      <c r="AC587" s="1100">
        <f t="shared" si="362"/>
        <v>3.0303030303030276</v>
      </c>
      <c r="AD587" s="1100">
        <f t="shared" si="363"/>
        <v>3.125</v>
      </c>
      <c r="AE587" s="1100">
        <f t="shared" si="364"/>
        <v>3.2258064516129004</v>
      </c>
      <c r="AF587" s="1100">
        <f t="shared" si="365"/>
        <v>3.3333333333333437</v>
      </c>
      <c r="AG587" s="1100">
        <f t="shared" si="366"/>
        <v>3.4482758620689724</v>
      </c>
      <c r="AH587" s="1100">
        <f t="shared" si="367"/>
        <v>3.5714285714285587</v>
      </c>
      <c r="AI587" s="1100">
        <f t="shared" si="368"/>
        <v>3.7037037037036979</v>
      </c>
      <c r="AJ587" s="1100">
        <f t="shared" si="369"/>
        <v>3.8461538461538547</v>
      </c>
      <c r="AK587" s="1100">
        <f t="shared" si="370"/>
        <v>4.0000000000000036</v>
      </c>
      <c r="AL587" s="1100">
        <f t="shared" si="371"/>
        <v>4.1666666666666741</v>
      </c>
      <c r="AM587" s="1100">
        <f t="shared" si="372"/>
        <v>4.3478260869565188</v>
      </c>
      <c r="AN587" s="1100">
        <f t="shared" si="373"/>
        <v>4.5454545454545414</v>
      </c>
      <c r="AO587" s="1100">
        <f t="shared" si="374"/>
        <v>4.7619047619047672</v>
      </c>
      <c r="AP587" s="1100">
        <f t="shared" si="375"/>
        <v>4.9999999999999822</v>
      </c>
      <c r="AQ587" s="1100">
        <f t="shared" si="376"/>
        <v>11.111111111111116</v>
      </c>
      <c r="AR587" s="1100">
        <f t="shared" si="377"/>
        <v>19.999999999999996</v>
      </c>
      <c r="AS587" s="1100">
        <f t="shared" si="378"/>
        <v>5.5706091424147619</v>
      </c>
      <c r="AT587" s="1100">
        <f t="shared" si="379"/>
        <v>6.5664141603539949</v>
      </c>
      <c r="AU587" s="1100">
        <f t="shared" si="380"/>
        <v>6.6640000000000033</v>
      </c>
      <c r="AV587" s="1100">
        <f t="shared" si="381"/>
        <v>7.1397960058284138</v>
      </c>
      <c r="AW587" s="1100">
        <f t="shared" si="383"/>
        <v>5.4332839880896833</v>
      </c>
      <c r="AX587" s="1100">
        <f t="shared" si="384"/>
        <v>3.8466428616840806</v>
      </c>
    </row>
    <row r="588" spans="1:50" ht="11.25" customHeight="1" x14ac:dyDescent="0.2">
      <c r="A588" s="814" t="s">
        <v>1605</v>
      </c>
      <c r="B588" s="445" t="s">
        <v>1606</v>
      </c>
      <c r="C588" s="584">
        <v>4.13</v>
      </c>
      <c r="D588" s="584">
        <v>3.93</v>
      </c>
      <c r="E588" s="460">
        <v>3.645</v>
      </c>
      <c r="F588" s="482">
        <v>3.1150000000000002</v>
      </c>
      <c r="G588" s="451">
        <v>2.9350000000000001</v>
      </c>
      <c r="H588" s="451">
        <v>2.6749999999999998</v>
      </c>
      <c r="I588" s="451">
        <v>2.39</v>
      </c>
      <c r="J588" s="451">
        <v>2.09</v>
      </c>
      <c r="K588" s="964"/>
      <c r="L588" s="451">
        <v>1.79</v>
      </c>
      <c r="M588" s="449">
        <v>1.55</v>
      </c>
      <c r="N588" s="964"/>
      <c r="O588" s="488">
        <v>1.28</v>
      </c>
      <c r="P588" s="495">
        <v>1.1599999999999999</v>
      </c>
      <c r="Q588" s="455">
        <v>1.1599999999999999</v>
      </c>
      <c r="R588" s="456">
        <v>1.1599999999999999</v>
      </c>
      <c r="S588" s="456">
        <v>0.96499999999999997</v>
      </c>
      <c r="T588" s="456">
        <v>0.84</v>
      </c>
      <c r="U588" s="455">
        <v>0.66</v>
      </c>
      <c r="V588" s="455">
        <v>0.66</v>
      </c>
      <c r="W588" s="455">
        <v>0.66</v>
      </c>
      <c r="X588" s="456">
        <v>0.84</v>
      </c>
      <c r="Y588" s="455">
        <v>1.02</v>
      </c>
      <c r="Z588" s="456">
        <v>1.0349999999999999</v>
      </c>
      <c r="AA588" s="587">
        <f t="shared" si="382"/>
        <v>39.69</v>
      </c>
      <c r="AB588" s="1100">
        <f t="shared" si="361"/>
        <v>5.0890585241730291</v>
      </c>
      <c r="AC588" s="1100">
        <f t="shared" si="362"/>
        <v>7.8189300411522611</v>
      </c>
      <c r="AD588" s="1100">
        <f t="shared" si="363"/>
        <v>17.014446227929358</v>
      </c>
      <c r="AE588" s="1100">
        <f t="shared" si="364"/>
        <v>6.1328790459965976</v>
      </c>
      <c r="AF588" s="1100">
        <f t="shared" si="365"/>
        <v>9.7196261682243055</v>
      </c>
      <c r="AG588" s="1100">
        <f t="shared" si="366"/>
        <v>11.924686192468602</v>
      </c>
      <c r="AH588" s="1100">
        <f t="shared" si="367"/>
        <v>14.354066985645941</v>
      </c>
      <c r="AI588" s="1100">
        <f t="shared" si="368"/>
        <v>16.759776536312842</v>
      </c>
      <c r="AJ588" s="1100">
        <f t="shared" si="369"/>
        <v>15.483870967741931</v>
      </c>
      <c r="AK588" s="1100">
        <f t="shared" si="370"/>
        <v>21.09375</v>
      </c>
      <c r="AL588" s="1100">
        <f t="shared" si="371"/>
        <v>10.344827586206918</v>
      </c>
      <c r="AM588" s="1100">
        <f t="shared" si="372"/>
        <v>0</v>
      </c>
      <c r="AN588" s="1100">
        <f t="shared" si="373"/>
        <v>0</v>
      </c>
      <c r="AO588" s="1100">
        <f t="shared" si="374"/>
        <v>20.207253886010367</v>
      </c>
      <c r="AP588" s="1100">
        <f t="shared" si="375"/>
        <v>14.880952380952372</v>
      </c>
      <c r="AQ588" s="1100">
        <f t="shared" si="376"/>
        <v>27.27272727272727</v>
      </c>
      <c r="AR588" s="1100">
        <f t="shared" si="377"/>
        <v>0</v>
      </c>
      <c r="AS588" s="1100">
        <f t="shared" si="378"/>
        <v>0</v>
      </c>
      <c r="AT588" s="1100">
        <f t="shared" si="379"/>
        <v>-21.42857142857142</v>
      </c>
      <c r="AU588" s="1100">
        <f t="shared" si="380"/>
        <v>-17.647058823529417</v>
      </c>
      <c r="AV588" s="1100">
        <f t="shared" si="381"/>
        <v>-1.4492753623188359</v>
      </c>
      <c r="AW588" s="1100">
        <f t="shared" si="383"/>
        <v>7.503426009577244</v>
      </c>
      <c r="AX588" s="1100">
        <f t="shared" si="384"/>
        <v>12.027882654751226</v>
      </c>
    </row>
    <row r="589" spans="1:50" ht="11.25" customHeight="1" x14ac:dyDescent="0.2">
      <c r="A589" s="467" t="s">
        <v>769</v>
      </c>
      <c r="B589" s="469" t="s">
        <v>770</v>
      </c>
      <c r="C589" s="584">
        <v>2.0499999999999998</v>
      </c>
      <c r="D589" s="584">
        <v>1.85</v>
      </c>
      <c r="E589" s="460">
        <v>1.65</v>
      </c>
      <c r="F589" s="471">
        <v>1.4</v>
      </c>
      <c r="G589" s="474">
        <v>1.2</v>
      </c>
      <c r="H589" s="474">
        <v>1</v>
      </c>
      <c r="I589" s="474">
        <v>0.8</v>
      </c>
      <c r="J589" s="474">
        <v>0.66</v>
      </c>
      <c r="K589" s="977" t="s">
        <v>90</v>
      </c>
      <c r="L589" s="474">
        <v>0.55000000000000004</v>
      </c>
      <c r="M589" s="470">
        <v>0.44</v>
      </c>
      <c r="N589" s="977"/>
      <c r="O589" s="487">
        <v>0.38</v>
      </c>
      <c r="P589" s="487">
        <v>0.33</v>
      </c>
      <c r="Q589" s="476">
        <v>0.28999999999999998</v>
      </c>
      <c r="R589" s="476">
        <v>0.26</v>
      </c>
      <c r="S589" s="476">
        <v>0.23499999999999999</v>
      </c>
      <c r="T589" s="476">
        <v>0.21</v>
      </c>
      <c r="U589" s="476">
        <v>0.19600000000000001</v>
      </c>
      <c r="V589" s="476">
        <v>0.17599999999999999</v>
      </c>
      <c r="W589" s="476">
        <v>0.16600000000000001</v>
      </c>
      <c r="X589" s="476">
        <v>0.15</v>
      </c>
      <c r="Y589" s="476">
        <v>0.14000000000000001</v>
      </c>
      <c r="Z589" s="476">
        <v>0.13</v>
      </c>
      <c r="AA589" s="587">
        <f t="shared" si="382"/>
        <v>14.263000000000002</v>
      </c>
      <c r="AB589" s="1100">
        <f t="shared" si="361"/>
        <v>10.810810810810789</v>
      </c>
      <c r="AC589" s="1100">
        <f t="shared" si="362"/>
        <v>12.121212121212132</v>
      </c>
      <c r="AD589" s="1100">
        <f t="shared" si="363"/>
        <v>17.857142857142861</v>
      </c>
      <c r="AE589" s="1100">
        <f t="shared" si="364"/>
        <v>16.666666666666675</v>
      </c>
      <c r="AF589" s="1100">
        <f t="shared" si="365"/>
        <v>19.999999999999996</v>
      </c>
      <c r="AG589" s="1100">
        <f t="shared" si="366"/>
        <v>25</v>
      </c>
      <c r="AH589" s="1100">
        <f t="shared" si="367"/>
        <v>21.212121212121215</v>
      </c>
      <c r="AI589" s="1100">
        <f t="shared" si="368"/>
        <v>19.999999999999996</v>
      </c>
      <c r="AJ589" s="1100">
        <f t="shared" si="369"/>
        <v>25</v>
      </c>
      <c r="AK589" s="1100">
        <f t="shared" si="370"/>
        <v>15.789473684210531</v>
      </c>
      <c r="AL589" s="1100">
        <f t="shared" si="371"/>
        <v>15.151515151515138</v>
      </c>
      <c r="AM589" s="1100">
        <f t="shared" si="372"/>
        <v>13.793103448275868</v>
      </c>
      <c r="AN589" s="1100">
        <f t="shared" si="373"/>
        <v>11.538461538461519</v>
      </c>
      <c r="AO589" s="1100">
        <f t="shared" si="374"/>
        <v>10.638297872340431</v>
      </c>
      <c r="AP589" s="1100">
        <f t="shared" si="375"/>
        <v>11.904761904761907</v>
      </c>
      <c r="AQ589" s="1100">
        <f t="shared" si="376"/>
        <v>7.1428571428571397</v>
      </c>
      <c r="AR589" s="1100">
        <f t="shared" si="377"/>
        <v>11.363636363636376</v>
      </c>
      <c r="AS589" s="1100">
        <f t="shared" si="378"/>
        <v>6.0240963855421548</v>
      </c>
      <c r="AT589" s="1100">
        <f t="shared" si="379"/>
        <v>10.666666666666668</v>
      </c>
      <c r="AU589" s="1100">
        <f t="shared" si="380"/>
        <v>7.1428571428571397</v>
      </c>
      <c r="AV589" s="1100">
        <f t="shared" si="381"/>
        <v>7.6923076923077094</v>
      </c>
      <c r="AW589" s="1100">
        <f t="shared" si="383"/>
        <v>14.167428031494586</v>
      </c>
      <c r="AX589" s="1100">
        <f t="shared" si="384"/>
        <v>5.6698371108264976</v>
      </c>
    </row>
    <row r="590" spans="1:50" ht="11.25" customHeight="1" x14ac:dyDescent="0.2">
      <c r="A590" s="829" t="s">
        <v>326</v>
      </c>
      <c r="B590" s="812" t="s">
        <v>327</v>
      </c>
      <c r="C590" s="584">
        <v>1.46</v>
      </c>
      <c r="D590" s="584">
        <v>1.41</v>
      </c>
      <c r="E590" s="460">
        <v>1.31</v>
      </c>
      <c r="F590" s="460">
        <v>1.22</v>
      </c>
      <c r="G590" s="584">
        <v>1.125</v>
      </c>
      <c r="H590" s="584">
        <v>1.0549999999999999</v>
      </c>
      <c r="I590" s="584">
        <v>0.98</v>
      </c>
      <c r="J590" s="584">
        <v>0.91500000000000004</v>
      </c>
      <c r="K590" s="897" t="s">
        <v>90</v>
      </c>
      <c r="L590" s="584">
        <v>0.87</v>
      </c>
      <c r="M590" s="459">
        <v>0.84499999999999997</v>
      </c>
      <c r="N590" s="897"/>
      <c r="O590" s="472">
        <v>0.82499999999999996</v>
      </c>
      <c r="P590" s="472">
        <v>0.80500000000000005</v>
      </c>
      <c r="Q590" s="590">
        <v>0.77</v>
      </c>
      <c r="R590" s="590">
        <v>0.71499999999999997</v>
      </c>
      <c r="S590" s="590">
        <v>0.65500000000000003</v>
      </c>
      <c r="T590" s="590">
        <v>0.61</v>
      </c>
      <c r="U590" s="590">
        <v>0.56999999999999995</v>
      </c>
      <c r="V590" s="590">
        <v>0.53</v>
      </c>
      <c r="W590" s="590">
        <v>0.505</v>
      </c>
      <c r="X590" s="586">
        <v>0.5</v>
      </c>
      <c r="Y590" s="590">
        <v>0.49249999999999999</v>
      </c>
      <c r="Z590" s="590">
        <v>0.47499999999999998</v>
      </c>
      <c r="AA590" s="587">
        <f t="shared" si="382"/>
        <v>18.642499999999995</v>
      </c>
      <c r="AB590" s="1100">
        <f t="shared" si="361"/>
        <v>3.5460992907801359</v>
      </c>
      <c r="AC590" s="1100">
        <f t="shared" si="362"/>
        <v>7.6335877862595325</v>
      </c>
      <c r="AD590" s="1100">
        <f t="shared" si="363"/>
        <v>7.3770491803278659</v>
      </c>
      <c r="AE590" s="1100">
        <f t="shared" si="364"/>
        <v>8.4444444444444322</v>
      </c>
      <c r="AF590" s="1100">
        <f t="shared" si="365"/>
        <v>6.6350710900473953</v>
      </c>
      <c r="AG590" s="1100">
        <f t="shared" si="366"/>
        <v>7.6530612244897878</v>
      </c>
      <c r="AH590" s="1100">
        <f t="shared" si="367"/>
        <v>7.1038251366120075</v>
      </c>
      <c r="AI590" s="1100">
        <f t="shared" si="368"/>
        <v>5.1724137931034475</v>
      </c>
      <c r="AJ590" s="1100">
        <f t="shared" si="369"/>
        <v>2.9585798816567976</v>
      </c>
      <c r="AK590" s="1100">
        <f t="shared" si="370"/>
        <v>2.4242424242424176</v>
      </c>
      <c r="AL590" s="1100">
        <f t="shared" si="371"/>
        <v>2.4844720496894235</v>
      </c>
      <c r="AM590" s="1100">
        <f t="shared" si="372"/>
        <v>4.5454545454545414</v>
      </c>
      <c r="AN590" s="1100">
        <f t="shared" si="373"/>
        <v>7.6923076923077094</v>
      </c>
      <c r="AO590" s="1100">
        <f t="shared" si="374"/>
        <v>9.1603053435114425</v>
      </c>
      <c r="AP590" s="1100">
        <f t="shared" si="375"/>
        <v>7.3770491803278659</v>
      </c>
      <c r="AQ590" s="1100">
        <f t="shared" si="376"/>
        <v>7.0175438596491224</v>
      </c>
      <c r="AR590" s="1100">
        <f t="shared" si="377"/>
        <v>7.5471698113207308</v>
      </c>
      <c r="AS590" s="1100">
        <f t="shared" si="378"/>
        <v>4.9504950495049549</v>
      </c>
      <c r="AT590" s="1100">
        <f t="shared" si="379"/>
        <v>1.0000000000000009</v>
      </c>
      <c r="AU590" s="1100">
        <f t="shared" si="380"/>
        <v>1.5228426395939021</v>
      </c>
      <c r="AV590" s="1100">
        <f t="shared" si="381"/>
        <v>3.6842105263158009</v>
      </c>
      <c r="AW590" s="1100">
        <f t="shared" si="383"/>
        <v>5.5204869023637757</v>
      </c>
      <c r="AX590" s="1100">
        <f t="shared" si="384"/>
        <v>2.4796119083306132</v>
      </c>
    </row>
    <row r="591" spans="1:50" ht="11.25" customHeight="1" x14ac:dyDescent="0.2">
      <c r="A591" s="829" t="s">
        <v>1597</v>
      </c>
      <c r="B591" s="812" t="s">
        <v>1598</v>
      </c>
      <c r="C591" s="584">
        <v>2.5</v>
      </c>
      <c r="D591" s="584">
        <v>2.2000000000000002</v>
      </c>
      <c r="E591" s="460">
        <v>2</v>
      </c>
      <c r="F591" s="589">
        <v>1.8</v>
      </c>
      <c r="G591" s="584">
        <v>1.65</v>
      </c>
      <c r="H591" s="584">
        <v>1.6</v>
      </c>
      <c r="I591" s="584">
        <v>1.4</v>
      </c>
      <c r="J591" s="584">
        <v>1.26</v>
      </c>
      <c r="K591" s="897"/>
      <c r="L591" s="584">
        <v>0.8</v>
      </c>
      <c r="M591" s="459">
        <v>0.48</v>
      </c>
      <c r="N591" s="897"/>
      <c r="O591" s="585">
        <v>0.4</v>
      </c>
      <c r="P591" s="585">
        <v>0.4</v>
      </c>
      <c r="Q591" s="590">
        <v>0.4</v>
      </c>
      <c r="R591" s="590">
        <v>0.32</v>
      </c>
      <c r="S591" s="590">
        <v>0.22</v>
      </c>
      <c r="T591" s="590">
        <v>0.19</v>
      </c>
      <c r="U591" s="590">
        <v>0.13</v>
      </c>
      <c r="V591" s="586">
        <v>0.12</v>
      </c>
      <c r="W591" s="586">
        <v>0.12</v>
      </c>
      <c r="X591" s="590">
        <v>0.12</v>
      </c>
      <c r="Y591" s="590">
        <v>0.11</v>
      </c>
      <c r="Z591" s="590">
        <v>0.09</v>
      </c>
      <c r="AA591" s="587">
        <f t="shared" si="382"/>
        <v>18.309999999999999</v>
      </c>
      <c r="AB591" s="1100">
        <f t="shared" si="361"/>
        <v>13.636363636363624</v>
      </c>
      <c r="AC591" s="1100">
        <f t="shared" si="362"/>
        <v>10.000000000000009</v>
      </c>
      <c r="AD591" s="1100">
        <f t="shared" si="363"/>
        <v>11.111111111111116</v>
      </c>
      <c r="AE591" s="1100">
        <f t="shared" si="364"/>
        <v>9.0909090909091042</v>
      </c>
      <c r="AF591" s="1100">
        <f t="shared" si="365"/>
        <v>3.1249999999999778</v>
      </c>
      <c r="AG591" s="1100">
        <f t="shared" si="366"/>
        <v>14.285714285714302</v>
      </c>
      <c r="AH591" s="1100">
        <f t="shared" si="367"/>
        <v>11.111111111111093</v>
      </c>
      <c r="AI591" s="1100">
        <f t="shared" si="368"/>
        <v>57.499999999999993</v>
      </c>
      <c r="AJ591" s="1100">
        <f t="shared" si="369"/>
        <v>66.666666666666671</v>
      </c>
      <c r="AK591" s="1100">
        <f t="shared" si="370"/>
        <v>19.999999999999996</v>
      </c>
      <c r="AL591" s="1100">
        <f t="shared" si="371"/>
        <v>0</v>
      </c>
      <c r="AM591" s="1100">
        <f t="shared" si="372"/>
        <v>0</v>
      </c>
      <c r="AN591" s="1100">
        <f t="shared" si="373"/>
        <v>25</v>
      </c>
      <c r="AO591" s="1100">
        <f t="shared" si="374"/>
        <v>45.45454545454546</v>
      </c>
      <c r="AP591" s="1100">
        <f t="shared" si="375"/>
        <v>15.789473684210531</v>
      </c>
      <c r="AQ591" s="1100">
        <f t="shared" si="376"/>
        <v>46.153846153846146</v>
      </c>
      <c r="AR591" s="1100">
        <f t="shared" si="377"/>
        <v>8.3333333333333481</v>
      </c>
      <c r="AS591" s="1100">
        <f t="shared" si="378"/>
        <v>0</v>
      </c>
      <c r="AT591" s="1100">
        <f t="shared" si="379"/>
        <v>0</v>
      </c>
      <c r="AU591" s="1100">
        <f t="shared" si="380"/>
        <v>9.0909090909090828</v>
      </c>
      <c r="AV591" s="1100">
        <f t="shared" si="381"/>
        <v>22.222222222222232</v>
      </c>
      <c r="AW591" s="1100">
        <f t="shared" si="383"/>
        <v>18.503390754330603</v>
      </c>
      <c r="AX591" s="1100">
        <f t="shared" si="384"/>
        <v>19.373541745953943</v>
      </c>
    </row>
    <row r="592" spans="1:50" ht="11.25" customHeight="1" x14ac:dyDescent="0.2">
      <c r="A592" s="467" t="s">
        <v>758</v>
      </c>
      <c r="B592" s="469" t="s">
        <v>759</v>
      </c>
      <c r="C592" s="584">
        <v>1.64</v>
      </c>
      <c r="D592" s="584">
        <v>1.53</v>
      </c>
      <c r="E592" s="460">
        <v>1.41</v>
      </c>
      <c r="F592" s="481">
        <v>1.3049999999999999</v>
      </c>
      <c r="G592" s="474">
        <v>1.22</v>
      </c>
      <c r="H592" s="474">
        <v>1.1399999999999999</v>
      </c>
      <c r="I592" s="474">
        <v>1.06</v>
      </c>
      <c r="J592" s="474">
        <v>0.96499999999999997</v>
      </c>
      <c r="K592" s="977"/>
      <c r="L592" s="474">
        <v>0.89500000000000002</v>
      </c>
      <c r="M592" s="470">
        <v>0.82</v>
      </c>
      <c r="N592" s="977"/>
      <c r="O592" s="487">
        <v>0.77</v>
      </c>
      <c r="P592" s="496">
        <v>0.76</v>
      </c>
      <c r="Q592" s="476">
        <v>0.7</v>
      </c>
      <c r="R592" s="476">
        <v>0.49001</v>
      </c>
      <c r="S592" s="476">
        <v>0.38666</v>
      </c>
      <c r="T592" s="476">
        <v>0.33333000000000002</v>
      </c>
      <c r="U592" s="476">
        <v>0.2</v>
      </c>
      <c r="V592" s="476">
        <v>0.04</v>
      </c>
      <c r="W592" s="477">
        <v>0</v>
      </c>
      <c r="X592" s="477">
        <v>0</v>
      </c>
      <c r="Y592" s="477">
        <v>0</v>
      </c>
      <c r="Z592" s="477">
        <v>0</v>
      </c>
      <c r="AA592" s="587">
        <f t="shared" si="382"/>
        <v>15.664999999999996</v>
      </c>
      <c r="AB592" s="1100">
        <f t="shared" si="361"/>
        <v>7.1895424836601274</v>
      </c>
      <c r="AC592" s="1100">
        <f t="shared" si="362"/>
        <v>8.5106382978723527</v>
      </c>
      <c r="AD592" s="1100">
        <f t="shared" si="363"/>
        <v>8.045977011494255</v>
      </c>
      <c r="AE592" s="1100">
        <f t="shared" si="364"/>
        <v>6.9672131147541005</v>
      </c>
      <c r="AF592" s="1100">
        <f t="shared" si="365"/>
        <v>7.0175438596491224</v>
      </c>
      <c r="AG592" s="1100">
        <f t="shared" si="366"/>
        <v>7.5471698113207308</v>
      </c>
      <c r="AH592" s="1100">
        <f t="shared" si="367"/>
        <v>9.8445595854922416</v>
      </c>
      <c r="AI592" s="1100">
        <f t="shared" si="368"/>
        <v>7.8212290502793325</v>
      </c>
      <c r="AJ592" s="1100">
        <f t="shared" si="369"/>
        <v>9.1463414634146432</v>
      </c>
      <c r="AK592" s="1100">
        <f t="shared" si="370"/>
        <v>6.4935064935064846</v>
      </c>
      <c r="AL592" s="1100">
        <f t="shared" si="371"/>
        <v>1.3157894736842035</v>
      </c>
      <c r="AM592" s="1100">
        <f t="shared" si="372"/>
        <v>8.5714285714285854</v>
      </c>
      <c r="AN592" s="1100">
        <f t="shared" si="373"/>
        <v>42.854227464745605</v>
      </c>
      <c r="AO592" s="1100">
        <f t="shared" si="374"/>
        <v>26.728909119122733</v>
      </c>
      <c r="AP592" s="1100">
        <f t="shared" si="375"/>
        <v>15.99915999159991</v>
      </c>
      <c r="AQ592" s="1100">
        <f t="shared" si="376"/>
        <v>66.664999999999992</v>
      </c>
      <c r="AR592" s="1100">
        <f t="shared" si="377"/>
        <v>400</v>
      </c>
      <c r="AS592" s="1100" t="str">
        <f t="shared" si="378"/>
        <v>n/a</v>
      </c>
      <c r="AT592" s="1100" t="str">
        <f t="shared" si="379"/>
        <v>n/a</v>
      </c>
      <c r="AU592" s="1100" t="str">
        <f t="shared" si="380"/>
        <v>n/a</v>
      </c>
      <c r="AV592" s="1100" t="str">
        <f t="shared" si="381"/>
        <v>n/a</v>
      </c>
      <c r="AW592" s="1100">
        <f t="shared" si="383"/>
        <v>37.689307987766142</v>
      </c>
      <c r="AX592" s="1100">
        <f t="shared" si="384"/>
        <v>94.804272931564768</v>
      </c>
    </row>
    <row r="593" spans="1:50" ht="11.25" customHeight="1" x14ac:dyDescent="0.2">
      <c r="A593" s="511" t="s">
        <v>4337</v>
      </c>
      <c r="B593" s="812" t="s">
        <v>3919</v>
      </c>
      <c r="C593" s="584">
        <v>0.2</v>
      </c>
      <c r="D593" s="584">
        <v>0.17</v>
      </c>
      <c r="E593" s="460">
        <v>0.13</v>
      </c>
      <c r="F593" s="589">
        <v>8.5000000000000006E-2</v>
      </c>
      <c r="G593" s="584">
        <v>7.7499999999999999E-2</v>
      </c>
      <c r="H593" s="584">
        <v>3.8699999999999998E-2</v>
      </c>
      <c r="I593" s="510">
        <v>0</v>
      </c>
      <c r="J593" s="510">
        <v>0</v>
      </c>
      <c r="K593" s="897"/>
      <c r="L593" s="510">
        <v>0</v>
      </c>
      <c r="M593" s="464">
        <v>0</v>
      </c>
      <c r="N593" s="897"/>
      <c r="O593" s="585">
        <v>0</v>
      </c>
      <c r="P593" s="585">
        <v>0</v>
      </c>
      <c r="Q593" s="586">
        <v>0</v>
      </c>
      <c r="R593" s="586">
        <v>0</v>
      </c>
      <c r="S593" s="586">
        <v>0</v>
      </c>
      <c r="T593" s="586">
        <v>0</v>
      </c>
      <c r="U593" s="586">
        <v>0</v>
      </c>
      <c r="V593" s="586">
        <v>0</v>
      </c>
      <c r="W593" s="586">
        <v>0</v>
      </c>
      <c r="X593" s="586">
        <v>0</v>
      </c>
      <c r="Y593" s="586">
        <v>0</v>
      </c>
      <c r="Z593" s="586">
        <v>0</v>
      </c>
      <c r="AA593" s="587">
        <f t="shared" si="382"/>
        <v>0.70119999999999993</v>
      </c>
      <c r="AB593" s="1100">
        <f t="shared" si="361"/>
        <v>17.647058823529417</v>
      </c>
      <c r="AC593" s="1100">
        <f t="shared" si="362"/>
        <v>30.76923076923077</v>
      </c>
      <c r="AD593" s="1100">
        <f t="shared" si="363"/>
        <v>52.941176470588225</v>
      </c>
      <c r="AE593" s="1100">
        <f t="shared" si="364"/>
        <v>9.6774193548387224</v>
      </c>
      <c r="AF593" s="1100">
        <f t="shared" si="365"/>
        <v>100.25839793281652</v>
      </c>
      <c r="AG593" s="1100" t="str">
        <f t="shared" si="366"/>
        <v>n/a</v>
      </c>
      <c r="AH593" s="1100" t="str">
        <f t="shared" si="367"/>
        <v>n/a</v>
      </c>
      <c r="AI593" s="1100" t="str">
        <f t="shared" si="368"/>
        <v>n/a</v>
      </c>
      <c r="AJ593" s="1100" t="str">
        <f t="shared" si="369"/>
        <v>n/a</v>
      </c>
      <c r="AK593" s="1100" t="str">
        <f t="shared" si="370"/>
        <v>n/a</v>
      </c>
      <c r="AL593" s="1100" t="str">
        <f t="shared" si="371"/>
        <v>n/a</v>
      </c>
      <c r="AM593" s="1100" t="str">
        <f t="shared" si="372"/>
        <v>n/a</v>
      </c>
      <c r="AN593" s="1100" t="str">
        <f t="shared" si="373"/>
        <v>n/a</v>
      </c>
      <c r="AO593" s="1100" t="str">
        <f t="shared" si="374"/>
        <v>n/a</v>
      </c>
      <c r="AP593" s="1100" t="str">
        <f t="shared" si="375"/>
        <v>n/a</v>
      </c>
      <c r="AQ593" s="1100" t="str">
        <f t="shared" si="376"/>
        <v>n/a</v>
      </c>
      <c r="AR593" s="1100" t="str">
        <f t="shared" si="377"/>
        <v>n/a</v>
      </c>
      <c r="AS593" s="1100" t="str">
        <f t="shared" si="378"/>
        <v>n/a</v>
      </c>
      <c r="AT593" s="1100" t="str">
        <f t="shared" si="379"/>
        <v>n/a</v>
      </c>
      <c r="AU593" s="1100" t="str">
        <f t="shared" si="380"/>
        <v>n/a</v>
      </c>
      <c r="AV593" s="1100" t="str">
        <f t="shared" si="381"/>
        <v>n/a</v>
      </c>
      <c r="AW593" s="1100">
        <f t="shared" si="383"/>
        <v>42.258656670200729</v>
      </c>
      <c r="AX593" s="1100">
        <f t="shared" si="384"/>
        <v>36.322723249076944</v>
      </c>
    </row>
    <row r="594" spans="1:50" ht="11.25" customHeight="1" x14ac:dyDescent="0.2">
      <c r="A594" s="511" t="s">
        <v>4608</v>
      </c>
      <c r="B594" s="812" t="s">
        <v>4600</v>
      </c>
      <c r="C594" s="584">
        <v>1.7337</v>
      </c>
      <c r="D594" s="584">
        <v>1.6742999999999999</v>
      </c>
      <c r="E594" s="460">
        <v>1.6546000000000001</v>
      </c>
      <c r="F594" s="589">
        <v>1.3721000000000001</v>
      </c>
      <c r="G594" s="584">
        <v>1.3051999999999999</v>
      </c>
      <c r="H594" s="499">
        <v>1.2214</v>
      </c>
      <c r="I594" s="1039">
        <v>1.3658999999999999</v>
      </c>
      <c r="J594" s="1039">
        <v>1.1107</v>
      </c>
      <c r="K594" s="1040"/>
      <c r="L594" s="1039">
        <v>0.94350000000000001</v>
      </c>
      <c r="M594" s="1157">
        <v>0.85</v>
      </c>
      <c r="N594" s="519"/>
      <c r="O594" s="999">
        <v>0.59730000000000005</v>
      </c>
      <c r="P594" s="999">
        <v>0.68049999999999999</v>
      </c>
      <c r="Q594" s="590">
        <v>0.77159999999999995</v>
      </c>
      <c r="R594" s="590">
        <v>0.61980000000000002</v>
      </c>
      <c r="S594" s="590">
        <v>0.46079999999999999</v>
      </c>
      <c r="T594" s="590">
        <v>0.34710000000000002</v>
      </c>
      <c r="U594" s="590">
        <v>0.23580000000000001</v>
      </c>
      <c r="V594" s="590">
        <v>0.1721</v>
      </c>
      <c r="W594" s="590">
        <v>0.13109999999999999</v>
      </c>
      <c r="X594" s="590">
        <v>0.12889999999999999</v>
      </c>
      <c r="Y594" s="586">
        <v>0.11890000000000001</v>
      </c>
      <c r="Z594" s="590">
        <v>0.14180000000000001</v>
      </c>
      <c r="AA594" s="587">
        <f t="shared" si="382"/>
        <v>17.637100000000004</v>
      </c>
      <c r="AB594" s="1100">
        <f t="shared" si="361"/>
        <v>3.5477512990503612</v>
      </c>
      <c r="AC594" s="1100">
        <f t="shared" si="362"/>
        <v>1.1906200894475916</v>
      </c>
      <c r="AD594" s="1100">
        <f t="shared" si="363"/>
        <v>20.588878361635455</v>
      </c>
      <c r="AE594" s="1100">
        <f t="shared" si="364"/>
        <v>5.1256512411891109</v>
      </c>
      <c r="AF594" s="1100">
        <f t="shared" si="365"/>
        <v>6.8609792041919082</v>
      </c>
      <c r="AG594" s="1100">
        <f t="shared" si="366"/>
        <v>-10.579105351782703</v>
      </c>
      <c r="AH594" s="1100">
        <f t="shared" si="367"/>
        <v>22.976501305483012</v>
      </c>
      <c r="AI594" s="1100">
        <f t="shared" si="368"/>
        <v>17.721250662427135</v>
      </c>
      <c r="AJ594" s="1100">
        <f t="shared" si="369"/>
        <v>11.000000000000011</v>
      </c>
      <c r="AK594" s="1100">
        <f t="shared" si="370"/>
        <v>42.307048384396431</v>
      </c>
      <c r="AL594" s="1100">
        <f t="shared" si="371"/>
        <v>-12.226304188096982</v>
      </c>
      <c r="AM594" s="1100">
        <f t="shared" si="372"/>
        <v>-11.806635562467594</v>
      </c>
      <c r="AN594" s="1100">
        <f t="shared" si="373"/>
        <v>24.491771539206187</v>
      </c>
      <c r="AO594" s="1100">
        <f t="shared" si="374"/>
        <v>34.50520833333335</v>
      </c>
      <c r="AP594" s="1100">
        <f t="shared" si="375"/>
        <v>32.757130509939493</v>
      </c>
      <c r="AQ594" s="1100">
        <f t="shared" si="376"/>
        <v>47.20101781170483</v>
      </c>
      <c r="AR594" s="1100">
        <f t="shared" si="377"/>
        <v>37.013364323067989</v>
      </c>
      <c r="AS594" s="1100">
        <f t="shared" si="378"/>
        <v>31.273836765827625</v>
      </c>
      <c r="AT594" s="1100">
        <f t="shared" si="379"/>
        <v>1.706749418153608</v>
      </c>
      <c r="AU594" s="1100">
        <f t="shared" si="380"/>
        <v>8.4104289318755132</v>
      </c>
      <c r="AV594" s="1100">
        <f t="shared" si="381"/>
        <v>-16.149506346967556</v>
      </c>
      <c r="AW594" s="1100">
        <f t="shared" si="383"/>
        <v>14.186506511029275</v>
      </c>
      <c r="AX594" s="1100">
        <f t="shared" si="384"/>
        <v>18.990022630478535</v>
      </c>
    </row>
    <row r="595" spans="1:50" ht="11.25" customHeight="1" x14ac:dyDescent="0.2">
      <c r="A595" s="467" t="s">
        <v>1619</v>
      </c>
      <c r="B595" s="469" t="s">
        <v>1620</v>
      </c>
      <c r="C595" s="584">
        <v>1.2</v>
      </c>
      <c r="D595" s="584">
        <v>1.18</v>
      </c>
      <c r="E595" s="460">
        <v>1.1000000000000001</v>
      </c>
      <c r="F595" s="506">
        <v>1.04</v>
      </c>
      <c r="G595" s="474">
        <v>0.98</v>
      </c>
      <c r="H595" s="474">
        <v>0.9</v>
      </c>
      <c r="I595" s="474">
        <v>0.76</v>
      </c>
      <c r="J595" s="474">
        <v>0.64</v>
      </c>
      <c r="K595" s="977"/>
      <c r="L595" s="474">
        <v>0.48</v>
      </c>
      <c r="M595" s="470">
        <v>0.34</v>
      </c>
      <c r="N595" s="977"/>
      <c r="O595" s="496">
        <v>0.04</v>
      </c>
      <c r="P595" s="496">
        <v>0.37</v>
      </c>
      <c r="Q595" s="476">
        <v>0.96</v>
      </c>
      <c r="R595" s="476">
        <v>0.92</v>
      </c>
      <c r="S595" s="476">
        <v>0.88</v>
      </c>
      <c r="T595" s="476">
        <v>0.84</v>
      </c>
      <c r="U595" s="476">
        <v>0.78</v>
      </c>
      <c r="V595" s="476">
        <v>0.74</v>
      </c>
      <c r="W595" s="476">
        <v>0.69</v>
      </c>
      <c r="X595" s="476">
        <v>0.60667000000000004</v>
      </c>
      <c r="Y595" s="476">
        <v>0.54</v>
      </c>
      <c r="Z595" s="476">
        <v>0.5</v>
      </c>
      <c r="AA595" s="587">
        <f t="shared" si="382"/>
        <v>16.486669999999997</v>
      </c>
      <c r="AB595" s="1100">
        <f t="shared" si="361"/>
        <v>1.6949152542372836</v>
      </c>
      <c r="AC595" s="1100">
        <f t="shared" si="362"/>
        <v>7.2727272727272529</v>
      </c>
      <c r="AD595" s="1100">
        <f t="shared" si="363"/>
        <v>5.7692307692307709</v>
      </c>
      <c r="AE595" s="1100">
        <f t="shared" si="364"/>
        <v>6.1224489795918435</v>
      </c>
      <c r="AF595" s="1100">
        <f t="shared" si="365"/>
        <v>8.8888888888888786</v>
      </c>
      <c r="AG595" s="1100">
        <f t="shared" si="366"/>
        <v>18.421052631578938</v>
      </c>
      <c r="AH595" s="1100">
        <f t="shared" si="367"/>
        <v>18.75</v>
      </c>
      <c r="AI595" s="1100">
        <f t="shared" si="368"/>
        <v>33.33333333333335</v>
      </c>
      <c r="AJ595" s="1100">
        <f t="shared" si="369"/>
        <v>41.176470588235283</v>
      </c>
      <c r="AK595" s="1100">
        <f t="shared" si="370"/>
        <v>750</v>
      </c>
      <c r="AL595" s="1100">
        <f t="shared" si="371"/>
        <v>-89.189189189189193</v>
      </c>
      <c r="AM595" s="1100">
        <f t="shared" si="372"/>
        <v>-61.458333333333329</v>
      </c>
      <c r="AN595" s="1100">
        <f t="shared" si="373"/>
        <v>4.3478260869565188</v>
      </c>
      <c r="AO595" s="1100">
        <f t="shared" si="374"/>
        <v>4.5454545454545414</v>
      </c>
      <c r="AP595" s="1100">
        <f t="shared" si="375"/>
        <v>4.7619047619047672</v>
      </c>
      <c r="AQ595" s="1100">
        <f t="shared" si="376"/>
        <v>7.6923076923076872</v>
      </c>
      <c r="AR595" s="1100">
        <f t="shared" si="377"/>
        <v>5.4054054054054168</v>
      </c>
      <c r="AS595" s="1100">
        <f t="shared" si="378"/>
        <v>7.2463768115942129</v>
      </c>
      <c r="AT595" s="1100">
        <f t="shared" si="379"/>
        <v>13.735638815171324</v>
      </c>
      <c r="AU595" s="1100">
        <f t="shared" si="380"/>
        <v>12.346296296296288</v>
      </c>
      <c r="AV595" s="1100">
        <f t="shared" si="381"/>
        <v>8.0000000000000071</v>
      </c>
      <c r="AW595" s="1100">
        <f t="shared" si="383"/>
        <v>38.517274076685325</v>
      </c>
      <c r="AX595" s="1100">
        <f t="shared" si="384"/>
        <v>165.43698885098021</v>
      </c>
    </row>
    <row r="596" spans="1:50" ht="11.25" customHeight="1" x14ac:dyDescent="0.2">
      <c r="A596" s="458" t="s">
        <v>1621</v>
      </c>
      <c r="B596" s="812" t="s">
        <v>1622</v>
      </c>
      <c r="C596" s="584">
        <v>0.4</v>
      </c>
      <c r="D596" s="584">
        <v>0.36</v>
      </c>
      <c r="E596" s="460">
        <v>0.32</v>
      </c>
      <c r="F596" s="589">
        <v>0.28000000000000003</v>
      </c>
      <c r="G596" s="584">
        <v>0.24</v>
      </c>
      <c r="H596" s="584">
        <v>0.2</v>
      </c>
      <c r="I596" s="584">
        <v>0.16</v>
      </c>
      <c r="J596" s="584">
        <v>0.12</v>
      </c>
      <c r="K596" s="897"/>
      <c r="L596" s="463">
        <v>0</v>
      </c>
      <c r="M596" s="588">
        <v>0</v>
      </c>
      <c r="N596" s="897"/>
      <c r="O596" s="585">
        <v>0</v>
      </c>
      <c r="P596" s="585">
        <v>0.36</v>
      </c>
      <c r="Q596" s="590">
        <v>0.34</v>
      </c>
      <c r="R596" s="590">
        <v>0.26</v>
      </c>
      <c r="S596" s="590">
        <v>0.21</v>
      </c>
      <c r="T596" s="590">
        <v>0.2</v>
      </c>
      <c r="U596" s="586">
        <v>0</v>
      </c>
      <c r="V596" s="586">
        <v>0</v>
      </c>
      <c r="W596" s="586">
        <v>0.26</v>
      </c>
      <c r="X596" s="590">
        <v>0.49</v>
      </c>
      <c r="Y596" s="590">
        <v>0.44</v>
      </c>
      <c r="Z596" s="590">
        <v>0.4</v>
      </c>
      <c r="AA596" s="587">
        <f t="shared" si="382"/>
        <v>5.0400000000000009</v>
      </c>
      <c r="AB596" s="1100">
        <f t="shared" si="361"/>
        <v>11.111111111111116</v>
      </c>
      <c r="AC596" s="1100">
        <f t="shared" si="362"/>
        <v>12.5</v>
      </c>
      <c r="AD596" s="1100">
        <f t="shared" si="363"/>
        <v>14.285714285714279</v>
      </c>
      <c r="AE596" s="1100">
        <f t="shared" si="364"/>
        <v>16.666666666666675</v>
      </c>
      <c r="AF596" s="1100">
        <f t="shared" si="365"/>
        <v>19.999999999999996</v>
      </c>
      <c r="AG596" s="1100">
        <f t="shared" si="366"/>
        <v>25</v>
      </c>
      <c r="AH596" s="1100">
        <f t="shared" si="367"/>
        <v>33.33333333333335</v>
      </c>
      <c r="AI596" s="1100" t="str">
        <f t="shared" si="368"/>
        <v>n/a</v>
      </c>
      <c r="AJ596" s="1100" t="str">
        <f t="shared" si="369"/>
        <v>n/a</v>
      </c>
      <c r="AK596" s="1100" t="str">
        <f t="shared" si="370"/>
        <v>n/a</v>
      </c>
      <c r="AL596" s="1100">
        <f t="shared" si="371"/>
        <v>-100</v>
      </c>
      <c r="AM596" s="1100">
        <f t="shared" si="372"/>
        <v>5.8823529411764497</v>
      </c>
      <c r="AN596" s="1100">
        <f t="shared" si="373"/>
        <v>30.76923076923077</v>
      </c>
      <c r="AO596" s="1100">
        <f t="shared" si="374"/>
        <v>23.809523809523814</v>
      </c>
      <c r="AP596" s="1100">
        <f t="shared" si="375"/>
        <v>4.9999999999999822</v>
      </c>
      <c r="AQ596" s="1100" t="str">
        <f t="shared" si="376"/>
        <v>n/a</v>
      </c>
      <c r="AR596" s="1100" t="str">
        <f t="shared" si="377"/>
        <v>n/a</v>
      </c>
      <c r="AS596" s="1100">
        <f t="shared" si="378"/>
        <v>-100</v>
      </c>
      <c r="AT596" s="1100">
        <f t="shared" si="379"/>
        <v>-46.938775510204081</v>
      </c>
      <c r="AU596" s="1100">
        <f t="shared" si="380"/>
        <v>11.363636363636353</v>
      </c>
      <c r="AV596" s="1100">
        <f t="shared" si="381"/>
        <v>9.9999999999999858</v>
      </c>
      <c r="AW596" s="1100">
        <f t="shared" si="383"/>
        <v>-1.7010753893632065</v>
      </c>
      <c r="AX596" s="1100">
        <f t="shared" si="384"/>
        <v>42.313906880263346</v>
      </c>
    </row>
    <row r="597" spans="1:50" ht="11.25" customHeight="1" x14ac:dyDescent="0.2">
      <c r="A597" s="829" t="s">
        <v>790</v>
      </c>
      <c r="B597" s="812" t="s">
        <v>791</v>
      </c>
      <c r="C597" s="584">
        <v>1.25</v>
      </c>
      <c r="D597" s="584">
        <v>1.23</v>
      </c>
      <c r="E597" s="460">
        <v>1.2</v>
      </c>
      <c r="F597" s="460">
        <v>1.0770740000000001</v>
      </c>
      <c r="G597" s="584">
        <v>0.91475024390243909</v>
      </c>
      <c r="H597" s="584">
        <v>0.83579448039378368</v>
      </c>
      <c r="I597" s="584">
        <v>0.76101985509651016</v>
      </c>
      <c r="J597" s="584">
        <v>0.67825999931525072</v>
      </c>
      <c r="K597" s="897"/>
      <c r="L597" s="584">
        <v>0.61915384297995879</v>
      </c>
      <c r="M597" s="459">
        <v>0.52885722989304484</v>
      </c>
      <c r="N597" s="897"/>
      <c r="O597" s="472">
        <v>0.48920698379088012</v>
      </c>
      <c r="P597" s="472">
        <v>0.376998392594875</v>
      </c>
      <c r="Q597" s="590">
        <v>0.33309417272061559</v>
      </c>
      <c r="R597" s="590">
        <v>0.29223997177729194</v>
      </c>
      <c r="S597" s="590">
        <v>0.2604555639706983</v>
      </c>
      <c r="T597" s="590">
        <v>0.25106471620965914</v>
      </c>
      <c r="U597" s="590">
        <v>0.21221710666826687</v>
      </c>
      <c r="V597" s="590">
        <v>0.17987085326913244</v>
      </c>
      <c r="W597" s="590">
        <v>0.13323766908824627</v>
      </c>
      <c r="X597" s="590">
        <v>0.11333228238108656</v>
      </c>
      <c r="Y597" s="590">
        <v>8.5561057378355704E-2</v>
      </c>
      <c r="Z597" s="590">
        <v>8.1547874574492876E-2</v>
      </c>
      <c r="AA597" s="587">
        <f t="shared" si="382"/>
        <v>11.903736296004588</v>
      </c>
      <c r="AB597" s="1100">
        <f t="shared" si="361"/>
        <v>1.6260162601626105</v>
      </c>
      <c r="AC597" s="1100">
        <f t="shared" si="362"/>
        <v>2.5000000000000133</v>
      </c>
      <c r="AD597" s="1100">
        <f t="shared" si="363"/>
        <v>11.412957698356841</v>
      </c>
      <c r="AE597" s="1100">
        <f t="shared" si="364"/>
        <v>17.745144882942853</v>
      </c>
      <c r="AF597" s="1100">
        <f t="shared" si="365"/>
        <v>9.4467916887241756</v>
      </c>
      <c r="AG597" s="1100">
        <f t="shared" si="366"/>
        <v>9.8255813953488591</v>
      </c>
      <c r="AH597" s="1100">
        <f t="shared" si="367"/>
        <v>12.20178926441351</v>
      </c>
      <c r="AI597" s="1100">
        <f t="shared" si="368"/>
        <v>9.5462794918330438</v>
      </c>
      <c r="AJ597" s="1100">
        <f t="shared" si="369"/>
        <v>17.073911063894375</v>
      </c>
      <c r="AK597" s="1100">
        <f t="shared" si="370"/>
        <v>8.1050041017227024</v>
      </c>
      <c r="AL597" s="1100">
        <f t="shared" si="371"/>
        <v>29.763678944006866</v>
      </c>
      <c r="AM597" s="1100">
        <f t="shared" si="372"/>
        <v>13.180722891566244</v>
      </c>
      <c r="AN597" s="1100">
        <f t="shared" si="373"/>
        <v>13.979675913210631</v>
      </c>
      <c r="AO597" s="1100">
        <f t="shared" si="374"/>
        <v>12.20338983050846</v>
      </c>
      <c r="AP597" s="1100">
        <f t="shared" si="375"/>
        <v>3.7404092071611661</v>
      </c>
      <c r="AQ597" s="1100">
        <f t="shared" si="376"/>
        <v>18.305597579425115</v>
      </c>
      <c r="AR597" s="1100">
        <f t="shared" si="377"/>
        <v>17.98304328424809</v>
      </c>
      <c r="AS597" s="1100">
        <f t="shared" si="378"/>
        <v>34.999999999999964</v>
      </c>
      <c r="AT597" s="1100">
        <f t="shared" si="379"/>
        <v>17.563739376770581</v>
      </c>
      <c r="AU597" s="1100">
        <f t="shared" si="380"/>
        <v>32.45778611632273</v>
      </c>
      <c r="AV597" s="1100">
        <f t="shared" si="381"/>
        <v>4.9212598425196763</v>
      </c>
      <c r="AW597" s="1100">
        <f t="shared" si="383"/>
        <v>14.218227563482788</v>
      </c>
      <c r="AX597" s="1100">
        <f t="shared" si="384"/>
        <v>9.1634586831645244</v>
      </c>
    </row>
    <row r="598" spans="1:50" ht="11.25" customHeight="1" x14ac:dyDescent="0.2">
      <c r="A598" s="468" t="s">
        <v>1680</v>
      </c>
      <c r="B598" s="469" t="s">
        <v>1681</v>
      </c>
      <c r="C598" s="584">
        <v>1.68</v>
      </c>
      <c r="D598" s="584">
        <v>1.49</v>
      </c>
      <c r="E598" s="460">
        <v>1.32</v>
      </c>
      <c r="F598" s="1002">
        <v>1.05</v>
      </c>
      <c r="G598" s="474">
        <v>0.85</v>
      </c>
      <c r="H598" s="474">
        <v>0.68</v>
      </c>
      <c r="I598" s="474">
        <v>0.55000000000000004</v>
      </c>
      <c r="J598" s="474">
        <v>0.44500000000000001</v>
      </c>
      <c r="K598" s="977"/>
      <c r="L598" s="474">
        <v>0.36</v>
      </c>
      <c r="M598" s="470">
        <v>0.28000000000000003</v>
      </c>
      <c r="N598" s="977"/>
      <c r="O598" s="487">
        <v>0.18</v>
      </c>
      <c r="P598" s="496">
        <v>0</v>
      </c>
      <c r="Q598" s="477">
        <v>0</v>
      </c>
      <c r="R598" s="477">
        <v>0</v>
      </c>
      <c r="S598" s="477">
        <v>0</v>
      </c>
      <c r="T598" s="477">
        <v>0</v>
      </c>
      <c r="U598" s="477">
        <v>0</v>
      </c>
      <c r="V598" s="477">
        <v>0</v>
      </c>
      <c r="W598" s="477">
        <v>0</v>
      </c>
      <c r="X598" s="477">
        <v>0</v>
      </c>
      <c r="Y598" s="477">
        <v>0</v>
      </c>
      <c r="Z598" s="477">
        <v>0</v>
      </c>
      <c r="AA598" s="587">
        <f t="shared" si="382"/>
        <v>8.884999999999998</v>
      </c>
      <c r="AB598" s="1100">
        <f t="shared" si="361"/>
        <v>12.751677852348987</v>
      </c>
      <c r="AC598" s="1100">
        <f t="shared" si="362"/>
        <v>12.878787878787868</v>
      </c>
      <c r="AD598" s="1100">
        <f t="shared" si="363"/>
        <v>25.714285714285712</v>
      </c>
      <c r="AE598" s="1100">
        <f t="shared" si="364"/>
        <v>23.529411764705888</v>
      </c>
      <c r="AF598" s="1100">
        <f t="shared" si="365"/>
        <v>24.999999999999979</v>
      </c>
      <c r="AG598" s="1100">
        <f t="shared" si="366"/>
        <v>23.636363636363633</v>
      </c>
      <c r="AH598" s="1100">
        <f t="shared" si="367"/>
        <v>23.59550561797754</v>
      </c>
      <c r="AI598" s="1100">
        <f t="shared" si="368"/>
        <v>23.611111111111114</v>
      </c>
      <c r="AJ598" s="1100">
        <f t="shared" si="369"/>
        <v>28.571428571428559</v>
      </c>
      <c r="AK598" s="1100">
        <f t="shared" si="370"/>
        <v>55.555555555555578</v>
      </c>
      <c r="AL598" s="1100" t="str">
        <f t="shared" si="371"/>
        <v>n/a</v>
      </c>
      <c r="AM598" s="1100" t="str">
        <f t="shared" si="372"/>
        <v>n/a</v>
      </c>
      <c r="AN598" s="1100" t="str">
        <f t="shared" si="373"/>
        <v>n/a</v>
      </c>
      <c r="AO598" s="1100" t="str">
        <f t="shared" si="374"/>
        <v>n/a</v>
      </c>
      <c r="AP598" s="1100" t="str">
        <f t="shared" si="375"/>
        <v>n/a</v>
      </c>
      <c r="AQ598" s="1100" t="str">
        <f t="shared" si="376"/>
        <v>n/a</v>
      </c>
      <c r="AR598" s="1100" t="str">
        <f t="shared" si="377"/>
        <v>n/a</v>
      </c>
      <c r="AS598" s="1100" t="str">
        <f t="shared" si="378"/>
        <v>n/a</v>
      </c>
      <c r="AT598" s="1100" t="str">
        <f t="shared" si="379"/>
        <v>n/a</v>
      </c>
      <c r="AU598" s="1100" t="str">
        <f t="shared" si="380"/>
        <v>n/a</v>
      </c>
      <c r="AV598" s="1100" t="str">
        <f t="shared" si="381"/>
        <v>n/a</v>
      </c>
      <c r="AW598" s="1100">
        <f t="shared" si="383"/>
        <v>25.484412770256487</v>
      </c>
      <c r="AX598" s="1100">
        <f t="shared" si="384"/>
        <v>11.782424073999666</v>
      </c>
    </row>
    <row r="599" spans="1:50" ht="11.25" customHeight="1" x14ac:dyDescent="0.2">
      <c r="A599" s="511" t="s">
        <v>4477</v>
      </c>
      <c r="B599" s="812" t="s">
        <v>2054</v>
      </c>
      <c r="C599" s="584">
        <v>0.72</v>
      </c>
      <c r="D599" s="584">
        <v>0.68</v>
      </c>
      <c r="E599" s="460">
        <v>0.45999999999999996</v>
      </c>
      <c r="F599" s="589">
        <v>0.32</v>
      </c>
      <c r="G599" s="584">
        <v>0.27</v>
      </c>
      <c r="H599" s="499">
        <v>0.24</v>
      </c>
      <c r="I599" s="463">
        <v>0.24</v>
      </c>
      <c r="J599" s="499">
        <v>0.24</v>
      </c>
      <c r="K599" s="1026"/>
      <c r="L599" s="499">
        <v>0.24</v>
      </c>
      <c r="M599" s="502">
        <v>0.24</v>
      </c>
      <c r="N599" s="1026"/>
      <c r="O599" s="999">
        <v>0.24</v>
      </c>
      <c r="P599" s="1119">
        <v>0.24</v>
      </c>
      <c r="Q599" s="1020">
        <v>0.21999999999999997</v>
      </c>
      <c r="R599" s="1020">
        <v>0.2</v>
      </c>
      <c r="S599" s="1020">
        <v>0.13500000000000001</v>
      </c>
      <c r="T599" s="590">
        <v>8.900000000000001E-2</v>
      </c>
      <c r="U599" s="590">
        <v>7.3999999999999996E-2</v>
      </c>
      <c r="V599" s="1020">
        <v>0.05</v>
      </c>
      <c r="W599" s="500">
        <v>4.3999999999999997E-2</v>
      </c>
      <c r="X599" s="590">
        <v>4.3999999999999997E-2</v>
      </c>
      <c r="Y599" s="590">
        <v>4.0666666666666663E-2</v>
      </c>
      <c r="Z599" s="590">
        <v>3.7333333333333336E-2</v>
      </c>
      <c r="AA599" s="587">
        <f t="shared" si="382"/>
        <v>5.0640000000000001</v>
      </c>
      <c r="AB599" s="1100">
        <f t="shared" si="361"/>
        <v>5.8823529411764497</v>
      </c>
      <c r="AC599" s="1100">
        <f t="shared" si="362"/>
        <v>47.826086956521749</v>
      </c>
      <c r="AD599" s="1100">
        <f t="shared" si="363"/>
        <v>43.749999999999979</v>
      </c>
      <c r="AE599" s="1100">
        <f t="shared" si="364"/>
        <v>18.518518518518512</v>
      </c>
      <c r="AF599" s="1100">
        <f t="shared" si="365"/>
        <v>12.500000000000021</v>
      </c>
      <c r="AG599" s="1100">
        <f t="shared" si="366"/>
        <v>0</v>
      </c>
      <c r="AH599" s="1100">
        <f t="shared" si="367"/>
        <v>0</v>
      </c>
      <c r="AI599" s="1100">
        <f t="shared" si="368"/>
        <v>0</v>
      </c>
      <c r="AJ599" s="1100">
        <f t="shared" si="369"/>
        <v>0</v>
      </c>
      <c r="AK599" s="1100">
        <f t="shared" si="370"/>
        <v>0</v>
      </c>
      <c r="AL599" s="1100">
        <f t="shared" si="371"/>
        <v>0</v>
      </c>
      <c r="AM599" s="1100">
        <f t="shared" si="372"/>
        <v>9.0909090909091042</v>
      </c>
      <c r="AN599" s="1100">
        <f t="shared" si="373"/>
        <v>9.9999999999999858</v>
      </c>
      <c r="AO599" s="1100">
        <f t="shared" si="374"/>
        <v>48.148148148148138</v>
      </c>
      <c r="AP599" s="1100">
        <f t="shared" si="375"/>
        <v>51.685393258426956</v>
      </c>
      <c r="AQ599" s="1100">
        <f t="shared" si="376"/>
        <v>20.270270270270284</v>
      </c>
      <c r="AR599" s="1100">
        <f t="shared" si="377"/>
        <v>47.999999999999979</v>
      </c>
      <c r="AS599" s="1100">
        <f t="shared" si="378"/>
        <v>13.636363636363647</v>
      </c>
      <c r="AT599" s="1100">
        <f t="shared" si="379"/>
        <v>0</v>
      </c>
      <c r="AU599" s="1100">
        <f t="shared" si="380"/>
        <v>8.196721311475418</v>
      </c>
      <c r="AV599" s="1100">
        <f t="shared" si="381"/>
        <v>8.9285714285714199</v>
      </c>
      <c r="AW599" s="1100">
        <f t="shared" si="383"/>
        <v>16.496825502875318</v>
      </c>
      <c r="AX599" s="1100">
        <f t="shared" si="384"/>
        <v>19.026485467945559</v>
      </c>
    </row>
    <row r="600" spans="1:50" ht="11.25" customHeight="1" x14ac:dyDescent="0.2">
      <c r="A600" s="458" t="s">
        <v>1631</v>
      </c>
      <c r="B600" s="812" t="s">
        <v>1632</v>
      </c>
      <c r="C600" s="584">
        <v>0.78</v>
      </c>
      <c r="D600" s="584">
        <v>0.72</v>
      </c>
      <c r="E600" s="460">
        <v>0.68</v>
      </c>
      <c r="F600" s="589">
        <v>0.57999999999999996</v>
      </c>
      <c r="G600" s="584">
        <v>0.51</v>
      </c>
      <c r="H600" s="584">
        <v>0.44</v>
      </c>
      <c r="I600" s="584">
        <v>0.34</v>
      </c>
      <c r="J600" s="584">
        <v>0.27</v>
      </c>
      <c r="K600" s="897"/>
      <c r="L600" s="584">
        <v>0.22</v>
      </c>
      <c r="M600" s="459">
        <v>0.19</v>
      </c>
      <c r="N600" s="897"/>
      <c r="O600" s="585">
        <v>0.16</v>
      </c>
      <c r="P600" s="585">
        <v>0.16</v>
      </c>
      <c r="Q600" s="590">
        <v>0.16</v>
      </c>
      <c r="R600" s="590">
        <v>0.12</v>
      </c>
      <c r="S600" s="590">
        <v>0.1</v>
      </c>
      <c r="T600" s="590">
        <v>7.4999999999999997E-2</v>
      </c>
      <c r="U600" s="586">
        <v>0</v>
      </c>
      <c r="V600" s="586">
        <v>0</v>
      </c>
      <c r="W600" s="586">
        <v>0</v>
      </c>
      <c r="X600" s="586">
        <v>0</v>
      </c>
      <c r="Y600" s="586">
        <v>0</v>
      </c>
      <c r="Z600" s="590">
        <v>0.36</v>
      </c>
      <c r="AA600" s="587">
        <f t="shared" si="382"/>
        <v>5.8650000000000011</v>
      </c>
      <c r="AB600" s="1100">
        <f t="shared" si="361"/>
        <v>8.3333333333333481</v>
      </c>
      <c r="AC600" s="1100">
        <f t="shared" si="362"/>
        <v>5.8823529411764497</v>
      </c>
      <c r="AD600" s="1100">
        <f t="shared" si="363"/>
        <v>17.24137931034484</v>
      </c>
      <c r="AE600" s="1100">
        <f t="shared" si="364"/>
        <v>13.725490196078427</v>
      </c>
      <c r="AF600" s="1100">
        <f t="shared" si="365"/>
        <v>15.909090909090917</v>
      </c>
      <c r="AG600" s="1100">
        <f t="shared" si="366"/>
        <v>29.411764705882337</v>
      </c>
      <c r="AH600" s="1100">
        <f t="shared" si="367"/>
        <v>25.925925925925931</v>
      </c>
      <c r="AI600" s="1100">
        <f t="shared" si="368"/>
        <v>22.72727272727273</v>
      </c>
      <c r="AJ600" s="1100">
        <f t="shared" si="369"/>
        <v>15.789473684210531</v>
      </c>
      <c r="AK600" s="1100">
        <f t="shared" si="370"/>
        <v>18.75</v>
      </c>
      <c r="AL600" s="1100">
        <f t="shared" si="371"/>
        <v>0</v>
      </c>
      <c r="AM600" s="1100">
        <f t="shared" si="372"/>
        <v>0</v>
      </c>
      <c r="AN600" s="1100">
        <f t="shared" si="373"/>
        <v>33.33333333333335</v>
      </c>
      <c r="AO600" s="1100">
        <f t="shared" si="374"/>
        <v>19.999999999999996</v>
      </c>
      <c r="AP600" s="1100">
        <f t="shared" si="375"/>
        <v>33.33333333333335</v>
      </c>
      <c r="AQ600" s="1100" t="str">
        <f t="shared" si="376"/>
        <v>n/a</v>
      </c>
      <c r="AR600" s="1100" t="str">
        <f t="shared" si="377"/>
        <v>n/a</v>
      </c>
      <c r="AS600" s="1100" t="str">
        <f t="shared" si="378"/>
        <v>n/a</v>
      </c>
      <c r="AT600" s="1100" t="str">
        <f t="shared" si="379"/>
        <v>n/a</v>
      </c>
      <c r="AU600" s="1100" t="str">
        <f t="shared" si="380"/>
        <v>n/a</v>
      </c>
      <c r="AV600" s="1100">
        <f t="shared" si="381"/>
        <v>-100</v>
      </c>
      <c r="AW600" s="1100">
        <f t="shared" si="383"/>
        <v>10.022671899998887</v>
      </c>
      <c r="AX600" s="1100">
        <f t="shared" si="384"/>
        <v>31.104515608750816</v>
      </c>
    </row>
    <row r="601" spans="1:50" ht="11.25" customHeight="1" x14ac:dyDescent="0.2">
      <c r="A601" s="829" t="s">
        <v>342</v>
      </c>
      <c r="B601" s="812" t="s">
        <v>343</v>
      </c>
      <c r="C601" s="584">
        <v>1.1299999999999999</v>
      </c>
      <c r="D601" s="584">
        <v>1.0249999999999999</v>
      </c>
      <c r="E601" s="460">
        <v>0.92500000000000004</v>
      </c>
      <c r="F601" s="460">
        <v>0.84</v>
      </c>
      <c r="G601" s="584">
        <v>0.78500000000000003</v>
      </c>
      <c r="H601" s="584">
        <v>0.73</v>
      </c>
      <c r="I601" s="584">
        <v>0.69</v>
      </c>
      <c r="J601" s="584">
        <v>0.65</v>
      </c>
      <c r="K601" s="897"/>
      <c r="L601" s="584">
        <v>0.57999999999999996</v>
      </c>
      <c r="M601" s="459">
        <v>0.53</v>
      </c>
      <c r="N601" s="897"/>
      <c r="O601" s="472">
        <v>0.49</v>
      </c>
      <c r="P601" s="472">
        <v>0.45</v>
      </c>
      <c r="Q601" s="590">
        <v>0.42499999999999999</v>
      </c>
      <c r="R601" s="590">
        <v>0.41249999999999998</v>
      </c>
      <c r="S601" s="590">
        <v>0.40250000000000002</v>
      </c>
      <c r="T601" s="590">
        <v>0.39250000000000002</v>
      </c>
      <c r="U601" s="590">
        <v>0.38624999999999998</v>
      </c>
      <c r="V601" s="590">
        <v>0.38124999999999998</v>
      </c>
      <c r="W601" s="590">
        <v>0.36875000000000002</v>
      </c>
      <c r="X601" s="590">
        <v>0.35375000000000001</v>
      </c>
      <c r="Y601" s="590">
        <v>0.32624999999999998</v>
      </c>
      <c r="Z601" s="590">
        <v>0.30625000000000002</v>
      </c>
      <c r="AA601" s="587">
        <f t="shared" si="382"/>
        <v>12.58</v>
      </c>
      <c r="AB601" s="1100">
        <f t="shared" si="361"/>
        <v>10.243902439024399</v>
      </c>
      <c r="AC601" s="1100">
        <f t="shared" si="362"/>
        <v>10.810810810810789</v>
      </c>
      <c r="AD601" s="1100">
        <f t="shared" si="363"/>
        <v>10.119047619047628</v>
      </c>
      <c r="AE601" s="1100">
        <f t="shared" si="364"/>
        <v>7.0063694267515908</v>
      </c>
      <c r="AF601" s="1100">
        <f t="shared" si="365"/>
        <v>7.5342465753424737</v>
      </c>
      <c r="AG601" s="1100">
        <f t="shared" si="366"/>
        <v>5.7971014492753659</v>
      </c>
      <c r="AH601" s="1100">
        <f t="shared" si="367"/>
        <v>6.153846153846132</v>
      </c>
      <c r="AI601" s="1100">
        <f t="shared" si="368"/>
        <v>12.068965517241391</v>
      </c>
      <c r="AJ601" s="1100">
        <f t="shared" si="369"/>
        <v>9.4339622641509422</v>
      </c>
      <c r="AK601" s="1100">
        <f t="shared" si="370"/>
        <v>8.163265306122458</v>
      </c>
      <c r="AL601" s="1100">
        <f t="shared" si="371"/>
        <v>8.8888888888888786</v>
      </c>
      <c r="AM601" s="1100">
        <f t="shared" si="372"/>
        <v>5.8823529411764719</v>
      </c>
      <c r="AN601" s="1100">
        <f t="shared" si="373"/>
        <v>3.0303030303030276</v>
      </c>
      <c r="AO601" s="1100">
        <f t="shared" si="374"/>
        <v>2.4844720496894235</v>
      </c>
      <c r="AP601" s="1100">
        <f t="shared" si="375"/>
        <v>2.5477707006369421</v>
      </c>
      <c r="AQ601" s="1100">
        <f t="shared" si="376"/>
        <v>1.6181229773462924</v>
      </c>
      <c r="AR601" s="1100">
        <f t="shared" si="377"/>
        <v>1.3114754098360715</v>
      </c>
      <c r="AS601" s="1100">
        <f t="shared" si="378"/>
        <v>3.3898305084745672</v>
      </c>
      <c r="AT601" s="1100">
        <f t="shared" si="379"/>
        <v>4.2402826855123754</v>
      </c>
      <c r="AU601" s="1100">
        <f t="shared" si="380"/>
        <v>8.4291187739463638</v>
      </c>
      <c r="AV601" s="1100">
        <f t="shared" si="381"/>
        <v>6.5306122448979487</v>
      </c>
      <c r="AW601" s="1100">
        <f t="shared" si="383"/>
        <v>6.4611784653486435</v>
      </c>
      <c r="AX601" s="1100">
        <f t="shared" si="384"/>
        <v>3.233579744908023</v>
      </c>
    </row>
    <row r="602" spans="1:50" ht="11.25" customHeight="1" x14ac:dyDescent="0.2">
      <c r="A602" s="467" t="s">
        <v>1635</v>
      </c>
      <c r="B602" s="469" t="s">
        <v>1636</v>
      </c>
      <c r="C602" s="584">
        <v>0.35</v>
      </c>
      <c r="D602" s="584">
        <v>0.33</v>
      </c>
      <c r="E602" s="460">
        <v>0.31</v>
      </c>
      <c r="F602" s="481">
        <v>0.29000000000000004</v>
      </c>
      <c r="G602" s="474">
        <v>0.27</v>
      </c>
      <c r="H602" s="474">
        <v>0.25</v>
      </c>
      <c r="I602" s="473">
        <v>0.24</v>
      </c>
      <c r="J602" s="474">
        <v>0.23</v>
      </c>
      <c r="K602" s="977"/>
      <c r="L602" s="474">
        <v>0.12</v>
      </c>
      <c r="M602" s="475">
        <v>0</v>
      </c>
      <c r="N602" s="977"/>
      <c r="O602" s="496">
        <v>0</v>
      </c>
      <c r="P602" s="496">
        <v>0</v>
      </c>
      <c r="Q602" s="477">
        <v>0</v>
      </c>
      <c r="R602" s="477">
        <v>0</v>
      </c>
      <c r="S602" s="477">
        <v>0</v>
      </c>
      <c r="T602" s="477">
        <v>0</v>
      </c>
      <c r="U602" s="477">
        <v>0</v>
      </c>
      <c r="V602" s="477">
        <v>0</v>
      </c>
      <c r="W602" s="477">
        <v>0</v>
      </c>
      <c r="X602" s="477">
        <v>0</v>
      </c>
      <c r="Y602" s="477">
        <v>0</v>
      </c>
      <c r="Z602" s="477">
        <v>0</v>
      </c>
      <c r="AA602" s="587">
        <f t="shared" si="382"/>
        <v>2.39</v>
      </c>
      <c r="AB602" s="1100">
        <f t="shared" si="361"/>
        <v>6.0606060606060552</v>
      </c>
      <c r="AC602" s="1100">
        <f t="shared" si="362"/>
        <v>6.4516129032258229</v>
      </c>
      <c r="AD602" s="1100">
        <f t="shared" si="363"/>
        <v>6.8965517241379226</v>
      </c>
      <c r="AE602" s="1100">
        <f t="shared" si="364"/>
        <v>7.4074074074074181</v>
      </c>
      <c r="AF602" s="1100">
        <f t="shared" si="365"/>
        <v>8.0000000000000071</v>
      </c>
      <c r="AG602" s="1100">
        <f t="shared" si="366"/>
        <v>4.1666666666666741</v>
      </c>
      <c r="AH602" s="1100">
        <f t="shared" si="367"/>
        <v>4.3478260869565188</v>
      </c>
      <c r="AI602" s="1100">
        <f t="shared" si="368"/>
        <v>91.666666666666671</v>
      </c>
      <c r="AJ602" s="1100" t="str">
        <f t="shared" si="369"/>
        <v>n/a</v>
      </c>
      <c r="AK602" s="1100" t="str">
        <f t="shared" si="370"/>
        <v>n/a</v>
      </c>
      <c r="AL602" s="1100" t="str">
        <f t="shared" si="371"/>
        <v>n/a</v>
      </c>
      <c r="AM602" s="1100" t="str">
        <f t="shared" si="372"/>
        <v>n/a</v>
      </c>
      <c r="AN602" s="1100" t="str">
        <f t="shared" si="373"/>
        <v>n/a</v>
      </c>
      <c r="AO602" s="1100" t="str">
        <f t="shared" si="374"/>
        <v>n/a</v>
      </c>
      <c r="AP602" s="1100" t="str">
        <f t="shared" si="375"/>
        <v>n/a</v>
      </c>
      <c r="AQ602" s="1100" t="str">
        <f t="shared" si="376"/>
        <v>n/a</v>
      </c>
      <c r="AR602" s="1100" t="str">
        <f t="shared" si="377"/>
        <v>n/a</v>
      </c>
      <c r="AS602" s="1100" t="str">
        <f t="shared" si="378"/>
        <v>n/a</v>
      </c>
      <c r="AT602" s="1100" t="str">
        <f t="shared" si="379"/>
        <v>n/a</v>
      </c>
      <c r="AU602" s="1100" t="str">
        <f t="shared" si="380"/>
        <v>n/a</v>
      </c>
      <c r="AV602" s="1100" t="str">
        <f t="shared" si="381"/>
        <v>n/a</v>
      </c>
      <c r="AW602" s="1100">
        <f t="shared" si="383"/>
        <v>16.874667189458386</v>
      </c>
      <c r="AX602" s="1100">
        <f t="shared" si="384"/>
        <v>30.250841082969181</v>
      </c>
    </row>
    <row r="603" spans="1:50" ht="11.25" customHeight="1" x14ac:dyDescent="0.2">
      <c r="A603" s="458" t="s">
        <v>330</v>
      </c>
      <c r="B603" s="812" t="s">
        <v>331</v>
      </c>
      <c r="C603" s="584">
        <v>0.7</v>
      </c>
      <c r="D603" s="584">
        <v>0.66</v>
      </c>
      <c r="E603" s="460">
        <v>0.6</v>
      </c>
      <c r="F603" s="460">
        <v>0.57999999999999996</v>
      </c>
      <c r="G603" s="584">
        <v>0.52</v>
      </c>
      <c r="H603" s="584">
        <v>0.48</v>
      </c>
      <c r="I603" s="584">
        <v>0.44</v>
      </c>
      <c r="J603" s="584">
        <v>0.35</v>
      </c>
      <c r="K603" s="897" t="s">
        <v>90</v>
      </c>
      <c r="L603" s="584">
        <v>0.3</v>
      </c>
      <c r="M603" s="584">
        <v>0.22</v>
      </c>
      <c r="N603" s="897"/>
      <c r="O603" s="460">
        <v>0.19</v>
      </c>
      <c r="P603" s="590">
        <v>0.16</v>
      </c>
      <c r="Q603" s="590">
        <v>0.15</v>
      </c>
      <c r="R603" s="590">
        <v>0.13</v>
      </c>
      <c r="S603" s="590">
        <v>0.115</v>
      </c>
      <c r="T603" s="590">
        <v>0.105</v>
      </c>
      <c r="U603" s="590">
        <v>9.5000000000000001E-2</v>
      </c>
      <c r="V603" s="590">
        <v>6.5000000000000002E-2</v>
      </c>
      <c r="W603" s="590">
        <v>5.5E-2</v>
      </c>
      <c r="X603" s="590">
        <v>4.4999999999999998E-2</v>
      </c>
      <c r="Y603" s="590">
        <v>3.6670000000000001E-2</v>
      </c>
      <c r="Z603" s="590">
        <v>1.4999999999999999E-2</v>
      </c>
      <c r="AA603" s="587">
        <f t="shared" si="382"/>
        <v>6.0116700000000005</v>
      </c>
      <c r="AB603" s="1100">
        <f t="shared" si="361"/>
        <v>6.0606060606060552</v>
      </c>
      <c r="AC603" s="1100">
        <f t="shared" si="362"/>
        <v>10.000000000000009</v>
      </c>
      <c r="AD603" s="1100">
        <f t="shared" si="363"/>
        <v>3.4482758620689724</v>
      </c>
      <c r="AE603" s="1100">
        <f t="shared" si="364"/>
        <v>11.538461538461519</v>
      </c>
      <c r="AF603" s="1100">
        <f t="shared" si="365"/>
        <v>8.3333333333333481</v>
      </c>
      <c r="AG603" s="1100">
        <f t="shared" si="366"/>
        <v>9.0909090909090828</v>
      </c>
      <c r="AH603" s="1100">
        <f t="shared" si="367"/>
        <v>25.714285714285733</v>
      </c>
      <c r="AI603" s="1100">
        <f t="shared" si="368"/>
        <v>16.666666666666675</v>
      </c>
      <c r="AJ603" s="1100">
        <f t="shared" si="369"/>
        <v>36.363636363636353</v>
      </c>
      <c r="AK603" s="1100">
        <f t="shared" si="370"/>
        <v>15.789473684210531</v>
      </c>
      <c r="AL603" s="1100">
        <f t="shared" si="371"/>
        <v>18.75</v>
      </c>
      <c r="AM603" s="1100">
        <f t="shared" si="372"/>
        <v>6.6666666666666652</v>
      </c>
      <c r="AN603" s="1100">
        <f t="shared" si="373"/>
        <v>15.384615384615374</v>
      </c>
      <c r="AO603" s="1100">
        <f t="shared" si="374"/>
        <v>13.043478260869556</v>
      </c>
      <c r="AP603" s="1100">
        <f t="shared" si="375"/>
        <v>9.5238095238095344</v>
      </c>
      <c r="AQ603" s="1100">
        <f t="shared" si="376"/>
        <v>10.526315789473673</v>
      </c>
      <c r="AR603" s="1100">
        <f t="shared" si="377"/>
        <v>46.153846153846146</v>
      </c>
      <c r="AS603" s="1100">
        <f t="shared" si="378"/>
        <v>18.181818181818187</v>
      </c>
      <c r="AT603" s="1100">
        <f t="shared" si="379"/>
        <v>22.222222222222232</v>
      </c>
      <c r="AU603" s="1100">
        <f t="shared" si="380"/>
        <v>22.716116716662114</v>
      </c>
      <c r="AV603" s="1100">
        <f t="shared" si="381"/>
        <v>144.4666666666667</v>
      </c>
      <c r="AW603" s="1100">
        <f t="shared" si="383"/>
        <v>22.411485899087069</v>
      </c>
      <c r="AX603" s="1100">
        <f t="shared" si="384"/>
        <v>29.784439450618983</v>
      </c>
    </row>
    <row r="604" spans="1:50" ht="11.25" customHeight="1" x14ac:dyDescent="0.2">
      <c r="A604" s="511" t="s">
        <v>4662</v>
      </c>
      <c r="B604" s="812" t="s">
        <v>4652</v>
      </c>
      <c r="C604" s="584">
        <v>0.45333333333333337</v>
      </c>
      <c r="D604" s="584">
        <v>0.39999999999999997</v>
      </c>
      <c r="E604" s="460">
        <v>0.32</v>
      </c>
      <c r="F604" s="589">
        <v>0.13333333333333333</v>
      </c>
      <c r="G604" s="499">
        <v>0</v>
      </c>
      <c r="H604" s="499">
        <v>0</v>
      </c>
      <c r="I604" s="499">
        <v>0</v>
      </c>
      <c r="J604" s="499">
        <v>0</v>
      </c>
      <c r="K604" s="1026"/>
      <c r="L604" s="499">
        <v>0</v>
      </c>
      <c r="M604" s="499">
        <v>0</v>
      </c>
      <c r="N604" s="1026"/>
      <c r="O604" s="499">
        <v>0</v>
      </c>
      <c r="P604" s="541">
        <v>0</v>
      </c>
      <c r="Q604" s="500">
        <v>0</v>
      </c>
      <c r="R604" s="500">
        <v>0</v>
      </c>
      <c r="S604" s="500">
        <v>0</v>
      </c>
      <c r="T604" s="500">
        <v>0</v>
      </c>
      <c r="U604" s="500">
        <v>0</v>
      </c>
      <c r="V604" s="586">
        <v>0</v>
      </c>
      <c r="W604" s="500">
        <v>1.3333333333333334E-2</v>
      </c>
      <c r="X604" s="500">
        <v>2.6666666666666668E-2</v>
      </c>
      <c r="Y604" s="500">
        <v>2.6666666666666668E-2</v>
      </c>
      <c r="Z604" s="500">
        <v>2.6666666666666668E-2</v>
      </c>
      <c r="AA604" s="587">
        <f t="shared" si="382"/>
        <v>1.4</v>
      </c>
      <c r="AB604" s="1100">
        <f t="shared" si="361"/>
        <v>13.333333333333353</v>
      </c>
      <c r="AC604" s="1100">
        <f t="shared" si="362"/>
        <v>24.999999999999979</v>
      </c>
      <c r="AD604" s="1100">
        <f t="shared" si="363"/>
        <v>140</v>
      </c>
      <c r="AE604" s="1100" t="str">
        <f t="shared" si="364"/>
        <v>n/a</v>
      </c>
      <c r="AF604" s="1100" t="str">
        <f t="shared" si="365"/>
        <v>n/a</v>
      </c>
      <c r="AG604" s="1100" t="str">
        <f t="shared" si="366"/>
        <v>n/a</v>
      </c>
      <c r="AH604" s="1100" t="str">
        <f t="shared" si="367"/>
        <v>n/a</v>
      </c>
      <c r="AI604" s="1100" t="str">
        <f t="shared" si="368"/>
        <v>n/a</v>
      </c>
      <c r="AJ604" s="1100" t="str">
        <f t="shared" si="369"/>
        <v>n/a</v>
      </c>
      <c r="AK604" s="1100" t="str">
        <f t="shared" si="370"/>
        <v>n/a</v>
      </c>
      <c r="AL604" s="1100" t="str">
        <f t="shared" si="371"/>
        <v>n/a</v>
      </c>
      <c r="AM604" s="1100" t="str">
        <f t="shared" si="372"/>
        <v>n/a</v>
      </c>
      <c r="AN604" s="1100" t="str">
        <f t="shared" si="373"/>
        <v>n/a</v>
      </c>
      <c r="AO604" s="1100" t="str">
        <f t="shared" si="374"/>
        <v>n/a</v>
      </c>
      <c r="AP604" s="1100" t="str">
        <f t="shared" si="375"/>
        <v>n/a</v>
      </c>
      <c r="AQ604" s="1100" t="str">
        <f t="shared" si="376"/>
        <v>n/a</v>
      </c>
      <c r="AR604" s="1100" t="str">
        <f t="shared" si="377"/>
        <v>n/a</v>
      </c>
      <c r="AS604" s="1100">
        <f t="shared" si="378"/>
        <v>-100</v>
      </c>
      <c r="AT604" s="1100">
        <f t="shared" si="379"/>
        <v>-50</v>
      </c>
      <c r="AU604" s="1100">
        <f t="shared" si="380"/>
        <v>0</v>
      </c>
      <c r="AV604" s="1100">
        <f t="shared" si="381"/>
        <v>0</v>
      </c>
      <c r="AW604" s="1100">
        <f t="shared" si="383"/>
        <v>4.0476190476190448</v>
      </c>
      <c r="AX604" s="1100">
        <f t="shared" si="384"/>
        <v>73.923491122122613</v>
      </c>
    </row>
    <row r="605" spans="1:50" ht="11.25" customHeight="1" x14ac:dyDescent="0.2">
      <c r="A605" s="447" t="s">
        <v>1655</v>
      </c>
      <c r="B605" s="445" t="s">
        <v>1656</v>
      </c>
      <c r="C605" s="584">
        <v>0.6</v>
      </c>
      <c r="D605" s="584">
        <v>0.56000000000000005</v>
      </c>
      <c r="E605" s="460">
        <v>0.54</v>
      </c>
      <c r="F605" s="454">
        <v>0.4</v>
      </c>
      <c r="G605" s="451">
        <v>0.3</v>
      </c>
      <c r="H605" s="451">
        <v>0.23</v>
      </c>
      <c r="I605" s="452">
        <v>0.2</v>
      </c>
      <c r="J605" s="451">
        <v>0.15</v>
      </c>
      <c r="K605" s="964"/>
      <c r="L605" s="452">
        <v>0</v>
      </c>
      <c r="M605" s="453">
        <v>0</v>
      </c>
      <c r="N605" s="964"/>
      <c r="O605" s="495">
        <v>0.02</v>
      </c>
      <c r="P605" s="495">
        <v>0.12</v>
      </c>
      <c r="Q605" s="456">
        <v>0.12</v>
      </c>
      <c r="R605" s="455">
        <v>0</v>
      </c>
      <c r="S605" s="455">
        <v>0</v>
      </c>
      <c r="T605" s="455">
        <v>0</v>
      </c>
      <c r="U605" s="455">
        <v>0</v>
      </c>
      <c r="V605" s="455">
        <v>0</v>
      </c>
      <c r="W605" s="455">
        <v>0</v>
      </c>
      <c r="X605" s="455">
        <v>0</v>
      </c>
      <c r="Y605" s="455">
        <v>0</v>
      </c>
      <c r="Z605" s="455">
        <v>0</v>
      </c>
      <c r="AA605" s="587">
        <f t="shared" si="382"/>
        <v>3.24</v>
      </c>
      <c r="AB605" s="1100">
        <f t="shared" si="361"/>
        <v>7.1428571428571397</v>
      </c>
      <c r="AC605" s="1100">
        <f t="shared" si="362"/>
        <v>3.7037037037036979</v>
      </c>
      <c r="AD605" s="1100">
        <f t="shared" si="363"/>
        <v>35.000000000000007</v>
      </c>
      <c r="AE605" s="1100">
        <f t="shared" si="364"/>
        <v>33.33333333333335</v>
      </c>
      <c r="AF605" s="1100">
        <f t="shared" si="365"/>
        <v>30.434782608695631</v>
      </c>
      <c r="AG605" s="1100">
        <f t="shared" si="366"/>
        <v>14.999999999999991</v>
      </c>
      <c r="AH605" s="1100">
        <f t="shared" si="367"/>
        <v>33.33333333333335</v>
      </c>
      <c r="AI605" s="1100" t="str">
        <f t="shared" si="368"/>
        <v>n/a</v>
      </c>
      <c r="AJ605" s="1100" t="str">
        <f t="shared" si="369"/>
        <v>n/a</v>
      </c>
      <c r="AK605" s="1100">
        <f t="shared" si="370"/>
        <v>-100</v>
      </c>
      <c r="AL605" s="1100">
        <f t="shared" si="371"/>
        <v>-83.333333333333329</v>
      </c>
      <c r="AM605" s="1100">
        <f t="shared" si="372"/>
        <v>0</v>
      </c>
      <c r="AN605" s="1100" t="str">
        <f t="shared" si="373"/>
        <v>n/a</v>
      </c>
      <c r="AO605" s="1100" t="str">
        <f t="shared" si="374"/>
        <v>n/a</v>
      </c>
      <c r="AP605" s="1100" t="str">
        <f t="shared" si="375"/>
        <v>n/a</v>
      </c>
      <c r="AQ605" s="1100" t="str">
        <f t="shared" si="376"/>
        <v>n/a</v>
      </c>
      <c r="AR605" s="1100" t="str">
        <f t="shared" si="377"/>
        <v>n/a</v>
      </c>
      <c r="AS605" s="1100" t="str">
        <f t="shared" si="378"/>
        <v>n/a</v>
      </c>
      <c r="AT605" s="1100" t="str">
        <f t="shared" si="379"/>
        <v>n/a</v>
      </c>
      <c r="AU605" s="1100" t="str">
        <f t="shared" si="380"/>
        <v>n/a</v>
      </c>
      <c r="AV605" s="1100" t="str">
        <f t="shared" si="381"/>
        <v>n/a</v>
      </c>
      <c r="AW605" s="1100">
        <f t="shared" si="383"/>
        <v>-2.5385323211410151</v>
      </c>
      <c r="AX605" s="1100">
        <f t="shared" si="384"/>
        <v>48.925384260046151</v>
      </c>
    </row>
    <row r="606" spans="1:50" ht="11.25" customHeight="1" x14ac:dyDescent="0.2">
      <c r="A606" s="508" t="s">
        <v>4016</v>
      </c>
      <c r="B606" s="812" t="s">
        <v>4017</v>
      </c>
      <c r="C606" s="584">
        <v>0.7</v>
      </c>
      <c r="D606" s="584">
        <v>0.6</v>
      </c>
      <c r="E606" s="460">
        <v>0.38</v>
      </c>
      <c r="F606" s="460">
        <v>0.19</v>
      </c>
      <c r="G606" s="584">
        <v>0.15</v>
      </c>
      <c r="H606" s="584">
        <v>0.115</v>
      </c>
      <c r="I606" s="584">
        <v>0.05</v>
      </c>
      <c r="J606" s="499">
        <v>0</v>
      </c>
      <c r="K606" s="897"/>
      <c r="L606" s="463">
        <v>0</v>
      </c>
      <c r="M606" s="588">
        <v>0</v>
      </c>
      <c r="N606" s="897"/>
      <c r="O606" s="585">
        <v>0</v>
      </c>
      <c r="P606" s="585">
        <v>0</v>
      </c>
      <c r="Q606" s="500">
        <v>0</v>
      </c>
      <c r="R606" s="500">
        <v>0</v>
      </c>
      <c r="S606" s="500">
        <v>0</v>
      </c>
      <c r="T606" s="500">
        <v>0</v>
      </c>
      <c r="U606" s="500">
        <v>0</v>
      </c>
      <c r="V606" s="500">
        <v>0</v>
      </c>
      <c r="W606" s="500">
        <v>0</v>
      </c>
      <c r="X606" s="500">
        <v>0</v>
      </c>
      <c r="Y606" s="500">
        <v>0</v>
      </c>
      <c r="Z606" s="500">
        <v>0</v>
      </c>
      <c r="AA606" s="587">
        <f t="shared" si="382"/>
        <v>2.1849999999999996</v>
      </c>
      <c r="AB606" s="1100">
        <f t="shared" si="361"/>
        <v>16.666666666666675</v>
      </c>
      <c r="AC606" s="1100">
        <f t="shared" si="362"/>
        <v>57.894736842105267</v>
      </c>
      <c r="AD606" s="1100">
        <f t="shared" si="363"/>
        <v>100</v>
      </c>
      <c r="AE606" s="1100">
        <f t="shared" si="364"/>
        <v>26.666666666666682</v>
      </c>
      <c r="AF606" s="1100">
        <f t="shared" si="365"/>
        <v>30.434782608695631</v>
      </c>
      <c r="AG606" s="1100">
        <f t="shared" si="366"/>
        <v>129.99999999999997</v>
      </c>
      <c r="AH606" s="1100" t="str">
        <f t="shared" si="367"/>
        <v>n/a</v>
      </c>
      <c r="AI606" s="1100" t="str">
        <f t="shared" si="368"/>
        <v>n/a</v>
      </c>
      <c r="AJ606" s="1100" t="str">
        <f t="shared" si="369"/>
        <v>n/a</v>
      </c>
      <c r="AK606" s="1100" t="str">
        <f t="shared" si="370"/>
        <v>n/a</v>
      </c>
      <c r="AL606" s="1100" t="str">
        <f t="shared" si="371"/>
        <v>n/a</v>
      </c>
      <c r="AM606" s="1100" t="str">
        <f t="shared" si="372"/>
        <v>n/a</v>
      </c>
      <c r="AN606" s="1100" t="str">
        <f t="shared" si="373"/>
        <v>n/a</v>
      </c>
      <c r="AO606" s="1100" t="str">
        <f t="shared" si="374"/>
        <v>n/a</v>
      </c>
      <c r="AP606" s="1100" t="str">
        <f t="shared" si="375"/>
        <v>n/a</v>
      </c>
      <c r="AQ606" s="1100" t="str">
        <f t="shared" si="376"/>
        <v>n/a</v>
      </c>
      <c r="AR606" s="1100" t="str">
        <f t="shared" si="377"/>
        <v>n/a</v>
      </c>
      <c r="AS606" s="1100" t="str">
        <f t="shared" si="378"/>
        <v>n/a</v>
      </c>
      <c r="AT606" s="1100" t="str">
        <f t="shared" si="379"/>
        <v>n/a</v>
      </c>
      <c r="AU606" s="1100" t="str">
        <f t="shared" si="380"/>
        <v>n/a</v>
      </c>
      <c r="AV606" s="1100" t="str">
        <f t="shared" si="381"/>
        <v>n/a</v>
      </c>
      <c r="AW606" s="1100">
        <f t="shared" si="383"/>
        <v>60.277142130689036</v>
      </c>
      <c r="AX606" s="1100">
        <f t="shared" si="384"/>
        <v>45.534519333543741</v>
      </c>
    </row>
    <row r="607" spans="1:50" ht="11.25" customHeight="1" x14ac:dyDescent="0.2">
      <c r="A607" s="458" t="s">
        <v>1641</v>
      </c>
      <c r="B607" s="812" t="s">
        <v>1642</v>
      </c>
      <c r="C607" s="584">
        <v>0.67</v>
      </c>
      <c r="D607" s="584">
        <v>0.63</v>
      </c>
      <c r="E607" s="460">
        <v>0.57499999999999996</v>
      </c>
      <c r="F607" s="460">
        <v>0.495</v>
      </c>
      <c r="G607" s="584">
        <v>0.47499999999999998</v>
      </c>
      <c r="H607" s="584">
        <v>0.45500000000000002</v>
      </c>
      <c r="I607" s="584">
        <v>0.435</v>
      </c>
      <c r="J607" s="584">
        <v>0.41499999999999998</v>
      </c>
      <c r="K607" s="897"/>
      <c r="L607" s="584">
        <v>0.39500000000000002</v>
      </c>
      <c r="M607" s="588">
        <v>0.39</v>
      </c>
      <c r="N607" s="897"/>
      <c r="O607" s="585">
        <v>0.39</v>
      </c>
      <c r="P607" s="585">
        <v>0.39</v>
      </c>
      <c r="Q607" s="590">
        <v>0.39</v>
      </c>
      <c r="R607" s="590">
        <v>0.36</v>
      </c>
      <c r="S607" s="590">
        <v>0.33</v>
      </c>
      <c r="T607" s="590">
        <v>0.3</v>
      </c>
      <c r="U607" s="590">
        <v>0.28000000000000003</v>
      </c>
      <c r="V607" s="590">
        <v>0.255</v>
      </c>
      <c r="W607" s="590">
        <v>0.23499999999999999</v>
      </c>
      <c r="X607" s="590">
        <v>0.215</v>
      </c>
      <c r="Y607" s="590">
        <v>0.19500000000000001</v>
      </c>
      <c r="Z607" s="590">
        <v>0.17499999999999999</v>
      </c>
      <c r="AA607" s="587">
        <f t="shared" si="382"/>
        <v>8.4500000000000011</v>
      </c>
      <c r="AB607" s="1100">
        <f t="shared" si="361"/>
        <v>6.3492063492063489</v>
      </c>
      <c r="AC607" s="1100">
        <f t="shared" si="362"/>
        <v>9.5652173913043583</v>
      </c>
      <c r="AD607" s="1100">
        <f t="shared" si="363"/>
        <v>16.161616161616156</v>
      </c>
      <c r="AE607" s="1100">
        <f t="shared" si="364"/>
        <v>4.2105263157894868</v>
      </c>
      <c r="AF607" s="1100">
        <f t="shared" si="365"/>
        <v>4.39560439560438</v>
      </c>
      <c r="AG607" s="1100">
        <f t="shared" si="366"/>
        <v>4.5977011494252817</v>
      </c>
      <c r="AH607" s="1100">
        <f t="shared" si="367"/>
        <v>4.8192771084337505</v>
      </c>
      <c r="AI607" s="1100">
        <f t="shared" si="368"/>
        <v>5.0632911392404889</v>
      </c>
      <c r="AJ607" s="1100">
        <f t="shared" si="369"/>
        <v>1.2820512820512775</v>
      </c>
      <c r="AK607" s="1100">
        <f t="shared" si="370"/>
        <v>0</v>
      </c>
      <c r="AL607" s="1100">
        <f t="shared" si="371"/>
        <v>0</v>
      </c>
      <c r="AM607" s="1100">
        <f t="shared" si="372"/>
        <v>0</v>
      </c>
      <c r="AN607" s="1100">
        <f t="shared" si="373"/>
        <v>8.3333333333333481</v>
      </c>
      <c r="AO607" s="1100">
        <f t="shared" si="374"/>
        <v>9.0909090909090828</v>
      </c>
      <c r="AP607" s="1100">
        <f t="shared" si="375"/>
        <v>10.000000000000009</v>
      </c>
      <c r="AQ607" s="1100">
        <f t="shared" si="376"/>
        <v>7.1428571428571397</v>
      </c>
      <c r="AR607" s="1100">
        <f t="shared" si="377"/>
        <v>9.8039215686274606</v>
      </c>
      <c r="AS607" s="1100">
        <f t="shared" si="378"/>
        <v>8.5106382978723527</v>
      </c>
      <c r="AT607" s="1100">
        <f t="shared" si="379"/>
        <v>9.302325581395344</v>
      </c>
      <c r="AU607" s="1100">
        <f t="shared" si="380"/>
        <v>10.256410256410241</v>
      </c>
      <c r="AV607" s="1100">
        <f t="shared" si="381"/>
        <v>11.428571428571432</v>
      </c>
      <c r="AW607" s="1100">
        <f t="shared" si="383"/>
        <v>6.6815932377451404</v>
      </c>
      <c r="AX607" s="1100">
        <f t="shared" si="384"/>
        <v>4.2318890617972142</v>
      </c>
    </row>
    <row r="608" spans="1:50" ht="11.25" customHeight="1" x14ac:dyDescent="0.2">
      <c r="A608" s="458" t="s">
        <v>1678</v>
      </c>
      <c r="B608" s="812" t="s">
        <v>1679</v>
      </c>
      <c r="C608" s="584">
        <v>0.52249999999999996</v>
      </c>
      <c r="D608" s="584">
        <v>0.49249999999999999</v>
      </c>
      <c r="E608" s="460">
        <v>0.46250000000000002</v>
      </c>
      <c r="F608" s="460">
        <v>0.4325</v>
      </c>
      <c r="G608" s="584">
        <v>0.40250000000000002</v>
      </c>
      <c r="H608" s="584">
        <v>0.3725</v>
      </c>
      <c r="I608" s="584">
        <v>0.34499999999999997</v>
      </c>
      <c r="J608" s="584">
        <v>0.32500000000000001</v>
      </c>
      <c r="K608" s="897"/>
      <c r="L608" s="463">
        <v>0.31</v>
      </c>
      <c r="M608" s="459">
        <v>0.31</v>
      </c>
      <c r="N608" s="897"/>
      <c r="O608" s="472">
        <v>0.28999999999999998</v>
      </c>
      <c r="P608" s="472">
        <v>0.27</v>
      </c>
      <c r="Q608" s="586">
        <v>0</v>
      </c>
      <c r="R608" s="586">
        <v>0</v>
      </c>
      <c r="S608" s="586">
        <v>0</v>
      </c>
      <c r="T608" s="586">
        <v>0</v>
      </c>
      <c r="U608" s="586">
        <v>0</v>
      </c>
      <c r="V608" s="586">
        <v>0</v>
      </c>
      <c r="W608" s="586">
        <v>0</v>
      </c>
      <c r="X608" s="586">
        <v>0</v>
      </c>
      <c r="Y608" s="586">
        <v>0</v>
      </c>
      <c r="Z608" s="586">
        <v>0</v>
      </c>
      <c r="AA608" s="587">
        <f t="shared" si="382"/>
        <v>4.5350000000000001</v>
      </c>
      <c r="AB608" s="1100">
        <f t="shared" si="361"/>
        <v>6.0913705583756306</v>
      </c>
      <c r="AC608" s="1100">
        <f t="shared" si="362"/>
        <v>6.4864864864864868</v>
      </c>
      <c r="AD608" s="1100">
        <f t="shared" si="363"/>
        <v>6.9364161849710948</v>
      </c>
      <c r="AE608" s="1100">
        <f t="shared" si="364"/>
        <v>7.4534161490683148</v>
      </c>
      <c r="AF608" s="1100">
        <f t="shared" si="365"/>
        <v>8.0536912751677967</v>
      </c>
      <c r="AG608" s="1100">
        <f t="shared" si="366"/>
        <v>7.9710144927536364</v>
      </c>
      <c r="AH608" s="1100">
        <f t="shared" si="367"/>
        <v>6.153846153846132</v>
      </c>
      <c r="AI608" s="1100">
        <f t="shared" si="368"/>
        <v>4.8387096774193505</v>
      </c>
      <c r="AJ608" s="1100">
        <f t="shared" si="369"/>
        <v>0</v>
      </c>
      <c r="AK608" s="1100">
        <f t="shared" si="370"/>
        <v>6.8965517241379448</v>
      </c>
      <c r="AL608" s="1100">
        <f t="shared" si="371"/>
        <v>7.4074074074073959</v>
      </c>
      <c r="AM608" s="1100" t="str">
        <f t="shared" si="372"/>
        <v>n/a</v>
      </c>
      <c r="AN608" s="1100" t="str">
        <f t="shared" si="373"/>
        <v>n/a</v>
      </c>
      <c r="AO608" s="1100" t="str">
        <f t="shared" si="374"/>
        <v>n/a</v>
      </c>
      <c r="AP608" s="1100" t="str">
        <f t="shared" si="375"/>
        <v>n/a</v>
      </c>
      <c r="AQ608" s="1100" t="str">
        <f t="shared" si="376"/>
        <v>n/a</v>
      </c>
      <c r="AR608" s="1100" t="str">
        <f t="shared" si="377"/>
        <v>n/a</v>
      </c>
      <c r="AS608" s="1100" t="str">
        <f t="shared" si="378"/>
        <v>n/a</v>
      </c>
      <c r="AT608" s="1100" t="str">
        <f t="shared" si="379"/>
        <v>n/a</v>
      </c>
      <c r="AU608" s="1100" t="str">
        <f t="shared" si="380"/>
        <v>n/a</v>
      </c>
      <c r="AV608" s="1100" t="str">
        <f t="shared" si="381"/>
        <v>n/a</v>
      </c>
      <c r="AW608" s="1100">
        <f t="shared" si="383"/>
        <v>6.208082737239434</v>
      </c>
      <c r="AX608" s="1100">
        <f t="shared" si="384"/>
        <v>2.2587040358269723</v>
      </c>
    </row>
    <row r="609" spans="1:50" ht="11.25" customHeight="1" x14ac:dyDescent="0.2">
      <c r="A609" s="803" t="s">
        <v>4466</v>
      </c>
      <c r="B609" s="812" t="s">
        <v>4436</v>
      </c>
      <c r="C609" s="584">
        <v>0.48</v>
      </c>
      <c r="D609" s="460">
        <v>0.42000000000000004</v>
      </c>
      <c r="E609" s="460">
        <v>0.32</v>
      </c>
      <c r="F609" s="589">
        <v>0.22000000000000003</v>
      </c>
      <c r="G609" s="460">
        <v>0.14000000000000001</v>
      </c>
      <c r="H609" s="460">
        <v>0.04</v>
      </c>
      <c r="I609" s="483">
        <v>0</v>
      </c>
      <c r="J609" s="483">
        <v>0</v>
      </c>
      <c r="K609" s="483"/>
      <c r="L609" s="483">
        <v>0.01</v>
      </c>
      <c r="M609" s="480">
        <v>0.09</v>
      </c>
      <c r="N609" s="483"/>
      <c r="O609" s="503">
        <v>0.24</v>
      </c>
      <c r="P609" s="503">
        <v>0.64</v>
      </c>
      <c r="Q609" s="500">
        <v>0.64</v>
      </c>
      <c r="R609" s="590">
        <v>0.64</v>
      </c>
      <c r="S609" s="590">
        <v>0.5867</v>
      </c>
      <c r="T609" s="590">
        <v>0.5334000000000001</v>
      </c>
      <c r="U609" s="590">
        <v>0.48</v>
      </c>
      <c r="V609" s="590">
        <v>0.43989999999999996</v>
      </c>
      <c r="W609" s="500">
        <v>0.4</v>
      </c>
      <c r="X609" s="500">
        <v>0.4</v>
      </c>
      <c r="Y609" s="590">
        <v>0.4</v>
      </c>
      <c r="Z609" s="590">
        <v>0.36009999999999998</v>
      </c>
      <c r="AA609" s="587">
        <f t="shared" si="382"/>
        <v>7.4801000000000011</v>
      </c>
      <c r="AB609" s="1100">
        <f t="shared" si="361"/>
        <v>14.285714285714279</v>
      </c>
      <c r="AC609" s="1100">
        <f t="shared" si="362"/>
        <v>31.25</v>
      </c>
      <c r="AD609" s="1100">
        <f t="shared" si="363"/>
        <v>45.454545454545439</v>
      </c>
      <c r="AE609" s="1100">
        <f t="shared" si="364"/>
        <v>57.142857142857139</v>
      </c>
      <c r="AF609" s="1100">
        <f t="shared" si="365"/>
        <v>250.00000000000006</v>
      </c>
      <c r="AG609" s="1100" t="str">
        <f t="shared" si="366"/>
        <v>n/a</v>
      </c>
      <c r="AH609" s="1100" t="str">
        <f t="shared" si="367"/>
        <v>n/a</v>
      </c>
      <c r="AI609" s="1100">
        <f t="shared" si="368"/>
        <v>-100</v>
      </c>
      <c r="AJ609" s="1100">
        <f t="shared" si="369"/>
        <v>-88.888888888888886</v>
      </c>
      <c r="AK609" s="1100">
        <f t="shared" si="370"/>
        <v>-62.5</v>
      </c>
      <c r="AL609" s="1100">
        <f t="shared" si="371"/>
        <v>-62.5</v>
      </c>
      <c r="AM609" s="1100">
        <f t="shared" si="372"/>
        <v>0</v>
      </c>
      <c r="AN609" s="1100">
        <f t="shared" si="373"/>
        <v>0</v>
      </c>
      <c r="AO609" s="1100">
        <f t="shared" si="374"/>
        <v>9.0847110959604507</v>
      </c>
      <c r="AP609" s="1100">
        <f t="shared" si="375"/>
        <v>9.9925009373827969</v>
      </c>
      <c r="AQ609" s="1100">
        <f t="shared" si="376"/>
        <v>11.125000000000028</v>
      </c>
      <c r="AR609" s="1100">
        <f t="shared" si="377"/>
        <v>9.1157081154807926</v>
      </c>
      <c r="AS609" s="1100">
        <f t="shared" si="378"/>
        <v>9.9749999999999783</v>
      </c>
      <c r="AT609" s="1100">
        <f t="shared" si="379"/>
        <v>0</v>
      </c>
      <c r="AU609" s="1100">
        <f t="shared" si="380"/>
        <v>0</v>
      </c>
      <c r="AV609" s="1100">
        <f t="shared" si="381"/>
        <v>11.080255484587621</v>
      </c>
      <c r="AW609" s="1100">
        <f t="shared" si="383"/>
        <v>7.6114422961915631</v>
      </c>
      <c r="AX609" s="1100">
        <f t="shared" si="384"/>
        <v>72.355822156692668</v>
      </c>
    </row>
    <row r="610" spans="1:50" ht="11.25" customHeight="1" x14ac:dyDescent="0.2">
      <c r="A610" s="829" t="s">
        <v>1633</v>
      </c>
      <c r="B610" s="812" t="s">
        <v>1634</v>
      </c>
      <c r="C610" s="584">
        <v>0.34</v>
      </c>
      <c r="D610" s="584">
        <v>0.28999999999999998</v>
      </c>
      <c r="E610" s="460">
        <v>0.27</v>
      </c>
      <c r="F610" s="589">
        <v>0.26</v>
      </c>
      <c r="G610" s="584">
        <v>0.25</v>
      </c>
      <c r="H610" s="584">
        <v>0.24</v>
      </c>
      <c r="I610" s="584">
        <v>0.23499999999999999</v>
      </c>
      <c r="J610" s="584">
        <v>0.18</v>
      </c>
      <c r="K610" s="897"/>
      <c r="L610" s="463">
        <v>0.16500000000000001</v>
      </c>
      <c r="M610" s="588">
        <v>0.16500000000000001</v>
      </c>
      <c r="N610" s="897"/>
      <c r="O610" s="472">
        <v>0.16500000000000001</v>
      </c>
      <c r="P610" s="472">
        <v>0.16</v>
      </c>
      <c r="Q610" s="590">
        <v>0.15</v>
      </c>
      <c r="R610" s="590">
        <v>0.13500000000000001</v>
      </c>
      <c r="S610" s="590">
        <v>0.125</v>
      </c>
      <c r="T610" s="590">
        <v>7.6670000000000002E-2</v>
      </c>
      <c r="U610" s="590">
        <v>7.1669999999999998E-2</v>
      </c>
      <c r="V610" s="590">
        <v>6.5000000000000002E-2</v>
      </c>
      <c r="W610" s="590">
        <v>6.1670000000000003E-2</v>
      </c>
      <c r="X610" s="590">
        <v>5.833E-2</v>
      </c>
      <c r="Y610" s="586">
        <v>0</v>
      </c>
      <c r="Z610" s="586">
        <v>0</v>
      </c>
      <c r="AA610" s="587">
        <f t="shared" si="382"/>
        <v>3.463340000000001</v>
      </c>
      <c r="AB610" s="1100">
        <f t="shared" si="361"/>
        <v>17.24137931034484</v>
      </c>
      <c r="AC610" s="1100">
        <f t="shared" si="362"/>
        <v>7.4074074074073959</v>
      </c>
      <c r="AD610" s="1100">
        <f t="shared" si="363"/>
        <v>3.8461538461538547</v>
      </c>
      <c r="AE610" s="1100">
        <f t="shared" si="364"/>
        <v>4.0000000000000036</v>
      </c>
      <c r="AF610" s="1100">
        <f t="shared" si="365"/>
        <v>4.1666666666666741</v>
      </c>
      <c r="AG610" s="1100">
        <f t="shared" si="366"/>
        <v>2.1276595744680771</v>
      </c>
      <c r="AH610" s="1100">
        <f t="shared" si="367"/>
        <v>30.555555555555557</v>
      </c>
      <c r="AI610" s="1100">
        <f t="shared" si="368"/>
        <v>9.0909090909090828</v>
      </c>
      <c r="AJ610" s="1100">
        <f t="shared" si="369"/>
        <v>0</v>
      </c>
      <c r="AK610" s="1100">
        <f t="shared" si="370"/>
        <v>0</v>
      </c>
      <c r="AL610" s="1100">
        <f t="shared" si="371"/>
        <v>3.125</v>
      </c>
      <c r="AM610" s="1100">
        <f t="shared" si="372"/>
        <v>6.6666666666666652</v>
      </c>
      <c r="AN610" s="1100">
        <f t="shared" si="373"/>
        <v>11.111111111111093</v>
      </c>
      <c r="AO610" s="1100">
        <f t="shared" si="374"/>
        <v>8.0000000000000071</v>
      </c>
      <c r="AP610" s="1100">
        <f t="shared" si="375"/>
        <v>63.036389722185994</v>
      </c>
      <c r="AQ610" s="1100">
        <f t="shared" si="376"/>
        <v>6.9764197014092533</v>
      </c>
      <c r="AR610" s="1100">
        <f t="shared" si="377"/>
        <v>10.261538461538455</v>
      </c>
      <c r="AS610" s="1100">
        <f t="shared" si="378"/>
        <v>5.3997081238851941</v>
      </c>
      <c r="AT610" s="1100">
        <f t="shared" si="379"/>
        <v>5.726041488085043</v>
      </c>
      <c r="AU610" s="1100" t="str">
        <f t="shared" si="380"/>
        <v>n/a</v>
      </c>
      <c r="AV610" s="1100" t="str">
        <f t="shared" si="381"/>
        <v>n/a</v>
      </c>
      <c r="AW610" s="1100">
        <f t="shared" si="383"/>
        <v>10.459926669809851</v>
      </c>
      <c r="AX610" s="1100">
        <f t="shared" si="384"/>
        <v>14.478870491101917</v>
      </c>
    </row>
    <row r="611" spans="1:50" ht="11.25" customHeight="1" x14ac:dyDescent="0.2">
      <c r="A611" s="511" t="s">
        <v>3967</v>
      </c>
      <c r="B611" s="812" t="s">
        <v>3968</v>
      </c>
      <c r="C611" s="584">
        <v>1.84</v>
      </c>
      <c r="D611" s="584">
        <v>1.69</v>
      </c>
      <c r="E611" s="460">
        <v>1.4279999999999999</v>
      </c>
      <c r="F611" s="589">
        <v>1.177</v>
      </c>
      <c r="G611" s="584">
        <v>0.96870000000000001</v>
      </c>
      <c r="H611" s="584">
        <v>0.67420000000000002</v>
      </c>
      <c r="I611" s="510">
        <v>0</v>
      </c>
      <c r="J611" s="510">
        <v>0</v>
      </c>
      <c r="K611" s="897"/>
      <c r="L611" s="510">
        <v>0</v>
      </c>
      <c r="M611" s="464">
        <v>0</v>
      </c>
      <c r="N611" s="897"/>
      <c r="O611" s="585">
        <v>0</v>
      </c>
      <c r="P611" s="585">
        <v>0</v>
      </c>
      <c r="Q611" s="586">
        <v>0</v>
      </c>
      <c r="R611" s="586">
        <v>0</v>
      </c>
      <c r="S611" s="586">
        <v>0</v>
      </c>
      <c r="T611" s="586">
        <v>0</v>
      </c>
      <c r="U611" s="586">
        <v>0</v>
      </c>
      <c r="V611" s="586">
        <v>0</v>
      </c>
      <c r="W611" s="586">
        <v>0</v>
      </c>
      <c r="X611" s="586">
        <v>0</v>
      </c>
      <c r="Y611" s="586">
        <v>0</v>
      </c>
      <c r="Z611" s="586">
        <v>0</v>
      </c>
      <c r="AA611" s="587">
        <f t="shared" si="382"/>
        <v>7.7778999999999998</v>
      </c>
      <c r="AB611" s="1100">
        <f t="shared" si="361"/>
        <v>8.875739644970416</v>
      </c>
      <c r="AC611" s="1100">
        <f t="shared" si="362"/>
        <v>18.347338935574232</v>
      </c>
      <c r="AD611" s="1100">
        <f t="shared" si="363"/>
        <v>21.325403568394208</v>
      </c>
      <c r="AE611" s="1100">
        <f t="shared" si="364"/>
        <v>21.50304531846805</v>
      </c>
      <c r="AF611" s="1100">
        <f t="shared" si="365"/>
        <v>43.681400177988714</v>
      </c>
      <c r="AG611" s="1100" t="str">
        <f t="shared" si="366"/>
        <v>n/a</v>
      </c>
      <c r="AH611" s="1100" t="str">
        <f t="shared" si="367"/>
        <v>n/a</v>
      </c>
      <c r="AI611" s="1100" t="str">
        <f t="shared" si="368"/>
        <v>n/a</v>
      </c>
      <c r="AJ611" s="1100" t="str">
        <f t="shared" si="369"/>
        <v>n/a</v>
      </c>
      <c r="AK611" s="1100" t="str">
        <f t="shared" si="370"/>
        <v>n/a</v>
      </c>
      <c r="AL611" s="1100" t="str">
        <f t="shared" si="371"/>
        <v>n/a</v>
      </c>
      <c r="AM611" s="1100" t="str">
        <f t="shared" si="372"/>
        <v>n/a</v>
      </c>
      <c r="AN611" s="1100" t="str">
        <f t="shared" si="373"/>
        <v>n/a</v>
      </c>
      <c r="AO611" s="1100" t="str">
        <f t="shared" si="374"/>
        <v>n/a</v>
      </c>
      <c r="AP611" s="1100" t="str">
        <f t="shared" si="375"/>
        <v>n/a</v>
      </c>
      <c r="AQ611" s="1100" t="str">
        <f t="shared" si="376"/>
        <v>n/a</v>
      </c>
      <c r="AR611" s="1100" t="str">
        <f t="shared" si="377"/>
        <v>n/a</v>
      </c>
      <c r="AS611" s="1100" t="str">
        <f t="shared" si="378"/>
        <v>n/a</v>
      </c>
      <c r="AT611" s="1100" t="str">
        <f t="shared" si="379"/>
        <v>n/a</v>
      </c>
      <c r="AU611" s="1100" t="str">
        <f t="shared" si="380"/>
        <v>n/a</v>
      </c>
      <c r="AV611" s="1100" t="str">
        <f t="shared" si="381"/>
        <v>n/a</v>
      </c>
      <c r="AW611" s="1100">
        <f t="shared" si="383"/>
        <v>22.746585529079123</v>
      </c>
      <c r="AX611" s="1100">
        <f t="shared" si="384"/>
        <v>12.782667473341998</v>
      </c>
    </row>
    <row r="612" spans="1:50" ht="11.25" customHeight="1" x14ac:dyDescent="0.2">
      <c r="A612" s="814" t="s">
        <v>333</v>
      </c>
      <c r="B612" s="445" t="s">
        <v>334</v>
      </c>
      <c r="C612" s="584">
        <v>5.36</v>
      </c>
      <c r="D612" s="584">
        <v>4.5199999999999996</v>
      </c>
      <c r="E612" s="460">
        <v>3.44</v>
      </c>
      <c r="F612" s="482">
        <v>3.4</v>
      </c>
      <c r="G612" s="451">
        <v>3.36</v>
      </c>
      <c r="H612" s="451">
        <v>2.68</v>
      </c>
      <c r="I612" s="451">
        <v>2.2000000000000002</v>
      </c>
      <c r="J612" s="451">
        <v>2</v>
      </c>
      <c r="K612" s="964"/>
      <c r="L612" s="451">
        <v>1.56</v>
      </c>
      <c r="M612" s="449">
        <v>1.46</v>
      </c>
      <c r="N612" s="964"/>
      <c r="O612" s="488">
        <v>1.44</v>
      </c>
      <c r="P612" s="488">
        <v>1.42</v>
      </c>
      <c r="Q612" s="456">
        <v>1.4</v>
      </c>
      <c r="R612" s="456">
        <v>1.26</v>
      </c>
      <c r="S612" s="456">
        <v>1</v>
      </c>
      <c r="T612" s="456">
        <v>0.82</v>
      </c>
      <c r="U612" s="456">
        <v>0.68</v>
      </c>
      <c r="V612" s="456">
        <v>0.62</v>
      </c>
      <c r="W612" s="456">
        <v>0.59499999999999997</v>
      </c>
      <c r="X612" s="456">
        <v>0.57999999999999996</v>
      </c>
      <c r="Y612" s="456">
        <v>0.54</v>
      </c>
      <c r="Z612" s="456">
        <v>0.48</v>
      </c>
      <c r="AA612" s="587">
        <f t="shared" si="382"/>
        <v>40.814999999999984</v>
      </c>
      <c r="AB612" s="1100">
        <f t="shared" si="361"/>
        <v>18.584070796460207</v>
      </c>
      <c r="AC612" s="1100">
        <f t="shared" si="362"/>
        <v>31.395348837209291</v>
      </c>
      <c r="AD612" s="1100">
        <f t="shared" si="363"/>
        <v>1.1764705882352899</v>
      </c>
      <c r="AE612" s="1100">
        <f t="shared" si="364"/>
        <v>1.1904761904761862</v>
      </c>
      <c r="AF612" s="1100">
        <f t="shared" si="365"/>
        <v>25.373134328358194</v>
      </c>
      <c r="AG612" s="1100">
        <f t="shared" si="366"/>
        <v>21.818181818181827</v>
      </c>
      <c r="AH612" s="1100">
        <f t="shared" si="367"/>
        <v>10.000000000000009</v>
      </c>
      <c r="AI612" s="1100">
        <f t="shared" si="368"/>
        <v>28.205128205128194</v>
      </c>
      <c r="AJ612" s="1100">
        <f t="shared" si="369"/>
        <v>6.8493150684931559</v>
      </c>
      <c r="AK612" s="1100">
        <f t="shared" si="370"/>
        <v>1.388888888888884</v>
      </c>
      <c r="AL612" s="1100">
        <f t="shared" si="371"/>
        <v>1.4084507042253502</v>
      </c>
      <c r="AM612" s="1100">
        <f t="shared" si="372"/>
        <v>1.4285714285714235</v>
      </c>
      <c r="AN612" s="1100">
        <f t="shared" si="373"/>
        <v>11.111111111111093</v>
      </c>
      <c r="AO612" s="1100">
        <f t="shared" si="374"/>
        <v>26</v>
      </c>
      <c r="AP612" s="1100">
        <f t="shared" si="375"/>
        <v>21.95121951219512</v>
      </c>
      <c r="AQ612" s="1100">
        <f t="shared" si="376"/>
        <v>20.588235294117641</v>
      </c>
      <c r="AR612" s="1100">
        <f t="shared" si="377"/>
        <v>9.6774193548387224</v>
      </c>
      <c r="AS612" s="1100">
        <f t="shared" si="378"/>
        <v>4.2016806722689148</v>
      </c>
      <c r="AT612" s="1100">
        <f t="shared" si="379"/>
        <v>2.5862068965517349</v>
      </c>
      <c r="AU612" s="1100">
        <f t="shared" si="380"/>
        <v>7.4074074074073959</v>
      </c>
      <c r="AV612" s="1100">
        <f t="shared" si="381"/>
        <v>12.500000000000021</v>
      </c>
      <c r="AW612" s="1100">
        <f t="shared" si="383"/>
        <v>12.611491290605649</v>
      </c>
      <c r="AX612" s="1100">
        <f t="shared" si="384"/>
        <v>10.237970710188383</v>
      </c>
    </row>
    <row r="613" spans="1:50" ht="11.25" customHeight="1" x14ac:dyDescent="0.2">
      <c r="A613" s="508" t="s">
        <v>3886</v>
      </c>
      <c r="B613" s="18" t="s">
        <v>3887</v>
      </c>
      <c r="C613" s="963">
        <v>0.94</v>
      </c>
      <c r="D613" s="963">
        <v>0.83</v>
      </c>
      <c r="E613" s="460">
        <v>0.74</v>
      </c>
      <c r="F613" s="18">
        <v>0.66</v>
      </c>
      <c r="G613" s="18">
        <v>0.61</v>
      </c>
      <c r="H613" s="18">
        <v>0.56999999999999995</v>
      </c>
      <c r="I613" s="18">
        <v>0.53</v>
      </c>
      <c r="J613" s="18">
        <v>0.52</v>
      </c>
      <c r="K613" s="18">
        <v>0.52</v>
      </c>
      <c r="L613" s="18">
        <v>0.52</v>
      </c>
      <c r="M613" s="817">
        <v>0.52</v>
      </c>
      <c r="N613" s="469"/>
      <c r="O613" s="29">
        <v>0.52</v>
      </c>
      <c r="P613" s="29">
        <v>0.52</v>
      </c>
      <c r="Q613" s="7">
        <v>0.49</v>
      </c>
      <c r="R613" s="7">
        <v>0.44</v>
      </c>
      <c r="S613" s="7">
        <v>0.39500000000000002</v>
      </c>
      <c r="T613" s="7">
        <v>0.35</v>
      </c>
      <c r="U613" s="7">
        <v>0.31</v>
      </c>
      <c r="V613" s="7">
        <v>0.3</v>
      </c>
      <c r="W613" s="7">
        <v>0.3</v>
      </c>
      <c r="X613" s="7">
        <v>0.3</v>
      </c>
      <c r="Y613" s="7">
        <v>0.29499999999999998</v>
      </c>
      <c r="Z613" s="7">
        <v>0.24175824175824201</v>
      </c>
      <c r="AA613" s="587">
        <f t="shared" si="382"/>
        <v>11.421758241758242</v>
      </c>
      <c r="AB613" s="1100">
        <f t="shared" si="361"/>
        <v>13.25301204819278</v>
      </c>
      <c r="AC613" s="1100">
        <f t="shared" si="362"/>
        <v>12.162162162162149</v>
      </c>
      <c r="AD613" s="1100">
        <f t="shared" si="363"/>
        <v>12.12121212121211</v>
      </c>
      <c r="AE613" s="1100">
        <f t="shared" si="364"/>
        <v>8.196721311475418</v>
      </c>
      <c r="AF613" s="1100">
        <f t="shared" si="365"/>
        <v>7.0175438596491224</v>
      </c>
      <c r="AG613" s="1100">
        <f t="shared" si="366"/>
        <v>7.5471698113207308</v>
      </c>
      <c r="AH613" s="1100">
        <f t="shared" si="367"/>
        <v>1.9230769230769162</v>
      </c>
      <c r="AI613" s="1100">
        <f t="shared" si="368"/>
        <v>0</v>
      </c>
      <c r="AJ613" s="1100">
        <f t="shared" si="369"/>
        <v>0</v>
      </c>
      <c r="AK613" s="1100">
        <f t="shared" si="370"/>
        <v>0</v>
      </c>
      <c r="AL613" s="1100">
        <f t="shared" si="371"/>
        <v>0</v>
      </c>
      <c r="AM613" s="1100">
        <f t="shared" si="372"/>
        <v>6.1224489795918435</v>
      </c>
      <c r="AN613" s="1100">
        <f t="shared" si="373"/>
        <v>11.363636363636353</v>
      </c>
      <c r="AO613" s="1100">
        <f t="shared" si="374"/>
        <v>11.392405063291132</v>
      </c>
      <c r="AP613" s="1100">
        <f t="shared" si="375"/>
        <v>12.857142857142879</v>
      </c>
      <c r="AQ613" s="1100">
        <f t="shared" si="376"/>
        <v>12.903225806451601</v>
      </c>
      <c r="AR613" s="1100">
        <f t="shared" si="377"/>
        <v>3.3333333333333437</v>
      </c>
      <c r="AS613" s="1100">
        <f t="shared" si="378"/>
        <v>0</v>
      </c>
      <c r="AT613" s="1100">
        <f t="shared" si="379"/>
        <v>0</v>
      </c>
      <c r="AU613" s="1100">
        <f t="shared" si="380"/>
        <v>1.6949152542372836</v>
      </c>
      <c r="AV613" s="1100">
        <f t="shared" si="381"/>
        <v>22.022727272727138</v>
      </c>
      <c r="AW613" s="1100">
        <f t="shared" si="383"/>
        <v>6.8528920555952766</v>
      </c>
      <c r="AX613" s="1100">
        <f t="shared" si="384"/>
        <v>6.2791598530751322</v>
      </c>
    </row>
    <row r="614" spans="1:50" ht="11.25" customHeight="1" x14ac:dyDescent="0.2">
      <c r="A614" s="829" t="s">
        <v>785</v>
      </c>
      <c r="B614" s="812" t="s">
        <v>786</v>
      </c>
      <c r="C614" s="584">
        <v>1.1875</v>
      </c>
      <c r="D614" s="584">
        <v>1.1575</v>
      </c>
      <c r="E614" s="460">
        <v>1.1274999999999999</v>
      </c>
      <c r="F614" s="589">
        <v>1.0975000000000001</v>
      </c>
      <c r="G614" s="584">
        <v>1.06375</v>
      </c>
      <c r="H614" s="584">
        <v>1.0049999999999999</v>
      </c>
      <c r="I614" s="584">
        <v>0.94499999999999995</v>
      </c>
      <c r="J614" s="584">
        <v>0.9</v>
      </c>
      <c r="K614" s="897"/>
      <c r="L614" s="584">
        <v>0.82499999999999996</v>
      </c>
      <c r="M614" s="459">
        <v>0.74875000000000003</v>
      </c>
      <c r="N614" s="897"/>
      <c r="O614" s="472">
        <v>0.67749999999999999</v>
      </c>
      <c r="P614" s="472">
        <v>0.59499999999999997</v>
      </c>
      <c r="Q614" s="590">
        <v>0.54</v>
      </c>
      <c r="R614" s="590">
        <v>0.49</v>
      </c>
      <c r="S614" s="590">
        <v>0.45</v>
      </c>
      <c r="T614" s="590">
        <v>0.42499999999999999</v>
      </c>
      <c r="U614" s="590">
        <v>0.40500000000000003</v>
      </c>
      <c r="V614" s="590">
        <v>0.38500000000000001</v>
      </c>
      <c r="W614" s="590">
        <v>0.375</v>
      </c>
      <c r="X614" s="590">
        <v>0.37</v>
      </c>
      <c r="Y614" s="590">
        <v>0.36499999999999999</v>
      </c>
      <c r="Z614" s="590">
        <v>0.36</v>
      </c>
      <c r="AA614" s="587">
        <f t="shared" si="382"/>
        <v>15.494999999999999</v>
      </c>
      <c r="AB614" s="1100">
        <f t="shared" si="361"/>
        <v>2.591792656587466</v>
      </c>
      <c r="AC614" s="1100">
        <f t="shared" si="362"/>
        <v>2.6607538802660757</v>
      </c>
      <c r="AD614" s="1100">
        <f t="shared" si="363"/>
        <v>2.7334851936218429</v>
      </c>
      <c r="AE614" s="1100">
        <f t="shared" si="364"/>
        <v>3.1727379553466717</v>
      </c>
      <c r="AF614" s="1100">
        <f t="shared" si="365"/>
        <v>5.845771144278622</v>
      </c>
      <c r="AG614" s="1100">
        <f t="shared" si="366"/>
        <v>6.3492063492063489</v>
      </c>
      <c r="AH614" s="1100">
        <f t="shared" si="367"/>
        <v>4.9999999999999822</v>
      </c>
      <c r="AI614" s="1100">
        <f t="shared" si="368"/>
        <v>9.0909090909091042</v>
      </c>
      <c r="AJ614" s="1100">
        <f t="shared" si="369"/>
        <v>10.183639398998313</v>
      </c>
      <c r="AK614" s="1100">
        <f t="shared" si="370"/>
        <v>10.516605166051662</v>
      </c>
      <c r="AL614" s="1100">
        <f t="shared" si="371"/>
        <v>13.86554621848739</v>
      </c>
      <c r="AM614" s="1100">
        <f t="shared" si="372"/>
        <v>10.185185185185164</v>
      </c>
      <c r="AN614" s="1100">
        <f t="shared" si="373"/>
        <v>10.204081632653072</v>
      </c>
      <c r="AO614" s="1100">
        <f t="shared" si="374"/>
        <v>8.8888888888888786</v>
      </c>
      <c r="AP614" s="1100">
        <f t="shared" si="375"/>
        <v>5.8823529411764719</v>
      </c>
      <c r="AQ614" s="1100">
        <f t="shared" si="376"/>
        <v>4.9382716049382713</v>
      </c>
      <c r="AR614" s="1100">
        <f t="shared" si="377"/>
        <v>5.1948051948051965</v>
      </c>
      <c r="AS614" s="1100">
        <f t="shared" si="378"/>
        <v>2.6666666666666616</v>
      </c>
      <c r="AT614" s="1100">
        <f t="shared" si="379"/>
        <v>1.3513513513513598</v>
      </c>
      <c r="AU614" s="1100">
        <f t="shared" si="380"/>
        <v>1.3698630136986356</v>
      </c>
      <c r="AV614" s="1100">
        <f t="shared" si="381"/>
        <v>1.388888888888884</v>
      </c>
      <c r="AW614" s="1100">
        <f t="shared" si="383"/>
        <v>5.9086096391431457</v>
      </c>
      <c r="AX614" s="1100">
        <f t="shared" si="384"/>
        <v>3.6910037042078776</v>
      </c>
    </row>
    <row r="615" spans="1:50" ht="11.25" customHeight="1" x14ac:dyDescent="0.2">
      <c r="A615" s="814" t="s">
        <v>634</v>
      </c>
      <c r="B615" s="445" t="s">
        <v>635</v>
      </c>
      <c r="C615" s="584">
        <v>3.56</v>
      </c>
      <c r="D615" s="584">
        <v>3.46</v>
      </c>
      <c r="E615" s="460">
        <v>3.26</v>
      </c>
      <c r="F615" s="482">
        <v>3.06</v>
      </c>
      <c r="G615" s="451">
        <v>2.84</v>
      </c>
      <c r="H615" s="451">
        <v>2.62</v>
      </c>
      <c r="I615" s="451">
        <v>2.44</v>
      </c>
      <c r="J615" s="451">
        <v>2.2000000000000002</v>
      </c>
      <c r="K615" s="964"/>
      <c r="L615" s="451">
        <v>2</v>
      </c>
      <c r="M615" s="449">
        <v>1.84</v>
      </c>
      <c r="N615" s="964"/>
      <c r="O615" s="488">
        <v>1.55</v>
      </c>
      <c r="P615" s="488">
        <v>1.37</v>
      </c>
      <c r="Q615" s="456">
        <v>1.26</v>
      </c>
      <c r="R615" s="456">
        <v>1.18</v>
      </c>
      <c r="S615" s="456">
        <v>1.1100000000000001</v>
      </c>
      <c r="T615" s="456">
        <v>1.06</v>
      </c>
      <c r="U615" s="456">
        <v>0.98</v>
      </c>
      <c r="V615" s="456">
        <v>0.89</v>
      </c>
      <c r="W615" s="456">
        <v>0.72</v>
      </c>
      <c r="X615" s="455">
        <v>0.64</v>
      </c>
      <c r="Y615" s="456">
        <v>0.63</v>
      </c>
      <c r="Z615" s="456">
        <v>0.59</v>
      </c>
      <c r="AA615" s="587">
        <f t="shared" si="382"/>
        <v>39.260000000000012</v>
      </c>
      <c r="AB615" s="1100">
        <f t="shared" si="361"/>
        <v>2.8901734104046284</v>
      </c>
      <c r="AC615" s="1100">
        <f t="shared" si="362"/>
        <v>6.1349693251533832</v>
      </c>
      <c r="AD615" s="1100">
        <f t="shared" si="363"/>
        <v>6.5359477124182996</v>
      </c>
      <c r="AE615" s="1100">
        <f t="shared" si="364"/>
        <v>7.7464788732394485</v>
      </c>
      <c r="AF615" s="1100">
        <f t="shared" si="365"/>
        <v>8.3969465648854769</v>
      </c>
      <c r="AG615" s="1100">
        <f t="shared" si="366"/>
        <v>7.3770491803278659</v>
      </c>
      <c r="AH615" s="1100">
        <f t="shared" si="367"/>
        <v>10.909090909090891</v>
      </c>
      <c r="AI615" s="1100">
        <f t="shared" si="368"/>
        <v>10.000000000000009</v>
      </c>
      <c r="AJ615" s="1100">
        <f t="shared" si="369"/>
        <v>8.6956521739130377</v>
      </c>
      <c r="AK615" s="1100">
        <f t="shared" si="370"/>
        <v>18.709677419354833</v>
      </c>
      <c r="AL615" s="1100">
        <f t="shared" si="371"/>
        <v>13.138686131386844</v>
      </c>
      <c r="AM615" s="1100">
        <f t="shared" si="372"/>
        <v>8.7301587301587436</v>
      </c>
      <c r="AN615" s="1100">
        <f t="shared" si="373"/>
        <v>6.7796610169491567</v>
      </c>
      <c r="AO615" s="1100">
        <f t="shared" si="374"/>
        <v>6.3063063063062863</v>
      </c>
      <c r="AP615" s="1100">
        <f t="shared" si="375"/>
        <v>4.7169811320754818</v>
      </c>
      <c r="AQ615" s="1100">
        <f t="shared" si="376"/>
        <v>8.163265306122458</v>
      </c>
      <c r="AR615" s="1100">
        <f t="shared" si="377"/>
        <v>10.1123595505618</v>
      </c>
      <c r="AS615" s="1100">
        <f t="shared" si="378"/>
        <v>23.611111111111114</v>
      </c>
      <c r="AT615" s="1100">
        <f t="shared" si="379"/>
        <v>12.5</v>
      </c>
      <c r="AU615" s="1100">
        <f t="shared" si="380"/>
        <v>1.5873015873015817</v>
      </c>
      <c r="AV615" s="1100">
        <f t="shared" si="381"/>
        <v>6.7796610169491567</v>
      </c>
      <c r="AW615" s="1100">
        <f t="shared" si="383"/>
        <v>9.0391179741766905</v>
      </c>
      <c r="AX615" s="1100">
        <f t="shared" si="384"/>
        <v>4.9519873207343466</v>
      </c>
    </row>
    <row r="616" spans="1:50" ht="11.25" customHeight="1" x14ac:dyDescent="0.2">
      <c r="A616" s="468" t="s">
        <v>335</v>
      </c>
      <c r="B616" s="812" t="s">
        <v>336</v>
      </c>
      <c r="C616" s="584">
        <v>1.28</v>
      </c>
      <c r="D616" s="584">
        <v>1.2</v>
      </c>
      <c r="E616" s="460">
        <v>1.1200000000000001</v>
      </c>
      <c r="F616" s="589">
        <v>0.87</v>
      </c>
      <c r="G616" s="584">
        <v>0.81</v>
      </c>
      <c r="H616" s="584">
        <v>0.78</v>
      </c>
      <c r="I616" s="584">
        <v>0.75</v>
      </c>
      <c r="J616" s="584">
        <v>0.73</v>
      </c>
      <c r="K616" s="897"/>
      <c r="L616" s="584">
        <v>0.71</v>
      </c>
      <c r="M616" s="459">
        <v>0.69</v>
      </c>
      <c r="N616" s="897"/>
      <c r="O616" s="472">
        <v>0.68</v>
      </c>
      <c r="P616" s="472">
        <v>0.66</v>
      </c>
      <c r="Q616" s="590">
        <v>0.64400000000000002</v>
      </c>
      <c r="R616" s="590">
        <v>0.60399999999999998</v>
      </c>
      <c r="S616" s="590">
        <v>0.56599999999999995</v>
      </c>
      <c r="T616" s="590">
        <v>0.53600000000000003</v>
      </c>
      <c r="U616" s="590">
        <v>0.51</v>
      </c>
      <c r="V616" s="590">
        <v>0.48531999999999997</v>
      </c>
      <c r="W616" s="590">
        <v>0.46</v>
      </c>
      <c r="X616" s="590">
        <v>0.42902000000000001</v>
      </c>
      <c r="Y616" s="590">
        <v>0.41</v>
      </c>
      <c r="Z616" s="590">
        <v>0.4</v>
      </c>
      <c r="AA616" s="587">
        <f t="shared" si="382"/>
        <v>15.324339999999999</v>
      </c>
      <c r="AB616" s="1100">
        <f t="shared" si="361"/>
        <v>6.6666666666666652</v>
      </c>
      <c r="AC616" s="1100">
        <f t="shared" si="362"/>
        <v>7.1428571428571397</v>
      </c>
      <c r="AD616" s="1100">
        <f t="shared" si="363"/>
        <v>28.735632183908066</v>
      </c>
      <c r="AE616" s="1100">
        <f t="shared" si="364"/>
        <v>7.4074074074073959</v>
      </c>
      <c r="AF616" s="1100">
        <f t="shared" si="365"/>
        <v>3.8461538461538547</v>
      </c>
      <c r="AG616" s="1100">
        <f t="shared" si="366"/>
        <v>4.0000000000000036</v>
      </c>
      <c r="AH616" s="1100">
        <f t="shared" si="367"/>
        <v>2.7397260273972712</v>
      </c>
      <c r="AI616" s="1100">
        <f t="shared" si="368"/>
        <v>2.8169014084507005</v>
      </c>
      <c r="AJ616" s="1100">
        <f t="shared" si="369"/>
        <v>2.898550724637694</v>
      </c>
      <c r="AK616" s="1100">
        <f t="shared" si="370"/>
        <v>1.4705882352941124</v>
      </c>
      <c r="AL616" s="1100">
        <f t="shared" si="371"/>
        <v>3.0303030303030276</v>
      </c>
      <c r="AM616" s="1100">
        <f t="shared" si="372"/>
        <v>2.4844720496894457</v>
      </c>
      <c r="AN616" s="1100">
        <f t="shared" si="373"/>
        <v>6.6225165562914023</v>
      </c>
      <c r="AO616" s="1100">
        <f t="shared" si="374"/>
        <v>6.7137809187279185</v>
      </c>
      <c r="AP616" s="1100">
        <f t="shared" si="375"/>
        <v>5.5970149253731227</v>
      </c>
      <c r="AQ616" s="1100">
        <f t="shared" si="376"/>
        <v>5.0980392156862786</v>
      </c>
      <c r="AR616" s="1100">
        <f t="shared" si="377"/>
        <v>5.0853045413335574</v>
      </c>
      <c r="AS616" s="1100">
        <f t="shared" si="378"/>
        <v>5.5043478260869527</v>
      </c>
      <c r="AT616" s="1100">
        <f t="shared" si="379"/>
        <v>7.2211085730268909</v>
      </c>
      <c r="AU616" s="1100">
        <f t="shared" si="380"/>
        <v>4.6390243902439066</v>
      </c>
      <c r="AV616" s="1100">
        <f t="shared" si="381"/>
        <v>2.4999999999999911</v>
      </c>
      <c r="AW616" s="1100">
        <f t="shared" si="383"/>
        <v>5.8200188414064469</v>
      </c>
      <c r="AX616" s="1100">
        <f t="shared" si="384"/>
        <v>5.5642693470194642</v>
      </c>
    </row>
    <row r="617" spans="1:50" ht="11.25" customHeight="1" x14ac:dyDescent="0.2">
      <c r="A617" s="458" t="s">
        <v>1649</v>
      </c>
      <c r="B617" s="812" t="s">
        <v>1650</v>
      </c>
      <c r="C617" s="584">
        <v>3.54</v>
      </c>
      <c r="D617" s="584">
        <v>3.4</v>
      </c>
      <c r="E617" s="460">
        <v>3.25</v>
      </c>
      <c r="F617" s="589">
        <v>3.1</v>
      </c>
      <c r="G617" s="584">
        <v>2.88</v>
      </c>
      <c r="H617" s="584">
        <v>2.4</v>
      </c>
      <c r="I617" s="584">
        <v>2</v>
      </c>
      <c r="J617" s="584">
        <v>1.32</v>
      </c>
      <c r="K617" s="897"/>
      <c r="L617" s="584">
        <v>1</v>
      </c>
      <c r="M617" s="588">
        <v>0.4</v>
      </c>
      <c r="N617" s="897"/>
      <c r="O617" s="585">
        <v>0.4</v>
      </c>
      <c r="P617" s="585">
        <v>0.95</v>
      </c>
      <c r="Q617" s="590">
        <v>3.15</v>
      </c>
      <c r="R617" s="590">
        <v>2.8</v>
      </c>
      <c r="S617" s="590">
        <v>2.4</v>
      </c>
      <c r="T617" s="590">
        <v>2.16</v>
      </c>
      <c r="U617" s="590">
        <v>2</v>
      </c>
      <c r="V617" s="590">
        <v>1.86</v>
      </c>
      <c r="W617" s="590">
        <v>1.77</v>
      </c>
      <c r="X617" s="590">
        <v>1.55</v>
      </c>
      <c r="Y617" s="590">
        <v>1.45</v>
      </c>
      <c r="Z617" s="586">
        <v>1.4</v>
      </c>
      <c r="AA617" s="587">
        <f t="shared" si="382"/>
        <v>45.179999999999993</v>
      </c>
      <c r="AB617" s="1100">
        <f t="shared" si="361"/>
        <v>4.117647058823537</v>
      </c>
      <c r="AC617" s="1100">
        <f t="shared" si="362"/>
        <v>4.6153846153846212</v>
      </c>
      <c r="AD617" s="1100">
        <f t="shared" si="363"/>
        <v>4.8387096774193505</v>
      </c>
      <c r="AE617" s="1100">
        <f t="shared" si="364"/>
        <v>7.6388888888889062</v>
      </c>
      <c r="AF617" s="1100">
        <f t="shared" si="365"/>
        <v>19.999999999999996</v>
      </c>
      <c r="AG617" s="1100">
        <f t="shared" si="366"/>
        <v>19.999999999999996</v>
      </c>
      <c r="AH617" s="1100">
        <f t="shared" si="367"/>
        <v>51.515151515151516</v>
      </c>
      <c r="AI617" s="1100">
        <f t="shared" si="368"/>
        <v>32.000000000000007</v>
      </c>
      <c r="AJ617" s="1100">
        <f t="shared" si="369"/>
        <v>150</v>
      </c>
      <c r="AK617" s="1100">
        <f t="shared" si="370"/>
        <v>0</v>
      </c>
      <c r="AL617" s="1100">
        <f t="shared" si="371"/>
        <v>-57.894736842105267</v>
      </c>
      <c r="AM617" s="1100">
        <f t="shared" si="372"/>
        <v>-69.841269841269835</v>
      </c>
      <c r="AN617" s="1100">
        <f t="shared" si="373"/>
        <v>12.5</v>
      </c>
      <c r="AO617" s="1100">
        <f t="shared" si="374"/>
        <v>16.666666666666675</v>
      </c>
      <c r="AP617" s="1100">
        <f t="shared" si="375"/>
        <v>11.111111111111093</v>
      </c>
      <c r="AQ617" s="1100">
        <f t="shared" si="376"/>
        <v>8.0000000000000071</v>
      </c>
      <c r="AR617" s="1100">
        <f t="shared" si="377"/>
        <v>7.5268817204301008</v>
      </c>
      <c r="AS617" s="1100">
        <f t="shared" si="378"/>
        <v>5.0847457627118731</v>
      </c>
      <c r="AT617" s="1100">
        <f t="shared" si="379"/>
        <v>14.193548387096765</v>
      </c>
      <c r="AU617" s="1100">
        <f t="shared" si="380"/>
        <v>6.8965517241379448</v>
      </c>
      <c r="AV617" s="1100">
        <f t="shared" si="381"/>
        <v>3.5714285714285809</v>
      </c>
      <c r="AW617" s="1100">
        <f t="shared" si="383"/>
        <v>12.025748048375041</v>
      </c>
      <c r="AX617" s="1100">
        <f t="shared" si="384"/>
        <v>40.777575608843691</v>
      </c>
    </row>
    <row r="618" spans="1:50" ht="11.25" customHeight="1" x14ac:dyDescent="0.2">
      <c r="A618" s="458" t="s">
        <v>783</v>
      </c>
      <c r="B618" s="812" t="s">
        <v>784</v>
      </c>
      <c r="C618" s="584">
        <v>0.48</v>
      </c>
      <c r="D618" s="584">
        <v>0.44</v>
      </c>
      <c r="E618" s="460">
        <v>0.4</v>
      </c>
      <c r="F618" s="460">
        <v>0.36</v>
      </c>
      <c r="G618" s="584">
        <v>0.34</v>
      </c>
      <c r="H618" s="584">
        <v>0.32</v>
      </c>
      <c r="I618" s="584">
        <v>0.3</v>
      </c>
      <c r="J618" s="584">
        <v>0.28000000000000003</v>
      </c>
      <c r="K618" s="897"/>
      <c r="L618" s="584">
        <v>0.24</v>
      </c>
      <c r="M618" s="459">
        <v>0.22</v>
      </c>
      <c r="N618" s="897"/>
      <c r="O618" s="472">
        <v>0.21</v>
      </c>
      <c r="P618" s="472">
        <v>0.19</v>
      </c>
      <c r="Q618" s="590">
        <v>0.17</v>
      </c>
      <c r="R618" s="590">
        <v>0.16</v>
      </c>
      <c r="S618" s="590">
        <v>0.12</v>
      </c>
      <c r="T618" s="590">
        <v>0.1</v>
      </c>
      <c r="U618" s="590">
        <v>5.6250000000000001E-2</v>
      </c>
      <c r="V618" s="586">
        <v>0</v>
      </c>
      <c r="W618" s="586">
        <v>0</v>
      </c>
      <c r="X618" s="586">
        <v>0</v>
      </c>
      <c r="Y618" s="586">
        <v>0</v>
      </c>
      <c r="Z618" s="586">
        <v>0</v>
      </c>
      <c r="AA618" s="587">
        <f t="shared" si="382"/>
        <v>4.3862499999999995</v>
      </c>
      <c r="AB618" s="1100">
        <f t="shared" si="361"/>
        <v>9.0909090909090828</v>
      </c>
      <c r="AC618" s="1100">
        <f t="shared" si="362"/>
        <v>9.9999999999999858</v>
      </c>
      <c r="AD618" s="1100">
        <f t="shared" si="363"/>
        <v>11.111111111111116</v>
      </c>
      <c r="AE618" s="1100">
        <f t="shared" si="364"/>
        <v>5.8823529411764497</v>
      </c>
      <c r="AF618" s="1100">
        <f t="shared" si="365"/>
        <v>6.25</v>
      </c>
      <c r="AG618" s="1100">
        <f t="shared" si="366"/>
        <v>6.6666666666666652</v>
      </c>
      <c r="AH618" s="1100">
        <f t="shared" si="367"/>
        <v>7.1428571428571397</v>
      </c>
      <c r="AI618" s="1100">
        <f t="shared" si="368"/>
        <v>16.666666666666675</v>
      </c>
      <c r="AJ618" s="1100">
        <f t="shared" si="369"/>
        <v>9.0909090909090828</v>
      </c>
      <c r="AK618" s="1100">
        <f t="shared" si="370"/>
        <v>4.7619047619047672</v>
      </c>
      <c r="AL618" s="1100">
        <f t="shared" si="371"/>
        <v>10.526315789473673</v>
      </c>
      <c r="AM618" s="1100">
        <f t="shared" si="372"/>
        <v>11.764705882352944</v>
      </c>
      <c r="AN618" s="1100">
        <f t="shared" si="373"/>
        <v>6.25</v>
      </c>
      <c r="AO618" s="1100">
        <f t="shared" si="374"/>
        <v>33.33333333333335</v>
      </c>
      <c r="AP618" s="1100">
        <f t="shared" si="375"/>
        <v>19.999999999999996</v>
      </c>
      <c r="AQ618" s="1100">
        <f t="shared" si="376"/>
        <v>77.777777777777786</v>
      </c>
      <c r="AR618" s="1100" t="str">
        <f t="shared" si="377"/>
        <v>n/a</v>
      </c>
      <c r="AS618" s="1100" t="str">
        <f t="shared" si="378"/>
        <v>n/a</v>
      </c>
      <c r="AT618" s="1100" t="str">
        <f t="shared" si="379"/>
        <v>n/a</v>
      </c>
      <c r="AU618" s="1100" t="str">
        <f t="shared" si="380"/>
        <v>n/a</v>
      </c>
      <c r="AV618" s="1100" t="str">
        <f t="shared" si="381"/>
        <v>n/a</v>
      </c>
      <c r="AW618" s="1100">
        <f t="shared" si="383"/>
        <v>15.394719390946168</v>
      </c>
      <c r="AX618" s="1100">
        <f t="shared" si="384"/>
        <v>18.10182087256457</v>
      </c>
    </row>
    <row r="619" spans="1:50" x14ac:dyDescent="0.2">
      <c r="A619" s="830" t="s">
        <v>1661</v>
      </c>
      <c r="B619" s="553" t="s">
        <v>1662</v>
      </c>
      <c r="C619" s="490">
        <v>0.6</v>
      </c>
      <c r="D619" s="490">
        <v>0.56000000000000005</v>
      </c>
      <c r="E619" s="460">
        <v>0.48</v>
      </c>
      <c r="F619" s="590">
        <v>0.42000000000000004</v>
      </c>
      <c r="G619" s="490">
        <v>0.38</v>
      </c>
      <c r="H619" s="490">
        <v>0.35</v>
      </c>
      <c r="I619" s="490">
        <v>0.33</v>
      </c>
      <c r="J619" s="490">
        <v>0.31</v>
      </c>
      <c r="K619" s="972"/>
      <c r="L619" s="490">
        <v>0.27</v>
      </c>
      <c r="M619" s="492">
        <v>0.24</v>
      </c>
      <c r="N619" s="972"/>
      <c r="O619" s="586">
        <v>0.24</v>
      </c>
      <c r="P619" s="590">
        <v>0.24</v>
      </c>
      <c r="Q619" s="590">
        <v>0.22</v>
      </c>
      <c r="R619" s="590">
        <v>0.19</v>
      </c>
      <c r="S619" s="586">
        <v>0.18</v>
      </c>
      <c r="T619" s="586">
        <v>0.18</v>
      </c>
      <c r="U619" s="590">
        <v>0.18</v>
      </c>
      <c r="V619" s="590">
        <v>0.16</v>
      </c>
      <c r="W619" s="590">
        <v>0.14333000000000001</v>
      </c>
      <c r="X619" s="586">
        <v>0.125</v>
      </c>
      <c r="Y619" s="586">
        <v>0.125</v>
      </c>
      <c r="Z619" s="586">
        <v>0.125</v>
      </c>
      <c r="AA619" s="587">
        <f t="shared" si="382"/>
        <v>6.04833</v>
      </c>
      <c r="AB619" s="1100">
        <f t="shared" si="361"/>
        <v>7.1428571428571397</v>
      </c>
      <c r="AC619" s="1100">
        <f t="shared" si="362"/>
        <v>16.666666666666675</v>
      </c>
      <c r="AD619" s="1100">
        <f t="shared" si="363"/>
        <v>14.285714285714279</v>
      </c>
      <c r="AE619" s="1100">
        <f t="shared" si="364"/>
        <v>10.526315789473696</v>
      </c>
      <c r="AF619" s="1100">
        <f t="shared" si="365"/>
        <v>8.5714285714285854</v>
      </c>
      <c r="AG619" s="1100">
        <f t="shared" si="366"/>
        <v>6.0606060606060552</v>
      </c>
      <c r="AH619" s="1100">
        <f t="shared" si="367"/>
        <v>6.4516129032258229</v>
      </c>
      <c r="AI619" s="1100">
        <f t="shared" si="368"/>
        <v>14.814814814814813</v>
      </c>
      <c r="AJ619" s="1100">
        <f t="shared" si="369"/>
        <v>12.500000000000021</v>
      </c>
      <c r="AK619" s="1100">
        <f t="shared" si="370"/>
        <v>0</v>
      </c>
      <c r="AL619" s="1100">
        <f t="shared" si="371"/>
        <v>0</v>
      </c>
      <c r="AM619" s="1100">
        <f t="shared" si="372"/>
        <v>9.0909090909090828</v>
      </c>
      <c r="AN619" s="1100">
        <f t="shared" si="373"/>
        <v>15.789473684210531</v>
      </c>
      <c r="AO619" s="1100">
        <f t="shared" si="374"/>
        <v>5.555555555555558</v>
      </c>
      <c r="AP619" s="1100">
        <f t="shared" si="375"/>
        <v>0</v>
      </c>
      <c r="AQ619" s="1100">
        <f t="shared" si="376"/>
        <v>0</v>
      </c>
      <c r="AR619" s="1100">
        <f t="shared" si="377"/>
        <v>12.5</v>
      </c>
      <c r="AS619" s="1100">
        <f t="shared" si="378"/>
        <v>11.630503034954298</v>
      </c>
      <c r="AT619" s="1100">
        <f t="shared" si="379"/>
        <v>14.66400000000001</v>
      </c>
      <c r="AU619" s="1100">
        <f t="shared" si="380"/>
        <v>0</v>
      </c>
      <c r="AV619" s="1100">
        <f t="shared" si="381"/>
        <v>0</v>
      </c>
      <c r="AW619" s="1100">
        <f t="shared" si="383"/>
        <v>7.9166884571626941</v>
      </c>
      <c r="AX619" s="1100">
        <f t="shared" si="384"/>
        <v>6.0185141286632113</v>
      </c>
    </row>
    <row r="620" spans="1:50" x14ac:dyDescent="0.2">
      <c r="A620" s="830" t="s">
        <v>1625</v>
      </c>
      <c r="B620" s="842" t="s">
        <v>1626</v>
      </c>
      <c r="C620" s="490">
        <v>2.4</v>
      </c>
      <c r="D620" s="490">
        <v>2.2599999999999998</v>
      </c>
      <c r="E620" s="460">
        <v>2.16</v>
      </c>
      <c r="F620" s="590">
        <v>2.06</v>
      </c>
      <c r="G620" s="490">
        <v>1.94</v>
      </c>
      <c r="H620" s="490">
        <v>1.84</v>
      </c>
      <c r="I620" s="490">
        <v>1.7749999999999999</v>
      </c>
      <c r="J620" s="490">
        <v>1.5249999999999999</v>
      </c>
      <c r="K620" s="972"/>
      <c r="L620" s="490">
        <v>1.25</v>
      </c>
      <c r="M620" s="490">
        <v>1.1000000000000001</v>
      </c>
      <c r="N620" s="972"/>
      <c r="O620" s="590">
        <v>0.75</v>
      </c>
      <c r="P620" s="586">
        <v>0.5</v>
      </c>
      <c r="Q620" s="586">
        <v>0.5</v>
      </c>
      <c r="R620" s="586">
        <v>0.5</v>
      </c>
      <c r="S620" s="590">
        <v>0.5</v>
      </c>
      <c r="T620" s="590">
        <v>0.25</v>
      </c>
      <c r="U620" s="586">
        <v>0</v>
      </c>
      <c r="V620" s="586">
        <v>0</v>
      </c>
      <c r="W620" s="586">
        <v>0</v>
      </c>
      <c r="X620" s="586">
        <v>0</v>
      </c>
      <c r="Y620" s="586">
        <v>0</v>
      </c>
      <c r="Z620" s="586">
        <v>0</v>
      </c>
      <c r="AA620" s="587">
        <f t="shared" si="382"/>
        <v>21.310000000000002</v>
      </c>
      <c r="AB620" s="1100">
        <f t="shared" si="361"/>
        <v>6.1946902654867353</v>
      </c>
      <c r="AC620" s="1100">
        <f t="shared" si="362"/>
        <v>4.6296296296296058</v>
      </c>
      <c r="AD620" s="1100">
        <f t="shared" si="363"/>
        <v>4.8543689320388328</v>
      </c>
      <c r="AE620" s="1100">
        <f t="shared" si="364"/>
        <v>6.1855670103092786</v>
      </c>
      <c r="AF620" s="1100">
        <f t="shared" si="365"/>
        <v>5.4347826086956541</v>
      </c>
      <c r="AG620" s="1100">
        <f t="shared" si="366"/>
        <v>3.6619718309859328</v>
      </c>
      <c r="AH620" s="1100">
        <f t="shared" si="367"/>
        <v>16.393442622950815</v>
      </c>
      <c r="AI620" s="1100">
        <f t="shared" si="368"/>
        <v>21.999999999999996</v>
      </c>
      <c r="AJ620" s="1100">
        <f t="shared" si="369"/>
        <v>13.636363636363624</v>
      </c>
      <c r="AK620" s="1100">
        <f t="shared" si="370"/>
        <v>46.666666666666679</v>
      </c>
      <c r="AL620" s="1100">
        <f t="shared" si="371"/>
        <v>50</v>
      </c>
      <c r="AM620" s="1100">
        <f t="shared" si="372"/>
        <v>0</v>
      </c>
      <c r="AN620" s="1100">
        <f t="shared" si="373"/>
        <v>0</v>
      </c>
      <c r="AO620" s="1100">
        <f t="shared" si="374"/>
        <v>0</v>
      </c>
      <c r="AP620" s="1100">
        <f t="shared" si="375"/>
        <v>100</v>
      </c>
      <c r="AQ620" s="1100" t="str">
        <f t="shared" si="376"/>
        <v>n/a</v>
      </c>
      <c r="AR620" s="1100" t="str">
        <f t="shared" si="377"/>
        <v>n/a</v>
      </c>
      <c r="AS620" s="1100" t="str">
        <f t="shared" si="378"/>
        <v>n/a</v>
      </c>
      <c r="AT620" s="1100" t="str">
        <f t="shared" si="379"/>
        <v>n/a</v>
      </c>
      <c r="AU620" s="1100" t="str">
        <f t="shared" si="380"/>
        <v>n/a</v>
      </c>
      <c r="AV620" s="1100" t="str">
        <f t="shared" si="381"/>
        <v>n/a</v>
      </c>
      <c r="AW620" s="1100">
        <f t="shared" si="383"/>
        <v>18.643832213541813</v>
      </c>
      <c r="AX620" s="1100">
        <f t="shared" si="384"/>
        <v>27.473580364451117</v>
      </c>
    </row>
    <row r="621" spans="1:50" x14ac:dyDescent="0.2">
      <c r="A621" s="938" t="s">
        <v>4463</v>
      </c>
      <c r="B621" s="842" t="s">
        <v>4021</v>
      </c>
      <c r="C621" s="490">
        <v>0.68</v>
      </c>
      <c r="D621" s="590">
        <v>0.59</v>
      </c>
      <c r="E621" s="460">
        <v>0.53</v>
      </c>
      <c r="F621" s="590">
        <v>0.44</v>
      </c>
      <c r="G621" s="590">
        <v>0.4</v>
      </c>
      <c r="H621" s="590">
        <v>0.32</v>
      </c>
      <c r="I621" s="500">
        <v>0</v>
      </c>
      <c r="J621" s="500">
        <v>0</v>
      </c>
      <c r="K621" s="500"/>
      <c r="L621" s="500">
        <v>0</v>
      </c>
      <c r="M621" s="500">
        <v>0</v>
      </c>
      <c r="N621" s="500"/>
      <c r="O621" s="500">
        <v>0</v>
      </c>
      <c r="P621" s="500">
        <v>0.06</v>
      </c>
      <c r="Q621" s="590">
        <v>0.36</v>
      </c>
      <c r="R621" s="590">
        <v>0.34</v>
      </c>
      <c r="S621" s="590">
        <v>0.32</v>
      </c>
      <c r="T621" s="590">
        <v>0.30000000000000004</v>
      </c>
      <c r="U621" s="590">
        <v>0.26</v>
      </c>
      <c r="V621" s="590">
        <v>0.21500000000000002</v>
      </c>
      <c r="W621" s="500">
        <v>0.1875</v>
      </c>
      <c r="X621" s="500">
        <v>0.26249999999999996</v>
      </c>
      <c r="Y621" s="590">
        <v>0.3</v>
      </c>
      <c r="Z621" s="590">
        <v>0.12</v>
      </c>
      <c r="AA621" s="587">
        <f t="shared" si="382"/>
        <v>5.6849999999999996</v>
      </c>
      <c r="AB621" s="1100">
        <f t="shared" si="361"/>
        <v>15.254237288135597</v>
      </c>
      <c r="AC621" s="1100">
        <f t="shared" si="362"/>
        <v>11.32075471698113</v>
      </c>
      <c r="AD621" s="1100">
        <f t="shared" si="363"/>
        <v>20.45454545454546</v>
      </c>
      <c r="AE621" s="1100">
        <f t="shared" si="364"/>
        <v>9.9999999999999858</v>
      </c>
      <c r="AF621" s="1100">
        <f t="shared" si="365"/>
        <v>25</v>
      </c>
      <c r="AG621" s="1100" t="str">
        <f t="shared" si="366"/>
        <v>n/a</v>
      </c>
      <c r="AH621" s="1100" t="str">
        <f t="shared" si="367"/>
        <v>n/a</v>
      </c>
      <c r="AI621" s="1100" t="str">
        <f t="shared" si="368"/>
        <v>n/a</v>
      </c>
      <c r="AJ621" s="1100" t="str">
        <f t="shared" si="369"/>
        <v>n/a</v>
      </c>
      <c r="AK621" s="1100" t="str">
        <f t="shared" si="370"/>
        <v>n/a</v>
      </c>
      <c r="AL621" s="1100">
        <f t="shared" si="371"/>
        <v>-100</v>
      </c>
      <c r="AM621" s="1100">
        <f t="shared" si="372"/>
        <v>-83.333333333333343</v>
      </c>
      <c r="AN621" s="1100">
        <f t="shared" si="373"/>
        <v>5.8823529411764497</v>
      </c>
      <c r="AO621" s="1100">
        <f t="shared" si="374"/>
        <v>6.25</v>
      </c>
      <c r="AP621" s="1100">
        <f t="shared" si="375"/>
        <v>6.666666666666643</v>
      </c>
      <c r="AQ621" s="1100">
        <f t="shared" si="376"/>
        <v>15.384615384615397</v>
      </c>
      <c r="AR621" s="1100">
        <f t="shared" si="377"/>
        <v>20.930232558139529</v>
      </c>
      <c r="AS621" s="1100">
        <f t="shared" si="378"/>
        <v>14.666666666666671</v>
      </c>
      <c r="AT621" s="1100">
        <f t="shared" si="379"/>
        <v>-28.571428571428559</v>
      </c>
      <c r="AU621" s="1100">
        <f t="shared" si="380"/>
        <v>-12.500000000000011</v>
      </c>
      <c r="AV621" s="1100">
        <f t="shared" si="381"/>
        <v>150</v>
      </c>
      <c r="AW621" s="1100">
        <f t="shared" si="383"/>
        <v>4.8378318607603097</v>
      </c>
      <c r="AX621" s="1100">
        <f t="shared" si="384"/>
        <v>53.263350708691632</v>
      </c>
    </row>
    <row r="622" spans="1:50" x14ac:dyDescent="0.2">
      <c r="A622" s="461" t="s">
        <v>1651</v>
      </c>
      <c r="B622" s="842" t="s">
        <v>1652</v>
      </c>
      <c r="C622" s="490">
        <v>4.47</v>
      </c>
      <c r="D622" s="490">
        <v>3.93</v>
      </c>
      <c r="E622" s="460">
        <v>3.41</v>
      </c>
      <c r="F622" s="590">
        <v>2.9499999999999997</v>
      </c>
      <c r="G622" s="490">
        <v>2.54</v>
      </c>
      <c r="H622" s="490">
        <v>2.2000000000000002</v>
      </c>
      <c r="I622" s="490">
        <v>1.85</v>
      </c>
      <c r="J622" s="490">
        <v>1.58</v>
      </c>
      <c r="K622" s="972"/>
      <c r="L622" s="490">
        <v>1.4</v>
      </c>
      <c r="M622" s="490">
        <v>1.3</v>
      </c>
      <c r="N622" s="972"/>
      <c r="O622" s="590">
        <v>1.22</v>
      </c>
      <c r="P622" s="586">
        <v>1.2</v>
      </c>
      <c r="Q622" s="586">
        <v>1.2</v>
      </c>
      <c r="R622" s="590">
        <v>1.1100000000000001</v>
      </c>
      <c r="S622" s="590">
        <v>1.08</v>
      </c>
      <c r="T622" s="586">
        <v>1</v>
      </c>
      <c r="U622" s="586">
        <v>1</v>
      </c>
      <c r="V622" s="590">
        <v>1</v>
      </c>
      <c r="W622" s="590">
        <v>0.97</v>
      </c>
      <c r="X622" s="590">
        <v>0.96</v>
      </c>
      <c r="Y622" s="590">
        <v>0.94</v>
      </c>
      <c r="Z622" s="590">
        <v>0.9</v>
      </c>
      <c r="AA622" s="587">
        <f t="shared" si="382"/>
        <v>38.209999999999994</v>
      </c>
      <c r="AB622" s="1100">
        <f t="shared" si="361"/>
        <v>13.740458015267155</v>
      </c>
      <c r="AC622" s="1100">
        <f t="shared" si="362"/>
        <v>15.249266862170096</v>
      </c>
      <c r="AD622" s="1100">
        <f t="shared" si="363"/>
        <v>15.593220338983071</v>
      </c>
      <c r="AE622" s="1100">
        <f t="shared" si="364"/>
        <v>16.14173228346456</v>
      </c>
      <c r="AF622" s="1100">
        <f t="shared" si="365"/>
        <v>15.454545454545453</v>
      </c>
      <c r="AG622" s="1100">
        <f t="shared" si="366"/>
        <v>18.918918918918926</v>
      </c>
      <c r="AH622" s="1100">
        <f t="shared" si="367"/>
        <v>17.088607594936711</v>
      </c>
      <c r="AI622" s="1100">
        <f t="shared" si="368"/>
        <v>12.857142857142879</v>
      </c>
      <c r="AJ622" s="1100">
        <f t="shared" si="369"/>
        <v>7.6923076923076872</v>
      </c>
      <c r="AK622" s="1100">
        <f t="shared" si="370"/>
        <v>6.5573770491803351</v>
      </c>
      <c r="AL622" s="1100">
        <f t="shared" si="371"/>
        <v>1.6666666666666607</v>
      </c>
      <c r="AM622" s="1100">
        <f t="shared" si="372"/>
        <v>0</v>
      </c>
      <c r="AN622" s="1100">
        <f t="shared" si="373"/>
        <v>8.108108108108091</v>
      </c>
      <c r="AO622" s="1100">
        <f t="shared" si="374"/>
        <v>2.7777777777777901</v>
      </c>
      <c r="AP622" s="1100">
        <f t="shared" si="375"/>
        <v>8.0000000000000071</v>
      </c>
      <c r="AQ622" s="1100">
        <f t="shared" si="376"/>
        <v>0</v>
      </c>
      <c r="AR622" s="1100">
        <f t="shared" si="377"/>
        <v>0</v>
      </c>
      <c r="AS622" s="1100">
        <f t="shared" si="378"/>
        <v>3.0927835051546504</v>
      </c>
      <c r="AT622" s="1100">
        <f t="shared" si="379"/>
        <v>1.0416666666666741</v>
      </c>
      <c r="AU622" s="1100">
        <f t="shared" si="380"/>
        <v>2.1276595744680771</v>
      </c>
      <c r="AV622" s="1100">
        <f t="shared" si="381"/>
        <v>4.4444444444444287</v>
      </c>
      <c r="AW622" s="1100">
        <f t="shared" si="383"/>
        <v>8.1215563719144406</v>
      </c>
      <c r="AX622" s="1100">
        <f t="shared" si="384"/>
        <v>6.6004646383739312</v>
      </c>
    </row>
    <row r="623" spans="1:50" x14ac:dyDescent="0.2">
      <c r="A623" s="542" t="s">
        <v>4610</v>
      </c>
      <c r="B623" s="842" t="s">
        <v>4601</v>
      </c>
      <c r="C623" s="490">
        <v>0.4667</v>
      </c>
      <c r="D623" s="490">
        <v>0.36659999999999998</v>
      </c>
      <c r="E623" s="460">
        <v>0.26929999999999998</v>
      </c>
      <c r="F623" s="590">
        <v>0.20240000000000002</v>
      </c>
      <c r="G623" s="490">
        <v>0.17799999999999999</v>
      </c>
      <c r="H623" s="541">
        <v>8.09E-2</v>
      </c>
      <c r="I623" s="541">
        <v>0.12189999999999999</v>
      </c>
      <c r="J623" s="541">
        <v>0.24580000000000002</v>
      </c>
      <c r="K623" s="1153"/>
      <c r="L623" s="541">
        <v>0.30879999999999996</v>
      </c>
      <c r="M623" s="1024">
        <v>0.31640000000000001</v>
      </c>
      <c r="N623" s="1160"/>
      <c r="O623" s="1024">
        <v>0.28390000000000004</v>
      </c>
      <c r="P623" s="1024">
        <v>0.27390000000000003</v>
      </c>
      <c r="Q623" s="586">
        <v>0.21260000000000001</v>
      </c>
      <c r="R623" s="500">
        <v>0.21429999999999999</v>
      </c>
      <c r="S623" s="500">
        <v>0.2175</v>
      </c>
      <c r="T623" s="500">
        <v>0.21779999999999999</v>
      </c>
      <c r="U623" s="590">
        <v>0.23330000000000001</v>
      </c>
      <c r="V623" s="590">
        <v>0.21829999999999999</v>
      </c>
      <c r="W623" s="590">
        <v>0.20219999999999999</v>
      </c>
      <c r="X623" s="500">
        <v>0.20019999999999999</v>
      </c>
      <c r="Y623" s="590">
        <v>0.22650000000000001</v>
      </c>
      <c r="Z623" s="590">
        <v>0.22189999999999999</v>
      </c>
      <c r="AA623" s="587">
        <f t="shared" si="382"/>
        <v>5.2791999999999994</v>
      </c>
      <c r="AB623" s="1100">
        <f t="shared" si="361"/>
        <v>27.304964539007102</v>
      </c>
      <c r="AC623" s="1100">
        <f t="shared" si="362"/>
        <v>36.130709246193838</v>
      </c>
      <c r="AD623" s="1100">
        <f t="shared" si="363"/>
        <v>33.05335968379444</v>
      </c>
      <c r="AE623" s="1100">
        <f t="shared" si="364"/>
        <v>13.707865168539346</v>
      </c>
      <c r="AF623" s="1100">
        <f t="shared" si="365"/>
        <v>120.02472187886278</v>
      </c>
      <c r="AG623" s="1100">
        <f t="shared" si="366"/>
        <v>-33.634126333059875</v>
      </c>
      <c r="AH623" s="1100">
        <f t="shared" si="367"/>
        <v>-50.406834825061033</v>
      </c>
      <c r="AI623" s="1100">
        <f t="shared" si="368"/>
        <v>-20.40155440414506</v>
      </c>
      <c r="AJ623" s="1100">
        <f t="shared" si="369"/>
        <v>-2.4020227560050733</v>
      </c>
      <c r="AK623" s="1100">
        <f t="shared" si="370"/>
        <v>11.447692849594926</v>
      </c>
      <c r="AL623" s="1100">
        <f t="shared" si="371"/>
        <v>3.6509675063892022</v>
      </c>
      <c r="AM623" s="1100">
        <f t="shared" si="372"/>
        <v>28.833490122295391</v>
      </c>
      <c r="AN623" s="1100">
        <f t="shared" si="373"/>
        <v>-0.79328044797012387</v>
      </c>
      <c r="AO623" s="1100">
        <f t="shared" si="374"/>
        <v>-1.4712643678160942</v>
      </c>
      <c r="AP623" s="1100">
        <f t="shared" si="375"/>
        <v>-0.13774104683195176</v>
      </c>
      <c r="AQ623" s="1100">
        <f t="shared" si="376"/>
        <v>-6.6438062580368662</v>
      </c>
      <c r="AR623" s="1100">
        <f t="shared" si="377"/>
        <v>6.8712780577187438</v>
      </c>
      <c r="AS623" s="1100">
        <f t="shared" si="378"/>
        <v>7.9624134520277057</v>
      </c>
      <c r="AT623" s="1100">
        <f t="shared" si="379"/>
        <v>0.99900099900100958</v>
      </c>
      <c r="AU623" s="1100">
        <f t="shared" si="380"/>
        <v>-11.61147902869758</v>
      </c>
      <c r="AV623" s="1100">
        <f t="shared" si="381"/>
        <v>2.0730058584948363</v>
      </c>
      <c r="AW623" s="1100">
        <f t="shared" si="383"/>
        <v>7.8360647568712212</v>
      </c>
      <c r="AX623" s="1100">
        <f t="shared" si="384"/>
        <v>33.02681216822662</v>
      </c>
    </row>
    <row r="624" spans="1:50" x14ac:dyDescent="0.2">
      <c r="A624" s="830" t="s">
        <v>2834</v>
      </c>
      <c r="B624" s="842" t="s">
        <v>2835</v>
      </c>
      <c r="C624" s="490">
        <v>1.29</v>
      </c>
      <c r="D624" s="490">
        <v>1.1499999999999999</v>
      </c>
      <c r="E624" s="460">
        <v>0.9</v>
      </c>
      <c r="F624" s="590">
        <v>0.56999999999999995</v>
      </c>
      <c r="G624" s="490">
        <v>0.48</v>
      </c>
      <c r="H624" s="490">
        <v>0.4</v>
      </c>
      <c r="I624" s="490">
        <v>0.16</v>
      </c>
      <c r="J624" s="541">
        <v>0.04</v>
      </c>
      <c r="K624" s="972"/>
      <c r="L624" s="492">
        <v>0.04</v>
      </c>
      <c r="M624" s="492">
        <v>0.04</v>
      </c>
      <c r="N624" s="972"/>
      <c r="O624" s="586">
        <v>0.04</v>
      </c>
      <c r="P624" s="586">
        <v>0.09</v>
      </c>
      <c r="Q624" s="586">
        <v>1.3828</v>
      </c>
      <c r="R624" s="590">
        <v>2.4948000000000001</v>
      </c>
      <c r="S624" s="590">
        <v>2.36382</v>
      </c>
      <c r="T624" s="590">
        <v>2.2237600000000004</v>
      </c>
      <c r="U624" s="590">
        <v>2.1067200000000001</v>
      </c>
      <c r="V624" s="590">
        <v>1.98044</v>
      </c>
      <c r="W624" s="590">
        <v>1.76176</v>
      </c>
      <c r="X624" s="590">
        <v>1.52152</v>
      </c>
      <c r="Y624" s="590">
        <v>1.2936000000000001</v>
      </c>
      <c r="Z624" s="590">
        <v>1.0533600000000001</v>
      </c>
      <c r="AA624" s="587">
        <f t="shared" si="382"/>
        <v>23.382580000000004</v>
      </c>
      <c r="AB624" s="1100">
        <f t="shared" si="361"/>
        <v>12.173913043478279</v>
      </c>
      <c r="AC624" s="1100">
        <f t="shared" si="362"/>
        <v>27.777777777777768</v>
      </c>
      <c r="AD624" s="1100">
        <f t="shared" si="363"/>
        <v>57.894736842105289</v>
      </c>
      <c r="AE624" s="1100">
        <f t="shared" si="364"/>
        <v>18.75</v>
      </c>
      <c r="AF624" s="1100">
        <f t="shared" si="365"/>
        <v>19.999999999999996</v>
      </c>
      <c r="AG624" s="1100">
        <f t="shared" si="366"/>
        <v>150</v>
      </c>
      <c r="AH624" s="1100">
        <f t="shared" si="367"/>
        <v>300</v>
      </c>
      <c r="AI624" s="1100">
        <f t="shared" si="368"/>
        <v>0</v>
      </c>
      <c r="AJ624" s="1100">
        <f t="shared" si="369"/>
        <v>0</v>
      </c>
      <c r="AK624" s="1100">
        <f t="shared" si="370"/>
        <v>0</v>
      </c>
      <c r="AL624" s="1100">
        <f t="shared" si="371"/>
        <v>-55.555555555555557</v>
      </c>
      <c r="AM624" s="1100">
        <f t="shared" si="372"/>
        <v>-93.4914665895285</v>
      </c>
      <c r="AN624" s="1100">
        <f t="shared" si="373"/>
        <v>-44.572711239377902</v>
      </c>
      <c r="AO624" s="1100">
        <f t="shared" si="374"/>
        <v>5.5410310429728105</v>
      </c>
      <c r="AP624" s="1100">
        <f t="shared" si="375"/>
        <v>6.2983415476490112</v>
      </c>
      <c r="AQ624" s="1100">
        <f t="shared" si="376"/>
        <v>5.555555555555558</v>
      </c>
      <c r="AR624" s="1100">
        <f t="shared" si="377"/>
        <v>6.3763608087091805</v>
      </c>
      <c r="AS624" s="1100">
        <f t="shared" si="378"/>
        <v>12.412587412587417</v>
      </c>
      <c r="AT624" s="1100">
        <f t="shared" si="379"/>
        <v>15.789473684210531</v>
      </c>
      <c r="AU624" s="1100">
        <f t="shared" si="380"/>
        <v>17.619047619047599</v>
      </c>
      <c r="AV624" s="1100">
        <f t="shared" si="381"/>
        <v>22.807017543859654</v>
      </c>
      <c r="AW624" s="1100">
        <f t="shared" si="383"/>
        <v>23.113148071118623</v>
      </c>
      <c r="AX624" s="1100">
        <f t="shared" si="384"/>
        <v>77.940447755725515</v>
      </c>
    </row>
    <row r="625" spans="1:50" x14ac:dyDescent="0.2">
      <c r="A625" s="465" t="s">
        <v>787</v>
      </c>
      <c r="B625" s="842" t="s">
        <v>788</v>
      </c>
      <c r="C625" s="490">
        <v>2.54</v>
      </c>
      <c r="D625" s="490">
        <v>2.46</v>
      </c>
      <c r="E625" s="460">
        <v>2.38</v>
      </c>
      <c r="F625" s="590">
        <v>2.2999999999999998</v>
      </c>
      <c r="G625" s="490">
        <v>2.2225000000000001</v>
      </c>
      <c r="H625" s="490">
        <v>2.1524999999999999</v>
      </c>
      <c r="I625" s="490">
        <v>2.0825</v>
      </c>
      <c r="J625" s="490">
        <v>2.0125000000000002</v>
      </c>
      <c r="K625" s="972"/>
      <c r="L625" s="490">
        <v>1.9424999999999999</v>
      </c>
      <c r="M625" s="490">
        <v>1.8725000000000001</v>
      </c>
      <c r="N625" s="972"/>
      <c r="O625" s="590">
        <v>1.8025</v>
      </c>
      <c r="P625" s="590">
        <v>1.7324999999999999</v>
      </c>
      <c r="Q625" s="590">
        <v>1.6625000000000001</v>
      </c>
      <c r="R625" s="590">
        <v>1.595</v>
      </c>
      <c r="S625" s="590">
        <v>1.5349999999999999</v>
      </c>
      <c r="T625" s="590">
        <v>1.4750000000000001</v>
      </c>
      <c r="U625" s="590">
        <v>1.415</v>
      </c>
      <c r="V625" s="590">
        <v>1.385</v>
      </c>
      <c r="W625" s="590">
        <v>1.355</v>
      </c>
      <c r="X625" s="590">
        <v>1.2096515000000001</v>
      </c>
      <c r="Y625" s="586">
        <v>0.81860600000000006</v>
      </c>
      <c r="Z625" s="586">
        <v>0.81860600000000006</v>
      </c>
      <c r="AA625" s="587">
        <f t="shared" si="382"/>
        <v>38.769363499999997</v>
      </c>
      <c r="AB625" s="1100">
        <f t="shared" si="361"/>
        <v>3.2520325203251987</v>
      </c>
      <c r="AC625" s="1100">
        <f t="shared" si="362"/>
        <v>3.3613445378151363</v>
      </c>
      <c r="AD625" s="1100">
        <f t="shared" si="363"/>
        <v>3.4782608695652195</v>
      </c>
      <c r="AE625" s="1100">
        <f t="shared" si="364"/>
        <v>3.4870641169853611</v>
      </c>
      <c r="AF625" s="1100">
        <f t="shared" si="365"/>
        <v>3.2520325203252209</v>
      </c>
      <c r="AG625" s="1100">
        <f t="shared" si="366"/>
        <v>3.3613445378151141</v>
      </c>
      <c r="AH625" s="1100">
        <f t="shared" si="367"/>
        <v>3.4782608695652195</v>
      </c>
      <c r="AI625" s="1100">
        <f t="shared" si="368"/>
        <v>3.6036036036036112</v>
      </c>
      <c r="AJ625" s="1100">
        <f t="shared" si="369"/>
        <v>3.7383177570093462</v>
      </c>
      <c r="AK625" s="1100">
        <f t="shared" si="370"/>
        <v>3.8834951456310662</v>
      </c>
      <c r="AL625" s="1100">
        <f t="shared" si="371"/>
        <v>4.0404040404040442</v>
      </c>
      <c r="AM625" s="1100">
        <f t="shared" si="372"/>
        <v>4.2105263157894646</v>
      </c>
      <c r="AN625" s="1100">
        <f t="shared" si="373"/>
        <v>4.2319749216300995</v>
      </c>
      <c r="AO625" s="1100">
        <f t="shared" si="374"/>
        <v>3.9087947882736174</v>
      </c>
      <c r="AP625" s="1100">
        <f t="shared" si="375"/>
        <v>4.0677966101694718</v>
      </c>
      <c r="AQ625" s="1100">
        <f t="shared" si="376"/>
        <v>4.2402826855123754</v>
      </c>
      <c r="AR625" s="1100">
        <f t="shared" si="377"/>
        <v>2.1660649819494671</v>
      </c>
      <c r="AS625" s="1100">
        <f t="shared" si="378"/>
        <v>2.2140221402213944</v>
      </c>
      <c r="AT625" s="1100">
        <f t="shared" si="379"/>
        <v>12.01573345711553</v>
      </c>
      <c r="AU625" s="1100">
        <f t="shared" si="380"/>
        <v>47.769684072679652</v>
      </c>
      <c r="AV625" s="1100">
        <f t="shared" si="381"/>
        <v>0</v>
      </c>
      <c r="AW625" s="1100">
        <f t="shared" si="383"/>
        <v>5.8933828805897912</v>
      </c>
      <c r="AX625" s="1100">
        <f t="shared" si="384"/>
        <v>9.824609876790122</v>
      </c>
    </row>
    <row r="626" spans="1:50" x14ac:dyDescent="0.2">
      <c r="A626" s="444" t="s">
        <v>1659</v>
      </c>
      <c r="B626" s="842" t="s">
        <v>1660</v>
      </c>
      <c r="C626" s="490">
        <v>0.92</v>
      </c>
      <c r="D626" s="490">
        <v>0.9</v>
      </c>
      <c r="E626" s="460">
        <v>0.86</v>
      </c>
      <c r="F626" s="590">
        <v>0.82</v>
      </c>
      <c r="G626" s="490">
        <v>0.7</v>
      </c>
      <c r="H626" s="490">
        <v>0.62</v>
      </c>
      <c r="I626" s="490">
        <v>0.56000000000000005</v>
      </c>
      <c r="J626" s="490">
        <v>0.49</v>
      </c>
      <c r="K626" s="972"/>
      <c r="L626" s="490">
        <v>0.32</v>
      </c>
      <c r="M626" s="492">
        <v>0.2</v>
      </c>
      <c r="N626" s="972"/>
      <c r="O626" s="586">
        <v>0.2</v>
      </c>
      <c r="P626" s="586">
        <v>0.35</v>
      </c>
      <c r="Q626" s="586">
        <v>0.8</v>
      </c>
      <c r="R626" s="590">
        <v>0.8</v>
      </c>
      <c r="S626" s="590">
        <v>0.75143000000000004</v>
      </c>
      <c r="T626" s="590">
        <v>0.66666000000000003</v>
      </c>
      <c r="U626" s="590">
        <v>0.62856000000000001</v>
      </c>
      <c r="V626" s="586">
        <v>0.60951999999999995</v>
      </c>
      <c r="W626" s="590">
        <v>0.60951999999999995</v>
      </c>
      <c r="X626" s="590">
        <v>0.57143999999999995</v>
      </c>
      <c r="Y626" s="586">
        <v>0</v>
      </c>
      <c r="Z626" s="586">
        <v>0</v>
      </c>
      <c r="AA626" s="587">
        <f t="shared" si="382"/>
        <v>12.377130000000001</v>
      </c>
      <c r="AB626" s="1100">
        <f t="shared" si="361"/>
        <v>2.2222222222222143</v>
      </c>
      <c r="AC626" s="1100">
        <f t="shared" si="362"/>
        <v>4.6511627906976827</v>
      </c>
      <c r="AD626" s="1100">
        <f t="shared" si="363"/>
        <v>4.8780487804878092</v>
      </c>
      <c r="AE626" s="1100">
        <f t="shared" si="364"/>
        <v>17.142857142857149</v>
      </c>
      <c r="AF626" s="1100">
        <f t="shared" si="365"/>
        <v>12.903225806451601</v>
      </c>
      <c r="AG626" s="1100">
        <f t="shared" si="366"/>
        <v>10.714285714285698</v>
      </c>
      <c r="AH626" s="1100">
        <f t="shared" si="367"/>
        <v>14.285714285714302</v>
      </c>
      <c r="AI626" s="1100">
        <f t="shared" si="368"/>
        <v>53.125</v>
      </c>
      <c r="AJ626" s="1100">
        <f t="shared" si="369"/>
        <v>59.999999999999986</v>
      </c>
      <c r="AK626" s="1100">
        <f t="shared" si="370"/>
        <v>0</v>
      </c>
      <c r="AL626" s="1100">
        <f t="shared" si="371"/>
        <v>-42.857142857142847</v>
      </c>
      <c r="AM626" s="1100">
        <f t="shared" si="372"/>
        <v>-56.25</v>
      </c>
      <c r="AN626" s="1100">
        <f t="shared" si="373"/>
        <v>0</v>
      </c>
      <c r="AO626" s="1100">
        <f t="shared" si="374"/>
        <v>6.4636759245704889</v>
      </c>
      <c r="AP626" s="1100">
        <f t="shared" si="375"/>
        <v>12.715627156271569</v>
      </c>
      <c r="AQ626" s="1100">
        <f t="shared" si="376"/>
        <v>6.0614738449789929</v>
      </c>
      <c r="AR626" s="1100">
        <f t="shared" si="377"/>
        <v>3.1237695235595275</v>
      </c>
      <c r="AS626" s="1100">
        <f t="shared" si="378"/>
        <v>0</v>
      </c>
      <c r="AT626" s="1100">
        <f t="shared" si="379"/>
        <v>6.6638667226655457</v>
      </c>
      <c r="AU626" s="1100" t="str">
        <f t="shared" si="380"/>
        <v>n/a</v>
      </c>
      <c r="AV626" s="1100" t="str">
        <f t="shared" si="381"/>
        <v>n/a</v>
      </c>
      <c r="AW626" s="1100">
        <f t="shared" si="383"/>
        <v>6.0970414240852486</v>
      </c>
      <c r="AX626" s="1100">
        <f t="shared" si="384"/>
        <v>25.647987290401854</v>
      </c>
    </row>
    <row r="627" spans="1:50" x14ac:dyDescent="0.2">
      <c r="A627" s="465" t="s">
        <v>337</v>
      </c>
      <c r="B627" s="842" t="s">
        <v>338</v>
      </c>
      <c r="C627" s="490">
        <v>1.72</v>
      </c>
      <c r="D627" s="490">
        <v>1.7</v>
      </c>
      <c r="E627" s="460">
        <v>1.62</v>
      </c>
      <c r="F627" s="590">
        <v>1.54</v>
      </c>
      <c r="G627" s="490">
        <v>1.46</v>
      </c>
      <c r="H627" s="490">
        <v>1.37</v>
      </c>
      <c r="I627" s="490">
        <v>1.27</v>
      </c>
      <c r="J627" s="490">
        <v>1.23</v>
      </c>
      <c r="K627" s="972"/>
      <c r="L627" s="490">
        <v>1.19</v>
      </c>
      <c r="M627" s="490">
        <v>1.1499999999999999</v>
      </c>
      <c r="N627" s="972"/>
      <c r="O627" s="590">
        <v>1.1100000000000001</v>
      </c>
      <c r="P627" s="586">
        <v>1.08</v>
      </c>
      <c r="Q627" s="590">
        <v>1.07</v>
      </c>
      <c r="R627" s="590">
        <v>1.02</v>
      </c>
      <c r="S627" s="590">
        <v>0.96</v>
      </c>
      <c r="T627" s="590">
        <v>0.92</v>
      </c>
      <c r="U627" s="590">
        <v>0.88</v>
      </c>
      <c r="V627" s="586">
        <v>0.84</v>
      </c>
      <c r="W627" s="590">
        <v>0.83</v>
      </c>
      <c r="X627" s="586">
        <v>0.8</v>
      </c>
      <c r="Y627" s="590">
        <v>0.79</v>
      </c>
      <c r="Z627" s="590">
        <v>0.75</v>
      </c>
      <c r="AA627" s="587">
        <f t="shared" si="382"/>
        <v>25.299999999999997</v>
      </c>
      <c r="AB627" s="1100">
        <f t="shared" si="361"/>
        <v>1.1764705882352899</v>
      </c>
      <c r="AC627" s="1100">
        <f t="shared" si="362"/>
        <v>4.9382716049382713</v>
      </c>
      <c r="AD627" s="1100">
        <f t="shared" si="363"/>
        <v>5.1948051948051965</v>
      </c>
      <c r="AE627" s="1100">
        <f t="shared" si="364"/>
        <v>5.4794520547945202</v>
      </c>
      <c r="AF627" s="1100">
        <f t="shared" si="365"/>
        <v>6.5693430656934115</v>
      </c>
      <c r="AG627" s="1100">
        <f t="shared" si="366"/>
        <v>7.8740157480315043</v>
      </c>
      <c r="AH627" s="1100">
        <f t="shared" si="367"/>
        <v>3.2520325203251987</v>
      </c>
      <c r="AI627" s="1100">
        <f t="shared" si="368"/>
        <v>3.3613445378151363</v>
      </c>
      <c r="AJ627" s="1100">
        <f t="shared" si="369"/>
        <v>3.4782608695652195</v>
      </c>
      <c r="AK627" s="1100">
        <f t="shared" si="370"/>
        <v>3.603603603603589</v>
      </c>
      <c r="AL627" s="1100">
        <f t="shared" si="371"/>
        <v>2.7777777777777901</v>
      </c>
      <c r="AM627" s="1100">
        <f t="shared" si="372"/>
        <v>0.93457943925234765</v>
      </c>
      <c r="AN627" s="1100">
        <f t="shared" si="373"/>
        <v>4.9019607843137303</v>
      </c>
      <c r="AO627" s="1100">
        <f t="shared" si="374"/>
        <v>6.25</v>
      </c>
      <c r="AP627" s="1100">
        <f t="shared" si="375"/>
        <v>4.3478260869565188</v>
      </c>
      <c r="AQ627" s="1100">
        <f t="shared" si="376"/>
        <v>4.5454545454545414</v>
      </c>
      <c r="AR627" s="1100">
        <f t="shared" si="377"/>
        <v>4.7619047619047672</v>
      </c>
      <c r="AS627" s="1100">
        <f t="shared" si="378"/>
        <v>1.2048192771084265</v>
      </c>
      <c r="AT627" s="1100">
        <f t="shared" si="379"/>
        <v>3.7499999999999867</v>
      </c>
      <c r="AU627" s="1100">
        <f t="shared" si="380"/>
        <v>1.2658227848101333</v>
      </c>
      <c r="AV627" s="1100">
        <f t="shared" si="381"/>
        <v>5.3333333333333455</v>
      </c>
      <c r="AW627" s="1100">
        <f t="shared" si="383"/>
        <v>4.0476704085104256</v>
      </c>
      <c r="AX627" s="1100">
        <f t="shared" si="384"/>
        <v>1.8751292218704763</v>
      </c>
    </row>
    <row r="628" spans="1:50" x14ac:dyDescent="0.2">
      <c r="A628" s="591" t="s">
        <v>328</v>
      </c>
      <c r="B628" s="843" t="s">
        <v>329</v>
      </c>
      <c r="C628" s="490">
        <v>2.68</v>
      </c>
      <c r="D628" s="490">
        <v>2.2799999999999998</v>
      </c>
      <c r="E628" s="460">
        <v>2</v>
      </c>
      <c r="F628" s="590">
        <v>1.64</v>
      </c>
      <c r="G628" s="490">
        <v>1.44</v>
      </c>
      <c r="H628" s="490">
        <v>1.32</v>
      </c>
      <c r="I628" s="490">
        <v>1.2</v>
      </c>
      <c r="J628" s="490">
        <v>1.1200000000000001</v>
      </c>
      <c r="K628" s="972"/>
      <c r="L628" s="490">
        <v>1.02</v>
      </c>
      <c r="M628" s="490">
        <v>1</v>
      </c>
      <c r="N628" s="972"/>
      <c r="O628" s="590">
        <v>0.94</v>
      </c>
      <c r="P628" s="590">
        <v>0.9</v>
      </c>
      <c r="Q628" s="590">
        <v>0.88</v>
      </c>
      <c r="R628" s="590">
        <v>0.82</v>
      </c>
      <c r="S628" s="590">
        <v>0.72599999999999998</v>
      </c>
      <c r="T628" s="590">
        <v>0.66</v>
      </c>
      <c r="U628" s="590">
        <v>0.6</v>
      </c>
      <c r="V628" s="590">
        <v>0.54</v>
      </c>
      <c r="W628" s="590">
        <v>0.51</v>
      </c>
      <c r="X628" s="590">
        <v>0.49</v>
      </c>
      <c r="Y628" s="590">
        <v>0.47</v>
      </c>
      <c r="Z628" s="590">
        <v>0.43</v>
      </c>
      <c r="AA628" s="587">
        <f t="shared" si="382"/>
        <v>23.665999999999997</v>
      </c>
      <c r="AB628" s="1100">
        <f t="shared" si="361"/>
        <v>17.543859649122815</v>
      </c>
      <c r="AC628" s="1100">
        <f t="shared" si="362"/>
        <v>13.999999999999989</v>
      </c>
      <c r="AD628" s="1100">
        <f t="shared" si="363"/>
        <v>21.95121951219512</v>
      </c>
      <c r="AE628" s="1100">
        <f t="shared" si="364"/>
        <v>13.888888888888884</v>
      </c>
      <c r="AF628" s="1100">
        <f t="shared" si="365"/>
        <v>9.0909090909090828</v>
      </c>
      <c r="AG628" s="1100">
        <f t="shared" si="366"/>
        <v>10.000000000000009</v>
      </c>
      <c r="AH628" s="1100">
        <f t="shared" si="367"/>
        <v>7.1428571428571397</v>
      </c>
      <c r="AI628" s="1100">
        <f t="shared" si="368"/>
        <v>9.8039215686274606</v>
      </c>
      <c r="AJ628" s="1100">
        <f t="shared" si="369"/>
        <v>2.0000000000000018</v>
      </c>
      <c r="AK628" s="1100">
        <f t="shared" si="370"/>
        <v>6.3829787234042534</v>
      </c>
      <c r="AL628" s="1100">
        <f t="shared" si="371"/>
        <v>4.4444444444444287</v>
      </c>
      <c r="AM628" s="1100">
        <f t="shared" si="372"/>
        <v>2.2727272727272707</v>
      </c>
      <c r="AN628" s="1100">
        <f t="shared" si="373"/>
        <v>7.3170731707317138</v>
      </c>
      <c r="AO628" s="1100">
        <f t="shared" si="374"/>
        <v>12.947658402203842</v>
      </c>
      <c r="AP628" s="1100">
        <f t="shared" si="375"/>
        <v>9.9999999999999858</v>
      </c>
      <c r="AQ628" s="1100">
        <f t="shared" si="376"/>
        <v>10.000000000000009</v>
      </c>
      <c r="AR628" s="1100">
        <f t="shared" si="377"/>
        <v>11.111111111111093</v>
      </c>
      <c r="AS628" s="1100">
        <f t="shared" si="378"/>
        <v>5.8823529411764719</v>
      </c>
      <c r="AT628" s="1100">
        <f t="shared" si="379"/>
        <v>4.081632653061229</v>
      </c>
      <c r="AU628" s="1100">
        <f t="shared" si="380"/>
        <v>4.2553191489361764</v>
      </c>
      <c r="AV628" s="1100">
        <f t="shared" si="381"/>
        <v>9.302325581395344</v>
      </c>
      <c r="AW628" s="1100">
        <f t="shared" si="383"/>
        <v>9.2104418715139182</v>
      </c>
      <c r="AX628" s="1100">
        <f t="shared" si="384"/>
        <v>4.9852330645873035</v>
      </c>
    </row>
    <row r="629" spans="1:50" s="518" customFormat="1" x14ac:dyDescent="0.2">
      <c r="A629" s="863" t="s">
        <v>1667</v>
      </c>
      <c r="B629" s="831" t="s">
        <v>1668</v>
      </c>
      <c r="C629" s="490">
        <v>0.77</v>
      </c>
      <c r="D629" s="490">
        <v>0.76</v>
      </c>
      <c r="E629" s="460">
        <v>0.72</v>
      </c>
      <c r="F629" s="481">
        <v>0.66</v>
      </c>
      <c r="G629" s="474">
        <v>0.6</v>
      </c>
      <c r="H629" s="474">
        <v>0.54</v>
      </c>
      <c r="I629" s="474">
        <v>0.48</v>
      </c>
      <c r="J629" s="474">
        <v>0.35</v>
      </c>
      <c r="K629" s="977"/>
      <c r="L629" s="474">
        <v>0.30499999999999999</v>
      </c>
      <c r="M629" s="470">
        <v>0.245</v>
      </c>
      <c r="N629" s="977"/>
      <c r="O629" s="496">
        <v>0.2</v>
      </c>
      <c r="P629" s="496">
        <v>0.2</v>
      </c>
      <c r="Q629" s="477">
        <v>0.2</v>
      </c>
      <c r="R629" s="477">
        <v>0.2</v>
      </c>
      <c r="S629" s="476">
        <v>0.2</v>
      </c>
      <c r="T629" s="477">
        <v>0</v>
      </c>
      <c r="U629" s="477">
        <v>0</v>
      </c>
      <c r="V629" s="477">
        <v>0</v>
      </c>
      <c r="W629" s="477">
        <v>0</v>
      </c>
      <c r="X629" s="477">
        <v>0</v>
      </c>
      <c r="Y629" s="477">
        <v>0</v>
      </c>
      <c r="Z629" s="477">
        <v>0</v>
      </c>
      <c r="AA629" s="587">
        <f t="shared" si="382"/>
        <v>6.4300000000000015</v>
      </c>
      <c r="AB629" s="1100">
        <f t="shared" si="361"/>
        <v>1.3157894736842035</v>
      </c>
      <c r="AC629" s="1100">
        <f t="shared" si="362"/>
        <v>5.555555555555558</v>
      </c>
      <c r="AD629" s="1100">
        <f t="shared" si="363"/>
        <v>9.0909090909090828</v>
      </c>
      <c r="AE629" s="1100">
        <f t="shared" si="364"/>
        <v>10.000000000000009</v>
      </c>
      <c r="AF629" s="1100">
        <f t="shared" si="365"/>
        <v>11.111111111111093</v>
      </c>
      <c r="AG629" s="1100">
        <f t="shared" si="366"/>
        <v>12.500000000000021</v>
      </c>
      <c r="AH629" s="1100">
        <f t="shared" si="367"/>
        <v>37.142857142857146</v>
      </c>
      <c r="AI629" s="1100">
        <f t="shared" si="368"/>
        <v>14.754098360655732</v>
      </c>
      <c r="AJ629" s="1100">
        <f t="shared" si="369"/>
        <v>24.489795918367353</v>
      </c>
      <c r="AK629" s="1100">
        <f t="shared" si="370"/>
        <v>22.499999999999986</v>
      </c>
      <c r="AL629" s="1100">
        <f t="shared" si="371"/>
        <v>0</v>
      </c>
      <c r="AM629" s="1100">
        <f t="shared" si="372"/>
        <v>0</v>
      </c>
      <c r="AN629" s="1100">
        <f t="shared" si="373"/>
        <v>0</v>
      </c>
      <c r="AO629" s="1100">
        <f t="shared" si="374"/>
        <v>0</v>
      </c>
      <c r="AP629" s="1100" t="str">
        <f t="shared" si="375"/>
        <v>n/a</v>
      </c>
      <c r="AQ629" s="1100" t="str">
        <f t="shared" si="376"/>
        <v>n/a</v>
      </c>
      <c r="AR629" s="1100" t="str">
        <f t="shared" si="377"/>
        <v>n/a</v>
      </c>
      <c r="AS629" s="1100" t="str">
        <f t="shared" si="378"/>
        <v>n/a</v>
      </c>
      <c r="AT629" s="1100" t="str">
        <f t="shared" si="379"/>
        <v>n/a</v>
      </c>
      <c r="AU629" s="1100" t="str">
        <f t="shared" si="380"/>
        <v>n/a</v>
      </c>
      <c r="AV629" s="1100" t="str">
        <f t="shared" si="381"/>
        <v>n/a</v>
      </c>
      <c r="AW629" s="1100">
        <f t="shared" si="383"/>
        <v>10.604294046652869</v>
      </c>
      <c r="AX629" s="1100">
        <f t="shared" si="384"/>
        <v>11.176581098942654</v>
      </c>
    </row>
    <row r="630" spans="1:50" s="566" customFormat="1" ht="12" x14ac:dyDescent="0.2">
      <c r="A630" s="863" t="s">
        <v>797</v>
      </c>
      <c r="B630" s="831" t="s">
        <v>798</v>
      </c>
      <c r="C630" s="490">
        <v>2.4900000000000002</v>
      </c>
      <c r="D630" s="490">
        <v>2.37</v>
      </c>
      <c r="E630" s="460">
        <v>2.25</v>
      </c>
      <c r="F630" s="590">
        <v>2.1</v>
      </c>
      <c r="G630" s="490">
        <v>1.96</v>
      </c>
      <c r="H630" s="490">
        <v>1.84</v>
      </c>
      <c r="I630" s="490">
        <v>1.76</v>
      </c>
      <c r="J630" s="490">
        <v>1.7</v>
      </c>
      <c r="K630" s="972"/>
      <c r="L630" s="490">
        <v>1.66</v>
      </c>
      <c r="M630" s="490">
        <v>1.62</v>
      </c>
      <c r="N630" s="972"/>
      <c r="O630" s="590">
        <v>1.58</v>
      </c>
      <c r="P630" s="590">
        <v>1.54</v>
      </c>
      <c r="Q630" s="590">
        <v>1.5</v>
      </c>
      <c r="R630" s="590">
        <v>1.46</v>
      </c>
      <c r="S630" s="590">
        <v>1.42</v>
      </c>
      <c r="T630" s="590">
        <v>1.38</v>
      </c>
      <c r="U630" s="590">
        <v>1.36</v>
      </c>
      <c r="V630" s="586">
        <v>1.34</v>
      </c>
      <c r="W630" s="586">
        <v>1.34</v>
      </c>
      <c r="X630" s="586">
        <v>1.34</v>
      </c>
      <c r="Y630" s="586">
        <v>1.34</v>
      </c>
      <c r="Z630" s="586">
        <v>1.34</v>
      </c>
      <c r="AA630" s="587">
        <f t="shared" si="382"/>
        <v>36.690000000000019</v>
      </c>
      <c r="AB630" s="1100">
        <f t="shared" ref="AB630:AB693" si="385">IF(ISERROR((C630/D630-1)*100),"n/a",(C630/D630-1)*100)</f>
        <v>5.0632911392405111</v>
      </c>
      <c r="AC630" s="1100">
        <f t="shared" ref="AC630:AC693" si="386">IF(ISERROR((D630/E630-1)*100),"n/a",(D630/E630-1)*100)</f>
        <v>5.3333333333333455</v>
      </c>
      <c r="AD630" s="1100">
        <f t="shared" si="363"/>
        <v>7.1428571428571397</v>
      </c>
      <c r="AE630" s="1100">
        <f t="shared" si="364"/>
        <v>7.1428571428571397</v>
      </c>
      <c r="AF630" s="1100">
        <f t="shared" si="365"/>
        <v>6.5217391304347672</v>
      </c>
      <c r="AG630" s="1100">
        <f t="shared" si="366"/>
        <v>4.5454545454545414</v>
      </c>
      <c r="AH630" s="1100">
        <f t="shared" si="367"/>
        <v>3.529411764705892</v>
      </c>
      <c r="AI630" s="1100">
        <f t="shared" si="368"/>
        <v>2.4096385542168752</v>
      </c>
      <c r="AJ630" s="1100">
        <f t="shared" si="369"/>
        <v>2.4691358024691246</v>
      </c>
      <c r="AK630" s="1100">
        <f t="shared" si="370"/>
        <v>2.5316455696202445</v>
      </c>
      <c r="AL630" s="1100">
        <f t="shared" si="371"/>
        <v>2.5974025974025983</v>
      </c>
      <c r="AM630" s="1100">
        <f t="shared" si="372"/>
        <v>2.6666666666666616</v>
      </c>
      <c r="AN630" s="1100">
        <f t="shared" si="373"/>
        <v>2.7397260273972712</v>
      </c>
      <c r="AO630" s="1100">
        <f t="shared" si="374"/>
        <v>2.8169014084507005</v>
      </c>
      <c r="AP630" s="1100">
        <f t="shared" si="375"/>
        <v>2.898550724637694</v>
      </c>
      <c r="AQ630" s="1100">
        <f t="shared" si="376"/>
        <v>1.4705882352941124</v>
      </c>
      <c r="AR630" s="1100">
        <f t="shared" si="377"/>
        <v>1.4925373134328401</v>
      </c>
      <c r="AS630" s="1100">
        <f t="shared" si="378"/>
        <v>0</v>
      </c>
      <c r="AT630" s="1100">
        <f t="shared" si="379"/>
        <v>0</v>
      </c>
      <c r="AU630" s="1100">
        <f t="shared" si="380"/>
        <v>0</v>
      </c>
      <c r="AV630" s="1100">
        <f t="shared" si="381"/>
        <v>0</v>
      </c>
      <c r="AW630" s="1100">
        <f t="shared" si="383"/>
        <v>3.0177017665938792</v>
      </c>
      <c r="AX630" s="1100">
        <f t="shared" si="384"/>
        <v>2.2465408612250535</v>
      </c>
    </row>
    <row r="631" spans="1:50" s="566" customFormat="1" ht="12" x14ac:dyDescent="0.2">
      <c r="A631" s="863" t="s">
        <v>104</v>
      </c>
      <c r="B631" s="831" t="s">
        <v>105</v>
      </c>
      <c r="C631" s="490">
        <v>1.1299999999999999</v>
      </c>
      <c r="D631" s="490">
        <v>1.1000000000000001</v>
      </c>
      <c r="E631" s="460">
        <v>0.96</v>
      </c>
      <c r="F631" s="590">
        <v>0.76</v>
      </c>
      <c r="G631" s="492">
        <v>0.72</v>
      </c>
      <c r="H631" s="490">
        <v>0.6709090909090909</v>
      </c>
      <c r="I631" s="490">
        <v>0.64545454545454539</v>
      </c>
      <c r="J631" s="492">
        <v>0.61818181818181817</v>
      </c>
      <c r="K631" s="972"/>
      <c r="L631" s="490">
        <v>0.6</v>
      </c>
      <c r="M631" s="492">
        <v>0.58181818181818179</v>
      </c>
      <c r="N631" s="972"/>
      <c r="O631" s="590">
        <v>0.55454545454545445</v>
      </c>
      <c r="P631" s="590">
        <v>0.53636363636363626</v>
      </c>
      <c r="Q631" s="590">
        <v>0.52727272727272723</v>
      </c>
      <c r="R631" s="586">
        <v>0.50909090909090915</v>
      </c>
      <c r="S631" s="590">
        <v>0.48594545454545451</v>
      </c>
      <c r="T631" s="590">
        <v>0.40495454545454546</v>
      </c>
      <c r="U631" s="590">
        <v>0.34710909090909087</v>
      </c>
      <c r="V631" s="590">
        <v>0.30579090909090906</v>
      </c>
      <c r="W631" s="586">
        <v>0.2975272727272727</v>
      </c>
      <c r="X631" s="590">
        <v>0.29398181818181818</v>
      </c>
      <c r="Y631" s="590">
        <v>0.27659999999999996</v>
      </c>
      <c r="Z631" s="586">
        <v>0.23985454545454546</v>
      </c>
      <c r="AA631" s="587">
        <f t="shared" si="382"/>
        <v>12.5654</v>
      </c>
      <c r="AB631" s="1100">
        <f t="shared" si="385"/>
        <v>2.7272727272727115</v>
      </c>
      <c r="AC631" s="1100">
        <f t="shared" si="386"/>
        <v>14.583333333333348</v>
      </c>
      <c r="AD631" s="1100">
        <f t="shared" si="363"/>
        <v>26.315789473684205</v>
      </c>
      <c r="AE631" s="1100">
        <f t="shared" si="364"/>
        <v>5.555555555555558</v>
      </c>
      <c r="AF631" s="1100">
        <f t="shared" si="365"/>
        <v>7.3170731707317138</v>
      </c>
      <c r="AG631" s="1100">
        <f t="shared" si="366"/>
        <v>3.9436619718310029</v>
      </c>
      <c r="AH631" s="1100">
        <f t="shared" si="367"/>
        <v>4.4117647058823373</v>
      </c>
      <c r="AI631" s="1100">
        <f t="shared" si="368"/>
        <v>3.0303030303030276</v>
      </c>
      <c r="AJ631" s="1100">
        <f t="shared" si="369"/>
        <v>3.125</v>
      </c>
      <c r="AK631" s="1100">
        <f t="shared" si="370"/>
        <v>4.9180327868852514</v>
      </c>
      <c r="AL631" s="1100">
        <f t="shared" si="371"/>
        <v>3.3898305084745672</v>
      </c>
      <c r="AM631" s="1100">
        <f t="shared" si="372"/>
        <v>1.7241379310344751</v>
      </c>
      <c r="AN631" s="1100">
        <f t="shared" si="373"/>
        <v>3.5714285714285587</v>
      </c>
      <c r="AO631" s="1100">
        <f t="shared" si="374"/>
        <v>4.7629737718412279</v>
      </c>
      <c r="AP631" s="1100">
        <f t="shared" si="375"/>
        <v>19.999999999999996</v>
      </c>
      <c r="AQ631" s="1100">
        <f t="shared" si="376"/>
        <v>16.664920643235035</v>
      </c>
      <c r="AR631" s="1100">
        <f t="shared" si="377"/>
        <v>13.511906531498052</v>
      </c>
      <c r="AS631" s="1100">
        <f t="shared" si="378"/>
        <v>2.7774382791493579</v>
      </c>
      <c r="AT631" s="1100">
        <f t="shared" si="379"/>
        <v>1.2060115034943308</v>
      </c>
      <c r="AU631" s="1100">
        <f t="shared" si="380"/>
        <v>6.2840991257477219</v>
      </c>
      <c r="AV631" s="1100">
        <f t="shared" si="381"/>
        <v>15.319890842935102</v>
      </c>
      <c r="AW631" s="1100">
        <f t="shared" si="383"/>
        <v>7.8638297363960756</v>
      </c>
      <c r="AX631" s="1100">
        <f t="shared" si="384"/>
        <v>6.9645708114368921</v>
      </c>
    </row>
    <row r="632" spans="1:50" s="566" customFormat="1" ht="12" x14ac:dyDescent="0.2">
      <c r="A632" s="863" t="s">
        <v>777</v>
      </c>
      <c r="B632" s="831" t="s">
        <v>778</v>
      </c>
      <c r="C632" s="490">
        <v>4.1025</v>
      </c>
      <c r="D632" s="490">
        <v>3.7974999999999999</v>
      </c>
      <c r="E632" s="460">
        <v>3.5074999999999998</v>
      </c>
      <c r="F632" s="590">
        <v>3.2225000000000001</v>
      </c>
      <c r="G632" s="490">
        <v>2.9649999999999999</v>
      </c>
      <c r="H632" s="490">
        <v>2.76</v>
      </c>
      <c r="I632" s="490">
        <v>2.61</v>
      </c>
      <c r="J632" s="490">
        <v>2.4900000000000002</v>
      </c>
      <c r="K632" s="972"/>
      <c r="L632" s="490">
        <v>2.2799999999999998</v>
      </c>
      <c r="M632" s="490">
        <v>1.83</v>
      </c>
      <c r="N632" s="972"/>
      <c r="O632" s="586">
        <v>1.56</v>
      </c>
      <c r="P632" s="590">
        <v>1.52</v>
      </c>
      <c r="Q632" s="590">
        <v>1.33</v>
      </c>
      <c r="R632" s="590">
        <v>1.23</v>
      </c>
      <c r="S632" s="590">
        <v>1.19</v>
      </c>
      <c r="T632" s="590">
        <v>1.1200000000000001</v>
      </c>
      <c r="U632" s="586">
        <v>1</v>
      </c>
      <c r="V632" s="586">
        <v>1</v>
      </c>
      <c r="W632" s="586">
        <v>1</v>
      </c>
      <c r="X632" s="586">
        <v>1</v>
      </c>
      <c r="Y632" s="586">
        <v>1.1399999999999999</v>
      </c>
      <c r="Z632" s="586">
        <v>1.56</v>
      </c>
      <c r="AA632" s="587">
        <f t="shared" si="382"/>
        <v>44.214999999999989</v>
      </c>
      <c r="AB632" s="1100">
        <f t="shared" si="385"/>
        <v>8.0315997366688698</v>
      </c>
      <c r="AC632" s="1100">
        <f t="shared" si="386"/>
        <v>8.2679971489665114</v>
      </c>
      <c r="AD632" s="1100">
        <f t="shared" si="363"/>
        <v>8.8440651667959678</v>
      </c>
      <c r="AE632" s="1100">
        <f t="shared" si="364"/>
        <v>8.6846543001686491</v>
      </c>
      <c r="AF632" s="1100">
        <f t="shared" si="365"/>
        <v>7.4275362318840576</v>
      </c>
      <c r="AG632" s="1100">
        <f t="shared" si="366"/>
        <v>5.7471264367816133</v>
      </c>
      <c r="AH632" s="1100">
        <f t="shared" si="367"/>
        <v>4.8192771084337283</v>
      </c>
      <c r="AI632" s="1100">
        <f t="shared" si="368"/>
        <v>9.2105263157894903</v>
      </c>
      <c r="AJ632" s="1100">
        <f t="shared" si="369"/>
        <v>24.590163934426212</v>
      </c>
      <c r="AK632" s="1100">
        <f t="shared" si="370"/>
        <v>17.307692307692314</v>
      </c>
      <c r="AL632" s="1100">
        <f t="shared" si="371"/>
        <v>2.6315789473684292</v>
      </c>
      <c r="AM632" s="1100">
        <f t="shared" si="372"/>
        <v>14.285714285714279</v>
      </c>
      <c r="AN632" s="1100">
        <f t="shared" si="373"/>
        <v>8.1300813008130071</v>
      </c>
      <c r="AO632" s="1100">
        <f t="shared" si="374"/>
        <v>3.3613445378151363</v>
      </c>
      <c r="AP632" s="1100">
        <f t="shared" si="375"/>
        <v>6.2499999999999778</v>
      </c>
      <c r="AQ632" s="1100">
        <f t="shared" si="376"/>
        <v>12.000000000000011</v>
      </c>
      <c r="AR632" s="1100">
        <f t="shared" si="377"/>
        <v>0</v>
      </c>
      <c r="AS632" s="1100">
        <f t="shared" si="378"/>
        <v>0</v>
      </c>
      <c r="AT632" s="1100">
        <f t="shared" si="379"/>
        <v>0</v>
      </c>
      <c r="AU632" s="1100">
        <f t="shared" si="380"/>
        <v>-12.280701754385959</v>
      </c>
      <c r="AV632" s="1100">
        <f t="shared" si="381"/>
        <v>-26.923076923076927</v>
      </c>
      <c r="AW632" s="1100">
        <f t="shared" si="383"/>
        <v>5.256456146755017</v>
      </c>
      <c r="AX632" s="1100">
        <f t="shared" si="384"/>
        <v>10.377604226188899</v>
      </c>
    </row>
    <row r="633" spans="1:50" s="566" customFormat="1" ht="12" x14ac:dyDescent="0.2">
      <c r="A633" s="862" t="s">
        <v>1657</v>
      </c>
      <c r="B633" s="862" t="s">
        <v>1658</v>
      </c>
      <c r="C633" s="490">
        <v>1.88</v>
      </c>
      <c r="D633" s="490">
        <v>1.67</v>
      </c>
      <c r="E633" s="460">
        <v>1.38</v>
      </c>
      <c r="F633" s="590">
        <v>1.32</v>
      </c>
      <c r="G633" s="490">
        <v>1.21</v>
      </c>
      <c r="H633" s="490">
        <v>0.98</v>
      </c>
      <c r="I633" s="490">
        <v>0.82</v>
      </c>
      <c r="J633" s="490">
        <v>0.74</v>
      </c>
      <c r="K633" s="972"/>
      <c r="L633" s="490">
        <v>0.69</v>
      </c>
      <c r="M633" s="492">
        <v>0.68</v>
      </c>
      <c r="N633" s="492"/>
      <c r="O633" s="586">
        <v>0.68</v>
      </c>
      <c r="P633" s="586">
        <v>0.68</v>
      </c>
      <c r="Q633" s="590">
        <v>0.68</v>
      </c>
      <c r="R633" s="590">
        <v>0.67190000000000005</v>
      </c>
      <c r="S633" s="586">
        <v>0.64759999999999995</v>
      </c>
      <c r="T633" s="590">
        <v>0.64759999999999995</v>
      </c>
      <c r="U633" s="590">
        <v>0.61680000000000001</v>
      </c>
      <c r="V633" s="590">
        <v>0.59864000000000006</v>
      </c>
      <c r="W633" s="590">
        <v>0.51947999999999994</v>
      </c>
      <c r="X633" s="590">
        <v>0.47001000000000004</v>
      </c>
      <c r="Y633" s="590">
        <v>0.44525999999999999</v>
      </c>
      <c r="Z633" s="590">
        <v>0.42875999999999997</v>
      </c>
      <c r="AA633" s="587">
        <f t="shared" si="382"/>
        <v>18.456050000000001</v>
      </c>
      <c r="AB633" s="1100">
        <f t="shared" si="385"/>
        <v>12.574850299401197</v>
      </c>
      <c r="AC633" s="1100">
        <f t="shared" si="386"/>
        <v>21.014492753623195</v>
      </c>
      <c r="AD633" s="1100">
        <f t="shared" si="363"/>
        <v>4.5454545454545414</v>
      </c>
      <c r="AE633" s="1100">
        <f t="shared" si="364"/>
        <v>9.0909090909091042</v>
      </c>
      <c r="AF633" s="1100">
        <f t="shared" si="365"/>
        <v>23.469387755102034</v>
      </c>
      <c r="AG633" s="1100">
        <f t="shared" si="366"/>
        <v>19.512195121951216</v>
      </c>
      <c r="AH633" s="1100">
        <f t="shared" si="367"/>
        <v>10.810810810810811</v>
      </c>
      <c r="AI633" s="1100">
        <f t="shared" si="368"/>
        <v>7.2463768115942129</v>
      </c>
      <c r="AJ633" s="1100">
        <f t="shared" si="369"/>
        <v>1.4705882352941124</v>
      </c>
      <c r="AK633" s="1100">
        <f t="shared" si="370"/>
        <v>0</v>
      </c>
      <c r="AL633" s="1100">
        <f t="shared" si="371"/>
        <v>0</v>
      </c>
      <c r="AM633" s="1100">
        <f t="shared" si="372"/>
        <v>0</v>
      </c>
      <c r="AN633" s="1100">
        <f t="shared" si="373"/>
        <v>1.2055365381753225</v>
      </c>
      <c r="AO633" s="1100">
        <f t="shared" si="374"/>
        <v>3.7523162445954439</v>
      </c>
      <c r="AP633" s="1100">
        <f t="shared" si="375"/>
        <v>0</v>
      </c>
      <c r="AQ633" s="1100">
        <f t="shared" si="376"/>
        <v>4.9935149156938863</v>
      </c>
      <c r="AR633" s="1100">
        <f t="shared" si="377"/>
        <v>3.0335426967793566</v>
      </c>
      <c r="AS633" s="1100">
        <f t="shared" si="378"/>
        <v>15.23831523831527</v>
      </c>
      <c r="AT633" s="1100">
        <f t="shared" si="379"/>
        <v>10.525307972170793</v>
      </c>
      <c r="AU633" s="1100">
        <f t="shared" si="380"/>
        <v>5.558550060638745</v>
      </c>
      <c r="AV633" s="1100">
        <f t="shared" si="381"/>
        <v>3.8483067450321817</v>
      </c>
      <c r="AW633" s="1100">
        <f t="shared" si="383"/>
        <v>7.5185931350257817</v>
      </c>
      <c r="AX633" s="1100">
        <f t="shared" si="384"/>
        <v>7.2710992342862033</v>
      </c>
    </row>
    <row r="634" spans="1:50" s="566" customFormat="1" ht="12" x14ac:dyDescent="0.2">
      <c r="A634" s="862" t="s">
        <v>4126</v>
      </c>
      <c r="B634" s="831" t="s">
        <v>3888</v>
      </c>
      <c r="C634" s="490">
        <v>0.92</v>
      </c>
      <c r="D634" s="490">
        <v>0.9</v>
      </c>
      <c r="E634" s="460">
        <v>0.86</v>
      </c>
      <c r="F634" s="806">
        <v>0.78</v>
      </c>
      <c r="G634" s="806">
        <v>0.68</v>
      </c>
      <c r="H634" s="806">
        <v>0.6</v>
      </c>
      <c r="I634" s="806">
        <v>0.53</v>
      </c>
      <c r="J634" s="978">
        <v>0.5</v>
      </c>
      <c r="K634" s="590"/>
      <c r="L634" s="806">
        <v>0.5</v>
      </c>
      <c r="M634" s="806">
        <v>0.47499999999999998</v>
      </c>
      <c r="N634" s="590"/>
      <c r="O634" s="978">
        <v>0.4</v>
      </c>
      <c r="P634" s="978">
        <v>0.4</v>
      </c>
      <c r="Q634" s="806">
        <v>0.4</v>
      </c>
      <c r="R634" s="806">
        <v>0.38</v>
      </c>
      <c r="S634" s="806">
        <v>0.32</v>
      </c>
      <c r="T634" s="806">
        <v>0.2</v>
      </c>
      <c r="U634" s="806">
        <v>0.15</v>
      </c>
      <c r="V634" s="500">
        <v>0</v>
      </c>
      <c r="W634" s="500">
        <v>0</v>
      </c>
      <c r="X634" s="500">
        <v>0</v>
      </c>
      <c r="Y634" s="500">
        <v>0</v>
      </c>
      <c r="Z634" s="500">
        <v>0</v>
      </c>
      <c r="AA634" s="587">
        <f t="shared" si="382"/>
        <v>8.995000000000001</v>
      </c>
      <c r="AB634" s="1100">
        <f t="shared" si="385"/>
        <v>2.2222222222222143</v>
      </c>
      <c r="AC634" s="1100">
        <f t="shared" si="386"/>
        <v>4.6511627906976827</v>
      </c>
      <c r="AD634" s="1100">
        <f t="shared" si="363"/>
        <v>10.256410256410241</v>
      </c>
      <c r="AE634" s="1100">
        <f t="shared" si="364"/>
        <v>14.705882352941169</v>
      </c>
      <c r="AF634" s="1100">
        <f t="shared" si="365"/>
        <v>13.333333333333353</v>
      </c>
      <c r="AG634" s="1100">
        <f t="shared" si="366"/>
        <v>13.207547169811317</v>
      </c>
      <c r="AH634" s="1100">
        <f t="shared" si="367"/>
        <v>6.0000000000000053</v>
      </c>
      <c r="AI634" s="1100">
        <f t="shared" si="368"/>
        <v>0</v>
      </c>
      <c r="AJ634" s="1100">
        <f t="shared" si="369"/>
        <v>5.2631578947368363</v>
      </c>
      <c r="AK634" s="1100">
        <f t="shared" si="370"/>
        <v>18.749999999999979</v>
      </c>
      <c r="AL634" s="1100">
        <f t="shared" si="371"/>
        <v>0</v>
      </c>
      <c r="AM634" s="1100">
        <f t="shared" si="372"/>
        <v>0</v>
      </c>
      <c r="AN634" s="1100">
        <f t="shared" si="373"/>
        <v>5.2631578947368363</v>
      </c>
      <c r="AO634" s="1100">
        <f t="shared" si="374"/>
        <v>18.75</v>
      </c>
      <c r="AP634" s="1100">
        <f t="shared" si="375"/>
        <v>59.999999999999986</v>
      </c>
      <c r="AQ634" s="1100">
        <f t="shared" si="376"/>
        <v>33.33333333333335</v>
      </c>
      <c r="AR634" s="1100" t="str">
        <f t="shared" si="377"/>
        <v>n/a</v>
      </c>
      <c r="AS634" s="1100" t="str">
        <f t="shared" si="378"/>
        <v>n/a</v>
      </c>
      <c r="AT634" s="1100" t="str">
        <f t="shared" si="379"/>
        <v>n/a</v>
      </c>
      <c r="AU634" s="1100" t="str">
        <f t="shared" si="380"/>
        <v>n/a</v>
      </c>
      <c r="AV634" s="1100" t="str">
        <f t="shared" si="381"/>
        <v>n/a</v>
      </c>
      <c r="AW634" s="1100">
        <f t="shared" si="383"/>
        <v>12.858512953013935</v>
      </c>
      <c r="AX634" s="1100">
        <f t="shared" si="384"/>
        <v>15.406539047675304</v>
      </c>
    </row>
    <row r="635" spans="1:50" s="566" customFormat="1" ht="12" x14ac:dyDescent="0.2">
      <c r="A635" s="862" t="s">
        <v>1672</v>
      </c>
      <c r="B635" s="831" t="s">
        <v>1673</v>
      </c>
      <c r="C635" s="490">
        <v>1.4392</v>
      </c>
      <c r="D635" s="490">
        <v>1.4295</v>
      </c>
      <c r="E635" s="460">
        <v>1.42</v>
      </c>
      <c r="F635" s="590">
        <v>1.403335</v>
      </c>
      <c r="G635" s="490">
        <v>1.3908</v>
      </c>
      <c r="H635" s="490">
        <v>1.36</v>
      </c>
      <c r="I635" s="490">
        <v>1.28</v>
      </c>
      <c r="J635" s="490">
        <v>1.17</v>
      </c>
      <c r="K635" s="972"/>
      <c r="L635" s="490">
        <v>1.06</v>
      </c>
      <c r="M635" s="490">
        <v>0.46600000000000003</v>
      </c>
      <c r="N635" s="972"/>
      <c r="O635" s="586">
        <v>0</v>
      </c>
      <c r="P635" s="586">
        <v>0</v>
      </c>
      <c r="Q635" s="586">
        <v>0</v>
      </c>
      <c r="R635" s="586">
        <v>0</v>
      </c>
      <c r="S635" s="586">
        <v>0</v>
      </c>
      <c r="T635" s="586">
        <v>0</v>
      </c>
      <c r="U635" s="586">
        <v>0</v>
      </c>
      <c r="V635" s="586">
        <v>0</v>
      </c>
      <c r="W635" s="586">
        <v>0</v>
      </c>
      <c r="X635" s="586">
        <v>0</v>
      </c>
      <c r="Y635" s="586">
        <v>0</v>
      </c>
      <c r="Z635" s="586">
        <v>0</v>
      </c>
      <c r="AA635" s="587">
        <f t="shared" si="382"/>
        <v>12.418835</v>
      </c>
      <c r="AB635" s="1100">
        <f t="shared" si="385"/>
        <v>0.67855893669115375</v>
      </c>
      <c r="AC635" s="1100">
        <f t="shared" si="386"/>
        <v>0.66901408450703581</v>
      </c>
      <c r="AD635" s="1100">
        <f t="shared" si="363"/>
        <v>1.1875282808452736</v>
      </c>
      <c r="AE635" s="1100">
        <f t="shared" si="364"/>
        <v>0.90127983894161545</v>
      </c>
      <c r="AF635" s="1100">
        <f t="shared" si="365"/>
        <v>2.2647058823529465</v>
      </c>
      <c r="AG635" s="1100">
        <f t="shared" si="366"/>
        <v>6.25</v>
      </c>
      <c r="AH635" s="1100">
        <f t="shared" si="367"/>
        <v>9.4017094017094127</v>
      </c>
      <c r="AI635" s="1100">
        <f t="shared" si="368"/>
        <v>10.377358490566024</v>
      </c>
      <c r="AJ635" s="1100">
        <f t="shared" si="369"/>
        <v>127.46781115879826</v>
      </c>
      <c r="AK635" s="1100" t="str">
        <f t="shared" si="370"/>
        <v>n/a</v>
      </c>
      <c r="AL635" s="1100" t="str">
        <f t="shared" si="371"/>
        <v>n/a</v>
      </c>
      <c r="AM635" s="1100" t="str">
        <f t="shared" si="372"/>
        <v>n/a</v>
      </c>
      <c r="AN635" s="1100" t="str">
        <f t="shared" si="373"/>
        <v>n/a</v>
      </c>
      <c r="AO635" s="1100" t="str">
        <f t="shared" si="374"/>
        <v>n/a</v>
      </c>
      <c r="AP635" s="1100" t="str">
        <f t="shared" si="375"/>
        <v>n/a</v>
      </c>
      <c r="AQ635" s="1100" t="str">
        <f t="shared" si="376"/>
        <v>n/a</v>
      </c>
      <c r="AR635" s="1100" t="str">
        <f t="shared" si="377"/>
        <v>n/a</v>
      </c>
      <c r="AS635" s="1100" t="str">
        <f t="shared" si="378"/>
        <v>n/a</v>
      </c>
      <c r="AT635" s="1100" t="str">
        <f t="shared" si="379"/>
        <v>n/a</v>
      </c>
      <c r="AU635" s="1100" t="str">
        <f t="shared" si="380"/>
        <v>n/a</v>
      </c>
      <c r="AV635" s="1100" t="str">
        <f t="shared" si="381"/>
        <v>n/a</v>
      </c>
      <c r="AW635" s="1100">
        <f t="shared" si="383"/>
        <v>17.688662897156856</v>
      </c>
      <c r="AX635" s="1100">
        <f t="shared" si="384"/>
        <v>41.345264810953523</v>
      </c>
    </row>
    <row r="636" spans="1:50" x14ac:dyDescent="0.2">
      <c r="A636" s="863" t="s">
        <v>1613</v>
      </c>
      <c r="B636" s="831" t="s">
        <v>1614</v>
      </c>
      <c r="C636" s="490">
        <v>1.1200000000000001</v>
      </c>
      <c r="D636" s="490">
        <v>1.0900000000000001</v>
      </c>
      <c r="E636" s="460">
        <v>0.99</v>
      </c>
      <c r="F636" s="590">
        <v>0.82000000000000006</v>
      </c>
      <c r="G636" s="490">
        <v>0.77</v>
      </c>
      <c r="H636" s="490">
        <v>0.73</v>
      </c>
      <c r="I636" s="490">
        <v>0.68</v>
      </c>
      <c r="J636" s="490">
        <v>0.61</v>
      </c>
      <c r="K636" s="972"/>
      <c r="L636" s="492">
        <v>0.6</v>
      </c>
      <c r="M636" s="492">
        <v>0.6</v>
      </c>
      <c r="N636" s="972"/>
      <c r="O636" s="586">
        <v>0.6</v>
      </c>
      <c r="P636" s="586">
        <v>0.92</v>
      </c>
      <c r="Q636" s="590">
        <v>1.24</v>
      </c>
      <c r="R636" s="590">
        <v>1.2</v>
      </c>
      <c r="S636" s="590">
        <v>1.1599999999999999</v>
      </c>
      <c r="T636" s="590">
        <v>1.1100000000000001</v>
      </c>
      <c r="U636" s="590">
        <v>1.06</v>
      </c>
      <c r="V636" s="590">
        <v>1.01</v>
      </c>
      <c r="W636" s="590">
        <v>0.96</v>
      </c>
      <c r="X636" s="590">
        <v>0.9</v>
      </c>
      <c r="Y636" s="590">
        <v>0.82</v>
      </c>
      <c r="Z636" s="590">
        <v>0.74</v>
      </c>
      <c r="AA636" s="587">
        <f t="shared" si="382"/>
        <v>19.73</v>
      </c>
      <c r="AB636" s="1100">
        <f t="shared" si="385"/>
        <v>2.7522935779816571</v>
      </c>
      <c r="AC636" s="1100">
        <f t="shared" si="386"/>
        <v>10.1010101010101</v>
      </c>
      <c r="AD636" s="1100">
        <f t="shared" si="363"/>
        <v>20.731707317073166</v>
      </c>
      <c r="AE636" s="1100">
        <f t="shared" si="364"/>
        <v>6.4935064935065068</v>
      </c>
      <c r="AF636" s="1100">
        <f t="shared" si="365"/>
        <v>5.4794520547945202</v>
      </c>
      <c r="AG636" s="1100">
        <f t="shared" si="366"/>
        <v>7.3529411764705843</v>
      </c>
      <c r="AH636" s="1100">
        <f t="shared" si="367"/>
        <v>11.475409836065587</v>
      </c>
      <c r="AI636" s="1100">
        <f t="shared" si="368"/>
        <v>1.6666666666666607</v>
      </c>
      <c r="AJ636" s="1100">
        <f t="shared" si="369"/>
        <v>0</v>
      </c>
      <c r="AK636" s="1100">
        <f t="shared" si="370"/>
        <v>0</v>
      </c>
      <c r="AL636" s="1100">
        <f t="shared" si="371"/>
        <v>-34.782608695652186</v>
      </c>
      <c r="AM636" s="1100">
        <f t="shared" si="372"/>
        <v>-25.806451612903224</v>
      </c>
      <c r="AN636" s="1100">
        <f t="shared" si="373"/>
        <v>3.3333333333333437</v>
      </c>
      <c r="AO636" s="1100">
        <f t="shared" si="374"/>
        <v>3.4482758620689724</v>
      </c>
      <c r="AP636" s="1100">
        <f t="shared" si="375"/>
        <v>4.5045045045044807</v>
      </c>
      <c r="AQ636" s="1100">
        <f t="shared" si="376"/>
        <v>4.7169811320754818</v>
      </c>
      <c r="AR636" s="1100">
        <f t="shared" si="377"/>
        <v>4.9504950495049549</v>
      </c>
      <c r="AS636" s="1100">
        <f t="shared" si="378"/>
        <v>5.2083333333333481</v>
      </c>
      <c r="AT636" s="1100">
        <f t="shared" si="379"/>
        <v>6.6666666666666652</v>
      </c>
      <c r="AU636" s="1100">
        <f t="shared" si="380"/>
        <v>9.7560975609756184</v>
      </c>
      <c r="AV636" s="1100">
        <f t="shared" si="381"/>
        <v>10.810810810810811</v>
      </c>
      <c r="AW636" s="1100">
        <f t="shared" si="383"/>
        <v>2.8028297699184308</v>
      </c>
      <c r="AX636" s="1100">
        <f t="shared" si="384"/>
        <v>12.009649228627863</v>
      </c>
    </row>
    <row r="637" spans="1:50" x14ac:dyDescent="0.2">
      <c r="A637" s="939" t="s">
        <v>3965</v>
      </c>
      <c r="B637" s="831" t="s">
        <v>3966</v>
      </c>
      <c r="C637" s="490">
        <v>0.64</v>
      </c>
      <c r="D637" s="490">
        <v>0.6</v>
      </c>
      <c r="E637" s="460">
        <v>0.56999999999999995</v>
      </c>
      <c r="F637" s="500">
        <v>0.48</v>
      </c>
      <c r="G637" s="490">
        <v>0.42</v>
      </c>
      <c r="H637" s="490">
        <v>0.14000000000000001</v>
      </c>
      <c r="I637" s="490">
        <v>0.09</v>
      </c>
      <c r="J637" s="541">
        <v>0</v>
      </c>
      <c r="K637" s="972"/>
      <c r="L637" s="541">
        <v>0</v>
      </c>
      <c r="M637" s="492">
        <v>0.03</v>
      </c>
      <c r="N637" s="972"/>
      <c r="O637" s="586">
        <v>0.12</v>
      </c>
      <c r="P637" s="586">
        <v>0.39</v>
      </c>
      <c r="Q637" s="500">
        <v>0.48</v>
      </c>
      <c r="R637" s="590">
        <v>0.48</v>
      </c>
      <c r="S637" s="590">
        <v>0.4</v>
      </c>
      <c r="T637" s="590">
        <v>0.38</v>
      </c>
      <c r="U637" s="590">
        <v>0.36</v>
      </c>
      <c r="V637" s="590">
        <v>0.35</v>
      </c>
      <c r="W637" s="590">
        <v>0.28000000000000003</v>
      </c>
      <c r="X637" s="590">
        <v>0.26</v>
      </c>
      <c r="Y637" s="590">
        <v>0.22</v>
      </c>
      <c r="Z637" s="590">
        <v>0.15</v>
      </c>
      <c r="AA637" s="587">
        <f t="shared" si="382"/>
        <v>6.84</v>
      </c>
      <c r="AB637" s="1100">
        <f t="shared" si="385"/>
        <v>6.6666666666666652</v>
      </c>
      <c r="AC637" s="1100">
        <f t="shared" si="386"/>
        <v>5.2631578947368363</v>
      </c>
      <c r="AD637" s="1100">
        <f t="shared" si="363"/>
        <v>18.75</v>
      </c>
      <c r="AE637" s="1100">
        <f t="shared" si="364"/>
        <v>14.285714285714279</v>
      </c>
      <c r="AF637" s="1100">
        <f t="shared" si="365"/>
        <v>199.99999999999994</v>
      </c>
      <c r="AG637" s="1100">
        <f t="shared" si="366"/>
        <v>55.555555555555578</v>
      </c>
      <c r="AH637" s="1100" t="str">
        <f t="shared" si="367"/>
        <v>n/a</v>
      </c>
      <c r="AI637" s="1100" t="str">
        <f t="shared" si="368"/>
        <v>n/a</v>
      </c>
      <c r="AJ637" s="1100">
        <f t="shared" si="369"/>
        <v>-100</v>
      </c>
      <c r="AK637" s="1100">
        <f t="shared" si="370"/>
        <v>-75</v>
      </c>
      <c r="AL637" s="1100">
        <f t="shared" si="371"/>
        <v>-69.230769230769226</v>
      </c>
      <c r="AM637" s="1100">
        <f t="shared" si="372"/>
        <v>-18.749999999999989</v>
      </c>
      <c r="AN637" s="1100">
        <f t="shared" si="373"/>
        <v>0</v>
      </c>
      <c r="AO637" s="1100">
        <f t="shared" si="374"/>
        <v>19.999999999999996</v>
      </c>
      <c r="AP637" s="1100">
        <f t="shared" si="375"/>
        <v>5.2631578947368363</v>
      </c>
      <c r="AQ637" s="1100">
        <f t="shared" si="376"/>
        <v>5.555555555555558</v>
      </c>
      <c r="AR637" s="1100">
        <f t="shared" si="377"/>
        <v>2.8571428571428692</v>
      </c>
      <c r="AS637" s="1100">
        <f t="shared" si="378"/>
        <v>24.999999999999979</v>
      </c>
      <c r="AT637" s="1100">
        <f t="shared" si="379"/>
        <v>7.6923076923077094</v>
      </c>
      <c r="AU637" s="1100">
        <f t="shared" si="380"/>
        <v>18.181818181818187</v>
      </c>
      <c r="AV637" s="1100">
        <f t="shared" si="381"/>
        <v>46.666666666666679</v>
      </c>
      <c r="AW637" s="1100">
        <f t="shared" si="383"/>
        <v>8.8819460010595748</v>
      </c>
      <c r="AX637" s="1100">
        <f t="shared" si="384"/>
        <v>60.847732049679806</v>
      </c>
    </row>
    <row r="638" spans="1:50" x14ac:dyDescent="0.2">
      <c r="A638" s="863" t="s">
        <v>799</v>
      </c>
      <c r="B638" s="831" t="s">
        <v>800</v>
      </c>
      <c r="C638" s="490">
        <v>1.54</v>
      </c>
      <c r="D638" s="490">
        <v>1.42</v>
      </c>
      <c r="E638" s="460">
        <v>1.3</v>
      </c>
      <c r="F638" s="590">
        <v>1.1800000000000002</v>
      </c>
      <c r="G638" s="490">
        <v>1.06</v>
      </c>
      <c r="H638" s="490">
        <v>0.96</v>
      </c>
      <c r="I638" s="490">
        <v>0.88</v>
      </c>
      <c r="J638" s="490">
        <v>0.8</v>
      </c>
      <c r="K638" s="972"/>
      <c r="L638" s="490">
        <v>0.72</v>
      </c>
      <c r="M638" s="490">
        <v>0.64</v>
      </c>
      <c r="N638" s="972"/>
      <c r="O638" s="590">
        <v>0.52</v>
      </c>
      <c r="P638" s="590">
        <v>0.41</v>
      </c>
      <c r="Q638" s="590">
        <v>0.28000000000000003</v>
      </c>
      <c r="R638" s="590">
        <v>0.22</v>
      </c>
      <c r="S638" s="590">
        <v>0.17</v>
      </c>
      <c r="T638" s="590">
        <v>0.12</v>
      </c>
      <c r="U638" s="586">
        <v>0</v>
      </c>
      <c r="V638" s="586">
        <v>0</v>
      </c>
      <c r="W638" s="586">
        <v>0</v>
      </c>
      <c r="X638" s="586">
        <v>0</v>
      </c>
      <c r="Y638" s="586">
        <v>0</v>
      </c>
      <c r="Z638" s="586">
        <v>0</v>
      </c>
      <c r="AA638" s="587">
        <f t="shared" si="382"/>
        <v>12.22</v>
      </c>
      <c r="AB638" s="1100">
        <f t="shared" si="385"/>
        <v>8.4507042253521227</v>
      </c>
      <c r="AC638" s="1100">
        <f t="shared" si="386"/>
        <v>9.2307692307692193</v>
      </c>
      <c r="AD638" s="1100">
        <f t="shared" si="363"/>
        <v>10.169491525423723</v>
      </c>
      <c r="AE638" s="1100">
        <f t="shared" si="364"/>
        <v>11.320754716981153</v>
      </c>
      <c r="AF638" s="1100">
        <f t="shared" si="365"/>
        <v>10.416666666666675</v>
      </c>
      <c r="AG638" s="1100">
        <f t="shared" si="366"/>
        <v>9.0909090909090828</v>
      </c>
      <c r="AH638" s="1100">
        <f t="shared" si="367"/>
        <v>9.9999999999999858</v>
      </c>
      <c r="AI638" s="1100">
        <f t="shared" si="368"/>
        <v>11.111111111111116</v>
      </c>
      <c r="AJ638" s="1100">
        <f t="shared" si="369"/>
        <v>12.5</v>
      </c>
      <c r="AK638" s="1100">
        <f t="shared" si="370"/>
        <v>23.076923076923084</v>
      </c>
      <c r="AL638" s="1100">
        <f t="shared" si="371"/>
        <v>26.829268292682929</v>
      </c>
      <c r="AM638" s="1100">
        <f t="shared" si="372"/>
        <v>46.428571428571395</v>
      </c>
      <c r="AN638" s="1100">
        <f t="shared" si="373"/>
        <v>27.272727272727295</v>
      </c>
      <c r="AO638" s="1100">
        <f t="shared" si="374"/>
        <v>29.411764705882337</v>
      </c>
      <c r="AP638" s="1100">
        <f t="shared" si="375"/>
        <v>41.666666666666671</v>
      </c>
      <c r="AQ638" s="1100" t="str">
        <f t="shared" si="376"/>
        <v>n/a</v>
      </c>
      <c r="AR638" s="1100" t="str">
        <f t="shared" si="377"/>
        <v>n/a</v>
      </c>
      <c r="AS638" s="1100" t="str">
        <f t="shared" si="378"/>
        <v>n/a</v>
      </c>
      <c r="AT638" s="1100" t="str">
        <f t="shared" si="379"/>
        <v>n/a</v>
      </c>
      <c r="AU638" s="1100" t="str">
        <f t="shared" si="380"/>
        <v>n/a</v>
      </c>
      <c r="AV638" s="1100" t="str">
        <f t="shared" si="381"/>
        <v>n/a</v>
      </c>
      <c r="AW638" s="1100">
        <f t="shared" si="383"/>
        <v>19.131755200711115</v>
      </c>
      <c r="AX638" s="1100">
        <f t="shared" si="384"/>
        <v>12.597131142635613</v>
      </c>
    </row>
    <row r="639" spans="1:50" x14ac:dyDescent="0.2">
      <c r="A639" s="1050" t="s">
        <v>1684</v>
      </c>
      <c r="B639" s="831" t="s">
        <v>1685</v>
      </c>
      <c r="C639" s="490">
        <v>0.99</v>
      </c>
      <c r="D639" s="490">
        <v>0.90749999999999997</v>
      </c>
      <c r="E639" s="460">
        <v>0.71750000000000003</v>
      </c>
      <c r="F639" s="590">
        <v>0.60499999999999998</v>
      </c>
      <c r="G639" s="490">
        <v>0.5575</v>
      </c>
      <c r="H639" s="490">
        <v>0.52750000000000008</v>
      </c>
      <c r="I639" s="490">
        <v>0.45500000000000002</v>
      </c>
      <c r="J639" s="490">
        <v>0.43</v>
      </c>
      <c r="K639" s="972"/>
      <c r="L639" s="492">
        <v>0.4</v>
      </c>
      <c r="M639" s="490">
        <v>0.375</v>
      </c>
      <c r="N639" s="972"/>
      <c r="O639" s="586">
        <v>0.3</v>
      </c>
      <c r="P639" s="586">
        <v>0.35</v>
      </c>
      <c r="Q639" s="590">
        <v>0.375</v>
      </c>
      <c r="R639" s="590">
        <v>0.3</v>
      </c>
      <c r="S639" s="590">
        <v>0.2</v>
      </c>
      <c r="T639" s="586">
        <v>0.1</v>
      </c>
      <c r="U639" s="590">
        <v>0.375</v>
      </c>
      <c r="V639" s="586">
        <v>0</v>
      </c>
      <c r="W639" s="586">
        <v>0</v>
      </c>
      <c r="X639" s="586">
        <v>0</v>
      </c>
      <c r="Y639" s="586">
        <v>0</v>
      </c>
      <c r="Z639" s="586">
        <v>0</v>
      </c>
      <c r="AA639" s="587">
        <f t="shared" si="382"/>
        <v>7.9649999999999999</v>
      </c>
      <c r="AB639" s="1100">
        <f t="shared" si="385"/>
        <v>9.0909090909090828</v>
      </c>
      <c r="AC639" s="1100">
        <f t="shared" si="386"/>
        <v>26.480836236933779</v>
      </c>
      <c r="AD639" s="1100">
        <f t="shared" si="363"/>
        <v>18.595041322314067</v>
      </c>
      <c r="AE639" s="1100">
        <f t="shared" si="364"/>
        <v>8.5201793721973118</v>
      </c>
      <c r="AF639" s="1100">
        <f t="shared" si="365"/>
        <v>5.6872037914691864</v>
      </c>
      <c r="AG639" s="1100">
        <f t="shared" si="366"/>
        <v>15.934065934065945</v>
      </c>
      <c r="AH639" s="1100">
        <f t="shared" si="367"/>
        <v>5.8139534883721034</v>
      </c>
      <c r="AI639" s="1100">
        <f t="shared" si="368"/>
        <v>7.4999999999999956</v>
      </c>
      <c r="AJ639" s="1100">
        <f t="shared" si="369"/>
        <v>6.6666666666666652</v>
      </c>
      <c r="AK639" s="1100">
        <f t="shared" si="370"/>
        <v>25</v>
      </c>
      <c r="AL639" s="1100">
        <f t="shared" si="371"/>
        <v>-14.285714285714279</v>
      </c>
      <c r="AM639" s="1100">
        <f t="shared" si="372"/>
        <v>-6.6666666666666767</v>
      </c>
      <c r="AN639" s="1100">
        <f t="shared" si="373"/>
        <v>25</v>
      </c>
      <c r="AO639" s="1100">
        <f t="shared" si="374"/>
        <v>49.999999999999979</v>
      </c>
      <c r="AP639" s="1100">
        <f t="shared" si="375"/>
        <v>100</v>
      </c>
      <c r="AQ639" s="1100">
        <f t="shared" si="376"/>
        <v>-73.333333333333343</v>
      </c>
      <c r="AR639" s="1100" t="str">
        <f t="shared" si="377"/>
        <v>n/a</v>
      </c>
      <c r="AS639" s="1100" t="str">
        <f t="shared" si="378"/>
        <v>n/a</v>
      </c>
      <c r="AT639" s="1100" t="str">
        <f t="shared" si="379"/>
        <v>n/a</v>
      </c>
      <c r="AU639" s="1100" t="str">
        <f t="shared" si="380"/>
        <v>n/a</v>
      </c>
      <c r="AV639" s="1100" t="str">
        <f t="shared" si="381"/>
        <v>n/a</v>
      </c>
      <c r="AW639" s="1100">
        <f t="shared" si="383"/>
        <v>13.125196351075866</v>
      </c>
      <c r="AX639" s="1100">
        <f t="shared" si="384"/>
        <v>34.874016081501409</v>
      </c>
    </row>
    <row r="640" spans="1:50" x14ac:dyDescent="0.2">
      <c r="A640" s="1050" t="s">
        <v>4399</v>
      </c>
      <c r="B640" s="831" t="s">
        <v>4396</v>
      </c>
      <c r="C640" s="490">
        <v>1.41</v>
      </c>
      <c r="D640" s="490">
        <v>1.34</v>
      </c>
      <c r="E640" s="460">
        <v>1.26</v>
      </c>
      <c r="F640" s="590">
        <v>1.18</v>
      </c>
      <c r="G640" s="490">
        <v>1.1000000000000001</v>
      </c>
      <c r="H640" s="490">
        <v>0.88390000000000002</v>
      </c>
      <c r="I640" s="492">
        <v>0</v>
      </c>
      <c r="J640" s="492">
        <v>0</v>
      </c>
      <c r="K640" s="972"/>
      <c r="L640" s="492">
        <v>0</v>
      </c>
      <c r="M640" s="492">
        <v>0</v>
      </c>
      <c r="N640" s="972"/>
      <c r="O640" s="492">
        <v>0</v>
      </c>
      <c r="P640" s="492">
        <v>0</v>
      </c>
      <c r="Q640" s="492">
        <v>0</v>
      </c>
      <c r="R640" s="492">
        <v>0</v>
      </c>
      <c r="S640" s="492">
        <v>0</v>
      </c>
      <c r="T640" s="492">
        <v>0</v>
      </c>
      <c r="U640" s="492">
        <v>0</v>
      </c>
      <c r="V640" s="492">
        <v>0</v>
      </c>
      <c r="W640" s="492">
        <v>0</v>
      </c>
      <c r="X640" s="492">
        <v>0</v>
      </c>
      <c r="Y640" s="492">
        <v>0</v>
      </c>
      <c r="Z640" s="492">
        <v>0</v>
      </c>
      <c r="AA640" s="587">
        <f t="shared" si="382"/>
        <v>7.1738999999999988</v>
      </c>
      <c r="AB640" s="1100">
        <f t="shared" si="385"/>
        <v>5.2238805970149071</v>
      </c>
      <c r="AC640" s="1100">
        <f t="shared" si="386"/>
        <v>6.3492063492063489</v>
      </c>
      <c r="AD640" s="1100">
        <f t="shared" ref="AD640:AD703" si="387">IF(ISERROR((E640/F640-1)*100),"n/a",(E640/F640-1)*100)</f>
        <v>6.7796610169491567</v>
      </c>
      <c r="AE640" s="1100">
        <f t="shared" ref="AE640:AE703" si="388">IF(ISERROR((F640/G640-1)*100),"n/a",(F640/G640-1)*100)</f>
        <v>7.2727272727272529</v>
      </c>
      <c r="AF640" s="1100">
        <f t="shared" ref="AF640:AF703" si="389">IF(ISERROR((G640/H640-1)*100),"n/a",(G640/H640-1)*100)</f>
        <v>24.44846702115624</v>
      </c>
      <c r="AG640" s="1100" t="str">
        <f t="shared" ref="AG640:AG703" si="390">IF(ISERROR((H640/I640-1)*100),"n/a",(H640/I640-1)*100)</f>
        <v>n/a</v>
      </c>
      <c r="AH640" s="1100" t="str">
        <f t="shared" ref="AH640:AH703" si="391">IF(ISERROR((I640/J640-1)*100),"n/a",(I640/J640-1)*100)</f>
        <v>n/a</v>
      </c>
      <c r="AI640" s="1100" t="str">
        <f t="shared" ref="AI640:AI703" si="392">IF(ISERROR((J640/L640-1)*100),"n/a",(J640/L640-1)*100)</f>
        <v>n/a</v>
      </c>
      <c r="AJ640" s="1100" t="str">
        <f t="shared" ref="AJ640:AJ703" si="393">IF(ISERROR((L640/M640-1)*100),"n/a",(L640/M640-1)*100)</f>
        <v>n/a</v>
      </c>
      <c r="AK640" s="1100" t="str">
        <f t="shared" ref="AK640:AK703" si="394">IF(ISERROR((M640/O640-1)*100),"n/a",(M640/O640-1)*100)</f>
        <v>n/a</v>
      </c>
      <c r="AL640" s="1100" t="str">
        <f t="shared" ref="AL640:AL703" si="395">IF(ISERROR((O640/P640-1)*100),"n/a",(O640/P640-1)*100)</f>
        <v>n/a</v>
      </c>
      <c r="AM640" s="1100" t="str">
        <f t="shared" ref="AM640:AM703" si="396">IF(ISERROR((P640/Q640-1)*100),"n/a",(P640/Q640-1)*100)</f>
        <v>n/a</v>
      </c>
      <c r="AN640" s="1100" t="str">
        <f t="shared" ref="AN640:AN703" si="397">IF(ISERROR((Q640/R640-1)*100),"n/a",(Q640/R640-1)*100)</f>
        <v>n/a</v>
      </c>
      <c r="AO640" s="1100" t="str">
        <f t="shared" ref="AO640:AO703" si="398">IF(ISERROR((R640/S640-1)*100),"n/a",(R640/S640-1)*100)</f>
        <v>n/a</v>
      </c>
      <c r="AP640" s="1100" t="str">
        <f t="shared" ref="AP640:AP703" si="399">IF(ISERROR((S640/T640-1)*100),"n/a",(S640/T640-1)*100)</f>
        <v>n/a</v>
      </c>
      <c r="AQ640" s="1100" t="str">
        <f t="shared" ref="AQ640:AQ703" si="400">IF(ISERROR((T640/U640-1)*100),"n/a",(T640/U640-1)*100)</f>
        <v>n/a</v>
      </c>
      <c r="AR640" s="1100" t="str">
        <f t="shared" ref="AR640:AR703" si="401">IF(ISERROR((U640/V640-1)*100),"n/a",(U640/V640-1)*100)</f>
        <v>n/a</v>
      </c>
      <c r="AS640" s="1100" t="str">
        <f t="shared" ref="AS640:AS703" si="402">IF(ISERROR((V640/W640-1)*100),"n/a",(V640/W640-1)*100)</f>
        <v>n/a</v>
      </c>
      <c r="AT640" s="1100" t="str">
        <f t="shared" ref="AT640:AT703" si="403">IF(ISERROR((W640/X640-1)*100),"n/a",(W640/X640-1)*100)</f>
        <v>n/a</v>
      </c>
      <c r="AU640" s="1100" t="str">
        <f t="shared" ref="AU640:AU703" si="404">IF(ISERROR((X640/Y640-1)*100),"n/a",(X640/Y640-1)*100)</f>
        <v>n/a</v>
      </c>
      <c r="AV640" s="1100" t="str">
        <f t="shared" ref="AV640:AV703" si="405">IF(ISERROR((Y640/Z640-1)*100),"n/a",(Y640/Z640-1)*100)</f>
        <v>n/a</v>
      </c>
      <c r="AW640" s="1100">
        <f t="shared" si="383"/>
        <v>10.01478845141078</v>
      </c>
      <c r="AX640" s="1100">
        <f t="shared" si="384"/>
        <v>8.1040933530052026</v>
      </c>
    </row>
    <row r="641" spans="1:50" x14ac:dyDescent="0.2">
      <c r="A641" s="862" t="s">
        <v>1682</v>
      </c>
      <c r="B641" s="862" t="s">
        <v>1683</v>
      </c>
      <c r="C641" s="490">
        <v>2.08</v>
      </c>
      <c r="D641" s="490">
        <v>1.93</v>
      </c>
      <c r="E641" s="460">
        <v>1.78</v>
      </c>
      <c r="F641" s="590">
        <v>1.56</v>
      </c>
      <c r="G641" s="490">
        <v>1.4</v>
      </c>
      <c r="H641" s="490">
        <v>1.28</v>
      </c>
      <c r="I641" s="490">
        <v>1.1200000000000001</v>
      </c>
      <c r="J641" s="490">
        <v>1.02</v>
      </c>
      <c r="K641" s="972"/>
      <c r="L641" s="490">
        <v>0.9</v>
      </c>
      <c r="M641" s="490">
        <v>0.55000000000000004</v>
      </c>
      <c r="N641" s="972"/>
      <c r="O641" s="586">
        <v>0.04</v>
      </c>
      <c r="P641" s="586">
        <v>0.27</v>
      </c>
      <c r="Q641" s="590">
        <v>0.94</v>
      </c>
      <c r="R641" s="590">
        <v>0.86</v>
      </c>
      <c r="S641" s="590">
        <v>0.78</v>
      </c>
      <c r="T641" s="590">
        <v>0.7</v>
      </c>
      <c r="U641" s="590">
        <v>0.62</v>
      </c>
      <c r="V641" s="590">
        <v>0.54</v>
      </c>
      <c r="W641" s="590">
        <v>0.46</v>
      </c>
      <c r="X641" s="590">
        <v>0.39</v>
      </c>
      <c r="Y641" s="590">
        <v>0.33</v>
      </c>
      <c r="Z641" s="590">
        <v>0.28999999999999998</v>
      </c>
      <c r="AA641" s="587">
        <f t="shared" si="382"/>
        <v>19.839999999999996</v>
      </c>
      <c r="AB641" s="1100">
        <f t="shared" si="385"/>
        <v>7.7720207253886064</v>
      </c>
      <c r="AC641" s="1100">
        <f t="shared" si="386"/>
        <v>8.4269662921348178</v>
      </c>
      <c r="AD641" s="1100">
        <f t="shared" si="387"/>
        <v>14.102564102564097</v>
      </c>
      <c r="AE641" s="1100">
        <f t="shared" si="388"/>
        <v>11.428571428571432</v>
      </c>
      <c r="AF641" s="1100">
        <f t="shared" si="389"/>
        <v>9.375</v>
      </c>
      <c r="AG641" s="1100">
        <f t="shared" si="390"/>
        <v>14.285714285714279</v>
      </c>
      <c r="AH641" s="1100">
        <f t="shared" si="391"/>
        <v>9.8039215686274606</v>
      </c>
      <c r="AI641" s="1100">
        <f t="shared" si="392"/>
        <v>13.33333333333333</v>
      </c>
      <c r="AJ641" s="1100">
        <f t="shared" si="393"/>
        <v>63.636363636363626</v>
      </c>
      <c r="AK641" s="1100">
        <f t="shared" si="394"/>
        <v>1275</v>
      </c>
      <c r="AL641" s="1100">
        <f t="shared" si="395"/>
        <v>-85.18518518518519</v>
      </c>
      <c r="AM641" s="1100">
        <f t="shared" si="396"/>
        <v>-71.276595744680847</v>
      </c>
      <c r="AN641" s="1100">
        <f t="shared" si="397"/>
        <v>9.302325581395344</v>
      </c>
      <c r="AO641" s="1100">
        <f t="shared" si="398"/>
        <v>10.256410256410241</v>
      </c>
      <c r="AP641" s="1100">
        <f t="shared" si="399"/>
        <v>11.428571428571432</v>
      </c>
      <c r="AQ641" s="1100">
        <f t="shared" si="400"/>
        <v>12.903225806451601</v>
      </c>
      <c r="AR641" s="1100">
        <f t="shared" si="401"/>
        <v>14.814814814814813</v>
      </c>
      <c r="AS641" s="1100">
        <f t="shared" si="402"/>
        <v>17.391304347826097</v>
      </c>
      <c r="AT641" s="1100">
        <f t="shared" si="403"/>
        <v>17.948717948717952</v>
      </c>
      <c r="AU641" s="1100">
        <f t="shared" si="404"/>
        <v>18.181818181818187</v>
      </c>
      <c r="AV641" s="1100">
        <f t="shared" si="405"/>
        <v>13.793103448275868</v>
      </c>
      <c r="AW641" s="1100">
        <f t="shared" si="383"/>
        <v>66.510617440814897</v>
      </c>
      <c r="AX641" s="1100">
        <f t="shared" si="384"/>
        <v>278.5673241698326</v>
      </c>
    </row>
    <row r="642" spans="1:50" x14ac:dyDescent="0.2">
      <c r="A642" s="1050" t="s">
        <v>4057</v>
      </c>
      <c r="B642" s="831" t="s">
        <v>4058</v>
      </c>
      <c r="C642" s="490">
        <v>3</v>
      </c>
      <c r="D642" s="490">
        <v>2.99</v>
      </c>
      <c r="E642" s="460">
        <v>2.74</v>
      </c>
      <c r="F642" s="590">
        <v>1.96</v>
      </c>
      <c r="G642" s="490">
        <v>1.51</v>
      </c>
      <c r="H642" s="490">
        <v>0.93</v>
      </c>
      <c r="I642" s="586">
        <v>0</v>
      </c>
      <c r="J642" s="586">
        <v>0</v>
      </c>
      <c r="K642" s="972"/>
      <c r="L642" s="586">
        <v>0</v>
      </c>
      <c r="M642" s="586">
        <v>0</v>
      </c>
      <c r="N642" s="972"/>
      <c r="O642" s="586">
        <v>0</v>
      </c>
      <c r="P642" s="586">
        <v>0</v>
      </c>
      <c r="Q642" s="586">
        <v>0</v>
      </c>
      <c r="R642" s="586">
        <v>0</v>
      </c>
      <c r="S642" s="586">
        <v>0</v>
      </c>
      <c r="T642" s="586">
        <v>0</v>
      </c>
      <c r="U642" s="586">
        <v>0</v>
      </c>
      <c r="V642" s="586">
        <v>0</v>
      </c>
      <c r="W642" s="586">
        <v>0</v>
      </c>
      <c r="X642" s="586">
        <v>0</v>
      </c>
      <c r="Y642" s="586">
        <v>0</v>
      </c>
      <c r="Z642" s="586">
        <v>0</v>
      </c>
      <c r="AA642" s="587">
        <f t="shared" si="382"/>
        <v>13.13</v>
      </c>
      <c r="AB642" s="1100">
        <f t="shared" si="385"/>
        <v>0.33444816053511683</v>
      </c>
      <c r="AC642" s="1100">
        <f t="shared" si="386"/>
        <v>9.1240875912408814</v>
      </c>
      <c r="AD642" s="1100">
        <f t="shared" si="387"/>
        <v>39.79591836734695</v>
      </c>
      <c r="AE642" s="1100">
        <f t="shared" si="388"/>
        <v>29.801324503311257</v>
      </c>
      <c r="AF642" s="1100">
        <f t="shared" si="389"/>
        <v>62.36559139784945</v>
      </c>
      <c r="AG642" s="1100" t="str">
        <f t="shared" si="390"/>
        <v>n/a</v>
      </c>
      <c r="AH642" s="1100" t="str">
        <f t="shared" si="391"/>
        <v>n/a</v>
      </c>
      <c r="AI642" s="1100" t="str">
        <f t="shared" si="392"/>
        <v>n/a</v>
      </c>
      <c r="AJ642" s="1100" t="str">
        <f t="shared" si="393"/>
        <v>n/a</v>
      </c>
      <c r="AK642" s="1100" t="str">
        <f t="shared" si="394"/>
        <v>n/a</v>
      </c>
      <c r="AL642" s="1100" t="str">
        <f t="shared" si="395"/>
        <v>n/a</v>
      </c>
      <c r="AM642" s="1100" t="str">
        <f t="shared" si="396"/>
        <v>n/a</v>
      </c>
      <c r="AN642" s="1100" t="str">
        <f t="shared" si="397"/>
        <v>n/a</v>
      </c>
      <c r="AO642" s="1100" t="str">
        <f t="shared" si="398"/>
        <v>n/a</v>
      </c>
      <c r="AP642" s="1100" t="str">
        <f t="shared" si="399"/>
        <v>n/a</v>
      </c>
      <c r="AQ642" s="1100" t="str">
        <f t="shared" si="400"/>
        <v>n/a</v>
      </c>
      <c r="AR642" s="1100" t="str">
        <f t="shared" si="401"/>
        <v>n/a</v>
      </c>
      <c r="AS642" s="1100" t="str">
        <f t="shared" si="402"/>
        <v>n/a</v>
      </c>
      <c r="AT642" s="1100" t="str">
        <f t="shared" si="403"/>
        <v>n/a</v>
      </c>
      <c r="AU642" s="1100" t="str">
        <f t="shared" si="404"/>
        <v>n/a</v>
      </c>
      <c r="AV642" s="1100" t="str">
        <f t="shared" si="405"/>
        <v>n/a</v>
      </c>
      <c r="AW642" s="1100">
        <f t="shared" si="383"/>
        <v>28.284274004056734</v>
      </c>
      <c r="AX642" s="1100">
        <f t="shared" si="384"/>
        <v>24.721757125645617</v>
      </c>
    </row>
    <row r="643" spans="1:50" x14ac:dyDescent="0.2">
      <c r="A643" s="863" t="s">
        <v>339</v>
      </c>
      <c r="B643" s="831" t="s">
        <v>340</v>
      </c>
      <c r="C643" s="490">
        <v>2.78</v>
      </c>
      <c r="D643" s="490">
        <v>2.7</v>
      </c>
      <c r="E643" s="460">
        <v>2.58</v>
      </c>
      <c r="F643" s="590">
        <v>2.42</v>
      </c>
      <c r="G643" s="490">
        <v>2.2599999999999998</v>
      </c>
      <c r="H643" s="490">
        <v>2.14</v>
      </c>
      <c r="I643" s="490">
        <v>2.04</v>
      </c>
      <c r="J643" s="490">
        <v>1.98</v>
      </c>
      <c r="K643" s="972"/>
      <c r="L643" s="490">
        <v>1.8</v>
      </c>
      <c r="M643" s="490">
        <v>1.64</v>
      </c>
      <c r="N643" s="972"/>
      <c r="O643" s="590">
        <v>1.34</v>
      </c>
      <c r="P643" s="590">
        <v>1.3</v>
      </c>
      <c r="Q643" s="590">
        <v>1.26</v>
      </c>
      <c r="R643" s="590">
        <v>1.22</v>
      </c>
      <c r="S643" s="590">
        <v>1.18</v>
      </c>
      <c r="T643" s="590">
        <v>1.1399999999999999</v>
      </c>
      <c r="U643" s="590">
        <v>1.08</v>
      </c>
      <c r="V643" s="590">
        <v>1.03</v>
      </c>
      <c r="W643" s="590">
        <v>0.99</v>
      </c>
      <c r="X643" s="590">
        <v>0.94</v>
      </c>
      <c r="Y643" s="590">
        <v>0.9</v>
      </c>
      <c r="Z643" s="590">
        <v>0.87</v>
      </c>
      <c r="AA643" s="587">
        <f t="shared" si="382"/>
        <v>35.590000000000003</v>
      </c>
      <c r="AB643" s="1100">
        <f t="shared" si="385"/>
        <v>2.962962962962945</v>
      </c>
      <c r="AC643" s="1100">
        <f t="shared" si="386"/>
        <v>4.6511627906976827</v>
      </c>
      <c r="AD643" s="1100">
        <f t="shared" si="387"/>
        <v>6.6115702479338845</v>
      </c>
      <c r="AE643" s="1100">
        <f t="shared" si="388"/>
        <v>7.079646017699126</v>
      </c>
      <c r="AF643" s="1100">
        <f t="shared" si="389"/>
        <v>5.6074766355139971</v>
      </c>
      <c r="AG643" s="1100">
        <f t="shared" si="390"/>
        <v>4.9019607843137303</v>
      </c>
      <c r="AH643" s="1100">
        <f t="shared" si="391"/>
        <v>3.0303030303030276</v>
      </c>
      <c r="AI643" s="1100">
        <f t="shared" si="392"/>
        <v>9.9999999999999858</v>
      </c>
      <c r="AJ643" s="1100">
        <f t="shared" si="393"/>
        <v>9.7560975609756184</v>
      </c>
      <c r="AK643" s="1100">
        <f t="shared" si="394"/>
        <v>22.388059701492512</v>
      </c>
      <c r="AL643" s="1100">
        <f t="shared" si="395"/>
        <v>3.0769230769230882</v>
      </c>
      <c r="AM643" s="1100">
        <f t="shared" si="396"/>
        <v>3.1746031746031855</v>
      </c>
      <c r="AN643" s="1100">
        <f t="shared" si="397"/>
        <v>3.2786885245901676</v>
      </c>
      <c r="AO643" s="1100">
        <f t="shared" si="398"/>
        <v>3.3898305084745894</v>
      </c>
      <c r="AP643" s="1100">
        <f t="shared" si="399"/>
        <v>3.5087719298245723</v>
      </c>
      <c r="AQ643" s="1100">
        <f t="shared" si="400"/>
        <v>5.5555555555555358</v>
      </c>
      <c r="AR643" s="1100">
        <f t="shared" si="401"/>
        <v>4.8543689320388328</v>
      </c>
      <c r="AS643" s="1100">
        <f t="shared" si="402"/>
        <v>4.0404040404040442</v>
      </c>
      <c r="AT643" s="1100">
        <f t="shared" si="403"/>
        <v>5.319148936170226</v>
      </c>
      <c r="AU643" s="1100">
        <f t="shared" si="404"/>
        <v>4.4444444444444287</v>
      </c>
      <c r="AV643" s="1100">
        <f t="shared" si="405"/>
        <v>3.4482758620689724</v>
      </c>
      <c r="AW643" s="1100">
        <f t="shared" si="383"/>
        <v>5.76572641509477</v>
      </c>
      <c r="AX643" s="1100">
        <f t="shared" si="384"/>
        <v>4.3126690505008902</v>
      </c>
    </row>
    <row r="644" spans="1:50" x14ac:dyDescent="0.2">
      <c r="A644" s="831" t="s">
        <v>3889</v>
      </c>
      <c r="B644" s="842" t="s">
        <v>4122</v>
      </c>
      <c r="C644" s="490">
        <v>1.88</v>
      </c>
      <c r="D644" s="490">
        <v>1.64</v>
      </c>
      <c r="E644" s="460">
        <v>1.4</v>
      </c>
      <c r="F644" s="806">
        <v>1.2</v>
      </c>
      <c r="G644" s="806">
        <v>1.08</v>
      </c>
      <c r="H644" s="806">
        <v>0.78</v>
      </c>
      <c r="I644" s="806">
        <v>0.35</v>
      </c>
      <c r="J644" s="500">
        <v>0</v>
      </c>
      <c r="K644" s="590"/>
      <c r="L644" s="500">
        <v>0</v>
      </c>
      <c r="M644" s="500">
        <v>0</v>
      </c>
      <c r="N644" s="500"/>
      <c r="O644" s="500">
        <v>0</v>
      </c>
      <c r="P644" s="500">
        <v>0</v>
      </c>
      <c r="Q644" s="500">
        <v>0</v>
      </c>
      <c r="R644" s="500">
        <v>0</v>
      </c>
      <c r="S644" s="500">
        <v>0</v>
      </c>
      <c r="T644" s="500">
        <v>0</v>
      </c>
      <c r="U644" s="500">
        <v>0</v>
      </c>
      <c r="V644" s="500">
        <v>0</v>
      </c>
      <c r="W644" s="500">
        <v>0</v>
      </c>
      <c r="X644" s="500">
        <v>0</v>
      </c>
      <c r="Y644" s="500">
        <v>0</v>
      </c>
      <c r="Z644" s="500">
        <v>0</v>
      </c>
      <c r="AA644" s="587">
        <f t="shared" si="382"/>
        <v>8.33</v>
      </c>
      <c r="AB644" s="1100">
        <f t="shared" si="385"/>
        <v>14.634146341463406</v>
      </c>
      <c r="AC644" s="1100">
        <f t="shared" si="386"/>
        <v>17.142857142857149</v>
      </c>
      <c r="AD644" s="1100">
        <f t="shared" si="387"/>
        <v>16.666666666666675</v>
      </c>
      <c r="AE644" s="1100">
        <f t="shared" si="388"/>
        <v>11.111111111111093</v>
      </c>
      <c r="AF644" s="1100">
        <f t="shared" si="389"/>
        <v>38.46153846153846</v>
      </c>
      <c r="AG644" s="1100">
        <f t="shared" si="390"/>
        <v>122.85714285714286</v>
      </c>
      <c r="AH644" s="1100" t="str">
        <f t="shared" si="391"/>
        <v>n/a</v>
      </c>
      <c r="AI644" s="1100" t="str">
        <f t="shared" si="392"/>
        <v>n/a</v>
      </c>
      <c r="AJ644" s="1100" t="str">
        <f t="shared" si="393"/>
        <v>n/a</v>
      </c>
      <c r="AK644" s="1100" t="str">
        <f t="shared" si="394"/>
        <v>n/a</v>
      </c>
      <c r="AL644" s="1100" t="str">
        <f t="shared" si="395"/>
        <v>n/a</v>
      </c>
      <c r="AM644" s="1100" t="str">
        <f t="shared" si="396"/>
        <v>n/a</v>
      </c>
      <c r="AN644" s="1100" t="str">
        <f t="shared" si="397"/>
        <v>n/a</v>
      </c>
      <c r="AO644" s="1100" t="str">
        <f t="shared" si="398"/>
        <v>n/a</v>
      </c>
      <c r="AP644" s="1100" t="str">
        <f t="shared" si="399"/>
        <v>n/a</v>
      </c>
      <c r="AQ644" s="1100" t="str">
        <f t="shared" si="400"/>
        <v>n/a</v>
      </c>
      <c r="AR644" s="1100" t="str">
        <f t="shared" si="401"/>
        <v>n/a</v>
      </c>
      <c r="AS644" s="1100" t="str">
        <f t="shared" si="402"/>
        <v>n/a</v>
      </c>
      <c r="AT644" s="1100" t="str">
        <f t="shared" si="403"/>
        <v>n/a</v>
      </c>
      <c r="AU644" s="1100" t="str">
        <f t="shared" si="404"/>
        <v>n/a</v>
      </c>
      <c r="AV644" s="1100" t="str">
        <f t="shared" si="405"/>
        <v>n/a</v>
      </c>
      <c r="AW644" s="1100">
        <f t="shared" si="383"/>
        <v>36.812243763463272</v>
      </c>
      <c r="AX644" s="1100">
        <f t="shared" si="384"/>
        <v>43.247173559690523</v>
      </c>
    </row>
    <row r="645" spans="1:50" x14ac:dyDescent="0.2">
      <c r="A645" s="838" t="s">
        <v>792</v>
      </c>
      <c r="B645" s="842" t="s">
        <v>793</v>
      </c>
      <c r="C645" s="490">
        <v>2.2549999999999999</v>
      </c>
      <c r="D645" s="490">
        <v>2.1549999999999998</v>
      </c>
      <c r="E645" s="460">
        <v>2.0550000000000002</v>
      </c>
      <c r="F645" s="590">
        <v>1.9349999999999998</v>
      </c>
      <c r="G645" s="490">
        <v>1.7549999999999999</v>
      </c>
      <c r="H645" s="490">
        <v>1.58</v>
      </c>
      <c r="I645" s="490">
        <v>1.425</v>
      </c>
      <c r="J645" s="490">
        <v>1.2849999999999999</v>
      </c>
      <c r="K645" s="972"/>
      <c r="L645" s="490">
        <v>1.1499999999999999</v>
      </c>
      <c r="M645" s="490">
        <v>1.0549999999999999</v>
      </c>
      <c r="N645" s="972"/>
      <c r="O645" s="590">
        <v>0.98750000000000004</v>
      </c>
      <c r="P645" s="590">
        <v>0.9375</v>
      </c>
      <c r="Q645" s="590">
        <v>0.89</v>
      </c>
      <c r="R645" s="590">
        <v>0.85</v>
      </c>
      <c r="S645" s="590">
        <v>0.82</v>
      </c>
      <c r="T645" s="590">
        <v>0.82</v>
      </c>
      <c r="U645" s="590">
        <v>0.82</v>
      </c>
      <c r="V645" s="586">
        <v>0.83</v>
      </c>
      <c r="W645" s="586">
        <v>0.82</v>
      </c>
      <c r="X645" s="586">
        <v>0.82</v>
      </c>
      <c r="Y645" s="586">
        <v>0.82</v>
      </c>
      <c r="Z645" s="586">
        <v>0.82</v>
      </c>
      <c r="AA645" s="587">
        <f t="shared" si="382"/>
        <v>26.885000000000005</v>
      </c>
      <c r="AB645" s="1100">
        <f t="shared" si="385"/>
        <v>4.6403712296983812</v>
      </c>
      <c r="AC645" s="1100">
        <f t="shared" si="386"/>
        <v>4.8661800486617723</v>
      </c>
      <c r="AD645" s="1100">
        <f t="shared" si="387"/>
        <v>6.2015503875969102</v>
      </c>
      <c r="AE645" s="1100">
        <f t="shared" si="388"/>
        <v>10.256410256410264</v>
      </c>
      <c r="AF645" s="1100">
        <f t="shared" si="389"/>
        <v>11.075949367088601</v>
      </c>
      <c r="AG645" s="1100">
        <f t="shared" si="390"/>
        <v>10.877192982456151</v>
      </c>
      <c r="AH645" s="1100">
        <f t="shared" si="391"/>
        <v>10.894941634241251</v>
      </c>
      <c r="AI645" s="1100">
        <f t="shared" si="392"/>
        <v>11.739130434782608</v>
      </c>
      <c r="AJ645" s="1100">
        <f t="shared" si="393"/>
        <v>9.004739336492884</v>
      </c>
      <c r="AK645" s="1100">
        <f t="shared" si="394"/>
        <v>6.8354430379746756</v>
      </c>
      <c r="AL645" s="1100">
        <f t="shared" si="395"/>
        <v>5.3333333333333455</v>
      </c>
      <c r="AM645" s="1100">
        <f t="shared" si="396"/>
        <v>5.3370786516854007</v>
      </c>
      <c r="AN645" s="1100">
        <f t="shared" si="397"/>
        <v>4.705882352941182</v>
      </c>
      <c r="AO645" s="1100">
        <f t="shared" si="398"/>
        <v>3.6585365853658569</v>
      </c>
      <c r="AP645" s="1100">
        <f t="shared" si="399"/>
        <v>0</v>
      </c>
      <c r="AQ645" s="1100">
        <f t="shared" si="400"/>
        <v>0</v>
      </c>
      <c r="AR645" s="1100">
        <f t="shared" si="401"/>
        <v>-1.2048192771084376</v>
      </c>
      <c r="AS645" s="1100">
        <f t="shared" si="402"/>
        <v>1.2195121951219523</v>
      </c>
      <c r="AT645" s="1100">
        <f t="shared" si="403"/>
        <v>0</v>
      </c>
      <c r="AU645" s="1100">
        <f t="shared" si="404"/>
        <v>0</v>
      </c>
      <c r="AV645" s="1100">
        <f t="shared" si="405"/>
        <v>0</v>
      </c>
      <c r="AW645" s="1100">
        <f t="shared" si="383"/>
        <v>5.021020597940133</v>
      </c>
      <c r="AX645" s="1100">
        <f t="shared" si="384"/>
        <v>4.3597346739261518</v>
      </c>
    </row>
    <row r="646" spans="1:50" x14ac:dyDescent="0.2">
      <c r="A646" s="838" t="s">
        <v>1676</v>
      </c>
      <c r="B646" s="842" t="s">
        <v>1677</v>
      </c>
      <c r="C646" s="490">
        <v>0.9</v>
      </c>
      <c r="D646" s="490">
        <v>0.82</v>
      </c>
      <c r="E646" s="460">
        <v>0.74</v>
      </c>
      <c r="F646" s="590">
        <v>0.65999999999999992</v>
      </c>
      <c r="G646" s="490">
        <v>0.57999999999999996</v>
      </c>
      <c r="H646" s="490">
        <v>0.5</v>
      </c>
      <c r="I646" s="490">
        <v>0.42</v>
      </c>
      <c r="J646" s="490">
        <v>0.34</v>
      </c>
      <c r="K646" s="972"/>
      <c r="L646" s="490">
        <v>0.28999999999999998</v>
      </c>
      <c r="M646" s="490">
        <v>0.25</v>
      </c>
      <c r="N646" s="972"/>
      <c r="O646" s="586">
        <v>0.21</v>
      </c>
      <c r="P646" s="586">
        <v>0.36</v>
      </c>
      <c r="Q646" s="586">
        <v>0.84</v>
      </c>
      <c r="R646" s="586">
        <v>0.84</v>
      </c>
      <c r="S646" s="586">
        <v>0.84</v>
      </c>
      <c r="T646" s="586">
        <v>0.84</v>
      </c>
      <c r="U646" s="586">
        <v>0.84</v>
      </c>
      <c r="V646" s="586">
        <v>0.84</v>
      </c>
      <c r="W646" s="586">
        <v>0.84</v>
      </c>
      <c r="X646" s="590">
        <v>0.84</v>
      </c>
      <c r="Y646" s="590">
        <v>0.81</v>
      </c>
      <c r="Z646" s="590">
        <v>0.77</v>
      </c>
      <c r="AA646" s="587">
        <f t="shared" si="382"/>
        <v>14.37</v>
      </c>
      <c r="AB646" s="1100">
        <f t="shared" si="385"/>
        <v>9.7560975609756184</v>
      </c>
      <c r="AC646" s="1100">
        <f t="shared" si="386"/>
        <v>10.810810810810811</v>
      </c>
      <c r="AD646" s="1100">
        <f t="shared" si="387"/>
        <v>12.121212121212132</v>
      </c>
      <c r="AE646" s="1100">
        <f t="shared" si="388"/>
        <v>13.793103448275845</v>
      </c>
      <c r="AF646" s="1100">
        <f t="shared" si="389"/>
        <v>15.999999999999993</v>
      </c>
      <c r="AG646" s="1100">
        <f t="shared" si="390"/>
        <v>19.047619047619047</v>
      </c>
      <c r="AH646" s="1100">
        <f t="shared" si="391"/>
        <v>23.529411764705866</v>
      </c>
      <c r="AI646" s="1100">
        <f t="shared" si="392"/>
        <v>17.24137931034484</v>
      </c>
      <c r="AJ646" s="1100">
        <f t="shared" si="393"/>
        <v>15.999999999999993</v>
      </c>
      <c r="AK646" s="1100">
        <f t="shared" si="394"/>
        <v>19.047619047619047</v>
      </c>
      <c r="AL646" s="1100">
        <f t="shared" si="395"/>
        <v>-41.666666666666664</v>
      </c>
      <c r="AM646" s="1100">
        <f t="shared" si="396"/>
        <v>-57.142857142857139</v>
      </c>
      <c r="AN646" s="1100">
        <f t="shared" si="397"/>
        <v>0</v>
      </c>
      <c r="AO646" s="1100">
        <f t="shared" si="398"/>
        <v>0</v>
      </c>
      <c r="AP646" s="1100">
        <f t="shared" si="399"/>
        <v>0</v>
      </c>
      <c r="AQ646" s="1100">
        <f t="shared" si="400"/>
        <v>0</v>
      </c>
      <c r="AR646" s="1100">
        <f t="shared" si="401"/>
        <v>0</v>
      </c>
      <c r="AS646" s="1100">
        <f t="shared" si="402"/>
        <v>0</v>
      </c>
      <c r="AT646" s="1100">
        <f t="shared" si="403"/>
        <v>0</v>
      </c>
      <c r="AU646" s="1100">
        <f t="shared" si="404"/>
        <v>3.7037037037036979</v>
      </c>
      <c r="AV646" s="1100">
        <f t="shared" si="405"/>
        <v>5.1948051948051965</v>
      </c>
      <c r="AW646" s="1100">
        <f t="shared" si="383"/>
        <v>3.2112494381213472</v>
      </c>
      <c r="AX646" s="1100">
        <f t="shared" si="384"/>
        <v>19.3175006030513</v>
      </c>
    </row>
    <row r="647" spans="1:50" x14ac:dyDescent="0.2">
      <c r="A647" s="838" t="s">
        <v>779</v>
      </c>
      <c r="B647" s="842" t="s">
        <v>780</v>
      </c>
      <c r="C647" s="490">
        <v>1.56</v>
      </c>
      <c r="D647" s="490">
        <v>1.47</v>
      </c>
      <c r="E647" s="460">
        <v>1.35</v>
      </c>
      <c r="F647" s="590">
        <v>1.23</v>
      </c>
      <c r="G647" s="490">
        <v>1.1100000000000001</v>
      </c>
      <c r="H647" s="490">
        <v>1.04</v>
      </c>
      <c r="I647" s="490">
        <v>0.98</v>
      </c>
      <c r="J647" s="490">
        <v>0.91</v>
      </c>
      <c r="K647" s="972"/>
      <c r="L647" s="490">
        <v>0.87</v>
      </c>
      <c r="M647" s="490">
        <v>0.84</v>
      </c>
      <c r="N647" s="972"/>
      <c r="O647" s="590">
        <v>0.79</v>
      </c>
      <c r="P647" s="586">
        <v>0.76</v>
      </c>
      <c r="Q647" s="590">
        <v>0.74</v>
      </c>
      <c r="R647" s="590">
        <v>0.68</v>
      </c>
      <c r="S647" s="590">
        <v>0.61</v>
      </c>
      <c r="T647" s="586">
        <v>0.6</v>
      </c>
      <c r="U647" s="590">
        <v>0.6</v>
      </c>
      <c r="V647" s="590">
        <v>0.59</v>
      </c>
      <c r="W647" s="590">
        <v>0.54</v>
      </c>
      <c r="X647" s="586">
        <v>0.53200000000000003</v>
      </c>
      <c r="Y647" s="590">
        <v>0.53200000000000003</v>
      </c>
      <c r="Z647" s="590">
        <v>0.53</v>
      </c>
      <c r="AA647" s="587">
        <f t="shared" ref="AA647:AA710" si="406">SUM(C647:Z647)</f>
        <v>18.864000000000001</v>
      </c>
      <c r="AB647" s="1100">
        <f t="shared" si="385"/>
        <v>6.1224489795918435</v>
      </c>
      <c r="AC647" s="1100">
        <f t="shared" si="386"/>
        <v>8.8888888888888786</v>
      </c>
      <c r="AD647" s="1100">
        <f t="shared" si="387"/>
        <v>9.7560975609756184</v>
      </c>
      <c r="AE647" s="1100">
        <f t="shared" si="388"/>
        <v>10.810810810810789</v>
      </c>
      <c r="AF647" s="1100">
        <f t="shared" si="389"/>
        <v>6.7307692307692291</v>
      </c>
      <c r="AG647" s="1100">
        <f t="shared" si="390"/>
        <v>6.1224489795918435</v>
      </c>
      <c r="AH647" s="1100">
        <f t="shared" si="391"/>
        <v>7.6923076923076872</v>
      </c>
      <c r="AI647" s="1100">
        <f t="shared" si="392"/>
        <v>4.5977011494252817</v>
      </c>
      <c r="AJ647" s="1100">
        <f t="shared" si="393"/>
        <v>3.5714285714285809</v>
      </c>
      <c r="AK647" s="1100">
        <f t="shared" si="394"/>
        <v>6.3291139240506222</v>
      </c>
      <c r="AL647" s="1100">
        <f t="shared" si="395"/>
        <v>3.9473684210526327</v>
      </c>
      <c r="AM647" s="1100">
        <f t="shared" si="396"/>
        <v>2.7027027027026973</v>
      </c>
      <c r="AN647" s="1100">
        <f t="shared" si="397"/>
        <v>8.8235294117646959</v>
      </c>
      <c r="AO647" s="1100">
        <f t="shared" si="398"/>
        <v>11.475409836065587</v>
      </c>
      <c r="AP647" s="1100">
        <f t="shared" si="399"/>
        <v>1.6666666666666607</v>
      </c>
      <c r="AQ647" s="1100">
        <f t="shared" si="400"/>
        <v>0</v>
      </c>
      <c r="AR647" s="1100">
        <f t="shared" si="401"/>
        <v>1.6949152542372836</v>
      </c>
      <c r="AS647" s="1100">
        <f t="shared" si="402"/>
        <v>9.259259259259256</v>
      </c>
      <c r="AT647" s="1100">
        <f t="shared" si="403"/>
        <v>1.5037593984962516</v>
      </c>
      <c r="AU647" s="1100">
        <f t="shared" si="404"/>
        <v>0</v>
      </c>
      <c r="AV647" s="1100">
        <f t="shared" si="405"/>
        <v>0.37735849056603765</v>
      </c>
      <c r="AW647" s="1100">
        <f t="shared" ref="AW647:AW710" si="407">AVERAGE(AB647:AV647)</f>
        <v>5.3368088204119744</v>
      </c>
      <c r="AX647" s="1100">
        <f t="shared" ref="AX647:AX710" si="408">STDEV(AB647:AV647)</f>
        <v>3.691643851051793</v>
      </c>
    </row>
    <row r="648" spans="1:50" x14ac:dyDescent="0.2">
      <c r="A648" s="831" t="s">
        <v>1688</v>
      </c>
      <c r="B648" s="842" t="s">
        <v>1689</v>
      </c>
      <c r="C648" s="490">
        <v>1.08</v>
      </c>
      <c r="D648" s="490">
        <v>1.04</v>
      </c>
      <c r="E648" s="460">
        <v>0.96</v>
      </c>
      <c r="F648" s="590">
        <v>0.8</v>
      </c>
      <c r="G648" s="490">
        <v>0.71666700000000005</v>
      </c>
      <c r="H648" s="490">
        <v>0.64</v>
      </c>
      <c r="I648" s="490">
        <v>0.58666666666666667</v>
      </c>
      <c r="J648" s="490">
        <v>0.54</v>
      </c>
      <c r="K648" s="972"/>
      <c r="L648" s="490">
        <v>0.51333333333333331</v>
      </c>
      <c r="M648" s="492">
        <v>0.48</v>
      </c>
      <c r="N648" s="972"/>
      <c r="O648" s="590">
        <v>0.46</v>
      </c>
      <c r="P648" s="586">
        <v>0.45333333333333337</v>
      </c>
      <c r="Q648" s="590">
        <v>0.45333333333333337</v>
      </c>
      <c r="R648" s="590">
        <v>0.42</v>
      </c>
      <c r="S648" s="590">
        <v>0.38222</v>
      </c>
      <c r="T648" s="590">
        <v>0.29841333333333336</v>
      </c>
      <c r="U648" s="590">
        <v>0.24761999999999998</v>
      </c>
      <c r="V648" s="590">
        <v>0.19365333333333332</v>
      </c>
      <c r="W648" s="590">
        <v>0.16507333333333332</v>
      </c>
      <c r="X648" s="590">
        <v>0.14460000000000001</v>
      </c>
      <c r="Y648" s="590">
        <v>0.12381333333333334</v>
      </c>
      <c r="Z648" s="590">
        <v>0.10477333333333334</v>
      </c>
      <c r="AA648" s="587">
        <f t="shared" si="406"/>
        <v>10.803500333333334</v>
      </c>
      <c r="AB648" s="1100">
        <f t="shared" si="385"/>
        <v>3.8461538461538547</v>
      </c>
      <c r="AC648" s="1100">
        <f t="shared" si="386"/>
        <v>8.3333333333333481</v>
      </c>
      <c r="AD648" s="1100">
        <f t="shared" si="387"/>
        <v>19.999999999999996</v>
      </c>
      <c r="AE648" s="1100">
        <f t="shared" si="388"/>
        <v>11.627855056811608</v>
      </c>
      <c r="AF648" s="1100">
        <f t="shared" si="389"/>
        <v>11.979218750000008</v>
      </c>
      <c r="AG648" s="1100">
        <f t="shared" si="390"/>
        <v>9.0909090909090828</v>
      </c>
      <c r="AH648" s="1100">
        <f t="shared" si="391"/>
        <v>8.6419753086419693</v>
      </c>
      <c r="AI648" s="1100">
        <f t="shared" si="392"/>
        <v>5.1948051948051965</v>
      </c>
      <c r="AJ648" s="1100">
        <f t="shared" si="393"/>
        <v>6.944444444444442</v>
      </c>
      <c r="AK648" s="1100">
        <f t="shared" si="394"/>
        <v>4.3478260869565188</v>
      </c>
      <c r="AL648" s="1100">
        <f t="shared" si="395"/>
        <v>1.4705882352941124</v>
      </c>
      <c r="AM648" s="1100">
        <f t="shared" si="396"/>
        <v>0</v>
      </c>
      <c r="AN648" s="1100">
        <f t="shared" si="397"/>
        <v>7.9365079365079527</v>
      </c>
      <c r="AO648" s="1100">
        <f t="shared" si="398"/>
        <v>9.8843597927894766</v>
      </c>
      <c r="AP648" s="1100">
        <f t="shared" si="399"/>
        <v>28.084089182788951</v>
      </c>
      <c r="AQ648" s="1100">
        <f t="shared" si="400"/>
        <v>20.512613413025349</v>
      </c>
      <c r="AR648" s="1100">
        <f t="shared" si="401"/>
        <v>27.867667309281185</v>
      </c>
      <c r="AS648" s="1100">
        <f t="shared" si="402"/>
        <v>17.31351722466783</v>
      </c>
      <c r="AT648" s="1100">
        <f t="shared" si="403"/>
        <v>14.158598432457348</v>
      </c>
      <c r="AU648" s="1100">
        <f t="shared" si="404"/>
        <v>16.788714193409437</v>
      </c>
      <c r="AV648" s="1100">
        <f t="shared" si="405"/>
        <v>18.172562993128018</v>
      </c>
      <c r="AW648" s="1100">
        <f t="shared" si="407"/>
        <v>12.009320944066939</v>
      </c>
      <c r="AX648" s="1100">
        <f t="shared" si="408"/>
        <v>7.896068944738162</v>
      </c>
    </row>
    <row r="649" spans="1:50" x14ac:dyDescent="0.2">
      <c r="A649" s="831" t="s">
        <v>344</v>
      </c>
      <c r="B649" s="842" t="s">
        <v>345</v>
      </c>
      <c r="C649" s="490">
        <v>2.2999999999999998</v>
      </c>
      <c r="D649" s="490">
        <v>2.08</v>
      </c>
      <c r="E649" s="460">
        <v>1.88</v>
      </c>
      <c r="F649" s="590">
        <v>1.7</v>
      </c>
      <c r="G649" s="490">
        <v>1.52</v>
      </c>
      <c r="H649" s="490">
        <v>1.38</v>
      </c>
      <c r="I649" s="490">
        <v>1.22</v>
      </c>
      <c r="J649" s="490">
        <v>1.06</v>
      </c>
      <c r="K649" s="972"/>
      <c r="L649" s="490">
        <v>0.85</v>
      </c>
      <c r="M649" s="490">
        <v>0.72</v>
      </c>
      <c r="N649" s="972"/>
      <c r="O649" s="590">
        <v>0.6</v>
      </c>
      <c r="P649" s="590">
        <v>0.5</v>
      </c>
      <c r="Q649" s="590">
        <v>0.33</v>
      </c>
      <c r="R649" s="590">
        <v>0.22</v>
      </c>
      <c r="S649" s="590">
        <v>0.11</v>
      </c>
      <c r="T649" s="590">
        <v>0.09</v>
      </c>
      <c r="U649" s="590">
        <v>7.0000000000000007E-2</v>
      </c>
      <c r="V649" s="590">
        <v>0.06</v>
      </c>
      <c r="W649" s="590">
        <v>0.05</v>
      </c>
      <c r="X649" s="590">
        <v>0.04</v>
      </c>
      <c r="Y649" s="590">
        <v>3.2500000000000001E-2</v>
      </c>
      <c r="Z649" s="590">
        <v>0.03</v>
      </c>
      <c r="AA649" s="587">
        <f t="shared" si="406"/>
        <v>16.842499999999998</v>
      </c>
      <c r="AB649" s="1100">
        <f t="shared" si="385"/>
        <v>10.576923076923062</v>
      </c>
      <c r="AC649" s="1100">
        <f t="shared" si="386"/>
        <v>10.638297872340431</v>
      </c>
      <c r="AD649" s="1100">
        <f t="shared" si="387"/>
        <v>10.588235294117654</v>
      </c>
      <c r="AE649" s="1100">
        <f t="shared" si="388"/>
        <v>11.842105263157897</v>
      </c>
      <c r="AF649" s="1100">
        <f t="shared" si="389"/>
        <v>10.144927536231885</v>
      </c>
      <c r="AG649" s="1100">
        <f t="shared" si="390"/>
        <v>13.114754098360649</v>
      </c>
      <c r="AH649" s="1100">
        <f t="shared" si="391"/>
        <v>15.094339622641506</v>
      </c>
      <c r="AI649" s="1100">
        <f t="shared" si="392"/>
        <v>24.705882352941178</v>
      </c>
      <c r="AJ649" s="1100">
        <f t="shared" si="393"/>
        <v>18.055555555555557</v>
      </c>
      <c r="AK649" s="1100">
        <f t="shared" si="394"/>
        <v>19.999999999999996</v>
      </c>
      <c r="AL649" s="1100">
        <f t="shared" si="395"/>
        <v>19.999999999999996</v>
      </c>
      <c r="AM649" s="1100">
        <f t="shared" si="396"/>
        <v>51.515151515151516</v>
      </c>
      <c r="AN649" s="1100">
        <f t="shared" si="397"/>
        <v>50</v>
      </c>
      <c r="AO649" s="1100">
        <f t="shared" si="398"/>
        <v>100</v>
      </c>
      <c r="AP649" s="1100">
        <f t="shared" si="399"/>
        <v>22.222222222222232</v>
      </c>
      <c r="AQ649" s="1100">
        <f t="shared" si="400"/>
        <v>28.571428571428559</v>
      </c>
      <c r="AR649" s="1100">
        <f t="shared" si="401"/>
        <v>16.666666666666675</v>
      </c>
      <c r="AS649" s="1100">
        <f t="shared" si="402"/>
        <v>19.999999999999996</v>
      </c>
      <c r="AT649" s="1100">
        <f t="shared" si="403"/>
        <v>25</v>
      </c>
      <c r="AU649" s="1100">
        <f t="shared" si="404"/>
        <v>23.076923076923084</v>
      </c>
      <c r="AV649" s="1100">
        <f t="shared" si="405"/>
        <v>8.3333333333333481</v>
      </c>
      <c r="AW649" s="1100">
        <f t="shared" si="407"/>
        <v>24.292702193237869</v>
      </c>
      <c r="AX649" s="1100">
        <f t="shared" si="408"/>
        <v>20.847563581386492</v>
      </c>
    </row>
    <row r="650" spans="1:50" x14ac:dyDescent="0.2">
      <c r="A650" s="848" t="s">
        <v>4509</v>
      </c>
      <c r="B650" s="842" t="s">
        <v>4503</v>
      </c>
      <c r="C650" s="490">
        <v>0.56000000000000005</v>
      </c>
      <c r="D650" s="490">
        <v>0.48</v>
      </c>
      <c r="E650" s="460">
        <v>0.44</v>
      </c>
      <c r="F650" s="590">
        <v>0.35</v>
      </c>
      <c r="G650" s="490">
        <v>0.1</v>
      </c>
      <c r="H650" s="541">
        <v>0</v>
      </c>
      <c r="I650" s="541">
        <v>0</v>
      </c>
      <c r="J650" s="541">
        <v>0</v>
      </c>
      <c r="K650" s="832"/>
      <c r="L650" s="1024">
        <v>0.25</v>
      </c>
      <c r="M650" s="492">
        <v>0</v>
      </c>
      <c r="N650" s="832"/>
      <c r="O650" s="492">
        <v>0</v>
      </c>
      <c r="P650" s="541">
        <v>0.75</v>
      </c>
      <c r="Q650" s="586">
        <v>1</v>
      </c>
      <c r="R650" s="590">
        <v>1</v>
      </c>
      <c r="S650" s="500">
        <v>0</v>
      </c>
      <c r="T650" s="500">
        <v>0</v>
      </c>
      <c r="U650" s="500">
        <v>0</v>
      </c>
      <c r="V650" s="500">
        <v>0</v>
      </c>
      <c r="W650" s="500">
        <v>0</v>
      </c>
      <c r="X650" s="500">
        <v>0</v>
      </c>
      <c r="Y650" s="500">
        <v>0</v>
      </c>
      <c r="Z650" s="500">
        <v>0</v>
      </c>
      <c r="AA650" s="587">
        <f t="shared" si="406"/>
        <v>4.93</v>
      </c>
      <c r="AB650" s="1100">
        <f t="shared" si="385"/>
        <v>16.666666666666675</v>
      </c>
      <c r="AC650" s="1100">
        <f t="shared" si="386"/>
        <v>9.0909090909090828</v>
      </c>
      <c r="AD650" s="1100">
        <f t="shared" si="387"/>
        <v>25.714285714285733</v>
      </c>
      <c r="AE650" s="1100">
        <f t="shared" si="388"/>
        <v>249.99999999999994</v>
      </c>
      <c r="AF650" s="1100" t="str">
        <f t="shared" si="389"/>
        <v>n/a</v>
      </c>
      <c r="AG650" s="1100" t="str">
        <f t="shared" si="390"/>
        <v>n/a</v>
      </c>
      <c r="AH650" s="1100" t="str">
        <f t="shared" si="391"/>
        <v>n/a</v>
      </c>
      <c r="AI650" s="1100">
        <f t="shared" si="392"/>
        <v>-100</v>
      </c>
      <c r="AJ650" s="1100" t="str">
        <f t="shared" si="393"/>
        <v>n/a</v>
      </c>
      <c r="AK650" s="1100" t="str">
        <f t="shared" si="394"/>
        <v>n/a</v>
      </c>
      <c r="AL650" s="1100">
        <f t="shared" si="395"/>
        <v>-100</v>
      </c>
      <c r="AM650" s="1100">
        <f t="shared" si="396"/>
        <v>-25</v>
      </c>
      <c r="AN650" s="1100">
        <f t="shared" si="397"/>
        <v>0</v>
      </c>
      <c r="AO650" s="1100" t="str">
        <f t="shared" si="398"/>
        <v>n/a</v>
      </c>
      <c r="AP650" s="1100" t="str">
        <f t="shared" si="399"/>
        <v>n/a</v>
      </c>
      <c r="AQ650" s="1100" t="str">
        <f t="shared" si="400"/>
        <v>n/a</v>
      </c>
      <c r="AR650" s="1100" t="str">
        <f t="shared" si="401"/>
        <v>n/a</v>
      </c>
      <c r="AS650" s="1100" t="str">
        <f t="shared" si="402"/>
        <v>n/a</v>
      </c>
      <c r="AT650" s="1100" t="str">
        <f t="shared" si="403"/>
        <v>n/a</v>
      </c>
      <c r="AU650" s="1100" t="str">
        <f t="shared" si="404"/>
        <v>n/a</v>
      </c>
      <c r="AV650" s="1100" t="str">
        <f t="shared" si="405"/>
        <v>n/a</v>
      </c>
      <c r="AW650" s="1100">
        <f t="shared" si="407"/>
        <v>9.558982683982677</v>
      </c>
      <c r="AX650" s="1100">
        <f t="shared" si="408"/>
        <v>109.16282314313226</v>
      </c>
    </row>
    <row r="651" spans="1:50" x14ac:dyDescent="0.2">
      <c r="A651" s="831" t="s">
        <v>346</v>
      </c>
      <c r="B651" s="842" t="s">
        <v>347</v>
      </c>
      <c r="C651" s="490">
        <v>1.8</v>
      </c>
      <c r="D651" s="490">
        <v>1.56</v>
      </c>
      <c r="E651" s="460">
        <v>1.44</v>
      </c>
      <c r="F651" s="590">
        <v>1.32</v>
      </c>
      <c r="G651" s="490">
        <v>1.24</v>
      </c>
      <c r="H651" s="490">
        <v>1.2</v>
      </c>
      <c r="I651" s="490">
        <v>1.1599999999999999</v>
      </c>
      <c r="J651" s="490">
        <v>1.1200000000000001</v>
      </c>
      <c r="K651" s="972"/>
      <c r="L651" s="490">
        <v>1.08</v>
      </c>
      <c r="M651" s="490">
        <v>1.04</v>
      </c>
      <c r="N651" s="972"/>
      <c r="O651" s="590">
        <v>1</v>
      </c>
      <c r="P651" s="590">
        <v>0.96</v>
      </c>
      <c r="Q651" s="590">
        <v>0.88</v>
      </c>
      <c r="R651" s="590">
        <v>0.76</v>
      </c>
      <c r="S651" s="590">
        <v>0.68</v>
      </c>
      <c r="T651" s="590">
        <v>0.6</v>
      </c>
      <c r="U651" s="590">
        <v>0.52</v>
      </c>
      <c r="V651" s="590">
        <v>0.44</v>
      </c>
      <c r="W651" s="590">
        <v>0.36</v>
      </c>
      <c r="X651" s="590">
        <v>0.28000000000000003</v>
      </c>
      <c r="Y651" s="590">
        <v>0.24</v>
      </c>
      <c r="Z651" s="590">
        <v>0.2</v>
      </c>
      <c r="AA651" s="587">
        <f t="shared" si="406"/>
        <v>19.880000000000003</v>
      </c>
      <c r="AB651" s="1100">
        <f t="shared" si="385"/>
        <v>15.384615384615374</v>
      </c>
      <c r="AC651" s="1100">
        <f t="shared" si="386"/>
        <v>8.3333333333333481</v>
      </c>
      <c r="AD651" s="1100">
        <f t="shared" si="387"/>
        <v>9.0909090909090828</v>
      </c>
      <c r="AE651" s="1100">
        <f t="shared" si="388"/>
        <v>6.4516129032258229</v>
      </c>
      <c r="AF651" s="1100">
        <f t="shared" si="389"/>
        <v>3.3333333333333437</v>
      </c>
      <c r="AG651" s="1100">
        <f t="shared" si="390"/>
        <v>3.4482758620689724</v>
      </c>
      <c r="AH651" s="1100">
        <f t="shared" si="391"/>
        <v>3.5714285714285587</v>
      </c>
      <c r="AI651" s="1100">
        <f t="shared" si="392"/>
        <v>3.7037037037036979</v>
      </c>
      <c r="AJ651" s="1100">
        <f t="shared" si="393"/>
        <v>3.8461538461538547</v>
      </c>
      <c r="AK651" s="1100">
        <f t="shared" si="394"/>
        <v>4.0000000000000036</v>
      </c>
      <c r="AL651" s="1100">
        <f t="shared" si="395"/>
        <v>4.1666666666666741</v>
      </c>
      <c r="AM651" s="1100">
        <f t="shared" si="396"/>
        <v>9.0909090909090828</v>
      </c>
      <c r="AN651" s="1100">
        <f t="shared" si="397"/>
        <v>15.789473684210531</v>
      </c>
      <c r="AO651" s="1100">
        <f t="shared" si="398"/>
        <v>11.764705882352944</v>
      </c>
      <c r="AP651" s="1100">
        <f t="shared" si="399"/>
        <v>13.333333333333353</v>
      </c>
      <c r="AQ651" s="1100">
        <f t="shared" si="400"/>
        <v>15.384615384615374</v>
      </c>
      <c r="AR651" s="1100">
        <f t="shared" si="401"/>
        <v>18.181818181818187</v>
      </c>
      <c r="AS651" s="1100">
        <f t="shared" si="402"/>
        <v>22.222222222222232</v>
      </c>
      <c r="AT651" s="1100">
        <f t="shared" si="403"/>
        <v>28.571428571428559</v>
      </c>
      <c r="AU651" s="1100">
        <f t="shared" si="404"/>
        <v>16.666666666666675</v>
      </c>
      <c r="AV651" s="1100">
        <f t="shared" si="405"/>
        <v>19.999999999999996</v>
      </c>
      <c r="AW651" s="1100">
        <f t="shared" si="407"/>
        <v>11.254057414904556</v>
      </c>
      <c r="AX651" s="1100">
        <f t="shared" si="408"/>
        <v>7.3199440247233598</v>
      </c>
    </row>
    <row r="652" spans="1:50" x14ac:dyDescent="0.2">
      <c r="A652" s="831" t="s">
        <v>137</v>
      </c>
      <c r="B652" s="831" t="s">
        <v>138</v>
      </c>
      <c r="C652" s="490">
        <v>2.08</v>
      </c>
      <c r="D652" s="490">
        <v>2.04</v>
      </c>
      <c r="E652" s="590">
        <v>2</v>
      </c>
      <c r="F652" s="590">
        <v>1.96</v>
      </c>
      <c r="G652" s="490">
        <v>1.92</v>
      </c>
      <c r="H652" s="490">
        <v>1.88</v>
      </c>
      <c r="I652" s="490">
        <v>1.84</v>
      </c>
      <c r="J652" s="490">
        <v>1.8</v>
      </c>
      <c r="K652" s="972"/>
      <c r="L652" s="490">
        <v>1.76</v>
      </c>
      <c r="M652" s="490">
        <v>1.72</v>
      </c>
      <c r="N652" s="972"/>
      <c r="O652" s="590">
        <v>1.68</v>
      </c>
      <c r="P652" s="590">
        <v>1.64</v>
      </c>
      <c r="Q652" s="590">
        <v>1.6</v>
      </c>
      <c r="R652" s="590">
        <v>1.42</v>
      </c>
      <c r="S652" s="590">
        <v>1.33</v>
      </c>
      <c r="T652" s="590">
        <v>1.29</v>
      </c>
      <c r="U652" s="590">
        <v>1.25</v>
      </c>
      <c r="V652" s="590">
        <v>1.1174999999999999</v>
      </c>
      <c r="W652" s="590">
        <v>1.0625</v>
      </c>
      <c r="X652" s="590">
        <v>1.0225</v>
      </c>
      <c r="Y652" s="590">
        <v>1.0049999999999999</v>
      </c>
      <c r="Z652" s="590">
        <v>0.96499999999999997</v>
      </c>
      <c r="AA652" s="587">
        <f t="shared" si="406"/>
        <v>34.382500000000007</v>
      </c>
      <c r="AB652" s="1100">
        <f t="shared" si="385"/>
        <v>1.9607843137254832</v>
      </c>
      <c r="AC652" s="1100">
        <f t="shared" si="386"/>
        <v>2.0000000000000018</v>
      </c>
      <c r="AD652" s="1100">
        <f t="shared" si="387"/>
        <v>2.0408163265306145</v>
      </c>
      <c r="AE652" s="1100">
        <f t="shared" si="388"/>
        <v>2.0833333333333259</v>
      </c>
      <c r="AF652" s="1100">
        <f t="shared" si="389"/>
        <v>2.1276595744680771</v>
      </c>
      <c r="AG652" s="1100">
        <f t="shared" si="390"/>
        <v>2.1739130434782483</v>
      </c>
      <c r="AH652" s="1100">
        <f t="shared" si="391"/>
        <v>2.2222222222222143</v>
      </c>
      <c r="AI652" s="1100">
        <f t="shared" si="392"/>
        <v>2.2727272727272707</v>
      </c>
      <c r="AJ652" s="1100">
        <f t="shared" si="393"/>
        <v>2.3255813953488413</v>
      </c>
      <c r="AK652" s="1100">
        <f t="shared" si="394"/>
        <v>2.3809523809523725</v>
      </c>
      <c r="AL652" s="1100">
        <f t="shared" si="395"/>
        <v>2.4390243902439046</v>
      </c>
      <c r="AM652" s="1100">
        <f t="shared" si="396"/>
        <v>2.4999999999999911</v>
      </c>
      <c r="AN652" s="1100">
        <f t="shared" si="397"/>
        <v>12.676056338028175</v>
      </c>
      <c r="AO652" s="1100">
        <f t="shared" si="398"/>
        <v>6.7669172932330657</v>
      </c>
      <c r="AP652" s="1100">
        <f t="shared" si="399"/>
        <v>3.1007751937984551</v>
      </c>
      <c r="AQ652" s="1100">
        <f t="shared" si="400"/>
        <v>3.2000000000000028</v>
      </c>
      <c r="AR652" s="1100">
        <f t="shared" si="401"/>
        <v>11.856823266219241</v>
      </c>
      <c r="AS652" s="1100">
        <f t="shared" si="402"/>
        <v>5.1764705882352935</v>
      </c>
      <c r="AT652" s="1100">
        <f t="shared" si="403"/>
        <v>3.9119804400977953</v>
      </c>
      <c r="AU652" s="1100">
        <f t="shared" si="404"/>
        <v>1.7412935323383172</v>
      </c>
      <c r="AV652" s="1100">
        <f t="shared" si="405"/>
        <v>4.1450777202072464</v>
      </c>
      <c r="AW652" s="1100">
        <f t="shared" si="407"/>
        <v>3.7667813631041867</v>
      </c>
      <c r="AX652" s="1100">
        <f t="shared" si="408"/>
        <v>3.0842077797947591</v>
      </c>
    </row>
    <row r="653" spans="1:50" x14ac:dyDescent="0.2">
      <c r="A653" s="848" t="s">
        <v>4565</v>
      </c>
      <c r="B653" s="831" t="s">
        <v>4562</v>
      </c>
      <c r="C653" s="490">
        <v>0.14499999999999999</v>
      </c>
      <c r="D653" s="490">
        <v>0.125</v>
      </c>
      <c r="E653" s="590">
        <v>0.10500000000000001</v>
      </c>
      <c r="F653" s="590">
        <v>0.1</v>
      </c>
      <c r="G653" s="490">
        <v>7.5000000000000011E-2</v>
      </c>
      <c r="H653" s="541">
        <v>0</v>
      </c>
      <c r="I653" s="541">
        <v>0</v>
      </c>
      <c r="J653" s="541">
        <v>0</v>
      </c>
      <c r="K653" s="1087"/>
      <c r="L653" s="541">
        <v>0</v>
      </c>
      <c r="M653" s="541">
        <v>0</v>
      </c>
      <c r="N653" s="1087"/>
      <c r="O653" s="541">
        <v>0</v>
      </c>
      <c r="P653" s="541">
        <v>0.05</v>
      </c>
      <c r="Q653" s="500">
        <v>0.05</v>
      </c>
      <c r="R653" s="590">
        <v>0.1</v>
      </c>
      <c r="S653" s="500">
        <v>0</v>
      </c>
      <c r="T653" s="500">
        <v>0</v>
      </c>
      <c r="U653" s="500">
        <v>0</v>
      </c>
      <c r="V653" s="500">
        <v>0</v>
      </c>
      <c r="W653" s="500">
        <v>0</v>
      </c>
      <c r="X653" s="500">
        <v>0</v>
      </c>
      <c r="Y653" s="500">
        <v>0</v>
      </c>
      <c r="Z653" s="500">
        <v>0</v>
      </c>
      <c r="AA653" s="587">
        <f t="shared" si="406"/>
        <v>0.75000000000000011</v>
      </c>
      <c r="AB653" s="1100">
        <f t="shared" si="385"/>
        <v>15.999999999999993</v>
      </c>
      <c r="AC653" s="1100">
        <f t="shared" si="386"/>
        <v>19.047619047619047</v>
      </c>
      <c r="AD653" s="1100">
        <f t="shared" si="387"/>
        <v>5.0000000000000044</v>
      </c>
      <c r="AE653" s="1100">
        <f t="shared" si="388"/>
        <v>33.333333333333329</v>
      </c>
      <c r="AF653" s="1100" t="str">
        <f t="shared" si="389"/>
        <v>n/a</v>
      </c>
      <c r="AG653" s="1100" t="str">
        <f t="shared" si="390"/>
        <v>n/a</v>
      </c>
      <c r="AH653" s="1100" t="str">
        <f t="shared" si="391"/>
        <v>n/a</v>
      </c>
      <c r="AI653" s="1100" t="str">
        <f t="shared" si="392"/>
        <v>n/a</v>
      </c>
      <c r="AJ653" s="1100" t="str">
        <f t="shared" si="393"/>
        <v>n/a</v>
      </c>
      <c r="AK653" s="1100" t="str">
        <f t="shared" si="394"/>
        <v>n/a</v>
      </c>
      <c r="AL653" s="1100">
        <f t="shared" si="395"/>
        <v>-100</v>
      </c>
      <c r="AM653" s="1100">
        <f t="shared" si="396"/>
        <v>0</v>
      </c>
      <c r="AN653" s="1100">
        <f t="shared" si="397"/>
        <v>-50</v>
      </c>
      <c r="AO653" s="1100" t="str">
        <f t="shared" si="398"/>
        <v>n/a</v>
      </c>
      <c r="AP653" s="1100" t="str">
        <f t="shared" si="399"/>
        <v>n/a</v>
      </c>
      <c r="AQ653" s="1100" t="str">
        <f t="shared" si="400"/>
        <v>n/a</v>
      </c>
      <c r="AR653" s="1100" t="str">
        <f t="shared" si="401"/>
        <v>n/a</v>
      </c>
      <c r="AS653" s="1100" t="str">
        <f t="shared" si="402"/>
        <v>n/a</v>
      </c>
      <c r="AT653" s="1100" t="str">
        <f t="shared" si="403"/>
        <v>n/a</v>
      </c>
      <c r="AU653" s="1100" t="str">
        <f t="shared" si="404"/>
        <v>n/a</v>
      </c>
      <c r="AV653" s="1100" t="str">
        <f t="shared" si="405"/>
        <v>n/a</v>
      </c>
      <c r="AW653" s="1100">
        <f t="shared" si="407"/>
        <v>-10.945578231292517</v>
      </c>
      <c r="AX653" s="1100">
        <f t="shared" si="408"/>
        <v>47.286860618239601</v>
      </c>
    </row>
    <row r="654" spans="1:50" x14ac:dyDescent="0.2">
      <c r="A654" s="838" t="s">
        <v>1707</v>
      </c>
      <c r="B654" s="831" t="s">
        <v>1708</v>
      </c>
      <c r="C654" s="490">
        <v>0.92</v>
      </c>
      <c r="D654" s="490">
        <v>0.89</v>
      </c>
      <c r="E654" s="590">
        <v>0.84</v>
      </c>
      <c r="F654" s="590">
        <v>0.8</v>
      </c>
      <c r="G654" s="490">
        <v>0.72</v>
      </c>
      <c r="H654" s="490">
        <v>0.66</v>
      </c>
      <c r="I654" s="490">
        <v>0.6</v>
      </c>
      <c r="J654" s="490">
        <v>0.52</v>
      </c>
      <c r="K654" s="972"/>
      <c r="L654" s="490">
        <v>0.44</v>
      </c>
      <c r="M654" s="490">
        <v>0.34</v>
      </c>
      <c r="N654" s="972"/>
      <c r="O654" s="590">
        <v>0.24</v>
      </c>
      <c r="P654" s="586">
        <v>0</v>
      </c>
      <c r="Q654" s="586">
        <v>0</v>
      </c>
      <c r="R654" s="586">
        <v>0</v>
      </c>
      <c r="S654" s="586">
        <v>0</v>
      </c>
      <c r="T654" s="586">
        <v>0</v>
      </c>
      <c r="U654" s="586">
        <v>0</v>
      </c>
      <c r="V654" s="586">
        <v>0</v>
      </c>
      <c r="W654" s="586">
        <v>0</v>
      </c>
      <c r="X654" s="586">
        <v>0</v>
      </c>
      <c r="Y654" s="586">
        <v>0</v>
      </c>
      <c r="Z654" s="586">
        <v>0</v>
      </c>
      <c r="AA654" s="587">
        <f t="shared" si="406"/>
        <v>6.97</v>
      </c>
      <c r="AB654" s="1100">
        <f t="shared" si="385"/>
        <v>3.3707865168539408</v>
      </c>
      <c r="AC654" s="1100">
        <f t="shared" si="386"/>
        <v>5.9523809523809534</v>
      </c>
      <c r="AD654" s="1100">
        <f t="shared" si="387"/>
        <v>4.9999999999999822</v>
      </c>
      <c r="AE654" s="1100">
        <f t="shared" si="388"/>
        <v>11.111111111111116</v>
      </c>
      <c r="AF654" s="1100">
        <f t="shared" si="389"/>
        <v>9.0909090909090828</v>
      </c>
      <c r="AG654" s="1100">
        <f t="shared" si="390"/>
        <v>10.000000000000009</v>
      </c>
      <c r="AH654" s="1100">
        <f t="shared" si="391"/>
        <v>15.384615384615374</v>
      </c>
      <c r="AI654" s="1100">
        <f t="shared" si="392"/>
        <v>18.181818181818187</v>
      </c>
      <c r="AJ654" s="1100">
        <f t="shared" si="393"/>
        <v>29.411764705882337</v>
      </c>
      <c r="AK654" s="1100">
        <f t="shared" si="394"/>
        <v>41.666666666666671</v>
      </c>
      <c r="AL654" s="1100" t="str">
        <f t="shared" si="395"/>
        <v>n/a</v>
      </c>
      <c r="AM654" s="1100" t="str">
        <f t="shared" si="396"/>
        <v>n/a</v>
      </c>
      <c r="AN654" s="1100" t="str">
        <f t="shared" si="397"/>
        <v>n/a</v>
      </c>
      <c r="AO654" s="1100" t="str">
        <f t="shared" si="398"/>
        <v>n/a</v>
      </c>
      <c r="AP654" s="1100" t="str">
        <f t="shared" si="399"/>
        <v>n/a</v>
      </c>
      <c r="AQ654" s="1100" t="str">
        <f t="shared" si="400"/>
        <v>n/a</v>
      </c>
      <c r="AR654" s="1100" t="str">
        <f t="shared" si="401"/>
        <v>n/a</v>
      </c>
      <c r="AS654" s="1100" t="str">
        <f t="shared" si="402"/>
        <v>n/a</v>
      </c>
      <c r="AT654" s="1100" t="str">
        <f t="shared" si="403"/>
        <v>n/a</v>
      </c>
      <c r="AU654" s="1100" t="str">
        <f t="shared" si="404"/>
        <v>n/a</v>
      </c>
      <c r="AV654" s="1100" t="str">
        <f t="shared" si="405"/>
        <v>n/a</v>
      </c>
      <c r="AW654" s="1100">
        <f t="shared" si="407"/>
        <v>14.917005261023764</v>
      </c>
      <c r="AX654" s="1100">
        <f t="shared" si="408"/>
        <v>12.115884507297444</v>
      </c>
    </row>
    <row r="655" spans="1:50" x14ac:dyDescent="0.2">
      <c r="A655" s="847" t="s">
        <v>1721</v>
      </c>
      <c r="B655" s="831" t="s">
        <v>1722</v>
      </c>
      <c r="C655" s="490">
        <v>0.88</v>
      </c>
      <c r="D655" s="490">
        <v>0.82</v>
      </c>
      <c r="E655" s="590">
        <v>0.7</v>
      </c>
      <c r="F655" s="590">
        <v>0.66</v>
      </c>
      <c r="G655" s="492">
        <v>0.6</v>
      </c>
      <c r="H655" s="490">
        <v>0.52</v>
      </c>
      <c r="I655" s="492">
        <v>0.44</v>
      </c>
      <c r="J655" s="490">
        <v>0.42</v>
      </c>
      <c r="K655" s="972"/>
      <c r="L655" s="492">
        <v>0.36</v>
      </c>
      <c r="M655" s="492">
        <v>0.36</v>
      </c>
      <c r="N655" s="972"/>
      <c r="O655" s="586">
        <v>0.4</v>
      </c>
      <c r="P655" s="586">
        <v>0.52</v>
      </c>
      <c r="Q655" s="586">
        <v>0.52</v>
      </c>
      <c r="R655" s="590">
        <v>0.52</v>
      </c>
      <c r="S655" s="590">
        <v>0.48</v>
      </c>
      <c r="T655" s="590">
        <v>0.45</v>
      </c>
      <c r="U655" s="590">
        <v>0.43</v>
      </c>
      <c r="V655" s="586">
        <v>0.4</v>
      </c>
      <c r="W655" s="586">
        <v>0.4</v>
      </c>
      <c r="X655" s="590">
        <v>0.4</v>
      </c>
      <c r="Y655" s="590">
        <v>0.39500000000000002</v>
      </c>
      <c r="Z655" s="590">
        <v>0.35</v>
      </c>
      <c r="AA655" s="587">
        <f t="shared" si="406"/>
        <v>11.025</v>
      </c>
      <c r="AB655" s="1100">
        <f t="shared" si="385"/>
        <v>7.3170731707317138</v>
      </c>
      <c r="AC655" s="1100">
        <f t="shared" si="386"/>
        <v>17.142857142857149</v>
      </c>
      <c r="AD655" s="1100">
        <f t="shared" si="387"/>
        <v>6.0606060606060552</v>
      </c>
      <c r="AE655" s="1100">
        <f t="shared" si="388"/>
        <v>10.000000000000009</v>
      </c>
      <c r="AF655" s="1100">
        <f t="shared" si="389"/>
        <v>15.384615384615374</v>
      </c>
      <c r="AG655" s="1100">
        <f t="shared" si="390"/>
        <v>18.181818181818187</v>
      </c>
      <c r="AH655" s="1100">
        <f t="shared" si="391"/>
        <v>4.7619047619047672</v>
      </c>
      <c r="AI655" s="1100">
        <f t="shared" si="392"/>
        <v>16.666666666666675</v>
      </c>
      <c r="AJ655" s="1100">
        <f t="shared" si="393"/>
        <v>0</v>
      </c>
      <c r="AK655" s="1100">
        <f t="shared" si="394"/>
        <v>-10.000000000000009</v>
      </c>
      <c r="AL655" s="1100">
        <f t="shared" si="395"/>
        <v>-23.076923076923073</v>
      </c>
      <c r="AM655" s="1100">
        <f t="shared" si="396"/>
        <v>0</v>
      </c>
      <c r="AN655" s="1100">
        <f t="shared" si="397"/>
        <v>0</v>
      </c>
      <c r="AO655" s="1100">
        <f t="shared" si="398"/>
        <v>8.3333333333333481</v>
      </c>
      <c r="AP655" s="1100">
        <f t="shared" si="399"/>
        <v>6.6666666666666652</v>
      </c>
      <c r="AQ655" s="1100">
        <f t="shared" si="400"/>
        <v>4.6511627906976827</v>
      </c>
      <c r="AR655" s="1100">
        <f t="shared" si="401"/>
        <v>7.4999999999999956</v>
      </c>
      <c r="AS655" s="1100">
        <f t="shared" si="402"/>
        <v>0</v>
      </c>
      <c r="AT655" s="1100">
        <f t="shared" si="403"/>
        <v>0</v>
      </c>
      <c r="AU655" s="1100">
        <f t="shared" si="404"/>
        <v>1.2658227848101333</v>
      </c>
      <c r="AV655" s="1100">
        <f t="shared" si="405"/>
        <v>12.857142857142879</v>
      </c>
      <c r="AW655" s="1100">
        <f t="shared" si="407"/>
        <v>4.9387022249965504</v>
      </c>
      <c r="AX655" s="1100">
        <f t="shared" si="408"/>
        <v>9.5678762375719497</v>
      </c>
    </row>
    <row r="656" spans="1:50" x14ac:dyDescent="0.2">
      <c r="A656" s="838" t="s">
        <v>4388</v>
      </c>
      <c r="B656" s="831" t="s">
        <v>4389</v>
      </c>
      <c r="C656" s="490">
        <v>1.4</v>
      </c>
      <c r="D656" s="490">
        <v>1.38</v>
      </c>
      <c r="E656" s="590">
        <v>1.24</v>
      </c>
      <c r="F656" s="590">
        <v>1.1000000000000001</v>
      </c>
      <c r="G656" s="490">
        <v>1.06</v>
      </c>
      <c r="H656" s="490">
        <v>1</v>
      </c>
      <c r="I656" s="490">
        <v>0.94</v>
      </c>
      <c r="J656" s="490">
        <v>0.87</v>
      </c>
      <c r="K656" s="972"/>
      <c r="L656" s="490">
        <v>0.82</v>
      </c>
      <c r="M656" s="492">
        <v>0.8</v>
      </c>
      <c r="N656" s="972"/>
      <c r="O656" s="586">
        <v>0.8</v>
      </c>
      <c r="P656" s="586">
        <v>1.18</v>
      </c>
      <c r="Q656" s="590">
        <v>1.18</v>
      </c>
      <c r="R656" s="590">
        <v>1.1399999999999999</v>
      </c>
      <c r="S656" s="590">
        <v>1.1000000000000001</v>
      </c>
      <c r="T656" s="586">
        <v>1.06</v>
      </c>
      <c r="U656" s="590">
        <v>1.06</v>
      </c>
      <c r="V656" s="590">
        <v>1</v>
      </c>
      <c r="W656" s="586">
        <v>0.96</v>
      </c>
      <c r="X656" s="590">
        <v>0.96</v>
      </c>
      <c r="Y656" s="590">
        <v>0.88</v>
      </c>
      <c r="Z656" s="590">
        <v>0.84</v>
      </c>
      <c r="AA656" s="587">
        <f t="shared" si="406"/>
        <v>22.77</v>
      </c>
      <c r="AB656" s="1100">
        <f t="shared" si="385"/>
        <v>1.449275362318847</v>
      </c>
      <c r="AC656" s="1100">
        <f t="shared" si="386"/>
        <v>11.290322580645151</v>
      </c>
      <c r="AD656" s="1100">
        <f t="shared" si="387"/>
        <v>12.72727272727272</v>
      </c>
      <c r="AE656" s="1100">
        <f t="shared" si="388"/>
        <v>3.7735849056603765</v>
      </c>
      <c r="AF656" s="1100">
        <f t="shared" si="389"/>
        <v>6.0000000000000053</v>
      </c>
      <c r="AG656" s="1100">
        <f t="shared" si="390"/>
        <v>6.3829787234042534</v>
      </c>
      <c r="AH656" s="1100">
        <f t="shared" si="391"/>
        <v>8.045977011494255</v>
      </c>
      <c r="AI656" s="1100">
        <f t="shared" si="392"/>
        <v>6.0975609756097615</v>
      </c>
      <c r="AJ656" s="1100">
        <f t="shared" si="393"/>
        <v>2.4999999999999911</v>
      </c>
      <c r="AK656" s="1100">
        <f t="shared" si="394"/>
        <v>0</v>
      </c>
      <c r="AL656" s="1100">
        <f t="shared" si="395"/>
        <v>-32.203389830508463</v>
      </c>
      <c r="AM656" s="1100">
        <f t="shared" si="396"/>
        <v>0</v>
      </c>
      <c r="AN656" s="1100">
        <f t="shared" si="397"/>
        <v>3.5087719298245723</v>
      </c>
      <c r="AO656" s="1100">
        <f t="shared" si="398"/>
        <v>3.6363636363636154</v>
      </c>
      <c r="AP656" s="1100">
        <f t="shared" si="399"/>
        <v>3.7735849056603765</v>
      </c>
      <c r="AQ656" s="1100">
        <f t="shared" si="400"/>
        <v>0</v>
      </c>
      <c r="AR656" s="1100">
        <f t="shared" si="401"/>
        <v>6.0000000000000053</v>
      </c>
      <c r="AS656" s="1100">
        <f t="shared" si="402"/>
        <v>4.1666666666666741</v>
      </c>
      <c r="AT656" s="1100">
        <f t="shared" si="403"/>
        <v>0</v>
      </c>
      <c r="AU656" s="1100">
        <f t="shared" si="404"/>
        <v>9.0909090909090828</v>
      </c>
      <c r="AV656" s="1100">
        <f t="shared" si="405"/>
        <v>4.7619047619047672</v>
      </c>
      <c r="AW656" s="1100">
        <f t="shared" si="407"/>
        <v>2.9048468308202855</v>
      </c>
      <c r="AX656" s="1100">
        <f t="shared" si="408"/>
        <v>8.8006225060720986</v>
      </c>
    </row>
    <row r="657" spans="1:50" x14ac:dyDescent="0.2">
      <c r="A657" s="831" t="s">
        <v>352</v>
      </c>
      <c r="B657" s="831" t="s">
        <v>353</v>
      </c>
      <c r="C657" s="490">
        <v>0.68</v>
      </c>
      <c r="D657" s="490">
        <v>0.66</v>
      </c>
      <c r="E657" s="590">
        <v>0.64</v>
      </c>
      <c r="F657" s="590">
        <v>0.62</v>
      </c>
      <c r="G657" s="490">
        <v>0.59199999999999997</v>
      </c>
      <c r="H657" s="490">
        <v>0.56399999999999995</v>
      </c>
      <c r="I657" s="490">
        <v>0.53600000000000003</v>
      </c>
      <c r="J657" s="490">
        <v>0.51</v>
      </c>
      <c r="K657" s="972"/>
      <c r="L657" s="490">
        <v>0.49</v>
      </c>
      <c r="M657" s="490">
        <v>0.47</v>
      </c>
      <c r="N657" s="972"/>
      <c r="O657" s="590">
        <v>0.44500000000000001</v>
      </c>
      <c r="P657" s="590">
        <v>0.43</v>
      </c>
      <c r="Q657" s="590">
        <v>0.41</v>
      </c>
      <c r="R657" s="590">
        <v>0.39</v>
      </c>
      <c r="S657" s="590">
        <v>0.37</v>
      </c>
      <c r="T657" s="590">
        <v>0.35</v>
      </c>
      <c r="U657" s="590">
        <v>0.33</v>
      </c>
      <c r="V657" s="590">
        <v>0.31</v>
      </c>
      <c r="W657" s="590">
        <v>0.28999999999999998</v>
      </c>
      <c r="X657" s="590">
        <v>0.27</v>
      </c>
      <c r="Y657" s="590">
        <v>0.25</v>
      </c>
      <c r="Z657" s="590">
        <v>0.23</v>
      </c>
      <c r="AA657" s="587">
        <f t="shared" si="406"/>
        <v>9.8369999999999997</v>
      </c>
      <c r="AB657" s="1100">
        <f t="shared" si="385"/>
        <v>3.0303030303030276</v>
      </c>
      <c r="AC657" s="1100">
        <f t="shared" si="386"/>
        <v>3.125</v>
      </c>
      <c r="AD657" s="1100">
        <f t="shared" si="387"/>
        <v>3.2258064516129004</v>
      </c>
      <c r="AE657" s="1100">
        <f t="shared" si="388"/>
        <v>4.7297297297297369</v>
      </c>
      <c r="AF657" s="1100">
        <f t="shared" si="389"/>
        <v>4.9645390070921946</v>
      </c>
      <c r="AG657" s="1100">
        <f t="shared" si="390"/>
        <v>5.2238805970149071</v>
      </c>
      <c r="AH657" s="1100">
        <f t="shared" si="391"/>
        <v>5.0980392156862786</v>
      </c>
      <c r="AI657" s="1100">
        <f t="shared" si="392"/>
        <v>4.081632653061229</v>
      </c>
      <c r="AJ657" s="1100">
        <f t="shared" si="393"/>
        <v>4.2553191489361764</v>
      </c>
      <c r="AK657" s="1100">
        <f t="shared" si="394"/>
        <v>5.6179775280898792</v>
      </c>
      <c r="AL657" s="1100">
        <f t="shared" si="395"/>
        <v>3.488372093023262</v>
      </c>
      <c r="AM657" s="1100">
        <f t="shared" si="396"/>
        <v>4.8780487804878092</v>
      </c>
      <c r="AN657" s="1100">
        <f t="shared" si="397"/>
        <v>5.12820512820511</v>
      </c>
      <c r="AO657" s="1100">
        <f t="shared" si="398"/>
        <v>5.4054054054054168</v>
      </c>
      <c r="AP657" s="1100">
        <f t="shared" si="399"/>
        <v>5.7142857142857162</v>
      </c>
      <c r="AQ657" s="1100">
        <f t="shared" si="400"/>
        <v>6.0606060606060552</v>
      </c>
      <c r="AR657" s="1100">
        <f t="shared" si="401"/>
        <v>6.4516129032258229</v>
      </c>
      <c r="AS657" s="1100">
        <f t="shared" si="402"/>
        <v>6.8965517241379448</v>
      </c>
      <c r="AT657" s="1100">
        <f t="shared" si="403"/>
        <v>7.4074074074073959</v>
      </c>
      <c r="AU657" s="1100">
        <f t="shared" si="404"/>
        <v>8.0000000000000071</v>
      </c>
      <c r="AV657" s="1100">
        <f t="shared" si="405"/>
        <v>8.6956521739130377</v>
      </c>
      <c r="AW657" s="1100">
        <f t="shared" si="407"/>
        <v>5.3084940358201864</v>
      </c>
      <c r="AX657" s="1100">
        <f t="shared" si="408"/>
        <v>1.5609572434793348</v>
      </c>
    </row>
    <row r="658" spans="1:50" x14ac:dyDescent="0.2">
      <c r="A658" s="831" t="s">
        <v>1700</v>
      </c>
      <c r="B658" s="831" t="s">
        <v>1701</v>
      </c>
      <c r="C658" s="490">
        <v>1.9</v>
      </c>
      <c r="D658" s="490">
        <v>1.82</v>
      </c>
      <c r="E658" s="590">
        <v>1.72</v>
      </c>
      <c r="F658" s="590">
        <v>1.5700000000000003</v>
      </c>
      <c r="G658" s="490">
        <v>1.44</v>
      </c>
      <c r="H658" s="490">
        <v>1.28</v>
      </c>
      <c r="I658" s="490">
        <v>1.1200000000000001</v>
      </c>
      <c r="J658" s="490">
        <v>0.96</v>
      </c>
      <c r="K658" s="972"/>
      <c r="L658" s="490">
        <v>0.81</v>
      </c>
      <c r="M658" s="490">
        <v>0.7</v>
      </c>
      <c r="N658" s="972"/>
      <c r="O658" s="586">
        <v>0.64</v>
      </c>
      <c r="P658" s="586">
        <v>0.64</v>
      </c>
      <c r="Q658" s="590">
        <v>0.57999999999999996</v>
      </c>
      <c r="R658" s="586">
        <v>0</v>
      </c>
      <c r="S658" s="586">
        <v>0</v>
      </c>
      <c r="T658" s="586">
        <v>0</v>
      </c>
      <c r="U658" s="586">
        <v>0</v>
      </c>
      <c r="V658" s="586">
        <v>0</v>
      </c>
      <c r="W658" s="586">
        <v>0</v>
      </c>
      <c r="X658" s="586">
        <v>0</v>
      </c>
      <c r="Y658" s="586">
        <v>0</v>
      </c>
      <c r="Z658" s="586">
        <v>0</v>
      </c>
      <c r="AA658" s="587">
        <f t="shared" si="406"/>
        <v>15.18</v>
      </c>
      <c r="AB658" s="1100">
        <f t="shared" si="385"/>
        <v>4.39560439560438</v>
      </c>
      <c r="AC658" s="1100">
        <f t="shared" si="386"/>
        <v>5.8139534883721034</v>
      </c>
      <c r="AD658" s="1100">
        <f t="shared" si="387"/>
        <v>9.5541401273885107</v>
      </c>
      <c r="AE658" s="1100">
        <f t="shared" si="388"/>
        <v>9.0277777777778123</v>
      </c>
      <c r="AF658" s="1100">
        <f t="shared" si="389"/>
        <v>12.5</v>
      </c>
      <c r="AG658" s="1100">
        <f t="shared" si="390"/>
        <v>14.285714285714279</v>
      </c>
      <c r="AH658" s="1100">
        <f t="shared" si="391"/>
        <v>16.666666666666675</v>
      </c>
      <c r="AI658" s="1100">
        <f t="shared" si="392"/>
        <v>18.518518518518512</v>
      </c>
      <c r="AJ658" s="1100">
        <f t="shared" si="393"/>
        <v>15.714285714285726</v>
      </c>
      <c r="AK658" s="1100">
        <f t="shared" si="394"/>
        <v>9.375</v>
      </c>
      <c r="AL658" s="1100">
        <f t="shared" si="395"/>
        <v>0</v>
      </c>
      <c r="AM658" s="1100">
        <f t="shared" si="396"/>
        <v>10.344827586206918</v>
      </c>
      <c r="AN658" s="1100" t="str">
        <f t="shared" si="397"/>
        <v>n/a</v>
      </c>
      <c r="AO658" s="1100" t="str">
        <f t="shared" si="398"/>
        <v>n/a</v>
      </c>
      <c r="AP658" s="1100" t="str">
        <f t="shared" si="399"/>
        <v>n/a</v>
      </c>
      <c r="AQ658" s="1100" t="str">
        <f t="shared" si="400"/>
        <v>n/a</v>
      </c>
      <c r="AR658" s="1100" t="str">
        <f t="shared" si="401"/>
        <v>n/a</v>
      </c>
      <c r="AS658" s="1100" t="str">
        <f t="shared" si="402"/>
        <v>n/a</v>
      </c>
      <c r="AT658" s="1100" t="str">
        <f t="shared" si="403"/>
        <v>n/a</v>
      </c>
      <c r="AU658" s="1100" t="str">
        <f t="shared" si="404"/>
        <v>n/a</v>
      </c>
      <c r="AV658" s="1100" t="str">
        <f t="shared" si="405"/>
        <v>n/a</v>
      </c>
      <c r="AW658" s="1100">
        <f t="shared" si="407"/>
        <v>10.516374046711242</v>
      </c>
      <c r="AX658" s="1100">
        <f t="shared" si="408"/>
        <v>5.407621541628477</v>
      </c>
    </row>
    <row r="659" spans="1:50" x14ac:dyDescent="0.2">
      <c r="A659" s="831" t="s">
        <v>4416</v>
      </c>
      <c r="B659" s="831" t="s">
        <v>4417</v>
      </c>
      <c r="C659" s="490">
        <v>1.8</v>
      </c>
      <c r="D659" s="490">
        <v>1.71</v>
      </c>
      <c r="E659" s="590">
        <v>1.5149999999999999</v>
      </c>
      <c r="F659" s="590">
        <v>1.26</v>
      </c>
      <c r="G659" s="490">
        <v>1.1499999999999999</v>
      </c>
      <c r="H659" s="490">
        <v>1.05</v>
      </c>
      <c r="I659" s="490">
        <v>0.95</v>
      </c>
      <c r="J659" s="490">
        <v>0.92</v>
      </c>
      <c r="K659" s="972" t="s">
        <v>90</v>
      </c>
      <c r="L659" s="490">
        <v>0.76</v>
      </c>
      <c r="M659" s="490">
        <v>0.64</v>
      </c>
      <c r="N659" s="972"/>
      <c r="O659" s="586">
        <v>0.6</v>
      </c>
      <c r="P659" s="586">
        <v>1.24</v>
      </c>
      <c r="Q659" s="590">
        <v>1.86</v>
      </c>
      <c r="R659" s="590">
        <v>1.76</v>
      </c>
      <c r="S659" s="590">
        <v>1.6</v>
      </c>
      <c r="T659" s="590">
        <v>1.46</v>
      </c>
      <c r="U659" s="590">
        <v>1.34</v>
      </c>
      <c r="V659" s="590">
        <v>1.22</v>
      </c>
      <c r="W659" s="590">
        <v>1.1000000000000001</v>
      </c>
      <c r="X659" s="590">
        <v>0.98</v>
      </c>
      <c r="Y659" s="590">
        <v>0.86</v>
      </c>
      <c r="Z659" s="590">
        <v>0.75</v>
      </c>
      <c r="AA659" s="587">
        <f t="shared" si="406"/>
        <v>26.525000000000002</v>
      </c>
      <c r="AB659" s="1100">
        <f t="shared" si="385"/>
        <v>5.2631578947368363</v>
      </c>
      <c r="AC659" s="1100">
        <f t="shared" si="386"/>
        <v>12.871287128712883</v>
      </c>
      <c r="AD659" s="1100">
        <f t="shared" si="387"/>
        <v>20.238095238095234</v>
      </c>
      <c r="AE659" s="1100">
        <f t="shared" si="388"/>
        <v>9.5652173913043583</v>
      </c>
      <c r="AF659" s="1100">
        <f t="shared" si="389"/>
        <v>9.5238095238095113</v>
      </c>
      <c r="AG659" s="1100">
        <f t="shared" si="390"/>
        <v>10.526315789473696</v>
      </c>
      <c r="AH659" s="1100">
        <f t="shared" si="391"/>
        <v>3.2608695652173836</v>
      </c>
      <c r="AI659" s="1100">
        <f t="shared" si="392"/>
        <v>21.052631578947366</v>
      </c>
      <c r="AJ659" s="1100">
        <f t="shared" si="393"/>
        <v>18.75</v>
      </c>
      <c r="AK659" s="1100">
        <f t="shared" si="394"/>
        <v>6.6666666666666652</v>
      </c>
      <c r="AL659" s="1100">
        <f t="shared" si="395"/>
        <v>-51.612903225806448</v>
      </c>
      <c r="AM659" s="1100">
        <f t="shared" si="396"/>
        <v>-33.333333333333336</v>
      </c>
      <c r="AN659" s="1100">
        <f t="shared" si="397"/>
        <v>5.6818181818181879</v>
      </c>
      <c r="AO659" s="1100">
        <f t="shared" si="398"/>
        <v>9.9999999999999858</v>
      </c>
      <c r="AP659" s="1100">
        <f t="shared" si="399"/>
        <v>9.5890410958904262</v>
      </c>
      <c r="AQ659" s="1100">
        <f t="shared" si="400"/>
        <v>8.9552238805969964</v>
      </c>
      <c r="AR659" s="1100">
        <f t="shared" si="401"/>
        <v>9.8360655737705027</v>
      </c>
      <c r="AS659" s="1100">
        <f t="shared" si="402"/>
        <v>10.909090909090891</v>
      </c>
      <c r="AT659" s="1100">
        <f t="shared" si="403"/>
        <v>12.244897959183687</v>
      </c>
      <c r="AU659" s="1100">
        <f t="shared" si="404"/>
        <v>13.953488372093027</v>
      </c>
      <c r="AV659" s="1100">
        <f t="shared" si="405"/>
        <v>14.666666666666671</v>
      </c>
      <c r="AW659" s="1100">
        <f t="shared" si="407"/>
        <v>6.1241955646159321</v>
      </c>
      <c r="AX659" s="1100">
        <f t="shared" si="408"/>
        <v>17.048636234436248</v>
      </c>
    </row>
    <row r="660" spans="1:50" x14ac:dyDescent="0.2">
      <c r="A660" s="832" t="s">
        <v>4146</v>
      </c>
      <c r="B660" s="832" t="s">
        <v>3897</v>
      </c>
      <c r="C660" s="1098">
        <v>1.1200000000000001</v>
      </c>
      <c r="D660" s="490">
        <v>1.04</v>
      </c>
      <c r="E660" s="590">
        <v>0.84</v>
      </c>
      <c r="F660" s="866">
        <v>0.59</v>
      </c>
      <c r="G660" s="866">
        <v>0.45</v>
      </c>
      <c r="H660" s="866">
        <v>0.34</v>
      </c>
      <c r="I660" s="866">
        <v>0.14000000000000001</v>
      </c>
      <c r="J660" s="866">
        <v>0</v>
      </c>
      <c r="K660" s="866"/>
      <c r="L660" s="866">
        <v>0</v>
      </c>
      <c r="M660" s="866">
        <v>0</v>
      </c>
      <c r="N660" s="866"/>
      <c r="O660" s="866">
        <v>0.14000000000000001</v>
      </c>
      <c r="P660" s="866">
        <v>0.28000000000000003</v>
      </c>
      <c r="Q660" s="866">
        <v>0.2</v>
      </c>
      <c r="R660" s="794">
        <v>0</v>
      </c>
      <c r="S660" s="794">
        <v>0</v>
      </c>
      <c r="T660" s="794">
        <v>0</v>
      </c>
      <c r="U660" s="794">
        <v>0</v>
      </c>
      <c r="V660" s="794">
        <v>0</v>
      </c>
      <c r="W660" s="794">
        <v>0</v>
      </c>
      <c r="X660" s="794">
        <v>0</v>
      </c>
      <c r="Y660" s="794">
        <v>0</v>
      </c>
      <c r="Z660" s="794">
        <v>0</v>
      </c>
      <c r="AA660" s="587">
        <f t="shared" si="406"/>
        <v>5.14</v>
      </c>
      <c r="AB660" s="1100">
        <f t="shared" si="385"/>
        <v>7.6923076923077094</v>
      </c>
      <c r="AC660" s="1100">
        <f t="shared" si="386"/>
        <v>23.809523809523814</v>
      </c>
      <c r="AD660" s="1100">
        <f t="shared" si="387"/>
        <v>42.372881355932201</v>
      </c>
      <c r="AE660" s="1100">
        <f t="shared" si="388"/>
        <v>31.111111111111111</v>
      </c>
      <c r="AF660" s="1100">
        <f t="shared" si="389"/>
        <v>32.352941176470587</v>
      </c>
      <c r="AG660" s="1100">
        <f t="shared" si="390"/>
        <v>142.85714285714283</v>
      </c>
      <c r="AH660" s="1100" t="str">
        <f t="shared" si="391"/>
        <v>n/a</v>
      </c>
      <c r="AI660" s="1100" t="str">
        <f t="shared" si="392"/>
        <v>n/a</v>
      </c>
      <c r="AJ660" s="1100" t="str">
        <f t="shared" si="393"/>
        <v>n/a</v>
      </c>
      <c r="AK660" s="1100">
        <f t="shared" si="394"/>
        <v>-100</v>
      </c>
      <c r="AL660" s="1100">
        <f t="shared" si="395"/>
        <v>-50</v>
      </c>
      <c r="AM660" s="1100">
        <f t="shared" si="396"/>
        <v>40.000000000000014</v>
      </c>
      <c r="AN660" s="1100" t="str">
        <f t="shared" si="397"/>
        <v>n/a</v>
      </c>
      <c r="AO660" s="1100" t="str">
        <f t="shared" si="398"/>
        <v>n/a</v>
      </c>
      <c r="AP660" s="1100" t="str">
        <f t="shared" si="399"/>
        <v>n/a</v>
      </c>
      <c r="AQ660" s="1100" t="str">
        <f t="shared" si="400"/>
        <v>n/a</v>
      </c>
      <c r="AR660" s="1100" t="str">
        <f t="shared" si="401"/>
        <v>n/a</v>
      </c>
      <c r="AS660" s="1100" t="str">
        <f t="shared" si="402"/>
        <v>n/a</v>
      </c>
      <c r="AT660" s="1100" t="str">
        <f t="shared" si="403"/>
        <v>n/a</v>
      </c>
      <c r="AU660" s="1100" t="str">
        <f t="shared" si="404"/>
        <v>n/a</v>
      </c>
      <c r="AV660" s="1100" t="str">
        <f t="shared" si="405"/>
        <v>n/a</v>
      </c>
      <c r="AW660" s="1100">
        <f t="shared" si="407"/>
        <v>18.910656444720921</v>
      </c>
      <c r="AX660" s="1100">
        <f t="shared" si="408"/>
        <v>66.82606813043013</v>
      </c>
    </row>
    <row r="661" spans="1:50" x14ac:dyDescent="0.2">
      <c r="A661" s="831" t="s">
        <v>350</v>
      </c>
      <c r="B661" s="831" t="s">
        <v>351</v>
      </c>
      <c r="C661" s="490">
        <v>2.68</v>
      </c>
      <c r="D661" s="490">
        <v>2.6</v>
      </c>
      <c r="E661" s="590">
        <v>2.52</v>
      </c>
      <c r="F661" s="590">
        <v>2.44</v>
      </c>
      <c r="G661" s="490">
        <v>2.3199999999999998</v>
      </c>
      <c r="H661" s="490">
        <v>2.16</v>
      </c>
      <c r="I661" s="490">
        <v>1.9</v>
      </c>
      <c r="J661" s="490">
        <v>1.58</v>
      </c>
      <c r="K661" s="972"/>
      <c r="L661" s="490">
        <v>1.32</v>
      </c>
      <c r="M661" s="490">
        <v>1.1000000000000001</v>
      </c>
      <c r="N661" s="972"/>
      <c r="O661" s="590">
        <v>0.84</v>
      </c>
      <c r="P661" s="590">
        <v>0.66</v>
      </c>
      <c r="Q661" s="590">
        <v>0.6</v>
      </c>
      <c r="R661" s="590">
        <v>0.52</v>
      </c>
      <c r="S661" s="590">
        <v>0.44</v>
      </c>
      <c r="T661" s="590">
        <v>0.36</v>
      </c>
      <c r="U661" s="590">
        <v>0.3</v>
      </c>
      <c r="V661" s="590">
        <v>0.26</v>
      </c>
      <c r="W661" s="590">
        <v>0.24</v>
      </c>
      <c r="X661" s="590">
        <v>0.22</v>
      </c>
      <c r="Y661" s="590">
        <v>0.21</v>
      </c>
      <c r="Z661" s="590">
        <v>0.2</v>
      </c>
      <c r="AA661" s="587">
        <f t="shared" si="406"/>
        <v>25.470000000000006</v>
      </c>
      <c r="AB661" s="1100">
        <f t="shared" si="385"/>
        <v>3.0769230769230882</v>
      </c>
      <c r="AC661" s="1100">
        <f t="shared" si="386"/>
        <v>3.1746031746031855</v>
      </c>
      <c r="AD661" s="1100">
        <f t="shared" si="387"/>
        <v>3.2786885245901676</v>
      </c>
      <c r="AE661" s="1100">
        <f t="shared" si="388"/>
        <v>5.1724137931034475</v>
      </c>
      <c r="AF661" s="1100">
        <f t="shared" si="389"/>
        <v>7.4074074074073959</v>
      </c>
      <c r="AG661" s="1100">
        <f t="shared" si="390"/>
        <v>13.684210526315809</v>
      </c>
      <c r="AH661" s="1100">
        <f t="shared" si="391"/>
        <v>20.253164556962023</v>
      </c>
      <c r="AI661" s="1100">
        <f t="shared" si="392"/>
        <v>19.696969696969703</v>
      </c>
      <c r="AJ661" s="1100">
        <f t="shared" si="393"/>
        <v>19.999999999999996</v>
      </c>
      <c r="AK661" s="1100">
        <f t="shared" si="394"/>
        <v>30.952380952380977</v>
      </c>
      <c r="AL661" s="1100">
        <f t="shared" si="395"/>
        <v>27.27272727272727</v>
      </c>
      <c r="AM661" s="1100">
        <f t="shared" si="396"/>
        <v>10.000000000000009</v>
      </c>
      <c r="AN661" s="1100">
        <f t="shared" si="397"/>
        <v>15.384615384615374</v>
      </c>
      <c r="AO661" s="1100">
        <f t="shared" si="398"/>
        <v>18.181818181818187</v>
      </c>
      <c r="AP661" s="1100">
        <f t="shared" si="399"/>
        <v>22.222222222222232</v>
      </c>
      <c r="AQ661" s="1100">
        <f t="shared" si="400"/>
        <v>19.999999999999996</v>
      </c>
      <c r="AR661" s="1100">
        <f t="shared" si="401"/>
        <v>15.384615384615374</v>
      </c>
      <c r="AS661" s="1100">
        <f t="shared" si="402"/>
        <v>8.3333333333333481</v>
      </c>
      <c r="AT661" s="1100">
        <f t="shared" si="403"/>
        <v>9.0909090909090828</v>
      </c>
      <c r="AU661" s="1100">
        <f t="shared" si="404"/>
        <v>4.7619047619047672</v>
      </c>
      <c r="AV661" s="1100">
        <f t="shared" si="405"/>
        <v>4.9999999999999822</v>
      </c>
      <c r="AW661" s="1100">
        <f t="shared" si="407"/>
        <v>13.444233682923876</v>
      </c>
      <c r="AX661" s="1100">
        <f t="shared" si="408"/>
        <v>8.3696977636609908</v>
      </c>
    </row>
    <row r="662" spans="1:50" x14ac:dyDescent="0.2">
      <c r="A662" s="838" t="s">
        <v>232</v>
      </c>
      <c r="B662" s="831" t="s">
        <v>233</v>
      </c>
      <c r="C662" s="490">
        <v>1.04</v>
      </c>
      <c r="D662" s="490">
        <v>1.03</v>
      </c>
      <c r="E662" s="590">
        <v>1.02</v>
      </c>
      <c r="F662" s="500">
        <v>1</v>
      </c>
      <c r="G662" s="490">
        <v>0.99</v>
      </c>
      <c r="H662" s="492">
        <v>0.98</v>
      </c>
      <c r="I662" s="490">
        <v>0.97</v>
      </c>
      <c r="J662" s="490">
        <v>0.96</v>
      </c>
      <c r="K662" s="972"/>
      <c r="L662" s="492">
        <v>0.94</v>
      </c>
      <c r="M662" s="490">
        <v>0.93</v>
      </c>
      <c r="N662" s="972"/>
      <c r="O662" s="590">
        <v>0.91</v>
      </c>
      <c r="P662" s="586">
        <v>0.9</v>
      </c>
      <c r="Q662" s="590">
        <v>0.88</v>
      </c>
      <c r="R662" s="590">
        <v>0.86</v>
      </c>
      <c r="S662" s="590">
        <v>0.84</v>
      </c>
      <c r="T662" s="590">
        <v>0.8</v>
      </c>
      <c r="U662" s="590">
        <v>0.75</v>
      </c>
      <c r="V662" s="590">
        <v>0.65</v>
      </c>
      <c r="W662" s="590">
        <v>0.6</v>
      </c>
      <c r="X662" s="590">
        <v>0.56000000000000005</v>
      </c>
      <c r="Y662" s="590">
        <v>0.51</v>
      </c>
      <c r="Z662" s="590">
        <v>0.19500000000000001</v>
      </c>
      <c r="AA662" s="587">
        <f t="shared" si="406"/>
        <v>18.315000000000001</v>
      </c>
      <c r="AB662" s="1100">
        <f t="shared" si="385"/>
        <v>0.97087378640776656</v>
      </c>
      <c r="AC662" s="1100">
        <f t="shared" si="386"/>
        <v>0.98039215686274161</v>
      </c>
      <c r="AD662" s="1100">
        <f t="shared" si="387"/>
        <v>2.0000000000000018</v>
      </c>
      <c r="AE662" s="1100">
        <f t="shared" si="388"/>
        <v>1.0101010101010166</v>
      </c>
      <c r="AF662" s="1100">
        <f t="shared" si="389"/>
        <v>1.0204081632652962</v>
      </c>
      <c r="AG662" s="1100">
        <f t="shared" si="390"/>
        <v>1.0309278350515427</v>
      </c>
      <c r="AH662" s="1100">
        <f t="shared" si="391"/>
        <v>1.0416666666666741</v>
      </c>
      <c r="AI662" s="1100">
        <f t="shared" si="392"/>
        <v>2.1276595744680771</v>
      </c>
      <c r="AJ662" s="1100">
        <f t="shared" si="393"/>
        <v>1.0752688172043001</v>
      </c>
      <c r="AK662" s="1100">
        <f t="shared" si="394"/>
        <v>2.19780219780219</v>
      </c>
      <c r="AL662" s="1100">
        <f t="shared" si="395"/>
        <v>1.1111111111111072</v>
      </c>
      <c r="AM662" s="1100">
        <f t="shared" si="396"/>
        <v>2.2727272727272707</v>
      </c>
      <c r="AN662" s="1100">
        <f t="shared" si="397"/>
        <v>2.3255813953488413</v>
      </c>
      <c r="AO662" s="1100">
        <f t="shared" si="398"/>
        <v>2.3809523809523725</v>
      </c>
      <c r="AP662" s="1100">
        <f t="shared" si="399"/>
        <v>4.9999999999999822</v>
      </c>
      <c r="AQ662" s="1100">
        <f t="shared" si="400"/>
        <v>6.6666666666666652</v>
      </c>
      <c r="AR662" s="1100">
        <f t="shared" si="401"/>
        <v>15.384615384615374</v>
      </c>
      <c r="AS662" s="1100">
        <f t="shared" si="402"/>
        <v>8.3333333333333481</v>
      </c>
      <c r="AT662" s="1100">
        <f t="shared" si="403"/>
        <v>7.1428571428571397</v>
      </c>
      <c r="AU662" s="1100">
        <f t="shared" si="404"/>
        <v>9.8039215686274606</v>
      </c>
      <c r="AV662" s="1100">
        <f t="shared" si="405"/>
        <v>161.53846153846155</v>
      </c>
      <c r="AW662" s="1100">
        <f t="shared" si="407"/>
        <v>11.210253714406225</v>
      </c>
      <c r="AX662" s="1100">
        <f t="shared" si="408"/>
        <v>34.65286809412612</v>
      </c>
    </row>
    <row r="663" spans="1:50" x14ac:dyDescent="0.2">
      <c r="A663" s="838" t="s">
        <v>601</v>
      </c>
      <c r="B663" s="831" t="s">
        <v>602</v>
      </c>
      <c r="C663" s="490">
        <v>2.65</v>
      </c>
      <c r="D663" s="490">
        <v>2.4500000000000002</v>
      </c>
      <c r="E663" s="590">
        <v>2.2200000000000002</v>
      </c>
      <c r="F663" s="590">
        <v>2.04</v>
      </c>
      <c r="G663" s="490">
        <v>1.88</v>
      </c>
      <c r="H663" s="490">
        <v>1.69</v>
      </c>
      <c r="I663" s="490">
        <v>1.52</v>
      </c>
      <c r="J663" s="490">
        <v>1.36</v>
      </c>
      <c r="K663" s="972"/>
      <c r="L663" s="490">
        <v>1.23</v>
      </c>
      <c r="M663" s="490">
        <v>1.125</v>
      </c>
      <c r="N663" s="972"/>
      <c r="O663" s="590">
        <v>1</v>
      </c>
      <c r="P663" s="590">
        <v>0.75</v>
      </c>
      <c r="Q663" s="590">
        <v>0.45</v>
      </c>
      <c r="R663" s="590">
        <v>0.4</v>
      </c>
      <c r="S663" s="590">
        <v>0.3</v>
      </c>
      <c r="T663" s="590">
        <v>0.25</v>
      </c>
      <c r="U663" s="586">
        <v>0</v>
      </c>
      <c r="V663" s="586">
        <v>0</v>
      </c>
      <c r="W663" s="586">
        <v>0</v>
      </c>
      <c r="X663" s="586">
        <v>0.25</v>
      </c>
      <c r="Y663" s="586">
        <v>0.25</v>
      </c>
      <c r="Z663" s="590">
        <v>0.25</v>
      </c>
      <c r="AA663" s="587">
        <f t="shared" si="406"/>
        <v>22.064999999999994</v>
      </c>
      <c r="AB663" s="1100">
        <f t="shared" si="385"/>
        <v>8.1632653061224367</v>
      </c>
      <c r="AC663" s="1100">
        <f t="shared" si="386"/>
        <v>10.360360360360366</v>
      </c>
      <c r="AD663" s="1100">
        <f t="shared" si="387"/>
        <v>8.8235294117647189</v>
      </c>
      <c r="AE663" s="1100">
        <f t="shared" si="388"/>
        <v>8.5106382978723527</v>
      </c>
      <c r="AF663" s="1100">
        <f t="shared" si="389"/>
        <v>11.242603550295849</v>
      </c>
      <c r="AG663" s="1100">
        <f t="shared" si="390"/>
        <v>11.184210526315773</v>
      </c>
      <c r="AH663" s="1100">
        <f t="shared" si="391"/>
        <v>11.764705882352944</v>
      </c>
      <c r="AI663" s="1100">
        <f t="shared" si="392"/>
        <v>10.569105691056912</v>
      </c>
      <c r="AJ663" s="1100">
        <f t="shared" si="393"/>
        <v>9.3333333333333268</v>
      </c>
      <c r="AK663" s="1100">
        <f t="shared" si="394"/>
        <v>12.5</v>
      </c>
      <c r="AL663" s="1100">
        <f t="shared" si="395"/>
        <v>33.333333333333329</v>
      </c>
      <c r="AM663" s="1100">
        <f t="shared" si="396"/>
        <v>66.666666666666657</v>
      </c>
      <c r="AN663" s="1100">
        <f t="shared" si="397"/>
        <v>12.5</v>
      </c>
      <c r="AO663" s="1100">
        <f t="shared" si="398"/>
        <v>33.33333333333335</v>
      </c>
      <c r="AP663" s="1100">
        <f t="shared" si="399"/>
        <v>19.999999999999996</v>
      </c>
      <c r="AQ663" s="1100" t="str">
        <f t="shared" si="400"/>
        <v>n/a</v>
      </c>
      <c r="AR663" s="1100" t="str">
        <f t="shared" si="401"/>
        <v>n/a</v>
      </c>
      <c r="AS663" s="1100" t="str">
        <f t="shared" si="402"/>
        <v>n/a</v>
      </c>
      <c r="AT663" s="1100">
        <f t="shared" si="403"/>
        <v>-100</v>
      </c>
      <c r="AU663" s="1100">
        <f t="shared" si="404"/>
        <v>0</v>
      </c>
      <c r="AV663" s="1100">
        <f t="shared" si="405"/>
        <v>0</v>
      </c>
      <c r="AW663" s="1100">
        <f t="shared" si="407"/>
        <v>9.34917142737822</v>
      </c>
      <c r="AX663" s="1100">
        <f t="shared" si="408"/>
        <v>31.360156685748578</v>
      </c>
    </row>
    <row r="664" spans="1:50" x14ac:dyDescent="0.2">
      <c r="A664" s="831" t="s">
        <v>1711</v>
      </c>
      <c r="B664" s="831" t="s">
        <v>1712</v>
      </c>
      <c r="C664" s="490">
        <v>1.61</v>
      </c>
      <c r="D664" s="490">
        <v>1.57</v>
      </c>
      <c r="E664" s="590">
        <v>1.5</v>
      </c>
      <c r="F664" s="590">
        <v>1.3599999999999999</v>
      </c>
      <c r="G664" s="490">
        <v>1.26</v>
      </c>
      <c r="H664" s="490">
        <v>1.1100000000000001</v>
      </c>
      <c r="I664" s="490">
        <v>0.96</v>
      </c>
      <c r="J664" s="490">
        <v>0.77</v>
      </c>
      <c r="K664" s="972"/>
      <c r="L664" s="490">
        <v>0.63</v>
      </c>
      <c r="M664" s="490">
        <v>0.45</v>
      </c>
      <c r="N664" s="972"/>
      <c r="O664" s="590">
        <v>0.31</v>
      </c>
      <c r="P664" s="586">
        <v>0.28000000000000003</v>
      </c>
      <c r="Q664" s="586">
        <v>0.28000000000000003</v>
      </c>
      <c r="R664" s="590">
        <v>0.28000000000000003</v>
      </c>
      <c r="S664" s="590">
        <v>0.26</v>
      </c>
      <c r="T664" s="590">
        <v>0.14000000000000001</v>
      </c>
      <c r="U664" s="590">
        <v>0.105</v>
      </c>
      <c r="V664" s="590">
        <v>3.5000000000000003E-2</v>
      </c>
      <c r="W664" s="586">
        <v>0.02</v>
      </c>
      <c r="X664" s="586">
        <v>0.02</v>
      </c>
      <c r="Y664" s="586">
        <v>0.02</v>
      </c>
      <c r="Z664" s="586">
        <v>0.02</v>
      </c>
      <c r="AA664" s="587">
        <f t="shared" si="406"/>
        <v>12.989999999999995</v>
      </c>
      <c r="AB664" s="1100">
        <f t="shared" si="385"/>
        <v>2.5477707006369421</v>
      </c>
      <c r="AC664" s="1100">
        <f t="shared" si="386"/>
        <v>4.6666666666666634</v>
      </c>
      <c r="AD664" s="1100">
        <f t="shared" si="387"/>
        <v>10.294117647058831</v>
      </c>
      <c r="AE664" s="1100">
        <f t="shared" si="388"/>
        <v>7.9365079365079305</v>
      </c>
      <c r="AF664" s="1100">
        <f t="shared" si="389"/>
        <v>13.513513513513509</v>
      </c>
      <c r="AG664" s="1100">
        <f t="shared" si="390"/>
        <v>15.625000000000021</v>
      </c>
      <c r="AH664" s="1100">
        <f t="shared" si="391"/>
        <v>24.675324675324674</v>
      </c>
      <c r="AI664" s="1100">
        <f t="shared" si="392"/>
        <v>22.222222222222232</v>
      </c>
      <c r="AJ664" s="1100">
        <f t="shared" si="393"/>
        <v>39.999999999999993</v>
      </c>
      <c r="AK664" s="1100">
        <f t="shared" si="394"/>
        <v>45.161290322580648</v>
      </c>
      <c r="AL664" s="1100">
        <f t="shared" si="395"/>
        <v>10.714285714285698</v>
      </c>
      <c r="AM664" s="1100">
        <f t="shared" si="396"/>
        <v>0</v>
      </c>
      <c r="AN664" s="1100">
        <f t="shared" si="397"/>
        <v>0</v>
      </c>
      <c r="AO664" s="1100">
        <f t="shared" si="398"/>
        <v>7.6923076923077094</v>
      </c>
      <c r="AP664" s="1100">
        <f t="shared" si="399"/>
        <v>85.714285714285694</v>
      </c>
      <c r="AQ664" s="1100">
        <f t="shared" si="400"/>
        <v>33.33333333333335</v>
      </c>
      <c r="AR664" s="1100">
        <f t="shared" si="401"/>
        <v>199.99999999999994</v>
      </c>
      <c r="AS664" s="1100">
        <f t="shared" si="402"/>
        <v>75.000000000000028</v>
      </c>
      <c r="AT664" s="1100">
        <f t="shared" si="403"/>
        <v>0</v>
      </c>
      <c r="AU664" s="1100">
        <f t="shared" si="404"/>
        <v>0</v>
      </c>
      <c r="AV664" s="1100">
        <f t="shared" si="405"/>
        <v>0</v>
      </c>
      <c r="AW664" s="1100">
        <f t="shared" si="407"/>
        <v>28.52841076851066</v>
      </c>
      <c r="AX664" s="1100">
        <f t="shared" si="408"/>
        <v>46.115054654739808</v>
      </c>
    </row>
    <row r="665" spans="1:50" x14ac:dyDescent="0.2">
      <c r="A665" s="676" t="s">
        <v>4105</v>
      </c>
      <c r="B665" s="10" t="s">
        <v>3898</v>
      </c>
      <c r="C665" s="1009">
        <v>1.1299999999999999</v>
      </c>
      <c r="D665" s="1009">
        <v>1.1200000000000001</v>
      </c>
      <c r="E665" s="590">
        <v>1.1100000000000001</v>
      </c>
      <c r="F665" s="10">
        <v>1.07</v>
      </c>
      <c r="G665" s="10">
        <v>1.04</v>
      </c>
      <c r="H665" s="10">
        <v>1.03</v>
      </c>
      <c r="I665" s="10">
        <v>1</v>
      </c>
      <c r="J665" s="10">
        <v>0.92</v>
      </c>
      <c r="K665" s="10"/>
      <c r="L665" s="10">
        <v>0.92</v>
      </c>
      <c r="M665" s="831">
        <v>0.78</v>
      </c>
      <c r="N665" s="831"/>
      <c r="O665" s="831">
        <v>0.53</v>
      </c>
      <c r="P665" s="831">
        <v>0.45</v>
      </c>
      <c r="Q665" s="831">
        <v>0.7</v>
      </c>
      <c r="R665" s="831">
        <v>0.66</v>
      </c>
      <c r="S665" s="831">
        <v>0.62</v>
      </c>
      <c r="T665" s="831">
        <v>0.6</v>
      </c>
      <c r="U665" s="831">
        <v>0.52</v>
      </c>
      <c r="V665" s="831">
        <v>0.52</v>
      </c>
      <c r="W665" s="831">
        <v>0.52</v>
      </c>
      <c r="X665" s="831">
        <v>0.67</v>
      </c>
      <c r="Y665" s="831">
        <v>0.72</v>
      </c>
      <c r="Z665" s="831">
        <v>0</v>
      </c>
      <c r="AA665" s="587">
        <f t="shared" si="406"/>
        <v>16.629999999999995</v>
      </c>
      <c r="AB665" s="1100">
        <f t="shared" si="385"/>
        <v>0.89285714285711748</v>
      </c>
      <c r="AC665" s="1100">
        <f t="shared" si="386"/>
        <v>0.9009009009008917</v>
      </c>
      <c r="AD665" s="1100">
        <f t="shared" si="387"/>
        <v>3.7383177570093462</v>
      </c>
      <c r="AE665" s="1100">
        <f t="shared" si="388"/>
        <v>2.8846153846153966</v>
      </c>
      <c r="AF665" s="1100">
        <f t="shared" si="389"/>
        <v>0.97087378640776656</v>
      </c>
      <c r="AG665" s="1100">
        <f t="shared" si="390"/>
        <v>3.0000000000000027</v>
      </c>
      <c r="AH665" s="1100">
        <f t="shared" si="391"/>
        <v>8.6956521739130377</v>
      </c>
      <c r="AI665" s="1100">
        <f t="shared" si="392"/>
        <v>0</v>
      </c>
      <c r="AJ665" s="1100">
        <f t="shared" si="393"/>
        <v>17.948717948717952</v>
      </c>
      <c r="AK665" s="1100">
        <f t="shared" si="394"/>
        <v>47.169811320754704</v>
      </c>
      <c r="AL665" s="1100">
        <f t="shared" si="395"/>
        <v>17.777777777777782</v>
      </c>
      <c r="AM665" s="1100">
        <f t="shared" si="396"/>
        <v>-35.714285714285708</v>
      </c>
      <c r="AN665" s="1100">
        <f t="shared" si="397"/>
        <v>6.0606060606060552</v>
      </c>
      <c r="AO665" s="1100">
        <f t="shared" si="398"/>
        <v>6.4516129032258229</v>
      </c>
      <c r="AP665" s="1100">
        <f t="shared" si="399"/>
        <v>3.3333333333333437</v>
      </c>
      <c r="AQ665" s="1100">
        <f t="shared" si="400"/>
        <v>15.384615384615374</v>
      </c>
      <c r="AR665" s="1100">
        <f t="shared" si="401"/>
        <v>0</v>
      </c>
      <c r="AS665" s="1100">
        <f t="shared" si="402"/>
        <v>0</v>
      </c>
      <c r="AT665" s="1100">
        <f t="shared" si="403"/>
        <v>-22.388059701492537</v>
      </c>
      <c r="AU665" s="1100">
        <f t="shared" si="404"/>
        <v>-6.9444444444444304</v>
      </c>
      <c r="AV665" s="1100" t="str">
        <f t="shared" si="405"/>
        <v>n/a</v>
      </c>
      <c r="AW665" s="1100">
        <f t="shared" si="407"/>
        <v>3.5081451007255966</v>
      </c>
      <c r="AX665" s="1100">
        <f t="shared" si="408"/>
        <v>16.022401437655471</v>
      </c>
    </row>
    <row r="666" spans="1:50" x14ac:dyDescent="0.2">
      <c r="A666" s="831" t="s">
        <v>357</v>
      </c>
      <c r="B666" s="831" t="s">
        <v>358</v>
      </c>
      <c r="C666" s="490">
        <v>2.1</v>
      </c>
      <c r="D666" s="490">
        <v>2.02</v>
      </c>
      <c r="E666" s="590">
        <v>1.94</v>
      </c>
      <c r="F666" s="590">
        <v>1.82</v>
      </c>
      <c r="G666" s="490">
        <v>1.77</v>
      </c>
      <c r="H666" s="490">
        <v>1.7</v>
      </c>
      <c r="I666" s="490">
        <v>1.62</v>
      </c>
      <c r="J666" s="490">
        <v>1.54</v>
      </c>
      <c r="K666" s="972"/>
      <c r="L666" s="490">
        <v>1.46</v>
      </c>
      <c r="M666" s="490">
        <v>1.4</v>
      </c>
      <c r="N666" s="972"/>
      <c r="O666" s="590">
        <v>1.3290899999999999</v>
      </c>
      <c r="P666" s="586">
        <v>1.2363999999999999</v>
      </c>
      <c r="Q666" s="590">
        <v>1.2</v>
      </c>
      <c r="R666" s="590">
        <v>1.1272</v>
      </c>
      <c r="S666" s="590">
        <v>1.0411999999999999</v>
      </c>
      <c r="T666" s="590">
        <v>0.96910000000000007</v>
      </c>
      <c r="U666" s="586">
        <v>0.90159999999999996</v>
      </c>
      <c r="V666" s="590">
        <v>0.84009999999999996</v>
      </c>
      <c r="W666" s="590">
        <v>0.79239999999999999</v>
      </c>
      <c r="X666" s="590">
        <v>0.75159999999999993</v>
      </c>
      <c r="Y666" s="586">
        <v>0.73799999999999999</v>
      </c>
      <c r="Z666" s="590">
        <v>0.7034999999999999</v>
      </c>
      <c r="AA666" s="587">
        <f t="shared" si="406"/>
        <v>29.000189999999993</v>
      </c>
      <c r="AB666" s="1100">
        <f t="shared" si="385"/>
        <v>3.9603960396039639</v>
      </c>
      <c r="AC666" s="1100">
        <f t="shared" si="386"/>
        <v>4.1237113402061931</v>
      </c>
      <c r="AD666" s="1100">
        <f t="shared" si="387"/>
        <v>6.5934065934065922</v>
      </c>
      <c r="AE666" s="1100">
        <f t="shared" si="388"/>
        <v>2.8248587570621542</v>
      </c>
      <c r="AF666" s="1100">
        <f t="shared" si="389"/>
        <v>4.117647058823537</v>
      </c>
      <c r="AG666" s="1100">
        <f t="shared" si="390"/>
        <v>4.9382716049382713</v>
      </c>
      <c r="AH666" s="1100">
        <f t="shared" si="391"/>
        <v>5.1948051948051965</v>
      </c>
      <c r="AI666" s="1100">
        <f t="shared" si="392"/>
        <v>5.4794520547945202</v>
      </c>
      <c r="AJ666" s="1100">
        <f t="shared" si="393"/>
        <v>4.2857142857142927</v>
      </c>
      <c r="AK666" s="1100">
        <f t="shared" si="394"/>
        <v>5.3352293674619578</v>
      </c>
      <c r="AL666" s="1100">
        <f t="shared" si="395"/>
        <v>7.4967648010352494</v>
      </c>
      <c r="AM666" s="1100">
        <f t="shared" si="396"/>
        <v>3.0333333333333323</v>
      </c>
      <c r="AN666" s="1100">
        <f t="shared" si="397"/>
        <v>6.4584811923349861</v>
      </c>
      <c r="AO666" s="1100">
        <f t="shared" si="398"/>
        <v>8.2597003457549167</v>
      </c>
      <c r="AP666" s="1100">
        <f t="shared" si="399"/>
        <v>7.4398926839335244</v>
      </c>
      <c r="AQ666" s="1100">
        <f t="shared" si="400"/>
        <v>7.4866903283052455</v>
      </c>
      <c r="AR666" s="1100">
        <f t="shared" si="401"/>
        <v>7.3205570765385142</v>
      </c>
      <c r="AS666" s="1100">
        <f t="shared" si="402"/>
        <v>6.0196870267541502</v>
      </c>
      <c r="AT666" s="1100">
        <f t="shared" si="403"/>
        <v>5.4284193720063989</v>
      </c>
      <c r="AU666" s="1100">
        <f t="shared" si="404"/>
        <v>1.8428184281842785</v>
      </c>
      <c r="AV666" s="1100">
        <f t="shared" si="405"/>
        <v>4.9040511727079128</v>
      </c>
      <c r="AW666" s="1100">
        <f t="shared" si="407"/>
        <v>5.3592327646526279</v>
      </c>
      <c r="AX666" s="1100">
        <f t="shared" si="408"/>
        <v>1.7271076453297227</v>
      </c>
    </row>
    <row r="667" spans="1:50" x14ac:dyDescent="0.2">
      <c r="A667" s="831" t="s">
        <v>355</v>
      </c>
      <c r="B667" s="831" t="s">
        <v>356</v>
      </c>
      <c r="C667" s="490">
        <v>0.89</v>
      </c>
      <c r="D667" s="490">
        <v>0.88</v>
      </c>
      <c r="E667" s="590">
        <v>0.85</v>
      </c>
      <c r="F667" s="500">
        <v>0.84</v>
      </c>
      <c r="G667" s="490">
        <v>0.81</v>
      </c>
      <c r="H667" s="492">
        <v>0.8</v>
      </c>
      <c r="I667" s="490">
        <v>0.78</v>
      </c>
      <c r="J667" s="492">
        <v>0.72</v>
      </c>
      <c r="K667" s="972"/>
      <c r="L667" s="490">
        <v>0.69</v>
      </c>
      <c r="M667" s="492">
        <v>0.68</v>
      </c>
      <c r="N667" s="972"/>
      <c r="O667" s="590">
        <v>0.59</v>
      </c>
      <c r="P667" s="590">
        <v>0.53</v>
      </c>
      <c r="Q667" s="590">
        <v>0.52</v>
      </c>
      <c r="R667" s="590">
        <v>0.48</v>
      </c>
      <c r="S667" s="590">
        <v>0.46</v>
      </c>
      <c r="T667" s="590">
        <v>0.44</v>
      </c>
      <c r="U667" s="590">
        <v>0.43</v>
      </c>
      <c r="V667" s="590">
        <v>0.42</v>
      </c>
      <c r="W667" s="590">
        <v>0.41</v>
      </c>
      <c r="X667" s="590">
        <v>0.4</v>
      </c>
      <c r="Y667" s="590">
        <v>0.39</v>
      </c>
      <c r="Z667" s="590">
        <v>0.38</v>
      </c>
      <c r="AA667" s="587">
        <f t="shared" si="406"/>
        <v>13.39</v>
      </c>
      <c r="AB667" s="1100">
        <f t="shared" si="385"/>
        <v>1.1363636363636465</v>
      </c>
      <c r="AC667" s="1100">
        <f t="shared" si="386"/>
        <v>3.529411764705892</v>
      </c>
      <c r="AD667" s="1100">
        <f t="shared" si="387"/>
        <v>1.1904761904761862</v>
      </c>
      <c r="AE667" s="1100">
        <f t="shared" si="388"/>
        <v>3.7037037037036979</v>
      </c>
      <c r="AF667" s="1100">
        <f t="shared" si="389"/>
        <v>1.2499999999999956</v>
      </c>
      <c r="AG667" s="1100">
        <f t="shared" si="390"/>
        <v>2.5641025641025772</v>
      </c>
      <c r="AH667" s="1100">
        <f t="shared" si="391"/>
        <v>8.3333333333333481</v>
      </c>
      <c r="AI667" s="1100">
        <f t="shared" si="392"/>
        <v>4.3478260869565188</v>
      </c>
      <c r="AJ667" s="1100">
        <f t="shared" si="393"/>
        <v>1.4705882352941124</v>
      </c>
      <c r="AK667" s="1100">
        <f t="shared" si="394"/>
        <v>15.254237288135597</v>
      </c>
      <c r="AL667" s="1100">
        <f t="shared" si="395"/>
        <v>11.32075471698113</v>
      </c>
      <c r="AM667" s="1100">
        <f t="shared" si="396"/>
        <v>1.9230769230769162</v>
      </c>
      <c r="AN667" s="1100">
        <f t="shared" si="397"/>
        <v>8.3333333333333481</v>
      </c>
      <c r="AO667" s="1100">
        <f t="shared" si="398"/>
        <v>4.3478260869565188</v>
      </c>
      <c r="AP667" s="1100">
        <f t="shared" si="399"/>
        <v>4.5454545454545414</v>
      </c>
      <c r="AQ667" s="1100">
        <f t="shared" si="400"/>
        <v>2.3255813953488413</v>
      </c>
      <c r="AR667" s="1100">
        <f t="shared" si="401"/>
        <v>2.3809523809523725</v>
      </c>
      <c r="AS667" s="1100">
        <f t="shared" si="402"/>
        <v>2.4390243902439046</v>
      </c>
      <c r="AT667" s="1100">
        <f t="shared" si="403"/>
        <v>2.4999999999999911</v>
      </c>
      <c r="AU667" s="1100">
        <f t="shared" si="404"/>
        <v>2.5641025641025772</v>
      </c>
      <c r="AV667" s="1100">
        <f t="shared" si="405"/>
        <v>2.6315789473684292</v>
      </c>
      <c r="AW667" s="1100">
        <f t="shared" si="407"/>
        <v>4.1948441946138164</v>
      </c>
      <c r="AX667" s="1100">
        <f t="shared" si="408"/>
        <v>3.6628815941541593</v>
      </c>
    </row>
    <row r="668" spans="1:50" x14ac:dyDescent="0.2">
      <c r="A668" s="847" t="s">
        <v>1717</v>
      </c>
      <c r="B668" s="831" t="s">
        <v>1718</v>
      </c>
      <c r="C668" s="490">
        <v>0.72</v>
      </c>
      <c r="D668" s="490">
        <v>0.68</v>
      </c>
      <c r="E668" s="590">
        <v>0.6</v>
      </c>
      <c r="F668" s="590">
        <v>0.54</v>
      </c>
      <c r="G668" s="490">
        <v>0.5</v>
      </c>
      <c r="H668" s="490">
        <v>0.46</v>
      </c>
      <c r="I668" s="490">
        <v>0.42</v>
      </c>
      <c r="J668" s="490">
        <v>0.37</v>
      </c>
      <c r="K668" s="972"/>
      <c r="L668" s="490">
        <v>0.31534000000000001</v>
      </c>
      <c r="M668" s="492">
        <v>0.31068000000000001</v>
      </c>
      <c r="N668" s="972"/>
      <c r="O668" s="492">
        <v>0.31068000000000001</v>
      </c>
      <c r="P668" s="492">
        <v>0.31068000000000001</v>
      </c>
      <c r="Q668" s="492">
        <v>0.31068000000000001</v>
      </c>
      <c r="R668" s="492">
        <v>0.31068000000000001</v>
      </c>
      <c r="S668" s="590">
        <v>0.51456000000000002</v>
      </c>
      <c r="T668" s="590">
        <v>0.12254</v>
      </c>
      <c r="U668" s="590">
        <v>6.2839999999999993E-2</v>
      </c>
      <c r="V668" s="590">
        <v>3.1419999999999997E-2</v>
      </c>
      <c r="W668" s="586">
        <v>0</v>
      </c>
      <c r="X668" s="586">
        <v>0</v>
      </c>
      <c r="Y668" s="586">
        <v>0</v>
      </c>
      <c r="Z668" s="586">
        <v>0</v>
      </c>
      <c r="AA668" s="587">
        <f t="shared" si="406"/>
        <v>6.8900999999999977</v>
      </c>
      <c r="AB668" s="1100">
        <f t="shared" si="385"/>
        <v>5.8823529411764497</v>
      </c>
      <c r="AC668" s="1100">
        <f t="shared" si="386"/>
        <v>13.333333333333353</v>
      </c>
      <c r="AD668" s="1100">
        <f t="shared" si="387"/>
        <v>11.111111111111093</v>
      </c>
      <c r="AE668" s="1100">
        <f t="shared" si="388"/>
        <v>8.0000000000000071</v>
      </c>
      <c r="AF668" s="1100">
        <f t="shared" si="389"/>
        <v>8.6956521739130377</v>
      </c>
      <c r="AG668" s="1100">
        <f t="shared" si="390"/>
        <v>9.5238095238095344</v>
      </c>
      <c r="AH668" s="1100">
        <f t="shared" si="391"/>
        <v>13.513513513513509</v>
      </c>
      <c r="AI668" s="1100">
        <f t="shared" si="392"/>
        <v>17.333671592566759</v>
      </c>
      <c r="AJ668" s="1100">
        <f t="shared" si="393"/>
        <v>1.4999356250804619</v>
      </c>
      <c r="AK668" s="1100">
        <f t="shared" si="394"/>
        <v>0</v>
      </c>
      <c r="AL668" s="1100">
        <f t="shared" si="395"/>
        <v>0</v>
      </c>
      <c r="AM668" s="1100">
        <f t="shared" si="396"/>
        <v>0</v>
      </c>
      <c r="AN668" s="1100">
        <f t="shared" si="397"/>
        <v>0</v>
      </c>
      <c r="AO668" s="1100">
        <f t="shared" si="398"/>
        <v>-39.622201492537314</v>
      </c>
      <c r="AP668" s="1100">
        <f t="shared" si="399"/>
        <v>319.91186551330185</v>
      </c>
      <c r="AQ668" s="1100">
        <f t="shared" si="400"/>
        <v>95.003182686187145</v>
      </c>
      <c r="AR668" s="1100">
        <f t="shared" si="401"/>
        <v>100</v>
      </c>
      <c r="AS668" s="1100" t="str">
        <f t="shared" si="402"/>
        <v>n/a</v>
      </c>
      <c r="AT668" s="1100" t="str">
        <f t="shared" si="403"/>
        <v>n/a</v>
      </c>
      <c r="AU668" s="1100" t="str">
        <f t="shared" si="404"/>
        <v>n/a</v>
      </c>
      <c r="AV668" s="1100" t="str">
        <f t="shared" si="405"/>
        <v>n/a</v>
      </c>
      <c r="AW668" s="1100">
        <f t="shared" si="407"/>
        <v>33.187425089497403</v>
      </c>
      <c r="AX668" s="1100">
        <f t="shared" si="408"/>
        <v>81.11207991201654</v>
      </c>
    </row>
    <row r="669" spans="1:50" x14ac:dyDescent="0.2">
      <c r="A669" s="838" t="s">
        <v>809</v>
      </c>
      <c r="B669" s="831" t="s">
        <v>810</v>
      </c>
      <c r="C669" s="490">
        <v>10</v>
      </c>
      <c r="D669" s="490">
        <v>1.75</v>
      </c>
      <c r="E669" s="590">
        <v>1.05</v>
      </c>
      <c r="F669" s="590">
        <v>0.35</v>
      </c>
      <c r="G669" s="490">
        <v>0.31</v>
      </c>
      <c r="H669" s="490">
        <v>0.28999999999999998</v>
      </c>
      <c r="I669" s="490">
        <v>0.27</v>
      </c>
      <c r="J669" s="490">
        <v>0.25</v>
      </c>
      <c r="K669" s="972" t="s">
        <v>90</v>
      </c>
      <c r="L669" s="490">
        <v>0.23</v>
      </c>
      <c r="M669" s="490">
        <v>0.21</v>
      </c>
      <c r="N669" s="972"/>
      <c r="O669" s="590">
        <v>0.2</v>
      </c>
      <c r="P669" s="590">
        <v>0.19</v>
      </c>
      <c r="Q669" s="590">
        <v>0.18</v>
      </c>
      <c r="R669" s="590">
        <v>0.16</v>
      </c>
      <c r="S669" s="590">
        <v>0.13</v>
      </c>
      <c r="T669" s="590">
        <v>0.11</v>
      </c>
      <c r="U669" s="590">
        <v>0.1</v>
      </c>
      <c r="V669" s="586">
        <v>0.08</v>
      </c>
      <c r="W669" s="586">
        <v>0.08</v>
      </c>
      <c r="X669" s="586">
        <v>0.08</v>
      </c>
      <c r="Y669" s="586">
        <v>0.08</v>
      </c>
      <c r="Z669" s="586">
        <v>0.08</v>
      </c>
      <c r="AA669" s="587">
        <f t="shared" si="406"/>
        <v>16.179999999999996</v>
      </c>
      <c r="AB669" s="1100">
        <f t="shared" si="385"/>
        <v>471.42857142857144</v>
      </c>
      <c r="AC669" s="1100">
        <f t="shared" si="386"/>
        <v>66.666666666666657</v>
      </c>
      <c r="AD669" s="1100">
        <f t="shared" si="387"/>
        <v>200.00000000000006</v>
      </c>
      <c r="AE669" s="1100">
        <f t="shared" si="388"/>
        <v>12.903225806451601</v>
      </c>
      <c r="AF669" s="1100">
        <f t="shared" si="389"/>
        <v>6.8965517241379448</v>
      </c>
      <c r="AG669" s="1100">
        <f t="shared" si="390"/>
        <v>7.4074074074073959</v>
      </c>
      <c r="AH669" s="1100">
        <f t="shared" si="391"/>
        <v>8.0000000000000071</v>
      </c>
      <c r="AI669" s="1100">
        <f t="shared" si="392"/>
        <v>8.6956521739130377</v>
      </c>
      <c r="AJ669" s="1100">
        <f t="shared" si="393"/>
        <v>9.5238095238095344</v>
      </c>
      <c r="AK669" s="1100">
        <f t="shared" si="394"/>
        <v>4.9999999999999822</v>
      </c>
      <c r="AL669" s="1100">
        <f t="shared" si="395"/>
        <v>5.2631578947368363</v>
      </c>
      <c r="AM669" s="1100">
        <f t="shared" si="396"/>
        <v>5.555555555555558</v>
      </c>
      <c r="AN669" s="1100">
        <f t="shared" si="397"/>
        <v>12.5</v>
      </c>
      <c r="AO669" s="1100">
        <f t="shared" si="398"/>
        <v>23.076923076923084</v>
      </c>
      <c r="AP669" s="1100">
        <f t="shared" si="399"/>
        <v>18.181818181818187</v>
      </c>
      <c r="AQ669" s="1100">
        <f t="shared" si="400"/>
        <v>9.9999999999999858</v>
      </c>
      <c r="AR669" s="1100">
        <f t="shared" si="401"/>
        <v>25</v>
      </c>
      <c r="AS669" s="1100">
        <f t="shared" si="402"/>
        <v>0</v>
      </c>
      <c r="AT669" s="1100">
        <f t="shared" si="403"/>
        <v>0</v>
      </c>
      <c r="AU669" s="1100">
        <f t="shared" si="404"/>
        <v>0</v>
      </c>
      <c r="AV669" s="1100">
        <f t="shared" si="405"/>
        <v>0</v>
      </c>
      <c r="AW669" s="1100">
        <f t="shared" si="407"/>
        <v>42.67139711619005</v>
      </c>
      <c r="AX669" s="1100">
        <f t="shared" si="408"/>
        <v>107.41943776976545</v>
      </c>
    </row>
    <row r="670" spans="1:50" x14ac:dyDescent="0.2">
      <c r="A670" s="831" t="s">
        <v>359</v>
      </c>
      <c r="B670" s="831" t="s">
        <v>360</v>
      </c>
      <c r="C670" s="490">
        <v>0.36</v>
      </c>
      <c r="D670" s="490">
        <v>0.357379</v>
      </c>
      <c r="E670" s="590">
        <v>0.34696955415213493</v>
      </c>
      <c r="F670" s="590">
        <v>0.3393345272881515</v>
      </c>
      <c r="G670" s="490">
        <v>0.32465316730839261</v>
      </c>
      <c r="H670" s="490">
        <v>0.29794507412629018</v>
      </c>
      <c r="I670" s="490">
        <v>0.26604362382069652</v>
      </c>
      <c r="J670" s="490">
        <v>0.25829478040844323</v>
      </c>
      <c r="K670" s="972">
        <v>0</v>
      </c>
      <c r="L670" s="490">
        <v>0.25077163146450798</v>
      </c>
      <c r="M670" s="490">
        <v>0.24525335434996057</v>
      </c>
      <c r="N670" s="972">
        <v>0</v>
      </c>
      <c r="O670" s="590">
        <v>0.23811005276695199</v>
      </c>
      <c r="P670" s="590">
        <v>0.23117480851160388</v>
      </c>
      <c r="Q670" s="590">
        <v>0.22444156166175097</v>
      </c>
      <c r="R670" s="590">
        <v>0.21790442879781646</v>
      </c>
      <c r="S670" s="590">
        <v>0.21155769786195808</v>
      </c>
      <c r="T670" s="590">
        <v>0.20539582316694924</v>
      </c>
      <c r="U670" s="590">
        <v>0.19941342055043609</v>
      </c>
      <c r="V670" s="590">
        <v>0.19360526267032641</v>
      </c>
      <c r="W670" s="590">
        <v>0.18796627443721026</v>
      </c>
      <c r="X670" s="590">
        <v>0.18249152857981557</v>
      </c>
      <c r="Y670" s="590">
        <v>0.17717624133962662</v>
      </c>
      <c r="Z670" s="590">
        <v>0.17201576829089935</v>
      </c>
      <c r="AA670" s="587">
        <f t="shared" si="406"/>
        <v>5.4878975815539226</v>
      </c>
      <c r="AB670" s="1100">
        <f t="shared" si="385"/>
        <v>0.73339507917364877</v>
      </c>
      <c r="AC670" s="1100">
        <f t="shared" si="386"/>
        <v>3.0001035316490343</v>
      </c>
      <c r="AD670" s="1100">
        <f t="shared" si="387"/>
        <v>2.2499999999999964</v>
      </c>
      <c r="AE670" s="1100">
        <f t="shared" si="388"/>
        <v>4.5221674876847473</v>
      </c>
      <c r="AF670" s="1100">
        <f t="shared" si="389"/>
        <v>8.9640995946728363</v>
      </c>
      <c r="AG670" s="1100">
        <f t="shared" si="390"/>
        <v>11.991059904932744</v>
      </c>
      <c r="AH670" s="1100">
        <f t="shared" si="391"/>
        <v>3.0000000000000027</v>
      </c>
      <c r="AI670" s="1100">
        <f t="shared" si="392"/>
        <v>3.0000000000000027</v>
      </c>
      <c r="AJ670" s="1100">
        <f t="shared" si="393"/>
        <v>2.2500312500000286</v>
      </c>
      <c r="AK670" s="1100">
        <f t="shared" si="394"/>
        <v>3.0000000000000027</v>
      </c>
      <c r="AL670" s="1100">
        <f t="shared" si="395"/>
        <v>3.0000000000000027</v>
      </c>
      <c r="AM670" s="1100">
        <f t="shared" si="396"/>
        <v>3.0000000000001581</v>
      </c>
      <c r="AN670" s="1100">
        <f t="shared" si="397"/>
        <v>3.0000000000000027</v>
      </c>
      <c r="AO670" s="1100">
        <f t="shared" si="398"/>
        <v>2.999999999999825</v>
      </c>
      <c r="AP670" s="1100">
        <f t="shared" si="399"/>
        <v>3.0000000000001803</v>
      </c>
      <c r="AQ670" s="1100">
        <f t="shared" si="400"/>
        <v>3.0000000000000249</v>
      </c>
      <c r="AR670" s="1100">
        <f t="shared" si="401"/>
        <v>2.9999999999999361</v>
      </c>
      <c r="AS670" s="1100">
        <f t="shared" si="402"/>
        <v>2.9999999999999138</v>
      </c>
      <c r="AT670" s="1100">
        <f t="shared" si="403"/>
        <v>3.0000000000001137</v>
      </c>
      <c r="AU670" s="1100">
        <f t="shared" si="404"/>
        <v>3.0000000000000915</v>
      </c>
      <c r="AV670" s="1100">
        <f t="shared" si="405"/>
        <v>3.0000000000001581</v>
      </c>
      <c r="AW670" s="1100">
        <f t="shared" si="407"/>
        <v>3.6052788975292107</v>
      </c>
      <c r="AX670" s="1100">
        <f t="shared" si="408"/>
        <v>2.4217294815272252</v>
      </c>
    </row>
    <row r="671" spans="1:50" x14ac:dyDescent="0.2">
      <c r="A671" s="831" t="s">
        <v>814</v>
      </c>
      <c r="B671" s="831" t="s">
        <v>815</v>
      </c>
      <c r="C671" s="490">
        <v>1.52</v>
      </c>
      <c r="D671" s="490">
        <v>1.44</v>
      </c>
      <c r="E671" s="590">
        <v>1.385</v>
      </c>
      <c r="F671" s="590">
        <v>1.38</v>
      </c>
      <c r="G671" s="490">
        <v>1.36</v>
      </c>
      <c r="H671" s="490">
        <v>1.34</v>
      </c>
      <c r="I671" s="490">
        <v>1.32</v>
      </c>
      <c r="J671" s="490">
        <v>1.3</v>
      </c>
      <c r="K671" s="972"/>
      <c r="L671" s="490">
        <v>1.28</v>
      </c>
      <c r="M671" s="490">
        <v>1.24</v>
      </c>
      <c r="N671" s="972"/>
      <c r="O671" s="590">
        <v>1.1599999999999999</v>
      </c>
      <c r="P671" s="590">
        <v>1.1200000000000001</v>
      </c>
      <c r="Q671" s="590">
        <v>1.08</v>
      </c>
      <c r="R671" s="590">
        <v>0.98</v>
      </c>
      <c r="S671" s="590">
        <v>0.88</v>
      </c>
      <c r="T671" s="590">
        <v>0.79</v>
      </c>
      <c r="U671" s="590">
        <v>0.755</v>
      </c>
      <c r="V671" s="590">
        <v>0.72499999999999998</v>
      </c>
      <c r="W671" s="590">
        <v>0.70499999999999996</v>
      </c>
      <c r="X671" s="586">
        <v>0.7</v>
      </c>
      <c r="Y671" s="590">
        <v>0.68500000000000005</v>
      </c>
      <c r="Z671" s="590">
        <v>0.65749999999999997</v>
      </c>
      <c r="AA671" s="587">
        <f t="shared" si="406"/>
        <v>23.802499999999998</v>
      </c>
      <c r="AB671" s="1100">
        <f t="shared" si="385"/>
        <v>5.555555555555558</v>
      </c>
      <c r="AC671" s="1100">
        <f t="shared" si="386"/>
        <v>3.971119133573997</v>
      </c>
      <c r="AD671" s="1100">
        <f t="shared" si="387"/>
        <v>0.36231884057971175</v>
      </c>
      <c r="AE671" s="1100">
        <f t="shared" si="388"/>
        <v>1.4705882352941124</v>
      </c>
      <c r="AF671" s="1100">
        <f t="shared" si="389"/>
        <v>1.4925373134328401</v>
      </c>
      <c r="AG671" s="1100">
        <f t="shared" si="390"/>
        <v>1.5151515151515138</v>
      </c>
      <c r="AH671" s="1100">
        <f t="shared" si="391"/>
        <v>1.538461538461533</v>
      </c>
      <c r="AI671" s="1100">
        <f t="shared" si="392"/>
        <v>1.5625</v>
      </c>
      <c r="AJ671" s="1100">
        <f t="shared" si="393"/>
        <v>3.2258064516129004</v>
      </c>
      <c r="AK671" s="1100">
        <f t="shared" si="394"/>
        <v>6.8965517241379448</v>
      </c>
      <c r="AL671" s="1100">
        <f t="shared" si="395"/>
        <v>3.5714285714285587</v>
      </c>
      <c r="AM671" s="1100">
        <f t="shared" si="396"/>
        <v>3.7037037037036979</v>
      </c>
      <c r="AN671" s="1100">
        <f t="shared" si="397"/>
        <v>10.204081632653072</v>
      </c>
      <c r="AO671" s="1100">
        <f t="shared" si="398"/>
        <v>11.363636363636353</v>
      </c>
      <c r="AP671" s="1100">
        <f t="shared" si="399"/>
        <v>11.392405063291132</v>
      </c>
      <c r="AQ671" s="1100">
        <f t="shared" si="400"/>
        <v>4.635761589403975</v>
      </c>
      <c r="AR671" s="1100">
        <f t="shared" si="401"/>
        <v>4.1379310344827669</v>
      </c>
      <c r="AS671" s="1100">
        <f t="shared" si="402"/>
        <v>2.8368794326241176</v>
      </c>
      <c r="AT671" s="1100">
        <f t="shared" si="403"/>
        <v>0.71428571428571175</v>
      </c>
      <c r="AU671" s="1100">
        <f t="shared" si="404"/>
        <v>2.1897810218977964</v>
      </c>
      <c r="AV671" s="1100">
        <f t="shared" si="405"/>
        <v>4.1825095057034245</v>
      </c>
      <c r="AW671" s="1100">
        <f t="shared" si="407"/>
        <v>4.1201425686147957</v>
      </c>
      <c r="AX671" s="1100">
        <f t="shared" si="408"/>
        <v>3.3069245369426037</v>
      </c>
    </row>
    <row r="672" spans="1:50" x14ac:dyDescent="0.2">
      <c r="A672" s="847" t="s">
        <v>1725</v>
      </c>
      <c r="B672" s="831" t="s">
        <v>1726</v>
      </c>
      <c r="C672" s="490">
        <v>0.76</v>
      </c>
      <c r="D672" s="490">
        <v>0.64</v>
      </c>
      <c r="E672" s="590">
        <v>0.52</v>
      </c>
      <c r="F672" s="590">
        <v>0.48</v>
      </c>
      <c r="G672" s="492">
        <v>0.44</v>
      </c>
      <c r="H672" s="490">
        <v>0.42</v>
      </c>
      <c r="I672" s="490">
        <v>0.35</v>
      </c>
      <c r="J672" s="490">
        <v>0.25</v>
      </c>
      <c r="K672" s="972"/>
      <c r="L672" s="490">
        <v>0.2</v>
      </c>
      <c r="M672" s="490">
        <v>0.17</v>
      </c>
      <c r="N672" s="972"/>
      <c r="O672" s="586">
        <v>0.16</v>
      </c>
      <c r="P672" s="590">
        <v>0.16</v>
      </c>
      <c r="Q672" s="590">
        <v>0.15</v>
      </c>
      <c r="R672" s="590">
        <v>0.125</v>
      </c>
      <c r="S672" s="590">
        <v>0.10668</v>
      </c>
      <c r="T672" s="590">
        <v>8.3339999999999997E-2</v>
      </c>
      <c r="U672" s="586">
        <v>0.08</v>
      </c>
      <c r="V672" s="586">
        <v>0.08</v>
      </c>
      <c r="W672" s="586">
        <v>0.12</v>
      </c>
      <c r="X672" s="586">
        <v>0.24</v>
      </c>
      <c r="Y672" s="590">
        <v>0.24</v>
      </c>
      <c r="Z672" s="590">
        <v>0.23000999999999999</v>
      </c>
      <c r="AA672" s="587">
        <f t="shared" si="406"/>
        <v>6.0050300000000005</v>
      </c>
      <c r="AB672" s="1100">
        <f t="shared" si="385"/>
        <v>18.75</v>
      </c>
      <c r="AC672" s="1100">
        <f t="shared" si="386"/>
        <v>23.076923076923084</v>
      </c>
      <c r="AD672" s="1100">
        <f t="shared" si="387"/>
        <v>8.3333333333333481</v>
      </c>
      <c r="AE672" s="1100">
        <f t="shared" si="388"/>
        <v>9.0909090909090828</v>
      </c>
      <c r="AF672" s="1100">
        <f t="shared" si="389"/>
        <v>4.7619047619047672</v>
      </c>
      <c r="AG672" s="1100">
        <f t="shared" si="390"/>
        <v>19.999999999999996</v>
      </c>
      <c r="AH672" s="1100">
        <f t="shared" si="391"/>
        <v>39.999999999999993</v>
      </c>
      <c r="AI672" s="1100">
        <f t="shared" si="392"/>
        <v>25</v>
      </c>
      <c r="AJ672" s="1100">
        <f t="shared" si="393"/>
        <v>17.647058823529417</v>
      </c>
      <c r="AK672" s="1100">
        <f t="shared" si="394"/>
        <v>6.25</v>
      </c>
      <c r="AL672" s="1100">
        <f t="shared" si="395"/>
        <v>0</v>
      </c>
      <c r="AM672" s="1100">
        <f t="shared" si="396"/>
        <v>6.6666666666666652</v>
      </c>
      <c r="AN672" s="1100">
        <f t="shared" si="397"/>
        <v>19.999999999999996</v>
      </c>
      <c r="AO672" s="1100">
        <f t="shared" si="398"/>
        <v>17.172853393325838</v>
      </c>
      <c r="AP672" s="1100">
        <f t="shared" si="399"/>
        <v>28.005759539236852</v>
      </c>
      <c r="AQ672" s="1100">
        <f t="shared" si="400"/>
        <v>4.1749999999999954</v>
      </c>
      <c r="AR672" s="1100">
        <f t="shared" si="401"/>
        <v>0</v>
      </c>
      <c r="AS672" s="1100">
        <f t="shared" si="402"/>
        <v>-33.333333333333329</v>
      </c>
      <c r="AT672" s="1100">
        <f t="shared" si="403"/>
        <v>-50</v>
      </c>
      <c r="AU672" s="1100">
        <f t="shared" si="404"/>
        <v>0</v>
      </c>
      <c r="AV672" s="1100">
        <f t="shared" si="405"/>
        <v>4.343289422199037</v>
      </c>
      <c r="AW672" s="1100">
        <f t="shared" si="407"/>
        <v>8.0923983226045131</v>
      </c>
      <c r="AX672" s="1100">
        <f t="shared" si="408"/>
        <v>19.786621180835326</v>
      </c>
    </row>
    <row r="673" spans="1:50" x14ac:dyDescent="0.2">
      <c r="A673" s="838" t="s">
        <v>1705</v>
      </c>
      <c r="B673" s="831" t="s">
        <v>1706</v>
      </c>
      <c r="C673" s="490">
        <v>1.1000000000000001</v>
      </c>
      <c r="D673" s="490">
        <v>0.99</v>
      </c>
      <c r="E673" s="590">
        <v>0.9</v>
      </c>
      <c r="F673" s="590">
        <v>0.82000000000000006</v>
      </c>
      <c r="G673" s="490">
        <v>0.76</v>
      </c>
      <c r="H673" s="490">
        <v>0.64</v>
      </c>
      <c r="I673" s="490">
        <v>0.54</v>
      </c>
      <c r="J673" s="490">
        <v>0.5</v>
      </c>
      <c r="K673" s="972"/>
      <c r="L673" s="490">
        <v>0.44</v>
      </c>
      <c r="M673" s="490">
        <v>0.3</v>
      </c>
      <c r="N673" s="972"/>
      <c r="O673" s="586">
        <v>0</v>
      </c>
      <c r="P673" s="586">
        <v>0</v>
      </c>
      <c r="Q673" s="586">
        <v>0</v>
      </c>
      <c r="R673" s="586">
        <v>0</v>
      </c>
      <c r="S673" s="586">
        <v>0</v>
      </c>
      <c r="T673" s="586">
        <v>0</v>
      </c>
      <c r="U673" s="586">
        <v>0</v>
      </c>
      <c r="V673" s="586">
        <v>0</v>
      </c>
      <c r="W673" s="586">
        <v>0</v>
      </c>
      <c r="X673" s="586">
        <v>0</v>
      </c>
      <c r="Y673" s="586">
        <v>0</v>
      </c>
      <c r="Z673" s="586">
        <v>0</v>
      </c>
      <c r="AA673" s="587">
        <f t="shared" si="406"/>
        <v>6.9899999999999993</v>
      </c>
      <c r="AB673" s="1100">
        <f t="shared" si="385"/>
        <v>11.111111111111116</v>
      </c>
      <c r="AC673" s="1100">
        <f t="shared" si="386"/>
        <v>9.9999999999999858</v>
      </c>
      <c r="AD673" s="1100">
        <f t="shared" si="387"/>
        <v>9.7560975609755971</v>
      </c>
      <c r="AE673" s="1100">
        <f t="shared" si="388"/>
        <v>7.8947368421052655</v>
      </c>
      <c r="AF673" s="1100">
        <f t="shared" si="389"/>
        <v>18.75</v>
      </c>
      <c r="AG673" s="1100">
        <f t="shared" si="390"/>
        <v>18.518518518518512</v>
      </c>
      <c r="AH673" s="1100">
        <f t="shared" si="391"/>
        <v>8.0000000000000071</v>
      </c>
      <c r="AI673" s="1100">
        <f t="shared" si="392"/>
        <v>13.636363636363647</v>
      </c>
      <c r="AJ673" s="1100">
        <f t="shared" si="393"/>
        <v>46.666666666666679</v>
      </c>
      <c r="AK673" s="1100" t="str">
        <f t="shared" si="394"/>
        <v>n/a</v>
      </c>
      <c r="AL673" s="1100" t="str">
        <f t="shared" si="395"/>
        <v>n/a</v>
      </c>
      <c r="AM673" s="1100" t="str">
        <f t="shared" si="396"/>
        <v>n/a</v>
      </c>
      <c r="AN673" s="1100" t="str">
        <f t="shared" si="397"/>
        <v>n/a</v>
      </c>
      <c r="AO673" s="1100" t="str">
        <f t="shared" si="398"/>
        <v>n/a</v>
      </c>
      <c r="AP673" s="1100" t="str">
        <f t="shared" si="399"/>
        <v>n/a</v>
      </c>
      <c r="AQ673" s="1100" t="str">
        <f t="shared" si="400"/>
        <v>n/a</v>
      </c>
      <c r="AR673" s="1100" t="str">
        <f t="shared" si="401"/>
        <v>n/a</v>
      </c>
      <c r="AS673" s="1100" t="str">
        <f t="shared" si="402"/>
        <v>n/a</v>
      </c>
      <c r="AT673" s="1100" t="str">
        <f t="shared" si="403"/>
        <v>n/a</v>
      </c>
      <c r="AU673" s="1100" t="str">
        <f t="shared" si="404"/>
        <v>n/a</v>
      </c>
      <c r="AV673" s="1100" t="str">
        <f t="shared" si="405"/>
        <v>n/a</v>
      </c>
      <c r="AW673" s="1100">
        <f t="shared" si="407"/>
        <v>16.037054926193424</v>
      </c>
      <c r="AX673" s="1100">
        <f t="shared" si="408"/>
        <v>12.188658367098666</v>
      </c>
    </row>
    <row r="674" spans="1:50" x14ac:dyDescent="0.2">
      <c r="A674" s="838" t="s">
        <v>348</v>
      </c>
      <c r="B674" s="831" t="s">
        <v>349</v>
      </c>
      <c r="C674" s="490">
        <v>3.6</v>
      </c>
      <c r="D674" s="490">
        <v>3.04</v>
      </c>
      <c r="E674" s="590">
        <v>2.8</v>
      </c>
      <c r="F674" s="590">
        <v>2.2799999999999998</v>
      </c>
      <c r="G674" s="490">
        <v>2.16</v>
      </c>
      <c r="H674" s="490">
        <v>2.08</v>
      </c>
      <c r="I674" s="490">
        <v>1.76</v>
      </c>
      <c r="J674" s="490">
        <v>1.52</v>
      </c>
      <c r="K674" s="972"/>
      <c r="L674" s="490">
        <v>1.36</v>
      </c>
      <c r="M674" s="490">
        <v>1.24</v>
      </c>
      <c r="N674" s="972"/>
      <c r="O674" s="590">
        <v>1.08</v>
      </c>
      <c r="P674" s="590">
        <v>1</v>
      </c>
      <c r="Q674" s="590">
        <v>0.96</v>
      </c>
      <c r="R674" s="590">
        <v>0.68</v>
      </c>
      <c r="S674" s="590">
        <v>0.56000000000000005</v>
      </c>
      <c r="T674" s="590">
        <v>0.46</v>
      </c>
      <c r="U674" s="590">
        <v>0.38</v>
      </c>
      <c r="V674" s="590">
        <v>0.34</v>
      </c>
      <c r="W674" s="590">
        <v>0.32</v>
      </c>
      <c r="X674" s="590">
        <v>0.3</v>
      </c>
      <c r="Y674" s="590">
        <v>0.26</v>
      </c>
      <c r="Z674" s="590">
        <v>0.2</v>
      </c>
      <c r="AA674" s="587">
        <f t="shared" si="406"/>
        <v>28.380000000000003</v>
      </c>
      <c r="AB674" s="1100">
        <f t="shared" si="385"/>
        <v>18.421052631578938</v>
      </c>
      <c r="AC674" s="1100">
        <f t="shared" si="386"/>
        <v>8.5714285714285854</v>
      </c>
      <c r="AD674" s="1100">
        <f t="shared" si="387"/>
        <v>22.807017543859654</v>
      </c>
      <c r="AE674" s="1100">
        <f t="shared" si="388"/>
        <v>5.5555555555555358</v>
      </c>
      <c r="AF674" s="1100">
        <f t="shared" si="389"/>
        <v>3.8461538461538547</v>
      </c>
      <c r="AG674" s="1100">
        <f t="shared" si="390"/>
        <v>18.181818181818187</v>
      </c>
      <c r="AH674" s="1100">
        <f t="shared" si="391"/>
        <v>15.789473684210531</v>
      </c>
      <c r="AI674" s="1100">
        <f t="shared" si="392"/>
        <v>11.764705882352944</v>
      </c>
      <c r="AJ674" s="1100">
        <f t="shared" si="393"/>
        <v>9.6774193548387224</v>
      </c>
      <c r="AK674" s="1100">
        <f t="shared" si="394"/>
        <v>14.814814814814813</v>
      </c>
      <c r="AL674" s="1100">
        <f t="shared" si="395"/>
        <v>8.0000000000000071</v>
      </c>
      <c r="AM674" s="1100">
        <f t="shared" si="396"/>
        <v>4.1666666666666741</v>
      </c>
      <c r="AN674" s="1100">
        <f t="shared" si="397"/>
        <v>41.176470588235283</v>
      </c>
      <c r="AO674" s="1100">
        <f t="shared" si="398"/>
        <v>21.42857142857142</v>
      </c>
      <c r="AP674" s="1100">
        <f t="shared" si="399"/>
        <v>21.739130434782616</v>
      </c>
      <c r="AQ674" s="1100">
        <f t="shared" si="400"/>
        <v>21.052631578947366</v>
      </c>
      <c r="AR674" s="1100">
        <f t="shared" si="401"/>
        <v>11.764705882352944</v>
      </c>
      <c r="AS674" s="1100">
        <f t="shared" si="402"/>
        <v>6.25</v>
      </c>
      <c r="AT674" s="1100">
        <f t="shared" si="403"/>
        <v>6.6666666666666652</v>
      </c>
      <c r="AU674" s="1100">
        <f t="shared" si="404"/>
        <v>15.384615384615374</v>
      </c>
      <c r="AV674" s="1100">
        <f t="shared" si="405"/>
        <v>30.000000000000004</v>
      </c>
      <c r="AW674" s="1100">
        <f t="shared" si="407"/>
        <v>15.098042795116672</v>
      </c>
      <c r="AX674" s="1100">
        <f t="shared" si="408"/>
        <v>9.3100204484035949</v>
      </c>
    </row>
    <row r="675" spans="1:50" x14ac:dyDescent="0.2">
      <c r="A675" s="838" t="s">
        <v>1727</v>
      </c>
      <c r="B675" s="831" t="s">
        <v>1728</v>
      </c>
      <c r="C675" s="490">
        <v>1.1200000000000001</v>
      </c>
      <c r="D675" s="490">
        <v>1</v>
      </c>
      <c r="E675" s="590">
        <v>0.88</v>
      </c>
      <c r="F675" s="590">
        <v>0.8</v>
      </c>
      <c r="G675" s="490">
        <v>0.72</v>
      </c>
      <c r="H675" s="490">
        <v>0.6</v>
      </c>
      <c r="I675" s="490">
        <v>0.4</v>
      </c>
      <c r="J675" s="490">
        <v>0.1</v>
      </c>
      <c r="K675" s="972"/>
      <c r="L675" s="492">
        <v>0</v>
      </c>
      <c r="M675" s="492">
        <v>0</v>
      </c>
      <c r="N675" s="972"/>
      <c r="O675" s="586">
        <v>0</v>
      </c>
      <c r="P675" s="586">
        <v>0</v>
      </c>
      <c r="Q675" s="586">
        <v>0</v>
      </c>
      <c r="R675" s="586">
        <v>0</v>
      </c>
      <c r="S675" s="586">
        <v>0</v>
      </c>
      <c r="T675" s="586">
        <v>0</v>
      </c>
      <c r="U675" s="586">
        <v>0</v>
      </c>
      <c r="V675" s="586">
        <v>0</v>
      </c>
      <c r="W675" s="586">
        <v>0</v>
      </c>
      <c r="X675" s="586">
        <v>0</v>
      </c>
      <c r="Y675" s="586">
        <v>0</v>
      </c>
      <c r="Z675" s="586">
        <v>0</v>
      </c>
      <c r="AA675" s="587">
        <f t="shared" si="406"/>
        <v>5.6199999999999992</v>
      </c>
      <c r="AB675" s="1100">
        <f t="shared" si="385"/>
        <v>12.000000000000011</v>
      </c>
      <c r="AC675" s="1100">
        <f t="shared" si="386"/>
        <v>13.636363636363647</v>
      </c>
      <c r="AD675" s="1100">
        <f t="shared" si="387"/>
        <v>9.9999999999999858</v>
      </c>
      <c r="AE675" s="1100">
        <f t="shared" si="388"/>
        <v>11.111111111111116</v>
      </c>
      <c r="AF675" s="1100">
        <f t="shared" si="389"/>
        <v>19.999999999999996</v>
      </c>
      <c r="AG675" s="1100">
        <f t="shared" si="390"/>
        <v>49.999999999999979</v>
      </c>
      <c r="AH675" s="1100">
        <f t="shared" si="391"/>
        <v>300</v>
      </c>
      <c r="AI675" s="1100" t="str">
        <f t="shared" si="392"/>
        <v>n/a</v>
      </c>
      <c r="AJ675" s="1100" t="str">
        <f t="shared" si="393"/>
        <v>n/a</v>
      </c>
      <c r="AK675" s="1100" t="str">
        <f t="shared" si="394"/>
        <v>n/a</v>
      </c>
      <c r="AL675" s="1100" t="str">
        <f t="shared" si="395"/>
        <v>n/a</v>
      </c>
      <c r="AM675" s="1100" t="str">
        <f t="shared" si="396"/>
        <v>n/a</v>
      </c>
      <c r="AN675" s="1100" t="str">
        <f t="shared" si="397"/>
        <v>n/a</v>
      </c>
      <c r="AO675" s="1100" t="str">
        <f t="shared" si="398"/>
        <v>n/a</v>
      </c>
      <c r="AP675" s="1100" t="str">
        <f t="shared" si="399"/>
        <v>n/a</v>
      </c>
      <c r="AQ675" s="1100" t="str">
        <f t="shared" si="400"/>
        <v>n/a</v>
      </c>
      <c r="AR675" s="1100" t="str">
        <f t="shared" si="401"/>
        <v>n/a</v>
      </c>
      <c r="AS675" s="1100" t="str">
        <f t="shared" si="402"/>
        <v>n/a</v>
      </c>
      <c r="AT675" s="1100" t="str">
        <f t="shared" si="403"/>
        <v>n/a</v>
      </c>
      <c r="AU675" s="1100" t="str">
        <f t="shared" si="404"/>
        <v>n/a</v>
      </c>
      <c r="AV675" s="1100" t="str">
        <f t="shared" si="405"/>
        <v>n/a</v>
      </c>
      <c r="AW675" s="1100">
        <f t="shared" si="407"/>
        <v>59.535353535353529</v>
      </c>
      <c r="AX675" s="1100">
        <f t="shared" si="408"/>
        <v>106.95964890188719</v>
      </c>
    </row>
    <row r="676" spans="1:50" x14ac:dyDescent="0.2">
      <c r="A676" s="838" t="s">
        <v>825</v>
      </c>
      <c r="B676" s="831" t="s">
        <v>826</v>
      </c>
      <c r="C676" s="490">
        <v>3.37</v>
      </c>
      <c r="D676" s="490">
        <v>3.23</v>
      </c>
      <c r="E676" s="590">
        <v>3.03</v>
      </c>
      <c r="F676" s="590">
        <v>2.83</v>
      </c>
      <c r="G676" s="490">
        <v>2.62</v>
      </c>
      <c r="H676" s="490">
        <v>2.38</v>
      </c>
      <c r="I676" s="490">
        <v>2.15</v>
      </c>
      <c r="J676" s="490">
        <v>1.96</v>
      </c>
      <c r="K676" s="972"/>
      <c r="L676" s="490">
        <v>1.79</v>
      </c>
      <c r="M676" s="490">
        <v>1.59</v>
      </c>
      <c r="N676" s="972"/>
      <c r="O676" s="590">
        <v>1.41</v>
      </c>
      <c r="P676" s="590">
        <v>1.23</v>
      </c>
      <c r="Q676" s="590">
        <v>1.19</v>
      </c>
      <c r="R676" s="590">
        <v>1.1299999999999999</v>
      </c>
      <c r="S676" s="590">
        <v>1.01</v>
      </c>
      <c r="T676" s="590">
        <v>0.91</v>
      </c>
      <c r="U676" s="586">
        <v>0.87</v>
      </c>
      <c r="V676" s="586">
        <v>1.1599999999999999</v>
      </c>
      <c r="W676" s="590">
        <v>1.1599999999999999</v>
      </c>
      <c r="X676" s="590">
        <v>1.1200000000000001</v>
      </c>
      <c r="Y676" s="590">
        <v>1.08</v>
      </c>
      <c r="Z676" s="590">
        <v>1.04</v>
      </c>
      <c r="AA676" s="587">
        <f t="shared" si="406"/>
        <v>38.259999999999984</v>
      </c>
      <c r="AB676" s="1100">
        <f t="shared" si="385"/>
        <v>4.334365325077405</v>
      </c>
      <c r="AC676" s="1100">
        <f t="shared" si="386"/>
        <v>6.6006600660066139</v>
      </c>
      <c r="AD676" s="1100">
        <f t="shared" si="387"/>
        <v>7.0671378091872628</v>
      </c>
      <c r="AE676" s="1100">
        <f t="shared" si="388"/>
        <v>8.0152671755725269</v>
      </c>
      <c r="AF676" s="1100">
        <f t="shared" si="389"/>
        <v>10.084033613445387</v>
      </c>
      <c r="AG676" s="1100">
        <f t="shared" si="390"/>
        <v>10.697674418604652</v>
      </c>
      <c r="AH676" s="1100">
        <f t="shared" si="391"/>
        <v>9.6938775510204032</v>
      </c>
      <c r="AI676" s="1100">
        <f t="shared" si="392"/>
        <v>9.4972067039106101</v>
      </c>
      <c r="AJ676" s="1100">
        <f t="shared" si="393"/>
        <v>12.578616352201255</v>
      </c>
      <c r="AK676" s="1100">
        <f t="shared" si="394"/>
        <v>12.765957446808528</v>
      </c>
      <c r="AL676" s="1100">
        <f t="shared" si="395"/>
        <v>14.634146341463406</v>
      </c>
      <c r="AM676" s="1100">
        <f t="shared" si="396"/>
        <v>3.3613445378151363</v>
      </c>
      <c r="AN676" s="1100">
        <f t="shared" si="397"/>
        <v>5.3097345132743445</v>
      </c>
      <c r="AO676" s="1100">
        <f t="shared" si="398"/>
        <v>11.88118811881187</v>
      </c>
      <c r="AP676" s="1100">
        <f t="shared" si="399"/>
        <v>10.989010989010994</v>
      </c>
      <c r="AQ676" s="1100">
        <f t="shared" si="400"/>
        <v>4.5977011494252817</v>
      </c>
      <c r="AR676" s="1100">
        <f t="shared" si="401"/>
        <v>-25</v>
      </c>
      <c r="AS676" s="1100">
        <f t="shared" si="402"/>
        <v>0</v>
      </c>
      <c r="AT676" s="1100">
        <f t="shared" si="403"/>
        <v>3.5714285714285587</v>
      </c>
      <c r="AU676" s="1100">
        <f t="shared" si="404"/>
        <v>3.7037037037036979</v>
      </c>
      <c r="AV676" s="1100">
        <f t="shared" si="405"/>
        <v>3.8461538461538547</v>
      </c>
      <c r="AW676" s="1100">
        <f t="shared" si="407"/>
        <v>6.1061527729962775</v>
      </c>
      <c r="AX676" s="1100">
        <f t="shared" si="408"/>
        <v>8.1179434038828671</v>
      </c>
    </row>
    <row r="677" spans="1:50" x14ac:dyDescent="0.2">
      <c r="A677" s="838" t="s">
        <v>1713</v>
      </c>
      <c r="B677" s="831" t="s">
        <v>1714</v>
      </c>
      <c r="C677" s="490">
        <v>0.8</v>
      </c>
      <c r="D677" s="490">
        <v>0.6</v>
      </c>
      <c r="E677" s="590">
        <v>0.52</v>
      </c>
      <c r="F677" s="590">
        <v>0.44</v>
      </c>
      <c r="G677" s="490">
        <v>0.34</v>
      </c>
      <c r="H677" s="490">
        <v>0.26</v>
      </c>
      <c r="I677" s="490">
        <v>0.18</v>
      </c>
      <c r="J677" s="490">
        <v>0.12</v>
      </c>
      <c r="K677" s="972"/>
      <c r="L677" s="492">
        <v>0</v>
      </c>
      <c r="M677" s="492">
        <v>0</v>
      </c>
      <c r="N677" s="972"/>
      <c r="O677" s="586">
        <v>0.01</v>
      </c>
      <c r="P677" s="586">
        <v>0.31</v>
      </c>
      <c r="Q677" s="590">
        <v>0.44</v>
      </c>
      <c r="R677" s="590">
        <v>0.38</v>
      </c>
      <c r="S677" s="590">
        <v>0.34</v>
      </c>
      <c r="T677" s="590">
        <v>0.31</v>
      </c>
      <c r="U677" s="590">
        <v>0.28999999999999998</v>
      </c>
      <c r="V677" s="590">
        <v>0.26</v>
      </c>
      <c r="W677" s="590">
        <v>0.23</v>
      </c>
      <c r="X677" s="590">
        <v>0.21</v>
      </c>
      <c r="Y677" s="590">
        <v>0.185</v>
      </c>
      <c r="Z677" s="590">
        <v>0.14499999999999999</v>
      </c>
      <c r="AA677" s="587">
        <f t="shared" si="406"/>
        <v>6.3699999999999992</v>
      </c>
      <c r="AB677" s="1100">
        <f t="shared" si="385"/>
        <v>33.33333333333335</v>
      </c>
      <c r="AC677" s="1100">
        <f t="shared" si="386"/>
        <v>15.384615384615374</v>
      </c>
      <c r="AD677" s="1100">
        <f t="shared" si="387"/>
        <v>18.181818181818187</v>
      </c>
      <c r="AE677" s="1100">
        <f t="shared" si="388"/>
        <v>29.411764705882337</v>
      </c>
      <c r="AF677" s="1100">
        <f t="shared" si="389"/>
        <v>30.76923076923077</v>
      </c>
      <c r="AG677" s="1100">
        <f t="shared" si="390"/>
        <v>44.444444444444464</v>
      </c>
      <c r="AH677" s="1100">
        <f t="shared" si="391"/>
        <v>50</v>
      </c>
      <c r="AI677" s="1100" t="str">
        <f t="shared" si="392"/>
        <v>n/a</v>
      </c>
      <c r="AJ677" s="1100" t="str">
        <f t="shared" si="393"/>
        <v>n/a</v>
      </c>
      <c r="AK677" s="1100">
        <f t="shared" si="394"/>
        <v>-100</v>
      </c>
      <c r="AL677" s="1100">
        <f t="shared" si="395"/>
        <v>-96.774193548387103</v>
      </c>
      <c r="AM677" s="1100">
        <f t="shared" si="396"/>
        <v>-29.54545454545454</v>
      </c>
      <c r="AN677" s="1100">
        <f t="shared" si="397"/>
        <v>15.789473684210531</v>
      </c>
      <c r="AO677" s="1100">
        <f t="shared" si="398"/>
        <v>11.764705882352944</v>
      </c>
      <c r="AP677" s="1100">
        <f t="shared" si="399"/>
        <v>9.6774193548387224</v>
      </c>
      <c r="AQ677" s="1100">
        <f t="shared" si="400"/>
        <v>6.8965517241379448</v>
      </c>
      <c r="AR677" s="1100">
        <f t="shared" si="401"/>
        <v>11.538461538461519</v>
      </c>
      <c r="AS677" s="1100">
        <f t="shared" si="402"/>
        <v>13.043478260869556</v>
      </c>
      <c r="AT677" s="1100">
        <f t="shared" si="403"/>
        <v>9.5238095238095344</v>
      </c>
      <c r="AU677" s="1100">
        <f t="shared" si="404"/>
        <v>13.513513513513509</v>
      </c>
      <c r="AV677" s="1100">
        <f t="shared" si="405"/>
        <v>27.586206896551737</v>
      </c>
      <c r="AW677" s="1100">
        <f t="shared" si="407"/>
        <v>6.0283778475909919</v>
      </c>
      <c r="AX677" s="1100">
        <f t="shared" si="408"/>
        <v>40.400557596098579</v>
      </c>
    </row>
    <row r="678" spans="1:50" x14ac:dyDescent="0.2">
      <c r="A678" s="831" t="s">
        <v>1719</v>
      </c>
      <c r="B678" s="831" t="s">
        <v>1720</v>
      </c>
      <c r="C678" s="490">
        <v>1.5</v>
      </c>
      <c r="D678" s="490">
        <v>1.36</v>
      </c>
      <c r="E678" s="590">
        <v>1.2</v>
      </c>
      <c r="F678" s="590">
        <v>1.05</v>
      </c>
      <c r="G678" s="490">
        <v>0.92</v>
      </c>
      <c r="H678" s="490">
        <v>0.76</v>
      </c>
      <c r="I678" s="490">
        <v>0.61</v>
      </c>
      <c r="J678" s="490">
        <v>0.49</v>
      </c>
      <c r="K678" s="972"/>
      <c r="L678" s="490">
        <v>0.36</v>
      </c>
      <c r="M678" s="490">
        <v>0.215</v>
      </c>
      <c r="N678" s="972"/>
      <c r="O678" s="590">
        <v>0.14000000000000001</v>
      </c>
      <c r="P678" s="586">
        <v>0</v>
      </c>
      <c r="Q678" s="586">
        <v>0</v>
      </c>
      <c r="R678" s="586">
        <v>0</v>
      </c>
      <c r="S678" s="586">
        <v>0</v>
      </c>
      <c r="T678" s="586">
        <v>0</v>
      </c>
      <c r="U678" s="586">
        <v>0</v>
      </c>
      <c r="V678" s="586">
        <v>0</v>
      </c>
      <c r="W678" s="586">
        <v>0</v>
      </c>
      <c r="X678" s="586">
        <v>0</v>
      </c>
      <c r="Y678" s="586">
        <v>0</v>
      </c>
      <c r="Z678" s="586">
        <v>0</v>
      </c>
      <c r="AA678" s="587">
        <f t="shared" si="406"/>
        <v>8.6050000000000004</v>
      </c>
      <c r="AB678" s="1100">
        <f t="shared" si="385"/>
        <v>10.294117647058808</v>
      </c>
      <c r="AC678" s="1100">
        <f t="shared" si="386"/>
        <v>13.333333333333353</v>
      </c>
      <c r="AD678" s="1100">
        <f t="shared" si="387"/>
        <v>14.285714285714279</v>
      </c>
      <c r="AE678" s="1100">
        <f t="shared" si="388"/>
        <v>14.130434782608692</v>
      </c>
      <c r="AF678" s="1100">
        <f t="shared" si="389"/>
        <v>21.052631578947366</v>
      </c>
      <c r="AG678" s="1100">
        <f t="shared" si="390"/>
        <v>24.590163934426236</v>
      </c>
      <c r="AH678" s="1100">
        <f t="shared" si="391"/>
        <v>24.489795918367353</v>
      </c>
      <c r="AI678" s="1100">
        <f t="shared" si="392"/>
        <v>36.111111111111114</v>
      </c>
      <c r="AJ678" s="1100">
        <f t="shared" si="393"/>
        <v>67.441860465116264</v>
      </c>
      <c r="AK678" s="1100">
        <f t="shared" si="394"/>
        <v>53.571428571428555</v>
      </c>
      <c r="AL678" s="1100" t="str">
        <f t="shared" si="395"/>
        <v>n/a</v>
      </c>
      <c r="AM678" s="1100" t="str">
        <f t="shared" si="396"/>
        <v>n/a</v>
      </c>
      <c r="AN678" s="1100" t="str">
        <f t="shared" si="397"/>
        <v>n/a</v>
      </c>
      <c r="AO678" s="1100" t="str">
        <f t="shared" si="398"/>
        <v>n/a</v>
      </c>
      <c r="AP678" s="1100" t="str">
        <f t="shared" si="399"/>
        <v>n/a</v>
      </c>
      <c r="AQ678" s="1100" t="str">
        <f t="shared" si="400"/>
        <v>n/a</v>
      </c>
      <c r="AR678" s="1100" t="str">
        <f t="shared" si="401"/>
        <v>n/a</v>
      </c>
      <c r="AS678" s="1100" t="str">
        <f t="shared" si="402"/>
        <v>n/a</v>
      </c>
      <c r="AT678" s="1100" t="str">
        <f t="shared" si="403"/>
        <v>n/a</v>
      </c>
      <c r="AU678" s="1100" t="str">
        <f t="shared" si="404"/>
        <v>n/a</v>
      </c>
      <c r="AV678" s="1100" t="str">
        <f t="shared" si="405"/>
        <v>n/a</v>
      </c>
      <c r="AW678" s="1100">
        <f t="shared" si="407"/>
        <v>27.930059162811197</v>
      </c>
      <c r="AX678" s="1100">
        <f t="shared" si="408"/>
        <v>19.022121093405303</v>
      </c>
    </row>
    <row r="679" spans="1:50" x14ac:dyDescent="0.2">
      <c r="A679" s="838" t="s">
        <v>1733</v>
      </c>
      <c r="B679" s="831" t="s">
        <v>1734</v>
      </c>
      <c r="C679" s="490">
        <v>1.7050000000000001</v>
      </c>
      <c r="D679" s="490">
        <v>1.5449999999999999</v>
      </c>
      <c r="E679" s="590">
        <v>1.2749999999999999</v>
      </c>
      <c r="F679" s="590">
        <v>0.97499999999999998</v>
      </c>
      <c r="G679" s="490">
        <v>0.6</v>
      </c>
      <c r="H679" s="490">
        <v>0.45</v>
      </c>
      <c r="I679" s="490">
        <v>0.32500000000000001</v>
      </c>
      <c r="J679" s="490">
        <v>0.22500000000000001</v>
      </c>
      <c r="K679" s="972"/>
      <c r="L679" s="490">
        <v>0.17</v>
      </c>
      <c r="M679" s="492">
        <v>0.16</v>
      </c>
      <c r="N679" s="972"/>
      <c r="O679" s="586">
        <v>0.16</v>
      </c>
      <c r="P679" s="586">
        <v>0.16</v>
      </c>
      <c r="Q679" s="586">
        <v>0.16</v>
      </c>
      <c r="R679" s="586">
        <v>0.16</v>
      </c>
      <c r="S679" s="586">
        <v>0.16</v>
      </c>
      <c r="T679" s="586">
        <v>0.16</v>
      </c>
      <c r="U679" s="586">
        <v>0.16</v>
      </c>
      <c r="V679" s="586">
        <v>0.16</v>
      </c>
      <c r="W679" s="586">
        <v>0.16</v>
      </c>
      <c r="X679" s="586">
        <v>0.16</v>
      </c>
      <c r="Y679" s="590">
        <v>0.16</v>
      </c>
      <c r="Z679" s="590">
        <v>0.13</v>
      </c>
      <c r="AA679" s="587">
        <f t="shared" si="406"/>
        <v>9.3200000000000021</v>
      </c>
      <c r="AB679" s="1100">
        <f t="shared" si="385"/>
        <v>10.355987055016191</v>
      </c>
      <c r="AC679" s="1100">
        <f t="shared" si="386"/>
        <v>21.176470588235308</v>
      </c>
      <c r="AD679" s="1100">
        <f t="shared" si="387"/>
        <v>30.76923076923077</v>
      </c>
      <c r="AE679" s="1100">
        <f t="shared" si="388"/>
        <v>62.5</v>
      </c>
      <c r="AF679" s="1100">
        <f t="shared" si="389"/>
        <v>33.333333333333329</v>
      </c>
      <c r="AG679" s="1100">
        <f t="shared" si="390"/>
        <v>38.46153846153846</v>
      </c>
      <c r="AH679" s="1100">
        <f t="shared" si="391"/>
        <v>44.444444444444443</v>
      </c>
      <c r="AI679" s="1100">
        <f t="shared" si="392"/>
        <v>32.352941176470587</v>
      </c>
      <c r="AJ679" s="1100">
        <f t="shared" si="393"/>
        <v>6.25</v>
      </c>
      <c r="AK679" s="1100">
        <f t="shared" si="394"/>
        <v>0</v>
      </c>
      <c r="AL679" s="1100">
        <f t="shared" si="395"/>
        <v>0</v>
      </c>
      <c r="AM679" s="1100">
        <f t="shared" si="396"/>
        <v>0</v>
      </c>
      <c r="AN679" s="1100">
        <f t="shared" si="397"/>
        <v>0</v>
      </c>
      <c r="AO679" s="1100">
        <f t="shared" si="398"/>
        <v>0</v>
      </c>
      <c r="AP679" s="1100">
        <f t="shared" si="399"/>
        <v>0</v>
      </c>
      <c r="AQ679" s="1100">
        <f t="shared" si="400"/>
        <v>0</v>
      </c>
      <c r="AR679" s="1100">
        <f t="shared" si="401"/>
        <v>0</v>
      </c>
      <c r="AS679" s="1100">
        <f t="shared" si="402"/>
        <v>0</v>
      </c>
      <c r="AT679" s="1100">
        <f t="shared" si="403"/>
        <v>0</v>
      </c>
      <c r="AU679" s="1100">
        <f t="shared" si="404"/>
        <v>0</v>
      </c>
      <c r="AV679" s="1100">
        <f t="shared" si="405"/>
        <v>23.076923076923084</v>
      </c>
      <c r="AW679" s="1100">
        <f t="shared" si="407"/>
        <v>14.41527947167582</v>
      </c>
      <c r="AX679" s="1100">
        <f t="shared" si="408"/>
        <v>19.011717945510032</v>
      </c>
    </row>
    <row r="680" spans="1:50" x14ac:dyDescent="0.2">
      <c r="A680" s="831" t="s">
        <v>1715</v>
      </c>
      <c r="B680" s="831" t="s">
        <v>1716</v>
      </c>
      <c r="C680" s="490">
        <v>1</v>
      </c>
      <c r="D680" s="490">
        <v>0.9</v>
      </c>
      <c r="E680" s="590">
        <v>0.8</v>
      </c>
      <c r="F680" s="590">
        <v>0.70000000000000007</v>
      </c>
      <c r="G680" s="490">
        <v>0.6</v>
      </c>
      <c r="H680" s="490">
        <v>0.5</v>
      </c>
      <c r="I680" s="490">
        <v>0.4</v>
      </c>
      <c r="J680" s="490">
        <v>0.28000000000000003</v>
      </c>
      <c r="K680" s="972"/>
      <c r="L680" s="490">
        <v>0.22</v>
      </c>
      <c r="M680" s="490">
        <v>0.2</v>
      </c>
      <c r="N680" s="972"/>
      <c r="O680" s="590">
        <v>0.18</v>
      </c>
      <c r="P680" s="586">
        <v>0.15</v>
      </c>
      <c r="Q680" s="590">
        <v>0.15</v>
      </c>
      <c r="R680" s="590">
        <v>0.12</v>
      </c>
      <c r="S680" s="590">
        <v>0.09</v>
      </c>
      <c r="T680" s="590">
        <v>0.06</v>
      </c>
      <c r="U680" s="586">
        <v>0.03</v>
      </c>
      <c r="V680" s="586">
        <v>0.03</v>
      </c>
      <c r="W680" s="586">
        <v>0.03</v>
      </c>
      <c r="X680" s="586">
        <v>0.03</v>
      </c>
      <c r="Y680" s="586">
        <v>0.03</v>
      </c>
      <c r="Z680" s="586">
        <v>0.03</v>
      </c>
      <c r="AA680" s="587">
        <f t="shared" si="406"/>
        <v>6.530000000000002</v>
      </c>
      <c r="AB680" s="1100">
        <f t="shared" si="385"/>
        <v>11.111111111111116</v>
      </c>
      <c r="AC680" s="1100">
        <f t="shared" si="386"/>
        <v>12.5</v>
      </c>
      <c r="AD680" s="1100">
        <f t="shared" si="387"/>
        <v>14.285714285714279</v>
      </c>
      <c r="AE680" s="1100">
        <f t="shared" si="388"/>
        <v>16.666666666666675</v>
      </c>
      <c r="AF680" s="1100">
        <f t="shared" si="389"/>
        <v>19.999999999999996</v>
      </c>
      <c r="AG680" s="1100">
        <f t="shared" si="390"/>
        <v>25</v>
      </c>
      <c r="AH680" s="1100">
        <f t="shared" si="391"/>
        <v>42.857142857142861</v>
      </c>
      <c r="AI680" s="1100">
        <f t="shared" si="392"/>
        <v>27.272727272727295</v>
      </c>
      <c r="AJ680" s="1100">
        <f t="shared" si="393"/>
        <v>9.9999999999999858</v>
      </c>
      <c r="AK680" s="1100">
        <f t="shared" si="394"/>
        <v>11.111111111111116</v>
      </c>
      <c r="AL680" s="1100">
        <f t="shared" si="395"/>
        <v>19.999999999999996</v>
      </c>
      <c r="AM680" s="1100">
        <f t="shared" si="396"/>
        <v>0</v>
      </c>
      <c r="AN680" s="1100">
        <f t="shared" si="397"/>
        <v>25</v>
      </c>
      <c r="AO680" s="1100">
        <f t="shared" si="398"/>
        <v>33.333333333333329</v>
      </c>
      <c r="AP680" s="1100">
        <f t="shared" si="399"/>
        <v>50</v>
      </c>
      <c r="AQ680" s="1100">
        <f t="shared" si="400"/>
        <v>100</v>
      </c>
      <c r="AR680" s="1100">
        <f t="shared" si="401"/>
        <v>0</v>
      </c>
      <c r="AS680" s="1100">
        <f t="shared" si="402"/>
        <v>0</v>
      </c>
      <c r="AT680" s="1100">
        <f t="shared" si="403"/>
        <v>0</v>
      </c>
      <c r="AU680" s="1100">
        <f t="shared" si="404"/>
        <v>0</v>
      </c>
      <c r="AV680" s="1100">
        <f t="shared" si="405"/>
        <v>0</v>
      </c>
      <c r="AW680" s="1100">
        <f t="shared" si="407"/>
        <v>19.958943173228892</v>
      </c>
      <c r="AX680" s="1100">
        <f t="shared" si="408"/>
        <v>23.303564946294372</v>
      </c>
    </row>
    <row r="681" spans="1:50" x14ac:dyDescent="0.2">
      <c r="A681" s="831" t="s">
        <v>4037</v>
      </c>
      <c r="B681" s="10" t="s">
        <v>4038</v>
      </c>
      <c r="C681" s="1009">
        <v>0.74</v>
      </c>
      <c r="D681" s="1009">
        <v>0.62</v>
      </c>
      <c r="E681" s="806">
        <v>0.55000000000000004</v>
      </c>
      <c r="F681" s="590">
        <v>0.47</v>
      </c>
      <c r="G681" s="590">
        <v>0.38500000000000001</v>
      </c>
      <c r="H681" s="590">
        <v>0.36</v>
      </c>
      <c r="I681" s="492">
        <v>0</v>
      </c>
      <c r="J681" s="492">
        <v>0</v>
      </c>
      <c r="K681" s="972"/>
      <c r="L681" s="492">
        <v>0</v>
      </c>
      <c r="M681" s="492">
        <v>0</v>
      </c>
      <c r="N681" s="972"/>
      <c r="O681" s="586">
        <v>0</v>
      </c>
      <c r="P681" s="586">
        <v>0</v>
      </c>
      <c r="Q681" s="586">
        <v>0</v>
      </c>
      <c r="R681" s="586">
        <v>0</v>
      </c>
      <c r="S681" s="586">
        <v>0</v>
      </c>
      <c r="T681" s="586">
        <v>0</v>
      </c>
      <c r="U681" s="586">
        <v>0</v>
      </c>
      <c r="V681" s="586">
        <v>0</v>
      </c>
      <c r="W681" s="586">
        <v>0</v>
      </c>
      <c r="X681" s="586">
        <v>0</v>
      </c>
      <c r="Y681" s="586">
        <v>0</v>
      </c>
      <c r="Z681" s="586">
        <v>0</v>
      </c>
      <c r="AA681" s="587">
        <f t="shared" si="406"/>
        <v>3.1249999999999996</v>
      </c>
      <c r="AB681" s="1100">
        <f t="shared" si="385"/>
        <v>19.354838709677423</v>
      </c>
      <c r="AC681" s="1100">
        <f t="shared" si="386"/>
        <v>12.72727272727272</v>
      </c>
      <c r="AD681" s="1100">
        <f t="shared" si="387"/>
        <v>17.021276595744705</v>
      </c>
      <c r="AE681" s="1100">
        <f t="shared" si="388"/>
        <v>22.077922077922075</v>
      </c>
      <c r="AF681" s="1100">
        <f t="shared" si="389"/>
        <v>6.944444444444442</v>
      </c>
      <c r="AG681" s="1100" t="str">
        <f t="shared" si="390"/>
        <v>n/a</v>
      </c>
      <c r="AH681" s="1100" t="str">
        <f t="shared" si="391"/>
        <v>n/a</v>
      </c>
      <c r="AI681" s="1100" t="str">
        <f t="shared" si="392"/>
        <v>n/a</v>
      </c>
      <c r="AJ681" s="1100" t="str">
        <f t="shared" si="393"/>
        <v>n/a</v>
      </c>
      <c r="AK681" s="1100" t="str">
        <f t="shared" si="394"/>
        <v>n/a</v>
      </c>
      <c r="AL681" s="1100" t="str">
        <f t="shared" si="395"/>
        <v>n/a</v>
      </c>
      <c r="AM681" s="1100" t="str">
        <f t="shared" si="396"/>
        <v>n/a</v>
      </c>
      <c r="AN681" s="1100" t="str">
        <f t="shared" si="397"/>
        <v>n/a</v>
      </c>
      <c r="AO681" s="1100" t="str">
        <f t="shared" si="398"/>
        <v>n/a</v>
      </c>
      <c r="AP681" s="1100" t="str">
        <f t="shared" si="399"/>
        <v>n/a</v>
      </c>
      <c r="AQ681" s="1100" t="str">
        <f t="shared" si="400"/>
        <v>n/a</v>
      </c>
      <c r="AR681" s="1100" t="str">
        <f t="shared" si="401"/>
        <v>n/a</v>
      </c>
      <c r="AS681" s="1100" t="str">
        <f t="shared" si="402"/>
        <v>n/a</v>
      </c>
      <c r="AT681" s="1100" t="str">
        <f t="shared" si="403"/>
        <v>n/a</v>
      </c>
      <c r="AU681" s="1100" t="str">
        <f t="shared" si="404"/>
        <v>n/a</v>
      </c>
      <c r="AV681" s="1100" t="str">
        <f t="shared" si="405"/>
        <v>n/a</v>
      </c>
      <c r="AW681" s="1100">
        <f t="shared" si="407"/>
        <v>15.625150911012273</v>
      </c>
      <c r="AX681" s="1100">
        <f t="shared" si="408"/>
        <v>5.9424396602340472</v>
      </c>
    </row>
    <row r="682" spans="1:50" x14ac:dyDescent="0.2">
      <c r="A682" s="676" t="s">
        <v>3895</v>
      </c>
      <c r="B682" s="10" t="s">
        <v>3896</v>
      </c>
      <c r="C682" s="1009">
        <v>0.66</v>
      </c>
      <c r="D682" s="1009">
        <v>0.56999999999999995</v>
      </c>
      <c r="E682" s="590">
        <v>0.46</v>
      </c>
      <c r="F682" s="10">
        <v>0.39</v>
      </c>
      <c r="G682" s="10">
        <v>0.35</v>
      </c>
      <c r="H682" s="10">
        <v>0.31</v>
      </c>
      <c r="I682" s="10">
        <v>0.21</v>
      </c>
      <c r="J682" s="492">
        <v>0</v>
      </c>
      <c r="K682" s="10"/>
      <c r="L682" s="492">
        <v>0</v>
      </c>
      <c r="M682" s="492">
        <v>0</v>
      </c>
      <c r="N682" s="831"/>
      <c r="O682" s="586">
        <v>0</v>
      </c>
      <c r="P682" s="586">
        <v>0</v>
      </c>
      <c r="Q682" s="586">
        <v>0</v>
      </c>
      <c r="R682" s="586">
        <v>0</v>
      </c>
      <c r="S682" s="586">
        <v>0</v>
      </c>
      <c r="T682" s="586">
        <v>0</v>
      </c>
      <c r="U682" s="586">
        <v>0</v>
      </c>
      <c r="V682" s="586">
        <v>0</v>
      </c>
      <c r="W682" s="586">
        <v>0</v>
      </c>
      <c r="X682" s="586">
        <v>0</v>
      </c>
      <c r="Y682" s="586">
        <v>0</v>
      </c>
      <c r="Z682" s="586">
        <v>0</v>
      </c>
      <c r="AA682" s="587">
        <f t="shared" si="406"/>
        <v>2.95</v>
      </c>
      <c r="AB682" s="1100">
        <f t="shared" si="385"/>
        <v>15.789473684210531</v>
      </c>
      <c r="AC682" s="1100">
        <f t="shared" si="386"/>
        <v>23.913043478260843</v>
      </c>
      <c r="AD682" s="1100">
        <f t="shared" si="387"/>
        <v>17.948717948717952</v>
      </c>
      <c r="AE682" s="1100">
        <f t="shared" si="388"/>
        <v>11.428571428571432</v>
      </c>
      <c r="AF682" s="1100">
        <f t="shared" si="389"/>
        <v>12.903225806451601</v>
      </c>
      <c r="AG682" s="1100">
        <f t="shared" si="390"/>
        <v>47.619047619047628</v>
      </c>
      <c r="AH682" s="1100" t="str">
        <f t="shared" si="391"/>
        <v>n/a</v>
      </c>
      <c r="AI682" s="1100" t="str">
        <f t="shared" si="392"/>
        <v>n/a</v>
      </c>
      <c r="AJ682" s="1100" t="str">
        <f t="shared" si="393"/>
        <v>n/a</v>
      </c>
      <c r="AK682" s="1100" t="str">
        <f t="shared" si="394"/>
        <v>n/a</v>
      </c>
      <c r="AL682" s="1100" t="str">
        <f t="shared" si="395"/>
        <v>n/a</v>
      </c>
      <c r="AM682" s="1100" t="str">
        <f t="shared" si="396"/>
        <v>n/a</v>
      </c>
      <c r="AN682" s="1100" t="str">
        <f t="shared" si="397"/>
        <v>n/a</v>
      </c>
      <c r="AO682" s="1100" t="str">
        <f t="shared" si="398"/>
        <v>n/a</v>
      </c>
      <c r="AP682" s="1100" t="str">
        <f t="shared" si="399"/>
        <v>n/a</v>
      </c>
      <c r="AQ682" s="1100" t="str">
        <f t="shared" si="400"/>
        <v>n/a</v>
      </c>
      <c r="AR682" s="1100" t="str">
        <f t="shared" si="401"/>
        <v>n/a</v>
      </c>
      <c r="AS682" s="1100" t="str">
        <f t="shared" si="402"/>
        <v>n/a</v>
      </c>
      <c r="AT682" s="1100" t="str">
        <f t="shared" si="403"/>
        <v>n/a</v>
      </c>
      <c r="AU682" s="1100" t="str">
        <f t="shared" si="404"/>
        <v>n/a</v>
      </c>
      <c r="AV682" s="1100" t="str">
        <f t="shared" si="405"/>
        <v>n/a</v>
      </c>
      <c r="AW682" s="1100">
        <f t="shared" si="407"/>
        <v>21.600346660876664</v>
      </c>
      <c r="AX682" s="1100">
        <f t="shared" si="408"/>
        <v>13.479813987257321</v>
      </c>
    </row>
    <row r="683" spans="1:50" x14ac:dyDescent="0.2">
      <c r="A683" s="838" t="s">
        <v>806</v>
      </c>
      <c r="B683" s="831" t="s">
        <v>807</v>
      </c>
      <c r="C683" s="490">
        <v>3.72</v>
      </c>
      <c r="D683" s="490">
        <v>3.21</v>
      </c>
      <c r="E683" s="590">
        <v>2.63</v>
      </c>
      <c r="F683" s="590">
        <v>2.12</v>
      </c>
      <c r="G683" s="490">
        <v>1.64</v>
      </c>
      <c r="H683" s="490">
        <v>1.4</v>
      </c>
      <c r="I683" s="490">
        <v>1.24</v>
      </c>
      <c r="J683" s="490">
        <v>1.07</v>
      </c>
      <c r="K683" s="972"/>
      <c r="L683" s="490">
        <v>0.71</v>
      </c>
      <c r="M683" s="490">
        <v>0.56000000000000005</v>
      </c>
      <c r="N683" s="972"/>
      <c r="O683" s="590">
        <v>0.49</v>
      </c>
      <c r="P683" s="590">
        <v>0.45</v>
      </c>
      <c r="Q683" s="590">
        <v>0.41</v>
      </c>
      <c r="R683" s="590">
        <v>0.3</v>
      </c>
      <c r="S683" s="590">
        <v>0.13</v>
      </c>
      <c r="T683" s="590">
        <v>0.105</v>
      </c>
      <c r="U683" s="590">
        <v>8.8999999999999996E-2</v>
      </c>
      <c r="V683" s="586">
        <v>8.5000000000000006E-2</v>
      </c>
      <c r="W683" s="586">
        <v>8.5000000000000006E-2</v>
      </c>
      <c r="X683" s="586">
        <v>8.5000000000000006E-2</v>
      </c>
      <c r="Y683" s="586">
        <v>8.5000000000000006E-2</v>
      </c>
      <c r="Z683" s="586">
        <v>8.5000000000000006E-2</v>
      </c>
      <c r="AA683" s="587">
        <f t="shared" si="406"/>
        <v>20.699000000000002</v>
      </c>
      <c r="AB683" s="1100">
        <f t="shared" si="385"/>
        <v>15.887850467289732</v>
      </c>
      <c r="AC683" s="1100">
        <f t="shared" si="386"/>
        <v>22.05323193916351</v>
      </c>
      <c r="AD683" s="1100">
        <f t="shared" si="387"/>
        <v>24.056603773584897</v>
      </c>
      <c r="AE683" s="1100">
        <f t="shared" si="388"/>
        <v>29.268292682926834</v>
      </c>
      <c r="AF683" s="1100">
        <f t="shared" si="389"/>
        <v>17.142857142857149</v>
      </c>
      <c r="AG683" s="1100">
        <f t="shared" si="390"/>
        <v>12.903225806451601</v>
      </c>
      <c r="AH683" s="1100">
        <f t="shared" si="391"/>
        <v>15.887850467289709</v>
      </c>
      <c r="AI683" s="1100">
        <f t="shared" si="392"/>
        <v>50.704225352112701</v>
      </c>
      <c r="AJ683" s="1100">
        <f t="shared" si="393"/>
        <v>26.785714285714256</v>
      </c>
      <c r="AK683" s="1100">
        <f t="shared" si="394"/>
        <v>14.285714285714302</v>
      </c>
      <c r="AL683" s="1100">
        <f t="shared" si="395"/>
        <v>8.8888888888888786</v>
      </c>
      <c r="AM683" s="1100">
        <f t="shared" si="396"/>
        <v>9.7560975609756184</v>
      </c>
      <c r="AN683" s="1100">
        <f t="shared" si="397"/>
        <v>36.666666666666671</v>
      </c>
      <c r="AO683" s="1100">
        <f t="shared" si="398"/>
        <v>130.76923076923075</v>
      </c>
      <c r="AP683" s="1100">
        <f t="shared" si="399"/>
        <v>23.809523809523814</v>
      </c>
      <c r="AQ683" s="1100">
        <f t="shared" si="400"/>
        <v>17.977528089887642</v>
      </c>
      <c r="AR683" s="1100">
        <f t="shared" si="401"/>
        <v>4.7058823529411598</v>
      </c>
      <c r="AS683" s="1100">
        <f t="shared" si="402"/>
        <v>0</v>
      </c>
      <c r="AT683" s="1100">
        <f t="shared" si="403"/>
        <v>0</v>
      </c>
      <c r="AU683" s="1100">
        <f t="shared" si="404"/>
        <v>0</v>
      </c>
      <c r="AV683" s="1100">
        <f t="shared" si="405"/>
        <v>0</v>
      </c>
      <c r="AW683" s="1100">
        <f t="shared" si="407"/>
        <v>21.978542111486632</v>
      </c>
      <c r="AX683" s="1100">
        <f t="shared" si="408"/>
        <v>28.077276201815074</v>
      </c>
    </row>
    <row r="684" spans="1:50" x14ac:dyDescent="0.2">
      <c r="A684" s="838" t="s">
        <v>1723</v>
      </c>
      <c r="B684" s="831" t="s">
        <v>1724</v>
      </c>
      <c r="C684" s="490">
        <v>1.31</v>
      </c>
      <c r="D684" s="490">
        <v>1.22</v>
      </c>
      <c r="E684" s="590">
        <v>1.1100000000000001</v>
      </c>
      <c r="F684" s="590">
        <v>1</v>
      </c>
      <c r="G684" s="490">
        <v>0.9</v>
      </c>
      <c r="H684" s="490">
        <v>0.8</v>
      </c>
      <c r="I684" s="490">
        <v>0.65</v>
      </c>
      <c r="J684" s="490">
        <v>0.53</v>
      </c>
      <c r="K684" s="972"/>
      <c r="L684" s="490">
        <v>0.4</v>
      </c>
      <c r="M684" s="492">
        <v>0</v>
      </c>
      <c r="N684" s="972"/>
      <c r="O684" s="586">
        <v>0</v>
      </c>
      <c r="P684" s="586">
        <v>0</v>
      </c>
      <c r="Q684" s="586">
        <v>0</v>
      </c>
      <c r="R684" s="586">
        <v>0</v>
      </c>
      <c r="S684" s="586">
        <v>0</v>
      </c>
      <c r="T684" s="586">
        <v>0</v>
      </c>
      <c r="U684" s="586">
        <v>0</v>
      </c>
      <c r="V684" s="586">
        <v>0</v>
      </c>
      <c r="W684" s="586">
        <v>0</v>
      </c>
      <c r="X684" s="586">
        <v>0</v>
      </c>
      <c r="Y684" s="586">
        <v>0</v>
      </c>
      <c r="Z684" s="586">
        <v>0</v>
      </c>
      <c r="AA684" s="587">
        <f t="shared" si="406"/>
        <v>7.9200000000000017</v>
      </c>
      <c r="AB684" s="1100">
        <f t="shared" si="385"/>
        <v>7.3770491803278659</v>
      </c>
      <c r="AC684" s="1100">
        <f t="shared" si="386"/>
        <v>9.9099099099098975</v>
      </c>
      <c r="AD684" s="1100">
        <f t="shared" si="387"/>
        <v>11.000000000000011</v>
      </c>
      <c r="AE684" s="1100">
        <f t="shared" si="388"/>
        <v>11.111111111111116</v>
      </c>
      <c r="AF684" s="1100">
        <f t="shared" si="389"/>
        <v>12.5</v>
      </c>
      <c r="AG684" s="1100">
        <f t="shared" si="390"/>
        <v>23.076923076923084</v>
      </c>
      <c r="AH684" s="1100">
        <f t="shared" si="391"/>
        <v>22.641509433962259</v>
      </c>
      <c r="AI684" s="1100">
        <f t="shared" si="392"/>
        <v>32.499999999999993</v>
      </c>
      <c r="AJ684" s="1100" t="str">
        <f t="shared" si="393"/>
        <v>n/a</v>
      </c>
      <c r="AK684" s="1100" t="str">
        <f t="shared" si="394"/>
        <v>n/a</v>
      </c>
      <c r="AL684" s="1100" t="str">
        <f t="shared" si="395"/>
        <v>n/a</v>
      </c>
      <c r="AM684" s="1100" t="str">
        <f t="shared" si="396"/>
        <v>n/a</v>
      </c>
      <c r="AN684" s="1100" t="str">
        <f t="shared" si="397"/>
        <v>n/a</v>
      </c>
      <c r="AO684" s="1100" t="str">
        <f t="shared" si="398"/>
        <v>n/a</v>
      </c>
      <c r="AP684" s="1100" t="str">
        <f t="shared" si="399"/>
        <v>n/a</v>
      </c>
      <c r="AQ684" s="1100" t="str">
        <f t="shared" si="400"/>
        <v>n/a</v>
      </c>
      <c r="AR684" s="1100" t="str">
        <f t="shared" si="401"/>
        <v>n/a</v>
      </c>
      <c r="AS684" s="1100" t="str">
        <f t="shared" si="402"/>
        <v>n/a</v>
      </c>
      <c r="AT684" s="1100" t="str">
        <f t="shared" si="403"/>
        <v>n/a</v>
      </c>
      <c r="AU684" s="1100" t="str">
        <f t="shared" si="404"/>
        <v>n/a</v>
      </c>
      <c r="AV684" s="1100" t="str">
        <f t="shared" si="405"/>
        <v>n/a</v>
      </c>
      <c r="AW684" s="1100">
        <f t="shared" si="407"/>
        <v>16.264562839029278</v>
      </c>
      <c r="AX684" s="1100">
        <f t="shared" si="408"/>
        <v>8.7707163133393049</v>
      </c>
    </row>
    <row r="685" spans="1:50" x14ac:dyDescent="0.2">
      <c r="A685" s="838" t="s">
        <v>169</v>
      </c>
      <c r="B685" s="831" t="s">
        <v>170</v>
      </c>
      <c r="C685" s="490">
        <v>1.1200000000000001</v>
      </c>
      <c r="D685" s="490">
        <v>1</v>
      </c>
      <c r="E685" s="590">
        <v>0.99</v>
      </c>
      <c r="F685" s="590">
        <v>0.98</v>
      </c>
      <c r="G685" s="490">
        <v>0.97</v>
      </c>
      <c r="H685" s="490">
        <v>0.96</v>
      </c>
      <c r="I685" s="490">
        <v>0.95</v>
      </c>
      <c r="J685" s="490">
        <v>0.94</v>
      </c>
      <c r="K685" s="972"/>
      <c r="L685" s="490">
        <v>0.93</v>
      </c>
      <c r="M685" s="492">
        <v>0.92</v>
      </c>
      <c r="N685" s="972"/>
      <c r="O685" s="586">
        <v>0.91</v>
      </c>
      <c r="P685" s="586">
        <v>0.9</v>
      </c>
      <c r="Q685" s="586">
        <v>0.85</v>
      </c>
      <c r="R685" s="586">
        <v>0.8</v>
      </c>
      <c r="S685" s="586">
        <v>0.75</v>
      </c>
      <c r="T685" s="586">
        <v>0.7</v>
      </c>
      <c r="U685" s="586">
        <v>0.65</v>
      </c>
      <c r="V685" s="586">
        <v>0.6</v>
      </c>
      <c r="W685" s="586">
        <v>0.4</v>
      </c>
      <c r="X685" s="586">
        <v>0.37</v>
      </c>
      <c r="Y685" s="586">
        <v>0.34</v>
      </c>
      <c r="Z685" s="586">
        <v>0.3</v>
      </c>
      <c r="AA685" s="587">
        <f t="shared" si="406"/>
        <v>17.330000000000002</v>
      </c>
      <c r="AB685" s="1100">
        <f t="shared" si="385"/>
        <v>12.000000000000011</v>
      </c>
      <c r="AC685" s="1100">
        <f t="shared" si="386"/>
        <v>1.0101010101010166</v>
      </c>
      <c r="AD685" s="1100">
        <f t="shared" si="387"/>
        <v>1.0204081632652962</v>
      </c>
      <c r="AE685" s="1100">
        <f t="shared" si="388"/>
        <v>1.0309278350515427</v>
      </c>
      <c r="AF685" s="1100">
        <f t="shared" si="389"/>
        <v>1.0416666666666741</v>
      </c>
      <c r="AG685" s="1100">
        <f t="shared" si="390"/>
        <v>1.0526315789473717</v>
      </c>
      <c r="AH685" s="1100">
        <f t="shared" si="391"/>
        <v>1.0638297872340496</v>
      </c>
      <c r="AI685" s="1100">
        <f t="shared" si="392"/>
        <v>1.0752688172043001</v>
      </c>
      <c r="AJ685" s="1100">
        <f t="shared" si="393"/>
        <v>1.0869565217391353</v>
      </c>
      <c r="AK685" s="1100">
        <f t="shared" si="394"/>
        <v>1.098901098901095</v>
      </c>
      <c r="AL685" s="1100">
        <f t="shared" si="395"/>
        <v>1.1111111111111072</v>
      </c>
      <c r="AM685" s="1100">
        <f t="shared" si="396"/>
        <v>5.8823529411764719</v>
      </c>
      <c r="AN685" s="1100">
        <f t="shared" si="397"/>
        <v>6.25</v>
      </c>
      <c r="AO685" s="1100">
        <f t="shared" si="398"/>
        <v>6.6666666666666652</v>
      </c>
      <c r="AP685" s="1100">
        <f t="shared" si="399"/>
        <v>7.1428571428571397</v>
      </c>
      <c r="AQ685" s="1100">
        <f t="shared" si="400"/>
        <v>7.6923076923076872</v>
      </c>
      <c r="AR685" s="1100">
        <f t="shared" si="401"/>
        <v>8.3333333333333481</v>
      </c>
      <c r="AS685" s="1100">
        <f t="shared" si="402"/>
        <v>49.999999999999979</v>
      </c>
      <c r="AT685" s="1100">
        <f t="shared" si="403"/>
        <v>8.1081081081081141</v>
      </c>
      <c r="AU685" s="1100">
        <f t="shared" si="404"/>
        <v>8.8235294117646959</v>
      </c>
      <c r="AV685" s="1100">
        <f t="shared" si="405"/>
        <v>13.333333333333353</v>
      </c>
      <c r="AW685" s="1100">
        <f t="shared" si="407"/>
        <v>6.8963948199890019</v>
      </c>
      <c r="AX685" s="1100">
        <f t="shared" si="408"/>
        <v>10.666730660780949</v>
      </c>
    </row>
    <row r="686" spans="1:50" x14ac:dyDescent="0.2">
      <c r="A686" s="838" t="s">
        <v>2910</v>
      </c>
      <c r="B686" s="831" t="s">
        <v>2911</v>
      </c>
      <c r="C686" s="490">
        <v>0.56999999999999995</v>
      </c>
      <c r="D686" s="490">
        <v>0.54500000000000004</v>
      </c>
      <c r="E686" s="590">
        <v>0.52</v>
      </c>
      <c r="F686" s="590">
        <v>0.46</v>
      </c>
      <c r="G686" s="490">
        <v>0.42</v>
      </c>
      <c r="H686" s="490">
        <v>0.37</v>
      </c>
      <c r="I686" s="490">
        <v>0.33</v>
      </c>
      <c r="J686" s="541">
        <v>0.28999999999999998</v>
      </c>
      <c r="K686" s="972"/>
      <c r="L686" s="492">
        <v>0.42</v>
      </c>
      <c r="M686" s="492">
        <v>0.56000000000000005</v>
      </c>
      <c r="N686" s="972"/>
      <c r="O686" s="586">
        <v>0.56000000000000005</v>
      </c>
      <c r="P686" s="590">
        <v>0.56000000000000005</v>
      </c>
      <c r="Q686" s="590">
        <v>0.54</v>
      </c>
      <c r="R686" s="500">
        <v>0.52</v>
      </c>
      <c r="S686" s="500">
        <v>0.52</v>
      </c>
      <c r="T686" s="500">
        <v>0.52</v>
      </c>
      <c r="U686" s="500">
        <v>0.52</v>
      </c>
      <c r="V686" s="500">
        <v>0.52</v>
      </c>
      <c r="W686" s="500">
        <v>0.52</v>
      </c>
      <c r="X686" s="500">
        <v>0.52</v>
      </c>
      <c r="Y686" s="500">
        <v>0.52</v>
      </c>
      <c r="Z686" s="590">
        <v>0.52</v>
      </c>
      <c r="AA686" s="587">
        <f t="shared" si="406"/>
        <v>10.824999999999998</v>
      </c>
      <c r="AB686" s="1100">
        <f t="shared" si="385"/>
        <v>4.5871559633027248</v>
      </c>
      <c r="AC686" s="1100">
        <f t="shared" si="386"/>
        <v>4.8076923076923128</v>
      </c>
      <c r="AD686" s="1100">
        <f t="shared" si="387"/>
        <v>13.043478260869556</v>
      </c>
      <c r="AE686" s="1100">
        <f t="shared" si="388"/>
        <v>9.5238095238095344</v>
      </c>
      <c r="AF686" s="1100">
        <f t="shared" si="389"/>
        <v>13.513513513513509</v>
      </c>
      <c r="AG686" s="1100">
        <f t="shared" si="390"/>
        <v>12.12121212121211</v>
      </c>
      <c r="AH686" s="1100">
        <f t="shared" si="391"/>
        <v>13.793103448275868</v>
      </c>
      <c r="AI686" s="1100">
        <f t="shared" si="392"/>
        <v>-30.952380952380953</v>
      </c>
      <c r="AJ686" s="1100">
        <f t="shared" si="393"/>
        <v>-25.000000000000011</v>
      </c>
      <c r="AK686" s="1100">
        <f t="shared" si="394"/>
        <v>0</v>
      </c>
      <c r="AL686" s="1100">
        <f t="shared" si="395"/>
        <v>0</v>
      </c>
      <c r="AM686" s="1100">
        <f t="shared" si="396"/>
        <v>3.7037037037036979</v>
      </c>
      <c r="AN686" s="1100">
        <f t="shared" si="397"/>
        <v>3.8461538461538547</v>
      </c>
      <c r="AO686" s="1100">
        <f t="shared" si="398"/>
        <v>0</v>
      </c>
      <c r="AP686" s="1100">
        <f t="shared" si="399"/>
        <v>0</v>
      </c>
      <c r="AQ686" s="1100">
        <f t="shared" si="400"/>
        <v>0</v>
      </c>
      <c r="AR686" s="1100">
        <f t="shared" si="401"/>
        <v>0</v>
      </c>
      <c r="AS686" s="1100">
        <f t="shared" si="402"/>
        <v>0</v>
      </c>
      <c r="AT686" s="1100">
        <f t="shared" si="403"/>
        <v>0</v>
      </c>
      <c r="AU686" s="1100">
        <f t="shared" si="404"/>
        <v>0</v>
      </c>
      <c r="AV686" s="1100">
        <f t="shared" si="405"/>
        <v>0</v>
      </c>
      <c r="AW686" s="1100">
        <f t="shared" si="407"/>
        <v>1.0946400826739149</v>
      </c>
      <c r="AX686" s="1100">
        <f t="shared" si="408"/>
        <v>10.979929288658386</v>
      </c>
    </row>
    <row r="687" spans="1:50" x14ac:dyDescent="0.2">
      <c r="A687" s="831" t="s">
        <v>366</v>
      </c>
      <c r="B687" s="831" t="s">
        <v>367</v>
      </c>
      <c r="C687" s="490">
        <v>1.4</v>
      </c>
      <c r="D687" s="490">
        <v>1.36</v>
      </c>
      <c r="E687" s="590">
        <v>1.36</v>
      </c>
      <c r="F687" s="500">
        <v>1.32</v>
      </c>
      <c r="G687" s="490">
        <v>1.32</v>
      </c>
      <c r="H687" s="492">
        <v>1.28</v>
      </c>
      <c r="I687" s="490">
        <v>1.28</v>
      </c>
      <c r="J687" s="490">
        <v>1.25</v>
      </c>
      <c r="K687" s="972"/>
      <c r="L687" s="490">
        <v>1.24</v>
      </c>
      <c r="M687" s="492">
        <v>1.2</v>
      </c>
      <c r="N687" s="972"/>
      <c r="O687" s="590">
        <v>1.2</v>
      </c>
      <c r="P687" s="586">
        <v>1.1599999999999999</v>
      </c>
      <c r="Q687" s="590">
        <v>1.1599999999999999</v>
      </c>
      <c r="R687" s="590">
        <v>1.1200000000000001</v>
      </c>
      <c r="S687" s="590">
        <v>1.08</v>
      </c>
      <c r="T687" s="586">
        <v>1.04</v>
      </c>
      <c r="U687" s="590">
        <v>1.01</v>
      </c>
      <c r="V687" s="590">
        <v>1</v>
      </c>
      <c r="W687" s="590">
        <v>0.93</v>
      </c>
      <c r="X687" s="590">
        <v>0.89</v>
      </c>
      <c r="Y687" s="590">
        <v>0.84</v>
      </c>
      <c r="Z687" s="590">
        <v>0.81</v>
      </c>
      <c r="AA687" s="587">
        <f t="shared" si="406"/>
        <v>25.249999999999996</v>
      </c>
      <c r="AB687" s="1100">
        <f t="shared" si="385"/>
        <v>2.9411764705882248</v>
      </c>
      <c r="AC687" s="1100">
        <f t="shared" si="386"/>
        <v>0</v>
      </c>
      <c r="AD687" s="1100">
        <f t="shared" si="387"/>
        <v>3.0303030303030276</v>
      </c>
      <c r="AE687" s="1100">
        <f t="shared" si="388"/>
        <v>0</v>
      </c>
      <c r="AF687" s="1100">
        <f t="shared" si="389"/>
        <v>3.125</v>
      </c>
      <c r="AG687" s="1100">
        <f t="shared" si="390"/>
        <v>0</v>
      </c>
      <c r="AH687" s="1100">
        <f t="shared" si="391"/>
        <v>2.4000000000000021</v>
      </c>
      <c r="AI687" s="1100">
        <f t="shared" si="392"/>
        <v>0.80645161290322509</v>
      </c>
      <c r="AJ687" s="1100">
        <f t="shared" si="393"/>
        <v>3.3333333333333437</v>
      </c>
      <c r="AK687" s="1100">
        <f t="shared" si="394"/>
        <v>0</v>
      </c>
      <c r="AL687" s="1100">
        <f t="shared" si="395"/>
        <v>3.4482758620689724</v>
      </c>
      <c r="AM687" s="1100">
        <f t="shared" si="396"/>
        <v>0</v>
      </c>
      <c r="AN687" s="1100">
        <f t="shared" si="397"/>
        <v>3.5714285714285587</v>
      </c>
      <c r="AO687" s="1100">
        <f t="shared" si="398"/>
        <v>3.7037037037036979</v>
      </c>
      <c r="AP687" s="1100">
        <f t="shared" si="399"/>
        <v>3.8461538461538547</v>
      </c>
      <c r="AQ687" s="1100">
        <f t="shared" si="400"/>
        <v>2.9702970297029729</v>
      </c>
      <c r="AR687" s="1100">
        <f t="shared" si="401"/>
        <v>1.0000000000000009</v>
      </c>
      <c r="AS687" s="1100">
        <f t="shared" si="402"/>
        <v>7.5268817204301008</v>
      </c>
      <c r="AT687" s="1100">
        <f t="shared" si="403"/>
        <v>4.4943820224719211</v>
      </c>
      <c r="AU687" s="1100">
        <f t="shared" si="404"/>
        <v>5.9523809523809534</v>
      </c>
      <c r="AV687" s="1100">
        <f t="shared" si="405"/>
        <v>3.7037037037036979</v>
      </c>
      <c r="AW687" s="1100">
        <f t="shared" si="407"/>
        <v>2.6596891361510737</v>
      </c>
      <c r="AX687" s="1100">
        <f t="shared" si="408"/>
        <v>2.0681858626026366</v>
      </c>
    </row>
    <row r="688" spans="1:50" x14ac:dyDescent="0.2">
      <c r="A688" s="838" t="s">
        <v>3899</v>
      </c>
      <c r="B688" s="831" t="s">
        <v>3900</v>
      </c>
      <c r="C688" s="490">
        <v>0.72</v>
      </c>
      <c r="D688" s="490">
        <v>0.66</v>
      </c>
      <c r="E688" s="590">
        <v>0.52</v>
      </c>
      <c r="F688" s="590">
        <v>0.36</v>
      </c>
      <c r="G688" s="490">
        <v>0.28000000000000003</v>
      </c>
      <c r="H688" s="490">
        <v>0.21</v>
      </c>
      <c r="I688" s="490">
        <v>0.06</v>
      </c>
      <c r="J688" s="541">
        <v>0</v>
      </c>
      <c r="K688" s="972"/>
      <c r="L688" s="492">
        <v>0</v>
      </c>
      <c r="M688" s="492">
        <v>0</v>
      </c>
      <c r="N688" s="972"/>
      <c r="O688" s="586">
        <v>0</v>
      </c>
      <c r="P688" s="586">
        <v>0</v>
      </c>
      <c r="Q688" s="586">
        <v>0.27</v>
      </c>
      <c r="R688" s="590">
        <v>0.35</v>
      </c>
      <c r="S688" s="590">
        <v>0.31</v>
      </c>
      <c r="T688" s="590">
        <v>0.27</v>
      </c>
      <c r="U688" s="590">
        <v>0.23</v>
      </c>
      <c r="V688" s="590">
        <v>0.19166666666666665</v>
      </c>
      <c r="W688" s="590">
        <v>0.16666666666666666</v>
      </c>
      <c r="X688" s="500">
        <v>0</v>
      </c>
      <c r="Y688" s="500">
        <v>0</v>
      </c>
      <c r="Z688" s="500">
        <v>0</v>
      </c>
      <c r="AA688" s="587">
        <f t="shared" si="406"/>
        <v>4.5983333333333336</v>
      </c>
      <c r="AB688" s="1100">
        <f t="shared" si="385"/>
        <v>9.0909090909090828</v>
      </c>
      <c r="AC688" s="1100">
        <f t="shared" si="386"/>
        <v>26.923076923076916</v>
      </c>
      <c r="AD688" s="1100">
        <f t="shared" si="387"/>
        <v>44.444444444444464</v>
      </c>
      <c r="AE688" s="1100">
        <f t="shared" si="388"/>
        <v>28.571428571428559</v>
      </c>
      <c r="AF688" s="1100">
        <f t="shared" si="389"/>
        <v>33.33333333333335</v>
      </c>
      <c r="AG688" s="1100">
        <f t="shared" si="390"/>
        <v>250</v>
      </c>
      <c r="AH688" s="1100" t="str">
        <f t="shared" si="391"/>
        <v>n/a</v>
      </c>
      <c r="AI688" s="1100" t="str">
        <f t="shared" si="392"/>
        <v>n/a</v>
      </c>
      <c r="AJ688" s="1100" t="str">
        <f t="shared" si="393"/>
        <v>n/a</v>
      </c>
      <c r="AK688" s="1100" t="str">
        <f t="shared" si="394"/>
        <v>n/a</v>
      </c>
      <c r="AL688" s="1100" t="str">
        <f t="shared" si="395"/>
        <v>n/a</v>
      </c>
      <c r="AM688" s="1100">
        <f t="shared" si="396"/>
        <v>-100</v>
      </c>
      <c r="AN688" s="1100">
        <f t="shared" si="397"/>
        <v>-22.857142857142843</v>
      </c>
      <c r="AO688" s="1100">
        <f t="shared" si="398"/>
        <v>12.903225806451601</v>
      </c>
      <c r="AP688" s="1100">
        <f t="shared" si="399"/>
        <v>14.814814814814813</v>
      </c>
      <c r="AQ688" s="1100">
        <f t="shared" si="400"/>
        <v>17.391304347826097</v>
      </c>
      <c r="AR688" s="1100">
        <f t="shared" si="401"/>
        <v>20.000000000000018</v>
      </c>
      <c r="AS688" s="1100">
        <f t="shared" si="402"/>
        <v>14.999999999999991</v>
      </c>
      <c r="AT688" s="1100" t="str">
        <f t="shared" si="403"/>
        <v>n/a</v>
      </c>
      <c r="AU688" s="1100" t="str">
        <f t="shared" si="404"/>
        <v>n/a</v>
      </c>
      <c r="AV688" s="1100" t="str">
        <f t="shared" si="405"/>
        <v>n/a</v>
      </c>
      <c r="AW688" s="1100">
        <f t="shared" si="407"/>
        <v>26.893491882703238</v>
      </c>
      <c r="AX688" s="1100">
        <f t="shared" si="408"/>
        <v>76.181659335946534</v>
      </c>
    </row>
    <row r="689" spans="1:50" x14ac:dyDescent="0.2">
      <c r="A689" s="831" t="s">
        <v>1737</v>
      </c>
      <c r="B689" s="831" t="s">
        <v>1738</v>
      </c>
      <c r="C689" s="490">
        <v>1.4225000000000001</v>
      </c>
      <c r="D689" s="490">
        <v>1.35</v>
      </c>
      <c r="E689" s="590">
        <v>1.2775000000000001</v>
      </c>
      <c r="F689" s="590">
        <v>1.2249999999999999</v>
      </c>
      <c r="G689" s="490">
        <v>1.1625000000000001</v>
      </c>
      <c r="H689" s="490">
        <v>1.0925</v>
      </c>
      <c r="I689" s="490">
        <v>1.0149999999999999</v>
      </c>
      <c r="J689" s="490">
        <v>0.92500000000000004</v>
      </c>
      <c r="K689" s="972"/>
      <c r="L689" s="490">
        <v>0.875</v>
      </c>
      <c r="M689" s="490">
        <v>0.77</v>
      </c>
      <c r="N689" s="972"/>
      <c r="O689" s="586">
        <v>0.72499999999999998</v>
      </c>
      <c r="P689" s="586">
        <v>0.96499999999999997</v>
      </c>
      <c r="Q689" s="590">
        <v>1.32</v>
      </c>
      <c r="R689" s="590">
        <v>1.3025</v>
      </c>
      <c r="S689" s="590">
        <v>1.2375</v>
      </c>
      <c r="T689" s="590">
        <v>1.1924999999999999</v>
      </c>
      <c r="U689" s="590">
        <v>1.1625000000000001</v>
      </c>
      <c r="V689" s="590">
        <v>1.1325000000000001</v>
      </c>
      <c r="W689" s="590">
        <v>1.1025</v>
      </c>
      <c r="X689" s="590">
        <v>1.0774999999999999</v>
      </c>
      <c r="Y689" s="590">
        <v>1.0674999999999999</v>
      </c>
      <c r="Z689" s="590">
        <v>1.0565</v>
      </c>
      <c r="AA689" s="587">
        <f t="shared" si="406"/>
        <v>24.456499999999998</v>
      </c>
      <c r="AB689" s="1100">
        <f t="shared" si="385"/>
        <v>5.3703703703703809</v>
      </c>
      <c r="AC689" s="1100">
        <f t="shared" si="386"/>
        <v>5.6751467710371761</v>
      </c>
      <c r="AD689" s="1100">
        <f t="shared" si="387"/>
        <v>4.2857142857142927</v>
      </c>
      <c r="AE689" s="1100">
        <f t="shared" si="388"/>
        <v>5.3763440860214784</v>
      </c>
      <c r="AF689" s="1100">
        <f t="shared" si="389"/>
        <v>6.4073226544622441</v>
      </c>
      <c r="AG689" s="1100">
        <f t="shared" si="390"/>
        <v>7.6354679802955738</v>
      </c>
      <c r="AH689" s="1100">
        <f t="shared" si="391"/>
        <v>9.7297297297297192</v>
      </c>
      <c r="AI689" s="1100">
        <f t="shared" si="392"/>
        <v>5.7142857142857162</v>
      </c>
      <c r="AJ689" s="1100">
        <f t="shared" si="393"/>
        <v>13.636363636363624</v>
      </c>
      <c r="AK689" s="1100">
        <f t="shared" si="394"/>
        <v>6.2068965517241503</v>
      </c>
      <c r="AL689" s="1100">
        <f t="shared" si="395"/>
        <v>-24.870466321243523</v>
      </c>
      <c r="AM689" s="1100">
        <f t="shared" si="396"/>
        <v>-26.893939393939405</v>
      </c>
      <c r="AN689" s="1100">
        <f t="shared" si="397"/>
        <v>1.343570057581589</v>
      </c>
      <c r="AO689" s="1100">
        <f t="shared" si="398"/>
        <v>5.2525252525252419</v>
      </c>
      <c r="AP689" s="1100">
        <f t="shared" si="399"/>
        <v>3.7735849056603987</v>
      </c>
      <c r="AQ689" s="1100">
        <f t="shared" si="400"/>
        <v>2.580645161290307</v>
      </c>
      <c r="AR689" s="1100">
        <f t="shared" si="401"/>
        <v>2.6490066225165476</v>
      </c>
      <c r="AS689" s="1100">
        <f t="shared" si="402"/>
        <v>2.7210884353741527</v>
      </c>
      <c r="AT689" s="1100">
        <f t="shared" si="403"/>
        <v>2.3201856148491906</v>
      </c>
      <c r="AU689" s="1100">
        <f t="shared" si="404"/>
        <v>0.93676814988290502</v>
      </c>
      <c r="AV689" s="1100">
        <f t="shared" si="405"/>
        <v>1.0411736867013577</v>
      </c>
      <c r="AW689" s="1100">
        <f t="shared" si="407"/>
        <v>1.9472278072001488</v>
      </c>
      <c r="AX689" s="1100">
        <f t="shared" si="408"/>
        <v>9.7306992296043422</v>
      </c>
    </row>
    <row r="690" spans="1:50" x14ac:dyDescent="0.2">
      <c r="A690" s="831" t="s">
        <v>1751</v>
      </c>
      <c r="B690" s="831" t="s">
        <v>1752</v>
      </c>
      <c r="C690" s="490">
        <v>0.5</v>
      </c>
      <c r="D690" s="490">
        <v>0.4</v>
      </c>
      <c r="E690" s="590">
        <v>0.36</v>
      </c>
      <c r="F690" s="590">
        <v>0.32</v>
      </c>
      <c r="G690" s="490">
        <v>0.28999999999999998</v>
      </c>
      <c r="H690" s="490">
        <v>0.27333333333333332</v>
      </c>
      <c r="I690" s="490">
        <v>0.20333333333333334</v>
      </c>
      <c r="J690" s="490">
        <v>0.13666666666666666</v>
      </c>
      <c r="K690" s="972"/>
      <c r="L690" s="492">
        <v>0.13333333333333333</v>
      </c>
      <c r="M690" s="492">
        <v>0.13333333333333333</v>
      </c>
      <c r="N690" s="972"/>
      <c r="O690" s="590">
        <v>0.13333333333333333</v>
      </c>
      <c r="P690" s="590">
        <v>8.666666666666667E-2</v>
      </c>
      <c r="Q690" s="590">
        <v>0.04</v>
      </c>
      <c r="R690" s="590">
        <v>3.8333333333333337E-2</v>
      </c>
      <c r="S690" s="590">
        <v>3.6666666666666667E-2</v>
      </c>
      <c r="T690" s="590">
        <v>3.5000000000000003E-2</v>
      </c>
      <c r="U690" s="590">
        <v>3.3333333333333333E-2</v>
      </c>
      <c r="V690" s="590">
        <v>3.1666666666666669E-2</v>
      </c>
      <c r="W690" s="590">
        <v>0.03</v>
      </c>
      <c r="X690" s="590">
        <v>2.8333333333333335E-2</v>
      </c>
      <c r="Y690" s="590">
        <v>2.6666666666666668E-2</v>
      </c>
      <c r="Z690" s="590">
        <v>1.2666666666666666E-2</v>
      </c>
      <c r="AA690" s="587">
        <f t="shared" si="406"/>
        <v>3.2826666666666666</v>
      </c>
      <c r="AB690" s="1100">
        <f t="shared" si="385"/>
        <v>25</v>
      </c>
      <c r="AC690" s="1100">
        <f t="shared" si="386"/>
        <v>11.111111111111116</v>
      </c>
      <c r="AD690" s="1100">
        <f t="shared" si="387"/>
        <v>12.5</v>
      </c>
      <c r="AE690" s="1100">
        <f t="shared" si="388"/>
        <v>10.344827586206918</v>
      </c>
      <c r="AF690" s="1100">
        <f t="shared" si="389"/>
        <v>6.0975609756097615</v>
      </c>
      <c r="AG690" s="1100">
        <f t="shared" si="390"/>
        <v>34.426229508196712</v>
      </c>
      <c r="AH690" s="1100">
        <f t="shared" si="391"/>
        <v>48.780487804878071</v>
      </c>
      <c r="AI690" s="1100">
        <f t="shared" si="392"/>
        <v>2.4999999999999911</v>
      </c>
      <c r="AJ690" s="1100">
        <f t="shared" si="393"/>
        <v>0</v>
      </c>
      <c r="AK690" s="1100">
        <f t="shared" si="394"/>
        <v>0</v>
      </c>
      <c r="AL690" s="1100">
        <f t="shared" si="395"/>
        <v>53.846153846153832</v>
      </c>
      <c r="AM690" s="1100">
        <f t="shared" si="396"/>
        <v>116.66666666666666</v>
      </c>
      <c r="AN690" s="1100">
        <f t="shared" si="397"/>
        <v>4.3478260869565188</v>
      </c>
      <c r="AO690" s="1100">
        <f t="shared" si="398"/>
        <v>4.5454545454545636</v>
      </c>
      <c r="AP690" s="1100">
        <f t="shared" si="399"/>
        <v>4.761904761904745</v>
      </c>
      <c r="AQ690" s="1100">
        <f t="shared" si="400"/>
        <v>5.0000000000000044</v>
      </c>
      <c r="AR690" s="1100">
        <f t="shared" si="401"/>
        <v>5.2631578947368363</v>
      </c>
      <c r="AS690" s="1100">
        <f t="shared" si="402"/>
        <v>5.555555555555558</v>
      </c>
      <c r="AT690" s="1100">
        <f t="shared" si="403"/>
        <v>5.8823529411764497</v>
      </c>
      <c r="AU690" s="1100">
        <f t="shared" si="404"/>
        <v>6.25</v>
      </c>
      <c r="AV690" s="1100">
        <f t="shared" si="405"/>
        <v>110.52631578947371</v>
      </c>
      <c r="AW690" s="1100">
        <f t="shared" si="407"/>
        <v>22.543124051146737</v>
      </c>
      <c r="AX690" s="1100">
        <f t="shared" si="408"/>
        <v>33.833318232314312</v>
      </c>
    </row>
    <row r="691" spans="1:50" x14ac:dyDescent="0.2">
      <c r="A691" s="838" t="s">
        <v>362</v>
      </c>
      <c r="B691" s="831" t="s">
        <v>363</v>
      </c>
      <c r="C691" s="490">
        <v>1.31</v>
      </c>
      <c r="D691" s="490">
        <v>1.145</v>
      </c>
      <c r="E691" s="590">
        <v>1.02</v>
      </c>
      <c r="F691" s="590">
        <v>0.97499999999999998</v>
      </c>
      <c r="G691" s="490">
        <v>0.93</v>
      </c>
      <c r="H691" s="490">
        <v>0.88833333333333342</v>
      </c>
      <c r="I691" s="490">
        <v>0.80666666666666664</v>
      </c>
      <c r="J691" s="490">
        <v>0.73666666666666669</v>
      </c>
      <c r="K691" s="972"/>
      <c r="L691" s="490">
        <v>0.70666666666666667</v>
      </c>
      <c r="M691" s="490">
        <v>0.68</v>
      </c>
      <c r="N691" s="972"/>
      <c r="O691" s="590">
        <v>0.6</v>
      </c>
      <c r="P691" s="590">
        <v>0.52333333333333332</v>
      </c>
      <c r="Q691" s="590">
        <v>0.5033333333333333</v>
      </c>
      <c r="R691" s="590">
        <v>0.48166666666666669</v>
      </c>
      <c r="S691" s="590">
        <v>0.46</v>
      </c>
      <c r="T691" s="590">
        <v>0.43333333333333335</v>
      </c>
      <c r="U691" s="590">
        <v>0.39833333333333337</v>
      </c>
      <c r="V691" s="590">
        <v>0.37666666666666665</v>
      </c>
      <c r="W691" s="590">
        <v>0.36110666666666669</v>
      </c>
      <c r="X691" s="590">
        <v>0.35</v>
      </c>
      <c r="Y691" s="590">
        <v>0.33889333333333332</v>
      </c>
      <c r="Z691" s="590">
        <v>0.32667333333333332</v>
      </c>
      <c r="AA691" s="587">
        <f t="shared" si="406"/>
        <v>14.351673333333334</v>
      </c>
      <c r="AB691" s="1100">
        <f t="shared" si="385"/>
        <v>14.410480349344979</v>
      </c>
      <c r="AC691" s="1100">
        <f t="shared" si="386"/>
        <v>12.254901960784315</v>
      </c>
      <c r="AD691" s="1100">
        <f t="shared" si="387"/>
        <v>4.6153846153846212</v>
      </c>
      <c r="AE691" s="1100">
        <f t="shared" si="388"/>
        <v>4.8387096774193505</v>
      </c>
      <c r="AF691" s="1100">
        <f t="shared" si="389"/>
        <v>4.6904315196998114</v>
      </c>
      <c r="AG691" s="1100">
        <f t="shared" si="390"/>
        <v>10.123966942148765</v>
      </c>
      <c r="AH691" s="1100">
        <f t="shared" si="391"/>
        <v>9.5022624434389016</v>
      </c>
      <c r="AI691" s="1100">
        <f t="shared" si="392"/>
        <v>4.2452830188679291</v>
      </c>
      <c r="AJ691" s="1100">
        <f t="shared" si="393"/>
        <v>3.9215686274509665</v>
      </c>
      <c r="AK691" s="1100">
        <f t="shared" si="394"/>
        <v>13.333333333333353</v>
      </c>
      <c r="AL691" s="1100">
        <f t="shared" si="395"/>
        <v>14.649681528662416</v>
      </c>
      <c r="AM691" s="1100">
        <f t="shared" si="396"/>
        <v>3.9735099337748325</v>
      </c>
      <c r="AN691" s="1100">
        <f t="shared" si="397"/>
        <v>4.4982698961937517</v>
      </c>
      <c r="AO691" s="1100">
        <f t="shared" si="398"/>
        <v>4.7101449275362306</v>
      </c>
      <c r="AP691" s="1100">
        <f t="shared" si="399"/>
        <v>6.1538461538461542</v>
      </c>
      <c r="AQ691" s="1100">
        <f t="shared" si="400"/>
        <v>8.786610878661083</v>
      </c>
      <c r="AR691" s="1100">
        <f t="shared" si="401"/>
        <v>5.752212389380551</v>
      </c>
      <c r="AS691" s="1100">
        <f t="shared" si="402"/>
        <v>4.3089761104752045</v>
      </c>
      <c r="AT691" s="1100">
        <f t="shared" si="403"/>
        <v>3.1733333333333391</v>
      </c>
      <c r="AU691" s="1100">
        <f t="shared" si="404"/>
        <v>3.2773340677499263</v>
      </c>
      <c r="AV691" s="1100">
        <f t="shared" si="405"/>
        <v>3.7407399848982781</v>
      </c>
      <c r="AW691" s="1100">
        <f t="shared" si="407"/>
        <v>6.9029038901135618</v>
      </c>
      <c r="AX691" s="1100">
        <f t="shared" si="408"/>
        <v>3.8873512962018446</v>
      </c>
    </row>
    <row r="692" spans="1:50" x14ac:dyDescent="0.2">
      <c r="A692" s="838" t="s">
        <v>371</v>
      </c>
      <c r="B692" s="831" t="s">
        <v>372</v>
      </c>
      <c r="C692" s="490">
        <v>2.76</v>
      </c>
      <c r="D692" s="490">
        <v>2.72</v>
      </c>
      <c r="E692" s="590">
        <v>2.68</v>
      </c>
      <c r="F692" s="590">
        <v>2.645</v>
      </c>
      <c r="G692" s="490">
        <v>2.6124999999999998</v>
      </c>
      <c r="H692" s="490">
        <v>2.56</v>
      </c>
      <c r="I692" s="490">
        <v>2.52</v>
      </c>
      <c r="J692" s="490">
        <v>2.4900000000000002</v>
      </c>
      <c r="K692" s="972"/>
      <c r="L692" s="490">
        <v>2.4500000000000002</v>
      </c>
      <c r="M692" s="490">
        <v>2.4249999999999998</v>
      </c>
      <c r="N692" s="972"/>
      <c r="O692" s="590">
        <v>2.415</v>
      </c>
      <c r="P692" s="590">
        <v>2.38</v>
      </c>
      <c r="Q692" s="590">
        <v>2.34</v>
      </c>
      <c r="R692" s="590">
        <v>2.2999999999999998</v>
      </c>
      <c r="S692" s="590">
        <v>2.2599999999999998</v>
      </c>
      <c r="T692" s="590">
        <v>2.1749999999999998</v>
      </c>
      <c r="U692" s="590">
        <v>2</v>
      </c>
      <c r="V692" s="590">
        <v>1.96</v>
      </c>
      <c r="W692" s="590">
        <v>1.92</v>
      </c>
      <c r="X692" s="590">
        <v>1.88</v>
      </c>
      <c r="Y692" s="590">
        <v>1.84</v>
      </c>
      <c r="Z692" s="590">
        <v>1.81</v>
      </c>
      <c r="AA692" s="587">
        <f t="shared" si="406"/>
        <v>51.142500000000005</v>
      </c>
      <c r="AB692" s="1100">
        <f t="shared" si="385"/>
        <v>1.4705882352941124</v>
      </c>
      <c r="AC692" s="1100">
        <f t="shared" si="386"/>
        <v>1.4925373134328401</v>
      </c>
      <c r="AD692" s="1100">
        <f t="shared" si="387"/>
        <v>1.3232514177693888</v>
      </c>
      <c r="AE692" s="1100">
        <f t="shared" si="388"/>
        <v>1.2440191387559807</v>
      </c>
      <c r="AF692" s="1100">
        <f t="shared" si="389"/>
        <v>2.05078125</v>
      </c>
      <c r="AG692" s="1100">
        <f t="shared" si="390"/>
        <v>1.5873015873015817</v>
      </c>
      <c r="AH692" s="1100">
        <f t="shared" si="391"/>
        <v>1.2048192771084265</v>
      </c>
      <c r="AI692" s="1100">
        <f t="shared" si="392"/>
        <v>1.6326530612244872</v>
      </c>
      <c r="AJ692" s="1100">
        <f t="shared" si="393"/>
        <v>1.0309278350515649</v>
      </c>
      <c r="AK692" s="1100">
        <f t="shared" si="394"/>
        <v>0.41407867494822614</v>
      </c>
      <c r="AL692" s="1100">
        <f t="shared" si="395"/>
        <v>1.4705882352941346</v>
      </c>
      <c r="AM692" s="1100">
        <f t="shared" si="396"/>
        <v>1.7094017094017033</v>
      </c>
      <c r="AN692" s="1100">
        <f t="shared" si="397"/>
        <v>1.7391304347826209</v>
      </c>
      <c r="AO692" s="1100">
        <f t="shared" si="398"/>
        <v>1.7699115044247815</v>
      </c>
      <c r="AP692" s="1100">
        <f t="shared" si="399"/>
        <v>3.9080459770114873</v>
      </c>
      <c r="AQ692" s="1100">
        <f t="shared" si="400"/>
        <v>8.7499999999999911</v>
      </c>
      <c r="AR692" s="1100">
        <f t="shared" si="401"/>
        <v>2.0408163265306145</v>
      </c>
      <c r="AS692" s="1100">
        <f t="shared" si="402"/>
        <v>2.0833333333333259</v>
      </c>
      <c r="AT692" s="1100">
        <f t="shared" si="403"/>
        <v>2.1276595744680771</v>
      </c>
      <c r="AU692" s="1100">
        <f t="shared" si="404"/>
        <v>2.1739130434782483</v>
      </c>
      <c r="AV692" s="1100">
        <f t="shared" si="405"/>
        <v>1.6574585635359185</v>
      </c>
      <c r="AW692" s="1100">
        <f t="shared" si="407"/>
        <v>2.0419626901498815</v>
      </c>
      <c r="AX692" s="1100">
        <f t="shared" si="408"/>
        <v>1.6701206530186334</v>
      </c>
    </row>
    <row r="693" spans="1:50" x14ac:dyDescent="0.2">
      <c r="A693" s="838" t="s">
        <v>364</v>
      </c>
      <c r="B693" s="831" t="s">
        <v>365</v>
      </c>
      <c r="C693" s="490">
        <v>1.24</v>
      </c>
      <c r="D693" s="490">
        <v>1.2</v>
      </c>
      <c r="E693" s="590">
        <v>1.145</v>
      </c>
      <c r="F693" s="590">
        <v>1.02</v>
      </c>
      <c r="G693" s="490">
        <v>0.98</v>
      </c>
      <c r="H693" s="490">
        <v>0.94</v>
      </c>
      <c r="I693" s="490">
        <v>0.9</v>
      </c>
      <c r="J693" s="490">
        <v>0.86</v>
      </c>
      <c r="K693" s="972" t="s">
        <v>90</v>
      </c>
      <c r="L693" s="490">
        <v>0.82</v>
      </c>
      <c r="M693" s="490">
        <v>0.78</v>
      </c>
      <c r="N693" s="972"/>
      <c r="O693" s="590">
        <v>0.74</v>
      </c>
      <c r="P693" s="590">
        <v>0.7</v>
      </c>
      <c r="Q693" s="590">
        <v>0.63</v>
      </c>
      <c r="R693" s="590">
        <v>0.55000000000000004</v>
      </c>
      <c r="S693" s="590">
        <v>0.51</v>
      </c>
      <c r="T693" s="590">
        <v>0.44</v>
      </c>
      <c r="U693" s="590">
        <v>0.42</v>
      </c>
      <c r="V693" s="590">
        <v>0.4</v>
      </c>
      <c r="W693" s="590">
        <v>0.39529999999999998</v>
      </c>
      <c r="X693" s="586">
        <v>0.38119999999999998</v>
      </c>
      <c r="Y693" s="590">
        <v>0.3725</v>
      </c>
      <c r="Z693" s="586">
        <v>0.34639999999999999</v>
      </c>
      <c r="AA693" s="587">
        <f t="shared" si="406"/>
        <v>15.7704</v>
      </c>
      <c r="AB693" s="1100">
        <f t="shared" si="385"/>
        <v>3.3333333333333437</v>
      </c>
      <c r="AC693" s="1100">
        <f t="shared" si="386"/>
        <v>4.8034934497816595</v>
      </c>
      <c r="AD693" s="1100">
        <f t="shared" si="387"/>
        <v>12.254901960784315</v>
      </c>
      <c r="AE693" s="1100">
        <f t="shared" si="388"/>
        <v>4.081632653061229</v>
      </c>
      <c r="AF693" s="1100">
        <f t="shared" si="389"/>
        <v>4.2553191489361764</v>
      </c>
      <c r="AG693" s="1100">
        <f t="shared" si="390"/>
        <v>4.4444444444444287</v>
      </c>
      <c r="AH693" s="1100">
        <f t="shared" si="391"/>
        <v>4.6511627906976827</v>
      </c>
      <c r="AI693" s="1100">
        <f t="shared" si="392"/>
        <v>4.8780487804878092</v>
      </c>
      <c r="AJ693" s="1100">
        <f t="shared" si="393"/>
        <v>5.12820512820511</v>
      </c>
      <c r="AK693" s="1100">
        <f t="shared" si="394"/>
        <v>5.4054054054054168</v>
      </c>
      <c r="AL693" s="1100">
        <f t="shared" si="395"/>
        <v>5.7142857142857162</v>
      </c>
      <c r="AM693" s="1100">
        <f t="shared" si="396"/>
        <v>11.111111111111093</v>
      </c>
      <c r="AN693" s="1100">
        <f t="shared" si="397"/>
        <v>14.545454545454529</v>
      </c>
      <c r="AO693" s="1100">
        <f t="shared" si="398"/>
        <v>7.8431372549019773</v>
      </c>
      <c r="AP693" s="1100">
        <f t="shared" si="399"/>
        <v>15.909090909090917</v>
      </c>
      <c r="AQ693" s="1100">
        <f t="shared" si="400"/>
        <v>4.7619047619047672</v>
      </c>
      <c r="AR693" s="1100">
        <f t="shared" si="401"/>
        <v>4.9999999999999822</v>
      </c>
      <c r="AS693" s="1100">
        <f t="shared" si="402"/>
        <v>1.1889704022261638</v>
      </c>
      <c r="AT693" s="1100">
        <f t="shared" si="403"/>
        <v>3.6988457502623362</v>
      </c>
      <c r="AU693" s="1100">
        <f t="shared" si="404"/>
        <v>2.3355704697986646</v>
      </c>
      <c r="AV693" s="1100">
        <f t="shared" si="405"/>
        <v>7.5346420323325614</v>
      </c>
      <c r="AW693" s="1100">
        <f t="shared" si="407"/>
        <v>6.3275695260240896</v>
      </c>
      <c r="AX693" s="1100">
        <f t="shared" si="408"/>
        <v>3.9135865249917385</v>
      </c>
    </row>
    <row r="694" spans="1:50" x14ac:dyDescent="0.2">
      <c r="A694" s="847" t="s">
        <v>1741</v>
      </c>
      <c r="B694" s="831" t="s">
        <v>1742</v>
      </c>
      <c r="C694" s="490">
        <v>1.28</v>
      </c>
      <c r="D694" s="490">
        <v>1.24</v>
      </c>
      <c r="E694" s="590">
        <v>1.2</v>
      </c>
      <c r="F694" s="590">
        <v>1.1599999999999999</v>
      </c>
      <c r="G694" s="490">
        <v>1.1100000000000001</v>
      </c>
      <c r="H694" s="490">
        <v>1.08</v>
      </c>
      <c r="I694" s="490">
        <v>1.04</v>
      </c>
      <c r="J694" s="490">
        <v>1.01</v>
      </c>
      <c r="K694" s="972"/>
      <c r="L694" s="492">
        <v>1</v>
      </c>
      <c r="M694" s="492">
        <v>1</v>
      </c>
      <c r="N694" s="972"/>
      <c r="O694" s="586">
        <v>1</v>
      </c>
      <c r="P694" s="586">
        <v>1.03</v>
      </c>
      <c r="Q694" s="586">
        <v>1.1200000000000001</v>
      </c>
      <c r="R694" s="590">
        <v>1.1200000000000001</v>
      </c>
      <c r="S694" s="590">
        <v>1.06</v>
      </c>
      <c r="T694" s="590">
        <v>0.98</v>
      </c>
      <c r="U694" s="590">
        <v>0.9</v>
      </c>
      <c r="V694" s="590">
        <v>0.82</v>
      </c>
      <c r="W694" s="590">
        <v>0.76001000000000007</v>
      </c>
      <c r="X694" s="590">
        <v>0.70666000000000007</v>
      </c>
      <c r="Y694" s="590">
        <v>0.17333000000000001</v>
      </c>
      <c r="Z694" s="586">
        <v>0</v>
      </c>
      <c r="AA694" s="587">
        <f t="shared" si="406"/>
        <v>20.79</v>
      </c>
      <c r="AB694" s="1100">
        <f t="shared" ref="AB694:AB751" si="409">IF(ISERROR((C694/D694-1)*100),"n/a",(C694/D694-1)*100)</f>
        <v>3.2258064516129004</v>
      </c>
      <c r="AC694" s="1100">
        <f t="shared" ref="AC694:AC751" si="410">IF(ISERROR((D694/E694-1)*100),"n/a",(D694/E694-1)*100)</f>
        <v>3.3333333333333437</v>
      </c>
      <c r="AD694" s="1100">
        <f t="shared" si="387"/>
        <v>3.4482758620689724</v>
      </c>
      <c r="AE694" s="1100">
        <f t="shared" si="388"/>
        <v>4.5045045045044807</v>
      </c>
      <c r="AF694" s="1100">
        <f t="shared" si="389"/>
        <v>2.7777777777777901</v>
      </c>
      <c r="AG694" s="1100">
        <f t="shared" si="390"/>
        <v>3.8461538461538547</v>
      </c>
      <c r="AH694" s="1100">
        <f t="shared" si="391"/>
        <v>2.9702970297029729</v>
      </c>
      <c r="AI694" s="1100">
        <f t="shared" si="392"/>
        <v>1.0000000000000009</v>
      </c>
      <c r="AJ694" s="1100">
        <f t="shared" si="393"/>
        <v>0</v>
      </c>
      <c r="AK694" s="1100">
        <f t="shared" si="394"/>
        <v>0</v>
      </c>
      <c r="AL694" s="1100">
        <f t="shared" si="395"/>
        <v>-2.9126213592232997</v>
      </c>
      <c r="AM694" s="1100">
        <f t="shared" si="396"/>
        <v>-8.03571428571429</v>
      </c>
      <c r="AN694" s="1100">
        <f t="shared" si="397"/>
        <v>0</v>
      </c>
      <c r="AO694" s="1100">
        <f t="shared" si="398"/>
        <v>5.6603773584905648</v>
      </c>
      <c r="AP694" s="1100">
        <f t="shared" si="399"/>
        <v>8.163265306122458</v>
      </c>
      <c r="AQ694" s="1100">
        <f t="shared" si="400"/>
        <v>8.8888888888888786</v>
      </c>
      <c r="AR694" s="1100">
        <f t="shared" si="401"/>
        <v>9.7560975609756184</v>
      </c>
      <c r="AS694" s="1100">
        <f t="shared" si="402"/>
        <v>7.8933171931948154</v>
      </c>
      <c r="AT694" s="1100">
        <f t="shared" si="403"/>
        <v>7.549599524523809</v>
      </c>
      <c r="AU694" s="1100">
        <f t="shared" si="404"/>
        <v>307.69630185195871</v>
      </c>
      <c r="AV694" s="1100" t="str">
        <f t="shared" si="405"/>
        <v>n/a</v>
      </c>
      <c r="AW694" s="1100">
        <f t="shared" si="407"/>
        <v>18.488283042218576</v>
      </c>
      <c r="AX694" s="1100">
        <f t="shared" si="408"/>
        <v>68.207092249461269</v>
      </c>
    </row>
    <row r="695" spans="1:50" x14ac:dyDescent="0.2">
      <c r="A695" s="831" t="s">
        <v>1749</v>
      </c>
      <c r="B695" s="831" t="s">
        <v>1750</v>
      </c>
      <c r="C695" s="490">
        <v>4.83</v>
      </c>
      <c r="D695" s="490">
        <v>3.98</v>
      </c>
      <c r="E695" s="590">
        <v>3.45</v>
      </c>
      <c r="F695" s="590">
        <v>2.875</v>
      </c>
      <c r="G695" s="490">
        <v>2.375</v>
      </c>
      <c r="H695" s="490">
        <v>1.875</v>
      </c>
      <c r="I695" s="490">
        <v>1.405</v>
      </c>
      <c r="J695" s="490">
        <v>1.0525</v>
      </c>
      <c r="K695" s="972"/>
      <c r="L695" s="490">
        <v>0.8</v>
      </c>
      <c r="M695" s="490">
        <v>0.61250000000000004</v>
      </c>
      <c r="N695" s="972"/>
      <c r="O695" s="590">
        <v>0.40500000000000003</v>
      </c>
      <c r="P695" s="586">
        <v>0.03</v>
      </c>
      <c r="Q695" s="586">
        <v>0.03</v>
      </c>
      <c r="R695" s="586">
        <v>0.03</v>
      </c>
      <c r="S695" s="590">
        <v>0.03</v>
      </c>
      <c r="T695" s="586">
        <v>1.4999999999999999E-2</v>
      </c>
      <c r="U695" s="590">
        <v>1.4999999999999999E-2</v>
      </c>
      <c r="V695" s="586">
        <v>7.4999999999999997E-3</v>
      </c>
      <c r="W695" s="586">
        <v>7.4999999999999997E-3</v>
      </c>
      <c r="X695" s="590">
        <v>7.4999999999999997E-3</v>
      </c>
      <c r="Y695" s="586">
        <v>3.7499999999999999E-3</v>
      </c>
      <c r="Z695" s="590">
        <v>0.01</v>
      </c>
      <c r="AA695" s="587">
        <f t="shared" si="406"/>
        <v>23.846250000000012</v>
      </c>
      <c r="AB695" s="1100">
        <f t="shared" si="409"/>
        <v>21.356783919597987</v>
      </c>
      <c r="AC695" s="1100">
        <f t="shared" si="410"/>
        <v>15.362318840579704</v>
      </c>
      <c r="AD695" s="1100">
        <f t="shared" si="387"/>
        <v>19.999999999999996</v>
      </c>
      <c r="AE695" s="1100">
        <f t="shared" si="388"/>
        <v>21.052631578947366</v>
      </c>
      <c r="AF695" s="1100">
        <f t="shared" si="389"/>
        <v>26.666666666666661</v>
      </c>
      <c r="AG695" s="1100">
        <f t="shared" si="390"/>
        <v>33.451957295373667</v>
      </c>
      <c r="AH695" s="1100">
        <f t="shared" si="391"/>
        <v>33.4916864608076</v>
      </c>
      <c r="AI695" s="1100">
        <f t="shared" si="392"/>
        <v>31.562499999999982</v>
      </c>
      <c r="AJ695" s="1100">
        <f t="shared" si="393"/>
        <v>30.612244897959172</v>
      </c>
      <c r="AK695" s="1100">
        <f t="shared" si="394"/>
        <v>51.23456790123457</v>
      </c>
      <c r="AL695" s="1100">
        <f t="shared" si="395"/>
        <v>1250.0000000000002</v>
      </c>
      <c r="AM695" s="1100">
        <f t="shared" si="396"/>
        <v>0</v>
      </c>
      <c r="AN695" s="1100">
        <f t="shared" si="397"/>
        <v>0</v>
      </c>
      <c r="AO695" s="1100">
        <f t="shared" si="398"/>
        <v>0</v>
      </c>
      <c r="AP695" s="1100">
        <f t="shared" si="399"/>
        <v>100</v>
      </c>
      <c r="AQ695" s="1100">
        <f t="shared" si="400"/>
        <v>0</v>
      </c>
      <c r="AR695" s="1100">
        <f t="shared" si="401"/>
        <v>100</v>
      </c>
      <c r="AS695" s="1100">
        <f t="shared" si="402"/>
        <v>0</v>
      </c>
      <c r="AT695" s="1100">
        <f t="shared" si="403"/>
        <v>0</v>
      </c>
      <c r="AU695" s="1100">
        <f t="shared" si="404"/>
        <v>100</v>
      </c>
      <c r="AV695" s="1100">
        <f t="shared" si="405"/>
        <v>-62.5</v>
      </c>
      <c r="AW695" s="1100">
        <f t="shared" si="407"/>
        <v>84.394826550531761</v>
      </c>
      <c r="AX695" s="1100">
        <f t="shared" si="408"/>
        <v>269.80358357048624</v>
      </c>
    </row>
    <row r="696" spans="1:50" x14ac:dyDescent="0.2">
      <c r="A696" s="831" t="s">
        <v>1753</v>
      </c>
      <c r="B696" s="831" t="s">
        <v>1754</v>
      </c>
      <c r="C696" s="490">
        <v>1.1399999999999999</v>
      </c>
      <c r="D696" s="490">
        <v>1.0900000000000001</v>
      </c>
      <c r="E696" s="590">
        <v>0.98</v>
      </c>
      <c r="F696" s="590">
        <v>0.8600000000000001</v>
      </c>
      <c r="G696" s="490">
        <v>0.77</v>
      </c>
      <c r="H696" s="490">
        <v>0.7</v>
      </c>
      <c r="I696" s="490">
        <v>0.62</v>
      </c>
      <c r="J696" s="490">
        <v>0.55000000000000004</v>
      </c>
      <c r="K696" s="972"/>
      <c r="L696" s="490">
        <v>0.47</v>
      </c>
      <c r="M696" s="490">
        <v>0.39500000000000002</v>
      </c>
      <c r="N696" s="972"/>
      <c r="O696" s="590">
        <v>0.35</v>
      </c>
      <c r="P696" s="590">
        <v>0.315</v>
      </c>
      <c r="Q696" s="586">
        <v>0.3</v>
      </c>
      <c r="R696" s="586">
        <v>0.3</v>
      </c>
      <c r="S696" s="586">
        <v>0.3</v>
      </c>
      <c r="T696" s="586">
        <v>0.3</v>
      </c>
      <c r="U696" s="586">
        <v>0.3</v>
      </c>
      <c r="V696" s="586">
        <v>0.3725</v>
      </c>
      <c r="W696" s="586">
        <v>0.59</v>
      </c>
      <c r="X696" s="586">
        <v>0.59</v>
      </c>
      <c r="Y696" s="586">
        <v>0.59</v>
      </c>
      <c r="Z696" s="586">
        <v>0.59</v>
      </c>
      <c r="AA696" s="587">
        <f t="shared" si="406"/>
        <v>12.472500000000002</v>
      </c>
      <c r="AB696" s="1100">
        <f t="shared" si="409"/>
        <v>4.5871559633027248</v>
      </c>
      <c r="AC696" s="1100">
        <f t="shared" si="410"/>
        <v>11.22448979591837</v>
      </c>
      <c r="AD696" s="1100">
        <f t="shared" si="387"/>
        <v>13.953488372093004</v>
      </c>
      <c r="AE696" s="1100">
        <f t="shared" si="388"/>
        <v>11.688311688311703</v>
      </c>
      <c r="AF696" s="1100">
        <f t="shared" si="389"/>
        <v>10.000000000000009</v>
      </c>
      <c r="AG696" s="1100">
        <f t="shared" si="390"/>
        <v>12.903225806451601</v>
      </c>
      <c r="AH696" s="1100">
        <f t="shared" si="391"/>
        <v>12.72727272727272</v>
      </c>
      <c r="AI696" s="1100">
        <f t="shared" si="392"/>
        <v>17.021276595744705</v>
      </c>
      <c r="AJ696" s="1100">
        <f t="shared" si="393"/>
        <v>18.98734177215189</v>
      </c>
      <c r="AK696" s="1100">
        <f t="shared" si="394"/>
        <v>12.857142857142879</v>
      </c>
      <c r="AL696" s="1100">
        <f t="shared" si="395"/>
        <v>11.111111111111093</v>
      </c>
      <c r="AM696" s="1100">
        <f t="shared" si="396"/>
        <v>5.0000000000000044</v>
      </c>
      <c r="AN696" s="1100">
        <f t="shared" si="397"/>
        <v>0</v>
      </c>
      <c r="AO696" s="1100">
        <f t="shared" si="398"/>
        <v>0</v>
      </c>
      <c r="AP696" s="1100">
        <f t="shared" si="399"/>
        <v>0</v>
      </c>
      <c r="AQ696" s="1100">
        <f t="shared" si="400"/>
        <v>0</v>
      </c>
      <c r="AR696" s="1100">
        <f t="shared" si="401"/>
        <v>-19.463087248322154</v>
      </c>
      <c r="AS696" s="1100">
        <f t="shared" si="402"/>
        <v>-36.864406779661017</v>
      </c>
      <c r="AT696" s="1100">
        <f t="shared" si="403"/>
        <v>0</v>
      </c>
      <c r="AU696" s="1100">
        <f t="shared" si="404"/>
        <v>0</v>
      </c>
      <c r="AV696" s="1100">
        <f t="shared" si="405"/>
        <v>0</v>
      </c>
      <c r="AW696" s="1100">
        <f t="shared" si="407"/>
        <v>4.0825391743579775</v>
      </c>
      <c r="AX696" s="1100">
        <f t="shared" si="408"/>
        <v>12.7644366648173</v>
      </c>
    </row>
    <row r="697" spans="1:50" x14ac:dyDescent="0.2">
      <c r="A697" s="838" t="s">
        <v>827</v>
      </c>
      <c r="B697" s="831" t="s">
        <v>828</v>
      </c>
      <c r="C697" s="490">
        <v>3.88</v>
      </c>
      <c r="D697" s="490">
        <v>3.7</v>
      </c>
      <c r="E697" s="590">
        <v>3.06</v>
      </c>
      <c r="F697" s="590">
        <v>2.48</v>
      </c>
      <c r="G697" s="490">
        <v>2.2549999999999999</v>
      </c>
      <c r="H697" s="490">
        <v>2.2000000000000002</v>
      </c>
      <c r="I697" s="490">
        <v>1.8049999999999999</v>
      </c>
      <c r="J697" s="490">
        <v>1.48</v>
      </c>
      <c r="K697" s="972"/>
      <c r="L697" s="490">
        <v>1.2450000000000001</v>
      </c>
      <c r="M697" s="490">
        <v>0.96499999999999997</v>
      </c>
      <c r="N697" s="972"/>
      <c r="O697" s="590">
        <v>0.6</v>
      </c>
      <c r="P697" s="586">
        <v>0.54</v>
      </c>
      <c r="Q697" s="590">
        <v>0.46500000000000002</v>
      </c>
      <c r="R697" s="590">
        <v>0.33750000000000002</v>
      </c>
      <c r="S697" s="586">
        <v>0.3</v>
      </c>
      <c r="T697" s="586">
        <v>0.3</v>
      </c>
      <c r="U697" s="590">
        <v>0.3</v>
      </c>
      <c r="V697" s="590">
        <v>0.23</v>
      </c>
      <c r="W697" s="586">
        <v>0.2</v>
      </c>
      <c r="X697" s="586">
        <v>0.2</v>
      </c>
      <c r="Y697" s="586">
        <v>0.2</v>
      </c>
      <c r="Z697" s="586">
        <v>0.2</v>
      </c>
      <c r="AA697" s="587">
        <f t="shared" si="406"/>
        <v>26.942499999999999</v>
      </c>
      <c r="AB697" s="1100">
        <f t="shared" si="409"/>
        <v>4.8648648648648596</v>
      </c>
      <c r="AC697" s="1100">
        <f t="shared" si="410"/>
        <v>20.915032679738577</v>
      </c>
      <c r="AD697" s="1100">
        <f t="shared" si="387"/>
        <v>23.387096774193552</v>
      </c>
      <c r="AE697" s="1100">
        <f t="shared" si="388"/>
        <v>9.9778270509977887</v>
      </c>
      <c r="AF697" s="1100">
        <f t="shared" si="389"/>
        <v>2.4999999999999911</v>
      </c>
      <c r="AG697" s="1100">
        <f t="shared" si="390"/>
        <v>21.883656509695303</v>
      </c>
      <c r="AH697" s="1100">
        <f t="shared" si="391"/>
        <v>21.959459459459453</v>
      </c>
      <c r="AI697" s="1100">
        <f t="shared" si="392"/>
        <v>18.875502008032118</v>
      </c>
      <c r="AJ697" s="1100">
        <f t="shared" si="393"/>
        <v>29.015544041450791</v>
      </c>
      <c r="AK697" s="1100">
        <f t="shared" si="394"/>
        <v>60.833333333333343</v>
      </c>
      <c r="AL697" s="1100">
        <f t="shared" si="395"/>
        <v>11.111111111111093</v>
      </c>
      <c r="AM697" s="1100">
        <f t="shared" si="396"/>
        <v>16.129032258064523</v>
      </c>
      <c r="AN697" s="1100">
        <f t="shared" si="397"/>
        <v>37.777777777777779</v>
      </c>
      <c r="AO697" s="1100">
        <f t="shared" si="398"/>
        <v>12.500000000000021</v>
      </c>
      <c r="AP697" s="1100">
        <f t="shared" si="399"/>
        <v>0</v>
      </c>
      <c r="AQ697" s="1100">
        <f t="shared" si="400"/>
        <v>0</v>
      </c>
      <c r="AR697" s="1100">
        <f t="shared" si="401"/>
        <v>30.434782608695631</v>
      </c>
      <c r="AS697" s="1100">
        <f t="shared" si="402"/>
        <v>14.999999999999991</v>
      </c>
      <c r="AT697" s="1100">
        <f t="shared" si="403"/>
        <v>0</v>
      </c>
      <c r="AU697" s="1100">
        <f t="shared" si="404"/>
        <v>0</v>
      </c>
      <c r="AV697" s="1100">
        <f t="shared" si="405"/>
        <v>0</v>
      </c>
      <c r="AW697" s="1100">
        <f t="shared" si="407"/>
        <v>16.055477165591178</v>
      </c>
      <c r="AX697" s="1100">
        <f t="shared" si="408"/>
        <v>15.295106406134792</v>
      </c>
    </row>
    <row r="698" spans="1:50" x14ac:dyDescent="0.2">
      <c r="A698" s="838" t="s">
        <v>3901</v>
      </c>
      <c r="B698" s="831" t="s">
        <v>3902</v>
      </c>
      <c r="C698" s="490">
        <v>0.32</v>
      </c>
      <c r="D698" s="490">
        <v>0.31</v>
      </c>
      <c r="E698" s="590">
        <v>0.27</v>
      </c>
      <c r="F698" s="590">
        <v>0.23</v>
      </c>
      <c r="G698" s="490">
        <v>0.18</v>
      </c>
      <c r="H698" s="490">
        <v>0.14000000000000001</v>
      </c>
      <c r="I698" s="490">
        <v>0.1</v>
      </c>
      <c r="J698" s="490">
        <v>0.03</v>
      </c>
      <c r="K698" s="972"/>
      <c r="L698" s="492">
        <v>0</v>
      </c>
      <c r="M698" s="492">
        <v>0</v>
      </c>
      <c r="N698" s="972"/>
      <c r="O698" s="586">
        <v>0</v>
      </c>
      <c r="P698" s="500">
        <v>0</v>
      </c>
      <c r="Q698" s="500">
        <v>0.15</v>
      </c>
      <c r="R698" s="590">
        <v>0.2</v>
      </c>
      <c r="S698" s="590">
        <v>0.19996</v>
      </c>
      <c r="T698" s="590">
        <v>0.18</v>
      </c>
      <c r="U698" s="590">
        <v>0.15004000000000001</v>
      </c>
      <c r="V698" s="590">
        <v>2.998E-2</v>
      </c>
      <c r="W698" s="500">
        <v>0</v>
      </c>
      <c r="X698" s="500">
        <v>0</v>
      </c>
      <c r="Y698" s="500">
        <v>0</v>
      </c>
      <c r="Z698" s="590">
        <v>0.2296</v>
      </c>
      <c r="AA698" s="587">
        <f t="shared" si="406"/>
        <v>2.7195800000000006</v>
      </c>
      <c r="AB698" s="1100">
        <f t="shared" si="409"/>
        <v>3.2258064516129004</v>
      </c>
      <c r="AC698" s="1100">
        <f t="shared" si="410"/>
        <v>14.814814814814813</v>
      </c>
      <c r="AD698" s="1100">
        <f t="shared" si="387"/>
        <v>17.391304347826097</v>
      </c>
      <c r="AE698" s="1100">
        <f t="shared" si="388"/>
        <v>27.777777777777789</v>
      </c>
      <c r="AF698" s="1100">
        <f t="shared" si="389"/>
        <v>28.571428571428559</v>
      </c>
      <c r="AG698" s="1100">
        <f t="shared" si="390"/>
        <v>40.000000000000014</v>
      </c>
      <c r="AH698" s="1100">
        <f t="shared" si="391"/>
        <v>233.33333333333334</v>
      </c>
      <c r="AI698" s="1100" t="str">
        <f t="shared" si="392"/>
        <v>n/a</v>
      </c>
      <c r="AJ698" s="1100" t="str">
        <f t="shared" si="393"/>
        <v>n/a</v>
      </c>
      <c r="AK698" s="1100" t="str">
        <f t="shared" si="394"/>
        <v>n/a</v>
      </c>
      <c r="AL698" s="1100" t="str">
        <f t="shared" si="395"/>
        <v>n/a</v>
      </c>
      <c r="AM698" s="1100">
        <f t="shared" si="396"/>
        <v>-100</v>
      </c>
      <c r="AN698" s="1100">
        <f t="shared" si="397"/>
        <v>-25.000000000000011</v>
      </c>
      <c r="AO698" s="1100">
        <f t="shared" si="398"/>
        <v>2.000400080015563E-2</v>
      </c>
      <c r="AP698" s="1100">
        <f t="shared" si="399"/>
        <v>11.088888888888881</v>
      </c>
      <c r="AQ698" s="1100">
        <f t="shared" si="400"/>
        <v>19.968008531058381</v>
      </c>
      <c r="AR698" s="1100">
        <f t="shared" si="401"/>
        <v>400.46697798532358</v>
      </c>
      <c r="AS698" s="1100" t="str">
        <f t="shared" si="402"/>
        <v>n/a</v>
      </c>
      <c r="AT698" s="1100" t="str">
        <f t="shared" si="403"/>
        <v>n/a</v>
      </c>
      <c r="AU698" s="1100" t="str">
        <f t="shared" si="404"/>
        <v>n/a</v>
      </c>
      <c r="AV698" s="1100">
        <f t="shared" si="405"/>
        <v>-100</v>
      </c>
      <c r="AW698" s="1100">
        <f t="shared" si="407"/>
        <v>40.832738907347462</v>
      </c>
      <c r="AX698" s="1100">
        <f t="shared" si="408"/>
        <v>129.00293010697121</v>
      </c>
    </row>
    <row r="699" spans="1:50" x14ac:dyDescent="0.2">
      <c r="A699" s="831" t="s">
        <v>1747</v>
      </c>
      <c r="B699" s="831" t="s">
        <v>1748</v>
      </c>
      <c r="C699" s="490">
        <v>4.04</v>
      </c>
      <c r="D699" s="490">
        <v>3.84</v>
      </c>
      <c r="E699" s="590">
        <v>3.64</v>
      </c>
      <c r="F699" s="590">
        <v>3.32</v>
      </c>
      <c r="G699" s="490">
        <v>3.12</v>
      </c>
      <c r="H699" s="490">
        <v>2.92</v>
      </c>
      <c r="I699" s="490">
        <v>2.68</v>
      </c>
      <c r="J699" s="490">
        <v>2.48</v>
      </c>
      <c r="K699" s="972"/>
      <c r="L699" s="490">
        <v>2.2799999999999998</v>
      </c>
      <c r="M699" s="490">
        <v>2.08</v>
      </c>
      <c r="N699" s="972"/>
      <c r="O699" s="590">
        <v>1.88</v>
      </c>
      <c r="P699" s="586">
        <v>1.8</v>
      </c>
      <c r="Q699" s="590">
        <v>1.8</v>
      </c>
      <c r="R699" s="590">
        <v>1.68</v>
      </c>
      <c r="S699" s="590">
        <v>1.52</v>
      </c>
      <c r="T699" s="590">
        <v>1.32</v>
      </c>
      <c r="U699" s="590">
        <v>1.1200000000000001</v>
      </c>
      <c r="V699" s="590">
        <v>0.92</v>
      </c>
      <c r="W699" s="586">
        <v>0.76</v>
      </c>
      <c r="X699" s="590">
        <v>0.76</v>
      </c>
      <c r="Y699" s="590">
        <v>0.68</v>
      </c>
      <c r="Z699" s="590">
        <v>0.3</v>
      </c>
      <c r="AA699" s="587">
        <f t="shared" si="406"/>
        <v>44.94</v>
      </c>
      <c r="AB699" s="1100">
        <f t="shared" si="409"/>
        <v>5.2083333333333481</v>
      </c>
      <c r="AC699" s="1100">
        <f t="shared" si="410"/>
        <v>5.4945054945054972</v>
      </c>
      <c r="AD699" s="1100">
        <f t="shared" si="387"/>
        <v>9.6385542168674796</v>
      </c>
      <c r="AE699" s="1100">
        <f t="shared" si="388"/>
        <v>6.4102564102564097</v>
      </c>
      <c r="AF699" s="1100">
        <f t="shared" si="389"/>
        <v>6.8493150684931559</v>
      </c>
      <c r="AG699" s="1100">
        <f t="shared" si="390"/>
        <v>8.9552238805969964</v>
      </c>
      <c r="AH699" s="1100">
        <f t="shared" si="391"/>
        <v>8.064516129032274</v>
      </c>
      <c r="AI699" s="1100">
        <f t="shared" si="392"/>
        <v>8.7719298245614077</v>
      </c>
      <c r="AJ699" s="1100">
        <f t="shared" si="393"/>
        <v>9.6153846153846025</v>
      </c>
      <c r="AK699" s="1100">
        <f t="shared" si="394"/>
        <v>10.638297872340431</v>
      </c>
      <c r="AL699" s="1100">
        <f t="shared" si="395"/>
        <v>4.4444444444444287</v>
      </c>
      <c r="AM699" s="1100">
        <f t="shared" si="396"/>
        <v>0</v>
      </c>
      <c r="AN699" s="1100">
        <f t="shared" si="397"/>
        <v>7.1428571428571397</v>
      </c>
      <c r="AO699" s="1100">
        <f t="shared" si="398"/>
        <v>10.526315789473673</v>
      </c>
      <c r="AP699" s="1100">
        <f t="shared" si="399"/>
        <v>15.151515151515138</v>
      </c>
      <c r="AQ699" s="1100">
        <f t="shared" si="400"/>
        <v>17.857142857142861</v>
      </c>
      <c r="AR699" s="1100">
        <f t="shared" si="401"/>
        <v>21.739130434782616</v>
      </c>
      <c r="AS699" s="1100">
        <f t="shared" si="402"/>
        <v>21.052631578947366</v>
      </c>
      <c r="AT699" s="1100">
        <f t="shared" si="403"/>
        <v>0</v>
      </c>
      <c r="AU699" s="1100">
        <f t="shared" si="404"/>
        <v>11.764705882352944</v>
      </c>
      <c r="AV699" s="1100">
        <f t="shared" si="405"/>
        <v>126.6666666666667</v>
      </c>
      <c r="AW699" s="1100">
        <f t="shared" si="407"/>
        <v>15.047225085407357</v>
      </c>
      <c r="AX699" s="1100">
        <f t="shared" si="408"/>
        <v>26.210599716053473</v>
      </c>
    </row>
    <row r="700" spans="1:50" x14ac:dyDescent="0.2">
      <c r="A700" s="838" t="s">
        <v>1735</v>
      </c>
      <c r="B700" s="831" t="s">
        <v>1736</v>
      </c>
      <c r="C700" s="490">
        <v>1.68</v>
      </c>
      <c r="D700" s="490">
        <v>1.53</v>
      </c>
      <c r="E700" s="590">
        <v>1.27</v>
      </c>
      <c r="F700" s="590">
        <v>1.1400000000000001</v>
      </c>
      <c r="G700" s="490">
        <v>1.0449999999999999</v>
      </c>
      <c r="H700" s="490">
        <v>1</v>
      </c>
      <c r="I700" s="490">
        <v>0.95</v>
      </c>
      <c r="J700" s="490">
        <v>0.85</v>
      </c>
      <c r="K700" s="972"/>
      <c r="L700" s="490">
        <v>0.71</v>
      </c>
      <c r="M700" s="490">
        <v>0.42499999999999999</v>
      </c>
      <c r="N700" s="972"/>
      <c r="O700" s="586">
        <v>0.2</v>
      </c>
      <c r="P700" s="586">
        <v>0.57499999999999996</v>
      </c>
      <c r="Q700" s="590">
        <v>1.7</v>
      </c>
      <c r="R700" s="590">
        <v>1.6</v>
      </c>
      <c r="S700" s="590">
        <v>1.32</v>
      </c>
      <c r="T700" s="590">
        <v>1.2</v>
      </c>
      <c r="U700" s="590">
        <v>0.96</v>
      </c>
      <c r="V700" s="590">
        <v>0.81</v>
      </c>
      <c r="W700" s="590">
        <v>0.76249999999999996</v>
      </c>
      <c r="X700" s="590">
        <v>0.73250000000000004</v>
      </c>
      <c r="Y700" s="590">
        <v>0.66415000000000002</v>
      </c>
      <c r="Z700" s="590">
        <v>0.60079000000000005</v>
      </c>
      <c r="AA700" s="587">
        <f t="shared" si="406"/>
        <v>21.72494</v>
      </c>
      <c r="AB700" s="1100">
        <f t="shared" si="409"/>
        <v>9.8039215686274375</v>
      </c>
      <c r="AC700" s="1100">
        <f t="shared" si="410"/>
        <v>20.472440944881896</v>
      </c>
      <c r="AD700" s="1100">
        <f t="shared" si="387"/>
        <v>11.403508771929815</v>
      </c>
      <c r="AE700" s="1100">
        <f t="shared" si="388"/>
        <v>9.0909090909091042</v>
      </c>
      <c r="AF700" s="1100">
        <f t="shared" si="389"/>
        <v>4.4999999999999929</v>
      </c>
      <c r="AG700" s="1100">
        <f t="shared" si="390"/>
        <v>5.2631578947368363</v>
      </c>
      <c r="AH700" s="1100">
        <f t="shared" si="391"/>
        <v>11.764705882352944</v>
      </c>
      <c r="AI700" s="1100">
        <f t="shared" si="392"/>
        <v>19.718309859154925</v>
      </c>
      <c r="AJ700" s="1100">
        <f t="shared" si="393"/>
        <v>67.058823529411768</v>
      </c>
      <c r="AK700" s="1100">
        <f t="shared" si="394"/>
        <v>112.5</v>
      </c>
      <c r="AL700" s="1100">
        <f t="shared" si="395"/>
        <v>-65.217391304347828</v>
      </c>
      <c r="AM700" s="1100">
        <f t="shared" si="396"/>
        <v>-66.176470588235304</v>
      </c>
      <c r="AN700" s="1100">
        <f t="shared" si="397"/>
        <v>6.25</v>
      </c>
      <c r="AO700" s="1100">
        <f t="shared" si="398"/>
        <v>21.212121212121215</v>
      </c>
      <c r="AP700" s="1100">
        <f t="shared" si="399"/>
        <v>10.000000000000009</v>
      </c>
      <c r="AQ700" s="1100">
        <f t="shared" si="400"/>
        <v>25</v>
      </c>
      <c r="AR700" s="1100">
        <f t="shared" si="401"/>
        <v>18.518518518518512</v>
      </c>
      <c r="AS700" s="1100">
        <f t="shared" si="402"/>
        <v>6.2295081967213228</v>
      </c>
      <c r="AT700" s="1100">
        <f t="shared" si="403"/>
        <v>4.0955631399317349</v>
      </c>
      <c r="AU700" s="1100">
        <f t="shared" si="404"/>
        <v>10.291349845667398</v>
      </c>
      <c r="AV700" s="1100">
        <f t="shared" si="405"/>
        <v>10.546114282860897</v>
      </c>
      <c r="AW700" s="1100">
        <f t="shared" si="407"/>
        <v>12.015480516440126</v>
      </c>
      <c r="AX700" s="1100">
        <f t="shared" si="408"/>
        <v>35.976881574635861</v>
      </c>
    </row>
    <row r="701" spans="1:50" x14ac:dyDescent="0.2">
      <c r="A701" s="847" t="s">
        <v>3980</v>
      </c>
      <c r="B701" s="831" t="s">
        <v>3981</v>
      </c>
      <c r="C701" s="490">
        <v>1.5</v>
      </c>
      <c r="D701" s="490">
        <v>1.48</v>
      </c>
      <c r="E701" s="590">
        <v>1.46</v>
      </c>
      <c r="F701" s="590">
        <v>1.44</v>
      </c>
      <c r="G701" s="490">
        <v>1.42</v>
      </c>
      <c r="H701" s="490">
        <v>1.4</v>
      </c>
      <c r="I701" s="541">
        <v>1.38</v>
      </c>
      <c r="J701" s="541">
        <v>1.38</v>
      </c>
      <c r="K701" s="972"/>
      <c r="L701" s="492">
        <v>1.38</v>
      </c>
      <c r="M701" s="492">
        <v>1.38</v>
      </c>
      <c r="N701" s="972"/>
      <c r="O701" s="586">
        <v>1.38</v>
      </c>
      <c r="P701" s="586">
        <v>1.38</v>
      </c>
      <c r="Q701" s="586">
        <v>1.38</v>
      </c>
      <c r="R701" s="586">
        <v>1.38</v>
      </c>
      <c r="S701" s="586">
        <v>1.38</v>
      </c>
      <c r="T701" s="586">
        <v>1.38</v>
      </c>
      <c r="U701" s="586">
        <v>1.38</v>
      </c>
      <c r="V701" s="586">
        <v>1.38</v>
      </c>
      <c r="W701" s="586">
        <v>1.38</v>
      </c>
      <c r="X701" s="586">
        <v>1.38</v>
      </c>
      <c r="Y701" s="586">
        <v>1.38</v>
      </c>
      <c r="Z701" s="586">
        <v>1.38</v>
      </c>
      <c r="AA701" s="587">
        <f t="shared" si="406"/>
        <v>30.779999999999983</v>
      </c>
      <c r="AB701" s="1100">
        <f t="shared" si="409"/>
        <v>1.3513513513513598</v>
      </c>
      <c r="AC701" s="1100">
        <f t="shared" si="410"/>
        <v>1.3698630136986356</v>
      </c>
      <c r="AD701" s="1100">
        <f t="shared" si="387"/>
        <v>1.388888888888884</v>
      </c>
      <c r="AE701" s="1100">
        <f t="shared" si="388"/>
        <v>1.4084507042253502</v>
      </c>
      <c r="AF701" s="1100">
        <f t="shared" si="389"/>
        <v>1.4285714285714235</v>
      </c>
      <c r="AG701" s="1100">
        <f t="shared" si="390"/>
        <v>1.449275362318847</v>
      </c>
      <c r="AH701" s="1100">
        <f t="shared" si="391"/>
        <v>0</v>
      </c>
      <c r="AI701" s="1100">
        <f t="shared" si="392"/>
        <v>0</v>
      </c>
      <c r="AJ701" s="1100">
        <f t="shared" si="393"/>
        <v>0</v>
      </c>
      <c r="AK701" s="1100">
        <f t="shared" si="394"/>
        <v>0</v>
      </c>
      <c r="AL701" s="1100">
        <f t="shared" si="395"/>
        <v>0</v>
      </c>
      <c r="AM701" s="1100">
        <f t="shared" si="396"/>
        <v>0</v>
      </c>
      <c r="AN701" s="1100">
        <f t="shared" si="397"/>
        <v>0</v>
      </c>
      <c r="AO701" s="1100">
        <f t="shared" si="398"/>
        <v>0</v>
      </c>
      <c r="AP701" s="1100">
        <f t="shared" si="399"/>
        <v>0</v>
      </c>
      <c r="AQ701" s="1100">
        <f t="shared" si="400"/>
        <v>0</v>
      </c>
      <c r="AR701" s="1100">
        <f t="shared" si="401"/>
        <v>0</v>
      </c>
      <c r="AS701" s="1100">
        <f t="shared" si="402"/>
        <v>0</v>
      </c>
      <c r="AT701" s="1100">
        <f t="shared" si="403"/>
        <v>0</v>
      </c>
      <c r="AU701" s="1100">
        <f t="shared" si="404"/>
        <v>0</v>
      </c>
      <c r="AV701" s="1100">
        <f t="shared" si="405"/>
        <v>0</v>
      </c>
      <c r="AW701" s="1100">
        <f t="shared" si="407"/>
        <v>0.39982860709783336</v>
      </c>
      <c r="AX701" s="1100">
        <f t="shared" si="408"/>
        <v>0.64805536296044552</v>
      </c>
    </row>
    <row r="702" spans="1:50" x14ac:dyDescent="0.2">
      <c r="A702" s="838" t="s">
        <v>833</v>
      </c>
      <c r="B702" s="831" t="s">
        <v>834</v>
      </c>
      <c r="C702" s="490">
        <v>1.1200000000000001</v>
      </c>
      <c r="D702" s="490">
        <v>1.1000000000000001</v>
      </c>
      <c r="E702" s="590">
        <v>1.08</v>
      </c>
      <c r="F702" s="590">
        <v>1.06</v>
      </c>
      <c r="G702" s="490">
        <v>1.0449999999999999</v>
      </c>
      <c r="H702" s="490">
        <v>1.0249999999999999</v>
      </c>
      <c r="I702" s="490">
        <v>1.0049999999999999</v>
      </c>
      <c r="J702" s="490">
        <v>0.98499999999999999</v>
      </c>
      <c r="K702" s="972"/>
      <c r="L702" s="490">
        <v>0.96499999999999997</v>
      </c>
      <c r="M702" s="490">
        <v>0.94499999999999995</v>
      </c>
      <c r="N702" s="972"/>
      <c r="O702" s="586">
        <v>0.94</v>
      </c>
      <c r="P702" s="590">
        <v>0.92500000000000004</v>
      </c>
      <c r="Q702" s="590">
        <v>0.90500000000000003</v>
      </c>
      <c r="R702" s="590">
        <v>0.88500000000000001</v>
      </c>
      <c r="S702" s="590">
        <v>0.78</v>
      </c>
      <c r="T702" s="590">
        <v>0.63</v>
      </c>
      <c r="U702" s="590">
        <v>0.45</v>
      </c>
      <c r="V702" s="586">
        <v>0</v>
      </c>
      <c r="W702" s="586">
        <v>0</v>
      </c>
      <c r="X702" s="586">
        <v>0</v>
      </c>
      <c r="Y702" s="586">
        <v>0</v>
      </c>
      <c r="Z702" s="586">
        <v>0</v>
      </c>
      <c r="AA702" s="587">
        <f t="shared" si="406"/>
        <v>15.844999999999999</v>
      </c>
      <c r="AB702" s="1100">
        <f t="shared" si="409"/>
        <v>1.8181818181818299</v>
      </c>
      <c r="AC702" s="1100">
        <f t="shared" si="410"/>
        <v>1.8518518518518601</v>
      </c>
      <c r="AD702" s="1100">
        <f t="shared" si="387"/>
        <v>1.8867924528301883</v>
      </c>
      <c r="AE702" s="1100">
        <f t="shared" si="388"/>
        <v>1.4354066985646119</v>
      </c>
      <c r="AF702" s="1100">
        <f t="shared" si="389"/>
        <v>1.9512195121951237</v>
      </c>
      <c r="AG702" s="1100">
        <f t="shared" si="390"/>
        <v>1.990049751243772</v>
      </c>
      <c r="AH702" s="1100">
        <f t="shared" si="391"/>
        <v>2.0304568527918621</v>
      </c>
      <c r="AI702" s="1100">
        <f t="shared" si="392"/>
        <v>2.0725388601036343</v>
      </c>
      <c r="AJ702" s="1100">
        <f t="shared" si="393"/>
        <v>2.1164021164021163</v>
      </c>
      <c r="AK702" s="1100">
        <f t="shared" si="394"/>
        <v>0.53191489361701372</v>
      </c>
      <c r="AL702" s="1100">
        <f t="shared" si="395"/>
        <v>1.6216216216216051</v>
      </c>
      <c r="AM702" s="1100">
        <f t="shared" si="396"/>
        <v>2.2099447513812098</v>
      </c>
      <c r="AN702" s="1100">
        <f t="shared" si="397"/>
        <v>2.2598870056497189</v>
      </c>
      <c r="AO702" s="1100">
        <f t="shared" si="398"/>
        <v>13.461538461538458</v>
      </c>
      <c r="AP702" s="1100">
        <f t="shared" si="399"/>
        <v>23.809523809523814</v>
      </c>
      <c r="AQ702" s="1100">
        <f t="shared" si="400"/>
        <v>39.999999999999993</v>
      </c>
      <c r="AR702" s="1100" t="str">
        <f t="shared" si="401"/>
        <v>n/a</v>
      </c>
      <c r="AS702" s="1100" t="str">
        <f t="shared" si="402"/>
        <v>n/a</v>
      </c>
      <c r="AT702" s="1100" t="str">
        <f t="shared" si="403"/>
        <v>n/a</v>
      </c>
      <c r="AU702" s="1100" t="str">
        <f t="shared" si="404"/>
        <v>n/a</v>
      </c>
      <c r="AV702" s="1100" t="str">
        <f t="shared" si="405"/>
        <v>n/a</v>
      </c>
      <c r="AW702" s="1100">
        <f t="shared" si="407"/>
        <v>6.3154581535935499</v>
      </c>
      <c r="AX702" s="1100">
        <f t="shared" si="408"/>
        <v>10.819335144083597</v>
      </c>
    </row>
    <row r="703" spans="1:50" x14ac:dyDescent="0.2">
      <c r="A703" s="831" t="s">
        <v>369</v>
      </c>
      <c r="B703" s="831" t="s">
        <v>370</v>
      </c>
      <c r="C703" s="490">
        <v>3.06</v>
      </c>
      <c r="D703" s="490">
        <v>3.02</v>
      </c>
      <c r="E703" s="590">
        <v>2.6</v>
      </c>
      <c r="F703" s="590">
        <v>2.16</v>
      </c>
      <c r="G703" s="490">
        <v>2.12</v>
      </c>
      <c r="H703" s="490">
        <v>2.08</v>
      </c>
      <c r="I703" s="490">
        <v>2.04</v>
      </c>
      <c r="J703" s="490">
        <v>2</v>
      </c>
      <c r="K703" s="972"/>
      <c r="L703" s="490">
        <v>1.96</v>
      </c>
      <c r="M703" s="490">
        <v>1.92</v>
      </c>
      <c r="N703" s="972"/>
      <c r="O703" s="590">
        <v>1.88</v>
      </c>
      <c r="P703" s="590">
        <v>1.84</v>
      </c>
      <c r="Q703" s="590">
        <v>1.8</v>
      </c>
      <c r="R703" s="590">
        <v>1.76</v>
      </c>
      <c r="S703" s="590">
        <v>1.72</v>
      </c>
      <c r="T703" s="590">
        <v>1.68</v>
      </c>
      <c r="U703" s="590">
        <v>1.56</v>
      </c>
      <c r="V703" s="590">
        <v>1.44</v>
      </c>
      <c r="W703" s="590">
        <v>1.36</v>
      </c>
      <c r="X703" s="590">
        <v>1.28</v>
      </c>
      <c r="Y703" s="590">
        <v>1.24</v>
      </c>
      <c r="Z703" s="590">
        <v>1.2</v>
      </c>
      <c r="AA703" s="587">
        <f t="shared" si="406"/>
        <v>41.720000000000006</v>
      </c>
      <c r="AB703" s="1100">
        <f t="shared" si="409"/>
        <v>1.3245033112582849</v>
      </c>
      <c r="AC703" s="1100">
        <f t="shared" si="410"/>
        <v>16.153846153846139</v>
      </c>
      <c r="AD703" s="1100">
        <f t="shared" si="387"/>
        <v>20.370370370370374</v>
      </c>
      <c r="AE703" s="1100">
        <f t="shared" si="388"/>
        <v>1.8867924528301883</v>
      </c>
      <c r="AF703" s="1100">
        <f t="shared" si="389"/>
        <v>1.9230769230769162</v>
      </c>
      <c r="AG703" s="1100">
        <f t="shared" si="390"/>
        <v>1.9607843137254832</v>
      </c>
      <c r="AH703" s="1100">
        <f t="shared" si="391"/>
        <v>2.0000000000000018</v>
      </c>
      <c r="AI703" s="1100">
        <f t="shared" si="392"/>
        <v>2.0408163265306145</v>
      </c>
      <c r="AJ703" s="1100">
        <f t="shared" si="393"/>
        <v>2.0833333333333259</v>
      </c>
      <c r="AK703" s="1100">
        <f t="shared" si="394"/>
        <v>2.1276595744680771</v>
      </c>
      <c r="AL703" s="1100">
        <f t="shared" si="395"/>
        <v>2.1739130434782483</v>
      </c>
      <c r="AM703" s="1100">
        <f t="shared" si="396"/>
        <v>2.2222222222222143</v>
      </c>
      <c r="AN703" s="1100">
        <f t="shared" si="397"/>
        <v>2.2727272727272707</v>
      </c>
      <c r="AO703" s="1100">
        <f t="shared" si="398"/>
        <v>2.3255813953488413</v>
      </c>
      <c r="AP703" s="1100">
        <f t="shared" si="399"/>
        <v>2.3809523809523725</v>
      </c>
      <c r="AQ703" s="1100">
        <f t="shared" si="400"/>
        <v>7.6923076923076872</v>
      </c>
      <c r="AR703" s="1100">
        <f t="shared" si="401"/>
        <v>8.3333333333333481</v>
      </c>
      <c r="AS703" s="1100">
        <f t="shared" si="402"/>
        <v>5.8823529411764497</v>
      </c>
      <c r="AT703" s="1100">
        <f t="shared" si="403"/>
        <v>6.25</v>
      </c>
      <c r="AU703" s="1100">
        <f t="shared" si="404"/>
        <v>3.2258064516129004</v>
      </c>
      <c r="AV703" s="1100">
        <f t="shared" si="405"/>
        <v>3.3333333333333437</v>
      </c>
      <c r="AW703" s="1100">
        <f t="shared" si="407"/>
        <v>4.6649387059967653</v>
      </c>
      <c r="AX703" s="1100">
        <f t="shared" si="408"/>
        <v>4.9924825305063685</v>
      </c>
    </row>
    <row r="704" spans="1:50" x14ac:dyDescent="0.2">
      <c r="A704" s="831" t="s">
        <v>839</v>
      </c>
      <c r="B704" s="831" t="s">
        <v>840</v>
      </c>
      <c r="C704" s="490">
        <v>1.22</v>
      </c>
      <c r="D704" s="490">
        <v>1.05</v>
      </c>
      <c r="E704" s="590">
        <v>0.88</v>
      </c>
      <c r="F704" s="590">
        <v>0.69</v>
      </c>
      <c r="G704" s="490">
        <v>0.58499999999999996</v>
      </c>
      <c r="H704" s="490">
        <v>0.5</v>
      </c>
      <c r="I704" s="490">
        <v>0.42</v>
      </c>
      <c r="J704" s="490">
        <v>0.34749999999999998</v>
      </c>
      <c r="K704" s="972"/>
      <c r="L704" s="490">
        <v>0.2475</v>
      </c>
      <c r="M704" s="490">
        <v>0.16750000000000001</v>
      </c>
      <c r="N704" s="972"/>
      <c r="O704" s="590">
        <v>0.13125000000000001</v>
      </c>
      <c r="P704" s="590">
        <v>0.11</v>
      </c>
      <c r="Q704" s="590">
        <v>5.2499999999999998E-2</v>
      </c>
      <c r="R704" s="586">
        <v>0</v>
      </c>
      <c r="S704" s="586">
        <v>0</v>
      </c>
      <c r="T704" s="586">
        <v>0</v>
      </c>
      <c r="U704" s="586">
        <v>0</v>
      </c>
      <c r="V704" s="586">
        <v>0</v>
      </c>
      <c r="W704" s="586">
        <v>0</v>
      </c>
      <c r="X704" s="586">
        <v>0</v>
      </c>
      <c r="Y704" s="586">
        <v>0</v>
      </c>
      <c r="Z704" s="586">
        <v>0</v>
      </c>
      <c r="AA704" s="587">
        <f t="shared" si="406"/>
        <v>6.4012500000000001</v>
      </c>
      <c r="AB704" s="1100">
        <f t="shared" si="409"/>
        <v>16.190476190476176</v>
      </c>
      <c r="AC704" s="1100">
        <f t="shared" si="410"/>
        <v>19.318181818181813</v>
      </c>
      <c r="AD704" s="1100">
        <f t="shared" ref="AD704:AD751" si="411">IF(ISERROR((E704/F704-1)*100),"n/a",(E704/F704-1)*100)</f>
        <v>27.536231884057983</v>
      </c>
      <c r="AE704" s="1100">
        <f t="shared" ref="AE704:AE751" si="412">IF(ISERROR((F704/G704-1)*100),"n/a",(F704/G704-1)*100)</f>
        <v>17.948717948717952</v>
      </c>
      <c r="AF704" s="1100">
        <f t="shared" ref="AF704:AF751" si="413">IF(ISERROR((G704/H704-1)*100),"n/a",(G704/H704-1)*100)</f>
        <v>16.999999999999993</v>
      </c>
      <c r="AG704" s="1100">
        <f t="shared" ref="AG704:AG751" si="414">IF(ISERROR((H704/I704-1)*100),"n/a",(H704/I704-1)*100)</f>
        <v>19.047619047619047</v>
      </c>
      <c r="AH704" s="1100">
        <f t="shared" ref="AH704:AH751" si="415">IF(ISERROR((I704/J704-1)*100),"n/a",(I704/J704-1)*100)</f>
        <v>20.863309352517987</v>
      </c>
      <c r="AI704" s="1100">
        <f t="shared" ref="AI704:AI751" si="416">IF(ISERROR((J704/L704-1)*100),"n/a",(J704/L704-1)*100)</f>
        <v>40.404040404040401</v>
      </c>
      <c r="AJ704" s="1100">
        <f t="shared" ref="AJ704:AJ751" si="417">IF(ISERROR((L704/M704-1)*100),"n/a",(L704/M704-1)*100)</f>
        <v>47.761194029850728</v>
      </c>
      <c r="AK704" s="1100">
        <f t="shared" ref="AK704:AK751" si="418">IF(ISERROR((M704/O704-1)*100),"n/a",(M704/O704-1)*100)</f>
        <v>27.619047619047631</v>
      </c>
      <c r="AL704" s="1100">
        <f t="shared" ref="AL704:AL751" si="419">IF(ISERROR((O704/P704-1)*100),"n/a",(O704/P704-1)*100)</f>
        <v>19.318181818181813</v>
      </c>
      <c r="AM704" s="1100">
        <f t="shared" ref="AM704:AM751" si="420">IF(ISERROR((P704/Q704-1)*100),"n/a",(P704/Q704-1)*100)</f>
        <v>109.52380952380953</v>
      </c>
      <c r="AN704" s="1100" t="str">
        <f t="shared" ref="AN704:AN751" si="421">IF(ISERROR((Q704/R704-1)*100),"n/a",(Q704/R704-1)*100)</f>
        <v>n/a</v>
      </c>
      <c r="AO704" s="1100" t="str">
        <f t="shared" ref="AO704:AO751" si="422">IF(ISERROR((R704/S704-1)*100),"n/a",(R704/S704-1)*100)</f>
        <v>n/a</v>
      </c>
      <c r="AP704" s="1100" t="str">
        <f t="shared" ref="AP704:AP751" si="423">IF(ISERROR((S704/T704-1)*100),"n/a",(S704/T704-1)*100)</f>
        <v>n/a</v>
      </c>
      <c r="AQ704" s="1100" t="str">
        <f t="shared" ref="AQ704:AQ751" si="424">IF(ISERROR((T704/U704-1)*100),"n/a",(T704/U704-1)*100)</f>
        <v>n/a</v>
      </c>
      <c r="AR704" s="1100" t="str">
        <f t="shared" ref="AR704:AR751" si="425">IF(ISERROR((U704/V704-1)*100),"n/a",(U704/V704-1)*100)</f>
        <v>n/a</v>
      </c>
      <c r="AS704" s="1100" t="str">
        <f t="shared" ref="AS704:AS751" si="426">IF(ISERROR((V704/W704-1)*100),"n/a",(V704/W704-1)*100)</f>
        <v>n/a</v>
      </c>
      <c r="AT704" s="1100" t="str">
        <f t="shared" ref="AT704:AT751" si="427">IF(ISERROR((W704/X704-1)*100),"n/a",(W704/X704-1)*100)</f>
        <v>n/a</v>
      </c>
      <c r="AU704" s="1100" t="str">
        <f t="shared" ref="AU704:AU751" si="428">IF(ISERROR((X704/Y704-1)*100),"n/a",(X704/Y704-1)*100)</f>
        <v>n/a</v>
      </c>
      <c r="AV704" s="1100" t="str">
        <f t="shared" ref="AV704:AV751" si="429">IF(ISERROR((Y704/Z704-1)*100),"n/a",(Y704/Z704-1)*100)</f>
        <v>n/a</v>
      </c>
      <c r="AW704" s="1100">
        <f t="shared" si="407"/>
        <v>31.877567469708424</v>
      </c>
      <c r="AX704" s="1100">
        <f t="shared" si="408"/>
        <v>26.377933123216874</v>
      </c>
    </row>
    <row r="705" spans="1:50" x14ac:dyDescent="0.2">
      <c r="A705" s="831" t="s">
        <v>4074</v>
      </c>
      <c r="B705" s="831" t="s">
        <v>4075</v>
      </c>
      <c r="C705" s="490">
        <v>0.83</v>
      </c>
      <c r="D705" s="490">
        <v>0.79</v>
      </c>
      <c r="E705" s="590">
        <v>0.75</v>
      </c>
      <c r="F705" s="962">
        <v>0.71000000000000008</v>
      </c>
      <c r="G705" s="962">
        <v>0.67</v>
      </c>
      <c r="H705" s="962">
        <v>0.62</v>
      </c>
      <c r="I705" s="997">
        <v>0.6</v>
      </c>
      <c r="J705" s="997">
        <v>0.6</v>
      </c>
      <c r="K705" s="997"/>
      <c r="L705" s="997">
        <v>0.6</v>
      </c>
      <c r="M705" s="962">
        <v>0.8</v>
      </c>
      <c r="N705" s="962"/>
      <c r="O705" s="997">
        <v>0.4</v>
      </c>
      <c r="P705" s="997">
        <v>1.1000000000000001</v>
      </c>
      <c r="Q705" s="962">
        <v>1.4</v>
      </c>
      <c r="R705" s="962">
        <v>1.2</v>
      </c>
      <c r="S705" s="962">
        <v>1.05</v>
      </c>
      <c r="T705" s="962">
        <v>1</v>
      </c>
      <c r="U705" s="962">
        <v>1</v>
      </c>
      <c r="V705" s="962">
        <v>1</v>
      </c>
      <c r="W705" s="962">
        <v>1</v>
      </c>
      <c r="X705" s="962">
        <v>1</v>
      </c>
      <c r="Y705" s="962">
        <v>1</v>
      </c>
      <c r="Z705" s="962">
        <v>1</v>
      </c>
      <c r="AA705" s="587">
        <f t="shared" si="406"/>
        <v>19.119999999999997</v>
      </c>
      <c r="AB705" s="1100">
        <f t="shared" si="409"/>
        <v>5.0632911392404889</v>
      </c>
      <c r="AC705" s="1100">
        <f t="shared" si="410"/>
        <v>5.3333333333333455</v>
      </c>
      <c r="AD705" s="1100">
        <f t="shared" si="411"/>
        <v>5.6338028169014009</v>
      </c>
      <c r="AE705" s="1100">
        <f t="shared" si="412"/>
        <v>5.9701492537313383</v>
      </c>
      <c r="AF705" s="1100">
        <f t="shared" si="413"/>
        <v>8.064516129032274</v>
      </c>
      <c r="AG705" s="1100">
        <f t="shared" si="414"/>
        <v>3.3333333333333437</v>
      </c>
      <c r="AH705" s="1100">
        <f t="shared" si="415"/>
        <v>0</v>
      </c>
      <c r="AI705" s="1100">
        <f t="shared" si="416"/>
        <v>0</v>
      </c>
      <c r="AJ705" s="1100">
        <f t="shared" si="417"/>
        <v>-25.000000000000011</v>
      </c>
      <c r="AK705" s="1100">
        <f t="shared" si="418"/>
        <v>100</v>
      </c>
      <c r="AL705" s="1100">
        <f t="shared" si="419"/>
        <v>-63.636363636363633</v>
      </c>
      <c r="AM705" s="1100">
        <f t="shared" si="420"/>
        <v>-21.42857142857142</v>
      </c>
      <c r="AN705" s="1100">
        <f t="shared" si="421"/>
        <v>16.666666666666675</v>
      </c>
      <c r="AO705" s="1100">
        <f t="shared" si="422"/>
        <v>14.285714285714279</v>
      </c>
      <c r="AP705" s="1100">
        <f t="shared" si="423"/>
        <v>5.0000000000000044</v>
      </c>
      <c r="AQ705" s="1100">
        <f t="shared" si="424"/>
        <v>0</v>
      </c>
      <c r="AR705" s="1100">
        <f t="shared" si="425"/>
        <v>0</v>
      </c>
      <c r="AS705" s="1100">
        <f t="shared" si="426"/>
        <v>0</v>
      </c>
      <c r="AT705" s="1100">
        <f t="shared" si="427"/>
        <v>0</v>
      </c>
      <c r="AU705" s="1100">
        <f t="shared" si="428"/>
        <v>0</v>
      </c>
      <c r="AV705" s="1100">
        <f t="shared" si="429"/>
        <v>0</v>
      </c>
      <c r="AW705" s="1100">
        <f t="shared" si="407"/>
        <v>2.8231367568103849</v>
      </c>
      <c r="AX705" s="1100">
        <f t="shared" si="408"/>
        <v>27.991846175325986</v>
      </c>
    </row>
    <row r="706" spans="1:50" x14ac:dyDescent="0.2">
      <c r="A706" s="831" t="s">
        <v>375</v>
      </c>
      <c r="B706" s="831" t="s">
        <v>376</v>
      </c>
      <c r="C706" s="490">
        <v>1.93</v>
      </c>
      <c r="D706" s="490">
        <v>1.9</v>
      </c>
      <c r="E706" s="590">
        <v>1.7788235294117647</v>
      </c>
      <c r="F706" s="590">
        <v>1.6188235294117648</v>
      </c>
      <c r="G706" s="490">
        <v>1.44</v>
      </c>
      <c r="H706" s="490">
        <v>1.2517647058823531</v>
      </c>
      <c r="I706" s="490">
        <v>1.0423529411764705</v>
      </c>
      <c r="J706" s="490">
        <v>0.86117647058823532</v>
      </c>
      <c r="K706" s="972">
        <v>0</v>
      </c>
      <c r="L706" s="490">
        <v>0.71294117647058819</v>
      </c>
      <c r="M706" s="490">
        <v>0.61411764705882355</v>
      </c>
      <c r="N706" s="972">
        <v>0</v>
      </c>
      <c r="O706" s="590">
        <v>0.57176470588235295</v>
      </c>
      <c r="P706" s="590">
        <v>0.55764705882352938</v>
      </c>
      <c r="Q706" s="590">
        <v>0.54823529411764704</v>
      </c>
      <c r="R706" s="590">
        <v>0.52470588235294113</v>
      </c>
      <c r="S706" s="590">
        <v>0.45647058823529413</v>
      </c>
      <c r="T706" s="590">
        <v>0.25882352941176473</v>
      </c>
      <c r="U706" s="590">
        <v>0.24705882352941178</v>
      </c>
      <c r="V706" s="590">
        <v>0.23764705882352941</v>
      </c>
      <c r="W706" s="590">
        <v>0.22823529411764706</v>
      </c>
      <c r="X706" s="590">
        <v>0.21882352941176472</v>
      </c>
      <c r="Y706" s="590">
        <v>0.20941176470588235</v>
      </c>
      <c r="Z706" s="590">
        <v>0.19999999999999998</v>
      </c>
      <c r="AA706" s="587">
        <f t="shared" si="406"/>
        <v>17.408823529411766</v>
      </c>
      <c r="AB706" s="1100">
        <f t="shared" si="409"/>
        <v>1.5789473684210575</v>
      </c>
      <c r="AC706" s="1100">
        <f t="shared" si="410"/>
        <v>6.8121693121693028</v>
      </c>
      <c r="AD706" s="1100">
        <f t="shared" si="411"/>
        <v>9.8837209302325526</v>
      </c>
      <c r="AE706" s="1100">
        <f t="shared" si="412"/>
        <v>12.418300653594772</v>
      </c>
      <c r="AF706" s="1100">
        <f t="shared" si="413"/>
        <v>15.037593984962383</v>
      </c>
      <c r="AG706" s="1100">
        <f t="shared" si="414"/>
        <v>20.090293453724641</v>
      </c>
      <c r="AH706" s="1100">
        <f t="shared" si="415"/>
        <v>21.038251366120207</v>
      </c>
      <c r="AI706" s="1100">
        <f t="shared" si="416"/>
        <v>20.792079207920811</v>
      </c>
      <c r="AJ706" s="1100">
        <f t="shared" si="417"/>
        <v>16.091954022988485</v>
      </c>
      <c r="AK706" s="1100">
        <f t="shared" si="418"/>
        <v>7.4074074074074181</v>
      </c>
      <c r="AL706" s="1100">
        <f t="shared" si="419"/>
        <v>2.5316455696202667</v>
      </c>
      <c r="AM706" s="1100">
        <f t="shared" si="420"/>
        <v>1.716738197424883</v>
      </c>
      <c r="AN706" s="1100">
        <f t="shared" si="421"/>
        <v>4.484304932735439</v>
      </c>
      <c r="AO706" s="1100">
        <f t="shared" si="422"/>
        <v>14.948453608247414</v>
      </c>
      <c r="AP706" s="1100">
        <f t="shared" si="423"/>
        <v>76.363636363636346</v>
      </c>
      <c r="AQ706" s="1100">
        <f t="shared" si="424"/>
        <v>4.7619047619047672</v>
      </c>
      <c r="AR706" s="1100">
        <f t="shared" si="425"/>
        <v>3.9603960396039639</v>
      </c>
      <c r="AS706" s="1100">
        <f t="shared" si="426"/>
        <v>4.1237113402061709</v>
      </c>
      <c r="AT706" s="1100">
        <f t="shared" si="427"/>
        <v>4.3010752688172005</v>
      </c>
      <c r="AU706" s="1100">
        <f t="shared" si="428"/>
        <v>4.4943820224719211</v>
      </c>
      <c r="AV706" s="1100">
        <f t="shared" si="429"/>
        <v>4.705882352941182</v>
      </c>
      <c r="AW706" s="1100">
        <f t="shared" si="407"/>
        <v>12.263945150721483</v>
      </c>
      <c r="AX706" s="1100">
        <f t="shared" si="408"/>
        <v>16.064454570852785</v>
      </c>
    </row>
    <row r="707" spans="1:50" x14ac:dyDescent="0.2">
      <c r="A707" s="831" t="s">
        <v>1759</v>
      </c>
      <c r="B707" s="831" t="s">
        <v>1760</v>
      </c>
      <c r="C707" s="490">
        <v>3.92</v>
      </c>
      <c r="D707" s="490">
        <v>3.6</v>
      </c>
      <c r="E707" s="590">
        <v>3.2</v>
      </c>
      <c r="F707" s="590">
        <v>2.8</v>
      </c>
      <c r="G707" s="490">
        <v>2.4</v>
      </c>
      <c r="H707" s="490">
        <v>1.7</v>
      </c>
      <c r="I707" s="490">
        <v>1.05</v>
      </c>
      <c r="J707" s="490">
        <v>0.83282</v>
      </c>
      <c r="K707" s="972"/>
      <c r="L707" s="490">
        <v>0.59414</v>
      </c>
      <c r="M707" s="490">
        <v>0.27421000000000001</v>
      </c>
      <c r="N707" s="972"/>
      <c r="O707" s="586">
        <v>0.18279999999999999</v>
      </c>
      <c r="P707" s="590">
        <v>0.54844000000000004</v>
      </c>
      <c r="Q707" s="590">
        <v>0.52102000000000004</v>
      </c>
      <c r="R707" s="590">
        <v>0.43875999999999998</v>
      </c>
      <c r="S707" s="590">
        <v>0.27422999999999997</v>
      </c>
      <c r="T707" s="590">
        <v>0.17366000000000001</v>
      </c>
      <c r="U707" s="590">
        <v>0.13253999999999999</v>
      </c>
      <c r="V707" s="590">
        <v>9.597E-2</v>
      </c>
      <c r="W707" s="590">
        <v>9.1399999999999995E-2</v>
      </c>
      <c r="X707" s="590">
        <v>7.7689999999999995E-2</v>
      </c>
      <c r="Y707" s="586">
        <v>7.3120000000000004E-2</v>
      </c>
      <c r="Z707" s="586">
        <v>7.3120000000000004E-2</v>
      </c>
      <c r="AA707" s="587">
        <f t="shared" si="406"/>
        <v>23.053920000000002</v>
      </c>
      <c r="AB707" s="1100">
        <f t="shared" si="409"/>
        <v>8.8888888888888786</v>
      </c>
      <c r="AC707" s="1100">
        <f t="shared" si="410"/>
        <v>12.5</v>
      </c>
      <c r="AD707" s="1100">
        <f t="shared" si="411"/>
        <v>14.285714285714302</v>
      </c>
      <c r="AE707" s="1100">
        <f t="shared" si="412"/>
        <v>16.666666666666675</v>
      </c>
      <c r="AF707" s="1100">
        <f t="shared" si="413"/>
        <v>41.176470588235304</v>
      </c>
      <c r="AG707" s="1100">
        <f t="shared" si="414"/>
        <v>61.904761904761884</v>
      </c>
      <c r="AH707" s="1100">
        <f t="shared" si="415"/>
        <v>26.077663840926025</v>
      </c>
      <c r="AI707" s="1100">
        <f t="shared" si="416"/>
        <v>40.172349951189943</v>
      </c>
      <c r="AJ707" s="1100">
        <f t="shared" si="417"/>
        <v>116.67335254002404</v>
      </c>
      <c r="AK707" s="1100">
        <f t="shared" si="418"/>
        <v>50.005470459518619</v>
      </c>
      <c r="AL707" s="1100">
        <f t="shared" si="419"/>
        <v>-66.66909780468238</v>
      </c>
      <c r="AM707" s="1100">
        <f t="shared" si="420"/>
        <v>5.2627538290276776</v>
      </c>
      <c r="AN707" s="1100">
        <f t="shared" si="421"/>
        <v>18.748290637250452</v>
      </c>
      <c r="AO707" s="1100">
        <f t="shared" si="422"/>
        <v>59.997082740765052</v>
      </c>
      <c r="AP707" s="1100">
        <f t="shared" si="423"/>
        <v>57.912011977427127</v>
      </c>
      <c r="AQ707" s="1100">
        <f t="shared" si="424"/>
        <v>31.024596348272237</v>
      </c>
      <c r="AR707" s="1100">
        <f t="shared" si="425"/>
        <v>38.105658018130661</v>
      </c>
      <c r="AS707" s="1100">
        <f t="shared" si="426"/>
        <v>5.0000000000000044</v>
      </c>
      <c r="AT707" s="1100">
        <f t="shared" si="427"/>
        <v>17.647058823529417</v>
      </c>
      <c r="AU707" s="1100">
        <f t="shared" si="428"/>
        <v>6.2499999999999778</v>
      </c>
      <c r="AV707" s="1100">
        <f t="shared" si="429"/>
        <v>0</v>
      </c>
      <c r="AW707" s="1100">
        <f t="shared" si="407"/>
        <v>26.74427112836409</v>
      </c>
      <c r="AX707" s="1100">
        <f t="shared" si="408"/>
        <v>34.784327892536041</v>
      </c>
    </row>
    <row r="708" spans="1:50" x14ac:dyDescent="0.2">
      <c r="A708" s="831" t="s">
        <v>2943</v>
      </c>
      <c r="B708" s="831" t="s">
        <v>2944</v>
      </c>
      <c r="C708" s="490">
        <v>1.36</v>
      </c>
      <c r="D708" s="490">
        <v>1.24</v>
      </c>
      <c r="E708" s="590">
        <v>1.1200000000000001</v>
      </c>
      <c r="F708" s="590">
        <v>1</v>
      </c>
      <c r="G708" s="490">
        <v>0.8</v>
      </c>
      <c r="H708" s="490">
        <v>0.4</v>
      </c>
      <c r="I708" s="490">
        <v>0.22</v>
      </c>
      <c r="J708" s="541">
        <v>0.04</v>
      </c>
      <c r="K708" s="972"/>
      <c r="L708" s="492">
        <v>0.04</v>
      </c>
      <c r="M708" s="492">
        <v>0.76</v>
      </c>
      <c r="N708" s="972"/>
      <c r="O708" s="500">
        <v>1</v>
      </c>
      <c r="P708" s="500">
        <v>1.48</v>
      </c>
      <c r="Q708" s="590">
        <v>1.96</v>
      </c>
      <c r="R708" s="590">
        <v>1.84</v>
      </c>
      <c r="S708" s="590">
        <v>1.48</v>
      </c>
      <c r="T708" s="590">
        <v>1.1599999999999999</v>
      </c>
      <c r="U708" s="590">
        <v>1.04</v>
      </c>
      <c r="V708" s="590">
        <v>0.98</v>
      </c>
      <c r="W708" s="590">
        <v>0.94</v>
      </c>
      <c r="X708" s="590">
        <v>0.9</v>
      </c>
      <c r="Y708" s="590">
        <v>0.84</v>
      </c>
      <c r="Z708" s="590">
        <v>0.78</v>
      </c>
      <c r="AA708" s="587">
        <f t="shared" si="406"/>
        <v>21.380000000000003</v>
      </c>
      <c r="AB708" s="1100">
        <f t="shared" si="409"/>
        <v>9.6774193548387224</v>
      </c>
      <c r="AC708" s="1100">
        <f t="shared" si="410"/>
        <v>10.714285714285698</v>
      </c>
      <c r="AD708" s="1100">
        <f t="shared" si="411"/>
        <v>12.000000000000011</v>
      </c>
      <c r="AE708" s="1100">
        <f t="shared" si="412"/>
        <v>25</v>
      </c>
      <c r="AF708" s="1100">
        <f t="shared" si="413"/>
        <v>100</v>
      </c>
      <c r="AG708" s="1100">
        <f t="shared" si="414"/>
        <v>81.818181818181841</v>
      </c>
      <c r="AH708" s="1100">
        <f t="shared" si="415"/>
        <v>450</v>
      </c>
      <c r="AI708" s="1100">
        <f t="shared" si="416"/>
        <v>0</v>
      </c>
      <c r="AJ708" s="1100">
        <f t="shared" si="417"/>
        <v>-94.736842105263165</v>
      </c>
      <c r="AK708" s="1100">
        <f t="shared" si="418"/>
        <v>-24</v>
      </c>
      <c r="AL708" s="1100">
        <f t="shared" si="419"/>
        <v>-32.432432432432435</v>
      </c>
      <c r="AM708" s="1100">
        <f t="shared" si="420"/>
        <v>-24.489795918367353</v>
      </c>
      <c r="AN708" s="1100">
        <f t="shared" si="421"/>
        <v>6.5217391304347672</v>
      </c>
      <c r="AO708" s="1100">
        <f t="shared" si="422"/>
        <v>24.324324324324319</v>
      </c>
      <c r="AP708" s="1100">
        <f t="shared" si="423"/>
        <v>27.586206896551737</v>
      </c>
      <c r="AQ708" s="1100">
        <f t="shared" si="424"/>
        <v>11.538461538461519</v>
      </c>
      <c r="AR708" s="1100">
        <f t="shared" si="425"/>
        <v>6.1224489795918435</v>
      </c>
      <c r="AS708" s="1100">
        <f t="shared" si="426"/>
        <v>4.2553191489361764</v>
      </c>
      <c r="AT708" s="1100">
        <f t="shared" si="427"/>
        <v>4.4444444444444287</v>
      </c>
      <c r="AU708" s="1100">
        <f t="shared" si="428"/>
        <v>7.1428571428571397</v>
      </c>
      <c r="AV708" s="1100">
        <f t="shared" si="429"/>
        <v>7.6923076923076872</v>
      </c>
      <c r="AW708" s="1100">
        <f t="shared" si="407"/>
        <v>29.198996463293003</v>
      </c>
      <c r="AX708" s="1100">
        <f t="shared" si="408"/>
        <v>103.72656697809896</v>
      </c>
    </row>
    <row r="709" spans="1:50" x14ac:dyDescent="0.2">
      <c r="A709" s="838" t="s">
        <v>841</v>
      </c>
      <c r="B709" s="831" t="s">
        <v>842</v>
      </c>
      <c r="C709" s="490">
        <v>0.36</v>
      </c>
      <c r="D709" s="490">
        <v>0.34</v>
      </c>
      <c r="E709" s="590">
        <v>0.3</v>
      </c>
      <c r="F709" s="590">
        <v>0.26</v>
      </c>
      <c r="G709" s="490">
        <v>0.23</v>
      </c>
      <c r="H709" s="490">
        <v>0.21</v>
      </c>
      <c r="I709" s="490">
        <v>0.19</v>
      </c>
      <c r="J709" s="490">
        <v>0.17</v>
      </c>
      <c r="K709" s="972"/>
      <c r="L709" s="490">
        <v>0.15</v>
      </c>
      <c r="M709" s="490">
        <v>0.13</v>
      </c>
      <c r="N709" s="972"/>
      <c r="O709" s="590">
        <v>0.11</v>
      </c>
      <c r="P709" s="590">
        <v>9.5000000000000001E-2</v>
      </c>
      <c r="Q709" s="590">
        <v>8.5000000000000006E-2</v>
      </c>
      <c r="R709" s="590">
        <v>7.4999999999999997E-2</v>
      </c>
      <c r="S709" s="590">
        <v>6.5000000000000002E-2</v>
      </c>
      <c r="T709" s="590">
        <v>5.5E-2</v>
      </c>
      <c r="U709" s="590">
        <v>4.4999999999999998E-2</v>
      </c>
      <c r="V709" s="586">
        <v>0.04</v>
      </c>
      <c r="W709" s="586">
        <v>0.04</v>
      </c>
      <c r="X709" s="590">
        <v>0.04</v>
      </c>
      <c r="Y709" s="590">
        <v>3.875E-2</v>
      </c>
      <c r="Z709" s="590">
        <v>3.5000000000000003E-2</v>
      </c>
      <c r="AA709" s="587">
        <f t="shared" si="406"/>
        <v>3.0637500000000002</v>
      </c>
      <c r="AB709" s="1100">
        <f t="shared" si="409"/>
        <v>5.8823529411764497</v>
      </c>
      <c r="AC709" s="1100">
        <f t="shared" si="410"/>
        <v>13.333333333333353</v>
      </c>
      <c r="AD709" s="1100">
        <f t="shared" si="411"/>
        <v>15.384615384615374</v>
      </c>
      <c r="AE709" s="1100">
        <f t="shared" si="412"/>
        <v>13.043478260869556</v>
      </c>
      <c r="AF709" s="1100">
        <f t="shared" si="413"/>
        <v>9.5238095238095344</v>
      </c>
      <c r="AG709" s="1100">
        <f t="shared" si="414"/>
        <v>10.526315789473673</v>
      </c>
      <c r="AH709" s="1100">
        <f t="shared" si="415"/>
        <v>11.764705882352944</v>
      </c>
      <c r="AI709" s="1100">
        <f t="shared" si="416"/>
        <v>13.333333333333353</v>
      </c>
      <c r="AJ709" s="1100">
        <f t="shared" si="417"/>
        <v>15.384615384615374</v>
      </c>
      <c r="AK709" s="1100">
        <f t="shared" si="418"/>
        <v>18.181818181818187</v>
      </c>
      <c r="AL709" s="1100">
        <f t="shared" si="419"/>
        <v>15.789473684210531</v>
      </c>
      <c r="AM709" s="1100">
        <f t="shared" si="420"/>
        <v>11.764705882352944</v>
      </c>
      <c r="AN709" s="1100">
        <f t="shared" si="421"/>
        <v>13.333333333333353</v>
      </c>
      <c r="AO709" s="1100">
        <f t="shared" si="422"/>
        <v>15.384615384615374</v>
      </c>
      <c r="AP709" s="1100">
        <f t="shared" si="423"/>
        <v>18.181818181818187</v>
      </c>
      <c r="AQ709" s="1100">
        <f t="shared" si="424"/>
        <v>22.222222222222232</v>
      </c>
      <c r="AR709" s="1100">
        <f t="shared" si="425"/>
        <v>12.5</v>
      </c>
      <c r="AS709" s="1100">
        <f t="shared" si="426"/>
        <v>0</v>
      </c>
      <c r="AT709" s="1100">
        <f t="shared" si="427"/>
        <v>0</v>
      </c>
      <c r="AU709" s="1100">
        <f t="shared" si="428"/>
        <v>3.2258064516129004</v>
      </c>
      <c r="AV709" s="1100">
        <f t="shared" si="429"/>
        <v>10.714285714285698</v>
      </c>
      <c r="AW709" s="1100">
        <f t="shared" si="407"/>
        <v>11.879744708088049</v>
      </c>
      <c r="AX709" s="1100">
        <f t="shared" si="408"/>
        <v>5.6942873845869419</v>
      </c>
    </row>
    <row r="710" spans="1:50" x14ac:dyDescent="0.2">
      <c r="A710" s="848" t="s">
        <v>4564</v>
      </c>
      <c r="B710" s="831" t="s">
        <v>4561</v>
      </c>
      <c r="C710" s="490">
        <v>0.46400000000000002</v>
      </c>
      <c r="D710" s="490">
        <v>0.43099999999999999</v>
      </c>
      <c r="E710" s="590">
        <v>0.32950000000000002</v>
      </c>
      <c r="F710" s="590">
        <v>0.22149999999999997</v>
      </c>
      <c r="G710" s="490">
        <v>4.9000000000000002E-2</v>
      </c>
      <c r="H710" s="541">
        <v>0</v>
      </c>
      <c r="I710" s="541">
        <v>0</v>
      </c>
      <c r="J710" s="541">
        <v>0</v>
      </c>
      <c r="K710" s="1087"/>
      <c r="L710" s="541">
        <v>0</v>
      </c>
      <c r="M710" s="541">
        <v>0</v>
      </c>
      <c r="N710" s="1087"/>
      <c r="O710" s="541">
        <v>0</v>
      </c>
      <c r="P710" s="541">
        <v>0</v>
      </c>
      <c r="Q710" s="500">
        <v>0</v>
      </c>
      <c r="R710" s="500">
        <v>0</v>
      </c>
      <c r="S710" s="500">
        <v>0</v>
      </c>
      <c r="T710" s="500">
        <v>0</v>
      </c>
      <c r="U710" s="500">
        <v>0</v>
      </c>
      <c r="V710" s="500">
        <v>0</v>
      </c>
      <c r="W710" s="500">
        <v>0</v>
      </c>
      <c r="X710" s="500">
        <v>0</v>
      </c>
      <c r="Y710" s="500">
        <v>0</v>
      </c>
      <c r="Z710" s="500">
        <v>0</v>
      </c>
      <c r="AA710" s="587">
        <f t="shared" si="406"/>
        <v>1.4949999999999999</v>
      </c>
      <c r="AB710" s="1100">
        <f t="shared" si="409"/>
        <v>7.6566125290023379</v>
      </c>
      <c r="AC710" s="1100">
        <f t="shared" si="410"/>
        <v>30.804248861911976</v>
      </c>
      <c r="AD710" s="1100">
        <f t="shared" si="411"/>
        <v>48.75846501128671</v>
      </c>
      <c r="AE710" s="1100">
        <f t="shared" si="412"/>
        <v>352.04081632653049</v>
      </c>
      <c r="AF710" s="1100" t="str">
        <f t="shared" si="413"/>
        <v>n/a</v>
      </c>
      <c r="AG710" s="1100" t="str">
        <f t="shared" si="414"/>
        <v>n/a</v>
      </c>
      <c r="AH710" s="1100" t="str">
        <f t="shared" si="415"/>
        <v>n/a</v>
      </c>
      <c r="AI710" s="1100" t="str">
        <f t="shared" si="416"/>
        <v>n/a</v>
      </c>
      <c r="AJ710" s="1100" t="str">
        <f t="shared" si="417"/>
        <v>n/a</v>
      </c>
      <c r="AK710" s="1100" t="str">
        <f t="shared" si="418"/>
        <v>n/a</v>
      </c>
      <c r="AL710" s="1100" t="str">
        <f t="shared" si="419"/>
        <v>n/a</v>
      </c>
      <c r="AM710" s="1100" t="str">
        <f t="shared" si="420"/>
        <v>n/a</v>
      </c>
      <c r="AN710" s="1100" t="str">
        <f t="shared" si="421"/>
        <v>n/a</v>
      </c>
      <c r="AO710" s="1100" t="str">
        <f t="shared" si="422"/>
        <v>n/a</v>
      </c>
      <c r="AP710" s="1100" t="str">
        <f t="shared" si="423"/>
        <v>n/a</v>
      </c>
      <c r="AQ710" s="1100" t="str">
        <f t="shared" si="424"/>
        <v>n/a</v>
      </c>
      <c r="AR710" s="1100" t="str">
        <f t="shared" si="425"/>
        <v>n/a</v>
      </c>
      <c r="AS710" s="1100" t="str">
        <f t="shared" si="426"/>
        <v>n/a</v>
      </c>
      <c r="AT710" s="1100" t="str">
        <f t="shared" si="427"/>
        <v>n/a</v>
      </c>
      <c r="AU710" s="1100" t="str">
        <f t="shared" si="428"/>
        <v>n/a</v>
      </c>
      <c r="AV710" s="1100" t="str">
        <f t="shared" si="429"/>
        <v>n/a</v>
      </c>
      <c r="AW710" s="1100">
        <f t="shared" si="407"/>
        <v>109.81503568218288</v>
      </c>
      <c r="AX710" s="1100">
        <f t="shared" si="408"/>
        <v>162.3579188972688</v>
      </c>
    </row>
    <row r="711" spans="1:50" x14ac:dyDescent="0.2">
      <c r="A711" s="838" t="s">
        <v>837</v>
      </c>
      <c r="B711" s="831" t="s">
        <v>838</v>
      </c>
      <c r="C711" s="490">
        <v>2.4725000000000001</v>
      </c>
      <c r="D711" s="490">
        <v>2.4224999999999999</v>
      </c>
      <c r="E711" s="590">
        <v>2.3725000000000001</v>
      </c>
      <c r="F711" s="590">
        <v>2.3224999999999998</v>
      </c>
      <c r="G711" s="490">
        <v>2.2725</v>
      </c>
      <c r="H711" s="490">
        <v>2.2149999999999999</v>
      </c>
      <c r="I711" s="490">
        <v>2.14</v>
      </c>
      <c r="J711" s="490">
        <v>2.0750000000000002</v>
      </c>
      <c r="K711" s="972"/>
      <c r="L711" s="490">
        <v>2.0150000000000001</v>
      </c>
      <c r="M711" s="490">
        <v>1.9624999999999999</v>
      </c>
      <c r="N711" s="972"/>
      <c r="O711" s="590">
        <v>1.9125000000000001</v>
      </c>
      <c r="P711" s="590">
        <v>1.855</v>
      </c>
      <c r="Q711" s="590">
        <v>1.75</v>
      </c>
      <c r="R711" s="590">
        <v>1.645</v>
      </c>
      <c r="S711" s="586">
        <v>1.62</v>
      </c>
      <c r="T711" s="590">
        <v>1.6</v>
      </c>
      <c r="U711" s="586">
        <v>1.54</v>
      </c>
      <c r="V711" s="586">
        <v>1.54</v>
      </c>
      <c r="W711" s="586">
        <v>1.54</v>
      </c>
      <c r="X711" s="586">
        <v>1.54</v>
      </c>
      <c r="Y711" s="586">
        <v>1.54</v>
      </c>
      <c r="Z711" s="586">
        <v>1.54</v>
      </c>
      <c r="AA711" s="587">
        <f t="shared" ref="AA711:AA751" si="430">SUM(C711:Z711)</f>
        <v>41.892499999999998</v>
      </c>
      <c r="AB711" s="1100">
        <f t="shared" si="409"/>
        <v>2.063983488132104</v>
      </c>
      <c r="AC711" s="1100">
        <f t="shared" si="410"/>
        <v>2.1074815595363505</v>
      </c>
      <c r="AD711" s="1100">
        <f t="shared" si="411"/>
        <v>2.1528525296017342</v>
      </c>
      <c r="AE711" s="1100">
        <f t="shared" si="412"/>
        <v>2.2002200220021972</v>
      </c>
      <c r="AF711" s="1100">
        <f t="shared" si="413"/>
        <v>2.5959367945823875</v>
      </c>
      <c r="AG711" s="1100">
        <f t="shared" si="414"/>
        <v>3.5046728971962482</v>
      </c>
      <c r="AH711" s="1100">
        <f t="shared" si="415"/>
        <v>3.1325301204819356</v>
      </c>
      <c r="AI711" s="1100">
        <f t="shared" si="416"/>
        <v>2.977667493796532</v>
      </c>
      <c r="AJ711" s="1100">
        <f t="shared" si="417"/>
        <v>2.6751592356688114</v>
      </c>
      <c r="AK711" s="1100">
        <f t="shared" si="418"/>
        <v>2.614379084967311</v>
      </c>
      <c r="AL711" s="1100">
        <f t="shared" si="419"/>
        <v>3.0997304582210283</v>
      </c>
      <c r="AM711" s="1100">
        <f t="shared" si="420"/>
        <v>6.0000000000000053</v>
      </c>
      <c r="AN711" s="1100">
        <f t="shared" si="421"/>
        <v>6.3829787234042534</v>
      </c>
      <c r="AO711" s="1100">
        <f t="shared" si="422"/>
        <v>1.5432098765431945</v>
      </c>
      <c r="AP711" s="1100">
        <f t="shared" si="423"/>
        <v>1.2499999999999956</v>
      </c>
      <c r="AQ711" s="1100">
        <f t="shared" si="424"/>
        <v>3.8961038961039085</v>
      </c>
      <c r="AR711" s="1100">
        <f t="shared" si="425"/>
        <v>0</v>
      </c>
      <c r="AS711" s="1100">
        <f t="shared" si="426"/>
        <v>0</v>
      </c>
      <c r="AT711" s="1100">
        <f t="shared" si="427"/>
        <v>0</v>
      </c>
      <c r="AU711" s="1100">
        <f t="shared" si="428"/>
        <v>0</v>
      </c>
      <c r="AV711" s="1100">
        <f t="shared" si="429"/>
        <v>0</v>
      </c>
      <c r="AW711" s="1100">
        <f t="shared" ref="AW711:AW751" si="431">AVERAGE(AB711:AV711)</f>
        <v>2.2950907704875232</v>
      </c>
      <c r="AX711" s="1100">
        <f t="shared" ref="AX711:AX751" si="432">STDEV(AB711:AV711)</f>
        <v>1.7989950823276297</v>
      </c>
    </row>
    <row r="712" spans="1:50" x14ac:dyDescent="0.2">
      <c r="A712" s="831" t="s">
        <v>386</v>
      </c>
      <c r="B712" s="831" t="s">
        <v>387</v>
      </c>
      <c r="C712" s="490">
        <v>1.64</v>
      </c>
      <c r="D712" s="490">
        <v>1.63</v>
      </c>
      <c r="E712" s="590">
        <v>1.6</v>
      </c>
      <c r="F712" s="590">
        <v>1.5699999999999998</v>
      </c>
      <c r="G712" s="492">
        <v>1.56</v>
      </c>
      <c r="H712" s="490">
        <v>1.53</v>
      </c>
      <c r="I712" s="492">
        <v>1.52</v>
      </c>
      <c r="J712" s="490">
        <v>1.49</v>
      </c>
      <c r="K712" s="972"/>
      <c r="L712" s="492">
        <v>1.48</v>
      </c>
      <c r="M712" s="490">
        <v>1.45</v>
      </c>
      <c r="N712" s="972"/>
      <c r="O712" s="590">
        <v>1.44</v>
      </c>
      <c r="P712" s="590">
        <v>1.41</v>
      </c>
      <c r="Q712" s="590">
        <v>1.39</v>
      </c>
      <c r="R712" s="586">
        <v>1.36</v>
      </c>
      <c r="S712" s="590">
        <v>1.3</v>
      </c>
      <c r="T712" s="590">
        <v>1.22</v>
      </c>
      <c r="U712" s="590">
        <v>1.1000000000000001</v>
      </c>
      <c r="V712" s="590">
        <v>1</v>
      </c>
      <c r="W712" s="590">
        <v>0.9</v>
      </c>
      <c r="X712" s="590">
        <v>0.82</v>
      </c>
      <c r="Y712" s="590">
        <v>0.74</v>
      </c>
      <c r="Z712" s="590">
        <v>0.66</v>
      </c>
      <c r="AA712" s="587">
        <f t="shared" si="430"/>
        <v>28.81</v>
      </c>
      <c r="AB712" s="1100">
        <f t="shared" si="409"/>
        <v>0.61349693251533388</v>
      </c>
      <c r="AC712" s="1100">
        <f t="shared" si="410"/>
        <v>1.8749999999999822</v>
      </c>
      <c r="AD712" s="1100">
        <f t="shared" si="411"/>
        <v>1.9108280254777288</v>
      </c>
      <c r="AE712" s="1100">
        <f t="shared" si="412"/>
        <v>0.64102564102561654</v>
      </c>
      <c r="AF712" s="1100">
        <f t="shared" si="413"/>
        <v>1.9607843137254832</v>
      </c>
      <c r="AG712" s="1100">
        <f t="shared" si="414"/>
        <v>0.65789473684210176</v>
      </c>
      <c r="AH712" s="1100">
        <f t="shared" si="415"/>
        <v>2.0134228187919545</v>
      </c>
      <c r="AI712" s="1100">
        <f t="shared" si="416"/>
        <v>0.67567567567567988</v>
      </c>
      <c r="AJ712" s="1100">
        <f t="shared" si="417"/>
        <v>2.0689655172413834</v>
      </c>
      <c r="AK712" s="1100">
        <f t="shared" si="418"/>
        <v>0.69444444444444198</v>
      </c>
      <c r="AL712" s="1100">
        <f t="shared" si="419"/>
        <v>2.1276595744680771</v>
      </c>
      <c r="AM712" s="1100">
        <f t="shared" si="420"/>
        <v>1.4388489208633004</v>
      </c>
      <c r="AN712" s="1100">
        <f t="shared" si="421"/>
        <v>2.2058823529411686</v>
      </c>
      <c r="AO712" s="1100">
        <f t="shared" si="422"/>
        <v>4.6153846153846212</v>
      </c>
      <c r="AP712" s="1100">
        <f t="shared" si="423"/>
        <v>6.5573770491803351</v>
      </c>
      <c r="AQ712" s="1100">
        <f t="shared" si="424"/>
        <v>10.909090909090891</v>
      </c>
      <c r="AR712" s="1100">
        <f t="shared" si="425"/>
        <v>10.000000000000009</v>
      </c>
      <c r="AS712" s="1100">
        <f t="shared" si="426"/>
        <v>11.111111111111116</v>
      </c>
      <c r="AT712" s="1100">
        <f t="shared" si="427"/>
        <v>9.7560975609756184</v>
      </c>
      <c r="AU712" s="1100">
        <f t="shared" si="428"/>
        <v>10.810810810810811</v>
      </c>
      <c r="AV712" s="1100">
        <f t="shared" si="429"/>
        <v>12.12121212121211</v>
      </c>
      <c r="AW712" s="1100">
        <f t="shared" si="431"/>
        <v>4.5126196729417982</v>
      </c>
      <c r="AX712" s="1100">
        <f t="shared" si="432"/>
        <v>4.3074035963688475</v>
      </c>
    </row>
    <row r="713" spans="1:50" x14ac:dyDescent="0.2">
      <c r="A713" s="831" t="s">
        <v>1768</v>
      </c>
      <c r="B713" s="831" t="s">
        <v>1769</v>
      </c>
      <c r="C713" s="490">
        <v>0.88</v>
      </c>
      <c r="D713" s="490">
        <v>0.82</v>
      </c>
      <c r="E713" s="590">
        <v>0.7</v>
      </c>
      <c r="F713" s="590">
        <v>0.6</v>
      </c>
      <c r="G713" s="490">
        <v>0.56000000000000005</v>
      </c>
      <c r="H713" s="490">
        <v>0.52</v>
      </c>
      <c r="I713" s="490">
        <v>0.42</v>
      </c>
      <c r="J713" s="490">
        <v>0.36</v>
      </c>
      <c r="K713" s="972"/>
      <c r="L713" s="490">
        <v>0.32</v>
      </c>
      <c r="M713" s="490">
        <v>0.24</v>
      </c>
      <c r="N713" s="972"/>
      <c r="O713" s="586">
        <v>0.2</v>
      </c>
      <c r="P713" s="586">
        <v>0.2</v>
      </c>
      <c r="Q713" s="590">
        <v>0.84</v>
      </c>
      <c r="R713" s="590">
        <v>0.83</v>
      </c>
      <c r="S713" s="590">
        <v>0.81</v>
      </c>
      <c r="T713" s="590">
        <v>0.77272999999999992</v>
      </c>
      <c r="U713" s="590">
        <v>0.74546000000000001</v>
      </c>
      <c r="V713" s="590">
        <v>0.70924000000000009</v>
      </c>
      <c r="W713" s="590">
        <v>0.67344000000000004</v>
      </c>
      <c r="X713" s="590">
        <v>0.64066000000000001</v>
      </c>
      <c r="Y713" s="590">
        <v>0.60850000000000004</v>
      </c>
      <c r="Z713" s="590">
        <v>0.55769000000000002</v>
      </c>
      <c r="AA713" s="587">
        <f t="shared" si="430"/>
        <v>13.007719999999999</v>
      </c>
      <c r="AB713" s="1100">
        <f t="shared" si="409"/>
        <v>7.3170731707317138</v>
      </c>
      <c r="AC713" s="1100">
        <f t="shared" si="410"/>
        <v>17.142857142857149</v>
      </c>
      <c r="AD713" s="1100">
        <f t="shared" si="411"/>
        <v>16.666666666666675</v>
      </c>
      <c r="AE713" s="1100">
        <f t="shared" si="412"/>
        <v>7.1428571428571397</v>
      </c>
      <c r="AF713" s="1100">
        <f t="shared" si="413"/>
        <v>7.6923076923077094</v>
      </c>
      <c r="AG713" s="1100">
        <f t="shared" si="414"/>
        <v>23.809523809523814</v>
      </c>
      <c r="AH713" s="1100">
        <f t="shared" si="415"/>
        <v>16.666666666666675</v>
      </c>
      <c r="AI713" s="1100">
        <f t="shared" si="416"/>
        <v>12.5</v>
      </c>
      <c r="AJ713" s="1100">
        <f t="shared" si="417"/>
        <v>33.33333333333335</v>
      </c>
      <c r="AK713" s="1100">
        <f t="shared" si="418"/>
        <v>19.999999999999996</v>
      </c>
      <c r="AL713" s="1100">
        <f t="shared" si="419"/>
        <v>0</v>
      </c>
      <c r="AM713" s="1100">
        <f t="shared" si="420"/>
        <v>-76.19047619047619</v>
      </c>
      <c r="AN713" s="1100">
        <f t="shared" si="421"/>
        <v>1.2048192771084265</v>
      </c>
      <c r="AO713" s="1100">
        <f t="shared" si="422"/>
        <v>2.4691358024691246</v>
      </c>
      <c r="AP713" s="1100">
        <f t="shared" si="423"/>
        <v>4.8231594476725537</v>
      </c>
      <c r="AQ713" s="1100">
        <f t="shared" si="424"/>
        <v>3.6581439648002423</v>
      </c>
      <c r="AR713" s="1100">
        <f t="shared" si="425"/>
        <v>5.1068749647509959</v>
      </c>
      <c r="AS713" s="1100">
        <f t="shared" si="426"/>
        <v>5.3159895462105089</v>
      </c>
      <c r="AT713" s="1100">
        <f t="shared" si="427"/>
        <v>5.1165985077888498</v>
      </c>
      <c r="AU713" s="1100">
        <f t="shared" si="428"/>
        <v>5.2851273623664596</v>
      </c>
      <c r="AV713" s="1100">
        <f t="shared" si="429"/>
        <v>9.1107963205365081</v>
      </c>
      <c r="AW713" s="1100">
        <f t="shared" si="431"/>
        <v>6.1034026013415099</v>
      </c>
      <c r="AX713" s="1100">
        <f t="shared" si="432"/>
        <v>20.622533383595087</v>
      </c>
    </row>
    <row r="714" spans="1:50" x14ac:dyDescent="0.2">
      <c r="A714" s="838" t="s">
        <v>1770</v>
      </c>
      <c r="B714" s="831" t="s">
        <v>1771</v>
      </c>
      <c r="C714" s="490">
        <v>2.04</v>
      </c>
      <c r="D714" s="490">
        <v>1.96</v>
      </c>
      <c r="E714" s="590">
        <v>1.68</v>
      </c>
      <c r="F714" s="590">
        <v>1.54</v>
      </c>
      <c r="G714" s="490">
        <v>1.46</v>
      </c>
      <c r="H714" s="490">
        <v>1.34</v>
      </c>
      <c r="I714" s="490">
        <v>1.17</v>
      </c>
      <c r="J714" s="490">
        <v>1</v>
      </c>
      <c r="K714" s="972"/>
      <c r="L714" s="490">
        <v>0.92</v>
      </c>
      <c r="M714" s="490">
        <v>0.87</v>
      </c>
      <c r="N714" s="972"/>
      <c r="O714" s="586">
        <v>0.84</v>
      </c>
      <c r="P714" s="590">
        <v>0.84</v>
      </c>
      <c r="Q714" s="590">
        <v>0.82</v>
      </c>
      <c r="R714" s="590">
        <v>0.79</v>
      </c>
      <c r="S714" s="590">
        <v>0.75</v>
      </c>
      <c r="T714" s="590">
        <v>0.71</v>
      </c>
      <c r="U714" s="590">
        <v>0.67</v>
      </c>
      <c r="V714" s="590">
        <v>0.6</v>
      </c>
      <c r="W714" s="590">
        <v>0.55000000000000004</v>
      </c>
      <c r="X714" s="590">
        <v>0.51</v>
      </c>
      <c r="Y714" s="590">
        <v>0.47</v>
      </c>
      <c r="Z714" s="590">
        <v>0.43</v>
      </c>
      <c r="AA714" s="587">
        <f t="shared" si="430"/>
        <v>21.96</v>
      </c>
      <c r="AB714" s="1100">
        <f t="shared" si="409"/>
        <v>4.081632653061229</v>
      </c>
      <c r="AC714" s="1100">
        <f t="shared" si="410"/>
        <v>16.666666666666675</v>
      </c>
      <c r="AD714" s="1100">
        <f t="shared" si="411"/>
        <v>9.0909090909090828</v>
      </c>
      <c r="AE714" s="1100">
        <f t="shared" si="412"/>
        <v>5.4794520547945202</v>
      </c>
      <c r="AF714" s="1100">
        <f t="shared" si="413"/>
        <v>8.9552238805969964</v>
      </c>
      <c r="AG714" s="1100">
        <f t="shared" si="414"/>
        <v>14.529914529914546</v>
      </c>
      <c r="AH714" s="1100">
        <f t="shared" si="415"/>
        <v>16.999999999999993</v>
      </c>
      <c r="AI714" s="1100">
        <f t="shared" si="416"/>
        <v>8.6956521739130377</v>
      </c>
      <c r="AJ714" s="1100">
        <f t="shared" si="417"/>
        <v>5.7471264367816133</v>
      </c>
      <c r="AK714" s="1100">
        <f t="shared" si="418"/>
        <v>3.5714285714285809</v>
      </c>
      <c r="AL714" s="1100">
        <f t="shared" si="419"/>
        <v>0</v>
      </c>
      <c r="AM714" s="1100">
        <f t="shared" si="420"/>
        <v>2.4390243902439046</v>
      </c>
      <c r="AN714" s="1100">
        <f t="shared" si="421"/>
        <v>3.7974683544303778</v>
      </c>
      <c r="AO714" s="1100">
        <f t="shared" si="422"/>
        <v>5.3333333333333455</v>
      </c>
      <c r="AP714" s="1100">
        <f t="shared" si="423"/>
        <v>5.6338028169014231</v>
      </c>
      <c r="AQ714" s="1100">
        <f t="shared" si="424"/>
        <v>5.9701492537313383</v>
      </c>
      <c r="AR714" s="1100">
        <f t="shared" si="425"/>
        <v>11.66666666666667</v>
      </c>
      <c r="AS714" s="1100">
        <f t="shared" si="426"/>
        <v>9.0909090909090828</v>
      </c>
      <c r="AT714" s="1100">
        <f t="shared" si="427"/>
        <v>7.8431372549019773</v>
      </c>
      <c r="AU714" s="1100">
        <f t="shared" si="428"/>
        <v>8.5106382978723527</v>
      </c>
      <c r="AV714" s="1100">
        <f t="shared" si="429"/>
        <v>9.302325581395344</v>
      </c>
      <c r="AW714" s="1100">
        <f t="shared" si="431"/>
        <v>7.7812124332596238</v>
      </c>
      <c r="AX714" s="1100">
        <f t="shared" si="432"/>
        <v>4.4314700471947335</v>
      </c>
    </row>
    <row r="715" spans="1:50" x14ac:dyDescent="0.2">
      <c r="A715" s="838" t="s">
        <v>382</v>
      </c>
      <c r="B715" s="831" t="s">
        <v>383</v>
      </c>
      <c r="C715" s="490">
        <v>1.85</v>
      </c>
      <c r="D715" s="490">
        <v>1.7949999999999999</v>
      </c>
      <c r="E715" s="590">
        <v>1.68</v>
      </c>
      <c r="F715" s="590">
        <v>1.55</v>
      </c>
      <c r="G715" s="490">
        <v>1.47</v>
      </c>
      <c r="H715" s="490">
        <v>1.395</v>
      </c>
      <c r="I715" s="490">
        <v>1.3049999999999999</v>
      </c>
      <c r="J715" s="490">
        <v>1.18</v>
      </c>
      <c r="K715" s="972"/>
      <c r="L715" s="490">
        <v>1</v>
      </c>
      <c r="M715" s="490">
        <v>0.8</v>
      </c>
      <c r="N715" s="972"/>
      <c r="O715" s="590">
        <v>0.625</v>
      </c>
      <c r="P715" s="590">
        <v>0.5</v>
      </c>
      <c r="Q715" s="590">
        <v>0.41499999999999998</v>
      </c>
      <c r="R715" s="590">
        <v>0.34499999999999997</v>
      </c>
      <c r="S715" s="590">
        <v>0.28499999999999998</v>
      </c>
      <c r="T715" s="590">
        <v>0.23499999999999999</v>
      </c>
      <c r="U715" s="590">
        <v>0.19125</v>
      </c>
      <c r="V715" s="590">
        <v>0.16125</v>
      </c>
      <c r="W715" s="590">
        <v>0.14624999999999999</v>
      </c>
      <c r="X715" s="590">
        <v>0.14124999999999999</v>
      </c>
      <c r="Y715" s="590">
        <v>0.13625000000000001</v>
      </c>
      <c r="Z715" s="590">
        <v>0.13125000000000001</v>
      </c>
      <c r="AA715" s="587">
        <f t="shared" si="430"/>
        <v>17.337499999999999</v>
      </c>
      <c r="AB715" s="1100">
        <f t="shared" si="409"/>
        <v>3.0640668523676862</v>
      </c>
      <c r="AC715" s="1100">
        <f t="shared" si="410"/>
        <v>6.8452380952380931</v>
      </c>
      <c r="AD715" s="1100">
        <f t="shared" si="411"/>
        <v>8.3870967741935374</v>
      </c>
      <c r="AE715" s="1100">
        <f t="shared" si="412"/>
        <v>5.4421768707483054</v>
      </c>
      <c r="AF715" s="1100">
        <f t="shared" si="413"/>
        <v>5.3763440860215006</v>
      </c>
      <c r="AG715" s="1100">
        <f t="shared" si="414"/>
        <v>6.8965517241379448</v>
      </c>
      <c r="AH715" s="1100">
        <f t="shared" si="415"/>
        <v>10.593220338983045</v>
      </c>
      <c r="AI715" s="1100">
        <f t="shared" si="416"/>
        <v>17.999999999999993</v>
      </c>
      <c r="AJ715" s="1100">
        <f t="shared" si="417"/>
        <v>25</v>
      </c>
      <c r="AK715" s="1100">
        <f t="shared" si="418"/>
        <v>28.000000000000004</v>
      </c>
      <c r="AL715" s="1100">
        <f t="shared" si="419"/>
        <v>25</v>
      </c>
      <c r="AM715" s="1100">
        <f t="shared" si="420"/>
        <v>20.481927710843383</v>
      </c>
      <c r="AN715" s="1100">
        <f t="shared" si="421"/>
        <v>20.289855072463769</v>
      </c>
      <c r="AO715" s="1100">
        <f t="shared" si="422"/>
        <v>21.052631578947366</v>
      </c>
      <c r="AP715" s="1100">
        <f t="shared" si="423"/>
        <v>21.276595744680836</v>
      </c>
      <c r="AQ715" s="1100">
        <f t="shared" si="424"/>
        <v>22.875816993464039</v>
      </c>
      <c r="AR715" s="1100">
        <f t="shared" si="425"/>
        <v>18.604651162790688</v>
      </c>
      <c r="AS715" s="1100">
        <f t="shared" si="426"/>
        <v>10.256410256410264</v>
      </c>
      <c r="AT715" s="1100">
        <f t="shared" si="427"/>
        <v>3.539823008849563</v>
      </c>
      <c r="AU715" s="1100">
        <f t="shared" si="428"/>
        <v>3.6697247706421798</v>
      </c>
      <c r="AV715" s="1100">
        <f t="shared" si="429"/>
        <v>3.8095238095238182</v>
      </c>
      <c r="AW715" s="1100">
        <f t="shared" si="431"/>
        <v>13.736269278586002</v>
      </c>
      <c r="AX715" s="1100">
        <f t="shared" si="432"/>
        <v>8.6102770715453953</v>
      </c>
    </row>
    <row r="716" spans="1:50" x14ac:dyDescent="0.2">
      <c r="A716" s="831" t="s">
        <v>1778</v>
      </c>
      <c r="B716" s="831" t="s">
        <v>1779</v>
      </c>
      <c r="C716" s="490">
        <v>1.6</v>
      </c>
      <c r="D716" s="490">
        <v>1.53</v>
      </c>
      <c r="E716" s="590">
        <v>1.25</v>
      </c>
      <c r="F716" s="590">
        <v>1.03</v>
      </c>
      <c r="G716" s="490">
        <v>0.98</v>
      </c>
      <c r="H716" s="490">
        <v>0.89</v>
      </c>
      <c r="I716" s="490">
        <v>0.75</v>
      </c>
      <c r="J716" s="490">
        <v>0.55000000000000004</v>
      </c>
      <c r="K716" s="972"/>
      <c r="L716" s="490">
        <v>0.35</v>
      </c>
      <c r="M716" s="490">
        <v>0.16</v>
      </c>
      <c r="N716" s="972"/>
      <c r="O716" s="586">
        <v>0.04</v>
      </c>
      <c r="P716" s="586">
        <v>0.04</v>
      </c>
      <c r="Q716" s="590">
        <v>1.2</v>
      </c>
      <c r="R716" s="590">
        <v>1.17</v>
      </c>
      <c r="S716" s="590">
        <v>1.06</v>
      </c>
      <c r="T716" s="590">
        <v>0.98</v>
      </c>
      <c r="U716" s="590">
        <v>0.9</v>
      </c>
      <c r="V716" s="590">
        <v>0.82</v>
      </c>
      <c r="W716" s="590">
        <v>0.74</v>
      </c>
      <c r="X716" s="590">
        <v>0.67</v>
      </c>
      <c r="Y716" s="590">
        <v>0.62</v>
      </c>
      <c r="Z716" s="590">
        <v>0.47</v>
      </c>
      <c r="AA716" s="587">
        <f t="shared" si="430"/>
        <v>17.8</v>
      </c>
      <c r="AB716" s="1100">
        <f t="shared" si="409"/>
        <v>4.5751633986928164</v>
      </c>
      <c r="AC716" s="1100">
        <f t="shared" si="410"/>
        <v>22.4</v>
      </c>
      <c r="AD716" s="1100">
        <f t="shared" si="411"/>
        <v>21.359223300970864</v>
      </c>
      <c r="AE716" s="1100">
        <f t="shared" si="412"/>
        <v>5.1020408163265252</v>
      </c>
      <c r="AF716" s="1100">
        <f t="shared" si="413"/>
        <v>10.1123595505618</v>
      </c>
      <c r="AG716" s="1100">
        <f t="shared" si="414"/>
        <v>18.666666666666675</v>
      </c>
      <c r="AH716" s="1100">
        <f t="shared" si="415"/>
        <v>36.363636363636353</v>
      </c>
      <c r="AI716" s="1100">
        <f t="shared" si="416"/>
        <v>57.14285714285716</v>
      </c>
      <c r="AJ716" s="1100">
        <f t="shared" si="417"/>
        <v>118.75</v>
      </c>
      <c r="AK716" s="1100">
        <f t="shared" si="418"/>
        <v>300</v>
      </c>
      <c r="AL716" s="1100">
        <f t="shared" si="419"/>
        <v>0</v>
      </c>
      <c r="AM716" s="1100">
        <f t="shared" si="420"/>
        <v>-96.666666666666671</v>
      </c>
      <c r="AN716" s="1100">
        <f t="shared" si="421"/>
        <v>2.5641025641025772</v>
      </c>
      <c r="AO716" s="1100">
        <f t="shared" si="422"/>
        <v>10.377358490566024</v>
      </c>
      <c r="AP716" s="1100">
        <f t="shared" si="423"/>
        <v>8.163265306122458</v>
      </c>
      <c r="AQ716" s="1100">
        <f t="shared" si="424"/>
        <v>8.8888888888888786</v>
      </c>
      <c r="AR716" s="1100">
        <f t="shared" si="425"/>
        <v>9.7560975609756184</v>
      </c>
      <c r="AS716" s="1100">
        <f t="shared" si="426"/>
        <v>10.810810810810811</v>
      </c>
      <c r="AT716" s="1100">
        <f t="shared" si="427"/>
        <v>10.447761194029837</v>
      </c>
      <c r="AU716" s="1100">
        <f t="shared" si="428"/>
        <v>8.064516129032274</v>
      </c>
      <c r="AV716" s="1100">
        <f t="shared" si="429"/>
        <v>31.914893617021288</v>
      </c>
      <c r="AW716" s="1100">
        <f t="shared" si="431"/>
        <v>28.513951196885493</v>
      </c>
      <c r="AX716" s="1100">
        <f t="shared" si="432"/>
        <v>72.138769099392363</v>
      </c>
    </row>
    <row r="717" spans="1:50" x14ac:dyDescent="0.2">
      <c r="A717" s="838" t="s">
        <v>1772</v>
      </c>
      <c r="B717" s="831" t="s">
        <v>1773</v>
      </c>
      <c r="C717" s="490">
        <v>0.76</v>
      </c>
      <c r="D717" s="490">
        <v>0.66500000000000004</v>
      </c>
      <c r="E717" s="590">
        <v>0.57999999999999996</v>
      </c>
      <c r="F717" s="590">
        <v>0.5</v>
      </c>
      <c r="G717" s="490">
        <v>0.41</v>
      </c>
      <c r="H717" s="490">
        <v>0.35666666666666669</v>
      </c>
      <c r="I717" s="490">
        <v>0.31666666666666665</v>
      </c>
      <c r="J717" s="490">
        <v>0.27666666666666667</v>
      </c>
      <c r="K717" s="972"/>
      <c r="L717" s="490">
        <v>0.24666666666666667</v>
      </c>
      <c r="M717" s="490">
        <v>0.21</v>
      </c>
      <c r="N717" s="972"/>
      <c r="O717" s="590">
        <v>5.0219999999999994E-2</v>
      </c>
      <c r="P717" s="586">
        <v>0</v>
      </c>
      <c r="Q717" s="586">
        <v>0</v>
      </c>
      <c r="R717" s="586">
        <v>0</v>
      </c>
      <c r="S717" s="586">
        <v>0</v>
      </c>
      <c r="T717" s="586">
        <v>0</v>
      </c>
      <c r="U717" s="586">
        <v>0</v>
      </c>
      <c r="V717" s="586">
        <v>0</v>
      </c>
      <c r="W717" s="586">
        <v>0</v>
      </c>
      <c r="X717" s="586">
        <v>0</v>
      </c>
      <c r="Y717" s="586">
        <v>0</v>
      </c>
      <c r="Z717" s="586">
        <v>0</v>
      </c>
      <c r="AA717" s="587">
        <f t="shared" si="430"/>
        <v>4.3718866666666667</v>
      </c>
      <c r="AB717" s="1100">
        <f t="shared" si="409"/>
        <v>14.285714285714279</v>
      </c>
      <c r="AC717" s="1100">
        <f t="shared" si="410"/>
        <v>14.655172413793128</v>
      </c>
      <c r="AD717" s="1100">
        <f t="shared" si="411"/>
        <v>15.999999999999993</v>
      </c>
      <c r="AE717" s="1100">
        <f t="shared" si="412"/>
        <v>21.95121951219512</v>
      </c>
      <c r="AF717" s="1100">
        <f t="shared" si="413"/>
        <v>14.953271028037364</v>
      </c>
      <c r="AG717" s="1100">
        <f t="shared" si="414"/>
        <v>12.631578947368439</v>
      </c>
      <c r="AH717" s="1100">
        <f t="shared" si="415"/>
        <v>14.457831325301207</v>
      </c>
      <c r="AI717" s="1100">
        <f t="shared" si="416"/>
        <v>12.162162162162172</v>
      </c>
      <c r="AJ717" s="1100">
        <f t="shared" si="417"/>
        <v>17.460317460317466</v>
      </c>
      <c r="AK717" s="1100">
        <f t="shared" si="418"/>
        <v>318.16009557945046</v>
      </c>
      <c r="AL717" s="1100" t="str">
        <f t="shared" si="419"/>
        <v>n/a</v>
      </c>
      <c r="AM717" s="1100" t="str">
        <f t="shared" si="420"/>
        <v>n/a</v>
      </c>
      <c r="AN717" s="1100" t="str">
        <f t="shared" si="421"/>
        <v>n/a</v>
      </c>
      <c r="AO717" s="1100" t="str">
        <f t="shared" si="422"/>
        <v>n/a</v>
      </c>
      <c r="AP717" s="1100" t="str">
        <f t="shared" si="423"/>
        <v>n/a</v>
      </c>
      <c r="AQ717" s="1100" t="str">
        <f t="shared" si="424"/>
        <v>n/a</v>
      </c>
      <c r="AR717" s="1100" t="str">
        <f t="shared" si="425"/>
        <v>n/a</v>
      </c>
      <c r="AS717" s="1100" t="str">
        <f t="shared" si="426"/>
        <v>n/a</v>
      </c>
      <c r="AT717" s="1100" t="str">
        <f t="shared" si="427"/>
        <v>n/a</v>
      </c>
      <c r="AU717" s="1100" t="str">
        <f t="shared" si="428"/>
        <v>n/a</v>
      </c>
      <c r="AV717" s="1100" t="str">
        <f t="shared" si="429"/>
        <v>n/a</v>
      </c>
      <c r="AW717" s="1100">
        <f t="shared" si="431"/>
        <v>45.671736271433964</v>
      </c>
      <c r="AX717" s="1100">
        <f t="shared" si="432"/>
        <v>95.782421311069342</v>
      </c>
    </row>
    <row r="718" spans="1:50" x14ac:dyDescent="0.2">
      <c r="A718" s="831" t="s">
        <v>1776</v>
      </c>
      <c r="B718" s="831" t="s">
        <v>1777</v>
      </c>
      <c r="C718" s="490">
        <v>2.68</v>
      </c>
      <c r="D718" s="490">
        <v>2.44</v>
      </c>
      <c r="E718" s="590">
        <v>2.16</v>
      </c>
      <c r="F718" s="590">
        <v>1.96</v>
      </c>
      <c r="G718" s="490">
        <v>1.68</v>
      </c>
      <c r="H718" s="490">
        <v>1.52</v>
      </c>
      <c r="I718" s="490">
        <v>1.36</v>
      </c>
      <c r="J718" s="490">
        <v>1.24</v>
      </c>
      <c r="K718" s="972"/>
      <c r="L718" s="490">
        <v>1.1599999999999999</v>
      </c>
      <c r="M718" s="492">
        <v>1.08</v>
      </c>
      <c r="N718" s="972"/>
      <c r="O718" s="590">
        <v>1.02</v>
      </c>
      <c r="P718" s="586">
        <v>1</v>
      </c>
      <c r="Q718" s="586">
        <v>1</v>
      </c>
      <c r="R718" s="590">
        <v>1</v>
      </c>
      <c r="S718" s="586">
        <v>0.88</v>
      </c>
      <c r="T718" s="590">
        <v>0.86</v>
      </c>
      <c r="U718" s="586">
        <v>0.8</v>
      </c>
      <c r="V718" s="586">
        <v>0.8</v>
      </c>
      <c r="W718" s="586">
        <v>0.94</v>
      </c>
      <c r="X718" s="586">
        <v>1.1299999999999999</v>
      </c>
      <c r="Y718" s="586">
        <v>1.28</v>
      </c>
      <c r="Z718" s="586">
        <v>1.28</v>
      </c>
      <c r="AA718" s="587">
        <f t="shared" si="430"/>
        <v>29.270000000000003</v>
      </c>
      <c r="AB718" s="1100">
        <f t="shared" si="409"/>
        <v>9.8360655737705027</v>
      </c>
      <c r="AC718" s="1100">
        <f t="shared" si="410"/>
        <v>12.962962962962955</v>
      </c>
      <c r="AD718" s="1100">
        <f t="shared" si="411"/>
        <v>10.204081632653072</v>
      </c>
      <c r="AE718" s="1100">
        <f t="shared" si="412"/>
        <v>16.666666666666675</v>
      </c>
      <c r="AF718" s="1100">
        <f t="shared" si="413"/>
        <v>10.526315789473673</v>
      </c>
      <c r="AG718" s="1100">
        <f t="shared" si="414"/>
        <v>11.764705882352944</v>
      </c>
      <c r="AH718" s="1100">
        <f t="shared" si="415"/>
        <v>9.6774193548387224</v>
      </c>
      <c r="AI718" s="1100">
        <f t="shared" si="416"/>
        <v>6.8965517241379448</v>
      </c>
      <c r="AJ718" s="1100">
        <f t="shared" si="417"/>
        <v>7.4074074074073959</v>
      </c>
      <c r="AK718" s="1100">
        <f t="shared" si="418"/>
        <v>5.8823529411764719</v>
      </c>
      <c r="AL718" s="1100">
        <f t="shared" si="419"/>
        <v>2.0000000000000018</v>
      </c>
      <c r="AM718" s="1100">
        <f t="shared" si="420"/>
        <v>0</v>
      </c>
      <c r="AN718" s="1100">
        <f t="shared" si="421"/>
        <v>0</v>
      </c>
      <c r="AO718" s="1100">
        <f t="shared" si="422"/>
        <v>13.636363636363647</v>
      </c>
      <c r="AP718" s="1100">
        <f t="shared" si="423"/>
        <v>2.3255813953488413</v>
      </c>
      <c r="AQ718" s="1100">
        <f t="shared" si="424"/>
        <v>7.4999999999999956</v>
      </c>
      <c r="AR718" s="1100">
        <f t="shared" si="425"/>
        <v>0</v>
      </c>
      <c r="AS718" s="1100">
        <f t="shared" si="426"/>
        <v>-14.893617021276583</v>
      </c>
      <c r="AT718" s="1100">
        <f t="shared" si="427"/>
        <v>-16.814159292035392</v>
      </c>
      <c r="AU718" s="1100">
        <f t="shared" si="428"/>
        <v>-11.718750000000011</v>
      </c>
      <c r="AV718" s="1100">
        <f t="shared" si="429"/>
        <v>0</v>
      </c>
      <c r="AW718" s="1100">
        <f t="shared" si="431"/>
        <v>3.9933308882781366</v>
      </c>
      <c r="AX718" s="1100">
        <f t="shared" si="432"/>
        <v>9.1792674430123</v>
      </c>
    </row>
    <row r="719" spans="1:50" x14ac:dyDescent="0.2">
      <c r="A719" s="847" t="s">
        <v>3977</v>
      </c>
      <c r="B719" s="831" t="s">
        <v>3976</v>
      </c>
      <c r="C719" s="490">
        <v>1.04</v>
      </c>
      <c r="D719" s="490">
        <v>1.02</v>
      </c>
      <c r="E719" s="590">
        <v>0.94</v>
      </c>
      <c r="F719" s="590">
        <v>0.82</v>
      </c>
      <c r="G719" s="541">
        <v>0.8</v>
      </c>
      <c r="H719" s="490">
        <v>0.76500000000000001</v>
      </c>
      <c r="I719" s="541">
        <v>0.76</v>
      </c>
      <c r="J719" s="490">
        <v>0.745</v>
      </c>
      <c r="K719" s="972"/>
      <c r="L719" s="490">
        <v>0.65500000000000003</v>
      </c>
      <c r="M719" s="490">
        <v>0.56999999999999995</v>
      </c>
      <c r="N719" s="972"/>
      <c r="O719" s="586">
        <v>0.5</v>
      </c>
      <c r="P719" s="586">
        <v>0.5</v>
      </c>
      <c r="Q719" s="586">
        <v>0.5</v>
      </c>
      <c r="R719" s="590">
        <v>0.25</v>
      </c>
      <c r="S719" s="500">
        <v>0</v>
      </c>
      <c r="T719" s="500">
        <v>0</v>
      </c>
      <c r="U719" s="500">
        <v>0</v>
      </c>
      <c r="V719" s="500">
        <v>0</v>
      </c>
      <c r="W719" s="500">
        <v>0</v>
      </c>
      <c r="X719" s="500">
        <v>0</v>
      </c>
      <c r="Y719" s="586">
        <v>0</v>
      </c>
      <c r="Z719" s="586">
        <v>0</v>
      </c>
      <c r="AA719" s="587">
        <f t="shared" si="430"/>
        <v>9.8650000000000002</v>
      </c>
      <c r="AB719" s="1100">
        <f t="shared" si="409"/>
        <v>1.9607843137254832</v>
      </c>
      <c r="AC719" s="1100">
        <f t="shared" si="410"/>
        <v>8.5106382978723527</v>
      </c>
      <c r="AD719" s="1100">
        <f t="shared" si="411"/>
        <v>14.634146341463406</v>
      </c>
      <c r="AE719" s="1100">
        <f t="shared" si="412"/>
        <v>2.4999999999999911</v>
      </c>
      <c r="AF719" s="1100">
        <f t="shared" si="413"/>
        <v>4.5751633986928164</v>
      </c>
      <c r="AG719" s="1100">
        <f t="shared" si="414"/>
        <v>0.65789473684210176</v>
      </c>
      <c r="AH719" s="1100">
        <f t="shared" si="415"/>
        <v>2.0134228187919545</v>
      </c>
      <c r="AI719" s="1100">
        <f t="shared" si="416"/>
        <v>13.740458015267176</v>
      </c>
      <c r="AJ719" s="1100">
        <f t="shared" si="417"/>
        <v>14.91228070175441</v>
      </c>
      <c r="AK719" s="1100">
        <f t="shared" si="418"/>
        <v>13.999999999999989</v>
      </c>
      <c r="AL719" s="1100">
        <f t="shared" si="419"/>
        <v>0</v>
      </c>
      <c r="AM719" s="1100">
        <f t="shared" si="420"/>
        <v>0</v>
      </c>
      <c r="AN719" s="1100">
        <f t="shared" si="421"/>
        <v>100</v>
      </c>
      <c r="AO719" s="1100" t="str">
        <f t="shared" si="422"/>
        <v>n/a</v>
      </c>
      <c r="AP719" s="1100" t="str">
        <f t="shared" si="423"/>
        <v>n/a</v>
      </c>
      <c r="AQ719" s="1100" t="str">
        <f t="shared" si="424"/>
        <v>n/a</v>
      </c>
      <c r="AR719" s="1100" t="str">
        <f t="shared" si="425"/>
        <v>n/a</v>
      </c>
      <c r="AS719" s="1100" t="str">
        <f t="shared" si="426"/>
        <v>n/a</v>
      </c>
      <c r="AT719" s="1100" t="str">
        <f t="shared" si="427"/>
        <v>n/a</v>
      </c>
      <c r="AU719" s="1100" t="str">
        <f t="shared" si="428"/>
        <v>n/a</v>
      </c>
      <c r="AV719" s="1100" t="str">
        <f t="shared" si="429"/>
        <v>n/a</v>
      </c>
      <c r="AW719" s="1100">
        <f t="shared" si="431"/>
        <v>13.654214509569975</v>
      </c>
      <c r="AX719" s="1100">
        <f t="shared" si="432"/>
        <v>26.623283258277795</v>
      </c>
    </row>
    <row r="720" spans="1:50" x14ac:dyDescent="0.2">
      <c r="A720" s="838" t="s">
        <v>848</v>
      </c>
      <c r="B720" s="831" t="s">
        <v>849</v>
      </c>
      <c r="C720" s="490">
        <v>2.5299999999999998</v>
      </c>
      <c r="D720" s="490">
        <v>2.36</v>
      </c>
      <c r="E720" s="590">
        <v>2.21</v>
      </c>
      <c r="F720" s="590">
        <v>2.08</v>
      </c>
      <c r="G720" s="490">
        <v>1.98</v>
      </c>
      <c r="H720" s="490">
        <v>1.7428805999999999</v>
      </c>
      <c r="I720" s="490">
        <v>1.56</v>
      </c>
      <c r="J720" s="490">
        <v>1.4450000000000001</v>
      </c>
      <c r="K720" s="972"/>
      <c r="L720" s="490">
        <v>1.2</v>
      </c>
      <c r="M720" s="490">
        <v>1.04</v>
      </c>
      <c r="N720" s="972"/>
      <c r="O720" s="590">
        <v>0.8</v>
      </c>
      <c r="P720" s="590">
        <v>0.67500000000000004</v>
      </c>
      <c r="Q720" s="590">
        <v>0.54</v>
      </c>
      <c r="R720" s="590">
        <v>0.5</v>
      </c>
      <c r="S720" s="590">
        <v>0.46</v>
      </c>
      <c r="T720" s="590">
        <v>0.44</v>
      </c>
      <c r="U720" s="590">
        <v>0.41499999999999998</v>
      </c>
      <c r="V720" s="586">
        <v>0.4</v>
      </c>
      <c r="W720" s="586">
        <v>0.4</v>
      </c>
      <c r="X720" s="586">
        <v>0.4</v>
      </c>
      <c r="Y720" s="586">
        <v>0.68500000000000005</v>
      </c>
      <c r="Z720" s="586">
        <v>0.78</v>
      </c>
      <c r="AA720" s="587">
        <f t="shared" si="430"/>
        <v>24.642880599999998</v>
      </c>
      <c r="AB720" s="1100">
        <f t="shared" si="409"/>
        <v>7.2033898305084776</v>
      </c>
      <c r="AC720" s="1100">
        <f t="shared" si="410"/>
        <v>6.7873303167420795</v>
      </c>
      <c r="AD720" s="1100">
        <f t="shared" si="411"/>
        <v>6.25</v>
      </c>
      <c r="AE720" s="1100">
        <f t="shared" si="412"/>
        <v>5.0505050505050608</v>
      </c>
      <c r="AF720" s="1100">
        <f t="shared" si="413"/>
        <v>13.605028365110039</v>
      </c>
      <c r="AG720" s="1100">
        <f t="shared" si="414"/>
        <v>11.723115384615369</v>
      </c>
      <c r="AH720" s="1100">
        <f t="shared" si="415"/>
        <v>7.9584775086505077</v>
      </c>
      <c r="AI720" s="1100">
        <f t="shared" si="416"/>
        <v>20.416666666666682</v>
      </c>
      <c r="AJ720" s="1100">
        <f t="shared" si="417"/>
        <v>15.384615384615374</v>
      </c>
      <c r="AK720" s="1100">
        <f t="shared" si="418"/>
        <v>30.000000000000004</v>
      </c>
      <c r="AL720" s="1100">
        <f t="shared" si="419"/>
        <v>18.518518518518512</v>
      </c>
      <c r="AM720" s="1100">
        <f t="shared" si="420"/>
        <v>25</v>
      </c>
      <c r="AN720" s="1100">
        <f t="shared" si="421"/>
        <v>8.0000000000000071</v>
      </c>
      <c r="AO720" s="1100">
        <f t="shared" si="422"/>
        <v>8.6956521739130377</v>
      </c>
      <c r="AP720" s="1100">
        <f t="shared" si="423"/>
        <v>4.5454545454545414</v>
      </c>
      <c r="AQ720" s="1100">
        <f t="shared" si="424"/>
        <v>6.024096385542177</v>
      </c>
      <c r="AR720" s="1100">
        <f t="shared" si="425"/>
        <v>3.7499999999999867</v>
      </c>
      <c r="AS720" s="1100">
        <f t="shared" si="426"/>
        <v>0</v>
      </c>
      <c r="AT720" s="1100">
        <f t="shared" si="427"/>
        <v>0</v>
      </c>
      <c r="AU720" s="1100">
        <f t="shared" si="428"/>
        <v>-41.605839416058402</v>
      </c>
      <c r="AV720" s="1100">
        <f t="shared" si="429"/>
        <v>-12.179487179487181</v>
      </c>
      <c r="AW720" s="1100">
        <f t="shared" si="431"/>
        <v>6.9108344540617255</v>
      </c>
      <c r="AX720" s="1100">
        <f t="shared" si="432"/>
        <v>14.416857881615067</v>
      </c>
    </row>
    <row r="721" spans="1:50" x14ac:dyDescent="0.2">
      <c r="A721" s="831" t="s">
        <v>388</v>
      </c>
      <c r="B721" s="831" t="s">
        <v>389</v>
      </c>
      <c r="C721" s="490">
        <v>0.96</v>
      </c>
      <c r="D721" s="490">
        <v>0.94</v>
      </c>
      <c r="E721" s="590">
        <v>0.9</v>
      </c>
      <c r="F721" s="590">
        <v>0.87</v>
      </c>
      <c r="G721" s="490">
        <v>0.83</v>
      </c>
      <c r="H721" s="490">
        <v>0.79</v>
      </c>
      <c r="I721" s="490">
        <v>0.75</v>
      </c>
      <c r="J721" s="490">
        <v>0.7</v>
      </c>
      <c r="K721" s="972" t="s">
        <v>90</v>
      </c>
      <c r="L721" s="490">
        <v>0.66</v>
      </c>
      <c r="M721" s="492">
        <v>0.64</v>
      </c>
      <c r="N721" s="972"/>
      <c r="O721" s="590">
        <v>0.62</v>
      </c>
      <c r="P721" s="590">
        <v>0.57999999999999996</v>
      </c>
      <c r="Q721" s="590">
        <v>0.5</v>
      </c>
      <c r="R721" s="590">
        <v>0.4</v>
      </c>
      <c r="S721" s="590">
        <v>0.34</v>
      </c>
      <c r="T721" s="590">
        <v>0.25</v>
      </c>
      <c r="U721" s="590">
        <v>0.21</v>
      </c>
      <c r="V721" s="590">
        <v>0.18</v>
      </c>
      <c r="W721" s="590">
        <v>0.16667000000000001</v>
      </c>
      <c r="X721" s="590">
        <v>0.15332999999999999</v>
      </c>
      <c r="Y721" s="590">
        <v>0.14000000000000001</v>
      </c>
      <c r="Z721" s="590">
        <v>0.12667</v>
      </c>
      <c r="AA721" s="587">
        <f t="shared" si="430"/>
        <v>11.706670000000003</v>
      </c>
      <c r="AB721" s="1100">
        <f t="shared" si="409"/>
        <v>2.1276595744680771</v>
      </c>
      <c r="AC721" s="1100">
        <f t="shared" si="410"/>
        <v>4.4444444444444287</v>
      </c>
      <c r="AD721" s="1100">
        <f t="shared" si="411"/>
        <v>3.4482758620689724</v>
      </c>
      <c r="AE721" s="1100">
        <f t="shared" si="412"/>
        <v>4.8192771084337505</v>
      </c>
      <c r="AF721" s="1100">
        <f t="shared" si="413"/>
        <v>5.0632911392404889</v>
      </c>
      <c r="AG721" s="1100">
        <f t="shared" si="414"/>
        <v>5.3333333333333455</v>
      </c>
      <c r="AH721" s="1100">
        <f t="shared" si="415"/>
        <v>7.1428571428571397</v>
      </c>
      <c r="AI721" s="1100">
        <f t="shared" si="416"/>
        <v>6.0606060606060552</v>
      </c>
      <c r="AJ721" s="1100">
        <f t="shared" si="417"/>
        <v>3.125</v>
      </c>
      <c r="AK721" s="1100">
        <f t="shared" si="418"/>
        <v>3.2258064516129004</v>
      </c>
      <c r="AL721" s="1100">
        <f t="shared" si="419"/>
        <v>6.8965517241379448</v>
      </c>
      <c r="AM721" s="1100">
        <f t="shared" si="420"/>
        <v>15.999999999999993</v>
      </c>
      <c r="AN721" s="1100">
        <f t="shared" si="421"/>
        <v>25</v>
      </c>
      <c r="AO721" s="1100">
        <f t="shared" si="422"/>
        <v>17.647058823529417</v>
      </c>
      <c r="AP721" s="1100">
        <f t="shared" si="423"/>
        <v>36.000000000000007</v>
      </c>
      <c r="AQ721" s="1100">
        <f t="shared" si="424"/>
        <v>19.047619047619047</v>
      </c>
      <c r="AR721" s="1100">
        <f t="shared" si="425"/>
        <v>16.666666666666675</v>
      </c>
      <c r="AS721" s="1100">
        <f t="shared" si="426"/>
        <v>7.9978400431991226</v>
      </c>
      <c r="AT721" s="1100">
        <f t="shared" si="427"/>
        <v>8.7001891345464202</v>
      </c>
      <c r="AU721" s="1100">
        <f t="shared" si="428"/>
        <v>9.5214285714285474</v>
      </c>
      <c r="AV721" s="1100">
        <f t="shared" si="429"/>
        <v>10.523407278755826</v>
      </c>
      <c r="AW721" s="1100">
        <f t="shared" si="431"/>
        <v>10.418633924140389</v>
      </c>
      <c r="AX721" s="1100">
        <f t="shared" si="432"/>
        <v>8.5426072049210386</v>
      </c>
    </row>
    <row r="722" spans="1:50" x14ac:dyDescent="0.2">
      <c r="A722" s="831" t="s">
        <v>1797</v>
      </c>
      <c r="B722" s="831" t="s">
        <v>1798</v>
      </c>
      <c r="C722" s="490">
        <v>4.8499999999999996</v>
      </c>
      <c r="D722" s="490">
        <v>4.75</v>
      </c>
      <c r="E722" s="590">
        <v>4.55</v>
      </c>
      <c r="F722" s="590">
        <v>4.3000000000000007</v>
      </c>
      <c r="G722" s="490">
        <v>3.9</v>
      </c>
      <c r="H722" s="490">
        <v>3.45</v>
      </c>
      <c r="I722" s="490">
        <v>2.875</v>
      </c>
      <c r="J722" s="490">
        <v>2.375</v>
      </c>
      <c r="K722" s="972"/>
      <c r="L722" s="492">
        <v>2</v>
      </c>
      <c r="M722" s="490">
        <v>1.93</v>
      </c>
      <c r="N722" s="972"/>
      <c r="O722" s="586">
        <v>1.72</v>
      </c>
      <c r="P722" s="586">
        <v>1.72</v>
      </c>
      <c r="Q722" s="586">
        <v>1.72</v>
      </c>
      <c r="R722" s="586">
        <v>1.72</v>
      </c>
      <c r="S722" s="586">
        <v>1.72</v>
      </c>
      <c r="T722" s="586">
        <v>1.72</v>
      </c>
      <c r="U722" s="590">
        <v>1.72</v>
      </c>
      <c r="V722" s="586">
        <v>1.36</v>
      </c>
      <c r="W722" s="586">
        <v>1.36</v>
      </c>
      <c r="X722" s="586">
        <v>1.36</v>
      </c>
      <c r="Y722" s="586">
        <v>1.36</v>
      </c>
      <c r="Z722" s="586">
        <v>1.36</v>
      </c>
      <c r="AA722" s="587">
        <f t="shared" si="430"/>
        <v>53.819999999999986</v>
      </c>
      <c r="AB722" s="1100">
        <f t="shared" si="409"/>
        <v>2.1052631578947212</v>
      </c>
      <c r="AC722" s="1100">
        <f t="shared" si="410"/>
        <v>4.3956043956044022</v>
      </c>
      <c r="AD722" s="1100">
        <f t="shared" si="411"/>
        <v>5.8139534883720811</v>
      </c>
      <c r="AE722" s="1100">
        <f t="shared" si="412"/>
        <v>10.256410256410287</v>
      </c>
      <c r="AF722" s="1100">
        <f t="shared" si="413"/>
        <v>13.043478260869556</v>
      </c>
      <c r="AG722" s="1100">
        <f t="shared" si="414"/>
        <v>19.999999999999996</v>
      </c>
      <c r="AH722" s="1100">
        <f t="shared" si="415"/>
        <v>21.052631578947366</v>
      </c>
      <c r="AI722" s="1100">
        <f t="shared" si="416"/>
        <v>18.75</v>
      </c>
      <c r="AJ722" s="1100">
        <f t="shared" si="417"/>
        <v>3.62694300518136</v>
      </c>
      <c r="AK722" s="1100">
        <f t="shared" si="418"/>
        <v>12.209302325581394</v>
      </c>
      <c r="AL722" s="1100">
        <f t="shared" si="419"/>
        <v>0</v>
      </c>
      <c r="AM722" s="1100">
        <f t="shared" si="420"/>
        <v>0</v>
      </c>
      <c r="AN722" s="1100">
        <f t="shared" si="421"/>
        <v>0</v>
      </c>
      <c r="AO722" s="1100">
        <f t="shared" si="422"/>
        <v>0</v>
      </c>
      <c r="AP722" s="1100">
        <f t="shared" si="423"/>
        <v>0</v>
      </c>
      <c r="AQ722" s="1100">
        <f t="shared" si="424"/>
        <v>0</v>
      </c>
      <c r="AR722" s="1100">
        <f t="shared" si="425"/>
        <v>26.470588235294112</v>
      </c>
      <c r="AS722" s="1100">
        <f t="shared" si="426"/>
        <v>0</v>
      </c>
      <c r="AT722" s="1100">
        <f t="shared" si="427"/>
        <v>0</v>
      </c>
      <c r="AU722" s="1100">
        <f t="shared" si="428"/>
        <v>0</v>
      </c>
      <c r="AV722" s="1100">
        <f t="shared" si="429"/>
        <v>0</v>
      </c>
      <c r="AW722" s="1100">
        <f t="shared" si="431"/>
        <v>6.5582940335312037</v>
      </c>
      <c r="AX722" s="1100">
        <f t="shared" si="432"/>
        <v>8.6236181100149842</v>
      </c>
    </row>
    <row r="723" spans="1:50" x14ac:dyDescent="0.2">
      <c r="A723" s="838" t="s">
        <v>854</v>
      </c>
      <c r="B723" s="831" t="s">
        <v>855</v>
      </c>
      <c r="C723" s="490">
        <v>1.0649999999999999</v>
      </c>
      <c r="D723" s="490">
        <v>1.0249999999999999</v>
      </c>
      <c r="E723" s="590">
        <v>0.92</v>
      </c>
      <c r="F723" s="590">
        <v>0.80119999999999991</v>
      </c>
      <c r="G723" s="490">
        <v>0.74419999999999997</v>
      </c>
      <c r="H723" s="490">
        <v>0.69300000000000006</v>
      </c>
      <c r="I723" s="490">
        <v>0.58200000000000007</v>
      </c>
      <c r="J723" s="490">
        <v>0.41249999999999998</v>
      </c>
      <c r="K723" s="972"/>
      <c r="L723" s="490">
        <v>0.26124999999999998</v>
      </c>
      <c r="M723" s="490">
        <v>0.13724999999999998</v>
      </c>
      <c r="N723" s="972"/>
      <c r="O723" s="590">
        <v>0.121</v>
      </c>
      <c r="P723" s="590">
        <v>0.11</v>
      </c>
      <c r="Q723" s="590">
        <v>0.10249999999999999</v>
      </c>
      <c r="R723" s="590">
        <v>0.09</v>
      </c>
      <c r="S723" s="590">
        <v>6.7500000000000004E-2</v>
      </c>
      <c r="T723" s="590">
        <v>4.8500000000000001E-2</v>
      </c>
      <c r="U723" s="590">
        <v>0.01</v>
      </c>
      <c r="V723" s="586">
        <v>0</v>
      </c>
      <c r="W723" s="586">
        <v>0</v>
      </c>
      <c r="X723" s="586">
        <v>0</v>
      </c>
      <c r="Y723" s="586">
        <v>0</v>
      </c>
      <c r="Z723" s="586">
        <v>0</v>
      </c>
      <c r="AA723" s="587">
        <f t="shared" si="430"/>
        <v>7.1908999999999992</v>
      </c>
      <c r="AB723" s="1100">
        <f t="shared" si="409"/>
        <v>3.9024390243902474</v>
      </c>
      <c r="AC723" s="1100">
        <f t="shared" si="410"/>
        <v>11.413043478260864</v>
      </c>
      <c r="AD723" s="1100">
        <f t="shared" si="411"/>
        <v>14.827758362456333</v>
      </c>
      <c r="AE723" s="1100">
        <f t="shared" si="412"/>
        <v>7.6592313894114472</v>
      </c>
      <c r="AF723" s="1100">
        <f t="shared" si="413"/>
        <v>7.388167388167366</v>
      </c>
      <c r="AG723" s="1100">
        <f t="shared" si="414"/>
        <v>19.072164948453608</v>
      </c>
      <c r="AH723" s="1100">
        <f t="shared" si="415"/>
        <v>41.090909090909108</v>
      </c>
      <c r="AI723" s="1100">
        <f t="shared" si="416"/>
        <v>57.894736842105267</v>
      </c>
      <c r="AJ723" s="1100">
        <f t="shared" si="417"/>
        <v>90.34608378870675</v>
      </c>
      <c r="AK723" s="1100">
        <f t="shared" si="418"/>
        <v>13.429752066115697</v>
      </c>
      <c r="AL723" s="1100">
        <f t="shared" si="419"/>
        <v>9.9999999999999858</v>
      </c>
      <c r="AM723" s="1100">
        <f t="shared" si="420"/>
        <v>7.3170731707317138</v>
      </c>
      <c r="AN723" s="1100">
        <f t="shared" si="421"/>
        <v>13.888888888888884</v>
      </c>
      <c r="AO723" s="1100">
        <f t="shared" si="422"/>
        <v>33.333333333333329</v>
      </c>
      <c r="AP723" s="1100">
        <f t="shared" si="423"/>
        <v>39.175257731958759</v>
      </c>
      <c r="AQ723" s="1100">
        <f t="shared" si="424"/>
        <v>384.99999999999994</v>
      </c>
      <c r="AR723" s="1100" t="str">
        <f t="shared" si="425"/>
        <v>n/a</v>
      </c>
      <c r="AS723" s="1100" t="str">
        <f t="shared" si="426"/>
        <v>n/a</v>
      </c>
      <c r="AT723" s="1100" t="str">
        <f t="shared" si="427"/>
        <v>n/a</v>
      </c>
      <c r="AU723" s="1100" t="str">
        <f t="shared" si="428"/>
        <v>n/a</v>
      </c>
      <c r="AV723" s="1100" t="str">
        <f t="shared" si="429"/>
        <v>n/a</v>
      </c>
      <c r="AW723" s="1100">
        <f t="shared" si="431"/>
        <v>47.233677468993079</v>
      </c>
      <c r="AX723" s="1100">
        <f t="shared" si="432"/>
        <v>93.004053645291535</v>
      </c>
    </row>
    <row r="724" spans="1:50" x14ac:dyDescent="0.2">
      <c r="A724" s="838" t="s">
        <v>3907</v>
      </c>
      <c r="B724" s="831" t="s">
        <v>3908</v>
      </c>
      <c r="C724" s="490">
        <v>1.8855999999999999</v>
      </c>
      <c r="D724" s="490">
        <v>1.8005</v>
      </c>
      <c r="E724" s="590">
        <v>1.6133999999999999</v>
      </c>
      <c r="F724" s="590">
        <v>1.4404999999999999</v>
      </c>
      <c r="G724" s="490">
        <v>1.286</v>
      </c>
      <c r="H724" s="490">
        <v>1.1483000000000001</v>
      </c>
      <c r="I724" s="490">
        <v>0.1704</v>
      </c>
      <c r="J724" s="541">
        <v>0</v>
      </c>
      <c r="K724" s="972"/>
      <c r="L724" s="492">
        <v>0</v>
      </c>
      <c r="M724" s="541">
        <v>0</v>
      </c>
      <c r="N724" s="972"/>
      <c r="O724" s="500">
        <v>0</v>
      </c>
      <c r="P724" s="500">
        <v>0</v>
      </c>
      <c r="Q724" s="586">
        <v>0</v>
      </c>
      <c r="R724" s="586">
        <v>0</v>
      </c>
      <c r="S724" s="586">
        <v>0</v>
      </c>
      <c r="T724" s="586">
        <v>0</v>
      </c>
      <c r="U724" s="586">
        <v>0</v>
      </c>
      <c r="V724" s="586">
        <v>0</v>
      </c>
      <c r="W724" s="586">
        <v>0</v>
      </c>
      <c r="X724" s="586">
        <v>0</v>
      </c>
      <c r="Y724" s="586">
        <v>0</v>
      </c>
      <c r="Z724" s="586">
        <v>0</v>
      </c>
      <c r="AA724" s="587">
        <f t="shared" si="430"/>
        <v>9.3447000000000013</v>
      </c>
      <c r="AB724" s="1100">
        <f t="shared" si="409"/>
        <v>4.726464870869207</v>
      </c>
      <c r="AC724" s="1100">
        <f t="shared" si="410"/>
        <v>11.596628238502538</v>
      </c>
      <c r="AD724" s="1100">
        <f t="shared" si="411"/>
        <v>12.002776813606397</v>
      </c>
      <c r="AE724" s="1100">
        <f t="shared" si="412"/>
        <v>12.013996889580092</v>
      </c>
      <c r="AF724" s="1100">
        <f t="shared" si="413"/>
        <v>11.991639815379251</v>
      </c>
      <c r="AG724" s="1100">
        <f t="shared" si="414"/>
        <v>573.88497652582168</v>
      </c>
      <c r="AH724" s="1100" t="str">
        <f t="shared" si="415"/>
        <v>n/a</v>
      </c>
      <c r="AI724" s="1100" t="str">
        <f t="shared" si="416"/>
        <v>n/a</v>
      </c>
      <c r="AJ724" s="1100" t="str">
        <f t="shared" si="417"/>
        <v>n/a</v>
      </c>
      <c r="AK724" s="1100" t="str">
        <f t="shared" si="418"/>
        <v>n/a</v>
      </c>
      <c r="AL724" s="1100" t="str">
        <f t="shared" si="419"/>
        <v>n/a</v>
      </c>
      <c r="AM724" s="1100" t="str">
        <f t="shared" si="420"/>
        <v>n/a</v>
      </c>
      <c r="AN724" s="1100" t="str">
        <f t="shared" si="421"/>
        <v>n/a</v>
      </c>
      <c r="AO724" s="1100" t="str">
        <f t="shared" si="422"/>
        <v>n/a</v>
      </c>
      <c r="AP724" s="1100" t="str">
        <f t="shared" si="423"/>
        <v>n/a</v>
      </c>
      <c r="AQ724" s="1100" t="str">
        <f t="shared" si="424"/>
        <v>n/a</v>
      </c>
      <c r="AR724" s="1100" t="str">
        <f t="shared" si="425"/>
        <v>n/a</v>
      </c>
      <c r="AS724" s="1100" t="str">
        <f t="shared" si="426"/>
        <v>n/a</v>
      </c>
      <c r="AT724" s="1100" t="str">
        <f t="shared" si="427"/>
        <v>n/a</v>
      </c>
      <c r="AU724" s="1100" t="str">
        <f t="shared" si="428"/>
        <v>n/a</v>
      </c>
      <c r="AV724" s="1100" t="str">
        <f t="shared" si="429"/>
        <v>n/a</v>
      </c>
      <c r="AW724" s="1100">
        <f t="shared" si="431"/>
        <v>104.36941385895987</v>
      </c>
      <c r="AX724" s="1100">
        <f t="shared" si="432"/>
        <v>230.03266830652785</v>
      </c>
    </row>
    <row r="725" spans="1:50" x14ac:dyDescent="0.2">
      <c r="A725" s="848" t="s">
        <v>1802</v>
      </c>
      <c r="B725" s="831" t="s">
        <v>1803</v>
      </c>
      <c r="C725" s="490">
        <v>2.69</v>
      </c>
      <c r="D725" s="490">
        <v>2.5499999999999998</v>
      </c>
      <c r="E725" s="590">
        <v>2.33</v>
      </c>
      <c r="F725" s="590">
        <v>2.0700000000000003</v>
      </c>
      <c r="G725" s="490">
        <v>1.75</v>
      </c>
      <c r="H725" s="490">
        <v>1.23</v>
      </c>
      <c r="I725" s="490">
        <v>1.18</v>
      </c>
      <c r="J725" s="490">
        <v>1.1100000000000001</v>
      </c>
      <c r="K725" s="972"/>
      <c r="L725" s="490">
        <v>1.07</v>
      </c>
      <c r="M725" s="492">
        <v>1.04</v>
      </c>
      <c r="N725" s="972"/>
      <c r="O725" s="586">
        <v>1.04</v>
      </c>
      <c r="P725" s="586">
        <v>1.04</v>
      </c>
      <c r="Q725" s="590">
        <v>1.03</v>
      </c>
      <c r="R725" s="590">
        <v>0.98499999999999999</v>
      </c>
      <c r="S725" s="590">
        <v>0.92</v>
      </c>
      <c r="T725" s="590">
        <v>0.83250000000000002</v>
      </c>
      <c r="U725" s="590">
        <v>0.7</v>
      </c>
      <c r="V725" s="590">
        <v>0.41249999999999998</v>
      </c>
      <c r="W725" s="586">
        <v>0</v>
      </c>
      <c r="X725" s="586">
        <v>0</v>
      </c>
      <c r="Y725" s="586">
        <v>0</v>
      </c>
      <c r="Z725" s="586">
        <v>0</v>
      </c>
      <c r="AA725" s="587">
        <f t="shared" si="430"/>
        <v>23.98</v>
      </c>
      <c r="AB725" s="1100">
        <f t="shared" si="409"/>
        <v>5.4901960784313752</v>
      </c>
      <c r="AC725" s="1100">
        <f t="shared" si="410"/>
        <v>9.4420600858368999</v>
      </c>
      <c r="AD725" s="1100">
        <f t="shared" si="411"/>
        <v>12.56038647342994</v>
      </c>
      <c r="AE725" s="1100">
        <f t="shared" si="412"/>
        <v>18.285714285714306</v>
      </c>
      <c r="AF725" s="1100">
        <f t="shared" si="413"/>
        <v>42.276422764227647</v>
      </c>
      <c r="AG725" s="1100">
        <f t="shared" si="414"/>
        <v>4.2372881355932313</v>
      </c>
      <c r="AH725" s="1100">
        <f t="shared" si="415"/>
        <v>6.3063063063062863</v>
      </c>
      <c r="AI725" s="1100">
        <f t="shared" si="416"/>
        <v>3.7383177570093462</v>
      </c>
      <c r="AJ725" s="1100">
        <f t="shared" si="417"/>
        <v>2.8846153846153966</v>
      </c>
      <c r="AK725" s="1100">
        <f t="shared" si="418"/>
        <v>0</v>
      </c>
      <c r="AL725" s="1100">
        <f t="shared" si="419"/>
        <v>0</v>
      </c>
      <c r="AM725" s="1100">
        <f t="shared" si="420"/>
        <v>0.97087378640776656</v>
      </c>
      <c r="AN725" s="1100">
        <f t="shared" si="421"/>
        <v>4.5685279187817285</v>
      </c>
      <c r="AO725" s="1100">
        <f t="shared" si="422"/>
        <v>7.0652173913043459</v>
      </c>
      <c r="AP725" s="1100">
        <f t="shared" si="423"/>
        <v>10.510510510510507</v>
      </c>
      <c r="AQ725" s="1100">
        <f t="shared" si="424"/>
        <v>18.928571428571427</v>
      </c>
      <c r="AR725" s="1100">
        <f t="shared" si="425"/>
        <v>69.696969696969703</v>
      </c>
      <c r="AS725" s="1100" t="str">
        <f t="shared" si="426"/>
        <v>n/a</v>
      </c>
      <c r="AT725" s="1100" t="str">
        <f t="shared" si="427"/>
        <v>n/a</v>
      </c>
      <c r="AU725" s="1100" t="str">
        <f t="shared" si="428"/>
        <v>n/a</v>
      </c>
      <c r="AV725" s="1100" t="str">
        <f t="shared" si="429"/>
        <v>n/a</v>
      </c>
      <c r="AW725" s="1100">
        <f t="shared" si="431"/>
        <v>12.762469294335874</v>
      </c>
      <c r="AX725" s="1100">
        <f t="shared" si="432"/>
        <v>17.867448500021961</v>
      </c>
    </row>
    <row r="726" spans="1:50" x14ac:dyDescent="0.2">
      <c r="A726" s="838" t="s">
        <v>760</v>
      </c>
      <c r="B726" s="831" t="s">
        <v>847</v>
      </c>
      <c r="C726" s="490">
        <v>2.1800000000000002</v>
      </c>
      <c r="D726" s="490">
        <v>2.0499999999999998</v>
      </c>
      <c r="E726" s="590">
        <v>1.86</v>
      </c>
      <c r="F726" s="590">
        <v>1.7</v>
      </c>
      <c r="G726" s="490">
        <v>1.64</v>
      </c>
      <c r="H726" s="490">
        <v>1.54</v>
      </c>
      <c r="I726" s="490">
        <v>1.5</v>
      </c>
      <c r="J726" s="490">
        <v>1.46</v>
      </c>
      <c r="K726" s="972"/>
      <c r="L726" s="490">
        <v>1.42</v>
      </c>
      <c r="M726" s="490">
        <v>1.36</v>
      </c>
      <c r="N726" s="972"/>
      <c r="O726" s="590">
        <v>1.26</v>
      </c>
      <c r="P726" s="590">
        <v>1.1599999999999999</v>
      </c>
      <c r="Q726" s="590">
        <v>1.08</v>
      </c>
      <c r="R726" s="590">
        <v>0.96</v>
      </c>
      <c r="S726" s="590">
        <v>0.88</v>
      </c>
      <c r="T726" s="590">
        <v>0.8</v>
      </c>
      <c r="U726" s="590">
        <v>0.75</v>
      </c>
      <c r="V726" s="586">
        <v>0.01</v>
      </c>
      <c r="W726" s="586">
        <v>0.01</v>
      </c>
      <c r="X726" s="586">
        <v>0.01</v>
      </c>
      <c r="Y726" s="586">
        <v>0.01</v>
      </c>
      <c r="Z726" s="586">
        <v>0.01</v>
      </c>
      <c r="AA726" s="587">
        <f t="shared" si="430"/>
        <v>23.650000000000016</v>
      </c>
      <c r="AB726" s="1100">
        <f t="shared" si="409"/>
        <v>6.3414634146341742</v>
      </c>
      <c r="AC726" s="1100">
        <f t="shared" si="410"/>
        <v>10.215053763440851</v>
      </c>
      <c r="AD726" s="1100">
        <f t="shared" si="411"/>
        <v>9.4117647058823639</v>
      </c>
      <c r="AE726" s="1100">
        <f t="shared" si="412"/>
        <v>3.6585365853658569</v>
      </c>
      <c r="AF726" s="1100">
        <f t="shared" si="413"/>
        <v>6.4935064935064846</v>
      </c>
      <c r="AG726" s="1100">
        <f t="shared" si="414"/>
        <v>2.6666666666666616</v>
      </c>
      <c r="AH726" s="1100">
        <f t="shared" si="415"/>
        <v>2.7397260273972712</v>
      </c>
      <c r="AI726" s="1100">
        <f t="shared" si="416"/>
        <v>2.8169014084507005</v>
      </c>
      <c r="AJ726" s="1100">
        <f t="shared" si="417"/>
        <v>4.4117647058823373</v>
      </c>
      <c r="AK726" s="1100">
        <f t="shared" si="418"/>
        <v>7.9365079365079527</v>
      </c>
      <c r="AL726" s="1100">
        <f t="shared" si="419"/>
        <v>8.6206896551724199</v>
      </c>
      <c r="AM726" s="1100">
        <f t="shared" si="420"/>
        <v>7.4074074074073959</v>
      </c>
      <c r="AN726" s="1100">
        <f t="shared" si="421"/>
        <v>12.500000000000021</v>
      </c>
      <c r="AO726" s="1100">
        <f t="shared" si="422"/>
        <v>9.0909090909090828</v>
      </c>
      <c r="AP726" s="1100">
        <f t="shared" si="423"/>
        <v>9.9999999999999858</v>
      </c>
      <c r="AQ726" s="1100">
        <f t="shared" si="424"/>
        <v>6.6666666666666652</v>
      </c>
      <c r="AR726" s="1100">
        <f t="shared" si="425"/>
        <v>7400</v>
      </c>
      <c r="AS726" s="1100">
        <f t="shared" si="426"/>
        <v>0</v>
      </c>
      <c r="AT726" s="1100">
        <f t="shared" si="427"/>
        <v>0</v>
      </c>
      <c r="AU726" s="1100">
        <f t="shared" si="428"/>
        <v>0</v>
      </c>
      <c r="AV726" s="1100">
        <f t="shared" si="429"/>
        <v>0</v>
      </c>
      <c r="AW726" s="1100">
        <f t="shared" si="431"/>
        <v>357.66559831085192</v>
      </c>
      <c r="AX726" s="1100">
        <f t="shared" si="432"/>
        <v>1613.6060228230026</v>
      </c>
    </row>
    <row r="727" spans="1:50" x14ac:dyDescent="0.2">
      <c r="A727" s="831" t="s">
        <v>1799</v>
      </c>
      <c r="B727" s="831" t="s">
        <v>1800</v>
      </c>
      <c r="C727" s="490">
        <v>0.42</v>
      </c>
      <c r="D727" s="490">
        <v>0.4</v>
      </c>
      <c r="E727" s="590">
        <v>0.32</v>
      </c>
      <c r="F727" s="590">
        <v>0.31</v>
      </c>
      <c r="G727" s="490">
        <v>0.28000000000000003</v>
      </c>
      <c r="H727" s="490">
        <v>0.27</v>
      </c>
      <c r="I727" s="490">
        <v>0.26</v>
      </c>
      <c r="J727" s="490">
        <v>0.25</v>
      </c>
      <c r="K727" s="972"/>
      <c r="L727" s="490">
        <v>0.2</v>
      </c>
      <c r="M727" s="490">
        <v>0.15</v>
      </c>
      <c r="N727" s="972"/>
      <c r="O727" s="586">
        <v>0</v>
      </c>
      <c r="P727" s="586">
        <v>0</v>
      </c>
      <c r="Q727" s="586">
        <v>0</v>
      </c>
      <c r="R727" s="586">
        <v>0</v>
      </c>
      <c r="S727" s="586">
        <v>0</v>
      </c>
      <c r="T727" s="586">
        <v>0</v>
      </c>
      <c r="U727" s="586">
        <v>0</v>
      </c>
      <c r="V727" s="586">
        <v>0</v>
      </c>
      <c r="W727" s="586">
        <v>0</v>
      </c>
      <c r="X727" s="586">
        <v>0</v>
      </c>
      <c r="Y727" s="586">
        <v>0</v>
      </c>
      <c r="Z727" s="586">
        <v>0</v>
      </c>
      <c r="AA727" s="587">
        <f t="shared" si="430"/>
        <v>2.86</v>
      </c>
      <c r="AB727" s="1100">
        <f t="shared" si="409"/>
        <v>4.9999999999999822</v>
      </c>
      <c r="AC727" s="1100">
        <f t="shared" si="410"/>
        <v>25</v>
      </c>
      <c r="AD727" s="1100">
        <f t="shared" si="411"/>
        <v>3.2258064516129004</v>
      </c>
      <c r="AE727" s="1100">
        <f t="shared" si="412"/>
        <v>10.714285714285698</v>
      </c>
      <c r="AF727" s="1100">
        <f t="shared" si="413"/>
        <v>3.7037037037036979</v>
      </c>
      <c r="AG727" s="1100">
        <f t="shared" si="414"/>
        <v>3.8461538461538547</v>
      </c>
      <c r="AH727" s="1100">
        <f t="shared" si="415"/>
        <v>4.0000000000000036</v>
      </c>
      <c r="AI727" s="1100">
        <f t="shared" si="416"/>
        <v>25</v>
      </c>
      <c r="AJ727" s="1100">
        <f t="shared" si="417"/>
        <v>33.33333333333335</v>
      </c>
      <c r="AK727" s="1100" t="str">
        <f t="shared" si="418"/>
        <v>n/a</v>
      </c>
      <c r="AL727" s="1100" t="str">
        <f t="shared" si="419"/>
        <v>n/a</v>
      </c>
      <c r="AM727" s="1100" t="str">
        <f t="shared" si="420"/>
        <v>n/a</v>
      </c>
      <c r="AN727" s="1100" t="str">
        <f t="shared" si="421"/>
        <v>n/a</v>
      </c>
      <c r="AO727" s="1100" t="str">
        <f t="shared" si="422"/>
        <v>n/a</v>
      </c>
      <c r="AP727" s="1100" t="str">
        <f t="shared" si="423"/>
        <v>n/a</v>
      </c>
      <c r="AQ727" s="1100" t="str">
        <f t="shared" si="424"/>
        <v>n/a</v>
      </c>
      <c r="AR727" s="1100" t="str">
        <f t="shared" si="425"/>
        <v>n/a</v>
      </c>
      <c r="AS727" s="1100" t="str">
        <f t="shared" si="426"/>
        <v>n/a</v>
      </c>
      <c r="AT727" s="1100" t="str">
        <f t="shared" si="427"/>
        <v>n/a</v>
      </c>
      <c r="AU727" s="1100" t="str">
        <f t="shared" si="428"/>
        <v>n/a</v>
      </c>
      <c r="AV727" s="1100" t="str">
        <f t="shared" si="429"/>
        <v>n/a</v>
      </c>
      <c r="AW727" s="1100">
        <f t="shared" si="431"/>
        <v>12.647031449898829</v>
      </c>
      <c r="AX727" s="1100">
        <f t="shared" si="432"/>
        <v>11.812580882380592</v>
      </c>
    </row>
    <row r="728" spans="1:50" x14ac:dyDescent="0.2">
      <c r="A728" s="676" t="s">
        <v>3779</v>
      </c>
      <c r="B728" s="10" t="s">
        <v>3780</v>
      </c>
      <c r="C728" s="1009">
        <v>0.36</v>
      </c>
      <c r="D728" s="1009">
        <v>0.35</v>
      </c>
      <c r="E728" s="590">
        <v>0.31</v>
      </c>
      <c r="F728" s="10">
        <v>0.27</v>
      </c>
      <c r="G728" s="10">
        <v>0.22</v>
      </c>
      <c r="H728" s="10">
        <v>0.19</v>
      </c>
      <c r="I728" s="10">
        <v>0.04</v>
      </c>
      <c r="J728" s="492">
        <v>0</v>
      </c>
      <c r="K728" s="10"/>
      <c r="L728" s="492">
        <v>0</v>
      </c>
      <c r="M728" s="492">
        <v>0</v>
      </c>
      <c r="N728" s="831"/>
      <c r="O728" s="586">
        <v>0</v>
      </c>
      <c r="P728" s="586">
        <v>0</v>
      </c>
      <c r="Q728" s="586">
        <v>0</v>
      </c>
      <c r="R728" s="586">
        <v>0</v>
      </c>
      <c r="S728" s="586">
        <v>0</v>
      </c>
      <c r="T728" s="586">
        <v>0</v>
      </c>
      <c r="U728" s="586">
        <v>0</v>
      </c>
      <c r="V728" s="586">
        <v>0</v>
      </c>
      <c r="W728" s="586">
        <v>0</v>
      </c>
      <c r="X728" s="586">
        <v>0</v>
      </c>
      <c r="Y728" s="586">
        <v>0</v>
      </c>
      <c r="Z728" s="586">
        <v>0</v>
      </c>
      <c r="AA728" s="587">
        <f t="shared" si="430"/>
        <v>1.74</v>
      </c>
      <c r="AB728" s="1100">
        <f t="shared" si="409"/>
        <v>2.8571428571428692</v>
      </c>
      <c r="AC728" s="1100">
        <f t="shared" si="410"/>
        <v>12.903225806451601</v>
      </c>
      <c r="AD728" s="1100">
        <f t="shared" si="411"/>
        <v>14.814814814814813</v>
      </c>
      <c r="AE728" s="1100">
        <f t="shared" si="412"/>
        <v>22.72727272727273</v>
      </c>
      <c r="AF728" s="1100">
        <f t="shared" si="413"/>
        <v>15.789473684210531</v>
      </c>
      <c r="AG728" s="1100">
        <f t="shared" si="414"/>
        <v>375</v>
      </c>
      <c r="AH728" s="1100" t="str">
        <f t="shared" si="415"/>
        <v>n/a</v>
      </c>
      <c r="AI728" s="1100" t="str">
        <f t="shared" si="416"/>
        <v>n/a</v>
      </c>
      <c r="AJ728" s="1100" t="str">
        <f t="shared" si="417"/>
        <v>n/a</v>
      </c>
      <c r="AK728" s="1100" t="str">
        <f t="shared" si="418"/>
        <v>n/a</v>
      </c>
      <c r="AL728" s="1100" t="str">
        <f t="shared" si="419"/>
        <v>n/a</v>
      </c>
      <c r="AM728" s="1100" t="str">
        <f t="shared" si="420"/>
        <v>n/a</v>
      </c>
      <c r="AN728" s="1100" t="str">
        <f t="shared" si="421"/>
        <v>n/a</v>
      </c>
      <c r="AO728" s="1100" t="str">
        <f t="shared" si="422"/>
        <v>n/a</v>
      </c>
      <c r="AP728" s="1100" t="str">
        <f t="shared" si="423"/>
        <v>n/a</v>
      </c>
      <c r="AQ728" s="1100" t="str">
        <f t="shared" si="424"/>
        <v>n/a</v>
      </c>
      <c r="AR728" s="1100" t="str">
        <f t="shared" si="425"/>
        <v>n/a</v>
      </c>
      <c r="AS728" s="1100" t="str">
        <f t="shared" si="426"/>
        <v>n/a</v>
      </c>
      <c r="AT728" s="1100" t="str">
        <f t="shared" si="427"/>
        <v>n/a</v>
      </c>
      <c r="AU728" s="1100" t="str">
        <f t="shared" si="428"/>
        <v>n/a</v>
      </c>
      <c r="AV728" s="1100" t="str">
        <f t="shared" si="429"/>
        <v>n/a</v>
      </c>
      <c r="AW728" s="1100">
        <f t="shared" si="431"/>
        <v>74.015321648315421</v>
      </c>
      <c r="AX728" s="1100">
        <f t="shared" si="432"/>
        <v>147.59089715300081</v>
      </c>
    </row>
    <row r="729" spans="1:50" x14ac:dyDescent="0.2">
      <c r="A729" s="831" t="s">
        <v>3991</v>
      </c>
      <c r="B729" s="831" t="s">
        <v>381</v>
      </c>
      <c r="C729" s="490">
        <v>2.15</v>
      </c>
      <c r="D729" s="490">
        <v>2.11</v>
      </c>
      <c r="E729" s="590">
        <v>2.0699999999999998</v>
      </c>
      <c r="F729" s="590">
        <v>2.0300000000000002</v>
      </c>
      <c r="G729" s="490">
        <v>1.99</v>
      </c>
      <c r="H729" s="490">
        <v>1.95</v>
      </c>
      <c r="I729" s="490">
        <v>1.91</v>
      </c>
      <c r="J729" s="490">
        <v>1.8075000000000001</v>
      </c>
      <c r="K729" s="972"/>
      <c r="L729" s="490">
        <v>1.5575000000000001</v>
      </c>
      <c r="M729" s="490">
        <v>1.3975</v>
      </c>
      <c r="N729" s="972"/>
      <c r="O729" s="590">
        <v>1.18</v>
      </c>
      <c r="P729" s="590">
        <v>1.0549999999999999</v>
      </c>
      <c r="Q729" s="590">
        <v>0.9325</v>
      </c>
      <c r="R729" s="590">
        <v>0.82750000000000001</v>
      </c>
      <c r="S729" s="590">
        <v>0.65249999999999997</v>
      </c>
      <c r="T729" s="590">
        <v>0.57999999999999996</v>
      </c>
      <c r="U729" s="590">
        <v>0.48</v>
      </c>
      <c r="V729" s="590">
        <v>0.34499999999999997</v>
      </c>
      <c r="W729" s="590">
        <v>0.29499999999999998</v>
      </c>
      <c r="X729" s="590">
        <v>0.27</v>
      </c>
      <c r="Y729" s="590">
        <v>0.23</v>
      </c>
      <c r="Z729" s="590">
        <v>0.2</v>
      </c>
      <c r="AA729" s="587">
        <f t="shared" si="430"/>
        <v>26.02</v>
      </c>
      <c r="AB729" s="1100">
        <f t="shared" si="409"/>
        <v>1.8957345971563955</v>
      </c>
      <c r="AC729" s="1100">
        <f t="shared" si="410"/>
        <v>1.9323671497584627</v>
      </c>
      <c r="AD729" s="1100">
        <f t="shared" si="411"/>
        <v>1.97044334975367</v>
      </c>
      <c r="AE729" s="1100">
        <f t="shared" si="412"/>
        <v>2.0100502512562901</v>
      </c>
      <c r="AF729" s="1100">
        <f t="shared" si="413"/>
        <v>2.051282051282044</v>
      </c>
      <c r="AG729" s="1100">
        <f t="shared" si="414"/>
        <v>2.0942408376963373</v>
      </c>
      <c r="AH729" s="1100">
        <f t="shared" si="415"/>
        <v>5.6708160442600075</v>
      </c>
      <c r="AI729" s="1100">
        <f t="shared" si="416"/>
        <v>16.0513643659711</v>
      </c>
      <c r="AJ729" s="1100">
        <f t="shared" si="417"/>
        <v>11.449016100178898</v>
      </c>
      <c r="AK729" s="1100">
        <f t="shared" si="418"/>
        <v>18.432203389830516</v>
      </c>
      <c r="AL729" s="1100">
        <f t="shared" si="419"/>
        <v>11.848341232227488</v>
      </c>
      <c r="AM729" s="1100">
        <f t="shared" si="420"/>
        <v>13.136729222520094</v>
      </c>
      <c r="AN729" s="1100">
        <f t="shared" si="421"/>
        <v>12.688821752265866</v>
      </c>
      <c r="AO729" s="1100">
        <f t="shared" si="422"/>
        <v>26.819923371647512</v>
      </c>
      <c r="AP729" s="1100">
        <f t="shared" si="423"/>
        <v>12.5</v>
      </c>
      <c r="AQ729" s="1100">
        <f t="shared" si="424"/>
        <v>20.833333333333325</v>
      </c>
      <c r="AR729" s="1100">
        <f t="shared" si="425"/>
        <v>39.130434782608688</v>
      </c>
      <c r="AS729" s="1100">
        <f t="shared" si="426"/>
        <v>16.949152542372879</v>
      </c>
      <c r="AT729" s="1100">
        <f t="shared" si="427"/>
        <v>9.259259259259256</v>
      </c>
      <c r="AU729" s="1100">
        <f t="shared" si="428"/>
        <v>17.391304347826097</v>
      </c>
      <c r="AV729" s="1100">
        <f t="shared" si="429"/>
        <v>14.999999999999991</v>
      </c>
      <c r="AW729" s="1100">
        <f t="shared" si="431"/>
        <v>12.338800856247852</v>
      </c>
      <c r="AX729" s="1100">
        <f t="shared" si="432"/>
        <v>9.4934555536225496</v>
      </c>
    </row>
    <row r="730" spans="1:50" x14ac:dyDescent="0.2">
      <c r="A730" s="847" t="s">
        <v>1806</v>
      </c>
      <c r="B730" s="831" t="s">
        <v>1807</v>
      </c>
      <c r="C730" s="490">
        <v>0.98</v>
      </c>
      <c r="D730" s="490">
        <v>0.9</v>
      </c>
      <c r="E730" s="590">
        <v>0.88</v>
      </c>
      <c r="F730" s="590">
        <v>0.82000000000000006</v>
      </c>
      <c r="G730" s="490">
        <v>0.78</v>
      </c>
      <c r="H730" s="490">
        <v>0.74</v>
      </c>
      <c r="I730" s="490">
        <v>0.66</v>
      </c>
      <c r="J730" s="490">
        <v>0.56000000000000005</v>
      </c>
      <c r="K730" s="972"/>
      <c r="L730" s="490">
        <v>0.5</v>
      </c>
      <c r="M730" s="490">
        <v>0.44</v>
      </c>
      <c r="N730" s="972"/>
      <c r="O730" s="586">
        <v>0.4</v>
      </c>
      <c r="P730" s="586">
        <v>0.47</v>
      </c>
      <c r="Q730" s="586">
        <v>0.68</v>
      </c>
      <c r="R730" s="586">
        <v>0.68</v>
      </c>
      <c r="S730" s="586">
        <v>0.68</v>
      </c>
      <c r="T730" s="590">
        <v>0.68</v>
      </c>
      <c r="U730" s="586">
        <v>0.64</v>
      </c>
      <c r="V730" s="586">
        <v>0.64</v>
      </c>
      <c r="W730" s="586">
        <v>0.64</v>
      </c>
      <c r="X730" s="590">
        <v>0.64</v>
      </c>
      <c r="Y730" s="590">
        <v>0.63</v>
      </c>
      <c r="Z730" s="590">
        <v>0.59</v>
      </c>
      <c r="AA730" s="587">
        <f t="shared" si="430"/>
        <v>14.630000000000003</v>
      </c>
      <c r="AB730" s="1100">
        <f t="shared" si="409"/>
        <v>8.8888888888888786</v>
      </c>
      <c r="AC730" s="1100">
        <f t="shared" si="410"/>
        <v>2.2727272727272707</v>
      </c>
      <c r="AD730" s="1100">
        <f t="shared" si="411"/>
        <v>7.3170731707316916</v>
      </c>
      <c r="AE730" s="1100">
        <f t="shared" si="412"/>
        <v>5.1282051282051322</v>
      </c>
      <c r="AF730" s="1100">
        <f t="shared" si="413"/>
        <v>5.4054054054054168</v>
      </c>
      <c r="AG730" s="1100">
        <f t="shared" si="414"/>
        <v>12.12121212121211</v>
      </c>
      <c r="AH730" s="1100">
        <f t="shared" si="415"/>
        <v>17.857142857142861</v>
      </c>
      <c r="AI730" s="1100">
        <f t="shared" si="416"/>
        <v>12.000000000000011</v>
      </c>
      <c r="AJ730" s="1100">
        <f t="shared" si="417"/>
        <v>13.636363636363647</v>
      </c>
      <c r="AK730" s="1100">
        <f t="shared" si="418"/>
        <v>9.9999999999999858</v>
      </c>
      <c r="AL730" s="1100">
        <f t="shared" si="419"/>
        <v>-14.893617021276583</v>
      </c>
      <c r="AM730" s="1100">
        <f t="shared" si="420"/>
        <v>-30.882352941176482</v>
      </c>
      <c r="AN730" s="1100">
        <f t="shared" si="421"/>
        <v>0</v>
      </c>
      <c r="AO730" s="1100">
        <f t="shared" si="422"/>
        <v>0</v>
      </c>
      <c r="AP730" s="1100">
        <f t="shared" si="423"/>
        <v>0</v>
      </c>
      <c r="AQ730" s="1100">
        <f t="shared" si="424"/>
        <v>6.25</v>
      </c>
      <c r="AR730" s="1100">
        <f t="shared" si="425"/>
        <v>0</v>
      </c>
      <c r="AS730" s="1100">
        <f t="shared" si="426"/>
        <v>0</v>
      </c>
      <c r="AT730" s="1100">
        <f t="shared" si="427"/>
        <v>0</v>
      </c>
      <c r="AU730" s="1100">
        <f t="shared" si="428"/>
        <v>1.5873015873015817</v>
      </c>
      <c r="AV730" s="1100">
        <f t="shared" si="429"/>
        <v>6.7796610169491567</v>
      </c>
      <c r="AW730" s="1100">
        <f t="shared" si="431"/>
        <v>3.0222862439273652</v>
      </c>
      <c r="AX730" s="1100">
        <f t="shared" si="432"/>
        <v>10.392912781637575</v>
      </c>
    </row>
    <row r="731" spans="1:50" x14ac:dyDescent="0.2">
      <c r="A731" s="838" t="s">
        <v>843</v>
      </c>
      <c r="B731" s="831" t="s">
        <v>844</v>
      </c>
      <c r="C731" s="490">
        <v>4.1639999999999997</v>
      </c>
      <c r="D731" s="490">
        <v>4.1319999999999997</v>
      </c>
      <c r="E731" s="590">
        <v>4.07</v>
      </c>
      <c r="F731" s="590">
        <v>4.0199999999999996</v>
      </c>
      <c r="G731" s="490">
        <v>3.94</v>
      </c>
      <c r="H731" s="490">
        <v>3.8269999999999995</v>
      </c>
      <c r="I731" s="490">
        <v>3.6150000000000002</v>
      </c>
      <c r="J731" s="490">
        <v>3.18</v>
      </c>
      <c r="K731" s="972"/>
      <c r="L731" s="490">
        <v>2.3450000000000002</v>
      </c>
      <c r="M731" s="490">
        <v>2.1320000000000001</v>
      </c>
      <c r="N731" s="972"/>
      <c r="O731" s="590">
        <v>2.02</v>
      </c>
      <c r="P731" s="590">
        <v>1.988</v>
      </c>
      <c r="Q731" s="590">
        <v>1.9379999999999999</v>
      </c>
      <c r="R731" s="590">
        <v>1.859</v>
      </c>
      <c r="S731" s="590">
        <v>1.8120000000000001</v>
      </c>
      <c r="T731" s="590">
        <v>1.78</v>
      </c>
      <c r="U731" s="590">
        <v>1.7489999999999999</v>
      </c>
      <c r="V731" s="590">
        <v>1.73</v>
      </c>
      <c r="W731" s="590">
        <v>1.714</v>
      </c>
      <c r="X731" s="590">
        <v>1.696</v>
      </c>
      <c r="Y731" s="590">
        <v>1.6850000000000001</v>
      </c>
      <c r="Z731" s="590">
        <v>1.665</v>
      </c>
      <c r="AA731" s="587">
        <f t="shared" si="430"/>
        <v>57.061</v>
      </c>
      <c r="AB731" s="1100">
        <f t="shared" si="409"/>
        <v>0.77444336882865894</v>
      </c>
      <c r="AC731" s="1100">
        <f t="shared" si="410"/>
        <v>1.5233415233415037</v>
      </c>
      <c r="AD731" s="1100">
        <f t="shared" si="411"/>
        <v>1.2437810945273853</v>
      </c>
      <c r="AE731" s="1100">
        <f t="shared" si="412"/>
        <v>2.0304568527918621</v>
      </c>
      <c r="AF731" s="1100">
        <f t="shared" si="413"/>
        <v>2.9527044682519099</v>
      </c>
      <c r="AG731" s="1100">
        <f t="shared" si="414"/>
        <v>5.86445366528352</v>
      </c>
      <c r="AH731" s="1100">
        <f t="shared" si="415"/>
        <v>13.67924528301887</v>
      </c>
      <c r="AI731" s="1100">
        <f t="shared" si="416"/>
        <v>35.607675906183367</v>
      </c>
      <c r="AJ731" s="1100">
        <f t="shared" si="417"/>
        <v>9.9906191369605999</v>
      </c>
      <c r="AK731" s="1100">
        <f t="shared" si="418"/>
        <v>5.5445544554455495</v>
      </c>
      <c r="AL731" s="1100">
        <f t="shared" si="419"/>
        <v>1.6096579476861272</v>
      </c>
      <c r="AM731" s="1100">
        <f t="shared" si="420"/>
        <v>2.5799793601651189</v>
      </c>
      <c r="AN731" s="1100">
        <f t="shared" si="421"/>
        <v>4.2495965572888705</v>
      </c>
      <c r="AO731" s="1100">
        <f t="shared" si="422"/>
        <v>2.5938189845474469</v>
      </c>
      <c r="AP731" s="1100">
        <f t="shared" si="423"/>
        <v>1.7977528089887729</v>
      </c>
      <c r="AQ731" s="1100">
        <f t="shared" si="424"/>
        <v>1.7724413950829021</v>
      </c>
      <c r="AR731" s="1100">
        <f t="shared" si="425"/>
        <v>1.0982658959537428</v>
      </c>
      <c r="AS731" s="1100">
        <f t="shared" si="426"/>
        <v>0.9334889148191472</v>
      </c>
      <c r="AT731" s="1100">
        <f t="shared" si="427"/>
        <v>1.0613207547169878</v>
      </c>
      <c r="AU731" s="1100">
        <f t="shared" si="428"/>
        <v>0.65281899109792541</v>
      </c>
      <c r="AV731" s="1100">
        <f t="shared" si="429"/>
        <v>1.2012012012011963</v>
      </c>
      <c r="AW731" s="1100">
        <f t="shared" si="431"/>
        <v>4.702934217437214</v>
      </c>
      <c r="AX731" s="1100">
        <f t="shared" si="432"/>
        <v>7.8047889953787291</v>
      </c>
    </row>
    <row r="732" spans="1:50" x14ac:dyDescent="0.2">
      <c r="A732" s="831" t="s">
        <v>845</v>
      </c>
      <c r="B732" s="831" t="s">
        <v>846</v>
      </c>
      <c r="C732" s="490">
        <v>0.47</v>
      </c>
      <c r="D732" s="490">
        <v>0.43</v>
      </c>
      <c r="E732" s="590">
        <v>0.39333333333333331</v>
      </c>
      <c r="F732" s="590">
        <v>0.3666666666666667</v>
      </c>
      <c r="G732" s="490">
        <v>0.34</v>
      </c>
      <c r="H732" s="490">
        <v>0.3133333333333333</v>
      </c>
      <c r="I732" s="490">
        <v>0.28666666666666668</v>
      </c>
      <c r="J732" s="490">
        <v>0.25333333333333335</v>
      </c>
      <c r="K732" s="972">
        <v>0</v>
      </c>
      <c r="L732" s="490">
        <v>0.22666666666666668</v>
      </c>
      <c r="M732" s="490">
        <v>0.19999999999999998</v>
      </c>
      <c r="N732" s="972">
        <v>0</v>
      </c>
      <c r="O732" s="590">
        <v>0.18000000000000002</v>
      </c>
      <c r="P732" s="586">
        <v>0.16</v>
      </c>
      <c r="Q732" s="590">
        <v>0.15333333333333335</v>
      </c>
      <c r="R732" s="590">
        <v>0.13333333333333333</v>
      </c>
      <c r="S732" s="590">
        <v>0.10666666666666667</v>
      </c>
      <c r="T732" s="590">
        <v>8.8880000000000001E-2</v>
      </c>
      <c r="U732" s="590">
        <v>8.2959999999999992E-2</v>
      </c>
      <c r="V732" s="590">
        <v>8.0986666666666665E-2</v>
      </c>
      <c r="W732" s="590">
        <v>6.9800000000000015E-2</v>
      </c>
      <c r="X732" s="586">
        <v>6.8479999999999999E-2</v>
      </c>
      <c r="Y732" s="586">
        <v>6.8479999999999999E-2</v>
      </c>
      <c r="Z732" s="590">
        <v>6.8479999999999999E-2</v>
      </c>
      <c r="AA732" s="587">
        <f t="shared" si="430"/>
        <v>4.5414000000000003</v>
      </c>
      <c r="AB732" s="1100">
        <f t="shared" si="409"/>
        <v>9.302325581395344</v>
      </c>
      <c r="AC732" s="1100">
        <f t="shared" si="410"/>
        <v>9.322033898305083</v>
      </c>
      <c r="AD732" s="1100">
        <f t="shared" si="411"/>
        <v>7.2727272727272529</v>
      </c>
      <c r="AE732" s="1100">
        <f t="shared" si="412"/>
        <v>7.8431372549019551</v>
      </c>
      <c r="AF732" s="1100">
        <f t="shared" si="413"/>
        <v>8.5106382978723527</v>
      </c>
      <c r="AG732" s="1100">
        <f t="shared" si="414"/>
        <v>9.302325581395321</v>
      </c>
      <c r="AH732" s="1100">
        <f t="shared" si="415"/>
        <v>13.157894736842103</v>
      </c>
      <c r="AI732" s="1100">
        <f t="shared" si="416"/>
        <v>11.764705882352944</v>
      </c>
      <c r="AJ732" s="1100">
        <f t="shared" si="417"/>
        <v>13.333333333333353</v>
      </c>
      <c r="AK732" s="1100">
        <f t="shared" si="418"/>
        <v>11.111111111111093</v>
      </c>
      <c r="AL732" s="1100">
        <f t="shared" si="419"/>
        <v>12.5</v>
      </c>
      <c r="AM732" s="1100">
        <f t="shared" si="420"/>
        <v>4.3478260869565188</v>
      </c>
      <c r="AN732" s="1100">
        <f t="shared" si="421"/>
        <v>15.000000000000014</v>
      </c>
      <c r="AO732" s="1100">
        <f t="shared" si="422"/>
        <v>25</v>
      </c>
      <c r="AP732" s="1100">
        <f t="shared" si="423"/>
        <v>20.012001200120011</v>
      </c>
      <c r="AQ732" s="1100">
        <f t="shared" si="424"/>
        <v>7.1359691417550719</v>
      </c>
      <c r="AR732" s="1100">
        <f t="shared" si="425"/>
        <v>2.4366150806717002</v>
      </c>
      <c r="AS732" s="1100">
        <f t="shared" si="426"/>
        <v>16.026743075453641</v>
      </c>
      <c r="AT732" s="1100">
        <f t="shared" si="427"/>
        <v>1.9275700934579643</v>
      </c>
      <c r="AU732" s="1100">
        <f t="shared" si="428"/>
        <v>0</v>
      </c>
      <c r="AV732" s="1100">
        <f t="shared" si="429"/>
        <v>0</v>
      </c>
      <c r="AW732" s="1100">
        <f t="shared" si="431"/>
        <v>9.77652179184056</v>
      </c>
      <c r="AX732" s="1100">
        <f t="shared" si="432"/>
        <v>6.3065649926453835</v>
      </c>
    </row>
    <row r="733" spans="1:50" x14ac:dyDescent="0.2">
      <c r="A733" s="831" t="s">
        <v>1786</v>
      </c>
      <c r="B733" s="831" t="s">
        <v>1787</v>
      </c>
      <c r="C733" s="490">
        <v>1.27</v>
      </c>
      <c r="D733" s="490">
        <v>1.22</v>
      </c>
      <c r="E733" s="590">
        <v>1.1299999999999999</v>
      </c>
      <c r="F733" s="590">
        <v>1.02</v>
      </c>
      <c r="G733" s="490">
        <v>0.95</v>
      </c>
      <c r="H733" s="490">
        <v>0.91</v>
      </c>
      <c r="I733" s="490">
        <v>0.86</v>
      </c>
      <c r="J733" s="490">
        <v>0.76</v>
      </c>
      <c r="K733" s="972"/>
      <c r="L733" s="490">
        <v>0.68</v>
      </c>
      <c r="M733" s="490">
        <v>0.6</v>
      </c>
      <c r="N733" s="972"/>
      <c r="O733" s="586">
        <v>0.56000000000000005</v>
      </c>
      <c r="P733" s="586">
        <v>0.98</v>
      </c>
      <c r="Q733" s="590">
        <v>1.115</v>
      </c>
      <c r="R733" s="590">
        <v>1.0900000000000001</v>
      </c>
      <c r="S733" s="590">
        <v>1.0549999999999999</v>
      </c>
      <c r="T733" s="590">
        <v>1.03</v>
      </c>
      <c r="U733" s="590">
        <v>0.99</v>
      </c>
      <c r="V733" s="590">
        <v>0.95499999999999996</v>
      </c>
      <c r="W733" s="590">
        <v>0.93</v>
      </c>
      <c r="X733" s="590">
        <v>0.91500000000000004</v>
      </c>
      <c r="Y733" s="590">
        <v>0.89</v>
      </c>
      <c r="Z733" s="590">
        <v>0.87</v>
      </c>
      <c r="AA733" s="587">
        <f t="shared" si="430"/>
        <v>20.779999999999998</v>
      </c>
      <c r="AB733" s="1100">
        <f t="shared" si="409"/>
        <v>4.0983606557376984</v>
      </c>
      <c r="AC733" s="1100">
        <f t="shared" si="410"/>
        <v>7.9646017699115168</v>
      </c>
      <c r="AD733" s="1100">
        <f t="shared" si="411"/>
        <v>10.784313725490179</v>
      </c>
      <c r="AE733" s="1100">
        <f t="shared" si="412"/>
        <v>7.3684210526315796</v>
      </c>
      <c r="AF733" s="1100">
        <f t="shared" si="413"/>
        <v>4.39560439560438</v>
      </c>
      <c r="AG733" s="1100">
        <f t="shared" si="414"/>
        <v>5.8139534883721034</v>
      </c>
      <c r="AH733" s="1100">
        <f t="shared" si="415"/>
        <v>13.157894736842103</v>
      </c>
      <c r="AI733" s="1100">
        <f t="shared" si="416"/>
        <v>11.764705882352944</v>
      </c>
      <c r="AJ733" s="1100">
        <f t="shared" si="417"/>
        <v>13.333333333333353</v>
      </c>
      <c r="AK733" s="1100">
        <f t="shared" si="418"/>
        <v>7.1428571428571397</v>
      </c>
      <c r="AL733" s="1100">
        <f t="shared" si="419"/>
        <v>-42.857142857142847</v>
      </c>
      <c r="AM733" s="1100">
        <f t="shared" si="420"/>
        <v>-12.107623318385652</v>
      </c>
      <c r="AN733" s="1100">
        <f t="shared" si="421"/>
        <v>2.2935779816513735</v>
      </c>
      <c r="AO733" s="1100">
        <f t="shared" si="422"/>
        <v>3.3175355450237198</v>
      </c>
      <c r="AP733" s="1100">
        <f t="shared" si="423"/>
        <v>2.4271844660194164</v>
      </c>
      <c r="AQ733" s="1100">
        <f t="shared" si="424"/>
        <v>4.0404040404040442</v>
      </c>
      <c r="AR733" s="1100">
        <f t="shared" si="425"/>
        <v>3.6649214659685958</v>
      </c>
      <c r="AS733" s="1100">
        <f t="shared" si="426"/>
        <v>2.6881720430107503</v>
      </c>
      <c r="AT733" s="1100">
        <f t="shared" si="427"/>
        <v>1.6393442622950838</v>
      </c>
      <c r="AU733" s="1100">
        <f t="shared" si="428"/>
        <v>2.8089887640449396</v>
      </c>
      <c r="AV733" s="1100">
        <f t="shared" si="429"/>
        <v>2.2988505747126409</v>
      </c>
      <c r="AW733" s="1100">
        <f t="shared" si="431"/>
        <v>2.6684885309873843</v>
      </c>
      <c r="AX733" s="1100">
        <f t="shared" si="432"/>
        <v>11.732607309875474</v>
      </c>
    </row>
    <row r="734" spans="1:50" x14ac:dyDescent="0.2">
      <c r="A734" s="831" t="s">
        <v>2997</v>
      </c>
      <c r="B734" s="831" t="s">
        <v>2998</v>
      </c>
      <c r="C734" s="490">
        <v>0.48</v>
      </c>
      <c r="D734" s="490">
        <v>0.47</v>
      </c>
      <c r="E734" s="590">
        <v>0.42</v>
      </c>
      <c r="F734" s="590">
        <v>0.3</v>
      </c>
      <c r="G734" s="490">
        <v>0.25</v>
      </c>
      <c r="H734" s="490">
        <v>0.21</v>
      </c>
      <c r="I734" s="490">
        <v>0.17</v>
      </c>
      <c r="J734" s="541">
        <v>0.16</v>
      </c>
      <c r="K734" s="972"/>
      <c r="L734" s="492">
        <v>0.16</v>
      </c>
      <c r="M734" s="492">
        <v>0.16</v>
      </c>
      <c r="N734" s="972"/>
      <c r="O734" s="586">
        <v>0.16</v>
      </c>
      <c r="P734" s="590">
        <v>0.16</v>
      </c>
      <c r="Q734" s="590">
        <v>0.14000000000000001</v>
      </c>
      <c r="R734" s="590">
        <v>0.12666666666666668</v>
      </c>
      <c r="S734" s="590">
        <v>0.10333333333333333</v>
      </c>
      <c r="T734" s="590">
        <v>9.0000000000000011E-2</v>
      </c>
      <c r="U734" s="590">
        <v>7.6666666666666675E-2</v>
      </c>
      <c r="V734" s="590">
        <v>6.6666666666666666E-2</v>
      </c>
      <c r="W734" s="590">
        <v>6.3333333333333339E-2</v>
      </c>
      <c r="X734" s="590">
        <v>5.3333333333333337E-2</v>
      </c>
      <c r="Y734" s="590">
        <v>4.9999999999999996E-2</v>
      </c>
      <c r="Z734" s="590">
        <v>0.04</v>
      </c>
      <c r="AA734" s="587">
        <f t="shared" si="430"/>
        <v>3.9100000000000006</v>
      </c>
      <c r="AB734" s="1100">
        <f t="shared" si="409"/>
        <v>2.1276595744680771</v>
      </c>
      <c r="AC734" s="1100">
        <f t="shared" si="410"/>
        <v>11.904761904761907</v>
      </c>
      <c r="AD734" s="1100">
        <f t="shared" si="411"/>
        <v>39.999999999999993</v>
      </c>
      <c r="AE734" s="1100">
        <f t="shared" si="412"/>
        <v>19.999999999999996</v>
      </c>
      <c r="AF734" s="1100">
        <f t="shared" si="413"/>
        <v>19.047619047619047</v>
      </c>
      <c r="AG734" s="1100">
        <f t="shared" si="414"/>
        <v>23.529411764705866</v>
      </c>
      <c r="AH734" s="1100">
        <f t="shared" si="415"/>
        <v>6.25</v>
      </c>
      <c r="AI734" s="1100">
        <f t="shared" si="416"/>
        <v>0</v>
      </c>
      <c r="AJ734" s="1100">
        <f t="shared" si="417"/>
        <v>0</v>
      </c>
      <c r="AK734" s="1100">
        <f t="shared" si="418"/>
        <v>0</v>
      </c>
      <c r="AL734" s="1100">
        <f t="shared" si="419"/>
        <v>0</v>
      </c>
      <c r="AM734" s="1100">
        <f t="shared" si="420"/>
        <v>14.285714285714279</v>
      </c>
      <c r="AN734" s="1100">
        <f t="shared" si="421"/>
        <v>10.526315789473696</v>
      </c>
      <c r="AO734" s="1100">
        <f t="shared" si="422"/>
        <v>22.580645161290324</v>
      </c>
      <c r="AP734" s="1100">
        <f t="shared" si="423"/>
        <v>14.814814814814792</v>
      </c>
      <c r="AQ734" s="1100">
        <f t="shared" si="424"/>
        <v>17.391304347826097</v>
      </c>
      <c r="AR734" s="1100">
        <f t="shared" si="425"/>
        <v>15.000000000000014</v>
      </c>
      <c r="AS734" s="1100">
        <f t="shared" si="426"/>
        <v>5.2631578947368363</v>
      </c>
      <c r="AT734" s="1100">
        <f t="shared" si="427"/>
        <v>18.75</v>
      </c>
      <c r="AU734" s="1100">
        <f t="shared" si="428"/>
        <v>6.6666666666666874</v>
      </c>
      <c r="AV734" s="1100">
        <f t="shared" si="429"/>
        <v>24.999999999999979</v>
      </c>
      <c r="AW734" s="1100">
        <f t="shared" si="431"/>
        <v>13.006574821527506</v>
      </c>
      <c r="AX734" s="1100">
        <f t="shared" si="432"/>
        <v>10.415328879446312</v>
      </c>
    </row>
    <row r="735" spans="1:50" x14ac:dyDescent="0.2">
      <c r="A735" s="831" t="s">
        <v>858</v>
      </c>
      <c r="B735" s="831" t="s">
        <v>859</v>
      </c>
      <c r="C735" s="490">
        <v>1.97</v>
      </c>
      <c r="D735" s="490">
        <v>1.87</v>
      </c>
      <c r="E735" s="590">
        <v>1.68</v>
      </c>
      <c r="F735" s="590">
        <v>1.54</v>
      </c>
      <c r="G735" s="490">
        <v>1.46</v>
      </c>
      <c r="H735" s="490">
        <v>1.38</v>
      </c>
      <c r="I735" s="490">
        <v>1.3</v>
      </c>
      <c r="J735" s="490">
        <v>1.1499999999999999</v>
      </c>
      <c r="K735" s="972"/>
      <c r="L735" s="490">
        <v>0.88</v>
      </c>
      <c r="M735" s="490">
        <v>0.66</v>
      </c>
      <c r="N735" s="972"/>
      <c r="O735" s="590">
        <v>0.55000000000000004</v>
      </c>
      <c r="P735" s="590">
        <v>0.48</v>
      </c>
      <c r="Q735" s="590">
        <v>0.47499999999999998</v>
      </c>
      <c r="R735" s="590">
        <v>0.44500000000000001</v>
      </c>
      <c r="S735" s="590">
        <v>0.3</v>
      </c>
      <c r="T735" s="586">
        <v>0</v>
      </c>
      <c r="U735" s="586">
        <v>0</v>
      </c>
      <c r="V735" s="586">
        <v>0</v>
      </c>
      <c r="W735" s="586">
        <v>0</v>
      </c>
      <c r="X735" s="586">
        <v>0</v>
      </c>
      <c r="Y735" s="586">
        <v>0</v>
      </c>
      <c r="Z735" s="586">
        <v>0</v>
      </c>
      <c r="AA735" s="587">
        <f t="shared" si="430"/>
        <v>16.14</v>
      </c>
      <c r="AB735" s="1100">
        <f t="shared" si="409"/>
        <v>5.3475935828876997</v>
      </c>
      <c r="AC735" s="1100">
        <f t="shared" si="410"/>
        <v>11.309523809523814</v>
      </c>
      <c r="AD735" s="1100">
        <f t="shared" si="411"/>
        <v>9.0909090909090828</v>
      </c>
      <c r="AE735" s="1100">
        <f t="shared" si="412"/>
        <v>5.4794520547945202</v>
      </c>
      <c r="AF735" s="1100">
        <f t="shared" si="413"/>
        <v>5.7971014492753659</v>
      </c>
      <c r="AG735" s="1100">
        <f t="shared" si="414"/>
        <v>6.153846153846132</v>
      </c>
      <c r="AH735" s="1100">
        <f t="shared" si="415"/>
        <v>13.043478260869579</v>
      </c>
      <c r="AI735" s="1100">
        <f t="shared" si="416"/>
        <v>30.681818181818166</v>
      </c>
      <c r="AJ735" s="1100">
        <f t="shared" si="417"/>
        <v>33.333333333333329</v>
      </c>
      <c r="AK735" s="1100">
        <f t="shared" si="418"/>
        <v>19.999999999999996</v>
      </c>
      <c r="AL735" s="1100">
        <f t="shared" si="419"/>
        <v>14.583333333333348</v>
      </c>
      <c r="AM735" s="1100">
        <f t="shared" si="420"/>
        <v>1.0526315789473717</v>
      </c>
      <c r="AN735" s="1100">
        <f t="shared" si="421"/>
        <v>6.7415730337078594</v>
      </c>
      <c r="AO735" s="1100">
        <f t="shared" si="422"/>
        <v>48.333333333333343</v>
      </c>
      <c r="AP735" s="1100" t="str">
        <f t="shared" si="423"/>
        <v>n/a</v>
      </c>
      <c r="AQ735" s="1100" t="str">
        <f t="shared" si="424"/>
        <v>n/a</v>
      </c>
      <c r="AR735" s="1100" t="str">
        <f t="shared" si="425"/>
        <v>n/a</v>
      </c>
      <c r="AS735" s="1100" t="str">
        <f t="shared" si="426"/>
        <v>n/a</v>
      </c>
      <c r="AT735" s="1100" t="str">
        <f t="shared" si="427"/>
        <v>n/a</v>
      </c>
      <c r="AU735" s="1100" t="str">
        <f t="shared" si="428"/>
        <v>n/a</v>
      </c>
      <c r="AV735" s="1100" t="str">
        <f t="shared" si="429"/>
        <v>n/a</v>
      </c>
      <c r="AW735" s="1100">
        <f t="shared" si="431"/>
        <v>15.06770908546997</v>
      </c>
      <c r="AX735" s="1100">
        <f t="shared" si="432"/>
        <v>13.53088854604219</v>
      </c>
    </row>
    <row r="736" spans="1:50" x14ac:dyDescent="0.2">
      <c r="A736" s="838" t="s">
        <v>2959</v>
      </c>
      <c r="B736" s="831" t="s">
        <v>2960</v>
      </c>
      <c r="C736" s="490">
        <v>6.9249999999999998</v>
      </c>
      <c r="D736" s="490">
        <v>6.4</v>
      </c>
      <c r="E736" s="590">
        <v>5.6</v>
      </c>
      <c r="F736" s="590">
        <v>4.5999999999999996</v>
      </c>
      <c r="G736" s="490">
        <v>3.8</v>
      </c>
      <c r="H736" s="490">
        <v>2.8</v>
      </c>
      <c r="I736" s="490">
        <v>2</v>
      </c>
      <c r="J736" s="541">
        <v>1.1499999999999999</v>
      </c>
      <c r="K736" s="972"/>
      <c r="L736" s="490">
        <v>2.48</v>
      </c>
      <c r="M736" s="490">
        <v>2.23</v>
      </c>
      <c r="N736" s="972"/>
      <c r="O736" s="590">
        <v>2.12</v>
      </c>
      <c r="P736" s="590">
        <v>1.89</v>
      </c>
      <c r="Q736" s="590">
        <v>1.75</v>
      </c>
      <c r="R736" s="590">
        <v>1.31</v>
      </c>
      <c r="S736" s="590">
        <v>0.95</v>
      </c>
      <c r="T736" s="590">
        <v>0.62</v>
      </c>
      <c r="U736" s="590">
        <v>0.38</v>
      </c>
      <c r="V736" s="590">
        <v>0.2</v>
      </c>
      <c r="W736" s="590">
        <v>0.115</v>
      </c>
      <c r="X736" s="586">
        <v>0.1</v>
      </c>
      <c r="Y736" s="586">
        <v>0.1</v>
      </c>
      <c r="Z736" s="590">
        <v>0.1</v>
      </c>
      <c r="AA736" s="587">
        <f t="shared" si="430"/>
        <v>47.620000000000005</v>
      </c>
      <c r="AB736" s="1100">
        <f t="shared" si="409"/>
        <v>8.203125</v>
      </c>
      <c r="AC736" s="1100">
        <f t="shared" si="410"/>
        <v>14.285714285714302</v>
      </c>
      <c r="AD736" s="1100">
        <f t="shared" si="411"/>
        <v>21.739130434782616</v>
      </c>
      <c r="AE736" s="1100">
        <f t="shared" si="412"/>
        <v>21.052631578947366</v>
      </c>
      <c r="AF736" s="1100">
        <f t="shared" si="413"/>
        <v>35.714285714285722</v>
      </c>
      <c r="AG736" s="1100">
        <f t="shared" si="414"/>
        <v>39.999999999999993</v>
      </c>
      <c r="AH736" s="1100">
        <f t="shared" si="415"/>
        <v>73.913043478260889</v>
      </c>
      <c r="AI736" s="1100">
        <f t="shared" si="416"/>
        <v>-53.629032258064527</v>
      </c>
      <c r="AJ736" s="1100">
        <f t="shared" si="417"/>
        <v>11.210762331838575</v>
      </c>
      <c r="AK736" s="1100">
        <f t="shared" si="418"/>
        <v>5.1886792452830122</v>
      </c>
      <c r="AL736" s="1100">
        <f t="shared" si="419"/>
        <v>12.169312169312185</v>
      </c>
      <c r="AM736" s="1100">
        <f t="shared" si="420"/>
        <v>7.9999999999999849</v>
      </c>
      <c r="AN736" s="1100">
        <f t="shared" si="421"/>
        <v>33.587786259541971</v>
      </c>
      <c r="AO736" s="1100">
        <f t="shared" si="422"/>
        <v>37.894736842105267</v>
      </c>
      <c r="AP736" s="1100">
        <f t="shared" si="423"/>
        <v>53.225806451612897</v>
      </c>
      <c r="AQ736" s="1100">
        <f t="shared" si="424"/>
        <v>63.157894736842103</v>
      </c>
      <c r="AR736" s="1100">
        <f t="shared" si="425"/>
        <v>89.999999999999986</v>
      </c>
      <c r="AS736" s="1100">
        <f t="shared" si="426"/>
        <v>73.91304347826086</v>
      </c>
      <c r="AT736" s="1100">
        <f t="shared" si="427"/>
        <v>14.999999999999991</v>
      </c>
      <c r="AU736" s="1100">
        <f t="shared" si="428"/>
        <v>0</v>
      </c>
      <c r="AV736" s="1100">
        <f t="shared" si="429"/>
        <v>0</v>
      </c>
      <c r="AW736" s="1100">
        <f t="shared" si="431"/>
        <v>26.886996178510632</v>
      </c>
      <c r="AX736" s="1100">
        <f t="shared" si="432"/>
        <v>32.21774805443102</v>
      </c>
    </row>
    <row r="737" spans="1:50" x14ac:dyDescent="0.2">
      <c r="A737" s="838" t="s">
        <v>384</v>
      </c>
      <c r="B737" s="831" t="s">
        <v>385</v>
      </c>
      <c r="C737" s="490">
        <v>0.65</v>
      </c>
      <c r="D737" s="490">
        <v>0.61</v>
      </c>
      <c r="E737" s="590">
        <v>0.56999999999999995</v>
      </c>
      <c r="F737" s="590">
        <v>0.53</v>
      </c>
      <c r="G737" s="490">
        <v>0.49</v>
      </c>
      <c r="H737" s="490">
        <v>0.45</v>
      </c>
      <c r="I737" s="490">
        <v>0.41</v>
      </c>
      <c r="J737" s="490">
        <v>0.38500000000000001</v>
      </c>
      <c r="K737" s="972"/>
      <c r="L737" s="490">
        <v>0.36499999999999999</v>
      </c>
      <c r="M737" s="490">
        <v>0.34499999999999997</v>
      </c>
      <c r="N737" s="972"/>
      <c r="O737" s="590">
        <v>0.32500000000000001</v>
      </c>
      <c r="P737" s="590">
        <v>0.30499999999999999</v>
      </c>
      <c r="Q737" s="590">
        <v>0.28499999999999998</v>
      </c>
      <c r="R737" s="590">
        <v>0.26500000000000001</v>
      </c>
      <c r="S737" s="590">
        <v>0.245</v>
      </c>
      <c r="T737" s="590">
        <v>0.22500000000000001</v>
      </c>
      <c r="U737" s="590">
        <v>0.21249999999999999</v>
      </c>
      <c r="V737" s="590">
        <v>0.20250000000000001</v>
      </c>
      <c r="W737" s="586">
        <v>0.19</v>
      </c>
      <c r="X737" s="590">
        <v>0.1825</v>
      </c>
      <c r="Y737" s="590">
        <v>0.17249999999999999</v>
      </c>
      <c r="Z737" s="590">
        <v>0.16250000000000001</v>
      </c>
      <c r="AA737" s="587">
        <f t="shared" si="430"/>
        <v>7.5775000000000006</v>
      </c>
      <c r="AB737" s="1100">
        <f t="shared" si="409"/>
        <v>6.5573770491803351</v>
      </c>
      <c r="AC737" s="1100">
        <f t="shared" si="410"/>
        <v>7.0175438596491224</v>
      </c>
      <c r="AD737" s="1100">
        <f t="shared" si="411"/>
        <v>7.5471698113207308</v>
      </c>
      <c r="AE737" s="1100">
        <f t="shared" si="412"/>
        <v>8.163265306122458</v>
      </c>
      <c r="AF737" s="1100">
        <f t="shared" si="413"/>
        <v>8.8888888888888786</v>
      </c>
      <c r="AG737" s="1100">
        <f t="shared" si="414"/>
        <v>9.7560975609756184</v>
      </c>
      <c r="AH737" s="1100">
        <f t="shared" si="415"/>
        <v>6.4935064935064846</v>
      </c>
      <c r="AI737" s="1100">
        <f t="shared" si="416"/>
        <v>5.4794520547945202</v>
      </c>
      <c r="AJ737" s="1100">
        <f t="shared" si="417"/>
        <v>5.7971014492753659</v>
      </c>
      <c r="AK737" s="1100">
        <f t="shared" si="418"/>
        <v>6.153846153846132</v>
      </c>
      <c r="AL737" s="1100">
        <f t="shared" si="419"/>
        <v>6.5573770491803351</v>
      </c>
      <c r="AM737" s="1100">
        <f t="shared" si="420"/>
        <v>7.0175438596491224</v>
      </c>
      <c r="AN737" s="1100">
        <f t="shared" si="421"/>
        <v>7.5471698113207308</v>
      </c>
      <c r="AO737" s="1100">
        <f t="shared" si="422"/>
        <v>8.163265306122458</v>
      </c>
      <c r="AP737" s="1100">
        <f t="shared" si="423"/>
        <v>8.8888888888888786</v>
      </c>
      <c r="AQ737" s="1100">
        <f t="shared" si="424"/>
        <v>5.8823529411764719</v>
      </c>
      <c r="AR737" s="1100">
        <f t="shared" si="425"/>
        <v>4.9382716049382713</v>
      </c>
      <c r="AS737" s="1100">
        <f t="shared" si="426"/>
        <v>6.578947368421062</v>
      </c>
      <c r="AT737" s="1100">
        <f t="shared" si="427"/>
        <v>4.1095890410958846</v>
      </c>
      <c r="AU737" s="1100">
        <f t="shared" si="428"/>
        <v>5.7971014492753659</v>
      </c>
      <c r="AV737" s="1100">
        <f t="shared" si="429"/>
        <v>6.153846153846132</v>
      </c>
      <c r="AW737" s="1100">
        <f t="shared" si="431"/>
        <v>6.8327905762606838</v>
      </c>
      <c r="AX737" s="1100">
        <f t="shared" si="432"/>
        <v>1.3922724065483587</v>
      </c>
    </row>
    <row r="738" spans="1:50" x14ac:dyDescent="0.2">
      <c r="A738" s="831" t="s">
        <v>1788</v>
      </c>
      <c r="B738" s="831" t="s">
        <v>1789</v>
      </c>
      <c r="C738" s="490">
        <v>0.84</v>
      </c>
      <c r="D738" s="490">
        <v>0.83</v>
      </c>
      <c r="E738" s="590">
        <v>0.78</v>
      </c>
      <c r="F738" s="590">
        <v>0.71000000000000008</v>
      </c>
      <c r="G738" s="490">
        <v>0.67</v>
      </c>
      <c r="H738" s="490">
        <v>0.62</v>
      </c>
      <c r="I738" s="490">
        <v>0.49</v>
      </c>
      <c r="J738" s="490">
        <v>0.42</v>
      </c>
      <c r="K738" s="972"/>
      <c r="L738" s="490">
        <v>0.36</v>
      </c>
      <c r="M738" s="490">
        <v>0.22</v>
      </c>
      <c r="N738" s="972"/>
      <c r="O738" s="586">
        <v>0.05</v>
      </c>
      <c r="P738" s="586">
        <v>0.09</v>
      </c>
      <c r="Q738" s="586">
        <v>0.64</v>
      </c>
      <c r="R738" s="586">
        <v>0.64</v>
      </c>
      <c r="S738" s="586">
        <v>0.64</v>
      </c>
      <c r="T738" s="590">
        <v>0.64</v>
      </c>
      <c r="U738" s="590">
        <v>0.62475999999999998</v>
      </c>
      <c r="V738" s="590">
        <v>0.60951999999999995</v>
      </c>
      <c r="W738" s="590">
        <v>0.6</v>
      </c>
      <c r="X738" s="590">
        <v>0.14285999999999999</v>
      </c>
      <c r="Y738" s="586">
        <v>0</v>
      </c>
      <c r="Z738" s="586">
        <v>0</v>
      </c>
      <c r="AA738" s="587">
        <f t="shared" si="430"/>
        <v>10.617139999999999</v>
      </c>
      <c r="AB738" s="1100">
        <f t="shared" si="409"/>
        <v>1.2048192771084265</v>
      </c>
      <c r="AC738" s="1100">
        <f t="shared" si="410"/>
        <v>6.4102564102564097</v>
      </c>
      <c r="AD738" s="1100">
        <f t="shared" si="411"/>
        <v>9.8591549295774517</v>
      </c>
      <c r="AE738" s="1100">
        <f t="shared" si="412"/>
        <v>5.9701492537313383</v>
      </c>
      <c r="AF738" s="1100">
        <f t="shared" si="413"/>
        <v>8.064516129032274</v>
      </c>
      <c r="AG738" s="1100">
        <f t="shared" si="414"/>
        <v>26.530612244897966</v>
      </c>
      <c r="AH738" s="1100">
        <f t="shared" si="415"/>
        <v>16.666666666666675</v>
      </c>
      <c r="AI738" s="1100">
        <f t="shared" si="416"/>
        <v>16.666666666666675</v>
      </c>
      <c r="AJ738" s="1100">
        <f t="shared" si="417"/>
        <v>63.636363636363626</v>
      </c>
      <c r="AK738" s="1100">
        <f t="shared" si="418"/>
        <v>339.99999999999994</v>
      </c>
      <c r="AL738" s="1100">
        <f t="shared" si="419"/>
        <v>-44.444444444444443</v>
      </c>
      <c r="AM738" s="1100">
        <f t="shared" si="420"/>
        <v>-85.9375</v>
      </c>
      <c r="AN738" s="1100">
        <f t="shared" si="421"/>
        <v>0</v>
      </c>
      <c r="AO738" s="1100">
        <f t="shared" si="422"/>
        <v>0</v>
      </c>
      <c r="AP738" s="1100">
        <f t="shared" si="423"/>
        <v>0</v>
      </c>
      <c r="AQ738" s="1100">
        <f t="shared" si="424"/>
        <v>2.4393367052948367</v>
      </c>
      <c r="AR738" s="1100">
        <f t="shared" si="425"/>
        <v>2.5003281270508104</v>
      </c>
      <c r="AS738" s="1100">
        <f t="shared" si="426"/>
        <v>1.5866666666666696</v>
      </c>
      <c r="AT738" s="1100">
        <f t="shared" si="427"/>
        <v>319.99160016799664</v>
      </c>
      <c r="AU738" s="1100" t="str">
        <f t="shared" si="428"/>
        <v>n/a</v>
      </c>
      <c r="AV738" s="1100" t="str">
        <f t="shared" si="429"/>
        <v>n/a</v>
      </c>
      <c r="AW738" s="1100">
        <f t="shared" si="431"/>
        <v>36.376062759835015</v>
      </c>
      <c r="AX738" s="1100">
        <f t="shared" si="432"/>
        <v>107.4394418780353</v>
      </c>
    </row>
    <row r="739" spans="1:50" x14ac:dyDescent="0.2">
      <c r="A739" s="838" t="s">
        <v>1763</v>
      </c>
      <c r="B739" s="831" t="s">
        <v>1764</v>
      </c>
      <c r="C739" s="490">
        <v>7.4</v>
      </c>
      <c r="D739" s="490">
        <v>7</v>
      </c>
      <c r="E739" s="590">
        <v>4.5999999999999996</v>
      </c>
      <c r="F739" s="590">
        <v>3.36</v>
      </c>
      <c r="G739" s="490">
        <v>3</v>
      </c>
      <c r="H739" s="490">
        <v>2.72</v>
      </c>
      <c r="I739" s="490">
        <v>2.4</v>
      </c>
      <c r="J739" s="490">
        <v>1.6</v>
      </c>
      <c r="K739" s="972"/>
      <c r="L739" s="490">
        <v>0.4</v>
      </c>
      <c r="M739" s="492">
        <v>0</v>
      </c>
      <c r="N739" s="972"/>
      <c r="O739" s="586">
        <v>0</v>
      </c>
      <c r="P739" s="586">
        <v>0</v>
      </c>
      <c r="Q739" s="586">
        <v>0</v>
      </c>
      <c r="R739" s="586">
        <v>0</v>
      </c>
      <c r="S739" s="586">
        <v>0</v>
      </c>
      <c r="T739" s="586">
        <v>0</v>
      </c>
      <c r="U739" s="586">
        <v>0</v>
      </c>
      <c r="V739" s="586">
        <v>0</v>
      </c>
      <c r="W739" s="586">
        <v>0</v>
      </c>
      <c r="X739" s="586">
        <v>0</v>
      </c>
      <c r="Y739" s="586">
        <v>0</v>
      </c>
      <c r="Z739" s="586">
        <v>0</v>
      </c>
      <c r="AA739" s="587">
        <f t="shared" si="430"/>
        <v>32.479999999999997</v>
      </c>
      <c r="AB739" s="1100">
        <f t="shared" si="409"/>
        <v>5.7142857142857162</v>
      </c>
      <c r="AC739" s="1100">
        <f t="shared" si="410"/>
        <v>52.173913043478272</v>
      </c>
      <c r="AD739" s="1100">
        <f t="shared" si="411"/>
        <v>36.904761904761905</v>
      </c>
      <c r="AE739" s="1100">
        <f t="shared" si="412"/>
        <v>11.999999999999989</v>
      </c>
      <c r="AF739" s="1100">
        <f t="shared" si="413"/>
        <v>10.294117647058808</v>
      </c>
      <c r="AG739" s="1100">
        <f t="shared" si="414"/>
        <v>13.333333333333353</v>
      </c>
      <c r="AH739" s="1100">
        <f t="shared" si="415"/>
        <v>49.999999999999979</v>
      </c>
      <c r="AI739" s="1100">
        <f t="shared" si="416"/>
        <v>300</v>
      </c>
      <c r="AJ739" s="1100" t="str">
        <f t="shared" si="417"/>
        <v>n/a</v>
      </c>
      <c r="AK739" s="1100" t="str">
        <f t="shared" si="418"/>
        <v>n/a</v>
      </c>
      <c r="AL739" s="1100" t="str">
        <f t="shared" si="419"/>
        <v>n/a</v>
      </c>
      <c r="AM739" s="1100" t="str">
        <f t="shared" si="420"/>
        <v>n/a</v>
      </c>
      <c r="AN739" s="1100" t="str">
        <f t="shared" si="421"/>
        <v>n/a</v>
      </c>
      <c r="AO739" s="1100" t="str">
        <f t="shared" si="422"/>
        <v>n/a</v>
      </c>
      <c r="AP739" s="1100" t="str">
        <f t="shared" si="423"/>
        <v>n/a</v>
      </c>
      <c r="AQ739" s="1100" t="str">
        <f t="shared" si="424"/>
        <v>n/a</v>
      </c>
      <c r="AR739" s="1100" t="str">
        <f t="shared" si="425"/>
        <v>n/a</v>
      </c>
      <c r="AS739" s="1100" t="str">
        <f t="shared" si="426"/>
        <v>n/a</v>
      </c>
      <c r="AT739" s="1100" t="str">
        <f t="shared" si="427"/>
        <v>n/a</v>
      </c>
      <c r="AU739" s="1100" t="str">
        <f t="shared" si="428"/>
        <v>n/a</v>
      </c>
      <c r="AV739" s="1100" t="str">
        <f t="shared" si="429"/>
        <v>n/a</v>
      </c>
      <c r="AW739" s="1100">
        <f t="shared" si="431"/>
        <v>60.05255145536475</v>
      </c>
      <c r="AX739" s="1100">
        <f t="shared" si="432"/>
        <v>98.701575367551769</v>
      </c>
    </row>
    <row r="740" spans="1:50" x14ac:dyDescent="0.2">
      <c r="A740" s="838" t="s">
        <v>3909</v>
      </c>
      <c r="B740" s="831" t="s">
        <v>3910</v>
      </c>
      <c r="C740" s="490">
        <v>1.1200000000000001</v>
      </c>
      <c r="D740" s="490">
        <v>1</v>
      </c>
      <c r="E740" s="590">
        <v>0.76</v>
      </c>
      <c r="F740" s="590">
        <v>0.56000000000000005</v>
      </c>
      <c r="G740" s="490">
        <v>0.48</v>
      </c>
      <c r="H740" s="490">
        <v>0.44</v>
      </c>
      <c r="I740" s="490">
        <v>0.4</v>
      </c>
      <c r="J740" s="541">
        <v>0.18</v>
      </c>
      <c r="K740" s="972"/>
      <c r="L740" s="492">
        <v>0.18</v>
      </c>
      <c r="M740" s="492">
        <v>0.18</v>
      </c>
      <c r="N740" s="972"/>
      <c r="O740" s="586">
        <v>0.18</v>
      </c>
      <c r="P740" s="586">
        <v>0.27</v>
      </c>
      <c r="Q740" s="590">
        <v>0.36</v>
      </c>
      <c r="R740" s="590">
        <v>0.32</v>
      </c>
      <c r="S740" s="590">
        <v>0.28000000000000003</v>
      </c>
      <c r="T740" s="590">
        <v>0.24</v>
      </c>
      <c r="U740" s="590">
        <v>0.2</v>
      </c>
      <c r="V740" s="590">
        <v>0.16</v>
      </c>
      <c r="W740" s="590">
        <v>0.12</v>
      </c>
      <c r="X740" s="590">
        <v>9.3340000000000006E-2</v>
      </c>
      <c r="Y740" s="590">
        <v>0.05</v>
      </c>
      <c r="Z740" s="500">
        <v>0</v>
      </c>
      <c r="AA740" s="587">
        <f t="shared" si="430"/>
        <v>7.5733400000000017</v>
      </c>
      <c r="AB740" s="1100">
        <f t="shared" si="409"/>
        <v>12.000000000000011</v>
      </c>
      <c r="AC740" s="1100">
        <f t="shared" si="410"/>
        <v>31.578947368421062</v>
      </c>
      <c r="AD740" s="1100">
        <f t="shared" si="411"/>
        <v>35.714285714285701</v>
      </c>
      <c r="AE740" s="1100">
        <f t="shared" si="412"/>
        <v>16.666666666666675</v>
      </c>
      <c r="AF740" s="1100">
        <f t="shared" si="413"/>
        <v>9.0909090909090828</v>
      </c>
      <c r="AG740" s="1100">
        <f t="shared" si="414"/>
        <v>9.9999999999999858</v>
      </c>
      <c r="AH740" s="1100">
        <f t="shared" si="415"/>
        <v>122.22222222222223</v>
      </c>
      <c r="AI740" s="1100">
        <f t="shared" si="416"/>
        <v>0</v>
      </c>
      <c r="AJ740" s="1100">
        <f t="shared" si="417"/>
        <v>0</v>
      </c>
      <c r="AK740" s="1100">
        <f t="shared" si="418"/>
        <v>0</v>
      </c>
      <c r="AL740" s="1100">
        <f t="shared" si="419"/>
        <v>-33.333333333333336</v>
      </c>
      <c r="AM740" s="1100">
        <f t="shared" si="420"/>
        <v>-24.999999999999989</v>
      </c>
      <c r="AN740" s="1100">
        <f t="shared" si="421"/>
        <v>12.5</v>
      </c>
      <c r="AO740" s="1100">
        <f t="shared" si="422"/>
        <v>14.285714285714279</v>
      </c>
      <c r="AP740" s="1100">
        <f t="shared" si="423"/>
        <v>16.666666666666675</v>
      </c>
      <c r="AQ740" s="1100">
        <f t="shared" si="424"/>
        <v>19.999999999999996</v>
      </c>
      <c r="AR740" s="1100">
        <f t="shared" si="425"/>
        <v>25</v>
      </c>
      <c r="AS740" s="1100">
        <f t="shared" si="426"/>
        <v>33.33333333333335</v>
      </c>
      <c r="AT740" s="1100">
        <f t="shared" si="427"/>
        <v>28.562245553888999</v>
      </c>
      <c r="AU740" s="1100">
        <f t="shared" si="428"/>
        <v>86.68</v>
      </c>
      <c r="AV740" s="1100" t="str">
        <f t="shared" si="429"/>
        <v>n/a</v>
      </c>
      <c r="AW740" s="1100">
        <f t="shared" si="431"/>
        <v>20.798382878438737</v>
      </c>
      <c r="AX740" s="1100">
        <f t="shared" si="432"/>
        <v>34.03058641897362</v>
      </c>
    </row>
    <row r="741" spans="1:50" x14ac:dyDescent="0.2">
      <c r="A741" s="838" t="s">
        <v>4484</v>
      </c>
      <c r="B741" s="831" t="s">
        <v>4483</v>
      </c>
      <c r="C741" s="490">
        <v>0.97</v>
      </c>
      <c r="D741" s="490">
        <v>0.90659999999999996</v>
      </c>
      <c r="E741" s="590">
        <v>0.84799999999999998</v>
      </c>
      <c r="F741" s="590">
        <v>0.79200000000000004</v>
      </c>
      <c r="G741" s="490">
        <v>0.73859999999999992</v>
      </c>
      <c r="H741" s="490">
        <v>0.68599999999999994</v>
      </c>
      <c r="I741" s="490">
        <v>0.63400000000000012</v>
      </c>
      <c r="J741" s="490">
        <v>0.58399999999999996</v>
      </c>
      <c r="K741" s="972"/>
      <c r="L741" s="490">
        <v>0.53600000000000003</v>
      </c>
      <c r="M741" s="490">
        <v>0.504</v>
      </c>
      <c r="N741" s="972"/>
      <c r="O741" s="590">
        <v>0.47199999999999998</v>
      </c>
      <c r="P741" s="590">
        <v>0.44</v>
      </c>
      <c r="Q741" s="590">
        <v>0.40800000000000003</v>
      </c>
      <c r="R741" s="590">
        <v>0.38400000000000001</v>
      </c>
      <c r="S741" s="590">
        <v>0.35504000000000002</v>
      </c>
      <c r="T741" s="590">
        <v>0.31952000000000003</v>
      </c>
      <c r="U741" s="590">
        <v>0.29399999999999998</v>
      </c>
      <c r="V741" s="590">
        <v>0.27360000000000001</v>
      </c>
      <c r="W741" s="590">
        <v>0.25800000000000001</v>
      </c>
      <c r="X741" s="590">
        <v>0.24216000000000004</v>
      </c>
      <c r="Y741" s="590">
        <v>0.22544</v>
      </c>
      <c r="Z741" s="590">
        <v>0.20432000000000003</v>
      </c>
      <c r="AA741" s="587">
        <f t="shared" si="430"/>
        <v>11.075279999999999</v>
      </c>
      <c r="AB741" s="1100">
        <f t="shared" si="409"/>
        <v>6.9931612618574945</v>
      </c>
      <c r="AC741" s="1100">
        <f t="shared" si="410"/>
        <v>6.9103773584905603</v>
      </c>
      <c r="AD741" s="1100">
        <f t="shared" si="411"/>
        <v>7.0707070707070718</v>
      </c>
      <c r="AE741" s="1100">
        <f t="shared" si="412"/>
        <v>7.2298943948009953</v>
      </c>
      <c r="AF741" s="1100">
        <f t="shared" si="413"/>
        <v>7.6676384839650114</v>
      </c>
      <c r="AG741" s="1100">
        <f t="shared" si="414"/>
        <v>8.2018927444794656</v>
      </c>
      <c r="AH741" s="1100">
        <f t="shared" si="415"/>
        <v>8.5616438356164615</v>
      </c>
      <c r="AI741" s="1100">
        <f t="shared" si="416"/>
        <v>8.9552238805969964</v>
      </c>
      <c r="AJ741" s="1100">
        <f t="shared" si="417"/>
        <v>6.3492063492063489</v>
      </c>
      <c r="AK741" s="1100">
        <f t="shared" si="418"/>
        <v>6.7796610169491567</v>
      </c>
      <c r="AL741" s="1100">
        <f t="shared" si="419"/>
        <v>7.2727272727272751</v>
      </c>
      <c r="AM741" s="1100">
        <f t="shared" si="420"/>
        <v>7.8431372549019551</v>
      </c>
      <c r="AN741" s="1100">
        <f t="shared" si="421"/>
        <v>6.25</v>
      </c>
      <c r="AO741" s="1100">
        <f t="shared" si="422"/>
        <v>8.1568273997296039</v>
      </c>
      <c r="AP741" s="1100">
        <f t="shared" si="423"/>
        <v>11.116675012518783</v>
      </c>
      <c r="AQ741" s="1100">
        <f t="shared" si="424"/>
        <v>8.6802721088435462</v>
      </c>
      <c r="AR741" s="1100">
        <f t="shared" si="425"/>
        <v>7.4561403508771829</v>
      </c>
      <c r="AS741" s="1100">
        <f t="shared" si="426"/>
        <v>6.0465116279069697</v>
      </c>
      <c r="AT741" s="1100">
        <f t="shared" si="427"/>
        <v>6.5411298315163346</v>
      </c>
      <c r="AU741" s="1100">
        <f t="shared" si="428"/>
        <v>7.4166075230660322</v>
      </c>
      <c r="AV741" s="1100">
        <f t="shared" si="429"/>
        <v>10.33672670321064</v>
      </c>
      <c r="AW741" s="1100">
        <f t="shared" si="431"/>
        <v>7.7064838800937094</v>
      </c>
      <c r="AX741" s="1100">
        <f t="shared" si="432"/>
        <v>1.2903455433338653</v>
      </c>
    </row>
    <row r="742" spans="1:50" x14ac:dyDescent="0.2">
      <c r="A742" s="838" t="s">
        <v>1774</v>
      </c>
      <c r="B742" s="831" t="s">
        <v>1775</v>
      </c>
      <c r="C742" s="490">
        <v>0.92</v>
      </c>
      <c r="D742" s="490">
        <v>0.9</v>
      </c>
      <c r="E742" s="590">
        <v>0.82</v>
      </c>
      <c r="F742" s="590">
        <v>0.75</v>
      </c>
      <c r="G742" s="490">
        <v>0.71</v>
      </c>
      <c r="H742" s="490">
        <v>0.66</v>
      </c>
      <c r="I742" s="490">
        <v>0.57999999999999996</v>
      </c>
      <c r="J742" s="490">
        <v>0.5</v>
      </c>
      <c r="K742" s="972"/>
      <c r="L742" s="492">
        <v>0.44</v>
      </c>
      <c r="M742" s="492">
        <v>0.44</v>
      </c>
      <c r="N742" s="972"/>
      <c r="O742" s="586">
        <v>0.44</v>
      </c>
      <c r="P742" s="586">
        <v>0.44</v>
      </c>
      <c r="Q742" s="590">
        <v>0.44</v>
      </c>
      <c r="R742" s="590">
        <v>0.4</v>
      </c>
      <c r="S742" s="590">
        <v>0.36</v>
      </c>
      <c r="T742" s="590">
        <v>0.32</v>
      </c>
      <c r="U742" s="590">
        <v>0.28000000000000003</v>
      </c>
      <c r="V742" s="586">
        <v>0.24</v>
      </c>
      <c r="W742" s="586">
        <v>0.24</v>
      </c>
      <c r="X742" s="586">
        <v>0.24</v>
      </c>
      <c r="Y742" s="586">
        <v>0.26800000000000002</v>
      </c>
      <c r="Z742" s="586">
        <v>0.35199999999999998</v>
      </c>
      <c r="AA742" s="587">
        <f t="shared" si="430"/>
        <v>10.740000000000002</v>
      </c>
      <c r="AB742" s="1100">
        <f t="shared" si="409"/>
        <v>2.2222222222222143</v>
      </c>
      <c r="AC742" s="1100">
        <f t="shared" si="410"/>
        <v>9.7560975609756184</v>
      </c>
      <c r="AD742" s="1100">
        <f t="shared" si="411"/>
        <v>9.3333333333333268</v>
      </c>
      <c r="AE742" s="1100">
        <f t="shared" si="412"/>
        <v>5.6338028169014231</v>
      </c>
      <c r="AF742" s="1100">
        <f t="shared" si="413"/>
        <v>7.575757575757569</v>
      </c>
      <c r="AG742" s="1100">
        <f t="shared" si="414"/>
        <v>13.793103448275868</v>
      </c>
      <c r="AH742" s="1100">
        <f t="shared" si="415"/>
        <v>15.999999999999993</v>
      </c>
      <c r="AI742" s="1100">
        <f t="shared" si="416"/>
        <v>13.636363636363647</v>
      </c>
      <c r="AJ742" s="1100">
        <f t="shared" si="417"/>
        <v>0</v>
      </c>
      <c r="AK742" s="1100">
        <f t="shared" si="418"/>
        <v>0</v>
      </c>
      <c r="AL742" s="1100">
        <f t="shared" si="419"/>
        <v>0</v>
      </c>
      <c r="AM742" s="1100">
        <f t="shared" si="420"/>
        <v>0</v>
      </c>
      <c r="AN742" s="1100">
        <f t="shared" si="421"/>
        <v>9.9999999999999858</v>
      </c>
      <c r="AO742" s="1100">
        <f t="shared" si="422"/>
        <v>11.111111111111116</v>
      </c>
      <c r="AP742" s="1100">
        <f t="shared" si="423"/>
        <v>12.5</v>
      </c>
      <c r="AQ742" s="1100">
        <f t="shared" si="424"/>
        <v>14.285714285714279</v>
      </c>
      <c r="AR742" s="1100">
        <f t="shared" si="425"/>
        <v>16.666666666666675</v>
      </c>
      <c r="AS742" s="1100">
        <f t="shared" si="426"/>
        <v>0</v>
      </c>
      <c r="AT742" s="1100">
        <f t="shared" si="427"/>
        <v>0</v>
      </c>
      <c r="AU742" s="1100">
        <f t="shared" si="428"/>
        <v>-10.447761194029859</v>
      </c>
      <c r="AV742" s="1100">
        <f t="shared" si="429"/>
        <v>-23.863636363636353</v>
      </c>
      <c r="AW742" s="1100">
        <f t="shared" si="431"/>
        <v>5.1525130999835964</v>
      </c>
      <c r="AX742" s="1100">
        <f t="shared" si="432"/>
        <v>9.7243036104951077</v>
      </c>
    </row>
    <row r="743" spans="1:50" x14ac:dyDescent="0.2">
      <c r="A743" s="566" t="s">
        <v>2972</v>
      </c>
      <c r="B743" s="566" t="s">
        <v>2973</v>
      </c>
      <c r="C743" s="1010">
        <v>0.9</v>
      </c>
      <c r="D743" s="1010">
        <v>0.8</v>
      </c>
      <c r="E743" s="962">
        <v>0.76</v>
      </c>
      <c r="F743" s="962">
        <v>0.7</v>
      </c>
      <c r="G743" s="962">
        <v>0.64</v>
      </c>
      <c r="H743" s="962">
        <v>0.62</v>
      </c>
      <c r="I743" s="997">
        <v>0.5</v>
      </c>
      <c r="J743" s="962">
        <v>0.5</v>
      </c>
      <c r="K743" s="962"/>
      <c r="L743" s="962">
        <v>0.42499999999999999</v>
      </c>
      <c r="M743" s="962">
        <v>0.31</v>
      </c>
      <c r="N743" s="962"/>
      <c r="O743" s="962">
        <v>0.25</v>
      </c>
      <c r="P743" s="962">
        <v>0.06</v>
      </c>
      <c r="Q743" s="997">
        <v>0.04</v>
      </c>
      <c r="R743" s="962">
        <v>0.04</v>
      </c>
      <c r="S743" s="962">
        <v>0.01</v>
      </c>
      <c r="T743" s="586">
        <v>0</v>
      </c>
      <c r="U743" s="586">
        <v>0</v>
      </c>
      <c r="V743" s="586">
        <v>0</v>
      </c>
      <c r="W743" s="586">
        <v>0</v>
      </c>
      <c r="X743" s="586">
        <v>0</v>
      </c>
      <c r="Y743" s="586">
        <v>0</v>
      </c>
      <c r="Z743" s="586">
        <v>0</v>
      </c>
      <c r="AA743" s="587">
        <f t="shared" si="430"/>
        <v>6.5549999999999988</v>
      </c>
      <c r="AB743" s="1100">
        <f t="shared" si="409"/>
        <v>12.5</v>
      </c>
      <c r="AC743" s="1100">
        <f t="shared" si="410"/>
        <v>5.2631578947368363</v>
      </c>
      <c r="AD743" s="1100">
        <f t="shared" si="411"/>
        <v>8.5714285714285854</v>
      </c>
      <c r="AE743" s="1100">
        <f t="shared" si="412"/>
        <v>9.375</v>
      </c>
      <c r="AF743" s="1100">
        <f t="shared" si="413"/>
        <v>3.2258064516129004</v>
      </c>
      <c r="AG743" s="1100">
        <f t="shared" si="414"/>
        <v>24</v>
      </c>
      <c r="AH743" s="1100">
        <f t="shared" si="415"/>
        <v>0</v>
      </c>
      <c r="AI743" s="1100">
        <f t="shared" si="416"/>
        <v>17.647058823529417</v>
      </c>
      <c r="AJ743" s="1100">
        <f t="shared" si="417"/>
        <v>37.096774193548377</v>
      </c>
      <c r="AK743" s="1100">
        <f t="shared" si="418"/>
        <v>24</v>
      </c>
      <c r="AL743" s="1100">
        <f t="shared" si="419"/>
        <v>316.66666666666669</v>
      </c>
      <c r="AM743" s="1100">
        <f t="shared" si="420"/>
        <v>50</v>
      </c>
      <c r="AN743" s="1100">
        <f t="shared" si="421"/>
        <v>0</v>
      </c>
      <c r="AO743" s="1100">
        <f t="shared" si="422"/>
        <v>300</v>
      </c>
      <c r="AP743" s="1100" t="str">
        <f t="shared" si="423"/>
        <v>n/a</v>
      </c>
      <c r="AQ743" s="1100" t="str">
        <f t="shared" si="424"/>
        <v>n/a</v>
      </c>
      <c r="AR743" s="1100" t="str">
        <f t="shared" si="425"/>
        <v>n/a</v>
      </c>
      <c r="AS743" s="1100" t="str">
        <f t="shared" si="426"/>
        <v>n/a</v>
      </c>
      <c r="AT743" s="1100" t="str">
        <f t="shared" si="427"/>
        <v>n/a</v>
      </c>
      <c r="AU743" s="1100" t="str">
        <f t="shared" si="428"/>
        <v>n/a</v>
      </c>
      <c r="AV743" s="1100" t="str">
        <f t="shared" si="429"/>
        <v>n/a</v>
      </c>
      <c r="AW743" s="1100">
        <f t="shared" si="431"/>
        <v>57.738992328680197</v>
      </c>
      <c r="AX743" s="1100">
        <f t="shared" si="432"/>
        <v>107.16630013411931</v>
      </c>
    </row>
    <row r="744" spans="1:50" x14ac:dyDescent="0.2">
      <c r="A744" s="831" t="s">
        <v>860</v>
      </c>
      <c r="B744" s="831" t="s">
        <v>861</v>
      </c>
      <c r="C744" s="490">
        <v>1.6950000000000001</v>
      </c>
      <c r="D744" s="490">
        <v>1.595</v>
      </c>
      <c r="E744" s="590">
        <v>1.5</v>
      </c>
      <c r="F744" s="590">
        <v>1.4200000000000002</v>
      </c>
      <c r="G744" s="490">
        <v>1.34</v>
      </c>
      <c r="H744" s="490">
        <v>1.26</v>
      </c>
      <c r="I744" s="490">
        <v>1.18</v>
      </c>
      <c r="J744" s="490">
        <v>1.1000000000000001</v>
      </c>
      <c r="K744" s="972"/>
      <c r="L744" s="490">
        <v>1.06</v>
      </c>
      <c r="M744" s="490">
        <v>1.0249999999999999</v>
      </c>
      <c r="N744" s="972"/>
      <c r="O744" s="590">
        <v>0.995</v>
      </c>
      <c r="P744" s="590">
        <v>0.96499999999999997</v>
      </c>
      <c r="Q744" s="590">
        <v>0.93500000000000005</v>
      </c>
      <c r="R744" s="590">
        <v>0.90500000000000003</v>
      </c>
      <c r="S744" s="590">
        <v>0.875</v>
      </c>
      <c r="T744" s="590">
        <v>0.84499999999999997</v>
      </c>
      <c r="U744" s="590">
        <v>0.79</v>
      </c>
      <c r="V744" s="586">
        <v>0.75</v>
      </c>
      <c r="W744" s="586">
        <v>1.3125</v>
      </c>
      <c r="X744" s="590">
        <v>1.5</v>
      </c>
      <c r="Y744" s="586">
        <v>1.3105</v>
      </c>
      <c r="Z744" s="590">
        <v>1.44</v>
      </c>
      <c r="AA744" s="587">
        <f t="shared" si="430"/>
        <v>25.798000000000002</v>
      </c>
      <c r="AB744" s="1100">
        <f t="shared" si="409"/>
        <v>6.2695924764890387</v>
      </c>
      <c r="AC744" s="1100">
        <f t="shared" si="410"/>
        <v>6.3333333333333242</v>
      </c>
      <c r="AD744" s="1100">
        <f t="shared" si="411"/>
        <v>5.6338028169014009</v>
      </c>
      <c r="AE744" s="1100">
        <f t="shared" si="412"/>
        <v>5.9701492537313383</v>
      </c>
      <c r="AF744" s="1100">
        <f t="shared" si="413"/>
        <v>6.3492063492063489</v>
      </c>
      <c r="AG744" s="1100">
        <f t="shared" si="414"/>
        <v>6.7796610169491567</v>
      </c>
      <c r="AH744" s="1100">
        <f t="shared" si="415"/>
        <v>7.2727272727272529</v>
      </c>
      <c r="AI744" s="1100">
        <f t="shared" si="416"/>
        <v>3.7735849056603765</v>
      </c>
      <c r="AJ744" s="1100">
        <f t="shared" si="417"/>
        <v>3.4146341463414887</v>
      </c>
      <c r="AK744" s="1100">
        <f t="shared" si="418"/>
        <v>3.015075376884413</v>
      </c>
      <c r="AL744" s="1100">
        <f t="shared" si="419"/>
        <v>3.1088082901554515</v>
      </c>
      <c r="AM744" s="1100">
        <f t="shared" si="420"/>
        <v>3.2085561497326109</v>
      </c>
      <c r="AN744" s="1100">
        <f t="shared" si="421"/>
        <v>3.3149171270718369</v>
      </c>
      <c r="AO744" s="1100">
        <f t="shared" si="422"/>
        <v>3.4285714285714253</v>
      </c>
      <c r="AP744" s="1100">
        <f t="shared" si="423"/>
        <v>3.5502958579881616</v>
      </c>
      <c r="AQ744" s="1100">
        <f t="shared" si="424"/>
        <v>6.9620253164556889</v>
      </c>
      <c r="AR744" s="1100">
        <f t="shared" si="425"/>
        <v>5.3333333333333455</v>
      </c>
      <c r="AS744" s="1100">
        <f t="shared" si="426"/>
        <v>-42.857142857142861</v>
      </c>
      <c r="AT744" s="1100">
        <f t="shared" si="427"/>
        <v>-12.5</v>
      </c>
      <c r="AU744" s="1100">
        <f t="shared" si="428"/>
        <v>14.460129721480342</v>
      </c>
      <c r="AV744" s="1100">
        <f t="shared" si="429"/>
        <v>-8.9930555555555518</v>
      </c>
      <c r="AW744" s="1100">
        <f t="shared" si="431"/>
        <v>1.6108669409673617</v>
      </c>
      <c r="AX744" s="1100">
        <f t="shared" si="432"/>
        <v>11.579388906617517</v>
      </c>
    </row>
    <row r="745" spans="1:50" x14ac:dyDescent="0.2">
      <c r="A745" s="831" t="s">
        <v>862</v>
      </c>
      <c r="B745" s="831" t="s">
        <v>863</v>
      </c>
      <c r="C745" s="490">
        <v>1.51</v>
      </c>
      <c r="D745" s="490">
        <v>1.47</v>
      </c>
      <c r="E745" s="590">
        <v>1.43</v>
      </c>
      <c r="F745" s="590">
        <v>1.38</v>
      </c>
      <c r="G745" s="490">
        <v>1.3</v>
      </c>
      <c r="H745" s="490">
        <v>1.22</v>
      </c>
      <c r="I745" s="490">
        <v>1.08</v>
      </c>
      <c r="J745" s="490">
        <v>0.97</v>
      </c>
      <c r="K745" s="972"/>
      <c r="L745" s="490">
        <v>0.85</v>
      </c>
      <c r="M745" s="490">
        <v>0.73</v>
      </c>
      <c r="N745" s="972"/>
      <c r="O745" s="586">
        <v>0.64</v>
      </c>
      <c r="P745" s="590">
        <v>0.57999999999999996</v>
      </c>
      <c r="Q745" s="590">
        <v>0.54</v>
      </c>
      <c r="R745" s="590">
        <v>0.45</v>
      </c>
      <c r="S745" s="590">
        <v>0.34</v>
      </c>
      <c r="T745" s="590">
        <v>0.26</v>
      </c>
      <c r="U745" s="590">
        <v>0.15</v>
      </c>
      <c r="V745" s="586">
        <v>0</v>
      </c>
      <c r="W745" s="586">
        <v>0</v>
      </c>
      <c r="X745" s="586">
        <v>0</v>
      </c>
      <c r="Y745" s="586">
        <v>0</v>
      </c>
      <c r="Z745" s="586">
        <v>0</v>
      </c>
      <c r="AA745" s="587">
        <f t="shared" si="430"/>
        <v>14.900000000000002</v>
      </c>
      <c r="AB745" s="1100">
        <f t="shared" si="409"/>
        <v>2.7210884353741527</v>
      </c>
      <c r="AC745" s="1100">
        <f t="shared" si="410"/>
        <v>2.7972027972027913</v>
      </c>
      <c r="AD745" s="1100">
        <f t="shared" si="411"/>
        <v>3.6231884057970953</v>
      </c>
      <c r="AE745" s="1100">
        <f t="shared" si="412"/>
        <v>6.153846153846132</v>
      </c>
      <c r="AF745" s="1100">
        <f t="shared" si="413"/>
        <v>6.5573770491803351</v>
      </c>
      <c r="AG745" s="1100">
        <f t="shared" si="414"/>
        <v>12.962962962962955</v>
      </c>
      <c r="AH745" s="1100">
        <f t="shared" si="415"/>
        <v>11.340206185567014</v>
      </c>
      <c r="AI745" s="1100">
        <f t="shared" si="416"/>
        <v>14.117647058823524</v>
      </c>
      <c r="AJ745" s="1100">
        <f t="shared" si="417"/>
        <v>16.43835616438356</v>
      </c>
      <c r="AK745" s="1100">
        <f t="shared" si="418"/>
        <v>14.0625</v>
      </c>
      <c r="AL745" s="1100">
        <f t="shared" si="419"/>
        <v>10.344827586206918</v>
      </c>
      <c r="AM745" s="1100">
        <f t="shared" si="420"/>
        <v>7.4074074074073959</v>
      </c>
      <c r="AN745" s="1100">
        <f t="shared" si="421"/>
        <v>19.999999999999996</v>
      </c>
      <c r="AO745" s="1100">
        <f t="shared" si="422"/>
        <v>32.352941176470587</v>
      </c>
      <c r="AP745" s="1100">
        <f t="shared" si="423"/>
        <v>30.76923076923077</v>
      </c>
      <c r="AQ745" s="1100">
        <f t="shared" si="424"/>
        <v>73.333333333333343</v>
      </c>
      <c r="AR745" s="1100" t="str">
        <f t="shared" si="425"/>
        <v>n/a</v>
      </c>
      <c r="AS745" s="1100" t="str">
        <f t="shared" si="426"/>
        <v>n/a</v>
      </c>
      <c r="AT745" s="1100" t="str">
        <f t="shared" si="427"/>
        <v>n/a</v>
      </c>
      <c r="AU745" s="1100" t="str">
        <f t="shared" si="428"/>
        <v>n/a</v>
      </c>
      <c r="AV745" s="1100" t="str">
        <f t="shared" si="429"/>
        <v>n/a</v>
      </c>
      <c r="AW745" s="1100">
        <f t="shared" si="431"/>
        <v>16.561382217861659</v>
      </c>
      <c r="AX745" s="1100">
        <f t="shared" si="432"/>
        <v>17.545743014507543</v>
      </c>
    </row>
    <row r="746" spans="1:50" x14ac:dyDescent="0.2">
      <c r="A746" s="831" t="s">
        <v>224</v>
      </c>
      <c r="B746" s="831" t="s">
        <v>225</v>
      </c>
      <c r="C746" s="490">
        <v>3.48</v>
      </c>
      <c r="D746" s="490">
        <v>3.43</v>
      </c>
      <c r="E746" s="590">
        <v>3.23</v>
      </c>
      <c r="F746" s="590">
        <v>3.06</v>
      </c>
      <c r="G746" s="490">
        <v>2.98</v>
      </c>
      <c r="H746" s="490">
        <v>2.88</v>
      </c>
      <c r="I746" s="490">
        <v>2.7</v>
      </c>
      <c r="J746" s="490">
        <v>2.46</v>
      </c>
      <c r="K746" s="972"/>
      <c r="L746" s="490">
        <v>2.1800000000000002</v>
      </c>
      <c r="M746" s="490">
        <v>1.85</v>
      </c>
      <c r="N746" s="972"/>
      <c r="O746" s="590">
        <v>1.74</v>
      </c>
      <c r="P746" s="590">
        <v>1.66</v>
      </c>
      <c r="Q746" s="590">
        <v>1.55</v>
      </c>
      <c r="R746" s="590">
        <v>1.37</v>
      </c>
      <c r="S746" s="590">
        <v>1.28</v>
      </c>
      <c r="T746" s="590">
        <v>1.1399999999999999</v>
      </c>
      <c r="U746" s="590">
        <v>1.06</v>
      </c>
      <c r="V746" s="590">
        <v>0.98</v>
      </c>
      <c r="W746" s="586">
        <v>0.92</v>
      </c>
      <c r="X746" s="590">
        <v>0.91</v>
      </c>
      <c r="Y746" s="586">
        <v>0.88</v>
      </c>
      <c r="Z746" s="590">
        <v>0.83499999999999996</v>
      </c>
      <c r="AA746" s="587">
        <f t="shared" si="430"/>
        <v>42.574999999999996</v>
      </c>
      <c r="AB746" s="1100">
        <f t="shared" si="409"/>
        <v>1.4577259475218707</v>
      </c>
      <c r="AC746" s="1100">
        <f t="shared" si="410"/>
        <v>6.1919504643962897</v>
      </c>
      <c r="AD746" s="1100">
        <f t="shared" si="411"/>
        <v>5.555555555555558</v>
      </c>
      <c r="AE746" s="1100">
        <f t="shared" si="412"/>
        <v>2.6845637583892579</v>
      </c>
      <c r="AF746" s="1100">
        <f t="shared" si="413"/>
        <v>3.4722222222222321</v>
      </c>
      <c r="AG746" s="1100">
        <f t="shared" si="414"/>
        <v>6.6666666666666652</v>
      </c>
      <c r="AH746" s="1100">
        <f t="shared" si="415"/>
        <v>9.7560975609756184</v>
      </c>
      <c r="AI746" s="1100">
        <f t="shared" si="416"/>
        <v>12.844036697247695</v>
      </c>
      <c r="AJ746" s="1100">
        <f t="shared" si="417"/>
        <v>17.837837837837832</v>
      </c>
      <c r="AK746" s="1100">
        <f t="shared" si="418"/>
        <v>6.321839080459779</v>
      </c>
      <c r="AL746" s="1100">
        <f t="shared" si="419"/>
        <v>4.8192771084337505</v>
      </c>
      <c r="AM746" s="1100">
        <f t="shared" si="420"/>
        <v>7.0967741935483719</v>
      </c>
      <c r="AN746" s="1100">
        <f t="shared" si="421"/>
        <v>13.138686131386844</v>
      </c>
      <c r="AO746" s="1100">
        <f t="shared" si="422"/>
        <v>7.03125</v>
      </c>
      <c r="AP746" s="1100">
        <f t="shared" si="423"/>
        <v>12.28070175438598</v>
      </c>
      <c r="AQ746" s="1100">
        <f t="shared" si="424"/>
        <v>7.5471698113207308</v>
      </c>
      <c r="AR746" s="1100">
        <f t="shared" si="425"/>
        <v>8.163265306122458</v>
      </c>
      <c r="AS746" s="1100">
        <f t="shared" si="426"/>
        <v>6.5217391304347672</v>
      </c>
      <c r="AT746" s="1100">
        <f t="shared" si="427"/>
        <v>1.098901098901095</v>
      </c>
      <c r="AU746" s="1100">
        <f t="shared" si="428"/>
        <v>3.4090909090909172</v>
      </c>
      <c r="AV746" s="1100">
        <f t="shared" si="429"/>
        <v>5.3892215568862367</v>
      </c>
      <c r="AW746" s="1100">
        <f t="shared" si="431"/>
        <v>7.1087891805611392</v>
      </c>
      <c r="AX746" s="1100">
        <f t="shared" si="432"/>
        <v>4.1628302046220842</v>
      </c>
    </row>
    <row r="747" spans="1:50" x14ac:dyDescent="0.2">
      <c r="A747" s="838" t="s">
        <v>1107</v>
      </c>
      <c r="B747" s="831" t="s">
        <v>1108</v>
      </c>
      <c r="C747" s="490">
        <v>0.4</v>
      </c>
      <c r="D747" s="490">
        <v>0.375</v>
      </c>
      <c r="E747" s="500">
        <v>0.35</v>
      </c>
      <c r="F747" s="590">
        <v>0.33999999999999997</v>
      </c>
      <c r="G747" s="490">
        <v>0.30499999999999999</v>
      </c>
      <c r="H747" s="490">
        <v>0.28375</v>
      </c>
      <c r="I747" s="490">
        <v>0.26124999999999998</v>
      </c>
      <c r="J747" s="490">
        <v>0.24249999999999999</v>
      </c>
      <c r="K747" s="972"/>
      <c r="L747" s="490">
        <v>0.22</v>
      </c>
      <c r="M747" s="492">
        <v>0.2</v>
      </c>
      <c r="N747" s="972"/>
      <c r="O747" s="586">
        <v>0.2</v>
      </c>
      <c r="P747" s="590">
        <v>0.2</v>
      </c>
      <c r="Q747" s="590">
        <v>0.18</v>
      </c>
      <c r="R747" s="586">
        <v>0.16</v>
      </c>
      <c r="S747" s="590">
        <v>0.245</v>
      </c>
      <c r="T747" s="590">
        <v>0.24</v>
      </c>
      <c r="U747" s="590">
        <v>0.21</v>
      </c>
      <c r="V747" s="586">
        <v>0.184</v>
      </c>
      <c r="W747" s="586">
        <v>0.20669999999999999</v>
      </c>
      <c r="X747" s="590">
        <v>0.27479999999999999</v>
      </c>
      <c r="Y747" s="590">
        <v>0.25</v>
      </c>
      <c r="Z747" s="590">
        <v>0.2248</v>
      </c>
      <c r="AA747" s="587">
        <f t="shared" si="430"/>
        <v>5.5528000000000013</v>
      </c>
      <c r="AB747" s="1100">
        <f t="shared" si="409"/>
        <v>6.6666666666666652</v>
      </c>
      <c r="AC747" s="1100">
        <f t="shared" si="410"/>
        <v>7.1428571428571397</v>
      </c>
      <c r="AD747" s="1100">
        <f t="shared" si="411"/>
        <v>2.941176470588247</v>
      </c>
      <c r="AE747" s="1100">
        <f t="shared" si="412"/>
        <v>11.475409836065564</v>
      </c>
      <c r="AF747" s="1100">
        <f t="shared" si="413"/>
        <v>7.4889867841409608</v>
      </c>
      <c r="AG747" s="1100">
        <f t="shared" si="414"/>
        <v>8.6124401913875595</v>
      </c>
      <c r="AH747" s="1100">
        <f t="shared" si="415"/>
        <v>7.7319587628865927</v>
      </c>
      <c r="AI747" s="1100">
        <f t="shared" si="416"/>
        <v>10.22727272727273</v>
      </c>
      <c r="AJ747" s="1100">
        <f t="shared" si="417"/>
        <v>9.9999999999999858</v>
      </c>
      <c r="AK747" s="1100">
        <f t="shared" si="418"/>
        <v>0</v>
      </c>
      <c r="AL747" s="1100">
        <f t="shared" si="419"/>
        <v>0</v>
      </c>
      <c r="AM747" s="1100">
        <f t="shared" si="420"/>
        <v>11.111111111111116</v>
      </c>
      <c r="AN747" s="1100">
        <f t="shared" si="421"/>
        <v>12.5</v>
      </c>
      <c r="AO747" s="1100">
        <f t="shared" si="422"/>
        <v>-34.6938775510204</v>
      </c>
      <c r="AP747" s="1100">
        <f t="shared" si="423"/>
        <v>2.0833333333333259</v>
      </c>
      <c r="AQ747" s="1100">
        <f t="shared" si="424"/>
        <v>14.285714285714279</v>
      </c>
      <c r="AR747" s="1100">
        <f t="shared" si="425"/>
        <v>14.130434782608692</v>
      </c>
      <c r="AS747" s="1100">
        <f t="shared" si="426"/>
        <v>-10.982099661344947</v>
      </c>
      <c r="AT747" s="1100">
        <f t="shared" si="427"/>
        <v>-24.781659388646283</v>
      </c>
      <c r="AU747" s="1100">
        <f t="shared" si="428"/>
        <v>9.9199999999999946</v>
      </c>
      <c r="AV747" s="1100">
        <f t="shared" si="429"/>
        <v>11.209964412811392</v>
      </c>
      <c r="AW747" s="1100">
        <f t="shared" si="431"/>
        <v>3.6699852336396481</v>
      </c>
      <c r="AX747" s="1100">
        <f t="shared" si="432"/>
        <v>12.644890283958834</v>
      </c>
    </row>
    <row r="748" spans="1:50" x14ac:dyDescent="0.2">
      <c r="A748" s="847" t="s">
        <v>1813</v>
      </c>
      <c r="B748" s="831" t="s">
        <v>1814</v>
      </c>
      <c r="C748" s="490">
        <v>1.04</v>
      </c>
      <c r="D748" s="490">
        <v>0.96</v>
      </c>
      <c r="E748" s="590">
        <v>0.84</v>
      </c>
      <c r="F748" s="590">
        <v>0.72</v>
      </c>
      <c r="G748" s="490">
        <v>0.61960000000000004</v>
      </c>
      <c r="H748" s="490">
        <v>0.56320000000000003</v>
      </c>
      <c r="I748" s="490">
        <v>0.51200000000000001</v>
      </c>
      <c r="J748" s="490">
        <v>0.46400000000000002</v>
      </c>
      <c r="K748" s="972"/>
      <c r="L748" s="490">
        <v>0.40400000000000003</v>
      </c>
      <c r="M748" s="490">
        <v>0.10100000000000001</v>
      </c>
      <c r="N748" s="972"/>
      <c r="O748" s="586">
        <v>0</v>
      </c>
      <c r="P748" s="586">
        <v>0</v>
      </c>
      <c r="Q748" s="586">
        <v>0</v>
      </c>
      <c r="R748" s="586">
        <v>0</v>
      </c>
      <c r="S748" s="586">
        <v>0</v>
      </c>
      <c r="T748" s="586">
        <v>0</v>
      </c>
      <c r="U748" s="586">
        <v>0</v>
      </c>
      <c r="V748" s="586">
        <v>0</v>
      </c>
      <c r="W748" s="586">
        <v>0</v>
      </c>
      <c r="X748" s="586">
        <v>0</v>
      </c>
      <c r="Y748" s="586">
        <v>0</v>
      </c>
      <c r="Z748" s="586">
        <v>0</v>
      </c>
      <c r="AA748" s="587">
        <f t="shared" si="430"/>
        <v>6.2237999999999998</v>
      </c>
      <c r="AB748" s="1100">
        <f t="shared" si="409"/>
        <v>8.3333333333333481</v>
      </c>
      <c r="AC748" s="1100">
        <f t="shared" si="410"/>
        <v>14.285714285714279</v>
      </c>
      <c r="AD748" s="1100">
        <f t="shared" si="411"/>
        <v>16.666666666666675</v>
      </c>
      <c r="AE748" s="1100">
        <f t="shared" si="412"/>
        <v>16.204002582311162</v>
      </c>
      <c r="AF748" s="1100">
        <f t="shared" si="413"/>
        <v>10.014204545454541</v>
      </c>
      <c r="AG748" s="1100">
        <f t="shared" si="414"/>
        <v>10.000000000000009</v>
      </c>
      <c r="AH748" s="1100">
        <f t="shared" si="415"/>
        <v>10.344827586206895</v>
      </c>
      <c r="AI748" s="1100">
        <f t="shared" si="416"/>
        <v>14.851485148514843</v>
      </c>
      <c r="AJ748" s="1100">
        <f t="shared" si="417"/>
        <v>300</v>
      </c>
      <c r="AK748" s="1100" t="str">
        <f t="shared" si="418"/>
        <v>n/a</v>
      </c>
      <c r="AL748" s="1100" t="str">
        <f t="shared" si="419"/>
        <v>n/a</v>
      </c>
      <c r="AM748" s="1100" t="str">
        <f t="shared" si="420"/>
        <v>n/a</v>
      </c>
      <c r="AN748" s="1100" t="str">
        <f t="shared" si="421"/>
        <v>n/a</v>
      </c>
      <c r="AO748" s="1100" t="str">
        <f t="shared" si="422"/>
        <v>n/a</v>
      </c>
      <c r="AP748" s="1100" t="str">
        <f t="shared" si="423"/>
        <v>n/a</v>
      </c>
      <c r="AQ748" s="1100" t="str">
        <f t="shared" si="424"/>
        <v>n/a</v>
      </c>
      <c r="AR748" s="1100" t="str">
        <f t="shared" si="425"/>
        <v>n/a</v>
      </c>
      <c r="AS748" s="1100" t="str">
        <f t="shared" si="426"/>
        <v>n/a</v>
      </c>
      <c r="AT748" s="1100" t="str">
        <f t="shared" si="427"/>
        <v>n/a</v>
      </c>
      <c r="AU748" s="1100" t="str">
        <f t="shared" si="428"/>
        <v>n/a</v>
      </c>
      <c r="AV748" s="1100" t="str">
        <f t="shared" si="429"/>
        <v>n/a</v>
      </c>
      <c r="AW748" s="1100">
        <f t="shared" si="431"/>
        <v>44.52224823868908</v>
      </c>
      <c r="AX748" s="1100">
        <f t="shared" si="432"/>
        <v>95.852532975202877</v>
      </c>
    </row>
    <row r="749" spans="1:50" x14ac:dyDescent="0.2">
      <c r="A749" s="838" t="s">
        <v>864</v>
      </c>
      <c r="B749" s="831" t="s">
        <v>865</v>
      </c>
      <c r="C749" s="490">
        <v>0.7208</v>
      </c>
      <c r="D749" s="490">
        <v>0.69320000000000004</v>
      </c>
      <c r="E749" s="590">
        <v>0.66639999999999999</v>
      </c>
      <c r="F749" s="590">
        <v>0.64080000000000004</v>
      </c>
      <c r="G749" s="490">
        <v>0.622</v>
      </c>
      <c r="H749" s="490">
        <v>0.59799999999999998</v>
      </c>
      <c r="I749" s="490">
        <v>0.57240000000000002</v>
      </c>
      <c r="J749" s="490">
        <v>0.55320000000000003</v>
      </c>
      <c r="K749" s="972"/>
      <c r="L749" s="490">
        <v>0.53439999999999999</v>
      </c>
      <c r="M749" s="490">
        <v>0.52400000000000002</v>
      </c>
      <c r="N749" s="490"/>
      <c r="O749" s="590">
        <v>0.51200000000000001</v>
      </c>
      <c r="P749" s="590">
        <v>0.504</v>
      </c>
      <c r="Q749" s="590">
        <v>0.48399999999999999</v>
      </c>
      <c r="R749" s="590">
        <v>0.47199999999999998</v>
      </c>
      <c r="S749" s="590">
        <v>0.44800000000000001</v>
      </c>
      <c r="T749" s="590">
        <v>0.41599999999999998</v>
      </c>
      <c r="U749" s="590">
        <v>0.38667000000000001</v>
      </c>
      <c r="V749" s="590">
        <v>0.36</v>
      </c>
      <c r="W749" s="590">
        <v>0.34666999999999998</v>
      </c>
      <c r="X749" s="590">
        <v>0.33333000000000002</v>
      </c>
      <c r="Y749" s="590">
        <v>0.32</v>
      </c>
      <c r="Z749" s="590">
        <v>0.30667</v>
      </c>
      <c r="AA749" s="587">
        <f t="shared" si="430"/>
        <v>11.01454</v>
      </c>
      <c r="AB749" s="1100">
        <f t="shared" si="409"/>
        <v>3.9815349105597253</v>
      </c>
      <c r="AC749" s="1100">
        <f t="shared" si="410"/>
        <v>4.0216086434573972</v>
      </c>
      <c r="AD749" s="1100">
        <f t="shared" si="411"/>
        <v>3.995006242197241</v>
      </c>
      <c r="AE749" s="1100">
        <f t="shared" si="412"/>
        <v>3.0225080385852143</v>
      </c>
      <c r="AF749" s="1100">
        <f t="shared" si="413"/>
        <v>4.013377926421402</v>
      </c>
      <c r="AG749" s="1100">
        <f t="shared" si="414"/>
        <v>4.4723969252270956</v>
      </c>
      <c r="AH749" s="1100">
        <f t="shared" si="415"/>
        <v>3.4707158351410028</v>
      </c>
      <c r="AI749" s="1100">
        <f t="shared" si="416"/>
        <v>3.5179640718562943</v>
      </c>
      <c r="AJ749" s="1100">
        <f t="shared" si="417"/>
        <v>1.984732824427482</v>
      </c>
      <c r="AK749" s="1100">
        <f t="shared" si="418"/>
        <v>2.34375</v>
      </c>
      <c r="AL749" s="1100">
        <f t="shared" si="419"/>
        <v>1.5873015873015817</v>
      </c>
      <c r="AM749" s="1100">
        <f t="shared" si="420"/>
        <v>4.1322314049586861</v>
      </c>
      <c r="AN749" s="1100">
        <f t="shared" si="421"/>
        <v>2.5423728813559254</v>
      </c>
      <c r="AO749" s="1100">
        <f t="shared" si="422"/>
        <v>5.3571428571428603</v>
      </c>
      <c r="AP749" s="1100">
        <f t="shared" si="423"/>
        <v>7.6923076923077094</v>
      </c>
      <c r="AQ749" s="1100">
        <f t="shared" si="424"/>
        <v>7.5852794372462284</v>
      </c>
      <c r="AR749" s="1100">
        <f t="shared" si="425"/>
        <v>7.4083333333333501</v>
      </c>
      <c r="AS749" s="1100">
        <f t="shared" si="426"/>
        <v>3.8451553350448586</v>
      </c>
      <c r="AT749" s="1100">
        <f t="shared" si="427"/>
        <v>4.0020400204001882</v>
      </c>
      <c r="AU749" s="1100">
        <f t="shared" si="428"/>
        <v>4.165624999999995</v>
      </c>
      <c r="AV749" s="1100">
        <f t="shared" si="429"/>
        <v>4.3466918837838708</v>
      </c>
      <c r="AW749" s="1100">
        <f t="shared" si="431"/>
        <v>4.1660988976546722</v>
      </c>
      <c r="AX749" s="1100">
        <f t="shared" si="432"/>
        <v>1.6732914090870656</v>
      </c>
    </row>
    <row r="750" spans="1:50" x14ac:dyDescent="0.2">
      <c r="A750" s="848" t="s">
        <v>1823</v>
      </c>
      <c r="B750" s="831" t="s">
        <v>1824</v>
      </c>
      <c r="C750" s="490">
        <v>1.36</v>
      </c>
      <c r="D750" s="490">
        <v>1.28</v>
      </c>
      <c r="E750" s="590">
        <v>1.04</v>
      </c>
      <c r="F750" s="590">
        <v>0.44</v>
      </c>
      <c r="G750" s="490">
        <v>0.28000000000000003</v>
      </c>
      <c r="H750" s="490">
        <v>0.22</v>
      </c>
      <c r="I750" s="492">
        <v>0.16</v>
      </c>
      <c r="J750" s="490">
        <v>0.13</v>
      </c>
      <c r="K750" s="972"/>
      <c r="L750" s="492">
        <v>0.04</v>
      </c>
      <c r="M750" s="492">
        <v>0.04</v>
      </c>
      <c r="N750" s="972"/>
      <c r="O750" s="586">
        <v>0.04</v>
      </c>
      <c r="P750" s="586">
        <v>0.1</v>
      </c>
      <c r="Q750" s="586">
        <v>1.61</v>
      </c>
      <c r="R750" s="590">
        <v>1.68</v>
      </c>
      <c r="S750" s="590">
        <v>1.47</v>
      </c>
      <c r="T750" s="586">
        <v>1.44</v>
      </c>
      <c r="U750" s="590">
        <v>1.26</v>
      </c>
      <c r="V750" s="590">
        <v>1.04</v>
      </c>
      <c r="W750" s="586">
        <v>0.8</v>
      </c>
      <c r="X750" s="590">
        <v>0.8</v>
      </c>
      <c r="Y750" s="590">
        <v>0.745</v>
      </c>
      <c r="Z750" s="590">
        <v>0.57499999999999996</v>
      </c>
      <c r="AA750" s="587">
        <f t="shared" si="430"/>
        <v>16.55</v>
      </c>
      <c r="AB750" s="1100">
        <f t="shared" si="409"/>
        <v>6.25</v>
      </c>
      <c r="AC750" s="1100">
        <f t="shared" si="410"/>
        <v>23.076923076923084</v>
      </c>
      <c r="AD750" s="1100">
        <f t="shared" si="411"/>
        <v>136.36363636363637</v>
      </c>
      <c r="AE750" s="1100">
        <f t="shared" si="412"/>
        <v>57.142857142857139</v>
      </c>
      <c r="AF750" s="1100">
        <f t="shared" si="413"/>
        <v>27.272727272727295</v>
      </c>
      <c r="AG750" s="1100">
        <f t="shared" si="414"/>
        <v>37.5</v>
      </c>
      <c r="AH750" s="1100">
        <f t="shared" si="415"/>
        <v>23.076923076923084</v>
      </c>
      <c r="AI750" s="1100">
        <f t="shared" si="416"/>
        <v>225</v>
      </c>
      <c r="AJ750" s="1100">
        <f t="shared" si="417"/>
        <v>0</v>
      </c>
      <c r="AK750" s="1100">
        <f t="shared" si="418"/>
        <v>0</v>
      </c>
      <c r="AL750" s="1100">
        <f t="shared" si="419"/>
        <v>-60.000000000000007</v>
      </c>
      <c r="AM750" s="1100">
        <f t="shared" si="420"/>
        <v>-93.788819875776397</v>
      </c>
      <c r="AN750" s="1100">
        <f t="shared" si="421"/>
        <v>-4.1666666666666519</v>
      </c>
      <c r="AO750" s="1100">
        <f t="shared" si="422"/>
        <v>14.285714285714279</v>
      </c>
      <c r="AP750" s="1100">
        <f t="shared" si="423"/>
        <v>2.0833333333333259</v>
      </c>
      <c r="AQ750" s="1100">
        <f t="shared" si="424"/>
        <v>14.285714285714279</v>
      </c>
      <c r="AR750" s="1100">
        <f t="shared" si="425"/>
        <v>21.153846153846146</v>
      </c>
      <c r="AS750" s="1100">
        <f t="shared" si="426"/>
        <v>30.000000000000004</v>
      </c>
      <c r="AT750" s="1100">
        <f t="shared" si="427"/>
        <v>0</v>
      </c>
      <c r="AU750" s="1100">
        <f t="shared" si="428"/>
        <v>7.3825503355704702</v>
      </c>
      <c r="AV750" s="1100">
        <f t="shared" si="429"/>
        <v>29.565217391304355</v>
      </c>
      <c r="AW750" s="1100">
        <f t="shared" si="431"/>
        <v>23.642093151243181</v>
      </c>
      <c r="AX750" s="1100">
        <f t="shared" si="432"/>
        <v>62.890351858960678</v>
      </c>
    </row>
    <row r="751" spans="1:50" x14ac:dyDescent="0.2">
      <c r="A751" s="847" t="s">
        <v>1825</v>
      </c>
      <c r="B751" s="831" t="s">
        <v>1826</v>
      </c>
      <c r="C751" s="490">
        <v>0.8</v>
      </c>
      <c r="D751" s="490">
        <v>0.65600000000000003</v>
      </c>
      <c r="E751" s="590">
        <v>0.504</v>
      </c>
      <c r="F751" s="590">
        <v>0.42</v>
      </c>
      <c r="G751" s="490">
        <v>0.38</v>
      </c>
      <c r="H751" s="490">
        <v>0.33200000000000002</v>
      </c>
      <c r="I751" s="490">
        <v>0.28799999999999998</v>
      </c>
      <c r="J751" s="490">
        <v>0.13</v>
      </c>
      <c r="K751" s="972"/>
      <c r="L751" s="492">
        <v>0</v>
      </c>
      <c r="M751" s="492">
        <v>0</v>
      </c>
      <c r="N751" s="972"/>
      <c r="O751" s="586">
        <v>0</v>
      </c>
      <c r="P751" s="586">
        <v>0</v>
      </c>
      <c r="Q751" s="586">
        <v>0</v>
      </c>
      <c r="R751" s="586">
        <v>0</v>
      </c>
      <c r="S751" s="586">
        <v>0</v>
      </c>
      <c r="T751" s="586">
        <v>0</v>
      </c>
      <c r="U751" s="586">
        <v>0</v>
      </c>
      <c r="V751" s="586">
        <v>0</v>
      </c>
      <c r="W751" s="586">
        <v>0</v>
      </c>
      <c r="X751" s="586">
        <v>0</v>
      </c>
      <c r="Y751" s="586">
        <v>0</v>
      </c>
      <c r="Z751" s="586">
        <v>0</v>
      </c>
      <c r="AA751" s="587">
        <f t="shared" si="430"/>
        <v>3.5099999999999993</v>
      </c>
      <c r="AB751" s="1100">
        <f t="shared" si="409"/>
        <v>21.95121951219512</v>
      </c>
      <c r="AC751" s="1100">
        <f t="shared" si="410"/>
        <v>30.158730158730162</v>
      </c>
      <c r="AD751" s="1100">
        <f t="shared" si="411"/>
        <v>19.999999999999996</v>
      </c>
      <c r="AE751" s="1100">
        <f t="shared" si="412"/>
        <v>10.526315789473673</v>
      </c>
      <c r="AF751" s="1100">
        <f t="shared" si="413"/>
        <v>14.457831325301207</v>
      </c>
      <c r="AG751" s="1100">
        <f t="shared" si="414"/>
        <v>15.277777777777789</v>
      </c>
      <c r="AH751" s="1100">
        <f t="shared" si="415"/>
        <v>121.5384615384615</v>
      </c>
      <c r="AI751" s="1100" t="str">
        <f t="shared" si="416"/>
        <v>n/a</v>
      </c>
      <c r="AJ751" s="1100" t="str">
        <f t="shared" si="417"/>
        <v>n/a</v>
      </c>
      <c r="AK751" s="1100" t="str">
        <f t="shared" si="418"/>
        <v>n/a</v>
      </c>
      <c r="AL751" s="1100" t="str">
        <f t="shared" si="419"/>
        <v>n/a</v>
      </c>
      <c r="AM751" s="1100" t="str">
        <f t="shared" si="420"/>
        <v>n/a</v>
      </c>
      <c r="AN751" s="1100" t="str">
        <f t="shared" si="421"/>
        <v>n/a</v>
      </c>
      <c r="AO751" s="1100" t="str">
        <f t="shared" si="422"/>
        <v>n/a</v>
      </c>
      <c r="AP751" s="1100" t="str">
        <f t="shared" si="423"/>
        <v>n/a</v>
      </c>
      <c r="AQ751" s="1100" t="str">
        <f t="shared" si="424"/>
        <v>n/a</v>
      </c>
      <c r="AR751" s="1100" t="str">
        <f t="shared" si="425"/>
        <v>n/a</v>
      </c>
      <c r="AS751" s="1100" t="str">
        <f t="shared" si="426"/>
        <v>n/a</v>
      </c>
      <c r="AT751" s="1100" t="str">
        <f t="shared" si="427"/>
        <v>n/a</v>
      </c>
      <c r="AU751" s="1100" t="str">
        <f t="shared" si="428"/>
        <v>n/a</v>
      </c>
      <c r="AV751" s="1100" t="str">
        <f t="shared" si="429"/>
        <v>n/a</v>
      </c>
      <c r="AW751" s="1100">
        <f t="shared" si="431"/>
        <v>33.415762300277059</v>
      </c>
      <c r="AX751" s="1100">
        <f t="shared" si="432"/>
        <v>39.369940288230872</v>
      </c>
    </row>
    <row r="753" spans="4:26" x14ac:dyDescent="0.2">
      <c r="D753" s="490"/>
      <c r="E753" s="590"/>
      <c r="F753" s="590"/>
      <c r="G753" s="490"/>
      <c r="H753" s="490"/>
      <c r="I753" s="490"/>
      <c r="J753" s="490"/>
      <c r="K753" s="972"/>
      <c r="L753" s="490"/>
      <c r="M753" s="490"/>
      <c r="N753" s="972"/>
      <c r="O753" s="590"/>
      <c r="P753" s="590"/>
      <c r="Q753" s="590"/>
      <c r="R753" s="590"/>
      <c r="S753" s="590"/>
      <c r="T753" s="590"/>
      <c r="U753" s="590"/>
      <c r="V753" s="590"/>
      <c r="W753" s="590"/>
      <c r="X753" s="590"/>
      <c r="Y753" s="590"/>
      <c r="Z753" s="590"/>
    </row>
    <row r="754" spans="4:26" x14ac:dyDescent="0.2">
      <c r="D754" s="1096"/>
      <c r="E754" s="1096"/>
      <c r="F754" s="1096"/>
      <c r="G754" s="1096"/>
      <c r="H754" s="1096"/>
      <c r="I754" s="1096"/>
      <c r="J754" s="1096"/>
      <c r="K754" s="1096"/>
      <c r="L754" s="1096"/>
      <c r="M754" s="1096"/>
      <c r="N754" s="1096"/>
      <c r="O754" s="1096"/>
      <c r="P754" s="1096"/>
      <c r="Q754" s="1096"/>
      <c r="R754" s="1096"/>
      <c r="S754" s="1096"/>
      <c r="T754" s="1096"/>
      <c r="U754" s="1096"/>
      <c r="V754" s="1096"/>
      <c r="W754" s="1096"/>
      <c r="X754" s="1096"/>
      <c r="Y754" s="1096"/>
      <c r="Z754" s="1096"/>
    </row>
    <row r="755" spans="4:26" x14ac:dyDescent="0.2">
      <c r="D755" s="1096"/>
      <c r="E755" s="1096"/>
      <c r="F755" s="1096"/>
      <c r="G755" s="1096"/>
      <c r="H755" s="1096"/>
      <c r="I755" s="1096"/>
      <c r="J755" s="1096"/>
      <c r="K755" s="1096"/>
      <c r="L755" s="1096"/>
      <c r="M755" s="1096"/>
      <c r="N755" s="1096"/>
      <c r="O755" s="1096"/>
      <c r="P755" s="1096"/>
      <c r="Q755" s="1096"/>
      <c r="R755" s="1096"/>
      <c r="S755" s="1096"/>
      <c r="T755" s="1096"/>
      <c r="U755" s="1096"/>
      <c r="V755" s="1096"/>
      <c r="W755" s="1096"/>
      <c r="X755" s="1096"/>
      <c r="Y755" s="1096"/>
      <c r="Z755" s="1096"/>
    </row>
  </sheetData>
  <sheetProtection selectLockedCells="1" selectUnlockedCells="1"/>
  <conditionalFormatting sqref="A380 A398 A433 A459 A504 A521 A541 A573 A570:A571">
    <cfRule type="cellIs" dxfId="4" priority="78" stopIfTrue="1" operator="lessThan">
      <formula>2</formula>
    </cfRule>
  </conditionalFormatting>
  <pageMargins left="0.2" right="0.2" top="0.44027777777777777" bottom="0.45" header="0.51180555555555551" footer="0.51180555555555551"/>
  <pageSetup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06"/>
  <sheetViews>
    <sheetView workbookViewId="0">
      <pane xSplit="2" ySplit="5" topLeftCell="C6" activePane="bottomRight" state="frozen"/>
      <selection pane="topRight" activeCell="C1" sqref="C1"/>
      <selection pane="bottomLeft" activeCell="A19" sqref="A19"/>
      <selection pane="bottomRight"/>
    </sheetView>
  </sheetViews>
  <sheetFormatPr defaultColWidth="8.85546875" defaultRowHeight="12.75" x14ac:dyDescent="0.2"/>
  <cols>
    <col min="1" max="1" width="19.5703125" customWidth="1"/>
    <col min="2" max="2" width="6" customWidth="1"/>
    <col min="4" max="4" width="15.7109375" customWidth="1"/>
    <col min="5" max="5" width="3.7109375" bestFit="1" customWidth="1"/>
    <col min="6" max="6" width="4.42578125" bestFit="1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bestFit="1" customWidth="1"/>
    <col min="14" max="14" width="4.85546875" customWidth="1"/>
    <col min="15" max="15" width="7.85546875" bestFit="1" customWidth="1"/>
    <col min="16" max="17" width="8.85546875" style="423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bestFit="1" customWidth="1"/>
    <col min="29" max="29" width="5" bestFit="1" customWidth="1"/>
    <col min="30" max="30" width="7.140625" bestFit="1" customWidth="1"/>
    <col min="31" max="31" width="6.5703125" bestFit="1" customWidth="1"/>
    <col min="32" max="32" width="6" bestFit="1" customWidth="1"/>
    <col min="33" max="33" width="6.5703125" bestFit="1" customWidth="1"/>
    <col min="34" max="34" width="7.28515625" bestFit="1" customWidth="1"/>
    <col min="35" max="35" width="6.85546875" bestFit="1" customWidth="1"/>
    <col min="36" max="36" width="6" bestFit="1" customWidth="1"/>
    <col min="37" max="37" width="5.7109375" bestFit="1" customWidth="1"/>
    <col min="38" max="38" width="7.7109375" customWidth="1"/>
    <col min="39" max="39" width="7" customWidth="1"/>
    <col min="40" max="40" width="6.7109375" customWidth="1"/>
    <col min="41" max="42" width="8.85546875" style="773"/>
    <col min="43" max="43" width="7.85546875" style="773" customWidth="1"/>
    <col min="44" max="50" width="6.28515625" style="765" customWidth="1"/>
  </cols>
  <sheetData>
    <row r="1" spans="1:59" x14ac:dyDescent="0.2">
      <c r="A1" s="124" t="s">
        <v>1829</v>
      </c>
      <c r="B1" s="125"/>
      <c r="F1" s="815"/>
    </row>
    <row r="2" spans="1:59" ht="76.5" x14ac:dyDescent="0.2">
      <c r="A2" s="552" t="s">
        <v>4097</v>
      </c>
      <c r="B2" s="126"/>
    </row>
    <row r="3" spans="1:59" s="607" customFormat="1" ht="12.75" customHeight="1" x14ac:dyDescent="0.2">
      <c r="A3" s="756"/>
      <c r="B3" s="757"/>
      <c r="C3" s="25"/>
      <c r="D3" s="757"/>
      <c r="E3" s="758"/>
      <c r="F3" s="758"/>
      <c r="G3" s="757"/>
      <c r="H3" s="757"/>
      <c r="I3" s="757"/>
      <c r="J3" s="757"/>
      <c r="K3" s="10"/>
      <c r="L3" s="759"/>
      <c r="M3" s="755"/>
      <c r="N3" s="10"/>
      <c r="O3" s="200"/>
      <c r="P3" s="791"/>
      <c r="Q3" s="791"/>
      <c r="R3" s="10"/>
      <c r="S3" s="546" t="s">
        <v>4328</v>
      </c>
      <c r="T3" s="548"/>
      <c r="U3" s="548"/>
      <c r="V3" s="9"/>
      <c r="W3" s="9"/>
      <c r="Y3" s="10"/>
      <c r="Z3" s="760"/>
      <c r="AA3" s="10"/>
      <c r="AB3" s="10"/>
      <c r="AC3" s="544"/>
      <c r="AD3" s="544"/>
      <c r="AE3" s="544"/>
      <c r="AF3" s="544"/>
      <c r="AG3" s="544"/>
      <c r="AH3" s="544"/>
      <c r="AI3" s="544"/>
      <c r="AJ3" s="544"/>
      <c r="AK3" s="544"/>
      <c r="AM3" s="547"/>
      <c r="AN3" s="547"/>
      <c r="AO3" s="774"/>
      <c r="AP3" s="775"/>
      <c r="AQ3" s="776"/>
      <c r="AR3" s="217" t="s">
        <v>5</v>
      </c>
      <c r="AS3" s="766"/>
      <c r="AU3" s="766"/>
      <c r="AV3" s="767"/>
      <c r="AW3" s="1195" t="s">
        <v>19</v>
      </c>
      <c r="AX3" s="1195"/>
      <c r="AY3" s="10"/>
      <c r="AZ3" s="1191" t="s">
        <v>20</v>
      </c>
      <c r="BA3" s="1192"/>
      <c r="BB3" s="1192"/>
      <c r="BC3" s="1193"/>
    </row>
    <row r="4" spans="1:59" s="518" customFormat="1" ht="12.75" customHeight="1" x14ac:dyDescent="0.2">
      <c r="A4" s="592" t="s">
        <v>21</v>
      </c>
      <c r="B4" s="486" t="s">
        <v>22</v>
      </c>
      <c r="C4" s="531"/>
      <c r="D4" s="592"/>
      <c r="E4" s="668" t="s">
        <v>23</v>
      </c>
      <c r="F4" s="668" t="s">
        <v>24</v>
      </c>
      <c r="G4" s="667" t="s">
        <v>25</v>
      </c>
      <c r="H4" s="531"/>
      <c r="I4" s="669">
        <f>'All CCC'!I5</f>
        <v>44253</v>
      </c>
      <c r="J4" s="486" t="s">
        <v>26</v>
      </c>
      <c r="K4" s="486" t="s">
        <v>4132</v>
      </c>
      <c r="L4" s="574" t="s">
        <v>4090</v>
      </c>
      <c r="M4" s="531"/>
      <c r="N4" s="592" t="s">
        <v>28</v>
      </c>
      <c r="O4" s="486" t="s">
        <v>4133</v>
      </c>
      <c r="P4" s="1190" t="s">
        <v>4137</v>
      </c>
      <c r="Q4" s="1190"/>
      <c r="R4" s="486" t="s">
        <v>27</v>
      </c>
      <c r="S4" s="621" t="s">
        <v>42</v>
      </c>
      <c r="T4" s="621" t="s">
        <v>42</v>
      </c>
      <c r="U4" s="621" t="s">
        <v>42</v>
      </c>
      <c r="V4" s="621" t="s">
        <v>42</v>
      </c>
      <c r="W4" s="621" t="s">
        <v>41</v>
      </c>
      <c r="X4" s="621" t="s">
        <v>36</v>
      </c>
      <c r="Y4" s="670" t="s">
        <v>29</v>
      </c>
      <c r="Z4" s="486" t="s">
        <v>30</v>
      </c>
      <c r="AA4" s="486" t="s">
        <v>32</v>
      </c>
      <c r="AB4" s="486" t="s">
        <v>33</v>
      </c>
      <c r="AC4" s="654" t="s">
        <v>32</v>
      </c>
      <c r="AD4" s="654"/>
      <c r="AE4" s="654" t="s">
        <v>32</v>
      </c>
      <c r="AF4" s="654" t="s">
        <v>35</v>
      </c>
      <c r="AG4" s="654" t="s">
        <v>32</v>
      </c>
      <c r="AH4" s="654" t="s">
        <v>32</v>
      </c>
      <c r="AI4" s="654" t="s">
        <v>4111</v>
      </c>
      <c r="AJ4" s="654" t="s">
        <v>36</v>
      </c>
      <c r="AK4" s="654" t="s">
        <v>4112</v>
      </c>
      <c r="AL4" s="654" t="s">
        <v>38</v>
      </c>
      <c r="AM4" s="654" t="s">
        <v>39</v>
      </c>
      <c r="AN4" s="654" t="s">
        <v>40</v>
      </c>
      <c r="AO4" s="602" t="s">
        <v>47</v>
      </c>
      <c r="AP4" s="602" t="s">
        <v>48</v>
      </c>
      <c r="AQ4" s="713" t="s">
        <v>31</v>
      </c>
      <c r="AR4" s="768" t="s">
        <v>49</v>
      </c>
      <c r="AS4" s="769"/>
      <c r="AT4" s="770"/>
      <c r="AU4" s="770"/>
      <c r="AV4" s="770"/>
      <c r="AW4" s="1194" t="s">
        <v>50</v>
      </c>
      <c r="AX4" s="1194"/>
      <c r="AY4" s="671" t="s">
        <v>51</v>
      </c>
      <c r="AZ4" s="722" t="s">
        <v>52</v>
      </c>
      <c r="BA4" s="672" t="s">
        <v>52</v>
      </c>
      <c r="BB4" s="672" t="s">
        <v>53</v>
      </c>
      <c r="BC4" s="723" t="s">
        <v>54</v>
      </c>
      <c r="BD4" s="579"/>
      <c r="BE4" s="531" t="s">
        <v>4202</v>
      </c>
      <c r="BF4" s="531" t="s">
        <v>4204</v>
      </c>
      <c r="BG4" s="597" t="s">
        <v>32</v>
      </c>
    </row>
    <row r="5" spans="1:59" s="567" customFormat="1" ht="12.75" customHeight="1" thickBot="1" x14ac:dyDescent="0.25">
      <c r="A5" s="605" t="s">
        <v>55</v>
      </c>
      <c r="B5" s="614" t="s">
        <v>56</v>
      </c>
      <c r="C5" s="614" t="s">
        <v>95</v>
      </c>
      <c r="D5" s="614" t="s">
        <v>57</v>
      </c>
      <c r="E5" s="761" t="s">
        <v>58</v>
      </c>
      <c r="F5" s="761" t="s">
        <v>59</v>
      </c>
      <c r="G5" s="564" t="s">
        <v>60</v>
      </c>
      <c r="H5" s="564" t="s">
        <v>61</v>
      </c>
      <c r="I5" s="614" t="s">
        <v>62</v>
      </c>
      <c r="J5" s="614" t="s">
        <v>63</v>
      </c>
      <c r="K5" s="614" t="s">
        <v>71</v>
      </c>
      <c r="L5" s="612" t="s">
        <v>4091</v>
      </c>
      <c r="M5" s="564" t="s">
        <v>4134</v>
      </c>
      <c r="N5" s="762" t="s">
        <v>69</v>
      </c>
      <c r="O5" s="614" t="s">
        <v>72</v>
      </c>
      <c r="P5" s="792" t="s">
        <v>67</v>
      </c>
      <c r="Q5" s="792" t="s">
        <v>68</v>
      </c>
      <c r="R5" s="614" t="s">
        <v>66</v>
      </c>
      <c r="S5" s="684" t="s">
        <v>87</v>
      </c>
      <c r="T5" s="684" t="s">
        <v>88</v>
      </c>
      <c r="U5" s="684" t="s">
        <v>51</v>
      </c>
      <c r="V5" s="684" t="s">
        <v>89</v>
      </c>
      <c r="W5" s="684" t="s">
        <v>86</v>
      </c>
      <c r="X5" s="684" t="s">
        <v>85</v>
      </c>
      <c r="Y5" s="605" t="s">
        <v>1846</v>
      </c>
      <c r="Z5" s="614" t="s">
        <v>72</v>
      </c>
      <c r="AA5" s="614" t="s">
        <v>74</v>
      </c>
      <c r="AB5" s="614" t="s">
        <v>75</v>
      </c>
      <c r="AC5" s="655" t="s">
        <v>76</v>
      </c>
      <c r="AD5" s="655" t="s">
        <v>34</v>
      </c>
      <c r="AE5" s="655" t="s">
        <v>77</v>
      </c>
      <c r="AF5" s="655" t="s">
        <v>78</v>
      </c>
      <c r="AG5" s="655" t="s">
        <v>79</v>
      </c>
      <c r="AH5" s="655" t="s">
        <v>80</v>
      </c>
      <c r="AI5" s="655" t="s">
        <v>80</v>
      </c>
      <c r="AJ5" s="655" t="s">
        <v>80</v>
      </c>
      <c r="AK5" s="655" t="s">
        <v>80</v>
      </c>
      <c r="AL5" s="655" t="s">
        <v>82</v>
      </c>
      <c r="AM5" s="655" t="s">
        <v>83</v>
      </c>
      <c r="AN5" s="655" t="s">
        <v>84</v>
      </c>
      <c r="AO5" s="777" t="s">
        <v>96</v>
      </c>
      <c r="AP5" s="777" t="s">
        <v>97</v>
      </c>
      <c r="AQ5" s="778" t="s">
        <v>73</v>
      </c>
      <c r="AR5" s="772">
        <v>2019</v>
      </c>
      <c r="AS5" s="772">
        <v>2020</v>
      </c>
      <c r="AT5" s="772">
        <v>2021</v>
      </c>
      <c r="AU5" s="772">
        <v>2022</v>
      </c>
      <c r="AV5" s="772">
        <v>2023</v>
      </c>
      <c r="AW5" s="771" t="s">
        <v>98</v>
      </c>
      <c r="AX5" s="771" t="s">
        <v>99</v>
      </c>
      <c r="AY5" s="763" t="s">
        <v>100</v>
      </c>
      <c r="AZ5" s="779" t="s">
        <v>101</v>
      </c>
      <c r="BA5" s="764" t="s">
        <v>102</v>
      </c>
      <c r="BB5" s="764" t="s">
        <v>103</v>
      </c>
      <c r="BC5" s="780" t="s">
        <v>103</v>
      </c>
      <c r="BD5" s="864" t="s">
        <v>4200</v>
      </c>
      <c r="BE5" s="682" t="s">
        <v>4203</v>
      </c>
      <c r="BF5" s="682" t="s">
        <v>4205</v>
      </c>
      <c r="BG5" s="783" t="s">
        <v>4320</v>
      </c>
    </row>
    <row r="6" spans="1:59" ht="11.25" customHeight="1" x14ac:dyDescent="0.2">
      <c r="A6" s="550" t="str">
        <f>IF($B6="","",INDEX('All CCC'!A$7:A$846,MATCH(WatchList!$B6,'All CCC'!$B$7:$B$846,0)))</f>
        <v>3M Company</v>
      </c>
      <c r="B6" s="31" t="s">
        <v>110</v>
      </c>
      <c r="C6" s="856" t="str">
        <f>IF($B6="","",INDEX('All CCC'!C$7:C$846,MATCH(WatchList!$B6,'All CCC'!$B$7:$B$846,0)))</f>
        <v>Industrials</v>
      </c>
      <c r="D6" s="856" t="str">
        <f>IF($B6="","",INDEX('All CCC'!D$7:D$846,MATCH(WatchList!$B6,'All CCC'!$B$7:$B$846,0)))</f>
        <v>Industrial Conglomerates</v>
      </c>
      <c r="E6" s="856">
        <f>IF($B6="","",INDEX('All CCC'!E$7:E$846,MATCH(WatchList!$B6,'All CCC'!$B$7:$B$846,0)))</f>
        <v>63</v>
      </c>
      <c r="F6" s="856">
        <f>IF($B6="","",INDEX('All CCC'!F$7:F$846,MATCH(WatchList!$B6,'All CCC'!$B$7:$B$846,0)))</f>
        <v>8</v>
      </c>
      <c r="G6" s="856" t="str">
        <f>IF($B6="","",INDEX('All CCC'!G$7:G$846,MATCH(WatchList!$B6,'All CCC'!$B$7:$B$846,0)))</f>
        <v>N</v>
      </c>
      <c r="H6" s="856" t="str">
        <f>IF($B6="","",INDEX('All CCC'!H$7:H$846,MATCH(WatchList!$B6,'All CCC'!$B$7:$B$846,0)))</f>
        <v>N</v>
      </c>
      <c r="I6" s="856">
        <f>IF($B6="","",INDEX('All CCC'!I$7:I$846,MATCH(WatchList!$B6,'All CCC'!$B$7:$B$846,0)))</f>
        <v>175.06</v>
      </c>
      <c r="J6" s="856">
        <f>IF($B6="","",INDEX('All CCC'!J$7:J$846,MATCH(WatchList!$B6,'All CCC'!$B$7:$B$846,0)))</f>
        <v>3.3816977036444644</v>
      </c>
      <c r="K6" s="856">
        <f>IF($B6="","",INDEX('All CCC'!K$7:K$846,MATCH(WatchList!$B6,'All CCC'!$B$7:$B$846,0)))</f>
        <v>1.48</v>
      </c>
      <c r="L6" s="856">
        <f>IF($B6="","",INDEX('All CCC'!L$7:L$846,MATCH(WatchList!$B6,'All CCC'!$B$7:$B$846,0)))</f>
        <v>4</v>
      </c>
      <c r="M6" s="856">
        <f>IF($B6="","",INDEX('All CCC'!M$7:M$846,MATCH(WatchList!$B6,'All CCC'!$B$7:$B$846,0)))</f>
        <v>5.92</v>
      </c>
      <c r="N6" s="856" t="str">
        <f>IF($B6="","",INDEX('All CCC'!N$7:N$846,MATCH(WatchList!$B6,'All CCC'!$B$7:$B$846,0)))</f>
        <v>C12</v>
      </c>
      <c r="O6" s="856">
        <f>IF($B6="","",INDEX('All CCC'!O$7:O$846,MATCH(WatchList!$B6,'All CCC'!$B$7:$B$846,0)))</f>
        <v>1.47</v>
      </c>
      <c r="P6" s="857">
        <f>IF($B6="","",INDEX('All CCC'!P$7:P$846,MATCH(WatchList!$B6,'All CCC'!$B$7:$B$846,0)))</f>
        <v>44238</v>
      </c>
      <c r="Q6" s="857">
        <f>IF($B6="","",INDEX('All CCC'!Q$7:Q$846,MATCH(WatchList!$B6,'All CCC'!$B$7:$B$846,0)))</f>
        <v>44267</v>
      </c>
      <c r="R6" s="856">
        <f>IF($B6="","",INDEX('All CCC'!R$7:R$846,MATCH(WatchList!$B6,'All CCC'!$B$7:$B$846,0)))</f>
        <v>0.68027210884353795</v>
      </c>
      <c r="S6" s="856">
        <f>IF($B6="","",INDEX('All CCC'!S$7:S$846,MATCH(WatchList!$B6,'All CCC'!$B$7:$B$846,0)))</f>
        <v>2.0833333333333259</v>
      </c>
      <c r="T6" s="856">
        <f>IF($B6="","",INDEX('All CCC'!T$7:T$846,MATCH(WatchList!$B6,'All CCC'!$B$7:$B$846,0)))</f>
        <v>7.7522851936750348</v>
      </c>
      <c r="U6" s="856">
        <f>IF($B6="","",INDEX('All CCC'!U$7:U$846,MATCH(WatchList!$B6,'All CCC'!$B$7:$B$846,0)))</f>
        <v>7.4777816228882132</v>
      </c>
      <c r="V6" s="856">
        <f>IF($B6="","",INDEX('All CCC'!V$7:V$846,MATCH(WatchList!$B6,'All CCC'!$B$7:$B$846,0)))</f>
        <v>10.8449222600272</v>
      </c>
      <c r="W6" s="856">
        <f>IF($B6="","",INDEX('All CCC'!W$7:W$846,MATCH(WatchList!$B6,'All CCC'!$B$7:$B$846,0)))</f>
        <v>0.68951915408838149</v>
      </c>
      <c r="X6" s="856">
        <f>IF($B6="","",INDEX('All CCC'!X$7:X$846,MATCH(WatchList!$B6,'All CCC'!$B$7:$B$846,0)))</f>
        <v>1.8694454057220533</v>
      </c>
      <c r="Y6" s="856">
        <f>IF($B6="","",INDEX('All CCC'!Y$7:Y$846,MATCH(WatchList!$B6,'All CCC'!$B$7:$B$846,0)))</f>
        <v>0</v>
      </c>
      <c r="Z6" s="856">
        <f>IF($B6="","",INDEX('All CCC'!Z$7:Z$846,MATCH(WatchList!$B6,'All CCC'!$B$7:$B$846,0)))</f>
        <v>64</v>
      </c>
      <c r="AA6" s="856">
        <f>IF($B6="","",INDEX('All CCC'!AA$7:AA$846,MATCH(WatchList!$B6,'All CCC'!$B$7:$B$846,0)))</f>
        <v>18.925405405405407</v>
      </c>
      <c r="AB6" s="856">
        <f>IF($B6="","",INDEX('All CCC'!AB$7:AB$846,MATCH(WatchList!$B6,'All CCC'!$B$7:$B$846,0)))</f>
        <v>12</v>
      </c>
      <c r="AC6" s="856">
        <f>IF($B6="","",INDEX('All CCC'!AC$7:AC$846,MATCH(WatchList!$B6,'All CCC'!$B$7:$B$846,0)))</f>
        <v>9.25</v>
      </c>
      <c r="AD6" s="856">
        <f>IF($B6="","",INDEX('All CCC'!AD$7:AD$846,MATCH(WatchList!$B6,'All CCC'!$B$7:$B$846,0)))</f>
        <v>2.77</v>
      </c>
      <c r="AE6" s="856">
        <f>IF($B6="","",INDEX('All CCC'!AE$7:AE$846,MATCH(WatchList!$B6,'All CCC'!$B$7:$B$846,0)))</f>
        <v>3.27</v>
      </c>
      <c r="AF6" s="856">
        <f>IF($B6="","",INDEX('All CCC'!AF$7:AF$846,MATCH(WatchList!$B6,'All CCC'!$B$7:$B$846,0)))</f>
        <v>8.0399999999999991</v>
      </c>
      <c r="AG6" s="856">
        <f>IF($B6="","",INDEX('All CCC'!AG$7:AG$846,MATCH(WatchList!$B6,'All CCC'!$B$7:$B$846,0)))</f>
        <v>47.099999999999994</v>
      </c>
      <c r="AH6" s="856">
        <f>IF($B6="","",INDEX('All CCC'!AH$7:AH$846,MATCH(WatchList!$B6,'All CCC'!$B$7:$B$846,0)))</f>
        <v>18.399999999999999</v>
      </c>
      <c r="AI6" s="856">
        <f>IF($B6="","",INDEX('All CCC'!AI$7:AI$846,MATCH(WatchList!$B6,'All CCC'!$B$7:$B$846,0)))</f>
        <v>8.4699999999999989</v>
      </c>
      <c r="AJ6" s="856">
        <f>IF($B6="","",INDEX('All CCC'!AJ$7:AJ$846,MATCH(WatchList!$B6,'All CCC'!$B$7:$B$846,0)))</f>
        <v>4</v>
      </c>
      <c r="AK6" s="856">
        <f>IF($B6="","",INDEX('All CCC'!AK$7:AK$846,MATCH(WatchList!$B6,'All CCC'!$B$7:$B$846,0)))</f>
        <v>6.99</v>
      </c>
      <c r="AL6" s="856">
        <f>IF($B6="","",INDEX('All CCC'!AL$7:AL$846,MATCH(WatchList!$B6,'All CCC'!$B$7:$B$846,0)))</f>
        <v>105180</v>
      </c>
      <c r="AM6" s="856">
        <f>IF($B6="","",INDEX('All CCC'!AM$7:AM$846,MATCH(WatchList!$B6,'All CCC'!$B$7:$B$846,0)))</f>
        <v>0.19</v>
      </c>
      <c r="AN6" s="856">
        <f>IF($B6="","",INDEX('All CCC'!AN$7:AN$846,MATCH(WatchList!$B6,'All CCC'!$B$7:$B$846,0)))</f>
        <v>1.46</v>
      </c>
      <c r="AO6" s="856">
        <f>IF($B6="","",INDEX('All CCC'!AO$7:AO$846,MATCH(WatchList!$B6,'All CCC'!$B$7:$B$846,0)))</f>
        <v>-8.0659260788727281</v>
      </c>
      <c r="AP6" s="856">
        <f>IF($B6="","",INDEX('All CCC'!AP$7:AP$846,MATCH(WatchList!$B6,'All CCC'!$B$7:$B$846,0)))</f>
        <v>10.859479326532679</v>
      </c>
      <c r="AQ6" s="856">
        <f>IF($B6="","",INDEX('All CCC'!AQ$7:AQ$846,MATCH(WatchList!$B6,'All CCC'!$B$7:$B$846,0)))</f>
        <v>160.0514987112783</v>
      </c>
      <c r="AR6" s="856">
        <f>IF($B6="","",INDEX('All CCC'!AR$7:AR$846,MATCH(WatchList!$B6,'All CCC'!$B$7:$B$846,0)))</f>
        <v>6.468</v>
      </c>
      <c r="AS6" s="856">
        <f>IF($B6="","",INDEX('All CCC'!AS$7:AS$846,MATCH(WatchList!$B6,'All CCC'!$B$7:$B$846,0)))</f>
        <v>7.0158395999999996</v>
      </c>
      <c r="AT6" s="856">
        <f>IF($B6="","",INDEX('All CCC'!AT$7:AT$846,MATCH(WatchList!$B6,'All CCC'!$B$7:$B$846,0)))</f>
        <v>7.5062467880400003</v>
      </c>
      <c r="AU6" s="856">
        <f>IF($B6="","",INDEX('All CCC'!AU$7:AU$846,MATCH(WatchList!$B6,'All CCC'!$B$7:$B$846,0)))</f>
        <v>8.0309334385239968</v>
      </c>
      <c r="AV6" s="856">
        <f>IF($B6="","",INDEX('All CCC'!AV$7:AV$846,MATCH(WatchList!$B6,'All CCC'!$B$7:$B$846,0)))</f>
        <v>8.5922956858768256</v>
      </c>
      <c r="AW6" s="856">
        <f>IF($B6="","",INDEX('All CCC'!AW$7:AW$846,MATCH(WatchList!$B6,'All CCC'!$B$7:$B$846,0)))</f>
        <v>37.61331551244082</v>
      </c>
      <c r="AX6" s="856">
        <f>IF($B6="","",INDEX('All CCC'!AX$7:AX$846,MATCH(WatchList!$B6,'All CCC'!$B$7:$B$846,0)))</f>
        <v>21.485956536296598</v>
      </c>
      <c r="AY6" s="856">
        <f>IF($B6="","",INDEX('All CCC'!AY$7:AY$846,MATCH(WatchList!$B6,'All CCC'!$B$7:$B$846,0)))</f>
        <v>0.94</v>
      </c>
      <c r="AZ6" s="856">
        <f>IF($B6="","",INDEX('All CCC'!AZ$7:AZ$846,MATCH(WatchList!$B6,'All CCC'!$B$7:$B$846,0)))</f>
        <v>53.510000000000005</v>
      </c>
      <c r="BA6" s="856">
        <f>IF($B6="","",INDEX('All CCC'!BA$7:BA$846,MATCH(WatchList!$B6,'All CCC'!$B$7:$B$846,0)))</f>
        <v>-6.52</v>
      </c>
      <c r="BB6" s="856">
        <f>IF($B6="","",INDEX('All CCC'!BB$7:BB$846,MATCH(WatchList!$B6,'All CCC'!$B$7:$B$846,0)))</f>
        <v>0.31</v>
      </c>
      <c r="BC6" s="856">
        <f>IF($B6="","",INDEX('All CCC'!BC$7:BC$846,MATCH(WatchList!$B6,'All CCC'!$B$7:$B$846,0)))</f>
        <v>6.04</v>
      </c>
      <c r="BD6" s="856">
        <f>IF($B6="","",INDEX('All CCC'!BD$7:BD$846,MATCH(WatchList!$B6,'All CCC'!$B$7:$B$846,0)))</f>
        <v>0</v>
      </c>
      <c r="BE6" s="856">
        <f>IF($B6="","",INDEX('All CCC'!BE$7:BE$846,MATCH(WatchList!$B6,'All CCC'!$B$7:$B$846,0)))</f>
        <v>1959</v>
      </c>
      <c r="BF6" s="856">
        <f>IF($B6="","",INDEX('All CCC'!BF$7:BF$846,MATCH(WatchList!$B6,'All CCC'!$B$7:$B$846,0)))</f>
        <v>7</v>
      </c>
      <c r="BG6" s="856">
        <f>IF($B6="","",INDEX('All CCC'!BG$7:BG$846,MATCH(WatchList!$B6,'All CCC'!$B$7:$B$846,0)))</f>
        <v>11.700000000000001</v>
      </c>
    </row>
    <row r="7" spans="1:59" ht="11.25" customHeight="1" x14ac:dyDescent="0.2">
      <c r="A7" s="550" t="str">
        <f>IF($B7="","",INDEX('All CCC'!A$7:A$846,MATCH(WatchList!$B7,'All CCC'!$B$7:$B$846,0)))</f>
        <v/>
      </c>
      <c r="B7" s="31"/>
      <c r="C7" s="856" t="str">
        <f>IF($B7="","",INDEX('All CCC'!C$7:C$846,MATCH(WatchList!$B7,'All CCC'!$B$7:$B$846,0)))</f>
        <v/>
      </c>
      <c r="D7" s="856" t="str">
        <f>IF($B7="","",INDEX('All CCC'!D$7:D$846,MATCH(WatchList!$B7,'All CCC'!$B$7:$B$846,0)))</f>
        <v/>
      </c>
      <c r="E7" s="856" t="str">
        <f>IF($B7="","",INDEX('All CCC'!E$7:E$846,MATCH(WatchList!$B7,'All CCC'!$B$7:$B$846,0)))</f>
        <v/>
      </c>
      <c r="F7" s="856" t="str">
        <f>IF($B7="","",INDEX('All CCC'!F$7:F$846,MATCH(WatchList!$B7,'All CCC'!$B$7:$B$846,0)))</f>
        <v/>
      </c>
      <c r="G7" s="856" t="str">
        <f>IF($B7="","",INDEX('All CCC'!G$7:G$846,MATCH(WatchList!$B7,'All CCC'!$B$7:$B$846,0)))</f>
        <v/>
      </c>
      <c r="H7" s="856" t="str">
        <f>IF($B7="","",INDEX('All CCC'!H$7:H$846,MATCH(WatchList!$B7,'All CCC'!$B$7:$B$846,0)))</f>
        <v/>
      </c>
      <c r="I7" s="856" t="str">
        <f>IF($B7="","",INDEX('All CCC'!I$7:I$846,MATCH(WatchList!$B7,'All CCC'!$B$7:$B$846,0)))</f>
        <v/>
      </c>
      <c r="J7" s="856" t="str">
        <f>IF($B7="","",INDEX('All CCC'!J$7:J$846,MATCH(WatchList!$B7,'All CCC'!$B$7:$B$846,0)))</f>
        <v/>
      </c>
      <c r="K7" s="856" t="str">
        <f>IF($B7="","",INDEX('All CCC'!K$7:K$846,MATCH(WatchList!$B7,'All CCC'!$B$7:$B$846,0)))</f>
        <v/>
      </c>
      <c r="L7" s="856" t="str">
        <f>IF($B7="","",INDEX('All CCC'!L$7:L$846,MATCH(WatchList!$B7,'All CCC'!$B$7:$B$846,0)))</f>
        <v/>
      </c>
      <c r="M7" s="856" t="str">
        <f>IF($B7="","",INDEX('All CCC'!M$7:M$846,MATCH(WatchList!$B7,'All CCC'!$B$7:$B$846,0)))</f>
        <v/>
      </c>
      <c r="N7" s="856" t="str">
        <f>IF($B7="","",INDEX('All CCC'!N$7:N$846,MATCH(WatchList!$B7,'All CCC'!$B$7:$B$846,0)))</f>
        <v/>
      </c>
      <c r="O7" s="856" t="str">
        <f>IF($B7="","",INDEX('All CCC'!O$7:O$846,MATCH(WatchList!$B7,'All CCC'!$B$7:$B$846,0)))</f>
        <v/>
      </c>
      <c r="P7" s="857" t="str">
        <f>IF($B7="","",INDEX('All CCC'!P$7:P$846,MATCH(WatchList!$B7,'All CCC'!$B$7:$B$846,0)))</f>
        <v/>
      </c>
      <c r="Q7" s="857" t="str">
        <f>IF($B7="","",INDEX('All CCC'!Q$7:Q$846,MATCH(WatchList!$B7,'All CCC'!$B$7:$B$846,0)))</f>
        <v/>
      </c>
      <c r="R7" s="856" t="str">
        <f>IF($B7="","",INDEX('All CCC'!R$7:R$846,MATCH(WatchList!$B7,'All CCC'!$B$7:$B$846,0)))</f>
        <v/>
      </c>
      <c r="S7" s="856" t="str">
        <f>IF($B7="","",INDEX('All CCC'!S$7:S$846,MATCH(WatchList!$B7,'All CCC'!$B$7:$B$846,0)))</f>
        <v/>
      </c>
      <c r="T7" s="856" t="str">
        <f>IF($B7="","",INDEX('All CCC'!T$7:T$846,MATCH(WatchList!$B7,'All CCC'!$B$7:$B$846,0)))</f>
        <v/>
      </c>
      <c r="U7" s="856" t="str">
        <f>IF($B7="","",INDEX('All CCC'!U$7:U$846,MATCH(WatchList!$B7,'All CCC'!$B$7:$B$846,0)))</f>
        <v/>
      </c>
      <c r="V7" s="856" t="str">
        <f>IF($B7="","",INDEX('All CCC'!V$7:V$846,MATCH(WatchList!$B7,'All CCC'!$B$7:$B$846,0)))</f>
        <v/>
      </c>
      <c r="W7" s="856" t="str">
        <f>IF($B7="","",INDEX('All CCC'!W$7:W$846,MATCH(WatchList!$B7,'All CCC'!$B$7:$B$846,0)))</f>
        <v/>
      </c>
      <c r="X7" s="856" t="str">
        <f>IF($B7="","",INDEX('All CCC'!X$7:X$846,MATCH(WatchList!$B7,'All CCC'!$B$7:$B$846,0)))</f>
        <v/>
      </c>
      <c r="Y7" s="856" t="str">
        <f>IF($B7="","",INDEX('All CCC'!Y$7:Y$846,MATCH(WatchList!$B7,'All CCC'!$B$7:$B$846,0)))</f>
        <v/>
      </c>
      <c r="Z7" s="856" t="str">
        <f>IF($B7="","",INDEX('All CCC'!Z$7:Z$846,MATCH(WatchList!$B7,'All CCC'!$B$7:$B$846,0)))</f>
        <v/>
      </c>
      <c r="AA7" s="856" t="str">
        <f>IF($B7="","",INDEX('All CCC'!AA$7:AA$846,MATCH(WatchList!$B7,'All CCC'!$B$7:$B$846,0)))</f>
        <v/>
      </c>
      <c r="AB7" s="856" t="str">
        <f>IF($B7="","",INDEX('All CCC'!AB$7:AB$846,MATCH(WatchList!$B7,'All CCC'!$B$7:$B$846,0)))</f>
        <v/>
      </c>
      <c r="AC7" s="856" t="str">
        <f>IF($B7="","",INDEX('All CCC'!AC$7:AC$846,MATCH(WatchList!$B7,'All CCC'!$B$7:$B$846,0)))</f>
        <v/>
      </c>
      <c r="AD7" s="856" t="str">
        <f>IF($B7="","",INDEX('All CCC'!AD$7:AD$846,MATCH(WatchList!$B7,'All CCC'!$B$7:$B$846,0)))</f>
        <v/>
      </c>
      <c r="AE7" s="856" t="str">
        <f>IF($B7="","",INDEX('All CCC'!AE$7:AE$846,MATCH(WatchList!$B7,'All CCC'!$B$7:$B$846,0)))</f>
        <v/>
      </c>
      <c r="AF7" s="856" t="str">
        <f>IF($B7="","",INDEX('All CCC'!AF$7:AF$846,MATCH(WatchList!$B7,'All CCC'!$B$7:$B$846,0)))</f>
        <v/>
      </c>
      <c r="AG7" s="856" t="str">
        <f>IF($B7="","",INDEX('All CCC'!AG$7:AG$846,MATCH(WatchList!$B7,'All CCC'!$B$7:$B$846,0)))</f>
        <v/>
      </c>
      <c r="AH7" s="856" t="str">
        <f>IF($B7="","",INDEX('All CCC'!AH$7:AH$846,MATCH(WatchList!$B7,'All CCC'!$B$7:$B$846,0)))</f>
        <v/>
      </c>
      <c r="AI7" s="856" t="str">
        <f>IF($B7="","",INDEX('All CCC'!AI$7:AI$846,MATCH(WatchList!$B7,'All CCC'!$B$7:$B$846,0)))</f>
        <v/>
      </c>
      <c r="AJ7" s="856" t="str">
        <f>IF($B7="","",INDEX('All CCC'!AJ$7:AJ$846,MATCH(WatchList!$B7,'All CCC'!$B$7:$B$846,0)))</f>
        <v/>
      </c>
      <c r="AK7" s="856" t="str">
        <f>IF($B7="","",INDEX('All CCC'!AK$7:AK$846,MATCH(WatchList!$B7,'All CCC'!$B$7:$B$846,0)))</f>
        <v/>
      </c>
      <c r="AL7" s="856" t="str">
        <f>IF($B7="","",INDEX('All CCC'!AL$7:AL$846,MATCH(WatchList!$B7,'All CCC'!$B$7:$B$846,0)))</f>
        <v/>
      </c>
      <c r="AM7" s="856" t="str">
        <f>IF($B7="","",INDEX('All CCC'!AM$7:AM$846,MATCH(WatchList!$B7,'All CCC'!$B$7:$B$846,0)))</f>
        <v/>
      </c>
      <c r="AN7" s="856" t="str">
        <f>IF($B7="","",INDEX('All CCC'!AN$7:AN$846,MATCH(WatchList!$B7,'All CCC'!$B$7:$B$846,0)))</f>
        <v/>
      </c>
      <c r="AO7" s="856" t="str">
        <f>IF($B7="","",INDEX('All CCC'!AO$7:AO$846,MATCH(WatchList!$B7,'All CCC'!$B$7:$B$846,0)))</f>
        <v/>
      </c>
      <c r="AP7" s="856" t="str">
        <f>IF($B7="","",INDEX('All CCC'!AP$7:AP$846,MATCH(WatchList!$B7,'All CCC'!$B$7:$B$846,0)))</f>
        <v/>
      </c>
      <c r="AQ7" s="856" t="str">
        <f>IF($B7="","",INDEX('All CCC'!AQ$7:AQ$846,MATCH(WatchList!$B7,'All CCC'!$B$7:$B$846,0)))</f>
        <v/>
      </c>
      <c r="AR7" s="856" t="str">
        <f>IF($B7="","",INDEX('All CCC'!AR$7:AR$846,MATCH(WatchList!$B7,'All CCC'!$B$7:$B$846,0)))</f>
        <v/>
      </c>
      <c r="AS7" s="856" t="str">
        <f>IF($B7="","",INDEX('All CCC'!AS$7:AS$846,MATCH(WatchList!$B7,'All CCC'!$B$7:$B$846,0)))</f>
        <v/>
      </c>
      <c r="AT7" s="856" t="str">
        <f>IF($B7="","",INDEX('All CCC'!AT$7:AT$846,MATCH(WatchList!$B7,'All CCC'!$B$7:$B$846,0)))</f>
        <v/>
      </c>
      <c r="AU7" s="856" t="str">
        <f>IF($B7="","",INDEX('All CCC'!AU$7:AU$846,MATCH(WatchList!$B7,'All CCC'!$B$7:$B$846,0)))</f>
        <v/>
      </c>
      <c r="AV7" s="856" t="str">
        <f>IF($B7="","",INDEX('All CCC'!AV$7:AV$846,MATCH(WatchList!$B7,'All CCC'!$B$7:$B$846,0)))</f>
        <v/>
      </c>
      <c r="AW7" s="856" t="str">
        <f>IF($B7="","",INDEX('All CCC'!AW$7:AW$846,MATCH(WatchList!$B7,'All CCC'!$B$7:$B$846,0)))</f>
        <v/>
      </c>
      <c r="AX7" s="856" t="str">
        <f>IF($B7="","",INDEX('All CCC'!AX$7:AX$846,MATCH(WatchList!$B7,'All CCC'!$B$7:$B$846,0)))</f>
        <v/>
      </c>
      <c r="AY7" s="856" t="str">
        <f>IF($B7="","",INDEX('All CCC'!AY$7:AY$846,MATCH(WatchList!$B7,'All CCC'!$B$7:$B$846,0)))</f>
        <v/>
      </c>
      <c r="AZ7" s="856" t="str">
        <f>IF($B7="","",INDEX('All CCC'!AZ$7:AZ$846,MATCH(WatchList!$B7,'All CCC'!$B$7:$B$846,0)))</f>
        <v/>
      </c>
      <c r="BA7" s="856" t="str">
        <f>IF($B7="","",INDEX('All CCC'!BA$7:BA$846,MATCH(WatchList!$B7,'All CCC'!$B$7:$B$846,0)))</f>
        <v/>
      </c>
      <c r="BB7" s="856" t="str">
        <f>IF($B7="","",INDEX('All CCC'!BB$7:BB$846,MATCH(WatchList!$B7,'All CCC'!$B$7:$B$846,0)))</f>
        <v/>
      </c>
      <c r="BC7" s="856" t="str">
        <f>IF($B7="","",INDEX('All CCC'!BC$7:BC$846,MATCH(WatchList!$B7,'All CCC'!$B$7:$B$846,0)))</f>
        <v/>
      </c>
      <c r="BD7" s="856" t="str">
        <f>IF($B7="","",INDEX('All CCC'!BD$7:BD$846,MATCH(WatchList!$B7,'All CCC'!$B$7:$B$846,0)))</f>
        <v/>
      </c>
      <c r="BE7" s="856" t="str">
        <f>IF($B7="","",INDEX('All CCC'!BE$7:BE$846,MATCH(WatchList!$B7,'All CCC'!$B$7:$B$846,0)))</f>
        <v/>
      </c>
      <c r="BF7" s="856" t="str">
        <f>IF($B7="","",INDEX('All CCC'!BF$7:BF$846,MATCH(WatchList!$B7,'All CCC'!$B$7:$B$846,0)))</f>
        <v/>
      </c>
      <c r="BG7" s="856" t="str">
        <f>IF($B7="","",INDEX('All CCC'!BG$7:BG$846,MATCH(WatchList!$B7,'All CCC'!$B$7:$B$846,0)))</f>
        <v/>
      </c>
    </row>
    <row r="8" spans="1:59" s="832" customFormat="1" ht="11.25" customHeight="1" x14ac:dyDescent="0.2">
      <c r="A8" s="550" t="str">
        <f>IF($B8="","",INDEX('All CCC'!A$7:A$846,MATCH(WatchList!$B8,'All CCC'!$B$7:$B$846,0)))</f>
        <v/>
      </c>
      <c r="B8" s="31"/>
      <c r="C8" s="856" t="str">
        <f>IF($B8="","",INDEX('All CCC'!C$7:C$846,MATCH(WatchList!$B8,'All CCC'!$B$7:$B$846,0)))</f>
        <v/>
      </c>
      <c r="D8" s="856" t="str">
        <f>IF($B8="","",INDEX('All CCC'!D$7:D$846,MATCH(WatchList!$B8,'All CCC'!$B$7:$B$846,0)))</f>
        <v/>
      </c>
      <c r="E8" s="856" t="str">
        <f>IF($B8="","",INDEX('All CCC'!E$7:E$846,MATCH(WatchList!$B8,'All CCC'!$B$7:$B$846,0)))</f>
        <v/>
      </c>
      <c r="F8" s="856" t="str">
        <f>IF($B8="","",INDEX('All CCC'!F$7:F$846,MATCH(WatchList!$B8,'All CCC'!$B$7:$B$846,0)))</f>
        <v/>
      </c>
      <c r="G8" s="856" t="str">
        <f>IF($B8="","",INDEX('All CCC'!G$7:G$846,MATCH(WatchList!$B8,'All CCC'!$B$7:$B$846,0)))</f>
        <v/>
      </c>
      <c r="H8" s="856" t="str">
        <f>IF($B8="","",INDEX('All CCC'!H$7:H$846,MATCH(WatchList!$B8,'All CCC'!$B$7:$B$846,0)))</f>
        <v/>
      </c>
      <c r="I8" s="856" t="str">
        <f>IF($B8="","",INDEX('All CCC'!I$7:I$846,MATCH(WatchList!$B8,'All CCC'!$B$7:$B$846,0)))</f>
        <v/>
      </c>
      <c r="J8" s="856" t="str">
        <f>IF($B8="","",INDEX('All CCC'!J$7:J$846,MATCH(WatchList!$B8,'All CCC'!$B$7:$B$846,0)))</f>
        <v/>
      </c>
      <c r="K8" s="856" t="str">
        <f>IF($B8="","",INDEX('All CCC'!K$7:K$846,MATCH(WatchList!$B8,'All CCC'!$B$7:$B$846,0)))</f>
        <v/>
      </c>
      <c r="L8" s="856" t="str">
        <f>IF($B8="","",INDEX('All CCC'!L$7:L$846,MATCH(WatchList!$B8,'All CCC'!$B$7:$B$846,0)))</f>
        <v/>
      </c>
      <c r="M8" s="856" t="str">
        <f>IF($B8="","",INDEX('All CCC'!M$7:M$846,MATCH(WatchList!$B8,'All CCC'!$B$7:$B$846,0)))</f>
        <v/>
      </c>
      <c r="N8" s="856" t="str">
        <f>IF($B8="","",INDEX('All CCC'!N$7:N$846,MATCH(WatchList!$B8,'All CCC'!$B$7:$B$846,0)))</f>
        <v/>
      </c>
      <c r="O8" s="856" t="str">
        <f>IF($B8="","",INDEX('All CCC'!O$7:O$846,MATCH(WatchList!$B8,'All CCC'!$B$7:$B$846,0)))</f>
        <v/>
      </c>
      <c r="P8" s="857" t="str">
        <f>IF($B8="","",INDEX('All CCC'!P$7:P$846,MATCH(WatchList!$B8,'All CCC'!$B$7:$B$846,0)))</f>
        <v/>
      </c>
      <c r="Q8" s="857" t="str">
        <f>IF($B8="","",INDEX('All CCC'!Q$7:Q$846,MATCH(WatchList!$B8,'All CCC'!$B$7:$B$846,0)))</f>
        <v/>
      </c>
      <c r="R8" s="856" t="str">
        <f>IF($B8="","",INDEX('All CCC'!R$7:R$846,MATCH(WatchList!$B8,'All CCC'!$B$7:$B$846,0)))</f>
        <v/>
      </c>
      <c r="S8" s="856" t="str">
        <f>IF($B8="","",INDEX('All CCC'!S$7:S$846,MATCH(WatchList!$B8,'All CCC'!$B$7:$B$846,0)))</f>
        <v/>
      </c>
      <c r="T8" s="856" t="str">
        <f>IF($B8="","",INDEX('All CCC'!T$7:T$846,MATCH(WatchList!$B8,'All CCC'!$B$7:$B$846,0)))</f>
        <v/>
      </c>
      <c r="U8" s="856" t="str">
        <f>IF($B8="","",INDEX('All CCC'!U$7:U$846,MATCH(WatchList!$B8,'All CCC'!$B$7:$B$846,0)))</f>
        <v/>
      </c>
      <c r="V8" s="856" t="str">
        <f>IF($B8="","",INDEX('All CCC'!V$7:V$846,MATCH(WatchList!$B8,'All CCC'!$B$7:$B$846,0)))</f>
        <v/>
      </c>
      <c r="W8" s="856" t="str">
        <f>IF($B8="","",INDEX('All CCC'!W$7:W$846,MATCH(WatchList!$B8,'All CCC'!$B$7:$B$846,0)))</f>
        <v/>
      </c>
      <c r="X8" s="856" t="str">
        <f>IF($B8="","",INDEX('All CCC'!X$7:X$846,MATCH(WatchList!$B8,'All CCC'!$B$7:$B$846,0)))</f>
        <v/>
      </c>
      <c r="Y8" s="856" t="str">
        <f>IF($B8="","",INDEX('All CCC'!Y$7:Y$846,MATCH(WatchList!$B8,'All CCC'!$B$7:$B$846,0)))</f>
        <v/>
      </c>
      <c r="Z8" s="856" t="str">
        <f>IF($B8="","",INDEX('All CCC'!Z$7:Z$846,MATCH(WatchList!$B8,'All CCC'!$B$7:$B$846,0)))</f>
        <v/>
      </c>
      <c r="AA8" s="856" t="str">
        <f>IF($B8="","",INDEX('All CCC'!AA$7:AA$846,MATCH(WatchList!$B8,'All CCC'!$B$7:$B$846,0)))</f>
        <v/>
      </c>
      <c r="AB8" s="856" t="str">
        <f>IF($B8="","",INDEX('All CCC'!AB$7:AB$846,MATCH(WatchList!$B8,'All CCC'!$B$7:$B$846,0)))</f>
        <v/>
      </c>
      <c r="AC8" s="856" t="str">
        <f>IF($B8="","",INDEX('All CCC'!AC$7:AC$846,MATCH(WatchList!$B8,'All CCC'!$B$7:$B$846,0)))</f>
        <v/>
      </c>
      <c r="AD8" s="856" t="str">
        <f>IF($B8="","",INDEX('All CCC'!AD$7:AD$846,MATCH(WatchList!$B8,'All CCC'!$B$7:$B$846,0)))</f>
        <v/>
      </c>
      <c r="AE8" s="856" t="str">
        <f>IF($B8="","",INDEX('All CCC'!AE$7:AE$846,MATCH(WatchList!$B8,'All CCC'!$B$7:$B$846,0)))</f>
        <v/>
      </c>
      <c r="AF8" s="856" t="str">
        <f>IF($B8="","",INDEX('All CCC'!AF$7:AF$846,MATCH(WatchList!$B8,'All CCC'!$B$7:$B$846,0)))</f>
        <v/>
      </c>
      <c r="AG8" s="856" t="str">
        <f>IF($B8="","",INDEX('All CCC'!AG$7:AG$846,MATCH(WatchList!$B8,'All CCC'!$B$7:$B$846,0)))</f>
        <v/>
      </c>
      <c r="AH8" s="856" t="str">
        <f>IF($B8="","",INDEX('All CCC'!AH$7:AH$846,MATCH(WatchList!$B8,'All CCC'!$B$7:$B$846,0)))</f>
        <v/>
      </c>
      <c r="AI8" s="856" t="str">
        <f>IF($B8="","",INDEX('All CCC'!AI$7:AI$846,MATCH(WatchList!$B8,'All CCC'!$B$7:$B$846,0)))</f>
        <v/>
      </c>
      <c r="AJ8" s="856" t="str">
        <f>IF($B8="","",INDEX('All CCC'!AJ$7:AJ$846,MATCH(WatchList!$B8,'All CCC'!$B$7:$B$846,0)))</f>
        <v/>
      </c>
      <c r="AK8" s="856" t="str">
        <f>IF($B8="","",INDEX('All CCC'!AK$7:AK$846,MATCH(WatchList!$B8,'All CCC'!$B$7:$B$846,0)))</f>
        <v/>
      </c>
      <c r="AL8" s="856" t="str">
        <f>IF($B8="","",INDEX('All CCC'!AL$7:AL$846,MATCH(WatchList!$B8,'All CCC'!$B$7:$B$846,0)))</f>
        <v/>
      </c>
      <c r="AM8" s="856" t="str">
        <f>IF($B8="","",INDEX('All CCC'!AM$7:AM$846,MATCH(WatchList!$B8,'All CCC'!$B$7:$B$846,0)))</f>
        <v/>
      </c>
      <c r="AN8" s="856" t="str">
        <f>IF($B8="","",INDEX('All CCC'!AN$7:AN$846,MATCH(WatchList!$B8,'All CCC'!$B$7:$B$846,0)))</f>
        <v/>
      </c>
      <c r="AO8" s="856" t="str">
        <f>IF($B8="","",INDEX('All CCC'!AO$7:AO$846,MATCH(WatchList!$B8,'All CCC'!$B$7:$B$846,0)))</f>
        <v/>
      </c>
      <c r="AP8" s="856" t="str">
        <f>IF($B8="","",INDEX('All CCC'!AP$7:AP$846,MATCH(WatchList!$B8,'All CCC'!$B$7:$B$846,0)))</f>
        <v/>
      </c>
      <c r="AQ8" s="856" t="str">
        <f>IF($B8="","",INDEX('All CCC'!AQ$7:AQ$846,MATCH(WatchList!$B8,'All CCC'!$B$7:$B$846,0)))</f>
        <v/>
      </c>
      <c r="AR8" s="856" t="str">
        <f>IF($B8="","",INDEX('All CCC'!AR$7:AR$846,MATCH(WatchList!$B8,'All CCC'!$B$7:$B$846,0)))</f>
        <v/>
      </c>
      <c r="AS8" s="856" t="str">
        <f>IF($B8="","",INDEX('All CCC'!AS$7:AS$846,MATCH(WatchList!$B8,'All CCC'!$B$7:$B$846,0)))</f>
        <v/>
      </c>
      <c r="AT8" s="856" t="str">
        <f>IF($B8="","",INDEX('All CCC'!AT$7:AT$846,MATCH(WatchList!$B8,'All CCC'!$B$7:$B$846,0)))</f>
        <v/>
      </c>
      <c r="AU8" s="856" t="str">
        <f>IF($B8="","",INDEX('All CCC'!AU$7:AU$846,MATCH(WatchList!$B8,'All CCC'!$B$7:$B$846,0)))</f>
        <v/>
      </c>
      <c r="AV8" s="856" t="str">
        <f>IF($B8="","",INDEX('All CCC'!AV$7:AV$846,MATCH(WatchList!$B8,'All CCC'!$B$7:$B$846,0)))</f>
        <v/>
      </c>
      <c r="AW8" s="856" t="str">
        <f>IF($B8="","",INDEX('All CCC'!AW$7:AW$846,MATCH(WatchList!$B8,'All CCC'!$B$7:$B$846,0)))</f>
        <v/>
      </c>
      <c r="AX8" s="856" t="str">
        <f>IF($B8="","",INDEX('All CCC'!AX$7:AX$846,MATCH(WatchList!$B8,'All CCC'!$B$7:$B$846,0)))</f>
        <v/>
      </c>
      <c r="AY8" s="856" t="str">
        <f>IF($B8="","",INDEX('All CCC'!AY$7:AY$846,MATCH(WatchList!$B8,'All CCC'!$B$7:$B$846,0)))</f>
        <v/>
      </c>
      <c r="AZ8" s="856" t="str">
        <f>IF($B8="","",INDEX('All CCC'!AZ$7:AZ$846,MATCH(WatchList!$B8,'All CCC'!$B$7:$B$846,0)))</f>
        <v/>
      </c>
      <c r="BA8" s="856" t="str">
        <f>IF($B8="","",INDEX('All CCC'!BA$7:BA$846,MATCH(WatchList!$B8,'All CCC'!$B$7:$B$846,0)))</f>
        <v/>
      </c>
      <c r="BB8" s="856" t="str">
        <f>IF($B8="","",INDEX('All CCC'!BB$7:BB$846,MATCH(WatchList!$B8,'All CCC'!$B$7:$B$846,0)))</f>
        <v/>
      </c>
      <c r="BC8" s="856" t="str">
        <f>IF($B8="","",INDEX('All CCC'!BC$7:BC$846,MATCH(WatchList!$B8,'All CCC'!$B$7:$B$846,0)))</f>
        <v/>
      </c>
      <c r="BD8" s="856" t="str">
        <f>IF($B8="","",INDEX('All CCC'!BD$7:BD$846,MATCH(WatchList!$B8,'All CCC'!$B$7:$B$846,0)))</f>
        <v/>
      </c>
      <c r="BE8" s="856" t="str">
        <f>IF($B8="","",INDEX('All CCC'!BE$7:BE$846,MATCH(WatchList!$B8,'All CCC'!$B$7:$B$846,0)))</f>
        <v/>
      </c>
      <c r="BF8" s="856" t="str">
        <f>IF($B8="","",INDEX('All CCC'!BF$7:BF$846,MATCH(WatchList!$B8,'All CCC'!$B$7:$B$846,0)))</f>
        <v/>
      </c>
      <c r="BG8" s="856" t="str">
        <f>IF($B8="","",INDEX('All CCC'!BG$7:BG$846,MATCH(WatchList!$B8,'All CCC'!$B$7:$B$846,0)))</f>
        <v/>
      </c>
    </row>
    <row r="9" spans="1:59" ht="11.25" customHeight="1" x14ac:dyDescent="0.2">
      <c r="A9" s="550" t="str">
        <f>IF($B9="","",INDEX('All CCC'!A$7:A$846,MATCH(WatchList!$B9,'All CCC'!$B$7:$B$846,0)))</f>
        <v/>
      </c>
      <c r="B9" s="31"/>
      <c r="C9" s="856" t="str">
        <f>IF($B9="","",INDEX('All CCC'!C$7:C$846,MATCH(WatchList!$B9,'All CCC'!$B$7:$B$846,0)))</f>
        <v/>
      </c>
      <c r="D9" s="856" t="str">
        <f>IF($B9="","",INDEX('All CCC'!D$7:D$846,MATCH(WatchList!$B9,'All CCC'!$B$7:$B$846,0)))</f>
        <v/>
      </c>
      <c r="E9" s="856" t="str">
        <f>IF($B9="","",INDEX('All CCC'!E$7:E$846,MATCH(WatchList!$B9,'All CCC'!$B$7:$B$846,0)))</f>
        <v/>
      </c>
      <c r="F9" s="856" t="str">
        <f>IF($B9="","",INDEX('All CCC'!F$7:F$846,MATCH(WatchList!$B9,'All CCC'!$B$7:$B$846,0)))</f>
        <v/>
      </c>
      <c r="G9" s="856" t="str">
        <f>IF($B9="","",INDEX('All CCC'!G$7:G$846,MATCH(WatchList!$B9,'All CCC'!$B$7:$B$846,0)))</f>
        <v/>
      </c>
      <c r="H9" s="856" t="str">
        <f>IF($B9="","",INDEX('All CCC'!H$7:H$846,MATCH(WatchList!$B9,'All CCC'!$B$7:$B$846,0)))</f>
        <v/>
      </c>
      <c r="I9" s="856" t="str">
        <f>IF($B9="","",INDEX('All CCC'!I$7:I$846,MATCH(WatchList!$B9,'All CCC'!$B$7:$B$846,0)))</f>
        <v/>
      </c>
      <c r="J9" s="856" t="str">
        <f>IF($B9="","",INDEX('All CCC'!J$7:J$846,MATCH(WatchList!$B9,'All CCC'!$B$7:$B$846,0)))</f>
        <v/>
      </c>
      <c r="K9" s="856" t="str">
        <f>IF($B9="","",INDEX('All CCC'!K$7:K$846,MATCH(WatchList!$B9,'All CCC'!$B$7:$B$846,0)))</f>
        <v/>
      </c>
      <c r="L9" s="856" t="str">
        <f>IF($B9="","",INDEX('All CCC'!L$7:L$846,MATCH(WatchList!$B9,'All CCC'!$B$7:$B$846,0)))</f>
        <v/>
      </c>
      <c r="M9" s="856" t="str">
        <f>IF($B9="","",INDEX('All CCC'!M$7:M$846,MATCH(WatchList!$B9,'All CCC'!$B$7:$B$846,0)))</f>
        <v/>
      </c>
      <c r="N9" s="856" t="str">
        <f>IF($B9="","",INDEX('All CCC'!N$7:N$846,MATCH(WatchList!$B9,'All CCC'!$B$7:$B$846,0)))</f>
        <v/>
      </c>
      <c r="O9" s="856" t="str">
        <f>IF($B9="","",INDEX('All CCC'!O$7:O$846,MATCH(WatchList!$B9,'All CCC'!$B$7:$B$846,0)))</f>
        <v/>
      </c>
      <c r="P9" s="857" t="str">
        <f>IF($B9="","",INDEX('All CCC'!P$7:P$846,MATCH(WatchList!$B9,'All CCC'!$B$7:$B$846,0)))</f>
        <v/>
      </c>
      <c r="Q9" s="857" t="str">
        <f>IF($B9="","",INDEX('All CCC'!Q$7:Q$846,MATCH(WatchList!$B9,'All CCC'!$B$7:$B$846,0)))</f>
        <v/>
      </c>
      <c r="R9" s="856" t="str">
        <f>IF($B9="","",INDEX('All CCC'!R$7:R$846,MATCH(WatchList!$B9,'All CCC'!$B$7:$B$846,0)))</f>
        <v/>
      </c>
      <c r="S9" s="856" t="str">
        <f>IF($B9="","",INDEX('All CCC'!S$7:S$846,MATCH(WatchList!$B9,'All CCC'!$B$7:$B$846,0)))</f>
        <v/>
      </c>
      <c r="T9" s="856" t="str">
        <f>IF($B9="","",INDEX('All CCC'!T$7:T$846,MATCH(WatchList!$B9,'All CCC'!$B$7:$B$846,0)))</f>
        <v/>
      </c>
      <c r="U9" s="856" t="str">
        <f>IF($B9="","",INDEX('All CCC'!U$7:U$846,MATCH(WatchList!$B9,'All CCC'!$B$7:$B$846,0)))</f>
        <v/>
      </c>
      <c r="V9" s="856" t="str">
        <f>IF($B9="","",INDEX('All CCC'!V$7:V$846,MATCH(WatchList!$B9,'All CCC'!$B$7:$B$846,0)))</f>
        <v/>
      </c>
      <c r="W9" s="856" t="str">
        <f>IF($B9="","",INDEX('All CCC'!W$7:W$846,MATCH(WatchList!$B9,'All CCC'!$B$7:$B$846,0)))</f>
        <v/>
      </c>
      <c r="X9" s="856" t="str">
        <f>IF($B9="","",INDEX('All CCC'!X$7:X$846,MATCH(WatchList!$B9,'All CCC'!$B$7:$B$846,0)))</f>
        <v/>
      </c>
      <c r="Y9" s="856" t="str">
        <f>IF($B9="","",INDEX('All CCC'!Y$7:Y$846,MATCH(WatchList!$B9,'All CCC'!$B$7:$B$846,0)))</f>
        <v/>
      </c>
      <c r="Z9" s="856" t="str">
        <f>IF($B9="","",INDEX('All CCC'!Z$7:Z$846,MATCH(WatchList!$B9,'All CCC'!$B$7:$B$846,0)))</f>
        <v/>
      </c>
      <c r="AA9" s="856" t="str">
        <f>IF($B9="","",INDEX('All CCC'!AA$7:AA$846,MATCH(WatchList!$B9,'All CCC'!$B$7:$B$846,0)))</f>
        <v/>
      </c>
      <c r="AB9" s="856" t="str">
        <f>IF($B9="","",INDEX('All CCC'!AB$7:AB$846,MATCH(WatchList!$B9,'All CCC'!$B$7:$B$846,0)))</f>
        <v/>
      </c>
      <c r="AC9" s="856" t="str">
        <f>IF($B9="","",INDEX('All CCC'!AC$7:AC$846,MATCH(WatchList!$B9,'All CCC'!$B$7:$B$846,0)))</f>
        <v/>
      </c>
      <c r="AD9" s="856" t="str">
        <f>IF($B9="","",INDEX('All CCC'!AD$7:AD$846,MATCH(WatchList!$B9,'All CCC'!$B$7:$B$846,0)))</f>
        <v/>
      </c>
      <c r="AE9" s="856" t="str">
        <f>IF($B9="","",INDEX('All CCC'!AE$7:AE$846,MATCH(WatchList!$B9,'All CCC'!$B$7:$B$846,0)))</f>
        <v/>
      </c>
      <c r="AF9" s="856" t="str">
        <f>IF($B9="","",INDEX('All CCC'!AF$7:AF$846,MATCH(WatchList!$B9,'All CCC'!$B$7:$B$846,0)))</f>
        <v/>
      </c>
      <c r="AG9" s="856" t="str">
        <f>IF($B9="","",INDEX('All CCC'!AG$7:AG$846,MATCH(WatchList!$B9,'All CCC'!$B$7:$B$846,0)))</f>
        <v/>
      </c>
      <c r="AH9" s="856" t="str">
        <f>IF($B9="","",INDEX('All CCC'!AH$7:AH$846,MATCH(WatchList!$B9,'All CCC'!$B$7:$B$846,0)))</f>
        <v/>
      </c>
      <c r="AI9" s="856" t="str">
        <f>IF($B9="","",INDEX('All CCC'!AI$7:AI$846,MATCH(WatchList!$B9,'All CCC'!$B$7:$B$846,0)))</f>
        <v/>
      </c>
      <c r="AJ9" s="856" t="str">
        <f>IF($B9="","",INDEX('All CCC'!AJ$7:AJ$846,MATCH(WatchList!$B9,'All CCC'!$B$7:$B$846,0)))</f>
        <v/>
      </c>
      <c r="AK9" s="856" t="str">
        <f>IF($B9="","",INDEX('All CCC'!AK$7:AK$846,MATCH(WatchList!$B9,'All CCC'!$B$7:$B$846,0)))</f>
        <v/>
      </c>
      <c r="AL9" s="856" t="str">
        <f>IF($B9="","",INDEX('All CCC'!AL$7:AL$846,MATCH(WatchList!$B9,'All CCC'!$B$7:$B$846,0)))</f>
        <v/>
      </c>
      <c r="AM9" s="856" t="str">
        <f>IF($B9="","",INDEX('All CCC'!AM$7:AM$846,MATCH(WatchList!$B9,'All CCC'!$B$7:$B$846,0)))</f>
        <v/>
      </c>
      <c r="AN9" s="856" t="str">
        <f>IF($B9="","",INDEX('All CCC'!AN$7:AN$846,MATCH(WatchList!$B9,'All CCC'!$B$7:$B$846,0)))</f>
        <v/>
      </c>
      <c r="AO9" s="856" t="str">
        <f>IF($B9="","",INDEX('All CCC'!AO$7:AO$846,MATCH(WatchList!$B9,'All CCC'!$B$7:$B$846,0)))</f>
        <v/>
      </c>
      <c r="AP9" s="856" t="str">
        <f>IF($B9="","",INDEX('All CCC'!AP$7:AP$846,MATCH(WatchList!$B9,'All CCC'!$B$7:$B$846,0)))</f>
        <v/>
      </c>
      <c r="AQ9" s="856" t="str">
        <f>IF($B9="","",INDEX('All CCC'!AQ$7:AQ$846,MATCH(WatchList!$B9,'All CCC'!$B$7:$B$846,0)))</f>
        <v/>
      </c>
      <c r="AR9" s="856" t="str">
        <f>IF($B9="","",INDEX('All CCC'!AR$7:AR$846,MATCH(WatchList!$B9,'All CCC'!$B$7:$B$846,0)))</f>
        <v/>
      </c>
      <c r="AS9" s="856" t="str">
        <f>IF($B9="","",INDEX('All CCC'!AS$7:AS$846,MATCH(WatchList!$B9,'All CCC'!$B$7:$B$846,0)))</f>
        <v/>
      </c>
      <c r="AT9" s="856" t="str">
        <f>IF($B9="","",INDEX('All CCC'!AT$7:AT$846,MATCH(WatchList!$B9,'All CCC'!$B$7:$B$846,0)))</f>
        <v/>
      </c>
      <c r="AU9" s="856" t="str">
        <f>IF($B9="","",INDEX('All CCC'!AU$7:AU$846,MATCH(WatchList!$B9,'All CCC'!$B$7:$B$846,0)))</f>
        <v/>
      </c>
      <c r="AV9" s="856" t="str">
        <f>IF($B9="","",INDEX('All CCC'!AV$7:AV$846,MATCH(WatchList!$B9,'All CCC'!$B$7:$B$846,0)))</f>
        <v/>
      </c>
      <c r="AW9" s="856" t="str">
        <f>IF($B9="","",INDEX('All CCC'!AW$7:AW$846,MATCH(WatchList!$B9,'All CCC'!$B$7:$B$846,0)))</f>
        <v/>
      </c>
      <c r="AX9" s="856" t="str">
        <f>IF($B9="","",INDEX('All CCC'!AX$7:AX$846,MATCH(WatchList!$B9,'All CCC'!$B$7:$B$846,0)))</f>
        <v/>
      </c>
      <c r="AY9" s="856" t="str">
        <f>IF($B9="","",INDEX('All CCC'!AY$7:AY$846,MATCH(WatchList!$B9,'All CCC'!$B$7:$B$846,0)))</f>
        <v/>
      </c>
      <c r="AZ9" s="856" t="str">
        <f>IF($B9="","",INDEX('All CCC'!AZ$7:AZ$846,MATCH(WatchList!$B9,'All CCC'!$B$7:$B$846,0)))</f>
        <v/>
      </c>
      <c r="BA9" s="856" t="str">
        <f>IF($B9="","",INDEX('All CCC'!BA$7:BA$846,MATCH(WatchList!$B9,'All CCC'!$B$7:$B$846,0)))</f>
        <v/>
      </c>
      <c r="BB9" s="856" t="str">
        <f>IF($B9="","",INDEX('All CCC'!BB$7:BB$846,MATCH(WatchList!$B9,'All CCC'!$B$7:$B$846,0)))</f>
        <v/>
      </c>
      <c r="BC9" s="856" t="str">
        <f>IF($B9="","",INDEX('All CCC'!BC$7:BC$846,MATCH(WatchList!$B9,'All CCC'!$B$7:$B$846,0)))</f>
        <v/>
      </c>
      <c r="BD9" s="856" t="str">
        <f>IF($B9="","",INDEX('All CCC'!BD$7:BD$846,MATCH(WatchList!$B9,'All CCC'!$B$7:$B$846,0)))</f>
        <v/>
      </c>
      <c r="BE9" s="856" t="str">
        <f>IF($B9="","",INDEX('All CCC'!BE$7:BE$846,MATCH(WatchList!$B9,'All CCC'!$B$7:$B$846,0)))</f>
        <v/>
      </c>
      <c r="BF9" s="856" t="str">
        <f>IF($B9="","",INDEX('All CCC'!BF$7:BF$846,MATCH(WatchList!$B9,'All CCC'!$B$7:$B$846,0)))</f>
        <v/>
      </c>
      <c r="BG9" s="856" t="str">
        <f>IF($B9="","",INDEX('All CCC'!BG$7:BG$846,MATCH(WatchList!$B9,'All CCC'!$B$7:$B$846,0)))</f>
        <v/>
      </c>
    </row>
    <row r="10" spans="1:59" ht="11.25" customHeight="1" x14ac:dyDescent="0.2">
      <c r="A10" s="550" t="str">
        <f>IF($B10="","",INDEX('All CCC'!A$7:A$846,MATCH(WatchList!$B10,'All CCC'!$B$7:$B$846,0)))</f>
        <v/>
      </c>
      <c r="B10" s="31"/>
      <c r="C10" s="856" t="str">
        <f>IF($B10="","",INDEX('All CCC'!C$7:C$846,MATCH(WatchList!$B10,'All CCC'!$B$7:$B$846,0)))</f>
        <v/>
      </c>
      <c r="D10" s="856" t="str">
        <f>IF($B10="","",INDEX('All CCC'!D$7:D$846,MATCH(WatchList!$B10,'All CCC'!$B$7:$B$846,0)))</f>
        <v/>
      </c>
      <c r="E10" s="856" t="str">
        <f>IF($B10="","",INDEX('All CCC'!E$7:E$846,MATCH(WatchList!$B10,'All CCC'!$B$7:$B$846,0)))</f>
        <v/>
      </c>
      <c r="F10" s="856" t="str">
        <f>IF($B10="","",INDEX('All CCC'!F$7:F$846,MATCH(WatchList!$B10,'All CCC'!$B$7:$B$846,0)))</f>
        <v/>
      </c>
      <c r="G10" s="856" t="str">
        <f>IF($B10="","",INDEX('All CCC'!G$7:G$846,MATCH(WatchList!$B10,'All CCC'!$B$7:$B$846,0)))</f>
        <v/>
      </c>
      <c r="H10" s="856" t="str">
        <f>IF($B10="","",INDEX('All CCC'!H$7:H$846,MATCH(WatchList!$B10,'All CCC'!$B$7:$B$846,0)))</f>
        <v/>
      </c>
      <c r="I10" s="856" t="str">
        <f>IF($B10="","",INDEX('All CCC'!I$7:I$846,MATCH(WatchList!$B10,'All CCC'!$B$7:$B$846,0)))</f>
        <v/>
      </c>
      <c r="J10" s="856" t="str">
        <f>IF($B10="","",INDEX('All CCC'!J$7:J$846,MATCH(WatchList!$B10,'All CCC'!$B$7:$B$846,0)))</f>
        <v/>
      </c>
      <c r="K10" s="856" t="str">
        <f>IF($B10="","",INDEX('All CCC'!K$7:K$846,MATCH(WatchList!$B10,'All CCC'!$B$7:$B$846,0)))</f>
        <v/>
      </c>
      <c r="L10" s="856" t="str">
        <f>IF($B10="","",INDEX('All CCC'!L$7:L$846,MATCH(WatchList!$B10,'All CCC'!$B$7:$B$846,0)))</f>
        <v/>
      </c>
      <c r="M10" s="856" t="str">
        <f>IF($B10="","",INDEX('All CCC'!M$7:M$846,MATCH(WatchList!$B10,'All CCC'!$B$7:$B$846,0)))</f>
        <v/>
      </c>
      <c r="N10" s="856" t="str">
        <f>IF($B10="","",INDEX('All CCC'!N$7:N$846,MATCH(WatchList!$B10,'All CCC'!$B$7:$B$846,0)))</f>
        <v/>
      </c>
      <c r="O10" s="856" t="str">
        <f>IF($B10="","",INDEX('All CCC'!O$7:O$846,MATCH(WatchList!$B10,'All CCC'!$B$7:$B$846,0)))</f>
        <v/>
      </c>
      <c r="P10" s="857" t="str">
        <f>IF($B10="","",INDEX('All CCC'!P$7:P$846,MATCH(WatchList!$B10,'All CCC'!$B$7:$B$846,0)))</f>
        <v/>
      </c>
      <c r="Q10" s="857" t="str">
        <f>IF($B10="","",INDEX('All CCC'!Q$7:Q$846,MATCH(WatchList!$B10,'All CCC'!$B$7:$B$846,0)))</f>
        <v/>
      </c>
      <c r="R10" s="856" t="str">
        <f>IF($B10="","",INDEX('All CCC'!R$7:R$846,MATCH(WatchList!$B10,'All CCC'!$B$7:$B$846,0)))</f>
        <v/>
      </c>
      <c r="S10" s="856" t="str">
        <f>IF($B10="","",INDEX('All CCC'!S$7:S$846,MATCH(WatchList!$B10,'All CCC'!$B$7:$B$846,0)))</f>
        <v/>
      </c>
      <c r="T10" s="856" t="str">
        <f>IF($B10="","",INDEX('All CCC'!T$7:T$846,MATCH(WatchList!$B10,'All CCC'!$B$7:$B$846,0)))</f>
        <v/>
      </c>
      <c r="U10" s="856" t="str">
        <f>IF($B10="","",INDEX('All CCC'!U$7:U$846,MATCH(WatchList!$B10,'All CCC'!$B$7:$B$846,0)))</f>
        <v/>
      </c>
      <c r="V10" s="856" t="str">
        <f>IF($B10="","",INDEX('All CCC'!V$7:V$846,MATCH(WatchList!$B10,'All CCC'!$B$7:$B$846,0)))</f>
        <v/>
      </c>
      <c r="W10" s="856" t="str">
        <f>IF($B10="","",INDEX('All CCC'!W$7:W$846,MATCH(WatchList!$B10,'All CCC'!$B$7:$B$846,0)))</f>
        <v/>
      </c>
      <c r="X10" s="856" t="str">
        <f>IF($B10="","",INDEX('All CCC'!X$7:X$846,MATCH(WatchList!$B10,'All CCC'!$B$7:$B$846,0)))</f>
        <v/>
      </c>
      <c r="Y10" s="856" t="str">
        <f>IF($B10="","",INDEX('All CCC'!Y$7:Y$846,MATCH(WatchList!$B10,'All CCC'!$B$7:$B$846,0)))</f>
        <v/>
      </c>
      <c r="Z10" s="856" t="str">
        <f>IF($B10="","",INDEX('All CCC'!Z$7:Z$846,MATCH(WatchList!$B10,'All CCC'!$B$7:$B$846,0)))</f>
        <v/>
      </c>
      <c r="AA10" s="856" t="str">
        <f>IF($B10="","",INDEX('All CCC'!AA$7:AA$846,MATCH(WatchList!$B10,'All CCC'!$B$7:$B$846,0)))</f>
        <v/>
      </c>
      <c r="AB10" s="856" t="str">
        <f>IF($B10="","",INDEX('All CCC'!AB$7:AB$846,MATCH(WatchList!$B10,'All CCC'!$B$7:$B$846,0)))</f>
        <v/>
      </c>
      <c r="AC10" s="856" t="str">
        <f>IF($B10="","",INDEX('All CCC'!AC$7:AC$846,MATCH(WatchList!$B10,'All CCC'!$B$7:$B$846,0)))</f>
        <v/>
      </c>
      <c r="AD10" s="856" t="str">
        <f>IF($B10="","",INDEX('All CCC'!AD$7:AD$846,MATCH(WatchList!$B10,'All CCC'!$B$7:$B$846,0)))</f>
        <v/>
      </c>
      <c r="AE10" s="856" t="str">
        <f>IF($B10="","",INDEX('All CCC'!AE$7:AE$846,MATCH(WatchList!$B10,'All CCC'!$B$7:$B$846,0)))</f>
        <v/>
      </c>
      <c r="AF10" s="856" t="str">
        <f>IF($B10="","",INDEX('All CCC'!AF$7:AF$846,MATCH(WatchList!$B10,'All CCC'!$B$7:$B$846,0)))</f>
        <v/>
      </c>
      <c r="AG10" s="856" t="str">
        <f>IF($B10="","",INDEX('All CCC'!AG$7:AG$846,MATCH(WatchList!$B10,'All CCC'!$B$7:$B$846,0)))</f>
        <v/>
      </c>
      <c r="AH10" s="856" t="str">
        <f>IF($B10="","",INDEX('All CCC'!AH$7:AH$846,MATCH(WatchList!$B10,'All CCC'!$B$7:$B$846,0)))</f>
        <v/>
      </c>
      <c r="AI10" s="856" t="str">
        <f>IF($B10="","",INDEX('All CCC'!AI$7:AI$846,MATCH(WatchList!$B10,'All CCC'!$B$7:$B$846,0)))</f>
        <v/>
      </c>
      <c r="AJ10" s="856" t="str">
        <f>IF($B10="","",INDEX('All CCC'!AJ$7:AJ$846,MATCH(WatchList!$B10,'All CCC'!$B$7:$B$846,0)))</f>
        <v/>
      </c>
      <c r="AK10" s="856" t="str">
        <f>IF($B10="","",INDEX('All CCC'!AK$7:AK$846,MATCH(WatchList!$B10,'All CCC'!$B$7:$B$846,0)))</f>
        <v/>
      </c>
      <c r="AL10" s="856" t="str">
        <f>IF($B10="","",INDEX('All CCC'!AL$7:AL$846,MATCH(WatchList!$B10,'All CCC'!$B$7:$B$846,0)))</f>
        <v/>
      </c>
      <c r="AM10" s="856" t="str">
        <f>IF($B10="","",INDEX('All CCC'!AM$7:AM$846,MATCH(WatchList!$B10,'All CCC'!$B$7:$B$846,0)))</f>
        <v/>
      </c>
      <c r="AN10" s="856" t="str">
        <f>IF($B10="","",INDEX('All CCC'!AN$7:AN$846,MATCH(WatchList!$B10,'All CCC'!$B$7:$B$846,0)))</f>
        <v/>
      </c>
      <c r="AO10" s="856" t="str">
        <f>IF($B10="","",INDEX('All CCC'!AO$7:AO$846,MATCH(WatchList!$B10,'All CCC'!$B$7:$B$846,0)))</f>
        <v/>
      </c>
      <c r="AP10" s="856" t="str">
        <f>IF($B10="","",INDEX('All CCC'!AP$7:AP$846,MATCH(WatchList!$B10,'All CCC'!$B$7:$B$846,0)))</f>
        <v/>
      </c>
      <c r="AQ10" s="856" t="str">
        <f>IF($B10="","",INDEX('All CCC'!AQ$7:AQ$846,MATCH(WatchList!$B10,'All CCC'!$B$7:$B$846,0)))</f>
        <v/>
      </c>
      <c r="AR10" s="856" t="str">
        <f>IF($B10="","",INDEX('All CCC'!AR$7:AR$846,MATCH(WatchList!$B10,'All CCC'!$B$7:$B$846,0)))</f>
        <v/>
      </c>
      <c r="AS10" s="856" t="str">
        <f>IF($B10="","",INDEX('All CCC'!AS$7:AS$846,MATCH(WatchList!$B10,'All CCC'!$B$7:$B$846,0)))</f>
        <v/>
      </c>
      <c r="AT10" s="856" t="str">
        <f>IF($B10="","",INDEX('All CCC'!AT$7:AT$846,MATCH(WatchList!$B10,'All CCC'!$B$7:$B$846,0)))</f>
        <v/>
      </c>
      <c r="AU10" s="856" t="str">
        <f>IF($B10="","",INDEX('All CCC'!AU$7:AU$846,MATCH(WatchList!$B10,'All CCC'!$B$7:$B$846,0)))</f>
        <v/>
      </c>
      <c r="AV10" s="856" t="str">
        <f>IF($B10="","",INDEX('All CCC'!AV$7:AV$846,MATCH(WatchList!$B10,'All CCC'!$B$7:$B$846,0)))</f>
        <v/>
      </c>
      <c r="AW10" s="856" t="str">
        <f>IF($B10="","",INDEX('All CCC'!AW$7:AW$846,MATCH(WatchList!$B10,'All CCC'!$B$7:$B$846,0)))</f>
        <v/>
      </c>
      <c r="AX10" s="856" t="str">
        <f>IF($B10="","",INDEX('All CCC'!AX$7:AX$846,MATCH(WatchList!$B10,'All CCC'!$B$7:$B$846,0)))</f>
        <v/>
      </c>
      <c r="AY10" s="856" t="str">
        <f>IF($B10="","",INDEX('All CCC'!AY$7:AY$846,MATCH(WatchList!$B10,'All CCC'!$B$7:$B$846,0)))</f>
        <v/>
      </c>
      <c r="AZ10" s="856" t="str">
        <f>IF($B10="","",INDEX('All CCC'!AZ$7:AZ$846,MATCH(WatchList!$B10,'All CCC'!$B$7:$B$846,0)))</f>
        <v/>
      </c>
      <c r="BA10" s="856" t="str">
        <f>IF($B10="","",INDEX('All CCC'!BA$7:BA$846,MATCH(WatchList!$B10,'All CCC'!$B$7:$B$846,0)))</f>
        <v/>
      </c>
      <c r="BB10" s="856" t="str">
        <f>IF($B10="","",INDEX('All CCC'!BB$7:BB$846,MATCH(WatchList!$B10,'All CCC'!$B$7:$B$846,0)))</f>
        <v/>
      </c>
      <c r="BC10" s="856" t="str">
        <f>IF($B10="","",INDEX('All CCC'!BC$7:BC$846,MATCH(WatchList!$B10,'All CCC'!$B$7:$B$846,0)))</f>
        <v/>
      </c>
      <c r="BD10" s="856" t="str">
        <f>IF($B10="","",INDEX('All CCC'!BD$7:BD$846,MATCH(WatchList!$B10,'All CCC'!$B$7:$B$846,0)))</f>
        <v/>
      </c>
      <c r="BE10" s="856" t="str">
        <f>IF($B10="","",INDEX('All CCC'!BE$7:BE$846,MATCH(WatchList!$B10,'All CCC'!$B$7:$B$846,0)))</f>
        <v/>
      </c>
      <c r="BF10" s="856" t="str">
        <f>IF($B10="","",INDEX('All CCC'!BF$7:BF$846,MATCH(WatchList!$B10,'All CCC'!$B$7:$B$846,0)))</f>
        <v/>
      </c>
      <c r="BG10" s="856" t="str">
        <f>IF($B10="","",INDEX('All CCC'!BG$7:BG$846,MATCH(WatchList!$B10,'All CCC'!$B$7:$B$846,0)))</f>
        <v/>
      </c>
    </row>
    <row r="11" spans="1:59" ht="11.25" customHeight="1" x14ac:dyDescent="0.2">
      <c r="A11" s="550" t="str">
        <f>IF($B11="","",INDEX('All CCC'!A$7:A$846,MATCH(WatchList!$B11,'All CCC'!$B$7:$B$846,0)))</f>
        <v/>
      </c>
      <c r="B11" s="31"/>
      <c r="C11" s="856" t="str">
        <f>IF($B11="","",INDEX('All CCC'!C$7:C$846,MATCH(WatchList!$B11,'All CCC'!$B$7:$B$846,0)))</f>
        <v/>
      </c>
      <c r="D11" s="856" t="str">
        <f>IF($B11="","",INDEX('All CCC'!D$7:D$846,MATCH(WatchList!$B11,'All CCC'!$B$7:$B$846,0)))</f>
        <v/>
      </c>
      <c r="E11" s="856" t="str">
        <f>IF($B11="","",INDEX('All CCC'!E$7:E$846,MATCH(WatchList!$B11,'All CCC'!$B$7:$B$846,0)))</f>
        <v/>
      </c>
      <c r="F11" s="856" t="str">
        <f>IF($B11="","",INDEX('All CCC'!F$7:F$846,MATCH(WatchList!$B11,'All CCC'!$B$7:$B$846,0)))</f>
        <v/>
      </c>
      <c r="G11" s="856" t="str">
        <f>IF($B11="","",INDEX('All CCC'!G$7:G$846,MATCH(WatchList!$B11,'All CCC'!$B$7:$B$846,0)))</f>
        <v/>
      </c>
      <c r="H11" s="856" t="str">
        <f>IF($B11="","",INDEX('All CCC'!H$7:H$846,MATCH(WatchList!$B11,'All CCC'!$B$7:$B$846,0)))</f>
        <v/>
      </c>
      <c r="I11" s="856" t="str">
        <f>IF($B11="","",INDEX('All CCC'!I$7:I$846,MATCH(WatchList!$B11,'All CCC'!$B$7:$B$846,0)))</f>
        <v/>
      </c>
      <c r="J11" s="856" t="str">
        <f>IF($B11="","",INDEX('All CCC'!J$7:J$846,MATCH(WatchList!$B11,'All CCC'!$B$7:$B$846,0)))</f>
        <v/>
      </c>
      <c r="K11" s="856" t="str">
        <f>IF($B11="","",INDEX('All CCC'!K$7:K$846,MATCH(WatchList!$B11,'All CCC'!$B$7:$B$846,0)))</f>
        <v/>
      </c>
      <c r="L11" s="856" t="str">
        <f>IF($B11="","",INDEX('All CCC'!L$7:L$846,MATCH(WatchList!$B11,'All CCC'!$B$7:$B$846,0)))</f>
        <v/>
      </c>
      <c r="M11" s="856" t="str">
        <f>IF($B11="","",INDEX('All CCC'!M$7:M$846,MATCH(WatchList!$B11,'All CCC'!$B$7:$B$846,0)))</f>
        <v/>
      </c>
      <c r="N11" s="856" t="str">
        <f>IF($B11="","",INDEX('All CCC'!N$7:N$846,MATCH(WatchList!$B11,'All CCC'!$B$7:$B$846,0)))</f>
        <v/>
      </c>
      <c r="O11" s="856" t="str">
        <f>IF($B11="","",INDEX('All CCC'!O$7:O$846,MATCH(WatchList!$B11,'All CCC'!$B$7:$B$846,0)))</f>
        <v/>
      </c>
      <c r="P11" s="857" t="str">
        <f>IF($B11="","",INDEX('All CCC'!P$7:P$846,MATCH(WatchList!$B11,'All CCC'!$B$7:$B$846,0)))</f>
        <v/>
      </c>
      <c r="Q11" s="857" t="str">
        <f>IF($B11="","",INDEX('All CCC'!Q$7:Q$846,MATCH(WatchList!$B11,'All CCC'!$B$7:$B$846,0)))</f>
        <v/>
      </c>
      <c r="R11" s="856" t="str">
        <f>IF($B11="","",INDEX('All CCC'!R$7:R$846,MATCH(WatchList!$B11,'All CCC'!$B$7:$B$846,0)))</f>
        <v/>
      </c>
      <c r="S11" s="856" t="str">
        <f>IF($B11="","",INDEX('All CCC'!S$7:S$846,MATCH(WatchList!$B11,'All CCC'!$B$7:$B$846,0)))</f>
        <v/>
      </c>
      <c r="T11" s="856" t="str">
        <f>IF($B11="","",INDEX('All CCC'!T$7:T$846,MATCH(WatchList!$B11,'All CCC'!$B$7:$B$846,0)))</f>
        <v/>
      </c>
      <c r="U11" s="856" t="str">
        <f>IF($B11="","",INDEX('All CCC'!U$7:U$846,MATCH(WatchList!$B11,'All CCC'!$B$7:$B$846,0)))</f>
        <v/>
      </c>
      <c r="V11" s="856" t="str">
        <f>IF($B11="","",INDEX('All CCC'!V$7:V$846,MATCH(WatchList!$B11,'All CCC'!$B$7:$B$846,0)))</f>
        <v/>
      </c>
      <c r="W11" s="856" t="str">
        <f>IF($B11="","",INDEX('All CCC'!W$7:W$846,MATCH(WatchList!$B11,'All CCC'!$B$7:$B$846,0)))</f>
        <v/>
      </c>
      <c r="X11" s="856" t="str">
        <f>IF($B11="","",INDEX('All CCC'!X$7:X$846,MATCH(WatchList!$B11,'All CCC'!$B$7:$B$846,0)))</f>
        <v/>
      </c>
      <c r="Y11" s="856" t="str">
        <f>IF($B11="","",INDEX('All CCC'!Y$7:Y$846,MATCH(WatchList!$B11,'All CCC'!$B$7:$B$846,0)))</f>
        <v/>
      </c>
      <c r="Z11" s="856" t="str">
        <f>IF($B11="","",INDEX('All CCC'!Z$7:Z$846,MATCH(WatchList!$B11,'All CCC'!$B$7:$B$846,0)))</f>
        <v/>
      </c>
      <c r="AA11" s="856" t="str">
        <f>IF($B11="","",INDEX('All CCC'!AA$7:AA$846,MATCH(WatchList!$B11,'All CCC'!$B$7:$B$846,0)))</f>
        <v/>
      </c>
      <c r="AB11" s="856" t="str">
        <f>IF($B11="","",INDEX('All CCC'!AB$7:AB$846,MATCH(WatchList!$B11,'All CCC'!$B$7:$B$846,0)))</f>
        <v/>
      </c>
      <c r="AC11" s="856" t="str">
        <f>IF($B11="","",INDEX('All CCC'!AC$7:AC$846,MATCH(WatchList!$B11,'All CCC'!$B$7:$B$846,0)))</f>
        <v/>
      </c>
      <c r="AD11" s="856" t="str">
        <f>IF($B11="","",INDEX('All CCC'!AD$7:AD$846,MATCH(WatchList!$B11,'All CCC'!$B$7:$B$846,0)))</f>
        <v/>
      </c>
      <c r="AE11" s="856" t="str">
        <f>IF($B11="","",INDEX('All CCC'!AE$7:AE$846,MATCH(WatchList!$B11,'All CCC'!$B$7:$B$846,0)))</f>
        <v/>
      </c>
      <c r="AF11" s="856" t="str">
        <f>IF($B11="","",INDEX('All CCC'!AF$7:AF$846,MATCH(WatchList!$B11,'All CCC'!$B$7:$B$846,0)))</f>
        <v/>
      </c>
      <c r="AG11" s="856" t="str">
        <f>IF($B11="","",INDEX('All CCC'!AG$7:AG$846,MATCH(WatchList!$B11,'All CCC'!$B$7:$B$846,0)))</f>
        <v/>
      </c>
      <c r="AH11" s="856" t="str">
        <f>IF($B11="","",INDEX('All CCC'!AH$7:AH$846,MATCH(WatchList!$B11,'All CCC'!$B$7:$B$846,0)))</f>
        <v/>
      </c>
      <c r="AI11" s="856" t="str">
        <f>IF($B11="","",INDEX('All CCC'!AI$7:AI$846,MATCH(WatchList!$B11,'All CCC'!$B$7:$B$846,0)))</f>
        <v/>
      </c>
      <c r="AJ11" s="856" t="str">
        <f>IF($B11="","",INDEX('All CCC'!AJ$7:AJ$846,MATCH(WatchList!$B11,'All CCC'!$B$7:$B$846,0)))</f>
        <v/>
      </c>
      <c r="AK11" s="856" t="str">
        <f>IF($B11="","",INDEX('All CCC'!AK$7:AK$846,MATCH(WatchList!$B11,'All CCC'!$B$7:$B$846,0)))</f>
        <v/>
      </c>
      <c r="AL11" s="856" t="str">
        <f>IF($B11="","",INDEX('All CCC'!AL$7:AL$846,MATCH(WatchList!$B11,'All CCC'!$B$7:$B$846,0)))</f>
        <v/>
      </c>
      <c r="AM11" s="856" t="str">
        <f>IF($B11="","",INDEX('All CCC'!AM$7:AM$846,MATCH(WatchList!$B11,'All CCC'!$B$7:$B$846,0)))</f>
        <v/>
      </c>
      <c r="AN11" s="856" t="str">
        <f>IF($B11="","",INDEX('All CCC'!AN$7:AN$846,MATCH(WatchList!$B11,'All CCC'!$B$7:$B$846,0)))</f>
        <v/>
      </c>
      <c r="AO11" s="856" t="str">
        <f>IF($B11="","",INDEX('All CCC'!AO$7:AO$846,MATCH(WatchList!$B11,'All CCC'!$B$7:$B$846,0)))</f>
        <v/>
      </c>
      <c r="AP11" s="856" t="str">
        <f>IF($B11="","",INDEX('All CCC'!AP$7:AP$846,MATCH(WatchList!$B11,'All CCC'!$B$7:$B$846,0)))</f>
        <v/>
      </c>
      <c r="AQ11" s="856" t="str">
        <f>IF($B11="","",INDEX('All CCC'!AQ$7:AQ$846,MATCH(WatchList!$B11,'All CCC'!$B$7:$B$846,0)))</f>
        <v/>
      </c>
      <c r="AR11" s="856" t="str">
        <f>IF($B11="","",INDEX('All CCC'!AR$7:AR$846,MATCH(WatchList!$B11,'All CCC'!$B$7:$B$846,0)))</f>
        <v/>
      </c>
      <c r="AS11" s="856" t="str">
        <f>IF($B11="","",INDEX('All CCC'!AS$7:AS$846,MATCH(WatchList!$B11,'All CCC'!$B$7:$B$846,0)))</f>
        <v/>
      </c>
      <c r="AT11" s="856" t="str">
        <f>IF($B11="","",INDEX('All CCC'!AT$7:AT$846,MATCH(WatchList!$B11,'All CCC'!$B$7:$B$846,0)))</f>
        <v/>
      </c>
      <c r="AU11" s="856" t="str">
        <f>IF($B11="","",INDEX('All CCC'!AU$7:AU$846,MATCH(WatchList!$B11,'All CCC'!$B$7:$B$846,0)))</f>
        <v/>
      </c>
      <c r="AV11" s="856" t="str">
        <f>IF($B11="","",INDEX('All CCC'!AV$7:AV$846,MATCH(WatchList!$B11,'All CCC'!$B$7:$B$846,0)))</f>
        <v/>
      </c>
      <c r="AW11" s="856" t="str">
        <f>IF($B11="","",INDEX('All CCC'!AW$7:AW$846,MATCH(WatchList!$B11,'All CCC'!$B$7:$B$846,0)))</f>
        <v/>
      </c>
      <c r="AX11" s="856" t="str">
        <f>IF($B11="","",INDEX('All CCC'!AX$7:AX$846,MATCH(WatchList!$B11,'All CCC'!$B$7:$B$846,0)))</f>
        <v/>
      </c>
      <c r="AY11" s="856" t="str">
        <f>IF($B11="","",INDEX('All CCC'!AY$7:AY$846,MATCH(WatchList!$B11,'All CCC'!$B$7:$B$846,0)))</f>
        <v/>
      </c>
      <c r="AZ11" s="856" t="str">
        <f>IF($B11="","",INDEX('All CCC'!AZ$7:AZ$846,MATCH(WatchList!$B11,'All CCC'!$B$7:$B$846,0)))</f>
        <v/>
      </c>
      <c r="BA11" s="856" t="str">
        <f>IF($B11="","",INDEX('All CCC'!BA$7:BA$846,MATCH(WatchList!$B11,'All CCC'!$B$7:$B$846,0)))</f>
        <v/>
      </c>
      <c r="BB11" s="856" t="str">
        <f>IF($B11="","",INDEX('All CCC'!BB$7:BB$846,MATCH(WatchList!$B11,'All CCC'!$B$7:$B$846,0)))</f>
        <v/>
      </c>
      <c r="BC11" s="856" t="str">
        <f>IF($B11="","",INDEX('All CCC'!BC$7:BC$846,MATCH(WatchList!$B11,'All CCC'!$B$7:$B$846,0)))</f>
        <v/>
      </c>
      <c r="BD11" s="856" t="str">
        <f>IF($B11="","",INDEX('All CCC'!BD$7:BD$846,MATCH(WatchList!$B11,'All CCC'!$B$7:$B$846,0)))</f>
        <v/>
      </c>
      <c r="BE11" s="856" t="str">
        <f>IF($B11="","",INDEX('All CCC'!BE$7:BE$846,MATCH(WatchList!$B11,'All CCC'!$B$7:$B$846,0)))</f>
        <v/>
      </c>
      <c r="BF11" s="856" t="str">
        <f>IF($B11="","",INDEX('All CCC'!BF$7:BF$846,MATCH(WatchList!$B11,'All CCC'!$B$7:$B$846,0)))</f>
        <v/>
      </c>
      <c r="BG11" s="856" t="str">
        <f>IF($B11="","",INDEX('All CCC'!BG$7:BG$846,MATCH(WatchList!$B11,'All CCC'!$B$7:$B$846,0)))</f>
        <v/>
      </c>
    </row>
    <row r="12" spans="1:59" ht="11.25" customHeight="1" x14ac:dyDescent="0.2">
      <c r="A12" s="550" t="str">
        <f>IF($B12="","",INDEX('All CCC'!A$7:A$846,MATCH(WatchList!$B12,'All CCC'!$B$7:$B$846,0)))</f>
        <v/>
      </c>
      <c r="B12" s="31"/>
      <c r="C12" s="856" t="str">
        <f>IF($B12="","",INDEX('All CCC'!C$7:C$846,MATCH(WatchList!$B12,'All CCC'!$B$7:$B$846,0)))</f>
        <v/>
      </c>
      <c r="D12" s="856" t="str">
        <f>IF($B12="","",INDEX('All CCC'!D$7:D$846,MATCH(WatchList!$B12,'All CCC'!$B$7:$B$846,0)))</f>
        <v/>
      </c>
      <c r="E12" s="856" t="str">
        <f>IF($B12="","",INDEX('All CCC'!E$7:E$846,MATCH(WatchList!$B12,'All CCC'!$B$7:$B$846,0)))</f>
        <v/>
      </c>
      <c r="F12" s="856" t="str">
        <f>IF($B12="","",INDEX('All CCC'!F$7:F$846,MATCH(WatchList!$B12,'All CCC'!$B$7:$B$846,0)))</f>
        <v/>
      </c>
      <c r="G12" s="856" t="str">
        <f>IF($B12="","",INDEX('All CCC'!G$7:G$846,MATCH(WatchList!$B12,'All CCC'!$B$7:$B$846,0)))</f>
        <v/>
      </c>
      <c r="H12" s="856" t="str">
        <f>IF($B12="","",INDEX('All CCC'!H$7:H$846,MATCH(WatchList!$B12,'All CCC'!$B$7:$B$846,0)))</f>
        <v/>
      </c>
      <c r="I12" s="856" t="str">
        <f>IF($B12="","",INDEX('All CCC'!I$7:I$846,MATCH(WatchList!$B12,'All CCC'!$B$7:$B$846,0)))</f>
        <v/>
      </c>
      <c r="J12" s="856" t="str">
        <f>IF($B12="","",INDEX('All CCC'!J$7:J$846,MATCH(WatchList!$B12,'All CCC'!$B$7:$B$846,0)))</f>
        <v/>
      </c>
      <c r="K12" s="856" t="str">
        <f>IF($B12="","",INDEX('All CCC'!K$7:K$846,MATCH(WatchList!$B12,'All CCC'!$B$7:$B$846,0)))</f>
        <v/>
      </c>
      <c r="L12" s="856" t="str">
        <f>IF($B12="","",INDEX('All CCC'!L$7:L$846,MATCH(WatchList!$B12,'All CCC'!$B$7:$B$846,0)))</f>
        <v/>
      </c>
      <c r="M12" s="856" t="str">
        <f>IF($B12="","",INDEX('All CCC'!M$7:M$846,MATCH(WatchList!$B12,'All CCC'!$B$7:$B$846,0)))</f>
        <v/>
      </c>
      <c r="N12" s="856" t="str">
        <f>IF($B12="","",INDEX('All CCC'!N$7:N$846,MATCH(WatchList!$B12,'All CCC'!$B$7:$B$846,0)))</f>
        <v/>
      </c>
      <c r="O12" s="856" t="str">
        <f>IF($B12="","",INDEX('All CCC'!O$7:O$846,MATCH(WatchList!$B12,'All CCC'!$B$7:$B$846,0)))</f>
        <v/>
      </c>
      <c r="P12" s="857" t="str">
        <f>IF($B12="","",INDEX('All CCC'!P$7:P$846,MATCH(WatchList!$B12,'All CCC'!$B$7:$B$846,0)))</f>
        <v/>
      </c>
      <c r="Q12" s="857" t="str">
        <f>IF($B12="","",INDEX('All CCC'!Q$7:Q$846,MATCH(WatchList!$B12,'All CCC'!$B$7:$B$846,0)))</f>
        <v/>
      </c>
      <c r="R12" s="856" t="str">
        <f>IF($B12="","",INDEX('All CCC'!R$7:R$846,MATCH(WatchList!$B12,'All CCC'!$B$7:$B$846,0)))</f>
        <v/>
      </c>
      <c r="S12" s="856" t="str">
        <f>IF($B12="","",INDEX('All CCC'!S$7:S$846,MATCH(WatchList!$B12,'All CCC'!$B$7:$B$846,0)))</f>
        <v/>
      </c>
      <c r="T12" s="856" t="str">
        <f>IF($B12="","",INDEX('All CCC'!T$7:T$846,MATCH(WatchList!$B12,'All CCC'!$B$7:$B$846,0)))</f>
        <v/>
      </c>
      <c r="U12" s="856" t="str">
        <f>IF($B12="","",INDEX('All CCC'!U$7:U$846,MATCH(WatchList!$B12,'All CCC'!$B$7:$B$846,0)))</f>
        <v/>
      </c>
      <c r="V12" s="856" t="str">
        <f>IF($B12="","",INDEX('All CCC'!V$7:V$846,MATCH(WatchList!$B12,'All CCC'!$B$7:$B$846,0)))</f>
        <v/>
      </c>
      <c r="W12" s="856" t="str">
        <f>IF($B12="","",INDEX('All CCC'!W$7:W$846,MATCH(WatchList!$B12,'All CCC'!$B$7:$B$846,0)))</f>
        <v/>
      </c>
      <c r="X12" s="856" t="str">
        <f>IF($B12="","",INDEX('All CCC'!X$7:X$846,MATCH(WatchList!$B12,'All CCC'!$B$7:$B$846,0)))</f>
        <v/>
      </c>
      <c r="Y12" s="856" t="str">
        <f>IF($B12="","",INDEX('All CCC'!Y$7:Y$846,MATCH(WatchList!$B12,'All CCC'!$B$7:$B$846,0)))</f>
        <v/>
      </c>
      <c r="Z12" s="856" t="str">
        <f>IF($B12="","",INDEX('All CCC'!Z$7:Z$846,MATCH(WatchList!$B12,'All CCC'!$B$7:$B$846,0)))</f>
        <v/>
      </c>
      <c r="AA12" s="856" t="str">
        <f>IF($B12="","",INDEX('All CCC'!AA$7:AA$846,MATCH(WatchList!$B12,'All CCC'!$B$7:$B$846,0)))</f>
        <v/>
      </c>
      <c r="AB12" s="856" t="str">
        <f>IF($B12="","",INDEX('All CCC'!AB$7:AB$846,MATCH(WatchList!$B12,'All CCC'!$B$7:$B$846,0)))</f>
        <v/>
      </c>
      <c r="AC12" s="856" t="str">
        <f>IF($B12="","",INDEX('All CCC'!AC$7:AC$846,MATCH(WatchList!$B12,'All CCC'!$B$7:$B$846,0)))</f>
        <v/>
      </c>
      <c r="AD12" s="856" t="str">
        <f>IF($B12="","",INDEX('All CCC'!AD$7:AD$846,MATCH(WatchList!$B12,'All CCC'!$B$7:$B$846,0)))</f>
        <v/>
      </c>
      <c r="AE12" s="856" t="str">
        <f>IF($B12="","",INDEX('All CCC'!AE$7:AE$846,MATCH(WatchList!$B12,'All CCC'!$B$7:$B$846,0)))</f>
        <v/>
      </c>
      <c r="AF12" s="856" t="str">
        <f>IF($B12="","",INDEX('All CCC'!AF$7:AF$846,MATCH(WatchList!$B12,'All CCC'!$B$7:$B$846,0)))</f>
        <v/>
      </c>
      <c r="AG12" s="856" t="str">
        <f>IF($B12="","",INDEX('All CCC'!AG$7:AG$846,MATCH(WatchList!$B12,'All CCC'!$B$7:$B$846,0)))</f>
        <v/>
      </c>
      <c r="AH12" s="856" t="str">
        <f>IF($B12="","",INDEX('All CCC'!AH$7:AH$846,MATCH(WatchList!$B12,'All CCC'!$B$7:$B$846,0)))</f>
        <v/>
      </c>
      <c r="AI12" s="856" t="str">
        <f>IF($B12="","",INDEX('All CCC'!AI$7:AI$846,MATCH(WatchList!$B12,'All CCC'!$B$7:$B$846,0)))</f>
        <v/>
      </c>
      <c r="AJ12" s="856" t="str">
        <f>IF($B12="","",INDEX('All CCC'!AJ$7:AJ$846,MATCH(WatchList!$B12,'All CCC'!$B$7:$B$846,0)))</f>
        <v/>
      </c>
      <c r="AK12" s="856" t="str">
        <f>IF($B12="","",INDEX('All CCC'!AK$7:AK$846,MATCH(WatchList!$B12,'All CCC'!$B$7:$B$846,0)))</f>
        <v/>
      </c>
      <c r="AL12" s="856" t="str">
        <f>IF($B12="","",INDEX('All CCC'!AL$7:AL$846,MATCH(WatchList!$B12,'All CCC'!$B$7:$B$846,0)))</f>
        <v/>
      </c>
      <c r="AM12" s="856" t="str">
        <f>IF($B12="","",INDEX('All CCC'!AM$7:AM$846,MATCH(WatchList!$B12,'All CCC'!$B$7:$B$846,0)))</f>
        <v/>
      </c>
      <c r="AN12" s="856" t="str">
        <f>IF($B12="","",INDEX('All CCC'!AN$7:AN$846,MATCH(WatchList!$B12,'All CCC'!$B$7:$B$846,0)))</f>
        <v/>
      </c>
      <c r="AO12" s="856" t="str">
        <f>IF($B12="","",INDEX('All CCC'!AO$7:AO$846,MATCH(WatchList!$B12,'All CCC'!$B$7:$B$846,0)))</f>
        <v/>
      </c>
      <c r="AP12" s="856" t="str">
        <f>IF($B12="","",INDEX('All CCC'!AP$7:AP$846,MATCH(WatchList!$B12,'All CCC'!$B$7:$B$846,0)))</f>
        <v/>
      </c>
      <c r="AQ12" s="856" t="str">
        <f>IF($B12="","",INDEX('All CCC'!AQ$7:AQ$846,MATCH(WatchList!$B12,'All CCC'!$B$7:$B$846,0)))</f>
        <v/>
      </c>
      <c r="AR12" s="856" t="str">
        <f>IF($B12="","",INDEX('All CCC'!AR$7:AR$846,MATCH(WatchList!$B12,'All CCC'!$B$7:$B$846,0)))</f>
        <v/>
      </c>
      <c r="AS12" s="856" t="str">
        <f>IF($B12="","",INDEX('All CCC'!AS$7:AS$846,MATCH(WatchList!$B12,'All CCC'!$B$7:$B$846,0)))</f>
        <v/>
      </c>
      <c r="AT12" s="856" t="str">
        <f>IF($B12="","",INDEX('All CCC'!AT$7:AT$846,MATCH(WatchList!$B12,'All CCC'!$B$7:$B$846,0)))</f>
        <v/>
      </c>
      <c r="AU12" s="856" t="str">
        <f>IF($B12="","",INDEX('All CCC'!AU$7:AU$846,MATCH(WatchList!$B12,'All CCC'!$B$7:$B$846,0)))</f>
        <v/>
      </c>
      <c r="AV12" s="856" t="str">
        <f>IF($B12="","",INDEX('All CCC'!AV$7:AV$846,MATCH(WatchList!$B12,'All CCC'!$B$7:$B$846,0)))</f>
        <v/>
      </c>
      <c r="AW12" s="856" t="str">
        <f>IF($B12="","",INDEX('All CCC'!AW$7:AW$846,MATCH(WatchList!$B12,'All CCC'!$B$7:$B$846,0)))</f>
        <v/>
      </c>
      <c r="AX12" s="856" t="str">
        <f>IF($B12="","",INDEX('All CCC'!AX$7:AX$846,MATCH(WatchList!$B12,'All CCC'!$B$7:$B$846,0)))</f>
        <v/>
      </c>
      <c r="AY12" s="856" t="str">
        <f>IF($B12="","",INDEX('All CCC'!AY$7:AY$846,MATCH(WatchList!$B12,'All CCC'!$B$7:$B$846,0)))</f>
        <v/>
      </c>
      <c r="AZ12" s="856" t="str">
        <f>IF($B12="","",INDEX('All CCC'!AZ$7:AZ$846,MATCH(WatchList!$B12,'All CCC'!$B$7:$B$846,0)))</f>
        <v/>
      </c>
      <c r="BA12" s="856" t="str">
        <f>IF($B12="","",INDEX('All CCC'!BA$7:BA$846,MATCH(WatchList!$B12,'All CCC'!$B$7:$B$846,0)))</f>
        <v/>
      </c>
      <c r="BB12" s="856" t="str">
        <f>IF($B12="","",INDEX('All CCC'!BB$7:BB$846,MATCH(WatchList!$B12,'All CCC'!$B$7:$B$846,0)))</f>
        <v/>
      </c>
      <c r="BC12" s="856" t="str">
        <f>IF($B12="","",INDEX('All CCC'!BC$7:BC$846,MATCH(WatchList!$B12,'All CCC'!$B$7:$B$846,0)))</f>
        <v/>
      </c>
      <c r="BD12" s="856" t="str">
        <f>IF($B12="","",INDEX('All CCC'!BD$7:BD$846,MATCH(WatchList!$B12,'All CCC'!$B$7:$B$846,0)))</f>
        <v/>
      </c>
      <c r="BE12" s="856" t="str">
        <f>IF($B12="","",INDEX('All CCC'!BE$7:BE$846,MATCH(WatchList!$B12,'All CCC'!$B$7:$B$846,0)))</f>
        <v/>
      </c>
      <c r="BF12" s="856" t="str">
        <f>IF($B12="","",INDEX('All CCC'!BF$7:BF$846,MATCH(WatchList!$B12,'All CCC'!$B$7:$B$846,0)))</f>
        <v/>
      </c>
      <c r="BG12" s="856" t="str">
        <f>IF($B12="","",INDEX('All CCC'!BG$7:BG$846,MATCH(WatchList!$B12,'All CCC'!$B$7:$B$846,0)))</f>
        <v/>
      </c>
    </row>
    <row r="13" spans="1:59" ht="11.25" customHeight="1" x14ac:dyDescent="0.2">
      <c r="A13" s="550" t="str">
        <f>IF($B13="","",INDEX('All CCC'!A$7:A$846,MATCH(WatchList!$B13,'All CCC'!$B$7:$B$846,0)))</f>
        <v/>
      </c>
      <c r="B13" s="31"/>
      <c r="C13" s="856" t="str">
        <f>IF($B13="","",INDEX('All CCC'!C$7:C$846,MATCH(WatchList!$B13,'All CCC'!$B$7:$B$846,0)))</f>
        <v/>
      </c>
      <c r="D13" s="856" t="str">
        <f>IF($B13="","",INDEX('All CCC'!D$7:D$846,MATCH(WatchList!$B13,'All CCC'!$B$7:$B$846,0)))</f>
        <v/>
      </c>
      <c r="E13" s="856" t="str">
        <f>IF($B13="","",INDEX('All CCC'!E$7:E$846,MATCH(WatchList!$B13,'All CCC'!$B$7:$B$846,0)))</f>
        <v/>
      </c>
      <c r="F13" s="856" t="str">
        <f>IF($B13="","",INDEX('All CCC'!F$7:F$846,MATCH(WatchList!$B13,'All CCC'!$B$7:$B$846,0)))</f>
        <v/>
      </c>
      <c r="G13" s="856" t="str">
        <f>IF($B13="","",INDEX('All CCC'!G$7:G$846,MATCH(WatchList!$B13,'All CCC'!$B$7:$B$846,0)))</f>
        <v/>
      </c>
      <c r="H13" s="856" t="str">
        <f>IF($B13="","",INDEX('All CCC'!H$7:H$846,MATCH(WatchList!$B13,'All CCC'!$B$7:$B$846,0)))</f>
        <v/>
      </c>
      <c r="I13" s="856" t="str">
        <f>IF($B13="","",INDEX('All CCC'!I$7:I$846,MATCH(WatchList!$B13,'All CCC'!$B$7:$B$846,0)))</f>
        <v/>
      </c>
      <c r="J13" s="856" t="str">
        <f>IF($B13="","",INDEX('All CCC'!J$7:J$846,MATCH(WatchList!$B13,'All CCC'!$B$7:$B$846,0)))</f>
        <v/>
      </c>
      <c r="K13" s="856" t="str">
        <f>IF($B13="","",INDEX('All CCC'!K$7:K$846,MATCH(WatchList!$B13,'All CCC'!$B$7:$B$846,0)))</f>
        <v/>
      </c>
      <c r="L13" s="856" t="str">
        <f>IF($B13="","",INDEX('All CCC'!L$7:L$846,MATCH(WatchList!$B13,'All CCC'!$B$7:$B$846,0)))</f>
        <v/>
      </c>
      <c r="M13" s="856" t="str">
        <f>IF($B13="","",INDEX('All CCC'!M$7:M$846,MATCH(WatchList!$B13,'All CCC'!$B$7:$B$846,0)))</f>
        <v/>
      </c>
      <c r="N13" s="856" t="str">
        <f>IF($B13="","",INDEX('All CCC'!N$7:N$846,MATCH(WatchList!$B13,'All CCC'!$B$7:$B$846,0)))</f>
        <v/>
      </c>
      <c r="O13" s="856" t="str">
        <f>IF($B13="","",INDEX('All CCC'!O$7:O$846,MATCH(WatchList!$B13,'All CCC'!$B$7:$B$846,0)))</f>
        <v/>
      </c>
      <c r="P13" s="857" t="str">
        <f>IF($B13="","",INDEX('All CCC'!P$7:P$846,MATCH(WatchList!$B13,'All CCC'!$B$7:$B$846,0)))</f>
        <v/>
      </c>
      <c r="Q13" s="857" t="str">
        <f>IF($B13="","",INDEX('All CCC'!Q$7:Q$846,MATCH(WatchList!$B13,'All CCC'!$B$7:$B$846,0)))</f>
        <v/>
      </c>
      <c r="R13" s="856" t="str">
        <f>IF($B13="","",INDEX('All CCC'!R$7:R$846,MATCH(WatchList!$B13,'All CCC'!$B$7:$B$846,0)))</f>
        <v/>
      </c>
      <c r="S13" s="856" t="str">
        <f>IF($B13="","",INDEX('All CCC'!S$7:S$846,MATCH(WatchList!$B13,'All CCC'!$B$7:$B$846,0)))</f>
        <v/>
      </c>
      <c r="T13" s="856" t="str">
        <f>IF($B13="","",INDEX('All CCC'!T$7:T$846,MATCH(WatchList!$B13,'All CCC'!$B$7:$B$846,0)))</f>
        <v/>
      </c>
      <c r="U13" s="856" t="str">
        <f>IF($B13="","",INDEX('All CCC'!U$7:U$846,MATCH(WatchList!$B13,'All CCC'!$B$7:$B$846,0)))</f>
        <v/>
      </c>
      <c r="V13" s="856" t="str">
        <f>IF($B13="","",INDEX('All CCC'!V$7:V$846,MATCH(WatchList!$B13,'All CCC'!$B$7:$B$846,0)))</f>
        <v/>
      </c>
      <c r="W13" s="856" t="str">
        <f>IF($B13="","",INDEX('All CCC'!W$7:W$846,MATCH(WatchList!$B13,'All CCC'!$B$7:$B$846,0)))</f>
        <v/>
      </c>
      <c r="X13" s="856" t="str">
        <f>IF($B13="","",INDEX('All CCC'!X$7:X$846,MATCH(WatchList!$B13,'All CCC'!$B$7:$B$846,0)))</f>
        <v/>
      </c>
      <c r="Y13" s="856" t="str">
        <f>IF($B13="","",INDEX('All CCC'!Y$7:Y$846,MATCH(WatchList!$B13,'All CCC'!$B$7:$B$846,0)))</f>
        <v/>
      </c>
      <c r="Z13" s="856" t="str">
        <f>IF($B13="","",INDEX('All CCC'!Z$7:Z$846,MATCH(WatchList!$B13,'All CCC'!$B$7:$B$846,0)))</f>
        <v/>
      </c>
      <c r="AA13" s="856" t="str">
        <f>IF($B13="","",INDEX('All CCC'!AA$7:AA$846,MATCH(WatchList!$B13,'All CCC'!$B$7:$B$846,0)))</f>
        <v/>
      </c>
      <c r="AB13" s="856" t="str">
        <f>IF($B13="","",INDEX('All CCC'!AB$7:AB$846,MATCH(WatchList!$B13,'All CCC'!$B$7:$B$846,0)))</f>
        <v/>
      </c>
      <c r="AC13" s="856" t="str">
        <f>IF($B13="","",INDEX('All CCC'!AC$7:AC$846,MATCH(WatchList!$B13,'All CCC'!$B$7:$B$846,0)))</f>
        <v/>
      </c>
      <c r="AD13" s="856" t="str">
        <f>IF($B13="","",INDEX('All CCC'!AD$7:AD$846,MATCH(WatchList!$B13,'All CCC'!$B$7:$B$846,0)))</f>
        <v/>
      </c>
      <c r="AE13" s="856" t="str">
        <f>IF($B13="","",INDEX('All CCC'!AE$7:AE$846,MATCH(WatchList!$B13,'All CCC'!$B$7:$B$846,0)))</f>
        <v/>
      </c>
      <c r="AF13" s="856" t="str">
        <f>IF($B13="","",INDEX('All CCC'!AF$7:AF$846,MATCH(WatchList!$B13,'All CCC'!$B$7:$B$846,0)))</f>
        <v/>
      </c>
      <c r="AG13" s="856" t="str">
        <f>IF($B13="","",INDEX('All CCC'!AG$7:AG$846,MATCH(WatchList!$B13,'All CCC'!$B$7:$B$846,0)))</f>
        <v/>
      </c>
      <c r="AH13" s="856" t="str">
        <f>IF($B13="","",INDEX('All CCC'!AH$7:AH$846,MATCH(WatchList!$B13,'All CCC'!$B$7:$B$846,0)))</f>
        <v/>
      </c>
      <c r="AI13" s="856" t="str">
        <f>IF($B13="","",INDEX('All CCC'!AI$7:AI$846,MATCH(WatchList!$B13,'All CCC'!$B$7:$B$846,0)))</f>
        <v/>
      </c>
      <c r="AJ13" s="856" t="str">
        <f>IF($B13="","",INDEX('All CCC'!AJ$7:AJ$846,MATCH(WatchList!$B13,'All CCC'!$B$7:$B$846,0)))</f>
        <v/>
      </c>
      <c r="AK13" s="856" t="str">
        <f>IF($B13="","",INDEX('All CCC'!AK$7:AK$846,MATCH(WatchList!$B13,'All CCC'!$B$7:$B$846,0)))</f>
        <v/>
      </c>
      <c r="AL13" s="856" t="str">
        <f>IF($B13="","",INDEX('All CCC'!AL$7:AL$846,MATCH(WatchList!$B13,'All CCC'!$B$7:$B$846,0)))</f>
        <v/>
      </c>
      <c r="AM13" s="856" t="str">
        <f>IF($B13="","",INDEX('All CCC'!AM$7:AM$846,MATCH(WatchList!$B13,'All CCC'!$B$7:$B$846,0)))</f>
        <v/>
      </c>
      <c r="AN13" s="856" t="str">
        <f>IF($B13="","",INDEX('All CCC'!AN$7:AN$846,MATCH(WatchList!$B13,'All CCC'!$B$7:$B$846,0)))</f>
        <v/>
      </c>
      <c r="AO13" s="856" t="str">
        <f>IF($B13="","",INDEX('All CCC'!AO$7:AO$846,MATCH(WatchList!$B13,'All CCC'!$B$7:$B$846,0)))</f>
        <v/>
      </c>
      <c r="AP13" s="856" t="str">
        <f>IF($B13="","",INDEX('All CCC'!AP$7:AP$846,MATCH(WatchList!$B13,'All CCC'!$B$7:$B$846,0)))</f>
        <v/>
      </c>
      <c r="AQ13" s="856" t="str">
        <f>IF($B13="","",INDEX('All CCC'!AQ$7:AQ$846,MATCH(WatchList!$B13,'All CCC'!$B$7:$B$846,0)))</f>
        <v/>
      </c>
      <c r="AR13" s="856" t="str">
        <f>IF($B13="","",INDEX('All CCC'!AR$7:AR$846,MATCH(WatchList!$B13,'All CCC'!$B$7:$B$846,0)))</f>
        <v/>
      </c>
      <c r="AS13" s="856" t="str">
        <f>IF($B13="","",INDEX('All CCC'!AS$7:AS$846,MATCH(WatchList!$B13,'All CCC'!$B$7:$B$846,0)))</f>
        <v/>
      </c>
      <c r="AT13" s="856" t="str">
        <f>IF($B13="","",INDEX('All CCC'!AT$7:AT$846,MATCH(WatchList!$B13,'All CCC'!$B$7:$B$846,0)))</f>
        <v/>
      </c>
      <c r="AU13" s="856" t="str">
        <f>IF($B13="","",INDEX('All CCC'!AU$7:AU$846,MATCH(WatchList!$B13,'All CCC'!$B$7:$B$846,0)))</f>
        <v/>
      </c>
      <c r="AV13" s="856" t="str">
        <f>IF($B13="","",INDEX('All CCC'!AV$7:AV$846,MATCH(WatchList!$B13,'All CCC'!$B$7:$B$846,0)))</f>
        <v/>
      </c>
      <c r="AW13" s="856" t="str">
        <f>IF($B13="","",INDEX('All CCC'!AW$7:AW$846,MATCH(WatchList!$B13,'All CCC'!$B$7:$B$846,0)))</f>
        <v/>
      </c>
      <c r="AX13" s="856" t="str">
        <f>IF($B13="","",INDEX('All CCC'!AX$7:AX$846,MATCH(WatchList!$B13,'All CCC'!$B$7:$B$846,0)))</f>
        <v/>
      </c>
      <c r="AY13" s="856" t="str">
        <f>IF($B13="","",INDEX('All CCC'!AY$7:AY$846,MATCH(WatchList!$B13,'All CCC'!$B$7:$B$846,0)))</f>
        <v/>
      </c>
      <c r="AZ13" s="856" t="str">
        <f>IF($B13="","",INDEX('All CCC'!AZ$7:AZ$846,MATCH(WatchList!$B13,'All CCC'!$B$7:$B$846,0)))</f>
        <v/>
      </c>
      <c r="BA13" s="856" t="str">
        <f>IF($B13="","",INDEX('All CCC'!BA$7:BA$846,MATCH(WatchList!$B13,'All CCC'!$B$7:$B$846,0)))</f>
        <v/>
      </c>
      <c r="BB13" s="856" t="str">
        <f>IF($B13="","",INDEX('All CCC'!BB$7:BB$846,MATCH(WatchList!$B13,'All CCC'!$B$7:$B$846,0)))</f>
        <v/>
      </c>
      <c r="BC13" s="856" t="str">
        <f>IF($B13="","",INDEX('All CCC'!BC$7:BC$846,MATCH(WatchList!$B13,'All CCC'!$B$7:$B$846,0)))</f>
        <v/>
      </c>
      <c r="BD13" s="856" t="str">
        <f>IF($B13="","",INDEX('All CCC'!BD$7:BD$846,MATCH(WatchList!$B13,'All CCC'!$B$7:$B$846,0)))</f>
        <v/>
      </c>
      <c r="BE13" s="856" t="str">
        <f>IF($B13="","",INDEX('All CCC'!BE$7:BE$846,MATCH(WatchList!$B13,'All CCC'!$B$7:$B$846,0)))</f>
        <v/>
      </c>
      <c r="BF13" s="856" t="str">
        <f>IF($B13="","",INDEX('All CCC'!BF$7:BF$846,MATCH(WatchList!$B13,'All CCC'!$B$7:$B$846,0)))</f>
        <v/>
      </c>
      <c r="BG13" s="856" t="str">
        <f>IF($B13="","",INDEX('All CCC'!BG$7:BG$846,MATCH(WatchList!$B13,'All CCC'!$B$7:$B$846,0)))</f>
        <v/>
      </c>
    </row>
    <row r="14" spans="1:59" ht="11.25" customHeight="1" x14ac:dyDescent="0.2">
      <c r="A14" s="550" t="str">
        <f>IF($B14="","",INDEX('All CCC'!A$7:A$846,MATCH(WatchList!$B14,'All CCC'!$B$7:$B$846,0)))</f>
        <v/>
      </c>
      <c r="B14" s="31"/>
      <c r="C14" s="856" t="str">
        <f>IF($B14="","",INDEX('All CCC'!C$7:C$846,MATCH(WatchList!$B14,'All CCC'!$B$7:$B$846,0)))</f>
        <v/>
      </c>
      <c r="D14" s="856" t="str">
        <f>IF($B14="","",INDEX('All CCC'!D$7:D$846,MATCH(WatchList!$B14,'All CCC'!$B$7:$B$846,0)))</f>
        <v/>
      </c>
      <c r="E14" s="856" t="str">
        <f>IF($B14="","",INDEX('All CCC'!E$7:E$846,MATCH(WatchList!$B14,'All CCC'!$B$7:$B$846,0)))</f>
        <v/>
      </c>
      <c r="F14" s="856" t="str">
        <f>IF($B14="","",INDEX('All CCC'!F$7:F$846,MATCH(WatchList!$B14,'All CCC'!$B$7:$B$846,0)))</f>
        <v/>
      </c>
      <c r="G14" s="856" t="str">
        <f>IF($B14="","",INDEX('All CCC'!G$7:G$846,MATCH(WatchList!$B14,'All CCC'!$B$7:$B$846,0)))</f>
        <v/>
      </c>
      <c r="H14" s="856" t="str">
        <f>IF($B14="","",INDEX('All CCC'!H$7:H$846,MATCH(WatchList!$B14,'All CCC'!$B$7:$B$846,0)))</f>
        <v/>
      </c>
      <c r="I14" s="856" t="str">
        <f>IF($B14="","",INDEX('All CCC'!I$7:I$846,MATCH(WatchList!$B14,'All CCC'!$B$7:$B$846,0)))</f>
        <v/>
      </c>
      <c r="J14" s="856" t="str">
        <f>IF($B14="","",INDEX('All CCC'!J$7:J$846,MATCH(WatchList!$B14,'All CCC'!$B$7:$B$846,0)))</f>
        <v/>
      </c>
      <c r="K14" s="856" t="str">
        <f>IF($B14="","",INDEX('All CCC'!K$7:K$846,MATCH(WatchList!$B14,'All CCC'!$B$7:$B$846,0)))</f>
        <v/>
      </c>
      <c r="L14" s="856" t="str">
        <f>IF($B14="","",INDEX('All CCC'!L$7:L$846,MATCH(WatchList!$B14,'All CCC'!$B$7:$B$846,0)))</f>
        <v/>
      </c>
      <c r="M14" s="856" t="str">
        <f>IF($B14="","",INDEX('All CCC'!M$7:M$846,MATCH(WatchList!$B14,'All CCC'!$B$7:$B$846,0)))</f>
        <v/>
      </c>
      <c r="N14" s="856" t="str">
        <f>IF($B14="","",INDEX('All CCC'!N$7:N$846,MATCH(WatchList!$B14,'All CCC'!$B$7:$B$846,0)))</f>
        <v/>
      </c>
      <c r="O14" s="856" t="str">
        <f>IF($B14="","",INDEX('All CCC'!O$7:O$846,MATCH(WatchList!$B14,'All CCC'!$B$7:$B$846,0)))</f>
        <v/>
      </c>
      <c r="P14" s="857" t="str">
        <f>IF($B14="","",INDEX('All CCC'!P$7:P$846,MATCH(WatchList!$B14,'All CCC'!$B$7:$B$846,0)))</f>
        <v/>
      </c>
      <c r="Q14" s="857" t="str">
        <f>IF($B14="","",INDEX('All CCC'!Q$7:Q$846,MATCH(WatchList!$B14,'All CCC'!$B$7:$B$846,0)))</f>
        <v/>
      </c>
      <c r="R14" s="856" t="str">
        <f>IF($B14="","",INDEX('All CCC'!R$7:R$846,MATCH(WatchList!$B14,'All CCC'!$B$7:$B$846,0)))</f>
        <v/>
      </c>
      <c r="S14" s="856" t="str">
        <f>IF($B14="","",INDEX('All CCC'!S$7:S$846,MATCH(WatchList!$B14,'All CCC'!$B$7:$B$846,0)))</f>
        <v/>
      </c>
      <c r="T14" s="856" t="str">
        <f>IF($B14="","",INDEX('All CCC'!T$7:T$846,MATCH(WatchList!$B14,'All CCC'!$B$7:$B$846,0)))</f>
        <v/>
      </c>
      <c r="U14" s="856" t="str">
        <f>IF($B14="","",INDEX('All CCC'!U$7:U$846,MATCH(WatchList!$B14,'All CCC'!$B$7:$B$846,0)))</f>
        <v/>
      </c>
      <c r="V14" s="856" t="str">
        <f>IF($B14="","",INDEX('All CCC'!V$7:V$846,MATCH(WatchList!$B14,'All CCC'!$B$7:$B$846,0)))</f>
        <v/>
      </c>
      <c r="W14" s="856" t="str">
        <f>IF($B14="","",INDEX('All CCC'!W$7:W$846,MATCH(WatchList!$B14,'All CCC'!$B$7:$B$846,0)))</f>
        <v/>
      </c>
      <c r="X14" s="856" t="str">
        <f>IF($B14="","",INDEX('All CCC'!X$7:X$846,MATCH(WatchList!$B14,'All CCC'!$B$7:$B$846,0)))</f>
        <v/>
      </c>
      <c r="Y14" s="856" t="str">
        <f>IF($B14="","",INDEX('All CCC'!Y$7:Y$846,MATCH(WatchList!$B14,'All CCC'!$B$7:$B$846,0)))</f>
        <v/>
      </c>
      <c r="Z14" s="856" t="str">
        <f>IF($B14="","",INDEX('All CCC'!Z$7:Z$846,MATCH(WatchList!$B14,'All CCC'!$B$7:$B$846,0)))</f>
        <v/>
      </c>
      <c r="AA14" s="856" t="str">
        <f>IF($B14="","",INDEX('All CCC'!AA$7:AA$846,MATCH(WatchList!$B14,'All CCC'!$B$7:$B$846,0)))</f>
        <v/>
      </c>
      <c r="AB14" s="856" t="str">
        <f>IF($B14="","",INDEX('All CCC'!AB$7:AB$846,MATCH(WatchList!$B14,'All CCC'!$B$7:$B$846,0)))</f>
        <v/>
      </c>
      <c r="AC14" s="856" t="str">
        <f>IF($B14="","",INDEX('All CCC'!AC$7:AC$846,MATCH(WatchList!$B14,'All CCC'!$B$7:$B$846,0)))</f>
        <v/>
      </c>
      <c r="AD14" s="856" t="str">
        <f>IF($B14="","",INDEX('All CCC'!AD$7:AD$846,MATCH(WatchList!$B14,'All CCC'!$B$7:$B$846,0)))</f>
        <v/>
      </c>
      <c r="AE14" s="856" t="str">
        <f>IF($B14="","",INDEX('All CCC'!AE$7:AE$846,MATCH(WatchList!$B14,'All CCC'!$B$7:$B$846,0)))</f>
        <v/>
      </c>
      <c r="AF14" s="856" t="str">
        <f>IF($B14="","",INDEX('All CCC'!AF$7:AF$846,MATCH(WatchList!$B14,'All CCC'!$B$7:$B$846,0)))</f>
        <v/>
      </c>
      <c r="AG14" s="856" t="str">
        <f>IF($B14="","",INDEX('All CCC'!AG$7:AG$846,MATCH(WatchList!$B14,'All CCC'!$B$7:$B$846,0)))</f>
        <v/>
      </c>
      <c r="AH14" s="856" t="str">
        <f>IF($B14="","",INDEX('All CCC'!AH$7:AH$846,MATCH(WatchList!$B14,'All CCC'!$B$7:$B$846,0)))</f>
        <v/>
      </c>
      <c r="AI14" s="856" t="str">
        <f>IF($B14="","",INDEX('All CCC'!AI$7:AI$846,MATCH(WatchList!$B14,'All CCC'!$B$7:$B$846,0)))</f>
        <v/>
      </c>
      <c r="AJ14" s="856" t="str">
        <f>IF($B14="","",INDEX('All CCC'!AJ$7:AJ$846,MATCH(WatchList!$B14,'All CCC'!$B$7:$B$846,0)))</f>
        <v/>
      </c>
      <c r="AK14" s="856" t="str">
        <f>IF($B14="","",INDEX('All CCC'!AK$7:AK$846,MATCH(WatchList!$B14,'All CCC'!$B$7:$B$846,0)))</f>
        <v/>
      </c>
      <c r="AL14" s="856" t="str">
        <f>IF($B14="","",INDEX('All CCC'!AL$7:AL$846,MATCH(WatchList!$B14,'All CCC'!$B$7:$B$846,0)))</f>
        <v/>
      </c>
      <c r="AM14" s="856" t="str">
        <f>IF($B14="","",INDEX('All CCC'!AM$7:AM$846,MATCH(WatchList!$B14,'All CCC'!$B$7:$B$846,0)))</f>
        <v/>
      </c>
      <c r="AN14" s="856" t="str">
        <f>IF($B14="","",INDEX('All CCC'!AN$7:AN$846,MATCH(WatchList!$B14,'All CCC'!$B$7:$B$846,0)))</f>
        <v/>
      </c>
      <c r="AO14" s="856" t="str">
        <f>IF($B14="","",INDEX('All CCC'!AO$7:AO$846,MATCH(WatchList!$B14,'All CCC'!$B$7:$B$846,0)))</f>
        <v/>
      </c>
      <c r="AP14" s="856" t="str">
        <f>IF($B14="","",INDEX('All CCC'!AP$7:AP$846,MATCH(WatchList!$B14,'All CCC'!$B$7:$B$846,0)))</f>
        <v/>
      </c>
      <c r="AQ14" s="856" t="str">
        <f>IF($B14="","",INDEX('All CCC'!AQ$7:AQ$846,MATCH(WatchList!$B14,'All CCC'!$B$7:$B$846,0)))</f>
        <v/>
      </c>
      <c r="AR14" s="856" t="str">
        <f>IF($B14="","",INDEX('All CCC'!AR$7:AR$846,MATCH(WatchList!$B14,'All CCC'!$B$7:$B$846,0)))</f>
        <v/>
      </c>
      <c r="AS14" s="856" t="str">
        <f>IF($B14="","",INDEX('All CCC'!AS$7:AS$846,MATCH(WatchList!$B14,'All CCC'!$B$7:$B$846,0)))</f>
        <v/>
      </c>
      <c r="AT14" s="856" t="str">
        <f>IF($B14="","",INDEX('All CCC'!AT$7:AT$846,MATCH(WatchList!$B14,'All CCC'!$B$7:$B$846,0)))</f>
        <v/>
      </c>
      <c r="AU14" s="856" t="str">
        <f>IF($B14="","",INDEX('All CCC'!AU$7:AU$846,MATCH(WatchList!$B14,'All CCC'!$B$7:$B$846,0)))</f>
        <v/>
      </c>
      <c r="AV14" s="856" t="str">
        <f>IF($B14="","",INDEX('All CCC'!AV$7:AV$846,MATCH(WatchList!$B14,'All CCC'!$B$7:$B$846,0)))</f>
        <v/>
      </c>
      <c r="AW14" s="856" t="str">
        <f>IF($B14="","",INDEX('All CCC'!AW$7:AW$846,MATCH(WatchList!$B14,'All CCC'!$B$7:$B$846,0)))</f>
        <v/>
      </c>
      <c r="AX14" s="856" t="str">
        <f>IF($B14="","",INDEX('All CCC'!AX$7:AX$846,MATCH(WatchList!$B14,'All CCC'!$B$7:$B$846,0)))</f>
        <v/>
      </c>
      <c r="AY14" s="856" t="str">
        <f>IF($B14="","",INDEX('All CCC'!AY$7:AY$846,MATCH(WatchList!$B14,'All CCC'!$B$7:$B$846,0)))</f>
        <v/>
      </c>
      <c r="AZ14" s="856" t="str">
        <f>IF($B14="","",INDEX('All CCC'!AZ$7:AZ$846,MATCH(WatchList!$B14,'All CCC'!$B$7:$B$846,0)))</f>
        <v/>
      </c>
      <c r="BA14" s="856" t="str">
        <f>IF($B14="","",INDEX('All CCC'!BA$7:BA$846,MATCH(WatchList!$B14,'All CCC'!$B$7:$B$846,0)))</f>
        <v/>
      </c>
      <c r="BB14" s="856" t="str">
        <f>IF($B14="","",INDEX('All CCC'!BB$7:BB$846,MATCH(WatchList!$B14,'All CCC'!$B$7:$B$846,0)))</f>
        <v/>
      </c>
      <c r="BC14" s="856" t="str">
        <f>IF($B14="","",INDEX('All CCC'!BC$7:BC$846,MATCH(WatchList!$B14,'All CCC'!$B$7:$B$846,0)))</f>
        <v/>
      </c>
      <c r="BD14" s="856" t="str">
        <f>IF($B14="","",INDEX('All CCC'!BD$7:BD$846,MATCH(WatchList!$B14,'All CCC'!$B$7:$B$846,0)))</f>
        <v/>
      </c>
      <c r="BE14" s="856" t="str">
        <f>IF($B14="","",INDEX('All CCC'!BE$7:BE$846,MATCH(WatchList!$B14,'All CCC'!$B$7:$B$846,0)))</f>
        <v/>
      </c>
      <c r="BF14" s="856" t="str">
        <f>IF($B14="","",INDEX('All CCC'!BF$7:BF$846,MATCH(WatchList!$B14,'All CCC'!$B$7:$B$846,0)))</f>
        <v/>
      </c>
      <c r="BG14" s="856" t="str">
        <f>IF($B14="","",INDEX('All CCC'!BG$7:BG$846,MATCH(WatchList!$B14,'All CCC'!$B$7:$B$846,0)))</f>
        <v/>
      </c>
    </row>
    <row r="15" spans="1:59" ht="11.25" customHeight="1" x14ac:dyDescent="0.2">
      <c r="A15" s="550" t="str">
        <f>IF($B15="","",INDEX('All CCC'!A$7:A$846,MATCH(WatchList!$B15,'All CCC'!$B$7:$B$846,0)))</f>
        <v/>
      </c>
      <c r="B15" s="31"/>
      <c r="C15" s="856" t="str">
        <f>IF($B15="","",INDEX('All CCC'!C$7:C$846,MATCH(WatchList!$B15,'All CCC'!$B$7:$B$846,0)))</f>
        <v/>
      </c>
      <c r="D15" s="856" t="str">
        <f>IF($B15="","",INDEX('All CCC'!D$7:D$846,MATCH(WatchList!$B15,'All CCC'!$B$7:$B$846,0)))</f>
        <v/>
      </c>
      <c r="E15" s="856" t="str">
        <f>IF($B15="","",INDEX('All CCC'!E$7:E$846,MATCH(WatchList!$B15,'All CCC'!$B$7:$B$846,0)))</f>
        <v/>
      </c>
      <c r="F15" s="856" t="str">
        <f>IF($B15="","",INDEX('All CCC'!F$7:F$846,MATCH(WatchList!$B15,'All CCC'!$B$7:$B$846,0)))</f>
        <v/>
      </c>
      <c r="G15" s="856" t="str">
        <f>IF($B15="","",INDEX('All CCC'!G$7:G$846,MATCH(WatchList!$B15,'All CCC'!$B$7:$B$846,0)))</f>
        <v/>
      </c>
      <c r="H15" s="856" t="str">
        <f>IF($B15="","",INDEX('All CCC'!H$7:H$846,MATCH(WatchList!$B15,'All CCC'!$B$7:$B$846,0)))</f>
        <v/>
      </c>
      <c r="I15" s="856" t="str">
        <f>IF($B15="","",INDEX('All CCC'!I$7:I$846,MATCH(WatchList!$B15,'All CCC'!$B$7:$B$846,0)))</f>
        <v/>
      </c>
      <c r="J15" s="856" t="str">
        <f>IF($B15="","",INDEX('All CCC'!J$7:J$846,MATCH(WatchList!$B15,'All CCC'!$B$7:$B$846,0)))</f>
        <v/>
      </c>
      <c r="K15" s="856" t="str">
        <f>IF($B15="","",INDEX('All CCC'!K$7:K$846,MATCH(WatchList!$B15,'All CCC'!$B$7:$B$846,0)))</f>
        <v/>
      </c>
      <c r="L15" s="856" t="str">
        <f>IF($B15="","",INDEX('All CCC'!L$7:L$846,MATCH(WatchList!$B15,'All CCC'!$B$7:$B$846,0)))</f>
        <v/>
      </c>
      <c r="M15" s="856" t="str">
        <f>IF($B15="","",INDEX('All CCC'!M$7:M$846,MATCH(WatchList!$B15,'All CCC'!$B$7:$B$846,0)))</f>
        <v/>
      </c>
      <c r="N15" s="856" t="str">
        <f>IF($B15="","",INDEX('All CCC'!N$7:N$846,MATCH(WatchList!$B15,'All CCC'!$B$7:$B$846,0)))</f>
        <v/>
      </c>
      <c r="O15" s="856" t="str">
        <f>IF($B15="","",INDEX('All CCC'!O$7:O$846,MATCH(WatchList!$B15,'All CCC'!$B$7:$B$846,0)))</f>
        <v/>
      </c>
      <c r="P15" s="857" t="str">
        <f>IF($B15="","",INDEX('All CCC'!P$7:P$846,MATCH(WatchList!$B15,'All CCC'!$B$7:$B$846,0)))</f>
        <v/>
      </c>
      <c r="Q15" s="857" t="str">
        <f>IF($B15="","",INDEX('All CCC'!Q$7:Q$846,MATCH(WatchList!$B15,'All CCC'!$B$7:$B$846,0)))</f>
        <v/>
      </c>
      <c r="R15" s="856" t="str">
        <f>IF($B15="","",INDEX('All CCC'!R$7:R$846,MATCH(WatchList!$B15,'All CCC'!$B$7:$B$846,0)))</f>
        <v/>
      </c>
      <c r="S15" s="856" t="str">
        <f>IF($B15="","",INDEX('All CCC'!S$7:S$846,MATCH(WatchList!$B15,'All CCC'!$B$7:$B$846,0)))</f>
        <v/>
      </c>
      <c r="T15" s="856" t="str">
        <f>IF($B15="","",INDEX('All CCC'!T$7:T$846,MATCH(WatchList!$B15,'All CCC'!$B$7:$B$846,0)))</f>
        <v/>
      </c>
      <c r="U15" s="856" t="str">
        <f>IF($B15="","",INDEX('All CCC'!U$7:U$846,MATCH(WatchList!$B15,'All CCC'!$B$7:$B$846,0)))</f>
        <v/>
      </c>
      <c r="V15" s="856" t="str">
        <f>IF($B15="","",INDEX('All CCC'!V$7:V$846,MATCH(WatchList!$B15,'All CCC'!$B$7:$B$846,0)))</f>
        <v/>
      </c>
      <c r="W15" s="856" t="str">
        <f>IF($B15="","",INDEX('All CCC'!W$7:W$846,MATCH(WatchList!$B15,'All CCC'!$B$7:$B$846,0)))</f>
        <v/>
      </c>
      <c r="X15" s="856" t="str">
        <f>IF($B15="","",INDEX('All CCC'!X$7:X$846,MATCH(WatchList!$B15,'All CCC'!$B$7:$B$846,0)))</f>
        <v/>
      </c>
      <c r="Y15" s="856" t="str">
        <f>IF($B15="","",INDEX('All CCC'!Y$7:Y$846,MATCH(WatchList!$B15,'All CCC'!$B$7:$B$846,0)))</f>
        <v/>
      </c>
      <c r="Z15" s="856" t="str">
        <f>IF($B15="","",INDEX('All CCC'!Z$7:Z$846,MATCH(WatchList!$B15,'All CCC'!$B$7:$B$846,0)))</f>
        <v/>
      </c>
      <c r="AA15" s="856" t="str">
        <f>IF($B15="","",INDEX('All CCC'!AA$7:AA$846,MATCH(WatchList!$B15,'All CCC'!$B$7:$B$846,0)))</f>
        <v/>
      </c>
      <c r="AB15" s="856" t="str">
        <f>IF($B15="","",INDEX('All CCC'!AB$7:AB$846,MATCH(WatchList!$B15,'All CCC'!$B$7:$B$846,0)))</f>
        <v/>
      </c>
      <c r="AC15" s="856" t="str">
        <f>IF($B15="","",INDEX('All CCC'!AC$7:AC$846,MATCH(WatchList!$B15,'All CCC'!$B$7:$B$846,0)))</f>
        <v/>
      </c>
      <c r="AD15" s="856" t="str">
        <f>IF($B15="","",INDEX('All CCC'!AD$7:AD$846,MATCH(WatchList!$B15,'All CCC'!$B$7:$B$846,0)))</f>
        <v/>
      </c>
      <c r="AE15" s="856" t="str">
        <f>IF($B15="","",INDEX('All CCC'!AE$7:AE$846,MATCH(WatchList!$B15,'All CCC'!$B$7:$B$846,0)))</f>
        <v/>
      </c>
      <c r="AF15" s="856" t="str">
        <f>IF($B15="","",INDEX('All CCC'!AF$7:AF$846,MATCH(WatchList!$B15,'All CCC'!$B$7:$B$846,0)))</f>
        <v/>
      </c>
      <c r="AG15" s="856" t="str">
        <f>IF($B15="","",INDEX('All CCC'!AG$7:AG$846,MATCH(WatchList!$B15,'All CCC'!$B$7:$B$846,0)))</f>
        <v/>
      </c>
      <c r="AH15" s="856" t="str">
        <f>IF($B15="","",INDEX('All CCC'!AH$7:AH$846,MATCH(WatchList!$B15,'All CCC'!$B$7:$B$846,0)))</f>
        <v/>
      </c>
      <c r="AI15" s="856" t="str">
        <f>IF($B15="","",INDEX('All CCC'!AI$7:AI$846,MATCH(WatchList!$B15,'All CCC'!$B$7:$B$846,0)))</f>
        <v/>
      </c>
      <c r="AJ15" s="856" t="str">
        <f>IF($B15="","",INDEX('All CCC'!AJ$7:AJ$846,MATCH(WatchList!$B15,'All CCC'!$B$7:$B$846,0)))</f>
        <v/>
      </c>
      <c r="AK15" s="856" t="str">
        <f>IF($B15="","",INDEX('All CCC'!AK$7:AK$846,MATCH(WatchList!$B15,'All CCC'!$B$7:$B$846,0)))</f>
        <v/>
      </c>
      <c r="AL15" s="856" t="str">
        <f>IF($B15="","",INDEX('All CCC'!AL$7:AL$846,MATCH(WatchList!$B15,'All CCC'!$B$7:$B$846,0)))</f>
        <v/>
      </c>
      <c r="AM15" s="856" t="str">
        <f>IF($B15="","",INDEX('All CCC'!AM$7:AM$846,MATCH(WatchList!$B15,'All CCC'!$B$7:$B$846,0)))</f>
        <v/>
      </c>
      <c r="AN15" s="856" t="str">
        <f>IF($B15="","",INDEX('All CCC'!AN$7:AN$846,MATCH(WatchList!$B15,'All CCC'!$B$7:$B$846,0)))</f>
        <v/>
      </c>
      <c r="AO15" s="856" t="str">
        <f>IF($B15="","",INDEX('All CCC'!AO$7:AO$846,MATCH(WatchList!$B15,'All CCC'!$B$7:$B$846,0)))</f>
        <v/>
      </c>
      <c r="AP15" s="856" t="str">
        <f>IF($B15="","",INDEX('All CCC'!AP$7:AP$846,MATCH(WatchList!$B15,'All CCC'!$B$7:$B$846,0)))</f>
        <v/>
      </c>
      <c r="AQ15" s="856" t="str">
        <f>IF($B15="","",INDEX('All CCC'!AQ$7:AQ$846,MATCH(WatchList!$B15,'All CCC'!$B$7:$B$846,0)))</f>
        <v/>
      </c>
      <c r="AR15" s="856" t="str">
        <f>IF($B15="","",INDEX('All CCC'!AR$7:AR$846,MATCH(WatchList!$B15,'All CCC'!$B$7:$B$846,0)))</f>
        <v/>
      </c>
      <c r="AS15" s="856" t="str">
        <f>IF($B15="","",INDEX('All CCC'!AS$7:AS$846,MATCH(WatchList!$B15,'All CCC'!$B$7:$B$846,0)))</f>
        <v/>
      </c>
      <c r="AT15" s="856" t="str">
        <f>IF($B15="","",INDEX('All CCC'!AT$7:AT$846,MATCH(WatchList!$B15,'All CCC'!$B$7:$B$846,0)))</f>
        <v/>
      </c>
      <c r="AU15" s="856" t="str">
        <f>IF($B15="","",INDEX('All CCC'!AU$7:AU$846,MATCH(WatchList!$B15,'All CCC'!$B$7:$B$846,0)))</f>
        <v/>
      </c>
      <c r="AV15" s="856" t="str">
        <f>IF($B15="","",INDEX('All CCC'!AV$7:AV$846,MATCH(WatchList!$B15,'All CCC'!$B$7:$B$846,0)))</f>
        <v/>
      </c>
      <c r="AW15" s="856" t="str">
        <f>IF($B15="","",INDEX('All CCC'!AW$7:AW$846,MATCH(WatchList!$B15,'All CCC'!$B$7:$B$846,0)))</f>
        <v/>
      </c>
      <c r="AX15" s="856" t="str">
        <f>IF($B15="","",INDEX('All CCC'!AX$7:AX$846,MATCH(WatchList!$B15,'All CCC'!$B$7:$B$846,0)))</f>
        <v/>
      </c>
      <c r="AY15" s="856" t="str">
        <f>IF($B15="","",INDEX('All CCC'!AY$7:AY$846,MATCH(WatchList!$B15,'All CCC'!$B$7:$B$846,0)))</f>
        <v/>
      </c>
      <c r="AZ15" s="856" t="str">
        <f>IF($B15="","",INDEX('All CCC'!AZ$7:AZ$846,MATCH(WatchList!$B15,'All CCC'!$B$7:$B$846,0)))</f>
        <v/>
      </c>
      <c r="BA15" s="856" t="str">
        <f>IF($B15="","",INDEX('All CCC'!BA$7:BA$846,MATCH(WatchList!$B15,'All CCC'!$B$7:$B$846,0)))</f>
        <v/>
      </c>
      <c r="BB15" s="856" t="str">
        <f>IF($B15="","",INDEX('All CCC'!BB$7:BB$846,MATCH(WatchList!$B15,'All CCC'!$B$7:$B$846,0)))</f>
        <v/>
      </c>
      <c r="BC15" s="856" t="str">
        <f>IF($B15="","",INDEX('All CCC'!BC$7:BC$846,MATCH(WatchList!$B15,'All CCC'!$B$7:$B$846,0)))</f>
        <v/>
      </c>
      <c r="BD15" s="856" t="str">
        <f>IF($B15="","",INDEX('All CCC'!BD$7:BD$846,MATCH(WatchList!$B15,'All CCC'!$B$7:$B$846,0)))</f>
        <v/>
      </c>
      <c r="BE15" s="856" t="str">
        <f>IF($B15="","",INDEX('All CCC'!BE$7:BE$846,MATCH(WatchList!$B15,'All CCC'!$B$7:$B$846,0)))</f>
        <v/>
      </c>
      <c r="BF15" s="856" t="str">
        <f>IF($B15="","",INDEX('All CCC'!BF$7:BF$846,MATCH(WatchList!$B15,'All CCC'!$B$7:$B$846,0)))</f>
        <v/>
      </c>
      <c r="BG15" s="856" t="str">
        <f>IF($B15="","",INDEX('All CCC'!BG$7:BG$846,MATCH(WatchList!$B15,'All CCC'!$B$7:$B$846,0)))</f>
        <v/>
      </c>
    </row>
    <row r="16" spans="1:59" ht="11.25" customHeight="1" x14ac:dyDescent="0.2">
      <c r="A16" s="550" t="str">
        <f>IF($B16="","",INDEX('All CCC'!A$7:A$846,MATCH(WatchList!$B16,'All CCC'!$B$7:$B$846,0)))</f>
        <v/>
      </c>
      <c r="B16" s="31"/>
      <c r="C16" s="856" t="str">
        <f>IF($B16="","",INDEX('All CCC'!C$7:C$846,MATCH(WatchList!$B16,'All CCC'!$B$7:$B$846,0)))</f>
        <v/>
      </c>
      <c r="D16" s="856" t="str">
        <f>IF($B16="","",INDEX('All CCC'!D$7:D$846,MATCH(WatchList!$B16,'All CCC'!$B$7:$B$846,0)))</f>
        <v/>
      </c>
      <c r="E16" s="856" t="str">
        <f>IF($B16="","",INDEX('All CCC'!E$7:E$846,MATCH(WatchList!$B16,'All CCC'!$B$7:$B$846,0)))</f>
        <v/>
      </c>
      <c r="F16" s="856" t="str">
        <f>IF($B16="","",INDEX('All CCC'!F$7:F$846,MATCH(WatchList!$B16,'All CCC'!$B$7:$B$846,0)))</f>
        <v/>
      </c>
      <c r="G16" s="856" t="str">
        <f>IF($B16="","",INDEX('All CCC'!G$7:G$846,MATCH(WatchList!$B16,'All CCC'!$B$7:$B$846,0)))</f>
        <v/>
      </c>
      <c r="H16" s="856" t="str">
        <f>IF($B16="","",INDEX('All CCC'!H$7:H$846,MATCH(WatchList!$B16,'All CCC'!$B$7:$B$846,0)))</f>
        <v/>
      </c>
      <c r="I16" s="856" t="str">
        <f>IF($B16="","",INDEX('All CCC'!I$7:I$846,MATCH(WatchList!$B16,'All CCC'!$B$7:$B$846,0)))</f>
        <v/>
      </c>
      <c r="J16" s="856" t="str">
        <f>IF($B16="","",INDEX('All CCC'!J$7:J$846,MATCH(WatchList!$B16,'All CCC'!$B$7:$B$846,0)))</f>
        <v/>
      </c>
      <c r="K16" s="856" t="str">
        <f>IF($B16="","",INDEX('All CCC'!K$7:K$846,MATCH(WatchList!$B16,'All CCC'!$B$7:$B$846,0)))</f>
        <v/>
      </c>
      <c r="L16" s="856" t="str">
        <f>IF($B16="","",INDEX('All CCC'!L$7:L$846,MATCH(WatchList!$B16,'All CCC'!$B$7:$B$846,0)))</f>
        <v/>
      </c>
      <c r="M16" s="856" t="str">
        <f>IF($B16="","",INDEX('All CCC'!M$7:M$846,MATCH(WatchList!$B16,'All CCC'!$B$7:$B$846,0)))</f>
        <v/>
      </c>
      <c r="N16" s="856" t="str">
        <f>IF($B16="","",INDEX('All CCC'!N$7:N$846,MATCH(WatchList!$B16,'All CCC'!$B$7:$B$846,0)))</f>
        <v/>
      </c>
      <c r="O16" s="856" t="str">
        <f>IF($B16="","",INDEX('All CCC'!O$7:O$846,MATCH(WatchList!$B16,'All CCC'!$B$7:$B$846,0)))</f>
        <v/>
      </c>
      <c r="P16" s="857" t="str">
        <f>IF($B16="","",INDEX('All CCC'!P$7:P$846,MATCH(WatchList!$B16,'All CCC'!$B$7:$B$846,0)))</f>
        <v/>
      </c>
      <c r="Q16" s="857" t="str">
        <f>IF($B16="","",INDEX('All CCC'!Q$7:Q$846,MATCH(WatchList!$B16,'All CCC'!$B$7:$B$846,0)))</f>
        <v/>
      </c>
      <c r="R16" s="856" t="str">
        <f>IF($B16="","",INDEX('All CCC'!R$7:R$846,MATCH(WatchList!$B16,'All CCC'!$B$7:$B$846,0)))</f>
        <v/>
      </c>
      <c r="S16" s="856" t="str">
        <f>IF($B16="","",INDEX('All CCC'!S$7:S$846,MATCH(WatchList!$B16,'All CCC'!$B$7:$B$846,0)))</f>
        <v/>
      </c>
      <c r="T16" s="856" t="str">
        <f>IF($B16="","",INDEX('All CCC'!T$7:T$846,MATCH(WatchList!$B16,'All CCC'!$B$7:$B$846,0)))</f>
        <v/>
      </c>
      <c r="U16" s="856" t="str">
        <f>IF($B16="","",INDEX('All CCC'!U$7:U$846,MATCH(WatchList!$B16,'All CCC'!$B$7:$B$846,0)))</f>
        <v/>
      </c>
      <c r="V16" s="856" t="str">
        <f>IF($B16="","",INDEX('All CCC'!V$7:V$846,MATCH(WatchList!$B16,'All CCC'!$B$7:$B$846,0)))</f>
        <v/>
      </c>
      <c r="W16" s="856" t="str">
        <f>IF($B16="","",INDEX('All CCC'!W$7:W$846,MATCH(WatchList!$B16,'All CCC'!$B$7:$B$846,0)))</f>
        <v/>
      </c>
      <c r="X16" s="856" t="str">
        <f>IF($B16="","",INDEX('All CCC'!X$7:X$846,MATCH(WatchList!$B16,'All CCC'!$B$7:$B$846,0)))</f>
        <v/>
      </c>
      <c r="Y16" s="856" t="str">
        <f>IF($B16="","",INDEX('All CCC'!Y$7:Y$846,MATCH(WatchList!$B16,'All CCC'!$B$7:$B$846,0)))</f>
        <v/>
      </c>
      <c r="Z16" s="856" t="str">
        <f>IF($B16="","",INDEX('All CCC'!Z$7:Z$846,MATCH(WatchList!$B16,'All CCC'!$B$7:$B$846,0)))</f>
        <v/>
      </c>
      <c r="AA16" s="856" t="str">
        <f>IF($B16="","",INDEX('All CCC'!AA$7:AA$846,MATCH(WatchList!$B16,'All CCC'!$B$7:$B$846,0)))</f>
        <v/>
      </c>
      <c r="AB16" s="856" t="str">
        <f>IF($B16="","",INDEX('All CCC'!AB$7:AB$846,MATCH(WatchList!$B16,'All CCC'!$B$7:$B$846,0)))</f>
        <v/>
      </c>
      <c r="AC16" s="856" t="str">
        <f>IF($B16="","",INDEX('All CCC'!AC$7:AC$846,MATCH(WatchList!$B16,'All CCC'!$B$7:$B$846,0)))</f>
        <v/>
      </c>
      <c r="AD16" s="856" t="str">
        <f>IF($B16="","",INDEX('All CCC'!AD$7:AD$846,MATCH(WatchList!$B16,'All CCC'!$B$7:$B$846,0)))</f>
        <v/>
      </c>
      <c r="AE16" s="856" t="str">
        <f>IF($B16="","",INDEX('All CCC'!AE$7:AE$846,MATCH(WatchList!$B16,'All CCC'!$B$7:$B$846,0)))</f>
        <v/>
      </c>
      <c r="AF16" s="856" t="str">
        <f>IF($B16="","",INDEX('All CCC'!AF$7:AF$846,MATCH(WatchList!$B16,'All CCC'!$B$7:$B$846,0)))</f>
        <v/>
      </c>
      <c r="AG16" s="856" t="str">
        <f>IF($B16="","",INDEX('All CCC'!AG$7:AG$846,MATCH(WatchList!$B16,'All CCC'!$B$7:$B$846,0)))</f>
        <v/>
      </c>
      <c r="AH16" s="856" t="str">
        <f>IF($B16="","",INDEX('All CCC'!AH$7:AH$846,MATCH(WatchList!$B16,'All CCC'!$B$7:$B$846,0)))</f>
        <v/>
      </c>
      <c r="AI16" s="856" t="str">
        <f>IF($B16="","",INDEX('All CCC'!AI$7:AI$846,MATCH(WatchList!$B16,'All CCC'!$B$7:$B$846,0)))</f>
        <v/>
      </c>
      <c r="AJ16" s="856" t="str">
        <f>IF($B16="","",INDEX('All CCC'!AJ$7:AJ$846,MATCH(WatchList!$B16,'All CCC'!$B$7:$B$846,0)))</f>
        <v/>
      </c>
      <c r="AK16" s="856" t="str">
        <f>IF($B16="","",INDEX('All CCC'!AK$7:AK$846,MATCH(WatchList!$B16,'All CCC'!$B$7:$B$846,0)))</f>
        <v/>
      </c>
      <c r="AL16" s="856" t="str">
        <f>IF($B16="","",INDEX('All CCC'!AL$7:AL$846,MATCH(WatchList!$B16,'All CCC'!$B$7:$B$846,0)))</f>
        <v/>
      </c>
      <c r="AM16" s="856" t="str">
        <f>IF($B16="","",INDEX('All CCC'!AM$7:AM$846,MATCH(WatchList!$B16,'All CCC'!$B$7:$B$846,0)))</f>
        <v/>
      </c>
      <c r="AN16" s="856" t="str">
        <f>IF($B16="","",INDEX('All CCC'!AN$7:AN$846,MATCH(WatchList!$B16,'All CCC'!$B$7:$B$846,0)))</f>
        <v/>
      </c>
      <c r="AO16" s="856" t="str">
        <f>IF($B16="","",INDEX('All CCC'!AO$7:AO$846,MATCH(WatchList!$B16,'All CCC'!$B$7:$B$846,0)))</f>
        <v/>
      </c>
      <c r="AP16" s="856" t="str">
        <f>IF($B16="","",INDEX('All CCC'!AP$7:AP$846,MATCH(WatchList!$B16,'All CCC'!$B$7:$B$846,0)))</f>
        <v/>
      </c>
      <c r="AQ16" s="856" t="str">
        <f>IF($B16="","",INDEX('All CCC'!AQ$7:AQ$846,MATCH(WatchList!$B16,'All CCC'!$B$7:$B$846,0)))</f>
        <v/>
      </c>
      <c r="AR16" s="856" t="str">
        <f>IF($B16="","",INDEX('All CCC'!AR$7:AR$846,MATCH(WatchList!$B16,'All CCC'!$B$7:$B$846,0)))</f>
        <v/>
      </c>
      <c r="AS16" s="856" t="str">
        <f>IF($B16="","",INDEX('All CCC'!AS$7:AS$846,MATCH(WatchList!$B16,'All CCC'!$B$7:$B$846,0)))</f>
        <v/>
      </c>
      <c r="AT16" s="856" t="str">
        <f>IF($B16="","",INDEX('All CCC'!AT$7:AT$846,MATCH(WatchList!$B16,'All CCC'!$B$7:$B$846,0)))</f>
        <v/>
      </c>
      <c r="AU16" s="856" t="str">
        <f>IF($B16="","",INDEX('All CCC'!AU$7:AU$846,MATCH(WatchList!$B16,'All CCC'!$B$7:$B$846,0)))</f>
        <v/>
      </c>
      <c r="AV16" s="856" t="str">
        <f>IF($B16="","",INDEX('All CCC'!AV$7:AV$846,MATCH(WatchList!$B16,'All CCC'!$B$7:$B$846,0)))</f>
        <v/>
      </c>
      <c r="AW16" s="856" t="str">
        <f>IF($B16="","",INDEX('All CCC'!AW$7:AW$846,MATCH(WatchList!$B16,'All CCC'!$B$7:$B$846,0)))</f>
        <v/>
      </c>
      <c r="AX16" s="856" t="str">
        <f>IF($B16="","",INDEX('All CCC'!AX$7:AX$846,MATCH(WatchList!$B16,'All CCC'!$B$7:$B$846,0)))</f>
        <v/>
      </c>
      <c r="AY16" s="856" t="str">
        <f>IF($B16="","",INDEX('All CCC'!AY$7:AY$846,MATCH(WatchList!$B16,'All CCC'!$B$7:$B$846,0)))</f>
        <v/>
      </c>
      <c r="AZ16" s="856" t="str">
        <f>IF($B16="","",INDEX('All CCC'!AZ$7:AZ$846,MATCH(WatchList!$B16,'All CCC'!$B$7:$B$846,0)))</f>
        <v/>
      </c>
      <c r="BA16" s="856" t="str">
        <f>IF($B16="","",INDEX('All CCC'!BA$7:BA$846,MATCH(WatchList!$B16,'All CCC'!$B$7:$B$846,0)))</f>
        <v/>
      </c>
      <c r="BB16" s="856" t="str">
        <f>IF($B16="","",INDEX('All CCC'!BB$7:BB$846,MATCH(WatchList!$B16,'All CCC'!$B$7:$B$846,0)))</f>
        <v/>
      </c>
      <c r="BC16" s="856" t="str">
        <f>IF($B16="","",INDEX('All CCC'!BC$7:BC$846,MATCH(WatchList!$B16,'All CCC'!$B$7:$B$846,0)))</f>
        <v/>
      </c>
      <c r="BD16" s="856" t="str">
        <f>IF($B16="","",INDEX('All CCC'!BD$7:BD$846,MATCH(WatchList!$B16,'All CCC'!$B$7:$B$846,0)))</f>
        <v/>
      </c>
      <c r="BE16" s="856" t="str">
        <f>IF($B16="","",INDEX('All CCC'!BE$7:BE$846,MATCH(WatchList!$B16,'All CCC'!$B$7:$B$846,0)))</f>
        <v/>
      </c>
      <c r="BF16" s="856" t="str">
        <f>IF($B16="","",INDEX('All CCC'!BF$7:BF$846,MATCH(WatchList!$B16,'All CCC'!$B$7:$B$846,0)))</f>
        <v/>
      </c>
      <c r="BG16" s="856" t="str">
        <f>IF($B16="","",INDEX('All CCC'!BG$7:BG$846,MATCH(WatchList!$B16,'All CCC'!$B$7:$B$846,0)))</f>
        <v/>
      </c>
    </row>
    <row r="17" spans="1:59" ht="11.25" customHeight="1" x14ac:dyDescent="0.2">
      <c r="A17" s="550" t="str">
        <f>IF($B17="","",INDEX('All CCC'!A$7:A$846,MATCH(WatchList!$B17,'All CCC'!$B$7:$B$846,0)))</f>
        <v/>
      </c>
      <c r="B17" s="31"/>
      <c r="C17" s="856" t="str">
        <f>IF($B17="","",INDEX('All CCC'!C$7:C$846,MATCH(WatchList!$B17,'All CCC'!$B$7:$B$846,0)))</f>
        <v/>
      </c>
      <c r="D17" s="856" t="str">
        <f>IF($B17="","",INDEX('All CCC'!D$7:D$846,MATCH(WatchList!$B17,'All CCC'!$B$7:$B$846,0)))</f>
        <v/>
      </c>
      <c r="E17" s="856" t="str">
        <f>IF($B17="","",INDEX('All CCC'!E$7:E$846,MATCH(WatchList!$B17,'All CCC'!$B$7:$B$846,0)))</f>
        <v/>
      </c>
      <c r="F17" s="856" t="str">
        <f>IF($B17="","",INDEX('All CCC'!F$7:F$846,MATCH(WatchList!$B17,'All CCC'!$B$7:$B$846,0)))</f>
        <v/>
      </c>
      <c r="G17" s="856" t="str">
        <f>IF($B17="","",INDEX('All CCC'!G$7:G$846,MATCH(WatchList!$B17,'All CCC'!$B$7:$B$846,0)))</f>
        <v/>
      </c>
      <c r="H17" s="856" t="str">
        <f>IF($B17="","",INDEX('All CCC'!H$7:H$846,MATCH(WatchList!$B17,'All CCC'!$B$7:$B$846,0)))</f>
        <v/>
      </c>
      <c r="I17" s="856" t="str">
        <f>IF($B17="","",INDEX('All CCC'!I$7:I$846,MATCH(WatchList!$B17,'All CCC'!$B$7:$B$846,0)))</f>
        <v/>
      </c>
      <c r="J17" s="856" t="str">
        <f>IF($B17="","",INDEX('All CCC'!J$7:J$846,MATCH(WatchList!$B17,'All CCC'!$B$7:$B$846,0)))</f>
        <v/>
      </c>
      <c r="K17" s="856" t="str">
        <f>IF($B17="","",INDEX('All CCC'!K$7:K$846,MATCH(WatchList!$B17,'All CCC'!$B$7:$B$846,0)))</f>
        <v/>
      </c>
      <c r="L17" s="856" t="str">
        <f>IF($B17="","",INDEX('All CCC'!L$7:L$846,MATCH(WatchList!$B17,'All CCC'!$B$7:$B$846,0)))</f>
        <v/>
      </c>
      <c r="M17" s="856" t="str">
        <f>IF($B17="","",INDEX('All CCC'!M$7:M$846,MATCH(WatchList!$B17,'All CCC'!$B$7:$B$846,0)))</f>
        <v/>
      </c>
      <c r="N17" s="856" t="str">
        <f>IF($B17="","",INDEX('All CCC'!N$7:N$846,MATCH(WatchList!$B17,'All CCC'!$B$7:$B$846,0)))</f>
        <v/>
      </c>
      <c r="O17" s="856" t="str">
        <f>IF($B17="","",INDEX('All CCC'!O$7:O$846,MATCH(WatchList!$B17,'All CCC'!$B$7:$B$846,0)))</f>
        <v/>
      </c>
      <c r="P17" s="857" t="str">
        <f>IF($B17="","",INDEX('All CCC'!P$7:P$846,MATCH(WatchList!$B17,'All CCC'!$B$7:$B$846,0)))</f>
        <v/>
      </c>
      <c r="Q17" s="857" t="str">
        <f>IF($B17="","",INDEX('All CCC'!Q$7:Q$846,MATCH(WatchList!$B17,'All CCC'!$B$7:$B$846,0)))</f>
        <v/>
      </c>
      <c r="R17" s="856" t="str">
        <f>IF($B17="","",INDEX('All CCC'!R$7:R$846,MATCH(WatchList!$B17,'All CCC'!$B$7:$B$846,0)))</f>
        <v/>
      </c>
      <c r="S17" s="856" t="str">
        <f>IF($B17="","",INDEX('All CCC'!S$7:S$846,MATCH(WatchList!$B17,'All CCC'!$B$7:$B$846,0)))</f>
        <v/>
      </c>
      <c r="T17" s="856" t="str">
        <f>IF($B17="","",INDEX('All CCC'!T$7:T$846,MATCH(WatchList!$B17,'All CCC'!$B$7:$B$846,0)))</f>
        <v/>
      </c>
      <c r="U17" s="856" t="str">
        <f>IF($B17="","",INDEX('All CCC'!U$7:U$846,MATCH(WatchList!$B17,'All CCC'!$B$7:$B$846,0)))</f>
        <v/>
      </c>
      <c r="V17" s="856" t="str">
        <f>IF($B17="","",INDEX('All CCC'!V$7:V$846,MATCH(WatchList!$B17,'All CCC'!$B$7:$B$846,0)))</f>
        <v/>
      </c>
      <c r="W17" s="856" t="str">
        <f>IF($B17="","",INDEX('All CCC'!W$7:W$846,MATCH(WatchList!$B17,'All CCC'!$B$7:$B$846,0)))</f>
        <v/>
      </c>
      <c r="X17" s="856" t="str">
        <f>IF($B17="","",INDEX('All CCC'!X$7:X$846,MATCH(WatchList!$B17,'All CCC'!$B$7:$B$846,0)))</f>
        <v/>
      </c>
      <c r="Y17" s="856" t="str">
        <f>IF($B17="","",INDEX('All CCC'!Y$7:Y$846,MATCH(WatchList!$B17,'All CCC'!$B$7:$B$846,0)))</f>
        <v/>
      </c>
      <c r="Z17" s="856" t="str">
        <f>IF($B17="","",INDEX('All CCC'!Z$7:Z$846,MATCH(WatchList!$B17,'All CCC'!$B$7:$B$846,0)))</f>
        <v/>
      </c>
      <c r="AA17" s="856" t="str">
        <f>IF($B17="","",INDEX('All CCC'!AA$7:AA$846,MATCH(WatchList!$B17,'All CCC'!$B$7:$B$846,0)))</f>
        <v/>
      </c>
      <c r="AB17" s="856" t="str">
        <f>IF($B17="","",INDEX('All CCC'!AB$7:AB$846,MATCH(WatchList!$B17,'All CCC'!$B$7:$B$846,0)))</f>
        <v/>
      </c>
      <c r="AC17" s="856" t="str">
        <f>IF($B17="","",INDEX('All CCC'!AC$7:AC$846,MATCH(WatchList!$B17,'All CCC'!$B$7:$B$846,0)))</f>
        <v/>
      </c>
      <c r="AD17" s="856" t="str">
        <f>IF($B17="","",INDEX('All CCC'!AD$7:AD$846,MATCH(WatchList!$B17,'All CCC'!$B$7:$B$846,0)))</f>
        <v/>
      </c>
      <c r="AE17" s="856" t="str">
        <f>IF($B17="","",INDEX('All CCC'!AE$7:AE$846,MATCH(WatchList!$B17,'All CCC'!$B$7:$B$846,0)))</f>
        <v/>
      </c>
      <c r="AF17" s="856" t="str">
        <f>IF($B17="","",INDEX('All CCC'!AF$7:AF$846,MATCH(WatchList!$B17,'All CCC'!$B$7:$B$846,0)))</f>
        <v/>
      </c>
      <c r="AG17" s="856" t="str">
        <f>IF($B17="","",INDEX('All CCC'!AG$7:AG$846,MATCH(WatchList!$B17,'All CCC'!$B$7:$B$846,0)))</f>
        <v/>
      </c>
      <c r="AH17" s="856" t="str">
        <f>IF($B17="","",INDEX('All CCC'!AH$7:AH$846,MATCH(WatchList!$B17,'All CCC'!$B$7:$B$846,0)))</f>
        <v/>
      </c>
      <c r="AI17" s="856" t="str">
        <f>IF($B17="","",INDEX('All CCC'!AI$7:AI$846,MATCH(WatchList!$B17,'All CCC'!$B$7:$B$846,0)))</f>
        <v/>
      </c>
      <c r="AJ17" s="856" t="str">
        <f>IF($B17="","",INDEX('All CCC'!AJ$7:AJ$846,MATCH(WatchList!$B17,'All CCC'!$B$7:$B$846,0)))</f>
        <v/>
      </c>
      <c r="AK17" s="856" t="str">
        <f>IF($B17="","",INDEX('All CCC'!AK$7:AK$846,MATCH(WatchList!$B17,'All CCC'!$B$7:$B$846,0)))</f>
        <v/>
      </c>
      <c r="AL17" s="856" t="str">
        <f>IF($B17="","",INDEX('All CCC'!AL$7:AL$846,MATCH(WatchList!$B17,'All CCC'!$B$7:$B$846,0)))</f>
        <v/>
      </c>
      <c r="AM17" s="856" t="str">
        <f>IF($B17="","",INDEX('All CCC'!AM$7:AM$846,MATCH(WatchList!$B17,'All CCC'!$B$7:$B$846,0)))</f>
        <v/>
      </c>
      <c r="AN17" s="856" t="str">
        <f>IF($B17="","",INDEX('All CCC'!AN$7:AN$846,MATCH(WatchList!$B17,'All CCC'!$B$7:$B$846,0)))</f>
        <v/>
      </c>
      <c r="AO17" s="856" t="str">
        <f>IF($B17="","",INDEX('All CCC'!AO$7:AO$846,MATCH(WatchList!$B17,'All CCC'!$B$7:$B$846,0)))</f>
        <v/>
      </c>
      <c r="AP17" s="856" t="str">
        <f>IF($B17="","",INDEX('All CCC'!AP$7:AP$846,MATCH(WatchList!$B17,'All CCC'!$B$7:$B$846,0)))</f>
        <v/>
      </c>
      <c r="AQ17" s="856" t="str">
        <f>IF($B17="","",INDEX('All CCC'!AQ$7:AQ$846,MATCH(WatchList!$B17,'All CCC'!$B$7:$B$846,0)))</f>
        <v/>
      </c>
      <c r="AR17" s="856" t="str">
        <f>IF($B17="","",INDEX('All CCC'!AR$7:AR$846,MATCH(WatchList!$B17,'All CCC'!$B$7:$B$846,0)))</f>
        <v/>
      </c>
      <c r="AS17" s="856" t="str">
        <f>IF($B17="","",INDEX('All CCC'!AS$7:AS$846,MATCH(WatchList!$B17,'All CCC'!$B$7:$B$846,0)))</f>
        <v/>
      </c>
      <c r="AT17" s="856" t="str">
        <f>IF($B17="","",INDEX('All CCC'!AT$7:AT$846,MATCH(WatchList!$B17,'All CCC'!$B$7:$B$846,0)))</f>
        <v/>
      </c>
      <c r="AU17" s="856" t="str">
        <f>IF($B17="","",INDEX('All CCC'!AU$7:AU$846,MATCH(WatchList!$B17,'All CCC'!$B$7:$B$846,0)))</f>
        <v/>
      </c>
      <c r="AV17" s="856" t="str">
        <f>IF($B17="","",INDEX('All CCC'!AV$7:AV$846,MATCH(WatchList!$B17,'All CCC'!$B$7:$B$846,0)))</f>
        <v/>
      </c>
      <c r="AW17" s="856" t="str">
        <f>IF($B17="","",INDEX('All CCC'!AW$7:AW$846,MATCH(WatchList!$B17,'All CCC'!$B$7:$B$846,0)))</f>
        <v/>
      </c>
      <c r="AX17" s="856" t="str">
        <f>IF($B17="","",INDEX('All CCC'!AX$7:AX$846,MATCH(WatchList!$B17,'All CCC'!$B$7:$B$846,0)))</f>
        <v/>
      </c>
      <c r="AY17" s="856" t="str">
        <f>IF($B17="","",INDEX('All CCC'!AY$7:AY$846,MATCH(WatchList!$B17,'All CCC'!$B$7:$B$846,0)))</f>
        <v/>
      </c>
      <c r="AZ17" s="856" t="str">
        <f>IF($B17="","",INDEX('All CCC'!AZ$7:AZ$846,MATCH(WatchList!$B17,'All CCC'!$B$7:$B$846,0)))</f>
        <v/>
      </c>
      <c r="BA17" s="856" t="str">
        <f>IF($B17="","",INDEX('All CCC'!BA$7:BA$846,MATCH(WatchList!$B17,'All CCC'!$B$7:$B$846,0)))</f>
        <v/>
      </c>
      <c r="BB17" s="856" t="str">
        <f>IF($B17="","",INDEX('All CCC'!BB$7:BB$846,MATCH(WatchList!$B17,'All CCC'!$B$7:$B$846,0)))</f>
        <v/>
      </c>
      <c r="BC17" s="856" t="str">
        <f>IF($B17="","",INDEX('All CCC'!BC$7:BC$846,MATCH(WatchList!$B17,'All CCC'!$B$7:$B$846,0)))</f>
        <v/>
      </c>
      <c r="BD17" s="856" t="str">
        <f>IF($B17="","",INDEX('All CCC'!BD$7:BD$846,MATCH(WatchList!$B17,'All CCC'!$B$7:$B$846,0)))</f>
        <v/>
      </c>
      <c r="BE17" s="856" t="str">
        <f>IF($B17="","",INDEX('All CCC'!BE$7:BE$846,MATCH(WatchList!$B17,'All CCC'!$B$7:$B$846,0)))</f>
        <v/>
      </c>
      <c r="BF17" s="856" t="str">
        <f>IF($B17="","",INDEX('All CCC'!BF$7:BF$846,MATCH(WatchList!$B17,'All CCC'!$B$7:$B$846,0)))</f>
        <v/>
      </c>
      <c r="BG17" s="856" t="str">
        <f>IF($B17="","",INDEX('All CCC'!BG$7:BG$846,MATCH(WatchList!$B17,'All CCC'!$B$7:$B$846,0)))</f>
        <v/>
      </c>
    </row>
    <row r="18" spans="1:59" ht="11.25" customHeight="1" x14ac:dyDescent="0.2">
      <c r="A18" s="550" t="str">
        <f>IF($B18="","",INDEX('All CCC'!A$7:A$846,MATCH(WatchList!$B18,'All CCC'!$B$7:$B$846,0)))</f>
        <v/>
      </c>
      <c r="B18" s="31"/>
      <c r="C18" s="856" t="str">
        <f>IF($B18="","",INDEX('All CCC'!C$7:C$846,MATCH(WatchList!$B18,'All CCC'!$B$7:$B$846,0)))</f>
        <v/>
      </c>
      <c r="D18" s="856" t="str">
        <f>IF($B18="","",INDEX('All CCC'!D$7:D$846,MATCH(WatchList!$B18,'All CCC'!$B$7:$B$846,0)))</f>
        <v/>
      </c>
      <c r="E18" s="856" t="str">
        <f>IF($B18="","",INDEX('All CCC'!E$7:E$846,MATCH(WatchList!$B18,'All CCC'!$B$7:$B$846,0)))</f>
        <v/>
      </c>
      <c r="F18" s="856" t="str">
        <f>IF($B18="","",INDEX('All CCC'!F$7:F$846,MATCH(WatchList!$B18,'All CCC'!$B$7:$B$846,0)))</f>
        <v/>
      </c>
      <c r="G18" s="856" t="str">
        <f>IF($B18="","",INDEX('All CCC'!G$7:G$846,MATCH(WatchList!$B18,'All CCC'!$B$7:$B$846,0)))</f>
        <v/>
      </c>
      <c r="H18" s="856" t="str">
        <f>IF($B18="","",INDEX('All CCC'!H$7:H$846,MATCH(WatchList!$B18,'All CCC'!$B$7:$B$846,0)))</f>
        <v/>
      </c>
      <c r="I18" s="856" t="str">
        <f>IF($B18="","",INDEX('All CCC'!I$7:I$846,MATCH(WatchList!$B18,'All CCC'!$B$7:$B$846,0)))</f>
        <v/>
      </c>
      <c r="J18" s="856" t="str">
        <f>IF($B18="","",INDEX('All CCC'!J$7:J$846,MATCH(WatchList!$B18,'All CCC'!$B$7:$B$846,0)))</f>
        <v/>
      </c>
      <c r="K18" s="856" t="str">
        <f>IF($B18="","",INDEX('All CCC'!K$7:K$846,MATCH(WatchList!$B18,'All CCC'!$B$7:$B$846,0)))</f>
        <v/>
      </c>
      <c r="L18" s="856" t="str">
        <f>IF($B18="","",INDEX('All CCC'!L$7:L$846,MATCH(WatchList!$B18,'All CCC'!$B$7:$B$846,0)))</f>
        <v/>
      </c>
      <c r="M18" s="856" t="str">
        <f>IF($B18="","",INDEX('All CCC'!M$7:M$846,MATCH(WatchList!$B18,'All CCC'!$B$7:$B$846,0)))</f>
        <v/>
      </c>
      <c r="N18" s="856" t="str">
        <f>IF($B18="","",INDEX('All CCC'!N$7:N$846,MATCH(WatchList!$B18,'All CCC'!$B$7:$B$846,0)))</f>
        <v/>
      </c>
      <c r="O18" s="856" t="str">
        <f>IF($B18="","",INDEX('All CCC'!O$7:O$846,MATCH(WatchList!$B18,'All CCC'!$B$7:$B$846,0)))</f>
        <v/>
      </c>
      <c r="P18" s="857" t="str">
        <f>IF($B18="","",INDEX('All CCC'!P$7:P$846,MATCH(WatchList!$B18,'All CCC'!$B$7:$B$846,0)))</f>
        <v/>
      </c>
      <c r="Q18" s="857" t="str">
        <f>IF($B18="","",INDEX('All CCC'!Q$7:Q$846,MATCH(WatchList!$B18,'All CCC'!$B$7:$B$846,0)))</f>
        <v/>
      </c>
      <c r="R18" s="856" t="str">
        <f>IF($B18="","",INDEX('All CCC'!R$7:R$846,MATCH(WatchList!$B18,'All CCC'!$B$7:$B$846,0)))</f>
        <v/>
      </c>
      <c r="S18" s="856" t="str">
        <f>IF($B18="","",INDEX('All CCC'!S$7:S$846,MATCH(WatchList!$B18,'All CCC'!$B$7:$B$846,0)))</f>
        <v/>
      </c>
      <c r="T18" s="856" t="str">
        <f>IF($B18="","",INDEX('All CCC'!T$7:T$846,MATCH(WatchList!$B18,'All CCC'!$B$7:$B$846,0)))</f>
        <v/>
      </c>
      <c r="U18" s="856" t="str">
        <f>IF($B18="","",INDEX('All CCC'!U$7:U$846,MATCH(WatchList!$B18,'All CCC'!$B$7:$B$846,0)))</f>
        <v/>
      </c>
      <c r="V18" s="856" t="str">
        <f>IF($B18="","",INDEX('All CCC'!V$7:V$846,MATCH(WatchList!$B18,'All CCC'!$B$7:$B$846,0)))</f>
        <v/>
      </c>
      <c r="W18" s="856" t="str">
        <f>IF($B18="","",INDEX('All CCC'!W$7:W$846,MATCH(WatchList!$B18,'All CCC'!$B$7:$B$846,0)))</f>
        <v/>
      </c>
      <c r="X18" s="856" t="str">
        <f>IF($B18="","",INDEX('All CCC'!X$7:X$846,MATCH(WatchList!$B18,'All CCC'!$B$7:$B$846,0)))</f>
        <v/>
      </c>
      <c r="Y18" s="856" t="str">
        <f>IF($B18="","",INDEX('All CCC'!Y$7:Y$846,MATCH(WatchList!$B18,'All CCC'!$B$7:$B$846,0)))</f>
        <v/>
      </c>
      <c r="Z18" s="856" t="str">
        <f>IF($B18="","",INDEX('All CCC'!Z$7:Z$846,MATCH(WatchList!$B18,'All CCC'!$B$7:$B$846,0)))</f>
        <v/>
      </c>
      <c r="AA18" s="856" t="str">
        <f>IF($B18="","",INDEX('All CCC'!AA$7:AA$846,MATCH(WatchList!$B18,'All CCC'!$B$7:$B$846,0)))</f>
        <v/>
      </c>
      <c r="AB18" s="856" t="str">
        <f>IF($B18="","",INDEX('All CCC'!AB$7:AB$846,MATCH(WatchList!$B18,'All CCC'!$B$7:$B$846,0)))</f>
        <v/>
      </c>
      <c r="AC18" s="856" t="str">
        <f>IF($B18="","",INDEX('All CCC'!AC$7:AC$846,MATCH(WatchList!$B18,'All CCC'!$B$7:$B$846,0)))</f>
        <v/>
      </c>
      <c r="AD18" s="856" t="str">
        <f>IF($B18="","",INDEX('All CCC'!AD$7:AD$846,MATCH(WatchList!$B18,'All CCC'!$B$7:$B$846,0)))</f>
        <v/>
      </c>
      <c r="AE18" s="856" t="str">
        <f>IF($B18="","",INDEX('All CCC'!AE$7:AE$846,MATCH(WatchList!$B18,'All CCC'!$B$7:$B$846,0)))</f>
        <v/>
      </c>
      <c r="AF18" s="856" t="str">
        <f>IF($B18="","",INDEX('All CCC'!AF$7:AF$846,MATCH(WatchList!$B18,'All CCC'!$B$7:$B$846,0)))</f>
        <v/>
      </c>
      <c r="AG18" s="856" t="str">
        <f>IF($B18="","",INDEX('All CCC'!AG$7:AG$846,MATCH(WatchList!$B18,'All CCC'!$B$7:$B$846,0)))</f>
        <v/>
      </c>
      <c r="AH18" s="856" t="str">
        <f>IF($B18="","",INDEX('All CCC'!AH$7:AH$846,MATCH(WatchList!$B18,'All CCC'!$B$7:$B$846,0)))</f>
        <v/>
      </c>
      <c r="AI18" s="856" t="str">
        <f>IF($B18="","",INDEX('All CCC'!AI$7:AI$846,MATCH(WatchList!$B18,'All CCC'!$B$7:$B$846,0)))</f>
        <v/>
      </c>
      <c r="AJ18" s="856" t="str">
        <f>IF($B18="","",INDEX('All CCC'!AJ$7:AJ$846,MATCH(WatchList!$B18,'All CCC'!$B$7:$B$846,0)))</f>
        <v/>
      </c>
      <c r="AK18" s="856" t="str">
        <f>IF($B18="","",INDEX('All CCC'!AK$7:AK$846,MATCH(WatchList!$B18,'All CCC'!$B$7:$B$846,0)))</f>
        <v/>
      </c>
      <c r="AL18" s="856" t="str">
        <f>IF($B18="","",INDEX('All CCC'!AL$7:AL$846,MATCH(WatchList!$B18,'All CCC'!$B$7:$B$846,0)))</f>
        <v/>
      </c>
      <c r="AM18" s="856" t="str">
        <f>IF($B18="","",INDEX('All CCC'!AM$7:AM$846,MATCH(WatchList!$B18,'All CCC'!$B$7:$B$846,0)))</f>
        <v/>
      </c>
      <c r="AN18" s="856" t="str">
        <f>IF($B18="","",INDEX('All CCC'!AN$7:AN$846,MATCH(WatchList!$B18,'All CCC'!$B$7:$B$846,0)))</f>
        <v/>
      </c>
      <c r="AO18" s="856" t="str">
        <f>IF($B18="","",INDEX('All CCC'!AO$7:AO$846,MATCH(WatchList!$B18,'All CCC'!$B$7:$B$846,0)))</f>
        <v/>
      </c>
      <c r="AP18" s="856" t="str">
        <f>IF($B18="","",INDEX('All CCC'!AP$7:AP$846,MATCH(WatchList!$B18,'All CCC'!$B$7:$B$846,0)))</f>
        <v/>
      </c>
      <c r="AQ18" s="856" t="str">
        <f>IF($B18="","",INDEX('All CCC'!AQ$7:AQ$846,MATCH(WatchList!$B18,'All CCC'!$B$7:$B$846,0)))</f>
        <v/>
      </c>
      <c r="AR18" s="856" t="str">
        <f>IF($B18="","",INDEX('All CCC'!AR$7:AR$846,MATCH(WatchList!$B18,'All CCC'!$B$7:$B$846,0)))</f>
        <v/>
      </c>
      <c r="AS18" s="856" t="str">
        <f>IF($B18="","",INDEX('All CCC'!AS$7:AS$846,MATCH(WatchList!$B18,'All CCC'!$B$7:$B$846,0)))</f>
        <v/>
      </c>
      <c r="AT18" s="856" t="str">
        <f>IF($B18="","",INDEX('All CCC'!AT$7:AT$846,MATCH(WatchList!$B18,'All CCC'!$B$7:$B$846,0)))</f>
        <v/>
      </c>
      <c r="AU18" s="856" t="str">
        <f>IF($B18="","",INDEX('All CCC'!AU$7:AU$846,MATCH(WatchList!$B18,'All CCC'!$B$7:$B$846,0)))</f>
        <v/>
      </c>
      <c r="AV18" s="856" t="str">
        <f>IF($B18="","",INDEX('All CCC'!AV$7:AV$846,MATCH(WatchList!$B18,'All CCC'!$B$7:$B$846,0)))</f>
        <v/>
      </c>
      <c r="AW18" s="856" t="str">
        <f>IF($B18="","",INDEX('All CCC'!AW$7:AW$846,MATCH(WatchList!$B18,'All CCC'!$B$7:$B$846,0)))</f>
        <v/>
      </c>
      <c r="AX18" s="856" t="str">
        <f>IF($B18="","",INDEX('All CCC'!AX$7:AX$846,MATCH(WatchList!$B18,'All CCC'!$B$7:$B$846,0)))</f>
        <v/>
      </c>
      <c r="AY18" s="856" t="str">
        <f>IF($B18="","",INDEX('All CCC'!AY$7:AY$846,MATCH(WatchList!$B18,'All CCC'!$B$7:$B$846,0)))</f>
        <v/>
      </c>
      <c r="AZ18" s="856" t="str">
        <f>IF($B18="","",INDEX('All CCC'!AZ$7:AZ$846,MATCH(WatchList!$B18,'All CCC'!$B$7:$B$846,0)))</f>
        <v/>
      </c>
      <c r="BA18" s="856" t="str">
        <f>IF($B18="","",INDEX('All CCC'!BA$7:BA$846,MATCH(WatchList!$B18,'All CCC'!$B$7:$B$846,0)))</f>
        <v/>
      </c>
      <c r="BB18" s="856" t="str">
        <f>IF($B18="","",INDEX('All CCC'!BB$7:BB$846,MATCH(WatchList!$B18,'All CCC'!$B$7:$B$846,0)))</f>
        <v/>
      </c>
      <c r="BC18" s="856" t="str">
        <f>IF($B18="","",INDEX('All CCC'!BC$7:BC$846,MATCH(WatchList!$B18,'All CCC'!$B$7:$B$846,0)))</f>
        <v/>
      </c>
      <c r="BD18" s="856" t="str">
        <f>IF($B18="","",INDEX('All CCC'!BD$7:BD$846,MATCH(WatchList!$B18,'All CCC'!$B$7:$B$846,0)))</f>
        <v/>
      </c>
      <c r="BE18" s="856" t="str">
        <f>IF($B18="","",INDEX('All CCC'!BE$7:BE$846,MATCH(WatchList!$B18,'All CCC'!$B$7:$B$846,0)))</f>
        <v/>
      </c>
      <c r="BF18" s="856" t="str">
        <f>IF($B18="","",INDEX('All CCC'!BF$7:BF$846,MATCH(WatchList!$B18,'All CCC'!$B$7:$B$846,0)))</f>
        <v/>
      </c>
      <c r="BG18" s="856" t="str">
        <f>IF($B18="","",INDEX('All CCC'!BG$7:BG$846,MATCH(WatchList!$B18,'All CCC'!$B$7:$B$846,0)))</f>
        <v/>
      </c>
    </row>
    <row r="19" spans="1:59" ht="11.25" customHeight="1" x14ac:dyDescent="0.2">
      <c r="A19" s="550" t="str">
        <f>IF($B19="","",INDEX('All CCC'!A$7:A$846,MATCH(WatchList!$B19,'All CCC'!$B$7:$B$846,0)))</f>
        <v/>
      </c>
      <c r="B19" s="31"/>
      <c r="C19" s="856" t="str">
        <f>IF($B19="","",INDEX('All CCC'!C$7:C$846,MATCH(WatchList!$B19,'All CCC'!$B$7:$B$846,0)))</f>
        <v/>
      </c>
      <c r="D19" s="856" t="str">
        <f>IF($B19="","",INDEX('All CCC'!D$7:D$846,MATCH(WatchList!$B19,'All CCC'!$B$7:$B$846,0)))</f>
        <v/>
      </c>
      <c r="E19" s="856" t="str">
        <f>IF($B19="","",INDEX('All CCC'!E$7:E$846,MATCH(WatchList!$B19,'All CCC'!$B$7:$B$846,0)))</f>
        <v/>
      </c>
      <c r="F19" s="856" t="str">
        <f>IF($B19="","",INDEX('All CCC'!F$7:F$846,MATCH(WatchList!$B19,'All CCC'!$B$7:$B$846,0)))</f>
        <v/>
      </c>
      <c r="G19" s="856" t="str">
        <f>IF($B19="","",INDEX('All CCC'!G$7:G$846,MATCH(WatchList!$B19,'All CCC'!$B$7:$B$846,0)))</f>
        <v/>
      </c>
      <c r="H19" s="856" t="str">
        <f>IF($B19="","",INDEX('All CCC'!H$7:H$846,MATCH(WatchList!$B19,'All CCC'!$B$7:$B$846,0)))</f>
        <v/>
      </c>
      <c r="I19" s="856" t="str">
        <f>IF($B19="","",INDEX('All CCC'!I$7:I$846,MATCH(WatchList!$B19,'All CCC'!$B$7:$B$846,0)))</f>
        <v/>
      </c>
      <c r="J19" s="856" t="str">
        <f>IF($B19="","",INDEX('All CCC'!J$7:J$846,MATCH(WatchList!$B19,'All CCC'!$B$7:$B$846,0)))</f>
        <v/>
      </c>
      <c r="K19" s="856" t="str">
        <f>IF($B19="","",INDEX('All CCC'!K$7:K$846,MATCH(WatchList!$B19,'All CCC'!$B$7:$B$846,0)))</f>
        <v/>
      </c>
      <c r="L19" s="856" t="str">
        <f>IF($B19="","",INDEX('All CCC'!L$7:L$846,MATCH(WatchList!$B19,'All CCC'!$B$7:$B$846,0)))</f>
        <v/>
      </c>
      <c r="M19" s="856" t="str">
        <f>IF($B19="","",INDEX('All CCC'!M$7:M$846,MATCH(WatchList!$B19,'All CCC'!$B$7:$B$846,0)))</f>
        <v/>
      </c>
      <c r="N19" s="856" t="str">
        <f>IF($B19="","",INDEX('All CCC'!N$7:N$846,MATCH(WatchList!$B19,'All CCC'!$B$7:$B$846,0)))</f>
        <v/>
      </c>
      <c r="O19" s="856" t="str">
        <f>IF($B19="","",INDEX('All CCC'!O$7:O$846,MATCH(WatchList!$B19,'All CCC'!$B$7:$B$846,0)))</f>
        <v/>
      </c>
      <c r="P19" s="857" t="str">
        <f>IF($B19="","",INDEX('All CCC'!P$7:P$846,MATCH(WatchList!$B19,'All CCC'!$B$7:$B$846,0)))</f>
        <v/>
      </c>
      <c r="Q19" s="857" t="str">
        <f>IF($B19="","",INDEX('All CCC'!Q$7:Q$846,MATCH(WatchList!$B19,'All CCC'!$B$7:$B$846,0)))</f>
        <v/>
      </c>
      <c r="R19" s="856" t="str">
        <f>IF($B19="","",INDEX('All CCC'!R$7:R$846,MATCH(WatchList!$B19,'All CCC'!$B$7:$B$846,0)))</f>
        <v/>
      </c>
      <c r="S19" s="856" t="str">
        <f>IF($B19="","",INDEX('All CCC'!S$7:S$846,MATCH(WatchList!$B19,'All CCC'!$B$7:$B$846,0)))</f>
        <v/>
      </c>
      <c r="T19" s="856" t="str">
        <f>IF($B19="","",INDEX('All CCC'!T$7:T$846,MATCH(WatchList!$B19,'All CCC'!$B$7:$B$846,0)))</f>
        <v/>
      </c>
      <c r="U19" s="856" t="str">
        <f>IF($B19="","",INDEX('All CCC'!U$7:U$846,MATCH(WatchList!$B19,'All CCC'!$B$7:$B$846,0)))</f>
        <v/>
      </c>
      <c r="V19" s="856" t="str">
        <f>IF($B19="","",INDEX('All CCC'!V$7:V$846,MATCH(WatchList!$B19,'All CCC'!$B$7:$B$846,0)))</f>
        <v/>
      </c>
      <c r="W19" s="856" t="str">
        <f>IF($B19="","",INDEX('All CCC'!W$7:W$846,MATCH(WatchList!$B19,'All CCC'!$B$7:$B$846,0)))</f>
        <v/>
      </c>
      <c r="X19" s="856" t="str">
        <f>IF($B19="","",INDEX('All CCC'!X$7:X$846,MATCH(WatchList!$B19,'All CCC'!$B$7:$B$846,0)))</f>
        <v/>
      </c>
      <c r="Y19" s="856" t="str">
        <f>IF($B19="","",INDEX('All CCC'!Y$7:Y$846,MATCH(WatchList!$B19,'All CCC'!$B$7:$B$846,0)))</f>
        <v/>
      </c>
      <c r="Z19" s="856" t="str">
        <f>IF($B19="","",INDEX('All CCC'!Z$7:Z$846,MATCH(WatchList!$B19,'All CCC'!$B$7:$B$846,0)))</f>
        <v/>
      </c>
      <c r="AA19" s="856" t="str">
        <f>IF($B19="","",INDEX('All CCC'!AA$7:AA$846,MATCH(WatchList!$B19,'All CCC'!$B$7:$B$846,0)))</f>
        <v/>
      </c>
      <c r="AB19" s="856" t="str">
        <f>IF($B19="","",INDEX('All CCC'!AB$7:AB$846,MATCH(WatchList!$B19,'All CCC'!$B$7:$B$846,0)))</f>
        <v/>
      </c>
      <c r="AC19" s="856" t="str">
        <f>IF($B19="","",INDEX('All CCC'!AC$7:AC$846,MATCH(WatchList!$B19,'All CCC'!$B$7:$B$846,0)))</f>
        <v/>
      </c>
      <c r="AD19" s="856" t="str">
        <f>IF($B19="","",INDEX('All CCC'!AD$7:AD$846,MATCH(WatchList!$B19,'All CCC'!$B$7:$B$846,0)))</f>
        <v/>
      </c>
      <c r="AE19" s="856" t="str">
        <f>IF($B19="","",INDEX('All CCC'!AE$7:AE$846,MATCH(WatchList!$B19,'All CCC'!$B$7:$B$846,0)))</f>
        <v/>
      </c>
      <c r="AF19" s="856" t="str">
        <f>IF($B19="","",INDEX('All CCC'!AF$7:AF$846,MATCH(WatchList!$B19,'All CCC'!$B$7:$B$846,0)))</f>
        <v/>
      </c>
      <c r="AG19" s="856" t="str">
        <f>IF($B19="","",INDEX('All CCC'!AG$7:AG$846,MATCH(WatchList!$B19,'All CCC'!$B$7:$B$846,0)))</f>
        <v/>
      </c>
      <c r="AH19" s="856" t="str">
        <f>IF($B19="","",INDEX('All CCC'!AH$7:AH$846,MATCH(WatchList!$B19,'All CCC'!$B$7:$B$846,0)))</f>
        <v/>
      </c>
      <c r="AI19" s="856" t="str">
        <f>IF($B19="","",INDEX('All CCC'!AI$7:AI$846,MATCH(WatchList!$B19,'All CCC'!$B$7:$B$846,0)))</f>
        <v/>
      </c>
      <c r="AJ19" s="856" t="str">
        <f>IF($B19="","",INDEX('All CCC'!AJ$7:AJ$846,MATCH(WatchList!$B19,'All CCC'!$B$7:$B$846,0)))</f>
        <v/>
      </c>
      <c r="AK19" s="856" t="str">
        <f>IF($B19="","",INDEX('All CCC'!AK$7:AK$846,MATCH(WatchList!$B19,'All CCC'!$B$7:$B$846,0)))</f>
        <v/>
      </c>
      <c r="AL19" s="856" t="str">
        <f>IF($B19="","",INDEX('All CCC'!AL$7:AL$846,MATCH(WatchList!$B19,'All CCC'!$B$7:$B$846,0)))</f>
        <v/>
      </c>
      <c r="AM19" s="856" t="str">
        <f>IF($B19="","",INDEX('All CCC'!AM$7:AM$846,MATCH(WatchList!$B19,'All CCC'!$B$7:$B$846,0)))</f>
        <v/>
      </c>
      <c r="AN19" s="856" t="str">
        <f>IF($B19="","",INDEX('All CCC'!AN$7:AN$846,MATCH(WatchList!$B19,'All CCC'!$B$7:$B$846,0)))</f>
        <v/>
      </c>
      <c r="AO19" s="856" t="str">
        <f>IF($B19="","",INDEX('All CCC'!AO$7:AO$846,MATCH(WatchList!$B19,'All CCC'!$B$7:$B$846,0)))</f>
        <v/>
      </c>
      <c r="AP19" s="856" t="str">
        <f>IF($B19="","",INDEX('All CCC'!AP$7:AP$846,MATCH(WatchList!$B19,'All CCC'!$B$7:$B$846,0)))</f>
        <v/>
      </c>
      <c r="AQ19" s="856" t="str">
        <f>IF($B19="","",INDEX('All CCC'!AQ$7:AQ$846,MATCH(WatchList!$B19,'All CCC'!$B$7:$B$846,0)))</f>
        <v/>
      </c>
      <c r="AR19" s="856" t="str">
        <f>IF($B19="","",INDEX('All CCC'!AR$7:AR$846,MATCH(WatchList!$B19,'All CCC'!$B$7:$B$846,0)))</f>
        <v/>
      </c>
      <c r="AS19" s="856" t="str">
        <f>IF($B19="","",INDEX('All CCC'!AS$7:AS$846,MATCH(WatchList!$B19,'All CCC'!$B$7:$B$846,0)))</f>
        <v/>
      </c>
      <c r="AT19" s="856" t="str">
        <f>IF($B19="","",INDEX('All CCC'!AT$7:AT$846,MATCH(WatchList!$B19,'All CCC'!$B$7:$B$846,0)))</f>
        <v/>
      </c>
      <c r="AU19" s="856" t="str">
        <f>IF($B19="","",INDEX('All CCC'!AU$7:AU$846,MATCH(WatchList!$B19,'All CCC'!$B$7:$B$846,0)))</f>
        <v/>
      </c>
      <c r="AV19" s="856" t="str">
        <f>IF($B19="","",INDEX('All CCC'!AV$7:AV$846,MATCH(WatchList!$B19,'All CCC'!$B$7:$B$846,0)))</f>
        <v/>
      </c>
      <c r="AW19" s="856" t="str">
        <f>IF($B19="","",INDEX('All CCC'!AW$7:AW$846,MATCH(WatchList!$B19,'All CCC'!$B$7:$B$846,0)))</f>
        <v/>
      </c>
      <c r="AX19" s="856" t="str">
        <f>IF($B19="","",INDEX('All CCC'!AX$7:AX$846,MATCH(WatchList!$B19,'All CCC'!$B$7:$B$846,0)))</f>
        <v/>
      </c>
      <c r="AY19" s="856" t="str">
        <f>IF($B19="","",INDEX('All CCC'!AY$7:AY$846,MATCH(WatchList!$B19,'All CCC'!$B$7:$B$846,0)))</f>
        <v/>
      </c>
      <c r="AZ19" s="856" t="str">
        <f>IF($B19="","",INDEX('All CCC'!AZ$7:AZ$846,MATCH(WatchList!$B19,'All CCC'!$B$7:$B$846,0)))</f>
        <v/>
      </c>
      <c r="BA19" s="856" t="str">
        <f>IF($B19="","",INDEX('All CCC'!BA$7:BA$846,MATCH(WatchList!$B19,'All CCC'!$B$7:$B$846,0)))</f>
        <v/>
      </c>
      <c r="BB19" s="856" t="str">
        <f>IF($B19="","",INDEX('All CCC'!BB$7:BB$846,MATCH(WatchList!$B19,'All CCC'!$B$7:$B$846,0)))</f>
        <v/>
      </c>
      <c r="BC19" s="856" t="str">
        <f>IF($B19="","",INDEX('All CCC'!BC$7:BC$846,MATCH(WatchList!$B19,'All CCC'!$B$7:$B$846,0)))</f>
        <v/>
      </c>
      <c r="BD19" s="856" t="str">
        <f>IF($B19="","",INDEX('All CCC'!BD$7:BD$846,MATCH(WatchList!$B19,'All CCC'!$B$7:$B$846,0)))</f>
        <v/>
      </c>
      <c r="BE19" s="856" t="str">
        <f>IF($B19="","",INDEX('All CCC'!BE$7:BE$846,MATCH(WatchList!$B19,'All CCC'!$B$7:$B$846,0)))</f>
        <v/>
      </c>
      <c r="BF19" s="856" t="str">
        <f>IF($B19="","",INDEX('All CCC'!BF$7:BF$846,MATCH(WatchList!$B19,'All CCC'!$B$7:$B$846,0)))</f>
        <v/>
      </c>
      <c r="BG19" s="856" t="str">
        <f>IF($B19="","",INDEX('All CCC'!BG$7:BG$846,MATCH(WatchList!$B19,'All CCC'!$B$7:$B$846,0)))</f>
        <v/>
      </c>
    </row>
    <row r="20" spans="1:59" ht="11.25" customHeight="1" x14ac:dyDescent="0.2">
      <c r="A20" s="550" t="str">
        <f>IF($B20="","",INDEX('All CCC'!A$7:A$846,MATCH(WatchList!$B20,'All CCC'!$B$7:$B$846,0)))</f>
        <v/>
      </c>
      <c r="B20" s="31"/>
      <c r="C20" s="856" t="str">
        <f>IF($B20="","",INDEX('All CCC'!C$7:C$846,MATCH(WatchList!$B20,'All CCC'!$B$7:$B$846,0)))</f>
        <v/>
      </c>
      <c r="D20" s="856" t="str">
        <f>IF($B20="","",INDEX('All CCC'!D$7:D$846,MATCH(WatchList!$B20,'All CCC'!$B$7:$B$846,0)))</f>
        <v/>
      </c>
      <c r="E20" s="856" t="str">
        <f>IF($B20="","",INDEX('All CCC'!E$7:E$846,MATCH(WatchList!$B20,'All CCC'!$B$7:$B$846,0)))</f>
        <v/>
      </c>
      <c r="F20" s="856" t="str">
        <f>IF($B20="","",INDEX('All CCC'!F$7:F$846,MATCH(WatchList!$B20,'All CCC'!$B$7:$B$846,0)))</f>
        <v/>
      </c>
      <c r="G20" s="856" t="str">
        <f>IF($B20="","",INDEX('All CCC'!G$7:G$846,MATCH(WatchList!$B20,'All CCC'!$B$7:$B$846,0)))</f>
        <v/>
      </c>
      <c r="H20" s="856" t="str">
        <f>IF($B20="","",INDEX('All CCC'!H$7:H$846,MATCH(WatchList!$B20,'All CCC'!$B$7:$B$846,0)))</f>
        <v/>
      </c>
      <c r="I20" s="856" t="str">
        <f>IF($B20="","",INDEX('All CCC'!I$7:I$846,MATCH(WatchList!$B20,'All CCC'!$B$7:$B$846,0)))</f>
        <v/>
      </c>
      <c r="J20" s="856" t="str">
        <f>IF($B20="","",INDEX('All CCC'!J$7:J$846,MATCH(WatchList!$B20,'All CCC'!$B$7:$B$846,0)))</f>
        <v/>
      </c>
      <c r="K20" s="856" t="str">
        <f>IF($B20="","",INDEX('All CCC'!K$7:K$846,MATCH(WatchList!$B20,'All CCC'!$B$7:$B$846,0)))</f>
        <v/>
      </c>
      <c r="L20" s="856" t="str">
        <f>IF($B20="","",INDEX('All CCC'!L$7:L$846,MATCH(WatchList!$B20,'All CCC'!$B$7:$B$846,0)))</f>
        <v/>
      </c>
      <c r="M20" s="856" t="str">
        <f>IF($B20="","",INDEX('All CCC'!M$7:M$846,MATCH(WatchList!$B20,'All CCC'!$B$7:$B$846,0)))</f>
        <v/>
      </c>
      <c r="N20" s="856" t="str">
        <f>IF($B20="","",INDEX('All CCC'!N$7:N$846,MATCH(WatchList!$B20,'All CCC'!$B$7:$B$846,0)))</f>
        <v/>
      </c>
      <c r="O20" s="856" t="str">
        <f>IF($B20="","",INDEX('All CCC'!O$7:O$846,MATCH(WatchList!$B20,'All CCC'!$B$7:$B$846,0)))</f>
        <v/>
      </c>
      <c r="P20" s="857" t="str">
        <f>IF($B20="","",INDEX('All CCC'!P$7:P$846,MATCH(WatchList!$B20,'All CCC'!$B$7:$B$846,0)))</f>
        <v/>
      </c>
      <c r="Q20" s="857" t="str">
        <f>IF($B20="","",INDEX('All CCC'!Q$7:Q$846,MATCH(WatchList!$B20,'All CCC'!$B$7:$B$846,0)))</f>
        <v/>
      </c>
      <c r="R20" s="856" t="str">
        <f>IF($B20="","",INDEX('All CCC'!R$7:R$846,MATCH(WatchList!$B20,'All CCC'!$B$7:$B$846,0)))</f>
        <v/>
      </c>
      <c r="S20" s="856" t="str">
        <f>IF($B20="","",INDEX('All CCC'!S$7:S$846,MATCH(WatchList!$B20,'All CCC'!$B$7:$B$846,0)))</f>
        <v/>
      </c>
      <c r="T20" s="856" t="str">
        <f>IF($B20="","",INDEX('All CCC'!T$7:T$846,MATCH(WatchList!$B20,'All CCC'!$B$7:$B$846,0)))</f>
        <v/>
      </c>
      <c r="U20" s="856" t="str">
        <f>IF($B20="","",INDEX('All CCC'!U$7:U$846,MATCH(WatchList!$B20,'All CCC'!$B$7:$B$846,0)))</f>
        <v/>
      </c>
      <c r="V20" s="856" t="str">
        <f>IF($B20="","",INDEX('All CCC'!V$7:V$846,MATCH(WatchList!$B20,'All CCC'!$B$7:$B$846,0)))</f>
        <v/>
      </c>
      <c r="W20" s="856" t="str">
        <f>IF($B20="","",INDEX('All CCC'!W$7:W$846,MATCH(WatchList!$B20,'All CCC'!$B$7:$B$846,0)))</f>
        <v/>
      </c>
      <c r="X20" s="856" t="str">
        <f>IF($B20="","",INDEX('All CCC'!X$7:X$846,MATCH(WatchList!$B20,'All CCC'!$B$7:$B$846,0)))</f>
        <v/>
      </c>
      <c r="Y20" s="856" t="str">
        <f>IF($B20="","",INDEX('All CCC'!Y$7:Y$846,MATCH(WatchList!$B20,'All CCC'!$B$7:$B$846,0)))</f>
        <v/>
      </c>
      <c r="Z20" s="856" t="str">
        <f>IF($B20="","",INDEX('All CCC'!Z$7:Z$846,MATCH(WatchList!$B20,'All CCC'!$B$7:$B$846,0)))</f>
        <v/>
      </c>
      <c r="AA20" s="856" t="str">
        <f>IF($B20="","",INDEX('All CCC'!AA$7:AA$846,MATCH(WatchList!$B20,'All CCC'!$B$7:$B$846,0)))</f>
        <v/>
      </c>
      <c r="AB20" s="856" t="str">
        <f>IF($B20="","",INDEX('All CCC'!AB$7:AB$846,MATCH(WatchList!$B20,'All CCC'!$B$7:$B$846,0)))</f>
        <v/>
      </c>
      <c r="AC20" s="856" t="str">
        <f>IF($B20="","",INDEX('All CCC'!AC$7:AC$846,MATCH(WatchList!$B20,'All CCC'!$B$7:$B$846,0)))</f>
        <v/>
      </c>
      <c r="AD20" s="856" t="str">
        <f>IF($B20="","",INDEX('All CCC'!AD$7:AD$846,MATCH(WatchList!$B20,'All CCC'!$B$7:$B$846,0)))</f>
        <v/>
      </c>
      <c r="AE20" s="856" t="str">
        <f>IF($B20="","",INDEX('All CCC'!AE$7:AE$846,MATCH(WatchList!$B20,'All CCC'!$B$7:$B$846,0)))</f>
        <v/>
      </c>
      <c r="AF20" s="856" t="str">
        <f>IF($B20="","",INDEX('All CCC'!AF$7:AF$846,MATCH(WatchList!$B20,'All CCC'!$B$7:$B$846,0)))</f>
        <v/>
      </c>
      <c r="AG20" s="856" t="str">
        <f>IF($B20="","",INDEX('All CCC'!AG$7:AG$846,MATCH(WatchList!$B20,'All CCC'!$B$7:$B$846,0)))</f>
        <v/>
      </c>
      <c r="AH20" s="856" t="str">
        <f>IF($B20="","",INDEX('All CCC'!AH$7:AH$846,MATCH(WatchList!$B20,'All CCC'!$B$7:$B$846,0)))</f>
        <v/>
      </c>
      <c r="AI20" s="856" t="str">
        <f>IF($B20="","",INDEX('All CCC'!AI$7:AI$846,MATCH(WatchList!$B20,'All CCC'!$B$7:$B$846,0)))</f>
        <v/>
      </c>
      <c r="AJ20" s="856" t="str">
        <f>IF($B20="","",INDEX('All CCC'!AJ$7:AJ$846,MATCH(WatchList!$B20,'All CCC'!$B$7:$B$846,0)))</f>
        <v/>
      </c>
      <c r="AK20" s="856" t="str">
        <f>IF($B20="","",INDEX('All CCC'!AK$7:AK$846,MATCH(WatchList!$B20,'All CCC'!$B$7:$B$846,0)))</f>
        <v/>
      </c>
      <c r="AL20" s="856" t="str">
        <f>IF($B20="","",INDEX('All CCC'!AL$7:AL$846,MATCH(WatchList!$B20,'All CCC'!$B$7:$B$846,0)))</f>
        <v/>
      </c>
      <c r="AM20" s="856" t="str">
        <f>IF($B20="","",INDEX('All CCC'!AM$7:AM$846,MATCH(WatchList!$B20,'All CCC'!$B$7:$B$846,0)))</f>
        <v/>
      </c>
      <c r="AN20" s="856" t="str">
        <f>IF($B20="","",INDEX('All CCC'!AN$7:AN$846,MATCH(WatchList!$B20,'All CCC'!$B$7:$B$846,0)))</f>
        <v/>
      </c>
      <c r="AO20" s="856" t="str">
        <f>IF($B20="","",INDEX('All CCC'!AO$7:AO$846,MATCH(WatchList!$B20,'All CCC'!$B$7:$B$846,0)))</f>
        <v/>
      </c>
      <c r="AP20" s="856" t="str">
        <f>IF($B20="","",INDEX('All CCC'!AP$7:AP$846,MATCH(WatchList!$B20,'All CCC'!$B$7:$B$846,0)))</f>
        <v/>
      </c>
      <c r="AQ20" s="856" t="str">
        <f>IF($B20="","",INDEX('All CCC'!AQ$7:AQ$846,MATCH(WatchList!$B20,'All CCC'!$B$7:$B$846,0)))</f>
        <v/>
      </c>
      <c r="AR20" s="856" t="str">
        <f>IF($B20="","",INDEX('All CCC'!AR$7:AR$846,MATCH(WatchList!$B20,'All CCC'!$B$7:$B$846,0)))</f>
        <v/>
      </c>
      <c r="AS20" s="856" t="str">
        <f>IF($B20="","",INDEX('All CCC'!AS$7:AS$846,MATCH(WatchList!$B20,'All CCC'!$B$7:$B$846,0)))</f>
        <v/>
      </c>
      <c r="AT20" s="856" t="str">
        <f>IF($B20="","",INDEX('All CCC'!AT$7:AT$846,MATCH(WatchList!$B20,'All CCC'!$B$7:$B$846,0)))</f>
        <v/>
      </c>
      <c r="AU20" s="856" t="str">
        <f>IF($B20="","",INDEX('All CCC'!AU$7:AU$846,MATCH(WatchList!$B20,'All CCC'!$B$7:$B$846,0)))</f>
        <v/>
      </c>
      <c r="AV20" s="856" t="str">
        <f>IF($B20="","",INDEX('All CCC'!AV$7:AV$846,MATCH(WatchList!$B20,'All CCC'!$B$7:$B$846,0)))</f>
        <v/>
      </c>
      <c r="AW20" s="856" t="str">
        <f>IF($B20="","",INDEX('All CCC'!AW$7:AW$846,MATCH(WatchList!$B20,'All CCC'!$B$7:$B$846,0)))</f>
        <v/>
      </c>
      <c r="AX20" s="856" t="str">
        <f>IF($B20="","",INDEX('All CCC'!AX$7:AX$846,MATCH(WatchList!$B20,'All CCC'!$B$7:$B$846,0)))</f>
        <v/>
      </c>
      <c r="AY20" s="856" t="str">
        <f>IF($B20="","",INDEX('All CCC'!AY$7:AY$846,MATCH(WatchList!$B20,'All CCC'!$B$7:$B$846,0)))</f>
        <v/>
      </c>
      <c r="AZ20" s="856" t="str">
        <f>IF($B20="","",INDEX('All CCC'!AZ$7:AZ$846,MATCH(WatchList!$B20,'All CCC'!$B$7:$B$846,0)))</f>
        <v/>
      </c>
      <c r="BA20" s="856" t="str">
        <f>IF($B20="","",INDEX('All CCC'!BA$7:BA$846,MATCH(WatchList!$B20,'All CCC'!$B$7:$B$846,0)))</f>
        <v/>
      </c>
      <c r="BB20" s="856" t="str">
        <f>IF($B20="","",INDEX('All CCC'!BB$7:BB$846,MATCH(WatchList!$B20,'All CCC'!$B$7:$B$846,0)))</f>
        <v/>
      </c>
      <c r="BC20" s="856" t="str">
        <f>IF($B20="","",INDEX('All CCC'!BC$7:BC$846,MATCH(WatchList!$B20,'All CCC'!$B$7:$B$846,0)))</f>
        <v/>
      </c>
      <c r="BD20" s="856" t="str">
        <f>IF($B20="","",INDEX('All CCC'!BD$7:BD$846,MATCH(WatchList!$B20,'All CCC'!$B$7:$B$846,0)))</f>
        <v/>
      </c>
      <c r="BE20" s="856" t="str">
        <f>IF($B20="","",INDEX('All CCC'!BE$7:BE$846,MATCH(WatchList!$B20,'All CCC'!$B$7:$B$846,0)))</f>
        <v/>
      </c>
      <c r="BF20" s="856" t="str">
        <f>IF($B20="","",INDEX('All CCC'!BF$7:BF$846,MATCH(WatchList!$B20,'All CCC'!$B$7:$B$846,0)))</f>
        <v/>
      </c>
      <c r="BG20" s="856" t="str">
        <f>IF($B20="","",INDEX('All CCC'!BG$7:BG$846,MATCH(WatchList!$B20,'All CCC'!$B$7:$B$846,0)))</f>
        <v/>
      </c>
    </row>
    <row r="21" spans="1:59" ht="11.45" customHeight="1" x14ac:dyDescent="0.2">
      <c r="A21" s="550" t="str">
        <f>IF($B21="","",INDEX('All CCC'!A$7:A$846,MATCH(WatchList!$B21,'All CCC'!$B$7:$B$846,0)))</f>
        <v/>
      </c>
      <c r="B21" s="31"/>
      <c r="C21" s="856" t="str">
        <f>IF($B21="","",INDEX('All CCC'!C$7:C$846,MATCH(WatchList!$B21,'All CCC'!$B$7:$B$846,0)))</f>
        <v/>
      </c>
      <c r="D21" s="856" t="str">
        <f>IF($B21="","",INDEX('All CCC'!D$7:D$846,MATCH(WatchList!$B21,'All CCC'!$B$7:$B$846,0)))</f>
        <v/>
      </c>
      <c r="E21" s="856" t="str">
        <f>IF($B21="","",INDEX('All CCC'!E$7:E$846,MATCH(WatchList!$B21,'All CCC'!$B$7:$B$846,0)))</f>
        <v/>
      </c>
      <c r="F21" s="856" t="str">
        <f>IF($B21="","",INDEX('All CCC'!F$7:F$846,MATCH(WatchList!$B21,'All CCC'!$B$7:$B$846,0)))</f>
        <v/>
      </c>
      <c r="G21" s="856" t="str">
        <f>IF($B21="","",INDEX('All CCC'!G$7:G$846,MATCH(WatchList!$B21,'All CCC'!$B$7:$B$846,0)))</f>
        <v/>
      </c>
      <c r="H21" s="856" t="str">
        <f>IF($B21="","",INDEX('All CCC'!H$7:H$846,MATCH(WatchList!$B21,'All CCC'!$B$7:$B$846,0)))</f>
        <v/>
      </c>
      <c r="I21" s="856" t="str">
        <f>IF($B21="","",INDEX('All CCC'!I$7:I$846,MATCH(WatchList!$B21,'All CCC'!$B$7:$B$846,0)))</f>
        <v/>
      </c>
      <c r="J21" s="856" t="str">
        <f>IF($B21="","",INDEX('All CCC'!J$7:J$846,MATCH(WatchList!$B21,'All CCC'!$B$7:$B$846,0)))</f>
        <v/>
      </c>
      <c r="K21" s="856" t="str">
        <f>IF($B21="","",INDEX('All CCC'!K$7:K$846,MATCH(WatchList!$B21,'All CCC'!$B$7:$B$846,0)))</f>
        <v/>
      </c>
      <c r="L21" s="856" t="str">
        <f>IF($B21="","",INDEX('All CCC'!L$7:L$846,MATCH(WatchList!$B21,'All CCC'!$B$7:$B$846,0)))</f>
        <v/>
      </c>
      <c r="M21" s="856" t="str">
        <f>IF($B21="","",INDEX('All CCC'!M$7:M$846,MATCH(WatchList!$B21,'All CCC'!$B$7:$B$846,0)))</f>
        <v/>
      </c>
      <c r="N21" s="856" t="str">
        <f>IF($B21="","",INDEX('All CCC'!N$7:N$846,MATCH(WatchList!$B21,'All CCC'!$B$7:$B$846,0)))</f>
        <v/>
      </c>
      <c r="O21" s="856" t="str">
        <f>IF($B21="","",INDEX('All CCC'!O$7:O$846,MATCH(WatchList!$B21,'All CCC'!$B$7:$B$846,0)))</f>
        <v/>
      </c>
      <c r="P21" s="857" t="str">
        <f>IF($B21="","",INDEX('All CCC'!P$7:P$846,MATCH(WatchList!$B21,'All CCC'!$B$7:$B$846,0)))</f>
        <v/>
      </c>
      <c r="Q21" s="857" t="str">
        <f>IF($B21="","",INDEX('All CCC'!Q$7:Q$846,MATCH(WatchList!$B21,'All CCC'!$B$7:$B$846,0)))</f>
        <v/>
      </c>
      <c r="R21" s="856" t="str">
        <f>IF($B21="","",INDEX('All CCC'!R$7:R$846,MATCH(WatchList!$B21,'All CCC'!$B$7:$B$846,0)))</f>
        <v/>
      </c>
      <c r="S21" s="856" t="str">
        <f>IF($B21="","",INDEX('All CCC'!S$7:S$846,MATCH(WatchList!$B21,'All CCC'!$B$7:$B$846,0)))</f>
        <v/>
      </c>
      <c r="T21" s="856" t="str">
        <f>IF($B21="","",INDEX('All CCC'!T$7:T$846,MATCH(WatchList!$B21,'All CCC'!$B$7:$B$846,0)))</f>
        <v/>
      </c>
      <c r="U21" s="856" t="str">
        <f>IF($B21="","",INDEX('All CCC'!U$7:U$846,MATCH(WatchList!$B21,'All CCC'!$B$7:$B$846,0)))</f>
        <v/>
      </c>
      <c r="V21" s="856" t="str">
        <f>IF($B21="","",INDEX('All CCC'!V$7:V$846,MATCH(WatchList!$B21,'All CCC'!$B$7:$B$846,0)))</f>
        <v/>
      </c>
      <c r="W21" s="856" t="str">
        <f>IF($B21="","",INDEX('All CCC'!W$7:W$846,MATCH(WatchList!$B21,'All CCC'!$B$7:$B$846,0)))</f>
        <v/>
      </c>
      <c r="X21" s="856" t="str">
        <f>IF($B21="","",INDEX('All CCC'!X$7:X$846,MATCH(WatchList!$B21,'All CCC'!$B$7:$B$846,0)))</f>
        <v/>
      </c>
      <c r="Y21" s="856" t="str">
        <f>IF($B21="","",INDEX('All CCC'!Y$7:Y$846,MATCH(WatchList!$B21,'All CCC'!$B$7:$B$846,0)))</f>
        <v/>
      </c>
      <c r="Z21" s="856" t="str">
        <f>IF($B21="","",INDEX('All CCC'!Z$7:Z$846,MATCH(WatchList!$B21,'All CCC'!$B$7:$B$846,0)))</f>
        <v/>
      </c>
      <c r="AA21" s="856" t="str">
        <f>IF($B21="","",INDEX('All CCC'!AA$7:AA$846,MATCH(WatchList!$B21,'All CCC'!$B$7:$B$846,0)))</f>
        <v/>
      </c>
      <c r="AB21" s="856" t="str">
        <f>IF($B21="","",INDEX('All CCC'!AB$7:AB$846,MATCH(WatchList!$B21,'All CCC'!$B$7:$B$846,0)))</f>
        <v/>
      </c>
      <c r="AC21" s="856" t="str">
        <f>IF($B21="","",INDEX('All CCC'!AC$7:AC$846,MATCH(WatchList!$B21,'All CCC'!$B$7:$B$846,0)))</f>
        <v/>
      </c>
      <c r="AD21" s="856" t="str">
        <f>IF($B21="","",INDEX('All CCC'!AD$7:AD$846,MATCH(WatchList!$B21,'All CCC'!$B$7:$B$846,0)))</f>
        <v/>
      </c>
      <c r="AE21" s="856" t="str">
        <f>IF($B21="","",INDEX('All CCC'!AE$7:AE$846,MATCH(WatchList!$B21,'All CCC'!$B$7:$B$846,0)))</f>
        <v/>
      </c>
      <c r="AF21" s="856" t="str">
        <f>IF($B21="","",INDEX('All CCC'!AF$7:AF$846,MATCH(WatchList!$B21,'All CCC'!$B$7:$B$846,0)))</f>
        <v/>
      </c>
      <c r="AG21" s="856" t="str">
        <f>IF($B21="","",INDEX('All CCC'!AG$7:AG$846,MATCH(WatchList!$B21,'All CCC'!$B$7:$B$846,0)))</f>
        <v/>
      </c>
      <c r="AH21" s="856" t="str">
        <f>IF($B21="","",INDEX('All CCC'!AH$7:AH$846,MATCH(WatchList!$B21,'All CCC'!$B$7:$B$846,0)))</f>
        <v/>
      </c>
      <c r="AI21" s="856" t="str">
        <f>IF($B21="","",INDEX('All CCC'!AI$7:AI$846,MATCH(WatchList!$B21,'All CCC'!$B$7:$B$846,0)))</f>
        <v/>
      </c>
      <c r="AJ21" s="856" t="str">
        <f>IF($B21="","",INDEX('All CCC'!AJ$7:AJ$846,MATCH(WatchList!$B21,'All CCC'!$B$7:$B$846,0)))</f>
        <v/>
      </c>
      <c r="AK21" s="856" t="str">
        <f>IF($B21="","",INDEX('All CCC'!AK$7:AK$846,MATCH(WatchList!$B21,'All CCC'!$B$7:$B$846,0)))</f>
        <v/>
      </c>
      <c r="AL21" s="856" t="str">
        <f>IF($B21="","",INDEX('All CCC'!AL$7:AL$846,MATCH(WatchList!$B21,'All CCC'!$B$7:$B$846,0)))</f>
        <v/>
      </c>
      <c r="AM21" s="856" t="str">
        <f>IF($B21="","",INDEX('All CCC'!AM$7:AM$846,MATCH(WatchList!$B21,'All CCC'!$B$7:$B$846,0)))</f>
        <v/>
      </c>
      <c r="AN21" s="856" t="str">
        <f>IF($B21="","",INDEX('All CCC'!AN$7:AN$846,MATCH(WatchList!$B21,'All CCC'!$B$7:$B$846,0)))</f>
        <v/>
      </c>
      <c r="AO21" s="856" t="str">
        <f>IF($B21="","",INDEX('All CCC'!AO$7:AO$846,MATCH(WatchList!$B21,'All CCC'!$B$7:$B$846,0)))</f>
        <v/>
      </c>
      <c r="AP21" s="856" t="str">
        <f>IF($B21="","",INDEX('All CCC'!AP$7:AP$846,MATCH(WatchList!$B21,'All CCC'!$B$7:$B$846,0)))</f>
        <v/>
      </c>
      <c r="AQ21" s="856" t="str">
        <f>IF($B21="","",INDEX('All CCC'!AQ$7:AQ$846,MATCH(WatchList!$B21,'All CCC'!$B$7:$B$846,0)))</f>
        <v/>
      </c>
      <c r="AR21" s="856" t="str">
        <f>IF($B21="","",INDEX('All CCC'!AR$7:AR$846,MATCH(WatchList!$B21,'All CCC'!$B$7:$B$846,0)))</f>
        <v/>
      </c>
      <c r="AS21" s="856" t="str">
        <f>IF($B21="","",INDEX('All CCC'!AS$7:AS$846,MATCH(WatchList!$B21,'All CCC'!$B$7:$B$846,0)))</f>
        <v/>
      </c>
      <c r="AT21" s="856" t="str">
        <f>IF($B21="","",INDEX('All CCC'!AT$7:AT$846,MATCH(WatchList!$B21,'All CCC'!$B$7:$B$846,0)))</f>
        <v/>
      </c>
      <c r="AU21" s="856" t="str">
        <f>IF($B21="","",INDEX('All CCC'!AU$7:AU$846,MATCH(WatchList!$B21,'All CCC'!$B$7:$B$846,0)))</f>
        <v/>
      </c>
      <c r="AV21" s="856" t="str">
        <f>IF($B21="","",INDEX('All CCC'!AV$7:AV$846,MATCH(WatchList!$B21,'All CCC'!$B$7:$B$846,0)))</f>
        <v/>
      </c>
      <c r="AW21" s="856" t="str">
        <f>IF($B21="","",INDEX('All CCC'!AW$7:AW$846,MATCH(WatchList!$B21,'All CCC'!$B$7:$B$846,0)))</f>
        <v/>
      </c>
      <c r="AX21" s="856" t="str">
        <f>IF($B21="","",INDEX('All CCC'!AX$7:AX$846,MATCH(WatchList!$B21,'All CCC'!$B$7:$B$846,0)))</f>
        <v/>
      </c>
      <c r="AY21" s="856" t="str">
        <f>IF($B21="","",INDEX('All CCC'!AY$7:AY$846,MATCH(WatchList!$B21,'All CCC'!$B$7:$B$846,0)))</f>
        <v/>
      </c>
      <c r="AZ21" s="856" t="str">
        <f>IF($B21="","",INDEX('All CCC'!AZ$7:AZ$846,MATCH(WatchList!$B21,'All CCC'!$B$7:$B$846,0)))</f>
        <v/>
      </c>
      <c r="BA21" s="856" t="str">
        <f>IF($B21="","",INDEX('All CCC'!BA$7:BA$846,MATCH(WatchList!$B21,'All CCC'!$B$7:$B$846,0)))</f>
        <v/>
      </c>
      <c r="BB21" s="856" t="str">
        <f>IF($B21="","",INDEX('All CCC'!BB$7:BB$846,MATCH(WatchList!$B21,'All CCC'!$B$7:$B$846,0)))</f>
        <v/>
      </c>
      <c r="BC21" s="856" t="str">
        <f>IF($B21="","",INDEX('All CCC'!BC$7:BC$846,MATCH(WatchList!$B21,'All CCC'!$B$7:$B$846,0)))</f>
        <v/>
      </c>
      <c r="BD21" s="856" t="str">
        <f>IF($B21="","",INDEX('All CCC'!BD$7:BD$846,MATCH(WatchList!$B21,'All CCC'!$B$7:$B$846,0)))</f>
        <v/>
      </c>
      <c r="BE21" s="856" t="str">
        <f>IF($B21="","",INDEX('All CCC'!BE$7:BE$846,MATCH(WatchList!$B21,'All CCC'!$B$7:$B$846,0)))</f>
        <v/>
      </c>
      <c r="BF21" s="856" t="str">
        <f>IF($B21="","",INDEX('All CCC'!BF$7:BF$846,MATCH(WatchList!$B21,'All CCC'!$B$7:$B$846,0)))</f>
        <v/>
      </c>
      <c r="BG21" s="856" t="str">
        <f>IF($B21="","",INDEX('All CCC'!BG$7:BG$846,MATCH(WatchList!$B21,'All CCC'!$B$7:$B$846,0)))</f>
        <v/>
      </c>
    </row>
    <row r="22" spans="1:59" x14ac:dyDescent="0.2">
      <c r="A22" s="550" t="str">
        <f>IF($B22="","",INDEX('All CCC'!A$7:A$846,MATCH(WatchList!$B22,'All CCC'!$B$7:$B$846,0)))</f>
        <v/>
      </c>
      <c r="B22" s="31"/>
      <c r="C22" s="856" t="str">
        <f>IF($B22="","",INDEX('All CCC'!C$7:C$846,MATCH(WatchList!$B22,'All CCC'!$B$7:$B$846,0)))</f>
        <v/>
      </c>
      <c r="D22" s="856" t="str">
        <f>IF($B22="","",INDEX('All CCC'!D$7:D$846,MATCH(WatchList!$B22,'All CCC'!$B$7:$B$846,0)))</f>
        <v/>
      </c>
      <c r="E22" s="856" t="str">
        <f>IF($B22="","",INDEX('All CCC'!E$7:E$846,MATCH(WatchList!$B22,'All CCC'!$B$7:$B$846,0)))</f>
        <v/>
      </c>
      <c r="F22" s="856" t="str">
        <f>IF($B22="","",INDEX('All CCC'!F$7:F$846,MATCH(WatchList!$B22,'All CCC'!$B$7:$B$846,0)))</f>
        <v/>
      </c>
      <c r="G22" s="856" t="str">
        <f>IF($B22="","",INDEX('All CCC'!G$7:G$846,MATCH(WatchList!$B22,'All CCC'!$B$7:$B$846,0)))</f>
        <v/>
      </c>
      <c r="H22" s="856" t="str">
        <f>IF($B22="","",INDEX('All CCC'!H$7:H$846,MATCH(WatchList!$B22,'All CCC'!$B$7:$B$846,0)))</f>
        <v/>
      </c>
      <c r="I22" s="856" t="str">
        <f>IF($B22="","",INDEX('All CCC'!I$7:I$846,MATCH(WatchList!$B22,'All CCC'!$B$7:$B$846,0)))</f>
        <v/>
      </c>
      <c r="J22" s="856" t="str">
        <f>IF($B22="","",INDEX('All CCC'!J$7:J$846,MATCH(WatchList!$B22,'All CCC'!$B$7:$B$846,0)))</f>
        <v/>
      </c>
      <c r="K22" s="856" t="str">
        <f>IF($B22="","",INDEX('All CCC'!K$7:K$846,MATCH(WatchList!$B22,'All CCC'!$B$7:$B$846,0)))</f>
        <v/>
      </c>
      <c r="L22" s="856" t="str">
        <f>IF($B22="","",INDEX('All CCC'!L$7:L$846,MATCH(WatchList!$B22,'All CCC'!$B$7:$B$846,0)))</f>
        <v/>
      </c>
      <c r="M22" s="856" t="str">
        <f>IF($B22="","",INDEX('All CCC'!M$7:M$846,MATCH(WatchList!$B22,'All CCC'!$B$7:$B$846,0)))</f>
        <v/>
      </c>
      <c r="N22" s="856" t="str">
        <f>IF($B22="","",INDEX('All CCC'!N$7:N$846,MATCH(WatchList!$B22,'All CCC'!$B$7:$B$846,0)))</f>
        <v/>
      </c>
      <c r="O22" s="856" t="str">
        <f>IF($B22="","",INDEX('All CCC'!O$7:O$846,MATCH(WatchList!$B22,'All CCC'!$B$7:$B$846,0)))</f>
        <v/>
      </c>
      <c r="P22" s="857" t="str">
        <f>IF($B22="","",INDEX('All CCC'!P$7:P$846,MATCH(WatchList!$B22,'All CCC'!$B$7:$B$846,0)))</f>
        <v/>
      </c>
      <c r="Q22" s="857" t="str">
        <f>IF($B22="","",INDEX('All CCC'!Q$7:Q$846,MATCH(WatchList!$B22,'All CCC'!$B$7:$B$846,0)))</f>
        <v/>
      </c>
      <c r="R22" s="856" t="str">
        <f>IF($B22="","",INDEX('All CCC'!R$7:R$846,MATCH(WatchList!$B22,'All CCC'!$B$7:$B$846,0)))</f>
        <v/>
      </c>
      <c r="S22" s="856" t="str">
        <f>IF($B22="","",INDEX('All CCC'!S$7:S$846,MATCH(WatchList!$B22,'All CCC'!$B$7:$B$846,0)))</f>
        <v/>
      </c>
      <c r="T22" s="856" t="str">
        <f>IF($B22="","",INDEX('All CCC'!T$7:T$846,MATCH(WatchList!$B22,'All CCC'!$B$7:$B$846,0)))</f>
        <v/>
      </c>
      <c r="U22" s="856" t="str">
        <f>IF($B22="","",INDEX('All CCC'!U$7:U$846,MATCH(WatchList!$B22,'All CCC'!$B$7:$B$846,0)))</f>
        <v/>
      </c>
      <c r="V22" s="856" t="str">
        <f>IF($B22="","",INDEX('All CCC'!V$7:V$846,MATCH(WatchList!$B22,'All CCC'!$B$7:$B$846,0)))</f>
        <v/>
      </c>
      <c r="W22" s="856" t="str">
        <f>IF($B22="","",INDEX('All CCC'!W$7:W$846,MATCH(WatchList!$B22,'All CCC'!$B$7:$B$846,0)))</f>
        <v/>
      </c>
      <c r="X22" s="856" t="str">
        <f>IF($B22="","",INDEX('All CCC'!X$7:X$846,MATCH(WatchList!$B22,'All CCC'!$B$7:$B$846,0)))</f>
        <v/>
      </c>
      <c r="Y22" s="856" t="str">
        <f>IF($B22="","",INDEX('All CCC'!Y$7:Y$846,MATCH(WatchList!$B22,'All CCC'!$B$7:$B$846,0)))</f>
        <v/>
      </c>
      <c r="Z22" s="856" t="str">
        <f>IF($B22="","",INDEX('All CCC'!Z$7:Z$846,MATCH(WatchList!$B22,'All CCC'!$B$7:$B$846,0)))</f>
        <v/>
      </c>
      <c r="AA22" s="856" t="str">
        <f>IF($B22="","",INDEX('All CCC'!AA$7:AA$846,MATCH(WatchList!$B22,'All CCC'!$B$7:$B$846,0)))</f>
        <v/>
      </c>
      <c r="AB22" s="856" t="str">
        <f>IF($B22="","",INDEX('All CCC'!AB$7:AB$846,MATCH(WatchList!$B22,'All CCC'!$B$7:$B$846,0)))</f>
        <v/>
      </c>
      <c r="AC22" s="856" t="str">
        <f>IF($B22="","",INDEX('All CCC'!AC$7:AC$846,MATCH(WatchList!$B22,'All CCC'!$B$7:$B$846,0)))</f>
        <v/>
      </c>
      <c r="AD22" s="856" t="str">
        <f>IF($B22="","",INDEX('All CCC'!AD$7:AD$846,MATCH(WatchList!$B22,'All CCC'!$B$7:$B$846,0)))</f>
        <v/>
      </c>
      <c r="AE22" s="856" t="str">
        <f>IF($B22="","",INDEX('All CCC'!AE$7:AE$846,MATCH(WatchList!$B22,'All CCC'!$B$7:$B$846,0)))</f>
        <v/>
      </c>
      <c r="AF22" s="856" t="str">
        <f>IF($B22="","",INDEX('All CCC'!AF$7:AF$846,MATCH(WatchList!$B22,'All CCC'!$B$7:$B$846,0)))</f>
        <v/>
      </c>
      <c r="AG22" s="856" t="str">
        <f>IF($B22="","",INDEX('All CCC'!AG$7:AG$846,MATCH(WatchList!$B22,'All CCC'!$B$7:$B$846,0)))</f>
        <v/>
      </c>
      <c r="AH22" s="856" t="str">
        <f>IF($B22="","",INDEX('All CCC'!AH$7:AH$846,MATCH(WatchList!$B22,'All CCC'!$B$7:$B$846,0)))</f>
        <v/>
      </c>
      <c r="AI22" s="856" t="str">
        <f>IF($B22="","",INDEX('All CCC'!AI$7:AI$846,MATCH(WatchList!$B22,'All CCC'!$B$7:$B$846,0)))</f>
        <v/>
      </c>
      <c r="AJ22" s="856" t="str">
        <f>IF($B22="","",INDEX('All CCC'!AJ$7:AJ$846,MATCH(WatchList!$B22,'All CCC'!$B$7:$B$846,0)))</f>
        <v/>
      </c>
      <c r="AK22" s="856" t="str">
        <f>IF($B22="","",INDEX('All CCC'!AK$7:AK$846,MATCH(WatchList!$B22,'All CCC'!$B$7:$B$846,0)))</f>
        <v/>
      </c>
      <c r="AL22" s="856" t="str">
        <f>IF($B22="","",INDEX('All CCC'!AL$7:AL$846,MATCH(WatchList!$B22,'All CCC'!$B$7:$B$846,0)))</f>
        <v/>
      </c>
      <c r="AM22" s="856" t="str">
        <f>IF($B22="","",INDEX('All CCC'!AM$7:AM$846,MATCH(WatchList!$B22,'All CCC'!$B$7:$B$846,0)))</f>
        <v/>
      </c>
      <c r="AN22" s="856" t="str">
        <f>IF($B22="","",INDEX('All CCC'!AN$7:AN$846,MATCH(WatchList!$B22,'All CCC'!$B$7:$B$846,0)))</f>
        <v/>
      </c>
      <c r="AO22" s="856" t="str">
        <f>IF($B22="","",INDEX('All CCC'!AO$7:AO$846,MATCH(WatchList!$B22,'All CCC'!$B$7:$B$846,0)))</f>
        <v/>
      </c>
      <c r="AP22" s="856" t="str">
        <f>IF($B22="","",INDEX('All CCC'!AP$7:AP$846,MATCH(WatchList!$B22,'All CCC'!$B$7:$B$846,0)))</f>
        <v/>
      </c>
      <c r="AQ22" s="856" t="str">
        <f>IF($B22="","",INDEX('All CCC'!AQ$7:AQ$846,MATCH(WatchList!$B22,'All CCC'!$B$7:$B$846,0)))</f>
        <v/>
      </c>
      <c r="AR22" s="856" t="str">
        <f>IF($B22="","",INDEX('All CCC'!AR$7:AR$846,MATCH(WatchList!$B22,'All CCC'!$B$7:$B$846,0)))</f>
        <v/>
      </c>
      <c r="AS22" s="856" t="str">
        <f>IF($B22="","",INDEX('All CCC'!AS$7:AS$846,MATCH(WatchList!$B22,'All CCC'!$B$7:$B$846,0)))</f>
        <v/>
      </c>
      <c r="AT22" s="856" t="str">
        <f>IF($B22="","",INDEX('All CCC'!AT$7:AT$846,MATCH(WatchList!$B22,'All CCC'!$B$7:$B$846,0)))</f>
        <v/>
      </c>
      <c r="AU22" s="856" t="str">
        <f>IF($B22="","",INDEX('All CCC'!AU$7:AU$846,MATCH(WatchList!$B22,'All CCC'!$B$7:$B$846,0)))</f>
        <v/>
      </c>
      <c r="AV22" s="856" t="str">
        <f>IF($B22="","",INDEX('All CCC'!AV$7:AV$846,MATCH(WatchList!$B22,'All CCC'!$B$7:$B$846,0)))</f>
        <v/>
      </c>
      <c r="AW22" s="856" t="str">
        <f>IF($B22="","",INDEX('All CCC'!AW$7:AW$846,MATCH(WatchList!$B22,'All CCC'!$B$7:$B$846,0)))</f>
        <v/>
      </c>
      <c r="AX22" s="856" t="str">
        <f>IF($B22="","",INDEX('All CCC'!AX$7:AX$846,MATCH(WatchList!$B22,'All CCC'!$B$7:$B$846,0)))</f>
        <v/>
      </c>
      <c r="AY22" s="856" t="str">
        <f>IF($B22="","",INDEX('All CCC'!AY$7:AY$846,MATCH(WatchList!$B22,'All CCC'!$B$7:$B$846,0)))</f>
        <v/>
      </c>
      <c r="AZ22" s="856" t="str">
        <f>IF($B22="","",INDEX('All CCC'!AZ$7:AZ$846,MATCH(WatchList!$B22,'All CCC'!$B$7:$B$846,0)))</f>
        <v/>
      </c>
      <c r="BA22" s="856" t="str">
        <f>IF($B22="","",INDEX('All CCC'!BA$7:BA$846,MATCH(WatchList!$B22,'All CCC'!$B$7:$B$846,0)))</f>
        <v/>
      </c>
      <c r="BB22" s="856" t="str">
        <f>IF($B22="","",INDEX('All CCC'!BB$7:BB$846,MATCH(WatchList!$B22,'All CCC'!$B$7:$B$846,0)))</f>
        <v/>
      </c>
      <c r="BC22" s="856" t="str">
        <f>IF($B22="","",INDEX('All CCC'!BC$7:BC$846,MATCH(WatchList!$B22,'All CCC'!$B$7:$B$846,0)))</f>
        <v/>
      </c>
      <c r="BD22" s="856" t="str">
        <f>IF($B22="","",INDEX('All CCC'!BD$7:BD$846,MATCH(WatchList!$B22,'All CCC'!$B$7:$B$846,0)))</f>
        <v/>
      </c>
      <c r="BE22" s="856" t="str">
        <f>IF($B22="","",INDEX('All CCC'!BE$7:BE$846,MATCH(WatchList!$B22,'All CCC'!$B$7:$B$846,0)))</f>
        <v/>
      </c>
      <c r="BF22" s="856" t="str">
        <f>IF($B22="","",INDEX('All CCC'!BF$7:BF$846,MATCH(WatchList!$B22,'All CCC'!$B$7:$B$846,0)))</f>
        <v/>
      </c>
      <c r="BG22" s="856" t="str">
        <f>IF($B22="","",INDEX('All CCC'!BG$7:BG$846,MATCH(WatchList!$B22,'All CCC'!$B$7:$B$846,0)))</f>
        <v/>
      </c>
    </row>
    <row r="23" spans="1:59" x14ac:dyDescent="0.2">
      <c r="A23" s="550" t="str">
        <f>IF($B23="","",INDEX('All CCC'!A$7:A$846,MATCH(WatchList!$B23,'All CCC'!$B$7:$B$846,0)))</f>
        <v/>
      </c>
      <c r="B23" s="31"/>
      <c r="C23" s="856" t="str">
        <f>IF($B23="","",INDEX('All CCC'!C$7:C$846,MATCH(WatchList!$B23,'All CCC'!$B$7:$B$846,0)))</f>
        <v/>
      </c>
      <c r="D23" s="856" t="str">
        <f>IF($B23="","",INDEX('All CCC'!D$7:D$846,MATCH(WatchList!$B23,'All CCC'!$B$7:$B$846,0)))</f>
        <v/>
      </c>
      <c r="E23" s="856" t="str">
        <f>IF($B23="","",INDEX('All CCC'!E$7:E$846,MATCH(WatchList!$B23,'All CCC'!$B$7:$B$846,0)))</f>
        <v/>
      </c>
      <c r="F23" s="856" t="str">
        <f>IF($B23="","",INDEX('All CCC'!F$7:F$846,MATCH(WatchList!$B23,'All CCC'!$B$7:$B$846,0)))</f>
        <v/>
      </c>
      <c r="G23" s="856" t="str">
        <f>IF($B23="","",INDEX('All CCC'!G$7:G$846,MATCH(WatchList!$B23,'All CCC'!$B$7:$B$846,0)))</f>
        <v/>
      </c>
      <c r="H23" s="856" t="str">
        <f>IF($B23="","",INDEX('All CCC'!H$7:H$846,MATCH(WatchList!$B23,'All CCC'!$B$7:$B$846,0)))</f>
        <v/>
      </c>
      <c r="I23" s="856" t="str">
        <f>IF($B23="","",INDEX('All CCC'!I$7:I$846,MATCH(WatchList!$B23,'All CCC'!$B$7:$B$846,0)))</f>
        <v/>
      </c>
      <c r="J23" s="856" t="str">
        <f>IF($B23="","",INDEX('All CCC'!J$7:J$846,MATCH(WatchList!$B23,'All CCC'!$B$7:$B$846,0)))</f>
        <v/>
      </c>
      <c r="K23" s="856" t="str">
        <f>IF($B23="","",INDEX('All CCC'!K$7:K$846,MATCH(WatchList!$B23,'All CCC'!$B$7:$B$846,0)))</f>
        <v/>
      </c>
      <c r="L23" s="856" t="str">
        <f>IF($B23="","",INDEX('All CCC'!L$7:L$846,MATCH(WatchList!$B23,'All CCC'!$B$7:$B$846,0)))</f>
        <v/>
      </c>
      <c r="M23" s="856" t="str">
        <f>IF($B23="","",INDEX('All CCC'!M$7:M$846,MATCH(WatchList!$B23,'All CCC'!$B$7:$B$846,0)))</f>
        <v/>
      </c>
      <c r="N23" s="856" t="str">
        <f>IF($B23="","",INDEX('All CCC'!N$7:N$846,MATCH(WatchList!$B23,'All CCC'!$B$7:$B$846,0)))</f>
        <v/>
      </c>
      <c r="O23" s="856" t="str">
        <f>IF($B23="","",INDEX('All CCC'!O$7:O$846,MATCH(WatchList!$B23,'All CCC'!$B$7:$B$846,0)))</f>
        <v/>
      </c>
      <c r="P23" s="857" t="str">
        <f>IF($B23="","",INDEX('All CCC'!P$7:P$846,MATCH(WatchList!$B23,'All CCC'!$B$7:$B$846,0)))</f>
        <v/>
      </c>
      <c r="Q23" s="857" t="str">
        <f>IF($B23="","",INDEX('All CCC'!Q$7:Q$846,MATCH(WatchList!$B23,'All CCC'!$B$7:$B$846,0)))</f>
        <v/>
      </c>
      <c r="R23" s="856" t="str">
        <f>IF($B23="","",INDEX('All CCC'!R$7:R$846,MATCH(WatchList!$B23,'All CCC'!$B$7:$B$846,0)))</f>
        <v/>
      </c>
      <c r="S23" s="856" t="str">
        <f>IF($B23="","",INDEX('All CCC'!S$7:S$846,MATCH(WatchList!$B23,'All CCC'!$B$7:$B$846,0)))</f>
        <v/>
      </c>
      <c r="T23" s="856" t="str">
        <f>IF($B23="","",INDEX('All CCC'!T$7:T$846,MATCH(WatchList!$B23,'All CCC'!$B$7:$B$846,0)))</f>
        <v/>
      </c>
      <c r="U23" s="856" t="str">
        <f>IF($B23="","",INDEX('All CCC'!U$7:U$846,MATCH(WatchList!$B23,'All CCC'!$B$7:$B$846,0)))</f>
        <v/>
      </c>
      <c r="V23" s="856" t="str">
        <f>IF($B23="","",INDEX('All CCC'!V$7:V$846,MATCH(WatchList!$B23,'All CCC'!$B$7:$B$846,0)))</f>
        <v/>
      </c>
      <c r="W23" s="856" t="str">
        <f>IF($B23="","",INDEX('All CCC'!W$7:W$846,MATCH(WatchList!$B23,'All CCC'!$B$7:$B$846,0)))</f>
        <v/>
      </c>
      <c r="X23" s="856" t="str">
        <f>IF($B23="","",INDEX('All CCC'!X$7:X$846,MATCH(WatchList!$B23,'All CCC'!$B$7:$B$846,0)))</f>
        <v/>
      </c>
      <c r="Y23" s="856" t="str">
        <f>IF($B23="","",INDEX('All CCC'!Y$7:Y$846,MATCH(WatchList!$B23,'All CCC'!$B$7:$B$846,0)))</f>
        <v/>
      </c>
      <c r="Z23" s="856" t="str">
        <f>IF($B23="","",INDEX('All CCC'!Z$7:Z$846,MATCH(WatchList!$B23,'All CCC'!$B$7:$B$846,0)))</f>
        <v/>
      </c>
      <c r="AA23" s="856" t="str">
        <f>IF($B23="","",INDEX('All CCC'!AA$7:AA$846,MATCH(WatchList!$B23,'All CCC'!$B$7:$B$846,0)))</f>
        <v/>
      </c>
      <c r="AB23" s="856" t="str">
        <f>IF($B23="","",INDEX('All CCC'!AB$7:AB$846,MATCH(WatchList!$B23,'All CCC'!$B$7:$B$846,0)))</f>
        <v/>
      </c>
      <c r="AC23" s="856" t="str">
        <f>IF($B23="","",INDEX('All CCC'!AC$7:AC$846,MATCH(WatchList!$B23,'All CCC'!$B$7:$B$846,0)))</f>
        <v/>
      </c>
      <c r="AD23" s="856" t="str">
        <f>IF($B23="","",INDEX('All CCC'!AD$7:AD$846,MATCH(WatchList!$B23,'All CCC'!$B$7:$B$846,0)))</f>
        <v/>
      </c>
      <c r="AE23" s="856" t="str">
        <f>IF($B23="","",INDEX('All CCC'!AE$7:AE$846,MATCH(WatchList!$B23,'All CCC'!$B$7:$B$846,0)))</f>
        <v/>
      </c>
      <c r="AF23" s="856" t="str">
        <f>IF($B23="","",INDEX('All CCC'!AF$7:AF$846,MATCH(WatchList!$B23,'All CCC'!$B$7:$B$846,0)))</f>
        <v/>
      </c>
      <c r="AG23" s="856" t="str">
        <f>IF($B23="","",INDEX('All CCC'!AG$7:AG$846,MATCH(WatchList!$B23,'All CCC'!$B$7:$B$846,0)))</f>
        <v/>
      </c>
      <c r="AH23" s="856" t="str">
        <f>IF($B23="","",INDEX('All CCC'!AH$7:AH$846,MATCH(WatchList!$B23,'All CCC'!$B$7:$B$846,0)))</f>
        <v/>
      </c>
      <c r="AI23" s="856" t="str">
        <f>IF($B23="","",INDEX('All CCC'!AI$7:AI$846,MATCH(WatchList!$B23,'All CCC'!$B$7:$B$846,0)))</f>
        <v/>
      </c>
      <c r="AJ23" s="856" t="str">
        <f>IF($B23="","",INDEX('All CCC'!AJ$7:AJ$846,MATCH(WatchList!$B23,'All CCC'!$B$7:$B$846,0)))</f>
        <v/>
      </c>
      <c r="AK23" s="856" t="str">
        <f>IF($B23="","",INDEX('All CCC'!AK$7:AK$846,MATCH(WatchList!$B23,'All CCC'!$B$7:$B$846,0)))</f>
        <v/>
      </c>
      <c r="AL23" s="856" t="str">
        <f>IF($B23="","",INDEX('All CCC'!AL$7:AL$846,MATCH(WatchList!$B23,'All CCC'!$B$7:$B$846,0)))</f>
        <v/>
      </c>
      <c r="AM23" s="856" t="str">
        <f>IF($B23="","",INDEX('All CCC'!AM$7:AM$846,MATCH(WatchList!$B23,'All CCC'!$B$7:$B$846,0)))</f>
        <v/>
      </c>
      <c r="AN23" s="856" t="str">
        <f>IF($B23="","",INDEX('All CCC'!AN$7:AN$846,MATCH(WatchList!$B23,'All CCC'!$B$7:$B$846,0)))</f>
        <v/>
      </c>
      <c r="AO23" s="856" t="str">
        <f>IF($B23="","",INDEX('All CCC'!AO$7:AO$846,MATCH(WatchList!$B23,'All CCC'!$B$7:$B$846,0)))</f>
        <v/>
      </c>
      <c r="AP23" s="856" t="str">
        <f>IF($B23="","",INDEX('All CCC'!AP$7:AP$846,MATCH(WatchList!$B23,'All CCC'!$B$7:$B$846,0)))</f>
        <v/>
      </c>
      <c r="AQ23" s="856" t="str">
        <f>IF($B23="","",INDEX('All CCC'!AQ$7:AQ$846,MATCH(WatchList!$B23,'All CCC'!$B$7:$B$846,0)))</f>
        <v/>
      </c>
      <c r="AR23" s="856" t="str">
        <f>IF($B23="","",INDEX('All CCC'!AR$7:AR$846,MATCH(WatchList!$B23,'All CCC'!$B$7:$B$846,0)))</f>
        <v/>
      </c>
      <c r="AS23" s="856" t="str">
        <f>IF($B23="","",INDEX('All CCC'!AS$7:AS$846,MATCH(WatchList!$B23,'All CCC'!$B$7:$B$846,0)))</f>
        <v/>
      </c>
      <c r="AT23" s="856" t="str">
        <f>IF($B23="","",INDEX('All CCC'!AT$7:AT$846,MATCH(WatchList!$B23,'All CCC'!$B$7:$B$846,0)))</f>
        <v/>
      </c>
      <c r="AU23" s="856" t="str">
        <f>IF($B23="","",INDEX('All CCC'!AU$7:AU$846,MATCH(WatchList!$B23,'All CCC'!$B$7:$B$846,0)))</f>
        <v/>
      </c>
      <c r="AV23" s="856" t="str">
        <f>IF($B23="","",INDEX('All CCC'!AV$7:AV$846,MATCH(WatchList!$B23,'All CCC'!$B$7:$B$846,0)))</f>
        <v/>
      </c>
      <c r="AW23" s="856" t="str">
        <f>IF($B23="","",INDEX('All CCC'!AW$7:AW$846,MATCH(WatchList!$B23,'All CCC'!$B$7:$B$846,0)))</f>
        <v/>
      </c>
      <c r="AX23" s="856" t="str">
        <f>IF($B23="","",INDEX('All CCC'!AX$7:AX$846,MATCH(WatchList!$B23,'All CCC'!$B$7:$B$846,0)))</f>
        <v/>
      </c>
      <c r="AY23" s="856" t="str">
        <f>IF($B23="","",INDEX('All CCC'!AY$7:AY$846,MATCH(WatchList!$B23,'All CCC'!$B$7:$B$846,0)))</f>
        <v/>
      </c>
      <c r="AZ23" s="856" t="str">
        <f>IF($B23="","",INDEX('All CCC'!AZ$7:AZ$846,MATCH(WatchList!$B23,'All CCC'!$B$7:$B$846,0)))</f>
        <v/>
      </c>
      <c r="BA23" s="856" t="str">
        <f>IF($B23="","",INDEX('All CCC'!BA$7:BA$846,MATCH(WatchList!$B23,'All CCC'!$B$7:$B$846,0)))</f>
        <v/>
      </c>
      <c r="BB23" s="856" t="str">
        <f>IF($B23="","",INDEX('All CCC'!BB$7:BB$846,MATCH(WatchList!$B23,'All CCC'!$B$7:$B$846,0)))</f>
        <v/>
      </c>
      <c r="BC23" s="856" t="str">
        <f>IF($B23="","",INDEX('All CCC'!BC$7:BC$846,MATCH(WatchList!$B23,'All CCC'!$B$7:$B$846,0)))</f>
        <v/>
      </c>
      <c r="BD23" s="856" t="str">
        <f>IF($B23="","",INDEX('All CCC'!BD$7:BD$846,MATCH(WatchList!$B23,'All CCC'!$B$7:$B$846,0)))</f>
        <v/>
      </c>
      <c r="BE23" s="856" t="str">
        <f>IF($B23="","",INDEX('All CCC'!BE$7:BE$846,MATCH(WatchList!$B23,'All CCC'!$B$7:$B$846,0)))</f>
        <v/>
      </c>
      <c r="BF23" s="856" t="str">
        <f>IF($B23="","",INDEX('All CCC'!BF$7:BF$846,MATCH(WatchList!$B23,'All CCC'!$B$7:$B$846,0)))</f>
        <v/>
      </c>
      <c r="BG23" s="856" t="str">
        <f>IF($B23="","",INDEX('All CCC'!BG$7:BG$846,MATCH(WatchList!$B23,'All CCC'!$B$7:$B$846,0)))</f>
        <v/>
      </c>
    </row>
    <row r="24" spans="1:59" x14ac:dyDescent="0.2">
      <c r="A24" s="550" t="str">
        <f>IF($B24="","",INDEX('All CCC'!A$7:A$846,MATCH(WatchList!$B24,'All CCC'!$B$7:$B$846,0)))</f>
        <v/>
      </c>
      <c r="B24" s="31"/>
      <c r="C24" s="856" t="str">
        <f>IF($B24="","",INDEX('All CCC'!C$7:C$846,MATCH(WatchList!$B24,'All CCC'!$B$7:$B$846,0)))</f>
        <v/>
      </c>
      <c r="D24" s="856" t="str">
        <f>IF($B24="","",INDEX('All CCC'!D$7:D$846,MATCH(WatchList!$B24,'All CCC'!$B$7:$B$846,0)))</f>
        <v/>
      </c>
      <c r="E24" s="856" t="str">
        <f>IF($B24="","",INDEX('All CCC'!E$7:E$846,MATCH(WatchList!$B24,'All CCC'!$B$7:$B$846,0)))</f>
        <v/>
      </c>
      <c r="F24" s="856" t="str">
        <f>IF($B24="","",INDEX('All CCC'!F$7:F$846,MATCH(WatchList!$B24,'All CCC'!$B$7:$B$846,0)))</f>
        <v/>
      </c>
      <c r="G24" s="856" t="str">
        <f>IF($B24="","",INDEX('All CCC'!G$7:G$846,MATCH(WatchList!$B24,'All CCC'!$B$7:$B$846,0)))</f>
        <v/>
      </c>
      <c r="H24" s="856" t="str">
        <f>IF($B24="","",INDEX('All CCC'!H$7:H$846,MATCH(WatchList!$B24,'All CCC'!$B$7:$B$846,0)))</f>
        <v/>
      </c>
      <c r="I24" s="856" t="str">
        <f>IF($B24="","",INDEX('All CCC'!I$7:I$846,MATCH(WatchList!$B24,'All CCC'!$B$7:$B$846,0)))</f>
        <v/>
      </c>
      <c r="J24" s="856" t="str">
        <f>IF($B24="","",INDEX('All CCC'!J$7:J$846,MATCH(WatchList!$B24,'All CCC'!$B$7:$B$846,0)))</f>
        <v/>
      </c>
      <c r="K24" s="856" t="str">
        <f>IF($B24="","",INDEX('All CCC'!K$7:K$846,MATCH(WatchList!$B24,'All CCC'!$B$7:$B$846,0)))</f>
        <v/>
      </c>
      <c r="L24" s="856" t="str">
        <f>IF($B24="","",INDEX('All CCC'!L$7:L$846,MATCH(WatchList!$B24,'All CCC'!$B$7:$B$846,0)))</f>
        <v/>
      </c>
      <c r="M24" s="856" t="str">
        <f>IF($B24="","",INDEX('All CCC'!M$7:M$846,MATCH(WatchList!$B24,'All CCC'!$B$7:$B$846,0)))</f>
        <v/>
      </c>
      <c r="N24" s="856" t="str">
        <f>IF($B24="","",INDEX('All CCC'!N$7:N$846,MATCH(WatchList!$B24,'All CCC'!$B$7:$B$846,0)))</f>
        <v/>
      </c>
      <c r="O24" s="856" t="str">
        <f>IF($B24="","",INDEX('All CCC'!O$7:O$846,MATCH(WatchList!$B24,'All CCC'!$B$7:$B$846,0)))</f>
        <v/>
      </c>
      <c r="P24" s="857" t="str">
        <f>IF($B24="","",INDEX('All CCC'!P$7:P$846,MATCH(WatchList!$B24,'All CCC'!$B$7:$B$846,0)))</f>
        <v/>
      </c>
      <c r="Q24" s="857" t="str">
        <f>IF($B24="","",INDEX('All CCC'!Q$7:Q$846,MATCH(WatchList!$B24,'All CCC'!$B$7:$B$846,0)))</f>
        <v/>
      </c>
      <c r="R24" s="856" t="str">
        <f>IF($B24="","",INDEX('All CCC'!R$7:R$846,MATCH(WatchList!$B24,'All CCC'!$B$7:$B$846,0)))</f>
        <v/>
      </c>
      <c r="S24" s="856" t="str">
        <f>IF($B24="","",INDEX('All CCC'!S$7:S$846,MATCH(WatchList!$B24,'All CCC'!$B$7:$B$846,0)))</f>
        <v/>
      </c>
      <c r="T24" s="856" t="str">
        <f>IF($B24="","",INDEX('All CCC'!T$7:T$846,MATCH(WatchList!$B24,'All CCC'!$B$7:$B$846,0)))</f>
        <v/>
      </c>
      <c r="U24" s="856" t="str">
        <f>IF($B24="","",INDEX('All CCC'!U$7:U$846,MATCH(WatchList!$B24,'All CCC'!$B$7:$B$846,0)))</f>
        <v/>
      </c>
      <c r="V24" s="856" t="str">
        <f>IF($B24="","",INDEX('All CCC'!V$7:V$846,MATCH(WatchList!$B24,'All CCC'!$B$7:$B$846,0)))</f>
        <v/>
      </c>
      <c r="W24" s="856" t="str">
        <f>IF($B24="","",INDEX('All CCC'!W$7:W$846,MATCH(WatchList!$B24,'All CCC'!$B$7:$B$846,0)))</f>
        <v/>
      </c>
      <c r="X24" s="856" t="str">
        <f>IF($B24="","",INDEX('All CCC'!X$7:X$846,MATCH(WatchList!$B24,'All CCC'!$B$7:$B$846,0)))</f>
        <v/>
      </c>
      <c r="Y24" s="856" t="str">
        <f>IF($B24="","",INDEX('All CCC'!Y$7:Y$846,MATCH(WatchList!$B24,'All CCC'!$B$7:$B$846,0)))</f>
        <v/>
      </c>
      <c r="Z24" s="856" t="str">
        <f>IF($B24="","",INDEX('All CCC'!Z$7:Z$846,MATCH(WatchList!$B24,'All CCC'!$B$7:$B$846,0)))</f>
        <v/>
      </c>
      <c r="AA24" s="856" t="str">
        <f>IF($B24="","",INDEX('All CCC'!AA$7:AA$846,MATCH(WatchList!$B24,'All CCC'!$B$7:$B$846,0)))</f>
        <v/>
      </c>
      <c r="AB24" s="856" t="str">
        <f>IF($B24="","",INDEX('All CCC'!AB$7:AB$846,MATCH(WatchList!$B24,'All CCC'!$B$7:$B$846,0)))</f>
        <v/>
      </c>
      <c r="AC24" s="856" t="str">
        <f>IF($B24="","",INDEX('All CCC'!AC$7:AC$846,MATCH(WatchList!$B24,'All CCC'!$B$7:$B$846,0)))</f>
        <v/>
      </c>
      <c r="AD24" s="856" t="str">
        <f>IF($B24="","",INDEX('All CCC'!AD$7:AD$846,MATCH(WatchList!$B24,'All CCC'!$B$7:$B$846,0)))</f>
        <v/>
      </c>
      <c r="AE24" s="856" t="str">
        <f>IF($B24="","",INDEX('All CCC'!AE$7:AE$846,MATCH(WatchList!$B24,'All CCC'!$B$7:$B$846,0)))</f>
        <v/>
      </c>
      <c r="AF24" s="856" t="str">
        <f>IF($B24="","",INDEX('All CCC'!AF$7:AF$846,MATCH(WatchList!$B24,'All CCC'!$B$7:$B$846,0)))</f>
        <v/>
      </c>
      <c r="AG24" s="856" t="str">
        <f>IF($B24="","",INDEX('All CCC'!AG$7:AG$846,MATCH(WatchList!$B24,'All CCC'!$B$7:$B$846,0)))</f>
        <v/>
      </c>
      <c r="AH24" s="856" t="str">
        <f>IF($B24="","",INDEX('All CCC'!AH$7:AH$846,MATCH(WatchList!$B24,'All CCC'!$B$7:$B$846,0)))</f>
        <v/>
      </c>
      <c r="AI24" s="856" t="str">
        <f>IF($B24="","",INDEX('All CCC'!AI$7:AI$846,MATCH(WatchList!$B24,'All CCC'!$B$7:$B$846,0)))</f>
        <v/>
      </c>
      <c r="AJ24" s="856" t="str">
        <f>IF($B24="","",INDEX('All CCC'!AJ$7:AJ$846,MATCH(WatchList!$B24,'All CCC'!$B$7:$B$846,0)))</f>
        <v/>
      </c>
      <c r="AK24" s="856" t="str">
        <f>IF($B24="","",INDEX('All CCC'!AK$7:AK$846,MATCH(WatchList!$B24,'All CCC'!$B$7:$B$846,0)))</f>
        <v/>
      </c>
      <c r="AL24" s="856" t="str">
        <f>IF($B24="","",INDEX('All CCC'!AL$7:AL$846,MATCH(WatchList!$B24,'All CCC'!$B$7:$B$846,0)))</f>
        <v/>
      </c>
      <c r="AM24" s="856" t="str">
        <f>IF($B24="","",INDEX('All CCC'!AM$7:AM$846,MATCH(WatchList!$B24,'All CCC'!$B$7:$B$846,0)))</f>
        <v/>
      </c>
      <c r="AN24" s="856" t="str">
        <f>IF($B24="","",INDEX('All CCC'!AN$7:AN$846,MATCH(WatchList!$B24,'All CCC'!$B$7:$B$846,0)))</f>
        <v/>
      </c>
      <c r="AO24" s="856" t="str">
        <f>IF($B24="","",INDEX('All CCC'!AO$7:AO$846,MATCH(WatchList!$B24,'All CCC'!$B$7:$B$846,0)))</f>
        <v/>
      </c>
      <c r="AP24" s="856" t="str">
        <f>IF($B24="","",INDEX('All CCC'!AP$7:AP$846,MATCH(WatchList!$B24,'All CCC'!$B$7:$B$846,0)))</f>
        <v/>
      </c>
      <c r="AQ24" s="856" t="str">
        <f>IF($B24="","",INDEX('All CCC'!AQ$7:AQ$846,MATCH(WatchList!$B24,'All CCC'!$B$7:$B$846,0)))</f>
        <v/>
      </c>
      <c r="AR24" s="856" t="str">
        <f>IF($B24="","",INDEX('All CCC'!AR$7:AR$846,MATCH(WatchList!$B24,'All CCC'!$B$7:$B$846,0)))</f>
        <v/>
      </c>
      <c r="AS24" s="856" t="str">
        <f>IF($B24="","",INDEX('All CCC'!AS$7:AS$846,MATCH(WatchList!$B24,'All CCC'!$B$7:$B$846,0)))</f>
        <v/>
      </c>
      <c r="AT24" s="856" t="str">
        <f>IF($B24="","",INDEX('All CCC'!AT$7:AT$846,MATCH(WatchList!$B24,'All CCC'!$B$7:$B$846,0)))</f>
        <v/>
      </c>
      <c r="AU24" s="856" t="str">
        <f>IF($B24="","",INDEX('All CCC'!AU$7:AU$846,MATCH(WatchList!$B24,'All CCC'!$B$7:$B$846,0)))</f>
        <v/>
      </c>
      <c r="AV24" s="856" t="str">
        <f>IF($B24="","",INDEX('All CCC'!AV$7:AV$846,MATCH(WatchList!$B24,'All CCC'!$B$7:$B$846,0)))</f>
        <v/>
      </c>
      <c r="AW24" s="856" t="str">
        <f>IF($B24="","",INDEX('All CCC'!AW$7:AW$846,MATCH(WatchList!$B24,'All CCC'!$B$7:$B$846,0)))</f>
        <v/>
      </c>
      <c r="AX24" s="856" t="str">
        <f>IF($B24="","",INDEX('All CCC'!AX$7:AX$846,MATCH(WatchList!$B24,'All CCC'!$B$7:$B$846,0)))</f>
        <v/>
      </c>
      <c r="AY24" s="856" t="str">
        <f>IF($B24="","",INDEX('All CCC'!AY$7:AY$846,MATCH(WatchList!$B24,'All CCC'!$B$7:$B$846,0)))</f>
        <v/>
      </c>
      <c r="AZ24" s="856" t="str">
        <f>IF($B24="","",INDEX('All CCC'!AZ$7:AZ$846,MATCH(WatchList!$B24,'All CCC'!$B$7:$B$846,0)))</f>
        <v/>
      </c>
      <c r="BA24" s="856" t="str">
        <f>IF($B24="","",INDEX('All CCC'!BA$7:BA$846,MATCH(WatchList!$B24,'All CCC'!$B$7:$B$846,0)))</f>
        <v/>
      </c>
      <c r="BB24" s="856" t="str">
        <f>IF($B24="","",INDEX('All CCC'!BB$7:BB$846,MATCH(WatchList!$B24,'All CCC'!$B$7:$B$846,0)))</f>
        <v/>
      </c>
      <c r="BC24" s="856" t="str">
        <f>IF($B24="","",INDEX('All CCC'!BC$7:BC$846,MATCH(WatchList!$B24,'All CCC'!$B$7:$B$846,0)))</f>
        <v/>
      </c>
      <c r="BD24" s="856" t="str">
        <f>IF($B24="","",INDEX('All CCC'!BD$7:BD$846,MATCH(WatchList!$B24,'All CCC'!$B$7:$B$846,0)))</f>
        <v/>
      </c>
      <c r="BE24" s="856" t="str">
        <f>IF($B24="","",INDEX('All CCC'!BE$7:BE$846,MATCH(WatchList!$B24,'All CCC'!$B$7:$B$846,0)))</f>
        <v/>
      </c>
      <c r="BF24" s="856" t="str">
        <f>IF($B24="","",INDEX('All CCC'!BF$7:BF$846,MATCH(WatchList!$B24,'All CCC'!$B$7:$B$846,0)))</f>
        <v/>
      </c>
      <c r="BG24" s="856" t="str">
        <f>IF($B24="","",INDEX('All CCC'!BG$7:BG$846,MATCH(WatchList!$B24,'All CCC'!$B$7:$B$846,0)))</f>
        <v/>
      </c>
    </row>
    <row r="25" spans="1:59" x14ac:dyDescent="0.2">
      <c r="A25" s="550" t="str">
        <f>IF($B25="","",INDEX('All CCC'!A$7:A$846,MATCH(WatchList!$B25,'All CCC'!$B$7:$B$846,0)))</f>
        <v/>
      </c>
      <c r="B25" s="31"/>
      <c r="C25" s="856" t="str">
        <f>IF($B25="","",INDEX('All CCC'!C$7:C$846,MATCH(WatchList!$B25,'All CCC'!$B$7:$B$846,0)))</f>
        <v/>
      </c>
      <c r="D25" s="856" t="str">
        <f>IF($B25="","",INDEX('All CCC'!D$7:D$846,MATCH(WatchList!$B25,'All CCC'!$B$7:$B$846,0)))</f>
        <v/>
      </c>
      <c r="E25" s="856" t="str">
        <f>IF($B25="","",INDEX('All CCC'!E$7:E$846,MATCH(WatchList!$B25,'All CCC'!$B$7:$B$846,0)))</f>
        <v/>
      </c>
      <c r="F25" s="856" t="str">
        <f>IF($B25="","",INDEX('All CCC'!F$7:F$846,MATCH(WatchList!$B25,'All CCC'!$B$7:$B$846,0)))</f>
        <v/>
      </c>
      <c r="G25" s="856" t="str">
        <f>IF($B25="","",INDEX('All CCC'!G$7:G$846,MATCH(WatchList!$B25,'All CCC'!$B$7:$B$846,0)))</f>
        <v/>
      </c>
      <c r="H25" s="856" t="str">
        <f>IF($B25="","",INDEX('All CCC'!H$7:H$846,MATCH(WatchList!$B25,'All CCC'!$B$7:$B$846,0)))</f>
        <v/>
      </c>
      <c r="I25" s="856" t="str">
        <f>IF($B25="","",INDEX('All CCC'!I$7:I$846,MATCH(WatchList!$B25,'All CCC'!$B$7:$B$846,0)))</f>
        <v/>
      </c>
      <c r="J25" s="856" t="str">
        <f>IF($B25="","",INDEX('All CCC'!J$7:J$846,MATCH(WatchList!$B25,'All CCC'!$B$7:$B$846,0)))</f>
        <v/>
      </c>
      <c r="K25" s="856" t="str">
        <f>IF($B25="","",INDEX('All CCC'!K$7:K$846,MATCH(WatchList!$B25,'All CCC'!$B$7:$B$846,0)))</f>
        <v/>
      </c>
      <c r="L25" s="856" t="str">
        <f>IF($B25="","",INDEX('All CCC'!L$7:L$846,MATCH(WatchList!$B25,'All CCC'!$B$7:$B$846,0)))</f>
        <v/>
      </c>
      <c r="M25" s="856" t="str">
        <f>IF($B25="","",INDEX('All CCC'!M$7:M$846,MATCH(WatchList!$B25,'All CCC'!$B$7:$B$846,0)))</f>
        <v/>
      </c>
      <c r="N25" s="856" t="str">
        <f>IF($B25="","",INDEX('All CCC'!N$7:N$846,MATCH(WatchList!$B25,'All CCC'!$B$7:$B$846,0)))</f>
        <v/>
      </c>
      <c r="O25" s="856" t="str">
        <f>IF($B25="","",INDEX('All CCC'!O$7:O$846,MATCH(WatchList!$B25,'All CCC'!$B$7:$B$846,0)))</f>
        <v/>
      </c>
      <c r="P25" s="857" t="str">
        <f>IF($B25="","",INDEX('All CCC'!P$7:P$846,MATCH(WatchList!$B25,'All CCC'!$B$7:$B$846,0)))</f>
        <v/>
      </c>
      <c r="Q25" s="857" t="str">
        <f>IF($B25="","",INDEX('All CCC'!Q$7:Q$846,MATCH(WatchList!$B25,'All CCC'!$B$7:$B$846,0)))</f>
        <v/>
      </c>
      <c r="R25" s="856" t="str">
        <f>IF($B25="","",INDEX('All CCC'!R$7:R$846,MATCH(WatchList!$B25,'All CCC'!$B$7:$B$846,0)))</f>
        <v/>
      </c>
      <c r="S25" s="856" t="str">
        <f>IF($B25="","",INDEX('All CCC'!S$7:S$846,MATCH(WatchList!$B25,'All CCC'!$B$7:$B$846,0)))</f>
        <v/>
      </c>
      <c r="T25" s="856" t="str">
        <f>IF($B25="","",INDEX('All CCC'!T$7:T$846,MATCH(WatchList!$B25,'All CCC'!$B$7:$B$846,0)))</f>
        <v/>
      </c>
      <c r="U25" s="856" t="str">
        <f>IF($B25="","",INDEX('All CCC'!U$7:U$846,MATCH(WatchList!$B25,'All CCC'!$B$7:$B$846,0)))</f>
        <v/>
      </c>
      <c r="V25" s="856" t="str">
        <f>IF($B25="","",INDEX('All CCC'!V$7:V$846,MATCH(WatchList!$B25,'All CCC'!$B$7:$B$846,0)))</f>
        <v/>
      </c>
      <c r="W25" s="856" t="str">
        <f>IF($B25="","",INDEX('All CCC'!W$7:W$846,MATCH(WatchList!$B25,'All CCC'!$B$7:$B$846,0)))</f>
        <v/>
      </c>
      <c r="X25" s="856" t="str">
        <f>IF($B25="","",INDEX('All CCC'!X$7:X$846,MATCH(WatchList!$B25,'All CCC'!$B$7:$B$846,0)))</f>
        <v/>
      </c>
      <c r="Y25" s="856" t="str">
        <f>IF($B25="","",INDEX('All CCC'!Y$7:Y$846,MATCH(WatchList!$B25,'All CCC'!$B$7:$B$846,0)))</f>
        <v/>
      </c>
      <c r="Z25" s="856" t="str">
        <f>IF($B25="","",INDEX('All CCC'!Z$7:Z$846,MATCH(WatchList!$B25,'All CCC'!$B$7:$B$846,0)))</f>
        <v/>
      </c>
      <c r="AA25" s="856" t="str">
        <f>IF($B25="","",INDEX('All CCC'!AA$7:AA$846,MATCH(WatchList!$B25,'All CCC'!$B$7:$B$846,0)))</f>
        <v/>
      </c>
      <c r="AB25" s="856" t="str">
        <f>IF($B25="","",INDEX('All CCC'!AB$7:AB$846,MATCH(WatchList!$B25,'All CCC'!$B$7:$B$846,0)))</f>
        <v/>
      </c>
      <c r="AC25" s="856" t="str">
        <f>IF($B25="","",INDEX('All CCC'!AC$7:AC$846,MATCH(WatchList!$B25,'All CCC'!$B$7:$B$846,0)))</f>
        <v/>
      </c>
      <c r="AD25" s="856" t="str">
        <f>IF($B25="","",INDEX('All CCC'!AD$7:AD$846,MATCH(WatchList!$B25,'All CCC'!$B$7:$B$846,0)))</f>
        <v/>
      </c>
      <c r="AE25" s="856" t="str">
        <f>IF($B25="","",INDEX('All CCC'!AE$7:AE$846,MATCH(WatchList!$B25,'All CCC'!$B$7:$B$846,0)))</f>
        <v/>
      </c>
      <c r="AF25" s="856" t="str">
        <f>IF($B25="","",INDEX('All CCC'!AF$7:AF$846,MATCH(WatchList!$B25,'All CCC'!$B$7:$B$846,0)))</f>
        <v/>
      </c>
      <c r="AG25" s="856" t="str">
        <f>IF($B25="","",INDEX('All CCC'!AG$7:AG$846,MATCH(WatchList!$B25,'All CCC'!$B$7:$B$846,0)))</f>
        <v/>
      </c>
      <c r="AH25" s="856" t="str">
        <f>IF($B25="","",INDEX('All CCC'!AH$7:AH$846,MATCH(WatchList!$B25,'All CCC'!$B$7:$B$846,0)))</f>
        <v/>
      </c>
      <c r="AI25" s="856" t="str">
        <f>IF($B25="","",INDEX('All CCC'!AI$7:AI$846,MATCH(WatchList!$B25,'All CCC'!$B$7:$B$846,0)))</f>
        <v/>
      </c>
      <c r="AJ25" s="856" t="str">
        <f>IF($B25="","",INDEX('All CCC'!AJ$7:AJ$846,MATCH(WatchList!$B25,'All CCC'!$B$7:$B$846,0)))</f>
        <v/>
      </c>
      <c r="AK25" s="856" t="str">
        <f>IF($B25="","",INDEX('All CCC'!AK$7:AK$846,MATCH(WatchList!$B25,'All CCC'!$B$7:$B$846,0)))</f>
        <v/>
      </c>
      <c r="AL25" s="856" t="str">
        <f>IF($B25="","",INDEX('All CCC'!AL$7:AL$846,MATCH(WatchList!$B25,'All CCC'!$B$7:$B$846,0)))</f>
        <v/>
      </c>
      <c r="AM25" s="856" t="str">
        <f>IF($B25="","",INDEX('All CCC'!AM$7:AM$846,MATCH(WatchList!$B25,'All CCC'!$B$7:$B$846,0)))</f>
        <v/>
      </c>
      <c r="AN25" s="856" t="str">
        <f>IF($B25="","",INDEX('All CCC'!AN$7:AN$846,MATCH(WatchList!$B25,'All CCC'!$B$7:$B$846,0)))</f>
        <v/>
      </c>
      <c r="AO25" s="856" t="str">
        <f>IF($B25="","",INDEX('All CCC'!AO$7:AO$846,MATCH(WatchList!$B25,'All CCC'!$B$7:$B$846,0)))</f>
        <v/>
      </c>
      <c r="AP25" s="856" t="str">
        <f>IF($B25="","",INDEX('All CCC'!AP$7:AP$846,MATCH(WatchList!$B25,'All CCC'!$B$7:$B$846,0)))</f>
        <v/>
      </c>
      <c r="AQ25" s="856" t="str">
        <f>IF($B25="","",INDEX('All CCC'!AQ$7:AQ$846,MATCH(WatchList!$B25,'All CCC'!$B$7:$B$846,0)))</f>
        <v/>
      </c>
      <c r="AR25" s="856" t="str">
        <f>IF($B25="","",INDEX('All CCC'!AR$7:AR$846,MATCH(WatchList!$B25,'All CCC'!$B$7:$B$846,0)))</f>
        <v/>
      </c>
      <c r="AS25" s="856" t="str">
        <f>IF($B25="","",INDEX('All CCC'!AS$7:AS$846,MATCH(WatchList!$B25,'All CCC'!$B$7:$B$846,0)))</f>
        <v/>
      </c>
      <c r="AT25" s="856" t="str">
        <f>IF($B25="","",INDEX('All CCC'!AT$7:AT$846,MATCH(WatchList!$B25,'All CCC'!$B$7:$B$846,0)))</f>
        <v/>
      </c>
      <c r="AU25" s="856" t="str">
        <f>IF($B25="","",INDEX('All CCC'!AU$7:AU$846,MATCH(WatchList!$B25,'All CCC'!$B$7:$B$846,0)))</f>
        <v/>
      </c>
      <c r="AV25" s="856" t="str">
        <f>IF($B25="","",INDEX('All CCC'!AV$7:AV$846,MATCH(WatchList!$B25,'All CCC'!$B$7:$B$846,0)))</f>
        <v/>
      </c>
      <c r="AW25" s="856" t="str">
        <f>IF($B25="","",INDEX('All CCC'!AW$7:AW$846,MATCH(WatchList!$B25,'All CCC'!$B$7:$B$846,0)))</f>
        <v/>
      </c>
      <c r="AX25" s="856" t="str">
        <f>IF($B25="","",INDEX('All CCC'!AX$7:AX$846,MATCH(WatchList!$B25,'All CCC'!$B$7:$B$846,0)))</f>
        <v/>
      </c>
      <c r="AY25" s="856" t="str">
        <f>IF($B25="","",INDEX('All CCC'!AY$7:AY$846,MATCH(WatchList!$B25,'All CCC'!$B$7:$B$846,0)))</f>
        <v/>
      </c>
      <c r="AZ25" s="856" t="str">
        <f>IF($B25="","",INDEX('All CCC'!AZ$7:AZ$846,MATCH(WatchList!$B25,'All CCC'!$B$7:$B$846,0)))</f>
        <v/>
      </c>
      <c r="BA25" s="856" t="str">
        <f>IF($B25="","",INDEX('All CCC'!BA$7:BA$846,MATCH(WatchList!$B25,'All CCC'!$B$7:$B$846,0)))</f>
        <v/>
      </c>
      <c r="BB25" s="856" t="str">
        <f>IF($B25="","",INDEX('All CCC'!BB$7:BB$846,MATCH(WatchList!$B25,'All CCC'!$B$7:$B$846,0)))</f>
        <v/>
      </c>
      <c r="BC25" s="856" t="str">
        <f>IF($B25="","",INDEX('All CCC'!BC$7:BC$846,MATCH(WatchList!$B25,'All CCC'!$B$7:$B$846,0)))</f>
        <v/>
      </c>
      <c r="BD25" s="856" t="str">
        <f>IF($B25="","",INDEX('All CCC'!BD$7:BD$846,MATCH(WatchList!$B25,'All CCC'!$B$7:$B$846,0)))</f>
        <v/>
      </c>
      <c r="BE25" s="856" t="str">
        <f>IF($B25="","",INDEX('All CCC'!BE$7:BE$846,MATCH(WatchList!$B25,'All CCC'!$B$7:$B$846,0)))</f>
        <v/>
      </c>
      <c r="BF25" s="856" t="str">
        <f>IF($B25="","",INDEX('All CCC'!BF$7:BF$846,MATCH(WatchList!$B25,'All CCC'!$B$7:$B$846,0)))</f>
        <v/>
      </c>
      <c r="BG25" s="856" t="str">
        <f>IF($B25="","",INDEX('All CCC'!BG$7:BG$846,MATCH(WatchList!$B25,'All CCC'!$B$7:$B$846,0)))</f>
        <v/>
      </c>
    </row>
    <row r="26" spans="1:59" x14ac:dyDescent="0.2">
      <c r="A26" s="550" t="str">
        <f>IF($B26="","",INDEX('All CCC'!A$7:A$846,MATCH(WatchList!$B26,'All CCC'!$B$7:$B$846,0)))</f>
        <v/>
      </c>
      <c r="B26" s="31"/>
      <c r="C26" s="856" t="str">
        <f>IF($B26="","",INDEX('All CCC'!C$7:C$846,MATCH(WatchList!$B26,'All CCC'!$B$7:$B$846,0)))</f>
        <v/>
      </c>
      <c r="D26" s="856" t="str">
        <f>IF($B26="","",INDEX('All CCC'!D$7:D$846,MATCH(WatchList!$B26,'All CCC'!$B$7:$B$846,0)))</f>
        <v/>
      </c>
      <c r="E26" s="856" t="str">
        <f>IF($B26="","",INDEX('All CCC'!E$7:E$846,MATCH(WatchList!$B26,'All CCC'!$B$7:$B$846,0)))</f>
        <v/>
      </c>
      <c r="F26" s="856" t="str">
        <f>IF($B26="","",INDEX('All CCC'!F$7:F$846,MATCH(WatchList!$B26,'All CCC'!$B$7:$B$846,0)))</f>
        <v/>
      </c>
      <c r="G26" s="856" t="str">
        <f>IF($B26="","",INDEX('All CCC'!G$7:G$846,MATCH(WatchList!$B26,'All CCC'!$B$7:$B$846,0)))</f>
        <v/>
      </c>
      <c r="H26" s="856" t="str">
        <f>IF($B26="","",INDEX('All CCC'!H$7:H$846,MATCH(WatchList!$B26,'All CCC'!$B$7:$B$846,0)))</f>
        <v/>
      </c>
      <c r="I26" s="856" t="str">
        <f>IF($B26="","",INDEX('All CCC'!I$7:I$846,MATCH(WatchList!$B26,'All CCC'!$B$7:$B$846,0)))</f>
        <v/>
      </c>
      <c r="J26" s="856" t="str">
        <f>IF($B26="","",INDEX('All CCC'!J$7:J$846,MATCH(WatchList!$B26,'All CCC'!$B$7:$B$846,0)))</f>
        <v/>
      </c>
      <c r="K26" s="856" t="str">
        <f>IF($B26="","",INDEX('All CCC'!K$7:K$846,MATCH(WatchList!$B26,'All CCC'!$B$7:$B$846,0)))</f>
        <v/>
      </c>
      <c r="L26" s="856" t="str">
        <f>IF($B26="","",INDEX('All CCC'!L$7:L$846,MATCH(WatchList!$B26,'All CCC'!$B$7:$B$846,0)))</f>
        <v/>
      </c>
      <c r="M26" s="856" t="str">
        <f>IF($B26="","",INDEX('All CCC'!M$7:M$846,MATCH(WatchList!$B26,'All CCC'!$B$7:$B$846,0)))</f>
        <v/>
      </c>
      <c r="N26" s="856" t="str">
        <f>IF($B26="","",INDEX('All CCC'!N$7:N$846,MATCH(WatchList!$B26,'All CCC'!$B$7:$B$846,0)))</f>
        <v/>
      </c>
      <c r="O26" s="856" t="str">
        <f>IF($B26="","",INDEX('All CCC'!O$7:O$846,MATCH(WatchList!$B26,'All CCC'!$B$7:$B$846,0)))</f>
        <v/>
      </c>
      <c r="P26" s="857" t="str">
        <f>IF($B26="","",INDEX('All CCC'!P$7:P$846,MATCH(WatchList!$B26,'All CCC'!$B$7:$B$846,0)))</f>
        <v/>
      </c>
      <c r="Q26" s="857" t="str">
        <f>IF($B26="","",INDEX('All CCC'!Q$7:Q$846,MATCH(WatchList!$B26,'All CCC'!$B$7:$B$846,0)))</f>
        <v/>
      </c>
      <c r="R26" s="856" t="str">
        <f>IF($B26="","",INDEX('All CCC'!R$7:R$846,MATCH(WatchList!$B26,'All CCC'!$B$7:$B$846,0)))</f>
        <v/>
      </c>
      <c r="S26" s="856" t="str">
        <f>IF($B26="","",INDEX('All CCC'!S$7:S$846,MATCH(WatchList!$B26,'All CCC'!$B$7:$B$846,0)))</f>
        <v/>
      </c>
      <c r="T26" s="856" t="str">
        <f>IF($B26="","",INDEX('All CCC'!T$7:T$846,MATCH(WatchList!$B26,'All CCC'!$B$7:$B$846,0)))</f>
        <v/>
      </c>
      <c r="U26" s="856" t="str">
        <f>IF($B26="","",INDEX('All CCC'!U$7:U$846,MATCH(WatchList!$B26,'All CCC'!$B$7:$B$846,0)))</f>
        <v/>
      </c>
      <c r="V26" s="856" t="str">
        <f>IF($B26="","",INDEX('All CCC'!V$7:V$846,MATCH(WatchList!$B26,'All CCC'!$B$7:$B$846,0)))</f>
        <v/>
      </c>
      <c r="W26" s="856" t="str">
        <f>IF($B26="","",INDEX('All CCC'!W$7:W$846,MATCH(WatchList!$B26,'All CCC'!$B$7:$B$846,0)))</f>
        <v/>
      </c>
      <c r="X26" s="856" t="str">
        <f>IF($B26="","",INDEX('All CCC'!X$7:X$846,MATCH(WatchList!$B26,'All CCC'!$B$7:$B$846,0)))</f>
        <v/>
      </c>
      <c r="Y26" s="856" t="str">
        <f>IF($B26="","",INDEX('All CCC'!Y$7:Y$846,MATCH(WatchList!$B26,'All CCC'!$B$7:$B$846,0)))</f>
        <v/>
      </c>
      <c r="Z26" s="856" t="str">
        <f>IF($B26="","",INDEX('All CCC'!Z$7:Z$846,MATCH(WatchList!$B26,'All CCC'!$B$7:$B$846,0)))</f>
        <v/>
      </c>
      <c r="AA26" s="856" t="str">
        <f>IF($B26="","",INDEX('All CCC'!AA$7:AA$846,MATCH(WatchList!$B26,'All CCC'!$B$7:$B$846,0)))</f>
        <v/>
      </c>
      <c r="AB26" s="856" t="str">
        <f>IF($B26="","",INDEX('All CCC'!AB$7:AB$846,MATCH(WatchList!$B26,'All CCC'!$B$7:$B$846,0)))</f>
        <v/>
      </c>
      <c r="AC26" s="856" t="str">
        <f>IF($B26="","",INDEX('All CCC'!AC$7:AC$846,MATCH(WatchList!$B26,'All CCC'!$B$7:$B$846,0)))</f>
        <v/>
      </c>
      <c r="AD26" s="856" t="str">
        <f>IF($B26="","",INDEX('All CCC'!AD$7:AD$846,MATCH(WatchList!$B26,'All CCC'!$B$7:$B$846,0)))</f>
        <v/>
      </c>
      <c r="AE26" s="856" t="str">
        <f>IF($B26="","",INDEX('All CCC'!AE$7:AE$846,MATCH(WatchList!$B26,'All CCC'!$B$7:$B$846,0)))</f>
        <v/>
      </c>
      <c r="AF26" s="856" t="str">
        <f>IF($B26="","",INDEX('All CCC'!AF$7:AF$846,MATCH(WatchList!$B26,'All CCC'!$B$7:$B$846,0)))</f>
        <v/>
      </c>
      <c r="AG26" s="856" t="str">
        <f>IF($B26="","",INDEX('All CCC'!AG$7:AG$846,MATCH(WatchList!$B26,'All CCC'!$B$7:$B$846,0)))</f>
        <v/>
      </c>
      <c r="AH26" s="856" t="str">
        <f>IF($B26="","",INDEX('All CCC'!AH$7:AH$846,MATCH(WatchList!$B26,'All CCC'!$B$7:$B$846,0)))</f>
        <v/>
      </c>
      <c r="AI26" s="856" t="str">
        <f>IF($B26="","",INDEX('All CCC'!AI$7:AI$846,MATCH(WatchList!$B26,'All CCC'!$B$7:$B$846,0)))</f>
        <v/>
      </c>
      <c r="AJ26" s="856" t="str">
        <f>IF($B26="","",INDEX('All CCC'!AJ$7:AJ$846,MATCH(WatchList!$B26,'All CCC'!$B$7:$B$846,0)))</f>
        <v/>
      </c>
      <c r="AK26" s="856" t="str">
        <f>IF($B26="","",INDEX('All CCC'!AK$7:AK$846,MATCH(WatchList!$B26,'All CCC'!$B$7:$B$846,0)))</f>
        <v/>
      </c>
      <c r="AL26" s="856" t="str">
        <f>IF($B26="","",INDEX('All CCC'!AL$7:AL$846,MATCH(WatchList!$B26,'All CCC'!$B$7:$B$846,0)))</f>
        <v/>
      </c>
      <c r="AM26" s="856" t="str">
        <f>IF($B26="","",INDEX('All CCC'!AM$7:AM$846,MATCH(WatchList!$B26,'All CCC'!$B$7:$B$846,0)))</f>
        <v/>
      </c>
      <c r="AN26" s="856" t="str">
        <f>IF($B26="","",INDEX('All CCC'!AN$7:AN$846,MATCH(WatchList!$B26,'All CCC'!$B$7:$B$846,0)))</f>
        <v/>
      </c>
      <c r="AO26" s="856" t="str">
        <f>IF($B26="","",INDEX('All CCC'!AO$7:AO$846,MATCH(WatchList!$B26,'All CCC'!$B$7:$B$846,0)))</f>
        <v/>
      </c>
      <c r="AP26" s="856" t="str">
        <f>IF($B26="","",INDEX('All CCC'!AP$7:AP$846,MATCH(WatchList!$B26,'All CCC'!$B$7:$B$846,0)))</f>
        <v/>
      </c>
      <c r="AQ26" s="856" t="str">
        <f>IF($B26="","",INDEX('All CCC'!AQ$7:AQ$846,MATCH(WatchList!$B26,'All CCC'!$B$7:$B$846,0)))</f>
        <v/>
      </c>
      <c r="AR26" s="856" t="str">
        <f>IF($B26="","",INDEX('All CCC'!AR$7:AR$846,MATCH(WatchList!$B26,'All CCC'!$B$7:$B$846,0)))</f>
        <v/>
      </c>
      <c r="AS26" s="856" t="str">
        <f>IF($B26="","",INDEX('All CCC'!AS$7:AS$846,MATCH(WatchList!$B26,'All CCC'!$B$7:$B$846,0)))</f>
        <v/>
      </c>
      <c r="AT26" s="856" t="str">
        <f>IF($B26="","",INDEX('All CCC'!AT$7:AT$846,MATCH(WatchList!$B26,'All CCC'!$B$7:$B$846,0)))</f>
        <v/>
      </c>
      <c r="AU26" s="856" t="str">
        <f>IF($B26="","",INDEX('All CCC'!AU$7:AU$846,MATCH(WatchList!$B26,'All CCC'!$B$7:$B$846,0)))</f>
        <v/>
      </c>
      <c r="AV26" s="856" t="str">
        <f>IF($B26="","",INDEX('All CCC'!AV$7:AV$846,MATCH(WatchList!$B26,'All CCC'!$B$7:$B$846,0)))</f>
        <v/>
      </c>
      <c r="AW26" s="856" t="str">
        <f>IF($B26="","",INDEX('All CCC'!AW$7:AW$846,MATCH(WatchList!$B26,'All CCC'!$B$7:$B$846,0)))</f>
        <v/>
      </c>
      <c r="AX26" s="856" t="str">
        <f>IF($B26="","",INDEX('All CCC'!AX$7:AX$846,MATCH(WatchList!$B26,'All CCC'!$B$7:$B$846,0)))</f>
        <v/>
      </c>
      <c r="AY26" s="856" t="str">
        <f>IF($B26="","",INDEX('All CCC'!AY$7:AY$846,MATCH(WatchList!$B26,'All CCC'!$B$7:$B$846,0)))</f>
        <v/>
      </c>
      <c r="AZ26" s="856" t="str">
        <f>IF($B26="","",INDEX('All CCC'!AZ$7:AZ$846,MATCH(WatchList!$B26,'All CCC'!$B$7:$B$846,0)))</f>
        <v/>
      </c>
      <c r="BA26" s="856" t="str">
        <f>IF($B26="","",INDEX('All CCC'!BA$7:BA$846,MATCH(WatchList!$B26,'All CCC'!$B$7:$B$846,0)))</f>
        <v/>
      </c>
      <c r="BB26" s="856" t="str">
        <f>IF($B26="","",INDEX('All CCC'!BB$7:BB$846,MATCH(WatchList!$B26,'All CCC'!$B$7:$B$846,0)))</f>
        <v/>
      </c>
      <c r="BC26" s="856" t="str">
        <f>IF($B26="","",INDEX('All CCC'!BC$7:BC$846,MATCH(WatchList!$B26,'All CCC'!$B$7:$B$846,0)))</f>
        <v/>
      </c>
      <c r="BD26" s="856" t="str">
        <f>IF($B26="","",INDEX('All CCC'!BD$7:BD$846,MATCH(WatchList!$B26,'All CCC'!$B$7:$B$846,0)))</f>
        <v/>
      </c>
      <c r="BE26" s="856" t="str">
        <f>IF($B26="","",INDEX('All CCC'!BE$7:BE$846,MATCH(WatchList!$B26,'All CCC'!$B$7:$B$846,0)))</f>
        <v/>
      </c>
      <c r="BF26" s="856" t="str">
        <f>IF($B26="","",INDEX('All CCC'!BF$7:BF$846,MATCH(WatchList!$B26,'All CCC'!$B$7:$B$846,0)))</f>
        <v/>
      </c>
      <c r="BG26" s="856" t="str">
        <f>IF($B26="","",INDEX('All CCC'!BG$7:BG$846,MATCH(WatchList!$B26,'All CCC'!$B$7:$B$846,0)))</f>
        <v/>
      </c>
    </row>
    <row r="27" spans="1:59" x14ac:dyDescent="0.2">
      <c r="A27" s="550" t="str">
        <f>IF($B27="","",INDEX('All CCC'!A$7:A$846,MATCH(WatchList!$B27,'All CCC'!$B$7:$B$846,0)))</f>
        <v/>
      </c>
      <c r="B27" s="31"/>
      <c r="C27" s="856" t="str">
        <f>IF($B27="","",INDEX('All CCC'!C$7:C$846,MATCH(WatchList!$B27,'All CCC'!$B$7:$B$846,0)))</f>
        <v/>
      </c>
      <c r="D27" s="856" t="str">
        <f>IF($B27="","",INDEX('All CCC'!D$7:D$846,MATCH(WatchList!$B27,'All CCC'!$B$7:$B$846,0)))</f>
        <v/>
      </c>
      <c r="E27" s="856" t="str">
        <f>IF($B27="","",INDEX('All CCC'!E$7:E$846,MATCH(WatchList!$B27,'All CCC'!$B$7:$B$846,0)))</f>
        <v/>
      </c>
      <c r="F27" s="856" t="str">
        <f>IF($B27="","",INDEX('All CCC'!F$7:F$846,MATCH(WatchList!$B27,'All CCC'!$B$7:$B$846,0)))</f>
        <v/>
      </c>
      <c r="G27" s="856" t="str">
        <f>IF($B27="","",INDEX('All CCC'!G$7:G$846,MATCH(WatchList!$B27,'All CCC'!$B$7:$B$846,0)))</f>
        <v/>
      </c>
      <c r="H27" s="856" t="str">
        <f>IF($B27="","",INDEX('All CCC'!H$7:H$846,MATCH(WatchList!$B27,'All CCC'!$B$7:$B$846,0)))</f>
        <v/>
      </c>
      <c r="I27" s="856" t="str">
        <f>IF($B27="","",INDEX('All CCC'!I$7:I$846,MATCH(WatchList!$B27,'All CCC'!$B$7:$B$846,0)))</f>
        <v/>
      </c>
      <c r="J27" s="856" t="str">
        <f>IF($B27="","",INDEX('All CCC'!J$7:J$846,MATCH(WatchList!$B27,'All CCC'!$B$7:$B$846,0)))</f>
        <v/>
      </c>
      <c r="K27" s="856" t="str">
        <f>IF($B27="","",INDEX('All CCC'!K$7:K$846,MATCH(WatchList!$B27,'All CCC'!$B$7:$B$846,0)))</f>
        <v/>
      </c>
      <c r="L27" s="856" t="str">
        <f>IF($B27="","",INDEX('All CCC'!L$7:L$846,MATCH(WatchList!$B27,'All CCC'!$B$7:$B$846,0)))</f>
        <v/>
      </c>
      <c r="M27" s="856" t="str">
        <f>IF($B27="","",INDEX('All CCC'!M$7:M$846,MATCH(WatchList!$B27,'All CCC'!$B$7:$B$846,0)))</f>
        <v/>
      </c>
      <c r="N27" s="856" t="str">
        <f>IF($B27="","",INDEX('All CCC'!N$7:N$846,MATCH(WatchList!$B27,'All CCC'!$B$7:$B$846,0)))</f>
        <v/>
      </c>
      <c r="O27" s="856" t="str">
        <f>IF($B27="","",INDEX('All CCC'!O$7:O$846,MATCH(WatchList!$B27,'All CCC'!$B$7:$B$846,0)))</f>
        <v/>
      </c>
      <c r="P27" s="857" t="str">
        <f>IF($B27="","",INDEX('All CCC'!P$7:P$846,MATCH(WatchList!$B27,'All CCC'!$B$7:$B$846,0)))</f>
        <v/>
      </c>
      <c r="Q27" s="857" t="str">
        <f>IF($B27="","",INDEX('All CCC'!Q$7:Q$846,MATCH(WatchList!$B27,'All CCC'!$B$7:$B$846,0)))</f>
        <v/>
      </c>
      <c r="R27" s="856" t="str">
        <f>IF($B27="","",INDEX('All CCC'!R$7:R$846,MATCH(WatchList!$B27,'All CCC'!$B$7:$B$846,0)))</f>
        <v/>
      </c>
      <c r="S27" s="856" t="str">
        <f>IF($B27="","",INDEX('All CCC'!S$7:S$846,MATCH(WatchList!$B27,'All CCC'!$B$7:$B$846,0)))</f>
        <v/>
      </c>
      <c r="T27" s="856" t="str">
        <f>IF($B27="","",INDEX('All CCC'!T$7:T$846,MATCH(WatchList!$B27,'All CCC'!$B$7:$B$846,0)))</f>
        <v/>
      </c>
      <c r="U27" s="856" t="str">
        <f>IF($B27="","",INDEX('All CCC'!U$7:U$846,MATCH(WatchList!$B27,'All CCC'!$B$7:$B$846,0)))</f>
        <v/>
      </c>
      <c r="V27" s="856" t="str">
        <f>IF($B27="","",INDEX('All CCC'!V$7:V$846,MATCH(WatchList!$B27,'All CCC'!$B$7:$B$846,0)))</f>
        <v/>
      </c>
      <c r="W27" s="856" t="str">
        <f>IF($B27="","",INDEX('All CCC'!W$7:W$846,MATCH(WatchList!$B27,'All CCC'!$B$7:$B$846,0)))</f>
        <v/>
      </c>
      <c r="X27" s="856" t="str">
        <f>IF($B27="","",INDEX('All CCC'!X$7:X$846,MATCH(WatchList!$B27,'All CCC'!$B$7:$B$846,0)))</f>
        <v/>
      </c>
      <c r="Y27" s="856" t="str">
        <f>IF($B27="","",INDEX('All CCC'!Y$7:Y$846,MATCH(WatchList!$B27,'All CCC'!$B$7:$B$846,0)))</f>
        <v/>
      </c>
      <c r="Z27" s="856" t="str">
        <f>IF($B27="","",INDEX('All CCC'!Z$7:Z$846,MATCH(WatchList!$B27,'All CCC'!$B$7:$B$846,0)))</f>
        <v/>
      </c>
      <c r="AA27" s="856" t="str">
        <f>IF($B27="","",INDEX('All CCC'!AA$7:AA$846,MATCH(WatchList!$B27,'All CCC'!$B$7:$B$846,0)))</f>
        <v/>
      </c>
      <c r="AB27" s="856" t="str">
        <f>IF($B27="","",INDEX('All CCC'!AB$7:AB$846,MATCH(WatchList!$B27,'All CCC'!$B$7:$B$846,0)))</f>
        <v/>
      </c>
      <c r="AC27" s="856" t="str">
        <f>IF($B27="","",INDEX('All CCC'!AC$7:AC$846,MATCH(WatchList!$B27,'All CCC'!$B$7:$B$846,0)))</f>
        <v/>
      </c>
      <c r="AD27" s="856" t="str">
        <f>IF($B27="","",INDEX('All CCC'!AD$7:AD$846,MATCH(WatchList!$B27,'All CCC'!$B$7:$B$846,0)))</f>
        <v/>
      </c>
      <c r="AE27" s="856" t="str">
        <f>IF($B27="","",INDEX('All CCC'!AE$7:AE$846,MATCH(WatchList!$B27,'All CCC'!$B$7:$B$846,0)))</f>
        <v/>
      </c>
      <c r="AF27" s="856" t="str">
        <f>IF($B27="","",INDEX('All CCC'!AF$7:AF$846,MATCH(WatchList!$B27,'All CCC'!$B$7:$B$846,0)))</f>
        <v/>
      </c>
      <c r="AG27" s="856" t="str">
        <f>IF($B27="","",INDEX('All CCC'!AG$7:AG$846,MATCH(WatchList!$B27,'All CCC'!$B$7:$B$846,0)))</f>
        <v/>
      </c>
      <c r="AH27" s="856" t="str">
        <f>IF($B27="","",INDEX('All CCC'!AH$7:AH$846,MATCH(WatchList!$B27,'All CCC'!$B$7:$B$846,0)))</f>
        <v/>
      </c>
      <c r="AI27" s="856" t="str">
        <f>IF($B27="","",INDEX('All CCC'!AI$7:AI$846,MATCH(WatchList!$B27,'All CCC'!$B$7:$B$846,0)))</f>
        <v/>
      </c>
      <c r="AJ27" s="856" t="str">
        <f>IF($B27="","",INDEX('All CCC'!AJ$7:AJ$846,MATCH(WatchList!$B27,'All CCC'!$B$7:$B$846,0)))</f>
        <v/>
      </c>
      <c r="AK27" s="856" t="str">
        <f>IF($B27="","",INDEX('All CCC'!AK$7:AK$846,MATCH(WatchList!$B27,'All CCC'!$B$7:$B$846,0)))</f>
        <v/>
      </c>
      <c r="AL27" s="856" t="str">
        <f>IF($B27="","",INDEX('All CCC'!AL$7:AL$846,MATCH(WatchList!$B27,'All CCC'!$B$7:$B$846,0)))</f>
        <v/>
      </c>
      <c r="AM27" s="856" t="str">
        <f>IF($B27="","",INDEX('All CCC'!AM$7:AM$846,MATCH(WatchList!$B27,'All CCC'!$B$7:$B$846,0)))</f>
        <v/>
      </c>
      <c r="AN27" s="856" t="str">
        <f>IF($B27="","",INDEX('All CCC'!AN$7:AN$846,MATCH(WatchList!$B27,'All CCC'!$B$7:$B$846,0)))</f>
        <v/>
      </c>
      <c r="AO27" s="856" t="str">
        <f>IF($B27="","",INDEX('All CCC'!AO$7:AO$846,MATCH(WatchList!$B27,'All CCC'!$B$7:$B$846,0)))</f>
        <v/>
      </c>
      <c r="AP27" s="856" t="str">
        <f>IF($B27="","",INDEX('All CCC'!AP$7:AP$846,MATCH(WatchList!$B27,'All CCC'!$B$7:$B$846,0)))</f>
        <v/>
      </c>
      <c r="AQ27" s="856" t="str">
        <f>IF($B27="","",INDEX('All CCC'!AQ$7:AQ$846,MATCH(WatchList!$B27,'All CCC'!$B$7:$B$846,0)))</f>
        <v/>
      </c>
      <c r="AR27" s="856" t="str">
        <f>IF($B27="","",INDEX('All CCC'!AR$7:AR$846,MATCH(WatchList!$B27,'All CCC'!$B$7:$B$846,0)))</f>
        <v/>
      </c>
      <c r="AS27" s="856" t="str">
        <f>IF($B27="","",INDEX('All CCC'!AS$7:AS$846,MATCH(WatchList!$B27,'All CCC'!$B$7:$B$846,0)))</f>
        <v/>
      </c>
      <c r="AT27" s="856" t="str">
        <f>IF($B27="","",INDEX('All CCC'!AT$7:AT$846,MATCH(WatchList!$B27,'All CCC'!$B$7:$B$846,0)))</f>
        <v/>
      </c>
      <c r="AU27" s="856" t="str">
        <f>IF($B27="","",INDEX('All CCC'!AU$7:AU$846,MATCH(WatchList!$B27,'All CCC'!$B$7:$B$846,0)))</f>
        <v/>
      </c>
      <c r="AV27" s="856" t="str">
        <f>IF($B27="","",INDEX('All CCC'!AV$7:AV$846,MATCH(WatchList!$B27,'All CCC'!$B$7:$B$846,0)))</f>
        <v/>
      </c>
      <c r="AW27" s="856" t="str">
        <f>IF($B27="","",INDEX('All CCC'!AW$7:AW$846,MATCH(WatchList!$B27,'All CCC'!$B$7:$B$846,0)))</f>
        <v/>
      </c>
      <c r="AX27" s="856" t="str">
        <f>IF($B27="","",INDEX('All CCC'!AX$7:AX$846,MATCH(WatchList!$B27,'All CCC'!$B$7:$B$846,0)))</f>
        <v/>
      </c>
      <c r="AY27" s="856" t="str">
        <f>IF($B27="","",INDEX('All CCC'!AY$7:AY$846,MATCH(WatchList!$B27,'All CCC'!$B$7:$B$846,0)))</f>
        <v/>
      </c>
      <c r="AZ27" s="856" t="str">
        <f>IF($B27="","",INDEX('All CCC'!AZ$7:AZ$846,MATCH(WatchList!$B27,'All CCC'!$B$7:$B$846,0)))</f>
        <v/>
      </c>
      <c r="BA27" s="856" t="str">
        <f>IF($B27="","",INDEX('All CCC'!BA$7:BA$846,MATCH(WatchList!$B27,'All CCC'!$B$7:$B$846,0)))</f>
        <v/>
      </c>
      <c r="BB27" s="856" t="str">
        <f>IF($B27="","",INDEX('All CCC'!BB$7:BB$846,MATCH(WatchList!$B27,'All CCC'!$B$7:$B$846,0)))</f>
        <v/>
      </c>
      <c r="BC27" s="856" t="str">
        <f>IF($B27="","",INDEX('All CCC'!BC$7:BC$846,MATCH(WatchList!$B27,'All CCC'!$B$7:$B$846,0)))</f>
        <v/>
      </c>
      <c r="BD27" s="856" t="str">
        <f>IF($B27="","",INDEX('All CCC'!BD$7:BD$846,MATCH(WatchList!$B27,'All CCC'!$B$7:$B$846,0)))</f>
        <v/>
      </c>
      <c r="BE27" s="856" t="str">
        <f>IF($B27="","",INDEX('All CCC'!BE$7:BE$846,MATCH(WatchList!$B27,'All CCC'!$B$7:$B$846,0)))</f>
        <v/>
      </c>
      <c r="BF27" s="856" t="str">
        <f>IF($B27="","",INDEX('All CCC'!BF$7:BF$846,MATCH(WatchList!$B27,'All CCC'!$B$7:$B$846,0)))</f>
        <v/>
      </c>
      <c r="BG27" s="856" t="str">
        <f>IF($B27="","",INDEX('All CCC'!BG$7:BG$846,MATCH(WatchList!$B27,'All CCC'!$B$7:$B$846,0)))</f>
        <v/>
      </c>
    </row>
    <row r="28" spans="1:59" x14ac:dyDescent="0.2">
      <c r="A28" s="550" t="str">
        <f>IF($B28="","",INDEX('All CCC'!A$7:A$846,MATCH(WatchList!$B28,'All CCC'!$B$7:$B$846,0)))</f>
        <v/>
      </c>
      <c r="B28" s="31"/>
      <c r="C28" s="856" t="str">
        <f>IF($B28="","",INDEX('All CCC'!C$7:C$846,MATCH(WatchList!$B28,'All CCC'!$B$7:$B$846,0)))</f>
        <v/>
      </c>
      <c r="D28" s="856" t="str">
        <f>IF($B28="","",INDEX('All CCC'!D$7:D$846,MATCH(WatchList!$B28,'All CCC'!$B$7:$B$846,0)))</f>
        <v/>
      </c>
      <c r="E28" s="856" t="str">
        <f>IF($B28="","",INDEX('All CCC'!E$7:E$846,MATCH(WatchList!$B28,'All CCC'!$B$7:$B$846,0)))</f>
        <v/>
      </c>
      <c r="F28" s="856" t="str">
        <f>IF($B28="","",INDEX('All CCC'!F$7:F$846,MATCH(WatchList!$B28,'All CCC'!$B$7:$B$846,0)))</f>
        <v/>
      </c>
      <c r="G28" s="856" t="str">
        <f>IF($B28="","",INDEX('All CCC'!G$7:G$846,MATCH(WatchList!$B28,'All CCC'!$B$7:$B$846,0)))</f>
        <v/>
      </c>
      <c r="H28" s="856" t="str">
        <f>IF($B28="","",INDEX('All CCC'!H$7:H$846,MATCH(WatchList!$B28,'All CCC'!$B$7:$B$846,0)))</f>
        <v/>
      </c>
      <c r="I28" s="856" t="str">
        <f>IF($B28="","",INDEX('All CCC'!I$7:I$846,MATCH(WatchList!$B28,'All CCC'!$B$7:$B$846,0)))</f>
        <v/>
      </c>
      <c r="J28" s="856" t="str">
        <f>IF($B28="","",INDEX('All CCC'!J$7:J$846,MATCH(WatchList!$B28,'All CCC'!$B$7:$B$846,0)))</f>
        <v/>
      </c>
      <c r="K28" s="856" t="str">
        <f>IF($B28="","",INDEX('All CCC'!K$7:K$846,MATCH(WatchList!$B28,'All CCC'!$B$7:$B$846,0)))</f>
        <v/>
      </c>
      <c r="L28" s="856" t="str">
        <f>IF($B28="","",INDEX('All CCC'!L$7:L$846,MATCH(WatchList!$B28,'All CCC'!$B$7:$B$846,0)))</f>
        <v/>
      </c>
      <c r="M28" s="856" t="str">
        <f>IF($B28="","",INDEX('All CCC'!M$7:M$846,MATCH(WatchList!$B28,'All CCC'!$B$7:$B$846,0)))</f>
        <v/>
      </c>
      <c r="N28" s="856" t="str">
        <f>IF($B28="","",INDEX('All CCC'!N$7:N$846,MATCH(WatchList!$B28,'All CCC'!$B$7:$B$846,0)))</f>
        <v/>
      </c>
      <c r="O28" s="856" t="str">
        <f>IF($B28="","",INDEX('All CCC'!O$7:O$846,MATCH(WatchList!$B28,'All CCC'!$B$7:$B$846,0)))</f>
        <v/>
      </c>
      <c r="P28" s="857" t="str">
        <f>IF($B28="","",INDEX('All CCC'!P$7:P$846,MATCH(WatchList!$B28,'All CCC'!$B$7:$B$846,0)))</f>
        <v/>
      </c>
      <c r="Q28" s="857" t="str">
        <f>IF($B28="","",INDEX('All CCC'!Q$7:Q$846,MATCH(WatchList!$B28,'All CCC'!$B$7:$B$846,0)))</f>
        <v/>
      </c>
      <c r="R28" s="856" t="str">
        <f>IF($B28="","",INDEX('All CCC'!R$7:R$846,MATCH(WatchList!$B28,'All CCC'!$B$7:$B$846,0)))</f>
        <v/>
      </c>
      <c r="S28" s="856" t="str">
        <f>IF($B28="","",INDEX('All CCC'!S$7:S$846,MATCH(WatchList!$B28,'All CCC'!$B$7:$B$846,0)))</f>
        <v/>
      </c>
      <c r="T28" s="856" t="str">
        <f>IF($B28="","",INDEX('All CCC'!T$7:T$846,MATCH(WatchList!$B28,'All CCC'!$B$7:$B$846,0)))</f>
        <v/>
      </c>
      <c r="U28" s="856" t="str">
        <f>IF($B28="","",INDEX('All CCC'!U$7:U$846,MATCH(WatchList!$B28,'All CCC'!$B$7:$B$846,0)))</f>
        <v/>
      </c>
      <c r="V28" s="856" t="str">
        <f>IF($B28="","",INDEX('All CCC'!V$7:V$846,MATCH(WatchList!$B28,'All CCC'!$B$7:$B$846,0)))</f>
        <v/>
      </c>
      <c r="W28" s="856" t="str">
        <f>IF($B28="","",INDEX('All CCC'!W$7:W$846,MATCH(WatchList!$B28,'All CCC'!$B$7:$B$846,0)))</f>
        <v/>
      </c>
      <c r="X28" s="856" t="str">
        <f>IF($B28="","",INDEX('All CCC'!X$7:X$846,MATCH(WatchList!$B28,'All CCC'!$B$7:$B$846,0)))</f>
        <v/>
      </c>
      <c r="Y28" s="856" t="str">
        <f>IF($B28="","",INDEX('All CCC'!Y$7:Y$846,MATCH(WatchList!$B28,'All CCC'!$B$7:$B$846,0)))</f>
        <v/>
      </c>
      <c r="Z28" s="856" t="str">
        <f>IF($B28="","",INDEX('All CCC'!Z$7:Z$846,MATCH(WatchList!$B28,'All CCC'!$B$7:$B$846,0)))</f>
        <v/>
      </c>
      <c r="AA28" s="856" t="str">
        <f>IF($B28="","",INDEX('All CCC'!AA$7:AA$846,MATCH(WatchList!$B28,'All CCC'!$B$7:$B$846,0)))</f>
        <v/>
      </c>
      <c r="AB28" s="856" t="str">
        <f>IF($B28="","",INDEX('All CCC'!AB$7:AB$846,MATCH(WatchList!$B28,'All CCC'!$B$7:$B$846,0)))</f>
        <v/>
      </c>
      <c r="AC28" s="856" t="str">
        <f>IF($B28="","",INDEX('All CCC'!AC$7:AC$846,MATCH(WatchList!$B28,'All CCC'!$B$7:$B$846,0)))</f>
        <v/>
      </c>
      <c r="AD28" s="856" t="str">
        <f>IF($B28="","",INDEX('All CCC'!AD$7:AD$846,MATCH(WatchList!$B28,'All CCC'!$B$7:$B$846,0)))</f>
        <v/>
      </c>
      <c r="AE28" s="856" t="str">
        <f>IF($B28="","",INDEX('All CCC'!AE$7:AE$846,MATCH(WatchList!$B28,'All CCC'!$B$7:$B$846,0)))</f>
        <v/>
      </c>
      <c r="AF28" s="856" t="str">
        <f>IF($B28="","",INDEX('All CCC'!AF$7:AF$846,MATCH(WatchList!$B28,'All CCC'!$B$7:$B$846,0)))</f>
        <v/>
      </c>
      <c r="AG28" s="856" t="str">
        <f>IF($B28="","",INDEX('All CCC'!AG$7:AG$846,MATCH(WatchList!$B28,'All CCC'!$B$7:$B$846,0)))</f>
        <v/>
      </c>
      <c r="AH28" s="856" t="str">
        <f>IF($B28="","",INDEX('All CCC'!AH$7:AH$846,MATCH(WatchList!$B28,'All CCC'!$B$7:$B$846,0)))</f>
        <v/>
      </c>
      <c r="AI28" s="856" t="str">
        <f>IF($B28="","",INDEX('All CCC'!AI$7:AI$846,MATCH(WatchList!$B28,'All CCC'!$B$7:$B$846,0)))</f>
        <v/>
      </c>
      <c r="AJ28" s="856" t="str">
        <f>IF($B28="","",INDEX('All CCC'!AJ$7:AJ$846,MATCH(WatchList!$B28,'All CCC'!$B$7:$B$846,0)))</f>
        <v/>
      </c>
      <c r="AK28" s="856" t="str">
        <f>IF($B28="","",INDEX('All CCC'!AK$7:AK$846,MATCH(WatchList!$B28,'All CCC'!$B$7:$B$846,0)))</f>
        <v/>
      </c>
      <c r="AL28" s="856" t="str">
        <f>IF($B28="","",INDEX('All CCC'!AL$7:AL$846,MATCH(WatchList!$B28,'All CCC'!$B$7:$B$846,0)))</f>
        <v/>
      </c>
      <c r="AM28" s="856" t="str">
        <f>IF($B28="","",INDEX('All CCC'!AM$7:AM$846,MATCH(WatchList!$B28,'All CCC'!$B$7:$B$846,0)))</f>
        <v/>
      </c>
      <c r="AN28" s="856" t="str">
        <f>IF($B28="","",INDEX('All CCC'!AN$7:AN$846,MATCH(WatchList!$B28,'All CCC'!$B$7:$B$846,0)))</f>
        <v/>
      </c>
      <c r="AO28" s="856" t="str">
        <f>IF($B28="","",INDEX('All CCC'!AO$7:AO$846,MATCH(WatchList!$B28,'All CCC'!$B$7:$B$846,0)))</f>
        <v/>
      </c>
      <c r="AP28" s="856" t="str">
        <f>IF($B28="","",INDEX('All CCC'!AP$7:AP$846,MATCH(WatchList!$B28,'All CCC'!$B$7:$B$846,0)))</f>
        <v/>
      </c>
      <c r="AQ28" s="856" t="str">
        <f>IF($B28="","",INDEX('All CCC'!AQ$7:AQ$846,MATCH(WatchList!$B28,'All CCC'!$B$7:$B$846,0)))</f>
        <v/>
      </c>
      <c r="AR28" s="856" t="str">
        <f>IF($B28="","",INDEX('All CCC'!AR$7:AR$846,MATCH(WatchList!$B28,'All CCC'!$B$7:$B$846,0)))</f>
        <v/>
      </c>
      <c r="AS28" s="856" t="str">
        <f>IF($B28="","",INDEX('All CCC'!AS$7:AS$846,MATCH(WatchList!$B28,'All CCC'!$B$7:$B$846,0)))</f>
        <v/>
      </c>
      <c r="AT28" s="856" t="str">
        <f>IF($B28="","",INDEX('All CCC'!AT$7:AT$846,MATCH(WatchList!$B28,'All CCC'!$B$7:$B$846,0)))</f>
        <v/>
      </c>
      <c r="AU28" s="856" t="str">
        <f>IF($B28="","",INDEX('All CCC'!AU$7:AU$846,MATCH(WatchList!$B28,'All CCC'!$B$7:$B$846,0)))</f>
        <v/>
      </c>
      <c r="AV28" s="856" t="str">
        <f>IF($B28="","",INDEX('All CCC'!AV$7:AV$846,MATCH(WatchList!$B28,'All CCC'!$B$7:$B$846,0)))</f>
        <v/>
      </c>
      <c r="AW28" s="856" t="str">
        <f>IF($B28="","",INDEX('All CCC'!AW$7:AW$846,MATCH(WatchList!$B28,'All CCC'!$B$7:$B$846,0)))</f>
        <v/>
      </c>
      <c r="AX28" s="856" t="str">
        <f>IF($B28="","",INDEX('All CCC'!AX$7:AX$846,MATCH(WatchList!$B28,'All CCC'!$B$7:$B$846,0)))</f>
        <v/>
      </c>
      <c r="AY28" s="856" t="str">
        <f>IF($B28="","",INDEX('All CCC'!AY$7:AY$846,MATCH(WatchList!$B28,'All CCC'!$B$7:$B$846,0)))</f>
        <v/>
      </c>
      <c r="AZ28" s="856" t="str">
        <f>IF($B28="","",INDEX('All CCC'!AZ$7:AZ$846,MATCH(WatchList!$B28,'All CCC'!$B$7:$B$846,0)))</f>
        <v/>
      </c>
      <c r="BA28" s="856" t="str">
        <f>IF($B28="","",INDEX('All CCC'!BA$7:BA$846,MATCH(WatchList!$B28,'All CCC'!$B$7:$B$846,0)))</f>
        <v/>
      </c>
      <c r="BB28" s="856" t="str">
        <f>IF($B28="","",INDEX('All CCC'!BB$7:BB$846,MATCH(WatchList!$B28,'All CCC'!$B$7:$B$846,0)))</f>
        <v/>
      </c>
      <c r="BC28" s="856" t="str">
        <f>IF($B28="","",INDEX('All CCC'!BC$7:BC$846,MATCH(WatchList!$B28,'All CCC'!$B$7:$B$846,0)))</f>
        <v/>
      </c>
      <c r="BD28" s="856" t="str">
        <f>IF($B28="","",INDEX('All CCC'!BD$7:BD$846,MATCH(WatchList!$B28,'All CCC'!$B$7:$B$846,0)))</f>
        <v/>
      </c>
      <c r="BE28" s="856" t="str">
        <f>IF($B28="","",INDEX('All CCC'!BE$7:BE$846,MATCH(WatchList!$B28,'All CCC'!$B$7:$B$846,0)))</f>
        <v/>
      </c>
      <c r="BF28" s="856" t="str">
        <f>IF($B28="","",INDEX('All CCC'!BF$7:BF$846,MATCH(WatchList!$B28,'All CCC'!$B$7:$B$846,0)))</f>
        <v/>
      </c>
      <c r="BG28" s="856" t="str">
        <f>IF($B28="","",INDEX('All CCC'!BG$7:BG$846,MATCH(WatchList!$B28,'All CCC'!$B$7:$B$846,0)))</f>
        <v/>
      </c>
    </row>
    <row r="29" spans="1:59" x14ac:dyDescent="0.2">
      <c r="A29" s="550" t="str">
        <f>IF($B29="","",INDEX('All CCC'!A$7:A$846,MATCH(WatchList!$B29,'All CCC'!$B$7:$B$846,0)))</f>
        <v/>
      </c>
      <c r="B29" s="31"/>
      <c r="C29" s="856" t="str">
        <f>IF($B29="","",INDEX('All CCC'!C$7:C$846,MATCH(WatchList!$B29,'All CCC'!$B$7:$B$846,0)))</f>
        <v/>
      </c>
      <c r="D29" s="856" t="str">
        <f>IF($B29="","",INDEX('All CCC'!D$7:D$846,MATCH(WatchList!$B29,'All CCC'!$B$7:$B$846,0)))</f>
        <v/>
      </c>
      <c r="E29" s="856" t="str">
        <f>IF($B29="","",INDEX('All CCC'!E$7:E$846,MATCH(WatchList!$B29,'All CCC'!$B$7:$B$846,0)))</f>
        <v/>
      </c>
      <c r="F29" s="856" t="str">
        <f>IF($B29="","",INDEX('All CCC'!F$7:F$846,MATCH(WatchList!$B29,'All CCC'!$B$7:$B$846,0)))</f>
        <v/>
      </c>
      <c r="G29" s="856" t="str">
        <f>IF($B29="","",INDEX('All CCC'!G$7:G$846,MATCH(WatchList!$B29,'All CCC'!$B$7:$B$846,0)))</f>
        <v/>
      </c>
      <c r="H29" s="856" t="str">
        <f>IF($B29="","",INDEX('All CCC'!H$7:H$846,MATCH(WatchList!$B29,'All CCC'!$B$7:$B$846,0)))</f>
        <v/>
      </c>
      <c r="I29" s="856" t="str">
        <f>IF($B29="","",INDEX('All CCC'!I$7:I$846,MATCH(WatchList!$B29,'All CCC'!$B$7:$B$846,0)))</f>
        <v/>
      </c>
      <c r="J29" s="856" t="str">
        <f>IF($B29="","",INDEX('All CCC'!J$7:J$846,MATCH(WatchList!$B29,'All CCC'!$B$7:$B$846,0)))</f>
        <v/>
      </c>
      <c r="K29" s="856" t="str">
        <f>IF($B29="","",INDEX('All CCC'!K$7:K$846,MATCH(WatchList!$B29,'All CCC'!$B$7:$B$846,0)))</f>
        <v/>
      </c>
      <c r="L29" s="856" t="str">
        <f>IF($B29="","",INDEX('All CCC'!L$7:L$846,MATCH(WatchList!$B29,'All CCC'!$B$7:$B$846,0)))</f>
        <v/>
      </c>
      <c r="M29" s="856" t="str">
        <f>IF($B29="","",INDEX('All CCC'!M$7:M$846,MATCH(WatchList!$B29,'All CCC'!$B$7:$B$846,0)))</f>
        <v/>
      </c>
      <c r="N29" s="856" t="str">
        <f>IF($B29="","",INDEX('All CCC'!N$7:N$846,MATCH(WatchList!$B29,'All CCC'!$B$7:$B$846,0)))</f>
        <v/>
      </c>
      <c r="O29" s="856" t="str">
        <f>IF($B29="","",INDEX('All CCC'!O$7:O$846,MATCH(WatchList!$B29,'All CCC'!$B$7:$B$846,0)))</f>
        <v/>
      </c>
      <c r="P29" s="857" t="str">
        <f>IF($B29="","",INDEX('All CCC'!P$7:P$846,MATCH(WatchList!$B29,'All CCC'!$B$7:$B$846,0)))</f>
        <v/>
      </c>
      <c r="Q29" s="857" t="str">
        <f>IF($B29="","",INDEX('All CCC'!Q$7:Q$846,MATCH(WatchList!$B29,'All CCC'!$B$7:$B$846,0)))</f>
        <v/>
      </c>
      <c r="R29" s="856" t="str">
        <f>IF($B29="","",INDEX('All CCC'!R$7:R$846,MATCH(WatchList!$B29,'All CCC'!$B$7:$B$846,0)))</f>
        <v/>
      </c>
      <c r="S29" s="856" t="str">
        <f>IF($B29="","",INDEX('All CCC'!S$7:S$846,MATCH(WatchList!$B29,'All CCC'!$B$7:$B$846,0)))</f>
        <v/>
      </c>
      <c r="T29" s="856" t="str">
        <f>IF($B29="","",INDEX('All CCC'!T$7:T$846,MATCH(WatchList!$B29,'All CCC'!$B$7:$B$846,0)))</f>
        <v/>
      </c>
      <c r="U29" s="856" t="str">
        <f>IF($B29="","",INDEX('All CCC'!U$7:U$846,MATCH(WatchList!$B29,'All CCC'!$B$7:$B$846,0)))</f>
        <v/>
      </c>
      <c r="V29" s="856" t="str">
        <f>IF($B29="","",INDEX('All CCC'!V$7:V$846,MATCH(WatchList!$B29,'All CCC'!$B$7:$B$846,0)))</f>
        <v/>
      </c>
      <c r="W29" s="856" t="str">
        <f>IF($B29="","",INDEX('All CCC'!W$7:W$846,MATCH(WatchList!$B29,'All CCC'!$B$7:$B$846,0)))</f>
        <v/>
      </c>
      <c r="X29" s="856" t="str">
        <f>IF($B29="","",INDEX('All CCC'!X$7:X$846,MATCH(WatchList!$B29,'All CCC'!$B$7:$B$846,0)))</f>
        <v/>
      </c>
      <c r="Y29" s="856" t="str">
        <f>IF($B29="","",INDEX('All CCC'!Y$7:Y$846,MATCH(WatchList!$B29,'All CCC'!$B$7:$B$846,0)))</f>
        <v/>
      </c>
      <c r="Z29" s="856" t="str">
        <f>IF($B29="","",INDEX('All CCC'!Z$7:Z$846,MATCH(WatchList!$B29,'All CCC'!$B$7:$B$846,0)))</f>
        <v/>
      </c>
      <c r="AA29" s="856" t="str">
        <f>IF($B29="","",INDEX('All CCC'!AA$7:AA$846,MATCH(WatchList!$B29,'All CCC'!$B$7:$B$846,0)))</f>
        <v/>
      </c>
      <c r="AB29" s="856" t="str">
        <f>IF($B29="","",INDEX('All CCC'!AB$7:AB$846,MATCH(WatchList!$B29,'All CCC'!$B$7:$B$846,0)))</f>
        <v/>
      </c>
      <c r="AC29" s="856" t="str">
        <f>IF($B29="","",INDEX('All CCC'!AC$7:AC$846,MATCH(WatchList!$B29,'All CCC'!$B$7:$B$846,0)))</f>
        <v/>
      </c>
      <c r="AD29" s="856" t="str">
        <f>IF($B29="","",INDEX('All CCC'!AD$7:AD$846,MATCH(WatchList!$B29,'All CCC'!$B$7:$B$846,0)))</f>
        <v/>
      </c>
      <c r="AE29" s="856" t="str">
        <f>IF($B29="","",INDEX('All CCC'!AE$7:AE$846,MATCH(WatchList!$B29,'All CCC'!$B$7:$B$846,0)))</f>
        <v/>
      </c>
      <c r="AF29" s="856" t="str">
        <f>IF($B29="","",INDEX('All CCC'!AF$7:AF$846,MATCH(WatchList!$B29,'All CCC'!$B$7:$B$846,0)))</f>
        <v/>
      </c>
      <c r="AG29" s="856" t="str">
        <f>IF($B29="","",INDEX('All CCC'!AG$7:AG$846,MATCH(WatchList!$B29,'All CCC'!$B$7:$B$846,0)))</f>
        <v/>
      </c>
      <c r="AH29" s="856" t="str">
        <f>IF($B29="","",INDEX('All CCC'!AH$7:AH$846,MATCH(WatchList!$B29,'All CCC'!$B$7:$B$846,0)))</f>
        <v/>
      </c>
      <c r="AI29" s="856" t="str">
        <f>IF($B29="","",INDEX('All CCC'!AI$7:AI$846,MATCH(WatchList!$B29,'All CCC'!$B$7:$B$846,0)))</f>
        <v/>
      </c>
      <c r="AJ29" s="856" t="str">
        <f>IF($B29="","",INDEX('All CCC'!AJ$7:AJ$846,MATCH(WatchList!$B29,'All CCC'!$B$7:$B$846,0)))</f>
        <v/>
      </c>
      <c r="AK29" s="856" t="str">
        <f>IF($B29="","",INDEX('All CCC'!AK$7:AK$846,MATCH(WatchList!$B29,'All CCC'!$B$7:$B$846,0)))</f>
        <v/>
      </c>
      <c r="AL29" s="856" t="str">
        <f>IF($B29="","",INDEX('All CCC'!AL$7:AL$846,MATCH(WatchList!$B29,'All CCC'!$B$7:$B$846,0)))</f>
        <v/>
      </c>
      <c r="AM29" s="856" t="str">
        <f>IF($B29="","",INDEX('All CCC'!AM$7:AM$846,MATCH(WatchList!$B29,'All CCC'!$B$7:$B$846,0)))</f>
        <v/>
      </c>
      <c r="AN29" s="856" t="str">
        <f>IF($B29="","",INDEX('All CCC'!AN$7:AN$846,MATCH(WatchList!$B29,'All CCC'!$B$7:$B$846,0)))</f>
        <v/>
      </c>
      <c r="AO29" s="856" t="str">
        <f>IF($B29="","",INDEX('All CCC'!AO$7:AO$846,MATCH(WatchList!$B29,'All CCC'!$B$7:$B$846,0)))</f>
        <v/>
      </c>
      <c r="AP29" s="856" t="str">
        <f>IF($B29="","",INDEX('All CCC'!AP$7:AP$846,MATCH(WatchList!$B29,'All CCC'!$B$7:$B$846,0)))</f>
        <v/>
      </c>
      <c r="AQ29" s="856" t="str">
        <f>IF($B29="","",INDEX('All CCC'!AQ$7:AQ$846,MATCH(WatchList!$B29,'All CCC'!$B$7:$B$846,0)))</f>
        <v/>
      </c>
      <c r="AR29" s="856" t="str">
        <f>IF($B29="","",INDEX('All CCC'!AR$7:AR$846,MATCH(WatchList!$B29,'All CCC'!$B$7:$B$846,0)))</f>
        <v/>
      </c>
      <c r="AS29" s="856" t="str">
        <f>IF($B29="","",INDEX('All CCC'!AS$7:AS$846,MATCH(WatchList!$B29,'All CCC'!$B$7:$B$846,0)))</f>
        <v/>
      </c>
      <c r="AT29" s="856" t="str">
        <f>IF($B29="","",INDEX('All CCC'!AT$7:AT$846,MATCH(WatchList!$B29,'All CCC'!$B$7:$B$846,0)))</f>
        <v/>
      </c>
      <c r="AU29" s="856" t="str">
        <f>IF($B29="","",INDEX('All CCC'!AU$7:AU$846,MATCH(WatchList!$B29,'All CCC'!$B$7:$B$846,0)))</f>
        <v/>
      </c>
      <c r="AV29" s="856" t="str">
        <f>IF($B29="","",INDEX('All CCC'!AV$7:AV$846,MATCH(WatchList!$B29,'All CCC'!$B$7:$B$846,0)))</f>
        <v/>
      </c>
      <c r="AW29" s="856" t="str">
        <f>IF($B29="","",INDEX('All CCC'!AW$7:AW$846,MATCH(WatchList!$B29,'All CCC'!$B$7:$B$846,0)))</f>
        <v/>
      </c>
      <c r="AX29" s="856" t="str">
        <f>IF($B29="","",INDEX('All CCC'!AX$7:AX$846,MATCH(WatchList!$B29,'All CCC'!$B$7:$B$846,0)))</f>
        <v/>
      </c>
      <c r="AY29" s="856" t="str">
        <f>IF($B29="","",INDEX('All CCC'!AY$7:AY$846,MATCH(WatchList!$B29,'All CCC'!$B$7:$B$846,0)))</f>
        <v/>
      </c>
      <c r="AZ29" s="856" t="str">
        <f>IF($B29="","",INDEX('All CCC'!AZ$7:AZ$846,MATCH(WatchList!$B29,'All CCC'!$B$7:$B$846,0)))</f>
        <v/>
      </c>
      <c r="BA29" s="856" t="str">
        <f>IF($B29="","",INDEX('All CCC'!BA$7:BA$846,MATCH(WatchList!$B29,'All CCC'!$B$7:$B$846,0)))</f>
        <v/>
      </c>
      <c r="BB29" s="856" t="str">
        <f>IF($B29="","",INDEX('All CCC'!BB$7:BB$846,MATCH(WatchList!$B29,'All CCC'!$B$7:$B$846,0)))</f>
        <v/>
      </c>
      <c r="BC29" s="856" t="str">
        <f>IF($B29="","",INDEX('All CCC'!BC$7:BC$846,MATCH(WatchList!$B29,'All CCC'!$B$7:$B$846,0)))</f>
        <v/>
      </c>
      <c r="BD29" s="856" t="str">
        <f>IF($B29="","",INDEX('All CCC'!BD$7:BD$846,MATCH(WatchList!$B29,'All CCC'!$B$7:$B$846,0)))</f>
        <v/>
      </c>
      <c r="BE29" s="856" t="str">
        <f>IF($B29="","",INDEX('All CCC'!BE$7:BE$846,MATCH(WatchList!$B29,'All CCC'!$B$7:$B$846,0)))</f>
        <v/>
      </c>
      <c r="BF29" s="856" t="str">
        <f>IF($B29="","",INDEX('All CCC'!BF$7:BF$846,MATCH(WatchList!$B29,'All CCC'!$B$7:$B$846,0)))</f>
        <v/>
      </c>
      <c r="BG29" s="856" t="str">
        <f>IF($B29="","",INDEX('All CCC'!BG$7:BG$846,MATCH(WatchList!$B29,'All CCC'!$B$7:$B$846,0)))</f>
        <v/>
      </c>
    </row>
    <row r="30" spans="1:59" x14ac:dyDescent="0.2">
      <c r="A30" s="550" t="str">
        <f>IF($B30="","",INDEX('All CCC'!A$7:A$846,MATCH(WatchList!$B30,'All CCC'!$B$7:$B$846,0)))</f>
        <v/>
      </c>
      <c r="B30" s="31"/>
      <c r="C30" s="856" t="str">
        <f>IF($B30="","",INDEX('All CCC'!C$7:C$846,MATCH(WatchList!$B30,'All CCC'!$B$7:$B$846,0)))</f>
        <v/>
      </c>
      <c r="D30" s="856" t="str">
        <f>IF($B30="","",INDEX('All CCC'!D$7:D$846,MATCH(WatchList!$B30,'All CCC'!$B$7:$B$846,0)))</f>
        <v/>
      </c>
      <c r="E30" s="856" t="str">
        <f>IF($B30="","",INDEX('All CCC'!E$7:E$846,MATCH(WatchList!$B30,'All CCC'!$B$7:$B$846,0)))</f>
        <v/>
      </c>
      <c r="F30" s="856" t="str">
        <f>IF($B30="","",INDEX('All CCC'!F$7:F$846,MATCH(WatchList!$B30,'All CCC'!$B$7:$B$846,0)))</f>
        <v/>
      </c>
      <c r="G30" s="856" t="str">
        <f>IF($B30="","",INDEX('All CCC'!G$7:G$846,MATCH(WatchList!$B30,'All CCC'!$B$7:$B$846,0)))</f>
        <v/>
      </c>
      <c r="H30" s="856" t="str">
        <f>IF($B30="","",INDEX('All CCC'!H$7:H$846,MATCH(WatchList!$B30,'All CCC'!$B$7:$B$846,0)))</f>
        <v/>
      </c>
      <c r="I30" s="856" t="str">
        <f>IF($B30="","",INDEX('All CCC'!I$7:I$846,MATCH(WatchList!$B30,'All CCC'!$B$7:$B$846,0)))</f>
        <v/>
      </c>
      <c r="J30" s="856" t="str">
        <f>IF($B30="","",INDEX('All CCC'!J$7:J$846,MATCH(WatchList!$B30,'All CCC'!$B$7:$B$846,0)))</f>
        <v/>
      </c>
      <c r="K30" s="856" t="str">
        <f>IF($B30="","",INDEX('All CCC'!K$7:K$846,MATCH(WatchList!$B30,'All CCC'!$B$7:$B$846,0)))</f>
        <v/>
      </c>
      <c r="L30" s="856" t="str">
        <f>IF($B30="","",INDEX('All CCC'!L$7:L$846,MATCH(WatchList!$B30,'All CCC'!$B$7:$B$846,0)))</f>
        <v/>
      </c>
      <c r="M30" s="856" t="str">
        <f>IF($B30="","",INDEX('All CCC'!M$7:M$846,MATCH(WatchList!$B30,'All CCC'!$B$7:$B$846,0)))</f>
        <v/>
      </c>
      <c r="N30" s="856" t="str">
        <f>IF($B30="","",INDEX('All CCC'!N$7:N$846,MATCH(WatchList!$B30,'All CCC'!$B$7:$B$846,0)))</f>
        <v/>
      </c>
      <c r="O30" s="856" t="str">
        <f>IF($B30="","",INDEX('All CCC'!O$7:O$846,MATCH(WatchList!$B30,'All CCC'!$B$7:$B$846,0)))</f>
        <v/>
      </c>
      <c r="P30" s="857" t="str">
        <f>IF($B30="","",INDEX('All CCC'!P$7:P$846,MATCH(WatchList!$B30,'All CCC'!$B$7:$B$846,0)))</f>
        <v/>
      </c>
      <c r="Q30" s="857" t="str">
        <f>IF($B30="","",INDEX('All CCC'!Q$7:Q$846,MATCH(WatchList!$B30,'All CCC'!$B$7:$B$846,0)))</f>
        <v/>
      </c>
      <c r="R30" s="856" t="str">
        <f>IF($B30="","",INDEX('All CCC'!R$7:R$846,MATCH(WatchList!$B30,'All CCC'!$B$7:$B$846,0)))</f>
        <v/>
      </c>
      <c r="S30" s="856" t="str">
        <f>IF($B30="","",INDEX('All CCC'!S$7:S$846,MATCH(WatchList!$B30,'All CCC'!$B$7:$B$846,0)))</f>
        <v/>
      </c>
      <c r="T30" s="856" t="str">
        <f>IF($B30="","",INDEX('All CCC'!T$7:T$846,MATCH(WatchList!$B30,'All CCC'!$B$7:$B$846,0)))</f>
        <v/>
      </c>
      <c r="U30" s="856" t="str">
        <f>IF($B30="","",INDEX('All CCC'!U$7:U$846,MATCH(WatchList!$B30,'All CCC'!$B$7:$B$846,0)))</f>
        <v/>
      </c>
      <c r="V30" s="856" t="str">
        <f>IF($B30="","",INDEX('All CCC'!V$7:V$846,MATCH(WatchList!$B30,'All CCC'!$B$7:$B$846,0)))</f>
        <v/>
      </c>
      <c r="W30" s="856" t="str">
        <f>IF($B30="","",INDEX('All CCC'!W$7:W$846,MATCH(WatchList!$B30,'All CCC'!$B$7:$B$846,0)))</f>
        <v/>
      </c>
      <c r="X30" s="856" t="str">
        <f>IF($B30="","",INDEX('All CCC'!X$7:X$846,MATCH(WatchList!$B30,'All CCC'!$B$7:$B$846,0)))</f>
        <v/>
      </c>
      <c r="Y30" s="856" t="str">
        <f>IF($B30="","",INDEX('All CCC'!Y$7:Y$846,MATCH(WatchList!$B30,'All CCC'!$B$7:$B$846,0)))</f>
        <v/>
      </c>
      <c r="Z30" s="856" t="str">
        <f>IF($B30="","",INDEX('All CCC'!Z$7:Z$846,MATCH(WatchList!$B30,'All CCC'!$B$7:$B$846,0)))</f>
        <v/>
      </c>
      <c r="AA30" s="856" t="str">
        <f>IF($B30="","",INDEX('All CCC'!AA$7:AA$846,MATCH(WatchList!$B30,'All CCC'!$B$7:$B$846,0)))</f>
        <v/>
      </c>
      <c r="AB30" s="856" t="str">
        <f>IF($B30="","",INDEX('All CCC'!AB$7:AB$846,MATCH(WatchList!$B30,'All CCC'!$B$7:$B$846,0)))</f>
        <v/>
      </c>
      <c r="AC30" s="856" t="str">
        <f>IF($B30="","",INDEX('All CCC'!AC$7:AC$846,MATCH(WatchList!$B30,'All CCC'!$B$7:$B$846,0)))</f>
        <v/>
      </c>
      <c r="AD30" s="856" t="str">
        <f>IF($B30="","",INDEX('All CCC'!AD$7:AD$846,MATCH(WatchList!$B30,'All CCC'!$B$7:$B$846,0)))</f>
        <v/>
      </c>
      <c r="AE30" s="856" t="str">
        <f>IF($B30="","",INDEX('All CCC'!AE$7:AE$846,MATCH(WatchList!$B30,'All CCC'!$B$7:$B$846,0)))</f>
        <v/>
      </c>
      <c r="AF30" s="856" t="str">
        <f>IF($B30="","",INDEX('All CCC'!AF$7:AF$846,MATCH(WatchList!$B30,'All CCC'!$B$7:$B$846,0)))</f>
        <v/>
      </c>
      <c r="AG30" s="856" t="str">
        <f>IF($B30="","",INDEX('All CCC'!AG$7:AG$846,MATCH(WatchList!$B30,'All CCC'!$B$7:$B$846,0)))</f>
        <v/>
      </c>
      <c r="AH30" s="856" t="str">
        <f>IF($B30="","",INDEX('All CCC'!AH$7:AH$846,MATCH(WatchList!$B30,'All CCC'!$B$7:$B$846,0)))</f>
        <v/>
      </c>
      <c r="AI30" s="856" t="str">
        <f>IF($B30="","",INDEX('All CCC'!AI$7:AI$846,MATCH(WatchList!$B30,'All CCC'!$B$7:$B$846,0)))</f>
        <v/>
      </c>
      <c r="AJ30" s="856" t="str">
        <f>IF($B30="","",INDEX('All CCC'!AJ$7:AJ$846,MATCH(WatchList!$B30,'All CCC'!$B$7:$B$846,0)))</f>
        <v/>
      </c>
      <c r="AK30" s="856" t="str">
        <f>IF($B30="","",INDEX('All CCC'!AK$7:AK$846,MATCH(WatchList!$B30,'All CCC'!$B$7:$B$846,0)))</f>
        <v/>
      </c>
      <c r="AL30" s="856" t="str">
        <f>IF($B30="","",INDEX('All CCC'!AL$7:AL$846,MATCH(WatchList!$B30,'All CCC'!$B$7:$B$846,0)))</f>
        <v/>
      </c>
      <c r="AM30" s="856" t="str">
        <f>IF($B30="","",INDEX('All CCC'!AM$7:AM$846,MATCH(WatchList!$B30,'All CCC'!$B$7:$B$846,0)))</f>
        <v/>
      </c>
      <c r="AN30" s="856" t="str">
        <f>IF($B30="","",INDEX('All CCC'!AN$7:AN$846,MATCH(WatchList!$B30,'All CCC'!$B$7:$B$846,0)))</f>
        <v/>
      </c>
      <c r="AO30" s="856" t="str">
        <f>IF($B30="","",INDEX('All CCC'!AO$7:AO$846,MATCH(WatchList!$B30,'All CCC'!$B$7:$B$846,0)))</f>
        <v/>
      </c>
      <c r="AP30" s="856" t="str">
        <f>IF($B30="","",INDEX('All CCC'!AP$7:AP$846,MATCH(WatchList!$B30,'All CCC'!$B$7:$B$846,0)))</f>
        <v/>
      </c>
      <c r="AQ30" s="856" t="str">
        <f>IF($B30="","",INDEX('All CCC'!AQ$7:AQ$846,MATCH(WatchList!$B30,'All CCC'!$B$7:$B$846,0)))</f>
        <v/>
      </c>
      <c r="AR30" s="856" t="str">
        <f>IF($B30="","",INDEX('All CCC'!AR$7:AR$846,MATCH(WatchList!$B30,'All CCC'!$B$7:$B$846,0)))</f>
        <v/>
      </c>
      <c r="AS30" s="856" t="str">
        <f>IF($B30="","",INDEX('All CCC'!AS$7:AS$846,MATCH(WatchList!$B30,'All CCC'!$B$7:$B$846,0)))</f>
        <v/>
      </c>
      <c r="AT30" s="856" t="str">
        <f>IF($B30="","",INDEX('All CCC'!AT$7:AT$846,MATCH(WatchList!$B30,'All CCC'!$B$7:$B$846,0)))</f>
        <v/>
      </c>
      <c r="AU30" s="856" t="str">
        <f>IF($B30="","",INDEX('All CCC'!AU$7:AU$846,MATCH(WatchList!$B30,'All CCC'!$B$7:$B$846,0)))</f>
        <v/>
      </c>
      <c r="AV30" s="856" t="str">
        <f>IF($B30="","",INDEX('All CCC'!AV$7:AV$846,MATCH(WatchList!$B30,'All CCC'!$B$7:$B$846,0)))</f>
        <v/>
      </c>
      <c r="AW30" s="856" t="str">
        <f>IF($B30="","",INDEX('All CCC'!AW$7:AW$846,MATCH(WatchList!$B30,'All CCC'!$B$7:$B$846,0)))</f>
        <v/>
      </c>
      <c r="AX30" s="856" t="str">
        <f>IF($B30="","",INDEX('All CCC'!AX$7:AX$846,MATCH(WatchList!$B30,'All CCC'!$B$7:$B$846,0)))</f>
        <v/>
      </c>
      <c r="AY30" s="856" t="str">
        <f>IF($B30="","",INDEX('All CCC'!AY$7:AY$846,MATCH(WatchList!$B30,'All CCC'!$B$7:$B$846,0)))</f>
        <v/>
      </c>
      <c r="AZ30" s="856" t="str">
        <f>IF($B30="","",INDEX('All CCC'!AZ$7:AZ$846,MATCH(WatchList!$B30,'All CCC'!$B$7:$B$846,0)))</f>
        <v/>
      </c>
      <c r="BA30" s="856" t="str">
        <f>IF($B30="","",INDEX('All CCC'!BA$7:BA$846,MATCH(WatchList!$B30,'All CCC'!$B$7:$B$846,0)))</f>
        <v/>
      </c>
      <c r="BB30" s="856" t="str">
        <f>IF($B30="","",INDEX('All CCC'!BB$7:BB$846,MATCH(WatchList!$B30,'All CCC'!$B$7:$B$846,0)))</f>
        <v/>
      </c>
      <c r="BC30" s="856" t="str">
        <f>IF($B30="","",INDEX('All CCC'!BC$7:BC$846,MATCH(WatchList!$B30,'All CCC'!$B$7:$B$846,0)))</f>
        <v/>
      </c>
      <c r="BD30" s="856" t="str">
        <f>IF($B30="","",INDEX('All CCC'!BD$7:BD$846,MATCH(WatchList!$B30,'All CCC'!$B$7:$B$846,0)))</f>
        <v/>
      </c>
      <c r="BE30" s="856" t="str">
        <f>IF($B30="","",INDEX('All CCC'!BE$7:BE$846,MATCH(WatchList!$B30,'All CCC'!$B$7:$B$846,0)))</f>
        <v/>
      </c>
      <c r="BF30" s="856" t="str">
        <f>IF($B30="","",INDEX('All CCC'!BF$7:BF$846,MATCH(WatchList!$B30,'All CCC'!$B$7:$B$846,0)))</f>
        <v/>
      </c>
      <c r="BG30" s="856" t="str">
        <f>IF($B30="","",INDEX('All CCC'!BG$7:BG$846,MATCH(WatchList!$B30,'All CCC'!$B$7:$B$846,0)))</f>
        <v/>
      </c>
    </row>
    <row r="31" spans="1:59" x14ac:dyDescent="0.2">
      <c r="A31" s="550" t="str">
        <f>IF($B31="","",INDEX('All CCC'!A$7:A$846,MATCH(WatchList!$B31,'All CCC'!$B$7:$B$846,0)))</f>
        <v/>
      </c>
      <c r="B31" s="31"/>
      <c r="C31" s="856" t="str">
        <f>IF($B31="","",INDEX('All CCC'!C$7:C$846,MATCH(WatchList!$B31,'All CCC'!$B$7:$B$846,0)))</f>
        <v/>
      </c>
      <c r="D31" s="856" t="str">
        <f>IF($B31="","",INDEX('All CCC'!D$7:D$846,MATCH(WatchList!$B31,'All CCC'!$B$7:$B$846,0)))</f>
        <v/>
      </c>
      <c r="E31" s="856" t="str">
        <f>IF($B31="","",INDEX('All CCC'!E$7:E$846,MATCH(WatchList!$B31,'All CCC'!$B$7:$B$846,0)))</f>
        <v/>
      </c>
      <c r="F31" s="856" t="str">
        <f>IF($B31="","",INDEX('All CCC'!F$7:F$846,MATCH(WatchList!$B31,'All CCC'!$B$7:$B$846,0)))</f>
        <v/>
      </c>
      <c r="G31" s="856" t="str">
        <f>IF($B31="","",INDEX('All CCC'!G$7:G$846,MATCH(WatchList!$B31,'All CCC'!$B$7:$B$846,0)))</f>
        <v/>
      </c>
      <c r="H31" s="856" t="str">
        <f>IF($B31="","",INDEX('All CCC'!H$7:H$846,MATCH(WatchList!$B31,'All CCC'!$B$7:$B$846,0)))</f>
        <v/>
      </c>
      <c r="I31" s="856" t="str">
        <f>IF($B31="","",INDEX('All CCC'!I$7:I$846,MATCH(WatchList!$B31,'All CCC'!$B$7:$B$846,0)))</f>
        <v/>
      </c>
      <c r="J31" s="856" t="str">
        <f>IF($B31="","",INDEX('All CCC'!J$7:J$846,MATCH(WatchList!$B31,'All CCC'!$B$7:$B$846,0)))</f>
        <v/>
      </c>
      <c r="K31" s="856" t="str">
        <f>IF($B31="","",INDEX('All CCC'!K$7:K$846,MATCH(WatchList!$B31,'All CCC'!$B$7:$B$846,0)))</f>
        <v/>
      </c>
      <c r="L31" s="856" t="str">
        <f>IF($B31="","",INDEX('All CCC'!L$7:L$846,MATCH(WatchList!$B31,'All CCC'!$B$7:$B$846,0)))</f>
        <v/>
      </c>
      <c r="M31" s="856" t="str">
        <f>IF($B31="","",INDEX('All CCC'!M$7:M$846,MATCH(WatchList!$B31,'All CCC'!$B$7:$B$846,0)))</f>
        <v/>
      </c>
      <c r="N31" s="856" t="str">
        <f>IF($B31="","",INDEX('All CCC'!N$7:N$846,MATCH(WatchList!$B31,'All CCC'!$B$7:$B$846,0)))</f>
        <v/>
      </c>
      <c r="O31" s="856" t="str">
        <f>IF($B31="","",INDEX('All CCC'!O$7:O$846,MATCH(WatchList!$B31,'All CCC'!$B$7:$B$846,0)))</f>
        <v/>
      </c>
      <c r="P31" s="857" t="str">
        <f>IF($B31="","",INDEX('All CCC'!P$7:P$846,MATCH(WatchList!$B31,'All CCC'!$B$7:$B$846,0)))</f>
        <v/>
      </c>
      <c r="Q31" s="857" t="str">
        <f>IF($B31="","",INDEX('All CCC'!Q$7:Q$846,MATCH(WatchList!$B31,'All CCC'!$B$7:$B$846,0)))</f>
        <v/>
      </c>
      <c r="R31" s="856" t="str">
        <f>IF($B31="","",INDEX('All CCC'!R$7:R$846,MATCH(WatchList!$B31,'All CCC'!$B$7:$B$846,0)))</f>
        <v/>
      </c>
      <c r="S31" s="856" t="str">
        <f>IF($B31="","",INDEX('All CCC'!S$7:S$846,MATCH(WatchList!$B31,'All CCC'!$B$7:$B$846,0)))</f>
        <v/>
      </c>
      <c r="T31" s="856" t="str">
        <f>IF($B31="","",INDEX('All CCC'!T$7:T$846,MATCH(WatchList!$B31,'All CCC'!$B$7:$B$846,0)))</f>
        <v/>
      </c>
      <c r="U31" s="856" t="str">
        <f>IF($B31="","",INDEX('All CCC'!U$7:U$846,MATCH(WatchList!$B31,'All CCC'!$B$7:$B$846,0)))</f>
        <v/>
      </c>
      <c r="V31" s="856" t="str">
        <f>IF($B31="","",INDEX('All CCC'!V$7:V$846,MATCH(WatchList!$B31,'All CCC'!$B$7:$B$846,0)))</f>
        <v/>
      </c>
      <c r="W31" s="856" t="str">
        <f>IF($B31="","",INDEX('All CCC'!W$7:W$846,MATCH(WatchList!$B31,'All CCC'!$B$7:$B$846,0)))</f>
        <v/>
      </c>
      <c r="X31" s="856" t="str">
        <f>IF($B31="","",INDEX('All CCC'!X$7:X$846,MATCH(WatchList!$B31,'All CCC'!$B$7:$B$846,0)))</f>
        <v/>
      </c>
      <c r="Y31" s="856" t="str">
        <f>IF($B31="","",INDEX('All CCC'!Y$7:Y$846,MATCH(WatchList!$B31,'All CCC'!$B$7:$B$846,0)))</f>
        <v/>
      </c>
      <c r="Z31" s="856" t="str">
        <f>IF($B31="","",INDEX('All CCC'!Z$7:Z$846,MATCH(WatchList!$B31,'All CCC'!$B$7:$B$846,0)))</f>
        <v/>
      </c>
      <c r="AA31" s="856" t="str">
        <f>IF($B31="","",INDEX('All CCC'!AA$7:AA$846,MATCH(WatchList!$B31,'All CCC'!$B$7:$B$846,0)))</f>
        <v/>
      </c>
      <c r="AB31" s="856" t="str">
        <f>IF($B31="","",INDEX('All CCC'!AB$7:AB$846,MATCH(WatchList!$B31,'All CCC'!$B$7:$B$846,0)))</f>
        <v/>
      </c>
      <c r="AC31" s="856" t="str">
        <f>IF($B31="","",INDEX('All CCC'!AC$7:AC$846,MATCH(WatchList!$B31,'All CCC'!$B$7:$B$846,0)))</f>
        <v/>
      </c>
      <c r="AD31" s="856" t="str">
        <f>IF($B31="","",INDEX('All CCC'!AD$7:AD$846,MATCH(WatchList!$B31,'All CCC'!$B$7:$B$846,0)))</f>
        <v/>
      </c>
      <c r="AE31" s="856" t="str">
        <f>IF($B31="","",INDEX('All CCC'!AE$7:AE$846,MATCH(WatchList!$B31,'All CCC'!$B$7:$B$846,0)))</f>
        <v/>
      </c>
      <c r="AF31" s="856" t="str">
        <f>IF($B31="","",INDEX('All CCC'!AF$7:AF$846,MATCH(WatchList!$B31,'All CCC'!$B$7:$B$846,0)))</f>
        <v/>
      </c>
      <c r="AG31" s="856" t="str">
        <f>IF($B31="","",INDEX('All CCC'!AG$7:AG$846,MATCH(WatchList!$B31,'All CCC'!$B$7:$B$846,0)))</f>
        <v/>
      </c>
      <c r="AH31" s="856" t="str">
        <f>IF($B31="","",INDEX('All CCC'!AH$7:AH$846,MATCH(WatchList!$B31,'All CCC'!$B$7:$B$846,0)))</f>
        <v/>
      </c>
      <c r="AI31" s="856" t="str">
        <f>IF($B31="","",INDEX('All CCC'!AI$7:AI$846,MATCH(WatchList!$B31,'All CCC'!$B$7:$B$846,0)))</f>
        <v/>
      </c>
      <c r="AJ31" s="856" t="str">
        <f>IF($B31="","",INDEX('All CCC'!AJ$7:AJ$846,MATCH(WatchList!$B31,'All CCC'!$B$7:$B$846,0)))</f>
        <v/>
      </c>
      <c r="AK31" s="856" t="str">
        <f>IF($B31="","",INDEX('All CCC'!AK$7:AK$846,MATCH(WatchList!$B31,'All CCC'!$B$7:$B$846,0)))</f>
        <v/>
      </c>
      <c r="AL31" s="856" t="str">
        <f>IF($B31="","",INDEX('All CCC'!AL$7:AL$846,MATCH(WatchList!$B31,'All CCC'!$B$7:$B$846,0)))</f>
        <v/>
      </c>
      <c r="AM31" s="856" t="str">
        <f>IF($B31="","",INDEX('All CCC'!AM$7:AM$846,MATCH(WatchList!$B31,'All CCC'!$B$7:$B$846,0)))</f>
        <v/>
      </c>
      <c r="AN31" s="856" t="str">
        <f>IF($B31="","",INDEX('All CCC'!AN$7:AN$846,MATCH(WatchList!$B31,'All CCC'!$B$7:$B$846,0)))</f>
        <v/>
      </c>
      <c r="AO31" s="856" t="str">
        <f>IF($B31="","",INDEX('All CCC'!AO$7:AO$846,MATCH(WatchList!$B31,'All CCC'!$B$7:$B$846,0)))</f>
        <v/>
      </c>
      <c r="AP31" s="856" t="str">
        <f>IF($B31="","",INDEX('All CCC'!AP$7:AP$846,MATCH(WatchList!$B31,'All CCC'!$B$7:$B$846,0)))</f>
        <v/>
      </c>
      <c r="AQ31" s="856" t="str">
        <f>IF($B31="","",INDEX('All CCC'!AQ$7:AQ$846,MATCH(WatchList!$B31,'All CCC'!$B$7:$B$846,0)))</f>
        <v/>
      </c>
      <c r="AR31" s="856" t="str">
        <f>IF($B31="","",INDEX('All CCC'!AR$7:AR$846,MATCH(WatchList!$B31,'All CCC'!$B$7:$B$846,0)))</f>
        <v/>
      </c>
      <c r="AS31" s="856" t="str">
        <f>IF($B31="","",INDEX('All CCC'!AS$7:AS$846,MATCH(WatchList!$B31,'All CCC'!$B$7:$B$846,0)))</f>
        <v/>
      </c>
      <c r="AT31" s="856" t="str">
        <f>IF($B31="","",INDEX('All CCC'!AT$7:AT$846,MATCH(WatchList!$B31,'All CCC'!$B$7:$B$846,0)))</f>
        <v/>
      </c>
      <c r="AU31" s="856" t="str">
        <f>IF($B31="","",INDEX('All CCC'!AU$7:AU$846,MATCH(WatchList!$B31,'All CCC'!$B$7:$B$846,0)))</f>
        <v/>
      </c>
      <c r="AV31" s="856" t="str">
        <f>IF($B31="","",INDEX('All CCC'!AV$7:AV$846,MATCH(WatchList!$B31,'All CCC'!$B$7:$B$846,0)))</f>
        <v/>
      </c>
      <c r="AW31" s="856" t="str">
        <f>IF($B31="","",INDEX('All CCC'!AW$7:AW$846,MATCH(WatchList!$B31,'All CCC'!$B$7:$B$846,0)))</f>
        <v/>
      </c>
      <c r="AX31" s="856" t="str">
        <f>IF($B31="","",INDEX('All CCC'!AX$7:AX$846,MATCH(WatchList!$B31,'All CCC'!$B$7:$B$846,0)))</f>
        <v/>
      </c>
      <c r="AY31" s="856" t="str">
        <f>IF($B31="","",INDEX('All CCC'!AY$7:AY$846,MATCH(WatchList!$B31,'All CCC'!$B$7:$B$846,0)))</f>
        <v/>
      </c>
      <c r="AZ31" s="856" t="str">
        <f>IF($B31="","",INDEX('All CCC'!AZ$7:AZ$846,MATCH(WatchList!$B31,'All CCC'!$B$7:$B$846,0)))</f>
        <v/>
      </c>
      <c r="BA31" s="856" t="str">
        <f>IF($B31="","",INDEX('All CCC'!BA$7:BA$846,MATCH(WatchList!$B31,'All CCC'!$B$7:$B$846,0)))</f>
        <v/>
      </c>
      <c r="BB31" s="856" t="str">
        <f>IF($B31="","",INDEX('All CCC'!BB$7:BB$846,MATCH(WatchList!$B31,'All CCC'!$B$7:$B$846,0)))</f>
        <v/>
      </c>
      <c r="BC31" s="856" t="str">
        <f>IF($B31="","",INDEX('All CCC'!BC$7:BC$846,MATCH(WatchList!$B31,'All CCC'!$B$7:$B$846,0)))</f>
        <v/>
      </c>
      <c r="BD31" s="856" t="str">
        <f>IF($B31="","",INDEX('All CCC'!BD$7:BD$846,MATCH(WatchList!$B31,'All CCC'!$B$7:$B$846,0)))</f>
        <v/>
      </c>
      <c r="BE31" s="856" t="str">
        <f>IF($B31="","",INDEX('All CCC'!BE$7:BE$846,MATCH(WatchList!$B31,'All CCC'!$B$7:$B$846,0)))</f>
        <v/>
      </c>
      <c r="BF31" s="856" t="str">
        <f>IF($B31="","",INDEX('All CCC'!BF$7:BF$846,MATCH(WatchList!$B31,'All CCC'!$B$7:$B$846,0)))</f>
        <v/>
      </c>
      <c r="BG31" s="856" t="str">
        <f>IF($B31="","",INDEX('All CCC'!BG$7:BG$846,MATCH(WatchList!$B31,'All CCC'!$B$7:$B$846,0)))</f>
        <v/>
      </c>
    </row>
    <row r="32" spans="1:59" x14ac:dyDescent="0.2">
      <c r="A32" s="550" t="str">
        <f>IF($B32="","",INDEX('All CCC'!A$7:A$846,MATCH(WatchList!$B32,'All CCC'!$B$7:$B$846,0)))</f>
        <v/>
      </c>
      <c r="B32" s="31"/>
      <c r="C32" s="856" t="str">
        <f>IF($B32="","",INDEX('All CCC'!C$7:C$846,MATCH(WatchList!$B32,'All CCC'!$B$7:$B$846,0)))</f>
        <v/>
      </c>
      <c r="D32" s="856" t="str">
        <f>IF($B32="","",INDEX('All CCC'!D$7:D$846,MATCH(WatchList!$B32,'All CCC'!$B$7:$B$846,0)))</f>
        <v/>
      </c>
      <c r="E32" s="856" t="str">
        <f>IF($B32="","",INDEX('All CCC'!E$7:E$846,MATCH(WatchList!$B32,'All CCC'!$B$7:$B$846,0)))</f>
        <v/>
      </c>
      <c r="F32" s="856" t="str">
        <f>IF($B32="","",INDEX('All CCC'!F$7:F$846,MATCH(WatchList!$B32,'All CCC'!$B$7:$B$846,0)))</f>
        <v/>
      </c>
      <c r="G32" s="856" t="str">
        <f>IF($B32="","",INDEX('All CCC'!G$7:G$846,MATCH(WatchList!$B32,'All CCC'!$B$7:$B$846,0)))</f>
        <v/>
      </c>
      <c r="H32" s="856" t="str">
        <f>IF($B32="","",INDEX('All CCC'!H$7:H$846,MATCH(WatchList!$B32,'All CCC'!$B$7:$B$846,0)))</f>
        <v/>
      </c>
      <c r="I32" s="856" t="str">
        <f>IF($B32="","",INDEX('All CCC'!I$7:I$846,MATCH(WatchList!$B32,'All CCC'!$B$7:$B$846,0)))</f>
        <v/>
      </c>
      <c r="J32" s="856" t="str">
        <f>IF($B32="","",INDEX('All CCC'!J$7:J$846,MATCH(WatchList!$B32,'All CCC'!$B$7:$B$846,0)))</f>
        <v/>
      </c>
      <c r="K32" s="856" t="str">
        <f>IF($B32="","",INDEX('All CCC'!K$7:K$846,MATCH(WatchList!$B32,'All CCC'!$B$7:$B$846,0)))</f>
        <v/>
      </c>
      <c r="L32" s="856" t="str">
        <f>IF($B32="","",INDEX('All CCC'!L$7:L$846,MATCH(WatchList!$B32,'All CCC'!$B$7:$B$846,0)))</f>
        <v/>
      </c>
      <c r="M32" s="856" t="str">
        <f>IF($B32="","",INDEX('All CCC'!M$7:M$846,MATCH(WatchList!$B32,'All CCC'!$B$7:$B$846,0)))</f>
        <v/>
      </c>
      <c r="N32" s="856" t="str">
        <f>IF($B32="","",INDEX('All CCC'!N$7:N$846,MATCH(WatchList!$B32,'All CCC'!$B$7:$B$846,0)))</f>
        <v/>
      </c>
      <c r="O32" s="856" t="str">
        <f>IF($B32="","",INDEX('All CCC'!O$7:O$846,MATCH(WatchList!$B32,'All CCC'!$B$7:$B$846,0)))</f>
        <v/>
      </c>
      <c r="P32" s="857" t="str">
        <f>IF($B32="","",INDEX('All CCC'!P$7:P$846,MATCH(WatchList!$B32,'All CCC'!$B$7:$B$846,0)))</f>
        <v/>
      </c>
      <c r="Q32" s="857" t="str">
        <f>IF($B32="","",INDEX('All CCC'!Q$7:Q$846,MATCH(WatchList!$B32,'All CCC'!$B$7:$B$846,0)))</f>
        <v/>
      </c>
      <c r="R32" s="856" t="str">
        <f>IF($B32="","",INDEX('All CCC'!R$7:R$846,MATCH(WatchList!$B32,'All CCC'!$B$7:$B$846,0)))</f>
        <v/>
      </c>
      <c r="S32" s="856" t="str">
        <f>IF($B32="","",INDEX('All CCC'!S$7:S$846,MATCH(WatchList!$B32,'All CCC'!$B$7:$B$846,0)))</f>
        <v/>
      </c>
      <c r="T32" s="856" t="str">
        <f>IF($B32="","",INDEX('All CCC'!T$7:T$846,MATCH(WatchList!$B32,'All CCC'!$B$7:$B$846,0)))</f>
        <v/>
      </c>
      <c r="U32" s="856" t="str">
        <f>IF($B32="","",INDEX('All CCC'!U$7:U$846,MATCH(WatchList!$B32,'All CCC'!$B$7:$B$846,0)))</f>
        <v/>
      </c>
      <c r="V32" s="856" t="str">
        <f>IF($B32="","",INDEX('All CCC'!V$7:V$846,MATCH(WatchList!$B32,'All CCC'!$B$7:$B$846,0)))</f>
        <v/>
      </c>
      <c r="W32" s="856" t="str">
        <f>IF($B32="","",INDEX('All CCC'!W$7:W$846,MATCH(WatchList!$B32,'All CCC'!$B$7:$B$846,0)))</f>
        <v/>
      </c>
      <c r="X32" s="856" t="str">
        <f>IF($B32="","",INDEX('All CCC'!X$7:X$846,MATCH(WatchList!$B32,'All CCC'!$B$7:$B$846,0)))</f>
        <v/>
      </c>
      <c r="Y32" s="856" t="str">
        <f>IF($B32="","",INDEX('All CCC'!Y$7:Y$846,MATCH(WatchList!$B32,'All CCC'!$B$7:$B$846,0)))</f>
        <v/>
      </c>
      <c r="Z32" s="856" t="str">
        <f>IF($B32="","",INDEX('All CCC'!Z$7:Z$846,MATCH(WatchList!$B32,'All CCC'!$B$7:$B$846,0)))</f>
        <v/>
      </c>
      <c r="AA32" s="856" t="str">
        <f>IF($B32="","",INDEX('All CCC'!AA$7:AA$846,MATCH(WatchList!$B32,'All CCC'!$B$7:$B$846,0)))</f>
        <v/>
      </c>
      <c r="AB32" s="856" t="str">
        <f>IF($B32="","",INDEX('All CCC'!AB$7:AB$846,MATCH(WatchList!$B32,'All CCC'!$B$7:$B$846,0)))</f>
        <v/>
      </c>
      <c r="AC32" s="856" t="str">
        <f>IF($B32="","",INDEX('All CCC'!AC$7:AC$846,MATCH(WatchList!$B32,'All CCC'!$B$7:$B$846,0)))</f>
        <v/>
      </c>
      <c r="AD32" s="856" t="str">
        <f>IF($B32="","",INDEX('All CCC'!AD$7:AD$846,MATCH(WatchList!$B32,'All CCC'!$B$7:$B$846,0)))</f>
        <v/>
      </c>
      <c r="AE32" s="856" t="str">
        <f>IF($B32="","",INDEX('All CCC'!AE$7:AE$846,MATCH(WatchList!$B32,'All CCC'!$B$7:$B$846,0)))</f>
        <v/>
      </c>
      <c r="AF32" s="856" t="str">
        <f>IF($B32="","",INDEX('All CCC'!AF$7:AF$846,MATCH(WatchList!$B32,'All CCC'!$B$7:$B$846,0)))</f>
        <v/>
      </c>
      <c r="AG32" s="856" t="str">
        <f>IF($B32="","",INDEX('All CCC'!AG$7:AG$846,MATCH(WatchList!$B32,'All CCC'!$B$7:$B$846,0)))</f>
        <v/>
      </c>
      <c r="AH32" s="856" t="str">
        <f>IF($B32="","",INDEX('All CCC'!AH$7:AH$846,MATCH(WatchList!$B32,'All CCC'!$B$7:$B$846,0)))</f>
        <v/>
      </c>
      <c r="AI32" s="856" t="str">
        <f>IF($B32="","",INDEX('All CCC'!AI$7:AI$846,MATCH(WatchList!$B32,'All CCC'!$B$7:$B$846,0)))</f>
        <v/>
      </c>
      <c r="AJ32" s="856" t="str">
        <f>IF($B32="","",INDEX('All CCC'!AJ$7:AJ$846,MATCH(WatchList!$B32,'All CCC'!$B$7:$B$846,0)))</f>
        <v/>
      </c>
      <c r="AK32" s="856" t="str">
        <f>IF($B32="","",INDEX('All CCC'!AK$7:AK$846,MATCH(WatchList!$B32,'All CCC'!$B$7:$B$846,0)))</f>
        <v/>
      </c>
      <c r="AL32" s="856" t="str">
        <f>IF($B32="","",INDEX('All CCC'!AL$7:AL$846,MATCH(WatchList!$B32,'All CCC'!$B$7:$B$846,0)))</f>
        <v/>
      </c>
      <c r="AM32" s="856" t="str">
        <f>IF($B32="","",INDEX('All CCC'!AM$7:AM$846,MATCH(WatchList!$B32,'All CCC'!$B$7:$B$846,0)))</f>
        <v/>
      </c>
      <c r="AN32" s="856" t="str">
        <f>IF($B32="","",INDEX('All CCC'!AN$7:AN$846,MATCH(WatchList!$B32,'All CCC'!$B$7:$B$846,0)))</f>
        <v/>
      </c>
      <c r="AO32" s="856" t="str">
        <f>IF($B32="","",INDEX('All CCC'!AO$7:AO$846,MATCH(WatchList!$B32,'All CCC'!$B$7:$B$846,0)))</f>
        <v/>
      </c>
      <c r="AP32" s="856" t="str">
        <f>IF($B32="","",INDEX('All CCC'!AP$7:AP$846,MATCH(WatchList!$B32,'All CCC'!$B$7:$B$846,0)))</f>
        <v/>
      </c>
      <c r="AQ32" s="856" t="str">
        <f>IF($B32="","",INDEX('All CCC'!AQ$7:AQ$846,MATCH(WatchList!$B32,'All CCC'!$B$7:$B$846,0)))</f>
        <v/>
      </c>
      <c r="AR32" s="856" t="str">
        <f>IF($B32="","",INDEX('All CCC'!AR$7:AR$846,MATCH(WatchList!$B32,'All CCC'!$B$7:$B$846,0)))</f>
        <v/>
      </c>
      <c r="AS32" s="856" t="str">
        <f>IF($B32="","",INDEX('All CCC'!AS$7:AS$846,MATCH(WatchList!$B32,'All CCC'!$B$7:$B$846,0)))</f>
        <v/>
      </c>
      <c r="AT32" s="856" t="str">
        <f>IF($B32="","",INDEX('All CCC'!AT$7:AT$846,MATCH(WatchList!$B32,'All CCC'!$B$7:$B$846,0)))</f>
        <v/>
      </c>
      <c r="AU32" s="856" t="str">
        <f>IF($B32="","",INDEX('All CCC'!AU$7:AU$846,MATCH(WatchList!$B32,'All CCC'!$B$7:$B$846,0)))</f>
        <v/>
      </c>
      <c r="AV32" s="856" t="str">
        <f>IF($B32="","",INDEX('All CCC'!AV$7:AV$846,MATCH(WatchList!$B32,'All CCC'!$B$7:$B$846,0)))</f>
        <v/>
      </c>
      <c r="AW32" s="856" t="str">
        <f>IF($B32="","",INDEX('All CCC'!AW$7:AW$846,MATCH(WatchList!$B32,'All CCC'!$B$7:$B$846,0)))</f>
        <v/>
      </c>
      <c r="AX32" s="856" t="str">
        <f>IF($B32="","",INDEX('All CCC'!AX$7:AX$846,MATCH(WatchList!$B32,'All CCC'!$B$7:$B$846,0)))</f>
        <v/>
      </c>
      <c r="AY32" s="856" t="str">
        <f>IF($B32="","",INDEX('All CCC'!AY$7:AY$846,MATCH(WatchList!$B32,'All CCC'!$B$7:$B$846,0)))</f>
        <v/>
      </c>
      <c r="AZ32" s="856" t="str">
        <f>IF($B32="","",INDEX('All CCC'!AZ$7:AZ$846,MATCH(WatchList!$B32,'All CCC'!$B$7:$B$846,0)))</f>
        <v/>
      </c>
      <c r="BA32" s="856" t="str">
        <f>IF($B32="","",INDEX('All CCC'!BA$7:BA$846,MATCH(WatchList!$B32,'All CCC'!$B$7:$B$846,0)))</f>
        <v/>
      </c>
      <c r="BB32" s="856" t="str">
        <f>IF($B32="","",INDEX('All CCC'!BB$7:BB$846,MATCH(WatchList!$B32,'All CCC'!$B$7:$B$846,0)))</f>
        <v/>
      </c>
      <c r="BC32" s="856" t="str">
        <f>IF($B32="","",INDEX('All CCC'!BC$7:BC$846,MATCH(WatchList!$B32,'All CCC'!$B$7:$B$846,0)))</f>
        <v/>
      </c>
      <c r="BD32" s="856" t="str">
        <f>IF($B32="","",INDEX('All CCC'!BD$7:BD$846,MATCH(WatchList!$B32,'All CCC'!$B$7:$B$846,0)))</f>
        <v/>
      </c>
      <c r="BE32" s="856" t="str">
        <f>IF($B32="","",INDEX('All CCC'!BE$7:BE$846,MATCH(WatchList!$B32,'All CCC'!$B$7:$B$846,0)))</f>
        <v/>
      </c>
      <c r="BF32" s="856" t="str">
        <f>IF($B32="","",INDEX('All CCC'!BF$7:BF$846,MATCH(WatchList!$B32,'All CCC'!$B$7:$B$846,0)))</f>
        <v/>
      </c>
      <c r="BG32" s="856" t="str">
        <f>IF($B32="","",INDEX('All CCC'!BG$7:BG$846,MATCH(WatchList!$B32,'All CCC'!$B$7:$B$846,0)))</f>
        <v/>
      </c>
    </row>
    <row r="33" spans="1:59" x14ac:dyDescent="0.2">
      <c r="A33" s="550" t="str">
        <f>IF($B33="","",INDEX('All CCC'!A$7:A$846,MATCH(WatchList!$B33,'All CCC'!$B$7:$B$846,0)))</f>
        <v/>
      </c>
      <c r="B33" s="31"/>
      <c r="C33" s="856" t="str">
        <f>IF($B33="","",INDEX('All CCC'!C$7:C$846,MATCH(WatchList!$B33,'All CCC'!$B$7:$B$846,0)))</f>
        <v/>
      </c>
      <c r="D33" s="856" t="str">
        <f>IF($B33="","",INDEX('All CCC'!D$7:D$846,MATCH(WatchList!$B33,'All CCC'!$B$7:$B$846,0)))</f>
        <v/>
      </c>
      <c r="E33" s="856" t="str">
        <f>IF($B33="","",INDEX('All CCC'!E$7:E$846,MATCH(WatchList!$B33,'All CCC'!$B$7:$B$846,0)))</f>
        <v/>
      </c>
      <c r="F33" s="856" t="str">
        <f>IF($B33="","",INDEX('All CCC'!F$7:F$846,MATCH(WatchList!$B33,'All CCC'!$B$7:$B$846,0)))</f>
        <v/>
      </c>
      <c r="G33" s="856" t="str">
        <f>IF($B33="","",INDEX('All CCC'!G$7:G$846,MATCH(WatchList!$B33,'All CCC'!$B$7:$B$846,0)))</f>
        <v/>
      </c>
      <c r="H33" s="856" t="str">
        <f>IF($B33="","",INDEX('All CCC'!H$7:H$846,MATCH(WatchList!$B33,'All CCC'!$B$7:$B$846,0)))</f>
        <v/>
      </c>
      <c r="I33" s="856" t="str">
        <f>IF($B33="","",INDEX('All CCC'!I$7:I$846,MATCH(WatchList!$B33,'All CCC'!$B$7:$B$846,0)))</f>
        <v/>
      </c>
      <c r="J33" s="856" t="str">
        <f>IF($B33="","",INDEX('All CCC'!J$7:J$846,MATCH(WatchList!$B33,'All CCC'!$B$7:$B$846,0)))</f>
        <v/>
      </c>
      <c r="K33" s="856" t="str">
        <f>IF($B33="","",INDEX('All CCC'!K$7:K$846,MATCH(WatchList!$B33,'All CCC'!$B$7:$B$846,0)))</f>
        <v/>
      </c>
      <c r="L33" s="856" t="str">
        <f>IF($B33="","",INDEX('All CCC'!L$7:L$846,MATCH(WatchList!$B33,'All CCC'!$B$7:$B$846,0)))</f>
        <v/>
      </c>
      <c r="M33" s="856" t="str">
        <f>IF($B33="","",INDEX('All CCC'!M$7:M$846,MATCH(WatchList!$B33,'All CCC'!$B$7:$B$846,0)))</f>
        <v/>
      </c>
      <c r="N33" s="856" t="str">
        <f>IF($B33="","",INDEX('All CCC'!N$7:N$846,MATCH(WatchList!$B33,'All CCC'!$B$7:$B$846,0)))</f>
        <v/>
      </c>
      <c r="O33" s="856" t="str">
        <f>IF($B33="","",INDEX('All CCC'!O$7:O$846,MATCH(WatchList!$B33,'All CCC'!$B$7:$B$846,0)))</f>
        <v/>
      </c>
      <c r="P33" s="857" t="str">
        <f>IF($B33="","",INDEX('All CCC'!P$7:P$846,MATCH(WatchList!$B33,'All CCC'!$B$7:$B$846,0)))</f>
        <v/>
      </c>
      <c r="Q33" s="857" t="str">
        <f>IF($B33="","",INDEX('All CCC'!Q$7:Q$846,MATCH(WatchList!$B33,'All CCC'!$B$7:$B$846,0)))</f>
        <v/>
      </c>
      <c r="R33" s="856" t="str">
        <f>IF($B33="","",INDEX('All CCC'!R$7:R$846,MATCH(WatchList!$B33,'All CCC'!$B$7:$B$846,0)))</f>
        <v/>
      </c>
      <c r="S33" s="856" t="str">
        <f>IF($B33="","",INDEX('All CCC'!S$7:S$846,MATCH(WatchList!$B33,'All CCC'!$B$7:$B$846,0)))</f>
        <v/>
      </c>
      <c r="T33" s="856" t="str">
        <f>IF($B33="","",INDEX('All CCC'!T$7:T$846,MATCH(WatchList!$B33,'All CCC'!$B$7:$B$846,0)))</f>
        <v/>
      </c>
      <c r="U33" s="856" t="str">
        <f>IF($B33="","",INDEX('All CCC'!U$7:U$846,MATCH(WatchList!$B33,'All CCC'!$B$7:$B$846,0)))</f>
        <v/>
      </c>
      <c r="V33" s="856" t="str">
        <f>IF($B33="","",INDEX('All CCC'!V$7:V$846,MATCH(WatchList!$B33,'All CCC'!$B$7:$B$846,0)))</f>
        <v/>
      </c>
      <c r="W33" s="856" t="str">
        <f>IF($B33="","",INDEX('All CCC'!W$7:W$846,MATCH(WatchList!$B33,'All CCC'!$B$7:$B$846,0)))</f>
        <v/>
      </c>
      <c r="X33" s="856" t="str">
        <f>IF($B33="","",INDEX('All CCC'!X$7:X$846,MATCH(WatchList!$B33,'All CCC'!$B$7:$B$846,0)))</f>
        <v/>
      </c>
      <c r="Y33" s="856" t="str">
        <f>IF($B33="","",INDEX('All CCC'!Y$7:Y$846,MATCH(WatchList!$B33,'All CCC'!$B$7:$B$846,0)))</f>
        <v/>
      </c>
      <c r="Z33" s="856" t="str">
        <f>IF($B33="","",INDEX('All CCC'!Z$7:Z$846,MATCH(WatchList!$B33,'All CCC'!$B$7:$B$846,0)))</f>
        <v/>
      </c>
      <c r="AA33" s="856" t="str">
        <f>IF($B33="","",INDEX('All CCC'!AA$7:AA$846,MATCH(WatchList!$B33,'All CCC'!$B$7:$B$846,0)))</f>
        <v/>
      </c>
      <c r="AB33" s="856" t="str">
        <f>IF($B33="","",INDEX('All CCC'!AB$7:AB$846,MATCH(WatchList!$B33,'All CCC'!$B$7:$B$846,0)))</f>
        <v/>
      </c>
      <c r="AC33" s="856" t="str">
        <f>IF($B33="","",INDEX('All CCC'!AC$7:AC$846,MATCH(WatchList!$B33,'All CCC'!$B$7:$B$846,0)))</f>
        <v/>
      </c>
      <c r="AD33" s="856" t="str">
        <f>IF($B33="","",INDEX('All CCC'!AD$7:AD$846,MATCH(WatchList!$B33,'All CCC'!$B$7:$B$846,0)))</f>
        <v/>
      </c>
      <c r="AE33" s="856" t="str">
        <f>IF($B33="","",INDEX('All CCC'!AE$7:AE$846,MATCH(WatchList!$B33,'All CCC'!$B$7:$B$846,0)))</f>
        <v/>
      </c>
      <c r="AF33" s="856" t="str">
        <f>IF($B33="","",INDEX('All CCC'!AF$7:AF$846,MATCH(WatchList!$B33,'All CCC'!$B$7:$B$846,0)))</f>
        <v/>
      </c>
      <c r="AG33" s="856" t="str">
        <f>IF($B33="","",INDEX('All CCC'!AG$7:AG$846,MATCH(WatchList!$B33,'All CCC'!$B$7:$B$846,0)))</f>
        <v/>
      </c>
      <c r="AH33" s="856" t="str">
        <f>IF($B33="","",INDEX('All CCC'!AH$7:AH$846,MATCH(WatchList!$B33,'All CCC'!$B$7:$B$846,0)))</f>
        <v/>
      </c>
      <c r="AI33" s="856" t="str">
        <f>IF($B33="","",INDEX('All CCC'!AI$7:AI$846,MATCH(WatchList!$B33,'All CCC'!$B$7:$B$846,0)))</f>
        <v/>
      </c>
      <c r="AJ33" s="856" t="str">
        <f>IF($B33="","",INDEX('All CCC'!AJ$7:AJ$846,MATCH(WatchList!$B33,'All CCC'!$B$7:$B$846,0)))</f>
        <v/>
      </c>
      <c r="AK33" s="856" t="str">
        <f>IF($B33="","",INDEX('All CCC'!AK$7:AK$846,MATCH(WatchList!$B33,'All CCC'!$B$7:$B$846,0)))</f>
        <v/>
      </c>
      <c r="AL33" s="856" t="str">
        <f>IF($B33="","",INDEX('All CCC'!AL$7:AL$846,MATCH(WatchList!$B33,'All CCC'!$B$7:$B$846,0)))</f>
        <v/>
      </c>
      <c r="AM33" s="856" t="str">
        <f>IF($B33="","",INDEX('All CCC'!AM$7:AM$846,MATCH(WatchList!$B33,'All CCC'!$B$7:$B$846,0)))</f>
        <v/>
      </c>
      <c r="AN33" s="856" t="str">
        <f>IF($B33="","",INDEX('All CCC'!AN$7:AN$846,MATCH(WatchList!$B33,'All CCC'!$B$7:$B$846,0)))</f>
        <v/>
      </c>
      <c r="AO33" s="856" t="str">
        <f>IF($B33="","",INDEX('All CCC'!AO$7:AO$846,MATCH(WatchList!$B33,'All CCC'!$B$7:$B$846,0)))</f>
        <v/>
      </c>
      <c r="AP33" s="856" t="str">
        <f>IF($B33="","",INDEX('All CCC'!AP$7:AP$846,MATCH(WatchList!$B33,'All CCC'!$B$7:$B$846,0)))</f>
        <v/>
      </c>
      <c r="AQ33" s="856" t="str">
        <f>IF($B33="","",INDEX('All CCC'!AQ$7:AQ$846,MATCH(WatchList!$B33,'All CCC'!$B$7:$B$846,0)))</f>
        <v/>
      </c>
      <c r="AR33" s="856" t="str">
        <f>IF($B33="","",INDEX('All CCC'!AR$7:AR$846,MATCH(WatchList!$B33,'All CCC'!$B$7:$B$846,0)))</f>
        <v/>
      </c>
      <c r="AS33" s="856" t="str">
        <f>IF($B33="","",INDEX('All CCC'!AS$7:AS$846,MATCH(WatchList!$B33,'All CCC'!$B$7:$B$846,0)))</f>
        <v/>
      </c>
      <c r="AT33" s="856" t="str">
        <f>IF($B33="","",INDEX('All CCC'!AT$7:AT$846,MATCH(WatchList!$B33,'All CCC'!$B$7:$B$846,0)))</f>
        <v/>
      </c>
      <c r="AU33" s="856" t="str">
        <f>IF($B33="","",INDEX('All CCC'!AU$7:AU$846,MATCH(WatchList!$B33,'All CCC'!$B$7:$B$846,0)))</f>
        <v/>
      </c>
      <c r="AV33" s="856" t="str">
        <f>IF($B33="","",INDEX('All CCC'!AV$7:AV$846,MATCH(WatchList!$B33,'All CCC'!$B$7:$B$846,0)))</f>
        <v/>
      </c>
      <c r="AW33" s="856" t="str">
        <f>IF($B33="","",INDEX('All CCC'!AW$7:AW$846,MATCH(WatchList!$B33,'All CCC'!$B$7:$B$846,0)))</f>
        <v/>
      </c>
      <c r="AX33" s="856" t="str">
        <f>IF($B33="","",INDEX('All CCC'!AX$7:AX$846,MATCH(WatchList!$B33,'All CCC'!$B$7:$B$846,0)))</f>
        <v/>
      </c>
      <c r="AY33" s="856" t="str">
        <f>IF($B33="","",INDEX('All CCC'!AY$7:AY$846,MATCH(WatchList!$B33,'All CCC'!$B$7:$B$846,0)))</f>
        <v/>
      </c>
      <c r="AZ33" s="856" t="str">
        <f>IF($B33="","",INDEX('All CCC'!AZ$7:AZ$846,MATCH(WatchList!$B33,'All CCC'!$B$7:$B$846,0)))</f>
        <v/>
      </c>
      <c r="BA33" s="856" t="str">
        <f>IF($B33="","",INDEX('All CCC'!BA$7:BA$846,MATCH(WatchList!$B33,'All CCC'!$B$7:$B$846,0)))</f>
        <v/>
      </c>
      <c r="BB33" s="856" t="str">
        <f>IF($B33="","",INDEX('All CCC'!BB$7:BB$846,MATCH(WatchList!$B33,'All CCC'!$B$7:$B$846,0)))</f>
        <v/>
      </c>
      <c r="BC33" s="856" t="str">
        <f>IF($B33="","",INDEX('All CCC'!BC$7:BC$846,MATCH(WatchList!$B33,'All CCC'!$B$7:$B$846,0)))</f>
        <v/>
      </c>
      <c r="BD33" s="856" t="str">
        <f>IF($B33="","",INDEX('All CCC'!BD$7:BD$846,MATCH(WatchList!$B33,'All CCC'!$B$7:$B$846,0)))</f>
        <v/>
      </c>
      <c r="BE33" s="856" t="str">
        <f>IF($B33="","",INDEX('All CCC'!BE$7:BE$846,MATCH(WatchList!$B33,'All CCC'!$B$7:$B$846,0)))</f>
        <v/>
      </c>
      <c r="BF33" s="856" t="str">
        <f>IF($B33="","",INDEX('All CCC'!BF$7:BF$846,MATCH(WatchList!$B33,'All CCC'!$B$7:$B$846,0)))</f>
        <v/>
      </c>
      <c r="BG33" s="856" t="str">
        <f>IF($B33="","",INDEX('All CCC'!BG$7:BG$846,MATCH(WatchList!$B33,'All CCC'!$B$7:$B$846,0)))</f>
        <v/>
      </c>
    </row>
    <row r="34" spans="1:59" x14ac:dyDescent="0.2">
      <c r="A34" s="550" t="str">
        <f>IF($B34="","",INDEX('All CCC'!A$7:A$846,MATCH(WatchList!$B34,'All CCC'!$B$7:$B$846,0)))</f>
        <v/>
      </c>
      <c r="B34" s="31"/>
      <c r="C34" s="856" t="str">
        <f>IF($B34="","",INDEX('All CCC'!C$7:C$846,MATCH(WatchList!$B34,'All CCC'!$B$7:$B$846,0)))</f>
        <v/>
      </c>
      <c r="D34" s="856" t="str">
        <f>IF($B34="","",INDEX('All CCC'!D$7:D$846,MATCH(WatchList!$B34,'All CCC'!$B$7:$B$846,0)))</f>
        <v/>
      </c>
      <c r="E34" s="856" t="str">
        <f>IF($B34="","",INDEX('All CCC'!E$7:E$846,MATCH(WatchList!$B34,'All CCC'!$B$7:$B$846,0)))</f>
        <v/>
      </c>
      <c r="F34" s="856" t="str">
        <f>IF($B34="","",INDEX('All CCC'!F$7:F$846,MATCH(WatchList!$B34,'All CCC'!$B$7:$B$846,0)))</f>
        <v/>
      </c>
      <c r="G34" s="856" t="str">
        <f>IF($B34="","",INDEX('All CCC'!G$7:G$846,MATCH(WatchList!$B34,'All CCC'!$B$7:$B$846,0)))</f>
        <v/>
      </c>
      <c r="H34" s="856" t="str">
        <f>IF($B34="","",INDEX('All CCC'!H$7:H$846,MATCH(WatchList!$B34,'All CCC'!$B$7:$B$846,0)))</f>
        <v/>
      </c>
      <c r="I34" s="856" t="str">
        <f>IF($B34="","",INDEX('All CCC'!I$7:I$846,MATCH(WatchList!$B34,'All CCC'!$B$7:$B$846,0)))</f>
        <v/>
      </c>
      <c r="J34" s="856" t="str">
        <f>IF($B34="","",INDEX('All CCC'!J$7:J$846,MATCH(WatchList!$B34,'All CCC'!$B$7:$B$846,0)))</f>
        <v/>
      </c>
      <c r="K34" s="856" t="str">
        <f>IF($B34="","",INDEX('All CCC'!K$7:K$846,MATCH(WatchList!$B34,'All CCC'!$B$7:$B$846,0)))</f>
        <v/>
      </c>
      <c r="L34" s="856" t="str">
        <f>IF($B34="","",INDEX('All CCC'!L$7:L$846,MATCH(WatchList!$B34,'All CCC'!$B$7:$B$846,0)))</f>
        <v/>
      </c>
      <c r="M34" s="856" t="str">
        <f>IF($B34="","",INDEX('All CCC'!M$7:M$846,MATCH(WatchList!$B34,'All CCC'!$B$7:$B$846,0)))</f>
        <v/>
      </c>
      <c r="N34" s="856" t="str">
        <f>IF($B34="","",INDEX('All CCC'!N$7:N$846,MATCH(WatchList!$B34,'All CCC'!$B$7:$B$846,0)))</f>
        <v/>
      </c>
      <c r="O34" s="856" t="str">
        <f>IF($B34="","",INDEX('All CCC'!O$7:O$846,MATCH(WatchList!$B34,'All CCC'!$B$7:$B$846,0)))</f>
        <v/>
      </c>
      <c r="P34" s="857" t="str">
        <f>IF($B34="","",INDEX('All CCC'!P$7:P$846,MATCH(WatchList!$B34,'All CCC'!$B$7:$B$846,0)))</f>
        <v/>
      </c>
      <c r="Q34" s="857" t="str">
        <f>IF($B34="","",INDEX('All CCC'!Q$7:Q$846,MATCH(WatchList!$B34,'All CCC'!$B$7:$B$846,0)))</f>
        <v/>
      </c>
      <c r="R34" s="856" t="str">
        <f>IF($B34="","",INDEX('All CCC'!R$7:R$846,MATCH(WatchList!$B34,'All CCC'!$B$7:$B$846,0)))</f>
        <v/>
      </c>
      <c r="S34" s="856" t="str">
        <f>IF($B34="","",INDEX('All CCC'!S$7:S$846,MATCH(WatchList!$B34,'All CCC'!$B$7:$B$846,0)))</f>
        <v/>
      </c>
      <c r="T34" s="856" t="str">
        <f>IF($B34="","",INDEX('All CCC'!T$7:T$846,MATCH(WatchList!$B34,'All CCC'!$B$7:$B$846,0)))</f>
        <v/>
      </c>
      <c r="U34" s="856" t="str">
        <f>IF($B34="","",INDEX('All CCC'!U$7:U$846,MATCH(WatchList!$B34,'All CCC'!$B$7:$B$846,0)))</f>
        <v/>
      </c>
      <c r="V34" s="856" t="str">
        <f>IF($B34="","",INDEX('All CCC'!V$7:V$846,MATCH(WatchList!$B34,'All CCC'!$B$7:$B$846,0)))</f>
        <v/>
      </c>
      <c r="W34" s="856" t="str">
        <f>IF($B34="","",INDEX('All CCC'!W$7:W$846,MATCH(WatchList!$B34,'All CCC'!$B$7:$B$846,0)))</f>
        <v/>
      </c>
      <c r="X34" s="856" t="str">
        <f>IF($B34="","",INDEX('All CCC'!X$7:X$846,MATCH(WatchList!$B34,'All CCC'!$B$7:$B$846,0)))</f>
        <v/>
      </c>
      <c r="Y34" s="856" t="str">
        <f>IF($B34="","",INDEX('All CCC'!Y$7:Y$846,MATCH(WatchList!$B34,'All CCC'!$B$7:$B$846,0)))</f>
        <v/>
      </c>
      <c r="Z34" s="856" t="str">
        <f>IF($B34="","",INDEX('All CCC'!Z$7:Z$846,MATCH(WatchList!$B34,'All CCC'!$B$7:$B$846,0)))</f>
        <v/>
      </c>
      <c r="AA34" s="856" t="str">
        <f>IF($B34="","",INDEX('All CCC'!AA$7:AA$846,MATCH(WatchList!$B34,'All CCC'!$B$7:$B$846,0)))</f>
        <v/>
      </c>
      <c r="AB34" s="856" t="str">
        <f>IF($B34="","",INDEX('All CCC'!AB$7:AB$846,MATCH(WatchList!$B34,'All CCC'!$B$7:$B$846,0)))</f>
        <v/>
      </c>
      <c r="AC34" s="856" t="str">
        <f>IF($B34="","",INDEX('All CCC'!AC$7:AC$846,MATCH(WatchList!$B34,'All CCC'!$B$7:$B$846,0)))</f>
        <v/>
      </c>
      <c r="AD34" s="856" t="str">
        <f>IF($B34="","",INDEX('All CCC'!AD$7:AD$846,MATCH(WatchList!$B34,'All CCC'!$B$7:$B$846,0)))</f>
        <v/>
      </c>
      <c r="AE34" s="856" t="str">
        <f>IF($B34="","",INDEX('All CCC'!AE$7:AE$846,MATCH(WatchList!$B34,'All CCC'!$B$7:$B$846,0)))</f>
        <v/>
      </c>
      <c r="AF34" s="856" t="str">
        <f>IF($B34="","",INDEX('All CCC'!AF$7:AF$846,MATCH(WatchList!$B34,'All CCC'!$B$7:$B$846,0)))</f>
        <v/>
      </c>
      <c r="AG34" s="856" t="str">
        <f>IF($B34="","",INDEX('All CCC'!AG$7:AG$846,MATCH(WatchList!$B34,'All CCC'!$B$7:$B$846,0)))</f>
        <v/>
      </c>
      <c r="AH34" s="856" t="str">
        <f>IF($B34="","",INDEX('All CCC'!AH$7:AH$846,MATCH(WatchList!$B34,'All CCC'!$B$7:$B$846,0)))</f>
        <v/>
      </c>
      <c r="AI34" s="856" t="str">
        <f>IF($B34="","",INDEX('All CCC'!AI$7:AI$846,MATCH(WatchList!$B34,'All CCC'!$B$7:$B$846,0)))</f>
        <v/>
      </c>
      <c r="AJ34" s="856" t="str">
        <f>IF($B34="","",INDEX('All CCC'!AJ$7:AJ$846,MATCH(WatchList!$B34,'All CCC'!$B$7:$B$846,0)))</f>
        <v/>
      </c>
      <c r="AK34" s="856" t="str">
        <f>IF($B34="","",INDEX('All CCC'!AK$7:AK$846,MATCH(WatchList!$B34,'All CCC'!$B$7:$B$846,0)))</f>
        <v/>
      </c>
      <c r="AL34" s="856" t="str">
        <f>IF($B34="","",INDEX('All CCC'!AL$7:AL$846,MATCH(WatchList!$B34,'All CCC'!$B$7:$B$846,0)))</f>
        <v/>
      </c>
      <c r="AM34" s="856" t="str">
        <f>IF($B34="","",INDEX('All CCC'!AM$7:AM$846,MATCH(WatchList!$B34,'All CCC'!$B$7:$B$846,0)))</f>
        <v/>
      </c>
      <c r="AN34" s="856" t="str">
        <f>IF($B34="","",INDEX('All CCC'!AN$7:AN$846,MATCH(WatchList!$B34,'All CCC'!$B$7:$B$846,0)))</f>
        <v/>
      </c>
      <c r="AO34" s="856" t="str">
        <f>IF($B34="","",INDEX('All CCC'!AO$7:AO$846,MATCH(WatchList!$B34,'All CCC'!$B$7:$B$846,0)))</f>
        <v/>
      </c>
      <c r="AP34" s="856" t="str">
        <f>IF($B34="","",INDEX('All CCC'!AP$7:AP$846,MATCH(WatchList!$B34,'All CCC'!$B$7:$B$846,0)))</f>
        <v/>
      </c>
      <c r="AQ34" s="856" t="str">
        <f>IF($B34="","",INDEX('All CCC'!AQ$7:AQ$846,MATCH(WatchList!$B34,'All CCC'!$B$7:$B$846,0)))</f>
        <v/>
      </c>
      <c r="AR34" s="856" t="str">
        <f>IF($B34="","",INDEX('All CCC'!AR$7:AR$846,MATCH(WatchList!$B34,'All CCC'!$B$7:$B$846,0)))</f>
        <v/>
      </c>
      <c r="AS34" s="856" t="str">
        <f>IF($B34="","",INDEX('All CCC'!AS$7:AS$846,MATCH(WatchList!$B34,'All CCC'!$B$7:$B$846,0)))</f>
        <v/>
      </c>
      <c r="AT34" s="856" t="str">
        <f>IF($B34="","",INDEX('All CCC'!AT$7:AT$846,MATCH(WatchList!$B34,'All CCC'!$B$7:$B$846,0)))</f>
        <v/>
      </c>
      <c r="AU34" s="856" t="str">
        <f>IF($B34="","",INDEX('All CCC'!AU$7:AU$846,MATCH(WatchList!$B34,'All CCC'!$B$7:$B$846,0)))</f>
        <v/>
      </c>
      <c r="AV34" s="856" t="str">
        <f>IF($B34="","",INDEX('All CCC'!AV$7:AV$846,MATCH(WatchList!$B34,'All CCC'!$B$7:$B$846,0)))</f>
        <v/>
      </c>
      <c r="AW34" s="856" t="str">
        <f>IF($B34="","",INDEX('All CCC'!AW$7:AW$846,MATCH(WatchList!$B34,'All CCC'!$B$7:$B$846,0)))</f>
        <v/>
      </c>
      <c r="AX34" s="856" t="str">
        <f>IF($B34="","",INDEX('All CCC'!AX$7:AX$846,MATCH(WatchList!$B34,'All CCC'!$B$7:$B$846,0)))</f>
        <v/>
      </c>
      <c r="AY34" s="856" t="str">
        <f>IF($B34="","",INDEX('All CCC'!AY$7:AY$846,MATCH(WatchList!$B34,'All CCC'!$B$7:$B$846,0)))</f>
        <v/>
      </c>
      <c r="AZ34" s="856" t="str">
        <f>IF($B34="","",INDEX('All CCC'!AZ$7:AZ$846,MATCH(WatchList!$B34,'All CCC'!$B$7:$B$846,0)))</f>
        <v/>
      </c>
      <c r="BA34" s="856" t="str">
        <f>IF($B34="","",INDEX('All CCC'!BA$7:BA$846,MATCH(WatchList!$B34,'All CCC'!$B$7:$B$846,0)))</f>
        <v/>
      </c>
      <c r="BB34" s="856" t="str">
        <f>IF($B34="","",INDEX('All CCC'!BB$7:BB$846,MATCH(WatchList!$B34,'All CCC'!$B$7:$B$846,0)))</f>
        <v/>
      </c>
      <c r="BC34" s="856" t="str">
        <f>IF($B34="","",INDEX('All CCC'!BC$7:BC$846,MATCH(WatchList!$B34,'All CCC'!$B$7:$B$846,0)))</f>
        <v/>
      </c>
      <c r="BD34" s="856" t="str">
        <f>IF($B34="","",INDEX('All CCC'!BD$7:BD$846,MATCH(WatchList!$B34,'All CCC'!$B$7:$B$846,0)))</f>
        <v/>
      </c>
      <c r="BE34" s="856" t="str">
        <f>IF($B34="","",INDEX('All CCC'!BE$7:BE$846,MATCH(WatchList!$B34,'All CCC'!$B$7:$B$846,0)))</f>
        <v/>
      </c>
      <c r="BF34" s="856" t="str">
        <f>IF($B34="","",INDEX('All CCC'!BF$7:BF$846,MATCH(WatchList!$B34,'All CCC'!$B$7:$B$846,0)))</f>
        <v/>
      </c>
      <c r="BG34" s="856" t="str">
        <f>IF($B34="","",INDEX('All CCC'!BG$7:BG$846,MATCH(WatchList!$B34,'All CCC'!$B$7:$B$846,0)))</f>
        <v/>
      </c>
    </row>
    <row r="35" spans="1:59" x14ac:dyDescent="0.2">
      <c r="A35" s="550" t="str">
        <f>IF($B35="","",INDEX('All CCC'!A$7:A$846,MATCH(WatchList!$B35,'All CCC'!$B$7:$B$846,0)))</f>
        <v/>
      </c>
      <c r="B35" s="31"/>
      <c r="C35" s="856" t="str">
        <f>IF($B35="","",INDEX('All CCC'!C$7:C$846,MATCH(WatchList!$B35,'All CCC'!$B$7:$B$846,0)))</f>
        <v/>
      </c>
      <c r="D35" s="856" t="str">
        <f>IF($B35="","",INDEX('All CCC'!D$7:D$846,MATCH(WatchList!$B35,'All CCC'!$B$7:$B$846,0)))</f>
        <v/>
      </c>
      <c r="E35" s="856" t="str">
        <f>IF($B35="","",INDEX('All CCC'!E$7:E$846,MATCH(WatchList!$B35,'All CCC'!$B$7:$B$846,0)))</f>
        <v/>
      </c>
      <c r="F35" s="856" t="str">
        <f>IF($B35="","",INDEX('All CCC'!F$7:F$846,MATCH(WatchList!$B35,'All CCC'!$B$7:$B$846,0)))</f>
        <v/>
      </c>
      <c r="G35" s="856" t="str">
        <f>IF($B35="","",INDEX('All CCC'!G$7:G$846,MATCH(WatchList!$B35,'All CCC'!$B$7:$B$846,0)))</f>
        <v/>
      </c>
      <c r="H35" s="856" t="str">
        <f>IF($B35="","",INDEX('All CCC'!H$7:H$846,MATCH(WatchList!$B35,'All CCC'!$B$7:$B$846,0)))</f>
        <v/>
      </c>
      <c r="I35" s="856" t="str">
        <f>IF($B35="","",INDEX('All CCC'!I$7:I$846,MATCH(WatchList!$B35,'All CCC'!$B$7:$B$846,0)))</f>
        <v/>
      </c>
      <c r="J35" s="856" t="str">
        <f>IF($B35="","",INDEX('All CCC'!J$7:J$846,MATCH(WatchList!$B35,'All CCC'!$B$7:$B$846,0)))</f>
        <v/>
      </c>
      <c r="K35" s="856" t="str">
        <f>IF($B35="","",INDEX('All CCC'!K$7:K$846,MATCH(WatchList!$B35,'All CCC'!$B$7:$B$846,0)))</f>
        <v/>
      </c>
      <c r="L35" s="856" t="str">
        <f>IF($B35="","",INDEX('All CCC'!L$7:L$846,MATCH(WatchList!$B35,'All CCC'!$B$7:$B$846,0)))</f>
        <v/>
      </c>
      <c r="M35" s="856" t="str">
        <f>IF($B35="","",INDEX('All CCC'!M$7:M$846,MATCH(WatchList!$B35,'All CCC'!$B$7:$B$846,0)))</f>
        <v/>
      </c>
      <c r="N35" s="856" t="str">
        <f>IF($B35="","",INDEX('All CCC'!N$7:N$846,MATCH(WatchList!$B35,'All CCC'!$B$7:$B$846,0)))</f>
        <v/>
      </c>
      <c r="O35" s="856" t="str">
        <f>IF($B35="","",INDEX('All CCC'!O$7:O$846,MATCH(WatchList!$B35,'All CCC'!$B$7:$B$846,0)))</f>
        <v/>
      </c>
      <c r="P35" s="857" t="str">
        <f>IF($B35="","",INDEX('All CCC'!P$7:P$846,MATCH(WatchList!$B35,'All CCC'!$B$7:$B$846,0)))</f>
        <v/>
      </c>
      <c r="Q35" s="857" t="str">
        <f>IF($B35="","",INDEX('All CCC'!Q$7:Q$846,MATCH(WatchList!$B35,'All CCC'!$B$7:$B$846,0)))</f>
        <v/>
      </c>
      <c r="R35" s="856" t="str">
        <f>IF($B35="","",INDEX('All CCC'!R$7:R$846,MATCH(WatchList!$B35,'All CCC'!$B$7:$B$846,0)))</f>
        <v/>
      </c>
      <c r="S35" s="856" t="str">
        <f>IF($B35="","",INDEX('All CCC'!S$7:S$846,MATCH(WatchList!$B35,'All CCC'!$B$7:$B$846,0)))</f>
        <v/>
      </c>
      <c r="T35" s="856" t="str">
        <f>IF($B35="","",INDEX('All CCC'!T$7:T$846,MATCH(WatchList!$B35,'All CCC'!$B$7:$B$846,0)))</f>
        <v/>
      </c>
      <c r="U35" s="856" t="str">
        <f>IF($B35="","",INDEX('All CCC'!U$7:U$846,MATCH(WatchList!$B35,'All CCC'!$B$7:$B$846,0)))</f>
        <v/>
      </c>
      <c r="V35" s="856" t="str">
        <f>IF($B35="","",INDEX('All CCC'!V$7:V$846,MATCH(WatchList!$B35,'All CCC'!$B$7:$B$846,0)))</f>
        <v/>
      </c>
      <c r="W35" s="856" t="str">
        <f>IF($B35="","",INDEX('All CCC'!W$7:W$846,MATCH(WatchList!$B35,'All CCC'!$B$7:$B$846,0)))</f>
        <v/>
      </c>
      <c r="X35" s="856" t="str">
        <f>IF($B35="","",INDEX('All CCC'!X$7:X$846,MATCH(WatchList!$B35,'All CCC'!$B$7:$B$846,0)))</f>
        <v/>
      </c>
      <c r="Y35" s="856" t="str">
        <f>IF($B35="","",INDEX('All CCC'!Y$7:Y$846,MATCH(WatchList!$B35,'All CCC'!$B$7:$B$846,0)))</f>
        <v/>
      </c>
      <c r="Z35" s="856" t="str">
        <f>IF($B35="","",INDEX('All CCC'!Z$7:Z$846,MATCH(WatchList!$B35,'All CCC'!$B$7:$B$846,0)))</f>
        <v/>
      </c>
      <c r="AA35" s="856" t="str">
        <f>IF($B35="","",INDEX('All CCC'!AA$7:AA$846,MATCH(WatchList!$B35,'All CCC'!$B$7:$B$846,0)))</f>
        <v/>
      </c>
      <c r="AB35" s="856" t="str">
        <f>IF($B35="","",INDEX('All CCC'!AB$7:AB$846,MATCH(WatchList!$B35,'All CCC'!$B$7:$B$846,0)))</f>
        <v/>
      </c>
      <c r="AC35" s="856" t="str">
        <f>IF($B35="","",INDEX('All CCC'!AC$7:AC$846,MATCH(WatchList!$B35,'All CCC'!$B$7:$B$846,0)))</f>
        <v/>
      </c>
      <c r="AD35" s="856" t="str">
        <f>IF($B35="","",INDEX('All CCC'!AD$7:AD$846,MATCH(WatchList!$B35,'All CCC'!$B$7:$B$846,0)))</f>
        <v/>
      </c>
      <c r="AE35" s="856" t="str">
        <f>IF($B35="","",INDEX('All CCC'!AE$7:AE$846,MATCH(WatchList!$B35,'All CCC'!$B$7:$B$846,0)))</f>
        <v/>
      </c>
      <c r="AF35" s="856" t="str">
        <f>IF($B35="","",INDEX('All CCC'!AF$7:AF$846,MATCH(WatchList!$B35,'All CCC'!$B$7:$B$846,0)))</f>
        <v/>
      </c>
      <c r="AG35" s="856" t="str">
        <f>IF($B35="","",INDEX('All CCC'!AG$7:AG$846,MATCH(WatchList!$B35,'All CCC'!$B$7:$B$846,0)))</f>
        <v/>
      </c>
      <c r="AH35" s="856" t="str">
        <f>IF($B35="","",INDEX('All CCC'!AH$7:AH$846,MATCH(WatchList!$B35,'All CCC'!$B$7:$B$846,0)))</f>
        <v/>
      </c>
      <c r="AI35" s="856" t="str">
        <f>IF($B35="","",INDEX('All CCC'!AI$7:AI$846,MATCH(WatchList!$B35,'All CCC'!$B$7:$B$846,0)))</f>
        <v/>
      </c>
      <c r="AJ35" s="856" t="str">
        <f>IF($B35="","",INDEX('All CCC'!AJ$7:AJ$846,MATCH(WatchList!$B35,'All CCC'!$B$7:$B$846,0)))</f>
        <v/>
      </c>
      <c r="AK35" s="856" t="str">
        <f>IF($B35="","",INDEX('All CCC'!AK$7:AK$846,MATCH(WatchList!$B35,'All CCC'!$B$7:$B$846,0)))</f>
        <v/>
      </c>
      <c r="AL35" s="856" t="str">
        <f>IF($B35="","",INDEX('All CCC'!AL$7:AL$846,MATCH(WatchList!$B35,'All CCC'!$B$7:$B$846,0)))</f>
        <v/>
      </c>
      <c r="AM35" s="856" t="str">
        <f>IF($B35="","",INDEX('All CCC'!AM$7:AM$846,MATCH(WatchList!$B35,'All CCC'!$B$7:$B$846,0)))</f>
        <v/>
      </c>
      <c r="AN35" s="856" t="str">
        <f>IF($B35="","",INDEX('All CCC'!AN$7:AN$846,MATCH(WatchList!$B35,'All CCC'!$B$7:$B$846,0)))</f>
        <v/>
      </c>
      <c r="AO35" s="856" t="str">
        <f>IF($B35="","",INDEX('All CCC'!AO$7:AO$846,MATCH(WatchList!$B35,'All CCC'!$B$7:$B$846,0)))</f>
        <v/>
      </c>
      <c r="AP35" s="856" t="str">
        <f>IF($B35="","",INDEX('All CCC'!AP$7:AP$846,MATCH(WatchList!$B35,'All CCC'!$B$7:$B$846,0)))</f>
        <v/>
      </c>
      <c r="AQ35" s="856" t="str">
        <f>IF($B35="","",INDEX('All CCC'!AQ$7:AQ$846,MATCH(WatchList!$B35,'All CCC'!$B$7:$B$846,0)))</f>
        <v/>
      </c>
      <c r="AR35" s="856" t="str">
        <f>IF($B35="","",INDEX('All CCC'!AR$7:AR$846,MATCH(WatchList!$B35,'All CCC'!$B$7:$B$846,0)))</f>
        <v/>
      </c>
      <c r="AS35" s="856" t="str">
        <f>IF($B35="","",INDEX('All CCC'!AS$7:AS$846,MATCH(WatchList!$B35,'All CCC'!$B$7:$B$846,0)))</f>
        <v/>
      </c>
      <c r="AT35" s="856" t="str">
        <f>IF($B35="","",INDEX('All CCC'!AT$7:AT$846,MATCH(WatchList!$B35,'All CCC'!$B$7:$B$846,0)))</f>
        <v/>
      </c>
      <c r="AU35" s="856" t="str">
        <f>IF($B35="","",INDEX('All CCC'!AU$7:AU$846,MATCH(WatchList!$B35,'All CCC'!$B$7:$B$846,0)))</f>
        <v/>
      </c>
      <c r="AV35" s="856" t="str">
        <f>IF($B35="","",INDEX('All CCC'!AV$7:AV$846,MATCH(WatchList!$B35,'All CCC'!$B$7:$B$846,0)))</f>
        <v/>
      </c>
      <c r="AW35" s="856" t="str">
        <f>IF($B35="","",INDEX('All CCC'!AW$7:AW$846,MATCH(WatchList!$B35,'All CCC'!$B$7:$B$846,0)))</f>
        <v/>
      </c>
      <c r="AX35" s="856" t="str">
        <f>IF($B35="","",INDEX('All CCC'!AX$7:AX$846,MATCH(WatchList!$B35,'All CCC'!$B$7:$B$846,0)))</f>
        <v/>
      </c>
      <c r="AY35" s="856" t="str">
        <f>IF($B35="","",INDEX('All CCC'!AY$7:AY$846,MATCH(WatchList!$B35,'All CCC'!$B$7:$B$846,0)))</f>
        <v/>
      </c>
      <c r="AZ35" s="856" t="str">
        <f>IF($B35="","",INDEX('All CCC'!AZ$7:AZ$846,MATCH(WatchList!$B35,'All CCC'!$B$7:$B$846,0)))</f>
        <v/>
      </c>
      <c r="BA35" s="856" t="str">
        <f>IF($B35="","",INDEX('All CCC'!BA$7:BA$846,MATCH(WatchList!$B35,'All CCC'!$B$7:$B$846,0)))</f>
        <v/>
      </c>
      <c r="BB35" s="856" t="str">
        <f>IF($B35="","",INDEX('All CCC'!BB$7:BB$846,MATCH(WatchList!$B35,'All CCC'!$B$7:$B$846,0)))</f>
        <v/>
      </c>
      <c r="BC35" s="856" t="str">
        <f>IF($B35="","",INDEX('All CCC'!BC$7:BC$846,MATCH(WatchList!$B35,'All CCC'!$B$7:$B$846,0)))</f>
        <v/>
      </c>
      <c r="BD35" s="856" t="str">
        <f>IF($B35="","",INDEX('All CCC'!BD$7:BD$846,MATCH(WatchList!$B35,'All CCC'!$B$7:$B$846,0)))</f>
        <v/>
      </c>
      <c r="BE35" s="856" t="str">
        <f>IF($B35="","",INDEX('All CCC'!BE$7:BE$846,MATCH(WatchList!$B35,'All CCC'!$B$7:$B$846,0)))</f>
        <v/>
      </c>
      <c r="BF35" s="856" t="str">
        <f>IF($B35="","",INDEX('All CCC'!BF$7:BF$846,MATCH(WatchList!$B35,'All CCC'!$B$7:$B$846,0)))</f>
        <v/>
      </c>
      <c r="BG35" s="856" t="str">
        <f>IF($B35="","",INDEX('All CCC'!BG$7:BG$846,MATCH(WatchList!$B35,'All CCC'!$B$7:$B$846,0)))</f>
        <v/>
      </c>
    </row>
    <row r="36" spans="1:59" x14ac:dyDescent="0.2">
      <c r="A36" s="550" t="str">
        <f>IF($B36="","",INDEX('All CCC'!A$7:A$846,MATCH(WatchList!$B36,'All CCC'!$B$7:$B$846,0)))</f>
        <v/>
      </c>
      <c r="B36" s="31"/>
      <c r="C36" s="856" t="str">
        <f>IF($B36="","",INDEX('All CCC'!C$7:C$846,MATCH(WatchList!$B36,'All CCC'!$B$7:$B$846,0)))</f>
        <v/>
      </c>
      <c r="D36" s="856" t="str">
        <f>IF($B36="","",INDEX('All CCC'!D$7:D$846,MATCH(WatchList!$B36,'All CCC'!$B$7:$B$846,0)))</f>
        <v/>
      </c>
      <c r="E36" s="856" t="str">
        <f>IF($B36="","",INDEX('All CCC'!E$7:E$846,MATCH(WatchList!$B36,'All CCC'!$B$7:$B$846,0)))</f>
        <v/>
      </c>
      <c r="F36" s="856" t="str">
        <f>IF($B36="","",INDEX('All CCC'!F$7:F$846,MATCH(WatchList!$B36,'All CCC'!$B$7:$B$846,0)))</f>
        <v/>
      </c>
      <c r="G36" s="856" t="str">
        <f>IF($B36="","",INDEX('All CCC'!G$7:G$846,MATCH(WatchList!$B36,'All CCC'!$B$7:$B$846,0)))</f>
        <v/>
      </c>
      <c r="H36" s="856" t="str">
        <f>IF($B36="","",INDEX('All CCC'!H$7:H$846,MATCH(WatchList!$B36,'All CCC'!$B$7:$B$846,0)))</f>
        <v/>
      </c>
      <c r="I36" s="856" t="str">
        <f>IF($B36="","",INDEX('All CCC'!I$7:I$846,MATCH(WatchList!$B36,'All CCC'!$B$7:$B$846,0)))</f>
        <v/>
      </c>
      <c r="J36" s="856" t="str">
        <f>IF($B36="","",INDEX('All CCC'!J$7:J$846,MATCH(WatchList!$B36,'All CCC'!$B$7:$B$846,0)))</f>
        <v/>
      </c>
      <c r="K36" s="856" t="str">
        <f>IF($B36="","",INDEX('All CCC'!K$7:K$846,MATCH(WatchList!$B36,'All CCC'!$B$7:$B$846,0)))</f>
        <v/>
      </c>
      <c r="L36" s="856" t="str">
        <f>IF($B36="","",INDEX('All CCC'!L$7:L$846,MATCH(WatchList!$B36,'All CCC'!$B$7:$B$846,0)))</f>
        <v/>
      </c>
      <c r="M36" s="856" t="str">
        <f>IF($B36="","",INDEX('All CCC'!M$7:M$846,MATCH(WatchList!$B36,'All CCC'!$B$7:$B$846,0)))</f>
        <v/>
      </c>
      <c r="N36" s="856" t="str">
        <f>IF($B36="","",INDEX('All CCC'!N$7:N$846,MATCH(WatchList!$B36,'All CCC'!$B$7:$B$846,0)))</f>
        <v/>
      </c>
      <c r="O36" s="856" t="str">
        <f>IF($B36="","",INDEX('All CCC'!O$7:O$846,MATCH(WatchList!$B36,'All CCC'!$B$7:$B$846,0)))</f>
        <v/>
      </c>
      <c r="P36" s="857" t="str">
        <f>IF($B36="","",INDEX('All CCC'!P$7:P$846,MATCH(WatchList!$B36,'All CCC'!$B$7:$B$846,0)))</f>
        <v/>
      </c>
      <c r="Q36" s="857" t="str">
        <f>IF($B36="","",INDEX('All CCC'!Q$7:Q$846,MATCH(WatchList!$B36,'All CCC'!$B$7:$B$846,0)))</f>
        <v/>
      </c>
      <c r="R36" s="856" t="str">
        <f>IF($B36="","",INDEX('All CCC'!R$7:R$846,MATCH(WatchList!$B36,'All CCC'!$B$7:$B$846,0)))</f>
        <v/>
      </c>
      <c r="S36" s="856" t="str">
        <f>IF($B36="","",INDEX('All CCC'!S$7:S$846,MATCH(WatchList!$B36,'All CCC'!$B$7:$B$846,0)))</f>
        <v/>
      </c>
      <c r="T36" s="856" t="str">
        <f>IF($B36="","",INDEX('All CCC'!T$7:T$846,MATCH(WatchList!$B36,'All CCC'!$B$7:$B$846,0)))</f>
        <v/>
      </c>
      <c r="U36" s="856" t="str">
        <f>IF($B36="","",INDEX('All CCC'!U$7:U$846,MATCH(WatchList!$B36,'All CCC'!$B$7:$B$846,0)))</f>
        <v/>
      </c>
      <c r="V36" s="856" t="str">
        <f>IF($B36="","",INDEX('All CCC'!V$7:V$846,MATCH(WatchList!$B36,'All CCC'!$B$7:$B$846,0)))</f>
        <v/>
      </c>
      <c r="W36" s="856" t="str">
        <f>IF($B36="","",INDEX('All CCC'!W$7:W$846,MATCH(WatchList!$B36,'All CCC'!$B$7:$B$846,0)))</f>
        <v/>
      </c>
      <c r="X36" s="856" t="str">
        <f>IF($B36="","",INDEX('All CCC'!X$7:X$846,MATCH(WatchList!$B36,'All CCC'!$B$7:$B$846,0)))</f>
        <v/>
      </c>
      <c r="Y36" s="856" t="str">
        <f>IF($B36="","",INDEX('All CCC'!Y$7:Y$846,MATCH(WatchList!$B36,'All CCC'!$B$7:$B$846,0)))</f>
        <v/>
      </c>
      <c r="Z36" s="856" t="str">
        <f>IF($B36="","",INDEX('All CCC'!Z$7:Z$846,MATCH(WatchList!$B36,'All CCC'!$B$7:$B$846,0)))</f>
        <v/>
      </c>
      <c r="AA36" s="856" t="str">
        <f>IF($B36="","",INDEX('All CCC'!AA$7:AA$846,MATCH(WatchList!$B36,'All CCC'!$B$7:$B$846,0)))</f>
        <v/>
      </c>
      <c r="AB36" s="856" t="str">
        <f>IF($B36="","",INDEX('All CCC'!AB$7:AB$846,MATCH(WatchList!$B36,'All CCC'!$B$7:$B$846,0)))</f>
        <v/>
      </c>
      <c r="AC36" s="856" t="str">
        <f>IF($B36="","",INDEX('All CCC'!AC$7:AC$846,MATCH(WatchList!$B36,'All CCC'!$B$7:$B$846,0)))</f>
        <v/>
      </c>
      <c r="AD36" s="856" t="str">
        <f>IF($B36="","",INDEX('All CCC'!AD$7:AD$846,MATCH(WatchList!$B36,'All CCC'!$B$7:$B$846,0)))</f>
        <v/>
      </c>
      <c r="AE36" s="856" t="str">
        <f>IF($B36="","",INDEX('All CCC'!AE$7:AE$846,MATCH(WatchList!$B36,'All CCC'!$B$7:$B$846,0)))</f>
        <v/>
      </c>
      <c r="AF36" s="856" t="str">
        <f>IF($B36="","",INDEX('All CCC'!AF$7:AF$846,MATCH(WatchList!$B36,'All CCC'!$B$7:$B$846,0)))</f>
        <v/>
      </c>
      <c r="AG36" s="856" t="str">
        <f>IF($B36="","",INDEX('All CCC'!AG$7:AG$846,MATCH(WatchList!$B36,'All CCC'!$B$7:$B$846,0)))</f>
        <v/>
      </c>
      <c r="AH36" s="856" t="str">
        <f>IF($B36="","",INDEX('All CCC'!AH$7:AH$846,MATCH(WatchList!$B36,'All CCC'!$B$7:$B$846,0)))</f>
        <v/>
      </c>
      <c r="AI36" s="856" t="str">
        <f>IF($B36="","",INDEX('All CCC'!AI$7:AI$846,MATCH(WatchList!$B36,'All CCC'!$B$7:$B$846,0)))</f>
        <v/>
      </c>
      <c r="AJ36" s="856" t="str">
        <f>IF($B36="","",INDEX('All CCC'!AJ$7:AJ$846,MATCH(WatchList!$B36,'All CCC'!$B$7:$B$846,0)))</f>
        <v/>
      </c>
      <c r="AK36" s="856" t="str">
        <f>IF($B36="","",INDEX('All CCC'!AK$7:AK$846,MATCH(WatchList!$B36,'All CCC'!$B$7:$B$846,0)))</f>
        <v/>
      </c>
      <c r="AL36" s="856" t="str">
        <f>IF($B36="","",INDEX('All CCC'!AL$7:AL$846,MATCH(WatchList!$B36,'All CCC'!$B$7:$B$846,0)))</f>
        <v/>
      </c>
      <c r="AM36" s="856" t="str">
        <f>IF($B36="","",INDEX('All CCC'!AM$7:AM$846,MATCH(WatchList!$B36,'All CCC'!$B$7:$B$846,0)))</f>
        <v/>
      </c>
      <c r="AN36" s="856" t="str">
        <f>IF($B36="","",INDEX('All CCC'!AN$7:AN$846,MATCH(WatchList!$B36,'All CCC'!$B$7:$B$846,0)))</f>
        <v/>
      </c>
      <c r="AO36" s="856" t="str">
        <f>IF($B36="","",INDEX('All CCC'!AO$7:AO$846,MATCH(WatchList!$B36,'All CCC'!$B$7:$B$846,0)))</f>
        <v/>
      </c>
      <c r="AP36" s="856" t="str">
        <f>IF($B36="","",INDEX('All CCC'!AP$7:AP$846,MATCH(WatchList!$B36,'All CCC'!$B$7:$B$846,0)))</f>
        <v/>
      </c>
      <c r="AQ36" s="856" t="str">
        <f>IF($B36="","",INDEX('All CCC'!AQ$7:AQ$846,MATCH(WatchList!$B36,'All CCC'!$B$7:$B$846,0)))</f>
        <v/>
      </c>
      <c r="AR36" s="856" t="str">
        <f>IF($B36="","",INDEX('All CCC'!AR$7:AR$846,MATCH(WatchList!$B36,'All CCC'!$B$7:$B$846,0)))</f>
        <v/>
      </c>
      <c r="AS36" s="856" t="str">
        <f>IF($B36="","",INDEX('All CCC'!AS$7:AS$846,MATCH(WatchList!$B36,'All CCC'!$B$7:$B$846,0)))</f>
        <v/>
      </c>
      <c r="AT36" s="856" t="str">
        <f>IF($B36="","",INDEX('All CCC'!AT$7:AT$846,MATCH(WatchList!$B36,'All CCC'!$B$7:$B$846,0)))</f>
        <v/>
      </c>
      <c r="AU36" s="856" t="str">
        <f>IF($B36="","",INDEX('All CCC'!AU$7:AU$846,MATCH(WatchList!$B36,'All CCC'!$B$7:$B$846,0)))</f>
        <v/>
      </c>
      <c r="AV36" s="856" t="str">
        <f>IF($B36="","",INDEX('All CCC'!AV$7:AV$846,MATCH(WatchList!$B36,'All CCC'!$B$7:$B$846,0)))</f>
        <v/>
      </c>
      <c r="AW36" s="856" t="str">
        <f>IF($B36="","",INDEX('All CCC'!AW$7:AW$846,MATCH(WatchList!$B36,'All CCC'!$B$7:$B$846,0)))</f>
        <v/>
      </c>
      <c r="AX36" s="856" t="str">
        <f>IF($B36="","",INDEX('All CCC'!AX$7:AX$846,MATCH(WatchList!$B36,'All CCC'!$B$7:$B$846,0)))</f>
        <v/>
      </c>
      <c r="AY36" s="856" t="str">
        <f>IF($B36="","",INDEX('All CCC'!AY$7:AY$846,MATCH(WatchList!$B36,'All CCC'!$B$7:$B$846,0)))</f>
        <v/>
      </c>
      <c r="AZ36" s="856" t="str">
        <f>IF($B36="","",INDEX('All CCC'!AZ$7:AZ$846,MATCH(WatchList!$B36,'All CCC'!$B$7:$B$846,0)))</f>
        <v/>
      </c>
      <c r="BA36" s="856" t="str">
        <f>IF($B36="","",INDEX('All CCC'!BA$7:BA$846,MATCH(WatchList!$B36,'All CCC'!$B$7:$B$846,0)))</f>
        <v/>
      </c>
      <c r="BB36" s="856" t="str">
        <f>IF($B36="","",INDEX('All CCC'!BB$7:BB$846,MATCH(WatchList!$B36,'All CCC'!$B$7:$B$846,0)))</f>
        <v/>
      </c>
      <c r="BC36" s="856" t="str">
        <f>IF($B36="","",INDEX('All CCC'!BC$7:BC$846,MATCH(WatchList!$B36,'All CCC'!$B$7:$B$846,0)))</f>
        <v/>
      </c>
      <c r="BD36" s="856" t="str">
        <f>IF($B36="","",INDEX('All CCC'!BD$7:BD$846,MATCH(WatchList!$B36,'All CCC'!$B$7:$B$846,0)))</f>
        <v/>
      </c>
      <c r="BE36" s="856" t="str">
        <f>IF($B36="","",INDEX('All CCC'!BE$7:BE$846,MATCH(WatchList!$B36,'All CCC'!$B$7:$B$846,0)))</f>
        <v/>
      </c>
      <c r="BF36" s="856" t="str">
        <f>IF($B36="","",INDEX('All CCC'!BF$7:BF$846,MATCH(WatchList!$B36,'All CCC'!$B$7:$B$846,0)))</f>
        <v/>
      </c>
      <c r="BG36" s="856" t="str">
        <f>IF($B36="","",INDEX('All CCC'!BG$7:BG$846,MATCH(WatchList!$B36,'All CCC'!$B$7:$B$846,0)))</f>
        <v/>
      </c>
    </row>
    <row r="37" spans="1:59" x14ac:dyDescent="0.2">
      <c r="A37" s="550" t="str">
        <f>IF($B37="","",INDEX('All CCC'!A$7:A$846,MATCH(WatchList!$B37,'All CCC'!$B$7:$B$846,0)))</f>
        <v/>
      </c>
      <c r="B37" s="31"/>
      <c r="C37" s="856" t="str">
        <f>IF($B37="","",INDEX('All CCC'!C$7:C$846,MATCH(WatchList!$B37,'All CCC'!$B$7:$B$846,0)))</f>
        <v/>
      </c>
      <c r="D37" s="856" t="str">
        <f>IF($B37="","",INDEX('All CCC'!D$7:D$846,MATCH(WatchList!$B37,'All CCC'!$B$7:$B$846,0)))</f>
        <v/>
      </c>
      <c r="E37" s="856" t="str">
        <f>IF($B37="","",INDEX('All CCC'!E$7:E$846,MATCH(WatchList!$B37,'All CCC'!$B$7:$B$846,0)))</f>
        <v/>
      </c>
      <c r="F37" s="856" t="str">
        <f>IF($B37="","",INDEX('All CCC'!F$7:F$846,MATCH(WatchList!$B37,'All CCC'!$B$7:$B$846,0)))</f>
        <v/>
      </c>
      <c r="G37" s="856" t="str">
        <f>IF($B37="","",INDEX('All CCC'!G$7:G$846,MATCH(WatchList!$B37,'All CCC'!$B$7:$B$846,0)))</f>
        <v/>
      </c>
      <c r="H37" s="856" t="str">
        <f>IF($B37="","",INDEX('All CCC'!H$7:H$846,MATCH(WatchList!$B37,'All CCC'!$B$7:$B$846,0)))</f>
        <v/>
      </c>
      <c r="I37" s="856" t="str">
        <f>IF($B37="","",INDEX('All CCC'!I$7:I$846,MATCH(WatchList!$B37,'All CCC'!$B$7:$B$846,0)))</f>
        <v/>
      </c>
      <c r="J37" s="856" t="str">
        <f>IF($B37="","",INDEX('All CCC'!J$7:J$846,MATCH(WatchList!$B37,'All CCC'!$B$7:$B$846,0)))</f>
        <v/>
      </c>
      <c r="K37" s="856" t="str">
        <f>IF($B37="","",INDEX('All CCC'!K$7:K$846,MATCH(WatchList!$B37,'All CCC'!$B$7:$B$846,0)))</f>
        <v/>
      </c>
      <c r="L37" s="856" t="str">
        <f>IF($B37="","",INDEX('All CCC'!L$7:L$846,MATCH(WatchList!$B37,'All CCC'!$B$7:$B$846,0)))</f>
        <v/>
      </c>
      <c r="M37" s="856" t="str">
        <f>IF($B37="","",INDEX('All CCC'!M$7:M$846,MATCH(WatchList!$B37,'All CCC'!$B$7:$B$846,0)))</f>
        <v/>
      </c>
      <c r="N37" s="856" t="str">
        <f>IF($B37="","",INDEX('All CCC'!N$7:N$846,MATCH(WatchList!$B37,'All CCC'!$B$7:$B$846,0)))</f>
        <v/>
      </c>
      <c r="O37" s="856" t="str">
        <f>IF($B37="","",INDEX('All CCC'!O$7:O$846,MATCH(WatchList!$B37,'All CCC'!$B$7:$B$846,0)))</f>
        <v/>
      </c>
      <c r="P37" s="857" t="str">
        <f>IF($B37="","",INDEX('All CCC'!P$7:P$846,MATCH(WatchList!$B37,'All CCC'!$B$7:$B$846,0)))</f>
        <v/>
      </c>
      <c r="Q37" s="857" t="str">
        <f>IF($B37="","",INDEX('All CCC'!Q$7:Q$846,MATCH(WatchList!$B37,'All CCC'!$B$7:$B$846,0)))</f>
        <v/>
      </c>
      <c r="R37" s="856" t="str">
        <f>IF($B37="","",INDEX('All CCC'!R$7:R$846,MATCH(WatchList!$B37,'All CCC'!$B$7:$B$846,0)))</f>
        <v/>
      </c>
      <c r="S37" s="856" t="str">
        <f>IF($B37="","",INDEX('All CCC'!S$7:S$846,MATCH(WatchList!$B37,'All CCC'!$B$7:$B$846,0)))</f>
        <v/>
      </c>
      <c r="T37" s="856" t="str">
        <f>IF($B37="","",INDEX('All CCC'!T$7:T$846,MATCH(WatchList!$B37,'All CCC'!$B$7:$B$846,0)))</f>
        <v/>
      </c>
      <c r="U37" s="856" t="str">
        <f>IF($B37="","",INDEX('All CCC'!U$7:U$846,MATCH(WatchList!$B37,'All CCC'!$B$7:$B$846,0)))</f>
        <v/>
      </c>
      <c r="V37" s="856" t="str">
        <f>IF($B37="","",INDEX('All CCC'!V$7:V$846,MATCH(WatchList!$B37,'All CCC'!$B$7:$B$846,0)))</f>
        <v/>
      </c>
      <c r="W37" s="856" t="str">
        <f>IF($B37="","",INDEX('All CCC'!W$7:W$846,MATCH(WatchList!$B37,'All CCC'!$B$7:$B$846,0)))</f>
        <v/>
      </c>
      <c r="X37" s="856" t="str">
        <f>IF($B37="","",INDEX('All CCC'!X$7:X$846,MATCH(WatchList!$B37,'All CCC'!$B$7:$B$846,0)))</f>
        <v/>
      </c>
      <c r="Y37" s="856" t="str">
        <f>IF($B37="","",INDEX('All CCC'!Y$7:Y$846,MATCH(WatchList!$B37,'All CCC'!$B$7:$B$846,0)))</f>
        <v/>
      </c>
      <c r="Z37" s="856" t="str">
        <f>IF($B37="","",INDEX('All CCC'!Z$7:Z$846,MATCH(WatchList!$B37,'All CCC'!$B$7:$B$846,0)))</f>
        <v/>
      </c>
      <c r="AA37" s="856" t="str">
        <f>IF($B37="","",INDEX('All CCC'!AA$7:AA$846,MATCH(WatchList!$B37,'All CCC'!$B$7:$B$846,0)))</f>
        <v/>
      </c>
      <c r="AB37" s="856" t="str">
        <f>IF($B37="","",INDEX('All CCC'!AB$7:AB$846,MATCH(WatchList!$B37,'All CCC'!$B$7:$B$846,0)))</f>
        <v/>
      </c>
      <c r="AC37" s="856" t="str">
        <f>IF($B37="","",INDEX('All CCC'!AC$7:AC$846,MATCH(WatchList!$B37,'All CCC'!$B$7:$B$846,0)))</f>
        <v/>
      </c>
      <c r="AD37" s="856" t="str">
        <f>IF($B37="","",INDEX('All CCC'!AD$7:AD$846,MATCH(WatchList!$B37,'All CCC'!$B$7:$B$846,0)))</f>
        <v/>
      </c>
      <c r="AE37" s="856" t="str">
        <f>IF($B37="","",INDEX('All CCC'!AE$7:AE$846,MATCH(WatchList!$B37,'All CCC'!$B$7:$B$846,0)))</f>
        <v/>
      </c>
      <c r="AF37" s="856" t="str">
        <f>IF($B37="","",INDEX('All CCC'!AF$7:AF$846,MATCH(WatchList!$B37,'All CCC'!$B$7:$B$846,0)))</f>
        <v/>
      </c>
      <c r="AG37" s="856" t="str">
        <f>IF($B37="","",INDEX('All CCC'!AG$7:AG$846,MATCH(WatchList!$B37,'All CCC'!$B$7:$B$846,0)))</f>
        <v/>
      </c>
      <c r="AH37" s="856" t="str">
        <f>IF($B37="","",INDEX('All CCC'!AH$7:AH$846,MATCH(WatchList!$B37,'All CCC'!$B$7:$B$846,0)))</f>
        <v/>
      </c>
      <c r="AI37" s="856" t="str">
        <f>IF($B37="","",INDEX('All CCC'!AI$7:AI$846,MATCH(WatchList!$B37,'All CCC'!$B$7:$B$846,0)))</f>
        <v/>
      </c>
      <c r="AJ37" s="856" t="str">
        <f>IF($B37="","",INDEX('All CCC'!AJ$7:AJ$846,MATCH(WatchList!$B37,'All CCC'!$B$7:$B$846,0)))</f>
        <v/>
      </c>
      <c r="AK37" s="856" t="str">
        <f>IF($B37="","",INDEX('All CCC'!AK$7:AK$846,MATCH(WatchList!$B37,'All CCC'!$B$7:$B$846,0)))</f>
        <v/>
      </c>
      <c r="AL37" s="856" t="str">
        <f>IF($B37="","",INDEX('All CCC'!AL$7:AL$846,MATCH(WatchList!$B37,'All CCC'!$B$7:$B$846,0)))</f>
        <v/>
      </c>
      <c r="AM37" s="856" t="str">
        <f>IF($B37="","",INDEX('All CCC'!AM$7:AM$846,MATCH(WatchList!$B37,'All CCC'!$B$7:$B$846,0)))</f>
        <v/>
      </c>
      <c r="AN37" s="856" t="str">
        <f>IF($B37="","",INDEX('All CCC'!AN$7:AN$846,MATCH(WatchList!$B37,'All CCC'!$B$7:$B$846,0)))</f>
        <v/>
      </c>
      <c r="AO37" s="856" t="str">
        <f>IF($B37="","",INDEX('All CCC'!AO$7:AO$846,MATCH(WatchList!$B37,'All CCC'!$B$7:$B$846,0)))</f>
        <v/>
      </c>
      <c r="AP37" s="856" t="str">
        <f>IF($B37="","",INDEX('All CCC'!AP$7:AP$846,MATCH(WatchList!$B37,'All CCC'!$B$7:$B$846,0)))</f>
        <v/>
      </c>
      <c r="AQ37" s="856" t="str">
        <f>IF($B37="","",INDEX('All CCC'!AQ$7:AQ$846,MATCH(WatchList!$B37,'All CCC'!$B$7:$B$846,0)))</f>
        <v/>
      </c>
      <c r="AR37" s="856" t="str">
        <f>IF($B37="","",INDEX('All CCC'!AR$7:AR$846,MATCH(WatchList!$B37,'All CCC'!$B$7:$B$846,0)))</f>
        <v/>
      </c>
      <c r="AS37" s="856" t="str">
        <f>IF($B37="","",INDEX('All CCC'!AS$7:AS$846,MATCH(WatchList!$B37,'All CCC'!$B$7:$B$846,0)))</f>
        <v/>
      </c>
      <c r="AT37" s="856" t="str">
        <f>IF($B37="","",INDEX('All CCC'!AT$7:AT$846,MATCH(WatchList!$B37,'All CCC'!$B$7:$B$846,0)))</f>
        <v/>
      </c>
      <c r="AU37" s="856" t="str">
        <f>IF($B37="","",INDEX('All CCC'!AU$7:AU$846,MATCH(WatchList!$B37,'All CCC'!$B$7:$B$846,0)))</f>
        <v/>
      </c>
      <c r="AV37" s="856" t="str">
        <f>IF($B37="","",INDEX('All CCC'!AV$7:AV$846,MATCH(WatchList!$B37,'All CCC'!$B$7:$B$846,0)))</f>
        <v/>
      </c>
      <c r="AW37" s="856" t="str">
        <f>IF($B37="","",INDEX('All CCC'!AW$7:AW$846,MATCH(WatchList!$B37,'All CCC'!$B$7:$B$846,0)))</f>
        <v/>
      </c>
      <c r="AX37" s="856" t="str">
        <f>IF($B37="","",INDEX('All CCC'!AX$7:AX$846,MATCH(WatchList!$B37,'All CCC'!$B$7:$B$846,0)))</f>
        <v/>
      </c>
      <c r="AY37" s="856" t="str">
        <f>IF($B37="","",INDEX('All CCC'!AY$7:AY$846,MATCH(WatchList!$B37,'All CCC'!$B$7:$B$846,0)))</f>
        <v/>
      </c>
      <c r="AZ37" s="856" t="str">
        <f>IF($B37="","",INDEX('All CCC'!AZ$7:AZ$846,MATCH(WatchList!$B37,'All CCC'!$B$7:$B$846,0)))</f>
        <v/>
      </c>
      <c r="BA37" s="856" t="str">
        <f>IF($B37="","",INDEX('All CCC'!BA$7:BA$846,MATCH(WatchList!$B37,'All CCC'!$B$7:$B$846,0)))</f>
        <v/>
      </c>
      <c r="BB37" s="856" t="str">
        <f>IF($B37="","",INDEX('All CCC'!BB$7:BB$846,MATCH(WatchList!$B37,'All CCC'!$B$7:$B$846,0)))</f>
        <v/>
      </c>
      <c r="BC37" s="856" t="str">
        <f>IF($B37="","",INDEX('All CCC'!BC$7:BC$846,MATCH(WatchList!$B37,'All CCC'!$B$7:$B$846,0)))</f>
        <v/>
      </c>
      <c r="BD37" s="856" t="str">
        <f>IF($B37="","",INDEX('All CCC'!BD$7:BD$846,MATCH(WatchList!$B37,'All CCC'!$B$7:$B$846,0)))</f>
        <v/>
      </c>
      <c r="BE37" s="856" t="str">
        <f>IF($B37="","",INDEX('All CCC'!BE$7:BE$846,MATCH(WatchList!$B37,'All CCC'!$B$7:$B$846,0)))</f>
        <v/>
      </c>
      <c r="BF37" s="856" t="str">
        <f>IF($B37="","",INDEX('All CCC'!BF$7:BF$846,MATCH(WatchList!$B37,'All CCC'!$B$7:$B$846,0)))</f>
        <v/>
      </c>
      <c r="BG37" s="856" t="str">
        <f>IF($B37="","",INDEX('All CCC'!BG$7:BG$846,MATCH(WatchList!$B37,'All CCC'!$B$7:$B$846,0)))</f>
        <v/>
      </c>
    </row>
    <row r="38" spans="1:59" x14ac:dyDescent="0.2">
      <c r="A38" s="550" t="str">
        <f>IF($B38="","",INDEX('All CCC'!A$7:A$846,MATCH(WatchList!$B38,'All CCC'!$B$7:$B$846,0)))</f>
        <v/>
      </c>
      <c r="B38" s="31"/>
      <c r="C38" s="856" t="str">
        <f>IF($B38="","",INDEX('All CCC'!C$7:C$846,MATCH(WatchList!$B38,'All CCC'!$B$7:$B$846,0)))</f>
        <v/>
      </c>
      <c r="D38" s="856" t="str">
        <f>IF($B38="","",INDEX('All CCC'!D$7:D$846,MATCH(WatchList!$B38,'All CCC'!$B$7:$B$846,0)))</f>
        <v/>
      </c>
      <c r="E38" s="856" t="str">
        <f>IF($B38="","",INDEX('All CCC'!E$7:E$846,MATCH(WatchList!$B38,'All CCC'!$B$7:$B$846,0)))</f>
        <v/>
      </c>
      <c r="F38" s="856" t="str">
        <f>IF($B38="","",INDEX('All CCC'!F$7:F$846,MATCH(WatchList!$B38,'All CCC'!$B$7:$B$846,0)))</f>
        <v/>
      </c>
      <c r="G38" s="856" t="str">
        <f>IF($B38="","",INDEX('All CCC'!G$7:G$846,MATCH(WatchList!$B38,'All CCC'!$B$7:$B$846,0)))</f>
        <v/>
      </c>
      <c r="H38" s="856" t="str">
        <f>IF($B38="","",INDEX('All CCC'!H$7:H$846,MATCH(WatchList!$B38,'All CCC'!$B$7:$B$846,0)))</f>
        <v/>
      </c>
      <c r="I38" s="856" t="str">
        <f>IF($B38="","",INDEX('All CCC'!I$7:I$846,MATCH(WatchList!$B38,'All CCC'!$B$7:$B$846,0)))</f>
        <v/>
      </c>
      <c r="J38" s="856" t="str">
        <f>IF($B38="","",INDEX('All CCC'!J$7:J$846,MATCH(WatchList!$B38,'All CCC'!$B$7:$B$846,0)))</f>
        <v/>
      </c>
      <c r="K38" s="856" t="str">
        <f>IF($B38="","",INDEX('All CCC'!K$7:K$846,MATCH(WatchList!$B38,'All CCC'!$B$7:$B$846,0)))</f>
        <v/>
      </c>
      <c r="L38" s="856" t="str">
        <f>IF($B38="","",INDEX('All CCC'!L$7:L$846,MATCH(WatchList!$B38,'All CCC'!$B$7:$B$846,0)))</f>
        <v/>
      </c>
      <c r="M38" s="856" t="str">
        <f>IF($B38="","",INDEX('All CCC'!M$7:M$846,MATCH(WatchList!$B38,'All CCC'!$B$7:$B$846,0)))</f>
        <v/>
      </c>
      <c r="N38" s="856" t="str">
        <f>IF($B38="","",INDEX('All CCC'!N$7:N$846,MATCH(WatchList!$B38,'All CCC'!$B$7:$B$846,0)))</f>
        <v/>
      </c>
      <c r="O38" s="856" t="str">
        <f>IF($B38="","",INDEX('All CCC'!O$7:O$846,MATCH(WatchList!$B38,'All CCC'!$B$7:$B$846,0)))</f>
        <v/>
      </c>
      <c r="P38" s="857" t="str">
        <f>IF($B38="","",INDEX('All CCC'!P$7:P$846,MATCH(WatchList!$B38,'All CCC'!$B$7:$B$846,0)))</f>
        <v/>
      </c>
      <c r="Q38" s="857" t="str">
        <f>IF($B38="","",INDEX('All CCC'!Q$7:Q$846,MATCH(WatchList!$B38,'All CCC'!$B$7:$B$846,0)))</f>
        <v/>
      </c>
      <c r="R38" s="856" t="str">
        <f>IF($B38="","",INDEX('All CCC'!R$7:R$846,MATCH(WatchList!$B38,'All CCC'!$B$7:$B$846,0)))</f>
        <v/>
      </c>
      <c r="S38" s="856" t="str">
        <f>IF($B38="","",INDEX('All CCC'!S$7:S$846,MATCH(WatchList!$B38,'All CCC'!$B$7:$B$846,0)))</f>
        <v/>
      </c>
      <c r="T38" s="856" t="str">
        <f>IF($B38="","",INDEX('All CCC'!T$7:T$846,MATCH(WatchList!$B38,'All CCC'!$B$7:$B$846,0)))</f>
        <v/>
      </c>
      <c r="U38" s="856" t="str">
        <f>IF($B38="","",INDEX('All CCC'!U$7:U$846,MATCH(WatchList!$B38,'All CCC'!$B$7:$B$846,0)))</f>
        <v/>
      </c>
      <c r="V38" s="856" t="str">
        <f>IF($B38="","",INDEX('All CCC'!V$7:V$846,MATCH(WatchList!$B38,'All CCC'!$B$7:$B$846,0)))</f>
        <v/>
      </c>
      <c r="W38" s="856" t="str">
        <f>IF($B38="","",INDEX('All CCC'!W$7:W$846,MATCH(WatchList!$B38,'All CCC'!$B$7:$B$846,0)))</f>
        <v/>
      </c>
      <c r="X38" s="856" t="str">
        <f>IF($B38="","",INDEX('All CCC'!X$7:X$846,MATCH(WatchList!$B38,'All CCC'!$B$7:$B$846,0)))</f>
        <v/>
      </c>
      <c r="Y38" s="856" t="str">
        <f>IF($B38="","",INDEX('All CCC'!Y$7:Y$846,MATCH(WatchList!$B38,'All CCC'!$B$7:$B$846,0)))</f>
        <v/>
      </c>
      <c r="Z38" s="856" t="str">
        <f>IF($B38="","",INDEX('All CCC'!Z$7:Z$846,MATCH(WatchList!$B38,'All CCC'!$B$7:$B$846,0)))</f>
        <v/>
      </c>
      <c r="AA38" s="856" t="str">
        <f>IF($B38="","",INDEX('All CCC'!AA$7:AA$846,MATCH(WatchList!$B38,'All CCC'!$B$7:$B$846,0)))</f>
        <v/>
      </c>
      <c r="AB38" s="856" t="str">
        <f>IF($B38="","",INDEX('All CCC'!AB$7:AB$846,MATCH(WatchList!$B38,'All CCC'!$B$7:$B$846,0)))</f>
        <v/>
      </c>
      <c r="AC38" s="856" t="str">
        <f>IF($B38="","",INDEX('All CCC'!AC$7:AC$846,MATCH(WatchList!$B38,'All CCC'!$B$7:$B$846,0)))</f>
        <v/>
      </c>
      <c r="AD38" s="856" t="str">
        <f>IF($B38="","",INDEX('All CCC'!AD$7:AD$846,MATCH(WatchList!$B38,'All CCC'!$B$7:$B$846,0)))</f>
        <v/>
      </c>
      <c r="AE38" s="856" t="str">
        <f>IF($B38="","",INDEX('All CCC'!AE$7:AE$846,MATCH(WatchList!$B38,'All CCC'!$B$7:$B$846,0)))</f>
        <v/>
      </c>
      <c r="AF38" s="856" t="str">
        <f>IF($B38="","",INDEX('All CCC'!AF$7:AF$846,MATCH(WatchList!$B38,'All CCC'!$B$7:$B$846,0)))</f>
        <v/>
      </c>
      <c r="AG38" s="856" t="str">
        <f>IF($B38="","",INDEX('All CCC'!AG$7:AG$846,MATCH(WatchList!$B38,'All CCC'!$B$7:$B$846,0)))</f>
        <v/>
      </c>
      <c r="AH38" s="856" t="str">
        <f>IF($B38="","",INDEX('All CCC'!AH$7:AH$846,MATCH(WatchList!$B38,'All CCC'!$B$7:$B$846,0)))</f>
        <v/>
      </c>
      <c r="AI38" s="856" t="str">
        <f>IF($B38="","",INDEX('All CCC'!AI$7:AI$846,MATCH(WatchList!$B38,'All CCC'!$B$7:$B$846,0)))</f>
        <v/>
      </c>
      <c r="AJ38" s="856" t="str">
        <f>IF($B38="","",INDEX('All CCC'!AJ$7:AJ$846,MATCH(WatchList!$B38,'All CCC'!$B$7:$B$846,0)))</f>
        <v/>
      </c>
      <c r="AK38" s="856" t="str">
        <f>IF($B38="","",INDEX('All CCC'!AK$7:AK$846,MATCH(WatchList!$B38,'All CCC'!$B$7:$B$846,0)))</f>
        <v/>
      </c>
      <c r="AL38" s="856" t="str">
        <f>IF($B38="","",INDEX('All CCC'!AL$7:AL$846,MATCH(WatchList!$B38,'All CCC'!$B$7:$B$846,0)))</f>
        <v/>
      </c>
      <c r="AM38" s="856" t="str">
        <f>IF($B38="","",INDEX('All CCC'!AM$7:AM$846,MATCH(WatchList!$B38,'All CCC'!$B$7:$B$846,0)))</f>
        <v/>
      </c>
      <c r="AN38" s="856" t="str">
        <f>IF($B38="","",INDEX('All CCC'!AN$7:AN$846,MATCH(WatchList!$B38,'All CCC'!$B$7:$B$846,0)))</f>
        <v/>
      </c>
      <c r="AO38" s="856" t="str">
        <f>IF($B38="","",INDEX('All CCC'!AO$7:AO$846,MATCH(WatchList!$B38,'All CCC'!$B$7:$B$846,0)))</f>
        <v/>
      </c>
      <c r="AP38" s="856" t="str">
        <f>IF($B38="","",INDEX('All CCC'!AP$7:AP$846,MATCH(WatchList!$B38,'All CCC'!$B$7:$B$846,0)))</f>
        <v/>
      </c>
      <c r="AQ38" s="856" t="str">
        <f>IF($B38="","",INDEX('All CCC'!AQ$7:AQ$846,MATCH(WatchList!$B38,'All CCC'!$B$7:$B$846,0)))</f>
        <v/>
      </c>
      <c r="AR38" s="856" t="str">
        <f>IF($B38="","",INDEX('All CCC'!AR$7:AR$846,MATCH(WatchList!$B38,'All CCC'!$B$7:$B$846,0)))</f>
        <v/>
      </c>
      <c r="AS38" s="856" t="str">
        <f>IF($B38="","",INDEX('All CCC'!AS$7:AS$846,MATCH(WatchList!$B38,'All CCC'!$B$7:$B$846,0)))</f>
        <v/>
      </c>
      <c r="AT38" s="856" t="str">
        <f>IF($B38="","",INDEX('All CCC'!AT$7:AT$846,MATCH(WatchList!$B38,'All CCC'!$B$7:$B$846,0)))</f>
        <v/>
      </c>
      <c r="AU38" s="856" t="str">
        <f>IF($B38="","",INDEX('All CCC'!AU$7:AU$846,MATCH(WatchList!$B38,'All CCC'!$B$7:$B$846,0)))</f>
        <v/>
      </c>
      <c r="AV38" s="856" t="str">
        <f>IF($B38="","",INDEX('All CCC'!AV$7:AV$846,MATCH(WatchList!$B38,'All CCC'!$B$7:$B$846,0)))</f>
        <v/>
      </c>
      <c r="AW38" s="856" t="str">
        <f>IF($B38="","",INDEX('All CCC'!AW$7:AW$846,MATCH(WatchList!$B38,'All CCC'!$B$7:$B$846,0)))</f>
        <v/>
      </c>
      <c r="AX38" s="856" t="str">
        <f>IF($B38="","",INDEX('All CCC'!AX$7:AX$846,MATCH(WatchList!$B38,'All CCC'!$B$7:$B$846,0)))</f>
        <v/>
      </c>
      <c r="AY38" s="856" t="str">
        <f>IF($B38="","",INDEX('All CCC'!AY$7:AY$846,MATCH(WatchList!$B38,'All CCC'!$B$7:$B$846,0)))</f>
        <v/>
      </c>
      <c r="AZ38" s="856" t="str">
        <f>IF($B38="","",INDEX('All CCC'!AZ$7:AZ$846,MATCH(WatchList!$B38,'All CCC'!$B$7:$B$846,0)))</f>
        <v/>
      </c>
      <c r="BA38" s="856" t="str">
        <f>IF($B38="","",INDEX('All CCC'!BA$7:BA$846,MATCH(WatchList!$B38,'All CCC'!$B$7:$B$846,0)))</f>
        <v/>
      </c>
      <c r="BB38" s="856" t="str">
        <f>IF($B38="","",INDEX('All CCC'!BB$7:BB$846,MATCH(WatchList!$B38,'All CCC'!$B$7:$B$846,0)))</f>
        <v/>
      </c>
      <c r="BC38" s="856" t="str">
        <f>IF($B38="","",INDEX('All CCC'!BC$7:BC$846,MATCH(WatchList!$B38,'All CCC'!$B$7:$B$846,0)))</f>
        <v/>
      </c>
      <c r="BD38" s="856" t="str">
        <f>IF($B38="","",INDEX('All CCC'!BD$7:BD$846,MATCH(WatchList!$B38,'All CCC'!$B$7:$B$846,0)))</f>
        <v/>
      </c>
      <c r="BE38" s="856" t="str">
        <f>IF($B38="","",INDEX('All CCC'!BE$7:BE$846,MATCH(WatchList!$B38,'All CCC'!$B$7:$B$846,0)))</f>
        <v/>
      </c>
      <c r="BF38" s="856" t="str">
        <f>IF($B38="","",INDEX('All CCC'!BF$7:BF$846,MATCH(WatchList!$B38,'All CCC'!$B$7:$B$846,0)))</f>
        <v/>
      </c>
      <c r="BG38" s="856" t="str">
        <f>IF($B38="","",INDEX('All CCC'!BG$7:BG$846,MATCH(WatchList!$B38,'All CCC'!$B$7:$B$846,0)))</f>
        <v/>
      </c>
    </row>
    <row r="39" spans="1:59" x14ac:dyDescent="0.2">
      <c r="A39" s="550" t="str">
        <f>IF($B39="","",INDEX('All CCC'!A$7:A$846,MATCH(WatchList!$B39,'All CCC'!$B$7:$B$846,0)))</f>
        <v/>
      </c>
      <c r="B39" s="31"/>
      <c r="C39" s="856" t="str">
        <f>IF($B39="","",INDEX('All CCC'!C$7:C$846,MATCH(WatchList!$B39,'All CCC'!$B$7:$B$846,0)))</f>
        <v/>
      </c>
      <c r="D39" s="856" t="str">
        <f>IF($B39="","",INDEX('All CCC'!D$7:D$846,MATCH(WatchList!$B39,'All CCC'!$B$7:$B$846,0)))</f>
        <v/>
      </c>
      <c r="E39" s="856" t="str">
        <f>IF($B39="","",INDEX('All CCC'!E$7:E$846,MATCH(WatchList!$B39,'All CCC'!$B$7:$B$846,0)))</f>
        <v/>
      </c>
      <c r="F39" s="856" t="str">
        <f>IF($B39="","",INDEX('All CCC'!F$7:F$846,MATCH(WatchList!$B39,'All CCC'!$B$7:$B$846,0)))</f>
        <v/>
      </c>
      <c r="G39" s="856" t="str">
        <f>IF($B39="","",INDEX('All CCC'!G$7:G$846,MATCH(WatchList!$B39,'All CCC'!$B$7:$B$846,0)))</f>
        <v/>
      </c>
      <c r="H39" s="856" t="str">
        <f>IF($B39="","",INDEX('All CCC'!H$7:H$846,MATCH(WatchList!$B39,'All CCC'!$B$7:$B$846,0)))</f>
        <v/>
      </c>
      <c r="I39" s="856" t="str">
        <f>IF($B39="","",INDEX('All CCC'!I$7:I$846,MATCH(WatchList!$B39,'All CCC'!$B$7:$B$846,0)))</f>
        <v/>
      </c>
      <c r="J39" s="856" t="str">
        <f>IF($B39="","",INDEX('All CCC'!J$7:J$846,MATCH(WatchList!$B39,'All CCC'!$B$7:$B$846,0)))</f>
        <v/>
      </c>
      <c r="K39" s="856" t="str">
        <f>IF($B39="","",INDEX('All CCC'!K$7:K$846,MATCH(WatchList!$B39,'All CCC'!$B$7:$B$846,0)))</f>
        <v/>
      </c>
      <c r="L39" s="856" t="str">
        <f>IF($B39="","",INDEX('All CCC'!L$7:L$846,MATCH(WatchList!$B39,'All CCC'!$B$7:$B$846,0)))</f>
        <v/>
      </c>
      <c r="M39" s="856" t="str">
        <f>IF($B39="","",INDEX('All CCC'!M$7:M$846,MATCH(WatchList!$B39,'All CCC'!$B$7:$B$846,0)))</f>
        <v/>
      </c>
      <c r="N39" s="856" t="str">
        <f>IF($B39="","",INDEX('All CCC'!N$7:N$846,MATCH(WatchList!$B39,'All CCC'!$B$7:$B$846,0)))</f>
        <v/>
      </c>
      <c r="O39" s="856" t="str">
        <f>IF($B39="","",INDEX('All CCC'!O$7:O$846,MATCH(WatchList!$B39,'All CCC'!$B$7:$B$846,0)))</f>
        <v/>
      </c>
      <c r="P39" s="857" t="str">
        <f>IF($B39="","",INDEX('All CCC'!P$7:P$846,MATCH(WatchList!$B39,'All CCC'!$B$7:$B$846,0)))</f>
        <v/>
      </c>
      <c r="Q39" s="857" t="str">
        <f>IF($B39="","",INDEX('All CCC'!Q$7:Q$846,MATCH(WatchList!$B39,'All CCC'!$B$7:$B$846,0)))</f>
        <v/>
      </c>
      <c r="R39" s="856" t="str">
        <f>IF($B39="","",INDEX('All CCC'!R$7:R$846,MATCH(WatchList!$B39,'All CCC'!$B$7:$B$846,0)))</f>
        <v/>
      </c>
      <c r="S39" s="856" t="str">
        <f>IF($B39="","",INDEX('All CCC'!S$7:S$846,MATCH(WatchList!$B39,'All CCC'!$B$7:$B$846,0)))</f>
        <v/>
      </c>
      <c r="T39" s="856" t="str">
        <f>IF($B39="","",INDEX('All CCC'!T$7:T$846,MATCH(WatchList!$B39,'All CCC'!$B$7:$B$846,0)))</f>
        <v/>
      </c>
      <c r="U39" s="856" t="str">
        <f>IF($B39="","",INDEX('All CCC'!U$7:U$846,MATCH(WatchList!$B39,'All CCC'!$B$7:$B$846,0)))</f>
        <v/>
      </c>
      <c r="V39" s="856" t="str">
        <f>IF($B39="","",INDEX('All CCC'!V$7:V$846,MATCH(WatchList!$B39,'All CCC'!$B$7:$B$846,0)))</f>
        <v/>
      </c>
      <c r="W39" s="856" t="str">
        <f>IF($B39="","",INDEX('All CCC'!W$7:W$846,MATCH(WatchList!$B39,'All CCC'!$B$7:$B$846,0)))</f>
        <v/>
      </c>
      <c r="X39" s="856" t="str">
        <f>IF($B39="","",INDEX('All CCC'!X$7:X$846,MATCH(WatchList!$B39,'All CCC'!$B$7:$B$846,0)))</f>
        <v/>
      </c>
      <c r="Y39" s="856" t="str">
        <f>IF($B39="","",INDEX('All CCC'!Y$7:Y$846,MATCH(WatchList!$B39,'All CCC'!$B$7:$B$846,0)))</f>
        <v/>
      </c>
      <c r="Z39" s="856" t="str">
        <f>IF($B39="","",INDEX('All CCC'!Z$7:Z$846,MATCH(WatchList!$B39,'All CCC'!$B$7:$B$846,0)))</f>
        <v/>
      </c>
      <c r="AA39" s="856" t="str">
        <f>IF($B39="","",INDEX('All CCC'!AA$7:AA$846,MATCH(WatchList!$B39,'All CCC'!$B$7:$B$846,0)))</f>
        <v/>
      </c>
      <c r="AB39" s="856" t="str">
        <f>IF($B39="","",INDEX('All CCC'!AB$7:AB$846,MATCH(WatchList!$B39,'All CCC'!$B$7:$B$846,0)))</f>
        <v/>
      </c>
      <c r="AC39" s="856" t="str">
        <f>IF($B39="","",INDEX('All CCC'!AC$7:AC$846,MATCH(WatchList!$B39,'All CCC'!$B$7:$B$846,0)))</f>
        <v/>
      </c>
      <c r="AD39" s="856" t="str">
        <f>IF($B39="","",INDEX('All CCC'!AD$7:AD$846,MATCH(WatchList!$B39,'All CCC'!$B$7:$B$846,0)))</f>
        <v/>
      </c>
      <c r="AE39" s="856" t="str">
        <f>IF($B39="","",INDEX('All CCC'!AE$7:AE$846,MATCH(WatchList!$B39,'All CCC'!$B$7:$B$846,0)))</f>
        <v/>
      </c>
      <c r="AF39" s="856" t="str">
        <f>IF($B39="","",INDEX('All CCC'!AF$7:AF$846,MATCH(WatchList!$B39,'All CCC'!$B$7:$B$846,0)))</f>
        <v/>
      </c>
      <c r="AG39" s="856" t="str">
        <f>IF($B39="","",INDEX('All CCC'!AG$7:AG$846,MATCH(WatchList!$B39,'All CCC'!$B$7:$B$846,0)))</f>
        <v/>
      </c>
      <c r="AH39" s="856" t="str">
        <f>IF($B39="","",INDEX('All CCC'!AH$7:AH$846,MATCH(WatchList!$B39,'All CCC'!$B$7:$B$846,0)))</f>
        <v/>
      </c>
      <c r="AI39" s="856" t="str">
        <f>IF($B39="","",INDEX('All CCC'!AI$7:AI$846,MATCH(WatchList!$B39,'All CCC'!$B$7:$B$846,0)))</f>
        <v/>
      </c>
      <c r="AJ39" s="856" t="str">
        <f>IF($B39="","",INDEX('All CCC'!AJ$7:AJ$846,MATCH(WatchList!$B39,'All CCC'!$B$7:$B$846,0)))</f>
        <v/>
      </c>
      <c r="AK39" s="856" t="str">
        <f>IF($B39="","",INDEX('All CCC'!AK$7:AK$846,MATCH(WatchList!$B39,'All CCC'!$B$7:$B$846,0)))</f>
        <v/>
      </c>
      <c r="AL39" s="856" t="str">
        <f>IF($B39="","",INDEX('All CCC'!AL$7:AL$846,MATCH(WatchList!$B39,'All CCC'!$B$7:$B$846,0)))</f>
        <v/>
      </c>
      <c r="AM39" s="856" t="str">
        <f>IF($B39="","",INDEX('All CCC'!AM$7:AM$846,MATCH(WatchList!$B39,'All CCC'!$B$7:$B$846,0)))</f>
        <v/>
      </c>
      <c r="AN39" s="856" t="str">
        <f>IF($B39="","",INDEX('All CCC'!AN$7:AN$846,MATCH(WatchList!$B39,'All CCC'!$B$7:$B$846,0)))</f>
        <v/>
      </c>
      <c r="AO39" s="856" t="str">
        <f>IF($B39="","",INDEX('All CCC'!AO$7:AO$846,MATCH(WatchList!$B39,'All CCC'!$B$7:$B$846,0)))</f>
        <v/>
      </c>
      <c r="AP39" s="856" t="str">
        <f>IF($B39="","",INDEX('All CCC'!AP$7:AP$846,MATCH(WatchList!$B39,'All CCC'!$B$7:$B$846,0)))</f>
        <v/>
      </c>
      <c r="AQ39" s="856" t="str">
        <f>IF($B39="","",INDEX('All CCC'!AQ$7:AQ$846,MATCH(WatchList!$B39,'All CCC'!$B$7:$B$846,0)))</f>
        <v/>
      </c>
      <c r="AR39" s="856" t="str">
        <f>IF($B39="","",INDEX('All CCC'!AR$7:AR$846,MATCH(WatchList!$B39,'All CCC'!$B$7:$B$846,0)))</f>
        <v/>
      </c>
      <c r="AS39" s="856" t="str">
        <f>IF($B39="","",INDEX('All CCC'!AS$7:AS$846,MATCH(WatchList!$B39,'All CCC'!$B$7:$B$846,0)))</f>
        <v/>
      </c>
      <c r="AT39" s="856" t="str">
        <f>IF($B39="","",INDEX('All CCC'!AT$7:AT$846,MATCH(WatchList!$B39,'All CCC'!$B$7:$B$846,0)))</f>
        <v/>
      </c>
      <c r="AU39" s="856" t="str">
        <f>IF($B39="","",INDEX('All CCC'!AU$7:AU$846,MATCH(WatchList!$B39,'All CCC'!$B$7:$B$846,0)))</f>
        <v/>
      </c>
      <c r="AV39" s="856" t="str">
        <f>IF($B39="","",INDEX('All CCC'!AV$7:AV$846,MATCH(WatchList!$B39,'All CCC'!$B$7:$B$846,0)))</f>
        <v/>
      </c>
      <c r="AW39" s="856" t="str">
        <f>IF($B39="","",INDEX('All CCC'!AW$7:AW$846,MATCH(WatchList!$B39,'All CCC'!$B$7:$B$846,0)))</f>
        <v/>
      </c>
      <c r="AX39" s="856" t="str">
        <f>IF($B39="","",INDEX('All CCC'!AX$7:AX$846,MATCH(WatchList!$B39,'All CCC'!$B$7:$B$846,0)))</f>
        <v/>
      </c>
      <c r="AY39" s="856" t="str">
        <f>IF($B39="","",INDEX('All CCC'!AY$7:AY$846,MATCH(WatchList!$B39,'All CCC'!$B$7:$B$846,0)))</f>
        <v/>
      </c>
      <c r="AZ39" s="856" t="str">
        <f>IF($B39="","",INDEX('All CCC'!AZ$7:AZ$846,MATCH(WatchList!$B39,'All CCC'!$B$7:$B$846,0)))</f>
        <v/>
      </c>
      <c r="BA39" s="856" t="str">
        <f>IF($B39="","",INDEX('All CCC'!BA$7:BA$846,MATCH(WatchList!$B39,'All CCC'!$B$7:$B$846,0)))</f>
        <v/>
      </c>
      <c r="BB39" s="856" t="str">
        <f>IF($B39="","",INDEX('All CCC'!BB$7:BB$846,MATCH(WatchList!$B39,'All CCC'!$B$7:$B$846,0)))</f>
        <v/>
      </c>
      <c r="BC39" s="856" t="str">
        <f>IF($B39="","",INDEX('All CCC'!BC$7:BC$846,MATCH(WatchList!$B39,'All CCC'!$B$7:$B$846,0)))</f>
        <v/>
      </c>
      <c r="BD39" s="856" t="str">
        <f>IF($B39="","",INDEX('All CCC'!BD$7:BD$846,MATCH(WatchList!$B39,'All CCC'!$B$7:$B$846,0)))</f>
        <v/>
      </c>
      <c r="BE39" s="856" t="str">
        <f>IF($B39="","",INDEX('All CCC'!BE$7:BE$846,MATCH(WatchList!$B39,'All CCC'!$B$7:$B$846,0)))</f>
        <v/>
      </c>
      <c r="BF39" s="856" t="str">
        <f>IF($B39="","",INDEX('All CCC'!BF$7:BF$846,MATCH(WatchList!$B39,'All CCC'!$B$7:$B$846,0)))</f>
        <v/>
      </c>
      <c r="BG39" s="856" t="str">
        <f>IF($B39="","",INDEX('All CCC'!BG$7:BG$846,MATCH(WatchList!$B39,'All CCC'!$B$7:$B$846,0)))</f>
        <v/>
      </c>
    </row>
    <row r="40" spans="1:59" x14ac:dyDescent="0.2">
      <c r="A40" s="550" t="str">
        <f>IF($B40="","",INDEX('All CCC'!A$7:A$846,MATCH(WatchList!$B40,'All CCC'!$B$7:$B$846,0)))</f>
        <v/>
      </c>
      <c r="B40" s="31"/>
      <c r="C40" s="856" t="str">
        <f>IF($B40="","",INDEX('All CCC'!C$7:C$846,MATCH(WatchList!$B40,'All CCC'!$B$7:$B$846,0)))</f>
        <v/>
      </c>
      <c r="D40" s="856" t="str">
        <f>IF($B40="","",INDEX('All CCC'!D$7:D$846,MATCH(WatchList!$B40,'All CCC'!$B$7:$B$846,0)))</f>
        <v/>
      </c>
      <c r="E40" s="856" t="str">
        <f>IF($B40="","",INDEX('All CCC'!E$7:E$846,MATCH(WatchList!$B40,'All CCC'!$B$7:$B$846,0)))</f>
        <v/>
      </c>
      <c r="F40" s="856" t="str">
        <f>IF($B40="","",INDEX('All CCC'!F$7:F$846,MATCH(WatchList!$B40,'All CCC'!$B$7:$B$846,0)))</f>
        <v/>
      </c>
      <c r="G40" s="856" t="str">
        <f>IF($B40="","",INDEX('All CCC'!G$7:G$846,MATCH(WatchList!$B40,'All CCC'!$B$7:$B$846,0)))</f>
        <v/>
      </c>
      <c r="H40" s="856" t="str">
        <f>IF($B40="","",INDEX('All CCC'!H$7:H$846,MATCH(WatchList!$B40,'All CCC'!$B$7:$B$846,0)))</f>
        <v/>
      </c>
      <c r="I40" s="856" t="str">
        <f>IF($B40="","",INDEX('All CCC'!I$7:I$846,MATCH(WatchList!$B40,'All CCC'!$B$7:$B$846,0)))</f>
        <v/>
      </c>
      <c r="J40" s="856" t="str">
        <f>IF($B40="","",INDEX('All CCC'!J$7:J$846,MATCH(WatchList!$B40,'All CCC'!$B$7:$B$846,0)))</f>
        <v/>
      </c>
      <c r="K40" s="856" t="str">
        <f>IF($B40="","",INDEX('All CCC'!K$7:K$846,MATCH(WatchList!$B40,'All CCC'!$B$7:$B$846,0)))</f>
        <v/>
      </c>
      <c r="L40" s="856" t="str">
        <f>IF($B40="","",INDEX('All CCC'!L$7:L$846,MATCH(WatchList!$B40,'All CCC'!$B$7:$B$846,0)))</f>
        <v/>
      </c>
      <c r="M40" s="856" t="str">
        <f>IF($B40="","",INDEX('All CCC'!M$7:M$846,MATCH(WatchList!$B40,'All CCC'!$B$7:$B$846,0)))</f>
        <v/>
      </c>
      <c r="N40" s="856" t="str">
        <f>IF($B40="","",INDEX('All CCC'!N$7:N$846,MATCH(WatchList!$B40,'All CCC'!$B$7:$B$846,0)))</f>
        <v/>
      </c>
      <c r="O40" s="856" t="str">
        <f>IF($B40="","",INDEX('All CCC'!O$7:O$846,MATCH(WatchList!$B40,'All CCC'!$B$7:$B$846,0)))</f>
        <v/>
      </c>
      <c r="P40" s="857" t="str">
        <f>IF($B40="","",INDEX('All CCC'!P$7:P$846,MATCH(WatchList!$B40,'All CCC'!$B$7:$B$846,0)))</f>
        <v/>
      </c>
      <c r="Q40" s="857" t="str">
        <f>IF($B40="","",INDEX('All CCC'!Q$7:Q$846,MATCH(WatchList!$B40,'All CCC'!$B$7:$B$846,0)))</f>
        <v/>
      </c>
      <c r="R40" s="856" t="str">
        <f>IF($B40="","",INDEX('All CCC'!R$7:R$846,MATCH(WatchList!$B40,'All CCC'!$B$7:$B$846,0)))</f>
        <v/>
      </c>
      <c r="S40" s="856" t="str">
        <f>IF($B40="","",INDEX('All CCC'!S$7:S$846,MATCH(WatchList!$B40,'All CCC'!$B$7:$B$846,0)))</f>
        <v/>
      </c>
      <c r="T40" s="856" t="str">
        <f>IF($B40="","",INDEX('All CCC'!T$7:T$846,MATCH(WatchList!$B40,'All CCC'!$B$7:$B$846,0)))</f>
        <v/>
      </c>
      <c r="U40" s="856" t="str">
        <f>IF($B40="","",INDEX('All CCC'!U$7:U$846,MATCH(WatchList!$B40,'All CCC'!$B$7:$B$846,0)))</f>
        <v/>
      </c>
      <c r="V40" s="856" t="str">
        <f>IF($B40="","",INDEX('All CCC'!V$7:V$846,MATCH(WatchList!$B40,'All CCC'!$B$7:$B$846,0)))</f>
        <v/>
      </c>
      <c r="W40" s="856" t="str">
        <f>IF($B40="","",INDEX('All CCC'!W$7:W$846,MATCH(WatchList!$B40,'All CCC'!$B$7:$B$846,0)))</f>
        <v/>
      </c>
      <c r="X40" s="856" t="str">
        <f>IF($B40="","",INDEX('All CCC'!X$7:X$846,MATCH(WatchList!$B40,'All CCC'!$B$7:$B$846,0)))</f>
        <v/>
      </c>
      <c r="Y40" s="856" t="str">
        <f>IF($B40="","",INDEX('All CCC'!Y$7:Y$846,MATCH(WatchList!$B40,'All CCC'!$B$7:$B$846,0)))</f>
        <v/>
      </c>
      <c r="Z40" s="856" t="str">
        <f>IF($B40="","",INDEX('All CCC'!Z$7:Z$846,MATCH(WatchList!$B40,'All CCC'!$B$7:$B$846,0)))</f>
        <v/>
      </c>
      <c r="AA40" s="856" t="str">
        <f>IF($B40="","",INDEX('All CCC'!AA$7:AA$846,MATCH(WatchList!$B40,'All CCC'!$B$7:$B$846,0)))</f>
        <v/>
      </c>
      <c r="AB40" s="856" t="str">
        <f>IF($B40="","",INDEX('All CCC'!AB$7:AB$846,MATCH(WatchList!$B40,'All CCC'!$B$7:$B$846,0)))</f>
        <v/>
      </c>
      <c r="AC40" s="856" t="str">
        <f>IF($B40="","",INDEX('All CCC'!AC$7:AC$846,MATCH(WatchList!$B40,'All CCC'!$B$7:$B$846,0)))</f>
        <v/>
      </c>
      <c r="AD40" s="856" t="str">
        <f>IF($B40="","",INDEX('All CCC'!AD$7:AD$846,MATCH(WatchList!$B40,'All CCC'!$B$7:$B$846,0)))</f>
        <v/>
      </c>
      <c r="AE40" s="856" t="str">
        <f>IF($B40="","",INDEX('All CCC'!AE$7:AE$846,MATCH(WatchList!$B40,'All CCC'!$B$7:$B$846,0)))</f>
        <v/>
      </c>
      <c r="AF40" s="856" t="str">
        <f>IF($B40="","",INDEX('All CCC'!AF$7:AF$846,MATCH(WatchList!$B40,'All CCC'!$B$7:$B$846,0)))</f>
        <v/>
      </c>
      <c r="AG40" s="856" t="str">
        <f>IF($B40="","",INDEX('All CCC'!AG$7:AG$846,MATCH(WatchList!$B40,'All CCC'!$B$7:$B$846,0)))</f>
        <v/>
      </c>
      <c r="AH40" s="856" t="str">
        <f>IF($B40="","",INDEX('All CCC'!AH$7:AH$846,MATCH(WatchList!$B40,'All CCC'!$B$7:$B$846,0)))</f>
        <v/>
      </c>
      <c r="AI40" s="856" t="str">
        <f>IF($B40="","",INDEX('All CCC'!AI$7:AI$846,MATCH(WatchList!$B40,'All CCC'!$B$7:$B$846,0)))</f>
        <v/>
      </c>
      <c r="AJ40" s="856" t="str">
        <f>IF($B40="","",INDEX('All CCC'!AJ$7:AJ$846,MATCH(WatchList!$B40,'All CCC'!$B$7:$B$846,0)))</f>
        <v/>
      </c>
      <c r="AK40" s="856" t="str">
        <f>IF($B40="","",INDEX('All CCC'!AK$7:AK$846,MATCH(WatchList!$B40,'All CCC'!$B$7:$B$846,0)))</f>
        <v/>
      </c>
      <c r="AL40" s="856" t="str">
        <f>IF($B40="","",INDEX('All CCC'!AL$7:AL$846,MATCH(WatchList!$B40,'All CCC'!$B$7:$B$846,0)))</f>
        <v/>
      </c>
      <c r="AM40" s="856" t="str">
        <f>IF($B40="","",INDEX('All CCC'!AM$7:AM$846,MATCH(WatchList!$B40,'All CCC'!$B$7:$B$846,0)))</f>
        <v/>
      </c>
      <c r="AN40" s="856" t="str">
        <f>IF($B40="","",INDEX('All CCC'!AN$7:AN$846,MATCH(WatchList!$B40,'All CCC'!$B$7:$B$846,0)))</f>
        <v/>
      </c>
      <c r="AO40" s="856" t="str">
        <f>IF($B40="","",INDEX('All CCC'!AO$7:AO$846,MATCH(WatchList!$B40,'All CCC'!$B$7:$B$846,0)))</f>
        <v/>
      </c>
      <c r="AP40" s="856" t="str">
        <f>IF($B40="","",INDEX('All CCC'!AP$7:AP$846,MATCH(WatchList!$B40,'All CCC'!$B$7:$B$846,0)))</f>
        <v/>
      </c>
      <c r="AQ40" s="856" t="str">
        <f>IF($B40="","",INDEX('All CCC'!AQ$7:AQ$846,MATCH(WatchList!$B40,'All CCC'!$B$7:$B$846,0)))</f>
        <v/>
      </c>
      <c r="AR40" s="856" t="str">
        <f>IF($B40="","",INDEX('All CCC'!AR$7:AR$846,MATCH(WatchList!$B40,'All CCC'!$B$7:$B$846,0)))</f>
        <v/>
      </c>
      <c r="AS40" s="856" t="str">
        <f>IF($B40="","",INDEX('All CCC'!AS$7:AS$846,MATCH(WatchList!$B40,'All CCC'!$B$7:$B$846,0)))</f>
        <v/>
      </c>
      <c r="AT40" s="856" t="str">
        <f>IF($B40="","",INDEX('All CCC'!AT$7:AT$846,MATCH(WatchList!$B40,'All CCC'!$B$7:$B$846,0)))</f>
        <v/>
      </c>
      <c r="AU40" s="856" t="str">
        <f>IF($B40="","",INDEX('All CCC'!AU$7:AU$846,MATCH(WatchList!$B40,'All CCC'!$B$7:$B$846,0)))</f>
        <v/>
      </c>
      <c r="AV40" s="856" t="str">
        <f>IF($B40="","",INDEX('All CCC'!AV$7:AV$846,MATCH(WatchList!$B40,'All CCC'!$B$7:$B$846,0)))</f>
        <v/>
      </c>
      <c r="AW40" s="856" t="str">
        <f>IF($B40="","",INDEX('All CCC'!AW$7:AW$846,MATCH(WatchList!$B40,'All CCC'!$B$7:$B$846,0)))</f>
        <v/>
      </c>
      <c r="AX40" s="856" t="str">
        <f>IF($B40="","",INDEX('All CCC'!AX$7:AX$846,MATCH(WatchList!$B40,'All CCC'!$B$7:$B$846,0)))</f>
        <v/>
      </c>
      <c r="AY40" s="856" t="str">
        <f>IF($B40="","",INDEX('All CCC'!AY$7:AY$846,MATCH(WatchList!$B40,'All CCC'!$B$7:$B$846,0)))</f>
        <v/>
      </c>
      <c r="AZ40" s="856" t="str">
        <f>IF($B40="","",INDEX('All CCC'!AZ$7:AZ$846,MATCH(WatchList!$B40,'All CCC'!$B$7:$B$846,0)))</f>
        <v/>
      </c>
      <c r="BA40" s="856" t="str">
        <f>IF($B40="","",INDEX('All CCC'!BA$7:BA$846,MATCH(WatchList!$B40,'All CCC'!$B$7:$B$846,0)))</f>
        <v/>
      </c>
      <c r="BB40" s="856" t="str">
        <f>IF($B40="","",INDEX('All CCC'!BB$7:BB$846,MATCH(WatchList!$B40,'All CCC'!$B$7:$B$846,0)))</f>
        <v/>
      </c>
      <c r="BC40" s="856" t="str">
        <f>IF($B40="","",INDEX('All CCC'!BC$7:BC$846,MATCH(WatchList!$B40,'All CCC'!$B$7:$B$846,0)))</f>
        <v/>
      </c>
      <c r="BD40" s="856" t="str">
        <f>IF($B40="","",INDEX('All CCC'!BD$7:BD$846,MATCH(WatchList!$B40,'All CCC'!$B$7:$B$846,0)))</f>
        <v/>
      </c>
      <c r="BE40" s="856" t="str">
        <f>IF($B40="","",INDEX('All CCC'!BE$7:BE$846,MATCH(WatchList!$B40,'All CCC'!$B$7:$B$846,0)))</f>
        <v/>
      </c>
      <c r="BF40" s="856" t="str">
        <f>IF($B40="","",INDEX('All CCC'!BF$7:BF$846,MATCH(WatchList!$B40,'All CCC'!$B$7:$B$846,0)))</f>
        <v/>
      </c>
      <c r="BG40" s="856" t="str">
        <f>IF($B40="","",INDEX('All CCC'!BG$7:BG$846,MATCH(WatchList!$B40,'All CCC'!$B$7:$B$846,0)))</f>
        <v/>
      </c>
    </row>
    <row r="41" spans="1:59" x14ac:dyDescent="0.2">
      <c r="A41" s="550" t="str">
        <f>IF($B41="","",INDEX('All CCC'!A$7:A$846,MATCH(WatchList!$B41,'All CCC'!$B$7:$B$846,0)))</f>
        <v/>
      </c>
      <c r="B41" s="31"/>
      <c r="C41" s="856" t="str">
        <f>IF($B41="","",INDEX('All CCC'!C$7:C$846,MATCH(WatchList!$B41,'All CCC'!$B$7:$B$846,0)))</f>
        <v/>
      </c>
      <c r="D41" s="856" t="str">
        <f>IF($B41="","",INDEX('All CCC'!D$7:D$846,MATCH(WatchList!$B41,'All CCC'!$B$7:$B$846,0)))</f>
        <v/>
      </c>
      <c r="E41" s="856" t="str">
        <f>IF($B41="","",INDEX('All CCC'!E$7:E$846,MATCH(WatchList!$B41,'All CCC'!$B$7:$B$846,0)))</f>
        <v/>
      </c>
      <c r="F41" s="856" t="str">
        <f>IF($B41="","",INDEX('All CCC'!F$7:F$846,MATCH(WatchList!$B41,'All CCC'!$B$7:$B$846,0)))</f>
        <v/>
      </c>
      <c r="G41" s="856" t="str">
        <f>IF($B41="","",INDEX('All CCC'!G$7:G$846,MATCH(WatchList!$B41,'All CCC'!$B$7:$B$846,0)))</f>
        <v/>
      </c>
      <c r="H41" s="856" t="str">
        <f>IF($B41="","",INDEX('All CCC'!H$7:H$846,MATCH(WatchList!$B41,'All CCC'!$B$7:$B$846,0)))</f>
        <v/>
      </c>
      <c r="I41" s="856" t="str">
        <f>IF($B41="","",INDEX('All CCC'!I$7:I$846,MATCH(WatchList!$B41,'All CCC'!$B$7:$B$846,0)))</f>
        <v/>
      </c>
      <c r="J41" s="856" t="str">
        <f>IF($B41="","",INDEX('All CCC'!J$7:J$846,MATCH(WatchList!$B41,'All CCC'!$B$7:$B$846,0)))</f>
        <v/>
      </c>
      <c r="K41" s="856" t="str">
        <f>IF($B41="","",INDEX('All CCC'!K$7:K$846,MATCH(WatchList!$B41,'All CCC'!$B$7:$B$846,0)))</f>
        <v/>
      </c>
      <c r="L41" s="856" t="str">
        <f>IF($B41="","",INDEX('All CCC'!L$7:L$846,MATCH(WatchList!$B41,'All CCC'!$B$7:$B$846,0)))</f>
        <v/>
      </c>
      <c r="M41" s="856" t="str">
        <f>IF($B41="","",INDEX('All CCC'!M$7:M$846,MATCH(WatchList!$B41,'All CCC'!$B$7:$B$846,0)))</f>
        <v/>
      </c>
      <c r="N41" s="856" t="str">
        <f>IF($B41="","",INDEX('All CCC'!N$7:N$846,MATCH(WatchList!$B41,'All CCC'!$B$7:$B$846,0)))</f>
        <v/>
      </c>
      <c r="O41" s="856" t="str">
        <f>IF($B41="","",INDEX('All CCC'!O$7:O$846,MATCH(WatchList!$B41,'All CCC'!$B$7:$B$846,0)))</f>
        <v/>
      </c>
      <c r="P41" s="857" t="str">
        <f>IF($B41="","",INDEX('All CCC'!P$7:P$846,MATCH(WatchList!$B41,'All CCC'!$B$7:$B$846,0)))</f>
        <v/>
      </c>
      <c r="Q41" s="857" t="str">
        <f>IF($B41="","",INDEX('All CCC'!Q$7:Q$846,MATCH(WatchList!$B41,'All CCC'!$B$7:$B$846,0)))</f>
        <v/>
      </c>
      <c r="R41" s="856" t="str">
        <f>IF($B41="","",INDEX('All CCC'!R$7:R$846,MATCH(WatchList!$B41,'All CCC'!$B$7:$B$846,0)))</f>
        <v/>
      </c>
      <c r="S41" s="856" t="str">
        <f>IF($B41="","",INDEX('All CCC'!S$7:S$846,MATCH(WatchList!$B41,'All CCC'!$B$7:$B$846,0)))</f>
        <v/>
      </c>
      <c r="T41" s="856" t="str">
        <f>IF($B41="","",INDEX('All CCC'!T$7:T$846,MATCH(WatchList!$B41,'All CCC'!$B$7:$B$846,0)))</f>
        <v/>
      </c>
      <c r="U41" s="856" t="str">
        <f>IF($B41="","",INDEX('All CCC'!U$7:U$846,MATCH(WatchList!$B41,'All CCC'!$B$7:$B$846,0)))</f>
        <v/>
      </c>
      <c r="V41" s="856" t="str">
        <f>IF($B41="","",INDEX('All CCC'!V$7:V$846,MATCH(WatchList!$B41,'All CCC'!$B$7:$B$846,0)))</f>
        <v/>
      </c>
      <c r="W41" s="856" t="str">
        <f>IF($B41="","",INDEX('All CCC'!W$7:W$846,MATCH(WatchList!$B41,'All CCC'!$B$7:$B$846,0)))</f>
        <v/>
      </c>
      <c r="X41" s="856" t="str">
        <f>IF($B41="","",INDEX('All CCC'!X$7:X$846,MATCH(WatchList!$B41,'All CCC'!$B$7:$B$846,0)))</f>
        <v/>
      </c>
      <c r="Y41" s="856" t="str">
        <f>IF($B41="","",INDEX('All CCC'!Y$7:Y$846,MATCH(WatchList!$B41,'All CCC'!$B$7:$B$846,0)))</f>
        <v/>
      </c>
      <c r="Z41" s="856" t="str">
        <f>IF($B41="","",INDEX('All CCC'!Z$7:Z$846,MATCH(WatchList!$B41,'All CCC'!$B$7:$B$846,0)))</f>
        <v/>
      </c>
      <c r="AA41" s="856" t="str">
        <f>IF($B41="","",INDEX('All CCC'!AA$7:AA$846,MATCH(WatchList!$B41,'All CCC'!$B$7:$B$846,0)))</f>
        <v/>
      </c>
      <c r="AB41" s="856" t="str">
        <f>IF($B41="","",INDEX('All CCC'!AB$7:AB$846,MATCH(WatchList!$B41,'All CCC'!$B$7:$B$846,0)))</f>
        <v/>
      </c>
      <c r="AC41" s="856" t="str">
        <f>IF($B41="","",INDEX('All CCC'!AC$7:AC$846,MATCH(WatchList!$B41,'All CCC'!$B$7:$B$846,0)))</f>
        <v/>
      </c>
      <c r="AD41" s="856" t="str">
        <f>IF($B41="","",INDEX('All CCC'!AD$7:AD$846,MATCH(WatchList!$B41,'All CCC'!$B$7:$B$846,0)))</f>
        <v/>
      </c>
      <c r="AE41" s="856" t="str">
        <f>IF($B41="","",INDEX('All CCC'!AE$7:AE$846,MATCH(WatchList!$B41,'All CCC'!$B$7:$B$846,0)))</f>
        <v/>
      </c>
      <c r="AF41" s="856" t="str">
        <f>IF($B41="","",INDEX('All CCC'!AF$7:AF$846,MATCH(WatchList!$B41,'All CCC'!$B$7:$B$846,0)))</f>
        <v/>
      </c>
      <c r="AG41" s="856" t="str">
        <f>IF($B41="","",INDEX('All CCC'!AG$7:AG$846,MATCH(WatchList!$B41,'All CCC'!$B$7:$B$846,0)))</f>
        <v/>
      </c>
      <c r="AH41" s="856" t="str">
        <f>IF($B41="","",INDEX('All CCC'!AH$7:AH$846,MATCH(WatchList!$B41,'All CCC'!$B$7:$B$846,0)))</f>
        <v/>
      </c>
      <c r="AI41" s="856" t="str">
        <f>IF($B41="","",INDEX('All CCC'!AI$7:AI$846,MATCH(WatchList!$B41,'All CCC'!$B$7:$B$846,0)))</f>
        <v/>
      </c>
      <c r="AJ41" s="856" t="str">
        <f>IF($B41="","",INDEX('All CCC'!AJ$7:AJ$846,MATCH(WatchList!$B41,'All CCC'!$B$7:$B$846,0)))</f>
        <v/>
      </c>
      <c r="AK41" s="856" t="str">
        <f>IF($B41="","",INDEX('All CCC'!AK$7:AK$846,MATCH(WatchList!$B41,'All CCC'!$B$7:$B$846,0)))</f>
        <v/>
      </c>
      <c r="AL41" s="856" t="str">
        <f>IF($B41="","",INDEX('All CCC'!AL$7:AL$846,MATCH(WatchList!$B41,'All CCC'!$B$7:$B$846,0)))</f>
        <v/>
      </c>
      <c r="AM41" s="856" t="str">
        <f>IF($B41="","",INDEX('All CCC'!AM$7:AM$846,MATCH(WatchList!$B41,'All CCC'!$B$7:$B$846,0)))</f>
        <v/>
      </c>
      <c r="AN41" s="856" t="str">
        <f>IF($B41="","",INDEX('All CCC'!AN$7:AN$846,MATCH(WatchList!$B41,'All CCC'!$B$7:$B$846,0)))</f>
        <v/>
      </c>
      <c r="AO41" s="856" t="str">
        <f>IF($B41="","",INDEX('All CCC'!AO$7:AO$846,MATCH(WatchList!$B41,'All CCC'!$B$7:$B$846,0)))</f>
        <v/>
      </c>
      <c r="AP41" s="856" t="str">
        <f>IF($B41="","",INDEX('All CCC'!AP$7:AP$846,MATCH(WatchList!$B41,'All CCC'!$B$7:$B$846,0)))</f>
        <v/>
      </c>
      <c r="AQ41" s="856" t="str">
        <f>IF($B41="","",INDEX('All CCC'!AQ$7:AQ$846,MATCH(WatchList!$B41,'All CCC'!$B$7:$B$846,0)))</f>
        <v/>
      </c>
      <c r="AR41" s="856" t="str">
        <f>IF($B41="","",INDEX('All CCC'!AR$7:AR$846,MATCH(WatchList!$B41,'All CCC'!$B$7:$B$846,0)))</f>
        <v/>
      </c>
      <c r="AS41" s="856" t="str">
        <f>IF($B41="","",INDEX('All CCC'!AS$7:AS$846,MATCH(WatchList!$B41,'All CCC'!$B$7:$B$846,0)))</f>
        <v/>
      </c>
      <c r="AT41" s="856" t="str">
        <f>IF($B41="","",INDEX('All CCC'!AT$7:AT$846,MATCH(WatchList!$B41,'All CCC'!$B$7:$B$846,0)))</f>
        <v/>
      </c>
      <c r="AU41" s="856" t="str">
        <f>IF($B41="","",INDEX('All CCC'!AU$7:AU$846,MATCH(WatchList!$B41,'All CCC'!$B$7:$B$846,0)))</f>
        <v/>
      </c>
      <c r="AV41" s="856" t="str">
        <f>IF($B41="","",INDEX('All CCC'!AV$7:AV$846,MATCH(WatchList!$B41,'All CCC'!$B$7:$B$846,0)))</f>
        <v/>
      </c>
      <c r="AW41" s="856" t="str">
        <f>IF($B41="","",INDEX('All CCC'!AW$7:AW$846,MATCH(WatchList!$B41,'All CCC'!$B$7:$B$846,0)))</f>
        <v/>
      </c>
      <c r="AX41" s="856" t="str">
        <f>IF($B41="","",INDEX('All CCC'!AX$7:AX$846,MATCH(WatchList!$B41,'All CCC'!$B$7:$B$846,0)))</f>
        <v/>
      </c>
      <c r="AY41" s="856" t="str">
        <f>IF($B41="","",INDEX('All CCC'!AY$7:AY$846,MATCH(WatchList!$B41,'All CCC'!$B$7:$B$846,0)))</f>
        <v/>
      </c>
      <c r="AZ41" s="856" t="str">
        <f>IF($B41="","",INDEX('All CCC'!AZ$7:AZ$846,MATCH(WatchList!$B41,'All CCC'!$B$7:$B$846,0)))</f>
        <v/>
      </c>
      <c r="BA41" s="856" t="str">
        <f>IF($B41="","",INDEX('All CCC'!BA$7:BA$846,MATCH(WatchList!$B41,'All CCC'!$B$7:$B$846,0)))</f>
        <v/>
      </c>
      <c r="BB41" s="856" t="str">
        <f>IF($B41="","",INDEX('All CCC'!BB$7:BB$846,MATCH(WatchList!$B41,'All CCC'!$B$7:$B$846,0)))</f>
        <v/>
      </c>
      <c r="BC41" s="856" t="str">
        <f>IF($B41="","",INDEX('All CCC'!BC$7:BC$846,MATCH(WatchList!$B41,'All CCC'!$B$7:$B$846,0)))</f>
        <v/>
      </c>
      <c r="BD41" s="856" t="str">
        <f>IF($B41="","",INDEX('All CCC'!BD$7:BD$846,MATCH(WatchList!$B41,'All CCC'!$B$7:$B$846,0)))</f>
        <v/>
      </c>
      <c r="BE41" s="856" t="str">
        <f>IF($B41="","",INDEX('All CCC'!BE$7:BE$846,MATCH(WatchList!$B41,'All CCC'!$B$7:$B$846,0)))</f>
        <v/>
      </c>
      <c r="BF41" s="856" t="str">
        <f>IF($B41="","",INDEX('All CCC'!BF$7:BF$846,MATCH(WatchList!$B41,'All CCC'!$B$7:$B$846,0)))</f>
        <v/>
      </c>
      <c r="BG41" s="856" t="str">
        <f>IF($B41="","",INDEX('All CCC'!BG$7:BG$846,MATCH(WatchList!$B41,'All CCC'!$B$7:$B$846,0)))</f>
        <v/>
      </c>
    </row>
    <row r="42" spans="1:59" x14ac:dyDescent="0.2">
      <c r="A42" s="550" t="str">
        <f>IF($B42="","",INDEX('All CCC'!A$7:A$846,MATCH(WatchList!$B42,'All CCC'!$B$7:$B$846,0)))</f>
        <v/>
      </c>
      <c r="B42" s="31"/>
      <c r="C42" s="856" t="str">
        <f>IF($B42="","",INDEX('All CCC'!C$7:C$846,MATCH(WatchList!$B42,'All CCC'!$B$7:$B$846,0)))</f>
        <v/>
      </c>
      <c r="D42" s="856" t="str">
        <f>IF($B42="","",INDEX('All CCC'!D$7:D$846,MATCH(WatchList!$B42,'All CCC'!$B$7:$B$846,0)))</f>
        <v/>
      </c>
      <c r="E42" s="856" t="str">
        <f>IF($B42="","",INDEX('All CCC'!E$7:E$846,MATCH(WatchList!$B42,'All CCC'!$B$7:$B$846,0)))</f>
        <v/>
      </c>
      <c r="F42" s="856" t="str">
        <f>IF($B42="","",INDEX('All CCC'!F$7:F$846,MATCH(WatchList!$B42,'All CCC'!$B$7:$B$846,0)))</f>
        <v/>
      </c>
      <c r="G42" s="856" t="str">
        <f>IF($B42="","",INDEX('All CCC'!G$7:G$846,MATCH(WatchList!$B42,'All CCC'!$B$7:$B$846,0)))</f>
        <v/>
      </c>
      <c r="H42" s="856" t="str">
        <f>IF($B42="","",INDEX('All CCC'!H$7:H$846,MATCH(WatchList!$B42,'All CCC'!$B$7:$B$846,0)))</f>
        <v/>
      </c>
      <c r="I42" s="856" t="str">
        <f>IF($B42="","",INDEX('All CCC'!I$7:I$846,MATCH(WatchList!$B42,'All CCC'!$B$7:$B$846,0)))</f>
        <v/>
      </c>
      <c r="J42" s="856" t="str">
        <f>IF($B42="","",INDEX('All CCC'!J$7:J$846,MATCH(WatchList!$B42,'All CCC'!$B$7:$B$846,0)))</f>
        <v/>
      </c>
      <c r="K42" s="856" t="str">
        <f>IF($B42="","",INDEX('All CCC'!K$7:K$846,MATCH(WatchList!$B42,'All CCC'!$B$7:$B$846,0)))</f>
        <v/>
      </c>
      <c r="L42" s="856" t="str">
        <f>IF($B42="","",INDEX('All CCC'!L$7:L$846,MATCH(WatchList!$B42,'All CCC'!$B$7:$B$846,0)))</f>
        <v/>
      </c>
      <c r="M42" s="856" t="str">
        <f>IF($B42="","",INDEX('All CCC'!M$7:M$846,MATCH(WatchList!$B42,'All CCC'!$B$7:$B$846,0)))</f>
        <v/>
      </c>
      <c r="N42" s="856" t="str">
        <f>IF($B42="","",INDEX('All CCC'!N$7:N$846,MATCH(WatchList!$B42,'All CCC'!$B$7:$B$846,0)))</f>
        <v/>
      </c>
      <c r="O42" s="856" t="str">
        <f>IF($B42="","",INDEX('All CCC'!O$7:O$846,MATCH(WatchList!$B42,'All CCC'!$B$7:$B$846,0)))</f>
        <v/>
      </c>
      <c r="P42" s="857" t="str">
        <f>IF($B42="","",INDEX('All CCC'!P$7:P$846,MATCH(WatchList!$B42,'All CCC'!$B$7:$B$846,0)))</f>
        <v/>
      </c>
      <c r="Q42" s="857" t="str">
        <f>IF($B42="","",INDEX('All CCC'!Q$7:Q$846,MATCH(WatchList!$B42,'All CCC'!$B$7:$B$846,0)))</f>
        <v/>
      </c>
      <c r="R42" s="856" t="str">
        <f>IF($B42="","",INDEX('All CCC'!R$7:R$846,MATCH(WatchList!$B42,'All CCC'!$B$7:$B$846,0)))</f>
        <v/>
      </c>
      <c r="S42" s="856" t="str">
        <f>IF($B42="","",INDEX('All CCC'!S$7:S$846,MATCH(WatchList!$B42,'All CCC'!$B$7:$B$846,0)))</f>
        <v/>
      </c>
      <c r="T42" s="856" t="str">
        <f>IF($B42="","",INDEX('All CCC'!T$7:T$846,MATCH(WatchList!$B42,'All CCC'!$B$7:$B$846,0)))</f>
        <v/>
      </c>
      <c r="U42" s="856" t="str">
        <f>IF($B42="","",INDEX('All CCC'!U$7:U$846,MATCH(WatchList!$B42,'All CCC'!$B$7:$B$846,0)))</f>
        <v/>
      </c>
      <c r="V42" s="856" t="str">
        <f>IF($B42="","",INDEX('All CCC'!V$7:V$846,MATCH(WatchList!$B42,'All CCC'!$B$7:$B$846,0)))</f>
        <v/>
      </c>
      <c r="W42" s="856" t="str">
        <f>IF($B42="","",INDEX('All CCC'!W$7:W$846,MATCH(WatchList!$B42,'All CCC'!$B$7:$B$846,0)))</f>
        <v/>
      </c>
      <c r="X42" s="856" t="str">
        <f>IF($B42="","",INDEX('All CCC'!X$7:X$846,MATCH(WatchList!$B42,'All CCC'!$B$7:$B$846,0)))</f>
        <v/>
      </c>
      <c r="Y42" s="856" t="str">
        <f>IF($B42="","",INDEX('All CCC'!Y$7:Y$846,MATCH(WatchList!$B42,'All CCC'!$B$7:$B$846,0)))</f>
        <v/>
      </c>
      <c r="Z42" s="856" t="str">
        <f>IF($B42="","",INDEX('All CCC'!Z$7:Z$846,MATCH(WatchList!$B42,'All CCC'!$B$7:$B$846,0)))</f>
        <v/>
      </c>
      <c r="AA42" s="856" t="str">
        <f>IF($B42="","",INDEX('All CCC'!AA$7:AA$846,MATCH(WatchList!$B42,'All CCC'!$B$7:$B$846,0)))</f>
        <v/>
      </c>
      <c r="AB42" s="856" t="str">
        <f>IF($B42="","",INDEX('All CCC'!AB$7:AB$846,MATCH(WatchList!$B42,'All CCC'!$B$7:$B$846,0)))</f>
        <v/>
      </c>
      <c r="AC42" s="856" t="str">
        <f>IF($B42="","",INDEX('All CCC'!AC$7:AC$846,MATCH(WatchList!$B42,'All CCC'!$B$7:$B$846,0)))</f>
        <v/>
      </c>
      <c r="AD42" s="856" t="str">
        <f>IF($B42="","",INDEX('All CCC'!AD$7:AD$846,MATCH(WatchList!$B42,'All CCC'!$B$7:$B$846,0)))</f>
        <v/>
      </c>
      <c r="AE42" s="856" t="str">
        <f>IF($B42="","",INDEX('All CCC'!AE$7:AE$846,MATCH(WatchList!$B42,'All CCC'!$B$7:$B$846,0)))</f>
        <v/>
      </c>
      <c r="AF42" s="856" t="str">
        <f>IF($B42="","",INDEX('All CCC'!AF$7:AF$846,MATCH(WatchList!$B42,'All CCC'!$B$7:$B$846,0)))</f>
        <v/>
      </c>
      <c r="AG42" s="856" t="str">
        <f>IF($B42="","",INDEX('All CCC'!AG$7:AG$846,MATCH(WatchList!$B42,'All CCC'!$B$7:$B$846,0)))</f>
        <v/>
      </c>
      <c r="AH42" s="856" t="str">
        <f>IF($B42="","",INDEX('All CCC'!AH$7:AH$846,MATCH(WatchList!$B42,'All CCC'!$B$7:$B$846,0)))</f>
        <v/>
      </c>
      <c r="AI42" s="856" t="str">
        <f>IF($B42="","",INDEX('All CCC'!AI$7:AI$846,MATCH(WatchList!$B42,'All CCC'!$B$7:$B$846,0)))</f>
        <v/>
      </c>
      <c r="AJ42" s="856" t="str">
        <f>IF($B42="","",INDEX('All CCC'!AJ$7:AJ$846,MATCH(WatchList!$B42,'All CCC'!$B$7:$B$846,0)))</f>
        <v/>
      </c>
      <c r="AK42" s="856" t="str">
        <f>IF($B42="","",INDEX('All CCC'!AK$7:AK$846,MATCH(WatchList!$B42,'All CCC'!$B$7:$B$846,0)))</f>
        <v/>
      </c>
      <c r="AL42" s="856" t="str">
        <f>IF($B42="","",INDEX('All CCC'!AL$7:AL$846,MATCH(WatchList!$B42,'All CCC'!$B$7:$B$846,0)))</f>
        <v/>
      </c>
      <c r="AM42" s="856" t="str">
        <f>IF($B42="","",INDEX('All CCC'!AM$7:AM$846,MATCH(WatchList!$B42,'All CCC'!$B$7:$B$846,0)))</f>
        <v/>
      </c>
      <c r="AN42" s="856" t="str">
        <f>IF($B42="","",INDEX('All CCC'!AN$7:AN$846,MATCH(WatchList!$B42,'All CCC'!$B$7:$B$846,0)))</f>
        <v/>
      </c>
      <c r="AO42" s="856" t="str">
        <f>IF($B42="","",INDEX('All CCC'!AO$7:AO$846,MATCH(WatchList!$B42,'All CCC'!$B$7:$B$846,0)))</f>
        <v/>
      </c>
      <c r="AP42" s="856" t="str">
        <f>IF($B42="","",INDEX('All CCC'!AP$7:AP$846,MATCH(WatchList!$B42,'All CCC'!$B$7:$B$846,0)))</f>
        <v/>
      </c>
      <c r="AQ42" s="856" t="str">
        <f>IF($B42="","",INDEX('All CCC'!AQ$7:AQ$846,MATCH(WatchList!$B42,'All CCC'!$B$7:$B$846,0)))</f>
        <v/>
      </c>
      <c r="AR42" s="856" t="str">
        <f>IF($B42="","",INDEX('All CCC'!AR$7:AR$846,MATCH(WatchList!$B42,'All CCC'!$B$7:$B$846,0)))</f>
        <v/>
      </c>
      <c r="AS42" s="856" t="str">
        <f>IF($B42="","",INDEX('All CCC'!AS$7:AS$846,MATCH(WatchList!$B42,'All CCC'!$B$7:$B$846,0)))</f>
        <v/>
      </c>
      <c r="AT42" s="856" t="str">
        <f>IF($B42="","",INDEX('All CCC'!AT$7:AT$846,MATCH(WatchList!$B42,'All CCC'!$B$7:$B$846,0)))</f>
        <v/>
      </c>
      <c r="AU42" s="856" t="str">
        <f>IF($B42="","",INDEX('All CCC'!AU$7:AU$846,MATCH(WatchList!$B42,'All CCC'!$B$7:$B$846,0)))</f>
        <v/>
      </c>
      <c r="AV42" s="856" t="str">
        <f>IF($B42="","",INDEX('All CCC'!AV$7:AV$846,MATCH(WatchList!$B42,'All CCC'!$B$7:$B$846,0)))</f>
        <v/>
      </c>
      <c r="AW42" s="856" t="str">
        <f>IF($B42="","",INDEX('All CCC'!AW$7:AW$846,MATCH(WatchList!$B42,'All CCC'!$B$7:$B$846,0)))</f>
        <v/>
      </c>
      <c r="AX42" s="856" t="str">
        <f>IF($B42="","",INDEX('All CCC'!AX$7:AX$846,MATCH(WatchList!$B42,'All CCC'!$B$7:$B$846,0)))</f>
        <v/>
      </c>
      <c r="AY42" s="856" t="str">
        <f>IF($B42="","",INDEX('All CCC'!AY$7:AY$846,MATCH(WatchList!$B42,'All CCC'!$B$7:$B$846,0)))</f>
        <v/>
      </c>
      <c r="AZ42" s="856" t="str">
        <f>IF($B42="","",INDEX('All CCC'!AZ$7:AZ$846,MATCH(WatchList!$B42,'All CCC'!$B$7:$B$846,0)))</f>
        <v/>
      </c>
      <c r="BA42" s="856" t="str">
        <f>IF($B42="","",INDEX('All CCC'!BA$7:BA$846,MATCH(WatchList!$B42,'All CCC'!$B$7:$B$846,0)))</f>
        <v/>
      </c>
      <c r="BB42" s="856" t="str">
        <f>IF($B42="","",INDEX('All CCC'!BB$7:BB$846,MATCH(WatchList!$B42,'All CCC'!$B$7:$B$846,0)))</f>
        <v/>
      </c>
      <c r="BC42" s="856" t="str">
        <f>IF($B42="","",INDEX('All CCC'!BC$7:BC$846,MATCH(WatchList!$B42,'All CCC'!$B$7:$B$846,0)))</f>
        <v/>
      </c>
      <c r="BD42" s="856" t="str">
        <f>IF($B42="","",INDEX('All CCC'!BD$7:BD$846,MATCH(WatchList!$B42,'All CCC'!$B$7:$B$846,0)))</f>
        <v/>
      </c>
      <c r="BE42" s="856" t="str">
        <f>IF($B42="","",INDEX('All CCC'!BE$7:BE$846,MATCH(WatchList!$B42,'All CCC'!$B$7:$B$846,0)))</f>
        <v/>
      </c>
      <c r="BF42" s="856" t="str">
        <f>IF($B42="","",INDEX('All CCC'!BF$7:BF$846,MATCH(WatchList!$B42,'All CCC'!$B$7:$B$846,0)))</f>
        <v/>
      </c>
      <c r="BG42" s="856" t="str">
        <f>IF($B42="","",INDEX('All CCC'!BG$7:BG$846,MATCH(WatchList!$B42,'All CCC'!$B$7:$B$846,0)))</f>
        <v/>
      </c>
    </row>
    <row r="43" spans="1:59" x14ac:dyDescent="0.2">
      <c r="A43" s="550" t="str">
        <f>IF($B43="","",INDEX('All CCC'!A$7:A$846,MATCH(WatchList!$B43,'All CCC'!$B$7:$B$846,0)))</f>
        <v/>
      </c>
      <c r="B43" s="31"/>
      <c r="C43" s="856" t="str">
        <f>IF($B43="","",INDEX('All CCC'!C$7:C$846,MATCH(WatchList!$B43,'All CCC'!$B$7:$B$846,0)))</f>
        <v/>
      </c>
      <c r="D43" s="856" t="str">
        <f>IF($B43="","",INDEX('All CCC'!D$7:D$846,MATCH(WatchList!$B43,'All CCC'!$B$7:$B$846,0)))</f>
        <v/>
      </c>
      <c r="E43" s="856" t="str">
        <f>IF($B43="","",INDEX('All CCC'!E$7:E$846,MATCH(WatchList!$B43,'All CCC'!$B$7:$B$846,0)))</f>
        <v/>
      </c>
      <c r="F43" s="856" t="str">
        <f>IF($B43="","",INDEX('All CCC'!F$7:F$846,MATCH(WatchList!$B43,'All CCC'!$B$7:$B$846,0)))</f>
        <v/>
      </c>
      <c r="G43" s="856" t="str">
        <f>IF($B43="","",INDEX('All CCC'!G$7:G$846,MATCH(WatchList!$B43,'All CCC'!$B$7:$B$846,0)))</f>
        <v/>
      </c>
      <c r="H43" s="856" t="str">
        <f>IF($B43="","",INDEX('All CCC'!H$7:H$846,MATCH(WatchList!$B43,'All CCC'!$B$7:$B$846,0)))</f>
        <v/>
      </c>
      <c r="I43" s="856" t="str">
        <f>IF($B43="","",INDEX('All CCC'!I$7:I$846,MATCH(WatchList!$B43,'All CCC'!$B$7:$B$846,0)))</f>
        <v/>
      </c>
      <c r="J43" s="856" t="str">
        <f>IF($B43="","",INDEX('All CCC'!J$7:J$846,MATCH(WatchList!$B43,'All CCC'!$B$7:$B$846,0)))</f>
        <v/>
      </c>
      <c r="K43" s="856" t="str">
        <f>IF($B43="","",INDEX('All CCC'!K$7:K$846,MATCH(WatchList!$B43,'All CCC'!$B$7:$B$846,0)))</f>
        <v/>
      </c>
      <c r="L43" s="856" t="str">
        <f>IF($B43="","",INDEX('All CCC'!L$7:L$846,MATCH(WatchList!$B43,'All CCC'!$B$7:$B$846,0)))</f>
        <v/>
      </c>
      <c r="M43" s="856" t="str">
        <f>IF($B43="","",INDEX('All CCC'!M$7:M$846,MATCH(WatchList!$B43,'All CCC'!$B$7:$B$846,0)))</f>
        <v/>
      </c>
      <c r="N43" s="856" t="str">
        <f>IF($B43="","",INDEX('All CCC'!N$7:N$846,MATCH(WatchList!$B43,'All CCC'!$B$7:$B$846,0)))</f>
        <v/>
      </c>
      <c r="O43" s="856" t="str">
        <f>IF($B43="","",INDEX('All CCC'!O$7:O$846,MATCH(WatchList!$B43,'All CCC'!$B$7:$B$846,0)))</f>
        <v/>
      </c>
      <c r="P43" s="857" t="str">
        <f>IF($B43="","",INDEX('All CCC'!P$7:P$846,MATCH(WatchList!$B43,'All CCC'!$B$7:$B$846,0)))</f>
        <v/>
      </c>
      <c r="Q43" s="857" t="str">
        <f>IF($B43="","",INDEX('All CCC'!Q$7:Q$846,MATCH(WatchList!$B43,'All CCC'!$B$7:$B$846,0)))</f>
        <v/>
      </c>
      <c r="R43" s="856" t="str">
        <f>IF($B43="","",INDEX('All CCC'!R$7:R$846,MATCH(WatchList!$B43,'All CCC'!$B$7:$B$846,0)))</f>
        <v/>
      </c>
      <c r="S43" s="856" t="str">
        <f>IF($B43="","",INDEX('All CCC'!S$7:S$846,MATCH(WatchList!$B43,'All CCC'!$B$7:$B$846,0)))</f>
        <v/>
      </c>
      <c r="T43" s="856" t="str">
        <f>IF($B43="","",INDEX('All CCC'!T$7:T$846,MATCH(WatchList!$B43,'All CCC'!$B$7:$B$846,0)))</f>
        <v/>
      </c>
      <c r="U43" s="856" t="str">
        <f>IF($B43="","",INDEX('All CCC'!U$7:U$846,MATCH(WatchList!$B43,'All CCC'!$B$7:$B$846,0)))</f>
        <v/>
      </c>
      <c r="V43" s="856" t="str">
        <f>IF($B43="","",INDEX('All CCC'!V$7:V$846,MATCH(WatchList!$B43,'All CCC'!$B$7:$B$846,0)))</f>
        <v/>
      </c>
      <c r="W43" s="856" t="str">
        <f>IF($B43="","",INDEX('All CCC'!W$7:W$846,MATCH(WatchList!$B43,'All CCC'!$B$7:$B$846,0)))</f>
        <v/>
      </c>
      <c r="X43" s="856" t="str">
        <f>IF($B43="","",INDEX('All CCC'!X$7:X$846,MATCH(WatchList!$B43,'All CCC'!$B$7:$B$846,0)))</f>
        <v/>
      </c>
      <c r="Y43" s="856" t="str">
        <f>IF($B43="","",INDEX('All CCC'!Y$7:Y$846,MATCH(WatchList!$B43,'All CCC'!$B$7:$B$846,0)))</f>
        <v/>
      </c>
      <c r="Z43" s="856" t="str">
        <f>IF($B43="","",INDEX('All CCC'!Z$7:Z$846,MATCH(WatchList!$B43,'All CCC'!$B$7:$B$846,0)))</f>
        <v/>
      </c>
      <c r="AA43" s="856" t="str">
        <f>IF($B43="","",INDEX('All CCC'!AA$7:AA$846,MATCH(WatchList!$B43,'All CCC'!$B$7:$B$846,0)))</f>
        <v/>
      </c>
      <c r="AB43" s="856" t="str">
        <f>IF($B43="","",INDEX('All CCC'!AB$7:AB$846,MATCH(WatchList!$B43,'All CCC'!$B$7:$B$846,0)))</f>
        <v/>
      </c>
      <c r="AC43" s="856" t="str">
        <f>IF($B43="","",INDEX('All CCC'!AC$7:AC$846,MATCH(WatchList!$B43,'All CCC'!$B$7:$B$846,0)))</f>
        <v/>
      </c>
      <c r="AD43" s="856" t="str">
        <f>IF($B43="","",INDEX('All CCC'!AD$7:AD$846,MATCH(WatchList!$B43,'All CCC'!$B$7:$B$846,0)))</f>
        <v/>
      </c>
      <c r="AE43" s="856" t="str">
        <f>IF($B43="","",INDEX('All CCC'!AE$7:AE$846,MATCH(WatchList!$B43,'All CCC'!$B$7:$B$846,0)))</f>
        <v/>
      </c>
      <c r="AF43" s="856" t="str">
        <f>IF($B43="","",INDEX('All CCC'!AF$7:AF$846,MATCH(WatchList!$B43,'All CCC'!$B$7:$B$846,0)))</f>
        <v/>
      </c>
      <c r="AG43" s="856" t="str">
        <f>IF($B43="","",INDEX('All CCC'!AG$7:AG$846,MATCH(WatchList!$B43,'All CCC'!$B$7:$B$846,0)))</f>
        <v/>
      </c>
      <c r="AH43" s="856" t="str">
        <f>IF($B43="","",INDEX('All CCC'!AH$7:AH$846,MATCH(WatchList!$B43,'All CCC'!$B$7:$B$846,0)))</f>
        <v/>
      </c>
      <c r="AI43" s="856" t="str">
        <f>IF($B43="","",INDEX('All CCC'!AI$7:AI$846,MATCH(WatchList!$B43,'All CCC'!$B$7:$B$846,0)))</f>
        <v/>
      </c>
      <c r="AJ43" s="856" t="str">
        <f>IF($B43="","",INDEX('All CCC'!AJ$7:AJ$846,MATCH(WatchList!$B43,'All CCC'!$B$7:$B$846,0)))</f>
        <v/>
      </c>
      <c r="AK43" s="856" t="str">
        <f>IF($B43="","",INDEX('All CCC'!AK$7:AK$846,MATCH(WatchList!$B43,'All CCC'!$B$7:$B$846,0)))</f>
        <v/>
      </c>
      <c r="AL43" s="856" t="str">
        <f>IF($B43="","",INDEX('All CCC'!AL$7:AL$846,MATCH(WatchList!$B43,'All CCC'!$B$7:$B$846,0)))</f>
        <v/>
      </c>
      <c r="AM43" s="856" t="str">
        <f>IF($B43="","",INDEX('All CCC'!AM$7:AM$846,MATCH(WatchList!$B43,'All CCC'!$B$7:$B$846,0)))</f>
        <v/>
      </c>
      <c r="AN43" s="856" t="str">
        <f>IF($B43="","",INDEX('All CCC'!AN$7:AN$846,MATCH(WatchList!$B43,'All CCC'!$B$7:$B$846,0)))</f>
        <v/>
      </c>
      <c r="AO43" s="856" t="str">
        <f>IF($B43="","",INDEX('All CCC'!AO$7:AO$846,MATCH(WatchList!$B43,'All CCC'!$B$7:$B$846,0)))</f>
        <v/>
      </c>
      <c r="AP43" s="856" t="str">
        <f>IF($B43="","",INDEX('All CCC'!AP$7:AP$846,MATCH(WatchList!$B43,'All CCC'!$B$7:$B$846,0)))</f>
        <v/>
      </c>
      <c r="AQ43" s="856" t="str">
        <f>IF($B43="","",INDEX('All CCC'!AQ$7:AQ$846,MATCH(WatchList!$B43,'All CCC'!$B$7:$B$846,0)))</f>
        <v/>
      </c>
      <c r="AR43" s="856" t="str">
        <f>IF($B43="","",INDEX('All CCC'!AR$7:AR$846,MATCH(WatchList!$B43,'All CCC'!$B$7:$B$846,0)))</f>
        <v/>
      </c>
      <c r="AS43" s="856" t="str">
        <f>IF($B43="","",INDEX('All CCC'!AS$7:AS$846,MATCH(WatchList!$B43,'All CCC'!$B$7:$B$846,0)))</f>
        <v/>
      </c>
      <c r="AT43" s="856" t="str">
        <f>IF($B43="","",INDEX('All CCC'!AT$7:AT$846,MATCH(WatchList!$B43,'All CCC'!$B$7:$B$846,0)))</f>
        <v/>
      </c>
      <c r="AU43" s="856" t="str">
        <f>IF($B43="","",INDEX('All CCC'!AU$7:AU$846,MATCH(WatchList!$B43,'All CCC'!$B$7:$B$846,0)))</f>
        <v/>
      </c>
      <c r="AV43" s="856" t="str">
        <f>IF($B43="","",INDEX('All CCC'!AV$7:AV$846,MATCH(WatchList!$B43,'All CCC'!$B$7:$B$846,0)))</f>
        <v/>
      </c>
      <c r="AW43" s="856" t="str">
        <f>IF($B43="","",INDEX('All CCC'!AW$7:AW$846,MATCH(WatchList!$B43,'All CCC'!$B$7:$B$846,0)))</f>
        <v/>
      </c>
      <c r="AX43" s="856" t="str">
        <f>IF($B43="","",INDEX('All CCC'!AX$7:AX$846,MATCH(WatchList!$B43,'All CCC'!$B$7:$B$846,0)))</f>
        <v/>
      </c>
      <c r="AY43" s="856" t="str">
        <f>IF($B43="","",INDEX('All CCC'!AY$7:AY$846,MATCH(WatchList!$B43,'All CCC'!$B$7:$B$846,0)))</f>
        <v/>
      </c>
      <c r="AZ43" s="856" t="str">
        <f>IF($B43="","",INDEX('All CCC'!AZ$7:AZ$846,MATCH(WatchList!$B43,'All CCC'!$B$7:$B$846,0)))</f>
        <v/>
      </c>
      <c r="BA43" s="856" t="str">
        <f>IF($B43="","",INDEX('All CCC'!BA$7:BA$846,MATCH(WatchList!$B43,'All CCC'!$B$7:$B$846,0)))</f>
        <v/>
      </c>
      <c r="BB43" s="856" t="str">
        <f>IF($B43="","",INDEX('All CCC'!BB$7:BB$846,MATCH(WatchList!$B43,'All CCC'!$B$7:$B$846,0)))</f>
        <v/>
      </c>
      <c r="BC43" s="856" t="str">
        <f>IF($B43="","",INDEX('All CCC'!BC$7:BC$846,MATCH(WatchList!$B43,'All CCC'!$B$7:$B$846,0)))</f>
        <v/>
      </c>
      <c r="BD43" s="856" t="str">
        <f>IF($B43="","",INDEX('All CCC'!BD$7:BD$846,MATCH(WatchList!$B43,'All CCC'!$B$7:$B$846,0)))</f>
        <v/>
      </c>
      <c r="BE43" s="856" t="str">
        <f>IF($B43="","",INDEX('All CCC'!BE$7:BE$846,MATCH(WatchList!$B43,'All CCC'!$B$7:$B$846,0)))</f>
        <v/>
      </c>
      <c r="BF43" s="856" t="str">
        <f>IF($B43="","",INDEX('All CCC'!BF$7:BF$846,MATCH(WatchList!$B43,'All CCC'!$B$7:$B$846,0)))</f>
        <v/>
      </c>
      <c r="BG43" s="856" t="str">
        <f>IF($B43="","",INDEX('All CCC'!BG$7:BG$846,MATCH(WatchList!$B43,'All CCC'!$B$7:$B$846,0)))</f>
        <v/>
      </c>
    </row>
    <row r="44" spans="1:59" x14ac:dyDescent="0.2">
      <c r="A44" s="550" t="str">
        <f>IF($B44="","",INDEX('All CCC'!A$7:A$846,MATCH(WatchList!$B44,'All CCC'!$B$7:$B$846,0)))</f>
        <v/>
      </c>
      <c r="B44" s="31"/>
      <c r="C44" s="856" t="str">
        <f>IF($B44="","",INDEX('All CCC'!C$7:C$846,MATCH(WatchList!$B44,'All CCC'!$B$7:$B$846,0)))</f>
        <v/>
      </c>
      <c r="D44" s="856" t="str">
        <f>IF($B44="","",INDEX('All CCC'!D$7:D$846,MATCH(WatchList!$B44,'All CCC'!$B$7:$B$846,0)))</f>
        <v/>
      </c>
      <c r="E44" s="856" t="str">
        <f>IF($B44="","",INDEX('All CCC'!E$7:E$846,MATCH(WatchList!$B44,'All CCC'!$B$7:$B$846,0)))</f>
        <v/>
      </c>
      <c r="F44" s="856" t="str">
        <f>IF($B44="","",INDEX('All CCC'!F$7:F$846,MATCH(WatchList!$B44,'All CCC'!$B$7:$B$846,0)))</f>
        <v/>
      </c>
      <c r="G44" s="856" t="str">
        <f>IF($B44="","",INDEX('All CCC'!G$7:G$846,MATCH(WatchList!$B44,'All CCC'!$B$7:$B$846,0)))</f>
        <v/>
      </c>
      <c r="H44" s="856" t="str">
        <f>IF($B44="","",INDEX('All CCC'!H$7:H$846,MATCH(WatchList!$B44,'All CCC'!$B$7:$B$846,0)))</f>
        <v/>
      </c>
      <c r="I44" s="856" t="str">
        <f>IF($B44="","",INDEX('All CCC'!I$7:I$846,MATCH(WatchList!$B44,'All CCC'!$B$7:$B$846,0)))</f>
        <v/>
      </c>
      <c r="J44" s="856" t="str">
        <f>IF($B44="","",INDEX('All CCC'!J$7:J$846,MATCH(WatchList!$B44,'All CCC'!$B$7:$B$846,0)))</f>
        <v/>
      </c>
      <c r="K44" s="856" t="str">
        <f>IF($B44="","",INDEX('All CCC'!K$7:K$846,MATCH(WatchList!$B44,'All CCC'!$B$7:$B$846,0)))</f>
        <v/>
      </c>
      <c r="L44" s="856" t="str">
        <f>IF($B44="","",INDEX('All CCC'!L$7:L$846,MATCH(WatchList!$B44,'All CCC'!$B$7:$B$846,0)))</f>
        <v/>
      </c>
      <c r="M44" s="856" t="str">
        <f>IF($B44="","",INDEX('All CCC'!M$7:M$846,MATCH(WatchList!$B44,'All CCC'!$B$7:$B$846,0)))</f>
        <v/>
      </c>
      <c r="N44" s="856" t="str">
        <f>IF($B44="","",INDEX('All CCC'!N$7:N$846,MATCH(WatchList!$B44,'All CCC'!$B$7:$B$846,0)))</f>
        <v/>
      </c>
      <c r="O44" s="856" t="str">
        <f>IF($B44="","",INDEX('All CCC'!O$7:O$846,MATCH(WatchList!$B44,'All CCC'!$B$7:$B$846,0)))</f>
        <v/>
      </c>
      <c r="P44" s="857" t="str">
        <f>IF($B44="","",INDEX('All CCC'!P$7:P$846,MATCH(WatchList!$B44,'All CCC'!$B$7:$B$846,0)))</f>
        <v/>
      </c>
      <c r="Q44" s="857" t="str">
        <f>IF($B44="","",INDEX('All CCC'!Q$7:Q$846,MATCH(WatchList!$B44,'All CCC'!$B$7:$B$846,0)))</f>
        <v/>
      </c>
      <c r="R44" s="856" t="str">
        <f>IF($B44="","",INDEX('All CCC'!R$7:R$846,MATCH(WatchList!$B44,'All CCC'!$B$7:$B$846,0)))</f>
        <v/>
      </c>
      <c r="S44" s="856" t="str">
        <f>IF($B44="","",INDEX('All CCC'!S$7:S$846,MATCH(WatchList!$B44,'All CCC'!$B$7:$B$846,0)))</f>
        <v/>
      </c>
      <c r="T44" s="856" t="str">
        <f>IF($B44="","",INDEX('All CCC'!T$7:T$846,MATCH(WatchList!$B44,'All CCC'!$B$7:$B$846,0)))</f>
        <v/>
      </c>
      <c r="U44" s="856" t="str">
        <f>IF($B44="","",INDEX('All CCC'!U$7:U$846,MATCH(WatchList!$B44,'All CCC'!$B$7:$B$846,0)))</f>
        <v/>
      </c>
      <c r="V44" s="856" t="str">
        <f>IF($B44="","",INDEX('All CCC'!V$7:V$846,MATCH(WatchList!$B44,'All CCC'!$B$7:$B$846,0)))</f>
        <v/>
      </c>
      <c r="W44" s="856" t="str">
        <f>IF($B44="","",INDEX('All CCC'!W$7:W$846,MATCH(WatchList!$B44,'All CCC'!$B$7:$B$846,0)))</f>
        <v/>
      </c>
      <c r="X44" s="856" t="str">
        <f>IF($B44="","",INDEX('All CCC'!X$7:X$846,MATCH(WatchList!$B44,'All CCC'!$B$7:$B$846,0)))</f>
        <v/>
      </c>
      <c r="Y44" s="856" t="str">
        <f>IF($B44="","",INDEX('All CCC'!Y$7:Y$846,MATCH(WatchList!$B44,'All CCC'!$B$7:$B$846,0)))</f>
        <v/>
      </c>
      <c r="Z44" s="856" t="str">
        <f>IF($B44="","",INDEX('All CCC'!Z$7:Z$846,MATCH(WatchList!$B44,'All CCC'!$B$7:$B$846,0)))</f>
        <v/>
      </c>
      <c r="AA44" s="856" t="str">
        <f>IF($B44="","",INDEX('All CCC'!AA$7:AA$846,MATCH(WatchList!$B44,'All CCC'!$B$7:$B$846,0)))</f>
        <v/>
      </c>
      <c r="AB44" s="856" t="str">
        <f>IF($B44="","",INDEX('All CCC'!AB$7:AB$846,MATCH(WatchList!$B44,'All CCC'!$B$7:$B$846,0)))</f>
        <v/>
      </c>
      <c r="AC44" s="856" t="str">
        <f>IF($B44="","",INDEX('All CCC'!AC$7:AC$846,MATCH(WatchList!$B44,'All CCC'!$B$7:$B$846,0)))</f>
        <v/>
      </c>
      <c r="AD44" s="856" t="str">
        <f>IF($B44="","",INDEX('All CCC'!AD$7:AD$846,MATCH(WatchList!$B44,'All CCC'!$B$7:$B$846,0)))</f>
        <v/>
      </c>
      <c r="AE44" s="856" t="str">
        <f>IF($B44="","",INDEX('All CCC'!AE$7:AE$846,MATCH(WatchList!$B44,'All CCC'!$B$7:$B$846,0)))</f>
        <v/>
      </c>
      <c r="AF44" s="856" t="str">
        <f>IF($B44="","",INDEX('All CCC'!AF$7:AF$846,MATCH(WatchList!$B44,'All CCC'!$B$7:$B$846,0)))</f>
        <v/>
      </c>
      <c r="AG44" s="856" t="str">
        <f>IF($B44="","",INDEX('All CCC'!AG$7:AG$846,MATCH(WatchList!$B44,'All CCC'!$B$7:$B$846,0)))</f>
        <v/>
      </c>
      <c r="AH44" s="856" t="str">
        <f>IF($B44="","",INDEX('All CCC'!AH$7:AH$846,MATCH(WatchList!$B44,'All CCC'!$B$7:$B$846,0)))</f>
        <v/>
      </c>
      <c r="AI44" s="856" t="str">
        <f>IF($B44="","",INDEX('All CCC'!AI$7:AI$846,MATCH(WatchList!$B44,'All CCC'!$B$7:$B$846,0)))</f>
        <v/>
      </c>
      <c r="AJ44" s="856" t="str">
        <f>IF($B44="","",INDEX('All CCC'!AJ$7:AJ$846,MATCH(WatchList!$B44,'All CCC'!$B$7:$B$846,0)))</f>
        <v/>
      </c>
      <c r="AK44" s="856" t="str">
        <f>IF($B44="","",INDEX('All CCC'!AK$7:AK$846,MATCH(WatchList!$B44,'All CCC'!$B$7:$B$846,0)))</f>
        <v/>
      </c>
      <c r="AL44" s="856" t="str">
        <f>IF($B44="","",INDEX('All CCC'!AL$7:AL$846,MATCH(WatchList!$B44,'All CCC'!$B$7:$B$846,0)))</f>
        <v/>
      </c>
      <c r="AM44" s="856" t="str">
        <f>IF($B44="","",INDEX('All CCC'!AM$7:AM$846,MATCH(WatchList!$B44,'All CCC'!$B$7:$B$846,0)))</f>
        <v/>
      </c>
      <c r="AN44" s="856" t="str">
        <f>IF($B44="","",INDEX('All CCC'!AN$7:AN$846,MATCH(WatchList!$B44,'All CCC'!$B$7:$B$846,0)))</f>
        <v/>
      </c>
      <c r="AO44" s="856" t="str">
        <f>IF($B44="","",INDEX('All CCC'!AO$7:AO$846,MATCH(WatchList!$B44,'All CCC'!$B$7:$B$846,0)))</f>
        <v/>
      </c>
      <c r="AP44" s="856" t="str">
        <f>IF($B44="","",INDEX('All CCC'!AP$7:AP$846,MATCH(WatchList!$B44,'All CCC'!$B$7:$B$846,0)))</f>
        <v/>
      </c>
      <c r="AQ44" s="856" t="str">
        <f>IF($B44="","",INDEX('All CCC'!AQ$7:AQ$846,MATCH(WatchList!$B44,'All CCC'!$B$7:$B$846,0)))</f>
        <v/>
      </c>
      <c r="AR44" s="856" t="str">
        <f>IF($B44="","",INDEX('All CCC'!AR$7:AR$846,MATCH(WatchList!$B44,'All CCC'!$B$7:$B$846,0)))</f>
        <v/>
      </c>
      <c r="AS44" s="856" t="str">
        <f>IF($B44="","",INDEX('All CCC'!AS$7:AS$846,MATCH(WatchList!$B44,'All CCC'!$B$7:$B$846,0)))</f>
        <v/>
      </c>
      <c r="AT44" s="856" t="str">
        <f>IF($B44="","",INDEX('All CCC'!AT$7:AT$846,MATCH(WatchList!$B44,'All CCC'!$B$7:$B$846,0)))</f>
        <v/>
      </c>
      <c r="AU44" s="856" t="str">
        <f>IF($B44="","",INDEX('All CCC'!AU$7:AU$846,MATCH(WatchList!$B44,'All CCC'!$B$7:$B$846,0)))</f>
        <v/>
      </c>
      <c r="AV44" s="856" t="str">
        <f>IF($B44="","",INDEX('All CCC'!AV$7:AV$846,MATCH(WatchList!$B44,'All CCC'!$B$7:$B$846,0)))</f>
        <v/>
      </c>
      <c r="AW44" s="856" t="str">
        <f>IF($B44="","",INDEX('All CCC'!AW$7:AW$846,MATCH(WatchList!$B44,'All CCC'!$B$7:$B$846,0)))</f>
        <v/>
      </c>
      <c r="AX44" s="856" t="str">
        <f>IF($B44="","",INDEX('All CCC'!AX$7:AX$846,MATCH(WatchList!$B44,'All CCC'!$B$7:$B$846,0)))</f>
        <v/>
      </c>
      <c r="AY44" s="856" t="str">
        <f>IF($B44="","",INDEX('All CCC'!AY$7:AY$846,MATCH(WatchList!$B44,'All CCC'!$B$7:$B$846,0)))</f>
        <v/>
      </c>
      <c r="AZ44" s="856" t="str">
        <f>IF($B44="","",INDEX('All CCC'!AZ$7:AZ$846,MATCH(WatchList!$B44,'All CCC'!$B$7:$B$846,0)))</f>
        <v/>
      </c>
      <c r="BA44" s="856" t="str">
        <f>IF($B44="","",INDEX('All CCC'!BA$7:BA$846,MATCH(WatchList!$B44,'All CCC'!$B$7:$B$846,0)))</f>
        <v/>
      </c>
      <c r="BB44" s="856" t="str">
        <f>IF($B44="","",INDEX('All CCC'!BB$7:BB$846,MATCH(WatchList!$B44,'All CCC'!$B$7:$B$846,0)))</f>
        <v/>
      </c>
      <c r="BC44" s="856" t="str">
        <f>IF($B44="","",INDEX('All CCC'!BC$7:BC$846,MATCH(WatchList!$B44,'All CCC'!$B$7:$B$846,0)))</f>
        <v/>
      </c>
      <c r="BD44" s="856" t="str">
        <f>IF($B44="","",INDEX('All CCC'!BD$7:BD$846,MATCH(WatchList!$B44,'All CCC'!$B$7:$B$846,0)))</f>
        <v/>
      </c>
      <c r="BE44" s="856" t="str">
        <f>IF($B44="","",INDEX('All CCC'!BE$7:BE$846,MATCH(WatchList!$B44,'All CCC'!$B$7:$B$846,0)))</f>
        <v/>
      </c>
      <c r="BF44" s="856" t="str">
        <f>IF($B44="","",INDEX('All CCC'!BF$7:BF$846,MATCH(WatchList!$B44,'All CCC'!$B$7:$B$846,0)))</f>
        <v/>
      </c>
      <c r="BG44" s="856" t="str">
        <f>IF($B44="","",INDEX('All CCC'!BG$7:BG$846,MATCH(WatchList!$B44,'All CCC'!$B$7:$B$846,0)))</f>
        <v/>
      </c>
    </row>
    <row r="45" spans="1:59" x14ac:dyDescent="0.2">
      <c r="A45" s="550" t="str">
        <f>IF($B45="","",INDEX('All CCC'!A$7:A$846,MATCH(WatchList!$B45,'All CCC'!$B$7:$B$846,0)))</f>
        <v/>
      </c>
      <c r="B45" s="31"/>
      <c r="C45" s="856" t="str">
        <f>IF($B45="","",INDEX('All CCC'!C$7:C$846,MATCH(WatchList!$B45,'All CCC'!$B$7:$B$846,0)))</f>
        <v/>
      </c>
      <c r="D45" s="856" t="str">
        <f>IF($B45="","",INDEX('All CCC'!D$7:D$846,MATCH(WatchList!$B45,'All CCC'!$B$7:$B$846,0)))</f>
        <v/>
      </c>
      <c r="E45" s="856" t="str">
        <f>IF($B45="","",INDEX('All CCC'!E$7:E$846,MATCH(WatchList!$B45,'All CCC'!$B$7:$B$846,0)))</f>
        <v/>
      </c>
      <c r="F45" s="856" t="str">
        <f>IF($B45="","",INDEX('All CCC'!F$7:F$846,MATCH(WatchList!$B45,'All CCC'!$B$7:$B$846,0)))</f>
        <v/>
      </c>
      <c r="G45" s="856" t="str">
        <f>IF($B45="","",INDEX('All CCC'!G$7:G$846,MATCH(WatchList!$B45,'All CCC'!$B$7:$B$846,0)))</f>
        <v/>
      </c>
      <c r="H45" s="856" t="str">
        <f>IF($B45="","",INDEX('All CCC'!H$7:H$846,MATCH(WatchList!$B45,'All CCC'!$B$7:$B$846,0)))</f>
        <v/>
      </c>
      <c r="I45" s="856" t="str">
        <f>IF($B45="","",INDEX('All CCC'!I$7:I$846,MATCH(WatchList!$B45,'All CCC'!$B$7:$B$846,0)))</f>
        <v/>
      </c>
      <c r="J45" s="856" t="str">
        <f>IF($B45="","",INDEX('All CCC'!J$7:J$846,MATCH(WatchList!$B45,'All CCC'!$B$7:$B$846,0)))</f>
        <v/>
      </c>
      <c r="K45" s="856" t="str">
        <f>IF($B45="","",INDEX('All CCC'!K$7:K$846,MATCH(WatchList!$B45,'All CCC'!$B$7:$B$846,0)))</f>
        <v/>
      </c>
      <c r="L45" s="856" t="str">
        <f>IF($B45="","",INDEX('All CCC'!L$7:L$846,MATCH(WatchList!$B45,'All CCC'!$B$7:$B$846,0)))</f>
        <v/>
      </c>
      <c r="M45" s="856" t="str">
        <f>IF($B45="","",INDEX('All CCC'!M$7:M$846,MATCH(WatchList!$B45,'All CCC'!$B$7:$B$846,0)))</f>
        <v/>
      </c>
      <c r="N45" s="856" t="str">
        <f>IF($B45="","",INDEX('All CCC'!N$7:N$846,MATCH(WatchList!$B45,'All CCC'!$B$7:$B$846,0)))</f>
        <v/>
      </c>
      <c r="O45" s="856" t="str">
        <f>IF($B45="","",INDEX('All CCC'!O$7:O$846,MATCH(WatchList!$B45,'All CCC'!$B$7:$B$846,0)))</f>
        <v/>
      </c>
      <c r="P45" s="857" t="str">
        <f>IF($B45="","",INDEX('All CCC'!P$7:P$846,MATCH(WatchList!$B45,'All CCC'!$B$7:$B$846,0)))</f>
        <v/>
      </c>
      <c r="Q45" s="857" t="str">
        <f>IF($B45="","",INDEX('All CCC'!Q$7:Q$846,MATCH(WatchList!$B45,'All CCC'!$B$7:$B$846,0)))</f>
        <v/>
      </c>
      <c r="R45" s="856" t="str">
        <f>IF($B45="","",INDEX('All CCC'!R$7:R$846,MATCH(WatchList!$B45,'All CCC'!$B$7:$B$846,0)))</f>
        <v/>
      </c>
      <c r="S45" s="856" t="str">
        <f>IF($B45="","",INDEX('All CCC'!S$7:S$846,MATCH(WatchList!$B45,'All CCC'!$B$7:$B$846,0)))</f>
        <v/>
      </c>
      <c r="T45" s="856" t="str">
        <f>IF($B45="","",INDEX('All CCC'!T$7:T$846,MATCH(WatchList!$B45,'All CCC'!$B$7:$B$846,0)))</f>
        <v/>
      </c>
      <c r="U45" s="856" t="str">
        <f>IF($B45="","",INDEX('All CCC'!U$7:U$846,MATCH(WatchList!$B45,'All CCC'!$B$7:$B$846,0)))</f>
        <v/>
      </c>
      <c r="V45" s="856" t="str">
        <f>IF($B45="","",INDEX('All CCC'!V$7:V$846,MATCH(WatchList!$B45,'All CCC'!$B$7:$B$846,0)))</f>
        <v/>
      </c>
      <c r="W45" s="856" t="str">
        <f>IF($B45="","",INDEX('All CCC'!W$7:W$846,MATCH(WatchList!$B45,'All CCC'!$B$7:$B$846,0)))</f>
        <v/>
      </c>
      <c r="X45" s="856" t="str">
        <f>IF($B45="","",INDEX('All CCC'!X$7:X$846,MATCH(WatchList!$B45,'All CCC'!$B$7:$B$846,0)))</f>
        <v/>
      </c>
      <c r="Y45" s="856" t="str">
        <f>IF($B45="","",INDEX('All CCC'!Y$7:Y$846,MATCH(WatchList!$B45,'All CCC'!$B$7:$B$846,0)))</f>
        <v/>
      </c>
      <c r="Z45" s="856" t="str">
        <f>IF($B45="","",INDEX('All CCC'!Z$7:Z$846,MATCH(WatchList!$B45,'All CCC'!$B$7:$B$846,0)))</f>
        <v/>
      </c>
      <c r="AA45" s="856" t="str">
        <f>IF($B45="","",INDEX('All CCC'!AA$7:AA$846,MATCH(WatchList!$B45,'All CCC'!$B$7:$B$846,0)))</f>
        <v/>
      </c>
      <c r="AB45" s="856" t="str">
        <f>IF($B45="","",INDEX('All CCC'!AB$7:AB$846,MATCH(WatchList!$B45,'All CCC'!$B$7:$B$846,0)))</f>
        <v/>
      </c>
      <c r="AC45" s="856" t="str">
        <f>IF($B45="","",INDEX('All CCC'!AC$7:AC$846,MATCH(WatchList!$B45,'All CCC'!$B$7:$B$846,0)))</f>
        <v/>
      </c>
      <c r="AD45" s="856" t="str">
        <f>IF($B45="","",INDEX('All CCC'!AD$7:AD$846,MATCH(WatchList!$B45,'All CCC'!$B$7:$B$846,0)))</f>
        <v/>
      </c>
      <c r="AE45" s="856" t="str">
        <f>IF($B45="","",INDEX('All CCC'!AE$7:AE$846,MATCH(WatchList!$B45,'All CCC'!$B$7:$B$846,0)))</f>
        <v/>
      </c>
      <c r="AF45" s="856" t="str">
        <f>IF($B45="","",INDEX('All CCC'!AF$7:AF$846,MATCH(WatchList!$B45,'All CCC'!$B$7:$B$846,0)))</f>
        <v/>
      </c>
      <c r="AG45" s="856" t="str">
        <f>IF($B45="","",INDEX('All CCC'!AG$7:AG$846,MATCH(WatchList!$B45,'All CCC'!$B$7:$B$846,0)))</f>
        <v/>
      </c>
      <c r="AH45" s="856" t="str">
        <f>IF($B45="","",INDEX('All CCC'!AH$7:AH$846,MATCH(WatchList!$B45,'All CCC'!$B$7:$B$846,0)))</f>
        <v/>
      </c>
      <c r="AI45" s="856" t="str">
        <f>IF($B45="","",INDEX('All CCC'!AI$7:AI$846,MATCH(WatchList!$B45,'All CCC'!$B$7:$B$846,0)))</f>
        <v/>
      </c>
      <c r="AJ45" s="856" t="str">
        <f>IF($B45="","",INDEX('All CCC'!AJ$7:AJ$846,MATCH(WatchList!$B45,'All CCC'!$B$7:$B$846,0)))</f>
        <v/>
      </c>
      <c r="AK45" s="856" t="str">
        <f>IF($B45="","",INDEX('All CCC'!AK$7:AK$846,MATCH(WatchList!$B45,'All CCC'!$B$7:$B$846,0)))</f>
        <v/>
      </c>
      <c r="AL45" s="856" t="str">
        <f>IF($B45="","",INDEX('All CCC'!AL$7:AL$846,MATCH(WatchList!$B45,'All CCC'!$B$7:$B$846,0)))</f>
        <v/>
      </c>
      <c r="AM45" s="856" t="str">
        <f>IF($B45="","",INDEX('All CCC'!AM$7:AM$846,MATCH(WatchList!$B45,'All CCC'!$B$7:$B$846,0)))</f>
        <v/>
      </c>
      <c r="AN45" s="856" t="str">
        <f>IF($B45="","",INDEX('All CCC'!AN$7:AN$846,MATCH(WatchList!$B45,'All CCC'!$B$7:$B$846,0)))</f>
        <v/>
      </c>
      <c r="AO45" s="856" t="str">
        <f>IF($B45="","",INDEX('All CCC'!AO$7:AO$846,MATCH(WatchList!$B45,'All CCC'!$B$7:$B$846,0)))</f>
        <v/>
      </c>
      <c r="AP45" s="856" t="str">
        <f>IF($B45="","",INDEX('All CCC'!AP$7:AP$846,MATCH(WatchList!$B45,'All CCC'!$B$7:$B$846,0)))</f>
        <v/>
      </c>
      <c r="AQ45" s="856" t="str">
        <f>IF($B45="","",INDEX('All CCC'!AQ$7:AQ$846,MATCH(WatchList!$B45,'All CCC'!$B$7:$B$846,0)))</f>
        <v/>
      </c>
      <c r="AR45" s="856" t="str">
        <f>IF($B45="","",INDEX('All CCC'!AR$7:AR$846,MATCH(WatchList!$B45,'All CCC'!$B$7:$B$846,0)))</f>
        <v/>
      </c>
      <c r="AS45" s="856" t="str">
        <f>IF($B45="","",INDEX('All CCC'!AS$7:AS$846,MATCH(WatchList!$B45,'All CCC'!$B$7:$B$846,0)))</f>
        <v/>
      </c>
      <c r="AT45" s="856" t="str">
        <f>IF($B45="","",INDEX('All CCC'!AT$7:AT$846,MATCH(WatchList!$B45,'All CCC'!$B$7:$B$846,0)))</f>
        <v/>
      </c>
      <c r="AU45" s="856" t="str">
        <f>IF($B45="","",INDEX('All CCC'!AU$7:AU$846,MATCH(WatchList!$B45,'All CCC'!$B$7:$B$846,0)))</f>
        <v/>
      </c>
      <c r="AV45" s="856" t="str">
        <f>IF($B45="","",INDEX('All CCC'!AV$7:AV$846,MATCH(WatchList!$B45,'All CCC'!$B$7:$B$846,0)))</f>
        <v/>
      </c>
      <c r="AW45" s="856" t="str">
        <f>IF($B45="","",INDEX('All CCC'!AW$7:AW$846,MATCH(WatchList!$B45,'All CCC'!$B$7:$B$846,0)))</f>
        <v/>
      </c>
      <c r="AX45" s="856" t="str">
        <f>IF($B45="","",INDEX('All CCC'!AX$7:AX$846,MATCH(WatchList!$B45,'All CCC'!$B$7:$B$846,0)))</f>
        <v/>
      </c>
      <c r="AY45" s="856" t="str">
        <f>IF($B45="","",INDEX('All CCC'!AY$7:AY$846,MATCH(WatchList!$B45,'All CCC'!$B$7:$B$846,0)))</f>
        <v/>
      </c>
      <c r="AZ45" s="856" t="str">
        <f>IF($B45="","",INDEX('All CCC'!AZ$7:AZ$846,MATCH(WatchList!$B45,'All CCC'!$B$7:$B$846,0)))</f>
        <v/>
      </c>
      <c r="BA45" s="856" t="str">
        <f>IF($B45="","",INDEX('All CCC'!BA$7:BA$846,MATCH(WatchList!$B45,'All CCC'!$B$7:$B$846,0)))</f>
        <v/>
      </c>
      <c r="BB45" s="856" t="str">
        <f>IF($B45="","",INDEX('All CCC'!BB$7:BB$846,MATCH(WatchList!$B45,'All CCC'!$B$7:$B$846,0)))</f>
        <v/>
      </c>
      <c r="BC45" s="856" t="str">
        <f>IF($B45="","",INDEX('All CCC'!BC$7:BC$846,MATCH(WatchList!$B45,'All CCC'!$B$7:$B$846,0)))</f>
        <v/>
      </c>
      <c r="BD45" s="856" t="str">
        <f>IF($B45="","",INDEX('All CCC'!BD$7:BD$846,MATCH(WatchList!$B45,'All CCC'!$B$7:$B$846,0)))</f>
        <v/>
      </c>
      <c r="BE45" s="856" t="str">
        <f>IF($B45="","",INDEX('All CCC'!BE$7:BE$846,MATCH(WatchList!$B45,'All CCC'!$B$7:$B$846,0)))</f>
        <v/>
      </c>
      <c r="BF45" s="856" t="str">
        <f>IF($B45="","",INDEX('All CCC'!BF$7:BF$846,MATCH(WatchList!$B45,'All CCC'!$B$7:$B$846,0)))</f>
        <v/>
      </c>
      <c r="BG45" s="856" t="str">
        <f>IF($B45="","",INDEX('All CCC'!BG$7:BG$846,MATCH(WatchList!$B45,'All CCC'!$B$7:$B$846,0)))</f>
        <v/>
      </c>
    </row>
    <row r="46" spans="1:59" x14ac:dyDescent="0.2">
      <c r="A46" s="550" t="str">
        <f>IF($B46="","",INDEX('All CCC'!A$7:A$846,MATCH(WatchList!$B46,'All CCC'!$B$7:$B$846,0)))</f>
        <v/>
      </c>
      <c r="B46" s="31"/>
      <c r="C46" s="856" t="str">
        <f>IF($B46="","",INDEX('All CCC'!C$7:C$846,MATCH(WatchList!$B46,'All CCC'!$B$7:$B$846,0)))</f>
        <v/>
      </c>
      <c r="D46" s="856" t="str">
        <f>IF($B46="","",INDEX('All CCC'!D$7:D$846,MATCH(WatchList!$B46,'All CCC'!$B$7:$B$846,0)))</f>
        <v/>
      </c>
      <c r="E46" s="856" t="str">
        <f>IF($B46="","",INDEX('All CCC'!E$7:E$846,MATCH(WatchList!$B46,'All CCC'!$B$7:$B$846,0)))</f>
        <v/>
      </c>
      <c r="F46" s="856" t="str">
        <f>IF($B46="","",INDEX('All CCC'!F$7:F$846,MATCH(WatchList!$B46,'All CCC'!$B$7:$B$846,0)))</f>
        <v/>
      </c>
      <c r="G46" s="856" t="str">
        <f>IF($B46="","",INDEX('All CCC'!G$7:G$846,MATCH(WatchList!$B46,'All CCC'!$B$7:$B$846,0)))</f>
        <v/>
      </c>
      <c r="H46" s="856" t="str">
        <f>IF($B46="","",INDEX('All CCC'!H$7:H$846,MATCH(WatchList!$B46,'All CCC'!$B$7:$B$846,0)))</f>
        <v/>
      </c>
      <c r="I46" s="856" t="str">
        <f>IF($B46="","",INDEX('All CCC'!I$7:I$846,MATCH(WatchList!$B46,'All CCC'!$B$7:$B$846,0)))</f>
        <v/>
      </c>
      <c r="J46" s="856" t="str">
        <f>IF($B46="","",INDEX('All CCC'!J$7:J$846,MATCH(WatchList!$B46,'All CCC'!$B$7:$B$846,0)))</f>
        <v/>
      </c>
      <c r="K46" s="856" t="str">
        <f>IF($B46="","",INDEX('All CCC'!K$7:K$846,MATCH(WatchList!$B46,'All CCC'!$B$7:$B$846,0)))</f>
        <v/>
      </c>
      <c r="L46" s="856" t="str">
        <f>IF($B46="","",INDEX('All CCC'!L$7:L$846,MATCH(WatchList!$B46,'All CCC'!$B$7:$B$846,0)))</f>
        <v/>
      </c>
      <c r="M46" s="856" t="str">
        <f>IF($B46="","",INDEX('All CCC'!M$7:M$846,MATCH(WatchList!$B46,'All CCC'!$B$7:$B$846,0)))</f>
        <v/>
      </c>
      <c r="N46" s="856" t="str">
        <f>IF($B46="","",INDEX('All CCC'!N$7:N$846,MATCH(WatchList!$B46,'All CCC'!$B$7:$B$846,0)))</f>
        <v/>
      </c>
      <c r="O46" s="856" t="str">
        <f>IF($B46="","",INDEX('All CCC'!O$7:O$846,MATCH(WatchList!$B46,'All CCC'!$B$7:$B$846,0)))</f>
        <v/>
      </c>
      <c r="P46" s="857" t="str">
        <f>IF($B46="","",INDEX('All CCC'!P$7:P$846,MATCH(WatchList!$B46,'All CCC'!$B$7:$B$846,0)))</f>
        <v/>
      </c>
      <c r="Q46" s="857" t="str">
        <f>IF($B46="","",INDEX('All CCC'!Q$7:Q$846,MATCH(WatchList!$B46,'All CCC'!$B$7:$B$846,0)))</f>
        <v/>
      </c>
      <c r="R46" s="856" t="str">
        <f>IF($B46="","",INDEX('All CCC'!R$7:R$846,MATCH(WatchList!$B46,'All CCC'!$B$7:$B$846,0)))</f>
        <v/>
      </c>
      <c r="S46" s="856" t="str">
        <f>IF($B46="","",INDEX('All CCC'!S$7:S$846,MATCH(WatchList!$B46,'All CCC'!$B$7:$B$846,0)))</f>
        <v/>
      </c>
      <c r="T46" s="856" t="str">
        <f>IF($B46="","",INDEX('All CCC'!T$7:T$846,MATCH(WatchList!$B46,'All CCC'!$B$7:$B$846,0)))</f>
        <v/>
      </c>
      <c r="U46" s="856" t="str">
        <f>IF($B46="","",INDEX('All CCC'!U$7:U$846,MATCH(WatchList!$B46,'All CCC'!$B$7:$B$846,0)))</f>
        <v/>
      </c>
      <c r="V46" s="856" t="str">
        <f>IF($B46="","",INDEX('All CCC'!V$7:V$846,MATCH(WatchList!$B46,'All CCC'!$B$7:$B$846,0)))</f>
        <v/>
      </c>
      <c r="W46" s="856" t="str">
        <f>IF($B46="","",INDEX('All CCC'!W$7:W$846,MATCH(WatchList!$B46,'All CCC'!$B$7:$B$846,0)))</f>
        <v/>
      </c>
      <c r="X46" s="856" t="str">
        <f>IF($B46="","",INDEX('All CCC'!X$7:X$846,MATCH(WatchList!$B46,'All CCC'!$B$7:$B$846,0)))</f>
        <v/>
      </c>
      <c r="Y46" s="856" t="str">
        <f>IF($B46="","",INDEX('All CCC'!Y$7:Y$846,MATCH(WatchList!$B46,'All CCC'!$B$7:$B$846,0)))</f>
        <v/>
      </c>
      <c r="Z46" s="856" t="str">
        <f>IF($B46="","",INDEX('All CCC'!Z$7:Z$846,MATCH(WatchList!$B46,'All CCC'!$B$7:$B$846,0)))</f>
        <v/>
      </c>
      <c r="AA46" s="856" t="str">
        <f>IF($B46="","",INDEX('All CCC'!AA$7:AA$846,MATCH(WatchList!$B46,'All CCC'!$B$7:$B$846,0)))</f>
        <v/>
      </c>
      <c r="AB46" s="856" t="str">
        <f>IF($B46="","",INDEX('All CCC'!AB$7:AB$846,MATCH(WatchList!$B46,'All CCC'!$B$7:$B$846,0)))</f>
        <v/>
      </c>
      <c r="AC46" s="856" t="str">
        <f>IF($B46="","",INDEX('All CCC'!AC$7:AC$846,MATCH(WatchList!$B46,'All CCC'!$B$7:$B$846,0)))</f>
        <v/>
      </c>
      <c r="AD46" s="856" t="str">
        <f>IF($B46="","",INDEX('All CCC'!AD$7:AD$846,MATCH(WatchList!$B46,'All CCC'!$B$7:$B$846,0)))</f>
        <v/>
      </c>
      <c r="AE46" s="856" t="str">
        <f>IF($B46="","",INDEX('All CCC'!AE$7:AE$846,MATCH(WatchList!$B46,'All CCC'!$B$7:$B$846,0)))</f>
        <v/>
      </c>
      <c r="AF46" s="856" t="str">
        <f>IF($B46="","",INDEX('All CCC'!AF$7:AF$846,MATCH(WatchList!$B46,'All CCC'!$B$7:$B$846,0)))</f>
        <v/>
      </c>
      <c r="AG46" s="856" t="str">
        <f>IF($B46="","",INDEX('All CCC'!AG$7:AG$846,MATCH(WatchList!$B46,'All CCC'!$B$7:$B$846,0)))</f>
        <v/>
      </c>
      <c r="AH46" s="856" t="str">
        <f>IF($B46="","",INDEX('All CCC'!AH$7:AH$846,MATCH(WatchList!$B46,'All CCC'!$B$7:$B$846,0)))</f>
        <v/>
      </c>
      <c r="AI46" s="856" t="str">
        <f>IF($B46="","",INDEX('All CCC'!AI$7:AI$846,MATCH(WatchList!$B46,'All CCC'!$B$7:$B$846,0)))</f>
        <v/>
      </c>
      <c r="AJ46" s="856" t="str">
        <f>IF($B46="","",INDEX('All CCC'!AJ$7:AJ$846,MATCH(WatchList!$B46,'All CCC'!$B$7:$B$846,0)))</f>
        <v/>
      </c>
      <c r="AK46" s="856" t="str">
        <f>IF($B46="","",INDEX('All CCC'!AK$7:AK$846,MATCH(WatchList!$B46,'All CCC'!$B$7:$B$846,0)))</f>
        <v/>
      </c>
      <c r="AL46" s="856" t="str">
        <f>IF($B46="","",INDEX('All CCC'!AL$7:AL$846,MATCH(WatchList!$B46,'All CCC'!$B$7:$B$846,0)))</f>
        <v/>
      </c>
      <c r="AM46" s="856" t="str">
        <f>IF($B46="","",INDEX('All CCC'!AM$7:AM$846,MATCH(WatchList!$B46,'All CCC'!$B$7:$B$846,0)))</f>
        <v/>
      </c>
      <c r="AN46" s="856" t="str">
        <f>IF($B46="","",INDEX('All CCC'!AN$7:AN$846,MATCH(WatchList!$B46,'All CCC'!$B$7:$B$846,0)))</f>
        <v/>
      </c>
      <c r="AO46" s="856" t="str">
        <f>IF($B46="","",INDEX('All CCC'!AO$7:AO$846,MATCH(WatchList!$B46,'All CCC'!$B$7:$B$846,0)))</f>
        <v/>
      </c>
      <c r="AP46" s="856" t="str">
        <f>IF($B46="","",INDEX('All CCC'!AP$7:AP$846,MATCH(WatchList!$B46,'All CCC'!$B$7:$B$846,0)))</f>
        <v/>
      </c>
      <c r="AQ46" s="856" t="str">
        <f>IF($B46="","",INDEX('All CCC'!AQ$7:AQ$846,MATCH(WatchList!$B46,'All CCC'!$B$7:$B$846,0)))</f>
        <v/>
      </c>
      <c r="AR46" s="856" t="str">
        <f>IF($B46="","",INDEX('All CCC'!AR$7:AR$846,MATCH(WatchList!$B46,'All CCC'!$B$7:$B$846,0)))</f>
        <v/>
      </c>
      <c r="AS46" s="856" t="str">
        <f>IF($B46="","",INDEX('All CCC'!AS$7:AS$846,MATCH(WatchList!$B46,'All CCC'!$B$7:$B$846,0)))</f>
        <v/>
      </c>
      <c r="AT46" s="856" t="str">
        <f>IF($B46="","",INDEX('All CCC'!AT$7:AT$846,MATCH(WatchList!$B46,'All CCC'!$B$7:$B$846,0)))</f>
        <v/>
      </c>
      <c r="AU46" s="856" t="str">
        <f>IF($B46="","",INDEX('All CCC'!AU$7:AU$846,MATCH(WatchList!$B46,'All CCC'!$B$7:$B$846,0)))</f>
        <v/>
      </c>
      <c r="AV46" s="856" t="str">
        <f>IF($B46="","",INDEX('All CCC'!AV$7:AV$846,MATCH(WatchList!$B46,'All CCC'!$B$7:$B$846,0)))</f>
        <v/>
      </c>
      <c r="AW46" s="856" t="str">
        <f>IF($B46="","",INDEX('All CCC'!AW$7:AW$846,MATCH(WatchList!$B46,'All CCC'!$B$7:$B$846,0)))</f>
        <v/>
      </c>
      <c r="AX46" s="856" t="str">
        <f>IF($B46="","",INDEX('All CCC'!AX$7:AX$846,MATCH(WatchList!$B46,'All CCC'!$B$7:$B$846,0)))</f>
        <v/>
      </c>
      <c r="AY46" s="856" t="str">
        <f>IF($B46="","",INDEX('All CCC'!AY$7:AY$846,MATCH(WatchList!$B46,'All CCC'!$B$7:$B$846,0)))</f>
        <v/>
      </c>
      <c r="AZ46" s="856" t="str">
        <f>IF($B46="","",INDEX('All CCC'!AZ$7:AZ$846,MATCH(WatchList!$B46,'All CCC'!$B$7:$B$846,0)))</f>
        <v/>
      </c>
      <c r="BA46" s="856" t="str">
        <f>IF($B46="","",INDEX('All CCC'!BA$7:BA$846,MATCH(WatchList!$B46,'All CCC'!$B$7:$B$846,0)))</f>
        <v/>
      </c>
      <c r="BB46" s="856" t="str">
        <f>IF($B46="","",INDEX('All CCC'!BB$7:BB$846,MATCH(WatchList!$B46,'All CCC'!$B$7:$B$846,0)))</f>
        <v/>
      </c>
      <c r="BC46" s="856" t="str">
        <f>IF($B46="","",INDEX('All CCC'!BC$7:BC$846,MATCH(WatchList!$B46,'All CCC'!$B$7:$B$846,0)))</f>
        <v/>
      </c>
      <c r="BD46" s="856" t="str">
        <f>IF($B46="","",INDEX('All CCC'!BD$7:BD$846,MATCH(WatchList!$B46,'All CCC'!$B$7:$B$846,0)))</f>
        <v/>
      </c>
      <c r="BE46" s="856" t="str">
        <f>IF($B46="","",INDEX('All CCC'!BE$7:BE$846,MATCH(WatchList!$B46,'All CCC'!$B$7:$B$846,0)))</f>
        <v/>
      </c>
      <c r="BF46" s="856" t="str">
        <f>IF($B46="","",INDEX('All CCC'!BF$7:BF$846,MATCH(WatchList!$B46,'All CCC'!$B$7:$B$846,0)))</f>
        <v/>
      </c>
      <c r="BG46" s="856" t="str">
        <f>IF($B46="","",INDEX('All CCC'!BG$7:BG$846,MATCH(WatchList!$B46,'All CCC'!$B$7:$B$846,0)))</f>
        <v/>
      </c>
    </row>
    <row r="47" spans="1:59" x14ac:dyDescent="0.2">
      <c r="A47" s="550" t="str">
        <f>IF($B47="","",INDEX('All CCC'!A$7:A$846,MATCH(WatchList!$B47,'All CCC'!$B$7:$B$846,0)))</f>
        <v/>
      </c>
      <c r="B47" s="31"/>
      <c r="C47" s="856" t="str">
        <f>IF($B47="","",INDEX('All CCC'!C$7:C$846,MATCH(WatchList!$B47,'All CCC'!$B$7:$B$846,0)))</f>
        <v/>
      </c>
      <c r="D47" s="856" t="str">
        <f>IF($B47="","",INDEX('All CCC'!D$7:D$846,MATCH(WatchList!$B47,'All CCC'!$B$7:$B$846,0)))</f>
        <v/>
      </c>
      <c r="E47" s="856" t="str">
        <f>IF($B47="","",INDEX('All CCC'!E$7:E$846,MATCH(WatchList!$B47,'All CCC'!$B$7:$B$846,0)))</f>
        <v/>
      </c>
      <c r="F47" s="856" t="str">
        <f>IF($B47="","",INDEX('All CCC'!F$7:F$846,MATCH(WatchList!$B47,'All CCC'!$B$7:$B$846,0)))</f>
        <v/>
      </c>
      <c r="G47" s="856" t="str">
        <f>IF($B47="","",INDEX('All CCC'!G$7:G$846,MATCH(WatchList!$B47,'All CCC'!$B$7:$B$846,0)))</f>
        <v/>
      </c>
      <c r="H47" s="856" t="str">
        <f>IF($B47="","",INDEX('All CCC'!H$7:H$846,MATCH(WatchList!$B47,'All CCC'!$B$7:$B$846,0)))</f>
        <v/>
      </c>
      <c r="I47" s="856" t="str">
        <f>IF($B47="","",INDEX('All CCC'!I$7:I$846,MATCH(WatchList!$B47,'All CCC'!$B$7:$B$846,0)))</f>
        <v/>
      </c>
      <c r="J47" s="856" t="str">
        <f>IF($B47="","",INDEX('All CCC'!J$7:J$846,MATCH(WatchList!$B47,'All CCC'!$B$7:$B$846,0)))</f>
        <v/>
      </c>
      <c r="K47" s="856" t="str">
        <f>IF($B47="","",INDEX('All CCC'!K$7:K$846,MATCH(WatchList!$B47,'All CCC'!$B$7:$B$846,0)))</f>
        <v/>
      </c>
      <c r="L47" s="856" t="str">
        <f>IF($B47="","",INDEX('All CCC'!L$7:L$846,MATCH(WatchList!$B47,'All CCC'!$B$7:$B$846,0)))</f>
        <v/>
      </c>
      <c r="M47" s="856" t="str">
        <f>IF($B47="","",INDEX('All CCC'!M$7:M$846,MATCH(WatchList!$B47,'All CCC'!$B$7:$B$846,0)))</f>
        <v/>
      </c>
      <c r="N47" s="856" t="str">
        <f>IF($B47="","",INDEX('All CCC'!N$7:N$846,MATCH(WatchList!$B47,'All CCC'!$B$7:$B$846,0)))</f>
        <v/>
      </c>
      <c r="O47" s="856" t="str">
        <f>IF($B47="","",INDEX('All CCC'!O$7:O$846,MATCH(WatchList!$B47,'All CCC'!$B$7:$B$846,0)))</f>
        <v/>
      </c>
      <c r="P47" s="857" t="str">
        <f>IF($B47="","",INDEX('All CCC'!P$7:P$846,MATCH(WatchList!$B47,'All CCC'!$B$7:$B$846,0)))</f>
        <v/>
      </c>
      <c r="Q47" s="857" t="str">
        <f>IF($B47="","",INDEX('All CCC'!Q$7:Q$846,MATCH(WatchList!$B47,'All CCC'!$B$7:$B$846,0)))</f>
        <v/>
      </c>
      <c r="R47" s="856" t="str">
        <f>IF($B47="","",INDEX('All CCC'!R$7:R$846,MATCH(WatchList!$B47,'All CCC'!$B$7:$B$846,0)))</f>
        <v/>
      </c>
      <c r="S47" s="856" t="str">
        <f>IF($B47="","",INDEX('All CCC'!S$7:S$846,MATCH(WatchList!$B47,'All CCC'!$B$7:$B$846,0)))</f>
        <v/>
      </c>
      <c r="T47" s="856" t="str">
        <f>IF($B47="","",INDEX('All CCC'!T$7:T$846,MATCH(WatchList!$B47,'All CCC'!$B$7:$B$846,0)))</f>
        <v/>
      </c>
      <c r="U47" s="856" t="str">
        <f>IF($B47="","",INDEX('All CCC'!U$7:U$846,MATCH(WatchList!$B47,'All CCC'!$B$7:$B$846,0)))</f>
        <v/>
      </c>
      <c r="V47" s="856" t="str">
        <f>IF($B47="","",INDEX('All CCC'!V$7:V$846,MATCH(WatchList!$B47,'All CCC'!$B$7:$B$846,0)))</f>
        <v/>
      </c>
      <c r="W47" s="856" t="str">
        <f>IF($B47="","",INDEX('All CCC'!W$7:W$846,MATCH(WatchList!$B47,'All CCC'!$B$7:$B$846,0)))</f>
        <v/>
      </c>
      <c r="X47" s="856" t="str">
        <f>IF($B47="","",INDEX('All CCC'!X$7:X$846,MATCH(WatchList!$B47,'All CCC'!$B$7:$B$846,0)))</f>
        <v/>
      </c>
      <c r="Y47" s="856" t="str">
        <f>IF($B47="","",INDEX('All CCC'!Y$7:Y$846,MATCH(WatchList!$B47,'All CCC'!$B$7:$B$846,0)))</f>
        <v/>
      </c>
      <c r="Z47" s="856" t="str">
        <f>IF($B47="","",INDEX('All CCC'!Z$7:Z$846,MATCH(WatchList!$B47,'All CCC'!$B$7:$B$846,0)))</f>
        <v/>
      </c>
      <c r="AA47" s="856" t="str">
        <f>IF($B47="","",INDEX('All CCC'!AA$7:AA$846,MATCH(WatchList!$B47,'All CCC'!$B$7:$B$846,0)))</f>
        <v/>
      </c>
      <c r="AB47" s="856" t="str">
        <f>IF($B47="","",INDEX('All CCC'!AB$7:AB$846,MATCH(WatchList!$B47,'All CCC'!$B$7:$B$846,0)))</f>
        <v/>
      </c>
      <c r="AC47" s="856" t="str">
        <f>IF($B47="","",INDEX('All CCC'!AC$7:AC$846,MATCH(WatchList!$B47,'All CCC'!$B$7:$B$846,0)))</f>
        <v/>
      </c>
      <c r="AD47" s="856" t="str">
        <f>IF($B47="","",INDEX('All CCC'!AD$7:AD$846,MATCH(WatchList!$B47,'All CCC'!$B$7:$B$846,0)))</f>
        <v/>
      </c>
      <c r="AE47" s="856" t="str">
        <f>IF($B47="","",INDEX('All CCC'!AE$7:AE$846,MATCH(WatchList!$B47,'All CCC'!$B$7:$B$846,0)))</f>
        <v/>
      </c>
      <c r="AF47" s="856" t="str">
        <f>IF($B47="","",INDEX('All CCC'!AF$7:AF$846,MATCH(WatchList!$B47,'All CCC'!$B$7:$B$846,0)))</f>
        <v/>
      </c>
      <c r="AG47" s="856" t="str">
        <f>IF($B47="","",INDEX('All CCC'!AG$7:AG$846,MATCH(WatchList!$B47,'All CCC'!$B$7:$B$846,0)))</f>
        <v/>
      </c>
      <c r="AH47" s="856" t="str">
        <f>IF($B47="","",INDEX('All CCC'!AH$7:AH$846,MATCH(WatchList!$B47,'All CCC'!$B$7:$B$846,0)))</f>
        <v/>
      </c>
      <c r="AI47" s="856" t="str">
        <f>IF($B47="","",INDEX('All CCC'!AI$7:AI$846,MATCH(WatchList!$B47,'All CCC'!$B$7:$B$846,0)))</f>
        <v/>
      </c>
      <c r="AJ47" s="856" t="str">
        <f>IF($B47="","",INDEX('All CCC'!AJ$7:AJ$846,MATCH(WatchList!$B47,'All CCC'!$B$7:$B$846,0)))</f>
        <v/>
      </c>
      <c r="AK47" s="856" t="str">
        <f>IF($B47="","",INDEX('All CCC'!AK$7:AK$846,MATCH(WatchList!$B47,'All CCC'!$B$7:$B$846,0)))</f>
        <v/>
      </c>
      <c r="AL47" s="856" t="str">
        <f>IF($B47="","",INDEX('All CCC'!AL$7:AL$846,MATCH(WatchList!$B47,'All CCC'!$B$7:$B$846,0)))</f>
        <v/>
      </c>
      <c r="AM47" s="856" t="str">
        <f>IF($B47="","",INDEX('All CCC'!AM$7:AM$846,MATCH(WatchList!$B47,'All CCC'!$B$7:$B$846,0)))</f>
        <v/>
      </c>
      <c r="AN47" s="856" t="str">
        <f>IF($B47="","",INDEX('All CCC'!AN$7:AN$846,MATCH(WatchList!$B47,'All CCC'!$B$7:$B$846,0)))</f>
        <v/>
      </c>
      <c r="AO47" s="856" t="str">
        <f>IF($B47="","",INDEX('All CCC'!AO$7:AO$846,MATCH(WatchList!$B47,'All CCC'!$B$7:$B$846,0)))</f>
        <v/>
      </c>
      <c r="AP47" s="856" t="str">
        <f>IF($B47="","",INDEX('All CCC'!AP$7:AP$846,MATCH(WatchList!$B47,'All CCC'!$B$7:$B$846,0)))</f>
        <v/>
      </c>
      <c r="AQ47" s="856" t="str">
        <f>IF($B47="","",INDEX('All CCC'!AQ$7:AQ$846,MATCH(WatchList!$B47,'All CCC'!$B$7:$B$846,0)))</f>
        <v/>
      </c>
      <c r="AR47" s="856" t="str">
        <f>IF($B47="","",INDEX('All CCC'!AR$7:AR$846,MATCH(WatchList!$B47,'All CCC'!$B$7:$B$846,0)))</f>
        <v/>
      </c>
      <c r="AS47" s="856" t="str">
        <f>IF($B47="","",INDEX('All CCC'!AS$7:AS$846,MATCH(WatchList!$B47,'All CCC'!$B$7:$B$846,0)))</f>
        <v/>
      </c>
      <c r="AT47" s="856" t="str">
        <f>IF($B47="","",INDEX('All CCC'!AT$7:AT$846,MATCH(WatchList!$B47,'All CCC'!$B$7:$B$846,0)))</f>
        <v/>
      </c>
      <c r="AU47" s="856" t="str">
        <f>IF($B47="","",INDEX('All CCC'!AU$7:AU$846,MATCH(WatchList!$B47,'All CCC'!$B$7:$B$846,0)))</f>
        <v/>
      </c>
      <c r="AV47" s="856" t="str">
        <f>IF($B47="","",INDEX('All CCC'!AV$7:AV$846,MATCH(WatchList!$B47,'All CCC'!$B$7:$B$846,0)))</f>
        <v/>
      </c>
      <c r="AW47" s="856" t="str">
        <f>IF($B47="","",INDEX('All CCC'!AW$7:AW$846,MATCH(WatchList!$B47,'All CCC'!$B$7:$B$846,0)))</f>
        <v/>
      </c>
      <c r="AX47" s="856" t="str">
        <f>IF($B47="","",INDEX('All CCC'!AX$7:AX$846,MATCH(WatchList!$B47,'All CCC'!$B$7:$B$846,0)))</f>
        <v/>
      </c>
      <c r="AY47" s="856" t="str">
        <f>IF($B47="","",INDEX('All CCC'!AY$7:AY$846,MATCH(WatchList!$B47,'All CCC'!$B$7:$B$846,0)))</f>
        <v/>
      </c>
      <c r="AZ47" s="856" t="str">
        <f>IF($B47="","",INDEX('All CCC'!AZ$7:AZ$846,MATCH(WatchList!$B47,'All CCC'!$B$7:$B$846,0)))</f>
        <v/>
      </c>
      <c r="BA47" s="856" t="str">
        <f>IF($B47="","",INDEX('All CCC'!BA$7:BA$846,MATCH(WatchList!$B47,'All CCC'!$B$7:$B$846,0)))</f>
        <v/>
      </c>
      <c r="BB47" s="856" t="str">
        <f>IF($B47="","",INDEX('All CCC'!BB$7:BB$846,MATCH(WatchList!$B47,'All CCC'!$B$7:$B$846,0)))</f>
        <v/>
      </c>
      <c r="BC47" s="856" t="str">
        <f>IF($B47="","",INDEX('All CCC'!BC$7:BC$846,MATCH(WatchList!$B47,'All CCC'!$B$7:$B$846,0)))</f>
        <v/>
      </c>
      <c r="BD47" s="856" t="str">
        <f>IF($B47="","",INDEX('All CCC'!BD$7:BD$846,MATCH(WatchList!$B47,'All CCC'!$B$7:$B$846,0)))</f>
        <v/>
      </c>
      <c r="BE47" s="856" t="str">
        <f>IF($B47="","",INDEX('All CCC'!BE$7:BE$846,MATCH(WatchList!$B47,'All CCC'!$B$7:$B$846,0)))</f>
        <v/>
      </c>
      <c r="BF47" s="856" t="str">
        <f>IF($B47="","",INDEX('All CCC'!BF$7:BF$846,MATCH(WatchList!$B47,'All CCC'!$B$7:$B$846,0)))</f>
        <v/>
      </c>
      <c r="BG47" s="856" t="str">
        <f>IF($B47="","",INDEX('All CCC'!BG$7:BG$846,MATCH(WatchList!$B47,'All CCC'!$B$7:$B$846,0)))</f>
        <v/>
      </c>
    </row>
    <row r="48" spans="1:59" x14ac:dyDescent="0.2">
      <c r="A48" s="550" t="str">
        <f>IF($B48="","",INDEX('All CCC'!A$7:A$846,MATCH(WatchList!$B48,'All CCC'!$B$7:$B$846,0)))</f>
        <v/>
      </c>
      <c r="B48" s="31"/>
      <c r="C48" s="856" t="str">
        <f>IF($B48="","",INDEX('All CCC'!C$7:C$846,MATCH(WatchList!$B48,'All CCC'!$B$7:$B$846,0)))</f>
        <v/>
      </c>
      <c r="D48" s="856" t="str">
        <f>IF($B48="","",INDEX('All CCC'!D$7:D$846,MATCH(WatchList!$B48,'All CCC'!$B$7:$B$846,0)))</f>
        <v/>
      </c>
      <c r="E48" s="856" t="str">
        <f>IF($B48="","",INDEX('All CCC'!E$7:E$846,MATCH(WatchList!$B48,'All CCC'!$B$7:$B$846,0)))</f>
        <v/>
      </c>
      <c r="F48" s="856" t="str">
        <f>IF($B48="","",INDEX('All CCC'!F$7:F$846,MATCH(WatchList!$B48,'All CCC'!$B$7:$B$846,0)))</f>
        <v/>
      </c>
      <c r="G48" s="856" t="str">
        <f>IF($B48="","",INDEX('All CCC'!G$7:G$846,MATCH(WatchList!$B48,'All CCC'!$B$7:$B$846,0)))</f>
        <v/>
      </c>
      <c r="H48" s="856" t="str">
        <f>IF($B48="","",INDEX('All CCC'!H$7:H$846,MATCH(WatchList!$B48,'All CCC'!$B$7:$B$846,0)))</f>
        <v/>
      </c>
      <c r="I48" s="856" t="str">
        <f>IF($B48="","",INDEX('All CCC'!I$7:I$846,MATCH(WatchList!$B48,'All CCC'!$B$7:$B$846,0)))</f>
        <v/>
      </c>
      <c r="J48" s="856" t="str">
        <f>IF($B48="","",INDEX('All CCC'!J$7:J$846,MATCH(WatchList!$B48,'All CCC'!$B$7:$B$846,0)))</f>
        <v/>
      </c>
      <c r="K48" s="856" t="str">
        <f>IF($B48="","",INDEX('All CCC'!K$7:K$846,MATCH(WatchList!$B48,'All CCC'!$B$7:$B$846,0)))</f>
        <v/>
      </c>
      <c r="L48" s="856" t="str">
        <f>IF($B48="","",INDEX('All CCC'!L$7:L$846,MATCH(WatchList!$B48,'All CCC'!$B$7:$B$846,0)))</f>
        <v/>
      </c>
      <c r="M48" s="856" t="str">
        <f>IF($B48="","",INDEX('All CCC'!M$7:M$846,MATCH(WatchList!$B48,'All CCC'!$B$7:$B$846,0)))</f>
        <v/>
      </c>
      <c r="N48" s="856" t="str">
        <f>IF($B48="","",INDEX('All CCC'!N$7:N$846,MATCH(WatchList!$B48,'All CCC'!$B$7:$B$846,0)))</f>
        <v/>
      </c>
      <c r="O48" s="856" t="str">
        <f>IF($B48="","",INDEX('All CCC'!O$7:O$846,MATCH(WatchList!$B48,'All CCC'!$B$7:$B$846,0)))</f>
        <v/>
      </c>
      <c r="P48" s="857" t="str">
        <f>IF($B48="","",INDEX('All CCC'!P$7:P$846,MATCH(WatchList!$B48,'All CCC'!$B$7:$B$846,0)))</f>
        <v/>
      </c>
      <c r="Q48" s="857" t="str">
        <f>IF($B48="","",INDEX('All CCC'!Q$7:Q$846,MATCH(WatchList!$B48,'All CCC'!$B$7:$B$846,0)))</f>
        <v/>
      </c>
      <c r="R48" s="856" t="str">
        <f>IF($B48="","",INDEX('All CCC'!R$7:R$846,MATCH(WatchList!$B48,'All CCC'!$B$7:$B$846,0)))</f>
        <v/>
      </c>
      <c r="S48" s="856" t="str">
        <f>IF($B48="","",INDEX('All CCC'!S$7:S$846,MATCH(WatchList!$B48,'All CCC'!$B$7:$B$846,0)))</f>
        <v/>
      </c>
      <c r="T48" s="856" t="str">
        <f>IF($B48="","",INDEX('All CCC'!T$7:T$846,MATCH(WatchList!$B48,'All CCC'!$B$7:$B$846,0)))</f>
        <v/>
      </c>
      <c r="U48" s="856" t="str">
        <f>IF($B48="","",INDEX('All CCC'!U$7:U$846,MATCH(WatchList!$B48,'All CCC'!$B$7:$B$846,0)))</f>
        <v/>
      </c>
      <c r="V48" s="856" t="str">
        <f>IF($B48="","",INDEX('All CCC'!V$7:V$846,MATCH(WatchList!$B48,'All CCC'!$B$7:$B$846,0)))</f>
        <v/>
      </c>
      <c r="W48" s="856" t="str">
        <f>IF($B48="","",INDEX('All CCC'!W$7:W$846,MATCH(WatchList!$B48,'All CCC'!$B$7:$B$846,0)))</f>
        <v/>
      </c>
      <c r="X48" s="856" t="str">
        <f>IF($B48="","",INDEX('All CCC'!X$7:X$846,MATCH(WatchList!$B48,'All CCC'!$B$7:$B$846,0)))</f>
        <v/>
      </c>
      <c r="Y48" s="856" t="str">
        <f>IF($B48="","",INDEX('All CCC'!Y$7:Y$846,MATCH(WatchList!$B48,'All CCC'!$B$7:$B$846,0)))</f>
        <v/>
      </c>
      <c r="Z48" s="856" t="str">
        <f>IF($B48="","",INDEX('All CCC'!Z$7:Z$846,MATCH(WatchList!$B48,'All CCC'!$B$7:$B$846,0)))</f>
        <v/>
      </c>
      <c r="AA48" s="856" t="str">
        <f>IF($B48="","",INDEX('All CCC'!AA$7:AA$846,MATCH(WatchList!$B48,'All CCC'!$B$7:$B$846,0)))</f>
        <v/>
      </c>
      <c r="AB48" s="856" t="str">
        <f>IF($B48="","",INDEX('All CCC'!AB$7:AB$846,MATCH(WatchList!$B48,'All CCC'!$B$7:$B$846,0)))</f>
        <v/>
      </c>
      <c r="AC48" s="856" t="str">
        <f>IF($B48="","",INDEX('All CCC'!AC$7:AC$846,MATCH(WatchList!$B48,'All CCC'!$B$7:$B$846,0)))</f>
        <v/>
      </c>
      <c r="AD48" s="856" t="str">
        <f>IF($B48="","",INDEX('All CCC'!AD$7:AD$846,MATCH(WatchList!$B48,'All CCC'!$B$7:$B$846,0)))</f>
        <v/>
      </c>
      <c r="AE48" s="856" t="str">
        <f>IF($B48="","",INDEX('All CCC'!AE$7:AE$846,MATCH(WatchList!$B48,'All CCC'!$B$7:$B$846,0)))</f>
        <v/>
      </c>
      <c r="AF48" s="856" t="str">
        <f>IF($B48="","",INDEX('All CCC'!AF$7:AF$846,MATCH(WatchList!$B48,'All CCC'!$B$7:$B$846,0)))</f>
        <v/>
      </c>
      <c r="AG48" s="856" t="str">
        <f>IF($B48="","",INDEX('All CCC'!AG$7:AG$846,MATCH(WatchList!$B48,'All CCC'!$B$7:$B$846,0)))</f>
        <v/>
      </c>
      <c r="AH48" s="856" t="str">
        <f>IF($B48="","",INDEX('All CCC'!AH$7:AH$846,MATCH(WatchList!$B48,'All CCC'!$B$7:$B$846,0)))</f>
        <v/>
      </c>
      <c r="AI48" s="856" t="str">
        <f>IF($B48="","",INDEX('All CCC'!AI$7:AI$846,MATCH(WatchList!$B48,'All CCC'!$B$7:$B$846,0)))</f>
        <v/>
      </c>
      <c r="AJ48" s="856" t="str">
        <f>IF($B48="","",INDEX('All CCC'!AJ$7:AJ$846,MATCH(WatchList!$B48,'All CCC'!$B$7:$B$846,0)))</f>
        <v/>
      </c>
      <c r="AK48" s="856" t="str">
        <f>IF($B48="","",INDEX('All CCC'!AK$7:AK$846,MATCH(WatchList!$B48,'All CCC'!$B$7:$B$846,0)))</f>
        <v/>
      </c>
      <c r="AL48" s="856" t="str">
        <f>IF($B48="","",INDEX('All CCC'!AL$7:AL$846,MATCH(WatchList!$B48,'All CCC'!$B$7:$B$846,0)))</f>
        <v/>
      </c>
      <c r="AM48" s="856" t="str">
        <f>IF($B48="","",INDEX('All CCC'!AM$7:AM$846,MATCH(WatchList!$B48,'All CCC'!$B$7:$B$846,0)))</f>
        <v/>
      </c>
      <c r="AN48" s="856" t="str">
        <f>IF($B48="","",INDEX('All CCC'!AN$7:AN$846,MATCH(WatchList!$B48,'All CCC'!$B$7:$B$846,0)))</f>
        <v/>
      </c>
      <c r="AO48" s="856" t="str">
        <f>IF($B48="","",INDEX('All CCC'!AO$7:AO$846,MATCH(WatchList!$B48,'All CCC'!$B$7:$B$846,0)))</f>
        <v/>
      </c>
      <c r="AP48" s="856" t="str">
        <f>IF($B48="","",INDEX('All CCC'!AP$7:AP$846,MATCH(WatchList!$B48,'All CCC'!$B$7:$B$846,0)))</f>
        <v/>
      </c>
      <c r="AQ48" s="856" t="str">
        <f>IF($B48="","",INDEX('All CCC'!AQ$7:AQ$846,MATCH(WatchList!$B48,'All CCC'!$B$7:$B$846,0)))</f>
        <v/>
      </c>
      <c r="AR48" s="856" t="str">
        <f>IF($B48="","",INDEX('All CCC'!AR$7:AR$846,MATCH(WatchList!$B48,'All CCC'!$B$7:$B$846,0)))</f>
        <v/>
      </c>
      <c r="AS48" s="856" t="str">
        <f>IF($B48="","",INDEX('All CCC'!AS$7:AS$846,MATCH(WatchList!$B48,'All CCC'!$B$7:$B$846,0)))</f>
        <v/>
      </c>
      <c r="AT48" s="856" t="str">
        <f>IF($B48="","",INDEX('All CCC'!AT$7:AT$846,MATCH(WatchList!$B48,'All CCC'!$B$7:$B$846,0)))</f>
        <v/>
      </c>
      <c r="AU48" s="856" t="str">
        <f>IF($B48="","",INDEX('All CCC'!AU$7:AU$846,MATCH(WatchList!$B48,'All CCC'!$B$7:$B$846,0)))</f>
        <v/>
      </c>
      <c r="AV48" s="856" t="str">
        <f>IF($B48="","",INDEX('All CCC'!AV$7:AV$846,MATCH(WatchList!$B48,'All CCC'!$B$7:$B$846,0)))</f>
        <v/>
      </c>
      <c r="AW48" s="856" t="str">
        <f>IF($B48="","",INDEX('All CCC'!AW$7:AW$846,MATCH(WatchList!$B48,'All CCC'!$B$7:$B$846,0)))</f>
        <v/>
      </c>
      <c r="AX48" s="856" t="str">
        <f>IF($B48="","",INDEX('All CCC'!AX$7:AX$846,MATCH(WatchList!$B48,'All CCC'!$B$7:$B$846,0)))</f>
        <v/>
      </c>
      <c r="AY48" s="856" t="str">
        <f>IF($B48="","",INDEX('All CCC'!AY$7:AY$846,MATCH(WatchList!$B48,'All CCC'!$B$7:$B$846,0)))</f>
        <v/>
      </c>
      <c r="AZ48" s="856" t="str">
        <f>IF($B48="","",INDEX('All CCC'!AZ$7:AZ$846,MATCH(WatchList!$B48,'All CCC'!$B$7:$B$846,0)))</f>
        <v/>
      </c>
      <c r="BA48" s="856" t="str">
        <f>IF($B48="","",INDEX('All CCC'!BA$7:BA$846,MATCH(WatchList!$B48,'All CCC'!$B$7:$B$846,0)))</f>
        <v/>
      </c>
      <c r="BB48" s="856" t="str">
        <f>IF($B48="","",INDEX('All CCC'!BB$7:BB$846,MATCH(WatchList!$B48,'All CCC'!$B$7:$B$846,0)))</f>
        <v/>
      </c>
      <c r="BC48" s="856" t="str">
        <f>IF($B48="","",INDEX('All CCC'!BC$7:BC$846,MATCH(WatchList!$B48,'All CCC'!$B$7:$B$846,0)))</f>
        <v/>
      </c>
      <c r="BD48" s="856" t="str">
        <f>IF($B48="","",INDEX('All CCC'!BD$7:BD$846,MATCH(WatchList!$B48,'All CCC'!$B$7:$B$846,0)))</f>
        <v/>
      </c>
      <c r="BE48" s="856" t="str">
        <f>IF($B48="","",INDEX('All CCC'!BE$7:BE$846,MATCH(WatchList!$B48,'All CCC'!$B$7:$B$846,0)))</f>
        <v/>
      </c>
      <c r="BF48" s="856" t="str">
        <f>IF($B48="","",INDEX('All CCC'!BF$7:BF$846,MATCH(WatchList!$B48,'All CCC'!$B$7:$B$846,0)))</f>
        <v/>
      </c>
      <c r="BG48" s="856" t="str">
        <f>IF($B48="","",INDEX('All CCC'!BG$7:BG$846,MATCH(WatchList!$B48,'All CCC'!$B$7:$B$846,0)))</f>
        <v/>
      </c>
    </row>
    <row r="49" spans="1:59" x14ac:dyDescent="0.2">
      <c r="A49" s="550" t="str">
        <f>IF($B49="","",INDEX('All CCC'!A$7:A$846,MATCH(WatchList!$B49,'All CCC'!$B$7:$B$846,0)))</f>
        <v/>
      </c>
      <c r="B49" s="31"/>
      <c r="C49" s="856" t="str">
        <f>IF($B49="","",INDEX('All CCC'!C$7:C$846,MATCH(WatchList!$B49,'All CCC'!$B$7:$B$846,0)))</f>
        <v/>
      </c>
      <c r="D49" s="856" t="str">
        <f>IF($B49="","",INDEX('All CCC'!D$7:D$846,MATCH(WatchList!$B49,'All CCC'!$B$7:$B$846,0)))</f>
        <v/>
      </c>
      <c r="E49" s="856" t="str">
        <f>IF($B49="","",INDEX('All CCC'!E$7:E$846,MATCH(WatchList!$B49,'All CCC'!$B$7:$B$846,0)))</f>
        <v/>
      </c>
      <c r="F49" s="856" t="str">
        <f>IF($B49="","",INDEX('All CCC'!F$7:F$846,MATCH(WatchList!$B49,'All CCC'!$B$7:$B$846,0)))</f>
        <v/>
      </c>
      <c r="G49" s="856" t="str">
        <f>IF($B49="","",INDEX('All CCC'!G$7:G$846,MATCH(WatchList!$B49,'All CCC'!$B$7:$B$846,0)))</f>
        <v/>
      </c>
      <c r="H49" s="856" t="str">
        <f>IF($B49="","",INDEX('All CCC'!H$7:H$846,MATCH(WatchList!$B49,'All CCC'!$B$7:$B$846,0)))</f>
        <v/>
      </c>
      <c r="I49" s="856" t="str">
        <f>IF($B49="","",INDEX('All CCC'!I$7:I$846,MATCH(WatchList!$B49,'All CCC'!$B$7:$B$846,0)))</f>
        <v/>
      </c>
      <c r="J49" s="856" t="str">
        <f>IF($B49="","",INDEX('All CCC'!J$7:J$846,MATCH(WatchList!$B49,'All CCC'!$B$7:$B$846,0)))</f>
        <v/>
      </c>
      <c r="K49" s="856" t="str">
        <f>IF($B49="","",INDEX('All CCC'!K$7:K$846,MATCH(WatchList!$B49,'All CCC'!$B$7:$B$846,0)))</f>
        <v/>
      </c>
      <c r="L49" s="856" t="str">
        <f>IF($B49="","",INDEX('All CCC'!L$7:L$846,MATCH(WatchList!$B49,'All CCC'!$B$7:$B$846,0)))</f>
        <v/>
      </c>
      <c r="M49" s="856" t="str">
        <f>IF($B49="","",INDEX('All CCC'!M$7:M$846,MATCH(WatchList!$B49,'All CCC'!$B$7:$B$846,0)))</f>
        <v/>
      </c>
      <c r="N49" s="856" t="str">
        <f>IF($B49="","",INDEX('All CCC'!N$7:N$846,MATCH(WatchList!$B49,'All CCC'!$B$7:$B$846,0)))</f>
        <v/>
      </c>
      <c r="O49" s="856" t="str">
        <f>IF($B49="","",INDEX('All CCC'!O$7:O$846,MATCH(WatchList!$B49,'All CCC'!$B$7:$B$846,0)))</f>
        <v/>
      </c>
      <c r="P49" s="857" t="str">
        <f>IF($B49="","",INDEX('All CCC'!P$7:P$846,MATCH(WatchList!$B49,'All CCC'!$B$7:$B$846,0)))</f>
        <v/>
      </c>
      <c r="Q49" s="857" t="str">
        <f>IF($B49="","",INDEX('All CCC'!Q$7:Q$846,MATCH(WatchList!$B49,'All CCC'!$B$7:$B$846,0)))</f>
        <v/>
      </c>
      <c r="R49" s="856" t="str">
        <f>IF($B49="","",INDEX('All CCC'!R$7:R$846,MATCH(WatchList!$B49,'All CCC'!$B$7:$B$846,0)))</f>
        <v/>
      </c>
      <c r="S49" s="856" t="str">
        <f>IF($B49="","",INDEX('All CCC'!S$7:S$846,MATCH(WatchList!$B49,'All CCC'!$B$7:$B$846,0)))</f>
        <v/>
      </c>
      <c r="T49" s="856" t="str">
        <f>IF($B49="","",INDEX('All CCC'!T$7:T$846,MATCH(WatchList!$B49,'All CCC'!$B$7:$B$846,0)))</f>
        <v/>
      </c>
      <c r="U49" s="856" t="str">
        <f>IF($B49="","",INDEX('All CCC'!U$7:U$846,MATCH(WatchList!$B49,'All CCC'!$B$7:$B$846,0)))</f>
        <v/>
      </c>
      <c r="V49" s="856" t="str">
        <f>IF($B49="","",INDEX('All CCC'!V$7:V$846,MATCH(WatchList!$B49,'All CCC'!$B$7:$B$846,0)))</f>
        <v/>
      </c>
      <c r="W49" s="856" t="str">
        <f>IF($B49="","",INDEX('All CCC'!W$7:W$846,MATCH(WatchList!$B49,'All CCC'!$B$7:$B$846,0)))</f>
        <v/>
      </c>
      <c r="X49" s="856" t="str">
        <f>IF($B49="","",INDEX('All CCC'!X$7:X$846,MATCH(WatchList!$B49,'All CCC'!$B$7:$B$846,0)))</f>
        <v/>
      </c>
      <c r="Y49" s="856" t="str">
        <f>IF($B49="","",INDEX('All CCC'!Y$7:Y$846,MATCH(WatchList!$B49,'All CCC'!$B$7:$B$846,0)))</f>
        <v/>
      </c>
      <c r="Z49" s="856" t="str">
        <f>IF($B49="","",INDEX('All CCC'!Z$7:Z$846,MATCH(WatchList!$B49,'All CCC'!$B$7:$B$846,0)))</f>
        <v/>
      </c>
      <c r="AA49" s="856" t="str">
        <f>IF($B49="","",INDEX('All CCC'!AA$7:AA$846,MATCH(WatchList!$B49,'All CCC'!$B$7:$B$846,0)))</f>
        <v/>
      </c>
      <c r="AB49" s="856" t="str">
        <f>IF($B49="","",INDEX('All CCC'!AB$7:AB$846,MATCH(WatchList!$B49,'All CCC'!$B$7:$B$846,0)))</f>
        <v/>
      </c>
      <c r="AC49" s="856" t="str">
        <f>IF($B49="","",INDEX('All CCC'!AC$7:AC$846,MATCH(WatchList!$B49,'All CCC'!$B$7:$B$846,0)))</f>
        <v/>
      </c>
      <c r="AD49" s="856" t="str">
        <f>IF($B49="","",INDEX('All CCC'!AD$7:AD$846,MATCH(WatchList!$B49,'All CCC'!$B$7:$B$846,0)))</f>
        <v/>
      </c>
      <c r="AE49" s="856" t="str">
        <f>IF($B49="","",INDEX('All CCC'!AE$7:AE$846,MATCH(WatchList!$B49,'All CCC'!$B$7:$B$846,0)))</f>
        <v/>
      </c>
      <c r="AF49" s="856" t="str">
        <f>IF($B49="","",INDEX('All CCC'!AF$7:AF$846,MATCH(WatchList!$B49,'All CCC'!$B$7:$B$846,0)))</f>
        <v/>
      </c>
      <c r="AG49" s="856" t="str">
        <f>IF($B49="","",INDEX('All CCC'!AG$7:AG$846,MATCH(WatchList!$B49,'All CCC'!$B$7:$B$846,0)))</f>
        <v/>
      </c>
      <c r="AH49" s="856" t="str">
        <f>IF($B49="","",INDEX('All CCC'!AH$7:AH$846,MATCH(WatchList!$B49,'All CCC'!$B$7:$B$846,0)))</f>
        <v/>
      </c>
      <c r="AI49" s="856" t="str">
        <f>IF($B49="","",INDEX('All CCC'!AI$7:AI$846,MATCH(WatchList!$B49,'All CCC'!$B$7:$B$846,0)))</f>
        <v/>
      </c>
      <c r="AJ49" s="856" t="str">
        <f>IF($B49="","",INDEX('All CCC'!AJ$7:AJ$846,MATCH(WatchList!$B49,'All CCC'!$B$7:$B$846,0)))</f>
        <v/>
      </c>
      <c r="AK49" s="856" t="str">
        <f>IF($B49="","",INDEX('All CCC'!AK$7:AK$846,MATCH(WatchList!$B49,'All CCC'!$B$7:$B$846,0)))</f>
        <v/>
      </c>
      <c r="AL49" s="856" t="str">
        <f>IF($B49="","",INDEX('All CCC'!AL$7:AL$846,MATCH(WatchList!$B49,'All CCC'!$B$7:$B$846,0)))</f>
        <v/>
      </c>
      <c r="AM49" s="856" t="str">
        <f>IF($B49="","",INDEX('All CCC'!AM$7:AM$846,MATCH(WatchList!$B49,'All CCC'!$B$7:$B$846,0)))</f>
        <v/>
      </c>
      <c r="AN49" s="856" t="str">
        <f>IF($B49="","",INDEX('All CCC'!AN$7:AN$846,MATCH(WatchList!$B49,'All CCC'!$B$7:$B$846,0)))</f>
        <v/>
      </c>
      <c r="AO49" s="856" t="str">
        <f>IF($B49="","",INDEX('All CCC'!AO$7:AO$846,MATCH(WatchList!$B49,'All CCC'!$B$7:$B$846,0)))</f>
        <v/>
      </c>
      <c r="AP49" s="856" t="str">
        <f>IF($B49="","",INDEX('All CCC'!AP$7:AP$846,MATCH(WatchList!$B49,'All CCC'!$B$7:$B$846,0)))</f>
        <v/>
      </c>
      <c r="AQ49" s="856" t="str">
        <f>IF($B49="","",INDEX('All CCC'!AQ$7:AQ$846,MATCH(WatchList!$B49,'All CCC'!$B$7:$B$846,0)))</f>
        <v/>
      </c>
      <c r="AR49" s="856" t="str">
        <f>IF($B49="","",INDEX('All CCC'!AR$7:AR$846,MATCH(WatchList!$B49,'All CCC'!$B$7:$B$846,0)))</f>
        <v/>
      </c>
      <c r="AS49" s="856" t="str">
        <f>IF($B49="","",INDEX('All CCC'!AS$7:AS$846,MATCH(WatchList!$B49,'All CCC'!$B$7:$B$846,0)))</f>
        <v/>
      </c>
      <c r="AT49" s="856" t="str">
        <f>IF($B49="","",INDEX('All CCC'!AT$7:AT$846,MATCH(WatchList!$B49,'All CCC'!$B$7:$B$846,0)))</f>
        <v/>
      </c>
      <c r="AU49" s="856" t="str">
        <f>IF($B49="","",INDEX('All CCC'!AU$7:AU$846,MATCH(WatchList!$B49,'All CCC'!$B$7:$B$846,0)))</f>
        <v/>
      </c>
      <c r="AV49" s="856" t="str">
        <f>IF($B49="","",INDEX('All CCC'!AV$7:AV$846,MATCH(WatchList!$B49,'All CCC'!$B$7:$B$846,0)))</f>
        <v/>
      </c>
      <c r="AW49" s="856" t="str">
        <f>IF($B49="","",INDEX('All CCC'!AW$7:AW$846,MATCH(WatchList!$B49,'All CCC'!$B$7:$B$846,0)))</f>
        <v/>
      </c>
      <c r="AX49" s="856" t="str">
        <f>IF($B49="","",INDEX('All CCC'!AX$7:AX$846,MATCH(WatchList!$B49,'All CCC'!$B$7:$B$846,0)))</f>
        <v/>
      </c>
      <c r="AY49" s="856" t="str">
        <f>IF($B49="","",INDEX('All CCC'!AY$7:AY$846,MATCH(WatchList!$B49,'All CCC'!$B$7:$B$846,0)))</f>
        <v/>
      </c>
      <c r="AZ49" s="856" t="str">
        <f>IF($B49="","",INDEX('All CCC'!AZ$7:AZ$846,MATCH(WatchList!$B49,'All CCC'!$B$7:$B$846,0)))</f>
        <v/>
      </c>
      <c r="BA49" s="856" t="str">
        <f>IF($B49="","",INDEX('All CCC'!BA$7:BA$846,MATCH(WatchList!$B49,'All CCC'!$B$7:$B$846,0)))</f>
        <v/>
      </c>
      <c r="BB49" s="856" t="str">
        <f>IF($B49="","",INDEX('All CCC'!BB$7:BB$846,MATCH(WatchList!$B49,'All CCC'!$B$7:$B$846,0)))</f>
        <v/>
      </c>
      <c r="BC49" s="856" t="str">
        <f>IF($B49="","",INDEX('All CCC'!BC$7:BC$846,MATCH(WatchList!$B49,'All CCC'!$B$7:$B$846,0)))</f>
        <v/>
      </c>
      <c r="BD49" s="856" t="str">
        <f>IF($B49="","",INDEX('All CCC'!BD$7:BD$846,MATCH(WatchList!$B49,'All CCC'!$B$7:$B$846,0)))</f>
        <v/>
      </c>
      <c r="BE49" s="856" t="str">
        <f>IF($B49="","",INDEX('All CCC'!BE$7:BE$846,MATCH(WatchList!$B49,'All CCC'!$B$7:$B$846,0)))</f>
        <v/>
      </c>
      <c r="BF49" s="856" t="str">
        <f>IF($B49="","",INDEX('All CCC'!BF$7:BF$846,MATCH(WatchList!$B49,'All CCC'!$B$7:$B$846,0)))</f>
        <v/>
      </c>
      <c r="BG49" s="856" t="str">
        <f>IF($B49="","",INDEX('All CCC'!BG$7:BG$846,MATCH(WatchList!$B49,'All CCC'!$B$7:$B$846,0)))</f>
        <v/>
      </c>
    </row>
    <row r="50" spans="1:59" x14ac:dyDescent="0.2">
      <c r="A50" s="550" t="str">
        <f>IF($B50="","",INDEX('All CCC'!A$7:A$846,MATCH(WatchList!$B50,'All CCC'!$B$7:$B$846,0)))</f>
        <v/>
      </c>
      <c r="B50" s="31"/>
      <c r="C50" s="856" t="str">
        <f>IF($B50="","",INDEX('All CCC'!C$7:C$846,MATCH(WatchList!$B50,'All CCC'!$B$7:$B$846,0)))</f>
        <v/>
      </c>
      <c r="D50" s="856" t="str">
        <f>IF($B50="","",INDEX('All CCC'!D$7:D$846,MATCH(WatchList!$B50,'All CCC'!$B$7:$B$846,0)))</f>
        <v/>
      </c>
      <c r="E50" s="856" t="str">
        <f>IF($B50="","",INDEX('All CCC'!E$7:E$846,MATCH(WatchList!$B50,'All CCC'!$B$7:$B$846,0)))</f>
        <v/>
      </c>
      <c r="F50" s="856" t="str">
        <f>IF($B50="","",INDEX('All CCC'!F$7:F$846,MATCH(WatchList!$B50,'All CCC'!$B$7:$B$846,0)))</f>
        <v/>
      </c>
      <c r="G50" s="856" t="str">
        <f>IF($B50="","",INDEX('All CCC'!G$7:G$846,MATCH(WatchList!$B50,'All CCC'!$B$7:$B$846,0)))</f>
        <v/>
      </c>
      <c r="H50" s="856" t="str">
        <f>IF($B50="","",INDEX('All CCC'!H$7:H$846,MATCH(WatchList!$B50,'All CCC'!$B$7:$B$846,0)))</f>
        <v/>
      </c>
      <c r="I50" s="856" t="str">
        <f>IF($B50="","",INDEX('All CCC'!I$7:I$846,MATCH(WatchList!$B50,'All CCC'!$B$7:$B$846,0)))</f>
        <v/>
      </c>
      <c r="J50" s="856" t="str">
        <f>IF($B50="","",INDEX('All CCC'!J$7:J$846,MATCH(WatchList!$B50,'All CCC'!$B$7:$B$846,0)))</f>
        <v/>
      </c>
      <c r="K50" s="856" t="str">
        <f>IF($B50="","",INDEX('All CCC'!K$7:K$846,MATCH(WatchList!$B50,'All CCC'!$B$7:$B$846,0)))</f>
        <v/>
      </c>
      <c r="L50" s="856" t="str">
        <f>IF($B50="","",INDEX('All CCC'!L$7:L$846,MATCH(WatchList!$B50,'All CCC'!$B$7:$B$846,0)))</f>
        <v/>
      </c>
      <c r="M50" s="856" t="str">
        <f>IF($B50="","",INDEX('All CCC'!M$7:M$846,MATCH(WatchList!$B50,'All CCC'!$B$7:$B$846,0)))</f>
        <v/>
      </c>
      <c r="N50" s="856" t="str">
        <f>IF($B50="","",INDEX('All CCC'!N$7:N$846,MATCH(WatchList!$B50,'All CCC'!$B$7:$B$846,0)))</f>
        <v/>
      </c>
      <c r="O50" s="856" t="str">
        <f>IF($B50="","",INDEX('All CCC'!O$7:O$846,MATCH(WatchList!$B50,'All CCC'!$B$7:$B$846,0)))</f>
        <v/>
      </c>
      <c r="P50" s="857" t="str">
        <f>IF($B50="","",INDEX('All CCC'!P$7:P$846,MATCH(WatchList!$B50,'All CCC'!$B$7:$B$846,0)))</f>
        <v/>
      </c>
      <c r="Q50" s="857" t="str">
        <f>IF($B50="","",INDEX('All CCC'!Q$7:Q$846,MATCH(WatchList!$B50,'All CCC'!$B$7:$B$846,0)))</f>
        <v/>
      </c>
      <c r="R50" s="856" t="str">
        <f>IF($B50="","",INDEX('All CCC'!R$7:R$846,MATCH(WatchList!$B50,'All CCC'!$B$7:$B$846,0)))</f>
        <v/>
      </c>
      <c r="S50" s="856" t="str">
        <f>IF($B50="","",INDEX('All CCC'!S$7:S$846,MATCH(WatchList!$B50,'All CCC'!$B$7:$B$846,0)))</f>
        <v/>
      </c>
      <c r="T50" s="856" t="str">
        <f>IF($B50="","",INDEX('All CCC'!T$7:T$846,MATCH(WatchList!$B50,'All CCC'!$B$7:$B$846,0)))</f>
        <v/>
      </c>
      <c r="U50" s="856" t="str">
        <f>IF($B50="","",INDEX('All CCC'!U$7:U$846,MATCH(WatchList!$B50,'All CCC'!$B$7:$B$846,0)))</f>
        <v/>
      </c>
      <c r="V50" s="856" t="str">
        <f>IF($B50="","",INDEX('All CCC'!V$7:V$846,MATCH(WatchList!$B50,'All CCC'!$B$7:$B$846,0)))</f>
        <v/>
      </c>
      <c r="W50" s="856" t="str">
        <f>IF($B50="","",INDEX('All CCC'!W$7:W$846,MATCH(WatchList!$B50,'All CCC'!$B$7:$B$846,0)))</f>
        <v/>
      </c>
      <c r="X50" s="856" t="str">
        <f>IF($B50="","",INDEX('All CCC'!X$7:X$846,MATCH(WatchList!$B50,'All CCC'!$B$7:$B$846,0)))</f>
        <v/>
      </c>
      <c r="Y50" s="856" t="str">
        <f>IF($B50="","",INDEX('All CCC'!Y$7:Y$846,MATCH(WatchList!$B50,'All CCC'!$B$7:$B$846,0)))</f>
        <v/>
      </c>
      <c r="Z50" s="856" t="str">
        <f>IF($B50="","",INDEX('All CCC'!Z$7:Z$846,MATCH(WatchList!$B50,'All CCC'!$B$7:$B$846,0)))</f>
        <v/>
      </c>
      <c r="AA50" s="856" t="str">
        <f>IF($B50="","",INDEX('All CCC'!AA$7:AA$846,MATCH(WatchList!$B50,'All CCC'!$B$7:$B$846,0)))</f>
        <v/>
      </c>
      <c r="AB50" s="856" t="str">
        <f>IF($B50="","",INDEX('All CCC'!AB$7:AB$846,MATCH(WatchList!$B50,'All CCC'!$B$7:$B$846,0)))</f>
        <v/>
      </c>
      <c r="AC50" s="856" t="str">
        <f>IF($B50="","",INDEX('All CCC'!AC$7:AC$846,MATCH(WatchList!$B50,'All CCC'!$B$7:$B$846,0)))</f>
        <v/>
      </c>
      <c r="AD50" s="856" t="str">
        <f>IF($B50="","",INDEX('All CCC'!AD$7:AD$846,MATCH(WatchList!$B50,'All CCC'!$B$7:$B$846,0)))</f>
        <v/>
      </c>
      <c r="AE50" s="856" t="str">
        <f>IF($B50="","",INDEX('All CCC'!AE$7:AE$846,MATCH(WatchList!$B50,'All CCC'!$B$7:$B$846,0)))</f>
        <v/>
      </c>
      <c r="AF50" s="856" t="str">
        <f>IF($B50="","",INDEX('All CCC'!AF$7:AF$846,MATCH(WatchList!$B50,'All CCC'!$B$7:$B$846,0)))</f>
        <v/>
      </c>
      <c r="AG50" s="856" t="str">
        <f>IF($B50="","",INDEX('All CCC'!AG$7:AG$846,MATCH(WatchList!$B50,'All CCC'!$B$7:$B$846,0)))</f>
        <v/>
      </c>
      <c r="AH50" s="856" t="str">
        <f>IF($B50="","",INDEX('All CCC'!AH$7:AH$846,MATCH(WatchList!$B50,'All CCC'!$B$7:$B$846,0)))</f>
        <v/>
      </c>
      <c r="AI50" s="856" t="str">
        <f>IF($B50="","",INDEX('All CCC'!AI$7:AI$846,MATCH(WatchList!$B50,'All CCC'!$B$7:$B$846,0)))</f>
        <v/>
      </c>
      <c r="AJ50" s="856" t="str">
        <f>IF($B50="","",INDEX('All CCC'!AJ$7:AJ$846,MATCH(WatchList!$B50,'All CCC'!$B$7:$B$846,0)))</f>
        <v/>
      </c>
      <c r="AK50" s="856" t="str">
        <f>IF($B50="","",INDEX('All CCC'!AK$7:AK$846,MATCH(WatchList!$B50,'All CCC'!$B$7:$B$846,0)))</f>
        <v/>
      </c>
      <c r="AL50" s="856" t="str">
        <f>IF($B50="","",INDEX('All CCC'!AL$7:AL$846,MATCH(WatchList!$B50,'All CCC'!$B$7:$B$846,0)))</f>
        <v/>
      </c>
      <c r="AM50" s="856" t="str">
        <f>IF($B50="","",INDEX('All CCC'!AM$7:AM$846,MATCH(WatchList!$B50,'All CCC'!$B$7:$B$846,0)))</f>
        <v/>
      </c>
      <c r="AN50" s="856" t="str">
        <f>IF($B50="","",INDEX('All CCC'!AN$7:AN$846,MATCH(WatchList!$B50,'All CCC'!$B$7:$B$846,0)))</f>
        <v/>
      </c>
      <c r="AO50" s="856" t="str">
        <f>IF($B50="","",INDEX('All CCC'!AO$7:AO$846,MATCH(WatchList!$B50,'All CCC'!$B$7:$B$846,0)))</f>
        <v/>
      </c>
      <c r="AP50" s="856" t="str">
        <f>IF($B50="","",INDEX('All CCC'!AP$7:AP$846,MATCH(WatchList!$B50,'All CCC'!$B$7:$B$846,0)))</f>
        <v/>
      </c>
      <c r="AQ50" s="856" t="str">
        <f>IF($B50="","",INDEX('All CCC'!AQ$7:AQ$846,MATCH(WatchList!$B50,'All CCC'!$B$7:$B$846,0)))</f>
        <v/>
      </c>
      <c r="AR50" s="856" t="str">
        <f>IF($B50="","",INDEX('All CCC'!AR$7:AR$846,MATCH(WatchList!$B50,'All CCC'!$B$7:$B$846,0)))</f>
        <v/>
      </c>
      <c r="AS50" s="856" t="str">
        <f>IF($B50="","",INDEX('All CCC'!AS$7:AS$846,MATCH(WatchList!$B50,'All CCC'!$B$7:$B$846,0)))</f>
        <v/>
      </c>
      <c r="AT50" s="856" t="str">
        <f>IF($B50="","",INDEX('All CCC'!AT$7:AT$846,MATCH(WatchList!$B50,'All CCC'!$B$7:$B$846,0)))</f>
        <v/>
      </c>
      <c r="AU50" s="856" t="str">
        <f>IF($B50="","",INDEX('All CCC'!AU$7:AU$846,MATCH(WatchList!$B50,'All CCC'!$B$7:$B$846,0)))</f>
        <v/>
      </c>
      <c r="AV50" s="856" t="str">
        <f>IF($B50="","",INDEX('All CCC'!AV$7:AV$846,MATCH(WatchList!$B50,'All CCC'!$B$7:$B$846,0)))</f>
        <v/>
      </c>
      <c r="AW50" s="856" t="str">
        <f>IF($B50="","",INDEX('All CCC'!AW$7:AW$846,MATCH(WatchList!$B50,'All CCC'!$B$7:$B$846,0)))</f>
        <v/>
      </c>
      <c r="AX50" s="856" t="str">
        <f>IF($B50="","",INDEX('All CCC'!AX$7:AX$846,MATCH(WatchList!$B50,'All CCC'!$B$7:$B$846,0)))</f>
        <v/>
      </c>
      <c r="AY50" s="856" t="str">
        <f>IF($B50="","",INDEX('All CCC'!AY$7:AY$846,MATCH(WatchList!$B50,'All CCC'!$B$7:$B$846,0)))</f>
        <v/>
      </c>
      <c r="AZ50" s="856" t="str">
        <f>IF($B50="","",INDEX('All CCC'!AZ$7:AZ$846,MATCH(WatchList!$B50,'All CCC'!$B$7:$B$846,0)))</f>
        <v/>
      </c>
      <c r="BA50" s="856" t="str">
        <f>IF($B50="","",INDEX('All CCC'!BA$7:BA$846,MATCH(WatchList!$B50,'All CCC'!$B$7:$B$846,0)))</f>
        <v/>
      </c>
      <c r="BB50" s="856" t="str">
        <f>IF($B50="","",INDEX('All CCC'!BB$7:BB$846,MATCH(WatchList!$B50,'All CCC'!$B$7:$B$846,0)))</f>
        <v/>
      </c>
      <c r="BC50" s="856" t="str">
        <f>IF($B50="","",INDEX('All CCC'!BC$7:BC$846,MATCH(WatchList!$B50,'All CCC'!$B$7:$B$846,0)))</f>
        <v/>
      </c>
      <c r="BD50" s="856" t="str">
        <f>IF($B50="","",INDEX('All CCC'!BD$7:BD$846,MATCH(WatchList!$B50,'All CCC'!$B$7:$B$846,0)))</f>
        <v/>
      </c>
      <c r="BE50" s="856" t="str">
        <f>IF($B50="","",INDEX('All CCC'!BE$7:BE$846,MATCH(WatchList!$B50,'All CCC'!$B$7:$B$846,0)))</f>
        <v/>
      </c>
      <c r="BF50" s="856" t="str">
        <f>IF($B50="","",INDEX('All CCC'!BF$7:BF$846,MATCH(WatchList!$B50,'All CCC'!$B$7:$B$846,0)))</f>
        <v/>
      </c>
      <c r="BG50" s="856" t="str">
        <f>IF($B50="","",INDEX('All CCC'!BG$7:BG$846,MATCH(WatchList!$B50,'All CCC'!$B$7:$B$846,0)))</f>
        <v/>
      </c>
    </row>
    <row r="51" spans="1:59" x14ac:dyDescent="0.2">
      <c r="A51" s="550" t="str">
        <f>IF($B51="","",INDEX('All CCC'!A$7:A$846,MATCH(WatchList!$B51,'All CCC'!$B$7:$B$846,0)))</f>
        <v/>
      </c>
      <c r="B51" s="31"/>
      <c r="C51" s="856" t="str">
        <f>IF($B51="","",INDEX('All CCC'!C$7:C$846,MATCH(WatchList!$B51,'All CCC'!$B$7:$B$846,0)))</f>
        <v/>
      </c>
      <c r="D51" s="856" t="str">
        <f>IF($B51="","",INDEX('All CCC'!D$7:D$846,MATCH(WatchList!$B51,'All CCC'!$B$7:$B$846,0)))</f>
        <v/>
      </c>
      <c r="E51" s="856" t="str">
        <f>IF($B51="","",INDEX('All CCC'!E$7:E$846,MATCH(WatchList!$B51,'All CCC'!$B$7:$B$846,0)))</f>
        <v/>
      </c>
      <c r="F51" s="856" t="str">
        <f>IF($B51="","",INDEX('All CCC'!F$7:F$846,MATCH(WatchList!$B51,'All CCC'!$B$7:$B$846,0)))</f>
        <v/>
      </c>
      <c r="G51" s="856" t="str">
        <f>IF($B51="","",INDEX('All CCC'!G$7:G$846,MATCH(WatchList!$B51,'All CCC'!$B$7:$B$846,0)))</f>
        <v/>
      </c>
      <c r="H51" s="856" t="str">
        <f>IF($B51="","",INDEX('All CCC'!H$7:H$846,MATCH(WatchList!$B51,'All CCC'!$B$7:$B$846,0)))</f>
        <v/>
      </c>
      <c r="I51" s="856" t="str">
        <f>IF($B51="","",INDEX('All CCC'!I$7:I$846,MATCH(WatchList!$B51,'All CCC'!$B$7:$B$846,0)))</f>
        <v/>
      </c>
      <c r="J51" s="856" t="str">
        <f>IF($B51="","",INDEX('All CCC'!J$7:J$846,MATCH(WatchList!$B51,'All CCC'!$B$7:$B$846,0)))</f>
        <v/>
      </c>
      <c r="K51" s="856" t="str">
        <f>IF($B51="","",INDEX('All CCC'!K$7:K$846,MATCH(WatchList!$B51,'All CCC'!$B$7:$B$846,0)))</f>
        <v/>
      </c>
      <c r="L51" s="856" t="str">
        <f>IF($B51="","",INDEX('All CCC'!L$7:L$846,MATCH(WatchList!$B51,'All CCC'!$B$7:$B$846,0)))</f>
        <v/>
      </c>
      <c r="M51" s="856" t="str">
        <f>IF($B51="","",INDEX('All CCC'!M$7:M$846,MATCH(WatchList!$B51,'All CCC'!$B$7:$B$846,0)))</f>
        <v/>
      </c>
      <c r="N51" s="856" t="str">
        <f>IF($B51="","",INDEX('All CCC'!N$7:N$846,MATCH(WatchList!$B51,'All CCC'!$B$7:$B$846,0)))</f>
        <v/>
      </c>
      <c r="O51" s="856" t="str">
        <f>IF($B51="","",INDEX('All CCC'!O$7:O$846,MATCH(WatchList!$B51,'All CCC'!$B$7:$B$846,0)))</f>
        <v/>
      </c>
      <c r="P51" s="857" t="str">
        <f>IF($B51="","",INDEX('All CCC'!P$7:P$846,MATCH(WatchList!$B51,'All CCC'!$B$7:$B$846,0)))</f>
        <v/>
      </c>
      <c r="Q51" s="857" t="str">
        <f>IF($B51="","",INDEX('All CCC'!Q$7:Q$846,MATCH(WatchList!$B51,'All CCC'!$B$7:$B$846,0)))</f>
        <v/>
      </c>
      <c r="R51" s="856" t="str">
        <f>IF($B51="","",INDEX('All CCC'!R$7:R$846,MATCH(WatchList!$B51,'All CCC'!$B$7:$B$846,0)))</f>
        <v/>
      </c>
      <c r="S51" s="856" t="str">
        <f>IF($B51="","",INDEX('All CCC'!S$7:S$846,MATCH(WatchList!$B51,'All CCC'!$B$7:$B$846,0)))</f>
        <v/>
      </c>
      <c r="T51" s="856" t="str">
        <f>IF($B51="","",INDEX('All CCC'!T$7:T$846,MATCH(WatchList!$B51,'All CCC'!$B$7:$B$846,0)))</f>
        <v/>
      </c>
      <c r="U51" s="856" t="str">
        <f>IF($B51="","",INDEX('All CCC'!U$7:U$846,MATCH(WatchList!$B51,'All CCC'!$B$7:$B$846,0)))</f>
        <v/>
      </c>
      <c r="V51" s="856" t="str">
        <f>IF($B51="","",INDEX('All CCC'!V$7:V$846,MATCH(WatchList!$B51,'All CCC'!$B$7:$B$846,0)))</f>
        <v/>
      </c>
      <c r="W51" s="856" t="str">
        <f>IF($B51="","",INDEX('All CCC'!W$7:W$846,MATCH(WatchList!$B51,'All CCC'!$B$7:$B$846,0)))</f>
        <v/>
      </c>
      <c r="X51" s="856" t="str">
        <f>IF($B51="","",INDEX('All CCC'!X$7:X$846,MATCH(WatchList!$B51,'All CCC'!$B$7:$B$846,0)))</f>
        <v/>
      </c>
      <c r="Y51" s="856" t="str">
        <f>IF($B51="","",INDEX('All CCC'!Y$7:Y$846,MATCH(WatchList!$B51,'All CCC'!$B$7:$B$846,0)))</f>
        <v/>
      </c>
      <c r="Z51" s="856" t="str">
        <f>IF($B51="","",INDEX('All CCC'!Z$7:Z$846,MATCH(WatchList!$B51,'All CCC'!$B$7:$B$846,0)))</f>
        <v/>
      </c>
      <c r="AA51" s="856" t="str">
        <f>IF($B51="","",INDEX('All CCC'!AA$7:AA$846,MATCH(WatchList!$B51,'All CCC'!$B$7:$B$846,0)))</f>
        <v/>
      </c>
      <c r="AB51" s="856" t="str">
        <f>IF($B51="","",INDEX('All CCC'!AB$7:AB$846,MATCH(WatchList!$B51,'All CCC'!$B$7:$B$846,0)))</f>
        <v/>
      </c>
      <c r="AC51" s="856" t="str">
        <f>IF($B51="","",INDEX('All CCC'!AC$7:AC$846,MATCH(WatchList!$B51,'All CCC'!$B$7:$B$846,0)))</f>
        <v/>
      </c>
      <c r="AD51" s="856" t="str">
        <f>IF($B51="","",INDEX('All CCC'!AD$7:AD$846,MATCH(WatchList!$B51,'All CCC'!$B$7:$B$846,0)))</f>
        <v/>
      </c>
      <c r="AE51" s="856" t="str">
        <f>IF($B51="","",INDEX('All CCC'!AE$7:AE$846,MATCH(WatchList!$B51,'All CCC'!$B$7:$B$846,0)))</f>
        <v/>
      </c>
      <c r="AF51" s="856" t="str">
        <f>IF($B51="","",INDEX('All CCC'!AF$7:AF$846,MATCH(WatchList!$B51,'All CCC'!$B$7:$B$846,0)))</f>
        <v/>
      </c>
      <c r="AG51" s="856" t="str">
        <f>IF($B51="","",INDEX('All CCC'!AG$7:AG$846,MATCH(WatchList!$B51,'All CCC'!$B$7:$B$846,0)))</f>
        <v/>
      </c>
      <c r="AH51" s="856" t="str">
        <f>IF($B51="","",INDEX('All CCC'!AH$7:AH$846,MATCH(WatchList!$B51,'All CCC'!$B$7:$B$846,0)))</f>
        <v/>
      </c>
      <c r="AI51" s="856" t="str">
        <f>IF($B51="","",INDEX('All CCC'!AI$7:AI$846,MATCH(WatchList!$B51,'All CCC'!$B$7:$B$846,0)))</f>
        <v/>
      </c>
      <c r="AJ51" s="856" t="str">
        <f>IF($B51="","",INDEX('All CCC'!AJ$7:AJ$846,MATCH(WatchList!$B51,'All CCC'!$B$7:$B$846,0)))</f>
        <v/>
      </c>
      <c r="AK51" s="856" t="str">
        <f>IF($B51="","",INDEX('All CCC'!AK$7:AK$846,MATCH(WatchList!$B51,'All CCC'!$B$7:$B$846,0)))</f>
        <v/>
      </c>
      <c r="AL51" s="856" t="str">
        <f>IF($B51="","",INDEX('All CCC'!AL$7:AL$846,MATCH(WatchList!$B51,'All CCC'!$B$7:$B$846,0)))</f>
        <v/>
      </c>
      <c r="AM51" s="856" t="str">
        <f>IF($B51="","",INDEX('All CCC'!AM$7:AM$846,MATCH(WatchList!$B51,'All CCC'!$B$7:$B$846,0)))</f>
        <v/>
      </c>
      <c r="AN51" s="856" t="str">
        <f>IF($B51="","",INDEX('All CCC'!AN$7:AN$846,MATCH(WatchList!$B51,'All CCC'!$B$7:$B$846,0)))</f>
        <v/>
      </c>
      <c r="AO51" s="856" t="str">
        <f>IF($B51="","",INDEX('All CCC'!AO$7:AO$846,MATCH(WatchList!$B51,'All CCC'!$B$7:$B$846,0)))</f>
        <v/>
      </c>
      <c r="AP51" s="856" t="str">
        <f>IF($B51="","",INDEX('All CCC'!AP$7:AP$846,MATCH(WatchList!$B51,'All CCC'!$B$7:$B$846,0)))</f>
        <v/>
      </c>
      <c r="AQ51" s="856" t="str">
        <f>IF($B51="","",INDEX('All CCC'!AQ$7:AQ$846,MATCH(WatchList!$B51,'All CCC'!$B$7:$B$846,0)))</f>
        <v/>
      </c>
      <c r="AR51" s="856" t="str">
        <f>IF($B51="","",INDEX('All CCC'!AR$7:AR$846,MATCH(WatchList!$B51,'All CCC'!$B$7:$B$846,0)))</f>
        <v/>
      </c>
      <c r="AS51" s="856" t="str">
        <f>IF($B51="","",INDEX('All CCC'!AS$7:AS$846,MATCH(WatchList!$B51,'All CCC'!$B$7:$B$846,0)))</f>
        <v/>
      </c>
      <c r="AT51" s="856" t="str">
        <f>IF($B51="","",INDEX('All CCC'!AT$7:AT$846,MATCH(WatchList!$B51,'All CCC'!$B$7:$B$846,0)))</f>
        <v/>
      </c>
      <c r="AU51" s="856" t="str">
        <f>IF($B51="","",INDEX('All CCC'!AU$7:AU$846,MATCH(WatchList!$B51,'All CCC'!$B$7:$B$846,0)))</f>
        <v/>
      </c>
      <c r="AV51" s="856" t="str">
        <f>IF($B51="","",INDEX('All CCC'!AV$7:AV$846,MATCH(WatchList!$B51,'All CCC'!$B$7:$B$846,0)))</f>
        <v/>
      </c>
      <c r="AW51" s="856" t="str">
        <f>IF($B51="","",INDEX('All CCC'!AW$7:AW$846,MATCH(WatchList!$B51,'All CCC'!$B$7:$B$846,0)))</f>
        <v/>
      </c>
      <c r="AX51" s="856" t="str">
        <f>IF($B51="","",INDEX('All CCC'!AX$7:AX$846,MATCH(WatchList!$B51,'All CCC'!$B$7:$B$846,0)))</f>
        <v/>
      </c>
      <c r="AY51" s="856" t="str">
        <f>IF($B51="","",INDEX('All CCC'!AY$7:AY$846,MATCH(WatchList!$B51,'All CCC'!$B$7:$B$846,0)))</f>
        <v/>
      </c>
      <c r="AZ51" s="856" t="str">
        <f>IF($B51="","",INDEX('All CCC'!AZ$7:AZ$846,MATCH(WatchList!$B51,'All CCC'!$B$7:$B$846,0)))</f>
        <v/>
      </c>
      <c r="BA51" s="856" t="str">
        <f>IF($B51="","",INDEX('All CCC'!BA$7:BA$846,MATCH(WatchList!$B51,'All CCC'!$B$7:$B$846,0)))</f>
        <v/>
      </c>
      <c r="BB51" s="856" t="str">
        <f>IF($B51="","",INDEX('All CCC'!BB$7:BB$846,MATCH(WatchList!$B51,'All CCC'!$B$7:$B$846,0)))</f>
        <v/>
      </c>
      <c r="BC51" s="856" t="str">
        <f>IF($B51="","",INDEX('All CCC'!BC$7:BC$846,MATCH(WatchList!$B51,'All CCC'!$B$7:$B$846,0)))</f>
        <v/>
      </c>
      <c r="BD51" s="856" t="str">
        <f>IF($B51="","",INDEX('All CCC'!BD$7:BD$846,MATCH(WatchList!$B51,'All CCC'!$B$7:$B$846,0)))</f>
        <v/>
      </c>
      <c r="BE51" s="856" t="str">
        <f>IF($B51="","",INDEX('All CCC'!BE$7:BE$846,MATCH(WatchList!$B51,'All CCC'!$B$7:$B$846,0)))</f>
        <v/>
      </c>
      <c r="BF51" s="856" t="str">
        <f>IF($B51="","",INDEX('All CCC'!BF$7:BF$846,MATCH(WatchList!$B51,'All CCC'!$B$7:$B$846,0)))</f>
        <v/>
      </c>
      <c r="BG51" s="856" t="str">
        <f>IF($B51="","",INDEX('All CCC'!BG$7:BG$846,MATCH(WatchList!$B51,'All CCC'!$B$7:$B$846,0)))</f>
        <v/>
      </c>
    </row>
    <row r="52" spans="1:59" x14ac:dyDescent="0.2">
      <c r="A52" s="550" t="str">
        <f>IF($B52="","",INDEX('All CCC'!A$7:A$846,MATCH(WatchList!$B52,'All CCC'!$B$7:$B$846,0)))</f>
        <v/>
      </c>
      <c r="B52" s="31"/>
      <c r="C52" s="856" t="str">
        <f>IF($B52="","",INDEX('All CCC'!C$7:C$846,MATCH(WatchList!$B52,'All CCC'!$B$7:$B$846,0)))</f>
        <v/>
      </c>
      <c r="D52" s="856" t="str">
        <f>IF($B52="","",INDEX('All CCC'!D$7:D$846,MATCH(WatchList!$B52,'All CCC'!$B$7:$B$846,0)))</f>
        <v/>
      </c>
      <c r="E52" s="856" t="str">
        <f>IF($B52="","",INDEX('All CCC'!E$7:E$846,MATCH(WatchList!$B52,'All CCC'!$B$7:$B$846,0)))</f>
        <v/>
      </c>
      <c r="F52" s="856" t="str">
        <f>IF($B52="","",INDEX('All CCC'!F$7:F$846,MATCH(WatchList!$B52,'All CCC'!$B$7:$B$846,0)))</f>
        <v/>
      </c>
      <c r="G52" s="856" t="str">
        <f>IF($B52="","",INDEX('All CCC'!G$7:G$846,MATCH(WatchList!$B52,'All CCC'!$B$7:$B$846,0)))</f>
        <v/>
      </c>
      <c r="H52" s="856" t="str">
        <f>IF($B52="","",INDEX('All CCC'!H$7:H$846,MATCH(WatchList!$B52,'All CCC'!$B$7:$B$846,0)))</f>
        <v/>
      </c>
      <c r="I52" s="856" t="str">
        <f>IF($B52="","",INDEX('All CCC'!I$7:I$846,MATCH(WatchList!$B52,'All CCC'!$B$7:$B$846,0)))</f>
        <v/>
      </c>
      <c r="J52" s="856" t="str">
        <f>IF($B52="","",INDEX('All CCC'!J$7:J$846,MATCH(WatchList!$B52,'All CCC'!$B$7:$B$846,0)))</f>
        <v/>
      </c>
      <c r="K52" s="856" t="str">
        <f>IF($B52="","",INDEX('All CCC'!K$7:K$846,MATCH(WatchList!$B52,'All CCC'!$B$7:$B$846,0)))</f>
        <v/>
      </c>
      <c r="L52" s="856" t="str">
        <f>IF($B52="","",INDEX('All CCC'!L$7:L$846,MATCH(WatchList!$B52,'All CCC'!$B$7:$B$846,0)))</f>
        <v/>
      </c>
      <c r="M52" s="856" t="str">
        <f>IF($B52="","",INDEX('All CCC'!M$7:M$846,MATCH(WatchList!$B52,'All CCC'!$B$7:$B$846,0)))</f>
        <v/>
      </c>
      <c r="N52" s="856" t="str">
        <f>IF($B52="","",INDEX('All CCC'!N$7:N$846,MATCH(WatchList!$B52,'All CCC'!$B$7:$B$846,0)))</f>
        <v/>
      </c>
      <c r="O52" s="856" t="str">
        <f>IF($B52="","",INDEX('All CCC'!O$7:O$846,MATCH(WatchList!$B52,'All CCC'!$B$7:$B$846,0)))</f>
        <v/>
      </c>
      <c r="P52" s="857" t="str">
        <f>IF($B52="","",INDEX('All CCC'!P$7:P$846,MATCH(WatchList!$B52,'All CCC'!$B$7:$B$846,0)))</f>
        <v/>
      </c>
      <c r="Q52" s="857" t="str">
        <f>IF($B52="","",INDEX('All CCC'!Q$7:Q$846,MATCH(WatchList!$B52,'All CCC'!$B$7:$B$846,0)))</f>
        <v/>
      </c>
      <c r="R52" s="856" t="str">
        <f>IF($B52="","",INDEX('All CCC'!R$7:R$846,MATCH(WatchList!$B52,'All CCC'!$B$7:$B$846,0)))</f>
        <v/>
      </c>
      <c r="S52" s="856" t="str">
        <f>IF($B52="","",INDEX('All CCC'!S$7:S$846,MATCH(WatchList!$B52,'All CCC'!$B$7:$B$846,0)))</f>
        <v/>
      </c>
      <c r="T52" s="856" t="str">
        <f>IF($B52="","",INDEX('All CCC'!T$7:T$846,MATCH(WatchList!$B52,'All CCC'!$B$7:$B$846,0)))</f>
        <v/>
      </c>
      <c r="U52" s="856" t="str">
        <f>IF($B52="","",INDEX('All CCC'!U$7:U$846,MATCH(WatchList!$B52,'All CCC'!$B$7:$B$846,0)))</f>
        <v/>
      </c>
      <c r="V52" s="856" t="str">
        <f>IF($B52="","",INDEX('All CCC'!V$7:V$846,MATCH(WatchList!$B52,'All CCC'!$B$7:$B$846,0)))</f>
        <v/>
      </c>
      <c r="W52" s="856" t="str">
        <f>IF($B52="","",INDEX('All CCC'!W$7:W$846,MATCH(WatchList!$B52,'All CCC'!$B$7:$B$846,0)))</f>
        <v/>
      </c>
      <c r="X52" s="856" t="str">
        <f>IF($B52="","",INDEX('All CCC'!X$7:X$846,MATCH(WatchList!$B52,'All CCC'!$B$7:$B$846,0)))</f>
        <v/>
      </c>
      <c r="Y52" s="856" t="str">
        <f>IF($B52="","",INDEX('All CCC'!Y$7:Y$846,MATCH(WatchList!$B52,'All CCC'!$B$7:$B$846,0)))</f>
        <v/>
      </c>
      <c r="Z52" s="856" t="str">
        <f>IF($B52="","",INDEX('All CCC'!Z$7:Z$846,MATCH(WatchList!$B52,'All CCC'!$B$7:$B$846,0)))</f>
        <v/>
      </c>
      <c r="AA52" s="856" t="str">
        <f>IF($B52="","",INDEX('All CCC'!AA$7:AA$846,MATCH(WatchList!$B52,'All CCC'!$B$7:$B$846,0)))</f>
        <v/>
      </c>
      <c r="AB52" s="856" t="str">
        <f>IF($B52="","",INDEX('All CCC'!AB$7:AB$846,MATCH(WatchList!$B52,'All CCC'!$B$7:$B$846,0)))</f>
        <v/>
      </c>
      <c r="AC52" s="856" t="str">
        <f>IF($B52="","",INDEX('All CCC'!AC$7:AC$846,MATCH(WatchList!$B52,'All CCC'!$B$7:$B$846,0)))</f>
        <v/>
      </c>
      <c r="AD52" s="856" t="str">
        <f>IF($B52="","",INDEX('All CCC'!AD$7:AD$846,MATCH(WatchList!$B52,'All CCC'!$B$7:$B$846,0)))</f>
        <v/>
      </c>
      <c r="AE52" s="856" t="str">
        <f>IF($B52="","",INDEX('All CCC'!AE$7:AE$846,MATCH(WatchList!$B52,'All CCC'!$B$7:$B$846,0)))</f>
        <v/>
      </c>
      <c r="AF52" s="856" t="str">
        <f>IF($B52="","",INDEX('All CCC'!AF$7:AF$846,MATCH(WatchList!$B52,'All CCC'!$B$7:$B$846,0)))</f>
        <v/>
      </c>
      <c r="AG52" s="856" t="str">
        <f>IF($B52="","",INDEX('All CCC'!AG$7:AG$846,MATCH(WatchList!$B52,'All CCC'!$B$7:$B$846,0)))</f>
        <v/>
      </c>
      <c r="AH52" s="856" t="str">
        <f>IF($B52="","",INDEX('All CCC'!AH$7:AH$846,MATCH(WatchList!$B52,'All CCC'!$B$7:$B$846,0)))</f>
        <v/>
      </c>
      <c r="AI52" s="856" t="str">
        <f>IF($B52="","",INDEX('All CCC'!AI$7:AI$846,MATCH(WatchList!$B52,'All CCC'!$B$7:$B$846,0)))</f>
        <v/>
      </c>
      <c r="AJ52" s="856" t="str">
        <f>IF($B52="","",INDEX('All CCC'!AJ$7:AJ$846,MATCH(WatchList!$B52,'All CCC'!$B$7:$B$846,0)))</f>
        <v/>
      </c>
      <c r="AK52" s="856" t="str">
        <f>IF($B52="","",INDEX('All CCC'!AK$7:AK$846,MATCH(WatchList!$B52,'All CCC'!$B$7:$B$846,0)))</f>
        <v/>
      </c>
      <c r="AL52" s="856" t="str">
        <f>IF($B52="","",INDEX('All CCC'!AL$7:AL$846,MATCH(WatchList!$B52,'All CCC'!$B$7:$B$846,0)))</f>
        <v/>
      </c>
      <c r="AM52" s="856" t="str">
        <f>IF($B52="","",INDEX('All CCC'!AM$7:AM$846,MATCH(WatchList!$B52,'All CCC'!$B$7:$B$846,0)))</f>
        <v/>
      </c>
      <c r="AN52" s="856" t="str">
        <f>IF($B52="","",INDEX('All CCC'!AN$7:AN$846,MATCH(WatchList!$B52,'All CCC'!$B$7:$B$846,0)))</f>
        <v/>
      </c>
      <c r="AO52" s="856" t="str">
        <f>IF($B52="","",INDEX('All CCC'!AO$7:AO$846,MATCH(WatchList!$B52,'All CCC'!$B$7:$B$846,0)))</f>
        <v/>
      </c>
      <c r="AP52" s="856" t="str">
        <f>IF($B52="","",INDEX('All CCC'!AP$7:AP$846,MATCH(WatchList!$B52,'All CCC'!$B$7:$B$846,0)))</f>
        <v/>
      </c>
      <c r="AQ52" s="856" t="str">
        <f>IF($B52="","",INDEX('All CCC'!AQ$7:AQ$846,MATCH(WatchList!$B52,'All CCC'!$B$7:$B$846,0)))</f>
        <v/>
      </c>
      <c r="AR52" s="856" t="str">
        <f>IF($B52="","",INDEX('All CCC'!AR$7:AR$846,MATCH(WatchList!$B52,'All CCC'!$B$7:$B$846,0)))</f>
        <v/>
      </c>
      <c r="AS52" s="856" t="str">
        <f>IF($B52="","",INDEX('All CCC'!AS$7:AS$846,MATCH(WatchList!$B52,'All CCC'!$B$7:$B$846,0)))</f>
        <v/>
      </c>
      <c r="AT52" s="856" t="str">
        <f>IF($B52="","",INDEX('All CCC'!AT$7:AT$846,MATCH(WatchList!$B52,'All CCC'!$B$7:$B$846,0)))</f>
        <v/>
      </c>
      <c r="AU52" s="856" t="str">
        <f>IF($B52="","",INDEX('All CCC'!AU$7:AU$846,MATCH(WatchList!$B52,'All CCC'!$B$7:$B$846,0)))</f>
        <v/>
      </c>
      <c r="AV52" s="856" t="str">
        <f>IF($B52="","",INDEX('All CCC'!AV$7:AV$846,MATCH(WatchList!$B52,'All CCC'!$B$7:$B$846,0)))</f>
        <v/>
      </c>
      <c r="AW52" s="856" t="str">
        <f>IF($B52="","",INDEX('All CCC'!AW$7:AW$846,MATCH(WatchList!$B52,'All CCC'!$B$7:$B$846,0)))</f>
        <v/>
      </c>
      <c r="AX52" s="856" t="str">
        <f>IF($B52="","",INDEX('All CCC'!AX$7:AX$846,MATCH(WatchList!$B52,'All CCC'!$B$7:$B$846,0)))</f>
        <v/>
      </c>
      <c r="AY52" s="856" t="str">
        <f>IF($B52="","",INDEX('All CCC'!AY$7:AY$846,MATCH(WatchList!$B52,'All CCC'!$B$7:$B$846,0)))</f>
        <v/>
      </c>
      <c r="AZ52" s="856" t="str">
        <f>IF($B52="","",INDEX('All CCC'!AZ$7:AZ$846,MATCH(WatchList!$B52,'All CCC'!$B$7:$B$846,0)))</f>
        <v/>
      </c>
      <c r="BA52" s="856" t="str">
        <f>IF($B52="","",INDEX('All CCC'!BA$7:BA$846,MATCH(WatchList!$B52,'All CCC'!$B$7:$B$846,0)))</f>
        <v/>
      </c>
      <c r="BB52" s="856" t="str">
        <f>IF($B52="","",INDEX('All CCC'!BB$7:BB$846,MATCH(WatchList!$B52,'All CCC'!$B$7:$B$846,0)))</f>
        <v/>
      </c>
      <c r="BC52" s="856" t="str">
        <f>IF($B52="","",INDEX('All CCC'!BC$7:BC$846,MATCH(WatchList!$B52,'All CCC'!$B$7:$B$846,0)))</f>
        <v/>
      </c>
      <c r="BD52" s="856" t="str">
        <f>IF($B52="","",INDEX('All CCC'!BD$7:BD$846,MATCH(WatchList!$B52,'All CCC'!$B$7:$B$846,0)))</f>
        <v/>
      </c>
      <c r="BE52" s="856" t="str">
        <f>IF($B52="","",INDEX('All CCC'!BE$7:BE$846,MATCH(WatchList!$B52,'All CCC'!$B$7:$B$846,0)))</f>
        <v/>
      </c>
      <c r="BF52" s="856" t="str">
        <f>IF($B52="","",INDEX('All CCC'!BF$7:BF$846,MATCH(WatchList!$B52,'All CCC'!$B$7:$B$846,0)))</f>
        <v/>
      </c>
      <c r="BG52" s="856" t="str">
        <f>IF($B52="","",INDEX('All CCC'!BG$7:BG$846,MATCH(WatchList!$B52,'All CCC'!$B$7:$B$846,0)))</f>
        <v/>
      </c>
    </row>
    <row r="53" spans="1:59" x14ac:dyDescent="0.2">
      <c r="A53" s="550" t="str">
        <f>IF($B53="","",INDEX('All CCC'!A$7:A$846,MATCH(WatchList!$B53,'All CCC'!$B$7:$B$846,0)))</f>
        <v/>
      </c>
      <c r="B53" s="31"/>
      <c r="C53" s="856" t="str">
        <f>IF($B53="","",INDEX('All CCC'!C$7:C$846,MATCH(WatchList!$B53,'All CCC'!$B$7:$B$846,0)))</f>
        <v/>
      </c>
      <c r="D53" s="856" t="str">
        <f>IF($B53="","",INDEX('All CCC'!D$7:D$846,MATCH(WatchList!$B53,'All CCC'!$B$7:$B$846,0)))</f>
        <v/>
      </c>
      <c r="E53" s="856" t="str">
        <f>IF($B53="","",INDEX('All CCC'!E$7:E$846,MATCH(WatchList!$B53,'All CCC'!$B$7:$B$846,0)))</f>
        <v/>
      </c>
      <c r="F53" s="856" t="str">
        <f>IF($B53="","",INDEX('All CCC'!F$7:F$846,MATCH(WatchList!$B53,'All CCC'!$B$7:$B$846,0)))</f>
        <v/>
      </c>
      <c r="G53" s="856" t="str">
        <f>IF($B53="","",INDEX('All CCC'!G$7:G$846,MATCH(WatchList!$B53,'All CCC'!$B$7:$B$846,0)))</f>
        <v/>
      </c>
      <c r="H53" s="856" t="str">
        <f>IF($B53="","",INDEX('All CCC'!H$7:H$846,MATCH(WatchList!$B53,'All CCC'!$B$7:$B$846,0)))</f>
        <v/>
      </c>
      <c r="I53" s="856" t="str">
        <f>IF($B53="","",INDEX('All CCC'!I$7:I$846,MATCH(WatchList!$B53,'All CCC'!$B$7:$B$846,0)))</f>
        <v/>
      </c>
      <c r="J53" s="856" t="str">
        <f>IF($B53="","",INDEX('All CCC'!J$7:J$846,MATCH(WatchList!$B53,'All CCC'!$B$7:$B$846,0)))</f>
        <v/>
      </c>
      <c r="K53" s="856" t="str">
        <f>IF($B53="","",INDEX('All CCC'!K$7:K$846,MATCH(WatchList!$B53,'All CCC'!$B$7:$B$846,0)))</f>
        <v/>
      </c>
      <c r="L53" s="856" t="str">
        <f>IF($B53="","",INDEX('All CCC'!L$7:L$846,MATCH(WatchList!$B53,'All CCC'!$B$7:$B$846,0)))</f>
        <v/>
      </c>
      <c r="M53" s="856" t="str">
        <f>IF($B53="","",INDEX('All CCC'!M$7:M$846,MATCH(WatchList!$B53,'All CCC'!$B$7:$B$846,0)))</f>
        <v/>
      </c>
      <c r="N53" s="856" t="str">
        <f>IF($B53="","",INDEX('All CCC'!N$7:N$846,MATCH(WatchList!$B53,'All CCC'!$B$7:$B$846,0)))</f>
        <v/>
      </c>
      <c r="O53" s="856" t="str">
        <f>IF($B53="","",INDEX('All CCC'!O$7:O$846,MATCH(WatchList!$B53,'All CCC'!$B$7:$B$846,0)))</f>
        <v/>
      </c>
      <c r="P53" s="857" t="str">
        <f>IF($B53="","",INDEX('All CCC'!P$7:P$846,MATCH(WatchList!$B53,'All CCC'!$B$7:$B$846,0)))</f>
        <v/>
      </c>
      <c r="Q53" s="857" t="str">
        <f>IF($B53="","",INDEX('All CCC'!Q$7:Q$846,MATCH(WatchList!$B53,'All CCC'!$B$7:$B$846,0)))</f>
        <v/>
      </c>
      <c r="R53" s="856" t="str">
        <f>IF($B53="","",INDEX('All CCC'!R$7:R$846,MATCH(WatchList!$B53,'All CCC'!$B$7:$B$846,0)))</f>
        <v/>
      </c>
      <c r="S53" s="856" t="str">
        <f>IF($B53="","",INDEX('All CCC'!S$7:S$846,MATCH(WatchList!$B53,'All CCC'!$B$7:$B$846,0)))</f>
        <v/>
      </c>
      <c r="T53" s="856" t="str">
        <f>IF($B53="","",INDEX('All CCC'!T$7:T$846,MATCH(WatchList!$B53,'All CCC'!$B$7:$B$846,0)))</f>
        <v/>
      </c>
      <c r="U53" s="856" t="str">
        <f>IF($B53="","",INDEX('All CCC'!U$7:U$846,MATCH(WatchList!$B53,'All CCC'!$B$7:$B$846,0)))</f>
        <v/>
      </c>
      <c r="V53" s="856" t="str">
        <f>IF($B53="","",INDEX('All CCC'!V$7:V$846,MATCH(WatchList!$B53,'All CCC'!$B$7:$B$846,0)))</f>
        <v/>
      </c>
      <c r="W53" s="856" t="str">
        <f>IF($B53="","",INDEX('All CCC'!W$7:W$846,MATCH(WatchList!$B53,'All CCC'!$B$7:$B$846,0)))</f>
        <v/>
      </c>
      <c r="X53" s="856" t="str">
        <f>IF($B53="","",INDEX('All CCC'!X$7:X$846,MATCH(WatchList!$B53,'All CCC'!$B$7:$B$846,0)))</f>
        <v/>
      </c>
      <c r="Y53" s="856" t="str">
        <f>IF($B53="","",INDEX('All CCC'!Y$7:Y$846,MATCH(WatchList!$B53,'All CCC'!$B$7:$B$846,0)))</f>
        <v/>
      </c>
      <c r="Z53" s="856" t="str">
        <f>IF($B53="","",INDEX('All CCC'!Z$7:Z$846,MATCH(WatchList!$B53,'All CCC'!$B$7:$B$846,0)))</f>
        <v/>
      </c>
      <c r="AA53" s="856" t="str">
        <f>IF($B53="","",INDEX('All CCC'!AA$7:AA$846,MATCH(WatchList!$B53,'All CCC'!$B$7:$B$846,0)))</f>
        <v/>
      </c>
      <c r="AB53" s="856" t="str">
        <f>IF($B53="","",INDEX('All CCC'!AB$7:AB$846,MATCH(WatchList!$B53,'All CCC'!$B$7:$B$846,0)))</f>
        <v/>
      </c>
      <c r="AC53" s="856" t="str">
        <f>IF($B53="","",INDEX('All CCC'!AC$7:AC$846,MATCH(WatchList!$B53,'All CCC'!$B$7:$B$846,0)))</f>
        <v/>
      </c>
      <c r="AD53" s="856" t="str">
        <f>IF($B53="","",INDEX('All CCC'!AD$7:AD$846,MATCH(WatchList!$B53,'All CCC'!$B$7:$B$846,0)))</f>
        <v/>
      </c>
      <c r="AE53" s="856" t="str">
        <f>IF($B53="","",INDEX('All CCC'!AE$7:AE$846,MATCH(WatchList!$B53,'All CCC'!$B$7:$B$846,0)))</f>
        <v/>
      </c>
      <c r="AF53" s="856" t="str">
        <f>IF($B53="","",INDEX('All CCC'!AF$7:AF$846,MATCH(WatchList!$B53,'All CCC'!$B$7:$B$846,0)))</f>
        <v/>
      </c>
      <c r="AG53" s="856" t="str">
        <f>IF($B53="","",INDEX('All CCC'!AG$7:AG$846,MATCH(WatchList!$B53,'All CCC'!$B$7:$B$846,0)))</f>
        <v/>
      </c>
      <c r="AH53" s="856" t="str">
        <f>IF($B53="","",INDEX('All CCC'!AH$7:AH$846,MATCH(WatchList!$B53,'All CCC'!$B$7:$B$846,0)))</f>
        <v/>
      </c>
      <c r="AI53" s="856" t="str">
        <f>IF($B53="","",INDEX('All CCC'!AI$7:AI$846,MATCH(WatchList!$B53,'All CCC'!$B$7:$B$846,0)))</f>
        <v/>
      </c>
      <c r="AJ53" s="856" t="str">
        <f>IF($B53="","",INDEX('All CCC'!AJ$7:AJ$846,MATCH(WatchList!$B53,'All CCC'!$B$7:$B$846,0)))</f>
        <v/>
      </c>
      <c r="AK53" s="856" t="str">
        <f>IF($B53="","",INDEX('All CCC'!AK$7:AK$846,MATCH(WatchList!$B53,'All CCC'!$B$7:$B$846,0)))</f>
        <v/>
      </c>
      <c r="AL53" s="856" t="str">
        <f>IF($B53="","",INDEX('All CCC'!AL$7:AL$846,MATCH(WatchList!$B53,'All CCC'!$B$7:$B$846,0)))</f>
        <v/>
      </c>
      <c r="AM53" s="856" t="str">
        <f>IF($B53="","",INDEX('All CCC'!AM$7:AM$846,MATCH(WatchList!$B53,'All CCC'!$B$7:$B$846,0)))</f>
        <v/>
      </c>
      <c r="AN53" s="856" t="str">
        <f>IF($B53="","",INDEX('All CCC'!AN$7:AN$846,MATCH(WatchList!$B53,'All CCC'!$B$7:$B$846,0)))</f>
        <v/>
      </c>
      <c r="AO53" s="856" t="str">
        <f>IF($B53="","",INDEX('All CCC'!AO$7:AO$846,MATCH(WatchList!$B53,'All CCC'!$B$7:$B$846,0)))</f>
        <v/>
      </c>
      <c r="AP53" s="856" t="str">
        <f>IF($B53="","",INDEX('All CCC'!AP$7:AP$846,MATCH(WatchList!$B53,'All CCC'!$B$7:$B$846,0)))</f>
        <v/>
      </c>
      <c r="AQ53" s="856" t="str">
        <f>IF($B53="","",INDEX('All CCC'!AQ$7:AQ$846,MATCH(WatchList!$B53,'All CCC'!$B$7:$B$846,0)))</f>
        <v/>
      </c>
      <c r="AR53" s="856" t="str">
        <f>IF($B53="","",INDEX('All CCC'!AR$7:AR$846,MATCH(WatchList!$B53,'All CCC'!$B$7:$B$846,0)))</f>
        <v/>
      </c>
      <c r="AS53" s="856" t="str">
        <f>IF($B53="","",INDEX('All CCC'!AS$7:AS$846,MATCH(WatchList!$B53,'All CCC'!$B$7:$B$846,0)))</f>
        <v/>
      </c>
      <c r="AT53" s="856" t="str">
        <f>IF($B53="","",INDEX('All CCC'!AT$7:AT$846,MATCH(WatchList!$B53,'All CCC'!$B$7:$B$846,0)))</f>
        <v/>
      </c>
      <c r="AU53" s="856" t="str">
        <f>IF($B53="","",INDEX('All CCC'!AU$7:AU$846,MATCH(WatchList!$B53,'All CCC'!$B$7:$B$846,0)))</f>
        <v/>
      </c>
      <c r="AV53" s="856" t="str">
        <f>IF($B53="","",INDEX('All CCC'!AV$7:AV$846,MATCH(WatchList!$B53,'All CCC'!$B$7:$B$846,0)))</f>
        <v/>
      </c>
      <c r="AW53" s="856" t="str">
        <f>IF($B53="","",INDEX('All CCC'!AW$7:AW$846,MATCH(WatchList!$B53,'All CCC'!$B$7:$B$846,0)))</f>
        <v/>
      </c>
      <c r="AX53" s="856" t="str">
        <f>IF($B53="","",INDEX('All CCC'!AX$7:AX$846,MATCH(WatchList!$B53,'All CCC'!$B$7:$B$846,0)))</f>
        <v/>
      </c>
      <c r="AY53" s="856" t="str">
        <f>IF($B53="","",INDEX('All CCC'!AY$7:AY$846,MATCH(WatchList!$B53,'All CCC'!$B$7:$B$846,0)))</f>
        <v/>
      </c>
      <c r="AZ53" s="856" t="str">
        <f>IF($B53="","",INDEX('All CCC'!AZ$7:AZ$846,MATCH(WatchList!$B53,'All CCC'!$B$7:$B$846,0)))</f>
        <v/>
      </c>
      <c r="BA53" s="856" t="str">
        <f>IF($B53="","",INDEX('All CCC'!BA$7:BA$846,MATCH(WatchList!$B53,'All CCC'!$B$7:$B$846,0)))</f>
        <v/>
      </c>
      <c r="BB53" s="856" t="str">
        <f>IF($B53="","",INDEX('All CCC'!BB$7:BB$846,MATCH(WatchList!$B53,'All CCC'!$B$7:$B$846,0)))</f>
        <v/>
      </c>
      <c r="BC53" s="856" t="str">
        <f>IF($B53="","",INDEX('All CCC'!BC$7:BC$846,MATCH(WatchList!$B53,'All CCC'!$B$7:$B$846,0)))</f>
        <v/>
      </c>
      <c r="BD53" s="856" t="str">
        <f>IF($B53="","",INDEX('All CCC'!BD$7:BD$846,MATCH(WatchList!$B53,'All CCC'!$B$7:$B$846,0)))</f>
        <v/>
      </c>
      <c r="BE53" s="856" t="str">
        <f>IF($B53="","",INDEX('All CCC'!BE$7:BE$846,MATCH(WatchList!$B53,'All CCC'!$B$7:$B$846,0)))</f>
        <v/>
      </c>
      <c r="BF53" s="856" t="str">
        <f>IF($B53="","",INDEX('All CCC'!BF$7:BF$846,MATCH(WatchList!$B53,'All CCC'!$B$7:$B$846,0)))</f>
        <v/>
      </c>
      <c r="BG53" s="856" t="str">
        <f>IF($B53="","",INDEX('All CCC'!BG$7:BG$846,MATCH(WatchList!$B53,'All CCC'!$B$7:$B$846,0)))</f>
        <v/>
      </c>
    </row>
    <row r="54" spans="1:59" x14ac:dyDescent="0.2">
      <c r="A54" s="550" t="str">
        <f>IF($B54="","",INDEX('All CCC'!A$7:A$846,MATCH(WatchList!$B54,'All CCC'!$B$7:$B$846,0)))</f>
        <v/>
      </c>
      <c r="B54" s="31"/>
      <c r="C54" s="856" t="str">
        <f>IF($B54="","",INDEX('All CCC'!C$7:C$846,MATCH(WatchList!$B54,'All CCC'!$B$7:$B$846,0)))</f>
        <v/>
      </c>
      <c r="D54" s="856" t="str">
        <f>IF($B54="","",INDEX('All CCC'!D$7:D$846,MATCH(WatchList!$B54,'All CCC'!$B$7:$B$846,0)))</f>
        <v/>
      </c>
      <c r="E54" s="856" t="str">
        <f>IF($B54="","",INDEX('All CCC'!E$7:E$846,MATCH(WatchList!$B54,'All CCC'!$B$7:$B$846,0)))</f>
        <v/>
      </c>
      <c r="F54" s="856" t="str">
        <f>IF($B54="","",INDEX('All CCC'!F$7:F$846,MATCH(WatchList!$B54,'All CCC'!$B$7:$B$846,0)))</f>
        <v/>
      </c>
      <c r="G54" s="856" t="str">
        <f>IF($B54="","",INDEX('All CCC'!G$7:G$846,MATCH(WatchList!$B54,'All CCC'!$B$7:$B$846,0)))</f>
        <v/>
      </c>
      <c r="H54" s="856" t="str">
        <f>IF($B54="","",INDEX('All CCC'!H$7:H$846,MATCH(WatchList!$B54,'All CCC'!$B$7:$B$846,0)))</f>
        <v/>
      </c>
      <c r="I54" s="856" t="str">
        <f>IF($B54="","",INDEX('All CCC'!I$7:I$846,MATCH(WatchList!$B54,'All CCC'!$B$7:$B$846,0)))</f>
        <v/>
      </c>
      <c r="J54" s="856" t="str">
        <f>IF($B54="","",INDEX('All CCC'!J$7:J$846,MATCH(WatchList!$B54,'All CCC'!$B$7:$B$846,0)))</f>
        <v/>
      </c>
      <c r="K54" s="856" t="str">
        <f>IF($B54="","",INDEX('All CCC'!K$7:K$846,MATCH(WatchList!$B54,'All CCC'!$B$7:$B$846,0)))</f>
        <v/>
      </c>
      <c r="L54" s="856" t="str">
        <f>IF($B54="","",INDEX('All CCC'!L$7:L$846,MATCH(WatchList!$B54,'All CCC'!$B$7:$B$846,0)))</f>
        <v/>
      </c>
      <c r="M54" s="856" t="str">
        <f>IF($B54="","",INDEX('All CCC'!M$7:M$846,MATCH(WatchList!$B54,'All CCC'!$B$7:$B$846,0)))</f>
        <v/>
      </c>
      <c r="N54" s="856" t="str">
        <f>IF($B54="","",INDEX('All CCC'!N$7:N$846,MATCH(WatchList!$B54,'All CCC'!$B$7:$B$846,0)))</f>
        <v/>
      </c>
      <c r="O54" s="856" t="str">
        <f>IF($B54="","",INDEX('All CCC'!O$7:O$846,MATCH(WatchList!$B54,'All CCC'!$B$7:$B$846,0)))</f>
        <v/>
      </c>
      <c r="P54" s="857" t="str">
        <f>IF($B54="","",INDEX('All CCC'!P$7:P$846,MATCH(WatchList!$B54,'All CCC'!$B$7:$B$846,0)))</f>
        <v/>
      </c>
      <c r="Q54" s="857" t="str">
        <f>IF($B54="","",INDEX('All CCC'!Q$7:Q$846,MATCH(WatchList!$B54,'All CCC'!$B$7:$B$846,0)))</f>
        <v/>
      </c>
      <c r="R54" s="856" t="str">
        <f>IF($B54="","",INDEX('All CCC'!R$7:R$846,MATCH(WatchList!$B54,'All CCC'!$B$7:$B$846,0)))</f>
        <v/>
      </c>
      <c r="S54" s="856" t="str">
        <f>IF($B54="","",INDEX('All CCC'!S$7:S$846,MATCH(WatchList!$B54,'All CCC'!$B$7:$B$846,0)))</f>
        <v/>
      </c>
      <c r="T54" s="856" t="str">
        <f>IF($B54="","",INDEX('All CCC'!T$7:T$846,MATCH(WatchList!$B54,'All CCC'!$B$7:$B$846,0)))</f>
        <v/>
      </c>
      <c r="U54" s="856" t="str">
        <f>IF($B54="","",INDEX('All CCC'!U$7:U$846,MATCH(WatchList!$B54,'All CCC'!$B$7:$B$846,0)))</f>
        <v/>
      </c>
      <c r="V54" s="856" t="str">
        <f>IF($B54="","",INDEX('All CCC'!V$7:V$846,MATCH(WatchList!$B54,'All CCC'!$B$7:$B$846,0)))</f>
        <v/>
      </c>
      <c r="W54" s="856" t="str">
        <f>IF($B54="","",INDEX('All CCC'!W$7:W$846,MATCH(WatchList!$B54,'All CCC'!$B$7:$B$846,0)))</f>
        <v/>
      </c>
      <c r="X54" s="856" t="str">
        <f>IF($B54="","",INDEX('All CCC'!X$7:X$846,MATCH(WatchList!$B54,'All CCC'!$B$7:$B$846,0)))</f>
        <v/>
      </c>
      <c r="Y54" s="856" t="str">
        <f>IF($B54="","",INDEX('All CCC'!Y$7:Y$846,MATCH(WatchList!$B54,'All CCC'!$B$7:$B$846,0)))</f>
        <v/>
      </c>
      <c r="Z54" s="856" t="str">
        <f>IF($B54="","",INDEX('All CCC'!Z$7:Z$846,MATCH(WatchList!$B54,'All CCC'!$B$7:$B$846,0)))</f>
        <v/>
      </c>
      <c r="AA54" s="856" t="str">
        <f>IF($B54="","",INDEX('All CCC'!AA$7:AA$846,MATCH(WatchList!$B54,'All CCC'!$B$7:$B$846,0)))</f>
        <v/>
      </c>
      <c r="AB54" s="856" t="str">
        <f>IF($B54="","",INDEX('All CCC'!AB$7:AB$846,MATCH(WatchList!$B54,'All CCC'!$B$7:$B$846,0)))</f>
        <v/>
      </c>
      <c r="AC54" s="856" t="str">
        <f>IF($B54="","",INDEX('All CCC'!AC$7:AC$846,MATCH(WatchList!$B54,'All CCC'!$B$7:$B$846,0)))</f>
        <v/>
      </c>
      <c r="AD54" s="856" t="str">
        <f>IF($B54="","",INDEX('All CCC'!AD$7:AD$846,MATCH(WatchList!$B54,'All CCC'!$B$7:$B$846,0)))</f>
        <v/>
      </c>
      <c r="AE54" s="856" t="str">
        <f>IF($B54="","",INDEX('All CCC'!AE$7:AE$846,MATCH(WatchList!$B54,'All CCC'!$B$7:$B$846,0)))</f>
        <v/>
      </c>
      <c r="AF54" s="856" t="str">
        <f>IF($B54="","",INDEX('All CCC'!AF$7:AF$846,MATCH(WatchList!$B54,'All CCC'!$B$7:$B$846,0)))</f>
        <v/>
      </c>
      <c r="AG54" s="856" t="str">
        <f>IF($B54="","",INDEX('All CCC'!AG$7:AG$846,MATCH(WatchList!$B54,'All CCC'!$B$7:$B$846,0)))</f>
        <v/>
      </c>
      <c r="AH54" s="856" t="str">
        <f>IF($B54="","",INDEX('All CCC'!AH$7:AH$846,MATCH(WatchList!$B54,'All CCC'!$B$7:$B$846,0)))</f>
        <v/>
      </c>
      <c r="AI54" s="856" t="str">
        <f>IF($B54="","",INDEX('All CCC'!AI$7:AI$846,MATCH(WatchList!$B54,'All CCC'!$B$7:$B$846,0)))</f>
        <v/>
      </c>
      <c r="AJ54" s="856" t="str">
        <f>IF($B54="","",INDEX('All CCC'!AJ$7:AJ$846,MATCH(WatchList!$B54,'All CCC'!$B$7:$B$846,0)))</f>
        <v/>
      </c>
      <c r="AK54" s="856" t="str">
        <f>IF($B54="","",INDEX('All CCC'!AK$7:AK$846,MATCH(WatchList!$B54,'All CCC'!$B$7:$B$846,0)))</f>
        <v/>
      </c>
      <c r="AL54" s="856" t="str">
        <f>IF($B54="","",INDEX('All CCC'!AL$7:AL$846,MATCH(WatchList!$B54,'All CCC'!$B$7:$B$846,0)))</f>
        <v/>
      </c>
      <c r="AM54" s="856" t="str">
        <f>IF($B54="","",INDEX('All CCC'!AM$7:AM$846,MATCH(WatchList!$B54,'All CCC'!$B$7:$B$846,0)))</f>
        <v/>
      </c>
      <c r="AN54" s="856" t="str">
        <f>IF($B54="","",INDEX('All CCC'!AN$7:AN$846,MATCH(WatchList!$B54,'All CCC'!$B$7:$B$846,0)))</f>
        <v/>
      </c>
      <c r="AO54" s="856" t="str">
        <f>IF($B54="","",INDEX('All CCC'!AO$7:AO$846,MATCH(WatchList!$B54,'All CCC'!$B$7:$B$846,0)))</f>
        <v/>
      </c>
      <c r="AP54" s="856" t="str">
        <f>IF($B54="","",INDEX('All CCC'!AP$7:AP$846,MATCH(WatchList!$B54,'All CCC'!$B$7:$B$846,0)))</f>
        <v/>
      </c>
      <c r="AQ54" s="856" t="str">
        <f>IF($B54="","",INDEX('All CCC'!AQ$7:AQ$846,MATCH(WatchList!$B54,'All CCC'!$B$7:$B$846,0)))</f>
        <v/>
      </c>
      <c r="AR54" s="856" t="str">
        <f>IF($B54="","",INDEX('All CCC'!AR$7:AR$846,MATCH(WatchList!$B54,'All CCC'!$B$7:$B$846,0)))</f>
        <v/>
      </c>
      <c r="AS54" s="856" t="str">
        <f>IF($B54="","",INDEX('All CCC'!AS$7:AS$846,MATCH(WatchList!$B54,'All CCC'!$B$7:$B$846,0)))</f>
        <v/>
      </c>
      <c r="AT54" s="856" t="str">
        <f>IF($B54="","",INDEX('All CCC'!AT$7:AT$846,MATCH(WatchList!$B54,'All CCC'!$B$7:$B$846,0)))</f>
        <v/>
      </c>
      <c r="AU54" s="856" t="str">
        <f>IF($B54="","",INDEX('All CCC'!AU$7:AU$846,MATCH(WatchList!$B54,'All CCC'!$B$7:$B$846,0)))</f>
        <v/>
      </c>
      <c r="AV54" s="856" t="str">
        <f>IF($B54="","",INDEX('All CCC'!AV$7:AV$846,MATCH(WatchList!$B54,'All CCC'!$B$7:$B$846,0)))</f>
        <v/>
      </c>
      <c r="AW54" s="856" t="str">
        <f>IF($B54="","",INDEX('All CCC'!AW$7:AW$846,MATCH(WatchList!$B54,'All CCC'!$B$7:$B$846,0)))</f>
        <v/>
      </c>
      <c r="AX54" s="856" t="str">
        <f>IF($B54="","",INDEX('All CCC'!AX$7:AX$846,MATCH(WatchList!$B54,'All CCC'!$B$7:$B$846,0)))</f>
        <v/>
      </c>
      <c r="AY54" s="856" t="str">
        <f>IF($B54="","",INDEX('All CCC'!AY$7:AY$846,MATCH(WatchList!$B54,'All CCC'!$B$7:$B$846,0)))</f>
        <v/>
      </c>
      <c r="AZ54" s="856" t="str">
        <f>IF($B54="","",INDEX('All CCC'!AZ$7:AZ$846,MATCH(WatchList!$B54,'All CCC'!$B$7:$B$846,0)))</f>
        <v/>
      </c>
      <c r="BA54" s="856" t="str">
        <f>IF($B54="","",INDEX('All CCC'!BA$7:BA$846,MATCH(WatchList!$B54,'All CCC'!$B$7:$B$846,0)))</f>
        <v/>
      </c>
      <c r="BB54" s="856" t="str">
        <f>IF($B54="","",INDEX('All CCC'!BB$7:BB$846,MATCH(WatchList!$B54,'All CCC'!$B$7:$B$846,0)))</f>
        <v/>
      </c>
      <c r="BC54" s="856" t="str">
        <f>IF($B54="","",INDEX('All CCC'!BC$7:BC$846,MATCH(WatchList!$B54,'All CCC'!$B$7:$B$846,0)))</f>
        <v/>
      </c>
      <c r="BD54" s="856" t="str">
        <f>IF($B54="","",INDEX('All CCC'!BD$7:BD$846,MATCH(WatchList!$B54,'All CCC'!$B$7:$B$846,0)))</f>
        <v/>
      </c>
      <c r="BE54" s="856" t="str">
        <f>IF($B54="","",INDEX('All CCC'!BE$7:BE$846,MATCH(WatchList!$B54,'All CCC'!$B$7:$B$846,0)))</f>
        <v/>
      </c>
      <c r="BF54" s="856" t="str">
        <f>IF($B54="","",INDEX('All CCC'!BF$7:BF$846,MATCH(WatchList!$B54,'All CCC'!$B$7:$B$846,0)))</f>
        <v/>
      </c>
      <c r="BG54" s="856" t="str">
        <f>IF($B54="","",INDEX('All CCC'!BG$7:BG$846,MATCH(WatchList!$B54,'All CCC'!$B$7:$B$846,0)))</f>
        <v/>
      </c>
    </row>
    <row r="55" spans="1:59" s="604" customFormat="1" x14ac:dyDescent="0.2">
      <c r="A55" s="550" t="str">
        <f>IF($B55="","",INDEX('All CCC'!A$7:A$846,MATCH(WatchList!$B55,'All CCC'!$B$7:$B$846,0)))</f>
        <v/>
      </c>
      <c r="B55" s="31"/>
      <c r="C55" s="856" t="str">
        <f>IF($B55="","",INDEX('All CCC'!C$7:C$846,MATCH(WatchList!$B55,'All CCC'!$B$7:$B$846,0)))</f>
        <v/>
      </c>
      <c r="D55" s="856" t="str">
        <f>IF($B55="","",INDEX('All CCC'!D$7:D$846,MATCH(WatchList!$B55,'All CCC'!$B$7:$B$846,0)))</f>
        <v/>
      </c>
      <c r="E55" s="856" t="str">
        <f>IF($B55="","",INDEX('All CCC'!E$7:E$846,MATCH(WatchList!$B55,'All CCC'!$B$7:$B$846,0)))</f>
        <v/>
      </c>
      <c r="F55" s="856" t="str">
        <f>IF($B55="","",INDEX('All CCC'!F$7:F$846,MATCH(WatchList!$B55,'All CCC'!$B$7:$B$846,0)))</f>
        <v/>
      </c>
      <c r="G55" s="856" t="str">
        <f>IF($B55="","",INDEX('All CCC'!G$7:G$846,MATCH(WatchList!$B55,'All CCC'!$B$7:$B$846,0)))</f>
        <v/>
      </c>
      <c r="H55" s="856" t="str">
        <f>IF($B55="","",INDEX('All CCC'!H$7:H$846,MATCH(WatchList!$B55,'All CCC'!$B$7:$B$846,0)))</f>
        <v/>
      </c>
      <c r="I55" s="856" t="str">
        <f>IF($B55="","",INDEX('All CCC'!I$7:I$846,MATCH(WatchList!$B55,'All CCC'!$B$7:$B$846,0)))</f>
        <v/>
      </c>
      <c r="J55" s="856" t="str">
        <f>IF($B55="","",INDEX('All CCC'!J$7:J$846,MATCH(WatchList!$B55,'All CCC'!$B$7:$B$846,0)))</f>
        <v/>
      </c>
      <c r="K55" s="856" t="str">
        <f>IF($B55="","",INDEX('All CCC'!K$7:K$846,MATCH(WatchList!$B55,'All CCC'!$B$7:$B$846,0)))</f>
        <v/>
      </c>
      <c r="L55" s="856" t="str">
        <f>IF($B55="","",INDEX('All CCC'!L$7:L$846,MATCH(WatchList!$B55,'All CCC'!$B$7:$B$846,0)))</f>
        <v/>
      </c>
      <c r="M55" s="856" t="str">
        <f>IF($B55="","",INDEX('All CCC'!M$7:M$846,MATCH(WatchList!$B55,'All CCC'!$B$7:$B$846,0)))</f>
        <v/>
      </c>
      <c r="N55" s="856" t="str">
        <f>IF($B55="","",INDEX('All CCC'!N$7:N$846,MATCH(WatchList!$B55,'All CCC'!$B$7:$B$846,0)))</f>
        <v/>
      </c>
      <c r="O55" s="856" t="str">
        <f>IF($B55="","",INDEX('All CCC'!O$7:O$846,MATCH(WatchList!$B55,'All CCC'!$B$7:$B$846,0)))</f>
        <v/>
      </c>
      <c r="P55" s="857" t="str">
        <f>IF($B55="","",INDEX('All CCC'!P$7:P$846,MATCH(WatchList!$B55,'All CCC'!$B$7:$B$846,0)))</f>
        <v/>
      </c>
      <c r="Q55" s="857" t="str">
        <f>IF($B55="","",INDEX('All CCC'!Q$7:Q$846,MATCH(WatchList!$B55,'All CCC'!$B$7:$B$846,0)))</f>
        <v/>
      </c>
      <c r="R55" s="856" t="str">
        <f>IF($B55="","",INDEX('All CCC'!R$7:R$846,MATCH(WatchList!$B55,'All CCC'!$B$7:$B$846,0)))</f>
        <v/>
      </c>
      <c r="S55" s="856" t="str">
        <f>IF($B55="","",INDEX('All CCC'!S$7:S$846,MATCH(WatchList!$B55,'All CCC'!$B$7:$B$846,0)))</f>
        <v/>
      </c>
      <c r="T55" s="856" t="str">
        <f>IF($B55="","",INDEX('All CCC'!T$7:T$846,MATCH(WatchList!$B55,'All CCC'!$B$7:$B$846,0)))</f>
        <v/>
      </c>
      <c r="U55" s="856" t="str">
        <f>IF($B55="","",INDEX('All CCC'!U$7:U$846,MATCH(WatchList!$B55,'All CCC'!$B$7:$B$846,0)))</f>
        <v/>
      </c>
      <c r="V55" s="856" t="str">
        <f>IF($B55="","",INDEX('All CCC'!V$7:V$846,MATCH(WatchList!$B55,'All CCC'!$B$7:$B$846,0)))</f>
        <v/>
      </c>
      <c r="W55" s="856" t="str">
        <f>IF($B55="","",INDEX('All CCC'!W$7:W$846,MATCH(WatchList!$B55,'All CCC'!$B$7:$B$846,0)))</f>
        <v/>
      </c>
      <c r="X55" s="856" t="str">
        <f>IF($B55="","",INDEX('All CCC'!X$7:X$846,MATCH(WatchList!$B55,'All CCC'!$B$7:$B$846,0)))</f>
        <v/>
      </c>
      <c r="Y55" s="856" t="str">
        <f>IF($B55="","",INDEX('All CCC'!Y$7:Y$846,MATCH(WatchList!$B55,'All CCC'!$B$7:$B$846,0)))</f>
        <v/>
      </c>
      <c r="Z55" s="856" t="str">
        <f>IF($B55="","",INDEX('All CCC'!Z$7:Z$846,MATCH(WatchList!$B55,'All CCC'!$B$7:$B$846,0)))</f>
        <v/>
      </c>
      <c r="AA55" s="856" t="str">
        <f>IF($B55="","",INDEX('All CCC'!AA$7:AA$846,MATCH(WatchList!$B55,'All CCC'!$B$7:$B$846,0)))</f>
        <v/>
      </c>
      <c r="AB55" s="856" t="str">
        <f>IF($B55="","",INDEX('All CCC'!AB$7:AB$846,MATCH(WatchList!$B55,'All CCC'!$B$7:$B$846,0)))</f>
        <v/>
      </c>
      <c r="AC55" s="856" t="str">
        <f>IF($B55="","",INDEX('All CCC'!AC$7:AC$846,MATCH(WatchList!$B55,'All CCC'!$B$7:$B$846,0)))</f>
        <v/>
      </c>
      <c r="AD55" s="856" t="str">
        <f>IF($B55="","",INDEX('All CCC'!AD$7:AD$846,MATCH(WatchList!$B55,'All CCC'!$B$7:$B$846,0)))</f>
        <v/>
      </c>
      <c r="AE55" s="856" t="str">
        <f>IF($B55="","",INDEX('All CCC'!AE$7:AE$846,MATCH(WatchList!$B55,'All CCC'!$B$7:$B$846,0)))</f>
        <v/>
      </c>
      <c r="AF55" s="856" t="str">
        <f>IF($B55="","",INDEX('All CCC'!AF$7:AF$846,MATCH(WatchList!$B55,'All CCC'!$B$7:$B$846,0)))</f>
        <v/>
      </c>
      <c r="AG55" s="856" t="str">
        <f>IF($B55="","",INDEX('All CCC'!AG$7:AG$846,MATCH(WatchList!$B55,'All CCC'!$B$7:$B$846,0)))</f>
        <v/>
      </c>
      <c r="AH55" s="856" t="str">
        <f>IF($B55="","",INDEX('All CCC'!AH$7:AH$846,MATCH(WatchList!$B55,'All CCC'!$B$7:$B$846,0)))</f>
        <v/>
      </c>
      <c r="AI55" s="856" t="str">
        <f>IF($B55="","",INDEX('All CCC'!AI$7:AI$846,MATCH(WatchList!$B55,'All CCC'!$B$7:$B$846,0)))</f>
        <v/>
      </c>
      <c r="AJ55" s="856" t="str">
        <f>IF($B55="","",INDEX('All CCC'!AJ$7:AJ$846,MATCH(WatchList!$B55,'All CCC'!$B$7:$B$846,0)))</f>
        <v/>
      </c>
      <c r="AK55" s="856" t="str">
        <f>IF($B55="","",INDEX('All CCC'!AK$7:AK$846,MATCH(WatchList!$B55,'All CCC'!$B$7:$B$846,0)))</f>
        <v/>
      </c>
      <c r="AL55" s="856" t="str">
        <f>IF($B55="","",INDEX('All CCC'!AL$7:AL$846,MATCH(WatchList!$B55,'All CCC'!$B$7:$B$846,0)))</f>
        <v/>
      </c>
      <c r="AM55" s="856" t="str">
        <f>IF($B55="","",INDEX('All CCC'!AM$7:AM$846,MATCH(WatchList!$B55,'All CCC'!$B$7:$B$846,0)))</f>
        <v/>
      </c>
      <c r="AN55" s="856" t="str">
        <f>IF($B55="","",INDEX('All CCC'!AN$7:AN$846,MATCH(WatchList!$B55,'All CCC'!$B$7:$B$846,0)))</f>
        <v/>
      </c>
      <c r="AO55" s="856" t="str">
        <f>IF($B55="","",INDEX('All CCC'!AO$7:AO$846,MATCH(WatchList!$B55,'All CCC'!$B$7:$B$846,0)))</f>
        <v/>
      </c>
      <c r="AP55" s="856" t="str">
        <f>IF($B55="","",INDEX('All CCC'!AP$7:AP$846,MATCH(WatchList!$B55,'All CCC'!$B$7:$B$846,0)))</f>
        <v/>
      </c>
      <c r="AQ55" s="856" t="str">
        <f>IF($B55="","",INDEX('All CCC'!AQ$7:AQ$846,MATCH(WatchList!$B55,'All CCC'!$B$7:$B$846,0)))</f>
        <v/>
      </c>
      <c r="AR55" s="856" t="str">
        <f>IF($B55="","",INDEX('All CCC'!AR$7:AR$846,MATCH(WatchList!$B55,'All CCC'!$B$7:$B$846,0)))</f>
        <v/>
      </c>
      <c r="AS55" s="856" t="str">
        <f>IF($B55="","",INDEX('All CCC'!AS$7:AS$846,MATCH(WatchList!$B55,'All CCC'!$B$7:$B$846,0)))</f>
        <v/>
      </c>
      <c r="AT55" s="856" t="str">
        <f>IF($B55="","",INDEX('All CCC'!AT$7:AT$846,MATCH(WatchList!$B55,'All CCC'!$B$7:$B$846,0)))</f>
        <v/>
      </c>
      <c r="AU55" s="856" t="str">
        <f>IF($B55="","",INDEX('All CCC'!AU$7:AU$846,MATCH(WatchList!$B55,'All CCC'!$B$7:$B$846,0)))</f>
        <v/>
      </c>
      <c r="AV55" s="856" t="str">
        <f>IF($B55="","",INDEX('All CCC'!AV$7:AV$846,MATCH(WatchList!$B55,'All CCC'!$B$7:$B$846,0)))</f>
        <v/>
      </c>
      <c r="AW55" s="856" t="str">
        <f>IF($B55="","",INDEX('All CCC'!AW$7:AW$846,MATCH(WatchList!$B55,'All CCC'!$B$7:$B$846,0)))</f>
        <v/>
      </c>
      <c r="AX55" s="856" t="str">
        <f>IF($B55="","",INDEX('All CCC'!AX$7:AX$846,MATCH(WatchList!$B55,'All CCC'!$B$7:$B$846,0)))</f>
        <v/>
      </c>
      <c r="AY55" s="856" t="str">
        <f>IF($B55="","",INDEX('All CCC'!AY$7:AY$846,MATCH(WatchList!$B55,'All CCC'!$B$7:$B$846,0)))</f>
        <v/>
      </c>
      <c r="AZ55" s="856" t="str">
        <f>IF($B55="","",INDEX('All CCC'!AZ$7:AZ$846,MATCH(WatchList!$B55,'All CCC'!$B$7:$B$846,0)))</f>
        <v/>
      </c>
      <c r="BA55" s="856" t="str">
        <f>IF($B55="","",INDEX('All CCC'!BA$7:BA$846,MATCH(WatchList!$B55,'All CCC'!$B$7:$B$846,0)))</f>
        <v/>
      </c>
      <c r="BB55" s="856" t="str">
        <f>IF($B55="","",INDEX('All CCC'!BB$7:BB$846,MATCH(WatchList!$B55,'All CCC'!$B$7:$B$846,0)))</f>
        <v/>
      </c>
      <c r="BC55" s="856" t="str">
        <f>IF($B55="","",INDEX('All CCC'!BC$7:BC$846,MATCH(WatchList!$B55,'All CCC'!$B$7:$B$846,0)))</f>
        <v/>
      </c>
      <c r="BD55" s="856" t="str">
        <f>IF($B55="","",INDEX('All CCC'!BD$7:BD$846,MATCH(WatchList!$B55,'All CCC'!$B$7:$B$846,0)))</f>
        <v/>
      </c>
      <c r="BE55" s="856" t="str">
        <f>IF($B55="","",INDEX('All CCC'!BE$7:BE$846,MATCH(WatchList!$B55,'All CCC'!$B$7:$B$846,0)))</f>
        <v/>
      </c>
      <c r="BF55" s="856" t="str">
        <f>IF($B55="","",INDEX('All CCC'!BF$7:BF$846,MATCH(WatchList!$B55,'All CCC'!$B$7:$B$846,0)))</f>
        <v/>
      </c>
      <c r="BG55" s="856" t="str">
        <f>IF($B55="","",INDEX('All CCC'!BG$7:BG$846,MATCH(WatchList!$B55,'All CCC'!$B$7:$B$846,0)))</f>
        <v/>
      </c>
    </row>
    <row r="56" spans="1:59" x14ac:dyDescent="0.2">
      <c r="A56" s="550" t="str">
        <f>IF($B56="","",INDEX('All CCC'!A$7:A$846,MATCH(WatchList!$B56,'All CCC'!$B$7:$B$846,0)))</f>
        <v/>
      </c>
      <c r="B56" s="31"/>
      <c r="C56" s="856" t="str">
        <f>IF($B56="","",INDEX('All CCC'!C$7:C$846,MATCH(WatchList!$B56,'All CCC'!$B$7:$B$846,0)))</f>
        <v/>
      </c>
      <c r="D56" s="856" t="str">
        <f>IF($B56="","",INDEX('All CCC'!D$7:D$846,MATCH(WatchList!$B56,'All CCC'!$B$7:$B$846,0)))</f>
        <v/>
      </c>
      <c r="E56" s="856" t="str">
        <f>IF($B56="","",INDEX('All CCC'!E$7:E$846,MATCH(WatchList!$B56,'All CCC'!$B$7:$B$846,0)))</f>
        <v/>
      </c>
      <c r="F56" s="856" t="str">
        <f>IF($B56="","",INDEX('All CCC'!F$7:F$846,MATCH(WatchList!$B56,'All CCC'!$B$7:$B$846,0)))</f>
        <v/>
      </c>
      <c r="G56" s="856" t="str">
        <f>IF($B56="","",INDEX('All CCC'!G$7:G$846,MATCH(WatchList!$B56,'All CCC'!$B$7:$B$846,0)))</f>
        <v/>
      </c>
      <c r="H56" s="856" t="str">
        <f>IF($B56="","",INDEX('All CCC'!H$7:H$846,MATCH(WatchList!$B56,'All CCC'!$B$7:$B$846,0)))</f>
        <v/>
      </c>
      <c r="I56" s="856" t="str">
        <f>IF($B56="","",INDEX('All CCC'!I$7:I$846,MATCH(WatchList!$B56,'All CCC'!$B$7:$B$846,0)))</f>
        <v/>
      </c>
      <c r="J56" s="856" t="str">
        <f>IF($B56="","",INDEX('All CCC'!J$7:J$846,MATCH(WatchList!$B56,'All CCC'!$B$7:$B$846,0)))</f>
        <v/>
      </c>
      <c r="K56" s="856" t="str">
        <f>IF($B56="","",INDEX('All CCC'!K$7:K$846,MATCH(WatchList!$B56,'All CCC'!$B$7:$B$846,0)))</f>
        <v/>
      </c>
      <c r="L56" s="856" t="str">
        <f>IF($B56="","",INDEX('All CCC'!L$7:L$846,MATCH(WatchList!$B56,'All CCC'!$B$7:$B$846,0)))</f>
        <v/>
      </c>
      <c r="M56" s="856" t="str">
        <f>IF($B56="","",INDEX('All CCC'!M$7:M$846,MATCH(WatchList!$B56,'All CCC'!$B$7:$B$846,0)))</f>
        <v/>
      </c>
      <c r="N56" s="856" t="str">
        <f>IF($B56="","",INDEX('All CCC'!N$7:N$846,MATCH(WatchList!$B56,'All CCC'!$B$7:$B$846,0)))</f>
        <v/>
      </c>
      <c r="O56" s="856" t="str">
        <f>IF($B56="","",INDEX('All CCC'!O$7:O$846,MATCH(WatchList!$B56,'All CCC'!$B$7:$B$846,0)))</f>
        <v/>
      </c>
      <c r="P56" s="857" t="str">
        <f>IF($B56="","",INDEX('All CCC'!P$7:P$846,MATCH(WatchList!$B56,'All CCC'!$B$7:$B$846,0)))</f>
        <v/>
      </c>
      <c r="Q56" s="857" t="str">
        <f>IF($B56="","",INDEX('All CCC'!Q$7:Q$846,MATCH(WatchList!$B56,'All CCC'!$B$7:$B$846,0)))</f>
        <v/>
      </c>
      <c r="R56" s="856" t="str">
        <f>IF($B56="","",INDEX('All CCC'!R$7:R$846,MATCH(WatchList!$B56,'All CCC'!$B$7:$B$846,0)))</f>
        <v/>
      </c>
      <c r="S56" s="856" t="str">
        <f>IF($B56="","",INDEX('All CCC'!S$7:S$846,MATCH(WatchList!$B56,'All CCC'!$B$7:$B$846,0)))</f>
        <v/>
      </c>
      <c r="T56" s="856" t="str">
        <f>IF($B56="","",INDEX('All CCC'!T$7:T$846,MATCH(WatchList!$B56,'All CCC'!$B$7:$B$846,0)))</f>
        <v/>
      </c>
      <c r="U56" s="856" t="str">
        <f>IF($B56="","",INDEX('All CCC'!U$7:U$846,MATCH(WatchList!$B56,'All CCC'!$B$7:$B$846,0)))</f>
        <v/>
      </c>
      <c r="V56" s="856" t="str">
        <f>IF($B56="","",INDEX('All CCC'!V$7:V$846,MATCH(WatchList!$B56,'All CCC'!$B$7:$B$846,0)))</f>
        <v/>
      </c>
      <c r="W56" s="856" t="str">
        <f>IF($B56="","",INDEX('All CCC'!W$7:W$846,MATCH(WatchList!$B56,'All CCC'!$B$7:$B$846,0)))</f>
        <v/>
      </c>
      <c r="X56" s="856" t="str">
        <f>IF($B56="","",INDEX('All CCC'!X$7:X$846,MATCH(WatchList!$B56,'All CCC'!$B$7:$B$846,0)))</f>
        <v/>
      </c>
      <c r="Y56" s="856" t="str">
        <f>IF($B56="","",INDEX('All CCC'!Y$7:Y$846,MATCH(WatchList!$B56,'All CCC'!$B$7:$B$846,0)))</f>
        <v/>
      </c>
      <c r="Z56" s="856" t="str">
        <f>IF($B56="","",INDEX('All CCC'!Z$7:Z$846,MATCH(WatchList!$B56,'All CCC'!$B$7:$B$846,0)))</f>
        <v/>
      </c>
      <c r="AA56" s="856" t="str">
        <f>IF($B56="","",INDEX('All CCC'!AA$7:AA$846,MATCH(WatchList!$B56,'All CCC'!$B$7:$B$846,0)))</f>
        <v/>
      </c>
      <c r="AB56" s="856" t="str">
        <f>IF($B56="","",INDEX('All CCC'!AB$7:AB$846,MATCH(WatchList!$B56,'All CCC'!$B$7:$B$846,0)))</f>
        <v/>
      </c>
      <c r="AC56" s="856" t="str">
        <f>IF($B56="","",INDEX('All CCC'!AC$7:AC$846,MATCH(WatchList!$B56,'All CCC'!$B$7:$B$846,0)))</f>
        <v/>
      </c>
      <c r="AD56" s="856" t="str">
        <f>IF($B56="","",INDEX('All CCC'!AD$7:AD$846,MATCH(WatchList!$B56,'All CCC'!$B$7:$B$846,0)))</f>
        <v/>
      </c>
      <c r="AE56" s="856" t="str">
        <f>IF($B56="","",INDEX('All CCC'!AE$7:AE$846,MATCH(WatchList!$B56,'All CCC'!$B$7:$B$846,0)))</f>
        <v/>
      </c>
      <c r="AF56" s="856" t="str">
        <f>IF($B56="","",INDEX('All CCC'!AF$7:AF$846,MATCH(WatchList!$B56,'All CCC'!$B$7:$B$846,0)))</f>
        <v/>
      </c>
      <c r="AG56" s="856" t="str">
        <f>IF($B56="","",INDEX('All CCC'!AG$7:AG$846,MATCH(WatchList!$B56,'All CCC'!$B$7:$B$846,0)))</f>
        <v/>
      </c>
      <c r="AH56" s="856" t="str">
        <f>IF($B56="","",INDEX('All CCC'!AH$7:AH$846,MATCH(WatchList!$B56,'All CCC'!$B$7:$B$846,0)))</f>
        <v/>
      </c>
      <c r="AI56" s="856" t="str">
        <f>IF($B56="","",INDEX('All CCC'!AI$7:AI$846,MATCH(WatchList!$B56,'All CCC'!$B$7:$B$846,0)))</f>
        <v/>
      </c>
      <c r="AJ56" s="856" t="str">
        <f>IF($B56="","",INDEX('All CCC'!AJ$7:AJ$846,MATCH(WatchList!$B56,'All CCC'!$B$7:$B$846,0)))</f>
        <v/>
      </c>
      <c r="AK56" s="856" t="str">
        <f>IF($B56="","",INDEX('All CCC'!AK$7:AK$846,MATCH(WatchList!$B56,'All CCC'!$B$7:$B$846,0)))</f>
        <v/>
      </c>
      <c r="AL56" s="856" t="str">
        <f>IF($B56="","",INDEX('All CCC'!AL$7:AL$846,MATCH(WatchList!$B56,'All CCC'!$B$7:$B$846,0)))</f>
        <v/>
      </c>
      <c r="AM56" s="856" t="str">
        <f>IF($B56="","",INDEX('All CCC'!AM$7:AM$846,MATCH(WatchList!$B56,'All CCC'!$B$7:$B$846,0)))</f>
        <v/>
      </c>
      <c r="AN56" s="856" t="str">
        <f>IF($B56="","",INDEX('All CCC'!AN$7:AN$846,MATCH(WatchList!$B56,'All CCC'!$B$7:$B$846,0)))</f>
        <v/>
      </c>
      <c r="AO56" s="856" t="str">
        <f>IF($B56="","",INDEX('All CCC'!AO$7:AO$846,MATCH(WatchList!$B56,'All CCC'!$B$7:$B$846,0)))</f>
        <v/>
      </c>
      <c r="AP56" s="856" t="str">
        <f>IF($B56="","",INDEX('All CCC'!AP$7:AP$846,MATCH(WatchList!$B56,'All CCC'!$B$7:$B$846,0)))</f>
        <v/>
      </c>
      <c r="AQ56" s="856" t="str">
        <f>IF($B56="","",INDEX('All CCC'!AQ$7:AQ$846,MATCH(WatchList!$B56,'All CCC'!$B$7:$B$846,0)))</f>
        <v/>
      </c>
      <c r="AR56" s="856" t="str">
        <f>IF($B56="","",INDEX('All CCC'!AR$7:AR$846,MATCH(WatchList!$B56,'All CCC'!$B$7:$B$846,0)))</f>
        <v/>
      </c>
      <c r="AS56" s="856" t="str">
        <f>IF($B56="","",INDEX('All CCC'!AS$7:AS$846,MATCH(WatchList!$B56,'All CCC'!$B$7:$B$846,0)))</f>
        <v/>
      </c>
      <c r="AT56" s="856" t="str">
        <f>IF($B56="","",INDEX('All CCC'!AT$7:AT$846,MATCH(WatchList!$B56,'All CCC'!$B$7:$B$846,0)))</f>
        <v/>
      </c>
      <c r="AU56" s="856" t="str">
        <f>IF($B56="","",INDEX('All CCC'!AU$7:AU$846,MATCH(WatchList!$B56,'All CCC'!$B$7:$B$846,0)))</f>
        <v/>
      </c>
      <c r="AV56" s="856" t="str">
        <f>IF($B56="","",INDEX('All CCC'!AV$7:AV$846,MATCH(WatchList!$B56,'All CCC'!$B$7:$B$846,0)))</f>
        <v/>
      </c>
      <c r="AW56" s="856" t="str">
        <f>IF($B56="","",INDEX('All CCC'!AW$7:AW$846,MATCH(WatchList!$B56,'All CCC'!$B$7:$B$846,0)))</f>
        <v/>
      </c>
      <c r="AX56" s="856" t="str">
        <f>IF($B56="","",INDEX('All CCC'!AX$7:AX$846,MATCH(WatchList!$B56,'All CCC'!$B$7:$B$846,0)))</f>
        <v/>
      </c>
      <c r="AY56" s="856" t="str">
        <f>IF($B56="","",INDEX('All CCC'!AY$7:AY$846,MATCH(WatchList!$B56,'All CCC'!$B$7:$B$846,0)))</f>
        <v/>
      </c>
      <c r="AZ56" s="856" t="str">
        <f>IF($B56="","",INDEX('All CCC'!AZ$7:AZ$846,MATCH(WatchList!$B56,'All CCC'!$B$7:$B$846,0)))</f>
        <v/>
      </c>
      <c r="BA56" s="856" t="str">
        <f>IF($B56="","",INDEX('All CCC'!BA$7:BA$846,MATCH(WatchList!$B56,'All CCC'!$B$7:$B$846,0)))</f>
        <v/>
      </c>
      <c r="BB56" s="856" t="str">
        <f>IF($B56="","",INDEX('All CCC'!BB$7:BB$846,MATCH(WatchList!$B56,'All CCC'!$B$7:$B$846,0)))</f>
        <v/>
      </c>
      <c r="BC56" s="856" t="str">
        <f>IF($B56="","",INDEX('All CCC'!BC$7:BC$846,MATCH(WatchList!$B56,'All CCC'!$B$7:$B$846,0)))</f>
        <v/>
      </c>
      <c r="BD56" s="856" t="str">
        <f>IF($B56="","",INDEX('All CCC'!BD$7:BD$846,MATCH(WatchList!$B56,'All CCC'!$B$7:$B$846,0)))</f>
        <v/>
      </c>
      <c r="BE56" s="856" t="str">
        <f>IF($B56="","",INDEX('All CCC'!BE$7:BE$846,MATCH(WatchList!$B56,'All CCC'!$B$7:$B$846,0)))</f>
        <v/>
      </c>
      <c r="BF56" s="856" t="str">
        <f>IF($B56="","",INDEX('All CCC'!BF$7:BF$846,MATCH(WatchList!$B56,'All CCC'!$B$7:$B$846,0)))</f>
        <v/>
      </c>
      <c r="BG56" s="856" t="str">
        <f>IF($B56="","",INDEX('All CCC'!BG$7:BG$846,MATCH(WatchList!$B56,'All CCC'!$B$7:$B$846,0)))</f>
        <v/>
      </c>
    </row>
    <row r="57" spans="1:59" x14ac:dyDescent="0.2">
      <c r="A57" s="550" t="str">
        <f>IF($B57="","",INDEX('All CCC'!A$7:A$846,MATCH(WatchList!$B57,'All CCC'!$B$7:$B$846,0)))</f>
        <v/>
      </c>
      <c r="B57" s="31"/>
      <c r="C57" s="856" t="str">
        <f>IF($B57="","",INDEX('All CCC'!C$7:C$846,MATCH(WatchList!$B57,'All CCC'!$B$7:$B$846,0)))</f>
        <v/>
      </c>
      <c r="D57" s="856" t="str">
        <f>IF($B57="","",INDEX('All CCC'!D$7:D$846,MATCH(WatchList!$B57,'All CCC'!$B$7:$B$846,0)))</f>
        <v/>
      </c>
      <c r="E57" s="856" t="str">
        <f>IF($B57="","",INDEX('All CCC'!E$7:E$846,MATCH(WatchList!$B57,'All CCC'!$B$7:$B$846,0)))</f>
        <v/>
      </c>
      <c r="F57" s="856" t="str">
        <f>IF($B57="","",INDEX('All CCC'!F$7:F$846,MATCH(WatchList!$B57,'All CCC'!$B$7:$B$846,0)))</f>
        <v/>
      </c>
      <c r="G57" s="856" t="str">
        <f>IF($B57="","",INDEX('All CCC'!G$7:G$846,MATCH(WatchList!$B57,'All CCC'!$B$7:$B$846,0)))</f>
        <v/>
      </c>
      <c r="H57" s="856" t="str">
        <f>IF($B57="","",INDEX('All CCC'!H$7:H$846,MATCH(WatchList!$B57,'All CCC'!$B$7:$B$846,0)))</f>
        <v/>
      </c>
      <c r="I57" s="856" t="str">
        <f>IF($B57="","",INDEX('All CCC'!I$7:I$846,MATCH(WatchList!$B57,'All CCC'!$B$7:$B$846,0)))</f>
        <v/>
      </c>
      <c r="J57" s="856" t="str">
        <f>IF($B57="","",INDEX('All CCC'!J$7:J$846,MATCH(WatchList!$B57,'All CCC'!$B$7:$B$846,0)))</f>
        <v/>
      </c>
      <c r="K57" s="856" t="str">
        <f>IF($B57="","",INDEX('All CCC'!K$7:K$846,MATCH(WatchList!$B57,'All CCC'!$B$7:$B$846,0)))</f>
        <v/>
      </c>
      <c r="L57" s="856" t="str">
        <f>IF($B57="","",INDEX('All CCC'!L$7:L$846,MATCH(WatchList!$B57,'All CCC'!$B$7:$B$846,0)))</f>
        <v/>
      </c>
      <c r="M57" s="856" t="str">
        <f>IF($B57="","",INDEX('All CCC'!M$7:M$846,MATCH(WatchList!$B57,'All CCC'!$B$7:$B$846,0)))</f>
        <v/>
      </c>
      <c r="N57" s="856" t="str">
        <f>IF($B57="","",INDEX('All CCC'!N$7:N$846,MATCH(WatchList!$B57,'All CCC'!$B$7:$B$846,0)))</f>
        <v/>
      </c>
      <c r="O57" s="856" t="str">
        <f>IF($B57="","",INDEX('All CCC'!O$7:O$846,MATCH(WatchList!$B57,'All CCC'!$B$7:$B$846,0)))</f>
        <v/>
      </c>
      <c r="P57" s="857" t="str">
        <f>IF($B57="","",INDEX('All CCC'!P$7:P$846,MATCH(WatchList!$B57,'All CCC'!$B$7:$B$846,0)))</f>
        <v/>
      </c>
      <c r="Q57" s="857" t="str">
        <f>IF($B57="","",INDEX('All CCC'!Q$7:Q$846,MATCH(WatchList!$B57,'All CCC'!$B$7:$B$846,0)))</f>
        <v/>
      </c>
      <c r="R57" s="856" t="str">
        <f>IF($B57="","",INDEX('All CCC'!R$7:R$846,MATCH(WatchList!$B57,'All CCC'!$B$7:$B$846,0)))</f>
        <v/>
      </c>
      <c r="S57" s="856" t="str">
        <f>IF($B57="","",INDEX('All CCC'!S$7:S$846,MATCH(WatchList!$B57,'All CCC'!$B$7:$B$846,0)))</f>
        <v/>
      </c>
      <c r="T57" s="856" t="str">
        <f>IF($B57="","",INDEX('All CCC'!T$7:T$846,MATCH(WatchList!$B57,'All CCC'!$B$7:$B$846,0)))</f>
        <v/>
      </c>
      <c r="U57" s="856" t="str">
        <f>IF($B57="","",INDEX('All CCC'!U$7:U$846,MATCH(WatchList!$B57,'All CCC'!$B$7:$B$846,0)))</f>
        <v/>
      </c>
      <c r="V57" s="856" t="str">
        <f>IF($B57="","",INDEX('All CCC'!V$7:V$846,MATCH(WatchList!$B57,'All CCC'!$B$7:$B$846,0)))</f>
        <v/>
      </c>
      <c r="W57" s="856" t="str">
        <f>IF($B57="","",INDEX('All CCC'!W$7:W$846,MATCH(WatchList!$B57,'All CCC'!$B$7:$B$846,0)))</f>
        <v/>
      </c>
      <c r="X57" s="856" t="str">
        <f>IF($B57="","",INDEX('All CCC'!X$7:X$846,MATCH(WatchList!$B57,'All CCC'!$B$7:$B$846,0)))</f>
        <v/>
      </c>
      <c r="Y57" s="856" t="str">
        <f>IF($B57="","",INDEX('All CCC'!Y$7:Y$846,MATCH(WatchList!$B57,'All CCC'!$B$7:$B$846,0)))</f>
        <v/>
      </c>
      <c r="Z57" s="856" t="str">
        <f>IF($B57="","",INDEX('All CCC'!Z$7:Z$846,MATCH(WatchList!$B57,'All CCC'!$B$7:$B$846,0)))</f>
        <v/>
      </c>
      <c r="AA57" s="856" t="str">
        <f>IF($B57="","",INDEX('All CCC'!AA$7:AA$846,MATCH(WatchList!$B57,'All CCC'!$B$7:$B$846,0)))</f>
        <v/>
      </c>
      <c r="AB57" s="856" t="str">
        <f>IF($B57="","",INDEX('All CCC'!AB$7:AB$846,MATCH(WatchList!$B57,'All CCC'!$B$7:$B$846,0)))</f>
        <v/>
      </c>
      <c r="AC57" s="856" t="str">
        <f>IF($B57="","",INDEX('All CCC'!AC$7:AC$846,MATCH(WatchList!$B57,'All CCC'!$B$7:$B$846,0)))</f>
        <v/>
      </c>
      <c r="AD57" s="856" t="str">
        <f>IF($B57="","",INDEX('All CCC'!AD$7:AD$846,MATCH(WatchList!$B57,'All CCC'!$B$7:$B$846,0)))</f>
        <v/>
      </c>
      <c r="AE57" s="856" t="str">
        <f>IF($B57="","",INDEX('All CCC'!AE$7:AE$846,MATCH(WatchList!$B57,'All CCC'!$B$7:$B$846,0)))</f>
        <v/>
      </c>
      <c r="AF57" s="856" t="str">
        <f>IF($B57="","",INDEX('All CCC'!AF$7:AF$846,MATCH(WatchList!$B57,'All CCC'!$B$7:$B$846,0)))</f>
        <v/>
      </c>
      <c r="AG57" s="856" t="str">
        <f>IF($B57="","",INDEX('All CCC'!AG$7:AG$846,MATCH(WatchList!$B57,'All CCC'!$B$7:$B$846,0)))</f>
        <v/>
      </c>
      <c r="AH57" s="856" t="str">
        <f>IF($B57="","",INDEX('All CCC'!AH$7:AH$846,MATCH(WatchList!$B57,'All CCC'!$B$7:$B$846,0)))</f>
        <v/>
      </c>
      <c r="AI57" s="856" t="str">
        <f>IF($B57="","",INDEX('All CCC'!AI$7:AI$846,MATCH(WatchList!$B57,'All CCC'!$B$7:$B$846,0)))</f>
        <v/>
      </c>
      <c r="AJ57" s="856" t="str">
        <f>IF($B57="","",INDEX('All CCC'!AJ$7:AJ$846,MATCH(WatchList!$B57,'All CCC'!$B$7:$B$846,0)))</f>
        <v/>
      </c>
      <c r="AK57" s="856" t="str">
        <f>IF($B57="","",INDEX('All CCC'!AK$7:AK$846,MATCH(WatchList!$B57,'All CCC'!$B$7:$B$846,0)))</f>
        <v/>
      </c>
      <c r="AL57" s="856" t="str">
        <f>IF($B57="","",INDEX('All CCC'!AL$7:AL$846,MATCH(WatchList!$B57,'All CCC'!$B$7:$B$846,0)))</f>
        <v/>
      </c>
      <c r="AM57" s="856" t="str">
        <f>IF($B57="","",INDEX('All CCC'!AM$7:AM$846,MATCH(WatchList!$B57,'All CCC'!$B$7:$B$846,0)))</f>
        <v/>
      </c>
      <c r="AN57" s="856" t="str">
        <f>IF($B57="","",INDEX('All CCC'!AN$7:AN$846,MATCH(WatchList!$B57,'All CCC'!$B$7:$B$846,0)))</f>
        <v/>
      </c>
      <c r="AO57" s="856" t="str">
        <f>IF($B57="","",INDEX('All CCC'!AO$7:AO$846,MATCH(WatchList!$B57,'All CCC'!$B$7:$B$846,0)))</f>
        <v/>
      </c>
      <c r="AP57" s="856" t="str">
        <f>IF($B57="","",INDEX('All CCC'!AP$7:AP$846,MATCH(WatchList!$B57,'All CCC'!$B$7:$B$846,0)))</f>
        <v/>
      </c>
      <c r="AQ57" s="856" t="str">
        <f>IF($B57="","",INDEX('All CCC'!AQ$7:AQ$846,MATCH(WatchList!$B57,'All CCC'!$B$7:$B$846,0)))</f>
        <v/>
      </c>
      <c r="AR57" s="856" t="str">
        <f>IF($B57="","",INDEX('All CCC'!AR$7:AR$846,MATCH(WatchList!$B57,'All CCC'!$B$7:$B$846,0)))</f>
        <v/>
      </c>
      <c r="AS57" s="856" t="str">
        <f>IF($B57="","",INDEX('All CCC'!AS$7:AS$846,MATCH(WatchList!$B57,'All CCC'!$B$7:$B$846,0)))</f>
        <v/>
      </c>
      <c r="AT57" s="856" t="str">
        <f>IF($B57="","",INDEX('All CCC'!AT$7:AT$846,MATCH(WatchList!$B57,'All CCC'!$B$7:$B$846,0)))</f>
        <v/>
      </c>
      <c r="AU57" s="856" t="str">
        <f>IF($B57="","",INDEX('All CCC'!AU$7:AU$846,MATCH(WatchList!$B57,'All CCC'!$B$7:$B$846,0)))</f>
        <v/>
      </c>
      <c r="AV57" s="856" t="str">
        <f>IF($B57="","",INDEX('All CCC'!AV$7:AV$846,MATCH(WatchList!$B57,'All CCC'!$B$7:$B$846,0)))</f>
        <v/>
      </c>
      <c r="AW57" s="856" t="str">
        <f>IF($B57="","",INDEX('All CCC'!AW$7:AW$846,MATCH(WatchList!$B57,'All CCC'!$B$7:$B$846,0)))</f>
        <v/>
      </c>
      <c r="AX57" s="856" t="str">
        <f>IF($B57="","",INDEX('All CCC'!AX$7:AX$846,MATCH(WatchList!$B57,'All CCC'!$B$7:$B$846,0)))</f>
        <v/>
      </c>
      <c r="AY57" s="856" t="str">
        <f>IF($B57="","",INDEX('All CCC'!AY$7:AY$846,MATCH(WatchList!$B57,'All CCC'!$B$7:$B$846,0)))</f>
        <v/>
      </c>
      <c r="AZ57" s="856" t="str">
        <f>IF($B57="","",INDEX('All CCC'!AZ$7:AZ$846,MATCH(WatchList!$B57,'All CCC'!$B$7:$B$846,0)))</f>
        <v/>
      </c>
      <c r="BA57" s="856" t="str">
        <f>IF($B57="","",INDEX('All CCC'!BA$7:BA$846,MATCH(WatchList!$B57,'All CCC'!$B$7:$B$846,0)))</f>
        <v/>
      </c>
      <c r="BB57" s="856" t="str">
        <f>IF($B57="","",INDEX('All CCC'!BB$7:BB$846,MATCH(WatchList!$B57,'All CCC'!$B$7:$B$846,0)))</f>
        <v/>
      </c>
      <c r="BC57" s="856" t="str">
        <f>IF($B57="","",INDEX('All CCC'!BC$7:BC$846,MATCH(WatchList!$B57,'All CCC'!$B$7:$B$846,0)))</f>
        <v/>
      </c>
      <c r="BD57" s="856" t="str">
        <f>IF($B57="","",INDEX('All CCC'!BD$7:BD$846,MATCH(WatchList!$B57,'All CCC'!$B$7:$B$846,0)))</f>
        <v/>
      </c>
      <c r="BE57" s="856" t="str">
        <f>IF($B57="","",INDEX('All CCC'!BE$7:BE$846,MATCH(WatchList!$B57,'All CCC'!$B$7:$B$846,0)))</f>
        <v/>
      </c>
      <c r="BF57" s="856" t="str">
        <f>IF($B57="","",INDEX('All CCC'!BF$7:BF$846,MATCH(WatchList!$B57,'All CCC'!$B$7:$B$846,0)))</f>
        <v/>
      </c>
      <c r="BG57" s="856" t="str">
        <f>IF($B57="","",INDEX('All CCC'!BG$7:BG$846,MATCH(WatchList!$B57,'All CCC'!$B$7:$B$846,0)))</f>
        <v/>
      </c>
    </row>
    <row r="58" spans="1:59" x14ac:dyDescent="0.2">
      <c r="A58" s="550" t="str">
        <f>IF($B58="","",INDEX('All CCC'!A$7:A$846,MATCH(WatchList!$B58,'All CCC'!$B$7:$B$846,0)))</f>
        <v/>
      </c>
      <c r="B58" s="31"/>
      <c r="C58" s="856" t="str">
        <f>IF($B58="","",INDEX('All CCC'!C$7:C$846,MATCH(WatchList!$B58,'All CCC'!$B$7:$B$846,0)))</f>
        <v/>
      </c>
      <c r="D58" s="856" t="str">
        <f>IF($B58="","",INDEX('All CCC'!D$7:D$846,MATCH(WatchList!$B58,'All CCC'!$B$7:$B$846,0)))</f>
        <v/>
      </c>
      <c r="E58" s="856" t="str">
        <f>IF($B58="","",INDEX('All CCC'!E$7:E$846,MATCH(WatchList!$B58,'All CCC'!$B$7:$B$846,0)))</f>
        <v/>
      </c>
      <c r="F58" s="856" t="str">
        <f>IF($B58="","",INDEX('All CCC'!F$7:F$846,MATCH(WatchList!$B58,'All CCC'!$B$7:$B$846,0)))</f>
        <v/>
      </c>
      <c r="G58" s="856" t="str">
        <f>IF($B58="","",INDEX('All CCC'!G$7:G$846,MATCH(WatchList!$B58,'All CCC'!$B$7:$B$846,0)))</f>
        <v/>
      </c>
      <c r="H58" s="856" t="str">
        <f>IF($B58="","",INDEX('All CCC'!H$7:H$846,MATCH(WatchList!$B58,'All CCC'!$B$7:$B$846,0)))</f>
        <v/>
      </c>
      <c r="I58" s="856" t="str">
        <f>IF($B58="","",INDEX('All CCC'!I$7:I$846,MATCH(WatchList!$B58,'All CCC'!$B$7:$B$846,0)))</f>
        <v/>
      </c>
      <c r="J58" s="856" t="str">
        <f>IF($B58="","",INDEX('All CCC'!J$7:J$846,MATCH(WatchList!$B58,'All CCC'!$B$7:$B$846,0)))</f>
        <v/>
      </c>
      <c r="K58" s="856" t="str">
        <f>IF($B58="","",INDEX('All CCC'!K$7:K$846,MATCH(WatchList!$B58,'All CCC'!$B$7:$B$846,0)))</f>
        <v/>
      </c>
      <c r="L58" s="856" t="str">
        <f>IF($B58="","",INDEX('All CCC'!L$7:L$846,MATCH(WatchList!$B58,'All CCC'!$B$7:$B$846,0)))</f>
        <v/>
      </c>
      <c r="M58" s="856" t="str">
        <f>IF($B58="","",INDEX('All CCC'!M$7:M$846,MATCH(WatchList!$B58,'All CCC'!$B$7:$B$846,0)))</f>
        <v/>
      </c>
      <c r="N58" s="856" t="str">
        <f>IF($B58="","",INDEX('All CCC'!N$7:N$846,MATCH(WatchList!$B58,'All CCC'!$B$7:$B$846,0)))</f>
        <v/>
      </c>
      <c r="O58" s="856" t="str">
        <f>IF($B58="","",INDEX('All CCC'!O$7:O$846,MATCH(WatchList!$B58,'All CCC'!$B$7:$B$846,0)))</f>
        <v/>
      </c>
      <c r="P58" s="857" t="str">
        <f>IF($B58="","",INDEX('All CCC'!P$7:P$846,MATCH(WatchList!$B58,'All CCC'!$B$7:$B$846,0)))</f>
        <v/>
      </c>
      <c r="Q58" s="857" t="str">
        <f>IF($B58="","",INDEX('All CCC'!Q$7:Q$846,MATCH(WatchList!$B58,'All CCC'!$B$7:$B$846,0)))</f>
        <v/>
      </c>
      <c r="R58" s="856" t="str">
        <f>IF($B58="","",INDEX('All CCC'!R$7:R$846,MATCH(WatchList!$B58,'All CCC'!$B$7:$B$846,0)))</f>
        <v/>
      </c>
      <c r="S58" s="856" t="str">
        <f>IF($B58="","",INDEX('All CCC'!S$7:S$846,MATCH(WatchList!$B58,'All CCC'!$B$7:$B$846,0)))</f>
        <v/>
      </c>
      <c r="T58" s="856" t="str">
        <f>IF($B58="","",INDEX('All CCC'!T$7:T$846,MATCH(WatchList!$B58,'All CCC'!$B$7:$B$846,0)))</f>
        <v/>
      </c>
      <c r="U58" s="856" t="str">
        <f>IF($B58="","",INDEX('All CCC'!U$7:U$846,MATCH(WatchList!$B58,'All CCC'!$B$7:$B$846,0)))</f>
        <v/>
      </c>
      <c r="V58" s="856" t="str">
        <f>IF($B58="","",INDEX('All CCC'!V$7:V$846,MATCH(WatchList!$B58,'All CCC'!$B$7:$B$846,0)))</f>
        <v/>
      </c>
      <c r="W58" s="856" t="str">
        <f>IF($B58="","",INDEX('All CCC'!W$7:W$846,MATCH(WatchList!$B58,'All CCC'!$B$7:$B$846,0)))</f>
        <v/>
      </c>
      <c r="X58" s="856" t="str">
        <f>IF($B58="","",INDEX('All CCC'!X$7:X$846,MATCH(WatchList!$B58,'All CCC'!$B$7:$B$846,0)))</f>
        <v/>
      </c>
      <c r="Y58" s="856" t="str">
        <f>IF($B58="","",INDEX('All CCC'!Y$7:Y$846,MATCH(WatchList!$B58,'All CCC'!$B$7:$B$846,0)))</f>
        <v/>
      </c>
      <c r="Z58" s="856" t="str">
        <f>IF($B58="","",INDEX('All CCC'!Z$7:Z$846,MATCH(WatchList!$B58,'All CCC'!$B$7:$B$846,0)))</f>
        <v/>
      </c>
      <c r="AA58" s="856" t="str">
        <f>IF($B58="","",INDEX('All CCC'!AA$7:AA$846,MATCH(WatchList!$B58,'All CCC'!$B$7:$B$846,0)))</f>
        <v/>
      </c>
      <c r="AB58" s="856" t="str">
        <f>IF($B58="","",INDEX('All CCC'!AB$7:AB$846,MATCH(WatchList!$B58,'All CCC'!$B$7:$B$846,0)))</f>
        <v/>
      </c>
      <c r="AC58" s="856" t="str">
        <f>IF($B58="","",INDEX('All CCC'!AC$7:AC$846,MATCH(WatchList!$B58,'All CCC'!$B$7:$B$846,0)))</f>
        <v/>
      </c>
      <c r="AD58" s="856" t="str">
        <f>IF($B58="","",INDEX('All CCC'!AD$7:AD$846,MATCH(WatchList!$B58,'All CCC'!$B$7:$B$846,0)))</f>
        <v/>
      </c>
      <c r="AE58" s="856" t="str">
        <f>IF($B58="","",INDEX('All CCC'!AE$7:AE$846,MATCH(WatchList!$B58,'All CCC'!$B$7:$B$846,0)))</f>
        <v/>
      </c>
      <c r="AF58" s="856" t="str">
        <f>IF($B58="","",INDEX('All CCC'!AF$7:AF$846,MATCH(WatchList!$B58,'All CCC'!$B$7:$B$846,0)))</f>
        <v/>
      </c>
      <c r="AG58" s="856" t="str">
        <f>IF($B58="","",INDEX('All CCC'!AG$7:AG$846,MATCH(WatchList!$B58,'All CCC'!$B$7:$B$846,0)))</f>
        <v/>
      </c>
      <c r="AH58" s="856" t="str">
        <f>IF($B58="","",INDEX('All CCC'!AH$7:AH$846,MATCH(WatchList!$B58,'All CCC'!$B$7:$B$846,0)))</f>
        <v/>
      </c>
      <c r="AI58" s="856" t="str">
        <f>IF($B58="","",INDEX('All CCC'!AI$7:AI$846,MATCH(WatchList!$B58,'All CCC'!$B$7:$B$846,0)))</f>
        <v/>
      </c>
      <c r="AJ58" s="856" t="str">
        <f>IF($B58="","",INDEX('All CCC'!AJ$7:AJ$846,MATCH(WatchList!$B58,'All CCC'!$B$7:$B$846,0)))</f>
        <v/>
      </c>
      <c r="AK58" s="856" t="str">
        <f>IF($B58="","",INDEX('All CCC'!AK$7:AK$846,MATCH(WatchList!$B58,'All CCC'!$B$7:$B$846,0)))</f>
        <v/>
      </c>
      <c r="AL58" s="856" t="str">
        <f>IF($B58="","",INDEX('All CCC'!AL$7:AL$846,MATCH(WatchList!$B58,'All CCC'!$B$7:$B$846,0)))</f>
        <v/>
      </c>
      <c r="AM58" s="856" t="str">
        <f>IF($B58="","",INDEX('All CCC'!AM$7:AM$846,MATCH(WatchList!$B58,'All CCC'!$B$7:$B$846,0)))</f>
        <v/>
      </c>
      <c r="AN58" s="856" t="str">
        <f>IF($B58="","",INDEX('All CCC'!AN$7:AN$846,MATCH(WatchList!$B58,'All CCC'!$B$7:$B$846,0)))</f>
        <v/>
      </c>
      <c r="AO58" s="856" t="str">
        <f>IF($B58="","",INDEX('All CCC'!AO$7:AO$846,MATCH(WatchList!$B58,'All CCC'!$B$7:$B$846,0)))</f>
        <v/>
      </c>
      <c r="AP58" s="856" t="str">
        <f>IF($B58="","",INDEX('All CCC'!AP$7:AP$846,MATCH(WatchList!$B58,'All CCC'!$B$7:$B$846,0)))</f>
        <v/>
      </c>
      <c r="AQ58" s="856" t="str">
        <f>IF($B58="","",INDEX('All CCC'!AQ$7:AQ$846,MATCH(WatchList!$B58,'All CCC'!$B$7:$B$846,0)))</f>
        <v/>
      </c>
      <c r="AR58" s="856" t="str">
        <f>IF($B58="","",INDEX('All CCC'!AR$7:AR$846,MATCH(WatchList!$B58,'All CCC'!$B$7:$B$846,0)))</f>
        <v/>
      </c>
      <c r="AS58" s="856" t="str">
        <f>IF($B58="","",INDEX('All CCC'!AS$7:AS$846,MATCH(WatchList!$B58,'All CCC'!$B$7:$B$846,0)))</f>
        <v/>
      </c>
      <c r="AT58" s="856" t="str">
        <f>IF($B58="","",INDEX('All CCC'!AT$7:AT$846,MATCH(WatchList!$B58,'All CCC'!$B$7:$B$846,0)))</f>
        <v/>
      </c>
      <c r="AU58" s="856" t="str">
        <f>IF($B58="","",INDEX('All CCC'!AU$7:AU$846,MATCH(WatchList!$B58,'All CCC'!$B$7:$B$846,0)))</f>
        <v/>
      </c>
      <c r="AV58" s="856" t="str">
        <f>IF($B58="","",INDEX('All CCC'!AV$7:AV$846,MATCH(WatchList!$B58,'All CCC'!$B$7:$B$846,0)))</f>
        <v/>
      </c>
      <c r="AW58" s="856" t="str">
        <f>IF($B58="","",INDEX('All CCC'!AW$7:AW$846,MATCH(WatchList!$B58,'All CCC'!$B$7:$B$846,0)))</f>
        <v/>
      </c>
      <c r="AX58" s="856" t="str">
        <f>IF($B58="","",INDEX('All CCC'!AX$7:AX$846,MATCH(WatchList!$B58,'All CCC'!$B$7:$B$846,0)))</f>
        <v/>
      </c>
      <c r="AY58" s="856" t="str">
        <f>IF($B58="","",INDEX('All CCC'!AY$7:AY$846,MATCH(WatchList!$B58,'All CCC'!$B$7:$B$846,0)))</f>
        <v/>
      </c>
      <c r="AZ58" s="856" t="str">
        <f>IF($B58="","",INDEX('All CCC'!AZ$7:AZ$846,MATCH(WatchList!$B58,'All CCC'!$B$7:$B$846,0)))</f>
        <v/>
      </c>
      <c r="BA58" s="856" t="str">
        <f>IF($B58="","",INDEX('All CCC'!BA$7:BA$846,MATCH(WatchList!$B58,'All CCC'!$B$7:$B$846,0)))</f>
        <v/>
      </c>
      <c r="BB58" s="856" t="str">
        <f>IF($B58="","",INDEX('All CCC'!BB$7:BB$846,MATCH(WatchList!$B58,'All CCC'!$B$7:$B$846,0)))</f>
        <v/>
      </c>
      <c r="BC58" s="856" t="str">
        <f>IF($B58="","",INDEX('All CCC'!BC$7:BC$846,MATCH(WatchList!$B58,'All CCC'!$B$7:$B$846,0)))</f>
        <v/>
      </c>
      <c r="BD58" s="856" t="str">
        <f>IF($B58="","",INDEX('All CCC'!BD$7:BD$846,MATCH(WatchList!$B58,'All CCC'!$B$7:$B$846,0)))</f>
        <v/>
      </c>
      <c r="BE58" s="856" t="str">
        <f>IF($B58="","",INDEX('All CCC'!BE$7:BE$846,MATCH(WatchList!$B58,'All CCC'!$B$7:$B$846,0)))</f>
        <v/>
      </c>
      <c r="BF58" s="856" t="str">
        <f>IF($B58="","",INDEX('All CCC'!BF$7:BF$846,MATCH(WatchList!$B58,'All CCC'!$B$7:$B$846,0)))</f>
        <v/>
      </c>
      <c r="BG58" s="856" t="str">
        <f>IF($B58="","",INDEX('All CCC'!BG$7:BG$846,MATCH(WatchList!$B58,'All CCC'!$B$7:$B$846,0)))</f>
        <v/>
      </c>
    </row>
    <row r="59" spans="1:59" x14ac:dyDescent="0.2">
      <c r="A59" s="550" t="str">
        <f>IF($B59="","",INDEX('All CCC'!A$7:A$846,MATCH(WatchList!$B59,'All CCC'!$B$7:$B$846,0)))</f>
        <v/>
      </c>
      <c r="B59" s="31"/>
      <c r="C59" s="856" t="str">
        <f>IF($B59="","",INDEX('All CCC'!C$7:C$846,MATCH(WatchList!$B59,'All CCC'!$B$7:$B$846,0)))</f>
        <v/>
      </c>
      <c r="D59" s="856" t="str">
        <f>IF($B59="","",INDEX('All CCC'!D$7:D$846,MATCH(WatchList!$B59,'All CCC'!$B$7:$B$846,0)))</f>
        <v/>
      </c>
      <c r="E59" s="856" t="str">
        <f>IF($B59="","",INDEX('All CCC'!E$7:E$846,MATCH(WatchList!$B59,'All CCC'!$B$7:$B$846,0)))</f>
        <v/>
      </c>
      <c r="F59" s="856" t="str">
        <f>IF($B59="","",INDEX('All CCC'!F$7:F$846,MATCH(WatchList!$B59,'All CCC'!$B$7:$B$846,0)))</f>
        <v/>
      </c>
      <c r="G59" s="856" t="str">
        <f>IF($B59="","",INDEX('All CCC'!G$7:G$846,MATCH(WatchList!$B59,'All CCC'!$B$7:$B$846,0)))</f>
        <v/>
      </c>
      <c r="H59" s="856" t="str">
        <f>IF($B59="","",INDEX('All CCC'!H$7:H$846,MATCH(WatchList!$B59,'All CCC'!$B$7:$B$846,0)))</f>
        <v/>
      </c>
      <c r="I59" s="856" t="str">
        <f>IF($B59="","",INDEX('All CCC'!I$7:I$846,MATCH(WatchList!$B59,'All CCC'!$B$7:$B$846,0)))</f>
        <v/>
      </c>
      <c r="J59" s="856" t="str">
        <f>IF($B59="","",INDEX('All CCC'!J$7:J$846,MATCH(WatchList!$B59,'All CCC'!$B$7:$B$846,0)))</f>
        <v/>
      </c>
      <c r="K59" s="856" t="str">
        <f>IF($B59="","",INDEX('All CCC'!K$7:K$846,MATCH(WatchList!$B59,'All CCC'!$B$7:$B$846,0)))</f>
        <v/>
      </c>
      <c r="L59" s="856" t="str">
        <f>IF($B59="","",INDEX('All CCC'!L$7:L$846,MATCH(WatchList!$B59,'All CCC'!$B$7:$B$846,0)))</f>
        <v/>
      </c>
      <c r="M59" s="856" t="str">
        <f>IF($B59="","",INDEX('All CCC'!M$7:M$846,MATCH(WatchList!$B59,'All CCC'!$B$7:$B$846,0)))</f>
        <v/>
      </c>
      <c r="N59" s="856" t="str">
        <f>IF($B59="","",INDEX('All CCC'!N$7:N$846,MATCH(WatchList!$B59,'All CCC'!$B$7:$B$846,0)))</f>
        <v/>
      </c>
      <c r="O59" s="856" t="str">
        <f>IF($B59="","",INDEX('All CCC'!O$7:O$846,MATCH(WatchList!$B59,'All CCC'!$B$7:$B$846,0)))</f>
        <v/>
      </c>
      <c r="P59" s="857" t="str">
        <f>IF($B59="","",INDEX('All CCC'!P$7:P$846,MATCH(WatchList!$B59,'All CCC'!$B$7:$B$846,0)))</f>
        <v/>
      </c>
      <c r="Q59" s="857" t="str">
        <f>IF($B59="","",INDEX('All CCC'!Q$7:Q$846,MATCH(WatchList!$B59,'All CCC'!$B$7:$B$846,0)))</f>
        <v/>
      </c>
      <c r="R59" s="856" t="str">
        <f>IF($B59="","",INDEX('All CCC'!R$7:R$846,MATCH(WatchList!$B59,'All CCC'!$B$7:$B$846,0)))</f>
        <v/>
      </c>
      <c r="S59" s="856" t="str">
        <f>IF($B59="","",INDEX('All CCC'!S$7:S$846,MATCH(WatchList!$B59,'All CCC'!$B$7:$B$846,0)))</f>
        <v/>
      </c>
      <c r="T59" s="856" t="str">
        <f>IF($B59="","",INDEX('All CCC'!T$7:T$846,MATCH(WatchList!$B59,'All CCC'!$B$7:$B$846,0)))</f>
        <v/>
      </c>
      <c r="U59" s="856" t="str">
        <f>IF($B59="","",INDEX('All CCC'!U$7:U$846,MATCH(WatchList!$B59,'All CCC'!$B$7:$B$846,0)))</f>
        <v/>
      </c>
      <c r="V59" s="856" t="str">
        <f>IF($B59="","",INDEX('All CCC'!V$7:V$846,MATCH(WatchList!$B59,'All CCC'!$B$7:$B$846,0)))</f>
        <v/>
      </c>
      <c r="W59" s="856" t="str">
        <f>IF($B59="","",INDEX('All CCC'!W$7:W$846,MATCH(WatchList!$B59,'All CCC'!$B$7:$B$846,0)))</f>
        <v/>
      </c>
      <c r="X59" s="856" t="str">
        <f>IF($B59="","",INDEX('All CCC'!X$7:X$846,MATCH(WatchList!$B59,'All CCC'!$B$7:$B$846,0)))</f>
        <v/>
      </c>
      <c r="Y59" s="856" t="str">
        <f>IF($B59="","",INDEX('All CCC'!Y$7:Y$846,MATCH(WatchList!$B59,'All CCC'!$B$7:$B$846,0)))</f>
        <v/>
      </c>
      <c r="Z59" s="856" t="str">
        <f>IF($B59="","",INDEX('All CCC'!Z$7:Z$846,MATCH(WatchList!$B59,'All CCC'!$B$7:$B$846,0)))</f>
        <v/>
      </c>
      <c r="AA59" s="856" t="str">
        <f>IF($B59="","",INDEX('All CCC'!AA$7:AA$846,MATCH(WatchList!$B59,'All CCC'!$B$7:$B$846,0)))</f>
        <v/>
      </c>
      <c r="AB59" s="856" t="str">
        <f>IF($B59="","",INDEX('All CCC'!AB$7:AB$846,MATCH(WatchList!$B59,'All CCC'!$B$7:$B$846,0)))</f>
        <v/>
      </c>
      <c r="AC59" s="856" t="str">
        <f>IF($B59="","",INDEX('All CCC'!AC$7:AC$846,MATCH(WatchList!$B59,'All CCC'!$B$7:$B$846,0)))</f>
        <v/>
      </c>
      <c r="AD59" s="856" t="str">
        <f>IF($B59="","",INDEX('All CCC'!AD$7:AD$846,MATCH(WatchList!$B59,'All CCC'!$B$7:$B$846,0)))</f>
        <v/>
      </c>
      <c r="AE59" s="856" t="str">
        <f>IF($B59="","",INDEX('All CCC'!AE$7:AE$846,MATCH(WatchList!$B59,'All CCC'!$B$7:$B$846,0)))</f>
        <v/>
      </c>
      <c r="AF59" s="856" t="str">
        <f>IF($B59="","",INDEX('All CCC'!AF$7:AF$846,MATCH(WatchList!$B59,'All CCC'!$B$7:$B$846,0)))</f>
        <v/>
      </c>
      <c r="AG59" s="856" t="str">
        <f>IF($B59="","",INDEX('All CCC'!AG$7:AG$846,MATCH(WatchList!$B59,'All CCC'!$B$7:$B$846,0)))</f>
        <v/>
      </c>
      <c r="AH59" s="856" t="str">
        <f>IF($B59="","",INDEX('All CCC'!AH$7:AH$846,MATCH(WatchList!$B59,'All CCC'!$B$7:$B$846,0)))</f>
        <v/>
      </c>
      <c r="AI59" s="856" t="str">
        <f>IF($B59="","",INDEX('All CCC'!AI$7:AI$846,MATCH(WatchList!$B59,'All CCC'!$B$7:$B$846,0)))</f>
        <v/>
      </c>
      <c r="AJ59" s="856" t="str">
        <f>IF($B59="","",INDEX('All CCC'!AJ$7:AJ$846,MATCH(WatchList!$B59,'All CCC'!$B$7:$B$846,0)))</f>
        <v/>
      </c>
      <c r="AK59" s="856" t="str">
        <f>IF($B59="","",INDEX('All CCC'!AK$7:AK$846,MATCH(WatchList!$B59,'All CCC'!$B$7:$B$846,0)))</f>
        <v/>
      </c>
      <c r="AL59" s="856" t="str">
        <f>IF($B59="","",INDEX('All CCC'!AL$7:AL$846,MATCH(WatchList!$B59,'All CCC'!$B$7:$B$846,0)))</f>
        <v/>
      </c>
      <c r="AM59" s="856" t="str">
        <f>IF($B59="","",INDEX('All CCC'!AM$7:AM$846,MATCH(WatchList!$B59,'All CCC'!$B$7:$B$846,0)))</f>
        <v/>
      </c>
      <c r="AN59" s="856" t="str">
        <f>IF($B59="","",INDEX('All CCC'!AN$7:AN$846,MATCH(WatchList!$B59,'All CCC'!$B$7:$B$846,0)))</f>
        <v/>
      </c>
      <c r="AO59" s="856" t="str">
        <f>IF($B59="","",INDEX('All CCC'!AO$7:AO$846,MATCH(WatchList!$B59,'All CCC'!$B$7:$B$846,0)))</f>
        <v/>
      </c>
      <c r="AP59" s="856" t="str">
        <f>IF($B59="","",INDEX('All CCC'!AP$7:AP$846,MATCH(WatchList!$B59,'All CCC'!$B$7:$B$846,0)))</f>
        <v/>
      </c>
      <c r="AQ59" s="856" t="str">
        <f>IF($B59="","",INDEX('All CCC'!AQ$7:AQ$846,MATCH(WatchList!$B59,'All CCC'!$B$7:$B$846,0)))</f>
        <v/>
      </c>
      <c r="AR59" s="856" t="str">
        <f>IF($B59="","",INDEX('All CCC'!AR$7:AR$846,MATCH(WatchList!$B59,'All CCC'!$B$7:$B$846,0)))</f>
        <v/>
      </c>
      <c r="AS59" s="856" t="str">
        <f>IF($B59="","",INDEX('All CCC'!AS$7:AS$846,MATCH(WatchList!$B59,'All CCC'!$B$7:$B$846,0)))</f>
        <v/>
      </c>
      <c r="AT59" s="856" t="str">
        <f>IF($B59="","",INDEX('All CCC'!AT$7:AT$846,MATCH(WatchList!$B59,'All CCC'!$B$7:$B$846,0)))</f>
        <v/>
      </c>
      <c r="AU59" s="856" t="str">
        <f>IF($B59="","",INDEX('All CCC'!AU$7:AU$846,MATCH(WatchList!$B59,'All CCC'!$B$7:$B$846,0)))</f>
        <v/>
      </c>
      <c r="AV59" s="856" t="str">
        <f>IF($B59="","",INDEX('All CCC'!AV$7:AV$846,MATCH(WatchList!$B59,'All CCC'!$B$7:$B$846,0)))</f>
        <v/>
      </c>
      <c r="AW59" s="856" t="str">
        <f>IF($B59="","",INDEX('All CCC'!AW$7:AW$846,MATCH(WatchList!$B59,'All CCC'!$B$7:$B$846,0)))</f>
        <v/>
      </c>
      <c r="AX59" s="856" t="str">
        <f>IF($B59="","",INDEX('All CCC'!AX$7:AX$846,MATCH(WatchList!$B59,'All CCC'!$B$7:$B$846,0)))</f>
        <v/>
      </c>
      <c r="AY59" s="856" t="str">
        <f>IF($B59="","",INDEX('All CCC'!AY$7:AY$846,MATCH(WatchList!$B59,'All CCC'!$B$7:$B$846,0)))</f>
        <v/>
      </c>
      <c r="AZ59" s="856" t="str">
        <f>IF($B59="","",INDEX('All CCC'!AZ$7:AZ$846,MATCH(WatchList!$B59,'All CCC'!$B$7:$B$846,0)))</f>
        <v/>
      </c>
      <c r="BA59" s="856" t="str">
        <f>IF($B59="","",INDEX('All CCC'!BA$7:BA$846,MATCH(WatchList!$B59,'All CCC'!$B$7:$B$846,0)))</f>
        <v/>
      </c>
      <c r="BB59" s="856" t="str">
        <f>IF($B59="","",INDEX('All CCC'!BB$7:BB$846,MATCH(WatchList!$B59,'All CCC'!$B$7:$B$846,0)))</f>
        <v/>
      </c>
      <c r="BC59" s="856" t="str">
        <f>IF($B59="","",INDEX('All CCC'!BC$7:BC$846,MATCH(WatchList!$B59,'All CCC'!$B$7:$B$846,0)))</f>
        <v/>
      </c>
      <c r="BD59" s="856" t="str">
        <f>IF($B59="","",INDEX('All CCC'!BD$7:BD$846,MATCH(WatchList!$B59,'All CCC'!$B$7:$B$846,0)))</f>
        <v/>
      </c>
      <c r="BE59" s="856" t="str">
        <f>IF($B59="","",INDEX('All CCC'!BE$7:BE$846,MATCH(WatchList!$B59,'All CCC'!$B$7:$B$846,0)))</f>
        <v/>
      </c>
      <c r="BF59" s="856" t="str">
        <f>IF($B59="","",INDEX('All CCC'!BF$7:BF$846,MATCH(WatchList!$B59,'All CCC'!$B$7:$B$846,0)))</f>
        <v/>
      </c>
      <c r="BG59" s="856" t="str">
        <f>IF($B59="","",INDEX('All CCC'!BG$7:BG$846,MATCH(WatchList!$B59,'All CCC'!$B$7:$B$846,0)))</f>
        <v/>
      </c>
    </row>
    <row r="60" spans="1:59" x14ac:dyDescent="0.2">
      <c r="A60" s="550" t="str">
        <f>IF($B60="","",INDEX('All CCC'!A$7:A$846,MATCH(WatchList!$B60,'All CCC'!$B$7:$B$846,0)))</f>
        <v/>
      </c>
      <c r="B60" s="31"/>
      <c r="C60" s="856" t="str">
        <f>IF($B60="","",INDEX('All CCC'!C$7:C$846,MATCH(WatchList!$B60,'All CCC'!$B$7:$B$846,0)))</f>
        <v/>
      </c>
      <c r="D60" s="856" t="str">
        <f>IF($B60="","",INDEX('All CCC'!D$7:D$846,MATCH(WatchList!$B60,'All CCC'!$B$7:$B$846,0)))</f>
        <v/>
      </c>
      <c r="E60" s="856" t="str">
        <f>IF($B60="","",INDEX('All CCC'!E$7:E$846,MATCH(WatchList!$B60,'All CCC'!$B$7:$B$846,0)))</f>
        <v/>
      </c>
      <c r="F60" s="856" t="str">
        <f>IF($B60="","",INDEX('All CCC'!F$7:F$846,MATCH(WatchList!$B60,'All CCC'!$B$7:$B$846,0)))</f>
        <v/>
      </c>
      <c r="G60" s="856" t="str">
        <f>IF($B60="","",INDEX('All CCC'!G$7:G$846,MATCH(WatchList!$B60,'All CCC'!$B$7:$B$846,0)))</f>
        <v/>
      </c>
      <c r="H60" s="856" t="str">
        <f>IF($B60="","",INDEX('All CCC'!H$7:H$846,MATCH(WatchList!$B60,'All CCC'!$B$7:$B$846,0)))</f>
        <v/>
      </c>
      <c r="I60" s="856" t="str">
        <f>IF($B60="","",INDEX('All CCC'!I$7:I$846,MATCH(WatchList!$B60,'All CCC'!$B$7:$B$846,0)))</f>
        <v/>
      </c>
      <c r="J60" s="856" t="str">
        <f>IF($B60="","",INDEX('All CCC'!J$7:J$846,MATCH(WatchList!$B60,'All CCC'!$B$7:$B$846,0)))</f>
        <v/>
      </c>
      <c r="K60" s="856" t="str">
        <f>IF($B60="","",INDEX('All CCC'!K$7:K$846,MATCH(WatchList!$B60,'All CCC'!$B$7:$B$846,0)))</f>
        <v/>
      </c>
      <c r="L60" s="856" t="str">
        <f>IF($B60="","",INDEX('All CCC'!L$7:L$846,MATCH(WatchList!$B60,'All CCC'!$B$7:$B$846,0)))</f>
        <v/>
      </c>
      <c r="M60" s="856" t="str">
        <f>IF($B60="","",INDEX('All CCC'!M$7:M$846,MATCH(WatchList!$B60,'All CCC'!$B$7:$B$846,0)))</f>
        <v/>
      </c>
      <c r="N60" s="856" t="str">
        <f>IF($B60="","",INDEX('All CCC'!N$7:N$846,MATCH(WatchList!$B60,'All CCC'!$B$7:$B$846,0)))</f>
        <v/>
      </c>
      <c r="O60" s="856" t="str">
        <f>IF($B60="","",INDEX('All CCC'!O$7:O$846,MATCH(WatchList!$B60,'All CCC'!$B$7:$B$846,0)))</f>
        <v/>
      </c>
      <c r="P60" s="857" t="str">
        <f>IF($B60="","",INDEX('All CCC'!P$7:P$846,MATCH(WatchList!$B60,'All CCC'!$B$7:$B$846,0)))</f>
        <v/>
      </c>
      <c r="Q60" s="857" t="str">
        <f>IF($B60="","",INDEX('All CCC'!Q$7:Q$846,MATCH(WatchList!$B60,'All CCC'!$B$7:$B$846,0)))</f>
        <v/>
      </c>
      <c r="R60" s="856" t="str">
        <f>IF($B60="","",INDEX('All CCC'!R$7:R$846,MATCH(WatchList!$B60,'All CCC'!$B$7:$B$846,0)))</f>
        <v/>
      </c>
      <c r="S60" s="856" t="str">
        <f>IF($B60="","",INDEX('All CCC'!S$7:S$846,MATCH(WatchList!$B60,'All CCC'!$B$7:$B$846,0)))</f>
        <v/>
      </c>
      <c r="T60" s="856" t="str">
        <f>IF($B60="","",INDEX('All CCC'!T$7:T$846,MATCH(WatchList!$B60,'All CCC'!$B$7:$B$846,0)))</f>
        <v/>
      </c>
      <c r="U60" s="856" t="str">
        <f>IF($B60="","",INDEX('All CCC'!U$7:U$846,MATCH(WatchList!$B60,'All CCC'!$B$7:$B$846,0)))</f>
        <v/>
      </c>
      <c r="V60" s="856" t="str">
        <f>IF($B60="","",INDEX('All CCC'!V$7:V$846,MATCH(WatchList!$B60,'All CCC'!$B$7:$B$846,0)))</f>
        <v/>
      </c>
      <c r="W60" s="856" t="str">
        <f>IF($B60="","",INDEX('All CCC'!W$7:W$846,MATCH(WatchList!$B60,'All CCC'!$B$7:$B$846,0)))</f>
        <v/>
      </c>
      <c r="X60" s="856" t="str">
        <f>IF($B60="","",INDEX('All CCC'!X$7:X$846,MATCH(WatchList!$B60,'All CCC'!$B$7:$B$846,0)))</f>
        <v/>
      </c>
      <c r="Y60" s="856" t="str">
        <f>IF($B60="","",INDEX('All CCC'!Y$7:Y$846,MATCH(WatchList!$B60,'All CCC'!$B$7:$B$846,0)))</f>
        <v/>
      </c>
      <c r="Z60" s="856" t="str">
        <f>IF($B60="","",INDEX('All CCC'!Z$7:Z$846,MATCH(WatchList!$B60,'All CCC'!$B$7:$B$846,0)))</f>
        <v/>
      </c>
      <c r="AA60" s="856" t="str">
        <f>IF($B60="","",INDEX('All CCC'!AA$7:AA$846,MATCH(WatchList!$B60,'All CCC'!$B$7:$B$846,0)))</f>
        <v/>
      </c>
      <c r="AB60" s="856" t="str">
        <f>IF($B60="","",INDEX('All CCC'!AB$7:AB$846,MATCH(WatchList!$B60,'All CCC'!$B$7:$B$846,0)))</f>
        <v/>
      </c>
      <c r="AC60" s="856" t="str">
        <f>IF($B60="","",INDEX('All CCC'!AC$7:AC$846,MATCH(WatchList!$B60,'All CCC'!$B$7:$B$846,0)))</f>
        <v/>
      </c>
      <c r="AD60" s="856" t="str">
        <f>IF($B60="","",INDEX('All CCC'!AD$7:AD$846,MATCH(WatchList!$B60,'All CCC'!$B$7:$B$846,0)))</f>
        <v/>
      </c>
      <c r="AE60" s="856" t="str">
        <f>IF($B60="","",INDEX('All CCC'!AE$7:AE$846,MATCH(WatchList!$B60,'All CCC'!$B$7:$B$846,0)))</f>
        <v/>
      </c>
      <c r="AF60" s="856" t="str">
        <f>IF($B60="","",INDEX('All CCC'!AF$7:AF$846,MATCH(WatchList!$B60,'All CCC'!$B$7:$B$846,0)))</f>
        <v/>
      </c>
      <c r="AG60" s="856" t="str">
        <f>IF($B60="","",INDEX('All CCC'!AG$7:AG$846,MATCH(WatchList!$B60,'All CCC'!$B$7:$B$846,0)))</f>
        <v/>
      </c>
      <c r="AH60" s="856" t="str">
        <f>IF($B60="","",INDEX('All CCC'!AH$7:AH$846,MATCH(WatchList!$B60,'All CCC'!$B$7:$B$846,0)))</f>
        <v/>
      </c>
      <c r="AI60" s="856" t="str">
        <f>IF($B60="","",INDEX('All CCC'!AI$7:AI$846,MATCH(WatchList!$B60,'All CCC'!$B$7:$B$846,0)))</f>
        <v/>
      </c>
      <c r="AJ60" s="856" t="str">
        <f>IF($B60="","",INDEX('All CCC'!AJ$7:AJ$846,MATCH(WatchList!$B60,'All CCC'!$B$7:$B$846,0)))</f>
        <v/>
      </c>
      <c r="AK60" s="856" t="str">
        <f>IF($B60="","",INDEX('All CCC'!AK$7:AK$846,MATCH(WatchList!$B60,'All CCC'!$B$7:$B$846,0)))</f>
        <v/>
      </c>
      <c r="AL60" s="856" t="str">
        <f>IF($B60="","",INDEX('All CCC'!AL$7:AL$846,MATCH(WatchList!$B60,'All CCC'!$B$7:$B$846,0)))</f>
        <v/>
      </c>
      <c r="AM60" s="856" t="str">
        <f>IF($B60="","",INDEX('All CCC'!AM$7:AM$846,MATCH(WatchList!$B60,'All CCC'!$B$7:$B$846,0)))</f>
        <v/>
      </c>
      <c r="AN60" s="856" t="str">
        <f>IF($B60="","",INDEX('All CCC'!AN$7:AN$846,MATCH(WatchList!$B60,'All CCC'!$B$7:$B$846,0)))</f>
        <v/>
      </c>
      <c r="AO60" s="856" t="str">
        <f>IF($B60="","",INDEX('All CCC'!AO$7:AO$846,MATCH(WatchList!$B60,'All CCC'!$B$7:$B$846,0)))</f>
        <v/>
      </c>
      <c r="AP60" s="856" t="str">
        <f>IF($B60="","",INDEX('All CCC'!AP$7:AP$846,MATCH(WatchList!$B60,'All CCC'!$B$7:$B$846,0)))</f>
        <v/>
      </c>
      <c r="AQ60" s="856" t="str">
        <f>IF($B60="","",INDEX('All CCC'!AQ$7:AQ$846,MATCH(WatchList!$B60,'All CCC'!$B$7:$B$846,0)))</f>
        <v/>
      </c>
      <c r="AR60" s="856" t="str">
        <f>IF($B60="","",INDEX('All CCC'!AR$7:AR$846,MATCH(WatchList!$B60,'All CCC'!$B$7:$B$846,0)))</f>
        <v/>
      </c>
      <c r="AS60" s="856" t="str">
        <f>IF($B60="","",INDEX('All CCC'!AS$7:AS$846,MATCH(WatchList!$B60,'All CCC'!$B$7:$B$846,0)))</f>
        <v/>
      </c>
      <c r="AT60" s="856" t="str">
        <f>IF($B60="","",INDEX('All CCC'!AT$7:AT$846,MATCH(WatchList!$B60,'All CCC'!$B$7:$B$846,0)))</f>
        <v/>
      </c>
      <c r="AU60" s="856" t="str">
        <f>IF($B60="","",INDEX('All CCC'!AU$7:AU$846,MATCH(WatchList!$B60,'All CCC'!$B$7:$B$846,0)))</f>
        <v/>
      </c>
      <c r="AV60" s="856" t="str">
        <f>IF($B60="","",INDEX('All CCC'!AV$7:AV$846,MATCH(WatchList!$B60,'All CCC'!$B$7:$B$846,0)))</f>
        <v/>
      </c>
      <c r="AW60" s="856" t="str">
        <f>IF($B60="","",INDEX('All CCC'!AW$7:AW$846,MATCH(WatchList!$B60,'All CCC'!$B$7:$B$846,0)))</f>
        <v/>
      </c>
      <c r="AX60" s="856" t="str">
        <f>IF($B60="","",INDEX('All CCC'!AX$7:AX$846,MATCH(WatchList!$B60,'All CCC'!$B$7:$B$846,0)))</f>
        <v/>
      </c>
      <c r="AY60" s="856" t="str">
        <f>IF($B60="","",INDEX('All CCC'!AY$7:AY$846,MATCH(WatchList!$B60,'All CCC'!$B$7:$B$846,0)))</f>
        <v/>
      </c>
      <c r="AZ60" s="856" t="str">
        <f>IF($B60="","",INDEX('All CCC'!AZ$7:AZ$846,MATCH(WatchList!$B60,'All CCC'!$B$7:$B$846,0)))</f>
        <v/>
      </c>
      <c r="BA60" s="856" t="str">
        <f>IF($B60="","",INDEX('All CCC'!BA$7:BA$846,MATCH(WatchList!$B60,'All CCC'!$B$7:$B$846,0)))</f>
        <v/>
      </c>
      <c r="BB60" s="856" t="str">
        <f>IF($B60="","",INDEX('All CCC'!BB$7:BB$846,MATCH(WatchList!$B60,'All CCC'!$B$7:$B$846,0)))</f>
        <v/>
      </c>
      <c r="BC60" s="856" t="str">
        <f>IF($B60="","",INDEX('All CCC'!BC$7:BC$846,MATCH(WatchList!$B60,'All CCC'!$B$7:$B$846,0)))</f>
        <v/>
      </c>
      <c r="BD60" s="856" t="str">
        <f>IF($B60="","",INDEX('All CCC'!BD$7:BD$846,MATCH(WatchList!$B60,'All CCC'!$B$7:$B$846,0)))</f>
        <v/>
      </c>
      <c r="BE60" s="856" t="str">
        <f>IF($B60="","",INDEX('All CCC'!BE$7:BE$846,MATCH(WatchList!$B60,'All CCC'!$B$7:$B$846,0)))</f>
        <v/>
      </c>
      <c r="BF60" s="856" t="str">
        <f>IF($B60="","",INDEX('All CCC'!BF$7:BF$846,MATCH(WatchList!$B60,'All CCC'!$B$7:$B$846,0)))</f>
        <v/>
      </c>
      <c r="BG60" s="856" t="str">
        <f>IF($B60="","",INDEX('All CCC'!BG$7:BG$846,MATCH(WatchList!$B60,'All CCC'!$B$7:$B$846,0)))</f>
        <v/>
      </c>
    </row>
    <row r="61" spans="1:59" x14ac:dyDescent="0.2">
      <c r="A61" s="550" t="str">
        <f>IF($B61="","",INDEX('All CCC'!A$7:A$846,MATCH(WatchList!$B61,'All CCC'!$B$7:$B$846,0)))</f>
        <v/>
      </c>
      <c r="B61" s="31"/>
      <c r="C61" s="856" t="str">
        <f>IF($B61="","",INDEX('All CCC'!C$7:C$846,MATCH(WatchList!$B61,'All CCC'!$B$7:$B$846,0)))</f>
        <v/>
      </c>
      <c r="D61" s="856" t="str">
        <f>IF($B61="","",INDEX('All CCC'!D$7:D$846,MATCH(WatchList!$B61,'All CCC'!$B$7:$B$846,0)))</f>
        <v/>
      </c>
      <c r="E61" s="856" t="str">
        <f>IF($B61="","",INDEX('All CCC'!E$7:E$846,MATCH(WatchList!$B61,'All CCC'!$B$7:$B$846,0)))</f>
        <v/>
      </c>
      <c r="F61" s="856" t="str">
        <f>IF($B61="","",INDEX('All CCC'!F$7:F$846,MATCH(WatchList!$B61,'All CCC'!$B$7:$B$846,0)))</f>
        <v/>
      </c>
      <c r="G61" s="856" t="str">
        <f>IF($B61="","",INDEX('All CCC'!G$7:G$846,MATCH(WatchList!$B61,'All CCC'!$B$7:$B$846,0)))</f>
        <v/>
      </c>
      <c r="H61" s="856" t="str">
        <f>IF($B61="","",INDEX('All CCC'!H$7:H$846,MATCH(WatchList!$B61,'All CCC'!$B$7:$B$846,0)))</f>
        <v/>
      </c>
      <c r="I61" s="856" t="str">
        <f>IF($B61="","",INDEX('All CCC'!I$7:I$846,MATCH(WatchList!$B61,'All CCC'!$B$7:$B$846,0)))</f>
        <v/>
      </c>
      <c r="J61" s="856" t="str">
        <f>IF($B61="","",INDEX('All CCC'!J$7:J$846,MATCH(WatchList!$B61,'All CCC'!$B$7:$B$846,0)))</f>
        <v/>
      </c>
      <c r="K61" s="856" t="str">
        <f>IF($B61="","",INDEX('All CCC'!K$7:K$846,MATCH(WatchList!$B61,'All CCC'!$B$7:$B$846,0)))</f>
        <v/>
      </c>
      <c r="L61" s="856" t="str">
        <f>IF($B61="","",INDEX('All CCC'!L$7:L$846,MATCH(WatchList!$B61,'All CCC'!$B$7:$B$846,0)))</f>
        <v/>
      </c>
      <c r="M61" s="856" t="str">
        <f>IF($B61="","",INDEX('All CCC'!M$7:M$846,MATCH(WatchList!$B61,'All CCC'!$B$7:$B$846,0)))</f>
        <v/>
      </c>
      <c r="N61" s="856" t="str">
        <f>IF($B61="","",INDEX('All CCC'!N$7:N$846,MATCH(WatchList!$B61,'All CCC'!$B$7:$B$846,0)))</f>
        <v/>
      </c>
      <c r="O61" s="856" t="str">
        <f>IF($B61="","",INDEX('All CCC'!O$7:O$846,MATCH(WatchList!$B61,'All CCC'!$B$7:$B$846,0)))</f>
        <v/>
      </c>
      <c r="P61" s="857" t="str">
        <f>IF($B61="","",INDEX('All CCC'!P$7:P$846,MATCH(WatchList!$B61,'All CCC'!$B$7:$B$846,0)))</f>
        <v/>
      </c>
      <c r="Q61" s="857" t="str">
        <f>IF($B61="","",INDEX('All CCC'!Q$7:Q$846,MATCH(WatchList!$B61,'All CCC'!$B$7:$B$846,0)))</f>
        <v/>
      </c>
      <c r="R61" s="856" t="str">
        <f>IF($B61="","",INDEX('All CCC'!R$7:R$846,MATCH(WatchList!$B61,'All CCC'!$B$7:$B$846,0)))</f>
        <v/>
      </c>
      <c r="S61" s="856" t="str">
        <f>IF($B61="","",INDEX('All CCC'!S$7:S$846,MATCH(WatchList!$B61,'All CCC'!$B$7:$B$846,0)))</f>
        <v/>
      </c>
      <c r="T61" s="856" t="str">
        <f>IF($B61="","",INDEX('All CCC'!T$7:T$846,MATCH(WatchList!$B61,'All CCC'!$B$7:$B$846,0)))</f>
        <v/>
      </c>
      <c r="U61" s="856" t="str">
        <f>IF($B61="","",INDEX('All CCC'!U$7:U$846,MATCH(WatchList!$B61,'All CCC'!$B$7:$B$846,0)))</f>
        <v/>
      </c>
      <c r="V61" s="856" t="str">
        <f>IF($B61="","",INDEX('All CCC'!V$7:V$846,MATCH(WatchList!$B61,'All CCC'!$B$7:$B$846,0)))</f>
        <v/>
      </c>
      <c r="W61" s="856" t="str">
        <f>IF($B61="","",INDEX('All CCC'!W$7:W$846,MATCH(WatchList!$B61,'All CCC'!$B$7:$B$846,0)))</f>
        <v/>
      </c>
      <c r="X61" s="856" t="str">
        <f>IF($B61="","",INDEX('All CCC'!X$7:X$846,MATCH(WatchList!$B61,'All CCC'!$B$7:$B$846,0)))</f>
        <v/>
      </c>
      <c r="Y61" s="856" t="str">
        <f>IF($B61="","",INDEX('All CCC'!Y$7:Y$846,MATCH(WatchList!$B61,'All CCC'!$B$7:$B$846,0)))</f>
        <v/>
      </c>
      <c r="Z61" s="856" t="str">
        <f>IF($B61="","",INDEX('All CCC'!Z$7:Z$846,MATCH(WatchList!$B61,'All CCC'!$B$7:$B$846,0)))</f>
        <v/>
      </c>
      <c r="AA61" s="856" t="str">
        <f>IF($B61="","",INDEX('All CCC'!AA$7:AA$846,MATCH(WatchList!$B61,'All CCC'!$B$7:$B$846,0)))</f>
        <v/>
      </c>
      <c r="AB61" s="856" t="str">
        <f>IF($B61="","",INDEX('All CCC'!AB$7:AB$846,MATCH(WatchList!$B61,'All CCC'!$B$7:$B$846,0)))</f>
        <v/>
      </c>
      <c r="AC61" s="856" t="str">
        <f>IF($B61="","",INDEX('All CCC'!AC$7:AC$846,MATCH(WatchList!$B61,'All CCC'!$B$7:$B$846,0)))</f>
        <v/>
      </c>
      <c r="AD61" s="856" t="str">
        <f>IF($B61="","",INDEX('All CCC'!AD$7:AD$846,MATCH(WatchList!$B61,'All CCC'!$B$7:$B$846,0)))</f>
        <v/>
      </c>
      <c r="AE61" s="856" t="str">
        <f>IF($B61="","",INDEX('All CCC'!AE$7:AE$846,MATCH(WatchList!$B61,'All CCC'!$B$7:$B$846,0)))</f>
        <v/>
      </c>
      <c r="AF61" s="856" t="str">
        <f>IF($B61="","",INDEX('All CCC'!AF$7:AF$846,MATCH(WatchList!$B61,'All CCC'!$B$7:$B$846,0)))</f>
        <v/>
      </c>
      <c r="AG61" s="856" t="str">
        <f>IF($B61="","",INDEX('All CCC'!AG$7:AG$846,MATCH(WatchList!$B61,'All CCC'!$B$7:$B$846,0)))</f>
        <v/>
      </c>
      <c r="AH61" s="856" t="str">
        <f>IF($B61="","",INDEX('All CCC'!AH$7:AH$846,MATCH(WatchList!$B61,'All CCC'!$B$7:$B$846,0)))</f>
        <v/>
      </c>
      <c r="AI61" s="856" t="str">
        <f>IF($B61="","",INDEX('All CCC'!AI$7:AI$846,MATCH(WatchList!$B61,'All CCC'!$B$7:$B$846,0)))</f>
        <v/>
      </c>
      <c r="AJ61" s="856" t="str">
        <f>IF($B61="","",INDEX('All CCC'!AJ$7:AJ$846,MATCH(WatchList!$B61,'All CCC'!$B$7:$B$846,0)))</f>
        <v/>
      </c>
      <c r="AK61" s="856" t="str">
        <f>IF($B61="","",INDEX('All CCC'!AK$7:AK$846,MATCH(WatchList!$B61,'All CCC'!$B$7:$B$846,0)))</f>
        <v/>
      </c>
      <c r="AL61" s="856" t="str">
        <f>IF($B61="","",INDEX('All CCC'!AL$7:AL$846,MATCH(WatchList!$B61,'All CCC'!$B$7:$B$846,0)))</f>
        <v/>
      </c>
      <c r="AM61" s="856" t="str">
        <f>IF($B61="","",INDEX('All CCC'!AM$7:AM$846,MATCH(WatchList!$B61,'All CCC'!$B$7:$B$846,0)))</f>
        <v/>
      </c>
      <c r="AN61" s="856" t="str">
        <f>IF($B61="","",INDEX('All CCC'!AN$7:AN$846,MATCH(WatchList!$B61,'All CCC'!$B$7:$B$846,0)))</f>
        <v/>
      </c>
      <c r="AO61" s="856" t="str">
        <f>IF($B61="","",INDEX('All CCC'!AO$7:AO$846,MATCH(WatchList!$B61,'All CCC'!$B$7:$B$846,0)))</f>
        <v/>
      </c>
      <c r="AP61" s="856" t="str">
        <f>IF($B61="","",INDEX('All CCC'!AP$7:AP$846,MATCH(WatchList!$B61,'All CCC'!$B$7:$B$846,0)))</f>
        <v/>
      </c>
      <c r="AQ61" s="856" t="str">
        <f>IF($B61="","",INDEX('All CCC'!AQ$7:AQ$846,MATCH(WatchList!$B61,'All CCC'!$B$7:$B$846,0)))</f>
        <v/>
      </c>
      <c r="AR61" s="856" t="str">
        <f>IF($B61="","",INDEX('All CCC'!AR$7:AR$846,MATCH(WatchList!$B61,'All CCC'!$B$7:$B$846,0)))</f>
        <v/>
      </c>
      <c r="AS61" s="856" t="str">
        <f>IF($B61="","",INDEX('All CCC'!AS$7:AS$846,MATCH(WatchList!$B61,'All CCC'!$B$7:$B$846,0)))</f>
        <v/>
      </c>
      <c r="AT61" s="856" t="str">
        <f>IF($B61="","",INDEX('All CCC'!AT$7:AT$846,MATCH(WatchList!$B61,'All CCC'!$B$7:$B$846,0)))</f>
        <v/>
      </c>
      <c r="AU61" s="856" t="str">
        <f>IF($B61="","",INDEX('All CCC'!AU$7:AU$846,MATCH(WatchList!$B61,'All CCC'!$B$7:$B$846,0)))</f>
        <v/>
      </c>
      <c r="AV61" s="856" t="str">
        <f>IF($B61="","",INDEX('All CCC'!AV$7:AV$846,MATCH(WatchList!$B61,'All CCC'!$B$7:$B$846,0)))</f>
        <v/>
      </c>
      <c r="AW61" s="856" t="str">
        <f>IF($B61="","",INDEX('All CCC'!AW$7:AW$846,MATCH(WatchList!$B61,'All CCC'!$B$7:$B$846,0)))</f>
        <v/>
      </c>
      <c r="AX61" s="856" t="str">
        <f>IF($B61="","",INDEX('All CCC'!AX$7:AX$846,MATCH(WatchList!$B61,'All CCC'!$B$7:$B$846,0)))</f>
        <v/>
      </c>
      <c r="AY61" s="856" t="str">
        <f>IF($B61="","",INDEX('All CCC'!AY$7:AY$846,MATCH(WatchList!$B61,'All CCC'!$B$7:$B$846,0)))</f>
        <v/>
      </c>
      <c r="AZ61" s="856" t="str">
        <f>IF($B61="","",INDEX('All CCC'!AZ$7:AZ$846,MATCH(WatchList!$B61,'All CCC'!$B$7:$B$846,0)))</f>
        <v/>
      </c>
      <c r="BA61" s="856" t="str">
        <f>IF($B61="","",INDEX('All CCC'!BA$7:BA$846,MATCH(WatchList!$B61,'All CCC'!$B$7:$B$846,0)))</f>
        <v/>
      </c>
      <c r="BB61" s="856" t="str">
        <f>IF($B61="","",INDEX('All CCC'!BB$7:BB$846,MATCH(WatchList!$B61,'All CCC'!$B$7:$B$846,0)))</f>
        <v/>
      </c>
      <c r="BC61" s="856" t="str">
        <f>IF($B61="","",INDEX('All CCC'!BC$7:BC$846,MATCH(WatchList!$B61,'All CCC'!$B$7:$B$846,0)))</f>
        <v/>
      </c>
      <c r="BD61" s="856" t="str">
        <f>IF($B61="","",INDEX('All CCC'!BD$7:BD$846,MATCH(WatchList!$B61,'All CCC'!$B$7:$B$846,0)))</f>
        <v/>
      </c>
      <c r="BE61" s="856" t="str">
        <f>IF($B61="","",INDEX('All CCC'!BE$7:BE$846,MATCH(WatchList!$B61,'All CCC'!$B$7:$B$846,0)))</f>
        <v/>
      </c>
      <c r="BF61" s="856" t="str">
        <f>IF($B61="","",INDEX('All CCC'!BF$7:BF$846,MATCH(WatchList!$B61,'All CCC'!$B$7:$B$846,0)))</f>
        <v/>
      </c>
      <c r="BG61" s="856" t="str">
        <f>IF($B61="","",INDEX('All CCC'!BG$7:BG$846,MATCH(WatchList!$B61,'All CCC'!$B$7:$B$846,0)))</f>
        <v/>
      </c>
    </row>
    <row r="62" spans="1:59" x14ac:dyDescent="0.2">
      <c r="A62" s="550" t="str">
        <f>IF($B62="","",INDEX('All CCC'!A$7:A$846,MATCH(WatchList!$B62,'All CCC'!$B$7:$B$846,0)))</f>
        <v/>
      </c>
      <c r="B62" s="31"/>
      <c r="C62" s="856" t="str">
        <f>IF($B62="","",INDEX('All CCC'!C$7:C$846,MATCH(WatchList!$B62,'All CCC'!$B$7:$B$846,0)))</f>
        <v/>
      </c>
      <c r="D62" s="856" t="str">
        <f>IF($B62="","",INDEX('All CCC'!D$7:D$846,MATCH(WatchList!$B62,'All CCC'!$B$7:$B$846,0)))</f>
        <v/>
      </c>
      <c r="E62" s="856" t="str">
        <f>IF($B62="","",INDEX('All CCC'!E$7:E$846,MATCH(WatchList!$B62,'All CCC'!$B$7:$B$846,0)))</f>
        <v/>
      </c>
      <c r="F62" s="856" t="str">
        <f>IF($B62="","",INDEX('All CCC'!F$7:F$846,MATCH(WatchList!$B62,'All CCC'!$B$7:$B$846,0)))</f>
        <v/>
      </c>
      <c r="G62" s="856" t="str">
        <f>IF($B62="","",INDEX('All CCC'!G$7:G$846,MATCH(WatchList!$B62,'All CCC'!$B$7:$B$846,0)))</f>
        <v/>
      </c>
      <c r="H62" s="856" t="str">
        <f>IF($B62="","",INDEX('All CCC'!H$7:H$846,MATCH(WatchList!$B62,'All CCC'!$B$7:$B$846,0)))</f>
        <v/>
      </c>
      <c r="I62" s="856" t="str">
        <f>IF($B62="","",INDEX('All CCC'!I$7:I$846,MATCH(WatchList!$B62,'All CCC'!$B$7:$B$846,0)))</f>
        <v/>
      </c>
      <c r="J62" s="856" t="str">
        <f>IF($B62="","",INDEX('All CCC'!J$7:J$846,MATCH(WatchList!$B62,'All CCC'!$B$7:$B$846,0)))</f>
        <v/>
      </c>
      <c r="K62" s="856" t="str">
        <f>IF($B62="","",INDEX('All CCC'!K$7:K$846,MATCH(WatchList!$B62,'All CCC'!$B$7:$B$846,0)))</f>
        <v/>
      </c>
      <c r="L62" s="856" t="str">
        <f>IF($B62="","",INDEX('All CCC'!L$7:L$846,MATCH(WatchList!$B62,'All CCC'!$B$7:$B$846,0)))</f>
        <v/>
      </c>
      <c r="M62" s="856" t="str">
        <f>IF($B62="","",INDEX('All CCC'!M$7:M$846,MATCH(WatchList!$B62,'All CCC'!$B$7:$B$846,0)))</f>
        <v/>
      </c>
      <c r="N62" s="856" t="str">
        <f>IF($B62="","",INDEX('All CCC'!N$7:N$846,MATCH(WatchList!$B62,'All CCC'!$B$7:$B$846,0)))</f>
        <v/>
      </c>
      <c r="O62" s="856" t="str">
        <f>IF($B62="","",INDEX('All CCC'!O$7:O$846,MATCH(WatchList!$B62,'All CCC'!$B$7:$B$846,0)))</f>
        <v/>
      </c>
      <c r="P62" s="857" t="str">
        <f>IF($B62="","",INDEX('All CCC'!P$7:P$846,MATCH(WatchList!$B62,'All CCC'!$B$7:$B$846,0)))</f>
        <v/>
      </c>
      <c r="Q62" s="857" t="str">
        <f>IF($B62="","",INDEX('All CCC'!Q$7:Q$846,MATCH(WatchList!$B62,'All CCC'!$B$7:$B$846,0)))</f>
        <v/>
      </c>
      <c r="R62" s="856" t="str">
        <f>IF($B62="","",INDEX('All CCC'!R$7:R$846,MATCH(WatchList!$B62,'All CCC'!$B$7:$B$846,0)))</f>
        <v/>
      </c>
      <c r="S62" s="856" t="str">
        <f>IF($B62="","",INDEX('All CCC'!S$7:S$846,MATCH(WatchList!$B62,'All CCC'!$B$7:$B$846,0)))</f>
        <v/>
      </c>
      <c r="T62" s="856" t="str">
        <f>IF($B62="","",INDEX('All CCC'!T$7:T$846,MATCH(WatchList!$B62,'All CCC'!$B$7:$B$846,0)))</f>
        <v/>
      </c>
      <c r="U62" s="856" t="str">
        <f>IF($B62="","",INDEX('All CCC'!U$7:U$846,MATCH(WatchList!$B62,'All CCC'!$B$7:$B$846,0)))</f>
        <v/>
      </c>
      <c r="V62" s="856" t="str">
        <f>IF($B62="","",INDEX('All CCC'!V$7:V$846,MATCH(WatchList!$B62,'All CCC'!$B$7:$B$846,0)))</f>
        <v/>
      </c>
      <c r="W62" s="856" t="str">
        <f>IF($B62="","",INDEX('All CCC'!W$7:W$846,MATCH(WatchList!$B62,'All CCC'!$B$7:$B$846,0)))</f>
        <v/>
      </c>
      <c r="X62" s="856" t="str">
        <f>IF($B62="","",INDEX('All CCC'!X$7:X$846,MATCH(WatchList!$B62,'All CCC'!$B$7:$B$846,0)))</f>
        <v/>
      </c>
      <c r="Y62" s="856" t="str">
        <f>IF($B62="","",INDEX('All CCC'!Y$7:Y$846,MATCH(WatchList!$B62,'All CCC'!$B$7:$B$846,0)))</f>
        <v/>
      </c>
      <c r="Z62" s="856" t="str">
        <f>IF($B62="","",INDEX('All CCC'!Z$7:Z$846,MATCH(WatchList!$B62,'All CCC'!$B$7:$B$846,0)))</f>
        <v/>
      </c>
      <c r="AA62" s="856" t="str">
        <f>IF($B62="","",INDEX('All CCC'!AA$7:AA$846,MATCH(WatchList!$B62,'All CCC'!$B$7:$B$846,0)))</f>
        <v/>
      </c>
      <c r="AB62" s="856" t="str">
        <f>IF($B62="","",INDEX('All CCC'!AB$7:AB$846,MATCH(WatchList!$B62,'All CCC'!$B$7:$B$846,0)))</f>
        <v/>
      </c>
      <c r="AC62" s="856" t="str">
        <f>IF($B62="","",INDEX('All CCC'!AC$7:AC$846,MATCH(WatchList!$B62,'All CCC'!$B$7:$B$846,0)))</f>
        <v/>
      </c>
      <c r="AD62" s="856" t="str">
        <f>IF($B62="","",INDEX('All CCC'!AD$7:AD$846,MATCH(WatchList!$B62,'All CCC'!$B$7:$B$846,0)))</f>
        <v/>
      </c>
      <c r="AE62" s="856" t="str">
        <f>IF($B62="","",INDEX('All CCC'!AE$7:AE$846,MATCH(WatchList!$B62,'All CCC'!$B$7:$B$846,0)))</f>
        <v/>
      </c>
      <c r="AF62" s="856" t="str">
        <f>IF($B62="","",INDEX('All CCC'!AF$7:AF$846,MATCH(WatchList!$B62,'All CCC'!$B$7:$B$846,0)))</f>
        <v/>
      </c>
      <c r="AG62" s="856" t="str">
        <f>IF($B62="","",INDEX('All CCC'!AG$7:AG$846,MATCH(WatchList!$B62,'All CCC'!$B$7:$B$846,0)))</f>
        <v/>
      </c>
      <c r="AH62" s="856" t="str">
        <f>IF($B62="","",INDEX('All CCC'!AH$7:AH$846,MATCH(WatchList!$B62,'All CCC'!$B$7:$B$846,0)))</f>
        <v/>
      </c>
      <c r="AI62" s="856" t="str">
        <f>IF($B62="","",INDEX('All CCC'!AI$7:AI$846,MATCH(WatchList!$B62,'All CCC'!$B$7:$B$846,0)))</f>
        <v/>
      </c>
      <c r="AJ62" s="856" t="str">
        <f>IF($B62="","",INDEX('All CCC'!AJ$7:AJ$846,MATCH(WatchList!$B62,'All CCC'!$B$7:$B$846,0)))</f>
        <v/>
      </c>
      <c r="AK62" s="856" t="str">
        <f>IF($B62="","",INDEX('All CCC'!AK$7:AK$846,MATCH(WatchList!$B62,'All CCC'!$B$7:$B$846,0)))</f>
        <v/>
      </c>
      <c r="AL62" s="856" t="str">
        <f>IF($B62="","",INDEX('All CCC'!AL$7:AL$846,MATCH(WatchList!$B62,'All CCC'!$B$7:$B$846,0)))</f>
        <v/>
      </c>
      <c r="AM62" s="856" t="str">
        <f>IF($B62="","",INDEX('All CCC'!AM$7:AM$846,MATCH(WatchList!$B62,'All CCC'!$B$7:$B$846,0)))</f>
        <v/>
      </c>
      <c r="AN62" s="856" t="str">
        <f>IF($B62="","",INDEX('All CCC'!AN$7:AN$846,MATCH(WatchList!$B62,'All CCC'!$B$7:$B$846,0)))</f>
        <v/>
      </c>
      <c r="AO62" s="856" t="str">
        <f>IF($B62="","",INDEX('All CCC'!AO$7:AO$846,MATCH(WatchList!$B62,'All CCC'!$B$7:$B$846,0)))</f>
        <v/>
      </c>
      <c r="AP62" s="856" t="str">
        <f>IF($B62="","",INDEX('All CCC'!AP$7:AP$846,MATCH(WatchList!$B62,'All CCC'!$B$7:$B$846,0)))</f>
        <v/>
      </c>
      <c r="AQ62" s="856" t="str">
        <f>IF($B62="","",INDEX('All CCC'!AQ$7:AQ$846,MATCH(WatchList!$B62,'All CCC'!$B$7:$B$846,0)))</f>
        <v/>
      </c>
      <c r="AR62" s="856" t="str">
        <f>IF($B62="","",INDEX('All CCC'!AR$7:AR$846,MATCH(WatchList!$B62,'All CCC'!$B$7:$B$846,0)))</f>
        <v/>
      </c>
      <c r="AS62" s="856" t="str">
        <f>IF($B62="","",INDEX('All CCC'!AS$7:AS$846,MATCH(WatchList!$B62,'All CCC'!$B$7:$B$846,0)))</f>
        <v/>
      </c>
      <c r="AT62" s="856" t="str">
        <f>IF($B62="","",INDEX('All CCC'!AT$7:AT$846,MATCH(WatchList!$B62,'All CCC'!$B$7:$B$846,0)))</f>
        <v/>
      </c>
      <c r="AU62" s="856" t="str">
        <f>IF($B62="","",INDEX('All CCC'!AU$7:AU$846,MATCH(WatchList!$B62,'All CCC'!$B$7:$B$846,0)))</f>
        <v/>
      </c>
      <c r="AV62" s="856" t="str">
        <f>IF($B62="","",INDEX('All CCC'!AV$7:AV$846,MATCH(WatchList!$B62,'All CCC'!$B$7:$B$846,0)))</f>
        <v/>
      </c>
      <c r="AW62" s="856" t="str">
        <f>IF($B62="","",INDEX('All CCC'!AW$7:AW$846,MATCH(WatchList!$B62,'All CCC'!$B$7:$B$846,0)))</f>
        <v/>
      </c>
      <c r="AX62" s="856" t="str">
        <f>IF($B62="","",INDEX('All CCC'!AX$7:AX$846,MATCH(WatchList!$B62,'All CCC'!$B$7:$B$846,0)))</f>
        <v/>
      </c>
      <c r="AY62" s="856" t="str">
        <f>IF($B62="","",INDEX('All CCC'!AY$7:AY$846,MATCH(WatchList!$B62,'All CCC'!$B$7:$B$846,0)))</f>
        <v/>
      </c>
      <c r="AZ62" s="856" t="str">
        <f>IF($B62="","",INDEX('All CCC'!AZ$7:AZ$846,MATCH(WatchList!$B62,'All CCC'!$B$7:$B$846,0)))</f>
        <v/>
      </c>
      <c r="BA62" s="856" t="str">
        <f>IF($B62="","",INDEX('All CCC'!BA$7:BA$846,MATCH(WatchList!$B62,'All CCC'!$B$7:$B$846,0)))</f>
        <v/>
      </c>
      <c r="BB62" s="856" t="str">
        <f>IF($B62="","",INDEX('All CCC'!BB$7:BB$846,MATCH(WatchList!$B62,'All CCC'!$B$7:$B$846,0)))</f>
        <v/>
      </c>
      <c r="BC62" s="856" t="str">
        <f>IF($B62="","",INDEX('All CCC'!BC$7:BC$846,MATCH(WatchList!$B62,'All CCC'!$B$7:$B$846,0)))</f>
        <v/>
      </c>
      <c r="BD62" s="856" t="str">
        <f>IF($B62="","",INDEX('All CCC'!BD$7:BD$846,MATCH(WatchList!$B62,'All CCC'!$B$7:$B$846,0)))</f>
        <v/>
      </c>
      <c r="BE62" s="856" t="str">
        <f>IF($B62="","",INDEX('All CCC'!BE$7:BE$846,MATCH(WatchList!$B62,'All CCC'!$B$7:$B$846,0)))</f>
        <v/>
      </c>
      <c r="BF62" s="856" t="str">
        <f>IF($B62="","",INDEX('All CCC'!BF$7:BF$846,MATCH(WatchList!$B62,'All CCC'!$B$7:$B$846,0)))</f>
        <v/>
      </c>
      <c r="BG62" s="856" t="str">
        <f>IF($B62="","",INDEX('All CCC'!BG$7:BG$846,MATCH(WatchList!$B62,'All CCC'!$B$7:$B$846,0)))</f>
        <v/>
      </c>
    </row>
    <row r="63" spans="1:59" x14ac:dyDescent="0.2">
      <c r="A63" s="550" t="str">
        <f>IF($B63="","",INDEX('All CCC'!A$7:A$846,MATCH(WatchList!$B63,'All CCC'!$B$7:$B$846,0)))</f>
        <v/>
      </c>
      <c r="B63" s="31"/>
      <c r="C63" s="856" t="str">
        <f>IF($B63="","",INDEX('All CCC'!C$7:C$846,MATCH(WatchList!$B63,'All CCC'!$B$7:$B$846,0)))</f>
        <v/>
      </c>
      <c r="D63" s="856" t="str">
        <f>IF($B63="","",INDEX('All CCC'!D$7:D$846,MATCH(WatchList!$B63,'All CCC'!$B$7:$B$846,0)))</f>
        <v/>
      </c>
      <c r="E63" s="856" t="str">
        <f>IF($B63="","",INDEX('All CCC'!E$7:E$846,MATCH(WatchList!$B63,'All CCC'!$B$7:$B$846,0)))</f>
        <v/>
      </c>
      <c r="F63" s="856" t="str">
        <f>IF($B63="","",INDEX('All CCC'!F$7:F$846,MATCH(WatchList!$B63,'All CCC'!$B$7:$B$846,0)))</f>
        <v/>
      </c>
      <c r="G63" s="856" t="str">
        <f>IF($B63="","",INDEX('All CCC'!G$7:G$846,MATCH(WatchList!$B63,'All CCC'!$B$7:$B$846,0)))</f>
        <v/>
      </c>
      <c r="H63" s="856" t="str">
        <f>IF($B63="","",INDEX('All CCC'!H$7:H$846,MATCH(WatchList!$B63,'All CCC'!$B$7:$B$846,0)))</f>
        <v/>
      </c>
      <c r="I63" s="856" t="str">
        <f>IF($B63="","",INDEX('All CCC'!I$7:I$846,MATCH(WatchList!$B63,'All CCC'!$B$7:$B$846,0)))</f>
        <v/>
      </c>
      <c r="J63" s="856" t="str">
        <f>IF($B63="","",INDEX('All CCC'!J$7:J$846,MATCH(WatchList!$B63,'All CCC'!$B$7:$B$846,0)))</f>
        <v/>
      </c>
      <c r="K63" s="856" t="str">
        <f>IF($B63="","",INDEX('All CCC'!K$7:K$846,MATCH(WatchList!$B63,'All CCC'!$B$7:$B$846,0)))</f>
        <v/>
      </c>
      <c r="L63" s="856" t="str">
        <f>IF($B63="","",INDEX('All CCC'!L$7:L$846,MATCH(WatchList!$B63,'All CCC'!$B$7:$B$846,0)))</f>
        <v/>
      </c>
      <c r="M63" s="856" t="str">
        <f>IF($B63="","",INDEX('All CCC'!M$7:M$846,MATCH(WatchList!$B63,'All CCC'!$B$7:$B$846,0)))</f>
        <v/>
      </c>
      <c r="N63" s="856" t="str">
        <f>IF($B63="","",INDEX('All CCC'!N$7:N$846,MATCH(WatchList!$B63,'All CCC'!$B$7:$B$846,0)))</f>
        <v/>
      </c>
      <c r="O63" s="856" t="str">
        <f>IF($B63="","",INDEX('All CCC'!O$7:O$846,MATCH(WatchList!$B63,'All CCC'!$B$7:$B$846,0)))</f>
        <v/>
      </c>
      <c r="P63" s="857" t="str">
        <f>IF($B63="","",INDEX('All CCC'!P$7:P$846,MATCH(WatchList!$B63,'All CCC'!$B$7:$B$846,0)))</f>
        <v/>
      </c>
      <c r="Q63" s="857" t="str">
        <f>IF($B63="","",INDEX('All CCC'!Q$7:Q$846,MATCH(WatchList!$B63,'All CCC'!$B$7:$B$846,0)))</f>
        <v/>
      </c>
      <c r="R63" s="856" t="str">
        <f>IF($B63="","",INDEX('All CCC'!R$7:R$846,MATCH(WatchList!$B63,'All CCC'!$B$7:$B$846,0)))</f>
        <v/>
      </c>
      <c r="S63" s="856" t="str">
        <f>IF($B63="","",INDEX('All CCC'!S$7:S$846,MATCH(WatchList!$B63,'All CCC'!$B$7:$B$846,0)))</f>
        <v/>
      </c>
      <c r="T63" s="856" t="str">
        <f>IF($B63="","",INDEX('All CCC'!T$7:T$846,MATCH(WatchList!$B63,'All CCC'!$B$7:$B$846,0)))</f>
        <v/>
      </c>
      <c r="U63" s="856" t="str">
        <f>IF($B63="","",INDEX('All CCC'!U$7:U$846,MATCH(WatchList!$B63,'All CCC'!$B$7:$B$846,0)))</f>
        <v/>
      </c>
      <c r="V63" s="856" t="str">
        <f>IF($B63="","",INDEX('All CCC'!V$7:V$846,MATCH(WatchList!$B63,'All CCC'!$B$7:$B$846,0)))</f>
        <v/>
      </c>
      <c r="W63" s="856" t="str">
        <f>IF($B63="","",INDEX('All CCC'!W$7:W$846,MATCH(WatchList!$B63,'All CCC'!$B$7:$B$846,0)))</f>
        <v/>
      </c>
      <c r="X63" s="856" t="str">
        <f>IF($B63="","",INDEX('All CCC'!X$7:X$846,MATCH(WatchList!$B63,'All CCC'!$B$7:$B$846,0)))</f>
        <v/>
      </c>
      <c r="Y63" s="856" t="str">
        <f>IF($B63="","",INDEX('All CCC'!Y$7:Y$846,MATCH(WatchList!$B63,'All CCC'!$B$7:$B$846,0)))</f>
        <v/>
      </c>
      <c r="Z63" s="856" t="str">
        <f>IF($B63="","",INDEX('All CCC'!Z$7:Z$846,MATCH(WatchList!$B63,'All CCC'!$B$7:$B$846,0)))</f>
        <v/>
      </c>
      <c r="AA63" s="856" t="str">
        <f>IF($B63="","",INDEX('All CCC'!AA$7:AA$846,MATCH(WatchList!$B63,'All CCC'!$B$7:$B$846,0)))</f>
        <v/>
      </c>
      <c r="AB63" s="856" t="str">
        <f>IF($B63="","",INDEX('All CCC'!AB$7:AB$846,MATCH(WatchList!$B63,'All CCC'!$B$7:$B$846,0)))</f>
        <v/>
      </c>
      <c r="AC63" s="856" t="str">
        <f>IF($B63="","",INDEX('All CCC'!AC$7:AC$846,MATCH(WatchList!$B63,'All CCC'!$B$7:$B$846,0)))</f>
        <v/>
      </c>
      <c r="AD63" s="856" t="str">
        <f>IF($B63="","",INDEX('All CCC'!AD$7:AD$846,MATCH(WatchList!$B63,'All CCC'!$B$7:$B$846,0)))</f>
        <v/>
      </c>
      <c r="AE63" s="856" t="str">
        <f>IF($B63="","",INDEX('All CCC'!AE$7:AE$846,MATCH(WatchList!$B63,'All CCC'!$B$7:$B$846,0)))</f>
        <v/>
      </c>
      <c r="AF63" s="856" t="str">
        <f>IF($B63="","",INDEX('All CCC'!AF$7:AF$846,MATCH(WatchList!$B63,'All CCC'!$B$7:$B$846,0)))</f>
        <v/>
      </c>
      <c r="AG63" s="856" t="str">
        <f>IF($B63="","",INDEX('All CCC'!AG$7:AG$846,MATCH(WatchList!$B63,'All CCC'!$B$7:$B$846,0)))</f>
        <v/>
      </c>
      <c r="AH63" s="856" t="str">
        <f>IF($B63="","",INDEX('All CCC'!AH$7:AH$846,MATCH(WatchList!$B63,'All CCC'!$B$7:$B$846,0)))</f>
        <v/>
      </c>
      <c r="AI63" s="856" t="str">
        <f>IF($B63="","",INDEX('All CCC'!AI$7:AI$846,MATCH(WatchList!$B63,'All CCC'!$B$7:$B$846,0)))</f>
        <v/>
      </c>
      <c r="AJ63" s="856" t="str">
        <f>IF($B63="","",INDEX('All CCC'!AJ$7:AJ$846,MATCH(WatchList!$B63,'All CCC'!$B$7:$B$846,0)))</f>
        <v/>
      </c>
      <c r="AK63" s="856" t="str">
        <f>IF($B63="","",INDEX('All CCC'!AK$7:AK$846,MATCH(WatchList!$B63,'All CCC'!$B$7:$B$846,0)))</f>
        <v/>
      </c>
      <c r="AL63" s="856" t="str">
        <f>IF($B63="","",INDEX('All CCC'!AL$7:AL$846,MATCH(WatchList!$B63,'All CCC'!$B$7:$B$846,0)))</f>
        <v/>
      </c>
      <c r="AM63" s="856" t="str">
        <f>IF($B63="","",INDEX('All CCC'!AM$7:AM$846,MATCH(WatchList!$B63,'All CCC'!$B$7:$B$846,0)))</f>
        <v/>
      </c>
      <c r="AN63" s="856" t="str">
        <f>IF($B63="","",INDEX('All CCC'!AN$7:AN$846,MATCH(WatchList!$B63,'All CCC'!$B$7:$B$846,0)))</f>
        <v/>
      </c>
      <c r="AO63" s="856" t="str">
        <f>IF($B63="","",INDEX('All CCC'!AO$7:AO$846,MATCH(WatchList!$B63,'All CCC'!$B$7:$B$846,0)))</f>
        <v/>
      </c>
      <c r="AP63" s="856" t="str">
        <f>IF($B63="","",INDEX('All CCC'!AP$7:AP$846,MATCH(WatchList!$B63,'All CCC'!$B$7:$B$846,0)))</f>
        <v/>
      </c>
      <c r="AQ63" s="856" t="str">
        <f>IF($B63="","",INDEX('All CCC'!AQ$7:AQ$846,MATCH(WatchList!$B63,'All CCC'!$B$7:$B$846,0)))</f>
        <v/>
      </c>
      <c r="AR63" s="856" t="str">
        <f>IF($B63="","",INDEX('All CCC'!AR$7:AR$846,MATCH(WatchList!$B63,'All CCC'!$B$7:$B$846,0)))</f>
        <v/>
      </c>
      <c r="AS63" s="856" t="str">
        <f>IF($B63="","",INDEX('All CCC'!AS$7:AS$846,MATCH(WatchList!$B63,'All CCC'!$B$7:$B$846,0)))</f>
        <v/>
      </c>
      <c r="AT63" s="856" t="str">
        <f>IF($B63="","",INDEX('All CCC'!AT$7:AT$846,MATCH(WatchList!$B63,'All CCC'!$B$7:$B$846,0)))</f>
        <v/>
      </c>
      <c r="AU63" s="856" t="str">
        <f>IF($B63="","",INDEX('All CCC'!AU$7:AU$846,MATCH(WatchList!$B63,'All CCC'!$B$7:$B$846,0)))</f>
        <v/>
      </c>
      <c r="AV63" s="856" t="str">
        <f>IF($B63="","",INDEX('All CCC'!AV$7:AV$846,MATCH(WatchList!$B63,'All CCC'!$B$7:$B$846,0)))</f>
        <v/>
      </c>
      <c r="AW63" s="856" t="str">
        <f>IF($B63="","",INDEX('All CCC'!AW$7:AW$846,MATCH(WatchList!$B63,'All CCC'!$B$7:$B$846,0)))</f>
        <v/>
      </c>
      <c r="AX63" s="856" t="str">
        <f>IF($B63="","",INDEX('All CCC'!AX$7:AX$846,MATCH(WatchList!$B63,'All CCC'!$B$7:$B$846,0)))</f>
        <v/>
      </c>
      <c r="AY63" s="856" t="str">
        <f>IF($B63="","",INDEX('All CCC'!AY$7:AY$846,MATCH(WatchList!$B63,'All CCC'!$B$7:$B$846,0)))</f>
        <v/>
      </c>
      <c r="AZ63" s="856" t="str">
        <f>IF($B63="","",INDEX('All CCC'!AZ$7:AZ$846,MATCH(WatchList!$B63,'All CCC'!$B$7:$B$846,0)))</f>
        <v/>
      </c>
      <c r="BA63" s="856" t="str">
        <f>IF($B63="","",INDEX('All CCC'!BA$7:BA$846,MATCH(WatchList!$B63,'All CCC'!$B$7:$B$846,0)))</f>
        <v/>
      </c>
      <c r="BB63" s="856" t="str">
        <f>IF($B63="","",INDEX('All CCC'!BB$7:BB$846,MATCH(WatchList!$B63,'All CCC'!$B$7:$B$846,0)))</f>
        <v/>
      </c>
      <c r="BC63" s="856" t="str">
        <f>IF($B63="","",INDEX('All CCC'!BC$7:BC$846,MATCH(WatchList!$B63,'All CCC'!$B$7:$B$846,0)))</f>
        <v/>
      </c>
      <c r="BD63" s="856" t="str">
        <f>IF($B63="","",INDEX('All CCC'!BD$7:BD$846,MATCH(WatchList!$B63,'All CCC'!$B$7:$B$846,0)))</f>
        <v/>
      </c>
      <c r="BE63" s="856" t="str">
        <f>IF($B63="","",INDEX('All CCC'!BE$7:BE$846,MATCH(WatchList!$B63,'All CCC'!$B$7:$B$846,0)))</f>
        <v/>
      </c>
      <c r="BF63" s="856" t="str">
        <f>IF($B63="","",INDEX('All CCC'!BF$7:BF$846,MATCH(WatchList!$B63,'All CCC'!$B$7:$B$846,0)))</f>
        <v/>
      </c>
      <c r="BG63" s="856" t="str">
        <f>IF($B63="","",INDEX('All CCC'!BG$7:BG$846,MATCH(WatchList!$B63,'All CCC'!$B$7:$B$846,0)))</f>
        <v/>
      </c>
    </row>
    <row r="64" spans="1:59" x14ac:dyDescent="0.2">
      <c r="A64" s="550" t="str">
        <f>IF($B64="","",INDEX('All CCC'!A$7:A$846,MATCH(WatchList!$B64,'All CCC'!$B$7:$B$846,0)))</f>
        <v/>
      </c>
      <c r="B64" s="31"/>
      <c r="C64" s="856" t="str">
        <f>IF($B64="","",INDEX('All CCC'!C$7:C$846,MATCH(WatchList!$B64,'All CCC'!$B$7:$B$846,0)))</f>
        <v/>
      </c>
      <c r="D64" s="856" t="str">
        <f>IF($B64="","",INDEX('All CCC'!D$7:D$846,MATCH(WatchList!$B64,'All CCC'!$B$7:$B$846,0)))</f>
        <v/>
      </c>
      <c r="E64" s="856" t="str">
        <f>IF($B64="","",INDEX('All CCC'!E$7:E$846,MATCH(WatchList!$B64,'All CCC'!$B$7:$B$846,0)))</f>
        <v/>
      </c>
      <c r="F64" s="856" t="str">
        <f>IF($B64="","",INDEX('All CCC'!F$7:F$846,MATCH(WatchList!$B64,'All CCC'!$B$7:$B$846,0)))</f>
        <v/>
      </c>
      <c r="G64" s="856" t="str">
        <f>IF($B64="","",INDEX('All CCC'!G$7:G$846,MATCH(WatchList!$B64,'All CCC'!$B$7:$B$846,0)))</f>
        <v/>
      </c>
      <c r="H64" s="856" t="str">
        <f>IF($B64="","",INDEX('All CCC'!H$7:H$846,MATCH(WatchList!$B64,'All CCC'!$B$7:$B$846,0)))</f>
        <v/>
      </c>
      <c r="I64" s="856" t="str">
        <f>IF($B64="","",INDEX('All CCC'!I$7:I$846,MATCH(WatchList!$B64,'All CCC'!$B$7:$B$846,0)))</f>
        <v/>
      </c>
      <c r="J64" s="856" t="str">
        <f>IF($B64="","",INDEX('All CCC'!J$7:J$846,MATCH(WatchList!$B64,'All CCC'!$B$7:$B$846,0)))</f>
        <v/>
      </c>
      <c r="K64" s="856" t="str">
        <f>IF($B64="","",INDEX('All CCC'!K$7:K$846,MATCH(WatchList!$B64,'All CCC'!$B$7:$B$846,0)))</f>
        <v/>
      </c>
      <c r="L64" s="856" t="str">
        <f>IF($B64="","",INDEX('All CCC'!L$7:L$846,MATCH(WatchList!$B64,'All CCC'!$B$7:$B$846,0)))</f>
        <v/>
      </c>
      <c r="M64" s="856" t="str">
        <f>IF($B64="","",INDEX('All CCC'!M$7:M$846,MATCH(WatchList!$B64,'All CCC'!$B$7:$B$846,0)))</f>
        <v/>
      </c>
      <c r="N64" s="856" t="str">
        <f>IF($B64="","",INDEX('All CCC'!N$7:N$846,MATCH(WatchList!$B64,'All CCC'!$B$7:$B$846,0)))</f>
        <v/>
      </c>
      <c r="O64" s="856" t="str">
        <f>IF($B64="","",INDEX('All CCC'!O$7:O$846,MATCH(WatchList!$B64,'All CCC'!$B$7:$B$846,0)))</f>
        <v/>
      </c>
      <c r="P64" s="857" t="str">
        <f>IF($B64="","",INDEX('All CCC'!P$7:P$846,MATCH(WatchList!$B64,'All CCC'!$B$7:$B$846,0)))</f>
        <v/>
      </c>
      <c r="Q64" s="857" t="str">
        <f>IF($B64="","",INDEX('All CCC'!Q$7:Q$846,MATCH(WatchList!$B64,'All CCC'!$B$7:$B$846,0)))</f>
        <v/>
      </c>
      <c r="R64" s="856" t="str">
        <f>IF($B64="","",INDEX('All CCC'!R$7:R$846,MATCH(WatchList!$B64,'All CCC'!$B$7:$B$846,0)))</f>
        <v/>
      </c>
      <c r="S64" s="856" t="str">
        <f>IF($B64="","",INDEX('All CCC'!S$7:S$846,MATCH(WatchList!$B64,'All CCC'!$B$7:$B$846,0)))</f>
        <v/>
      </c>
      <c r="T64" s="856" t="str">
        <f>IF($B64="","",INDEX('All CCC'!T$7:T$846,MATCH(WatchList!$B64,'All CCC'!$B$7:$B$846,0)))</f>
        <v/>
      </c>
      <c r="U64" s="856" t="str">
        <f>IF($B64="","",INDEX('All CCC'!U$7:U$846,MATCH(WatchList!$B64,'All CCC'!$B$7:$B$846,0)))</f>
        <v/>
      </c>
      <c r="V64" s="856" t="str">
        <f>IF($B64="","",INDEX('All CCC'!V$7:V$846,MATCH(WatchList!$B64,'All CCC'!$B$7:$B$846,0)))</f>
        <v/>
      </c>
      <c r="W64" s="856" t="str">
        <f>IF($B64="","",INDEX('All CCC'!W$7:W$846,MATCH(WatchList!$B64,'All CCC'!$B$7:$B$846,0)))</f>
        <v/>
      </c>
      <c r="X64" s="856" t="str">
        <f>IF($B64="","",INDEX('All CCC'!X$7:X$846,MATCH(WatchList!$B64,'All CCC'!$B$7:$B$846,0)))</f>
        <v/>
      </c>
      <c r="Y64" s="856" t="str">
        <f>IF($B64="","",INDEX('All CCC'!Y$7:Y$846,MATCH(WatchList!$B64,'All CCC'!$B$7:$B$846,0)))</f>
        <v/>
      </c>
      <c r="Z64" s="856" t="str">
        <f>IF($B64="","",INDEX('All CCC'!Z$7:Z$846,MATCH(WatchList!$B64,'All CCC'!$B$7:$B$846,0)))</f>
        <v/>
      </c>
      <c r="AA64" s="856" t="str">
        <f>IF($B64="","",INDEX('All CCC'!AA$7:AA$846,MATCH(WatchList!$B64,'All CCC'!$B$7:$B$846,0)))</f>
        <v/>
      </c>
      <c r="AB64" s="856" t="str">
        <f>IF($B64="","",INDEX('All CCC'!AB$7:AB$846,MATCH(WatchList!$B64,'All CCC'!$B$7:$B$846,0)))</f>
        <v/>
      </c>
      <c r="AC64" s="856" t="str">
        <f>IF($B64="","",INDEX('All CCC'!AC$7:AC$846,MATCH(WatchList!$B64,'All CCC'!$B$7:$B$846,0)))</f>
        <v/>
      </c>
      <c r="AD64" s="856" t="str">
        <f>IF($B64="","",INDEX('All CCC'!AD$7:AD$846,MATCH(WatchList!$B64,'All CCC'!$B$7:$B$846,0)))</f>
        <v/>
      </c>
      <c r="AE64" s="856" t="str">
        <f>IF($B64="","",INDEX('All CCC'!AE$7:AE$846,MATCH(WatchList!$B64,'All CCC'!$B$7:$B$846,0)))</f>
        <v/>
      </c>
      <c r="AF64" s="856" t="str">
        <f>IF($B64="","",INDEX('All CCC'!AF$7:AF$846,MATCH(WatchList!$B64,'All CCC'!$B$7:$B$846,0)))</f>
        <v/>
      </c>
      <c r="AG64" s="856" t="str">
        <f>IF($B64="","",INDEX('All CCC'!AG$7:AG$846,MATCH(WatchList!$B64,'All CCC'!$B$7:$B$846,0)))</f>
        <v/>
      </c>
      <c r="AH64" s="856" t="str">
        <f>IF($B64="","",INDEX('All CCC'!AH$7:AH$846,MATCH(WatchList!$B64,'All CCC'!$B$7:$B$846,0)))</f>
        <v/>
      </c>
      <c r="AI64" s="856" t="str">
        <f>IF($B64="","",INDEX('All CCC'!AI$7:AI$846,MATCH(WatchList!$B64,'All CCC'!$B$7:$B$846,0)))</f>
        <v/>
      </c>
      <c r="AJ64" s="856" t="str">
        <f>IF($B64="","",INDEX('All CCC'!AJ$7:AJ$846,MATCH(WatchList!$B64,'All CCC'!$B$7:$B$846,0)))</f>
        <v/>
      </c>
      <c r="AK64" s="856" t="str">
        <f>IF($B64="","",INDEX('All CCC'!AK$7:AK$846,MATCH(WatchList!$B64,'All CCC'!$B$7:$B$846,0)))</f>
        <v/>
      </c>
      <c r="AL64" s="856" t="str">
        <f>IF($B64="","",INDEX('All CCC'!AL$7:AL$846,MATCH(WatchList!$B64,'All CCC'!$B$7:$B$846,0)))</f>
        <v/>
      </c>
      <c r="AM64" s="856" t="str">
        <f>IF($B64="","",INDEX('All CCC'!AM$7:AM$846,MATCH(WatchList!$B64,'All CCC'!$B$7:$B$846,0)))</f>
        <v/>
      </c>
      <c r="AN64" s="856" t="str">
        <f>IF($B64="","",INDEX('All CCC'!AN$7:AN$846,MATCH(WatchList!$B64,'All CCC'!$B$7:$B$846,0)))</f>
        <v/>
      </c>
      <c r="AO64" s="856" t="str">
        <f>IF($B64="","",INDEX('All CCC'!AO$7:AO$846,MATCH(WatchList!$B64,'All CCC'!$B$7:$B$846,0)))</f>
        <v/>
      </c>
      <c r="AP64" s="856" t="str">
        <f>IF($B64="","",INDEX('All CCC'!AP$7:AP$846,MATCH(WatchList!$B64,'All CCC'!$B$7:$B$846,0)))</f>
        <v/>
      </c>
      <c r="AQ64" s="856" t="str">
        <f>IF($B64="","",INDEX('All CCC'!AQ$7:AQ$846,MATCH(WatchList!$B64,'All CCC'!$B$7:$B$846,0)))</f>
        <v/>
      </c>
      <c r="AR64" s="856" t="str">
        <f>IF($B64="","",INDEX('All CCC'!AR$7:AR$846,MATCH(WatchList!$B64,'All CCC'!$B$7:$B$846,0)))</f>
        <v/>
      </c>
      <c r="AS64" s="856" t="str">
        <f>IF($B64="","",INDEX('All CCC'!AS$7:AS$846,MATCH(WatchList!$B64,'All CCC'!$B$7:$B$846,0)))</f>
        <v/>
      </c>
      <c r="AT64" s="856" t="str">
        <f>IF($B64="","",INDEX('All CCC'!AT$7:AT$846,MATCH(WatchList!$B64,'All CCC'!$B$7:$B$846,0)))</f>
        <v/>
      </c>
      <c r="AU64" s="856" t="str">
        <f>IF($B64="","",INDEX('All CCC'!AU$7:AU$846,MATCH(WatchList!$B64,'All CCC'!$B$7:$B$846,0)))</f>
        <v/>
      </c>
      <c r="AV64" s="856" t="str">
        <f>IF($B64="","",INDEX('All CCC'!AV$7:AV$846,MATCH(WatchList!$B64,'All CCC'!$B$7:$B$846,0)))</f>
        <v/>
      </c>
      <c r="AW64" s="856" t="str">
        <f>IF($B64="","",INDEX('All CCC'!AW$7:AW$846,MATCH(WatchList!$B64,'All CCC'!$B$7:$B$846,0)))</f>
        <v/>
      </c>
      <c r="AX64" s="856" t="str">
        <f>IF($B64="","",INDEX('All CCC'!AX$7:AX$846,MATCH(WatchList!$B64,'All CCC'!$B$7:$B$846,0)))</f>
        <v/>
      </c>
      <c r="AY64" s="856" t="str">
        <f>IF($B64="","",INDEX('All CCC'!AY$7:AY$846,MATCH(WatchList!$B64,'All CCC'!$B$7:$B$846,0)))</f>
        <v/>
      </c>
      <c r="AZ64" s="856" t="str">
        <f>IF($B64="","",INDEX('All CCC'!AZ$7:AZ$846,MATCH(WatchList!$B64,'All CCC'!$B$7:$B$846,0)))</f>
        <v/>
      </c>
      <c r="BA64" s="856" t="str">
        <f>IF($B64="","",INDEX('All CCC'!BA$7:BA$846,MATCH(WatchList!$B64,'All CCC'!$B$7:$B$846,0)))</f>
        <v/>
      </c>
      <c r="BB64" s="856" t="str">
        <f>IF($B64="","",INDEX('All CCC'!BB$7:BB$846,MATCH(WatchList!$B64,'All CCC'!$B$7:$B$846,0)))</f>
        <v/>
      </c>
      <c r="BC64" s="856" t="str">
        <f>IF($B64="","",INDEX('All CCC'!BC$7:BC$846,MATCH(WatchList!$B64,'All CCC'!$B$7:$B$846,0)))</f>
        <v/>
      </c>
      <c r="BD64" s="856" t="str">
        <f>IF($B64="","",INDEX('All CCC'!BD$7:BD$846,MATCH(WatchList!$B64,'All CCC'!$B$7:$B$846,0)))</f>
        <v/>
      </c>
      <c r="BE64" s="856" t="str">
        <f>IF($B64="","",INDEX('All CCC'!BE$7:BE$846,MATCH(WatchList!$B64,'All CCC'!$B$7:$B$846,0)))</f>
        <v/>
      </c>
      <c r="BF64" s="856" t="str">
        <f>IF($B64="","",INDEX('All CCC'!BF$7:BF$846,MATCH(WatchList!$B64,'All CCC'!$B$7:$B$846,0)))</f>
        <v/>
      </c>
      <c r="BG64" s="856" t="str">
        <f>IF($B64="","",INDEX('All CCC'!BG$7:BG$846,MATCH(WatchList!$B64,'All CCC'!$B$7:$B$846,0)))</f>
        <v/>
      </c>
    </row>
    <row r="65" spans="1:59" x14ac:dyDescent="0.2">
      <c r="A65" s="550" t="str">
        <f>IF($B65="","",INDEX('All CCC'!A$7:A$846,MATCH(WatchList!$B65,'All CCC'!$B$7:$B$846,0)))</f>
        <v/>
      </c>
      <c r="B65" s="31"/>
      <c r="C65" s="856" t="str">
        <f>IF($B65="","",INDEX('All CCC'!C$7:C$846,MATCH(WatchList!$B65,'All CCC'!$B$7:$B$846,0)))</f>
        <v/>
      </c>
      <c r="D65" s="856" t="str">
        <f>IF($B65="","",INDEX('All CCC'!D$7:D$846,MATCH(WatchList!$B65,'All CCC'!$B$7:$B$846,0)))</f>
        <v/>
      </c>
      <c r="E65" s="856" t="str">
        <f>IF($B65="","",INDEX('All CCC'!E$7:E$846,MATCH(WatchList!$B65,'All CCC'!$B$7:$B$846,0)))</f>
        <v/>
      </c>
      <c r="F65" s="856" t="str">
        <f>IF($B65="","",INDEX('All CCC'!F$7:F$846,MATCH(WatchList!$B65,'All CCC'!$B$7:$B$846,0)))</f>
        <v/>
      </c>
      <c r="G65" s="856" t="str">
        <f>IF($B65="","",INDEX('All CCC'!G$7:G$846,MATCH(WatchList!$B65,'All CCC'!$B$7:$B$846,0)))</f>
        <v/>
      </c>
      <c r="H65" s="856" t="str">
        <f>IF($B65="","",INDEX('All CCC'!H$7:H$846,MATCH(WatchList!$B65,'All CCC'!$B$7:$B$846,0)))</f>
        <v/>
      </c>
      <c r="I65" s="856" t="str">
        <f>IF($B65="","",INDEX('All CCC'!I$7:I$846,MATCH(WatchList!$B65,'All CCC'!$B$7:$B$846,0)))</f>
        <v/>
      </c>
      <c r="J65" s="856" t="str">
        <f>IF($B65="","",INDEX('All CCC'!J$7:J$846,MATCH(WatchList!$B65,'All CCC'!$B$7:$B$846,0)))</f>
        <v/>
      </c>
      <c r="K65" s="856" t="str">
        <f>IF($B65="","",INDEX('All CCC'!K$7:K$846,MATCH(WatchList!$B65,'All CCC'!$B$7:$B$846,0)))</f>
        <v/>
      </c>
      <c r="L65" s="856" t="str">
        <f>IF($B65="","",INDEX('All CCC'!L$7:L$846,MATCH(WatchList!$B65,'All CCC'!$B$7:$B$846,0)))</f>
        <v/>
      </c>
      <c r="M65" s="856" t="str">
        <f>IF($B65="","",INDEX('All CCC'!M$7:M$846,MATCH(WatchList!$B65,'All CCC'!$B$7:$B$846,0)))</f>
        <v/>
      </c>
      <c r="N65" s="856" t="str">
        <f>IF($B65="","",INDEX('All CCC'!N$7:N$846,MATCH(WatchList!$B65,'All CCC'!$B$7:$B$846,0)))</f>
        <v/>
      </c>
      <c r="O65" s="856" t="str">
        <f>IF($B65="","",INDEX('All CCC'!O$7:O$846,MATCH(WatchList!$B65,'All CCC'!$B$7:$B$846,0)))</f>
        <v/>
      </c>
      <c r="P65" s="857" t="str">
        <f>IF($B65="","",INDEX('All CCC'!P$7:P$846,MATCH(WatchList!$B65,'All CCC'!$B$7:$B$846,0)))</f>
        <v/>
      </c>
      <c r="Q65" s="857" t="str">
        <f>IF($B65="","",INDEX('All CCC'!Q$7:Q$846,MATCH(WatchList!$B65,'All CCC'!$B$7:$B$846,0)))</f>
        <v/>
      </c>
      <c r="R65" s="856" t="str">
        <f>IF($B65="","",INDEX('All CCC'!R$7:R$846,MATCH(WatchList!$B65,'All CCC'!$B$7:$B$846,0)))</f>
        <v/>
      </c>
      <c r="S65" s="856" t="str">
        <f>IF($B65="","",INDEX('All CCC'!S$7:S$846,MATCH(WatchList!$B65,'All CCC'!$B$7:$B$846,0)))</f>
        <v/>
      </c>
      <c r="T65" s="856" t="str">
        <f>IF($B65="","",INDEX('All CCC'!T$7:T$846,MATCH(WatchList!$B65,'All CCC'!$B$7:$B$846,0)))</f>
        <v/>
      </c>
      <c r="U65" s="856" t="str">
        <f>IF($B65="","",INDEX('All CCC'!U$7:U$846,MATCH(WatchList!$B65,'All CCC'!$B$7:$B$846,0)))</f>
        <v/>
      </c>
      <c r="V65" s="856" t="str">
        <f>IF($B65="","",INDEX('All CCC'!V$7:V$846,MATCH(WatchList!$B65,'All CCC'!$B$7:$B$846,0)))</f>
        <v/>
      </c>
      <c r="W65" s="856" t="str">
        <f>IF($B65="","",INDEX('All CCC'!W$7:W$846,MATCH(WatchList!$B65,'All CCC'!$B$7:$B$846,0)))</f>
        <v/>
      </c>
      <c r="X65" s="856" t="str">
        <f>IF($B65="","",INDEX('All CCC'!X$7:X$846,MATCH(WatchList!$B65,'All CCC'!$B$7:$B$846,0)))</f>
        <v/>
      </c>
      <c r="Y65" s="856" t="str">
        <f>IF($B65="","",INDEX('All CCC'!Y$7:Y$846,MATCH(WatchList!$B65,'All CCC'!$B$7:$B$846,0)))</f>
        <v/>
      </c>
      <c r="Z65" s="856" t="str">
        <f>IF($B65="","",INDEX('All CCC'!Z$7:Z$846,MATCH(WatchList!$B65,'All CCC'!$B$7:$B$846,0)))</f>
        <v/>
      </c>
      <c r="AA65" s="856" t="str">
        <f>IF($B65="","",INDEX('All CCC'!AA$7:AA$846,MATCH(WatchList!$B65,'All CCC'!$B$7:$B$846,0)))</f>
        <v/>
      </c>
      <c r="AB65" s="856" t="str">
        <f>IF($B65="","",INDEX('All CCC'!AB$7:AB$846,MATCH(WatchList!$B65,'All CCC'!$B$7:$B$846,0)))</f>
        <v/>
      </c>
      <c r="AC65" s="856" t="str">
        <f>IF($B65="","",INDEX('All CCC'!AC$7:AC$846,MATCH(WatchList!$B65,'All CCC'!$B$7:$B$846,0)))</f>
        <v/>
      </c>
      <c r="AD65" s="856" t="str">
        <f>IF($B65="","",INDEX('All CCC'!AD$7:AD$846,MATCH(WatchList!$B65,'All CCC'!$B$7:$B$846,0)))</f>
        <v/>
      </c>
      <c r="AE65" s="856" t="str">
        <f>IF($B65="","",INDEX('All CCC'!AE$7:AE$846,MATCH(WatchList!$B65,'All CCC'!$B$7:$B$846,0)))</f>
        <v/>
      </c>
      <c r="AF65" s="856" t="str">
        <f>IF($B65="","",INDEX('All CCC'!AF$7:AF$846,MATCH(WatchList!$B65,'All CCC'!$B$7:$B$846,0)))</f>
        <v/>
      </c>
      <c r="AG65" s="856" t="str">
        <f>IF($B65="","",INDEX('All CCC'!AG$7:AG$846,MATCH(WatchList!$B65,'All CCC'!$B$7:$B$846,0)))</f>
        <v/>
      </c>
      <c r="AH65" s="856" t="str">
        <f>IF($B65="","",INDEX('All CCC'!AH$7:AH$846,MATCH(WatchList!$B65,'All CCC'!$B$7:$B$846,0)))</f>
        <v/>
      </c>
      <c r="AI65" s="856" t="str">
        <f>IF($B65="","",INDEX('All CCC'!AI$7:AI$846,MATCH(WatchList!$B65,'All CCC'!$B$7:$B$846,0)))</f>
        <v/>
      </c>
      <c r="AJ65" s="856" t="str">
        <f>IF($B65="","",INDEX('All CCC'!AJ$7:AJ$846,MATCH(WatchList!$B65,'All CCC'!$B$7:$B$846,0)))</f>
        <v/>
      </c>
      <c r="AK65" s="856" t="str">
        <f>IF($B65="","",INDEX('All CCC'!AK$7:AK$846,MATCH(WatchList!$B65,'All CCC'!$B$7:$B$846,0)))</f>
        <v/>
      </c>
      <c r="AL65" s="856" t="str">
        <f>IF($B65="","",INDEX('All CCC'!AL$7:AL$846,MATCH(WatchList!$B65,'All CCC'!$B$7:$B$846,0)))</f>
        <v/>
      </c>
      <c r="AM65" s="856" t="str">
        <f>IF($B65="","",INDEX('All CCC'!AM$7:AM$846,MATCH(WatchList!$B65,'All CCC'!$B$7:$B$846,0)))</f>
        <v/>
      </c>
      <c r="AN65" s="856" t="str">
        <f>IF($B65="","",INDEX('All CCC'!AN$7:AN$846,MATCH(WatchList!$B65,'All CCC'!$B$7:$B$846,0)))</f>
        <v/>
      </c>
      <c r="AO65" s="856" t="str">
        <f>IF($B65="","",INDEX('All CCC'!AO$7:AO$846,MATCH(WatchList!$B65,'All CCC'!$B$7:$B$846,0)))</f>
        <v/>
      </c>
      <c r="AP65" s="856" t="str">
        <f>IF($B65="","",INDEX('All CCC'!AP$7:AP$846,MATCH(WatchList!$B65,'All CCC'!$B$7:$B$846,0)))</f>
        <v/>
      </c>
      <c r="AQ65" s="856" t="str">
        <f>IF($B65="","",INDEX('All CCC'!AQ$7:AQ$846,MATCH(WatchList!$B65,'All CCC'!$B$7:$B$846,0)))</f>
        <v/>
      </c>
      <c r="AR65" s="856" t="str">
        <f>IF($B65="","",INDEX('All CCC'!AR$7:AR$846,MATCH(WatchList!$B65,'All CCC'!$B$7:$B$846,0)))</f>
        <v/>
      </c>
      <c r="AS65" s="856" t="str">
        <f>IF($B65="","",INDEX('All CCC'!AS$7:AS$846,MATCH(WatchList!$B65,'All CCC'!$B$7:$B$846,0)))</f>
        <v/>
      </c>
      <c r="AT65" s="856" t="str">
        <f>IF($B65="","",INDEX('All CCC'!AT$7:AT$846,MATCH(WatchList!$B65,'All CCC'!$B$7:$B$846,0)))</f>
        <v/>
      </c>
      <c r="AU65" s="856" t="str">
        <f>IF($B65="","",INDEX('All CCC'!AU$7:AU$846,MATCH(WatchList!$B65,'All CCC'!$B$7:$B$846,0)))</f>
        <v/>
      </c>
      <c r="AV65" s="856" t="str">
        <f>IF($B65="","",INDEX('All CCC'!AV$7:AV$846,MATCH(WatchList!$B65,'All CCC'!$B$7:$B$846,0)))</f>
        <v/>
      </c>
      <c r="AW65" s="856" t="str">
        <f>IF($B65="","",INDEX('All CCC'!AW$7:AW$846,MATCH(WatchList!$B65,'All CCC'!$B$7:$B$846,0)))</f>
        <v/>
      </c>
      <c r="AX65" s="856" t="str">
        <f>IF($B65="","",INDEX('All CCC'!AX$7:AX$846,MATCH(WatchList!$B65,'All CCC'!$B$7:$B$846,0)))</f>
        <v/>
      </c>
      <c r="AY65" s="856" t="str">
        <f>IF($B65="","",INDEX('All CCC'!AY$7:AY$846,MATCH(WatchList!$B65,'All CCC'!$B$7:$B$846,0)))</f>
        <v/>
      </c>
      <c r="AZ65" s="856" t="str">
        <f>IF($B65="","",INDEX('All CCC'!AZ$7:AZ$846,MATCH(WatchList!$B65,'All CCC'!$B$7:$B$846,0)))</f>
        <v/>
      </c>
      <c r="BA65" s="856" t="str">
        <f>IF($B65="","",INDEX('All CCC'!BA$7:BA$846,MATCH(WatchList!$B65,'All CCC'!$B$7:$B$846,0)))</f>
        <v/>
      </c>
      <c r="BB65" s="856" t="str">
        <f>IF($B65="","",INDEX('All CCC'!BB$7:BB$846,MATCH(WatchList!$B65,'All CCC'!$B$7:$B$846,0)))</f>
        <v/>
      </c>
      <c r="BC65" s="856" t="str">
        <f>IF($B65="","",INDEX('All CCC'!BC$7:BC$846,MATCH(WatchList!$B65,'All CCC'!$B$7:$B$846,0)))</f>
        <v/>
      </c>
      <c r="BD65" s="856" t="str">
        <f>IF($B65="","",INDEX('All CCC'!BD$7:BD$846,MATCH(WatchList!$B65,'All CCC'!$B$7:$B$846,0)))</f>
        <v/>
      </c>
      <c r="BE65" s="856" t="str">
        <f>IF($B65="","",INDEX('All CCC'!BE$7:BE$846,MATCH(WatchList!$B65,'All CCC'!$B$7:$B$846,0)))</f>
        <v/>
      </c>
      <c r="BF65" s="856" t="str">
        <f>IF($B65="","",INDEX('All CCC'!BF$7:BF$846,MATCH(WatchList!$B65,'All CCC'!$B$7:$B$846,0)))</f>
        <v/>
      </c>
      <c r="BG65" s="856" t="str">
        <f>IF($B65="","",INDEX('All CCC'!BG$7:BG$846,MATCH(WatchList!$B65,'All CCC'!$B$7:$B$846,0)))</f>
        <v/>
      </c>
    </row>
    <row r="66" spans="1:59" x14ac:dyDescent="0.2">
      <c r="A66" s="550" t="str">
        <f>IF($B66="","",INDEX('All CCC'!A$7:A$846,MATCH(WatchList!$B66,'All CCC'!$B$7:$B$846,0)))</f>
        <v/>
      </c>
      <c r="B66" s="31"/>
      <c r="C66" s="856" t="str">
        <f>IF($B66="","",INDEX('All CCC'!C$7:C$846,MATCH(WatchList!$B66,'All CCC'!$B$7:$B$846,0)))</f>
        <v/>
      </c>
      <c r="D66" s="856" t="str">
        <f>IF($B66="","",INDEX('All CCC'!D$7:D$846,MATCH(WatchList!$B66,'All CCC'!$B$7:$B$846,0)))</f>
        <v/>
      </c>
      <c r="E66" s="856" t="str">
        <f>IF($B66="","",INDEX('All CCC'!E$7:E$846,MATCH(WatchList!$B66,'All CCC'!$B$7:$B$846,0)))</f>
        <v/>
      </c>
      <c r="F66" s="856" t="str">
        <f>IF($B66="","",INDEX('All CCC'!F$7:F$846,MATCH(WatchList!$B66,'All CCC'!$B$7:$B$846,0)))</f>
        <v/>
      </c>
      <c r="G66" s="856" t="str">
        <f>IF($B66="","",INDEX('All CCC'!G$7:G$846,MATCH(WatchList!$B66,'All CCC'!$B$7:$B$846,0)))</f>
        <v/>
      </c>
      <c r="H66" s="856" t="str">
        <f>IF($B66="","",INDEX('All CCC'!H$7:H$846,MATCH(WatchList!$B66,'All CCC'!$B$7:$B$846,0)))</f>
        <v/>
      </c>
      <c r="I66" s="856" t="str">
        <f>IF($B66="","",INDEX('All CCC'!I$7:I$846,MATCH(WatchList!$B66,'All CCC'!$B$7:$B$846,0)))</f>
        <v/>
      </c>
      <c r="J66" s="856" t="str">
        <f>IF($B66="","",INDEX('All CCC'!J$7:J$846,MATCH(WatchList!$B66,'All CCC'!$B$7:$B$846,0)))</f>
        <v/>
      </c>
      <c r="K66" s="856" t="str">
        <f>IF($B66="","",INDEX('All CCC'!K$7:K$846,MATCH(WatchList!$B66,'All CCC'!$B$7:$B$846,0)))</f>
        <v/>
      </c>
      <c r="L66" s="856" t="str">
        <f>IF($B66="","",INDEX('All CCC'!L$7:L$846,MATCH(WatchList!$B66,'All CCC'!$B$7:$B$846,0)))</f>
        <v/>
      </c>
      <c r="M66" s="856" t="str">
        <f>IF($B66="","",INDEX('All CCC'!M$7:M$846,MATCH(WatchList!$B66,'All CCC'!$B$7:$B$846,0)))</f>
        <v/>
      </c>
      <c r="N66" s="856" t="str">
        <f>IF($B66="","",INDEX('All CCC'!N$7:N$846,MATCH(WatchList!$B66,'All CCC'!$B$7:$B$846,0)))</f>
        <v/>
      </c>
      <c r="O66" s="856" t="str">
        <f>IF($B66="","",INDEX('All CCC'!O$7:O$846,MATCH(WatchList!$B66,'All CCC'!$B$7:$B$846,0)))</f>
        <v/>
      </c>
      <c r="P66" s="857" t="str">
        <f>IF($B66="","",INDEX('All CCC'!P$7:P$846,MATCH(WatchList!$B66,'All CCC'!$B$7:$B$846,0)))</f>
        <v/>
      </c>
      <c r="Q66" s="857" t="str">
        <f>IF($B66="","",INDEX('All CCC'!Q$7:Q$846,MATCH(WatchList!$B66,'All CCC'!$B$7:$B$846,0)))</f>
        <v/>
      </c>
      <c r="R66" s="856" t="str">
        <f>IF($B66="","",INDEX('All CCC'!R$7:R$846,MATCH(WatchList!$B66,'All CCC'!$B$7:$B$846,0)))</f>
        <v/>
      </c>
      <c r="S66" s="856" t="str">
        <f>IF($B66="","",INDEX('All CCC'!S$7:S$846,MATCH(WatchList!$B66,'All CCC'!$B$7:$B$846,0)))</f>
        <v/>
      </c>
      <c r="T66" s="856" t="str">
        <f>IF($B66="","",INDEX('All CCC'!T$7:T$846,MATCH(WatchList!$B66,'All CCC'!$B$7:$B$846,0)))</f>
        <v/>
      </c>
      <c r="U66" s="856" t="str">
        <f>IF($B66="","",INDEX('All CCC'!U$7:U$846,MATCH(WatchList!$B66,'All CCC'!$B$7:$B$846,0)))</f>
        <v/>
      </c>
      <c r="V66" s="856" t="str">
        <f>IF($B66="","",INDEX('All CCC'!V$7:V$846,MATCH(WatchList!$B66,'All CCC'!$B$7:$B$846,0)))</f>
        <v/>
      </c>
      <c r="W66" s="856" t="str">
        <f>IF($B66="","",INDEX('All CCC'!W$7:W$846,MATCH(WatchList!$B66,'All CCC'!$B$7:$B$846,0)))</f>
        <v/>
      </c>
      <c r="X66" s="856" t="str">
        <f>IF($B66="","",INDEX('All CCC'!X$7:X$846,MATCH(WatchList!$B66,'All CCC'!$B$7:$B$846,0)))</f>
        <v/>
      </c>
      <c r="Y66" s="856" t="str">
        <f>IF($B66="","",INDEX('All CCC'!Y$7:Y$846,MATCH(WatchList!$B66,'All CCC'!$B$7:$B$846,0)))</f>
        <v/>
      </c>
      <c r="Z66" s="856" t="str">
        <f>IF($B66="","",INDEX('All CCC'!Z$7:Z$846,MATCH(WatchList!$B66,'All CCC'!$B$7:$B$846,0)))</f>
        <v/>
      </c>
      <c r="AA66" s="856" t="str">
        <f>IF($B66="","",INDEX('All CCC'!AA$7:AA$846,MATCH(WatchList!$B66,'All CCC'!$B$7:$B$846,0)))</f>
        <v/>
      </c>
      <c r="AB66" s="856" t="str">
        <f>IF($B66="","",INDEX('All CCC'!AB$7:AB$846,MATCH(WatchList!$B66,'All CCC'!$B$7:$B$846,0)))</f>
        <v/>
      </c>
      <c r="AC66" s="856" t="str">
        <f>IF($B66="","",INDEX('All CCC'!AC$7:AC$846,MATCH(WatchList!$B66,'All CCC'!$B$7:$B$846,0)))</f>
        <v/>
      </c>
      <c r="AD66" s="856" t="str">
        <f>IF($B66="","",INDEX('All CCC'!AD$7:AD$846,MATCH(WatchList!$B66,'All CCC'!$B$7:$B$846,0)))</f>
        <v/>
      </c>
      <c r="AE66" s="856" t="str">
        <f>IF($B66="","",INDEX('All CCC'!AE$7:AE$846,MATCH(WatchList!$B66,'All CCC'!$B$7:$B$846,0)))</f>
        <v/>
      </c>
      <c r="AF66" s="856" t="str">
        <f>IF($B66="","",INDEX('All CCC'!AF$7:AF$846,MATCH(WatchList!$B66,'All CCC'!$B$7:$B$846,0)))</f>
        <v/>
      </c>
      <c r="AG66" s="856" t="str">
        <f>IF($B66="","",INDEX('All CCC'!AG$7:AG$846,MATCH(WatchList!$B66,'All CCC'!$B$7:$B$846,0)))</f>
        <v/>
      </c>
      <c r="AH66" s="856" t="str">
        <f>IF($B66="","",INDEX('All CCC'!AH$7:AH$846,MATCH(WatchList!$B66,'All CCC'!$B$7:$B$846,0)))</f>
        <v/>
      </c>
      <c r="AI66" s="856" t="str">
        <f>IF($B66="","",INDEX('All CCC'!AI$7:AI$846,MATCH(WatchList!$B66,'All CCC'!$B$7:$B$846,0)))</f>
        <v/>
      </c>
      <c r="AJ66" s="856" t="str">
        <f>IF($B66="","",INDEX('All CCC'!AJ$7:AJ$846,MATCH(WatchList!$B66,'All CCC'!$B$7:$B$846,0)))</f>
        <v/>
      </c>
      <c r="AK66" s="856" t="str">
        <f>IF($B66="","",INDEX('All CCC'!AK$7:AK$846,MATCH(WatchList!$B66,'All CCC'!$B$7:$B$846,0)))</f>
        <v/>
      </c>
      <c r="AL66" s="856" t="str">
        <f>IF($B66="","",INDEX('All CCC'!AL$7:AL$846,MATCH(WatchList!$B66,'All CCC'!$B$7:$B$846,0)))</f>
        <v/>
      </c>
      <c r="AM66" s="856" t="str">
        <f>IF($B66="","",INDEX('All CCC'!AM$7:AM$846,MATCH(WatchList!$B66,'All CCC'!$B$7:$B$846,0)))</f>
        <v/>
      </c>
      <c r="AN66" s="856" t="str">
        <f>IF($B66="","",INDEX('All CCC'!AN$7:AN$846,MATCH(WatchList!$B66,'All CCC'!$B$7:$B$846,0)))</f>
        <v/>
      </c>
      <c r="AO66" s="856" t="str">
        <f>IF($B66="","",INDEX('All CCC'!AO$7:AO$846,MATCH(WatchList!$B66,'All CCC'!$B$7:$B$846,0)))</f>
        <v/>
      </c>
      <c r="AP66" s="856" t="str">
        <f>IF($B66="","",INDEX('All CCC'!AP$7:AP$846,MATCH(WatchList!$B66,'All CCC'!$B$7:$B$846,0)))</f>
        <v/>
      </c>
      <c r="AQ66" s="856" t="str">
        <f>IF($B66="","",INDEX('All CCC'!AQ$7:AQ$846,MATCH(WatchList!$B66,'All CCC'!$B$7:$B$846,0)))</f>
        <v/>
      </c>
      <c r="AR66" s="856" t="str">
        <f>IF($B66="","",INDEX('All CCC'!AR$7:AR$846,MATCH(WatchList!$B66,'All CCC'!$B$7:$B$846,0)))</f>
        <v/>
      </c>
      <c r="AS66" s="856" t="str">
        <f>IF($B66="","",INDEX('All CCC'!AS$7:AS$846,MATCH(WatchList!$B66,'All CCC'!$B$7:$B$846,0)))</f>
        <v/>
      </c>
      <c r="AT66" s="856" t="str">
        <f>IF($B66="","",INDEX('All CCC'!AT$7:AT$846,MATCH(WatchList!$B66,'All CCC'!$B$7:$B$846,0)))</f>
        <v/>
      </c>
      <c r="AU66" s="856" t="str">
        <f>IF($B66="","",INDEX('All CCC'!AU$7:AU$846,MATCH(WatchList!$B66,'All CCC'!$B$7:$B$846,0)))</f>
        <v/>
      </c>
      <c r="AV66" s="856" t="str">
        <f>IF($B66="","",INDEX('All CCC'!AV$7:AV$846,MATCH(WatchList!$B66,'All CCC'!$B$7:$B$846,0)))</f>
        <v/>
      </c>
      <c r="AW66" s="856" t="str">
        <f>IF($B66="","",INDEX('All CCC'!AW$7:AW$846,MATCH(WatchList!$B66,'All CCC'!$B$7:$B$846,0)))</f>
        <v/>
      </c>
      <c r="AX66" s="856" t="str">
        <f>IF($B66="","",INDEX('All CCC'!AX$7:AX$846,MATCH(WatchList!$B66,'All CCC'!$B$7:$B$846,0)))</f>
        <v/>
      </c>
      <c r="AY66" s="856" t="str">
        <f>IF($B66="","",INDEX('All CCC'!AY$7:AY$846,MATCH(WatchList!$B66,'All CCC'!$B$7:$B$846,0)))</f>
        <v/>
      </c>
      <c r="AZ66" s="856" t="str">
        <f>IF($B66="","",INDEX('All CCC'!AZ$7:AZ$846,MATCH(WatchList!$B66,'All CCC'!$B$7:$B$846,0)))</f>
        <v/>
      </c>
      <c r="BA66" s="856" t="str">
        <f>IF($B66="","",INDEX('All CCC'!BA$7:BA$846,MATCH(WatchList!$B66,'All CCC'!$B$7:$B$846,0)))</f>
        <v/>
      </c>
      <c r="BB66" s="856" t="str">
        <f>IF($B66="","",INDEX('All CCC'!BB$7:BB$846,MATCH(WatchList!$B66,'All CCC'!$B$7:$B$846,0)))</f>
        <v/>
      </c>
      <c r="BC66" s="856" t="str">
        <f>IF($B66="","",INDEX('All CCC'!BC$7:BC$846,MATCH(WatchList!$B66,'All CCC'!$B$7:$B$846,0)))</f>
        <v/>
      </c>
      <c r="BD66" s="856" t="str">
        <f>IF($B66="","",INDEX('All CCC'!BD$7:BD$846,MATCH(WatchList!$B66,'All CCC'!$B$7:$B$846,0)))</f>
        <v/>
      </c>
      <c r="BE66" s="856" t="str">
        <f>IF($B66="","",INDEX('All CCC'!BE$7:BE$846,MATCH(WatchList!$B66,'All CCC'!$B$7:$B$846,0)))</f>
        <v/>
      </c>
      <c r="BF66" s="856" t="str">
        <f>IF($B66="","",INDEX('All CCC'!BF$7:BF$846,MATCH(WatchList!$B66,'All CCC'!$B$7:$B$846,0)))</f>
        <v/>
      </c>
      <c r="BG66" s="856" t="str">
        <f>IF($B66="","",INDEX('All CCC'!BG$7:BG$846,MATCH(WatchList!$B66,'All CCC'!$B$7:$B$846,0)))</f>
        <v/>
      </c>
    </row>
    <row r="67" spans="1:59" x14ac:dyDescent="0.2">
      <c r="A67" s="550" t="str">
        <f>IF($B67="","",INDEX('All CCC'!A$7:A$846,MATCH(WatchList!$B67,'All CCC'!$B$7:$B$846,0)))</f>
        <v/>
      </c>
      <c r="B67" s="31"/>
      <c r="C67" s="856" t="str">
        <f>IF($B67="","",INDEX('All CCC'!C$7:C$846,MATCH(WatchList!$B67,'All CCC'!$B$7:$B$846,0)))</f>
        <v/>
      </c>
      <c r="D67" s="856" t="str">
        <f>IF($B67="","",INDEX('All CCC'!D$7:D$846,MATCH(WatchList!$B67,'All CCC'!$B$7:$B$846,0)))</f>
        <v/>
      </c>
      <c r="E67" s="856" t="str">
        <f>IF($B67="","",INDEX('All CCC'!E$7:E$846,MATCH(WatchList!$B67,'All CCC'!$B$7:$B$846,0)))</f>
        <v/>
      </c>
      <c r="F67" s="856" t="str">
        <f>IF($B67="","",INDEX('All CCC'!F$7:F$846,MATCH(WatchList!$B67,'All CCC'!$B$7:$B$846,0)))</f>
        <v/>
      </c>
      <c r="G67" s="856" t="str">
        <f>IF($B67="","",INDEX('All CCC'!G$7:G$846,MATCH(WatchList!$B67,'All CCC'!$B$7:$B$846,0)))</f>
        <v/>
      </c>
      <c r="H67" s="856" t="str">
        <f>IF($B67="","",INDEX('All CCC'!H$7:H$846,MATCH(WatchList!$B67,'All CCC'!$B$7:$B$846,0)))</f>
        <v/>
      </c>
      <c r="I67" s="856" t="str">
        <f>IF($B67="","",INDEX('All CCC'!I$7:I$846,MATCH(WatchList!$B67,'All CCC'!$B$7:$B$846,0)))</f>
        <v/>
      </c>
      <c r="J67" s="856" t="str">
        <f>IF($B67="","",INDEX('All CCC'!J$7:J$846,MATCH(WatchList!$B67,'All CCC'!$B$7:$B$846,0)))</f>
        <v/>
      </c>
      <c r="K67" s="856" t="str">
        <f>IF($B67="","",INDEX('All CCC'!K$7:K$846,MATCH(WatchList!$B67,'All CCC'!$B$7:$B$846,0)))</f>
        <v/>
      </c>
      <c r="L67" s="856" t="str">
        <f>IF($B67="","",INDEX('All CCC'!L$7:L$846,MATCH(WatchList!$B67,'All CCC'!$B$7:$B$846,0)))</f>
        <v/>
      </c>
      <c r="M67" s="856" t="str">
        <f>IF($B67="","",INDEX('All CCC'!M$7:M$846,MATCH(WatchList!$B67,'All CCC'!$B$7:$B$846,0)))</f>
        <v/>
      </c>
      <c r="N67" s="856" t="str">
        <f>IF($B67="","",INDEX('All CCC'!N$7:N$846,MATCH(WatchList!$B67,'All CCC'!$B$7:$B$846,0)))</f>
        <v/>
      </c>
      <c r="O67" s="856" t="str">
        <f>IF($B67="","",INDEX('All CCC'!O$7:O$846,MATCH(WatchList!$B67,'All CCC'!$B$7:$B$846,0)))</f>
        <v/>
      </c>
      <c r="P67" s="857" t="str">
        <f>IF($B67="","",INDEX('All CCC'!P$7:P$846,MATCH(WatchList!$B67,'All CCC'!$B$7:$B$846,0)))</f>
        <v/>
      </c>
      <c r="Q67" s="857" t="str">
        <f>IF($B67="","",INDEX('All CCC'!Q$7:Q$846,MATCH(WatchList!$B67,'All CCC'!$B$7:$B$846,0)))</f>
        <v/>
      </c>
      <c r="R67" s="856" t="str">
        <f>IF($B67="","",INDEX('All CCC'!R$7:R$846,MATCH(WatchList!$B67,'All CCC'!$B$7:$B$846,0)))</f>
        <v/>
      </c>
      <c r="S67" s="856" t="str">
        <f>IF($B67="","",INDEX('All CCC'!S$7:S$846,MATCH(WatchList!$B67,'All CCC'!$B$7:$B$846,0)))</f>
        <v/>
      </c>
      <c r="T67" s="856" t="str">
        <f>IF($B67="","",INDEX('All CCC'!T$7:T$846,MATCH(WatchList!$B67,'All CCC'!$B$7:$B$846,0)))</f>
        <v/>
      </c>
      <c r="U67" s="856" t="str">
        <f>IF($B67="","",INDEX('All CCC'!U$7:U$846,MATCH(WatchList!$B67,'All CCC'!$B$7:$B$846,0)))</f>
        <v/>
      </c>
      <c r="V67" s="856" t="str">
        <f>IF($B67="","",INDEX('All CCC'!V$7:V$846,MATCH(WatchList!$B67,'All CCC'!$B$7:$B$846,0)))</f>
        <v/>
      </c>
      <c r="W67" s="856" t="str">
        <f>IF($B67="","",INDEX('All CCC'!W$7:W$846,MATCH(WatchList!$B67,'All CCC'!$B$7:$B$846,0)))</f>
        <v/>
      </c>
      <c r="X67" s="856" t="str">
        <f>IF($B67="","",INDEX('All CCC'!X$7:X$846,MATCH(WatchList!$B67,'All CCC'!$B$7:$B$846,0)))</f>
        <v/>
      </c>
      <c r="Y67" s="856" t="str">
        <f>IF($B67="","",INDEX('All CCC'!Y$7:Y$846,MATCH(WatchList!$B67,'All CCC'!$B$7:$B$846,0)))</f>
        <v/>
      </c>
      <c r="Z67" s="856" t="str">
        <f>IF($B67="","",INDEX('All CCC'!Z$7:Z$846,MATCH(WatchList!$B67,'All CCC'!$B$7:$B$846,0)))</f>
        <v/>
      </c>
      <c r="AA67" s="856" t="str">
        <f>IF($B67="","",INDEX('All CCC'!AA$7:AA$846,MATCH(WatchList!$B67,'All CCC'!$B$7:$B$846,0)))</f>
        <v/>
      </c>
      <c r="AB67" s="856" t="str">
        <f>IF($B67="","",INDEX('All CCC'!AB$7:AB$846,MATCH(WatchList!$B67,'All CCC'!$B$7:$B$846,0)))</f>
        <v/>
      </c>
      <c r="AC67" s="856" t="str">
        <f>IF($B67="","",INDEX('All CCC'!AC$7:AC$846,MATCH(WatchList!$B67,'All CCC'!$B$7:$B$846,0)))</f>
        <v/>
      </c>
      <c r="AD67" s="856" t="str">
        <f>IF($B67="","",INDEX('All CCC'!AD$7:AD$846,MATCH(WatchList!$B67,'All CCC'!$B$7:$B$846,0)))</f>
        <v/>
      </c>
      <c r="AE67" s="856" t="str">
        <f>IF($B67="","",INDEX('All CCC'!AE$7:AE$846,MATCH(WatchList!$B67,'All CCC'!$B$7:$B$846,0)))</f>
        <v/>
      </c>
      <c r="AF67" s="856" t="str">
        <f>IF($B67="","",INDEX('All CCC'!AF$7:AF$846,MATCH(WatchList!$B67,'All CCC'!$B$7:$B$846,0)))</f>
        <v/>
      </c>
      <c r="AG67" s="856" t="str">
        <f>IF($B67="","",INDEX('All CCC'!AG$7:AG$846,MATCH(WatchList!$B67,'All CCC'!$B$7:$B$846,0)))</f>
        <v/>
      </c>
      <c r="AH67" s="856" t="str">
        <f>IF($B67="","",INDEX('All CCC'!AH$7:AH$846,MATCH(WatchList!$B67,'All CCC'!$B$7:$B$846,0)))</f>
        <v/>
      </c>
      <c r="AI67" s="856" t="str">
        <f>IF($B67="","",INDEX('All CCC'!AI$7:AI$846,MATCH(WatchList!$B67,'All CCC'!$B$7:$B$846,0)))</f>
        <v/>
      </c>
      <c r="AJ67" s="856" t="str">
        <f>IF($B67="","",INDEX('All CCC'!AJ$7:AJ$846,MATCH(WatchList!$B67,'All CCC'!$B$7:$B$846,0)))</f>
        <v/>
      </c>
      <c r="AK67" s="856" t="str">
        <f>IF($B67="","",INDEX('All CCC'!AK$7:AK$846,MATCH(WatchList!$B67,'All CCC'!$B$7:$B$846,0)))</f>
        <v/>
      </c>
      <c r="AL67" s="856" t="str">
        <f>IF($B67="","",INDEX('All CCC'!AL$7:AL$846,MATCH(WatchList!$B67,'All CCC'!$B$7:$B$846,0)))</f>
        <v/>
      </c>
      <c r="AM67" s="856" t="str">
        <f>IF($B67="","",INDEX('All CCC'!AM$7:AM$846,MATCH(WatchList!$B67,'All CCC'!$B$7:$B$846,0)))</f>
        <v/>
      </c>
      <c r="AN67" s="856" t="str">
        <f>IF($B67="","",INDEX('All CCC'!AN$7:AN$846,MATCH(WatchList!$B67,'All CCC'!$B$7:$B$846,0)))</f>
        <v/>
      </c>
      <c r="AO67" s="856" t="str">
        <f>IF($B67="","",INDEX('All CCC'!AO$7:AO$846,MATCH(WatchList!$B67,'All CCC'!$B$7:$B$846,0)))</f>
        <v/>
      </c>
      <c r="AP67" s="856" t="str">
        <f>IF($B67="","",INDEX('All CCC'!AP$7:AP$846,MATCH(WatchList!$B67,'All CCC'!$B$7:$B$846,0)))</f>
        <v/>
      </c>
      <c r="AQ67" s="856" t="str">
        <f>IF($B67="","",INDEX('All CCC'!AQ$7:AQ$846,MATCH(WatchList!$B67,'All CCC'!$B$7:$B$846,0)))</f>
        <v/>
      </c>
      <c r="AR67" s="856" t="str">
        <f>IF($B67="","",INDEX('All CCC'!AR$7:AR$846,MATCH(WatchList!$B67,'All CCC'!$B$7:$B$846,0)))</f>
        <v/>
      </c>
      <c r="AS67" s="856" t="str">
        <f>IF($B67="","",INDEX('All CCC'!AS$7:AS$846,MATCH(WatchList!$B67,'All CCC'!$B$7:$B$846,0)))</f>
        <v/>
      </c>
      <c r="AT67" s="856" t="str">
        <f>IF($B67="","",INDEX('All CCC'!AT$7:AT$846,MATCH(WatchList!$B67,'All CCC'!$B$7:$B$846,0)))</f>
        <v/>
      </c>
      <c r="AU67" s="856" t="str">
        <f>IF($B67="","",INDEX('All CCC'!AU$7:AU$846,MATCH(WatchList!$B67,'All CCC'!$B$7:$B$846,0)))</f>
        <v/>
      </c>
      <c r="AV67" s="856" t="str">
        <f>IF($B67="","",INDEX('All CCC'!AV$7:AV$846,MATCH(WatchList!$B67,'All CCC'!$B$7:$B$846,0)))</f>
        <v/>
      </c>
      <c r="AW67" s="856" t="str">
        <f>IF($B67="","",INDEX('All CCC'!AW$7:AW$846,MATCH(WatchList!$B67,'All CCC'!$B$7:$B$846,0)))</f>
        <v/>
      </c>
      <c r="AX67" s="856" t="str">
        <f>IF($B67="","",INDEX('All CCC'!AX$7:AX$846,MATCH(WatchList!$B67,'All CCC'!$B$7:$B$846,0)))</f>
        <v/>
      </c>
      <c r="AY67" s="856" t="str">
        <f>IF($B67="","",INDEX('All CCC'!AY$7:AY$846,MATCH(WatchList!$B67,'All CCC'!$B$7:$B$846,0)))</f>
        <v/>
      </c>
      <c r="AZ67" s="856" t="str">
        <f>IF($B67="","",INDEX('All CCC'!AZ$7:AZ$846,MATCH(WatchList!$B67,'All CCC'!$B$7:$B$846,0)))</f>
        <v/>
      </c>
      <c r="BA67" s="856" t="str">
        <f>IF($B67="","",INDEX('All CCC'!BA$7:BA$846,MATCH(WatchList!$B67,'All CCC'!$B$7:$B$846,0)))</f>
        <v/>
      </c>
      <c r="BB67" s="856" t="str">
        <f>IF($B67="","",INDEX('All CCC'!BB$7:BB$846,MATCH(WatchList!$B67,'All CCC'!$B$7:$B$846,0)))</f>
        <v/>
      </c>
      <c r="BC67" s="856" t="str">
        <f>IF($B67="","",INDEX('All CCC'!BC$7:BC$846,MATCH(WatchList!$B67,'All CCC'!$B$7:$B$846,0)))</f>
        <v/>
      </c>
      <c r="BD67" s="856" t="str">
        <f>IF($B67="","",INDEX('All CCC'!BD$7:BD$846,MATCH(WatchList!$B67,'All CCC'!$B$7:$B$846,0)))</f>
        <v/>
      </c>
      <c r="BE67" s="856" t="str">
        <f>IF($B67="","",INDEX('All CCC'!BE$7:BE$846,MATCH(WatchList!$B67,'All CCC'!$B$7:$B$846,0)))</f>
        <v/>
      </c>
      <c r="BF67" s="856" t="str">
        <f>IF($B67="","",INDEX('All CCC'!BF$7:BF$846,MATCH(WatchList!$B67,'All CCC'!$B$7:$B$846,0)))</f>
        <v/>
      </c>
      <c r="BG67" s="856" t="str">
        <f>IF($B67="","",INDEX('All CCC'!BG$7:BG$846,MATCH(WatchList!$B67,'All CCC'!$B$7:$B$846,0)))</f>
        <v/>
      </c>
    </row>
    <row r="68" spans="1:59" x14ac:dyDescent="0.2">
      <c r="A68" s="550" t="str">
        <f>IF($B68="","",INDEX('All CCC'!A$7:A$846,MATCH(WatchList!$B68,'All CCC'!$B$7:$B$846,0)))</f>
        <v/>
      </c>
      <c r="B68" s="31"/>
      <c r="C68" s="856" t="str">
        <f>IF($B68="","",INDEX('All CCC'!C$7:C$846,MATCH(WatchList!$B68,'All CCC'!$B$7:$B$846,0)))</f>
        <v/>
      </c>
      <c r="D68" s="856" t="str">
        <f>IF($B68="","",INDEX('All CCC'!D$7:D$846,MATCH(WatchList!$B68,'All CCC'!$B$7:$B$846,0)))</f>
        <v/>
      </c>
      <c r="E68" s="856" t="str">
        <f>IF($B68="","",INDEX('All CCC'!E$7:E$846,MATCH(WatchList!$B68,'All CCC'!$B$7:$B$846,0)))</f>
        <v/>
      </c>
      <c r="F68" s="856" t="str">
        <f>IF($B68="","",INDEX('All CCC'!F$7:F$846,MATCH(WatchList!$B68,'All CCC'!$B$7:$B$846,0)))</f>
        <v/>
      </c>
      <c r="G68" s="856" t="str">
        <f>IF($B68="","",INDEX('All CCC'!G$7:G$846,MATCH(WatchList!$B68,'All CCC'!$B$7:$B$846,0)))</f>
        <v/>
      </c>
      <c r="H68" s="856" t="str">
        <f>IF($B68="","",INDEX('All CCC'!H$7:H$846,MATCH(WatchList!$B68,'All CCC'!$B$7:$B$846,0)))</f>
        <v/>
      </c>
      <c r="I68" s="856" t="str">
        <f>IF($B68="","",INDEX('All CCC'!I$7:I$846,MATCH(WatchList!$B68,'All CCC'!$B$7:$B$846,0)))</f>
        <v/>
      </c>
      <c r="J68" s="856" t="str">
        <f>IF($B68="","",INDEX('All CCC'!J$7:J$846,MATCH(WatchList!$B68,'All CCC'!$B$7:$B$846,0)))</f>
        <v/>
      </c>
      <c r="K68" s="856" t="str">
        <f>IF($B68="","",INDEX('All CCC'!K$7:K$846,MATCH(WatchList!$B68,'All CCC'!$B$7:$B$846,0)))</f>
        <v/>
      </c>
      <c r="L68" s="856" t="str">
        <f>IF($B68="","",INDEX('All CCC'!L$7:L$846,MATCH(WatchList!$B68,'All CCC'!$B$7:$B$846,0)))</f>
        <v/>
      </c>
      <c r="M68" s="856" t="str">
        <f>IF($B68="","",INDEX('All CCC'!M$7:M$846,MATCH(WatchList!$B68,'All CCC'!$B$7:$B$846,0)))</f>
        <v/>
      </c>
      <c r="N68" s="856" t="str">
        <f>IF($B68="","",INDEX('All CCC'!N$7:N$846,MATCH(WatchList!$B68,'All CCC'!$B$7:$B$846,0)))</f>
        <v/>
      </c>
      <c r="O68" s="856" t="str">
        <f>IF($B68="","",INDEX('All CCC'!O$7:O$846,MATCH(WatchList!$B68,'All CCC'!$B$7:$B$846,0)))</f>
        <v/>
      </c>
      <c r="P68" s="857" t="str">
        <f>IF($B68="","",INDEX('All CCC'!P$7:P$846,MATCH(WatchList!$B68,'All CCC'!$B$7:$B$846,0)))</f>
        <v/>
      </c>
      <c r="Q68" s="857" t="str">
        <f>IF($B68="","",INDEX('All CCC'!Q$7:Q$846,MATCH(WatchList!$B68,'All CCC'!$B$7:$B$846,0)))</f>
        <v/>
      </c>
      <c r="R68" s="856" t="str">
        <f>IF($B68="","",INDEX('All CCC'!R$7:R$846,MATCH(WatchList!$B68,'All CCC'!$B$7:$B$846,0)))</f>
        <v/>
      </c>
      <c r="S68" s="856" t="str">
        <f>IF($B68="","",INDEX('All CCC'!S$7:S$846,MATCH(WatchList!$B68,'All CCC'!$B$7:$B$846,0)))</f>
        <v/>
      </c>
      <c r="T68" s="856" t="str">
        <f>IF($B68="","",INDEX('All CCC'!T$7:T$846,MATCH(WatchList!$B68,'All CCC'!$B$7:$B$846,0)))</f>
        <v/>
      </c>
      <c r="U68" s="856" t="str">
        <f>IF($B68="","",INDEX('All CCC'!U$7:U$846,MATCH(WatchList!$B68,'All CCC'!$B$7:$B$846,0)))</f>
        <v/>
      </c>
      <c r="V68" s="856" t="str">
        <f>IF($B68="","",INDEX('All CCC'!V$7:V$846,MATCH(WatchList!$B68,'All CCC'!$B$7:$B$846,0)))</f>
        <v/>
      </c>
      <c r="W68" s="856" t="str">
        <f>IF($B68="","",INDEX('All CCC'!W$7:W$846,MATCH(WatchList!$B68,'All CCC'!$B$7:$B$846,0)))</f>
        <v/>
      </c>
      <c r="X68" s="856" t="str">
        <f>IF($B68="","",INDEX('All CCC'!X$7:X$846,MATCH(WatchList!$B68,'All CCC'!$B$7:$B$846,0)))</f>
        <v/>
      </c>
      <c r="Y68" s="856" t="str">
        <f>IF($B68="","",INDEX('All CCC'!Y$7:Y$846,MATCH(WatchList!$B68,'All CCC'!$B$7:$B$846,0)))</f>
        <v/>
      </c>
      <c r="Z68" s="856" t="str">
        <f>IF($B68="","",INDEX('All CCC'!Z$7:Z$846,MATCH(WatchList!$B68,'All CCC'!$B$7:$B$846,0)))</f>
        <v/>
      </c>
      <c r="AA68" s="856" t="str">
        <f>IF($B68="","",INDEX('All CCC'!AA$7:AA$846,MATCH(WatchList!$B68,'All CCC'!$B$7:$B$846,0)))</f>
        <v/>
      </c>
      <c r="AB68" s="856" t="str">
        <f>IF($B68="","",INDEX('All CCC'!AB$7:AB$846,MATCH(WatchList!$B68,'All CCC'!$B$7:$B$846,0)))</f>
        <v/>
      </c>
      <c r="AC68" s="856" t="str">
        <f>IF($B68="","",INDEX('All CCC'!AC$7:AC$846,MATCH(WatchList!$B68,'All CCC'!$B$7:$B$846,0)))</f>
        <v/>
      </c>
      <c r="AD68" s="856" t="str">
        <f>IF($B68="","",INDEX('All CCC'!AD$7:AD$846,MATCH(WatchList!$B68,'All CCC'!$B$7:$B$846,0)))</f>
        <v/>
      </c>
      <c r="AE68" s="856" t="str">
        <f>IF($B68="","",INDEX('All CCC'!AE$7:AE$846,MATCH(WatchList!$B68,'All CCC'!$B$7:$B$846,0)))</f>
        <v/>
      </c>
      <c r="AF68" s="856" t="str">
        <f>IF($B68="","",INDEX('All CCC'!AF$7:AF$846,MATCH(WatchList!$B68,'All CCC'!$B$7:$B$846,0)))</f>
        <v/>
      </c>
      <c r="AG68" s="856" t="str">
        <f>IF($B68="","",INDEX('All CCC'!AG$7:AG$846,MATCH(WatchList!$B68,'All CCC'!$B$7:$B$846,0)))</f>
        <v/>
      </c>
      <c r="AH68" s="856" t="str">
        <f>IF($B68="","",INDEX('All CCC'!AH$7:AH$846,MATCH(WatchList!$B68,'All CCC'!$B$7:$B$846,0)))</f>
        <v/>
      </c>
      <c r="AI68" s="856" t="str">
        <f>IF($B68="","",INDEX('All CCC'!AI$7:AI$846,MATCH(WatchList!$B68,'All CCC'!$B$7:$B$846,0)))</f>
        <v/>
      </c>
      <c r="AJ68" s="856" t="str">
        <f>IF($B68="","",INDEX('All CCC'!AJ$7:AJ$846,MATCH(WatchList!$B68,'All CCC'!$B$7:$B$846,0)))</f>
        <v/>
      </c>
      <c r="AK68" s="856" t="str">
        <f>IF($B68="","",INDEX('All CCC'!AK$7:AK$846,MATCH(WatchList!$B68,'All CCC'!$B$7:$B$846,0)))</f>
        <v/>
      </c>
      <c r="AL68" s="856" t="str">
        <f>IF($B68="","",INDEX('All CCC'!AL$7:AL$846,MATCH(WatchList!$B68,'All CCC'!$B$7:$B$846,0)))</f>
        <v/>
      </c>
      <c r="AM68" s="856" t="str">
        <f>IF($B68="","",INDEX('All CCC'!AM$7:AM$846,MATCH(WatchList!$B68,'All CCC'!$B$7:$B$846,0)))</f>
        <v/>
      </c>
      <c r="AN68" s="856" t="str">
        <f>IF($B68="","",INDEX('All CCC'!AN$7:AN$846,MATCH(WatchList!$B68,'All CCC'!$B$7:$B$846,0)))</f>
        <v/>
      </c>
      <c r="AO68" s="856" t="str">
        <f>IF($B68="","",INDEX('All CCC'!AO$7:AO$846,MATCH(WatchList!$B68,'All CCC'!$B$7:$B$846,0)))</f>
        <v/>
      </c>
      <c r="AP68" s="856" t="str">
        <f>IF($B68="","",INDEX('All CCC'!AP$7:AP$846,MATCH(WatchList!$B68,'All CCC'!$B$7:$B$846,0)))</f>
        <v/>
      </c>
      <c r="AQ68" s="856" t="str">
        <f>IF($B68="","",INDEX('All CCC'!AQ$7:AQ$846,MATCH(WatchList!$B68,'All CCC'!$B$7:$B$846,0)))</f>
        <v/>
      </c>
      <c r="AR68" s="856" t="str">
        <f>IF($B68="","",INDEX('All CCC'!AR$7:AR$846,MATCH(WatchList!$B68,'All CCC'!$B$7:$B$846,0)))</f>
        <v/>
      </c>
      <c r="AS68" s="856" t="str">
        <f>IF($B68="","",INDEX('All CCC'!AS$7:AS$846,MATCH(WatchList!$B68,'All CCC'!$B$7:$B$846,0)))</f>
        <v/>
      </c>
      <c r="AT68" s="856" t="str">
        <f>IF($B68="","",INDEX('All CCC'!AT$7:AT$846,MATCH(WatchList!$B68,'All CCC'!$B$7:$B$846,0)))</f>
        <v/>
      </c>
      <c r="AU68" s="856" t="str">
        <f>IF($B68="","",INDEX('All CCC'!AU$7:AU$846,MATCH(WatchList!$B68,'All CCC'!$B$7:$B$846,0)))</f>
        <v/>
      </c>
      <c r="AV68" s="856" t="str">
        <f>IF($B68="","",INDEX('All CCC'!AV$7:AV$846,MATCH(WatchList!$B68,'All CCC'!$B$7:$B$846,0)))</f>
        <v/>
      </c>
      <c r="AW68" s="856" t="str">
        <f>IF($B68="","",INDEX('All CCC'!AW$7:AW$846,MATCH(WatchList!$B68,'All CCC'!$B$7:$B$846,0)))</f>
        <v/>
      </c>
      <c r="AX68" s="856" t="str">
        <f>IF($B68="","",INDEX('All CCC'!AX$7:AX$846,MATCH(WatchList!$B68,'All CCC'!$B$7:$B$846,0)))</f>
        <v/>
      </c>
      <c r="AY68" s="856" t="str">
        <f>IF($B68="","",INDEX('All CCC'!AY$7:AY$846,MATCH(WatchList!$B68,'All CCC'!$B$7:$B$846,0)))</f>
        <v/>
      </c>
      <c r="AZ68" s="856" t="str">
        <f>IF($B68="","",INDEX('All CCC'!AZ$7:AZ$846,MATCH(WatchList!$B68,'All CCC'!$B$7:$B$846,0)))</f>
        <v/>
      </c>
      <c r="BA68" s="856" t="str">
        <f>IF($B68="","",INDEX('All CCC'!BA$7:BA$846,MATCH(WatchList!$B68,'All CCC'!$B$7:$B$846,0)))</f>
        <v/>
      </c>
      <c r="BB68" s="856" t="str">
        <f>IF($B68="","",INDEX('All CCC'!BB$7:BB$846,MATCH(WatchList!$B68,'All CCC'!$B$7:$B$846,0)))</f>
        <v/>
      </c>
      <c r="BC68" s="856" t="str">
        <f>IF($B68="","",INDEX('All CCC'!BC$7:BC$846,MATCH(WatchList!$B68,'All CCC'!$B$7:$B$846,0)))</f>
        <v/>
      </c>
      <c r="BD68" s="856" t="str">
        <f>IF($B68="","",INDEX('All CCC'!BD$7:BD$846,MATCH(WatchList!$B68,'All CCC'!$B$7:$B$846,0)))</f>
        <v/>
      </c>
      <c r="BE68" s="856" t="str">
        <f>IF($B68="","",INDEX('All CCC'!BE$7:BE$846,MATCH(WatchList!$B68,'All CCC'!$B$7:$B$846,0)))</f>
        <v/>
      </c>
      <c r="BF68" s="856" t="str">
        <f>IF($B68="","",INDEX('All CCC'!BF$7:BF$846,MATCH(WatchList!$B68,'All CCC'!$B$7:$B$846,0)))</f>
        <v/>
      </c>
      <c r="BG68" s="856" t="str">
        <f>IF($B68="","",INDEX('All CCC'!BG$7:BG$846,MATCH(WatchList!$B68,'All CCC'!$B$7:$B$846,0)))</f>
        <v/>
      </c>
    </row>
    <row r="69" spans="1:59" x14ac:dyDescent="0.2">
      <c r="A69" s="550" t="str">
        <f>IF($B69="","",INDEX('All CCC'!A$7:A$846,MATCH(WatchList!$B69,'All CCC'!$B$7:$B$846,0)))</f>
        <v/>
      </c>
      <c r="B69" s="31"/>
      <c r="C69" s="856" t="str">
        <f>IF($B69="","",INDEX('All CCC'!C$7:C$846,MATCH(WatchList!$B69,'All CCC'!$B$7:$B$846,0)))</f>
        <v/>
      </c>
      <c r="D69" s="856" t="str">
        <f>IF($B69="","",INDEX('All CCC'!D$7:D$846,MATCH(WatchList!$B69,'All CCC'!$B$7:$B$846,0)))</f>
        <v/>
      </c>
      <c r="E69" s="856" t="str">
        <f>IF($B69="","",INDEX('All CCC'!E$7:E$846,MATCH(WatchList!$B69,'All CCC'!$B$7:$B$846,0)))</f>
        <v/>
      </c>
      <c r="F69" s="856" t="str">
        <f>IF($B69="","",INDEX('All CCC'!F$7:F$846,MATCH(WatchList!$B69,'All CCC'!$B$7:$B$846,0)))</f>
        <v/>
      </c>
      <c r="G69" s="856" t="str">
        <f>IF($B69="","",INDEX('All CCC'!G$7:G$846,MATCH(WatchList!$B69,'All CCC'!$B$7:$B$846,0)))</f>
        <v/>
      </c>
      <c r="H69" s="856" t="str">
        <f>IF($B69="","",INDEX('All CCC'!H$7:H$846,MATCH(WatchList!$B69,'All CCC'!$B$7:$B$846,0)))</f>
        <v/>
      </c>
      <c r="I69" s="856" t="str">
        <f>IF($B69="","",INDEX('All CCC'!I$7:I$846,MATCH(WatchList!$B69,'All CCC'!$B$7:$B$846,0)))</f>
        <v/>
      </c>
      <c r="J69" s="856" t="str">
        <f>IF($B69="","",INDEX('All CCC'!J$7:J$846,MATCH(WatchList!$B69,'All CCC'!$B$7:$B$846,0)))</f>
        <v/>
      </c>
      <c r="K69" s="856" t="str">
        <f>IF($B69="","",INDEX('All CCC'!K$7:K$846,MATCH(WatchList!$B69,'All CCC'!$B$7:$B$846,0)))</f>
        <v/>
      </c>
      <c r="L69" s="856" t="str">
        <f>IF($B69="","",INDEX('All CCC'!L$7:L$846,MATCH(WatchList!$B69,'All CCC'!$B$7:$B$846,0)))</f>
        <v/>
      </c>
      <c r="M69" s="856" t="str">
        <f>IF($B69="","",INDEX('All CCC'!M$7:M$846,MATCH(WatchList!$B69,'All CCC'!$B$7:$B$846,0)))</f>
        <v/>
      </c>
      <c r="N69" s="856" t="str">
        <f>IF($B69="","",INDEX('All CCC'!N$7:N$846,MATCH(WatchList!$B69,'All CCC'!$B$7:$B$846,0)))</f>
        <v/>
      </c>
      <c r="O69" s="856" t="str">
        <f>IF($B69="","",INDEX('All CCC'!O$7:O$846,MATCH(WatchList!$B69,'All CCC'!$B$7:$B$846,0)))</f>
        <v/>
      </c>
      <c r="P69" s="857" t="str">
        <f>IF($B69="","",INDEX('All CCC'!P$7:P$846,MATCH(WatchList!$B69,'All CCC'!$B$7:$B$846,0)))</f>
        <v/>
      </c>
      <c r="Q69" s="857" t="str">
        <f>IF($B69="","",INDEX('All CCC'!Q$7:Q$846,MATCH(WatchList!$B69,'All CCC'!$B$7:$B$846,0)))</f>
        <v/>
      </c>
      <c r="R69" s="856" t="str">
        <f>IF($B69="","",INDEX('All CCC'!R$7:R$846,MATCH(WatchList!$B69,'All CCC'!$B$7:$B$846,0)))</f>
        <v/>
      </c>
      <c r="S69" s="856" t="str">
        <f>IF($B69="","",INDEX('All CCC'!S$7:S$846,MATCH(WatchList!$B69,'All CCC'!$B$7:$B$846,0)))</f>
        <v/>
      </c>
      <c r="T69" s="856" t="str">
        <f>IF($B69="","",INDEX('All CCC'!T$7:T$846,MATCH(WatchList!$B69,'All CCC'!$B$7:$B$846,0)))</f>
        <v/>
      </c>
      <c r="U69" s="856" t="str">
        <f>IF($B69="","",INDEX('All CCC'!U$7:U$846,MATCH(WatchList!$B69,'All CCC'!$B$7:$B$846,0)))</f>
        <v/>
      </c>
      <c r="V69" s="856" t="str">
        <f>IF($B69="","",INDEX('All CCC'!V$7:V$846,MATCH(WatchList!$B69,'All CCC'!$B$7:$B$846,0)))</f>
        <v/>
      </c>
      <c r="W69" s="856" t="str">
        <f>IF($B69="","",INDEX('All CCC'!W$7:W$846,MATCH(WatchList!$B69,'All CCC'!$B$7:$B$846,0)))</f>
        <v/>
      </c>
      <c r="X69" s="856" t="str">
        <f>IF($B69="","",INDEX('All CCC'!X$7:X$846,MATCH(WatchList!$B69,'All CCC'!$B$7:$B$846,0)))</f>
        <v/>
      </c>
      <c r="Y69" s="856" t="str">
        <f>IF($B69="","",INDEX('All CCC'!Y$7:Y$846,MATCH(WatchList!$B69,'All CCC'!$B$7:$B$846,0)))</f>
        <v/>
      </c>
      <c r="Z69" s="856" t="str">
        <f>IF($B69="","",INDEX('All CCC'!Z$7:Z$846,MATCH(WatchList!$B69,'All CCC'!$B$7:$B$846,0)))</f>
        <v/>
      </c>
      <c r="AA69" s="856" t="str">
        <f>IF($B69="","",INDEX('All CCC'!AA$7:AA$846,MATCH(WatchList!$B69,'All CCC'!$B$7:$B$846,0)))</f>
        <v/>
      </c>
      <c r="AB69" s="856" t="str">
        <f>IF($B69="","",INDEX('All CCC'!AB$7:AB$846,MATCH(WatchList!$B69,'All CCC'!$B$7:$B$846,0)))</f>
        <v/>
      </c>
      <c r="AC69" s="856" t="str">
        <f>IF($B69="","",INDEX('All CCC'!AC$7:AC$846,MATCH(WatchList!$B69,'All CCC'!$B$7:$B$846,0)))</f>
        <v/>
      </c>
      <c r="AD69" s="856" t="str">
        <f>IF($B69="","",INDEX('All CCC'!AD$7:AD$846,MATCH(WatchList!$B69,'All CCC'!$B$7:$B$846,0)))</f>
        <v/>
      </c>
      <c r="AE69" s="856" t="str">
        <f>IF($B69="","",INDEX('All CCC'!AE$7:AE$846,MATCH(WatchList!$B69,'All CCC'!$B$7:$B$846,0)))</f>
        <v/>
      </c>
      <c r="AF69" s="856" t="str">
        <f>IF($B69="","",INDEX('All CCC'!AF$7:AF$846,MATCH(WatchList!$B69,'All CCC'!$B$7:$B$846,0)))</f>
        <v/>
      </c>
      <c r="AG69" s="856" t="str">
        <f>IF($B69="","",INDEX('All CCC'!AG$7:AG$846,MATCH(WatchList!$B69,'All CCC'!$B$7:$B$846,0)))</f>
        <v/>
      </c>
      <c r="AH69" s="856" t="str">
        <f>IF($B69="","",INDEX('All CCC'!AH$7:AH$846,MATCH(WatchList!$B69,'All CCC'!$B$7:$B$846,0)))</f>
        <v/>
      </c>
      <c r="AI69" s="856" t="str">
        <f>IF($B69="","",INDEX('All CCC'!AI$7:AI$846,MATCH(WatchList!$B69,'All CCC'!$B$7:$B$846,0)))</f>
        <v/>
      </c>
      <c r="AJ69" s="856" t="str">
        <f>IF($B69="","",INDEX('All CCC'!AJ$7:AJ$846,MATCH(WatchList!$B69,'All CCC'!$B$7:$B$846,0)))</f>
        <v/>
      </c>
      <c r="AK69" s="856" t="str">
        <f>IF($B69="","",INDEX('All CCC'!AK$7:AK$846,MATCH(WatchList!$B69,'All CCC'!$B$7:$B$846,0)))</f>
        <v/>
      </c>
      <c r="AL69" s="856" t="str">
        <f>IF($B69="","",INDEX('All CCC'!AL$7:AL$846,MATCH(WatchList!$B69,'All CCC'!$B$7:$B$846,0)))</f>
        <v/>
      </c>
      <c r="AM69" s="856" t="str">
        <f>IF($B69="","",INDEX('All CCC'!AM$7:AM$846,MATCH(WatchList!$B69,'All CCC'!$B$7:$B$846,0)))</f>
        <v/>
      </c>
      <c r="AN69" s="856" t="str">
        <f>IF($B69="","",INDEX('All CCC'!AN$7:AN$846,MATCH(WatchList!$B69,'All CCC'!$B$7:$B$846,0)))</f>
        <v/>
      </c>
      <c r="AO69" s="856" t="str">
        <f>IF($B69="","",INDEX('All CCC'!AO$7:AO$846,MATCH(WatchList!$B69,'All CCC'!$B$7:$B$846,0)))</f>
        <v/>
      </c>
      <c r="AP69" s="856" t="str">
        <f>IF($B69="","",INDEX('All CCC'!AP$7:AP$846,MATCH(WatchList!$B69,'All CCC'!$B$7:$B$846,0)))</f>
        <v/>
      </c>
      <c r="AQ69" s="856" t="str">
        <f>IF($B69="","",INDEX('All CCC'!AQ$7:AQ$846,MATCH(WatchList!$B69,'All CCC'!$B$7:$B$846,0)))</f>
        <v/>
      </c>
      <c r="AR69" s="856" t="str">
        <f>IF($B69="","",INDEX('All CCC'!AR$7:AR$846,MATCH(WatchList!$B69,'All CCC'!$B$7:$B$846,0)))</f>
        <v/>
      </c>
      <c r="AS69" s="856" t="str">
        <f>IF($B69="","",INDEX('All CCC'!AS$7:AS$846,MATCH(WatchList!$B69,'All CCC'!$B$7:$B$846,0)))</f>
        <v/>
      </c>
      <c r="AT69" s="856" t="str">
        <f>IF($B69="","",INDEX('All CCC'!AT$7:AT$846,MATCH(WatchList!$B69,'All CCC'!$B$7:$B$846,0)))</f>
        <v/>
      </c>
      <c r="AU69" s="856" t="str">
        <f>IF($B69="","",INDEX('All CCC'!AU$7:AU$846,MATCH(WatchList!$B69,'All CCC'!$B$7:$B$846,0)))</f>
        <v/>
      </c>
      <c r="AV69" s="856" t="str">
        <f>IF($B69="","",INDEX('All CCC'!AV$7:AV$846,MATCH(WatchList!$B69,'All CCC'!$B$7:$B$846,0)))</f>
        <v/>
      </c>
      <c r="AW69" s="856" t="str">
        <f>IF($B69="","",INDEX('All CCC'!AW$7:AW$846,MATCH(WatchList!$B69,'All CCC'!$B$7:$B$846,0)))</f>
        <v/>
      </c>
      <c r="AX69" s="856" t="str">
        <f>IF($B69="","",INDEX('All CCC'!AX$7:AX$846,MATCH(WatchList!$B69,'All CCC'!$B$7:$B$846,0)))</f>
        <v/>
      </c>
      <c r="AY69" s="856" t="str">
        <f>IF($B69="","",INDEX('All CCC'!AY$7:AY$846,MATCH(WatchList!$B69,'All CCC'!$B$7:$B$846,0)))</f>
        <v/>
      </c>
      <c r="AZ69" s="856" t="str">
        <f>IF($B69="","",INDEX('All CCC'!AZ$7:AZ$846,MATCH(WatchList!$B69,'All CCC'!$B$7:$B$846,0)))</f>
        <v/>
      </c>
      <c r="BA69" s="856" t="str">
        <f>IF($B69="","",INDEX('All CCC'!BA$7:BA$846,MATCH(WatchList!$B69,'All CCC'!$B$7:$B$846,0)))</f>
        <v/>
      </c>
      <c r="BB69" s="856" t="str">
        <f>IF($B69="","",INDEX('All CCC'!BB$7:BB$846,MATCH(WatchList!$B69,'All CCC'!$B$7:$B$846,0)))</f>
        <v/>
      </c>
      <c r="BC69" s="856" t="str">
        <f>IF($B69="","",INDEX('All CCC'!BC$7:BC$846,MATCH(WatchList!$B69,'All CCC'!$B$7:$B$846,0)))</f>
        <v/>
      </c>
      <c r="BD69" s="856" t="str">
        <f>IF($B69="","",INDEX('All CCC'!BD$7:BD$846,MATCH(WatchList!$B69,'All CCC'!$B$7:$B$846,0)))</f>
        <v/>
      </c>
      <c r="BE69" s="856" t="str">
        <f>IF($B69="","",INDEX('All CCC'!BE$7:BE$846,MATCH(WatchList!$B69,'All CCC'!$B$7:$B$846,0)))</f>
        <v/>
      </c>
      <c r="BF69" s="856" t="str">
        <f>IF($B69="","",INDEX('All CCC'!BF$7:BF$846,MATCH(WatchList!$B69,'All CCC'!$B$7:$B$846,0)))</f>
        <v/>
      </c>
      <c r="BG69" s="856" t="str">
        <f>IF($B69="","",INDEX('All CCC'!BG$7:BG$846,MATCH(WatchList!$B69,'All CCC'!$B$7:$B$846,0)))</f>
        <v/>
      </c>
    </row>
    <row r="70" spans="1:59" x14ac:dyDescent="0.2">
      <c r="A70" s="550" t="str">
        <f>IF($B70="","",INDEX('All CCC'!A$7:A$846,MATCH(WatchList!$B70,'All CCC'!$B$7:$B$846,0)))</f>
        <v/>
      </c>
      <c r="B70" s="31"/>
      <c r="C70" s="856" t="str">
        <f>IF($B70="","",INDEX('All CCC'!C$7:C$846,MATCH(WatchList!$B70,'All CCC'!$B$7:$B$846,0)))</f>
        <v/>
      </c>
      <c r="D70" s="856" t="str">
        <f>IF($B70="","",INDEX('All CCC'!D$7:D$846,MATCH(WatchList!$B70,'All CCC'!$B$7:$B$846,0)))</f>
        <v/>
      </c>
      <c r="E70" s="856" t="str">
        <f>IF($B70="","",INDEX('All CCC'!E$7:E$846,MATCH(WatchList!$B70,'All CCC'!$B$7:$B$846,0)))</f>
        <v/>
      </c>
      <c r="F70" s="856" t="str">
        <f>IF($B70="","",INDEX('All CCC'!F$7:F$846,MATCH(WatchList!$B70,'All CCC'!$B$7:$B$846,0)))</f>
        <v/>
      </c>
      <c r="G70" s="856" t="str">
        <f>IF($B70="","",INDEX('All CCC'!G$7:G$846,MATCH(WatchList!$B70,'All CCC'!$B$7:$B$846,0)))</f>
        <v/>
      </c>
      <c r="H70" s="856" t="str">
        <f>IF($B70="","",INDEX('All CCC'!H$7:H$846,MATCH(WatchList!$B70,'All CCC'!$B$7:$B$846,0)))</f>
        <v/>
      </c>
      <c r="I70" s="856" t="str">
        <f>IF($B70="","",INDEX('All CCC'!I$7:I$846,MATCH(WatchList!$B70,'All CCC'!$B$7:$B$846,0)))</f>
        <v/>
      </c>
      <c r="J70" s="856" t="str">
        <f>IF($B70="","",INDEX('All CCC'!J$7:J$846,MATCH(WatchList!$B70,'All CCC'!$B$7:$B$846,0)))</f>
        <v/>
      </c>
      <c r="K70" s="856" t="str">
        <f>IF($B70="","",INDEX('All CCC'!K$7:K$846,MATCH(WatchList!$B70,'All CCC'!$B$7:$B$846,0)))</f>
        <v/>
      </c>
      <c r="L70" s="856" t="str">
        <f>IF($B70="","",INDEX('All CCC'!L$7:L$846,MATCH(WatchList!$B70,'All CCC'!$B$7:$B$846,0)))</f>
        <v/>
      </c>
      <c r="M70" s="856" t="str">
        <f>IF($B70="","",INDEX('All CCC'!M$7:M$846,MATCH(WatchList!$B70,'All CCC'!$B$7:$B$846,0)))</f>
        <v/>
      </c>
      <c r="N70" s="856" t="str">
        <f>IF($B70="","",INDEX('All CCC'!N$7:N$846,MATCH(WatchList!$B70,'All CCC'!$B$7:$B$846,0)))</f>
        <v/>
      </c>
      <c r="O70" s="856" t="str">
        <f>IF($B70="","",INDEX('All CCC'!O$7:O$846,MATCH(WatchList!$B70,'All CCC'!$B$7:$B$846,0)))</f>
        <v/>
      </c>
      <c r="P70" s="857" t="str">
        <f>IF($B70="","",INDEX('All CCC'!P$7:P$846,MATCH(WatchList!$B70,'All CCC'!$B$7:$B$846,0)))</f>
        <v/>
      </c>
      <c r="Q70" s="857" t="str">
        <f>IF($B70="","",INDEX('All CCC'!Q$7:Q$846,MATCH(WatchList!$B70,'All CCC'!$B$7:$B$846,0)))</f>
        <v/>
      </c>
      <c r="R70" s="856" t="str">
        <f>IF($B70="","",INDEX('All CCC'!R$7:R$846,MATCH(WatchList!$B70,'All CCC'!$B$7:$B$846,0)))</f>
        <v/>
      </c>
      <c r="S70" s="856" t="str">
        <f>IF($B70="","",INDEX('All CCC'!S$7:S$846,MATCH(WatchList!$B70,'All CCC'!$B$7:$B$846,0)))</f>
        <v/>
      </c>
      <c r="T70" s="856" t="str">
        <f>IF($B70="","",INDEX('All CCC'!T$7:T$846,MATCH(WatchList!$B70,'All CCC'!$B$7:$B$846,0)))</f>
        <v/>
      </c>
      <c r="U70" s="856" t="str">
        <f>IF($B70="","",INDEX('All CCC'!U$7:U$846,MATCH(WatchList!$B70,'All CCC'!$B$7:$B$846,0)))</f>
        <v/>
      </c>
      <c r="V70" s="856" t="str">
        <f>IF($B70="","",INDEX('All CCC'!V$7:V$846,MATCH(WatchList!$B70,'All CCC'!$B$7:$B$846,0)))</f>
        <v/>
      </c>
      <c r="W70" s="856" t="str">
        <f>IF($B70="","",INDEX('All CCC'!W$7:W$846,MATCH(WatchList!$B70,'All CCC'!$B$7:$B$846,0)))</f>
        <v/>
      </c>
      <c r="X70" s="856" t="str">
        <f>IF($B70="","",INDEX('All CCC'!X$7:X$846,MATCH(WatchList!$B70,'All CCC'!$B$7:$B$846,0)))</f>
        <v/>
      </c>
      <c r="Y70" s="856" t="str">
        <f>IF($B70="","",INDEX('All CCC'!Y$7:Y$846,MATCH(WatchList!$B70,'All CCC'!$B$7:$B$846,0)))</f>
        <v/>
      </c>
      <c r="Z70" s="856" t="str">
        <f>IF($B70="","",INDEX('All CCC'!Z$7:Z$846,MATCH(WatchList!$B70,'All CCC'!$B$7:$B$846,0)))</f>
        <v/>
      </c>
      <c r="AA70" s="856" t="str">
        <f>IF($B70="","",INDEX('All CCC'!AA$7:AA$846,MATCH(WatchList!$B70,'All CCC'!$B$7:$B$846,0)))</f>
        <v/>
      </c>
      <c r="AB70" s="856" t="str">
        <f>IF($B70="","",INDEX('All CCC'!AB$7:AB$846,MATCH(WatchList!$B70,'All CCC'!$B$7:$B$846,0)))</f>
        <v/>
      </c>
      <c r="AC70" s="856" t="str">
        <f>IF($B70="","",INDEX('All CCC'!AC$7:AC$846,MATCH(WatchList!$B70,'All CCC'!$B$7:$B$846,0)))</f>
        <v/>
      </c>
      <c r="AD70" s="856" t="str">
        <f>IF($B70="","",INDEX('All CCC'!AD$7:AD$846,MATCH(WatchList!$B70,'All CCC'!$B$7:$B$846,0)))</f>
        <v/>
      </c>
      <c r="AE70" s="856" t="str">
        <f>IF($B70="","",INDEX('All CCC'!AE$7:AE$846,MATCH(WatchList!$B70,'All CCC'!$B$7:$B$846,0)))</f>
        <v/>
      </c>
      <c r="AF70" s="856" t="str">
        <f>IF($B70="","",INDEX('All CCC'!AF$7:AF$846,MATCH(WatchList!$B70,'All CCC'!$B$7:$B$846,0)))</f>
        <v/>
      </c>
      <c r="AG70" s="856" t="str">
        <f>IF($B70="","",INDEX('All CCC'!AG$7:AG$846,MATCH(WatchList!$B70,'All CCC'!$B$7:$B$846,0)))</f>
        <v/>
      </c>
      <c r="AH70" s="856" t="str">
        <f>IF($B70="","",INDEX('All CCC'!AH$7:AH$846,MATCH(WatchList!$B70,'All CCC'!$B$7:$B$846,0)))</f>
        <v/>
      </c>
      <c r="AI70" s="856" t="str">
        <f>IF($B70="","",INDEX('All CCC'!AI$7:AI$846,MATCH(WatchList!$B70,'All CCC'!$B$7:$B$846,0)))</f>
        <v/>
      </c>
      <c r="AJ70" s="856" t="str">
        <f>IF($B70="","",INDEX('All CCC'!AJ$7:AJ$846,MATCH(WatchList!$B70,'All CCC'!$B$7:$B$846,0)))</f>
        <v/>
      </c>
      <c r="AK70" s="856" t="str">
        <f>IF($B70="","",INDEX('All CCC'!AK$7:AK$846,MATCH(WatchList!$B70,'All CCC'!$B$7:$B$846,0)))</f>
        <v/>
      </c>
      <c r="AL70" s="856" t="str">
        <f>IF($B70="","",INDEX('All CCC'!AL$7:AL$846,MATCH(WatchList!$B70,'All CCC'!$B$7:$B$846,0)))</f>
        <v/>
      </c>
      <c r="AM70" s="856" t="str">
        <f>IF($B70="","",INDEX('All CCC'!AM$7:AM$846,MATCH(WatchList!$B70,'All CCC'!$B$7:$B$846,0)))</f>
        <v/>
      </c>
      <c r="AN70" s="856" t="str">
        <f>IF($B70="","",INDEX('All CCC'!AN$7:AN$846,MATCH(WatchList!$B70,'All CCC'!$B$7:$B$846,0)))</f>
        <v/>
      </c>
      <c r="AO70" s="856" t="str">
        <f>IF($B70="","",INDEX('All CCC'!AO$7:AO$846,MATCH(WatchList!$B70,'All CCC'!$B$7:$B$846,0)))</f>
        <v/>
      </c>
      <c r="AP70" s="856" t="str">
        <f>IF($B70="","",INDEX('All CCC'!AP$7:AP$846,MATCH(WatchList!$B70,'All CCC'!$B$7:$B$846,0)))</f>
        <v/>
      </c>
      <c r="AQ70" s="856" t="str">
        <f>IF($B70="","",INDEX('All CCC'!AQ$7:AQ$846,MATCH(WatchList!$B70,'All CCC'!$B$7:$B$846,0)))</f>
        <v/>
      </c>
      <c r="AR70" s="856" t="str">
        <f>IF($B70="","",INDEX('All CCC'!AR$7:AR$846,MATCH(WatchList!$B70,'All CCC'!$B$7:$B$846,0)))</f>
        <v/>
      </c>
      <c r="AS70" s="856" t="str">
        <f>IF($B70="","",INDEX('All CCC'!AS$7:AS$846,MATCH(WatchList!$B70,'All CCC'!$B$7:$B$846,0)))</f>
        <v/>
      </c>
      <c r="AT70" s="856" t="str">
        <f>IF($B70="","",INDEX('All CCC'!AT$7:AT$846,MATCH(WatchList!$B70,'All CCC'!$B$7:$B$846,0)))</f>
        <v/>
      </c>
      <c r="AU70" s="856" t="str">
        <f>IF($B70="","",INDEX('All CCC'!AU$7:AU$846,MATCH(WatchList!$B70,'All CCC'!$B$7:$B$846,0)))</f>
        <v/>
      </c>
      <c r="AV70" s="856" t="str">
        <f>IF($B70="","",INDEX('All CCC'!AV$7:AV$846,MATCH(WatchList!$B70,'All CCC'!$B$7:$B$846,0)))</f>
        <v/>
      </c>
      <c r="AW70" s="856" t="str">
        <f>IF($B70="","",INDEX('All CCC'!AW$7:AW$846,MATCH(WatchList!$B70,'All CCC'!$B$7:$B$846,0)))</f>
        <v/>
      </c>
      <c r="AX70" s="856" t="str">
        <f>IF($B70="","",INDEX('All CCC'!AX$7:AX$846,MATCH(WatchList!$B70,'All CCC'!$B$7:$B$846,0)))</f>
        <v/>
      </c>
      <c r="AY70" s="856" t="str">
        <f>IF($B70="","",INDEX('All CCC'!AY$7:AY$846,MATCH(WatchList!$B70,'All CCC'!$B$7:$B$846,0)))</f>
        <v/>
      </c>
      <c r="AZ70" s="856" t="str">
        <f>IF($B70="","",INDEX('All CCC'!AZ$7:AZ$846,MATCH(WatchList!$B70,'All CCC'!$B$7:$B$846,0)))</f>
        <v/>
      </c>
      <c r="BA70" s="856" t="str">
        <f>IF($B70="","",INDEX('All CCC'!BA$7:BA$846,MATCH(WatchList!$B70,'All CCC'!$B$7:$B$846,0)))</f>
        <v/>
      </c>
      <c r="BB70" s="856" t="str">
        <f>IF($B70="","",INDEX('All CCC'!BB$7:BB$846,MATCH(WatchList!$B70,'All CCC'!$B$7:$B$846,0)))</f>
        <v/>
      </c>
      <c r="BC70" s="856" t="str">
        <f>IF($B70="","",INDEX('All CCC'!BC$7:BC$846,MATCH(WatchList!$B70,'All CCC'!$B$7:$B$846,0)))</f>
        <v/>
      </c>
      <c r="BD70" s="856" t="str">
        <f>IF($B70="","",INDEX('All CCC'!BD$7:BD$846,MATCH(WatchList!$B70,'All CCC'!$B$7:$B$846,0)))</f>
        <v/>
      </c>
      <c r="BE70" s="856" t="str">
        <f>IF($B70="","",INDEX('All CCC'!BE$7:BE$846,MATCH(WatchList!$B70,'All CCC'!$B$7:$B$846,0)))</f>
        <v/>
      </c>
      <c r="BF70" s="856" t="str">
        <f>IF($B70="","",INDEX('All CCC'!BF$7:BF$846,MATCH(WatchList!$B70,'All CCC'!$B$7:$B$846,0)))</f>
        <v/>
      </c>
      <c r="BG70" s="856" t="str">
        <f>IF($B70="","",INDEX('All CCC'!BG$7:BG$846,MATCH(WatchList!$B70,'All CCC'!$B$7:$B$846,0)))</f>
        <v/>
      </c>
    </row>
    <row r="71" spans="1:59" x14ac:dyDescent="0.2">
      <c r="A71" s="550" t="str">
        <f>IF($B71="","",INDEX('All CCC'!A$7:A$846,MATCH(WatchList!$B71,'All CCC'!$B$7:$B$846,0)))</f>
        <v/>
      </c>
      <c r="B71" s="31"/>
      <c r="C71" s="856" t="str">
        <f>IF($B71="","",INDEX('All CCC'!C$7:C$846,MATCH(WatchList!$B71,'All CCC'!$B$7:$B$846,0)))</f>
        <v/>
      </c>
      <c r="D71" s="856" t="str">
        <f>IF($B71="","",INDEX('All CCC'!D$7:D$846,MATCH(WatchList!$B71,'All CCC'!$B$7:$B$846,0)))</f>
        <v/>
      </c>
      <c r="E71" s="856" t="str">
        <f>IF($B71="","",INDEX('All CCC'!E$7:E$846,MATCH(WatchList!$B71,'All CCC'!$B$7:$B$846,0)))</f>
        <v/>
      </c>
      <c r="F71" s="856" t="str">
        <f>IF($B71="","",INDEX('All CCC'!F$7:F$846,MATCH(WatchList!$B71,'All CCC'!$B$7:$B$846,0)))</f>
        <v/>
      </c>
      <c r="G71" s="856" t="str">
        <f>IF($B71="","",INDEX('All CCC'!G$7:G$846,MATCH(WatchList!$B71,'All CCC'!$B$7:$B$846,0)))</f>
        <v/>
      </c>
      <c r="H71" s="856" t="str">
        <f>IF($B71="","",INDEX('All CCC'!H$7:H$846,MATCH(WatchList!$B71,'All CCC'!$B$7:$B$846,0)))</f>
        <v/>
      </c>
      <c r="I71" s="856" t="str">
        <f>IF($B71="","",INDEX('All CCC'!I$7:I$846,MATCH(WatchList!$B71,'All CCC'!$B$7:$B$846,0)))</f>
        <v/>
      </c>
      <c r="J71" s="856" t="str">
        <f>IF($B71="","",INDEX('All CCC'!J$7:J$846,MATCH(WatchList!$B71,'All CCC'!$B$7:$B$846,0)))</f>
        <v/>
      </c>
      <c r="K71" s="856" t="str">
        <f>IF($B71="","",INDEX('All CCC'!K$7:K$846,MATCH(WatchList!$B71,'All CCC'!$B$7:$B$846,0)))</f>
        <v/>
      </c>
      <c r="L71" s="856" t="str">
        <f>IF($B71="","",INDEX('All CCC'!L$7:L$846,MATCH(WatchList!$B71,'All CCC'!$B$7:$B$846,0)))</f>
        <v/>
      </c>
      <c r="M71" s="856" t="str">
        <f>IF($B71="","",INDEX('All CCC'!M$7:M$846,MATCH(WatchList!$B71,'All CCC'!$B$7:$B$846,0)))</f>
        <v/>
      </c>
      <c r="N71" s="856" t="str">
        <f>IF($B71="","",INDEX('All CCC'!N$7:N$846,MATCH(WatchList!$B71,'All CCC'!$B$7:$B$846,0)))</f>
        <v/>
      </c>
      <c r="O71" s="856" t="str">
        <f>IF($B71="","",INDEX('All CCC'!O$7:O$846,MATCH(WatchList!$B71,'All CCC'!$B$7:$B$846,0)))</f>
        <v/>
      </c>
      <c r="P71" s="857" t="str">
        <f>IF($B71="","",INDEX('All CCC'!P$7:P$846,MATCH(WatchList!$B71,'All CCC'!$B$7:$B$846,0)))</f>
        <v/>
      </c>
      <c r="Q71" s="857" t="str">
        <f>IF($B71="","",INDEX('All CCC'!Q$7:Q$846,MATCH(WatchList!$B71,'All CCC'!$B$7:$B$846,0)))</f>
        <v/>
      </c>
      <c r="R71" s="856" t="str">
        <f>IF($B71="","",INDEX('All CCC'!R$7:R$846,MATCH(WatchList!$B71,'All CCC'!$B$7:$B$846,0)))</f>
        <v/>
      </c>
      <c r="S71" s="856" t="str">
        <f>IF($B71="","",INDEX('All CCC'!S$7:S$846,MATCH(WatchList!$B71,'All CCC'!$B$7:$B$846,0)))</f>
        <v/>
      </c>
      <c r="T71" s="856" t="str">
        <f>IF($B71="","",INDEX('All CCC'!T$7:T$846,MATCH(WatchList!$B71,'All CCC'!$B$7:$B$846,0)))</f>
        <v/>
      </c>
      <c r="U71" s="856" t="str">
        <f>IF($B71="","",INDEX('All CCC'!U$7:U$846,MATCH(WatchList!$B71,'All CCC'!$B$7:$B$846,0)))</f>
        <v/>
      </c>
      <c r="V71" s="856" t="str">
        <f>IF($B71="","",INDEX('All CCC'!V$7:V$846,MATCH(WatchList!$B71,'All CCC'!$B$7:$B$846,0)))</f>
        <v/>
      </c>
      <c r="W71" s="856" t="str">
        <f>IF($B71="","",INDEX('All CCC'!W$7:W$846,MATCH(WatchList!$B71,'All CCC'!$B$7:$B$846,0)))</f>
        <v/>
      </c>
      <c r="X71" s="856" t="str">
        <f>IF($B71="","",INDEX('All CCC'!X$7:X$846,MATCH(WatchList!$B71,'All CCC'!$B$7:$B$846,0)))</f>
        <v/>
      </c>
      <c r="Y71" s="856" t="str">
        <f>IF($B71="","",INDEX('All CCC'!Y$7:Y$846,MATCH(WatchList!$B71,'All CCC'!$B$7:$B$846,0)))</f>
        <v/>
      </c>
      <c r="Z71" s="856" t="str">
        <f>IF($B71="","",INDEX('All CCC'!Z$7:Z$846,MATCH(WatchList!$B71,'All CCC'!$B$7:$B$846,0)))</f>
        <v/>
      </c>
      <c r="AA71" s="856" t="str">
        <f>IF($B71="","",INDEX('All CCC'!AA$7:AA$846,MATCH(WatchList!$B71,'All CCC'!$B$7:$B$846,0)))</f>
        <v/>
      </c>
      <c r="AB71" s="856" t="str">
        <f>IF($B71="","",INDEX('All CCC'!AB$7:AB$846,MATCH(WatchList!$B71,'All CCC'!$B$7:$B$846,0)))</f>
        <v/>
      </c>
      <c r="AC71" s="856" t="str">
        <f>IF($B71="","",INDEX('All CCC'!AC$7:AC$846,MATCH(WatchList!$B71,'All CCC'!$B$7:$B$846,0)))</f>
        <v/>
      </c>
      <c r="AD71" s="856" t="str">
        <f>IF($B71="","",INDEX('All CCC'!AD$7:AD$846,MATCH(WatchList!$B71,'All CCC'!$B$7:$B$846,0)))</f>
        <v/>
      </c>
      <c r="AE71" s="856" t="str">
        <f>IF($B71="","",INDEX('All CCC'!AE$7:AE$846,MATCH(WatchList!$B71,'All CCC'!$B$7:$B$846,0)))</f>
        <v/>
      </c>
      <c r="AF71" s="856" t="str">
        <f>IF($B71="","",INDEX('All CCC'!AF$7:AF$846,MATCH(WatchList!$B71,'All CCC'!$B$7:$B$846,0)))</f>
        <v/>
      </c>
      <c r="AG71" s="856" t="str">
        <f>IF($B71="","",INDEX('All CCC'!AG$7:AG$846,MATCH(WatchList!$B71,'All CCC'!$B$7:$B$846,0)))</f>
        <v/>
      </c>
      <c r="AH71" s="856" t="str">
        <f>IF($B71="","",INDEX('All CCC'!AH$7:AH$846,MATCH(WatchList!$B71,'All CCC'!$B$7:$B$846,0)))</f>
        <v/>
      </c>
      <c r="AI71" s="856" t="str">
        <f>IF($B71="","",INDEX('All CCC'!AI$7:AI$846,MATCH(WatchList!$B71,'All CCC'!$B$7:$B$846,0)))</f>
        <v/>
      </c>
      <c r="AJ71" s="856" t="str">
        <f>IF($B71="","",INDEX('All CCC'!AJ$7:AJ$846,MATCH(WatchList!$B71,'All CCC'!$B$7:$B$846,0)))</f>
        <v/>
      </c>
      <c r="AK71" s="856" t="str">
        <f>IF($B71="","",INDEX('All CCC'!AK$7:AK$846,MATCH(WatchList!$B71,'All CCC'!$B$7:$B$846,0)))</f>
        <v/>
      </c>
      <c r="AL71" s="856" t="str">
        <f>IF($B71="","",INDEX('All CCC'!AL$7:AL$846,MATCH(WatchList!$B71,'All CCC'!$B$7:$B$846,0)))</f>
        <v/>
      </c>
      <c r="AM71" s="856" t="str">
        <f>IF($B71="","",INDEX('All CCC'!AM$7:AM$846,MATCH(WatchList!$B71,'All CCC'!$B$7:$B$846,0)))</f>
        <v/>
      </c>
      <c r="AN71" s="856" t="str">
        <f>IF($B71="","",INDEX('All CCC'!AN$7:AN$846,MATCH(WatchList!$B71,'All CCC'!$B$7:$B$846,0)))</f>
        <v/>
      </c>
      <c r="AO71" s="856" t="str">
        <f>IF($B71="","",INDEX('All CCC'!AO$7:AO$846,MATCH(WatchList!$B71,'All CCC'!$B$7:$B$846,0)))</f>
        <v/>
      </c>
      <c r="AP71" s="856" t="str">
        <f>IF($B71="","",INDEX('All CCC'!AP$7:AP$846,MATCH(WatchList!$B71,'All CCC'!$B$7:$B$846,0)))</f>
        <v/>
      </c>
      <c r="AQ71" s="856" t="str">
        <f>IF($B71="","",INDEX('All CCC'!AQ$7:AQ$846,MATCH(WatchList!$B71,'All CCC'!$B$7:$B$846,0)))</f>
        <v/>
      </c>
      <c r="AR71" s="856" t="str">
        <f>IF($B71="","",INDEX('All CCC'!AR$7:AR$846,MATCH(WatchList!$B71,'All CCC'!$B$7:$B$846,0)))</f>
        <v/>
      </c>
      <c r="AS71" s="856" t="str">
        <f>IF($B71="","",INDEX('All CCC'!AS$7:AS$846,MATCH(WatchList!$B71,'All CCC'!$B$7:$B$846,0)))</f>
        <v/>
      </c>
      <c r="AT71" s="856" t="str">
        <f>IF($B71="","",INDEX('All CCC'!AT$7:AT$846,MATCH(WatchList!$B71,'All CCC'!$B$7:$B$846,0)))</f>
        <v/>
      </c>
      <c r="AU71" s="856" t="str">
        <f>IF($B71="","",INDEX('All CCC'!AU$7:AU$846,MATCH(WatchList!$B71,'All CCC'!$B$7:$B$846,0)))</f>
        <v/>
      </c>
      <c r="AV71" s="856" t="str">
        <f>IF($B71="","",INDEX('All CCC'!AV$7:AV$846,MATCH(WatchList!$B71,'All CCC'!$B$7:$B$846,0)))</f>
        <v/>
      </c>
      <c r="AW71" s="856" t="str">
        <f>IF($B71="","",INDEX('All CCC'!AW$7:AW$846,MATCH(WatchList!$B71,'All CCC'!$B$7:$B$846,0)))</f>
        <v/>
      </c>
      <c r="AX71" s="856" t="str">
        <f>IF($B71="","",INDEX('All CCC'!AX$7:AX$846,MATCH(WatchList!$B71,'All CCC'!$B$7:$B$846,0)))</f>
        <v/>
      </c>
      <c r="AY71" s="856" t="str">
        <f>IF($B71="","",INDEX('All CCC'!AY$7:AY$846,MATCH(WatchList!$B71,'All CCC'!$B$7:$B$846,0)))</f>
        <v/>
      </c>
      <c r="AZ71" s="856" t="str">
        <f>IF($B71="","",INDEX('All CCC'!AZ$7:AZ$846,MATCH(WatchList!$B71,'All CCC'!$B$7:$B$846,0)))</f>
        <v/>
      </c>
      <c r="BA71" s="856" t="str">
        <f>IF($B71="","",INDEX('All CCC'!BA$7:BA$846,MATCH(WatchList!$B71,'All CCC'!$B$7:$B$846,0)))</f>
        <v/>
      </c>
      <c r="BB71" s="856" t="str">
        <f>IF($B71="","",INDEX('All CCC'!BB$7:BB$846,MATCH(WatchList!$B71,'All CCC'!$B$7:$B$846,0)))</f>
        <v/>
      </c>
      <c r="BC71" s="856" t="str">
        <f>IF($B71="","",INDEX('All CCC'!BC$7:BC$846,MATCH(WatchList!$B71,'All CCC'!$B$7:$B$846,0)))</f>
        <v/>
      </c>
      <c r="BD71" s="856" t="str">
        <f>IF($B71="","",INDEX('All CCC'!BD$7:BD$846,MATCH(WatchList!$B71,'All CCC'!$B$7:$B$846,0)))</f>
        <v/>
      </c>
      <c r="BE71" s="856" t="str">
        <f>IF($B71="","",INDEX('All CCC'!BE$7:BE$846,MATCH(WatchList!$B71,'All CCC'!$B$7:$B$846,0)))</f>
        <v/>
      </c>
      <c r="BF71" s="856" t="str">
        <f>IF($B71="","",INDEX('All CCC'!BF$7:BF$846,MATCH(WatchList!$B71,'All CCC'!$B$7:$B$846,0)))</f>
        <v/>
      </c>
      <c r="BG71" s="856" t="str">
        <f>IF($B71="","",INDEX('All CCC'!BG$7:BG$846,MATCH(WatchList!$B71,'All CCC'!$B$7:$B$846,0)))</f>
        <v/>
      </c>
    </row>
    <row r="72" spans="1:59" x14ac:dyDescent="0.2">
      <c r="A72" s="550" t="str">
        <f>IF($B72="","",INDEX('All CCC'!A$7:A$846,MATCH(WatchList!$B72,'All CCC'!$B$7:$B$846,0)))</f>
        <v/>
      </c>
      <c r="B72" s="31"/>
      <c r="C72" s="856" t="str">
        <f>IF($B72="","",INDEX('All CCC'!C$7:C$846,MATCH(WatchList!$B72,'All CCC'!$B$7:$B$846,0)))</f>
        <v/>
      </c>
      <c r="D72" s="856" t="str">
        <f>IF($B72="","",INDEX('All CCC'!D$7:D$846,MATCH(WatchList!$B72,'All CCC'!$B$7:$B$846,0)))</f>
        <v/>
      </c>
      <c r="E72" s="856" t="str">
        <f>IF($B72="","",INDEX('All CCC'!E$7:E$846,MATCH(WatchList!$B72,'All CCC'!$B$7:$B$846,0)))</f>
        <v/>
      </c>
      <c r="F72" s="856" t="str">
        <f>IF($B72="","",INDEX('All CCC'!F$7:F$846,MATCH(WatchList!$B72,'All CCC'!$B$7:$B$846,0)))</f>
        <v/>
      </c>
      <c r="G72" s="856" t="str">
        <f>IF($B72="","",INDEX('All CCC'!G$7:G$846,MATCH(WatchList!$B72,'All CCC'!$B$7:$B$846,0)))</f>
        <v/>
      </c>
      <c r="H72" s="856" t="str">
        <f>IF($B72="","",INDEX('All CCC'!H$7:H$846,MATCH(WatchList!$B72,'All CCC'!$B$7:$B$846,0)))</f>
        <v/>
      </c>
      <c r="I72" s="856" t="str">
        <f>IF($B72="","",INDEX('All CCC'!I$7:I$846,MATCH(WatchList!$B72,'All CCC'!$B$7:$B$846,0)))</f>
        <v/>
      </c>
      <c r="J72" s="856" t="str">
        <f>IF($B72="","",INDEX('All CCC'!J$7:J$846,MATCH(WatchList!$B72,'All CCC'!$B$7:$B$846,0)))</f>
        <v/>
      </c>
      <c r="K72" s="856" t="str">
        <f>IF($B72="","",INDEX('All CCC'!K$7:K$846,MATCH(WatchList!$B72,'All CCC'!$B$7:$B$846,0)))</f>
        <v/>
      </c>
      <c r="L72" s="856" t="str">
        <f>IF($B72="","",INDEX('All CCC'!L$7:L$846,MATCH(WatchList!$B72,'All CCC'!$B$7:$B$846,0)))</f>
        <v/>
      </c>
      <c r="M72" s="856" t="str">
        <f>IF($B72="","",INDEX('All CCC'!M$7:M$846,MATCH(WatchList!$B72,'All CCC'!$B$7:$B$846,0)))</f>
        <v/>
      </c>
      <c r="N72" s="856" t="str">
        <f>IF($B72="","",INDEX('All CCC'!N$7:N$846,MATCH(WatchList!$B72,'All CCC'!$B$7:$B$846,0)))</f>
        <v/>
      </c>
      <c r="O72" s="856" t="str">
        <f>IF($B72="","",INDEX('All CCC'!O$7:O$846,MATCH(WatchList!$B72,'All CCC'!$B$7:$B$846,0)))</f>
        <v/>
      </c>
      <c r="P72" s="857" t="str">
        <f>IF($B72="","",INDEX('All CCC'!P$7:P$846,MATCH(WatchList!$B72,'All CCC'!$B$7:$B$846,0)))</f>
        <v/>
      </c>
      <c r="Q72" s="857" t="str">
        <f>IF($B72="","",INDEX('All CCC'!Q$7:Q$846,MATCH(WatchList!$B72,'All CCC'!$B$7:$B$846,0)))</f>
        <v/>
      </c>
      <c r="R72" s="856" t="str">
        <f>IF($B72="","",INDEX('All CCC'!R$7:R$846,MATCH(WatchList!$B72,'All CCC'!$B$7:$B$846,0)))</f>
        <v/>
      </c>
      <c r="S72" s="856" t="str">
        <f>IF($B72="","",INDEX('All CCC'!S$7:S$846,MATCH(WatchList!$B72,'All CCC'!$B$7:$B$846,0)))</f>
        <v/>
      </c>
      <c r="T72" s="856" t="str">
        <f>IF($B72="","",INDEX('All CCC'!T$7:T$846,MATCH(WatchList!$B72,'All CCC'!$B$7:$B$846,0)))</f>
        <v/>
      </c>
      <c r="U72" s="856" t="str">
        <f>IF($B72="","",INDEX('All CCC'!U$7:U$846,MATCH(WatchList!$B72,'All CCC'!$B$7:$B$846,0)))</f>
        <v/>
      </c>
      <c r="V72" s="856" t="str">
        <f>IF($B72="","",INDEX('All CCC'!V$7:V$846,MATCH(WatchList!$B72,'All CCC'!$B$7:$B$846,0)))</f>
        <v/>
      </c>
      <c r="W72" s="856" t="str">
        <f>IF($B72="","",INDEX('All CCC'!W$7:W$846,MATCH(WatchList!$B72,'All CCC'!$B$7:$B$846,0)))</f>
        <v/>
      </c>
      <c r="X72" s="856" t="str">
        <f>IF($B72="","",INDEX('All CCC'!X$7:X$846,MATCH(WatchList!$B72,'All CCC'!$B$7:$B$846,0)))</f>
        <v/>
      </c>
      <c r="Y72" s="856" t="str">
        <f>IF($B72="","",INDEX('All CCC'!Y$7:Y$846,MATCH(WatchList!$B72,'All CCC'!$B$7:$B$846,0)))</f>
        <v/>
      </c>
      <c r="Z72" s="856" t="str">
        <f>IF($B72="","",INDEX('All CCC'!Z$7:Z$846,MATCH(WatchList!$B72,'All CCC'!$B$7:$B$846,0)))</f>
        <v/>
      </c>
      <c r="AA72" s="856" t="str">
        <f>IF($B72="","",INDEX('All CCC'!AA$7:AA$846,MATCH(WatchList!$B72,'All CCC'!$B$7:$B$846,0)))</f>
        <v/>
      </c>
      <c r="AB72" s="856" t="str">
        <f>IF($B72="","",INDEX('All CCC'!AB$7:AB$846,MATCH(WatchList!$B72,'All CCC'!$B$7:$B$846,0)))</f>
        <v/>
      </c>
      <c r="AC72" s="856" t="str">
        <f>IF($B72="","",INDEX('All CCC'!AC$7:AC$846,MATCH(WatchList!$B72,'All CCC'!$B$7:$B$846,0)))</f>
        <v/>
      </c>
      <c r="AD72" s="856" t="str">
        <f>IF($B72="","",INDEX('All CCC'!AD$7:AD$846,MATCH(WatchList!$B72,'All CCC'!$B$7:$B$846,0)))</f>
        <v/>
      </c>
      <c r="AE72" s="856" t="str">
        <f>IF($B72="","",INDEX('All CCC'!AE$7:AE$846,MATCH(WatchList!$B72,'All CCC'!$B$7:$B$846,0)))</f>
        <v/>
      </c>
      <c r="AF72" s="856" t="str">
        <f>IF($B72="","",INDEX('All CCC'!AF$7:AF$846,MATCH(WatchList!$B72,'All CCC'!$B$7:$B$846,0)))</f>
        <v/>
      </c>
      <c r="AG72" s="856" t="str">
        <f>IF($B72="","",INDEX('All CCC'!AG$7:AG$846,MATCH(WatchList!$B72,'All CCC'!$B$7:$B$846,0)))</f>
        <v/>
      </c>
      <c r="AH72" s="856" t="str">
        <f>IF($B72="","",INDEX('All CCC'!AH$7:AH$846,MATCH(WatchList!$B72,'All CCC'!$B$7:$B$846,0)))</f>
        <v/>
      </c>
      <c r="AI72" s="856" t="str">
        <f>IF($B72="","",INDEX('All CCC'!AI$7:AI$846,MATCH(WatchList!$B72,'All CCC'!$B$7:$B$846,0)))</f>
        <v/>
      </c>
      <c r="AJ72" s="856" t="str">
        <f>IF($B72="","",INDEX('All CCC'!AJ$7:AJ$846,MATCH(WatchList!$B72,'All CCC'!$B$7:$B$846,0)))</f>
        <v/>
      </c>
      <c r="AK72" s="856" t="str">
        <f>IF($B72="","",INDEX('All CCC'!AK$7:AK$846,MATCH(WatchList!$B72,'All CCC'!$B$7:$B$846,0)))</f>
        <v/>
      </c>
      <c r="AL72" s="856" t="str">
        <f>IF($B72="","",INDEX('All CCC'!AL$7:AL$846,MATCH(WatchList!$B72,'All CCC'!$B$7:$B$846,0)))</f>
        <v/>
      </c>
      <c r="AM72" s="856" t="str">
        <f>IF($B72="","",INDEX('All CCC'!AM$7:AM$846,MATCH(WatchList!$B72,'All CCC'!$B$7:$B$846,0)))</f>
        <v/>
      </c>
      <c r="AN72" s="856" t="str">
        <f>IF($B72="","",INDEX('All CCC'!AN$7:AN$846,MATCH(WatchList!$B72,'All CCC'!$B$7:$B$846,0)))</f>
        <v/>
      </c>
      <c r="AO72" s="856" t="str">
        <f>IF($B72="","",INDEX('All CCC'!AO$7:AO$846,MATCH(WatchList!$B72,'All CCC'!$B$7:$B$846,0)))</f>
        <v/>
      </c>
      <c r="AP72" s="856" t="str">
        <f>IF($B72="","",INDEX('All CCC'!AP$7:AP$846,MATCH(WatchList!$B72,'All CCC'!$B$7:$B$846,0)))</f>
        <v/>
      </c>
      <c r="AQ72" s="856" t="str">
        <f>IF($B72="","",INDEX('All CCC'!AQ$7:AQ$846,MATCH(WatchList!$B72,'All CCC'!$B$7:$B$846,0)))</f>
        <v/>
      </c>
      <c r="AR72" s="856" t="str">
        <f>IF($B72="","",INDEX('All CCC'!AR$7:AR$846,MATCH(WatchList!$B72,'All CCC'!$B$7:$B$846,0)))</f>
        <v/>
      </c>
      <c r="AS72" s="856" t="str">
        <f>IF($B72="","",INDEX('All CCC'!AS$7:AS$846,MATCH(WatchList!$B72,'All CCC'!$B$7:$B$846,0)))</f>
        <v/>
      </c>
      <c r="AT72" s="856" t="str">
        <f>IF($B72="","",INDEX('All CCC'!AT$7:AT$846,MATCH(WatchList!$B72,'All CCC'!$B$7:$B$846,0)))</f>
        <v/>
      </c>
      <c r="AU72" s="856" t="str">
        <f>IF($B72="","",INDEX('All CCC'!AU$7:AU$846,MATCH(WatchList!$B72,'All CCC'!$B$7:$B$846,0)))</f>
        <v/>
      </c>
      <c r="AV72" s="856" t="str">
        <f>IF($B72="","",INDEX('All CCC'!AV$7:AV$846,MATCH(WatchList!$B72,'All CCC'!$B$7:$B$846,0)))</f>
        <v/>
      </c>
      <c r="AW72" s="856" t="str">
        <f>IF($B72="","",INDEX('All CCC'!AW$7:AW$846,MATCH(WatchList!$B72,'All CCC'!$B$7:$B$846,0)))</f>
        <v/>
      </c>
      <c r="AX72" s="856" t="str">
        <f>IF($B72="","",INDEX('All CCC'!AX$7:AX$846,MATCH(WatchList!$B72,'All CCC'!$B$7:$B$846,0)))</f>
        <v/>
      </c>
      <c r="AY72" s="856" t="str">
        <f>IF($B72="","",INDEX('All CCC'!AY$7:AY$846,MATCH(WatchList!$B72,'All CCC'!$B$7:$B$846,0)))</f>
        <v/>
      </c>
      <c r="AZ72" s="856" t="str">
        <f>IF($B72="","",INDEX('All CCC'!AZ$7:AZ$846,MATCH(WatchList!$B72,'All CCC'!$B$7:$B$846,0)))</f>
        <v/>
      </c>
      <c r="BA72" s="856" t="str">
        <f>IF($B72="","",INDEX('All CCC'!BA$7:BA$846,MATCH(WatchList!$B72,'All CCC'!$B$7:$B$846,0)))</f>
        <v/>
      </c>
      <c r="BB72" s="856" t="str">
        <f>IF($B72="","",INDEX('All CCC'!BB$7:BB$846,MATCH(WatchList!$B72,'All CCC'!$B$7:$B$846,0)))</f>
        <v/>
      </c>
      <c r="BC72" s="856" t="str">
        <f>IF($B72="","",INDEX('All CCC'!BC$7:BC$846,MATCH(WatchList!$B72,'All CCC'!$B$7:$B$846,0)))</f>
        <v/>
      </c>
      <c r="BD72" s="856" t="str">
        <f>IF($B72="","",INDEX('All CCC'!BD$7:BD$846,MATCH(WatchList!$B72,'All CCC'!$B$7:$B$846,0)))</f>
        <v/>
      </c>
      <c r="BE72" s="856" t="str">
        <f>IF($B72="","",INDEX('All CCC'!BE$7:BE$846,MATCH(WatchList!$B72,'All CCC'!$B$7:$B$846,0)))</f>
        <v/>
      </c>
      <c r="BF72" s="856" t="str">
        <f>IF($B72="","",INDEX('All CCC'!BF$7:BF$846,MATCH(WatchList!$B72,'All CCC'!$B$7:$B$846,0)))</f>
        <v/>
      </c>
      <c r="BG72" s="856" t="str">
        <f>IF($B72="","",INDEX('All CCC'!BG$7:BG$846,MATCH(WatchList!$B72,'All CCC'!$B$7:$B$846,0)))</f>
        <v/>
      </c>
    </row>
    <row r="73" spans="1:59" x14ac:dyDescent="0.2">
      <c r="A73" s="550" t="str">
        <f>IF($B73="","",INDEX('All CCC'!A$7:A$846,MATCH(WatchList!$B73,'All CCC'!$B$7:$B$846,0)))</f>
        <v/>
      </c>
      <c r="B73" s="31"/>
      <c r="C73" s="856" t="str">
        <f>IF($B73="","",INDEX('All CCC'!C$7:C$846,MATCH(WatchList!$B73,'All CCC'!$B$7:$B$846,0)))</f>
        <v/>
      </c>
      <c r="D73" s="856" t="str">
        <f>IF($B73="","",INDEX('All CCC'!D$7:D$846,MATCH(WatchList!$B73,'All CCC'!$B$7:$B$846,0)))</f>
        <v/>
      </c>
      <c r="E73" s="856" t="str">
        <f>IF($B73="","",INDEX('All CCC'!E$7:E$846,MATCH(WatchList!$B73,'All CCC'!$B$7:$B$846,0)))</f>
        <v/>
      </c>
      <c r="F73" s="856" t="str">
        <f>IF($B73="","",INDEX('All CCC'!F$7:F$846,MATCH(WatchList!$B73,'All CCC'!$B$7:$B$846,0)))</f>
        <v/>
      </c>
      <c r="G73" s="856" t="str">
        <f>IF($B73="","",INDEX('All CCC'!G$7:G$846,MATCH(WatchList!$B73,'All CCC'!$B$7:$B$846,0)))</f>
        <v/>
      </c>
      <c r="H73" s="856" t="str">
        <f>IF($B73="","",INDEX('All CCC'!H$7:H$846,MATCH(WatchList!$B73,'All CCC'!$B$7:$B$846,0)))</f>
        <v/>
      </c>
      <c r="I73" s="856" t="str">
        <f>IF($B73="","",INDEX('All CCC'!I$7:I$846,MATCH(WatchList!$B73,'All CCC'!$B$7:$B$846,0)))</f>
        <v/>
      </c>
      <c r="J73" s="856" t="str">
        <f>IF($B73="","",INDEX('All CCC'!J$7:J$846,MATCH(WatchList!$B73,'All CCC'!$B$7:$B$846,0)))</f>
        <v/>
      </c>
      <c r="K73" s="856" t="str">
        <f>IF($B73="","",INDEX('All CCC'!K$7:K$846,MATCH(WatchList!$B73,'All CCC'!$B$7:$B$846,0)))</f>
        <v/>
      </c>
      <c r="L73" s="856" t="str">
        <f>IF($B73="","",INDEX('All CCC'!L$7:L$846,MATCH(WatchList!$B73,'All CCC'!$B$7:$B$846,0)))</f>
        <v/>
      </c>
      <c r="M73" s="856" t="str">
        <f>IF($B73="","",INDEX('All CCC'!M$7:M$846,MATCH(WatchList!$B73,'All CCC'!$B$7:$B$846,0)))</f>
        <v/>
      </c>
      <c r="N73" s="856" t="str">
        <f>IF($B73="","",INDEX('All CCC'!N$7:N$846,MATCH(WatchList!$B73,'All CCC'!$B$7:$B$846,0)))</f>
        <v/>
      </c>
      <c r="O73" s="856" t="str">
        <f>IF($B73="","",INDEX('All CCC'!O$7:O$846,MATCH(WatchList!$B73,'All CCC'!$B$7:$B$846,0)))</f>
        <v/>
      </c>
      <c r="P73" s="857" t="str">
        <f>IF($B73="","",INDEX('All CCC'!P$7:P$846,MATCH(WatchList!$B73,'All CCC'!$B$7:$B$846,0)))</f>
        <v/>
      </c>
      <c r="Q73" s="857" t="str">
        <f>IF($B73="","",INDEX('All CCC'!Q$7:Q$846,MATCH(WatchList!$B73,'All CCC'!$B$7:$B$846,0)))</f>
        <v/>
      </c>
      <c r="R73" s="856" t="str">
        <f>IF($B73="","",INDEX('All CCC'!R$7:R$846,MATCH(WatchList!$B73,'All CCC'!$B$7:$B$846,0)))</f>
        <v/>
      </c>
      <c r="S73" s="856" t="str">
        <f>IF($B73="","",INDEX('All CCC'!S$7:S$846,MATCH(WatchList!$B73,'All CCC'!$B$7:$B$846,0)))</f>
        <v/>
      </c>
      <c r="T73" s="856" t="str">
        <f>IF($B73="","",INDEX('All CCC'!T$7:T$846,MATCH(WatchList!$B73,'All CCC'!$B$7:$B$846,0)))</f>
        <v/>
      </c>
      <c r="U73" s="856" t="str">
        <f>IF($B73="","",INDEX('All CCC'!U$7:U$846,MATCH(WatchList!$B73,'All CCC'!$B$7:$B$846,0)))</f>
        <v/>
      </c>
      <c r="V73" s="856" t="str">
        <f>IF($B73="","",INDEX('All CCC'!V$7:V$846,MATCH(WatchList!$B73,'All CCC'!$B$7:$B$846,0)))</f>
        <v/>
      </c>
      <c r="W73" s="856" t="str">
        <f>IF($B73="","",INDEX('All CCC'!W$7:W$846,MATCH(WatchList!$B73,'All CCC'!$B$7:$B$846,0)))</f>
        <v/>
      </c>
      <c r="X73" s="856" t="str">
        <f>IF($B73="","",INDEX('All CCC'!X$7:X$846,MATCH(WatchList!$B73,'All CCC'!$B$7:$B$846,0)))</f>
        <v/>
      </c>
      <c r="Y73" s="856" t="str">
        <f>IF($B73="","",INDEX('All CCC'!Y$7:Y$846,MATCH(WatchList!$B73,'All CCC'!$B$7:$B$846,0)))</f>
        <v/>
      </c>
      <c r="Z73" s="856" t="str">
        <f>IF($B73="","",INDEX('All CCC'!Z$7:Z$846,MATCH(WatchList!$B73,'All CCC'!$B$7:$B$846,0)))</f>
        <v/>
      </c>
      <c r="AA73" s="856" t="str">
        <f>IF($B73="","",INDEX('All CCC'!AA$7:AA$846,MATCH(WatchList!$B73,'All CCC'!$B$7:$B$846,0)))</f>
        <v/>
      </c>
      <c r="AB73" s="856" t="str">
        <f>IF($B73="","",INDEX('All CCC'!AB$7:AB$846,MATCH(WatchList!$B73,'All CCC'!$B$7:$B$846,0)))</f>
        <v/>
      </c>
      <c r="AC73" s="856" t="str">
        <f>IF($B73="","",INDEX('All CCC'!AC$7:AC$846,MATCH(WatchList!$B73,'All CCC'!$B$7:$B$846,0)))</f>
        <v/>
      </c>
      <c r="AD73" s="856" t="str">
        <f>IF($B73="","",INDEX('All CCC'!AD$7:AD$846,MATCH(WatchList!$B73,'All CCC'!$B$7:$B$846,0)))</f>
        <v/>
      </c>
      <c r="AE73" s="856" t="str">
        <f>IF($B73="","",INDEX('All CCC'!AE$7:AE$846,MATCH(WatchList!$B73,'All CCC'!$B$7:$B$846,0)))</f>
        <v/>
      </c>
      <c r="AF73" s="856" t="str">
        <f>IF($B73="","",INDEX('All CCC'!AF$7:AF$846,MATCH(WatchList!$B73,'All CCC'!$B$7:$B$846,0)))</f>
        <v/>
      </c>
      <c r="AG73" s="856" t="str">
        <f>IF($B73="","",INDEX('All CCC'!AG$7:AG$846,MATCH(WatchList!$B73,'All CCC'!$B$7:$B$846,0)))</f>
        <v/>
      </c>
      <c r="AH73" s="856" t="str">
        <f>IF($B73="","",INDEX('All CCC'!AH$7:AH$846,MATCH(WatchList!$B73,'All CCC'!$B$7:$B$846,0)))</f>
        <v/>
      </c>
      <c r="AI73" s="856" t="str">
        <f>IF($B73="","",INDEX('All CCC'!AI$7:AI$846,MATCH(WatchList!$B73,'All CCC'!$B$7:$B$846,0)))</f>
        <v/>
      </c>
      <c r="AJ73" s="856" t="str">
        <f>IF($B73="","",INDEX('All CCC'!AJ$7:AJ$846,MATCH(WatchList!$B73,'All CCC'!$B$7:$B$846,0)))</f>
        <v/>
      </c>
      <c r="AK73" s="856" t="str">
        <f>IF($B73="","",INDEX('All CCC'!AK$7:AK$846,MATCH(WatchList!$B73,'All CCC'!$B$7:$B$846,0)))</f>
        <v/>
      </c>
      <c r="AL73" s="856" t="str">
        <f>IF($B73="","",INDEX('All CCC'!AL$7:AL$846,MATCH(WatchList!$B73,'All CCC'!$B$7:$B$846,0)))</f>
        <v/>
      </c>
      <c r="AM73" s="856" t="str">
        <f>IF($B73="","",INDEX('All CCC'!AM$7:AM$846,MATCH(WatchList!$B73,'All CCC'!$B$7:$B$846,0)))</f>
        <v/>
      </c>
      <c r="AN73" s="856" t="str">
        <f>IF($B73="","",INDEX('All CCC'!AN$7:AN$846,MATCH(WatchList!$B73,'All CCC'!$B$7:$B$846,0)))</f>
        <v/>
      </c>
      <c r="AO73" s="856" t="str">
        <f>IF($B73="","",INDEX('All CCC'!AO$7:AO$846,MATCH(WatchList!$B73,'All CCC'!$B$7:$B$846,0)))</f>
        <v/>
      </c>
      <c r="AP73" s="856" t="str">
        <f>IF($B73="","",INDEX('All CCC'!AP$7:AP$846,MATCH(WatchList!$B73,'All CCC'!$B$7:$B$846,0)))</f>
        <v/>
      </c>
      <c r="AQ73" s="856" t="str">
        <f>IF($B73="","",INDEX('All CCC'!AQ$7:AQ$846,MATCH(WatchList!$B73,'All CCC'!$B$7:$B$846,0)))</f>
        <v/>
      </c>
      <c r="AR73" s="856" t="str">
        <f>IF($B73="","",INDEX('All CCC'!AR$7:AR$846,MATCH(WatchList!$B73,'All CCC'!$B$7:$B$846,0)))</f>
        <v/>
      </c>
      <c r="AS73" s="856" t="str">
        <f>IF($B73="","",INDEX('All CCC'!AS$7:AS$846,MATCH(WatchList!$B73,'All CCC'!$B$7:$B$846,0)))</f>
        <v/>
      </c>
      <c r="AT73" s="856" t="str">
        <f>IF($B73="","",INDEX('All CCC'!AT$7:AT$846,MATCH(WatchList!$B73,'All CCC'!$B$7:$B$846,0)))</f>
        <v/>
      </c>
      <c r="AU73" s="856" t="str">
        <f>IF($B73="","",INDEX('All CCC'!AU$7:AU$846,MATCH(WatchList!$B73,'All CCC'!$B$7:$B$846,0)))</f>
        <v/>
      </c>
      <c r="AV73" s="856" t="str">
        <f>IF($B73="","",INDEX('All CCC'!AV$7:AV$846,MATCH(WatchList!$B73,'All CCC'!$B$7:$B$846,0)))</f>
        <v/>
      </c>
      <c r="AW73" s="856" t="str">
        <f>IF($B73="","",INDEX('All CCC'!AW$7:AW$846,MATCH(WatchList!$B73,'All CCC'!$B$7:$B$846,0)))</f>
        <v/>
      </c>
      <c r="AX73" s="856" t="str">
        <f>IF($B73="","",INDEX('All CCC'!AX$7:AX$846,MATCH(WatchList!$B73,'All CCC'!$B$7:$B$846,0)))</f>
        <v/>
      </c>
      <c r="AY73" s="856" t="str">
        <f>IF($B73="","",INDEX('All CCC'!AY$7:AY$846,MATCH(WatchList!$B73,'All CCC'!$B$7:$B$846,0)))</f>
        <v/>
      </c>
      <c r="AZ73" s="856" t="str">
        <f>IF($B73="","",INDEX('All CCC'!AZ$7:AZ$846,MATCH(WatchList!$B73,'All CCC'!$B$7:$B$846,0)))</f>
        <v/>
      </c>
      <c r="BA73" s="856" t="str">
        <f>IF($B73="","",INDEX('All CCC'!BA$7:BA$846,MATCH(WatchList!$B73,'All CCC'!$B$7:$B$846,0)))</f>
        <v/>
      </c>
      <c r="BB73" s="856" t="str">
        <f>IF($B73="","",INDEX('All CCC'!BB$7:BB$846,MATCH(WatchList!$B73,'All CCC'!$B$7:$B$846,0)))</f>
        <v/>
      </c>
      <c r="BC73" s="856" t="str">
        <f>IF($B73="","",INDEX('All CCC'!BC$7:BC$846,MATCH(WatchList!$B73,'All CCC'!$B$7:$B$846,0)))</f>
        <v/>
      </c>
      <c r="BD73" s="856" t="str">
        <f>IF($B73="","",INDEX('All CCC'!BD$7:BD$846,MATCH(WatchList!$B73,'All CCC'!$B$7:$B$846,0)))</f>
        <v/>
      </c>
      <c r="BE73" s="856" t="str">
        <f>IF($B73="","",INDEX('All CCC'!BE$7:BE$846,MATCH(WatchList!$B73,'All CCC'!$B$7:$B$846,0)))</f>
        <v/>
      </c>
      <c r="BF73" s="856" t="str">
        <f>IF($B73="","",INDEX('All CCC'!BF$7:BF$846,MATCH(WatchList!$B73,'All CCC'!$B$7:$B$846,0)))</f>
        <v/>
      </c>
      <c r="BG73" s="856" t="str">
        <f>IF($B73="","",INDEX('All CCC'!BG$7:BG$846,MATCH(WatchList!$B73,'All CCC'!$B$7:$B$846,0)))</f>
        <v/>
      </c>
    </row>
    <row r="74" spans="1:59" x14ac:dyDescent="0.2">
      <c r="A74" s="550" t="str">
        <f>IF($B74="","",INDEX('All CCC'!A$7:A$846,MATCH(WatchList!$B74,'All CCC'!$B$7:$B$846,0)))</f>
        <v/>
      </c>
      <c r="B74" s="31"/>
      <c r="C74" s="856" t="str">
        <f>IF($B74="","",INDEX('All CCC'!C$7:C$846,MATCH(WatchList!$B74,'All CCC'!$B$7:$B$846,0)))</f>
        <v/>
      </c>
      <c r="D74" s="856" t="str">
        <f>IF($B74="","",INDEX('All CCC'!D$7:D$846,MATCH(WatchList!$B74,'All CCC'!$B$7:$B$846,0)))</f>
        <v/>
      </c>
      <c r="E74" s="856" t="str">
        <f>IF($B74="","",INDEX('All CCC'!E$7:E$846,MATCH(WatchList!$B74,'All CCC'!$B$7:$B$846,0)))</f>
        <v/>
      </c>
      <c r="F74" s="856" t="str">
        <f>IF($B74="","",INDEX('All CCC'!F$7:F$846,MATCH(WatchList!$B74,'All CCC'!$B$7:$B$846,0)))</f>
        <v/>
      </c>
      <c r="G74" s="856" t="str">
        <f>IF($B74="","",INDEX('All CCC'!G$7:G$846,MATCH(WatchList!$B74,'All CCC'!$B$7:$B$846,0)))</f>
        <v/>
      </c>
      <c r="H74" s="856" t="str">
        <f>IF($B74="","",INDEX('All CCC'!H$7:H$846,MATCH(WatchList!$B74,'All CCC'!$B$7:$B$846,0)))</f>
        <v/>
      </c>
      <c r="I74" s="856" t="str">
        <f>IF($B74="","",INDEX('All CCC'!I$7:I$846,MATCH(WatchList!$B74,'All CCC'!$B$7:$B$846,0)))</f>
        <v/>
      </c>
      <c r="J74" s="856" t="str">
        <f>IF($B74="","",INDEX('All CCC'!J$7:J$846,MATCH(WatchList!$B74,'All CCC'!$B$7:$B$846,0)))</f>
        <v/>
      </c>
      <c r="K74" s="856" t="str">
        <f>IF($B74="","",INDEX('All CCC'!K$7:K$846,MATCH(WatchList!$B74,'All CCC'!$B$7:$B$846,0)))</f>
        <v/>
      </c>
      <c r="L74" s="856" t="str">
        <f>IF($B74="","",INDEX('All CCC'!L$7:L$846,MATCH(WatchList!$B74,'All CCC'!$B$7:$B$846,0)))</f>
        <v/>
      </c>
      <c r="M74" s="856" t="str">
        <f>IF($B74="","",INDEX('All CCC'!M$7:M$846,MATCH(WatchList!$B74,'All CCC'!$B$7:$B$846,0)))</f>
        <v/>
      </c>
      <c r="N74" s="856" t="str">
        <f>IF($B74="","",INDEX('All CCC'!N$7:N$846,MATCH(WatchList!$B74,'All CCC'!$B$7:$B$846,0)))</f>
        <v/>
      </c>
      <c r="O74" s="856" t="str">
        <f>IF($B74="","",INDEX('All CCC'!O$7:O$846,MATCH(WatchList!$B74,'All CCC'!$B$7:$B$846,0)))</f>
        <v/>
      </c>
      <c r="P74" s="857" t="str">
        <f>IF($B74="","",INDEX('All CCC'!P$7:P$846,MATCH(WatchList!$B74,'All CCC'!$B$7:$B$846,0)))</f>
        <v/>
      </c>
      <c r="Q74" s="857" t="str">
        <f>IF($B74="","",INDEX('All CCC'!Q$7:Q$846,MATCH(WatchList!$B74,'All CCC'!$B$7:$B$846,0)))</f>
        <v/>
      </c>
      <c r="R74" s="856" t="str">
        <f>IF($B74="","",INDEX('All CCC'!R$7:R$846,MATCH(WatchList!$B74,'All CCC'!$B$7:$B$846,0)))</f>
        <v/>
      </c>
      <c r="S74" s="856" t="str">
        <f>IF($B74="","",INDEX('All CCC'!S$7:S$846,MATCH(WatchList!$B74,'All CCC'!$B$7:$B$846,0)))</f>
        <v/>
      </c>
      <c r="T74" s="856" t="str">
        <f>IF($B74="","",INDEX('All CCC'!T$7:T$846,MATCH(WatchList!$B74,'All CCC'!$B$7:$B$846,0)))</f>
        <v/>
      </c>
      <c r="U74" s="856" t="str">
        <f>IF($B74="","",INDEX('All CCC'!U$7:U$846,MATCH(WatchList!$B74,'All CCC'!$B$7:$B$846,0)))</f>
        <v/>
      </c>
      <c r="V74" s="856" t="str">
        <f>IF($B74="","",INDEX('All CCC'!V$7:V$846,MATCH(WatchList!$B74,'All CCC'!$B$7:$B$846,0)))</f>
        <v/>
      </c>
      <c r="W74" s="856" t="str">
        <f>IF($B74="","",INDEX('All CCC'!W$7:W$846,MATCH(WatchList!$B74,'All CCC'!$B$7:$B$846,0)))</f>
        <v/>
      </c>
      <c r="X74" s="856" t="str">
        <f>IF($B74="","",INDEX('All CCC'!X$7:X$846,MATCH(WatchList!$B74,'All CCC'!$B$7:$B$846,0)))</f>
        <v/>
      </c>
      <c r="Y74" s="856" t="str">
        <f>IF($B74="","",INDEX('All CCC'!Y$7:Y$846,MATCH(WatchList!$B74,'All CCC'!$B$7:$B$846,0)))</f>
        <v/>
      </c>
      <c r="Z74" s="856" t="str">
        <f>IF($B74="","",INDEX('All CCC'!Z$7:Z$846,MATCH(WatchList!$B74,'All CCC'!$B$7:$B$846,0)))</f>
        <v/>
      </c>
      <c r="AA74" s="856" t="str">
        <f>IF($B74="","",INDEX('All CCC'!AA$7:AA$846,MATCH(WatchList!$B74,'All CCC'!$B$7:$B$846,0)))</f>
        <v/>
      </c>
      <c r="AB74" s="856" t="str">
        <f>IF($B74="","",INDEX('All CCC'!AB$7:AB$846,MATCH(WatchList!$B74,'All CCC'!$B$7:$B$846,0)))</f>
        <v/>
      </c>
      <c r="AC74" s="856" t="str">
        <f>IF($B74="","",INDEX('All CCC'!AC$7:AC$846,MATCH(WatchList!$B74,'All CCC'!$B$7:$B$846,0)))</f>
        <v/>
      </c>
      <c r="AD74" s="856" t="str">
        <f>IF($B74="","",INDEX('All CCC'!AD$7:AD$846,MATCH(WatchList!$B74,'All CCC'!$B$7:$B$846,0)))</f>
        <v/>
      </c>
      <c r="AE74" s="856" t="str">
        <f>IF($B74="","",INDEX('All CCC'!AE$7:AE$846,MATCH(WatchList!$B74,'All CCC'!$B$7:$B$846,0)))</f>
        <v/>
      </c>
      <c r="AF74" s="856" t="str">
        <f>IF($B74="","",INDEX('All CCC'!AF$7:AF$846,MATCH(WatchList!$B74,'All CCC'!$B$7:$B$846,0)))</f>
        <v/>
      </c>
      <c r="AG74" s="856" t="str">
        <f>IF($B74="","",INDEX('All CCC'!AG$7:AG$846,MATCH(WatchList!$B74,'All CCC'!$B$7:$B$846,0)))</f>
        <v/>
      </c>
      <c r="AH74" s="856" t="str">
        <f>IF($B74="","",INDEX('All CCC'!AH$7:AH$846,MATCH(WatchList!$B74,'All CCC'!$B$7:$B$846,0)))</f>
        <v/>
      </c>
      <c r="AI74" s="856" t="str">
        <f>IF($B74="","",INDEX('All CCC'!AI$7:AI$846,MATCH(WatchList!$B74,'All CCC'!$B$7:$B$846,0)))</f>
        <v/>
      </c>
      <c r="AJ74" s="856" t="str">
        <f>IF($B74="","",INDEX('All CCC'!AJ$7:AJ$846,MATCH(WatchList!$B74,'All CCC'!$B$7:$B$846,0)))</f>
        <v/>
      </c>
      <c r="AK74" s="856" t="str">
        <f>IF($B74="","",INDEX('All CCC'!AK$7:AK$846,MATCH(WatchList!$B74,'All CCC'!$B$7:$B$846,0)))</f>
        <v/>
      </c>
      <c r="AL74" s="856" t="str">
        <f>IF($B74="","",INDEX('All CCC'!AL$7:AL$846,MATCH(WatchList!$B74,'All CCC'!$B$7:$B$846,0)))</f>
        <v/>
      </c>
      <c r="AM74" s="856" t="str">
        <f>IF($B74="","",INDEX('All CCC'!AM$7:AM$846,MATCH(WatchList!$B74,'All CCC'!$B$7:$B$846,0)))</f>
        <v/>
      </c>
      <c r="AN74" s="856" t="str">
        <f>IF($B74="","",INDEX('All CCC'!AN$7:AN$846,MATCH(WatchList!$B74,'All CCC'!$B$7:$B$846,0)))</f>
        <v/>
      </c>
      <c r="AO74" s="856" t="str">
        <f>IF($B74="","",INDEX('All CCC'!AO$7:AO$846,MATCH(WatchList!$B74,'All CCC'!$B$7:$B$846,0)))</f>
        <v/>
      </c>
      <c r="AP74" s="856" t="str">
        <f>IF($B74="","",INDEX('All CCC'!AP$7:AP$846,MATCH(WatchList!$B74,'All CCC'!$B$7:$B$846,0)))</f>
        <v/>
      </c>
      <c r="AQ74" s="856" t="str">
        <f>IF($B74="","",INDEX('All CCC'!AQ$7:AQ$846,MATCH(WatchList!$B74,'All CCC'!$B$7:$B$846,0)))</f>
        <v/>
      </c>
      <c r="AR74" s="856" t="str">
        <f>IF($B74="","",INDEX('All CCC'!AR$7:AR$846,MATCH(WatchList!$B74,'All CCC'!$B$7:$B$846,0)))</f>
        <v/>
      </c>
      <c r="AS74" s="856" t="str">
        <f>IF($B74="","",INDEX('All CCC'!AS$7:AS$846,MATCH(WatchList!$B74,'All CCC'!$B$7:$B$846,0)))</f>
        <v/>
      </c>
      <c r="AT74" s="856" t="str">
        <f>IF($B74="","",INDEX('All CCC'!AT$7:AT$846,MATCH(WatchList!$B74,'All CCC'!$B$7:$B$846,0)))</f>
        <v/>
      </c>
      <c r="AU74" s="856" t="str">
        <f>IF($B74="","",INDEX('All CCC'!AU$7:AU$846,MATCH(WatchList!$B74,'All CCC'!$B$7:$B$846,0)))</f>
        <v/>
      </c>
      <c r="AV74" s="856" t="str">
        <f>IF($B74="","",INDEX('All CCC'!AV$7:AV$846,MATCH(WatchList!$B74,'All CCC'!$B$7:$B$846,0)))</f>
        <v/>
      </c>
      <c r="AW74" s="856" t="str">
        <f>IF($B74="","",INDEX('All CCC'!AW$7:AW$846,MATCH(WatchList!$B74,'All CCC'!$B$7:$B$846,0)))</f>
        <v/>
      </c>
      <c r="AX74" s="856" t="str">
        <f>IF($B74="","",INDEX('All CCC'!AX$7:AX$846,MATCH(WatchList!$B74,'All CCC'!$B$7:$B$846,0)))</f>
        <v/>
      </c>
      <c r="AY74" s="856" t="str">
        <f>IF($B74="","",INDEX('All CCC'!AY$7:AY$846,MATCH(WatchList!$B74,'All CCC'!$B$7:$B$846,0)))</f>
        <v/>
      </c>
      <c r="AZ74" s="856" t="str">
        <f>IF($B74="","",INDEX('All CCC'!AZ$7:AZ$846,MATCH(WatchList!$B74,'All CCC'!$B$7:$B$846,0)))</f>
        <v/>
      </c>
      <c r="BA74" s="856" t="str">
        <f>IF($B74="","",INDEX('All CCC'!BA$7:BA$846,MATCH(WatchList!$B74,'All CCC'!$B$7:$B$846,0)))</f>
        <v/>
      </c>
      <c r="BB74" s="856" t="str">
        <f>IF($B74="","",INDEX('All CCC'!BB$7:BB$846,MATCH(WatchList!$B74,'All CCC'!$B$7:$B$846,0)))</f>
        <v/>
      </c>
      <c r="BC74" s="856" t="str">
        <f>IF($B74="","",INDEX('All CCC'!BC$7:BC$846,MATCH(WatchList!$B74,'All CCC'!$B$7:$B$846,0)))</f>
        <v/>
      </c>
      <c r="BD74" s="856" t="str">
        <f>IF($B74="","",INDEX('All CCC'!BD$7:BD$846,MATCH(WatchList!$B74,'All CCC'!$B$7:$B$846,0)))</f>
        <v/>
      </c>
      <c r="BE74" s="856" t="str">
        <f>IF($B74="","",INDEX('All CCC'!BE$7:BE$846,MATCH(WatchList!$B74,'All CCC'!$B$7:$B$846,0)))</f>
        <v/>
      </c>
      <c r="BF74" s="856" t="str">
        <f>IF($B74="","",INDEX('All CCC'!BF$7:BF$846,MATCH(WatchList!$B74,'All CCC'!$B$7:$B$846,0)))</f>
        <v/>
      </c>
      <c r="BG74" s="856" t="str">
        <f>IF($B74="","",INDEX('All CCC'!BG$7:BG$846,MATCH(WatchList!$B74,'All CCC'!$B$7:$B$846,0)))</f>
        <v/>
      </c>
    </row>
    <row r="75" spans="1:59" x14ac:dyDescent="0.2">
      <c r="A75" s="550" t="str">
        <f>IF($B75="","",INDEX('All CCC'!A$7:A$846,MATCH(WatchList!$B75,'All CCC'!$B$7:$B$846,0)))</f>
        <v/>
      </c>
      <c r="B75" s="31"/>
      <c r="C75" s="856" t="str">
        <f>IF($B75="","",INDEX('All CCC'!C$7:C$846,MATCH(WatchList!$B75,'All CCC'!$B$7:$B$846,0)))</f>
        <v/>
      </c>
      <c r="D75" s="856" t="str">
        <f>IF($B75="","",INDEX('All CCC'!D$7:D$846,MATCH(WatchList!$B75,'All CCC'!$B$7:$B$846,0)))</f>
        <v/>
      </c>
      <c r="E75" s="856" t="str">
        <f>IF($B75="","",INDEX('All CCC'!E$7:E$846,MATCH(WatchList!$B75,'All CCC'!$B$7:$B$846,0)))</f>
        <v/>
      </c>
      <c r="F75" s="856" t="str">
        <f>IF($B75="","",INDEX('All CCC'!F$7:F$846,MATCH(WatchList!$B75,'All CCC'!$B$7:$B$846,0)))</f>
        <v/>
      </c>
      <c r="G75" s="856" t="str">
        <f>IF($B75="","",INDEX('All CCC'!G$7:G$846,MATCH(WatchList!$B75,'All CCC'!$B$7:$B$846,0)))</f>
        <v/>
      </c>
      <c r="H75" s="856" t="str">
        <f>IF($B75="","",INDEX('All CCC'!H$7:H$846,MATCH(WatchList!$B75,'All CCC'!$B$7:$B$846,0)))</f>
        <v/>
      </c>
      <c r="I75" s="856" t="str">
        <f>IF($B75="","",INDEX('All CCC'!I$7:I$846,MATCH(WatchList!$B75,'All CCC'!$B$7:$B$846,0)))</f>
        <v/>
      </c>
      <c r="J75" s="856" t="str">
        <f>IF($B75="","",INDEX('All CCC'!J$7:J$846,MATCH(WatchList!$B75,'All CCC'!$B$7:$B$846,0)))</f>
        <v/>
      </c>
      <c r="K75" s="856" t="str">
        <f>IF($B75="","",INDEX('All CCC'!K$7:K$846,MATCH(WatchList!$B75,'All CCC'!$B$7:$B$846,0)))</f>
        <v/>
      </c>
      <c r="L75" s="856" t="str">
        <f>IF($B75="","",INDEX('All CCC'!L$7:L$846,MATCH(WatchList!$B75,'All CCC'!$B$7:$B$846,0)))</f>
        <v/>
      </c>
      <c r="M75" s="856" t="str">
        <f>IF($B75="","",INDEX('All CCC'!M$7:M$846,MATCH(WatchList!$B75,'All CCC'!$B$7:$B$846,0)))</f>
        <v/>
      </c>
      <c r="N75" s="856" t="str">
        <f>IF($B75="","",INDEX('All CCC'!N$7:N$846,MATCH(WatchList!$B75,'All CCC'!$B$7:$B$846,0)))</f>
        <v/>
      </c>
      <c r="O75" s="856" t="str">
        <f>IF($B75="","",INDEX('All CCC'!O$7:O$846,MATCH(WatchList!$B75,'All CCC'!$B$7:$B$846,0)))</f>
        <v/>
      </c>
      <c r="P75" s="857" t="str">
        <f>IF($B75="","",INDEX('All CCC'!P$7:P$846,MATCH(WatchList!$B75,'All CCC'!$B$7:$B$846,0)))</f>
        <v/>
      </c>
      <c r="Q75" s="857" t="str">
        <f>IF($B75="","",INDEX('All CCC'!Q$7:Q$846,MATCH(WatchList!$B75,'All CCC'!$B$7:$B$846,0)))</f>
        <v/>
      </c>
      <c r="R75" s="856" t="str">
        <f>IF($B75="","",INDEX('All CCC'!R$7:R$846,MATCH(WatchList!$B75,'All CCC'!$B$7:$B$846,0)))</f>
        <v/>
      </c>
      <c r="S75" s="856" t="str">
        <f>IF($B75="","",INDEX('All CCC'!S$7:S$846,MATCH(WatchList!$B75,'All CCC'!$B$7:$B$846,0)))</f>
        <v/>
      </c>
      <c r="T75" s="856" t="str">
        <f>IF($B75="","",INDEX('All CCC'!T$7:T$846,MATCH(WatchList!$B75,'All CCC'!$B$7:$B$846,0)))</f>
        <v/>
      </c>
      <c r="U75" s="856" t="str">
        <f>IF($B75="","",INDEX('All CCC'!U$7:U$846,MATCH(WatchList!$B75,'All CCC'!$B$7:$B$846,0)))</f>
        <v/>
      </c>
      <c r="V75" s="856" t="str">
        <f>IF($B75="","",INDEX('All CCC'!V$7:V$846,MATCH(WatchList!$B75,'All CCC'!$B$7:$B$846,0)))</f>
        <v/>
      </c>
      <c r="W75" s="856" t="str">
        <f>IF($B75="","",INDEX('All CCC'!W$7:W$846,MATCH(WatchList!$B75,'All CCC'!$B$7:$B$846,0)))</f>
        <v/>
      </c>
      <c r="X75" s="856" t="str">
        <f>IF($B75="","",INDEX('All CCC'!X$7:X$846,MATCH(WatchList!$B75,'All CCC'!$B$7:$B$846,0)))</f>
        <v/>
      </c>
      <c r="Y75" s="856" t="str">
        <f>IF($B75="","",INDEX('All CCC'!Y$7:Y$846,MATCH(WatchList!$B75,'All CCC'!$B$7:$B$846,0)))</f>
        <v/>
      </c>
      <c r="Z75" s="856" t="str">
        <f>IF($B75="","",INDEX('All CCC'!Z$7:Z$846,MATCH(WatchList!$B75,'All CCC'!$B$7:$B$846,0)))</f>
        <v/>
      </c>
      <c r="AA75" s="856" t="str">
        <f>IF($B75="","",INDEX('All CCC'!AA$7:AA$846,MATCH(WatchList!$B75,'All CCC'!$B$7:$B$846,0)))</f>
        <v/>
      </c>
      <c r="AB75" s="856" t="str">
        <f>IF($B75="","",INDEX('All CCC'!AB$7:AB$846,MATCH(WatchList!$B75,'All CCC'!$B$7:$B$846,0)))</f>
        <v/>
      </c>
      <c r="AC75" s="856" t="str">
        <f>IF($B75="","",INDEX('All CCC'!AC$7:AC$846,MATCH(WatchList!$B75,'All CCC'!$B$7:$B$846,0)))</f>
        <v/>
      </c>
      <c r="AD75" s="856" t="str">
        <f>IF($B75="","",INDEX('All CCC'!AD$7:AD$846,MATCH(WatchList!$B75,'All CCC'!$B$7:$B$846,0)))</f>
        <v/>
      </c>
      <c r="AE75" s="856" t="str">
        <f>IF($B75="","",INDEX('All CCC'!AE$7:AE$846,MATCH(WatchList!$B75,'All CCC'!$B$7:$B$846,0)))</f>
        <v/>
      </c>
      <c r="AF75" s="856" t="str">
        <f>IF($B75="","",INDEX('All CCC'!AF$7:AF$846,MATCH(WatchList!$B75,'All CCC'!$B$7:$B$846,0)))</f>
        <v/>
      </c>
      <c r="AG75" s="856" t="str">
        <f>IF($B75="","",INDEX('All CCC'!AG$7:AG$846,MATCH(WatchList!$B75,'All CCC'!$B$7:$B$846,0)))</f>
        <v/>
      </c>
      <c r="AH75" s="856" t="str">
        <f>IF($B75="","",INDEX('All CCC'!AH$7:AH$846,MATCH(WatchList!$B75,'All CCC'!$B$7:$B$846,0)))</f>
        <v/>
      </c>
      <c r="AI75" s="856" t="str">
        <f>IF($B75="","",INDEX('All CCC'!AI$7:AI$846,MATCH(WatchList!$B75,'All CCC'!$B$7:$B$846,0)))</f>
        <v/>
      </c>
      <c r="AJ75" s="856" t="str">
        <f>IF($B75="","",INDEX('All CCC'!AJ$7:AJ$846,MATCH(WatchList!$B75,'All CCC'!$B$7:$B$846,0)))</f>
        <v/>
      </c>
      <c r="AK75" s="856" t="str">
        <f>IF($B75="","",INDEX('All CCC'!AK$7:AK$846,MATCH(WatchList!$B75,'All CCC'!$B$7:$B$846,0)))</f>
        <v/>
      </c>
      <c r="AL75" s="856" t="str">
        <f>IF($B75="","",INDEX('All CCC'!AL$7:AL$846,MATCH(WatchList!$B75,'All CCC'!$B$7:$B$846,0)))</f>
        <v/>
      </c>
      <c r="AM75" s="856" t="str">
        <f>IF($B75="","",INDEX('All CCC'!AM$7:AM$846,MATCH(WatchList!$B75,'All CCC'!$B$7:$B$846,0)))</f>
        <v/>
      </c>
      <c r="AN75" s="856" t="str">
        <f>IF($B75="","",INDEX('All CCC'!AN$7:AN$846,MATCH(WatchList!$B75,'All CCC'!$B$7:$B$846,0)))</f>
        <v/>
      </c>
      <c r="AO75" s="856" t="str">
        <f>IF($B75="","",INDEX('All CCC'!AO$7:AO$846,MATCH(WatchList!$B75,'All CCC'!$B$7:$B$846,0)))</f>
        <v/>
      </c>
      <c r="AP75" s="856" t="str">
        <f>IF($B75="","",INDEX('All CCC'!AP$7:AP$846,MATCH(WatchList!$B75,'All CCC'!$B$7:$B$846,0)))</f>
        <v/>
      </c>
      <c r="AQ75" s="856" t="str">
        <f>IF($B75="","",INDEX('All CCC'!AQ$7:AQ$846,MATCH(WatchList!$B75,'All CCC'!$B$7:$B$846,0)))</f>
        <v/>
      </c>
      <c r="AR75" s="856" t="str">
        <f>IF($B75="","",INDEX('All CCC'!AR$7:AR$846,MATCH(WatchList!$B75,'All CCC'!$B$7:$B$846,0)))</f>
        <v/>
      </c>
      <c r="AS75" s="856" t="str">
        <f>IF($B75="","",INDEX('All CCC'!AS$7:AS$846,MATCH(WatchList!$B75,'All CCC'!$B$7:$B$846,0)))</f>
        <v/>
      </c>
      <c r="AT75" s="856" t="str">
        <f>IF($B75="","",INDEX('All CCC'!AT$7:AT$846,MATCH(WatchList!$B75,'All CCC'!$B$7:$B$846,0)))</f>
        <v/>
      </c>
      <c r="AU75" s="856" t="str">
        <f>IF($B75="","",INDEX('All CCC'!AU$7:AU$846,MATCH(WatchList!$B75,'All CCC'!$B$7:$B$846,0)))</f>
        <v/>
      </c>
      <c r="AV75" s="856" t="str">
        <f>IF($B75="","",INDEX('All CCC'!AV$7:AV$846,MATCH(WatchList!$B75,'All CCC'!$B$7:$B$846,0)))</f>
        <v/>
      </c>
      <c r="AW75" s="856" t="str">
        <f>IF($B75="","",INDEX('All CCC'!AW$7:AW$846,MATCH(WatchList!$B75,'All CCC'!$B$7:$B$846,0)))</f>
        <v/>
      </c>
      <c r="AX75" s="856" t="str">
        <f>IF($B75="","",INDEX('All CCC'!AX$7:AX$846,MATCH(WatchList!$B75,'All CCC'!$B$7:$B$846,0)))</f>
        <v/>
      </c>
      <c r="AY75" s="856" t="str">
        <f>IF($B75="","",INDEX('All CCC'!AY$7:AY$846,MATCH(WatchList!$B75,'All CCC'!$B$7:$B$846,0)))</f>
        <v/>
      </c>
      <c r="AZ75" s="856" t="str">
        <f>IF($B75="","",INDEX('All CCC'!AZ$7:AZ$846,MATCH(WatchList!$B75,'All CCC'!$B$7:$B$846,0)))</f>
        <v/>
      </c>
      <c r="BA75" s="856" t="str">
        <f>IF($B75="","",INDEX('All CCC'!BA$7:BA$846,MATCH(WatchList!$B75,'All CCC'!$B$7:$B$846,0)))</f>
        <v/>
      </c>
      <c r="BB75" s="856" t="str">
        <f>IF($B75="","",INDEX('All CCC'!BB$7:BB$846,MATCH(WatchList!$B75,'All CCC'!$B$7:$B$846,0)))</f>
        <v/>
      </c>
      <c r="BC75" s="856" t="str">
        <f>IF($B75="","",INDEX('All CCC'!BC$7:BC$846,MATCH(WatchList!$B75,'All CCC'!$B$7:$B$846,0)))</f>
        <v/>
      </c>
      <c r="BD75" s="856" t="str">
        <f>IF($B75="","",INDEX('All CCC'!BD$7:BD$846,MATCH(WatchList!$B75,'All CCC'!$B$7:$B$846,0)))</f>
        <v/>
      </c>
      <c r="BE75" s="856" t="str">
        <f>IF($B75="","",INDEX('All CCC'!BE$7:BE$846,MATCH(WatchList!$B75,'All CCC'!$B$7:$B$846,0)))</f>
        <v/>
      </c>
      <c r="BF75" s="856" t="str">
        <f>IF($B75="","",INDEX('All CCC'!BF$7:BF$846,MATCH(WatchList!$B75,'All CCC'!$B$7:$B$846,0)))</f>
        <v/>
      </c>
      <c r="BG75" s="856" t="str">
        <f>IF($B75="","",INDEX('All CCC'!BG$7:BG$846,MATCH(WatchList!$B75,'All CCC'!$B$7:$B$846,0)))</f>
        <v/>
      </c>
    </row>
    <row r="76" spans="1:59" x14ac:dyDescent="0.2">
      <c r="A76" s="550" t="str">
        <f>IF($B76="","",INDEX('All CCC'!A$7:A$846,MATCH(WatchList!$B76,'All CCC'!$B$7:$B$846,0)))</f>
        <v/>
      </c>
      <c r="B76" s="31"/>
      <c r="C76" s="856" t="str">
        <f>IF($B76="","",INDEX('All CCC'!C$7:C$846,MATCH(WatchList!$B76,'All CCC'!$B$7:$B$846,0)))</f>
        <v/>
      </c>
      <c r="D76" s="856" t="str">
        <f>IF($B76="","",INDEX('All CCC'!D$7:D$846,MATCH(WatchList!$B76,'All CCC'!$B$7:$B$846,0)))</f>
        <v/>
      </c>
      <c r="E76" s="856" t="str">
        <f>IF($B76="","",INDEX('All CCC'!E$7:E$846,MATCH(WatchList!$B76,'All CCC'!$B$7:$B$846,0)))</f>
        <v/>
      </c>
      <c r="F76" s="856" t="str">
        <f>IF($B76="","",INDEX('All CCC'!F$7:F$846,MATCH(WatchList!$B76,'All CCC'!$B$7:$B$846,0)))</f>
        <v/>
      </c>
      <c r="G76" s="856" t="str">
        <f>IF($B76="","",INDEX('All CCC'!G$7:G$846,MATCH(WatchList!$B76,'All CCC'!$B$7:$B$846,0)))</f>
        <v/>
      </c>
      <c r="H76" s="856" t="str">
        <f>IF($B76="","",INDEX('All CCC'!H$7:H$846,MATCH(WatchList!$B76,'All CCC'!$B$7:$B$846,0)))</f>
        <v/>
      </c>
      <c r="I76" s="856" t="str">
        <f>IF($B76="","",INDEX('All CCC'!I$7:I$846,MATCH(WatchList!$B76,'All CCC'!$B$7:$B$846,0)))</f>
        <v/>
      </c>
      <c r="J76" s="856" t="str">
        <f>IF($B76="","",INDEX('All CCC'!J$7:J$846,MATCH(WatchList!$B76,'All CCC'!$B$7:$B$846,0)))</f>
        <v/>
      </c>
      <c r="K76" s="856" t="str">
        <f>IF($B76="","",INDEX('All CCC'!K$7:K$846,MATCH(WatchList!$B76,'All CCC'!$B$7:$B$846,0)))</f>
        <v/>
      </c>
      <c r="L76" s="856" t="str">
        <f>IF($B76="","",INDEX('All CCC'!L$7:L$846,MATCH(WatchList!$B76,'All CCC'!$B$7:$B$846,0)))</f>
        <v/>
      </c>
      <c r="M76" s="856" t="str">
        <f>IF($B76="","",INDEX('All CCC'!M$7:M$846,MATCH(WatchList!$B76,'All CCC'!$B$7:$B$846,0)))</f>
        <v/>
      </c>
      <c r="N76" s="856" t="str">
        <f>IF($B76="","",INDEX('All CCC'!N$7:N$846,MATCH(WatchList!$B76,'All CCC'!$B$7:$B$846,0)))</f>
        <v/>
      </c>
      <c r="O76" s="856" t="str">
        <f>IF($B76="","",INDEX('All CCC'!O$7:O$846,MATCH(WatchList!$B76,'All CCC'!$B$7:$B$846,0)))</f>
        <v/>
      </c>
      <c r="P76" s="857" t="str">
        <f>IF($B76="","",INDEX('All CCC'!P$7:P$846,MATCH(WatchList!$B76,'All CCC'!$B$7:$B$846,0)))</f>
        <v/>
      </c>
      <c r="Q76" s="857" t="str">
        <f>IF($B76="","",INDEX('All CCC'!Q$7:Q$846,MATCH(WatchList!$B76,'All CCC'!$B$7:$B$846,0)))</f>
        <v/>
      </c>
      <c r="R76" s="856" t="str">
        <f>IF($B76="","",INDEX('All CCC'!R$7:R$846,MATCH(WatchList!$B76,'All CCC'!$B$7:$B$846,0)))</f>
        <v/>
      </c>
      <c r="S76" s="856" t="str">
        <f>IF($B76="","",INDEX('All CCC'!S$7:S$846,MATCH(WatchList!$B76,'All CCC'!$B$7:$B$846,0)))</f>
        <v/>
      </c>
      <c r="T76" s="856" t="str">
        <f>IF($B76="","",INDEX('All CCC'!T$7:T$846,MATCH(WatchList!$B76,'All CCC'!$B$7:$B$846,0)))</f>
        <v/>
      </c>
      <c r="U76" s="856" t="str">
        <f>IF($B76="","",INDEX('All CCC'!U$7:U$846,MATCH(WatchList!$B76,'All CCC'!$B$7:$B$846,0)))</f>
        <v/>
      </c>
      <c r="V76" s="856" t="str">
        <f>IF($B76="","",INDEX('All CCC'!V$7:V$846,MATCH(WatchList!$B76,'All CCC'!$B$7:$B$846,0)))</f>
        <v/>
      </c>
      <c r="W76" s="856" t="str">
        <f>IF($B76="","",INDEX('All CCC'!W$7:W$846,MATCH(WatchList!$B76,'All CCC'!$B$7:$B$846,0)))</f>
        <v/>
      </c>
      <c r="X76" s="856" t="str">
        <f>IF($B76="","",INDEX('All CCC'!X$7:X$846,MATCH(WatchList!$B76,'All CCC'!$B$7:$B$846,0)))</f>
        <v/>
      </c>
      <c r="Y76" s="856" t="str">
        <f>IF($B76="","",INDEX('All CCC'!Y$7:Y$846,MATCH(WatchList!$B76,'All CCC'!$B$7:$B$846,0)))</f>
        <v/>
      </c>
      <c r="Z76" s="856" t="str">
        <f>IF($B76="","",INDEX('All CCC'!Z$7:Z$846,MATCH(WatchList!$B76,'All CCC'!$B$7:$B$846,0)))</f>
        <v/>
      </c>
      <c r="AA76" s="856" t="str">
        <f>IF($B76="","",INDEX('All CCC'!AA$7:AA$846,MATCH(WatchList!$B76,'All CCC'!$B$7:$B$846,0)))</f>
        <v/>
      </c>
      <c r="AB76" s="856" t="str">
        <f>IF($B76="","",INDEX('All CCC'!AB$7:AB$846,MATCH(WatchList!$B76,'All CCC'!$B$7:$B$846,0)))</f>
        <v/>
      </c>
      <c r="AC76" s="856" t="str">
        <f>IF($B76="","",INDEX('All CCC'!AC$7:AC$846,MATCH(WatchList!$B76,'All CCC'!$B$7:$B$846,0)))</f>
        <v/>
      </c>
      <c r="AD76" s="856" t="str">
        <f>IF($B76="","",INDEX('All CCC'!AD$7:AD$846,MATCH(WatchList!$B76,'All CCC'!$B$7:$B$846,0)))</f>
        <v/>
      </c>
      <c r="AE76" s="856" t="str">
        <f>IF($B76="","",INDEX('All CCC'!AE$7:AE$846,MATCH(WatchList!$B76,'All CCC'!$B$7:$B$846,0)))</f>
        <v/>
      </c>
      <c r="AF76" s="856" t="str">
        <f>IF($B76="","",INDEX('All CCC'!AF$7:AF$846,MATCH(WatchList!$B76,'All CCC'!$B$7:$B$846,0)))</f>
        <v/>
      </c>
      <c r="AG76" s="856" t="str">
        <f>IF($B76="","",INDEX('All CCC'!AG$7:AG$846,MATCH(WatchList!$B76,'All CCC'!$B$7:$B$846,0)))</f>
        <v/>
      </c>
      <c r="AH76" s="856" t="str">
        <f>IF($B76="","",INDEX('All CCC'!AH$7:AH$846,MATCH(WatchList!$B76,'All CCC'!$B$7:$B$846,0)))</f>
        <v/>
      </c>
      <c r="AI76" s="856" t="str">
        <f>IF($B76="","",INDEX('All CCC'!AI$7:AI$846,MATCH(WatchList!$B76,'All CCC'!$B$7:$B$846,0)))</f>
        <v/>
      </c>
      <c r="AJ76" s="856" t="str">
        <f>IF($B76="","",INDEX('All CCC'!AJ$7:AJ$846,MATCH(WatchList!$B76,'All CCC'!$B$7:$B$846,0)))</f>
        <v/>
      </c>
      <c r="AK76" s="856" t="str">
        <f>IF($B76="","",INDEX('All CCC'!AK$7:AK$846,MATCH(WatchList!$B76,'All CCC'!$B$7:$B$846,0)))</f>
        <v/>
      </c>
      <c r="AL76" s="856" t="str">
        <f>IF($B76="","",INDEX('All CCC'!AL$7:AL$846,MATCH(WatchList!$B76,'All CCC'!$B$7:$B$846,0)))</f>
        <v/>
      </c>
      <c r="AM76" s="856" t="str">
        <f>IF($B76="","",INDEX('All CCC'!AM$7:AM$846,MATCH(WatchList!$B76,'All CCC'!$B$7:$B$846,0)))</f>
        <v/>
      </c>
      <c r="AN76" s="856" t="str">
        <f>IF($B76="","",INDEX('All CCC'!AN$7:AN$846,MATCH(WatchList!$B76,'All CCC'!$B$7:$B$846,0)))</f>
        <v/>
      </c>
      <c r="AO76" s="856" t="str">
        <f>IF($B76="","",INDEX('All CCC'!AO$7:AO$846,MATCH(WatchList!$B76,'All CCC'!$B$7:$B$846,0)))</f>
        <v/>
      </c>
      <c r="AP76" s="856" t="str">
        <f>IF($B76="","",INDEX('All CCC'!AP$7:AP$846,MATCH(WatchList!$B76,'All CCC'!$B$7:$B$846,0)))</f>
        <v/>
      </c>
      <c r="AQ76" s="856" t="str">
        <f>IF($B76="","",INDEX('All CCC'!AQ$7:AQ$846,MATCH(WatchList!$B76,'All CCC'!$B$7:$B$846,0)))</f>
        <v/>
      </c>
      <c r="AR76" s="856" t="str">
        <f>IF($B76="","",INDEX('All CCC'!AR$7:AR$846,MATCH(WatchList!$B76,'All CCC'!$B$7:$B$846,0)))</f>
        <v/>
      </c>
      <c r="AS76" s="856" t="str">
        <f>IF($B76="","",INDEX('All CCC'!AS$7:AS$846,MATCH(WatchList!$B76,'All CCC'!$B$7:$B$846,0)))</f>
        <v/>
      </c>
      <c r="AT76" s="856" t="str">
        <f>IF($B76="","",INDEX('All CCC'!AT$7:AT$846,MATCH(WatchList!$B76,'All CCC'!$B$7:$B$846,0)))</f>
        <v/>
      </c>
      <c r="AU76" s="856" t="str">
        <f>IF($B76="","",INDEX('All CCC'!AU$7:AU$846,MATCH(WatchList!$B76,'All CCC'!$B$7:$B$846,0)))</f>
        <v/>
      </c>
      <c r="AV76" s="856" t="str">
        <f>IF($B76="","",INDEX('All CCC'!AV$7:AV$846,MATCH(WatchList!$B76,'All CCC'!$B$7:$B$846,0)))</f>
        <v/>
      </c>
      <c r="AW76" s="856" t="str">
        <f>IF($B76="","",INDEX('All CCC'!AW$7:AW$846,MATCH(WatchList!$B76,'All CCC'!$B$7:$B$846,0)))</f>
        <v/>
      </c>
      <c r="AX76" s="856" t="str">
        <f>IF($B76="","",INDEX('All CCC'!AX$7:AX$846,MATCH(WatchList!$B76,'All CCC'!$B$7:$B$846,0)))</f>
        <v/>
      </c>
      <c r="AY76" s="856" t="str">
        <f>IF($B76="","",INDEX('All CCC'!AY$7:AY$846,MATCH(WatchList!$B76,'All CCC'!$B$7:$B$846,0)))</f>
        <v/>
      </c>
      <c r="AZ76" s="856" t="str">
        <f>IF($B76="","",INDEX('All CCC'!AZ$7:AZ$846,MATCH(WatchList!$B76,'All CCC'!$B$7:$B$846,0)))</f>
        <v/>
      </c>
      <c r="BA76" s="856" t="str">
        <f>IF($B76="","",INDEX('All CCC'!BA$7:BA$846,MATCH(WatchList!$B76,'All CCC'!$B$7:$B$846,0)))</f>
        <v/>
      </c>
      <c r="BB76" s="856" t="str">
        <f>IF($B76="","",INDEX('All CCC'!BB$7:BB$846,MATCH(WatchList!$B76,'All CCC'!$B$7:$B$846,0)))</f>
        <v/>
      </c>
      <c r="BC76" s="856" t="str">
        <f>IF($B76="","",INDEX('All CCC'!BC$7:BC$846,MATCH(WatchList!$B76,'All CCC'!$B$7:$B$846,0)))</f>
        <v/>
      </c>
      <c r="BD76" s="856" t="str">
        <f>IF($B76="","",INDEX('All CCC'!BD$7:BD$846,MATCH(WatchList!$B76,'All CCC'!$B$7:$B$846,0)))</f>
        <v/>
      </c>
      <c r="BE76" s="856" t="str">
        <f>IF($B76="","",INDEX('All CCC'!BE$7:BE$846,MATCH(WatchList!$B76,'All CCC'!$B$7:$B$846,0)))</f>
        <v/>
      </c>
      <c r="BF76" s="856" t="str">
        <f>IF($B76="","",INDEX('All CCC'!BF$7:BF$846,MATCH(WatchList!$B76,'All CCC'!$B$7:$B$846,0)))</f>
        <v/>
      </c>
      <c r="BG76" s="856" t="str">
        <f>IF($B76="","",INDEX('All CCC'!BG$7:BG$846,MATCH(WatchList!$B76,'All CCC'!$B$7:$B$846,0)))</f>
        <v/>
      </c>
    </row>
    <row r="77" spans="1:59" x14ac:dyDescent="0.2">
      <c r="A77" s="550" t="str">
        <f>IF($B77="","",INDEX('All CCC'!A$7:A$846,MATCH(WatchList!$B77,'All CCC'!$B$7:$B$846,0)))</f>
        <v/>
      </c>
      <c r="B77" s="31"/>
      <c r="C77" s="856" t="str">
        <f>IF($B77="","",INDEX('All CCC'!C$7:C$846,MATCH(WatchList!$B77,'All CCC'!$B$7:$B$846,0)))</f>
        <v/>
      </c>
      <c r="D77" s="856" t="str">
        <f>IF($B77="","",INDEX('All CCC'!D$7:D$846,MATCH(WatchList!$B77,'All CCC'!$B$7:$B$846,0)))</f>
        <v/>
      </c>
      <c r="E77" s="856" t="str">
        <f>IF($B77="","",INDEX('All CCC'!E$7:E$846,MATCH(WatchList!$B77,'All CCC'!$B$7:$B$846,0)))</f>
        <v/>
      </c>
      <c r="F77" s="856" t="str">
        <f>IF($B77="","",INDEX('All CCC'!F$7:F$846,MATCH(WatchList!$B77,'All CCC'!$B$7:$B$846,0)))</f>
        <v/>
      </c>
      <c r="G77" s="856" t="str">
        <f>IF($B77="","",INDEX('All CCC'!G$7:G$846,MATCH(WatchList!$B77,'All CCC'!$B$7:$B$846,0)))</f>
        <v/>
      </c>
      <c r="H77" s="856" t="str">
        <f>IF($B77="","",INDEX('All CCC'!H$7:H$846,MATCH(WatchList!$B77,'All CCC'!$B$7:$B$846,0)))</f>
        <v/>
      </c>
      <c r="I77" s="856" t="str">
        <f>IF($B77="","",INDEX('All CCC'!I$7:I$846,MATCH(WatchList!$B77,'All CCC'!$B$7:$B$846,0)))</f>
        <v/>
      </c>
      <c r="J77" s="856" t="str">
        <f>IF($B77="","",INDEX('All CCC'!J$7:J$846,MATCH(WatchList!$B77,'All CCC'!$B$7:$B$846,0)))</f>
        <v/>
      </c>
      <c r="K77" s="856" t="str">
        <f>IF($B77="","",INDEX('All CCC'!K$7:K$846,MATCH(WatchList!$B77,'All CCC'!$B$7:$B$846,0)))</f>
        <v/>
      </c>
      <c r="L77" s="856" t="str">
        <f>IF($B77="","",INDEX('All CCC'!L$7:L$846,MATCH(WatchList!$B77,'All CCC'!$B$7:$B$846,0)))</f>
        <v/>
      </c>
      <c r="M77" s="856" t="str">
        <f>IF($B77="","",INDEX('All CCC'!M$7:M$846,MATCH(WatchList!$B77,'All CCC'!$B$7:$B$846,0)))</f>
        <v/>
      </c>
      <c r="N77" s="856" t="str">
        <f>IF($B77="","",INDEX('All CCC'!N$7:N$846,MATCH(WatchList!$B77,'All CCC'!$B$7:$B$846,0)))</f>
        <v/>
      </c>
      <c r="O77" s="856" t="str">
        <f>IF($B77="","",INDEX('All CCC'!O$7:O$846,MATCH(WatchList!$B77,'All CCC'!$B$7:$B$846,0)))</f>
        <v/>
      </c>
      <c r="P77" s="857" t="str">
        <f>IF($B77="","",INDEX('All CCC'!P$7:P$846,MATCH(WatchList!$B77,'All CCC'!$B$7:$B$846,0)))</f>
        <v/>
      </c>
      <c r="Q77" s="857" t="str">
        <f>IF($B77="","",INDEX('All CCC'!Q$7:Q$846,MATCH(WatchList!$B77,'All CCC'!$B$7:$B$846,0)))</f>
        <v/>
      </c>
      <c r="R77" s="856" t="str">
        <f>IF($B77="","",INDEX('All CCC'!R$7:R$846,MATCH(WatchList!$B77,'All CCC'!$B$7:$B$846,0)))</f>
        <v/>
      </c>
      <c r="S77" s="856" t="str">
        <f>IF($B77="","",INDEX('All CCC'!S$7:S$846,MATCH(WatchList!$B77,'All CCC'!$B$7:$B$846,0)))</f>
        <v/>
      </c>
      <c r="T77" s="856" t="str">
        <f>IF($B77="","",INDEX('All CCC'!T$7:T$846,MATCH(WatchList!$B77,'All CCC'!$B$7:$B$846,0)))</f>
        <v/>
      </c>
      <c r="U77" s="856" t="str">
        <f>IF($B77="","",INDEX('All CCC'!U$7:U$846,MATCH(WatchList!$B77,'All CCC'!$B$7:$B$846,0)))</f>
        <v/>
      </c>
      <c r="V77" s="856" t="str">
        <f>IF($B77="","",INDEX('All CCC'!V$7:V$846,MATCH(WatchList!$B77,'All CCC'!$B$7:$B$846,0)))</f>
        <v/>
      </c>
      <c r="W77" s="856" t="str">
        <f>IF($B77="","",INDEX('All CCC'!W$7:W$846,MATCH(WatchList!$B77,'All CCC'!$B$7:$B$846,0)))</f>
        <v/>
      </c>
      <c r="X77" s="856" t="str">
        <f>IF($B77="","",INDEX('All CCC'!X$7:X$846,MATCH(WatchList!$B77,'All CCC'!$B$7:$B$846,0)))</f>
        <v/>
      </c>
      <c r="Y77" s="856" t="str">
        <f>IF($B77="","",INDEX('All CCC'!Y$7:Y$846,MATCH(WatchList!$B77,'All CCC'!$B$7:$B$846,0)))</f>
        <v/>
      </c>
      <c r="Z77" s="856" t="str">
        <f>IF($B77="","",INDEX('All CCC'!Z$7:Z$846,MATCH(WatchList!$B77,'All CCC'!$B$7:$B$846,0)))</f>
        <v/>
      </c>
      <c r="AA77" s="856" t="str">
        <f>IF($B77="","",INDEX('All CCC'!AA$7:AA$846,MATCH(WatchList!$B77,'All CCC'!$B$7:$B$846,0)))</f>
        <v/>
      </c>
      <c r="AB77" s="856" t="str">
        <f>IF($B77="","",INDEX('All CCC'!AB$7:AB$846,MATCH(WatchList!$B77,'All CCC'!$B$7:$B$846,0)))</f>
        <v/>
      </c>
      <c r="AC77" s="856" t="str">
        <f>IF($B77="","",INDEX('All CCC'!AC$7:AC$846,MATCH(WatchList!$B77,'All CCC'!$B$7:$B$846,0)))</f>
        <v/>
      </c>
      <c r="AD77" s="856" t="str">
        <f>IF($B77="","",INDEX('All CCC'!AD$7:AD$846,MATCH(WatchList!$B77,'All CCC'!$B$7:$B$846,0)))</f>
        <v/>
      </c>
      <c r="AE77" s="856" t="str">
        <f>IF($B77="","",INDEX('All CCC'!AE$7:AE$846,MATCH(WatchList!$B77,'All CCC'!$B$7:$B$846,0)))</f>
        <v/>
      </c>
      <c r="AF77" s="856" t="str">
        <f>IF($B77="","",INDEX('All CCC'!AF$7:AF$846,MATCH(WatchList!$B77,'All CCC'!$B$7:$B$846,0)))</f>
        <v/>
      </c>
      <c r="AG77" s="856" t="str">
        <f>IF($B77="","",INDEX('All CCC'!AG$7:AG$846,MATCH(WatchList!$B77,'All CCC'!$B$7:$B$846,0)))</f>
        <v/>
      </c>
      <c r="AH77" s="856" t="str">
        <f>IF($B77="","",INDEX('All CCC'!AH$7:AH$846,MATCH(WatchList!$B77,'All CCC'!$B$7:$B$846,0)))</f>
        <v/>
      </c>
      <c r="AI77" s="856" t="str">
        <f>IF($B77="","",INDEX('All CCC'!AI$7:AI$846,MATCH(WatchList!$B77,'All CCC'!$B$7:$B$846,0)))</f>
        <v/>
      </c>
      <c r="AJ77" s="856" t="str">
        <f>IF($B77="","",INDEX('All CCC'!AJ$7:AJ$846,MATCH(WatchList!$B77,'All CCC'!$B$7:$B$846,0)))</f>
        <v/>
      </c>
      <c r="AK77" s="856" t="str">
        <f>IF($B77="","",INDEX('All CCC'!AK$7:AK$846,MATCH(WatchList!$B77,'All CCC'!$B$7:$B$846,0)))</f>
        <v/>
      </c>
      <c r="AL77" s="856" t="str">
        <f>IF($B77="","",INDEX('All CCC'!AL$7:AL$846,MATCH(WatchList!$B77,'All CCC'!$B$7:$B$846,0)))</f>
        <v/>
      </c>
      <c r="AM77" s="856" t="str">
        <f>IF($B77="","",INDEX('All CCC'!AM$7:AM$846,MATCH(WatchList!$B77,'All CCC'!$B$7:$B$846,0)))</f>
        <v/>
      </c>
      <c r="AN77" s="856" t="str">
        <f>IF($B77="","",INDEX('All CCC'!AN$7:AN$846,MATCH(WatchList!$B77,'All CCC'!$B$7:$B$846,0)))</f>
        <v/>
      </c>
      <c r="AO77" s="856" t="str">
        <f>IF($B77="","",INDEX('All CCC'!AO$7:AO$846,MATCH(WatchList!$B77,'All CCC'!$B$7:$B$846,0)))</f>
        <v/>
      </c>
      <c r="AP77" s="856" t="str">
        <f>IF($B77="","",INDEX('All CCC'!AP$7:AP$846,MATCH(WatchList!$B77,'All CCC'!$B$7:$B$846,0)))</f>
        <v/>
      </c>
      <c r="AQ77" s="856" t="str">
        <f>IF($B77="","",INDEX('All CCC'!AQ$7:AQ$846,MATCH(WatchList!$B77,'All CCC'!$B$7:$B$846,0)))</f>
        <v/>
      </c>
      <c r="AR77" s="856" t="str">
        <f>IF($B77="","",INDEX('All CCC'!AR$7:AR$846,MATCH(WatchList!$B77,'All CCC'!$B$7:$B$846,0)))</f>
        <v/>
      </c>
      <c r="AS77" s="856" t="str">
        <f>IF($B77="","",INDEX('All CCC'!AS$7:AS$846,MATCH(WatchList!$B77,'All CCC'!$B$7:$B$846,0)))</f>
        <v/>
      </c>
      <c r="AT77" s="856" t="str">
        <f>IF($B77="","",INDEX('All CCC'!AT$7:AT$846,MATCH(WatchList!$B77,'All CCC'!$B$7:$B$846,0)))</f>
        <v/>
      </c>
      <c r="AU77" s="856" t="str">
        <f>IF($B77="","",INDEX('All CCC'!AU$7:AU$846,MATCH(WatchList!$B77,'All CCC'!$B$7:$B$846,0)))</f>
        <v/>
      </c>
      <c r="AV77" s="856" t="str">
        <f>IF($B77="","",INDEX('All CCC'!AV$7:AV$846,MATCH(WatchList!$B77,'All CCC'!$B$7:$B$846,0)))</f>
        <v/>
      </c>
      <c r="AW77" s="856" t="str">
        <f>IF($B77="","",INDEX('All CCC'!AW$7:AW$846,MATCH(WatchList!$B77,'All CCC'!$B$7:$B$846,0)))</f>
        <v/>
      </c>
      <c r="AX77" s="856" t="str">
        <f>IF($B77="","",INDEX('All CCC'!AX$7:AX$846,MATCH(WatchList!$B77,'All CCC'!$B$7:$B$846,0)))</f>
        <v/>
      </c>
      <c r="AY77" s="856" t="str">
        <f>IF($B77="","",INDEX('All CCC'!AY$7:AY$846,MATCH(WatchList!$B77,'All CCC'!$B$7:$B$846,0)))</f>
        <v/>
      </c>
      <c r="AZ77" s="856" t="str">
        <f>IF($B77="","",INDEX('All CCC'!AZ$7:AZ$846,MATCH(WatchList!$B77,'All CCC'!$B$7:$B$846,0)))</f>
        <v/>
      </c>
      <c r="BA77" s="856" t="str">
        <f>IF($B77="","",INDEX('All CCC'!BA$7:BA$846,MATCH(WatchList!$B77,'All CCC'!$B$7:$B$846,0)))</f>
        <v/>
      </c>
      <c r="BB77" s="856" t="str">
        <f>IF($B77="","",INDEX('All CCC'!BB$7:BB$846,MATCH(WatchList!$B77,'All CCC'!$B$7:$B$846,0)))</f>
        <v/>
      </c>
      <c r="BC77" s="856" t="str">
        <f>IF($B77="","",INDEX('All CCC'!BC$7:BC$846,MATCH(WatchList!$B77,'All CCC'!$B$7:$B$846,0)))</f>
        <v/>
      </c>
      <c r="BD77" s="856" t="str">
        <f>IF($B77="","",INDEX('All CCC'!BD$7:BD$846,MATCH(WatchList!$B77,'All CCC'!$B$7:$B$846,0)))</f>
        <v/>
      </c>
      <c r="BE77" s="856" t="str">
        <f>IF($B77="","",INDEX('All CCC'!BE$7:BE$846,MATCH(WatchList!$B77,'All CCC'!$B$7:$B$846,0)))</f>
        <v/>
      </c>
      <c r="BF77" s="856" t="str">
        <f>IF($B77="","",INDEX('All CCC'!BF$7:BF$846,MATCH(WatchList!$B77,'All CCC'!$B$7:$B$846,0)))</f>
        <v/>
      </c>
      <c r="BG77" s="856" t="str">
        <f>IF($B77="","",INDEX('All CCC'!BG$7:BG$846,MATCH(WatchList!$B77,'All CCC'!$B$7:$B$846,0)))</f>
        <v/>
      </c>
    </row>
    <row r="78" spans="1:59" x14ac:dyDescent="0.2">
      <c r="A78" s="550" t="str">
        <f>IF($B78="","",INDEX('All CCC'!A$7:A$846,MATCH(WatchList!$B78,'All CCC'!$B$7:$B$846,0)))</f>
        <v/>
      </c>
      <c r="B78" s="31"/>
      <c r="C78" s="856" t="str">
        <f>IF($B78="","",INDEX('All CCC'!C$7:C$846,MATCH(WatchList!$B78,'All CCC'!$B$7:$B$846,0)))</f>
        <v/>
      </c>
      <c r="D78" s="856" t="str">
        <f>IF($B78="","",INDEX('All CCC'!D$7:D$846,MATCH(WatchList!$B78,'All CCC'!$B$7:$B$846,0)))</f>
        <v/>
      </c>
      <c r="E78" s="856" t="str">
        <f>IF($B78="","",INDEX('All CCC'!E$7:E$846,MATCH(WatchList!$B78,'All CCC'!$B$7:$B$846,0)))</f>
        <v/>
      </c>
      <c r="F78" s="856" t="str">
        <f>IF($B78="","",INDEX('All CCC'!F$7:F$846,MATCH(WatchList!$B78,'All CCC'!$B$7:$B$846,0)))</f>
        <v/>
      </c>
      <c r="G78" s="856" t="str">
        <f>IF($B78="","",INDEX('All CCC'!G$7:G$846,MATCH(WatchList!$B78,'All CCC'!$B$7:$B$846,0)))</f>
        <v/>
      </c>
      <c r="H78" s="856" t="str">
        <f>IF($B78="","",INDEX('All CCC'!H$7:H$846,MATCH(WatchList!$B78,'All CCC'!$B$7:$B$846,0)))</f>
        <v/>
      </c>
      <c r="I78" s="856" t="str">
        <f>IF($B78="","",INDEX('All CCC'!I$7:I$846,MATCH(WatchList!$B78,'All CCC'!$B$7:$B$846,0)))</f>
        <v/>
      </c>
      <c r="J78" s="856" t="str">
        <f>IF($B78="","",INDEX('All CCC'!J$7:J$846,MATCH(WatchList!$B78,'All CCC'!$B$7:$B$846,0)))</f>
        <v/>
      </c>
      <c r="K78" s="856" t="str">
        <f>IF($B78="","",INDEX('All CCC'!K$7:K$846,MATCH(WatchList!$B78,'All CCC'!$B$7:$B$846,0)))</f>
        <v/>
      </c>
      <c r="L78" s="856" t="str">
        <f>IF($B78="","",INDEX('All CCC'!L$7:L$846,MATCH(WatchList!$B78,'All CCC'!$B$7:$B$846,0)))</f>
        <v/>
      </c>
      <c r="M78" s="856" t="str">
        <f>IF($B78="","",INDEX('All CCC'!M$7:M$846,MATCH(WatchList!$B78,'All CCC'!$B$7:$B$846,0)))</f>
        <v/>
      </c>
      <c r="N78" s="856" t="str">
        <f>IF($B78="","",INDEX('All CCC'!N$7:N$846,MATCH(WatchList!$B78,'All CCC'!$B$7:$B$846,0)))</f>
        <v/>
      </c>
      <c r="O78" s="856" t="str">
        <f>IF($B78="","",INDEX('All CCC'!O$7:O$846,MATCH(WatchList!$B78,'All CCC'!$B$7:$B$846,0)))</f>
        <v/>
      </c>
      <c r="P78" s="857" t="str">
        <f>IF($B78="","",INDEX('All CCC'!P$7:P$846,MATCH(WatchList!$B78,'All CCC'!$B$7:$B$846,0)))</f>
        <v/>
      </c>
      <c r="Q78" s="857" t="str">
        <f>IF($B78="","",INDEX('All CCC'!Q$7:Q$846,MATCH(WatchList!$B78,'All CCC'!$B$7:$B$846,0)))</f>
        <v/>
      </c>
      <c r="R78" s="856" t="str">
        <f>IF($B78="","",INDEX('All CCC'!R$7:R$846,MATCH(WatchList!$B78,'All CCC'!$B$7:$B$846,0)))</f>
        <v/>
      </c>
      <c r="S78" s="856" t="str">
        <f>IF($B78="","",INDEX('All CCC'!S$7:S$846,MATCH(WatchList!$B78,'All CCC'!$B$7:$B$846,0)))</f>
        <v/>
      </c>
      <c r="T78" s="856" t="str">
        <f>IF($B78="","",INDEX('All CCC'!T$7:T$846,MATCH(WatchList!$B78,'All CCC'!$B$7:$B$846,0)))</f>
        <v/>
      </c>
      <c r="U78" s="856" t="str">
        <f>IF($B78="","",INDEX('All CCC'!U$7:U$846,MATCH(WatchList!$B78,'All CCC'!$B$7:$B$846,0)))</f>
        <v/>
      </c>
      <c r="V78" s="856" t="str">
        <f>IF($B78="","",INDEX('All CCC'!V$7:V$846,MATCH(WatchList!$B78,'All CCC'!$B$7:$B$846,0)))</f>
        <v/>
      </c>
      <c r="W78" s="856" t="str">
        <f>IF($B78="","",INDEX('All CCC'!W$7:W$846,MATCH(WatchList!$B78,'All CCC'!$B$7:$B$846,0)))</f>
        <v/>
      </c>
      <c r="X78" s="856" t="str">
        <f>IF($B78="","",INDEX('All CCC'!X$7:X$846,MATCH(WatchList!$B78,'All CCC'!$B$7:$B$846,0)))</f>
        <v/>
      </c>
      <c r="Y78" s="856" t="str">
        <f>IF($B78="","",INDEX('All CCC'!Y$7:Y$846,MATCH(WatchList!$B78,'All CCC'!$B$7:$B$846,0)))</f>
        <v/>
      </c>
      <c r="Z78" s="856" t="str">
        <f>IF($B78="","",INDEX('All CCC'!Z$7:Z$846,MATCH(WatchList!$B78,'All CCC'!$B$7:$B$846,0)))</f>
        <v/>
      </c>
      <c r="AA78" s="856" t="str">
        <f>IF($B78="","",INDEX('All CCC'!AA$7:AA$846,MATCH(WatchList!$B78,'All CCC'!$B$7:$B$846,0)))</f>
        <v/>
      </c>
      <c r="AB78" s="856" t="str">
        <f>IF($B78="","",INDEX('All CCC'!AB$7:AB$846,MATCH(WatchList!$B78,'All CCC'!$B$7:$B$846,0)))</f>
        <v/>
      </c>
      <c r="AC78" s="856" t="str">
        <f>IF($B78="","",INDEX('All CCC'!AC$7:AC$846,MATCH(WatchList!$B78,'All CCC'!$B$7:$B$846,0)))</f>
        <v/>
      </c>
      <c r="AD78" s="856" t="str">
        <f>IF($B78="","",INDEX('All CCC'!AD$7:AD$846,MATCH(WatchList!$B78,'All CCC'!$B$7:$B$846,0)))</f>
        <v/>
      </c>
      <c r="AE78" s="856" t="str">
        <f>IF($B78="","",INDEX('All CCC'!AE$7:AE$846,MATCH(WatchList!$B78,'All CCC'!$B$7:$B$846,0)))</f>
        <v/>
      </c>
      <c r="AF78" s="856" t="str">
        <f>IF($B78="","",INDEX('All CCC'!AF$7:AF$846,MATCH(WatchList!$B78,'All CCC'!$B$7:$B$846,0)))</f>
        <v/>
      </c>
      <c r="AG78" s="856" t="str">
        <f>IF($B78="","",INDEX('All CCC'!AG$7:AG$846,MATCH(WatchList!$B78,'All CCC'!$B$7:$B$846,0)))</f>
        <v/>
      </c>
      <c r="AH78" s="856" t="str">
        <f>IF($B78="","",INDEX('All CCC'!AH$7:AH$846,MATCH(WatchList!$B78,'All CCC'!$B$7:$B$846,0)))</f>
        <v/>
      </c>
      <c r="AI78" s="856" t="str">
        <f>IF($B78="","",INDEX('All CCC'!AI$7:AI$846,MATCH(WatchList!$B78,'All CCC'!$B$7:$B$846,0)))</f>
        <v/>
      </c>
      <c r="AJ78" s="856" t="str">
        <f>IF($B78="","",INDEX('All CCC'!AJ$7:AJ$846,MATCH(WatchList!$B78,'All CCC'!$B$7:$B$846,0)))</f>
        <v/>
      </c>
      <c r="AK78" s="856" t="str">
        <f>IF($B78="","",INDEX('All CCC'!AK$7:AK$846,MATCH(WatchList!$B78,'All CCC'!$B$7:$B$846,0)))</f>
        <v/>
      </c>
      <c r="AL78" s="856" t="str">
        <f>IF($B78="","",INDEX('All CCC'!AL$7:AL$846,MATCH(WatchList!$B78,'All CCC'!$B$7:$B$846,0)))</f>
        <v/>
      </c>
      <c r="AM78" s="856" t="str">
        <f>IF($B78="","",INDEX('All CCC'!AM$7:AM$846,MATCH(WatchList!$B78,'All CCC'!$B$7:$B$846,0)))</f>
        <v/>
      </c>
      <c r="AN78" s="856" t="str">
        <f>IF($B78="","",INDEX('All CCC'!AN$7:AN$846,MATCH(WatchList!$B78,'All CCC'!$B$7:$B$846,0)))</f>
        <v/>
      </c>
      <c r="AO78" s="856" t="str">
        <f>IF($B78="","",INDEX('All CCC'!AO$7:AO$846,MATCH(WatchList!$B78,'All CCC'!$B$7:$B$846,0)))</f>
        <v/>
      </c>
      <c r="AP78" s="856" t="str">
        <f>IF($B78="","",INDEX('All CCC'!AP$7:AP$846,MATCH(WatchList!$B78,'All CCC'!$B$7:$B$846,0)))</f>
        <v/>
      </c>
      <c r="AQ78" s="856" t="str">
        <f>IF($B78="","",INDEX('All CCC'!AQ$7:AQ$846,MATCH(WatchList!$B78,'All CCC'!$B$7:$B$846,0)))</f>
        <v/>
      </c>
      <c r="AR78" s="856" t="str">
        <f>IF($B78="","",INDEX('All CCC'!AR$7:AR$846,MATCH(WatchList!$B78,'All CCC'!$B$7:$B$846,0)))</f>
        <v/>
      </c>
      <c r="AS78" s="856" t="str">
        <f>IF($B78="","",INDEX('All CCC'!AS$7:AS$846,MATCH(WatchList!$B78,'All CCC'!$B$7:$B$846,0)))</f>
        <v/>
      </c>
      <c r="AT78" s="856" t="str">
        <f>IF($B78="","",INDEX('All CCC'!AT$7:AT$846,MATCH(WatchList!$B78,'All CCC'!$B$7:$B$846,0)))</f>
        <v/>
      </c>
      <c r="AU78" s="856" t="str">
        <f>IF($B78="","",INDEX('All CCC'!AU$7:AU$846,MATCH(WatchList!$B78,'All CCC'!$B$7:$B$846,0)))</f>
        <v/>
      </c>
      <c r="AV78" s="856" t="str">
        <f>IF($B78="","",INDEX('All CCC'!AV$7:AV$846,MATCH(WatchList!$B78,'All CCC'!$B$7:$B$846,0)))</f>
        <v/>
      </c>
      <c r="AW78" s="856" t="str">
        <f>IF($B78="","",INDEX('All CCC'!AW$7:AW$846,MATCH(WatchList!$B78,'All CCC'!$B$7:$B$846,0)))</f>
        <v/>
      </c>
      <c r="AX78" s="856" t="str">
        <f>IF($B78="","",INDEX('All CCC'!AX$7:AX$846,MATCH(WatchList!$B78,'All CCC'!$B$7:$B$846,0)))</f>
        <v/>
      </c>
      <c r="AY78" s="856" t="str">
        <f>IF($B78="","",INDEX('All CCC'!AY$7:AY$846,MATCH(WatchList!$B78,'All CCC'!$B$7:$B$846,0)))</f>
        <v/>
      </c>
      <c r="AZ78" s="856" t="str">
        <f>IF($B78="","",INDEX('All CCC'!AZ$7:AZ$846,MATCH(WatchList!$B78,'All CCC'!$B$7:$B$846,0)))</f>
        <v/>
      </c>
      <c r="BA78" s="856" t="str">
        <f>IF($B78="","",INDEX('All CCC'!BA$7:BA$846,MATCH(WatchList!$B78,'All CCC'!$B$7:$B$846,0)))</f>
        <v/>
      </c>
      <c r="BB78" s="856" t="str">
        <f>IF($B78="","",INDEX('All CCC'!BB$7:BB$846,MATCH(WatchList!$B78,'All CCC'!$B$7:$B$846,0)))</f>
        <v/>
      </c>
      <c r="BC78" s="856" t="str">
        <f>IF($B78="","",INDEX('All CCC'!BC$7:BC$846,MATCH(WatchList!$B78,'All CCC'!$B$7:$B$846,0)))</f>
        <v/>
      </c>
      <c r="BD78" s="856" t="str">
        <f>IF($B78="","",INDEX('All CCC'!BD$7:BD$846,MATCH(WatchList!$B78,'All CCC'!$B$7:$B$846,0)))</f>
        <v/>
      </c>
      <c r="BE78" s="856" t="str">
        <f>IF($B78="","",INDEX('All CCC'!BE$7:BE$846,MATCH(WatchList!$B78,'All CCC'!$B$7:$B$846,0)))</f>
        <v/>
      </c>
      <c r="BF78" s="856" t="str">
        <f>IF($B78="","",INDEX('All CCC'!BF$7:BF$846,MATCH(WatchList!$B78,'All CCC'!$B$7:$B$846,0)))</f>
        <v/>
      </c>
      <c r="BG78" s="856" t="str">
        <f>IF($B78="","",INDEX('All CCC'!BG$7:BG$846,MATCH(WatchList!$B78,'All CCC'!$B$7:$B$846,0)))</f>
        <v/>
      </c>
    </row>
    <row r="79" spans="1:59" x14ac:dyDescent="0.2">
      <c r="A79" s="550" t="str">
        <f>IF($B79="","",INDEX('All CCC'!A$7:A$846,MATCH(WatchList!$B79,'All CCC'!$B$7:$B$846,0)))</f>
        <v/>
      </c>
      <c r="B79" s="31"/>
      <c r="C79" s="856" t="str">
        <f>IF($B79="","",INDEX('All CCC'!C$7:C$846,MATCH(WatchList!$B79,'All CCC'!$B$7:$B$846,0)))</f>
        <v/>
      </c>
      <c r="D79" s="856" t="str">
        <f>IF($B79="","",INDEX('All CCC'!D$7:D$846,MATCH(WatchList!$B79,'All CCC'!$B$7:$B$846,0)))</f>
        <v/>
      </c>
      <c r="E79" s="856" t="str">
        <f>IF($B79="","",INDEX('All CCC'!E$7:E$846,MATCH(WatchList!$B79,'All CCC'!$B$7:$B$846,0)))</f>
        <v/>
      </c>
      <c r="F79" s="856" t="str">
        <f>IF($B79="","",INDEX('All CCC'!F$7:F$846,MATCH(WatchList!$B79,'All CCC'!$B$7:$B$846,0)))</f>
        <v/>
      </c>
      <c r="G79" s="856" t="str">
        <f>IF($B79="","",INDEX('All CCC'!G$7:G$846,MATCH(WatchList!$B79,'All CCC'!$B$7:$B$846,0)))</f>
        <v/>
      </c>
      <c r="H79" s="856" t="str">
        <f>IF($B79="","",INDEX('All CCC'!H$7:H$846,MATCH(WatchList!$B79,'All CCC'!$B$7:$B$846,0)))</f>
        <v/>
      </c>
      <c r="I79" s="856" t="str">
        <f>IF($B79="","",INDEX('All CCC'!I$7:I$846,MATCH(WatchList!$B79,'All CCC'!$B$7:$B$846,0)))</f>
        <v/>
      </c>
      <c r="J79" s="856" t="str">
        <f>IF($B79="","",INDEX('All CCC'!J$7:J$846,MATCH(WatchList!$B79,'All CCC'!$B$7:$B$846,0)))</f>
        <v/>
      </c>
      <c r="K79" s="856" t="str">
        <f>IF($B79="","",INDEX('All CCC'!K$7:K$846,MATCH(WatchList!$B79,'All CCC'!$B$7:$B$846,0)))</f>
        <v/>
      </c>
      <c r="L79" s="856" t="str">
        <f>IF($B79="","",INDEX('All CCC'!L$7:L$846,MATCH(WatchList!$B79,'All CCC'!$B$7:$B$846,0)))</f>
        <v/>
      </c>
      <c r="M79" s="856" t="str">
        <f>IF($B79="","",INDEX('All CCC'!M$7:M$846,MATCH(WatchList!$B79,'All CCC'!$B$7:$B$846,0)))</f>
        <v/>
      </c>
      <c r="N79" s="856" t="str">
        <f>IF($B79="","",INDEX('All CCC'!N$7:N$846,MATCH(WatchList!$B79,'All CCC'!$B$7:$B$846,0)))</f>
        <v/>
      </c>
      <c r="O79" s="856" t="str">
        <f>IF($B79="","",INDEX('All CCC'!O$7:O$846,MATCH(WatchList!$B79,'All CCC'!$B$7:$B$846,0)))</f>
        <v/>
      </c>
      <c r="P79" s="857" t="str">
        <f>IF($B79="","",INDEX('All CCC'!P$7:P$846,MATCH(WatchList!$B79,'All CCC'!$B$7:$B$846,0)))</f>
        <v/>
      </c>
      <c r="Q79" s="857" t="str">
        <f>IF($B79="","",INDEX('All CCC'!Q$7:Q$846,MATCH(WatchList!$B79,'All CCC'!$B$7:$B$846,0)))</f>
        <v/>
      </c>
      <c r="R79" s="856" t="str">
        <f>IF($B79="","",INDEX('All CCC'!R$7:R$846,MATCH(WatchList!$B79,'All CCC'!$B$7:$B$846,0)))</f>
        <v/>
      </c>
      <c r="S79" s="856" t="str">
        <f>IF($B79="","",INDEX('All CCC'!S$7:S$846,MATCH(WatchList!$B79,'All CCC'!$B$7:$B$846,0)))</f>
        <v/>
      </c>
      <c r="T79" s="856" t="str">
        <f>IF($B79="","",INDEX('All CCC'!T$7:T$846,MATCH(WatchList!$B79,'All CCC'!$B$7:$B$846,0)))</f>
        <v/>
      </c>
      <c r="U79" s="856" t="str">
        <f>IF($B79="","",INDEX('All CCC'!U$7:U$846,MATCH(WatchList!$B79,'All CCC'!$B$7:$B$846,0)))</f>
        <v/>
      </c>
      <c r="V79" s="856" t="str">
        <f>IF($B79="","",INDEX('All CCC'!V$7:V$846,MATCH(WatchList!$B79,'All CCC'!$B$7:$B$846,0)))</f>
        <v/>
      </c>
      <c r="W79" s="856" t="str">
        <f>IF($B79="","",INDEX('All CCC'!W$7:W$846,MATCH(WatchList!$B79,'All CCC'!$B$7:$B$846,0)))</f>
        <v/>
      </c>
      <c r="X79" s="856" t="str">
        <f>IF($B79="","",INDEX('All CCC'!X$7:X$846,MATCH(WatchList!$B79,'All CCC'!$B$7:$B$846,0)))</f>
        <v/>
      </c>
      <c r="Y79" s="856" t="str">
        <f>IF($B79="","",INDEX('All CCC'!Y$7:Y$846,MATCH(WatchList!$B79,'All CCC'!$B$7:$B$846,0)))</f>
        <v/>
      </c>
      <c r="Z79" s="856" t="str">
        <f>IF($B79="","",INDEX('All CCC'!Z$7:Z$846,MATCH(WatchList!$B79,'All CCC'!$B$7:$B$846,0)))</f>
        <v/>
      </c>
      <c r="AA79" s="856" t="str">
        <f>IF($B79="","",INDEX('All CCC'!AA$7:AA$846,MATCH(WatchList!$B79,'All CCC'!$B$7:$B$846,0)))</f>
        <v/>
      </c>
      <c r="AB79" s="856" t="str">
        <f>IF($B79="","",INDEX('All CCC'!AB$7:AB$846,MATCH(WatchList!$B79,'All CCC'!$B$7:$B$846,0)))</f>
        <v/>
      </c>
      <c r="AC79" s="856" t="str">
        <f>IF($B79="","",INDEX('All CCC'!AC$7:AC$846,MATCH(WatchList!$B79,'All CCC'!$B$7:$B$846,0)))</f>
        <v/>
      </c>
      <c r="AD79" s="856" t="str">
        <f>IF($B79="","",INDEX('All CCC'!AD$7:AD$846,MATCH(WatchList!$B79,'All CCC'!$B$7:$B$846,0)))</f>
        <v/>
      </c>
      <c r="AE79" s="856" t="str">
        <f>IF($B79="","",INDEX('All CCC'!AE$7:AE$846,MATCH(WatchList!$B79,'All CCC'!$B$7:$B$846,0)))</f>
        <v/>
      </c>
      <c r="AF79" s="856" t="str">
        <f>IF($B79="","",INDEX('All CCC'!AF$7:AF$846,MATCH(WatchList!$B79,'All CCC'!$B$7:$B$846,0)))</f>
        <v/>
      </c>
      <c r="AG79" s="856" t="str">
        <f>IF($B79="","",INDEX('All CCC'!AG$7:AG$846,MATCH(WatchList!$B79,'All CCC'!$B$7:$B$846,0)))</f>
        <v/>
      </c>
      <c r="AH79" s="856" t="str">
        <f>IF($B79="","",INDEX('All CCC'!AH$7:AH$846,MATCH(WatchList!$B79,'All CCC'!$B$7:$B$846,0)))</f>
        <v/>
      </c>
      <c r="AI79" s="856" t="str">
        <f>IF($B79="","",INDEX('All CCC'!AI$7:AI$846,MATCH(WatchList!$B79,'All CCC'!$B$7:$B$846,0)))</f>
        <v/>
      </c>
      <c r="AJ79" s="856" t="str">
        <f>IF($B79="","",INDEX('All CCC'!AJ$7:AJ$846,MATCH(WatchList!$B79,'All CCC'!$B$7:$B$846,0)))</f>
        <v/>
      </c>
      <c r="AK79" s="856" t="str">
        <f>IF($B79="","",INDEX('All CCC'!AK$7:AK$846,MATCH(WatchList!$B79,'All CCC'!$B$7:$B$846,0)))</f>
        <v/>
      </c>
      <c r="AL79" s="856" t="str">
        <f>IF($B79="","",INDEX('All CCC'!AL$7:AL$846,MATCH(WatchList!$B79,'All CCC'!$B$7:$B$846,0)))</f>
        <v/>
      </c>
      <c r="AM79" s="856" t="str">
        <f>IF($B79="","",INDEX('All CCC'!AM$7:AM$846,MATCH(WatchList!$B79,'All CCC'!$B$7:$B$846,0)))</f>
        <v/>
      </c>
      <c r="AN79" s="856" t="str">
        <f>IF($B79="","",INDEX('All CCC'!AN$7:AN$846,MATCH(WatchList!$B79,'All CCC'!$B$7:$B$846,0)))</f>
        <v/>
      </c>
      <c r="AO79" s="856" t="str">
        <f>IF($B79="","",INDEX('All CCC'!AO$7:AO$846,MATCH(WatchList!$B79,'All CCC'!$B$7:$B$846,0)))</f>
        <v/>
      </c>
      <c r="AP79" s="856" t="str">
        <f>IF($B79="","",INDEX('All CCC'!AP$7:AP$846,MATCH(WatchList!$B79,'All CCC'!$B$7:$B$846,0)))</f>
        <v/>
      </c>
      <c r="AQ79" s="856" t="str">
        <f>IF($B79="","",INDEX('All CCC'!AQ$7:AQ$846,MATCH(WatchList!$B79,'All CCC'!$B$7:$B$846,0)))</f>
        <v/>
      </c>
      <c r="AR79" s="856" t="str">
        <f>IF($B79="","",INDEX('All CCC'!AR$7:AR$846,MATCH(WatchList!$B79,'All CCC'!$B$7:$B$846,0)))</f>
        <v/>
      </c>
      <c r="AS79" s="856" t="str">
        <f>IF($B79="","",INDEX('All CCC'!AS$7:AS$846,MATCH(WatchList!$B79,'All CCC'!$B$7:$B$846,0)))</f>
        <v/>
      </c>
      <c r="AT79" s="856" t="str">
        <f>IF($B79="","",INDEX('All CCC'!AT$7:AT$846,MATCH(WatchList!$B79,'All CCC'!$B$7:$B$846,0)))</f>
        <v/>
      </c>
      <c r="AU79" s="856" t="str">
        <f>IF($B79="","",INDEX('All CCC'!AU$7:AU$846,MATCH(WatchList!$B79,'All CCC'!$B$7:$B$846,0)))</f>
        <v/>
      </c>
      <c r="AV79" s="856" t="str">
        <f>IF($B79="","",INDEX('All CCC'!AV$7:AV$846,MATCH(WatchList!$B79,'All CCC'!$B$7:$B$846,0)))</f>
        <v/>
      </c>
      <c r="AW79" s="856" t="str">
        <f>IF($B79="","",INDEX('All CCC'!AW$7:AW$846,MATCH(WatchList!$B79,'All CCC'!$B$7:$B$846,0)))</f>
        <v/>
      </c>
      <c r="AX79" s="856" t="str">
        <f>IF($B79="","",INDEX('All CCC'!AX$7:AX$846,MATCH(WatchList!$B79,'All CCC'!$B$7:$B$846,0)))</f>
        <v/>
      </c>
      <c r="AY79" s="856" t="str">
        <f>IF($B79="","",INDEX('All CCC'!AY$7:AY$846,MATCH(WatchList!$B79,'All CCC'!$B$7:$B$846,0)))</f>
        <v/>
      </c>
      <c r="AZ79" s="856" t="str">
        <f>IF($B79="","",INDEX('All CCC'!AZ$7:AZ$846,MATCH(WatchList!$B79,'All CCC'!$B$7:$B$846,0)))</f>
        <v/>
      </c>
      <c r="BA79" s="856" t="str">
        <f>IF($B79="","",INDEX('All CCC'!BA$7:BA$846,MATCH(WatchList!$B79,'All CCC'!$B$7:$B$846,0)))</f>
        <v/>
      </c>
      <c r="BB79" s="856" t="str">
        <f>IF($B79="","",INDEX('All CCC'!BB$7:BB$846,MATCH(WatchList!$B79,'All CCC'!$B$7:$B$846,0)))</f>
        <v/>
      </c>
      <c r="BC79" s="856" t="str">
        <f>IF($B79="","",INDEX('All CCC'!BC$7:BC$846,MATCH(WatchList!$B79,'All CCC'!$B$7:$B$846,0)))</f>
        <v/>
      </c>
      <c r="BD79" s="856" t="str">
        <f>IF($B79="","",INDEX('All CCC'!BD$7:BD$846,MATCH(WatchList!$B79,'All CCC'!$B$7:$B$846,0)))</f>
        <v/>
      </c>
      <c r="BE79" s="856" t="str">
        <f>IF($B79="","",INDEX('All CCC'!BE$7:BE$846,MATCH(WatchList!$B79,'All CCC'!$B$7:$B$846,0)))</f>
        <v/>
      </c>
      <c r="BF79" s="856" t="str">
        <f>IF($B79="","",INDEX('All CCC'!BF$7:BF$846,MATCH(WatchList!$B79,'All CCC'!$B$7:$B$846,0)))</f>
        <v/>
      </c>
      <c r="BG79" s="856" t="str">
        <f>IF($B79="","",INDEX('All CCC'!BG$7:BG$846,MATCH(WatchList!$B79,'All CCC'!$B$7:$B$846,0)))</f>
        <v/>
      </c>
    </row>
    <row r="80" spans="1:59" x14ac:dyDescent="0.2">
      <c r="A80" s="550" t="str">
        <f>IF($B80="","",INDEX('All CCC'!A$7:A$846,MATCH(WatchList!$B80,'All CCC'!$B$7:$B$846,0)))</f>
        <v/>
      </c>
      <c r="B80" s="31"/>
      <c r="C80" s="856" t="str">
        <f>IF($B80="","",INDEX('All CCC'!C$7:C$846,MATCH(WatchList!$B80,'All CCC'!$B$7:$B$846,0)))</f>
        <v/>
      </c>
      <c r="D80" s="856" t="str">
        <f>IF($B80="","",INDEX('All CCC'!D$7:D$846,MATCH(WatchList!$B80,'All CCC'!$B$7:$B$846,0)))</f>
        <v/>
      </c>
      <c r="E80" s="856" t="str">
        <f>IF($B80="","",INDEX('All CCC'!E$7:E$846,MATCH(WatchList!$B80,'All CCC'!$B$7:$B$846,0)))</f>
        <v/>
      </c>
      <c r="F80" s="856" t="str">
        <f>IF($B80="","",INDEX('All CCC'!F$7:F$846,MATCH(WatchList!$B80,'All CCC'!$B$7:$B$846,0)))</f>
        <v/>
      </c>
      <c r="G80" s="856" t="str">
        <f>IF($B80="","",INDEX('All CCC'!G$7:G$846,MATCH(WatchList!$B80,'All CCC'!$B$7:$B$846,0)))</f>
        <v/>
      </c>
      <c r="H80" s="856" t="str">
        <f>IF($B80="","",INDEX('All CCC'!H$7:H$846,MATCH(WatchList!$B80,'All CCC'!$B$7:$B$846,0)))</f>
        <v/>
      </c>
      <c r="I80" s="856" t="str">
        <f>IF($B80="","",INDEX('All CCC'!I$7:I$846,MATCH(WatchList!$B80,'All CCC'!$B$7:$B$846,0)))</f>
        <v/>
      </c>
      <c r="J80" s="856" t="str">
        <f>IF($B80="","",INDEX('All CCC'!J$7:J$846,MATCH(WatchList!$B80,'All CCC'!$B$7:$B$846,0)))</f>
        <v/>
      </c>
      <c r="K80" s="856" t="str">
        <f>IF($B80="","",INDEX('All CCC'!K$7:K$846,MATCH(WatchList!$B80,'All CCC'!$B$7:$B$846,0)))</f>
        <v/>
      </c>
      <c r="L80" s="856" t="str">
        <f>IF($B80="","",INDEX('All CCC'!L$7:L$846,MATCH(WatchList!$B80,'All CCC'!$B$7:$B$846,0)))</f>
        <v/>
      </c>
      <c r="M80" s="856" t="str">
        <f>IF($B80="","",INDEX('All CCC'!M$7:M$846,MATCH(WatchList!$B80,'All CCC'!$B$7:$B$846,0)))</f>
        <v/>
      </c>
      <c r="N80" s="856" t="str">
        <f>IF($B80="","",INDEX('All CCC'!N$7:N$846,MATCH(WatchList!$B80,'All CCC'!$B$7:$B$846,0)))</f>
        <v/>
      </c>
      <c r="O80" s="856" t="str">
        <f>IF($B80="","",INDEX('All CCC'!O$7:O$846,MATCH(WatchList!$B80,'All CCC'!$B$7:$B$846,0)))</f>
        <v/>
      </c>
      <c r="P80" s="857" t="str">
        <f>IF($B80="","",INDEX('All CCC'!P$7:P$846,MATCH(WatchList!$B80,'All CCC'!$B$7:$B$846,0)))</f>
        <v/>
      </c>
      <c r="Q80" s="857" t="str">
        <f>IF($B80="","",INDEX('All CCC'!Q$7:Q$846,MATCH(WatchList!$B80,'All CCC'!$B$7:$B$846,0)))</f>
        <v/>
      </c>
      <c r="R80" s="856" t="str">
        <f>IF($B80="","",INDEX('All CCC'!R$7:R$846,MATCH(WatchList!$B80,'All CCC'!$B$7:$B$846,0)))</f>
        <v/>
      </c>
      <c r="S80" s="856" t="str">
        <f>IF($B80="","",INDEX('All CCC'!S$7:S$846,MATCH(WatchList!$B80,'All CCC'!$B$7:$B$846,0)))</f>
        <v/>
      </c>
      <c r="T80" s="856" t="str">
        <f>IF($B80="","",INDEX('All CCC'!T$7:T$846,MATCH(WatchList!$B80,'All CCC'!$B$7:$B$846,0)))</f>
        <v/>
      </c>
      <c r="U80" s="856" t="str">
        <f>IF($B80="","",INDEX('All CCC'!U$7:U$846,MATCH(WatchList!$B80,'All CCC'!$B$7:$B$846,0)))</f>
        <v/>
      </c>
      <c r="V80" s="856" t="str">
        <f>IF($B80="","",INDEX('All CCC'!V$7:V$846,MATCH(WatchList!$B80,'All CCC'!$B$7:$B$846,0)))</f>
        <v/>
      </c>
      <c r="W80" s="856" t="str">
        <f>IF($B80="","",INDEX('All CCC'!W$7:W$846,MATCH(WatchList!$B80,'All CCC'!$B$7:$B$846,0)))</f>
        <v/>
      </c>
      <c r="X80" s="856" t="str">
        <f>IF($B80="","",INDEX('All CCC'!X$7:X$846,MATCH(WatchList!$B80,'All CCC'!$B$7:$B$846,0)))</f>
        <v/>
      </c>
      <c r="Y80" s="856" t="str">
        <f>IF($B80="","",INDEX('All CCC'!Y$7:Y$846,MATCH(WatchList!$B80,'All CCC'!$B$7:$B$846,0)))</f>
        <v/>
      </c>
      <c r="Z80" s="856" t="str">
        <f>IF($B80="","",INDEX('All CCC'!Z$7:Z$846,MATCH(WatchList!$B80,'All CCC'!$B$7:$B$846,0)))</f>
        <v/>
      </c>
      <c r="AA80" s="856" t="str">
        <f>IF($B80="","",INDEX('All CCC'!AA$7:AA$846,MATCH(WatchList!$B80,'All CCC'!$B$7:$B$846,0)))</f>
        <v/>
      </c>
      <c r="AB80" s="856" t="str">
        <f>IF($B80="","",INDEX('All CCC'!AB$7:AB$846,MATCH(WatchList!$B80,'All CCC'!$B$7:$B$846,0)))</f>
        <v/>
      </c>
      <c r="AC80" s="856" t="str">
        <f>IF($B80="","",INDEX('All CCC'!AC$7:AC$846,MATCH(WatchList!$B80,'All CCC'!$B$7:$B$846,0)))</f>
        <v/>
      </c>
      <c r="AD80" s="856" t="str">
        <f>IF($B80="","",INDEX('All CCC'!AD$7:AD$846,MATCH(WatchList!$B80,'All CCC'!$B$7:$B$846,0)))</f>
        <v/>
      </c>
      <c r="AE80" s="856" t="str">
        <f>IF($B80="","",INDEX('All CCC'!AE$7:AE$846,MATCH(WatchList!$B80,'All CCC'!$B$7:$B$846,0)))</f>
        <v/>
      </c>
      <c r="AF80" s="856" t="str">
        <f>IF($B80="","",INDEX('All CCC'!AF$7:AF$846,MATCH(WatchList!$B80,'All CCC'!$B$7:$B$846,0)))</f>
        <v/>
      </c>
      <c r="AG80" s="856" t="str">
        <f>IF($B80="","",INDEX('All CCC'!AG$7:AG$846,MATCH(WatchList!$B80,'All CCC'!$B$7:$B$846,0)))</f>
        <v/>
      </c>
      <c r="AH80" s="856" t="str">
        <f>IF($B80="","",INDEX('All CCC'!AH$7:AH$846,MATCH(WatchList!$B80,'All CCC'!$B$7:$B$846,0)))</f>
        <v/>
      </c>
      <c r="AI80" s="856" t="str">
        <f>IF($B80="","",INDEX('All CCC'!AI$7:AI$846,MATCH(WatchList!$B80,'All CCC'!$B$7:$B$846,0)))</f>
        <v/>
      </c>
      <c r="AJ80" s="856" t="str">
        <f>IF($B80="","",INDEX('All CCC'!AJ$7:AJ$846,MATCH(WatchList!$B80,'All CCC'!$B$7:$B$846,0)))</f>
        <v/>
      </c>
      <c r="AK80" s="856" t="str">
        <f>IF($B80="","",INDEX('All CCC'!AK$7:AK$846,MATCH(WatchList!$B80,'All CCC'!$B$7:$B$846,0)))</f>
        <v/>
      </c>
      <c r="AL80" s="856" t="str">
        <f>IF($B80="","",INDEX('All CCC'!AL$7:AL$846,MATCH(WatchList!$B80,'All CCC'!$B$7:$B$846,0)))</f>
        <v/>
      </c>
      <c r="AM80" s="856" t="str">
        <f>IF($B80="","",INDEX('All CCC'!AM$7:AM$846,MATCH(WatchList!$B80,'All CCC'!$B$7:$B$846,0)))</f>
        <v/>
      </c>
      <c r="AN80" s="856" t="str">
        <f>IF($B80="","",INDEX('All CCC'!AN$7:AN$846,MATCH(WatchList!$B80,'All CCC'!$B$7:$B$846,0)))</f>
        <v/>
      </c>
      <c r="AO80" s="856" t="str">
        <f>IF($B80="","",INDEX('All CCC'!AO$7:AO$846,MATCH(WatchList!$B80,'All CCC'!$B$7:$B$846,0)))</f>
        <v/>
      </c>
      <c r="AP80" s="856" t="str">
        <f>IF($B80="","",INDEX('All CCC'!AP$7:AP$846,MATCH(WatchList!$B80,'All CCC'!$B$7:$B$846,0)))</f>
        <v/>
      </c>
      <c r="AQ80" s="856" t="str">
        <f>IF($B80="","",INDEX('All CCC'!AQ$7:AQ$846,MATCH(WatchList!$B80,'All CCC'!$B$7:$B$846,0)))</f>
        <v/>
      </c>
      <c r="AR80" s="856" t="str">
        <f>IF($B80="","",INDEX('All CCC'!AR$7:AR$846,MATCH(WatchList!$B80,'All CCC'!$B$7:$B$846,0)))</f>
        <v/>
      </c>
      <c r="AS80" s="856" t="str">
        <f>IF($B80="","",INDEX('All CCC'!AS$7:AS$846,MATCH(WatchList!$B80,'All CCC'!$B$7:$B$846,0)))</f>
        <v/>
      </c>
      <c r="AT80" s="856" t="str">
        <f>IF($B80="","",INDEX('All CCC'!AT$7:AT$846,MATCH(WatchList!$B80,'All CCC'!$B$7:$B$846,0)))</f>
        <v/>
      </c>
      <c r="AU80" s="856" t="str">
        <f>IF($B80="","",INDEX('All CCC'!AU$7:AU$846,MATCH(WatchList!$B80,'All CCC'!$B$7:$B$846,0)))</f>
        <v/>
      </c>
      <c r="AV80" s="856" t="str">
        <f>IF($B80="","",INDEX('All CCC'!AV$7:AV$846,MATCH(WatchList!$B80,'All CCC'!$B$7:$B$846,0)))</f>
        <v/>
      </c>
      <c r="AW80" s="856" t="str">
        <f>IF($B80="","",INDEX('All CCC'!AW$7:AW$846,MATCH(WatchList!$B80,'All CCC'!$B$7:$B$846,0)))</f>
        <v/>
      </c>
      <c r="AX80" s="856" t="str">
        <f>IF($B80="","",INDEX('All CCC'!AX$7:AX$846,MATCH(WatchList!$B80,'All CCC'!$B$7:$B$846,0)))</f>
        <v/>
      </c>
      <c r="AY80" s="856" t="str">
        <f>IF($B80="","",INDEX('All CCC'!AY$7:AY$846,MATCH(WatchList!$B80,'All CCC'!$B$7:$B$846,0)))</f>
        <v/>
      </c>
      <c r="AZ80" s="856" t="str">
        <f>IF($B80="","",INDEX('All CCC'!AZ$7:AZ$846,MATCH(WatchList!$B80,'All CCC'!$B$7:$B$846,0)))</f>
        <v/>
      </c>
      <c r="BA80" s="856" t="str">
        <f>IF($B80="","",INDEX('All CCC'!BA$7:BA$846,MATCH(WatchList!$B80,'All CCC'!$B$7:$B$846,0)))</f>
        <v/>
      </c>
      <c r="BB80" s="856" t="str">
        <f>IF($B80="","",INDEX('All CCC'!BB$7:BB$846,MATCH(WatchList!$B80,'All CCC'!$B$7:$B$846,0)))</f>
        <v/>
      </c>
      <c r="BC80" s="856" t="str">
        <f>IF($B80="","",INDEX('All CCC'!BC$7:BC$846,MATCH(WatchList!$B80,'All CCC'!$B$7:$B$846,0)))</f>
        <v/>
      </c>
      <c r="BD80" s="856" t="str">
        <f>IF($B80="","",INDEX('All CCC'!BD$7:BD$846,MATCH(WatchList!$B80,'All CCC'!$B$7:$B$846,0)))</f>
        <v/>
      </c>
      <c r="BE80" s="856" t="str">
        <f>IF($B80="","",INDEX('All CCC'!BE$7:BE$846,MATCH(WatchList!$B80,'All CCC'!$B$7:$B$846,0)))</f>
        <v/>
      </c>
      <c r="BF80" s="856" t="str">
        <f>IF($B80="","",INDEX('All CCC'!BF$7:BF$846,MATCH(WatchList!$B80,'All CCC'!$B$7:$B$846,0)))</f>
        <v/>
      </c>
      <c r="BG80" s="856" t="str">
        <f>IF($B80="","",INDEX('All CCC'!BG$7:BG$846,MATCH(WatchList!$B80,'All CCC'!$B$7:$B$846,0)))</f>
        <v/>
      </c>
    </row>
    <row r="81" spans="1:59" x14ac:dyDescent="0.2">
      <c r="A81" s="550" t="str">
        <f>IF($B81="","",INDEX('All CCC'!A$7:A$846,MATCH(WatchList!$B81,'All CCC'!$B$7:$B$846,0)))</f>
        <v/>
      </c>
      <c r="B81" s="31"/>
      <c r="C81" s="856" t="str">
        <f>IF($B81="","",INDEX('All CCC'!C$7:C$846,MATCH(WatchList!$B81,'All CCC'!$B$7:$B$846,0)))</f>
        <v/>
      </c>
      <c r="D81" s="856" t="str">
        <f>IF($B81="","",INDEX('All CCC'!D$7:D$846,MATCH(WatchList!$B81,'All CCC'!$B$7:$B$846,0)))</f>
        <v/>
      </c>
      <c r="E81" s="856" t="str">
        <f>IF($B81="","",INDEX('All CCC'!E$7:E$846,MATCH(WatchList!$B81,'All CCC'!$B$7:$B$846,0)))</f>
        <v/>
      </c>
      <c r="F81" s="856" t="str">
        <f>IF($B81="","",INDEX('All CCC'!F$7:F$846,MATCH(WatchList!$B81,'All CCC'!$B$7:$B$846,0)))</f>
        <v/>
      </c>
      <c r="G81" s="856" t="str">
        <f>IF($B81="","",INDEX('All CCC'!G$7:G$846,MATCH(WatchList!$B81,'All CCC'!$B$7:$B$846,0)))</f>
        <v/>
      </c>
      <c r="H81" s="856" t="str">
        <f>IF($B81="","",INDEX('All CCC'!H$7:H$846,MATCH(WatchList!$B81,'All CCC'!$B$7:$B$846,0)))</f>
        <v/>
      </c>
      <c r="I81" s="856" t="str">
        <f>IF($B81="","",INDEX('All CCC'!I$7:I$846,MATCH(WatchList!$B81,'All CCC'!$B$7:$B$846,0)))</f>
        <v/>
      </c>
      <c r="J81" s="856" t="str">
        <f>IF($B81="","",INDEX('All CCC'!J$7:J$846,MATCH(WatchList!$B81,'All CCC'!$B$7:$B$846,0)))</f>
        <v/>
      </c>
      <c r="K81" s="856" t="str">
        <f>IF($B81="","",INDEX('All CCC'!K$7:K$846,MATCH(WatchList!$B81,'All CCC'!$B$7:$B$846,0)))</f>
        <v/>
      </c>
      <c r="L81" s="856" t="str">
        <f>IF($B81="","",INDEX('All CCC'!L$7:L$846,MATCH(WatchList!$B81,'All CCC'!$B$7:$B$846,0)))</f>
        <v/>
      </c>
      <c r="M81" s="856" t="str">
        <f>IF($B81="","",INDEX('All CCC'!M$7:M$846,MATCH(WatchList!$B81,'All CCC'!$B$7:$B$846,0)))</f>
        <v/>
      </c>
      <c r="N81" s="856" t="str">
        <f>IF($B81="","",INDEX('All CCC'!N$7:N$846,MATCH(WatchList!$B81,'All CCC'!$B$7:$B$846,0)))</f>
        <v/>
      </c>
      <c r="O81" s="856" t="str">
        <f>IF($B81="","",INDEX('All CCC'!O$7:O$846,MATCH(WatchList!$B81,'All CCC'!$B$7:$B$846,0)))</f>
        <v/>
      </c>
      <c r="P81" s="857" t="str">
        <f>IF($B81="","",INDEX('All CCC'!P$7:P$846,MATCH(WatchList!$B81,'All CCC'!$B$7:$B$846,0)))</f>
        <v/>
      </c>
      <c r="Q81" s="857" t="str">
        <f>IF($B81="","",INDEX('All CCC'!Q$7:Q$846,MATCH(WatchList!$B81,'All CCC'!$B$7:$B$846,0)))</f>
        <v/>
      </c>
      <c r="R81" s="856" t="str">
        <f>IF($B81="","",INDEX('All CCC'!R$7:R$846,MATCH(WatchList!$B81,'All CCC'!$B$7:$B$846,0)))</f>
        <v/>
      </c>
      <c r="S81" s="856" t="str">
        <f>IF($B81="","",INDEX('All CCC'!S$7:S$846,MATCH(WatchList!$B81,'All CCC'!$B$7:$B$846,0)))</f>
        <v/>
      </c>
      <c r="T81" s="856" t="str">
        <f>IF($B81="","",INDEX('All CCC'!T$7:T$846,MATCH(WatchList!$B81,'All CCC'!$B$7:$B$846,0)))</f>
        <v/>
      </c>
      <c r="U81" s="856" t="str">
        <f>IF($B81="","",INDEX('All CCC'!U$7:U$846,MATCH(WatchList!$B81,'All CCC'!$B$7:$B$846,0)))</f>
        <v/>
      </c>
      <c r="V81" s="856" t="str">
        <f>IF($B81="","",INDEX('All CCC'!V$7:V$846,MATCH(WatchList!$B81,'All CCC'!$B$7:$B$846,0)))</f>
        <v/>
      </c>
      <c r="W81" s="856" t="str">
        <f>IF($B81="","",INDEX('All CCC'!W$7:W$846,MATCH(WatchList!$B81,'All CCC'!$B$7:$B$846,0)))</f>
        <v/>
      </c>
      <c r="X81" s="856" t="str">
        <f>IF($B81="","",INDEX('All CCC'!X$7:X$846,MATCH(WatchList!$B81,'All CCC'!$B$7:$B$846,0)))</f>
        <v/>
      </c>
      <c r="Y81" s="856" t="str">
        <f>IF($B81="","",INDEX('All CCC'!Y$7:Y$846,MATCH(WatchList!$B81,'All CCC'!$B$7:$B$846,0)))</f>
        <v/>
      </c>
      <c r="Z81" s="856" t="str">
        <f>IF($B81="","",INDEX('All CCC'!Z$7:Z$846,MATCH(WatchList!$B81,'All CCC'!$B$7:$B$846,0)))</f>
        <v/>
      </c>
      <c r="AA81" s="856" t="str">
        <f>IF($B81="","",INDEX('All CCC'!AA$7:AA$846,MATCH(WatchList!$B81,'All CCC'!$B$7:$B$846,0)))</f>
        <v/>
      </c>
      <c r="AB81" s="856" t="str">
        <f>IF($B81="","",INDEX('All CCC'!AB$7:AB$846,MATCH(WatchList!$B81,'All CCC'!$B$7:$B$846,0)))</f>
        <v/>
      </c>
      <c r="AC81" s="856" t="str">
        <f>IF($B81="","",INDEX('All CCC'!AC$7:AC$846,MATCH(WatchList!$B81,'All CCC'!$B$7:$B$846,0)))</f>
        <v/>
      </c>
      <c r="AD81" s="856" t="str">
        <f>IF($B81="","",INDEX('All CCC'!AD$7:AD$846,MATCH(WatchList!$B81,'All CCC'!$B$7:$B$846,0)))</f>
        <v/>
      </c>
      <c r="AE81" s="856" t="str">
        <f>IF($B81="","",INDEX('All CCC'!AE$7:AE$846,MATCH(WatchList!$B81,'All CCC'!$B$7:$B$846,0)))</f>
        <v/>
      </c>
      <c r="AF81" s="856" t="str">
        <f>IF($B81="","",INDEX('All CCC'!AF$7:AF$846,MATCH(WatchList!$B81,'All CCC'!$B$7:$B$846,0)))</f>
        <v/>
      </c>
      <c r="AG81" s="856" t="str">
        <f>IF($B81="","",INDEX('All CCC'!AG$7:AG$846,MATCH(WatchList!$B81,'All CCC'!$B$7:$B$846,0)))</f>
        <v/>
      </c>
      <c r="AH81" s="856" t="str">
        <f>IF($B81="","",INDEX('All CCC'!AH$7:AH$846,MATCH(WatchList!$B81,'All CCC'!$B$7:$B$846,0)))</f>
        <v/>
      </c>
      <c r="AI81" s="856" t="str">
        <f>IF($B81="","",INDEX('All CCC'!AI$7:AI$846,MATCH(WatchList!$B81,'All CCC'!$B$7:$B$846,0)))</f>
        <v/>
      </c>
      <c r="AJ81" s="856" t="str">
        <f>IF($B81="","",INDEX('All CCC'!AJ$7:AJ$846,MATCH(WatchList!$B81,'All CCC'!$B$7:$B$846,0)))</f>
        <v/>
      </c>
      <c r="AK81" s="856" t="str">
        <f>IF($B81="","",INDEX('All CCC'!AK$7:AK$846,MATCH(WatchList!$B81,'All CCC'!$B$7:$B$846,0)))</f>
        <v/>
      </c>
      <c r="AL81" s="856" t="str">
        <f>IF($B81="","",INDEX('All CCC'!AL$7:AL$846,MATCH(WatchList!$B81,'All CCC'!$B$7:$B$846,0)))</f>
        <v/>
      </c>
      <c r="AM81" s="856" t="str">
        <f>IF($B81="","",INDEX('All CCC'!AM$7:AM$846,MATCH(WatchList!$B81,'All CCC'!$B$7:$B$846,0)))</f>
        <v/>
      </c>
      <c r="AN81" s="856" t="str">
        <f>IF($B81="","",INDEX('All CCC'!AN$7:AN$846,MATCH(WatchList!$B81,'All CCC'!$B$7:$B$846,0)))</f>
        <v/>
      </c>
      <c r="AO81" s="856" t="str">
        <f>IF($B81="","",INDEX('All CCC'!AO$7:AO$846,MATCH(WatchList!$B81,'All CCC'!$B$7:$B$846,0)))</f>
        <v/>
      </c>
      <c r="AP81" s="856" t="str">
        <f>IF($B81="","",INDEX('All CCC'!AP$7:AP$846,MATCH(WatchList!$B81,'All CCC'!$B$7:$B$846,0)))</f>
        <v/>
      </c>
      <c r="AQ81" s="856" t="str">
        <f>IF($B81="","",INDEX('All CCC'!AQ$7:AQ$846,MATCH(WatchList!$B81,'All CCC'!$B$7:$B$846,0)))</f>
        <v/>
      </c>
      <c r="AR81" s="856" t="str">
        <f>IF($B81="","",INDEX('All CCC'!AR$7:AR$846,MATCH(WatchList!$B81,'All CCC'!$B$7:$B$846,0)))</f>
        <v/>
      </c>
      <c r="AS81" s="856" t="str">
        <f>IF($B81="","",INDEX('All CCC'!AS$7:AS$846,MATCH(WatchList!$B81,'All CCC'!$B$7:$B$846,0)))</f>
        <v/>
      </c>
      <c r="AT81" s="856" t="str">
        <f>IF($B81="","",INDEX('All CCC'!AT$7:AT$846,MATCH(WatchList!$B81,'All CCC'!$B$7:$B$846,0)))</f>
        <v/>
      </c>
      <c r="AU81" s="856" t="str">
        <f>IF($B81="","",INDEX('All CCC'!AU$7:AU$846,MATCH(WatchList!$B81,'All CCC'!$B$7:$B$846,0)))</f>
        <v/>
      </c>
      <c r="AV81" s="856" t="str">
        <f>IF($B81="","",INDEX('All CCC'!AV$7:AV$846,MATCH(WatchList!$B81,'All CCC'!$B$7:$B$846,0)))</f>
        <v/>
      </c>
      <c r="AW81" s="856" t="str">
        <f>IF($B81="","",INDEX('All CCC'!AW$7:AW$846,MATCH(WatchList!$B81,'All CCC'!$B$7:$B$846,0)))</f>
        <v/>
      </c>
      <c r="AX81" s="856" t="str">
        <f>IF($B81="","",INDEX('All CCC'!AX$7:AX$846,MATCH(WatchList!$B81,'All CCC'!$B$7:$B$846,0)))</f>
        <v/>
      </c>
      <c r="AY81" s="856" t="str">
        <f>IF($B81="","",INDEX('All CCC'!AY$7:AY$846,MATCH(WatchList!$B81,'All CCC'!$B$7:$B$846,0)))</f>
        <v/>
      </c>
      <c r="AZ81" s="856" t="str">
        <f>IF($B81="","",INDEX('All CCC'!AZ$7:AZ$846,MATCH(WatchList!$B81,'All CCC'!$B$7:$B$846,0)))</f>
        <v/>
      </c>
      <c r="BA81" s="856" t="str">
        <f>IF($B81="","",INDEX('All CCC'!BA$7:BA$846,MATCH(WatchList!$B81,'All CCC'!$B$7:$B$846,0)))</f>
        <v/>
      </c>
      <c r="BB81" s="856" t="str">
        <f>IF($B81="","",INDEX('All CCC'!BB$7:BB$846,MATCH(WatchList!$B81,'All CCC'!$B$7:$B$846,0)))</f>
        <v/>
      </c>
      <c r="BC81" s="856" t="str">
        <f>IF($B81="","",INDEX('All CCC'!BC$7:BC$846,MATCH(WatchList!$B81,'All CCC'!$B$7:$B$846,0)))</f>
        <v/>
      </c>
      <c r="BD81" s="856" t="str">
        <f>IF($B81="","",INDEX('All CCC'!BD$7:BD$846,MATCH(WatchList!$B81,'All CCC'!$B$7:$B$846,0)))</f>
        <v/>
      </c>
      <c r="BE81" s="856" t="str">
        <f>IF($B81="","",INDEX('All CCC'!BE$7:BE$846,MATCH(WatchList!$B81,'All CCC'!$B$7:$B$846,0)))</f>
        <v/>
      </c>
      <c r="BF81" s="856" t="str">
        <f>IF($B81="","",INDEX('All CCC'!BF$7:BF$846,MATCH(WatchList!$B81,'All CCC'!$B$7:$B$846,0)))</f>
        <v/>
      </c>
      <c r="BG81" s="856" t="str">
        <f>IF($B81="","",INDEX('All CCC'!BG$7:BG$846,MATCH(WatchList!$B81,'All CCC'!$B$7:$B$846,0)))</f>
        <v/>
      </c>
    </row>
    <row r="82" spans="1:59" x14ac:dyDescent="0.2">
      <c r="A82" s="550" t="str">
        <f>IF($B82="","",INDEX('All CCC'!A$7:A$846,MATCH(WatchList!$B82,'All CCC'!$B$7:$B$846,0)))</f>
        <v/>
      </c>
      <c r="B82" s="31"/>
      <c r="C82" s="856" t="str">
        <f>IF($B82="","",INDEX('All CCC'!C$7:C$846,MATCH(WatchList!$B82,'All CCC'!$B$7:$B$846,0)))</f>
        <v/>
      </c>
      <c r="D82" s="856" t="str">
        <f>IF($B82="","",INDEX('All CCC'!D$7:D$846,MATCH(WatchList!$B82,'All CCC'!$B$7:$B$846,0)))</f>
        <v/>
      </c>
      <c r="E82" s="856" t="str">
        <f>IF($B82="","",INDEX('All CCC'!E$7:E$846,MATCH(WatchList!$B82,'All CCC'!$B$7:$B$846,0)))</f>
        <v/>
      </c>
      <c r="F82" s="856" t="str">
        <f>IF($B82="","",INDEX('All CCC'!F$7:F$846,MATCH(WatchList!$B82,'All CCC'!$B$7:$B$846,0)))</f>
        <v/>
      </c>
      <c r="G82" s="856" t="str">
        <f>IF($B82="","",INDEX('All CCC'!G$7:G$846,MATCH(WatchList!$B82,'All CCC'!$B$7:$B$846,0)))</f>
        <v/>
      </c>
      <c r="H82" s="856" t="str">
        <f>IF($B82="","",INDEX('All CCC'!H$7:H$846,MATCH(WatchList!$B82,'All CCC'!$B$7:$B$846,0)))</f>
        <v/>
      </c>
      <c r="I82" s="856" t="str">
        <f>IF($B82="","",INDEX('All CCC'!I$7:I$846,MATCH(WatchList!$B82,'All CCC'!$B$7:$B$846,0)))</f>
        <v/>
      </c>
      <c r="J82" s="856" t="str">
        <f>IF($B82="","",INDEX('All CCC'!J$7:J$846,MATCH(WatchList!$B82,'All CCC'!$B$7:$B$846,0)))</f>
        <v/>
      </c>
      <c r="K82" s="856" t="str">
        <f>IF($B82="","",INDEX('All CCC'!K$7:K$846,MATCH(WatchList!$B82,'All CCC'!$B$7:$B$846,0)))</f>
        <v/>
      </c>
      <c r="L82" s="856" t="str">
        <f>IF($B82="","",INDEX('All CCC'!L$7:L$846,MATCH(WatchList!$B82,'All CCC'!$B$7:$B$846,0)))</f>
        <v/>
      </c>
      <c r="M82" s="856" t="str">
        <f>IF($B82="","",INDEX('All CCC'!M$7:M$846,MATCH(WatchList!$B82,'All CCC'!$B$7:$B$846,0)))</f>
        <v/>
      </c>
      <c r="N82" s="856" t="str">
        <f>IF($B82="","",INDEX('All CCC'!N$7:N$846,MATCH(WatchList!$B82,'All CCC'!$B$7:$B$846,0)))</f>
        <v/>
      </c>
      <c r="O82" s="856" t="str">
        <f>IF($B82="","",INDEX('All CCC'!O$7:O$846,MATCH(WatchList!$B82,'All CCC'!$B$7:$B$846,0)))</f>
        <v/>
      </c>
      <c r="P82" s="857" t="str">
        <f>IF($B82="","",INDEX('All CCC'!P$7:P$846,MATCH(WatchList!$B82,'All CCC'!$B$7:$B$846,0)))</f>
        <v/>
      </c>
      <c r="Q82" s="857" t="str">
        <f>IF($B82="","",INDEX('All CCC'!Q$7:Q$846,MATCH(WatchList!$B82,'All CCC'!$B$7:$B$846,0)))</f>
        <v/>
      </c>
      <c r="R82" s="856" t="str">
        <f>IF($B82="","",INDEX('All CCC'!R$7:R$846,MATCH(WatchList!$B82,'All CCC'!$B$7:$B$846,0)))</f>
        <v/>
      </c>
      <c r="S82" s="856" t="str">
        <f>IF($B82="","",INDEX('All CCC'!S$7:S$846,MATCH(WatchList!$B82,'All CCC'!$B$7:$B$846,0)))</f>
        <v/>
      </c>
      <c r="T82" s="856" t="str">
        <f>IF($B82="","",INDEX('All CCC'!T$7:T$846,MATCH(WatchList!$B82,'All CCC'!$B$7:$B$846,0)))</f>
        <v/>
      </c>
      <c r="U82" s="856" t="str">
        <f>IF($B82="","",INDEX('All CCC'!U$7:U$846,MATCH(WatchList!$B82,'All CCC'!$B$7:$B$846,0)))</f>
        <v/>
      </c>
      <c r="V82" s="856" t="str">
        <f>IF($B82="","",INDEX('All CCC'!V$7:V$846,MATCH(WatchList!$B82,'All CCC'!$B$7:$B$846,0)))</f>
        <v/>
      </c>
      <c r="W82" s="856" t="str">
        <f>IF($B82="","",INDEX('All CCC'!W$7:W$846,MATCH(WatchList!$B82,'All CCC'!$B$7:$B$846,0)))</f>
        <v/>
      </c>
      <c r="X82" s="856" t="str">
        <f>IF($B82="","",INDEX('All CCC'!X$7:X$846,MATCH(WatchList!$B82,'All CCC'!$B$7:$B$846,0)))</f>
        <v/>
      </c>
      <c r="Y82" s="856" t="str">
        <f>IF($B82="","",INDEX('All CCC'!Y$7:Y$846,MATCH(WatchList!$B82,'All CCC'!$B$7:$B$846,0)))</f>
        <v/>
      </c>
      <c r="Z82" s="856" t="str">
        <f>IF($B82="","",INDEX('All CCC'!Z$7:Z$846,MATCH(WatchList!$B82,'All CCC'!$B$7:$B$846,0)))</f>
        <v/>
      </c>
      <c r="AA82" s="856" t="str">
        <f>IF($B82="","",INDEX('All CCC'!AA$7:AA$846,MATCH(WatchList!$B82,'All CCC'!$B$7:$B$846,0)))</f>
        <v/>
      </c>
      <c r="AB82" s="856" t="str">
        <f>IF($B82="","",INDEX('All CCC'!AB$7:AB$846,MATCH(WatchList!$B82,'All CCC'!$B$7:$B$846,0)))</f>
        <v/>
      </c>
      <c r="AC82" s="856" t="str">
        <f>IF($B82="","",INDEX('All CCC'!AC$7:AC$846,MATCH(WatchList!$B82,'All CCC'!$B$7:$B$846,0)))</f>
        <v/>
      </c>
      <c r="AD82" s="856" t="str">
        <f>IF($B82="","",INDEX('All CCC'!AD$7:AD$846,MATCH(WatchList!$B82,'All CCC'!$B$7:$B$846,0)))</f>
        <v/>
      </c>
      <c r="AE82" s="856" t="str">
        <f>IF($B82="","",INDEX('All CCC'!AE$7:AE$846,MATCH(WatchList!$B82,'All CCC'!$B$7:$B$846,0)))</f>
        <v/>
      </c>
      <c r="AF82" s="856" t="str">
        <f>IF($B82="","",INDEX('All CCC'!AF$7:AF$846,MATCH(WatchList!$B82,'All CCC'!$B$7:$B$846,0)))</f>
        <v/>
      </c>
      <c r="AG82" s="856" t="str">
        <f>IF($B82="","",INDEX('All CCC'!AG$7:AG$846,MATCH(WatchList!$B82,'All CCC'!$B$7:$B$846,0)))</f>
        <v/>
      </c>
      <c r="AH82" s="856" t="str">
        <f>IF($B82="","",INDEX('All CCC'!AH$7:AH$846,MATCH(WatchList!$B82,'All CCC'!$B$7:$B$846,0)))</f>
        <v/>
      </c>
      <c r="AI82" s="856" t="str">
        <f>IF($B82="","",INDEX('All CCC'!AI$7:AI$846,MATCH(WatchList!$B82,'All CCC'!$B$7:$B$846,0)))</f>
        <v/>
      </c>
      <c r="AJ82" s="856" t="str">
        <f>IF($B82="","",INDEX('All CCC'!AJ$7:AJ$846,MATCH(WatchList!$B82,'All CCC'!$B$7:$B$846,0)))</f>
        <v/>
      </c>
      <c r="AK82" s="856" t="str">
        <f>IF($B82="","",INDEX('All CCC'!AK$7:AK$846,MATCH(WatchList!$B82,'All CCC'!$B$7:$B$846,0)))</f>
        <v/>
      </c>
      <c r="AL82" s="856" t="str">
        <f>IF($B82="","",INDEX('All CCC'!AL$7:AL$846,MATCH(WatchList!$B82,'All CCC'!$B$7:$B$846,0)))</f>
        <v/>
      </c>
      <c r="AM82" s="856" t="str">
        <f>IF($B82="","",INDEX('All CCC'!AM$7:AM$846,MATCH(WatchList!$B82,'All CCC'!$B$7:$B$846,0)))</f>
        <v/>
      </c>
      <c r="AN82" s="856" t="str">
        <f>IF($B82="","",INDEX('All CCC'!AN$7:AN$846,MATCH(WatchList!$B82,'All CCC'!$B$7:$B$846,0)))</f>
        <v/>
      </c>
      <c r="AO82" s="856" t="str">
        <f>IF($B82="","",INDEX('All CCC'!AO$7:AO$846,MATCH(WatchList!$B82,'All CCC'!$B$7:$B$846,0)))</f>
        <v/>
      </c>
      <c r="AP82" s="856" t="str">
        <f>IF($B82="","",INDEX('All CCC'!AP$7:AP$846,MATCH(WatchList!$B82,'All CCC'!$B$7:$B$846,0)))</f>
        <v/>
      </c>
      <c r="AQ82" s="856" t="str">
        <f>IF($B82="","",INDEX('All CCC'!AQ$7:AQ$846,MATCH(WatchList!$B82,'All CCC'!$B$7:$B$846,0)))</f>
        <v/>
      </c>
      <c r="AR82" s="856" t="str">
        <f>IF($B82="","",INDEX('All CCC'!AR$7:AR$846,MATCH(WatchList!$B82,'All CCC'!$B$7:$B$846,0)))</f>
        <v/>
      </c>
      <c r="AS82" s="856" t="str">
        <f>IF($B82="","",INDEX('All CCC'!AS$7:AS$846,MATCH(WatchList!$B82,'All CCC'!$B$7:$B$846,0)))</f>
        <v/>
      </c>
      <c r="AT82" s="856" t="str">
        <f>IF($B82="","",INDEX('All CCC'!AT$7:AT$846,MATCH(WatchList!$B82,'All CCC'!$B$7:$B$846,0)))</f>
        <v/>
      </c>
      <c r="AU82" s="856" t="str">
        <f>IF($B82="","",INDEX('All CCC'!AU$7:AU$846,MATCH(WatchList!$B82,'All CCC'!$B$7:$B$846,0)))</f>
        <v/>
      </c>
      <c r="AV82" s="856" t="str">
        <f>IF($B82="","",INDEX('All CCC'!AV$7:AV$846,MATCH(WatchList!$B82,'All CCC'!$B$7:$B$846,0)))</f>
        <v/>
      </c>
      <c r="AW82" s="856" t="str">
        <f>IF($B82="","",INDEX('All CCC'!AW$7:AW$846,MATCH(WatchList!$B82,'All CCC'!$B$7:$B$846,0)))</f>
        <v/>
      </c>
      <c r="AX82" s="856" t="str">
        <f>IF($B82="","",INDEX('All CCC'!AX$7:AX$846,MATCH(WatchList!$B82,'All CCC'!$B$7:$B$846,0)))</f>
        <v/>
      </c>
      <c r="AY82" s="856" t="str">
        <f>IF($B82="","",INDEX('All CCC'!AY$7:AY$846,MATCH(WatchList!$B82,'All CCC'!$B$7:$B$846,0)))</f>
        <v/>
      </c>
      <c r="AZ82" s="856" t="str">
        <f>IF($B82="","",INDEX('All CCC'!AZ$7:AZ$846,MATCH(WatchList!$B82,'All CCC'!$B$7:$B$846,0)))</f>
        <v/>
      </c>
      <c r="BA82" s="856" t="str">
        <f>IF($B82="","",INDEX('All CCC'!BA$7:BA$846,MATCH(WatchList!$B82,'All CCC'!$B$7:$B$846,0)))</f>
        <v/>
      </c>
      <c r="BB82" s="856" t="str">
        <f>IF($B82="","",INDEX('All CCC'!BB$7:BB$846,MATCH(WatchList!$B82,'All CCC'!$B$7:$B$846,0)))</f>
        <v/>
      </c>
      <c r="BC82" s="856" t="str">
        <f>IF($B82="","",INDEX('All CCC'!BC$7:BC$846,MATCH(WatchList!$B82,'All CCC'!$B$7:$B$846,0)))</f>
        <v/>
      </c>
      <c r="BD82" s="856" t="str">
        <f>IF($B82="","",INDEX('All CCC'!BD$7:BD$846,MATCH(WatchList!$B82,'All CCC'!$B$7:$B$846,0)))</f>
        <v/>
      </c>
      <c r="BE82" s="856" t="str">
        <f>IF($B82="","",INDEX('All CCC'!BE$7:BE$846,MATCH(WatchList!$B82,'All CCC'!$B$7:$B$846,0)))</f>
        <v/>
      </c>
      <c r="BF82" s="856" t="str">
        <f>IF($B82="","",INDEX('All CCC'!BF$7:BF$846,MATCH(WatchList!$B82,'All CCC'!$B$7:$B$846,0)))</f>
        <v/>
      </c>
      <c r="BG82" s="856" t="str">
        <f>IF($B82="","",INDEX('All CCC'!BG$7:BG$846,MATCH(WatchList!$B82,'All CCC'!$B$7:$B$846,0)))</f>
        <v/>
      </c>
    </row>
    <row r="83" spans="1:59" x14ac:dyDescent="0.2">
      <c r="A83" s="550" t="str">
        <f>IF($B83="","",INDEX('All CCC'!A$7:A$846,MATCH(WatchList!$B83,'All CCC'!$B$7:$B$846,0)))</f>
        <v/>
      </c>
      <c r="B83" s="31"/>
      <c r="C83" s="856" t="str">
        <f>IF($B83="","",INDEX('All CCC'!C$7:C$846,MATCH(WatchList!$B83,'All CCC'!$B$7:$B$846,0)))</f>
        <v/>
      </c>
      <c r="D83" s="856" t="str">
        <f>IF($B83="","",INDEX('All CCC'!D$7:D$846,MATCH(WatchList!$B83,'All CCC'!$B$7:$B$846,0)))</f>
        <v/>
      </c>
      <c r="E83" s="856" t="str">
        <f>IF($B83="","",INDEX('All CCC'!E$7:E$846,MATCH(WatchList!$B83,'All CCC'!$B$7:$B$846,0)))</f>
        <v/>
      </c>
      <c r="F83" s="856" t="str">
        <f>IF($B83="","",INDEX('All CCC'!F$7:F$846,MATCH(WatchList!$B83,'All CCC'!$B$7:$B$846,0)))</f>
        <v/>
      </c>
      <c r="G83" s="856" t="str">
        <f>IF($B83="","",INDEX('All CCC'!G$7:G$846,MATCH(WatchList!$B83,'All CCC'!$B$7:$B$846,0)))</f>
        <v/>
      </c>
      <c r="H83" s="856" t="str">
        <f>IF($B83="","",INDEX('All CCC'!H$7:H$846,MATCH(WatchList!$B83,'All CCC'!$B$7:$B$846,0)))</f>
        <v/>
      </c>
      <c r="I83" s="856" t="str">
        <f>IF($B83="","",INDEX('All CCC'!I$7:I$846,MATCH(WatchList!$B83,'All CCC'!$B$7:$B$846,0)))</f>
        <v/>
      </c>
      <c r="J83" s="856" t="str">
        <f>IF($B83="","",INDEX('All CCC'!J$7:J$846,MATCH(WatchList!$B83,'All CCC'!$B$7:$B$846,0)))</f>
        <v/>
      </c>
      <c r="K83" s="856" t="str">
        <f>IF($B83="","",INDEX('All CCC'!K$7:K$846,MATCH(WatchList!$B83,'All CCC'!$B$7:$B$846,0)))</f>
        <v/>
      </c>
      <c r="L83" s="856" t="str">
        <f>IF($B83="","",INDEX('All CCC'!L$7:L$846,MATCH(WatchList!$B83,'All CCC'!$B$7:$B$846,0)))</f>
        <v/>
      </c>
      <c r="M83" s="856" t="str">
        <f>IF($B83="","",INDEX('All CCC'!M$7:M$846,MATCH(WatchList!$B83,'All CCC'!$B$7:$B$846,0)))</f>
        <v/>
      </c>
      <c r="N83" s="856" t="str">
        <f>IF($B83="","",INDEX('All CCC'!N$7:N$846,MATCH(WatchList!$B83,'All CCC'!$B$7:$B$846,0)))</f>
        <v/>
      </c>
      <c r="O83" s="856" t="str">
        <f>IF($B83="","",INDEX('All CCC'!O$7:O$846,MATCH(WatchList!$B83,'All CCC'!$B$7:$B$846,0)))</f>
        <v/>
      </c>
      <c r="P83" s="857" t="str">
        <f>IF($B83="","",INDEX('All CCC'!P$7:P$846,MATCH(WatchList!$B83,'All CCC'!$B$7:$B$846,0)))</f>
        <v/>
      </c>
      <c r="Q83" s="857" t="str">
        <f>IF($B83="","",INDEX('All CCC'!Q$7:Q$846,MATCH(WatchList!$B83,'All CCC'!$B$7:$B$846,0)))</f>
        <v/>
      </c>
      <c r="R83" s="856" t="str">
        <f>IF($B83="","",INDEX('All CCC'!R$7:R$846,MATCH(WatchList!$B83,'All CCC'!$B$7:$B$846,0)))</f>
        <v/>
      </c>
      <c r="S83" s="856" t="str">
        <f>IF($B83="","",INDEX('All CCC'!S$7:S$846,MATCH(WatchList!$B83,'All CCC'!$B$7:$B$846,0)))</f>
        <v/>
      </c>
      <c r="T83" s="856" t="str">
        <f>IF($B83="","",INDEX('All CCC'!T$7:T$846,MATCH(WatchList!$B83,'All CCC'!$B$7:$B$846,0)))</f>
        <v/>
      </c>
      <c r="U83" s="856" t="str">
        <f>IF($B83="","",INDEX('All CCC'!U$7:U$846,MATCH(WatchList!$B83,'All CCC'!$B$7:$B$846,0)))</f>
        <v/>
      </c>
      <c r="V83" s="856" t="str">
        <f>IF($B83="","",INDEX('All CCC'!V$7:V$846,MATCH(WatchList!$B83,'All CCC'!$B$7:$B$846,0)))</f>
        <v/>
      </c>
      <c r="W83" s="856" t="str">
        <f>IF($B83="","",INDEX('All CCC'!W$7:W$846,MATCH(WatchList!$B83,'All CCC'!$B$7:$B$846,0)))</f>
        <v/>
      </c>
      <c r="X83" s="856" t="str">
        <f>IF($B83="","",INDEX('All CCC'!X$7:X$846,MATCH(WatchList!$B83,'All CCC'!$B$7:$B$846,0)))</f>
        <v/>
      </c>
      <c r="Y83" s="856" t="str">
        <f>IF($B83="","",INDEX('All CCC'!Y$7:Y$846,MATCH(WatchList!$B83,'All CCC'!$B$7:$B$846,0)))</f>
        <v/>
      </c>
      <c r="Z83" s="856" t="str">
        <f>IF($B83="","",INDEX('All CCC'!Z$7:Z$846,MATCH(WatchList!$B83,'All CCC'!$B$7:$B$846,0)))</f>
        <v/>
      </c>
      <c r="AA83" s="856" t="str">
        <f>IF($B83="","",INDEX('All CCC'!AA$7:AA$846,MATCH(WatchList!$B83,'All CCC'!$B$7:$B$846,0)))</f>
        <v/>
      </c>
      <c r="AB83" s="856" t="str">
        <f>IF($B83="","",INDEX('All CCC'!AB$7:AB$846,MATCH(WatchList!$B83,'All CCC'!$B$7:$B$846,0)))</f>
        <v/>
      </c>
      <c r="AC83" s="856" t="str">
        <f>IF($B83="","",INDEX('All CCC'!AC$7:AC$846,MATCH(WatchList!$B83,'All CCC'!$B$7:$B$846,0)))</f>
        <v/>
      </c>
      <c r="AD83" s="856" t="str">
        <f>IF($B83="","",INDEX('All CCC'!AD$7:AD$846,MATCH(WatchList!$B83,'All CCC'!$B$7:$B$846,0)))</f>
        <v/>
      </c>
      <c r="AE83" s="856" t="str">
        <f>IF($B83="","",INDEX('All CCC'!AE$7:AE$846,MATCH(WatchList!$B83,'All CCC'!$B$7:$B$846,0)))</f>
        <v/>
      </c>
      <c r="AF83" s="856" t="str">
        <f>IF($B83="","",INDEX('All CCC'!AF$7:AF$846,MATCH(WatchList!$B83,'All CCC'!$B$7:$B$846,0)))</f>
        <v/>
      </c>
      <c r="AG83" s="856" t="str">
        <f>IF($B83="","",INDEX('All CCC'!AG$7:AG$846,MATCH(WatchList!$B83,'All CCC'!$B$7:$B$846,0)))</f>
        <v/>
      </c>
      <c r="AH83" s="856" t="str">
        <f>IF($B83="","",INDEX('All CCC'!AH$7:AH$846,MATCH(WatchList!$B83,'All CCC'!$B$7:$B$846,0)))</f>
        <v/>
      </c>
      <c r="AI83" s="856" t="str">
        <f>IF($B83="","",INDEX('All CCC'!AI$7:AI$846,MATCH(WatchList!$B83,'All CCC'!$B$7:$B$846,0)))</f>
        <v/>
      </c>
      <c r="AJ83" s="856" t="str">
        <f>IF($B83="","",INDEX('All CCC'!AJ$7:AJ$846,MATCH(WatchList!$B83,'All CCC'!$B$7:$B$846,0)))</f>
        <v/>
      </c>
      <c r="AK83" s="856" t="str">
        <f>IF($B83="","",INDEX('All CCC'!AK$7:AK$846,MATCH(WatchList!$B83,'All CCC'!$B$7:$B$846,0)))</f>
        <v/>
      </c>
      <c r="AL83" s="856" t="str">
        <f>IF($B83="","",INDEX('All CCC'!AL$7:AL$846,MATCH(WatchList!$B83,'All CCC'!$B$7:$B$846,0)))</f>
        <v/>
      </c>
      <c r="AM83" s="856" t="str">
        <f>IF($B83="","",INDEX('All CCC'!AM$7:AM$846,MATCH(WatchList!$B83,'All CCC'!$B$7:$B$846,0)))</f>
        <v/>
      </c>
      <c r="AN83" s="856" t="str">
        <f>IF($B83="","",INDEX('All CCC'!AN$7:AN$846,MATCH(WatchList!$B83,'All CCC'!$B$7:$B$846,0)))</f>
        <v/>
      </c>
      <c r="AO83" s="856" t="str">
        <f>IF($B83="","",INDEX('All CCC'!AO$7:AO$846,MATCH(WatchList!$B83,'All CCC'!$B$7:$B$846,0)))</f>
        <v/>
      </c>
      <c r="AP83" s="856" t="str">
        <f>IF($B83="","",INDEX('All CCC'!AP$7:AP$846,MATCH(WatchList!$B83,'All CCC'!$B$7:$B$846,0)))</f>
        <v/>
      </c>
      <c r="AQ83" s="856" t="str">
        <f>IF($B83="","",INDEX('All CCC'!AQ$7:AQ$846,MATCH(WatchList!$B83,'All CCC'!$B$7:$B$846,0)))</f>
        <v/>
      </c>
      <c r="AR83" s="856" t="str">
        <f>IF($B83="","",INDEX('All CCC'!AR$7:AR$846,MATCH(WatchList!$B83,'All CCC'!$B$7:$B$846,0)))</f>
        <v/>
      </c>
      <c r="AS83" s="856" t="str">
        <f>IF($B83="","",INDEX('All CCC'!AS$7:AS$846,MATCH(WatchList!$B83,'All CCC'!$B$7:$B$846,0)))</f>
        <v/>
      </c>
      <c r="AT83" s="856" t="str">
        <f>IF($B83="","",INDEX('All CCC'!AT$7:AT$846,MATCH(WatchList!$B83,'All CCC'!$B$7:$B$846,0)))</f>
        <v/>
      </c>
      <c r="AU83" s="856" t="str">
        <f>IF($B83="","",INDEX('All CCC'!AU$7:AU$846,MATCH(WatchList!$B83,'All CCC'!$B$7:$B$846,0)))</f>
        <v/>
      </c>
      <c r="AV83" s="856" t="str">
        <f>IF($B83="","",INDEX('All CCC'!AV$7:AV$846,MATCH(WatchList!$B83,'All CCC'!$B$7:$B$846,0)))</f>
        <v/>
      </c>
      <c r="AW83" s="856" t="str">
        <f>IF($B83="","",INDEX('All CCC'!AW$7:AW$846,MATCH(WatchList!$B83,'All CCC'!$B$7:$B$846,0)))</f>
        <v/>
      </c>
      <c r="AX83" s="856" t="str">
        <f>IF($B83="","",INDEX('All CCC'!AX$7:AX$846,MATCH(WatchList!$B83,'All CCC'!$B$7:$B$846,0)))</f>
        <v/>
      </c>
      <c r="AY83" s="856" t="str">
        <f>IF($B83="","",INDEX('All CCC'!AY$7:AY$846,MATCH(WatchList!$B83,'All CCC'!$B$7:$B$846,0)))</f>
        <v/>
      </c>
      <c r="AZ83" s="856" t="str">
        <f>IF($B83="","",INDEX('All CCC'!AZ$7:AZ$846,MATCH(WatchList!$B83,'All CCC'!$B$7:$B$846,0)))</f>
        <v/>
      </c>
      <c r="BA83" s="856" t="str">
        <f>IF($B83="","",INDEX('All CCC'!BA$7:BA$846,MATCH(WatchList!$B83,'All CCC'!$B$7:$B$846,0)))</f>
        <v/>
      </c>
      <c r="BB83" s="856" t="str">
        <f>IF($B83="","",INDEX('All CCC'!BB$7:BB$846,MATCH(WatchList!$B83,'All CCC'!$B$7:$B$846,0)))</f>
        <v/>
      </c>
      <c r="BC83" s="856" t="str">
        <f>IF($B83="","",INDEX('All CCC'!BC$7:BC$846,MATCH(WatchList!$B83,'All CCC'!$B$7:$B$846,0)))</f>
        <v/>
      </c>
      <c r="BD83" s="856" t="str">
        <f>IF($B83="","",INDEX('All CCC'!BD$7:BD$846,MATCH(WatchList!$B83,'All CCC'!$B$7:$B$846,0)))</f>
        <v/>
      </c>
      <c r="BE83" s="856" t="str">
        <f>IF($B83="","",INDEX('All CCC'!BE$7:BE$846,MATCH(WatchList!$B83,'All CCC'!$B$7:$B$846,0)))</f>
        <v/>
      </c>
      <c r="BF83" s="856" t="str">
        <f>IF($B83="","",INDEX('All CCC'!BF$7:BF$846,MATCH(WatchList!$B83,'All CCC'!$B$7:$B$846,0)))</f>
        <v/>
      </c>
      <c r="BG83" s="856" t="str">
        <f>IF($B83="","",INDEX('All CCC'!BG$7:BG$846,MATCH(WatchList!$B83,'All CCC'!$B$7:$B$846,0)))</f>
        <v/>
      </c>
    </row>
    <row r="84" spans="1:59" x14ac:dyDescent="0.2">
      <c r="A84" s="550" t="str">
        <f>IF($B84="","",INDEX('All CCC'!A$7:A$846,MATCH(WatchList!$B84,'All CCC'!$B$7:$B$846,0)))</f>
        <v/>
      </c>
      <c r="B84" s="31"/>
      <c r="C84" s="856" t="str">
        <f>IF($B84="","",INDEX('All CCC'!C$7:C$846,MATCH(WatchList!$B84,'All CCC'!$B$7:$B$846,0)))</f>
        <v/>
      </c>
      <c r="D84" s="856" t="str">
        <f>IF($B84="","",INDEX('All CCC'!D$7:D$846,MATCH(WatchList!$B84,'All CCC'!$B$7:$B$846,0)))</f>
        <v/>
      </c>
      <c r="E84" s="856" t="str">
        <f>IF($B84="","",INDEX('All CCC'!E$7:E$846,MATCH(WatchList!$B84,'All CCC'!$B$7:$B$846,0)))</f>
        <v/>
      </c>
      <c r="F84" s="856" t="str">
        <f>IF($B84="","",INDEX('All CCC'!F$7:F$846,MATCH(WatchList!$B84,'All CCC'!$B$7:$B$846,0)))</f>
        <v/>
      </c>
      <c r="G84" s="856" t="str">
        <f>IF($B84="","",INDEX('All CCC'!G$7:G$846,MATCH(WatchList!$B84,'All CCC'!$B$7:$B$846,0)))</f>
        <v/>
      </c>
      <c r="H84" s="856" t="str">
        <f>IF($B84="","",INDEX('All CCC'!H$7:H$846,MATCH(WatchList!$B84,'All CCC'!$B$7:$B$846,0)))</f>
        <v/>
      </c>
      <c r="I84" s="856" t="str">
        <f>IF($B84="","",INDEX('All CCC'!I$7:I$846,MATCH(WatchList!$B84,'All CCC'!$B$7:$B$846,0)))</f>
        <v/>
      </c>
      <c r="J84" s="856" t="str">
        <f>IF($B84="","",INDEX('All CCC'!J$7:J$846,MATCH(WatchList!$B84,'All CCC'!$B$7:$B$846,0)))</f>
        <v/>
      </c>
      <c r="K84" s="856" t="str">
        <f>IF($B84="","",INDEX('All CCC'!K$7:K$846,MATCH(WatchList!$B84,'All CCC'!$B$7:$B$846,0)))</f>
        <v/>
      </c>
      <c r="L84" s="856" t="str">
        <f>IF($B84="","",INDEX('All CCC'!L$7:L$846,MATCH(WatchList!$B84,'All CCC'!$B$7:$B$846,0)))</f>
        <v/>
      </c>
      <c r="M84" s="856" t="str">
        <f>IF($B84="","",INDEX('All CCC'!M$7:M$846,MATCH(WatchList!$B84,'All CCC'!$B$7:$B$846,0)))</f>
        <v/>
      </c>
      <c r="N84" s="856" t="str">
        <f>IF($B84="","",INDEX('All CCC'!N$7:N$846,MATCH(WatchList!$B84,'All CCC'!$B$7:$B$846,0)))</f>
        <v/>
      </c>
      <c r="O84" s="856" t="str">
        <f>IF($B84="","",INDEX('All CCC'!O$7:O$846,MATCH(WatchList!$B84,'All CCC'!$B$7:$B$846,0)))</f>
        <v/>
      </c>
      <c r="P84" s="857" t="str">
        <f>IF($B84="","",INDEX('All CCC'!P$7:P$846,MATCH(WatchList!$B84,'All CCC'!$B$7:$B$846,0)))</f>
        <v/>
      </c>
      <c r="Q84" s="857" t="str">
        <f>IF($B84="","",INDEX('All CCC'!Q$7:Q$846,MATCH(WatchList!$B84,'All CCC'!$B$7:$B$846,0)))</f>
        <v/>
      </c>
      <c r="R84" s="856" t="str">
        <f>IF($B84="","",INDEX('All CCC'!R$7:R$846,MATCH(WatchList!$B84,'All CCC'!$B$7:$B$846,0)))</f>
        <v/>
      </c>
      <c r="S84" s="856" t="str">
        <f>IF($B84="","",INDEX('All CCC'!S$7:S$846,MATCH(WatchList!$B84,'All CCC'!$B$7:$B$846,0)))</f>
        <v/>
      </c>
      <c r="T84" s="856" t="str">
        <f>IF($B84="","",INDEX('All CCC'!T$7:T$846,MATCH(WatchList!$B84,'All CCC'!$B$7:$B$846,0)))</f>
        <v/>
      </c>
      <c r="U84" s="856" t="str">
        <f>IF($B84="","",INDEX('All CCC'!U$7:U$846,MATCH(WatchList!$B84,'All CCC'!$B$7:$B$846,0)))</f>
        <v/>
      </c>
      <c r="V84" s="856" t="str">
        <f>IF($B84="","",INDEX('All CCC'!V$7:V$846,MATCH(WatchList!$B84,'All CCC'!$B$7:$B$846,0)))</f>
        <v/>
      </c>
      <c r="W84" s="856" t="str">
        <f>IF($B84="","",INDEX('All CCC'!W$7:W$846,MATCH(WatchList!$B84,'All CCC'!$B$7:$B$846,0)))</f>
        <v/>
      </c>
      <c r="X84" s="856" t="str">
        <f>IF($B84="","",INDEX('All CCC'!X$7:X$846,MATCH(WatchList!$B84,'All CCC'!$B$7:$B$846,0)))</f>
        <v/>
      </c>
      <c r="Y84" s="856" t="str">
        <f>IF($B84="","",INDEX('All CCC'!Y$7:Y$846,MATCH(WatchList!$B84,'All CCC'!$B$7:$B$846,0)))</f>
        <v/>
      </c>
      <c r="Z84" s="856" t="str">
        <f>IF($B84="","",INDEX('All CCC'!Z$7:Z$846,MATCH(WatchList!$B84,'All CCC'!$B$7:$B$846,0)))</f>
        <v/>
      </c>
      <c r="AA84" s="856" t="str">
        <f>IF($B84="","",INDEX('All CCC'!AA$7:AA$846,MATCH(WatchList!$B84,'All CCC'!$B$7:$B$846,0)))</f>
        <v/>
      </c>
      <c r="AB84" s="856" t="str">
        <f>IF($B84="","",INDEX('All CCC'!AB$7:AB$846,MATCH(WatchList!$B84,'All CCC'!$B$7:$B$846,0)))</f>
        <v/>
      </c>
      <c r="AC84" s="856" t="str">
        <f>IF($B84="","",INDEX('All CCC'!AC$7:AC$846,MATCH(WatchList!$B84,'All CCC'!$B$7:$B$846,0)))</f>
        <v/>
      </c>
      <c r="AD84" s="856" t="str">
        <f>IF($B84="","",INDEX('All CCC'!AD$7:AD$846,MATCH(WatchList!$B84,'All CCC'!$B$7:$B$846,0)))</f>
        <v/>
      </c>
      <c r="AE84" s="856" t="str">
        <f>IF($B84="","",INDEX('All CCC'!AE$7:AE$846,MATCH(WatchList!$B84,'All CCC'!$B$7:$B$846,0)))</f>
        <v/>
      </c>
      <c r="AF84" s="856" t="str">
        <f>IF($B84="","",INDEX('All CCC'!AF$7:AF$846,MATCH(WatchList!$B84,'All CCC'!$B$7:$B$846,0)))</f>
        <v/>
      </c>
      <c r="AG84" s="856" t="str">
        <f>IF($B84="","",INDEX('All CCC'!AG$7:AG$846,MATCH(WatchList!$B84,'All CCC'!$B$7:$B$846,0)))</f>
        <v/>
      </c>
      <c r="AH84" s="856" t="str">
        <f>IF($B84="","",INDEX('All CCC'!AH$7:AH$846,MATCH(WatchList!$B84,'All CCC'!$B$7:$B$846,0)))</f>
        <v/>
      </c>
      <c r="AI84" s="856" t="str">
        <f>IF($B84="","",INDEX('All CCC'!AI$7:AI$846,MATCH(WatchList!$B84,'All CCC'!$B$7:$B$846,0)))</f>
        <v/>
      </c>
      <c r="AJ84" s="856" t="str">
        <f>IF($B84="","",INDEX('All CCC'!AJ$7:AJ$846,MATCH(WatchList!$B84,'All CCC'!$B$7:$B$846,0)))</f>
        <v/>
      </c>
      <c r="AK84" s="856" t="str">
        <f>IF($B84="","",INDEX('All CCC'!AK$7:AK$846,MATCH(WatchList!$B84,'All CCC'!$B$7:$B$846,0)))</f>
        <v/>
      </c>
      <c r="AL84" s="856" t="str">
        <f>IF($B84="","",INDEX('All CCC'!AL$7:AL$846,MATCH(WatchList!$B84,'All CCC'!$B$7:$B$846,0)))</f>
        <v/>
      </c>
      <c r="AM84" s="856" t="str">
        <f>IF($B84="","",INDEX('All CCC'!AM$7:AM$846,MATCH(WatchList!$B84,'All CCC'!$B$7:$B$846,0)))</f>
        <v/>
      </c>
      <c r="AN84" s="856" t="str">
        <f>IF($B84="","",INDEX('All CCC'!AN$7:AN$846,MATCH(WatchList!$B84,'All CCC'!$B$7:$B$846,0)))</f>
        <v/>
      </c>
      <c r="AO84" s="856" t="str">
        <f>IF($B84="","",INDEX('All CCC'!AO$7:AO$846,MATCH(WatchList!$B84,'All CCC'!$B$7:$B$846,0)))</f>
        <v/>
      </c>
      <c r="AP84" s="856" t="str">
        <f>IF($B84="","",INDEX('All CCC'!AP$7:AP$846,MATCH(WatchList!$B84,'All CCC'!$B$7:$B$846,0)))</f>
        <v/>
      </c>
      <c r="AQ84" s="856" t="str">
        <f>IF($B84="","",INDEX('All CCC'!AQ$7:AQ$846,MATCH(WatchList!$B84,'All CCC'!$B$7:$B$846,0)))</f>
        <v/>
      </c>
      <c r="AR84" s="856" t="str">
        <f>IF($B84="","",INDEX('All CCC'!AR$7:AR$846,MATCH(WatchList!$B84,'All CCC'!$B$7:$B$846,0)))</f>
        <v/>
      </c>
      <c r="AS84" s="856" t="str">
        <f>IF($B84="","",INDEX('All CCC'!AS$7:AS$846,MATCH(WatchList!$B84,'All CCC'!$B$7:$B$846,0)))</f>
        <v/>
      </c>
      <c r="AT84" s="856" t="str">
        <f>IF($B84="","",INDEX('All CCC'!AT$7:AT$846,MATCH(WatchList!$B84,'All CCC'!$B$7:$B$846,0)))</f>
        <v/>
      </c>
      <c r="AU84" s="856" t="str">
        <f>IF($B84="","",INDEX('All CCC'!AU$7:AU$846,MATCH(WatchList!$B84,'All CCC'!$B$7:$B$846,0)))</f>
        <v/>
      </c>
      <c r="AV84" s="856" t="str">
        <f>IF($B84="","",INDEX('All CCC'!AV$7:AV$846,MATCH(WatchList!$B84,'All CCC'!$B$7:$B$846,0)))</f>
        <v/>
      </c>
      <c r="AW84" s="856" t="str">
        <f>IF($B84="","",INDEX('All CCC'!AW$7:AW$846,MATCH(WatchList!$B84,'All CCC'!$B$7:$B$846,0)))</f>
        <v/>
      </c>
      <c r="AX84" s="856" t="str">
        <f>IF($B84="","",INDEX('All CCC'!AX$7:AX$846,MATCH(WatchList!$B84,'All CCC'!$B$7:$B$846,0)))</f>
        <v/>
      </c>
      <c r="AY84" s="856" t="str">
        <f>IF($B84="","",INDEX('All CCC'!AY$7:AY$846,MATCH(WatchList!$B84,'All CCC'!$B$7:$B$846,0)))</f>
        <v/>
      </c>
      <c r="AZ84" s="856" t="str">
        <f>IF($B84="","",INDEX('All CCC'!AZ$7:AZ$846,MATCH(WatchList!$B84,'All CCC'!$B$7:$B$846,0)))</f>
        <v/>
      </c>
      <c r="BA84" s="856" t="str">
        <f>IF($B84="","",INDEX('All CCC'!BA$7:BA$846,MATCH(WatchList!$B84,'All CCC'!$B$7:$B$846,0)))</f>
        <v/>
      </c>
      <c r="BB84" s="856" t="str">
        <f>IF($B84="","",INDEX('All CCC'!BB$7:BB$846,MATCH(WatchList!$B84,'All CCC'!$B$7:$B$846,0)))</f>
        <v/>
      </c>
      <c r="BC84" s="856" t="str">
        <f>IF($B84="","",INDEX('All CCC'!BC$7:BC$846,MATCH(WatchList!$B84,'All CCC'!$B$7:$B$846,0)))</f>
        <v/>
      </c>
      <c r="BD84" s="856" t="str">
        <f>IF($B84="","",INDEX('All CCC'!BD$7:BD$846,MATCH(WatchList!$B84,'All CCC'!$B$7:$B$846,0)))</f>
        <v/>
      </c>
      <c r="BE84" s="856" t="str">
        <f>IF($B84="","",INDEX('All CCC'!BE$7:BE$846,MATCH(WatchList!$B84,'All CCC'!$B$7:$B$846,0)))</f>
        <v/>
      </c>
      <c r="BF84" s="856" t="str">
        <f>IF($B84="","",INDEX('All CCC'!BF$7:BF$846,MATCH(WatchList!$B84,'All CCC'!$B$7:$B$846,0)))</f>
        <v/>
      </c>
      <c r="BG84" s="856" t="str">
        <f>IF($B84="","",INDEX('All CCC'!BG$7:BG$846,MATCH(WatchList!$B84,'All CCC'!$B$7:$B$846,0)))</f>
        <v/>
      </c>
    </row>
    <row r="85" spans="1:59" x14ac:dyDescent="0.2">
      <c r="A85" s="550" t="str">
        <f>IF($B85="","",INDEX('All CCC'!A$7:A$846,MATCH(WatchList!$B85,'All CCC'!$B$7:$B$846,0)))</f>
        <v/>
      </c>
      <c r="B85" s="31"/>
      <c r="C85" s="856" t="str">
        <f>IF($B85="","",INDEX('All CCC'!C$7:C$846,MATCH(WatchList!$B85,'All CCC'!$B$7:$B$846,0)))</f>
        <v/>
      </c>
      <c r="D85" s="856" t="str">
        <f>IF($B85="","",INDEX('All CCC'!D$7:D$846,MATCH(WatchList!$B85,'All CCC'!$B$7:$B$846,0)))</f>
        <v/>
      </c>
      <c r="E85" s="856" t="str">
        <f>IF($B85="","",INDEX('All CCC'!E$7:E$846,MATCH(WatchList!$B85,'All CCC'!$B$7:$B$846,0)))</f>
        <v/>
      </c>
      <c r="F85" s="856" t="str">
        <f>IF($B85="","",INDEX('All CCC'!F$7:F$846,MATCH(WatchList!$B85,'All CCC'!$B$7:$B$846,0)))</f>
        <v/>
      </c>
      <c r="G85" s="856" t="str">
        <f>IF($B85="","",INDEX('All CCC'!G$7:G$846,MATCH(WatchList!$B85,'All CCC'!$B$7:$B$846,0)))</f>
        <v/>
      </c>
      <c r="H85" s="856" t="str">
        <f>IF($B85="","",INDEX('All CCC'!H$7:H$846,MATCH(WatchList!$B85,'All CCC'!$B$7:$B$846,0)))</f>
        <v/>
      </c>
      <c r="I85" s="856" t="str">
        <f>IF($B85="","",INDEX('All CCC'!I$7:I$846,MATCH(WatchList!$B85,'All CCC'!$B$7:$B$846,0)))</f>
        <v/>
      </c>
      <c r="J85" s="856" t="str">
        <f>IF($B85="","",INDEX('All CCC'!J$7:J$846,MATCH(WatchList!$B85,'All CCC'!$B$7:$B$846,0)))</f>
        <v/>
      </c>
      <c r="K85" s="856" t="str">
        <f>IF($B85="","",INDEX('All CCC'!K$7:K$846,MATCH(WatchList!$B85,'All CCC'!$B$7:$B$846,0)))</f>
        <v/>
      </c>
      <c r="L85" s="856" t="str">
        <f>IF($B85="","",INDEX('All CCC'!L$7:L$846,MATCH(WatchList!$B85,'All CCC'!$B$7:$B$846,0)))</f>
        <v/>
      </c>
      <c r="M85" s="856" t="str">
        <f>IF($B85="","",INDEX('All CCC'!M$7:M$846,MATCH(WatchList!$B85,'All CCC'!$B$7:$B$846,0)))</f>
        <v/>
      </c>
      <c r="N85" s="856" t="str">
        <f>IF($B85="","",INDEX('All CCC'!N$7:N$846,MATCH(WatchList!$B85,'All CCC'!$B$7:$B$846,0)))</f>
        <v/>
      </c>
      <c r="O85" s="856" t="str">
        <f>IF($B85="","",INDEX('All CCC'!O$7:O$846,MATCH(WatchList!$B85,'All CCC'!$B$7:$B$846,0)))</f>
        <v/>
      </c>
      <c r="P85" s="857" t="str">
        <f>IF($B85="","",INDEX('All CCC'!P$7:P$846,MATCH(WatchList!$B85,'All CCC'!$B$7:$B$846,0)))</f>
        <v/>
      </c>
      <c r="Q85" s="857" t="str">
        <f>IF($B85="","",INDEX('All CCC'!Q$7:Q$846,MATCH(WatchList!$B85,'All CCC'!$B$7:$B$846,0)))</f>
        <v/>
      </c>
      <c r="R85" s="856" t="str">
        <f>IF($B85="","",INDEX('All CCC'!R$7:R$846,MATCH(WatchList!$B85,'All CCC'!$B$7:$B$846,0)))</f>
        <v/>
      </c>
      <c r="S85" s="856" t="str">
        <f>IF($B85="","",INDEX('All CCC'!S$7:S$846,MATCH(WatchList!$B85,'All CCC'!$B$7:$B$846,0)))</f>
        <v/>
      </c>
      <c r="T85" s="856" t="str">
        <f>IF($B85="","",INDEX('All CCC'!T$7:T$846,MATCH(WatchList!$B85,'All CCC'!$B$7:$B$846,0)))</f>
        <v/>
      </c>
      <c r="U85" s="856" t="str">
        <f>IF($B85="","",INDEX('All CCC'!U$7:U$846,MATCH(WatchList!$B85,'All CCC'!$B$7:$B$846,0)))</f>
        <v/>
      </c>
      <c r="V85" s="856" t="str">
        <f>IF($B85="","",INDEX('All CCC'!V$7:V$846,MATCH(WatchList!$B85,'All CCC'!$B$7:$B$846,0)))</f>
        <v/>
      </c>
      <c r="W85" s="856" t="str">
        <f>IF($B85="","",INDEX('All CCC'!W$7:W$846,MATCH(WatchList!$B85,'All CCC'!$B$7:$B$846,0)))</f>
        <v/>
      </c>
      <c r="X85" s="856" t="str">
        <f>IF($B85="","",INDEX('All CCC'!X$7:X$846,MATCH(WatchList!$B85,'All CCC'!$B$7:$B$846,0)))</f>
        <v/>
      </c>
      <c r="Y85" s="856" t="str">
        <f>IF($B85="","",INDEX('All CCC'!Y$7:Y$846,MATCH(WatchList!$B85,'All CCC'!$B$7:$B$846,0)))</f>
        <v/>
      </c>
      <c r="Z85" s="856" t="str">
        <f>IF($B85="","",INDEX('All CCC'!Z$7:Z$846,MATCH(WatchList!$B85,'All CCC'!$B$7:$B$846,0)))</f>
        <v/>
      </c>
      <c r="AA85" s="856" t="str">
        <f>IF($B85="","",INDEX('All CCC'!AA$7:AA$846,MATCH(WatchList!$B85,'All CCC'!$B$7:$B$846,0)))</f>
        <v/>
      </c>
      <c r="AB85" s="856" t="str">
        <f>IF($B85="","",INDEX('All CCC'!AB$7:AB$846,MATCH(WatchList!$B85,'All CCC'!$B$7:$B$846,0)))</f>
        <v/>
      </c>
      <c r="AC85" s="856" t="str">
        <f>IF($B85="","",INDEX('All CCC'!AC$7:AC$846,MATCH(WatchList!$B85,'All CCC'!$B$7:$B$846,0)))</f>
        <v/>
      </c>
      <c r="AD85" s="856" t="str">
        <f>IF($B85="","",INDEX('All CCC'!AD$7:AD$846,MATCH(WatchList!$B85,'All CCC'!$B$7:$B$846,0)))</f>
        <v/>
      </c>
      <c r="AE85" s="856" t="str">
        <f>IF($B85="","",INDEX('All CCC'!AE$7:AE$846,MATCH(WatchList!$B85,'All CCC'!$B$7:$B$846,0)))</f>
        <v/>
      </c>
      <c r="AF85" s="856" t="str">
        <f>IF($B85="","",INDEX('All CCC'!AF$7:AF$846,MATCH(WatchList!$B85,'All CCC'!$B$7:$B$846,0)))</f>
        <v/>
      </c>
      <c r="AG85" s="856" t="str">
        <f>IF($B85="","",INDEX('All CCC'!AG$7:AG$846,MATCH(WatchList!$B85,'All CCC'!$B$7:$B$846,0)))</f>
        <v/>
      </c>
      <c r="AH85" s="856" t="str">
        <f>IF($B85="","",INDEX('All CCC'!AH$7:AH$846,MATCH(WatchList!$B85,'All CCC'!$B$7:$B$846,0)))</f>
        <v/>
      </c>
      <c r="AI85" s="856" t="str">
        <f>IF($B85="","",INDEX('All CCC'!AI$7:AI$846,MATCH(WatchList!$B85,'All CCC'!$B$7:$B$846,0)))</f>
        <v/>
      </c>
      <c r="AJ85" s="856" t="str">
        <f>IF($B85="","",INDEX('All CCC'!AJ$7:AJ$846,MATCH(WatchList!$B85,'All CCC'!$B$7:$B$846,0)))</f>
        <v/>
      </c>
      <c r="AK85" s="856" t="str">
        <f>IF($B85="","",INDEX('All CCC'!AK$7:AK$846,MATCH(WatchList!$B85,'All CCC'!$B$7:$B$846,0)))</f>
        <v/>
      </c>
      <c r="AL85" s="856" t="str">
        <f>IF($B85="","",INDEX('All CCC'!AL$7:AL$846,MATCH(WatchList!$B85,'All CCC'!$B$7:$B$846,0)))</f>
        <v/>
      </c>
      <c r="AM85" s="856" t="str">
        <f>IF($B85="","",INDEX('All CCC'!AM$7:AM$846,MATCH(WatchList!$B85,'All CCC'!$B$7:$B$846,0)))</f>
        <v/>
      </c>
      <c r="AN85" s="856" t="str">
        <f>IF($B85="","",INDEX('All CCC'!AN$7:AN$846,MATCH(WatchList!$B85,'All CCC'!$B$7:$B$846,0)))</f>
        <v/>
      </c>
      <c r="AO85" s="856" t="str">
        <f>IF($B85="","",INDEX('All CCC'!AO$7:AO$846,MATCH(WatchList!$B85,'All CCC'!$B$7:$B$846,0)))</f>
        <v/>
      </c>
      <c r="AP85" s="856" t="str">
        <f>IF($B85="","",INDEX('All CCC'!AP$7:AP$846,MATCH(WatchList!$B85,'All CCC'!$B$7:$B$846,0)))</f>
        <v/>
      </c>
      <c r="AQ85" s="856" t="str">
        <f>IF($B85="","",INDEX('All CCC'!AQ$7:AQ$846,MATCH(WatchList!$B85,'All CCC'!$B$7:$B$846,0)))</f>
        <v/>
      </c>
      <c r="AR85" s="856" t="str">
        <f>IF($B85="","",INDEX('All CCC'!AR$7:AR$846,MATCH(WatchList!$B85,'All CCC'!$B$7:$B$846,0)))</f>
        <v/>
      </c>
      <c r="AS85" s="856" t="str">
        <f>IF($B85="","",INDEX('All CCC'!AS$7:AS$846,MATCH(WatchList!$B85,'All CCC'!$B$7:$B$846,0)))</f>
        <v/>
      </c>
      <c r="AT85" s="856" t="str">
        <f>IF($B85="","",INDEX('All CCC'!AT$7:AT$846,MATCH(WatchList!$B85,'All CCC'!$B$7:$B$846,0)))</f>
        <v/>
      </c>
      <c r="AU85" s="856" t="str">
        <f>IF($B85="","",INDEX('All CCC'!AU$7:AU$846,MATCH(WatchList!$B85,'All CCC'!$B$7:$B$846,0)))</f>
        <v/>
      </c>
      <c r="AV85" s="856" t="str">
        <f>IF($B85="","",INDEX('All CCC'!AV$7:AV$846,MATCH(WatchList!$B85,'All CCC'!$B$7:$B$846,0)))</f>
        <v/>
      </c>
      <c r="AW85" s="856" t="str">
        <f>IF($B85="","",INDEX('All CCC'!AW$7:AW$846,MATCH(WatchList!$B85,'All CCC'!$B$7:$B$846,0)))</f>
        <v/>
      </c>
      <c r="AX85" s="856" t="str">
        <f>IF($B85="","",INDEX('All CCC'!AX$7:AX$846,MATCH(WatchList!$B85,'All CCC'!$B$7:$B$846,0)))</f>
        <v/>
      </c>
      <c r="AY85" s="856" t="str">
        <f>IF($B85="","",INDEX('All CCC'!AY$7:AY$846,MATCH(WatchList!$B85,'All CCC'!$B$7:$B$846,0)))</f>
        <v/>
      </c>
      <c r="AZ85" s="856" t="str">
        <f>IF($B85="","",INDEX('All CCC'!AZ$7:AZ$846,MATCH(WatchList!$B85,'All CCC'!$B$7:$B$846,0)))</f>
        <v/>
      </c>
      <c r="BA85" s="856" t="str">
        <f>IF($B85="","",INDEX('All CCC'!BA$7:BA$846,MATCH(WatchList!$B85,'All CCC'!$B$7:$B$846,0)))</f>
        <v/>
      </c>
      <c r="BB85" s="856" t="str">
        <f>IF($B85="","",INDEX('All CCC'!BB$7:BB$846,MATCH(WatchList!$B85,'All CCC'!$B$7:$B$846,0)))</f>
        <v/>
      </c>
      <c r="BC85" s="856" t="str">
        <f>IF($B85="","",INDEX('All CCC'!BC$7:BC$846,MATCH(WatchList!$B85,'All CCC'!$B$7:$B$846,0)))</f>
        <v/>
      </c>
      <c r="BD85" s="856" t="str">
        <f>IF($B85="","",INDEX('All CCC'!BD$7:BD$846,MATCH(WatchList!$B85,'All CCC'!$B$7:$B$846,0)))</f>
        <v/>
      </c>
      <c r="BE85" s="856" t="str">
        <f>IF($B85="","",INDEX('All CCC'!BE$7:BE$846,MATCH(WatchList!$B85,'All CCC'!$B$7:$B$846,0)))</f>
        <v/>
      </c>
      <c r="BF85" s="856" t="str">
        <f>IF($B85="","",INDEX('All CCC'!BF$7:BF$846,MATCH(WatchList!$B85,'All CCC'!$B$7:$B$846,0)))</f>
        <v/>
      </c>
      <c r="BG85" s="856" t="str">
        <f>IF($B85="","",INDEX('All CCC'!BG$7:BG$846,MATCH(WatchList!$B85,'All CCC'!$B$7:$B$846,0)))</f>
        <v/>
      </c>
    </row>
    <row r="86" spans="1:59" x14ac:dyDescent="0.2">
      <c r="A86" s="550" t="str">
        <f>IF($B86="","",INDEX('All CCC'!A$7:A$846,MATCH(WatchList!$B86,'All CCC'!$B$7:$B$846,0)))</f>
        <v/>
      </c>
      <c r="B86" s="31"/>
      <c r="C86" s="856" t="str">
        <f>IF($B86="","",INDEX('All CCC'!C$7:C$846,MATCH(WatchList!$B86,'All CCC'!$B$7:$B$846,0)))</f>
        <v/>
      </c>
      <c r="D86" s="856" t="str">
        <f>IF($B86="","",INDEX('All CCC'!D$7:D$846,MATCH(WatchList!$B86,'All CCC'!$B$7:$B$846,0)))</f>
        <v/>
      </c>
      <c r="E86" s="856" t="str">
        <f>IF($B86="","",INDEX('All CCC'!E$7:E$846,MATCH(WatchList!$B86,'All CCC'!$B$7:$B$846,0)))</f>
        <v/>
      </c>
      <c r="F86" s="856" t="str">
        <f>IF($B86="","",INDEX('All CCC'!F$7:F$846,MATCH(WatchList!$B86,'All CCC'!$B$7:$B$846,0)))</f>
        <v/>
      </c>
      <c r="G86" s="856" t="str">
        <f>IF($B86="","",INDEX('All CCC'!G$7:G$846,MATCH(WatchList!$B86,'All CCC'!$B$7:$B$846,0)))</f>
        <v/>
      </c>
      <c r="H86" s="856" t="str">
        <f>IF($B86="","",INDEX('All CCC'!H$7:H$846,MATCH(WatchList!$B86,'All CCC'!$B$7:$B$846,0)))</f>
        <v/>
      </c>
      <c r="I86" s="856" t="str">
        <f>IF($B86="","",INDEX('All CCC'!I$7:I$846,MATCH(WatchList!$B86,'All CCC'!$B$7:$B$846,0)))</f>
        <v/>
      </c>
      <c r="J86" s="856" t="str">
        <f>IF($B86="","",INDEX('All CCC'!J$7:J$846,MATCH(WatchList!$B86,'All CCC'!$B$7:$B$846,0)))</f>
        <v/>
      </c>
      <c r="K86" s="856" t="str">
        <f>IF($B86="","",INDEX('All CCC'!K$7:K$846,MATCH(WatchList!$B86,'All CCC'!$B$7:$B$846,0)))</f>
        <v/>
      </c>
      <c r="L86" s="856" t="str">
        <f>IF($B86="","",INDEX('All CCC'!L$7:L$846,MATCH(WatchList!$B86,'All CCC'!$B$7:$B$846,0)))</f>
        <v/>
      </c>
      <c r="M86" s="856" t="str">
        <f>IF($B86="","",INDEX('All CCC'!M$7:M$846,MATCH(WatchList!$B86,'All CCC'!$B$7:$B$846,0)))</f>
        <v/>
      </c>
      <c r="N86" s="856" t="str">
        <f>IF($B86="","",INDEX('All CCC'!N$7:N$846,MATCH(WatchList!$B86,'All CCC'!$B$7:$B$846,0)))</f>
        <v/>
      </c>
      <c r="O86" s="856" t="str">
        <f>IF($B86="","",INDEX('All CCC'!O$7:O$846,MATCH(WatchList!$B86,'All CCC'!$B$7:$B$846,0)))</f>
        <v/>
      </c>
      <c r="P86" s="857" t="str">
        <f>IF($B86="","",INDEX('All CCC'!P$7:P$846,MATCH(WatchList!$B86,'All CCC'!$B$7:$B$846,0)))</f>
        <v/>
      </c>
      <c r="Q86" s="857" t="str">
        <f>IF($B86="","",INDEX('All CCC'!Q$7:Q$846,MATCH(WatchList!$B86,'All CCC'!$B$7:$B$846,0)))</f>
        <v/>
      </c>
      <c r="R86" s="856" t="str">
        <f>IF($B86="","",INDEX('All CCC'!R$7:R$846,MATCH(WatchList!$B86,'All CCC'!$B$7:$B$846,0)))</f>
        <v/>
      </c>
      <c r="S86" s="856" t="str">
        <f>IF($B86="","",INDEX('All CCC'!S$7:S$846,MATCH(WatchList!$B86,'All CCC'!$B$7:$B$846,0)))</f>
        <v/>
      </c>
      <c r="T86" s="856" t="str">
        <f>IF($B86="","",INDEX('All CCC'!T$7:T$846,MATCH(WatchList!$B86,'All CCC'!$B$7:$B$846,0)))</f>
        <v/>
      </c>
      <c r="U86" s="856" t="str">
        <f>IF($B86="","",INDEX('All CCC'!U$7:U$846,MATCH(WatchList!$B86,'All CCC'!$B$7:$B$846,0)))</f>
        <v/>
      </c>
      <c r="V86" s="856" t="str">
        <f>IF($B86="","",INDEX('All CCC'!V$7:V$846,MATCH(WatchList!$B86,'All CCC'!$B$7:$B$846,0)))</f>
        <v/>
      </c>
      <c r="W86" s="856" t="str">
        <f>IF($B86="","",INDEX('All CCC'!W$7:W$846,MATCH(WatchList!$B86,'All CCC'!$B$7:$B$846,0)))</f>
        <v/>
      </c>
      <c r="X86" s="856" t="str">
        <f>IF($B86="","",INDEX('All CCC'!X$7:X$846,MATCH(WatchList!$B86,'All CCC'!$B$7:$B$846,0)))</f>
        <v/>
      </c>
      <c r="Y86" s="856" t="str">
        <f>IF($B86="","",INDEX('All CCC'!Y$7:Y$846,MATCH(WatchList!$B86,'All CCC'!$B$7:$B$846,0)))</f>
        <v/>
      </c>
      <c r="Z86" s="856" t="str">
        <f>IF($B86="","",INDEX('All CCC'!Z$7:Z$846,MATCH(WatchList!$B86,'All CCC'!$B$7:$B$846,0)))</f>
        <v/>
      </c>
      <c r="AA86" s="856" t="str">
        <f>IF($B86="","",INDEX('All CCC'!AA$7:AA$846,MATCH(WatchList!$B86,'All CCC'!$B$7:$B$846,0)))</f>
        <v/>
      </c>
      <c r="AB86" s="856" t="str">
        <f>IF($B86="","",INDEX('All CCC'!AB$7:AB$846,MATCH(WatchList!$B86,'All CCC'!$B$7:$B$846,0)))</f>
        <v/>
      </c>
      <c r="AC86" s="856" t="str">
        <f>IF($B86="","",INDEX('All CCC'!AC$7:AC$846,MATCH(WatchList!$B86,'All CCC'!$B$7:$B$846,0)))</f>
        <v/>
      </c>
      <c r="AD86" s="856" t="str">
        <f>IF($B86="","",INDEX('All CCC'!AD$7:AD$846,MATCH(WatchList!$B86,'All CCC'!$B$7:$B$846,0)))</f>
        <v/>
      </c>
      <c r="AE86" s="856" t="str">
        <f>IF($B86="","",INDEX('All CCC'!AE$7:AE$846,MATCH(WatchList!$B86,'All CCC'!$B$7:$B$846,0)))</f>
        <v/>
      </c>
      <c r="AF86" s="856" t="str">
        <f>IF($B86="","",INDEX('All CCC'!AF$7:AF$846,MATCH(WatchList!$B86,'All CCC'!$B$7:$B$846,0)))</f>
        <v/>
      </c>
      <c r="AG86" s="856" t="str">
        <f>IF($B86="","",INDEX('All CCC'!AG$7:AG$846,MATCH(WatchList!$B86,'All CCC'!$B$7:$B$846,0)))</f>
        <v/>
      </c>
      <c r="AH86" s="856" t="str">
        <f>IF($B86="","",INDEX('All CCC'!AH$7:AH$846,MATCH(WatchList!$B86,'All CCC'!$B$7:$B$846,0)))</f>
        <v/>
      </c>
      <c r="AI86" s="856" t="str">
        <f>IF($B86="","",INDEX('All CCC'!AI$7:AI$846,MATCH(WatchList!$B86,'All CCC'!$B$7:$B$846,0)))</f>
        <v/>
      </c>
      <c r="AJ86" s="856" t="str">
        <f>IF($B86="","",INDEX('All CCC'!AJ$7:AJ$846,MATCH(WatchList!$B86,'All CCC'!$B$7:$B$846,0)))</f>
        <v/>
      </c>
      <c r="AK86" s="856" t="str">
        <f>IF($B86="","",INDEX('All CCC'!AK$7:AK$846,MATCH(WatchList!$B86,'All CCC'!$B$7:$B$846,0)))</f>
        <v/>
      </c>
      <c r="AL86" s="856" t="str">
        <f>IF($B86="","",INDEX('All CCC'!AL$7:AL$846,MATCH(WatchList!$B86,'All CCC'!$B$7:$B$846,0)))</f>
        <v/>
      </c>
      <c r="AM86" s="856" t="str">
        <f>IF($B86="","",INDEX('All CCC'!AM$7:AM$846,MATCH(WatchList!$B86,'All CCC'!$B$7:$B$846,0)))</f>
        <v/>
      </c>
      <c r="AN86" s="856" t="str">
        <f>IF($B86="","",INDEX('All CCC'!AN$7:AN$846,MATCH(WatchList!$B86,'All CCC'!$B$7:$B$846,0)))</f>
        <v/>
      </c>
      <c r="AO86" s="856" t="str">
        <f>IF($B86="","",INDEX('All CCC'!AO$7:AO$846,MATCH(WatchList!$B86,'All CCC'!$B$7:$B$846,0)))</f>
        <v/>
      </c>
      <c r="AP86" s="856" t="str">
        <f>IF($B86="","",INDEX('All CCC'!AP$7:AP$846,MATCH(WatchList!$B86,'All CCC'!$B$7:$B$846,0)))</f>
        <v/>
      </c>
      <c r="AQ86" s="856" t="str">
        <f>IF($B86="","",INDEX('All CCC'!AQ$7:AQ$846,MATCH(WatchList!$B86,'All CCC'!$B$7:$B$846,0)))</f>
        <v/>
      </c>
      <c r="AR86" s="856" t="str">
        <f>IF($B86="","",INDEX('All CCC'!AR$7:AR$846,MATCH(WatchList!$B86,'All CCC'!$B$7:$B$846,0)))</f>
        <v/>
      </c>
      <c r="AS86" s="856" t="str">
        <f>IF($B86="","",INDEX('All CCC'!AS$7:AS$846,MATCH(WatchList!$B86,'All CCC'!$B$7:$B$846,0)))</f>
        <v/>
      </c>
      <c r="AT86" s="856" t="str">
        <f>IF($B86="","",INDEX('All CCC'!AT$7:AT$846,MATCH(WatchList!$B86,'All CCC'!$B$7:$B$846,0)))</f>
        <v/>
      </c>
      <c r="AU86" s="856" t="str">
        <f>IF($B86="","",INDEX('All CCC'!AU$7:AU$846,MATCH(WatchList!$B86,'All CCC'!$B$7:$B$846,0)))</f>
        <v/>
      </c>
      <c r="AV86" s="856" t="str">
        <f>IF($B86="","",INDEX('All CCC'!AV$7:AV$846,MATCH(WatchList!$B86,'All CCC'!$B$7:$B$846,0)))</f>
        <v/>
      </c>
      <c r="AW86" s="856" t="str">
        <f>IF($B86="","",INDEX('All CCC'!AW$7:AW$846,MATCH(WatchList!$B86,'All CCC'!$B$7:$B$846,0)))</f>
        <v/>
      </c>
      <c r="AX86" s="856" t="str">
        <f>IF($B86="","",INDEX('All CCC'!AX$7:AX$846,MATCH(WatchList!$B86,'All CCC'!$B$7:$B$846,0)))</f>
        <v/>
      </c>
      <c r="AY86" s="856" t="str">
        <f>IF($B86="","",INDEX('All CCC'!AY$7:AY$846,MATCH(WatchList!$B86,'All CCC'!$B$7:$B$846,0)))</f>
        <v/>
      </c>
      <c r="AZ86" s="856" t="str">
        <f>IF($B86="","",INDEX('All CCC'!AZ$7:AZ$846,MATCH(WatchList!$B86,'All CCC'!$B$7:$B$846,0)))</f>
        <v/>
      </c>
      <c r="BA86" s="856" t="str">
        <f>IF($B86="","",INDEX('All CCC'!BA$7:BA$846,MATCH(WatchList!$B86,'All CCC'!$B$7:$B$846,0)))</f>
        <v/>
      </c>
      <c r="BB86" s="856" t="str">
        <f>IF($B86="","",INDEX('All CCC'!BB$7:BB$846,MATCH(WatchList!$B86,'All CCC'!$B$7:$B$846,0)))</f>
        <v/>
      </c>
      <c r="BC86" s="856" t="str">
        <f>IF($B86="","",INDEX('All CCC'!BC$7:BC$846,MATCH(WatchList!$B86,'All CCC'!$B$7:$B$846,0)))</f>
        <v/>
      </c>
      <c r="BD86" s="856" t="str">
        <f>IF($B86="","",INDEX('All CCC'!BD$7:BD$846,MATCH(WatchList!$B86,'All CCC'!$B$7:$B$846,0)))</f>
        <v/>
      </c>
      <c r="BE86" s="856" t="str">
        <f>IF($B86="","",INDEX('All CCC'!BE$7:BE$846,MATCH(WatchList!$B86,'All CCC'!$B$7:$B$846,0)))</f>
        <v/>
      </c>
      <c r="BF86" s="856" t="str">
        <f>IF($B86="","",INDEX('All CCC'!BF$7:BF$846,MATCH(WatchList!$B86,'All CCC'!$B$7:$B$846,0)))</f>
        <v/>
      </c>
      <c r="BG86" s="856" t="str">
        <f>IF($B86="","",INDEX('All CCC'!BG$7:BG$846,MATCH(WatchList!$B86,'All CCC'!$B$7:$B$846,0)))</f>
        <v/>
      </c>
    </row>
    <row r="87" spans="1:59" x14ac:dyDescent="0.2">
      <c r="A87" s="550" t="str">
        <f>IF($B87="","",INDEX('All CCC'!A$7:A$846,MATCH(WatchList!$B87,'All CCC'!$B$7:$B$846,0)))</f>
        <v/>
      </c>
      <c r="B87" s="31"/>
      <c r="C87" s="856" t="str">
        <f>IF($B87="","",INDEX('All CCC'!C$7:C$846,MATCH(WatchList!$B87,'All CCC'!$B$7:$B$846,0)))</f>
        <v/>
      </c>
      <c r="D87" s="856" t="str">
        <f>IF($B87="","",INDEX('All CCC'!D$7:D$846,MATCH(WatchList!$B87,'All CCC'!$B$7:$B$846,0)))</f>
        <v/>
      </c>
      <c r="E87" s="856" t="str">
        <f>IF($B87="","",INDEX('All CCC'!E$7:E$846,MATCH(WatchList!$B87,'All CCC'!$B$7:$B$846,0)))</f>
        <v/>
      </c>
      <c r="F87" s="856" t="str">
        <f>IF($B87="","",INDEX('All CCC'!F$7:F$846,MATCH(WatchList!$B87,'All CCC'!$B$7:$B$846,0)))</f>
        <v/>
      </c>
      <c r="G87" s="856" t="str">
        <f>IF($B87="","",INDEX('All CCC'!G$7:G$846,MATCH(WatchList!$B87,'All CCC'!$B$7:$B$846,0)))</f>
        <v/>
      </c>
      <c r="H87" s="856" t="str">
        <f>IF($B87="","",INDEX('All CCC'!H$7:H$846,MATCH(WatchList!$B87,'All CCC'!$B$7:$B$846,0)))</f>
        <v/>
      </c>
      <c r="I87" s="856" t="str">
        <f>IF($B87="","",INDEX('All CCC'!I$7:I$846,MATCH(WatchList!$B87,'All CCC'!$B$7:$B$846,0)))</f>
        <v/>
      </c>
      <c r="J87" s="856" t="str">
        <f>IF($B87="","",INDEX('All CCC'!J$7:J$846,MATCH(WatchList!$B87,'All CCC'!$B$7:$B$846,0)))</f>
        <v/>
      </c>
      <c r="K87" s="856" t="str">
        <f>IF($B87="","",INDEX('All CCC'!K$7:K$846,MATCH(WatchList!$B87,'All CCC'!$B$7:$B$846,0)))</f>
        <v/>
      </c>
      <c r="L87" s="856" t="str">
        <f>IF($B87="","",INDEX('All CCC'!L$7:L$846,MATCH(WatchList!$B87,'All CCC'!$B$7:$B$846,0)))</f>
        <v/>
      </c>
      <c r="M87" s="856" t="str">
        <f>IF($B87="","",INDEX('All CCC'!M$7:M$846,MATCH(WatchList!$B87,'All CCC'!$B$7:$B$846,0)))</f>
        <v/>
      </c>
      <c r="N87" s="856" t="str">
        <f>IF($B87="","",INDEX('All CCC'!N$7:N$846,MATCH(WatchList!$B87,'All CCC'!$B$7:$B$846,0)))</f>
        <v/>
      </c>
      <c r="O87" s="856" t="str">
        <f>IF($B87="","",INDEX('All CCC'!O$7:O$846,MATCH(WatchList!$B87,'All CCC'!$B$7:$B$846,0)))</f>
        <v/>
      </c>
      <c r="P87" s="857" t="str">
        <f>IF($B87="","",INDEX('All CCC'!P$7:P$846,MATCH(WatchList!$B87,'All CCC'!$B$7:$B$846,0)))</f>
        <v/>
      </c>
      <c r="Q87" s="857" t="str">
        <f>IF($B87="","",INDEX('All CCC'!Q$7:Q$846,MATCH(WatchList!$B87,'All CCC'!$B$7:$B$846,0)))</f>
        <v/>
      </c>
      <c r="R87" s="856" t="str">
        <f>IF($B87="","",INDEX('All CCC'!R$7:R$846,MATCH(WatchList!$B87,'All CCC'!$B$7:$B$846,0)))</f>
        <v/>
      </c>
      <c r="S87" s="856" t="str">
        <f>IF($B87="","",INDEX('All CCC'!S$7:S$846,MATCH(WatchList!$B87,'All CCC'!$B$7:$B$846,0)))</f>
        <v/>
      </c>
      <c r="T87" s="856" t="str">
        <f>IF($B87="","",INDEX('All CCC'!T$7:T$846,MATCH(WatchList!$B87,'All CCC'!$B$7:$B$846,0)))</f>
        <v/>
      </c>
      <c r="U87" s="856" t="str">
        <f>IF($B87="","",INDEX('All CCC'!U$7:U$846,MATCH(WatchList!$B87,'All CCC'!$B$7:$B$846,0)))</f>
        <v/>
      </c>
      <c r="V87" s="856" t="str">
        <f>IF($B87="","",INDEX('All CCC'!V$7:V$846,MATCH(WatchList!$B87,'All CCC'!$B$7:$B$846,0)))</f>
        <v/>
      </c>
      <c r="W87" s="856" t="str">
        <f>IF($B87="","",INDEX('All CCC'!W$7:W$846,MATCH(WatchList!$B87,'All CCC'!$B$7:$B$846,0)))</f>
        <v/>
      </c>
      <c r="X87" s="856" t="str">
        <f>IF($B87="","",INDEX('All CCC'!X$7:X$846,MATCH(WatchList!$B87,'All CCC'!$B$7:$B$846,0)))</f>
        <v/>
      </c>
      <c r="Y87" s="856" t="str">
        <f>IF($B87="","",INDEX('All CCC'!Y$7:Y$846,MATCH(WatchList!$B87,'All CCC'!$B$7:$B$846,0)))</f>
        <v/>
      </c>
      <c r="Z87" s="856" t="str">
        <f>IF($B87="","",INDEX('All CCC'!Z$7:Z$846,MATCH(WatchList!$B87,'All CCC'!$B$7:$B$846,0)))</f>
        <v/>
      </c>
      <c r="AA87" s="856" t="str">
        <f>IF($B87="","",INDEX('All CCC'!AA$7:AA$846,MATCH(WatchList!$B87,'All CCC'!$B$7:$B$846,0)))</f>
        <v/>
      </c>
      <c r="AB87" s="856" t="str">
        <f>IF($B87="","",INDEX('All CCC'!AB$7:AB$846,MATCH(WatchList!$B87,'All CCC'!$B$7:$B$846,0)))</f>
        <v/>
      </c>
      <c r="AC87" s="856" t="str">
        <f>IF($B87="","",INDEX('All CCC'!AC$7:AC$846,MATCH(WatchList!$B87,'All CCC'!$B$7:$B$846,0)))</f>
        <v/>
      </c>
      <c r="AD87" s="856" t="str">
        <f>IF($B87="","",INDEX('All CCC'!AD$7:AD$846,MATCH(WatchList!$B87,'All CCC'!$B$7:$B$846,0)))</f>
        <v/>
      </c>
      <c r="AE87" s="856" t="str">
        <f>IF($B87="","",INDEX('All CCC'!AE$7:AE$846,MATCH(WatchList!$B87,'All CCC'!$B$7:$B$846,0)))</f>
        <v/>
      </c>
      <c r="AF87" s="856" t="str">
        <f>IF($B87="","",INDEX('All CCC'!AF$7:AF$846,MATCH(WatchList!$B87,'All CCC'!$B$7:$B$846,0)))</f>
        <v/>
      </c>
      <c r="AG87" s="856" t="str">
        <f>IF($B87="","",INDEX('All CCC'!AG$7:AG$846,MATCH(WatchList!$B87,'All CCC'!$B$7:$B$846,0)))</f>
        <v/>
      </c>
      <c r="AH87" s="856" t="str">
        <f>IF($B87="","",INDEX('All CCC'!AH$7:AH$846,MATCH(WatchList!$B87,'All CCC'!$B$7:$B$846,0)))</f>
        <v/>
      </c>
      <c r="AI87" s="856" t="str">
        <f>IF($B87="","",INDEX('All CCC'!AI$7:AI$846,MATCH(WatchList!$B87,'All CCC'!$B$7:$B$846,0)))</f>
        <v/>
      </c>
      <c r="AJ87" s="856" t="str">
        <f>IF($B87="","",INDEX('All CCC'!AJ$7:AJ$846,MATCH(WatchList!$B87,'All CCC'!$B$7:$B$846,0)))</f>
        <v/>
      </c>
      <c r="AK87" s="856" t="str">
        <f>IF($B87="","",INDEX('All CCC'!AK$7:AK$846,MATCH(WatchList!$B87,'All CCC'!$B$7:$B$846,0)))</f>
        <v/>
      </c>
      <c r="AL87" s="856" t="str">
        <f>IF($B87="","",INDEX('All CCC'!AL$7:AL$846,MATCH(WatchList!$B87,'All CCC'!$B$7:$B$846,0)))</f>
        <v/>
      </c>
      <c r="AM87" s="856" t="str">
        <f>IF($B87="","",INDEX('All CCC'!AM$7:AM$846,MATCH(WatchList!$B87,'All CCC'!$B$7:$B$846,0)))</f>
        <v/>
      </c>
      <c r="AN87" s="856" t="str">
        <f>IF($B87="","",INDEX('All CCC'!AN$7:AN$846,MATCH(WatchList!$B87,'All CCC'!$B$7:$B$846,0)))</f>
        <v/>
      </c>
      <c r="AO87" s="856" t="str">
        <f>IF($B87="","",INDEX('All CCC'!AO$7:AO$846,MATCH(WatchList!$B87,'All CCC'!$B$7:$B$846,0)))</f>
        <v/>
      </c>
      <c r="AP87" s="856" t="str">
        <f>IF($B87="","",INDEX('All CCC'!AP$7:AP$846,MATCH(WatchList!$B87,'All CCC'!$B$7:$B$846,0)))</f>
        <v/>
      </c>
      <c r="AQ87" s="856" t="str">
        <f>IF($B87="","",INDEX('All CCC'!AQ$7:AQ$846,MATCH(WatchList!$B87,'All CCC'!$B$7:$B$846,0)))</f>
        <v/>
      </c>
      <c r="AR87" s="856" t="str">
        <f>IF($B87="","",INDEX('All CCC'!AR$7:AR$846,MATCH(WatchList!$B87,'All CCC'!$B$7:$B$846,0)))</f>
        <v/>
      </c>
      <c r="AS87" s="856" t="str">
        <f>IF($B87="","",INDEX('All CCC'!AS$7:AS$846,MATCH(WatchList!$B87,'All CCC'!$B$7:$B$846,0)))</f>
        <v/>
      </c>
      <c r="AT87" s="856" t="str">
        <f>IF($B87="","",INDEX('All CCC'!AT$7:AT$846,MATCH(WatchList!$B87,'All CCC'!$B$7:$B$846,0)))</f>
        <v/>
      </c>
      <c r="AU87" s="856" t="str">
        <f>IF($B87="","",INDEX('All CCC'!AU$7:AU$846,MATCH(WatchList!$B87,'All CCC'!$B$7:$B$846,0)))</f>
        <v/>
      </c>
      <c r="AV87" s="856" t="str">
        <f>IF($B87="","",INDEX('All CCC'!AV$7:AV$846,MATCH(WatchList!$B87,'All CCC'!$B$7:$B$846,0)))</f>
        <v/>
      </c>
      <c r="AW87" s="856" t="str">
        <f>IF($B87="","",INDEX('All CCC'!AW$7:AW$846,MATCH(WatchList!$B87,'All CCC'!$B$7:$B$846,0)))</f>
        <v/>
      </c>
      <c r="AX87" s="856" t="str">
        <f>IF($B87="","",INDEX('All CCC'!AX$7:AX$846,MATCH(WatchList!$B87,'All CCC'!$B$7:$B$846,0)))</f>
        <v/>
      </c>
      <c r="AY87" s="856" t="str">
        <f>IF($B87="","",INDEX('All CCC'!AY$7:AY$846,MATCH(WatchList!$B87,'All CCC'!$B$7:$B$846,0)))</f>
        <v/>
      </c>
      <c r="AZ87" s="856" t="str">
        <f>IF($B87="","",INDEX('All CCC'!AZ$7:AZ$846,MATCH(WatchList!$B87,'All CCC'!$B$7:$B$846,0)))</f>
        <v/>
      </c>
      <c r="BA87" s="856" t="str">
        <f>IF($B87="","",INDEX('All CCC'!BA$7:BA$846,MATCH(WatchList!$B87,'All CCC'!$B$7:$B$846,0)))</f>
        <v/>
      </c>
      <c r="BB87" s="856" t="str">
        <f>IF($B87="","",INDEX('All CCC'!BB$7:BB$846,MATCH(WatchList!$B87,'All CCC'!$B$7:$B$846,0)))</f>
        <v/>
      </c>
      <c r="BC87" s="856" t="str">
        <f>IF($B87="","",INDEX('All CCC'!BC$7:BC$846,MATCH(WatchList!$B87,'All CCC'!$B$7:$B$846,0)))</f>
        <v/>
      </c>
      <c r="BD87" s="856" t="str">
        <f>IF($B87="","",INDEX('All CCC'!BD$7:BD$846,MATCH(WatchList!$B87,'All CCC'!$B$7:$B$846,0)))</f>
        <v/>
      </c>
      <c r="BE87" s="856" t="str">
        <f>IF($B87="","",INDEX('All CCC'!BE$7:BE$846,MATCH(WatchList!$B87,'All CCC'!$B$7:$B$846,0)))</f>
        <v/>
      </c>
      <c r="BF87" s="856" t="str">
        <f>IF($B87="","",INDEX('All CCC'!BF$7:BF$846,MATCH(WatchList!$B87,'All CCC'!$B$7:$B$846,0)))</f>
        <v/>
      </c>
      <c r="BG87" s="856" t="str">
        <f>IF($B87="","",INDEX('All CCC'!BG$7:BG$846,MATCH(WatchList!$B87,'All CCC'!$B$7:$B$846,0)))</f>
        <v/>
      </c>
    </row>
    <row r="88" spans="1:59" x14ac:dyDescent="0.2">
      <c r="A88" s="550" t="str">
        <f>IF($B88="","",INDEX('All CCC'!A$7:A$846,MATCH(WatchList!$B88,'All CCC'!$B$7:$B$846,0)))</f>
        <v/>
      </c>
      <c r="B88" s="31"/>
      <c r="C88" s="856" t="str">
        <f>IF($B88="","",INDEX('All CCC'!C$7:C$846,MATCH(WatchList!$B88,'All CCC'!$B$7:$B$846,0)))</f>
        <v/>
      </c>
      <c r="D88" s="856" t="str">
        <f>IF($B88="","",INDEX('All CCC'!D$7:D$846,MATCH(WatchList!$B88,'All CCC'!$B$7:$B$846,0)))</f>
        <v/>
      </c>
      <c r="E88" s="856" t="str">
        <f>IF($B88="","",INDEX('All CCC'!E$7:E$846,MATCH(WatchList!$B88,'All CCC'!$B$7:$B$846,0)))</f>
        <v/>
      </c>
      <c r="F88" s="856" t="str">
        <f>IF($B88="","",INDEX('All CCC'!F$7:F$846,MATCH(WatchList!$B88,'All CCC'!$B$7:$B$846,0)))</f>
        <v/>
      </c>
      <c r="G88" s="856" t="str">
        <f>IF($B88="","",INDEX('All CCC'!G$7:G$846,MATCH(WatchList!$B88,'All CCC'!$B$7:$B$846,0)))</f>
        <v/>
      </c>
      <c r="H88" s="856" t="str">
        <f>IF($B88="","",INDEX('All CCC'!H$7:H$846,MATCH(WatchList!$B88,'All CCC'!$B$7:$B$846,0)))</f>
        <v/>
      </c>
      <c r="I88" s="856" t="str">
        <f>IF($B88="","",INDEX('All CCC'!I$7:I$846,MATCH(WatchList!$B88,'All CCC'!$B$7:$B$846,0)))</f>
        <v/>
      </c>
      <c r="J88" s="856" t="str">
        <f>IF($B88="","",INDEX('All CCC'!J$7:J$846,MATCH(WatchList!$B88,'All CCC'!$B$7:$B$846,0)))</f>
        <v/>
      </c>
      <c r="K88" s="856" t="str">
        <f>IF($B88="","",INDEX('All CCC'!K$7:K$846,MATCH(WatchList!$B88,'All CCC'!$B$7:$B$846,0)))</f>
        <v/>
      </c>
      <c r="L88" s="856" t="str">
        <f>IF($B88="","",INDEX('All CCC'!L$7:L$846,MATCH(WatchList!$B88,'All CCC'!$B$7:$B$846,0)))</f>
        <v/>
      </c>
      <c r="M88" s="856" t="str">
        <f>IF($B88="","",INDEX('All CCC'!M$7:M$846,MATCH(WatchList!$B88,'All CCC'!$B$7:$B$846,0)))</f>
        <v/>
      </c>
      <c r="N88" s="856" t="str">
        <f>IF($B88="","",INDEX('All CCC'!N$7:N$846,MATCH(WatchList!$B88,'All CCC'!$B$7:$B$846,0)))</f>
        <v/>
      </c>
      <c r="O88" s="856" t="str">
        <f>IF($B88="","",INDEX('All CCC'!O$7:O$846,MATCH(WatchList!$B88,'All CCC'!$B$7:$B$846,0)))</f>
        <v/>
      </c>
      <c r="P88" s="857" t="str">
        <f>IF($B88="","",INDEX('All CCC'!P$7:P$846,MATCH(WatchList!$B88,'All CCC'!$B$7:$B$846,0)))</f>
        <v/>
      </c>
      <c r="Q88" s="857" t="str">
        <f>IF($B88="","",INDEX('All CCC'!Q$7:Q$846,MATCH(WatchList!$B88,'All CCC'!$B$7:$B$846,0)))</f>
        <v/>
      </c>
      <c r="R88" s="856" t="str">
        <f>IF($B88="","",INDEX('All CCC'!R$7:R$846,MATCH(WatchList!$B88,'All CCC'!$B$7:$B$846,0)))</f>
        <v/>
      </c>
      <c r="S88" s="856" t="str">
        <f>IF($B88="","",INDEX('All CCC'!S$7:S$846,MATCH(WatchList!$B88,'All CCC'!$B$7:$B$846,0)))</f>
        <v/>
      </c>
      <c r="T88" s="856" t="str">
        <f>IF($B88="","",INDEX('All CCC'!T$7:T$846,MATCH(WatchList!$B88,'All CCC'!$B$7:$B$846,0)))</f>
        <v/>
      </c>
      <c r="U88" s="856" t="str">
        <f>IF($B88="","",INDEX('All CCC'!U$7:U$846,MATCH(WatchList!$B88,'All CCC'!$B$7:$B$846,0)))</f>
        <v/>
      </c>
      <c r="V88" s="856" t="str">
        <f>IF($B88="","",INDEX('All CCC'!V$7:V$846,MATCH(WatchList!$B88,'All CCC'!$B$7:$B$846,0)))</f>
        <v/>
      </c>
      <c r="W88" s="856" t="str">
        <f>IF($B88="","",INDEX('All CCC'!W$7:W$846,MATCH(WatchList!$B88,'All CCC'!$B$7:$B$846,0)))</f>
        <v/>
      </c>
      <c r="X88" s="856" t="str">
        <f>IF($B88="","",INDEX('All CCC'!X$7:X$846,MATCH(WatchList!$B88,'All CCC'!$B$7:$B$846,0)))</f>
        <v/>
      </c>
      <c r="Y88" s="856" t="str">
        <f>IF($B88="","",INDEX('All CCC'!Y$7:Y$846,MATCH(WatchList!$B88,'All CCC'!$B$7:$B$846,0)))</f>
        <v/>
      </c>
      <c r="Z88" s="856" t="str">
        <f>IF($B88="","",INDEX('All CCC'!Z$7:Z$846,MATCH(WatchList!$B88,'All CCC'!$B$7:$B$846,0)))</f>
        <v/>
      </c>
      <c r="AA88" s="856" t="str">
        <f>IF($B88="","",INDEX('All CCC'!AA$7:AA$846,MATCH(WatchList!$B88,'All CCC'!$B$7:$B$846,0)))</f>
        <v/>
      </c>
      <c r="AB88" s="856" t="str">
        <f>IF($B88="","",INDEX('All CCC'!AB$7:AB$846,MATCH(WatchList!$B88,'All CCC'!$B$7:$B$846,0)))</f>
        <v/>
      </c>
      <c r="AC88" s="856" t="str">
        <f>IF($B88="","",INDEX('All CCC'!AC$7:AC$846,MATCH(WatchList!$B88,'All CCC'!$B$7:$B$846,0)))</f>
        <v/>
      </c>
      <c r="AD88" s="856" t="str">
        <f>IF($B88="","",INDEX('All CCC'!AD$7:AD$846,MATCH(WatchList!$B88,'All CCC'!$B$7:$B$846,0)))</f>
        <v/>
      </c>
      <c r="AE88" s="856" t="str">
        <f>IF($B88="","",INDEX('All CCC'!AE$7:AE$846,MATCH(WatchList!$B88,'All CCC'!$B$7:$B$846,0)))</f>
        <v/>
      </c>
      <c r="AF88" s="856" t="str">
        <f>IF($B88="","",INDEX('All CCC'!AF$7:AF$846,MATCH(WatchList!$B88,'All CCC'!$B$7:$B$846,0)))</f>
        <v/>
      </c>
      <c r="AG88" s="856" t="str">
        <f>IF($B88="","",INDEX('All CCC'!AG$7:AG$846,MATCH(WatchList!$B88,'All CCC'!$B$7:$B$846,0)))</f>
        <v/>
      </c>
      <c r="AH88" s="856" t="str">
        <f>IF($B88="","",INDEX('All CCC'!AH$7:AH$846,MATCH(WatchList!$B88,'All CCC'!$B$7:$B$846,0)))</f>
        <v/>
      </c>
      <c r="AI88" s="856" t="str">
        <f>IF($B88="","",INDEX('All CCC'!AI$7:AI$846,MATCH(WatchList!$B88,'All CCC'!$B$7:$B$846,0)))</f>
        <v/>
      </c>
      <c r="AJ88" s="856" t="str">
        <f>IF($B88="","",INDEX('All CCC'!AJ$7:AJ$846,MATCH(WatchList!$B88,'All CCC'!$B$7:$B$846,0)))</f>
        <v/>
      </c>
      <c r="AK88" s="856" t="str">
        <f>IF($B88="","",INDEX('All CCC'!AK$7:AK$846,MATCH(WatchList!$B88,'All CCC'!$B$7:$B$846,0)))</f>
        <v/>
      </c>
      <c r="AL88" s="856" t="str">
        <f>IF($B88="","",INDEX('All CCC'!AL$7:AL$846,MATCH(WatchList!$B88,'All CCC'!$B$7:$B$846,0)))</f>
        <v/>
      </c>
      <c r="AM88" s="856" t="str">
        <f>IF($B88="","",INDEX('All CCC'!AM$7:AM$846,MATCH(WatchList!$B88,'All CCC'!$B$7:$B$846,0)))</f>
        <v/>
      </c>
      <c r="AN88" s="856" t="str">
        <f>IF($B88="","",INDEX('All CCC'!AN$7:AN$846,MATCH(WatchList!$B88,'All CCC'!$B$7:$B$846,0)))</f>
        <v/>
      </c>
      <c r="AO88" s="856" t="str">
        <f>IF($B88="","",INDEX('All CCC'!AO$7:AO$846,MATCH(WatchList!$B88,'All CCC'!$B$7:$B$846,0)))</f>
        <v/>
      </c>
      <c r="AP88" s="856" t="str">
        <f>IF($B88="","",INDEX('All CCC'!AP$7:AP$846,MATCH(WatchList!$B88,'All CCC'!$B$7:$B$846,0)))</f>
        <v/>
      </c>
      <c r="AQ88" s="856" t="str">
        <f>IF($B88="","",INDEX('All CCC'!AQ$7:AQ$846,MATCH(WatchList!$B88,'All CCC'!$B$7:$B$846,0)))</f>
        <v/>
      </c>
      <c r="AR88" s="856" t="str">
        <f>IF($B88="","",INDEX('All CCC'!AR$7:AR$846,MATCH(WatchList!$B88,'All CCC'!$B$7:$B$846,0)))</f>
        <v/>
      </c>
      <c r="AS88" s="856" t="str">
        <f>IF($B88="","",INDEX('All CCC'!AS$7:AS$846,MATCH(WatchList!$B88,'All CCC'!$B$7:$B$846,0)))</f>
        <v/>
      </c>
      <c r="AT88" s="856" t="str">
        <f>IF($B88="","",INDEX('All CCC'!AT$7:AT$846,MATCH(WatchList!$B88,'All CCC'!$B$7:$B$846,0)))</f>
        <v/>
      </c>
      <c r="AU88" s="856" t="str">
        <f>IF($B88="","",INDEX('All CCC'!AU$7:AU$846,MATCH(WatchList!$B88,'All CCC'!$B$7:$B$846,0)))</f>
        <v/>
      </c>
      <c r="AV88" s="856" t="str">
        <f>IF($B88="","",INDEX('All CCC'!AV$7:AV$846,MATCH(WatchList!$B88,'All CCC'!$B$7:$B$846,0)))</f>
        <v/>
      </c>
      <c r="AW88" s="856" t="str">
        <f>IF($B88="","",INDEX('All CCC'!AW$7:AW$846,MATCH(WatchList!$B88,'All CCC'!$B$7:$B$846,0)))</f>
        <v/>
      </c>
      <c r="AX88" s="856" t="str">
        <f>IF($B88="","",INDEX('All CCC'!AX$7:AX$846,MATCH(WatchList!$B88,'All CCC'!$B$7:$B$846,0)))</f>
        <v/>
      </c>
      <c r="AY88" s="856" t="str">
        <f>IF($B88="","",INDEX('All CCC'!AY$7:AY$846,MATCH(WatchList!$B88,'All CCC'!$B$7:$B$846,0)))</f>
        <v/>
      </c>
      <c r="AZ88" s="856" t="str">
        <f>IF($B88="","",INDEX('All CCC'!AZ$7:AZ$846,MATCH(WatchList!$B88,'All CCC'!$B$7:$B$846,0)))</f>
        <v/>
      </c>
      <c r="BA88" s="856" t="str">
        <f>IF($B88="","",INDEX('All CCC'!BA$7:BA$846,MATCH(WatchList!$B88,'All CCC'!$B$7:$B$846,0)))</f>
        <v/>
      </c>
      <c r="BB88" s="856" t="str">
        <f>IF($B88="","",INDEX('All CCC'!BB$7:BB$846,MATCH(WatchList!$B88,'All CCC'!$B$7:$B$846,0)))</f>
        <v/>
      </c>
      <c r="BC88" s="856" t="str">
        <f>IF($B88="","",INDEX('All CCC'!BC$7:BC$846,MATCH(WatchList!$B88,'All CCC'!$B$7:$B$846,0)))</f>
        <v/>
      </c>
      <c r="BD88" s="856" t="str">
        <f>IF($B88="","",INDEX('All CCC'!BD$7:BD$846,MATCH(WatchList!$B88,'All CCC'!$B$7:$B$846,0)))</f>
        <v/>
      </c>
      <c r="BE88" s="856" t="str">
        <f>IF($B88="","",INDEX('All CCC'!BE$7:BE$846,MATCH(WatchList!$B88,'All CCC'!$B$7:$B$846,0)))</f>
        <v/>
      </c>
      <c r="BF88" s="856" t="str">
        <f>IF($B88="","",INDEX('All CCC'!BF$7:BF$846,MATCH(WatchList!$B88,'All CCC'!$B$7:$B$846,0)))</f>
        <v/>
      </c>
      <c r="BG88" s="856" t="str">
        <f>IF($B88="","",INDEX('All CCC'!BG$7:BG$846,MATCH(WatchList!$B88,'All CCC'!$B$7:$B$846,0)))</f>
        <v/>
      </c>
    </row>
    <row r="89" spans="1:59" x14ac:dyDescent="0.2">
      <c r="A89" s="550" t="str">
        <f>IF($B89="","",INDEX('All CCC'!A$7:A$846,MATCH(WatchList!$B89,'All CCC'!$B$7:$B$846,0)))</f>
        <v/>
      </c>
      <c r="B89" s="31"/>
      <c r="C89" s="856" t="str">
        <f>IF($B89="","",INDEX('All CCC'!C$7:C$846,MATCH(WatchList!$B89,'All CCC'!$B$7:$B$846,0)))</f>
        <v/>
      </c>
      <c r="D89" s="856" t="str">
        <f>IF($B89="","",INDEX('All CCC'!D$7:D$846,MATCH(WatchList!$B89,'All CCC'!$B$7:$B$846,0)))</f>
        <v/>
      </c>
      <c r="E89" s="856" t="str">
        <f>IF($B89="","",INDEX('All CCC'!E$7:E$846,MATCH(WatchList!$B89,'All CCC'!$B$7:$B$846,0)))</f>
        <v/>
      </c>
      <c r="F89" s="856" t="str">
        <f>IF($B89="","",INDEX('All CCC'!F$7:F$846,MATCH(WatchList!$B89,'All CCC'!$B$7:$B$846,0)))</f>
        <v/>
      </c>
      <c r="G89" s="856" t="str">
        <f>IF($B89="","",INDEX('All CCC'!G$7:G$846,MATCH(WatchList!$B89,'All CCC'!$B$7:$B$846,0)))</f>
        <v/>
      </c>
      <c r="H89" s="856" t="str">
        <f>IF($B89="","",INDEX('All CCC'!H$7:H$846,MATCH(WatchList!$B89,'All CCC'!$B$7:$B$846,0)))</f>
        <v/>
      </c>
      <c r="I89" s="856" t="str">
        <f>IF($B89="","",INDEX('All CCC'!I$7:I$846,MATCH(WatchList!$B89,'All CCC'!$B$7:$B$846,0)))</f>
        <v/>
      </c>
      <c r="J89" s="856" t="str">
        <f>IF($B89="","",INDEX('All CCC'!J$7:J$846,MATCH(WatchList!$B89,'All CCC'!$B$7:$B$846,0)))</f>
        <v/>
      </c>
      <c r="K89" s="856" t="str">
        <f>IF($B89="","",INDEX('All CCC'!K$7:K$846,MATCH(WatchList!$B89,'All CCC'!$B$7:$B$846,0)))</f>
        <v/>
      </c>
      <c r="L89" s="856" t="str">
        <f>IF($B89="","",INDEX('All CCC'!L$7:L$846,MATCH(WatchList!$B89,'All CCC'!$B$7:$B$846,0)))</f>
        <v/>
      </c>
      <c r="M89" s="856" t="str">
        <f>IF($B89="","",INDEX('All CCC'!M$7:M$846,MATCH(WatchList!$B89,'All CCC'!$B$7:$B$846,0)))</f>
        <v/>
      </c>
      <c r="N89" s="856" t="str">
        <f>IF($B89="","",INDEX('All CCC'!N$7:N$846,MATCH(WatchList!$B89,'All CCC'!$B$7:$B$846,0)))</f>
        <v/>
      </c>
      <c r="O89" s="856" t="str">
        <f>IF($B89="","",INDEX('All CCC'!O$7:O$846,MATCH(WatchList!$B89,'All CCC'!$B$7:$B$846,0)))</f>
        <v/>
      </c>
      <c r="P89" s="857" t="str">
        <f>IF($B89="","",INDEX('All CCC'!P$7:P$846,MATCH(WatchList!$B89,'All CCC'!$B$7:$B$846,0)))</f>
        <v/>
      </c>
      <c r="Q89" s="857" t="str">
        <f>IF($B89="","",INDEX('All CCC'!Q$7:Q$846,MATCH(WatchList!$B89,'All CCC'!$B$7:$B$846,0)))</f>
        <v/>
      </c>
      <c r="R89" s="856" t="str">
        <f>IF($B89="","",INDEX('All CCC'!R$7:R$846,MATCH(WatchList!$B89,'All CCC'!$B$7:$B$846,0)))</f>
        <v/>
      </c>
      <c r="S89" s="856" t="str">
        <f>IF($B89="","",INDEX('All CCC'!S$7:S$846,MATCH(WatchList!$B89,'All CCC'!$B$7:$B$846,0)))</f>
        <v/>
      </c>
      <c r="T89" s="856" t="str">
        <f>IF($B89="","",INDEX('All CCC'!T$7:T$846,MATCH(WatchList!$B89,'All CCC'!$B$7:$B$846,0)))</f>
        <v/>
      </c>
      <c r="U89" s="856" t="str">
        <f>IF($B89="","",INDEX('All CCC'!U$7:U$846,MATCH(WatchList!$B89,'All CCC'!$B$7:$B$846,0)))</f>
        <v/>
      </c>
      <c r="V89" s="856" t="str">
        <f>IF($B89="","",INDEX('All CCC'!V$7:V$846,MATCH(WatchList!$B89,'All CCC'!$B$7:$B$846,0)))</f>
        <v/>
      </c>
      <c r="W89" s="856" t="str">
        <f>IF($B89="","",INDEX('All CCC'!W$7:W$846,MATCH(WatchList!$B89,'All CCC'!$B$7:$B$846,0)))</f>
        <v/>
      </c>
      <c r="X89" s="856" t="str">
        <f>IF($B89="","",INDEX('All CCC'!X$7:X$846,MATCH(WatchList!$B89,'All CCC'!$B$7:$B$846,0)))</f>
        <v/>
      </c>
      <c r="Y89" s="856" t="str">
        <f>IF($B89="","",INDEX('All CCC'!Y$7:Y$846,MATCH(WatchList!$B89,'All CCC'!$B$7:$B$846,0)))</f>
        <v/>
      </c>
      <c r="Z89" s="856" t="str">
        <f>IF($B89="","",INDEX('All CCC'!Z$7:Z$846,MATCH(WatchList!$B89,'All CCC'!$B$7:$B$846,0)))</f>
        <v/>
      </c>
      <c r="AA89" s="856" t="str">
        <f>IF($B89="","",INDEX('All CCC'!AA$7:AA$846,MATCH(WatchList!$B89,'All CCC'!$B$7:$B$846,0)))</f>
        <v/>
      </c>
      <c r="AB89" s="856" t="str">
        <f>IF($B89="","",INDEX('All CCC'!AB$7:AB$846,MATCH(WatchList!$B89,'All CCC'!$B$7:$B$846,0)))</f>
        <v/>
      </c>
      <c r="AC89" s="856" t="str">
        <f>IF($B89="","",INDEX('All CCC'!AC$7:AC$846,MATCH(WatchList!$B89,'All CCC'!$B$7:$B$846,0)))</f>
        <v/>
      </c>
      <c r="AD89" s="856" t="str">
        <f>IF($B89="","",INDEX('All CCC'!AD$7:AD$846,MATCH(WatchList!$B89,'All CCC'!$B$7:$B$846,0)))</f>
        <v/>
      </c>
      <c r="AE89" s="856" t="str">
        <f>IF($B89="","",INDEX('All CCC'!AE$7:AE$846,MATCH(WatchList!$B89,'All CCC'!$B$7:$B$846,0)))</f>
        <v/>
      </c>
      <c r="AF89" s="856" t="str">
        <f>IF($B89="","",INDEX('All CCC'!AF$7:AF$846,MATCH(WatchList!$B89,'All CCC'!$B$7:$B$846,0)))</f>
        <v/>
      </c>
      <c r="AG89" s="856" t="str">
        <f>IF($B89="","",INDEX('All CCC'!AG$7:AG$846,MATCH(WatchList!$B89,'All CCC'!$B$7:$B$846,0)))</f>
        <v/>
      </c>
      <c r="AH89" s="856" t="str">
        <f>IF($B89="","",INDEX('All CCC'!AH$7:AH$846,MATCH(WatchList!$B89,'All CCC'!$B$7:$B$846,0)))</f>
        <v/>
      </c>
      <c r="AI89" s="856" t="str">
        <f>IF($B89="","",INDEX('All CCC'!AI$7:AI$846,MATCH(WatchList!$B89,'All CCC'!$B$7:$B$846,0)))</f>
        <v/>
      </c>
      <c r="AJ89" s="856" t="str">
        <f>IF($B89="","",INDEX('All CCC'!AJ$7:AJ$846,MATCH(WatchList!$B89,'All CCC'!$B$7:$B$846,0)))</f>
        <v/>
      </c>
      <c r="AK89" s="856" t="str">
        <f>IF($B89="","",INDEX('All CCC'!AK$7:AK$846,MATCH(WatchList!$B89,'All CCC'!$B$7:$B$846,0)))</f>
        <v/>
      </c>
      <c r="AL89" s="856" t="str">
        <f>IF($B89="","",INDEX('All CCC'!AL$7:AL$846,MATCH(WatchList!$B89,'All CCC'!$B$7:$B$846,0)))</f>
        <v/>
      </c>
      <c r="AM89" s="856" t="str">
        <f>IF($B89="","",INDEX('All CCC'!AM$7:AM$846,MATCH(WatchList!$B89,'All CCC'!$B$7:$B$846,0)))</f>
        <v/>
      </c>
      <c r="AN89" s="856" t="str">
        <f>IF($B89="","",INDEX('All CCC'!AN$7:AN$846,MATCH(WatchList!$B89,'All CCC'!$B$7:$B$846,0)))</f>
        <v/>
      </c>
      <c r="AO89" s="856" t="str">
        <f>IF($B89="","",INDEX('All CCC'!AO$7:AO$846,MATCH(WatchList!$B89,'All CCC'!$B$7:$B$846,0)))</f>
        <v/>
      </c>
      <c r="AP89" s="856" t="str">
        <f>IF($B89="","",INDEX('All CCC'!AP$7:AP$846,MATCH(WatchList!$B89,'All CCC'!$B$7:$B$846,0)))</f>
        <v/>
      </c>
      <c r="AQ89" s="856" t="str">
        <f>IF($B89="","",INDEX('All CCC'!AQ$7:AQ$846,MATCH(WatchList!$B89,'All CCC'!$B$7:$B$846,0)))</f>
        <v/>
      </c>
      <c r="AR89" s="856" t="str">
        <f>IF($B89="","",INDEX('All CCC'!AR$7:AR$846,MATCH(WatchList!$B89,'All CCC'!$B$7:$B$846,0)))</f>
        <v/>
      </c>
      <c r="AS89" s="856" t="str">
        <f>IF($B89="","",INDEX('All CCC'!AS$7:AS$846,MATCH(WatchList!$B89,'All CCC'!$B$7:$B$846,0)))</f>
        <v/>
      </c>
      <c r="AT89" s="856" t="str">
        <f>IF($B89="","",INDEX('All CCC'!AT$7:AT$846,MATCH(WatchList!$B89,'All CCC'!$B$7:$B$846,0)))</f>
        <v/>
      </c>
      <c r="AU89" s="856" t="str">
        <f>IF($B89="","",INDEX('All CCC'!AU$7:AU$846,MATCH(WatchList!$B89,'All CCC'!$B$7:$B$846,0)))</f>
        <v/>
      </c>
      <c r="AV89" s="856" t="str">
        <f>IF($B89="","",INDEX('All CCC'!AV$7:AV$846,MATCH(WatchList!$B89,'All CCC'!$B$7:$B$846,0)))</f>
        <v/>
      </c>
      <c r="AW89" s="856" t="str">
        <f>IF($B89="","",INDEX('All CCC'!AW$7:AW$846,MATCH(WatchList!$B89,'All CCC'!$B$7:$B$846,0)))</f>
        <v/>
      </c>
      <c r="AX89" s="856" t="str">
        <f>IF($B89="","",INDEX('All CCC'!AX$7:AX$846,MATCH(WatchList!$B89,'All CCC'!$B$7:$B$846,0)))</f>
        <v/>
      </c>
      <c r="AY89" s="856" t="str">
        <f>IF($B89="","",INDEX('All CCC'!AY$7:AY$846,MATCH(WatchList!$B89,'All CCC'!$B$7:$B$846,0)))</f>
        <v/>
      </c>
      <c r="AZ89" s="856" t="str">
        <f>IF($B89="","",INDEX('All CCC'!AZ$7:AZ$846,MATCH(WatchList!$B89,'All CCC'!$B$7:$B$846,0)))</f>
        <v/>
      </c>
      <c r="BA89" s="856" t="str">
        <f>IF($B89="","",INDEX('All CCC'!BA$7:BA$846,MATCH(WatchList!$B89,'All CCC'!$B$7:$B$846,0)))</f>
        <v/>
      </c>
      <c r="BB89" s="856" t="str">
        <f>IF($B89="","",INDEX('All CCC'!BB$7:BB$846,MATCH(WatchList!$B89,'All CCC'!$B$7:$B$846,0)))</f>
        <v/>
      </c>
      <c r="BC89" s="856" t="str">
        <f>IF($B89="","",INDEX('All CCC'!BC$7:BC$846,MATCH(WatchList!$B89,'All CCC'!$B$7:$B$846,0)))</f>
        <v/>
      </c>
      <c r="BD89" s="856" t="str">
        <f>IF($B89="","",INDEX('All CCC'!BD$7:BD$846,MATCH(WatchList!$B89,'All CCC'!$B$7:$B$846,0)))</f>
        <v/>
      </c>
      <c r="BE89" s="856" t="str">
        <f>IF($B89="","",INDEX('All CCC'!BE$7:BE$846,MATCH(WatchList!$B89,'All CCC'!$B$7:$B$846,0)))</f>
        <v/>
      </c>
      <c r="BF89" s="856" t="str">
        <f>IF($B89="","",INDEX('All CCC'!BF$7:BF$846,MATCH(WatchList!$B89,'All CCC'!$B$7:$B$846,0)))</f>
        <v/>
      </c>
      <c r="BG89" s="856" t="str">
        <f>IF($B89="","",INDEX('All CCC'!BG$7:BG$846,MATCH(WatchList!$B89,'All CCC'!$B$7:$B$846,0)))</f>
        <v/>
      </c>
    </row>
    <row r="90" spans="1:59" x14ac:dyDescent="0.2">
      <c r="A90" s="550" t="str">
        <f>IF($B90="","",INDEX('All CCC'!A$7:A$846,MATCH(WatchList!$B90,'All CCC'!$B$7:$B$846,0)))</f>
        <v/>
      </c>
      <c r="B90" s="31"/>
      <c r="C90" s="856" t="str">
        <f>IF($B90="","",INDEX('All CCC'!C$7:C$846,MATCH(WatchList!$B90,'All CCC'!$B$7:$B$846,0)))</f>
        <v/>
      </c>
      <c r="D90" s="856" t="str">
        <f>IF($B90="","",INDEX('All CCC'!D$7:D$846,MATCH(WatchList!$B90,'All CCC'!$B$7:$B$846,0)))</f>
        <v/>
      </c>
      <c r="E90" s="856" t="str">
        <f>IF($B90="","",INDEX('All CCC'!E$7:E$846,MATCH(WatchList!$B90,'All CCC'!$B$7:$B$846,0)))</f>
        <v/>
      </c>
      <c r="F90" s="856" t="str">
        <f>IF($B90="","",INDEX('All CCC'!F$7:F$846,MATCH(WatchList!$B90,'All CCC'!$B$7:$B$846,0)))</f>
        <v/>
      </c>
      <c r="G90" s="856" t="str">
        <f>IF($B90="","",INDEX('All CCC'!G$7:G$846,MATCH(WatchList!$B90,'All CCC'!$B$7:$B$846,0)))</f>
        <v/>
      </c>
      <c r="H90" s="856" t="str">
        <f>IF($B90="","",INDEX('All CCC'!H$7:H$846,MATCH(WatchList!$B90,'All CCC'!$B$7:$B$846,0)))</f>
        <v/>
      </c>
      <c r="I90" s="856" t="str">
        <f>IF($B90="","",INDEX('All CCC'!I$7:I$846,MATCH(WatchList!$B90,'All CCC'!$B$7:$B$846,0)))</f>
        <v/>
      </c>
      <c r="J90" s="856" t="str">
        <f>IF($B90="","",INDEX('All CCC'!J$7:J$846,MATCH(WatchList!$B90,'All CCC'!$B$7:$B$846,0)))</f>
        <v/>
      </c>
      <c r="K90" s="856" t="str">
        <f>IF($B90="","",INDEX('All CCC'!K$7:K$846,MATCH(WatchList!$B90,'All CCC'!$B$7:$B$846,0)))</f>
        <v/>
      </c>
      <c r="L90" s="856" t="str">
        <f>IF($B90="","",INDEX('All CCC'!L$7:L$846,MATCH(WatchList!$B90,'All CCC'!$B$7:$B$846,0)))</f>
        <v/>
      </c>
      <c r="M90" s="856" t="str">
        <f>IF($B90="","",INDEX('All CCC'!M$7:M$846,MATCH(WatchList!$B90,'All CCC'!$B$7:$B$846,0)))</f>
        <v/>
      </c>
      <c r="N90" s="856" t="str">
        <f>IF($B90="","",INDEX('All CCC'!N$7:N$846,MATCH(WatchList!$B90,'All CCC'!$B$7:$B$846,0)))</f>
        <v/>
      </c>
      <c r="O90" s="856" t="str">
        <f>IF($B90="","",INDEX('All CCC'!O$7:O$846,MATCH(WatchList!$B90,'All CCC'!$B$7:$B$846,0)))</f>
        <v/>
      </c>
      <c r="P90" s="857" t="str">
        <f>IF($B90="","",INDEX('All CCC'!P$7:P$846,MATCH(WatchList!$B90,'All CCC'!$B$7:$B$846,0)))</f>
        <v/>
      </c>
      <c r="Q90" s="857" t="str">
        <f>IF($B90="","",INDEX('All CCC'!Q$7:Q$846,MATCH(WatchList!$B90,'All CCC'!$B$7:$B$846,0)))</f>
        <v/>
      </c>
      <c r="R90" s="856" t="str">
        <f>IF($B90="","",INDEX('All CCC'!R$7:R$846,MATCH(WatchList!$B90,'All CCC'!$B$7:$B$846,0)))</f>
        <v/>
      </c>
      <c r="S90" s="856" t="str">
        <f>IF($B90="","",INDEX('All CCC'!S$7:S$846,MATCH(WatchList!$B90,'All CCC'!$B$7:$B$846,0)))</f>
        <v/>
      </c>
      <c r="T90" s="856" t="str">
        <f>IF($B90="","",INDEX('All CCC'!T$7:T$846,MATCH(WatchList!$B90,'All CCC'!$B$7:$B$846,0)))</f>
        <v/>
      </c>
      <c r="U90" s="856" t="str">
        <f>IF($B90="","",INDEX('All CCC'!U$7:U$846,MATCH(WatchList!$B90,'All CCC'!$B$7:$B$846,0)))</f>
        <v/>
      </c>
      <c r="V90" s="856" t="str">
        <f>IF($B90="","",INDEX('All CCC'!V$7:V$846,MATCH(WatchList!$B90,'All CCC'!$B$7:$B$846,0)))</f>
        <v/>
      </c>
      <c r="W90" s="856" t="str">
        <f>IF($B90="","",INDEX('All CCC'!W$7:W$846,MATCH(WatchList!$B90,'All CCC'!$B$7:$B$846,0)))</f>
        <v/>
      </c>
      <c r="X90" s="856" t="str">
        <f>IF($B90="","",INDEX('All CCC'!X$7:X$846,MATCH(WatchList!$B90,'All CCC'!$B$7:$B$846,0)))</f>
        <v/>
      </c>
      <c r="Y90" s="856" t="str">
        <f>IF($B90="","",INDEX('All CCC'!Y$7:Y$846,MATCH(WatchList!$B90,'All CCC'!$B$7:$B$846,0)))</f>
        <v/>
      </c>
      <c r="Z90" s="856" t="str">
        <f>IF($B90="","",INDEX('All CCC'!Z$7:Z$846,MATCH(WatchList!$B90,'All CCC'!$B$7:$B$846,0)))</f>
        <v/>
      </c>
      <c r="AA90" s="856" t="str">
        <f>IF($B90="","",INDEX('All CCC'!AA$7:AA$846,MATCH(WatchList!$B90,'All CCC'!$B$7:$B$846,0)))</f>
        <v/>
      </c>
      <c r="AB90" s="856" t="str">
        <f>IF($B90="","",INDEX('All CCC'!AB$7:AB$846,MATCH(WatchList!$B90,'All CCC'!$B$7:$B$846,0)))</f>
        <v/>
      </c>
      <c r="AC90" s="856" t="str">
        <f>IF($B90="","",INDEX('All CCC'!AC$7:AC$846,MATCH(WatchList!$B90,'All CCC'!$B$7:$B$846,0)))</f>
        <v/>
      </c>
      <c r="AD90" s="856" t="str">
        <f>IF($B90="","",INDEX('All CCC'!AD$7:AD$846,MATCH(WatchList!$B90,'All CCC'!$B$7:$B$846,0)))</f>
        <v/>
      </c>
      <c r="AE90" s="856" t="str">
        <f>IF($B90="","",INDEX('All CCC'!AE$7:AE$846,MATCH(WatchList!$B90,'All CCC'!$B$7:$B$846,0)))</f>
        <v/>
      </c>
      <c r="AF90" s="856" t="str">
        <f>IF($B90="","",INDEX('All CCC'!AF$7:AF$846,MATCH(WatchList!$B90,'All CCC'!$B$7:$B$846,0)))</f>
        <v/>
      </c>
      <c r="AG90" s="856" t="str">
        <f>IF($B90="","",INDEX('All CCC'!AG$7:AG$846,MATCH(WatchList!$B90,'All CCC'!$B$7:$B$846,0)))</f>
        <v/>
      </c>
      <c r="AH90" s="856" t="str">
        <f>IF($B90="","",INDEX('All CCC'!AH$7:AH$846,MATCH(WatchList!$B90,'All CCC'!$B$7:$B$846,0)))</f>
        <v/>
      </c>
      <c r="AI90" s="856" t="str">
        <f>IF($B90="","",INDEX('All CCC'!AI$7:AI$846,MATCH(WatchList!$B90,'All CCC'!$B$7:$B$846,0)))</f>
        <v/>
      </c>
      <c r="AJ90" s="856" t="str">
        <f>IF($B90="","",INDEX('All CCC'!AJ$7:AJ$846,MATCH(WatchList!$B90,'All CCC'!$B$7:$B$846,0)))</f>
        <v/>
      </c>
      <c r="AK90" s="856" t="str">
        <f>IF($B90="","",INDEX('All CCC'!AK$7:AK$846,MATCH(WatchList!$B90,'All CCC'!$B$7:$B$846,0)))</f>
        <v/>
      </c>
      <c r="AL90" s="856" t="str">
        <f>IF($B90="","",INDEX('All CCC'!AL$7:AL$846,MATCH(WatchList!$B90,'All CCC'!$B$7:$B$846,0)))</f>
        <v/>
      </c>
      <c r="AM90" s="856" t="str">
        <f>IF($B90="","",INDEX('All CCC'!AM$7:AM$846,MATCH(WatchList!$B90,'All CCC'!$B$7:$B$846,0)))</f>
        <v/>
      </c>
      <c r="AN90" s="856" t="str">
        <f>IF($B90="","",INDEX('All CCC'!AN$7:AN$846,MATCH(WatchList!$B90,'All CCC'!$B$7:$B$846,0)))</f>
        <v/>
      </c>
      <c r="AO90" s="856" t="str">
        <f>IF($B90="","",INDEX('All CCC'!AO$7:AO$846,MATCH(WatchList!$B90,'All CCC'!$B$7:$B$846,0)))</f>
        <v/>
      </c>
      <c r="AP90" s="856" t="str">
        <f>IF($B90="","",INDEX('All CCC'!AP$7:AP$846,MATCH(WatchList!$B90,'All CCC'!$B$7:$B$846,0)))</f>
        <v/>
      </c>
      <c r="AQ90" s="856" t="str">
        <f>IF($B90="","",INDEX('All CCC'!AQ$7:AQ$846,MATCH(WatchList!$B90,'All CCC'!$B$7:$B$846,0)))</f>
        <v/>
      </c>
      <c r="AR90" s="856" t="str">
        <f>IF($B90="","",INDEX('All CCC'!AR$7:AR$846,MATCH(WatchList!$B90,'All CCC'!$B$7:$B$846,0)))</f>
        <v/>
      </c>
      <c r="AS90" s="856" t="str">
        <f>IF($B90="","",INDEX('All CCC'!AS$7:AS$846,MATCH(WatchList!$B90,'All CCC'!$B$7:$B$846,0)))</f>
        <v/>
      </c>
      <c r="AT90" s="856" t="str">
        <f>IF($B90="","",INDEX('All CCC'!AT$7:AT$846,MATCH(WatchList!$B90,'All CCC'!$B$7:$B$846,0)))</f>
        <v/>
      </c>
      <c r="AU90" s="856" t="str">
        <f>IF($B90="","",INDEX('All CCC'!AU$7:AU$846,MATCH(WatchList!$B90,'All CCC'!$B$7:$B$846,0)))</f>
        <v/>
      </c>
      <c r="AV90" s="856" t="str">
        <f>IF($B90="","",INDEX('All CCC'!AV$7:AV$846,MATCH(WatchList!$B90,'All CCC'!$B$7:$B$846,0)))</f>
        <v/>
      </c>
      <c r="AW90" s="856" t="str">
        <f>IF($B90="","",INDEX('All CCC'!AW$7:AW$846,MATCH(WatchList!$B90,'All CCC'!$B$7:$B$846,0)))</f>
        <v/>
      </c>
      <c r="AX90" s="856" t="str">
        <f>IF($B90="","",INDEX('All CCC'!AX$7:AX$846,MATCH(WatchList!$B90,'All CCC'!$B$7:$B$846,0)))</f>
        <v/>
      </c>
      <c r="AY90" s="856" t="str">
        <f>IF($B90="","",INDEX('All CCC'!AY$7:AY$846,MATCH(WatchList!$B90,'All CCC'!$B$7:$B$846,0)))</f>
        <v/>
      </c>
      <c r="AZ90" s="856" t="str">
        <f>IF($B90="","",INDEX('All CCC'!AZ$7:AZ$846,MATCH(WatchList!$B90,'All CCC'!$B$7:$B$846,0)))</f>
        <v/>
      </c>
      <c r="BA90" s="856" t="str">
        <f>IF($B90="","",INDEX('All CCC'!BA$7:BA$846,MATCH(WatchList!$B90,'All CCC'!$B$7:$B$846,0)))</f>
        <v/>
      </c>
      <c r="BB90" s="856" t="str">
        <f>IF($B90="","",INDEX('All CCC'!BB$7:BB$846,MATCH(WatchList!$B90,'All CCC'!$B$7:$B$846,0)))</f>
        <v/>
      </c>
      <c r="BC90" s="856" t="str">
        <f>IF($B90="","",INDEX('All CCC'!BC$7:BC$846,MATCH(WatchList!$B90,'All CCC'!$B$7:$B$846,0)))</f>
        <v/>
      </c>
      <c r="BD90" s="856" t="str">
        <f>IF($B90="","",INDEX('All CCC'!BD$7:BD$846,MATCH(WatchList!$B90,'All CCC'!$B$7:$B$846,0)))</f>
        <v/>
      </c>
      <c r="BE90" s="856" t="str">
        <f>IF($B90="","",INDEX('All CCC'!BE$7:BE$846,MATCH(WatchList!$B90,'All CCC'!$B$7:$B$846,0)))</f>
        <v/>
      </c>
      <c r="BF90" s="856" t="str">
        <f>IF($B90="","",INDEX('All CCC'!BF$7:BF$846,MATCH(WatchList!$B90,'All CCC'!$B$7:$B$846,0)))</f>
        <v/>
      </c>
      <c r="BG90" s="856" t="str">
        <f>IF($B90="","",INDEX('All CCC'!BG$7:BG$846,MATCH(WatchList!$B90,'All CCC'!$B$7:$B$846,0)))</f>
        <v/>
      </c>
    </row>
    <row r="91" spans="1:59" x14ac:dyDescent="0.2">
      <c r="A91" s="550" t="str">
        <f>IF($B91="","",INDEX('All CCC'!A$7:A$846,MATCH(WatchList!$B91,'All CCC'!$B$7:$B$846,0)))</f>
        <v/>
      </c>
      <c r="B91" s="31"/>
      <c r="C91" s="856" t="str">
        <f>IF($B91="","",INDEX('All CCC'!C$7:C$846,MATCH(WatchList!$B91,'All CCC'!$B$7:$B$846,0)))</f>
        <v/>
      </c>
      <c r="D91" s="856" t="str">
        <f>IF($B91="","",INDEX('All CCC'!D$7:D$846,MATCH(WatchList!$B91,'All CCC'!$B$7:$B$846,0)))</f>
        <v/>
      </c>
      <c r="E91" s="856" t="str">
        <f>IF($B91="","",INDEX('All CCC'!E$7:E$846,MATCH(WatchList!$B91,'All CCC'!$B$7:$B$846,0)))</f>
        <v/>
      </c>
      <c r="F91" s="856" t="str">
        <f>IF($B91="","",INDEX('All CCC'!F$7:F$846,MATCH(WatchList!$B91,'All CCC'!$B$7:$B$846,0)))</f>
        <v/>
      </c>
      <c r="G91" s="856" t="str">
        <f>IF($B91="","",INDEX('All CCC'!G$7:G$846,MATCH(WatchList!$B91,'All CCC'!$B$7:$B$846,0)))</f>
        <v/>
      </c>
      <c r="H91" s="856" t="str">
        <f>IF($B91="","",INDEX('All CCC'!H$7:H$846,MATCH(WatchList!$B91,'All CCC'!$B$7:$B$846,0)))</f>
        <v/>
      </c>
      <c r="I91" s="856" t="str">
        <f>IF($B91="","",INDEX('All CCC'!I$7:I$846,MATCH(WatchList!$B91,'All CCC'!$B$7:$B$846,0)))</f>
        <v/>
      </c>
      <c r="J91" s="856" t="str">
        <f>IF($B91="","",INDEX('All CCC'!J$7:J$846,MATCH(WatchList!$B91,'All CCC'!$B$7:$B$846,0)))</f>
        <v/>
      </c>
      <c r="K91" s="856" t="str">
        <f>IF($B91="","",INDEX('All CCC'!K$7:K$846,MATCH(WatchList!$B91,'All CCC'!$B$7:$B$846,0)))</f>
        <v/>
      </c>
      <c r="L91" s="856" t="str">
        <f>IF($B91="","",INDEX('All CCC'!L$7:L$846,MATCH(WatchList!$B91,'All CCC'!$B$7:$B$846,0)))</f>
        <v/>
      </c>
      <c r="M91" s="856" t="str">
        <f>IF($B91="","",INDEX('All CCC'!M$7:M$846,MATCH(WatchList!$B91,'All CCC'!$B$7:$B$846,0)))</f>
        <v/>
      </c>
      <c r="N91" s="856" t="str">
        <f>IF($B91="","",INDEX('All CCC'!N$7:N$846,MATCH(WatchList!$B91,'All CCC'!$B$7:$B$846,0)))</f>
        <v/>
      </c>
      <c r="O91" s="856" t="str">
        <f>IF($B91="","",INDEX('All CCC'!O$7:O$846,MATCH(WatchList!$B91,'All CCC'!$B$7:$B$846,0)))</f>
        <v/>
      </c>
      <c r="P91" s="857" t="str">
        <f>IF($B91="","",INDEX('All CCC'!P$7:P$846,MATCH(WatchList!$B91,'All CCC'!$B$7:$B$846,0)))</f>
        <v/>
      </c>
      <c r="Q91" s="857" t="str">
        <f>IF($B91="","",INDEX('All CCC'!Q$7:Q$846,MATCH(WatchList!$B91,'All CCC'!$B$7:$B$846,0)))</f>
        <v/>
      </c>
      <c r="R91" s="856" t="str">
        <f>IF($B91="","",INDEX('All CCC'!R$7:R$846,MATCH(WatchList!$B91,'All CCC'!$B$7:$B$846,0)))</f>
        <v/>
      </c>
      <c r="S91" s="856" t="str">
        <f>IF($B91="","",INDEX('All CCC'!S$7:S$846,MATCH(WatchList!$B91,'All CCC'!$B$7:$B$846,0)))</f>
        <v/>
      </c>
      <c r="T91" s="856" t="str">
        <f>IF($B91="","",INDEX('All CCC'!T$7:T$846,MATCH(WatchList!$B91,'All CCC'!$B$7:$B$846,0)))</f>
        <v/>
      </c>
      <c r="U91" s="856" t="str">
        <f>IF($B91="","",INDEX('All CCC'!U$7:U$846,MATCH(WatchList!$B91,'All CCC'!$B$7:$B$846,0)))</f>
        <v/>
      </c>
      <c r="V91" s="856" t="str">
        <f>IF($B91="","",INDEX('All CCC'!V$7:V$846,MATCH(WatchList!$B91,'All CCC'!$B$7:$B$846,0)))</f>
        <v/>
      </c>
      <c r="W91" s="856" t="str">
        <f>IF($B91="","",INDEX('All CCC'!W$7:W$846,MATCH(WatchList!$B91,'All CCC'!$B$7:$B$846,0)))</f>
        <v/>
      </c>
      <c r="X91" s="856" t="str">
        <f>IF($B91="","",INDEX('All CCC'!X$7:X$846,MATCH(WatchList!$B91,'All CCC'!$B$7:$B$846,0)))</f>
        <v/>
      </c>
      <c r="Y91" s="856" t="str">
        <f>IF($B91="","",INDEX('All CCC'!Y$7:Y$846,MATCH(WatchList!$B91,'All CCC'!$B$7:$B$846,0)))</f>
        <v/>
      </c>
      <c r="Z91" s="856" t="str">
        <f>IF($B91="","",INDEX('All CCC'!Z$7:Z$846,MATCH(WatchList!$B91,'All CCC'!$B$7:$B$846,0)))</f>
        <v/>
      </c>
      <c r="AA91" s="856" t="str">
        <f>IF($B91="","",INDEX('All CCC'!AA$7:AA$846,MATCH(WatchList!$B91,'All CCC'!$B$7:$B$846,0)))</f>
        <v/>
      </c>
      <c r="AB91" s="856" t="str">
        <f>IF($B91="","",INDEX('All CCC'!AB$7:AB$846,MATCH(WatchList!$B91,'All CCC'!$B$7:$B$846,0)))</f>
        <v/>
      </c>
      <c r="AC91" s="856" t="str">
        <f>IF($B91="","",INDEX('All CCC'!AC$7:AC$846,MATCH(WatchList!$B91,'All CCC'!$B$7:$B$846,0)))</f>
        <v/>
      </c>
      <c r="AD91" s="856" t="str">
        <f>IF($B91="","",INDEX('All CCC'!AD$7:AD$846,MATCH(WatchList!$B91,'All CCC'!$B$7:$B$846,0)))</f>
        <v/>
      </c>
      <c r="AE91" s="856" t="str">
        <f>IF($B91="","",INDEX('All CCC'!AE$7:AE$846,MATCH(WatchList!$B91,'All CCC'!$B$7:$B$846,0)))</f>
        <v/>
      </c>
      <c r="AF91" s="856" t="str">
        <f>IF($B91="","",INDEX('All CCC'!AF$7:AF$846,MATCH(WatchList!$B91,'All CCC'!$B$7:$B$846,0)))</f>
        <v/>
      </c>
      <c r="AG91" s="856" t="str">
        <f>IF($B91="","",INDEX('All CCC'!AG$7:AG$846,MATCH(WatchList!$B91,'All CCC'!$B$7:$B$846,0)))</f>
        <v/>
      </c>
      <c r="AH91" s="856" t="str">
        <f>IF($B91="","",INDEX('All CCC'!AH$7:AH$846,MATCH(WatchList!$B91,'All CCC'!$B$7:$B$846,0)))</f>
        <v/>
      </c>
      <c r="AI91" s="856" t="str">
        <f>IF($B91="","",INDEX('All CCC'!AI$7:AI$846,MATCH(WatchList!$B91,'All CCC'!$B$7:$B$846,0)))</f>
        <v/>
      </c>
      <c r="AJ91" s="856" t="str">
        <f>IF($B91="","",INDEX('All CCC'!AJ$7:AJ$846,MATCH(WatchList!$B91,'All CCC'!$B$7:$B$846,0)))</f>
        <v/>
      </c>
      <c r="AK91" s="856" t="str">
        <f>IF($B91="","",INDEX('All CCC'!AK$7:AK$846,MATCH(WatchList!$B91,'All CCC'!$B$7:$B$846,0)))</f>
        <v/>
      </c>
      <c r="AL91" s="856" t="str">
        <f>IF($B91="","",INDEX('All CCC'!AL$7:AL$846,MATCH(WatchList!$B91,'All CCC'!$B$7:$B$846,0)))</f>
        <v/>
      </c>
      <c r="AM91" s="856" t="str">
        <f>IF($B91="","",INDEX('All CCC'!AM$7:AM$846,MATCH(WatchList!$B91,'All CCC'!$B$7:$B$846,0)))</f>
        <v/>
      </c>
      <c r="AN91" s="856" t="str">
        <f>IF($B91="","",INDEX('All CCC'!AN$7:AN$846,MATCH(WatchList!$B91,'All CCC'!$B$7:$B$846,0)))</f>
        <v/>
      </c>
      <c r="AO91" s="856" t="str">
        <f>IF($B91="","",INDEX('All CCC'!AO$7:AO$846,MATCH(WatchList!$B91,'All CCC'!$B$7:$B$846,0)))</f>
        <v/>
      </c>
      <c r="AP91" s="856" t="str">
        <f>IF($B91="","",INDEX('All CCC'!AP$7:AP$846,MATCH(WatchList!$B91,'All CCC'!$B$7:$B$846,0)))</f>
        <v/>
      </c>
      <c r="AQ91" s="856" t="str">
        <f>IF($B91="","",INDEX('All CCC'!AQ$7:AQ$846,MATCH(WatchList!$B91,'All CCC'!$B$7:$B$846,0)))</f>
        <v/>
      </c>
      <c r="AR91" s="856" t="str">
        <f>IF($B91="","",INDEX('All CCC'!AR$7:AR$846,MATCH(WatchList!$B91,'All CCC'!$B$7:$B$846,0)))</f>
        <v/>
      </c>
      <c r="AS91" s="856" t="str">
        <f>IF($B91="","",INDEX('All CCC'!AS$7:AS$846,MATCH(WatchList!$B91,'All CCC'!$B$7:$B$846,0)))</f>
        <v/>
      </c>
      <c r="AT91" s="856" t="str">
        <f>IF($B91="","",INDEX('All CCC'!AT$7:AT$846,MATCH(WatchList!$B91,'All CCC'!$B$7:$B$846,0)))</f>
        <v/>
      </c>
      <c r="AU91" s="856" t="str">
        <f>IF($B91="","",INDEX('All CCC'!AU$7:AU$846,MATCH(WatchList!$B91,'All CCC'!$B$7:$B$846,0)))</f>
        <v/>
      </c>
      <c r="AV91" s="856" t="str">
        <f>IF($B91="","",INDEX('All CCC'!AV$7:AV$846,MATCH(WatchList!$B91,'All CCC'!$B$7:$B$846,0)))</f>
        <v/>
      </c>
      <c r="AW91" s="856" t="str">
        <f>IF($B91="","",INDEX('All CCC'!AW$7:AW$846,MATCH(WatchList!$B91,'All CCC'!$B$7:$B$846,0)))</f>
        <v/>
      </c>
      <c r="AX91" s="856" t="str">
        <f>IF($B91="","",INDEX('All CCC'!AX$7:AX$846,MATCH(WatchList!$B91,'All CCC'!$B$7:$B$846,0)))</f>
        <v/>
      </c>
      <c r="AY91" s="856" t="str">
        <f>IF($B91="","",INDEX('All CCC'!AY$7:AY$846,MATCH(WatchList!$B91,'All CCC'!$B$7:$B$846,0)))</f>
        <v/>
      </c>
      <c r="AZ91" s="856" t="str">
        <f>IF($B91="","",INDEX('All CCC'!AZ$7:AZ$846,MATCH(WatchList!$B91,'All CCC'!$B$7:$B$846,0)))</f>
        <v/>
      </c>
      <c r="BA91" s="856" t="str">
        <f>IF($B91="","",INDEX('All CCC'!BA$7:BA$846,MATCH(WatchList!$B91,'All CCC'!$B$7:$B$846,0)))</f>
        <v/>
      </c>
      <c r="BB91" s="856" t="str">
        <f>IF($B91="","",INDEX('All CCC'!BB$7:BB$846,MATCH(WatchList!$B91,'All CCC'!$B$7:$B$846,0)))</f>
        <v/>
      </c>
      <c r="BC91" s="856" t="str">
        <f>IF($B91="","",INDEX('All CCC'!BC$7:BC$846,MATCH(WatchList!$B91,'All CCC'!$B$7:$B$846,0)))</f>
        <v/>
      </c>
      <c r="BD91" s="856" t="str">
        <f>IF($B91="","",INDEX('All CCC'!BD$7:BD$846,MATCH(WatchList!$B91,'All CCC'!$B$7:$B$846,0)))</f>
        <v/>
      </c>
      <c r="BE91" s="856" t="str">
        <f>IF($B91="","",INDEX('All CCC'!BE$7:BE$846,MATCH(WatchList!$B91,'All CCC'!$B$7:$B$846,0)))</f>
        <v/>
      </c>
      <c r="BF91" s="856" t="str">
        <f>IF($B91="","",INDEX('All CCC'!BF$7:BF$846,MATCH(WatchList!$B91,'All CCC'!$B$7:$B$846,0)))</f>
        <v/>
      </c>
      <c r="BG91" s="856" t="str">
        <f>IF($B91="","",INDEX('All CCC'!BG$7:BG$846,MATCH(WatchList!$B91,'All CCC'!$B$7:$B$846,0)))</f>
        <v/>
      </c>
    </row>
    <row r="92" spans="1:59" x14ac:dyDescent="0.2">
      <c r="A92" s="550" t="str">
        <f>IF($B92="","",INDEX('All CCC'!A$7:A$846,MATCH(WatchList!$B92,'All CCC'!$B$7:$B$846,0)))</f>
        <v/>
      </c>
      <c r="B92" s="31"/>
      <c r="C92" s="856" t="str">
        <f>IF($B92="","",INDEX('All CCC'!C$7:C$846,MATCH(WatchList!$B92,'All CCC'!$B$7:$B$846,0)))</f>
        <v/>
      </c>
      <c r="D92" s="856" t="str">
        <f>IF($B92="","",INDEX('All CCC'!D$7:D$846,MATCH(WatchList!$B92,'All CCC'!$B$7:$B$846,0)))</f>
        <v/>
      </c>
      <c r="E92" s="856" t="str">
        <f>IF($B92="","",INDEX('All CCC'!E$7:E$846,MATCH(WatchList!$B92,'All CCC'!$B$7:$B$846,0)))</f>
        <v/>
      </c>
      <c r="F92" s="856" t="str">
        <f>IF($B92="","",INDEX('All CCC'!F$7:F$846,MATCH(WatchList!$B92,'All CCC'!$B$7:$B$846,0)))</f>
        <v/>
      </c>
      <c r="G92" s="856" t="str">
        <f>IF($B92="","",INDEX('All CCC'!G$7:G$846,MATCH(WatchList!$B92,'All CCC'!$B$7:$B$846,0)))</f>
        <v/>
      </c>
      <c r="H92" s="856" t="str">
        <f>IF($B92="","",INDEX('All CCC'!H$7:H$846,MATCH(WatchList!$B92,'All CCC'!$B$7:$B$846,0)))</f>
        <v/>
      </c>
      <c r="I92" s="856" t="str">
        <f>IF($B92="","",INDEX('All CCC'!I$7:I$846,MATCH(WatchList!$B92,'All CCC'!$B$7:$B$846,0)))</f>
        <v/>
      </c>
      <c r="J92" s="856" t="str">
        <f>IF($B92="","",INDEX('All CCC'!J$7:J$846,MATCH(WatchList!$B92,'All CCC'!$B$7:$B$846,0)))</f>
        <v/>
      </c>
      <c r="K92" s="856" t="str">
        <f>IF($B92="","",INDEX('All CCC'!K$7:K$846,MATCH(WatchList!$B92,'All CCC'!$B$7:$B$846,0)))</f>
        <v/>
      </c>
      <c r="L92" s="856" t="str">
        <f>IF($B92="","",INDEX('All CCC'!L$7:L$846,MATCH(WatchList!$B92,'All CCC'!$B$7:$B$846,0)))</f>
        <v/>
      </c>
      <c r="M92" s="856" t="str">
        <f>IF($B92="","",INDEX('All CCC'!M$7:M$846,MATCH(WatchList!$B92,'All CCC'!$B$7:$B$846,0)))</f>
        <v/>
      </c>
      <c r="N92" s="856" t="str">
        <f>IF($B92="","",INDEX('All CCC'!N$7:N$846,MATCH(WatchList!$B92,'All CCC'!$B$7:$B$846,0)))</f>
        <v/>
      </c>
      <c r="O92" s="856" t="str">
        <f>IF($B92="","",INDEX('All CCC'!O$7:O$846,MATCH(WatchList!$B92,'All CCC'!$B$7:$B$846,0)))</f>
        <v/>
      </c>
      <c r="P92" s="857" t="str">
        <f>IF($B92="","",INDEX('All CCC'!P$7:P$846,MATCH(WatchList!$B92,'All CCC'!$B$7:$B$846,0)))</f>
        <v/>
      </c>
      <c r="Q92" s="857" t="str">
        <f>IF($B92="","",INDEX('All CCC'!Q$7:Q$846,MATCH(WatchList!$B92,'All CCC'!$B$7:$B$846,0)))</f>
        <v/>
      </c>
      <c r="R92" s="856" t="str">
        <f>IF($B92="","",INDEX('All CCC'!R$7:R$846,MATCH(WatchList!$B92,'All CCC'!$B$7:$B$846,0)))</f>
        <v/>
      </c>
      <c r="S92" s="856" t="str">
        <f>IF($B92="","",INDEX('All CCC'!S$7:S$846,MATCH(WatchList!$B92,'All CCC'!$B$7:$B$846,0)))</f>
        <v/>
      </c>
      <c r="T92" s="856" t="str">
        <f>IF($B92="","",INDEX('All CCC'!T$7:T$846,MATCH(WatchList!$B92,'All CCC'!$B$7:$B$846,0)))</f>
        <v/>
      </c>
      <c r="U92" s="856" t="str">
        <f>IF($B92="","",INDEX('All CCC'!U$7:U$846,MATCH(WatchList!$B92,'All CCC'!$B$7:$B$846,0)))</f>
        <v/>
      </c>
      <c r="V92" s="856" t="str">
        <f>IF($B92="","",INDEX('All CCC'!V$7:V$846,MATCH(WatchList!$B92,'All CCC'!$B$7:$B$846,0)))</f>
        <v/>
      </c>
      <c r="W92" s="856" t="str">
        <f>IF($B92="","",INDEX('All CCC'!W$7:W$846,MATCH(WatchList!$B92,'All CCC'!$B$7:$B$846,0)))</f>
        <v/>
      </c>
      <c r="X92" s="856" t="str">
        <f>IF($B92="","",INDEX('All CCC'!X$7:X$846,MATCH(WatchList!$B92,'All CCC'!$B$7:$B$846,0)))</f>
        <v/>
      </c>
      <c r="Y92" s="856" t="str">
        <f>IF($B92="","",INDEX('All CCC'!Y$7:Y$846,MATCH(WatchList!$B92,'All CCC'!$B$7:$B$846,0)))</f>
        <v/>
      </c>
      <c r="Z92" s="856" t="str">
        <f>IF($B92="","",INDEX('All CCC'!Z$7:Z$846,MATCH(WatchList!$B92,'All CCC'!$B$7:$B$846,0)))</f>
        <v/>
      </c>
      <c r="AA92" s="856" t="str">
        <f>IF($B92="","",INDEX('All CCC'!AA$7:AA$846,MATCH(WatchList!$B92,'All CCC'!$B$7:$B$846,0)))</f>
        <v/>
      </c>
      <c r="AB92" s="856" t="str">
        <f>IF($B92="","",INDEX('All CCC'!AB$7:AB$846,MATCH(WatchList!$B92,'All CCC'!$B$7:$B$846,0)))</f>
        <v/>
      </c>
      <c r="AC92" s="856" t="str">
        <f>IF($B92="","",INDEX('All CCC'!AC$7:AC$846,MATCH(WatchList!$B92,'All CCC'!$B$7:$B$846,0)))</f>
        <v/>
      </c>
      <c r="AD92" s="856" t="str">
        <f>IF($B92="","",INDEX('All CCC'!AD$7:AD$846,MATCH(WatchList!$B92,'All CCC'!$B$7:$B$846,0)))</f>
        <v/>
      </c>
      <c r="AE92" s="856" t="str">
        <f>IF($B92="","",INDEX('All CCC'!AE$7:AE$846,MATCH(WatchList!$B92,'All CCC'!$B$7:$B$846,0)))</f>
        <v/>
      </c>
      <c r="AF92" s="856" t="str">
        <f>IF($B92="","",INDEX('All CCC'!AF$7:AF$846,MATCH(WatchList!$B92,'All CCC'!$B$7:$B$846,0)))</f>
        <v/>
      </c>
      <c r="AG92" s="856" t="str">
        <f>IF($B92="","",INDEX('All CCC'!AG$7:AG$846,MATCH(WatchList!$B92,'All CCC'!$B$7:$B$846,0)))</f>
        <v/>
      </c>
      <c r="AH92" s="856" t="str">
        <f>IF($B92="","",INDEX('All CCC'!AH$7:AH$846,MATCH(WatchList!$B92,'All CCC'!$B$7:$B$846,0)))</f>
        <v/>
      </c>
      <c r="AI92" s="856" t="str">
        <f>IF($B92="","",INDEX('All CCC'!AI$7:AI$846,MATCH(WatchList!$B92,'All CCC'!$B$7:$B$846,0)))</f>
        <v/>
      </c>
      <c r="AJ92" s="856" t="str">
        <f>IF($B92="","",INDEX('All CCC'!AJ$7:AJ$846,MATCH(WatchList!$B92,'All CCC'!$B$7:$B$846,0)))</f>
        <v/>
      </c>
      <c r="AK92" s="856" t="str">
        <f>IF($B92="","",INDEX('All CCC'!AK$7:AK$846,MATCH(WatchList!$B92,'All CCC'!$B$7:$B$846,0)))</f>
        <v/>
      </c>
      <c r="AL92" s="856" t="str">
        <f>IF($B92="","",INDEX('All CCC'!AL$7:AL$846,MATCH(WatchList!$B92,'All CCC'!$B$7:$B$846,0)))</f>
        <v/>
      </c>
      <c r="AM92" s="856" t="str">
        <f>IF($B92="","",INDEX('All CCC'!AM$7:AM$846,MATCH(WatchList!$B92,'All CCC'!$B$7:$B$846,0)))</f>
        <v/>
      </c>
      <c r="AN92" s="856" t="str">
        <f>IF($B92="","",INDEX('All CCC'!AN$7:AN$846,MATCH(WatchList!$B92,'All CCC'!$B$7:$B$846,0)))</f>
        <v/>
      </c>
      <c r="AO92" s="856" t="str">
        <f>IF($B92="","",INDEX('All CCC'!AO$7:AO$846,MATCH(WatchList!$B92,'All CCC'!$B$7:$B$846,0)))</f>
        <v/>
      </c>
      <c r="AP92" s="856" t="str">
        <f>IF($B92="","",INDEX('All CCC'!AP$7:AP$846,MATCH(WatchList!$B92,'All CCC'!$B$7:$B$846,0)))</f>
        <v/>
      </c>
      <c r="AQ92" s="856" t="str">
        <f>IF($B92="","",INDEX('All CCC'!AQ$7:AQ$846,MATCH(WatchList!$B92,'All CCC'!$B$7:$B$846,0)))</f>
        <v/>
      </c>
      <c r="AR92" s="856" t="str">
        <f>IF($B92="","",INDEX('All CCC'!AR$7:AR$846,MATCH(WatchList!$B92,'All CCC'!$B$7:$B$846,0)))</f>
        <v/>
      </c>
      <c r="AS92" s="856" t="str">
        <f>IF($B92="","",INDEX('All CCC'!AS$7:AS$846,MATCH(WatchList!$B92,'All CCC'!$B$7:$B$846,0)))</f>
        <v/>
      </c>
      <c r="AT92" s="856" t="str">
        <f>IF($B92="","",INDEX('All CCC'!AT$7:AT$846,MATCH(WatchList!$B92,'All CCC'!$B$7:$B$846,0)))</f>
        <v/>
      </c>
      <c r="AU92" s="856" t="str">
        <f>IF($B92="","",INDEX('All CCC'!AU$7:AU$846,MATCH(WatchList!$B92,'All CCC'!$B$7:$B$846,0)))</f>
        <v/>
      </c>
      <c r="AV92" s="856" t="str">
        <f>IF($B92="","",INDEX('All CCC'!AV$7:AV$846,MATCH(WatchList!$B92,'All CCC'!$B$7:$B$846,0)))</f>
        <v/>
      </c>
      <c r="AW92" s="856" t="str">
        <f>IF($B92="","",INDEX('All CCC'!AW$7:AW$846,MATCH(WatchList!$B92,'All CCC'!$B$7:$B$846,0)))</f>
        <v/>
      </c>
      <c r="AX92" s="856" t="str">
        <f>IF($B92="","",INDEX('All CCC'!AX$7:AX$846,MATCH(WatchList!$B92,'All CCC'!$B$7:$B$846,0)))</f>
        <v/>
      </c>
      <c r="AY92" s="856" t="str">
        <f>IF($B92="","",INDEX('All CCC'!AY$7:AY$846,MATCH(WatchList!$B92,'All CCC'!$B$7:$B$846,0)))</f>
        <v/>
      </c>
      <c r="AZ92" s="856" t="str">
        <f>IF($B92="","",INDEX('All CCC'!AZ$7:AZ$846,MATCH(WatchList!$B92,'All CCC'!$B$7:$B$846,0)))</f>
        <v/>
      </c>
      <c r="BA92" s="856" t="str">
        <f>IF($B92="","",INDEX('All CCC'!BA$7:BA$846,MATCH(WatchList!$B92,'All CCC'!$B$7:$B$846,0)))</f>
        <v/>
      </c>
      <c r="BB92" s="856" t="str">
        <f>IF($B92="","",INDEX('All CCC'!BB$7:BB$846,MATCH(WatchList!$B92,'All CCC'!$B$7:$B$846,0)))</f>
        <v/>
      </c>
      <c r="BC92" s="856" t="str">
        <f>IF($B92="","",INDEX('All CCC'!BC$7:BC$846,MATCH(WatchList!$B92,'All CCC'!$B$7:$B$846,0)))</f>
        <v/>
      </c>
      <c r="BD92" s="856" t="str">
        <f>IF($B92="","",INDEX('All CCC'!BD$7:BD$846,MATCH(WatchList!$B92,'All CCC'!$B$7:$B$846,0)))</f>
        <v/>
      </c>
      <c r="BE92" s="856" t="str">
        <f>IF($B92="","",INDEX('All CCC'!BE$7:BE$846,MATCH(WatchList!$B92,'All CCC'!$B$7:$B$846,0)))</f>
        <v/>
      </c>
      <c r="BF92" s="856" t="str">
        <f>IF($B92="","",INDEX('All CCC'!BF$7:BF$846,MATCH(WatchList!$B92,'All CCC'!$B$7:$B$846,0)))</f>
        <v/>
      </c>
      <c r="BG92" s="856" t="str">
        <f>IF($B92="","",INDEX('All CCC'!BG$7:BG$846,MATCH(WatchList!$B92,'All CCC'!$B$7:$B$846,0)))</f>
        <v/>
      </c>
    </row>
    <row r="93" spans="1:59" x14ac:dyDescent="0.2">
      <c r="A93" s="550" t="str">
        <f>IF($B93="","",INDEX('All CCC'!A$7:A$846,MATCH(WatchList!$B93,'All CCC'!$B$7:$B$846,0)))</f>
        <v/>
      </c>
      <c r="B93" s="31"/>
      <c r="C93" s="856" t="str">
        <f>IF($B93="","",INDEX('All CCC'!C$7:C$846,MATCH(WatchList!$B93,'All CCC'!$B$7:$B$846,0)))</f>
        <v/>
      </c>
      <c r="D93" s="856" t="str">
        <f>IF($B93="","",INDEX('All CCC'!D$7:D$846,MATCH(WatchList!$B93,'All CCC'!$B$7:$B$846,0)))</f>
        <v/>
      </c>
      <c r="E93" s="856" t="str">
        <f>IF($B93="","",INDEX('All CCC'!E$7:E$846,MATCH(WatchList!$B93,'All CCC'!$B$7:$B$846,0)))</f>
        <v/>
      </c>
      <c r="F93" s="856" t="str">
        <f>IF($B93="","",INDEX('All CCC'!F$7:F$846,MATCH(WatchList!$B93,'All CCC'!$B$7:$B$846,0)))</f>
        <v/>
      </c>
      <c r="G93" s="856" t="str">
        <f>IF($B93="","",INDEX('All CCC'!G$7:G$846,MATCH(WatchList!$B93,'All CCC'!$B$7:$B$846,0)))</f>
        <v/>
      </c>
      <c r="H93" s="856" t="str">
        <f>IF($B93="","",INDEX('All CCC'!H$7:H$846,MATCH(WatchList!$B93,'All CCC'!$B$7:$B$846,0)))</f>
        <v/>
      </c>
      <c r="I93" s="856" t="str">
        <f>IF($B93="","",INDEX('All CCC'!I$7:I$846,MATCH(WatchList!$B93,'All CCC'!$B$7:$B$846,0)))</f>
        <v/>
      </c>
      <c r="J93" s="856" t="str">
        <f>IF($B93="","",INDEX('All CCC'!J$7:J$846,MATCH(WatchList!$B93,'All CCC'!$B$7:$B$846,0)))</f>
        <v/>
      </c>
      <c r="K93" s="856" t="str">
        <f>IF($B93="","",INDEX('All CCC'!K$7:K$846,MATCH(WatchList!$B93,'All CCC'!$B$7:$B$846,0)))</f>
        <v/>
      </c>
      <c r="L93" s="856" t="str">
        <f>IF($B93="","",INDEX('All CCC'!L$7:L$846,MATCH(WatchList!$B93,'All CCC'!$B$7:$B$846,0)))</f>
        <v/>
      </c>
      <c r="M93" s="856" t="str">
        <f>IF($B93="","",INDEX('All CCC'!M$7:M$846,MATCH(WatchList!$B93,'All CCC'!$B$7:$B$846,0)))</f>
        <v/>
      </c>
      <c r="N93" s="856" t="str">
        <f>IF($B93="","",INDEX('All CCC'!N$7:N$846,MATCH(WatchList!$B93,'All CCC'!$B$7:$B$846,0)))</f>
        <v/>
      </c>
      <c r="O93" s="856" t="str">
        <f>IF($B93="","",INDEX('All CCC'!O$7:O$846,MATCH(WatchList!$B93,'All CCC'!$B$7:$B$846,0)))</f>
        <v/>
      </c>
      <c r="P93" s="857" t="str">
        <f>IF($B93="","",INDEX('All CCC'!P$7:P$846,MATCH(WatchList!$B93,'All CCC'!$B$7:$B$846,0)))</f>
        <v/>
      </c>
      <c r="Q93" s="857" t="str">
        <f>IF($B93="","",INDEX('All CCC'!Q$7:Q$846,MATCH(WatchList!$B93,'All CCC'!$B$7:$B$846,0)))</f>
        <v/>
      </c>
      <c r="R93" s="856" t="str">
        <f>IF($B93="","",INDEX('All CCC'!R$7:R$846,MATCH(WatchList!$B93,'All CCC'!$B$7:$B$846,0)))</f>
        <v/>
      </c>
      <c r="S93" s="856" t="str">
        <f>IF($B93="","",INDEX('All CCC'!S$7:S$846,MATCH(WatchList!$B93,'All CCC'!$B$7:$B$846,0)))</f>
        <v/>
      </c>
      <c r="T93" s="856" t="str">
        <f>IF($B93="","",INDEX('All CCC'!T$7:T$846,MATCH(WatchList!$B93,'All CCC'!$B$7:$B$846,0)))</f>
        <v/>
      </c>
      <c r="U93" s="856" t="str">
        <f>IF($B93="","",INDEX('All CCC'!U$7:U$846,MATCH(WatchList!$B93,'All CCC'!$B$7:$B$846,0)))</f>
        <v/>
      </c>
      <c r="V93" s="856" t="str">
        <f>IF($B93="","",INDEX('All CCC'!V$7:V$846,MATCH(WatchList!$B93,'All CCC'!$B$7:$B$846,0)))</f>
        <v/>
      </c>
      <c r="W93" s="856" t="str">
        <f>IF($B93="","",INDEX('All CCC'!W$7:W$846,MATCH(WatchList!$B93,'All CCC'!$B$7:$B$846,0)))</f>
        <v/>
      </c>
      <c r="X93" s="856" t="str">
        <f>IF($B93="","",INDEX('All CCC'!X$7:X$846,MATCH(WatchList!$B93,'All CCC'!$B$7:$B$846,0)))</f>
        <v/>
      </c>
      <c r="Y93" s="856" t="str">
        <f>IF($B93="","",INDEX('All CCC'!Y$7:Y$846,MATCH(WatchList!$B93,'All CCC'!$B$7:$B$846,0)))</f>
        <v/>
      </c>
      <c r="Z93" s="856" t="str">
        <f>IF($B93="","",INDEX('All CCC'!Z$7:Z$846,MATCH(WatchList!$B93,'All CCC'!$B$7:$B$846,0)))</f>
        <v/>
      </c>
      <c r="AA93" s="856" t="str">
        <f>IF($B93="","",INDEX('All CCC'!AA$7:AA$846,MATCH(WatchList!$B93,'All CCC'!$B$7:$B$846,0)))</f>
        <v/>
      </c>
      <c r="AB93" s="856" t="str">
        <f>IF($B93="","",INDEX('All CCC'!AB$7:AB$846,MATCH(WatchList!$B93,'All CCC'!$B$7:$B$846,0)))</f>
        <v/>
      </c>
      <c r="AC93" s="856" t="str">
        <f>IF($B93="","",INDEX('All CCC'!AC$7:AC$846,MATCH(WatchList!$B93,'All CCC'!$B$7:$B$846,0)))</f>
        <v/>
      </c>
      <c r="AD93" s="856" t="str">
        <f>IF($B93="","",INDEX('All CCC'!AD$7:AD$846,MATCH(WatchList!$B93,'All CCC'!$B$7:$B$846,0)))</f>
        <v/>
      </c>
      <c r="AE93" s="856" t="str">
        <f>IF($B93="","",INDEX('All CCC'!AE$7:AE$846,MATCH(WatchList!$B93,'All CCC'!$B$7:$B$846,0)))</f>
        <v/>
      </c>
      <c r="AF93" s="856" t="str">
        <f>IF($B93="","",INDEX('All CCC'!AF$7:AF$846,MATCH(WatchList!$B93,'All CCC'!$B$7:$B$846,0)))</f>
        <v/>
      </c>
      <c r="AG93" s="856" t="str">
        <f>IF($B93="","",INDEX('All CCC'!AG$7:AG$846,MATCH(WatchList!$B93,'All CCC'!$B$7:$B$846,0)))</f>
        <v/>
      </c>
      <c r="AH93" s="856" t="str">
        <f>IF($B93="","",INDEX('All CCC'!AH$7:AH$846,MATCH(WatchList!$B93,'All CCC'!$B$7:$B$846,0)))</f>
        <v/>
      </c>
      <c r="AI93" s="856" t="str">
        <f>IF($B93="","",INDEX('All CCC'!AI$7:AI$846,MATCH(WatchList!$B93,'All CCC'!$B$7:$B$846,0)))</f>
        <v/>
      </c>
      <c r="AJ93" s="856" t="str">
        <f>IF($B93="","",INDEX('All CCC'!AJ$7:AJ$846,MATCH(WatchList!$B93,'All CCC'!$B$7:$B$846,0)))</f>
        <v/>
      </c>
      <c r="AK93" s="856" t="str">
        <f>IF($B93="","",INDEX('All CCC'!AK$7:AK$846,MATCH(WatchList!$B93,'All CCC'!$B$7:$B$846,0)))</f>
        <v/>
      </c>
      <c r="AL93" s="856" t="str">
        <f>IF($B93="","",INDEX('All CCC'!AL$7:AL$846,MATCH(WatchList!$B93,'All CCC'!$B$7:$B$846,0)))</f>
        <v/>
      </c>
      <c r="AM93" s="856" t="str">
        <f>IF($B93="","",INDEX('All CCC'!AM$7:AM$846,MATCH(WatchList!$B93,'All CCC'!$B$7:$B$846,0)))</f>
        <v/>
      </c>
      <c r="AN93" s="856" t="str">
        <f>IF($B93="","",INDEX('All CCC'!AN$7:AN$846,MATCH(WatchList!$B93,'All CCC'!$B$7:$B$846,0)))</f>
        <v/>
      </c>
      <c r="AO93" s="856" t="str">
        <f>IF($B93="","",INDEX('All CCC'!AO$7:AO$846,MATCH(WatchList!$B93,'All CCC'!$B$7:$B$846,0)))</f>
        <v/>
      </c>
      <c r="AP93" s="856" t="str">
        <f>IF($B93="","",INDEX('All CCC'!AP$7:AP$846,MATCH(WatchList!$B93,'All CCC'!$B$7:$B$846,0)))</f>
        <v/>
      </c>
      <c r="AQ93" s="856" t="str">
        <f>IF($B93="","",INDEX('All CCC'!AQ$7:AQ$846,MATCH(WatchList!$B93,'All CCC'!$B$7:$B$846,0)))</f>
        <v/>
      </c>
      <c r="AR93" s="856" t="str">
        <f>IF($B93="","",INDEX('All CCC'!AR$7:AR$846,MATCH(WatchList!$B93,'All CCC'!$B$7:$B$846,0)))</f>
        <v/>
      </c>
      <c r="AS93" s="856" t="str">
        <f>IF($B93="","",INDEX('All CCC'!AS$7:AS$846,MATCH(WatchList!$B93,'All CCC'!$B$7:$B$846,0)))</f>
        <v/>
      </c>
      <c r="AT93" s="856" t="str">
        <f>IF($B93="","",INDEX('All CCC'!AT$7:AT$846,MATCH(WatchList!$B93,'All CCC'!$B$7:$B$846,0)))</f>
        <v/>
      </c>
      <c r="AU93" s="856" t="str">
        <f>IF($B93="","",INDEX('All CCC'!AU$7:AU$846,MATCH(WatchList!$B93,'All CCC'!$B$7:$B$846,0)))</f>
        <v/>
      </c>
      <c r="AV93" s="856" t="str">
        <f>IF($B93="","",INDEX('All CCC'!AV$7:AV$846,MATCH(WatchList!$B93,'All CCC'!$B$7:$B$846,0)))</f>
        <v/>
      </c>
      <c r="AW93" s="856" t="str">
        <f>IF($B93="","",INDEX('All CCC'!AW$7:AW$846,MATCH(WatchList!$B93,'All CCC'!$B$7:$B$846,0)))</f>
        <v/>
      </c>
      <c r="AX93" s="856" t="str">
        <f>IF($B93="","",INDEX('All CCC'!AX$7:AX$846,MATCH(WatchList!$B93,'All CCC'!$B$7:$B$846,0)))</f>
        <v/>
      </c>
      <c r="AY93" s="856" t="str">
        <f>IF($B93="","",INDEX('All CCC'!AY$7:AY$846,MATCH(WatchList!$B93,'All CCC'!$B$7:$B$846,0)))</f>
        <v/>
      </c>
      <c r="AZ93" s="856" t="str">
        <f>IF($B93="","",INDEX('All CCC'!AZ$7:AZ$846,MATCH(WatchList!$B93,'All CCC'!$B$7:$B$846,0)))</f>
        <v/>
      </c>
      <c r="BA93" s="856" t="str">
        <f>IF($B93="","",INDEX('All CCC'!BA$7:BA$846,MATCH(WatchList!$B93,'All CCC'!$B$7:$B$846,0)))</f>
        <v/>
      </c>
      <c r="BB93" s="856" t="str">
        <f>IF($B93="","",INDEX('All CCC'!BB$7:BB$846,MATCH(WatchList!$B93,'All CCC'!$B$7:$B$846,0)))</f>
        <v/>
      </c>
      <c r="BC93" s="856" t="str">
        <f>IF($B93="","",INDEX('All CCC'!BC$7:BC$846,MATCH(WatchList!$B93,'All CCC'!$B$7:$B$846,0)))</f>
        <v/>
      </c>
      <c r="BD93" s="856" t="str">
        <f>IF($B93="","",INDEX('All CCC'!BD$7:BD$846,MATCH(WatchList!$B93,'All CCC'!$B$7:$B$846,0)))</f>
        <v/>
      </c>
      <c r="BE93" s="856" t="str">
        <f>IF($B93="","",INDEX('All CCC'!BE$7:BE$846,MATCH(WatchList!$B93,'All CCC'!$B$7:$B$846,0)))</f>
        <v/>
      </c>
      <c r="BF93" s="856" t="str">
        <f>IF($B93="","",INDEX('All CCC'!BF$7:BF$846,MATCH(WatchList!$B93,'All CCC'!$B$7:$B$846,0)))</f>
        <v/>
      </c>
      <c r="BG93" s="856" t="str">
        <f>IF($B93="","",INDEX('All CCC'!BG$7:BG$846,MATCH(WatchList!$B93,'All CCC'!$B$7:$B$846,0)))</f>
        <v/>
      </c>
    </row>
    <row r="94" spans="1:59" x14ac:dyDescent="0.2">
      <c r="A94" s="550" t="str">
        <f>IF($B94="","",INDEX('All CCC'!A$7:A$846,MATCH(WatchList!$B94,'All CCC'!$B$7:$B$846,0)))</f>
        <v/>
      </c>
      <c r="B94" s="31"/>
      <c r="C94" s="856" t="str">
        <f>IF($B94="","",INDEX('All CCC'!C$7:C$846,MATCH(WatchList!$B94,'All CCC'!$B$7:$B$846,0)))</f>
        <v/>
      </c>
      <c r="D94" s="856" t="str">
        <f>IF($B94="","",INDEX('All CCC'!D$7:D$846,MATCH(WatchList!$B94,'All CCC'!$B$7:$B$846,0)))</f>
        <v/>
      </c>
      <c r="E94" s="856" t="str">
        <f>IF($B94="","",INDEX('All CCC'!E$7:E$846,MATCH(WatchList!$B94,'All CCC'!$B$7:$B$846,0)))</f>
        <v/>
      </c>
      <c r="F94" s="856" t="str">
        <f>IF($B94="","",INDEX('All CCC'!F$7:F$846,MATCH(WatchList!$B94,'All CCC'!$B$7:$B$846,0)))</f>
        <v/>
      </c>
      <c r="G94" s="856" t="str">
        <f>IF($B94="","",INDEX('All CCC'!G$7:G$846,MATCH(WatchList!$B94,'All CCC'!$B$7:$B$846,0)))</f>
        <v/>
      </c>
      <c r="H94" s="856" t="str">
        <f>IF($B94="","",INDEX('All CCC'!H$7:H$846,MATCH(WatchList!$B94,'All CCC'!$B$7:$B$846,0)))</f>
        <v/>
      </c>
      <c r="I94" s="856" t="str">
        <f>IF($B94="","",INDEX('All CCC'!I$7:I$846,MATCH(WatchList!$B94,'All CCC'!$B$7:$B$846,0)))</f>
        <v/>
      </c>
      <c r="J94" s="856" t="str">
        <f>IF($B94="","",INDEX('All CCC'!J$7:J$846,MATCH(WatchList!$B94,'All CCC'!$B$7:$B$846,0)))</f>
        <v/>
      </c>
      <c r="K94" s="856" t="str">
        <f>IF($B94="","",INDEX('All CCC'!K$7:K$846,MATCH(WatchList!$B94,'All CCC'!$B$7:$B$846,0)))</f>
        <v/>
      </c>
      <c r="L94" s="856" t="str">
        <f>IF($B94="","",INDEX('All CCC'!L$7:L$846,MATCH(WatchList!$B94,'All CCC'!$B$7:$B$846,0)))</f>
        <v/>
      </c>
      <c r="M94" s="856" t="str">
        <f>IF($B94="","",INDEX('All CCC'!M$7:M$846,MATCH(WatchList!$B94,'All CCC'!$B$7:$B$846,0)))</f>
        <v/>
      </c>
      <c r="N94" s="856" t="str">
        <f>IF($B94="","",INDEX('All CCC'!N$7:N$846,MATCH(WatchList!$B94,'All CCC'!$B$7:$B$846,0)))</f>
        <v/>
      </c>
      <c r="O94" s="856" t="str">
        <f>IF($B94="","",INDEX('All CCC'!O$7:O$846,MATCH(WatchList!$B94,'All CCC'!$B$7:$B$846,0)))</f>
        <v/>
      </c>
      <c r="P94" s="857" t="str">
        <f>IF($B94="","",INDEX('All CCC'!P$7:P$846,MATCH(WatchList!$B94,'All CCC'!$B$7:$B$846,0)))</f>
        <v/>
      </c>
      <c r="Q94" s="857" t="str">
        <f>IF($B94="","",INDEX('All CCC'!Q$7:Q$846,MATCH(WatchList!$B94,'All CCC'!$B$7:$B$846,0)))</f>
        <v/>
      </c>
      <c r="R94" s="856" t="str">
        <f>IF($B94="","",INDEX('All CCC'!R$7:R$846,MATCH(WatchList!$B94,'All CCC'!$B$7:$B$846,0)))</f>
        <v/>
      </c>
      <c r="S94" s="856" t="str">
        <f>IF($B94="","",INDEX('All CCC'!S$7:S$846,MATCH(WatchList!$B94,'All CCC'!$B$7:$B$846,0)))</f>
        <v/>
      </c>
      <c r="T94" s="856" t="str">
        <f>IF($B94="","",INDEX('All CCC'!T$7:T$846,MATCH(WatchList!$B94,'All CCC'!$B$7:$B$846,0)))</f>
        <v/>
      </c>
      <c r="U94" s="856" t="str">
        <f>IF($B94="","",INDEX('All CCC'!U$7:U$846,MATCH(WatchList!$B94,'All CCC'!$B$7:$B$846,0)))</f>
        <v/>
      </c>
      <c r="V94" s="856" t="str">
        <f>IF($B94="","",INDEX('All CCC'!V$7:V$846,MATCH(WatchList!$B94,'All CCC'!$B$7:$B$846,0)))</f>
        <v/>
      </c>
      <c r="W94" s="856" t="str">
        <f>IF($B94="","",INDEX('All CCC'!W$7:W$846,MATCH(WatchList!$B94,'All CCC'!$B$7:$B$846,0)))</f>
        <v/>
      </c>
      <c r="X94" s="856" t="str">
        <f>IF($B94="","",INDEX('All CCC'!X$7:X$846,MATCH(WatchList!$B94,'All CCC'!$B$7:$B$846,0)))</f>
        <v/>
      </c>
      <c r="Y94" s="856" t="str">
        <f>IF($B94="","",INDEX('All CCC'!Y$7:Y$846,MATCH(WatchList!$B94,'All CCC'!$B$7:$B$846,0)))</f>
        <v/>
      </c>
      <c r="Z94" s="856" t="str">
        <f>IF($B94="","",INDEX('All CCC'!Z$7:Z$846,MATCH(WatchList!$B94,'All CCC'!$B$7:$B$846,0)))</f>
        <v/>
      </c>
      <c r="AA94" s="856" t="str">
        <f>IF($B94="","",INDEX('All CCC'!AA$7:AA$846,MATCH(WatchList!$B94,'All CCC'!$B$7:$B$846,0)))</f>
        <v/>
      </c>
      <c r="AB94" s="856" t="str">
        <f>IF($B94="","",INDEX('All CCC'!AB$7:AB$846,MATCH(WatchList!$B94,'All CCC'!$B$7:$B$846,0)))</f>
        <v/>
      </c>
      <c r="AC94" s="856" t="str">
        <f>IF($B94="","",INDEX('All CCC'!AC$7:AC$846,MATCH(WatchList!$B94,'All CCC'!$B$7:$B$846,0)))</f>
        <v/>
      </c>
      <c r="AD94" s="856" t="str">
        <f>IF($B94="","",INDEX('All CCC'!AD$7:AD$846,MATCH(WatchList!$B94,'All CCC'!$B$7:$B$846,0)))</f>
        <v/>
      </c>
      <c r="AE94" s="856" t="str">
        <f>IF($B94="","",INDEX('All CCC'!AE$7:AE$846,MATCH(WatchList!$B94,'All CCC'!$B$7:$B$846,0)))</f>
        <v/>
      </c>
      <c r="AF94" s="856" t="str">
        <f>IF($B94="","",INDEX('All CCC'!AF$7:AF$846,MATCH(WatchList!$B94,'All CCC'!$B$7:$B$846,0)))</f>
        <v/>
      </c>
      <c r="AG94" s="856" t="str">
        <f>IF($B94="","",INDEX('All CCC'!AG$7:AG$846,MATCH(WatchList!$B94,'All CCC'!$B$7:$B$846,0)))</f>
        <v/>
      </c>
      <c r="AH94" s="856" t="str">
        <f>IF($B94="","",INDEX('All CCC'!AH$7:AH$846,MATCH(WatchList!$B94,'All CCC'!$B$7:$B$846,0)))</f>
        <v/>
      </c>
      <c r="AI94" s="856" t="str">
        <f>IF($B94="","",INDEX('All CCC'!AI$7:AI$846,MATCH(WatchList!$B94,'All CCC'!$B$7:$B$846,0)))</f>
        <v/>
      </c>
      <c r="AJ94" s="856" t="str">
        <f>IF($B94="","",INDEX('All CCC'!AJ$7:AJ$846,MATCH(WatchList!$B94,'All CCC'!$B$7:$B$846,0)))</f>
        <v/>
      </c>
      <c r="AK94" s="856" t="str">
        <f>IF($B94="","",INDEX('All CCC'!AK$7:AK$846,MATCH(WatchList!$B94,'All CCC'!$B$7:$B$846,0)))</f>
        <v/>
      </c>
      <c r="AL94" s="856" t="str">
        <f>IF($B94="","",INDEX('All CCC'!AL$7:AL$846,MATCH(WatchList!$B94,'All CCC'!$B$7:$B$846,0)))</f>
        <v/>
      </c>
      <c r="AM94" s="856" t="str">
        <f>IF($B94="","",INDEX('All CCC'!AM$7:AM$846,MATCH(WatchList!$B94,'All CCC'!$B$7:$B$846,0)))</f>
        <v/>
      </c>
      <c r="AN94" s="856" t="str">
        <f>IF($B94="","",INDEX('All CCC'!AN$7:AN$846,MATCH(WatchList!$B94,'All CCC'!$B$7:$B$846,0)))</f>
        <v/>
      </c>
      <c r="AO94" s="856" t="str">
        <f>IF($B94="","",INDEX('All CCC'!AO$7:AO$846,MATCH(WatchList!$B94,'All CCC'!$B$7:$B$846,0)))</f>
        <v/>
      </c>
      <c r="AP94" s="856" t="str">
        <f>IF($B94="","",INDEX('All CCC'!AP$7:AP$846,MATCH(WatchList!$B94,'All CCC'!$B$7:$B$846,0)))</f>
        <v/>
      </c>
      <c r="AQ94" s="856" t="str">
        <f>IF($B94="","",INDEX('All CCC'!AQ$7:AQ$846,MATCH(WatchList!$B94,'All CCC'!$B$7:$B$846,0)))</f>
        <v/>
      </c>
      <c r="AR94" s="856" t="str">
        <f>IF($B94="","",INDEX('All CCC'!AR$7:AR$846,MATCH(WatchList!$B94,'All CCC'!$B$7:$B$846,0)))</f>
        <v/>
      </c>
      <c r="AS94" s="856" t="str">
        <f>IF($B94="","",INDEX('All CCC'!AS$7:AS$846,MATCH(WatchList!$B94,'All CCC'!$B$7:$B$846,0)))</f>
        <v/>
      </c>
      <c r="AT94" s="856" t="str">
        <f>IF($B94="","",INDEX('All CCC'!AT$7:AT$846,MATCH(WatchList!$B94,'All CCC'!$B$7:$B$846,0)))</f>
        <v/>
      </c>
      <c r="AU94" s="856" t="str">
        <f>IF($B94="","",INDEX('All CCC'!AU$7:AU$846,MATCH(WatchList!$B94,'All CCC'!$B$7:$B$846,0)))</f>
        <v/>
      </c>
      <c r="AV94" s="856" t="str">
        <f>IF($B94="","",INDEX('All CCC'!AV$7:AV$846,MATCH(WatchList!$B94,'All CCC'!$B$7:$B$846,0)))</f>
        <v/>
      </c>
      <c r="AW94" s="856" t="str">
        <f>IF($B94="","",INDEX('All CCC'!AW$7:AW$846,MATCH(WatchList!$B94,'All CCC'!$B$7:$B$846,0)))</f>
        <v/>
      </c>
      <c r="AX94" s="856" t="str">
        <f>IF($B94="","",INDEX('All CCC'!AX$7:AX$846,MATCH(WatchList!$B94,'All CCC'!$B$7:$B$846,0)))</f>
        <v/>
      </c>
      <c r="AY94" s="856" t="str">
        <f>IF($B94="","",INDEX('All CCC'!AY$7:AY$846,MATCH(WatchList!$B94,'All CCC'!$B$7:$B$846,0)))</f>
        <v/>
      </c>
      <c r="AZ94" s="856" t="str">
        <f>IF($B94="","",INDEX('All CCC'!AZ$7:AZ$846,MATCH(WatchList!$B94,'All CCC'!$B$7:$B$846,0)))</f>
        <v/>
      </c>
      <c r="BA94" s="856" t="str">
        <f>IF($B94="","",INDEX('All CCC'!BA$7:BA$846,MATCH(WatchList!$B94,'All CCC'!$B$7:$B$846,0)))</f>
        <v/>
      </c>
      <c r="BB94" s="856" t="str">
        <f>IF($B94="","",INDEX('All CCC'!BB$7:BB$846,MATCH(WatchList!$B94,'All CCC'!$B$7:$B$846,0)))</f>
        <v/>
      </c>
      <c r="BC94" s="856" t="str">
        <f>IF($B94="","",INDEX('All CCC'!BC$7:BC$846,MATCH(WatchList!$B94,'All CCC'!$B$7:$B$846,0)))</f>
        <v/>
      </c>
      <c r="BD94" s="856" t="str">
        <f>IF($B94="","",INDEX('All CCC'!BD$7:BD$846,MATCH(WatchList!$B94,'All CCC'!$B$7:$B$846,0)))</f>
        <v/>
      </c>
      <c r="BE94" s="856" t="str">
        <f>IF($B94="","",INDEX('All CCC'!BE$7:BE$846,MATCH(WatchList!$B94,'All CCC'!$B$7:$B$846,0)))</f>
        <v/>
      </c>
      <c r="BF94" s="856" t="str">
        <f>IF($B94="","",INDEX('All CCC'!BF$7:BF$846,MATCH(WatchList!$B94,'All CCC'!$B$7:$B$846,0)))</f>
        <v/>
      </c>
      <c r="BG94" s="856" t="str">
        <f>IF($B94="","",INDEX('All CCC'!BG$7:BG$846,MATCH(WatchList!$B94,'All CCC'!$B$7:$B$846,0)))</f>
        <v/>
      </c>
    </row>
    <row r="95" spans="1:59" x14ac:dyDescent="0.2">
      <c r="A95" s="550" t="str">
        <f>IF($B95="","",INDEX('All CCC'!A$7:A$846,MATCH(WatchList!$B95,'All CCC'!$B$7:$B$846,0)))</f>
        <v/>
      </c>
      <c r="B95" s="31"/>
      <c r="C95" s="856" t="str">
        <f>IF($B95="","",INDEX('All CCC'!C$7:C$846,MATCH(WatchList!$B95,'All CCC'!$B$7:$B$846,0)))</f>
        <v/>
      </c>
      <c r="D95" s="856" t="str">
        <f>IF($B95="","",INDEX('All CCC'!D$7:D$846,MATCH(WatchList!$B95,'All CCC'!$B$7:$B$846,0)))</f>
        <v/>
      </c>
      <c r="E95" s="856" t="str">
        <f>IF($B95="","",INDEX('All CCC'!E$7:E$846,MATCH(WatchList!$B95,'All CCC'!$B$7:$B$846,0)))</f>
        <v/>
      </c>
      <c r="F95" s="856" t="str">
        <f>IF($B95="","",INDEX('All CCC'!F$7:F$846,MATCH(WatchList!$B95,'All CCC'!$B$7:$B$846,0)))</f>
        <v/>
      </c>
      <c r="G95" s="856" t="str">
        <f>IF($B95="","",INDEX('All CCC'!G$7:G$846,MATCH(WatchList!$B95,'All CCC'!$B$7:$B$846,0)))</f>
        <v/>
      </c>
      <c r="H95" s="856" t="str">
        <f>IF($B95="","",INDEX('All CCC'!H$7:H$846,MATCH(WatchList!$B95,'All CCC'!$B$7:$B$846,0)))</f>
        <v/>
      </c>
      <c r="I95" s="856" t="str">
        <f>IF($B95="","",INDEX('All CCC'!I$7:I$846,MATCH(WatchList!$B95,'All CCC'!$B$7:$B$846,0)))</f>
        <v/>
      </c>
      <c r="J95" s="856" t="str">
        <f>IF($B95="","",INDEX('All CCC'!J$7:J$846,MATCH(WatchList!$B95,'All CCC'!$B$7:$B$846,0)))</f>
        <v/>
      </c>
      <c r="K95" s="856" t="str">
        <f>IF($B95="","",INDEX('All CCC'!K$7:K$846,MATCH(WatchList!$B95,'All CCC'!$B$7:$B$846,0)))</f>
        <v/>
      </c>
      <c r="L95" s="856" t="str">
        <f>IF($B95="","",INDEX('All CCC'!L$7:L$846,MATCH(WatchList!$B95,'All CCC'!$B$7:$B$846,0)))</f>
        <v/>
      </c>
      <c r="M95" s="856" t="str">
        <f>IF($B95="","",INDEX('All CCC'!M$7:M$846,MATCH(WatchList!$B95,'All CCC'!$B$7:$B$846,0)))</f>
        <v/>
      </c>
      <c r="N95" s="856" t="str">
        <f>IF($B95="","",INDEX('All CCC'!N$7:N$846,MATCH(WatchList!$B95,'All CCC'!$B$7:$B$846,0)))</f>
        <v/>
      </c>
      <c r="O95" s="856" t="str">
        <f>IF($B95="","",INDEX('All CCC'!O$7:O$846,MATCH(WatchList!$B95,'All CCC'!$B$7:$B$846,0)))</f>
        <v/>
      </c>
      <c r="P95" s="857" t="str">
        <f>IF($B95="","",INDEX('All CCC'!P$7:P$846,MATCH(WatchList!$B95,'All CCC'!$B$7:$B$846,0)))</f>
        <v/>
      </c>
      <c r="Q95" s="857" t="str">
        <f>IF($B95="","",INDEX('All CCC'!Q$7:Q$846,MATCH(WatchList!$B95,'All CCC'!$B$7:$B$846,0)))</f>
        <v/>
      </c>
      <c r="R95" s="856" t="str">
        <f>IF($B95="","",INDEX('All CCC'!R$7:R$846,MATCH(WatchList!$B95,'All CCC'!$B$7:$B$846,0)))</f>
        <v/>
      </c>
      <c r="S95" s="856" t="str">
        <f>IF($B95="","",INDEX('All CCC'!S$7:S$846,MATCH(WatchList!$B95,'All CCC'!$B$7:$B$846,0)))</f>
        <v/>
      </c>
      <c r="T95" s="856" t="str">
        <f>IF($B95="","",INDEX('All CCC'!T$7:T$846,MATCH(WatchList!$B95,'All CCC'!$B$7:$B$846,0)))</f>
        <v/>
      </c>
      <c r="U95" s="856" t="str">
        <f>IF($B95="","",INDEX('All CCC'!U$7:U$846,MATCH(WatchList!$B95,'All CCC'!$B$7:$B$846,0)))</f>
        <v/>
      </c>
      <c r="V95" s="856" t="str">
        <f>IF($B95="","",INDEX('All CCC'!V$7:V$846,MATCH(WatchList!$B95,'All CCC'!$B$7:$B$846,0)))</f>
        <v/>
      </c>
      <c r="W95" s="856" t="str">
        <f>IF($B95="","",INDEX('All CCC'!W$7:W$846,MATCH(WatchList!$B95,'All CCC'!$B$7:$B$846,0)))</f>
        <v/>
      </c>
      <c r="X95" s="856" t="str">
        <f>IF($B95="","",INDEX('All CCC'!X$7:X$846,MATCH(WatchList!$B95,'All CCC'!$B$7:$B$846,0)))</f>
        <v/>
      </c>
      <c r="Y95" s="856" t="str">
        <f>IF($B95="","",INDEX('All CCC'!Y$7:Y$846,MATCH(WatchList!$B95,'All CCC'!$B$7:$B$846,0)))</f>
        <v/>
      </c>
      <c r="Z95" s="856" t="str">
        <f>IF($B95="","",INDEX('All CCC'!Z$7:Z$846,MATCH(WatchList!$B95,'All CCC'!$B$7:$B$846,0)))</f>
        <v/>
      </c>
      <c r="AA95" s="856" t="str">
        <f>IF($B95="","",INDEX('All CCC'!AA$7:AA$846,MATCH(WatchList!$B95,'All CCC'!$B$7:$B$846,0)))</f>
        <v/>
      </c>
      <c r="AB95" s="856" t="str">
        <f>IF($B95="","",INDEX('All CCC'!AB$7:AB$846,MATCH(WatchList!$B95,'All CCC'!$B$7:$B$846,0)))</f>
        <v/>
      </c>
      <c r="AC95" s="856" t="str">
        <f>IF($B95="","",INDEX('All CCC'!AC$7:AC$846,MATCH(WatchList!$B95,'All CCC'!$B$7:$B$846,0)))</f>
        <v/>
      </c>
      <c r="AD95" s="856" t="str">
        <f>IF($B95="","",INDEX('All CCC'!AD$7:AD$846,MATCH(WatchList!$B95,'All CCC'!$B$7:$B$846,0)))</f>
        <v/>
      </c>
      <c r="AE95" s="856" t="str">
        <f>IF($B95="","",INDEX('All CCC'!AE$7:AE$846,MATCH(WatchList!$B95,'All CCC'!$B$7:$B$846,0)))</f>
        <v/>
      </c>
      <c r="AF95" s="856" t="str">
        <f>IF($B95="","",INDEX('All CCC'!AF$7:AF$846,MATCH(WatchList!$B95,'All CCC'!$B$7:$B$846,0)))</f>
        <v/>
      </c>
      <c r="AG95" s="856" t="str">
        <f>IF($B95="","",INDEX('All CCC'!AG$7:AG$846,MATCH(WatchList!$B95,'All CCC'!$B$7:$B$846,0)))</f>
        <v/>
      </c>
      <c r="AH95" s="856" t="str">
        <f>IF($B95="","",INDEX('All CCC'!AH$7:AH$846,MATCH(WatchList!$B95,'All CCC'!$B$7:$B$846,0)))</f>
        <v/>
      </c>
      <c r="AI95" s="856" t="str">
        <f>IF($B95="","",INDEX('All CCC'!AI$7:AI$846,MATCH(WatchList!$B95,'All CCC'!$B$7:$B$846,0)))</f>
        <v/>
      </c>
      <c r="AJ95" s="856" t="str">
        <f>IF($B95="","",INDEX('All CCC'!AJ$7:AJ$846,MATCH(WatchList!$B95,'All CCC'!$B$7:$B$846,0)))</f>
        <v/>
      </c>
      <c r="AK95" s="856" t="str">
        <f>IF($B95="","",INDEX('All CCC'!AK$7:AK$846,MATCH(WatchList!$B95,'All CCC'!$B$7:$B$846,0)))</f>
        <v/>
      </c>
      <c r="AL95" s="856" t="str">
        <f>IF($B95="","",INDEX('All CCC'!AL$7:AL$846,MATCH(WatchList!$B95,'All CCC'!$B$7:$B$846,0)))</f>
        <v/>
      </c>
      <c r="AM95" s="856" t="str">
        <f>IF($B95="","",INDEX('All CCC'!AM$7:AM$846,MATCH(WatchList!$B95,'All CCC'!$B$7:$B$846,0)))</f>
        <v/>
      </c>
      <c r="AN95" s="856" t="str">
        <f>IF($B95="","",INDEX('All CCC'!AN$7:AN$846,MATCH(WatchList!$B95,'All CCC'!$B$7:$B$846,0)))</f>
        <v/>
      </c>
      <c r="AO95" s="856" t="str">
        <f>IF($B95="","",INDEX('All CCC'!AO$7:AO$846,MATCH(WatchList!$B95,'All CCC'!$B$7:$B$846,0)))</f>
        <v/>
      </c>
      <c r="AP95" s="856" t="str">
        <f>IF($B95="","",INDEX('All CCC'!AP$7:AP$846,MATCH(WatchList!$B95,'All CCC'!$B$7:$B$846,0)))</f>
        <v/>
      </c>
      <c r="AQ95" s="856" t="str">
        <f>IF($B95="","",INDEX('All CCC'!AQ$7:AQ$846,MATCH(WatchList!$B95,'All CCC'!$B$7:$B$846,0)))</f>
        <v/>
      </c>
      <c r="AR95" s="856" t="str">
        <f>IF($B95="","",INDEX('All CCC'!AR$7:AR$846,MATCH(WatchList!$B95,'All CCC'!$B$7:$B$846,0)))</f>
        <v/>
      </c>
      <c r="AS95" s="856" t="str">
        <f>IF($B95="","",INDEX('All CCC'!AS$7:AS$846,MATCH(WatchList!$B95,'All CCC'!$B$7:$B$846,0)))</f>
        <v/>
      </c>
      <c r="AT95" s="856" t="str">
        <f>IF($B95="","",INDEX('All CCC'!AT$7:AT$846,MATCH(WatchList!$B95,'All CCC'!$B$7:$B$846,0)))</f>
        <v/>
      </c>
      <c r="AU95" s="856" t="str">
        <f>IF($B95="","",INDEX('All CCC'!AU$7:AU$846,MATCH(WatchList!$B95,'All CCC'!$B$7:$B$846,0)))</f>
        <v/>
      </c>
      <c r="AV95" s="856" t="str">
        <f>IF($B95="","",INDEX('All CCC'!AV$7:AV$846,MATCH(WatchList!$B95,'All CCC'!$B$7:$B$846,0)))</f>
        <v/>
      </c>
      <c r="AW95" s="856" t="str">
        <f>IF($B95="","",INDEX('All CCC'!AW$7:AW$846,MATCH(WatchList!$B95,'All CCC'!$B$7:$B$846,0)))</f>
        <v/>
      </c>
      <c r="AX95" s="856" t="str">
        <f>IF($B95="","",INDEX('All CCC'!AX$7:AX$846,MATCH(WatchList!$B95,'All CCC'!$B$7:$B$846,0)))</f>
        <v/>
      </c>
      <c r="AY95" s="856" t="str">
        <f>IF($B95="","",INDEX('All CCC'!AY$7:AY$846,MATCH(WatchList!$B95,'All CCC'!$B$7:$B$846,0)))</f>
        <v/>
      </c>
      <c r="AZ95" s="856" t="str">
        <f>IF($B95="","",INDEX('All CCC'!AZ$7:AZ$846,MATCH(WatchList!$B95,'All CCC'!$B$7:$B$846,0)))</f>
        <v/>
      </c>
      <c r="BA95" s="856" t="str">
        <f>IF($B95="","",INDEX('All CCC'!BA$7:BA$846,MATCH(WatchList!$B95,'All CCC'!$B$7:$B$846,0)))</f>
        <v/>
      </c>
      <c r="BB95" s="856" t="str">
        <f>IF($B95="","",INDEX('All CCC'!BB$7:BB$846,MATCH(WatchList!$B95,'All CCC'!$B$7:$B$846,0)))</f>
        <v/>
      </c>
      <c r="BC95" s="856" t="str">
        <f>IF($B95="","",INDEX('All CCC'!BC$7:BC$846,MATCH(WatchList!$B95,'All CCC'!$B$7:$B$846,0)))</f>
        <v/>
      </c>
      <c r="BD95" s="856" t="str">
        <f>IF($B95="","",INDEX('All CCC'!BD$7:BD$846,MATCH(WatchList!$B95,'All CCC'!$B$7:$B$846,0)))</f>
        <v/>
      </c>
      <c r="BE95" s="856" t="str">
        <f>IF($B95="","",INDEX('All CCC'!BE$7:BE$846,MATCH(WatchList!$B95,'All CCC'!$B$7:$B$846,0)))</f>
        <v/>
      </c>
      <c r="BF95" s="856" t="str">
        <f>IF($B95="","",INDEX('All CCC'!BF$7:BF$846,MATCH(WatchList!$B95,'All CCC'!$B$7:$B$846,0)))</f>
        <v/>
      </c>
      <c r="BG95" s="856" t="str">
        <f>IF($B95="","",INDEX('All CCC'!BG$7:BG$846,MATCH(WatchList!$B95,'All CCC'!$B$7:$B$846,0)))</f>
        <v/>
      </c>
    </row>
    <row r="96" spans="1:59" x14ac:dyDescent="0.2">
      <c r="A96" s="550" t="str">
        <f>IF($B96="","",INDEX('All CCC'!A$7:A$846,MATCH(WatchList!$B96,'All CCC'!$B$7:$B$846,0)))</f>
        <v/>
      </c>
      <c r="B96" s="31"/>
      <c r="C96" s="856" t="str">
        <f>IF($B96="","",INDEX('All CCC'!C$7:C$846,MATCH(WatchList!$B96,'All CCC'!$B$7:$B$846,0)))</f>
        <v/>
      </c>
      <c r="D96" s="856" t="str">
        <f>IF($B96="","",INDEX('All CCC'!D$7:D$846,MATCH(WatchList!$B96,'All CCC'!$B$7:$B$846,0)))</f>
        <v/>
      </c>
      <c r="E96" s="856" t="str">
        <f>IF($B96="","",INDEX('All CCC'!E$7:E$846,MATCH(WatchList!$B96,'All CCC'!$B$7:$B$846,0)))</f>
        <v/>
      </c>
      <c r="F96" s="856" t="str">
        <f>IF($B96="","",INDEX('All CCC'!F$7:F$846,MATCH(WatchList!$B96,'All CCC'!$B$7:$B$846,0)))</f>
        <v/>
      </c>
      <c r="G96" s="856" t="str">
        <f>IF($B96="","",INDEX('All CCC'!G$7:G$846,MATCH(WatchList!$B96,'All CCC'!$B$7:$B$846,0)))</f>
        <v/>
      </c>
      <c r="H96" s="856" t="str">
        <f>IF($B96="","",INDEX('All CCC'!H$7:H$846,MATCH(WatchList!$B96,'All CCC'!$B$7:$B$846,0)))</f>
        <v/>
      </c>
      <c r="I96" s="856" t="str">
        <f>IF($B96="","",INDEX('All CCC'!I$7:I$846,MATCH(WatchList!$B96,'All CCC'!$B$7:$B$846,0)))</f>
        <v/>
      </c>
      <c r="J96" s="856" t="str">
        <f>IF($B96="","",INDEX('All CCC'!J$7:J$846,MATCH(WatchList!$B96,'All CCC'!$B$7:$B$846,0)))</f>
        <v/>
      </c>
      <c r="K96" s="856" t="str">
        <f>IF($B96="","",INDEX('All CCC'!K$7:K$846,MATCH(WatchList!$B96,'All CCC'!$B$7:$B$846,0)))</f>
        <v/>
      </c>
      <c r="L96" s="856" t="str">
        <f>IF($B96="","",INDEX('All CCC'!L$7:L$846,MATCH(WatchList!$B96,'All CCC'!$B$7:$B$846,0)))</f>
        <v/>
      </c>
      <c r="M96" s="856" t="str">
        <f>IF($B96="","",INDEX('All CCC'!M$7:M$846,MATCH(WatchList!$B96,'All CCC'!$B$7:$B$846,0)))</f>
        <v/>
      </c>
      <c r="N96" s="856" t="str">
        <f>IF($B96="","",INDEX('All CCC'!N$7:N$846,MATCH(WatchList!$B96,'All CCC'!$B$7:$B$846,0)))</f>
        <v/>
      </c>
      <c r="O96" s="856" t="str">
        <f>IF($B96="","",INDEX('All CCC'!O$7:O$846,MATCH(WatchList!$B96,'All CCC'!$B$7:$B$846,0)))</f>
        <v/>
      </c>
      <c r="P96" s="857" t="str">
        <f>IF($B96="","",INDEX('All CCC'!P$7:P$846,MATCH(WatchList!$B96,'All CCC'!$B$7:$B$846,0)))</f>
        <v/>
      </c>
      <c r="Q96" s="857" t="str">
        <f>IF($B96="","",INDEX('All CCC'!Q$7:Q$846,MATCH(WatchList!$B96,'All CCC'!$B$7:$B$846,0)))</f>
        <v/>
      </c>
      <c r="R96" s="856" t="str">
        <f>IF($B96="","",INDEX('All CCC'!R$7:R$846,MATCH(WatchList!$B96,'All CCC'!$B$7:$B$846,0)))</f>
        <v/>
      </c>
      <c r="S96" s="856" t="str">
        <f>IF($B96="","",INDEX('All CCC'!S$7:S$846,MATCH(WatchList!$B96,'All CCC'!$B$7:$B$846,0)))</f>
        <v/>
      </c>
      <c r="T96" s="856" t="str">
        <f>IF($B96="","",INDEX('All CCC'!T$7:T$846,MATCH(WatchList!$B96,'All CCC'!$B$7:$B$846,0)))</f>
        <v/>
      </c>
      <c r="U96" s="856" t="str">
        <f>IF($B96="","",INDEX('All CCC'!U$7:U$846,MATCH(WatchList!$B96,'All CCC'!$B$7:$B$846,0)))</f>
        <v/>
      </c>
      <c r="V96" s="856" t="str">
        <f>IF($B96="","",INDEX('All CCC'!V$7:V$846,MATCH(WatchList!$B96,'All CCC'!$B$7:$B$846,0)))</f>
        <v/>
      </c>
      <c r="W96" s="856" t="str">
        <f>IF($B96="","",INDEX('All CCC'!W$7:W$846,MATCH(WatchList!$B96,'All CCC'!$B$7:$B$846,0)))</f>
        <v/>
      </c>
      <c r="X96" s="856" t="str">
        <f>IF($B96="","",INDEX('All CCC'!X$7:X$846,MATCH(WatchList!$B96,'All CCC'!$B$7:$B$846,0)))</f>
        <v/>
      </c>
      <c r="Y96" s="856" t="str">
        <f>IF($B96="","",INDEX('All CCC'!Y$7:Y$846,MATCH(WatchList!$B96,'All CCC'!$B$7:$B$846,0)))</f>
        <v/>
      </c>
      <c r="Z96" s="856" t="str">
        <f>IF($B96="","",INDEX('All CCC'!Z$7:Z$846,MATCH(WatchList!$B96,'All CCC'!$B$7:$B$846,0)))</f>
        <v/>
      </c>
      <c r="AA96" s="856" t="str">
        <f>IF($B96="","",INDEX('All CCC'!AA$7:AA$846,MATCH(WatchList!$B96,'All CCC'!$B$7:$B$846,0)))</f>
        <v/>
      </c>
      <c r="AB96" s="856" t="str">
        <f>IF($B96="","",INDEX('All CCC'!AB$7:AB$846,MATCH(WatchList!$B96,'All CCC'!$B$7:$B$846,0)))</f>
        <v/>
      </c>
      <c r="AC96" s="856" t="str">
        <f>IF($B96="","",INDEX('All CCC'!AC$7:AC$846,MATCH(WatchList!$B96,'All CCC'!$B$7:$B$846,0)))</f>
        <v/>
      </c>
      <c r="AD96" s="856" t="str">
        <f>IF($B96="","",INDEX('All CCC'!AD$7:AD$846,MATCH(WatchList!$B96,'All CCC'!$B$7:$B$846,0)))</f>
        <v/>
      </c>
      <c r="AE96" s="856" t="str">
        <f>IF($B96="","",INDEX('All CCC'!AE$7:AE$846,MATCH(WatchList!$B96,'All CCC'!$B$7:$B$846,0)))</f>
        <v/>
      </c>
      <c r="AF96" s="856" t="str">
        <f>IF($B96="","",INDEX('All CCC'!AF$7:AF$846,MATCH(WatchList!$B96,'All CCC'!$B$7:$B$846,0)))</f>
        <v/>
      </c>
      <c r="AG96" s="856" t="str">
        <f>IF($B96="","",INDEX('All CCC'!AG$7:AG$846,MATCH(WatchList!$B96,'All CCC'!$B$7:$B$846,0)))</f>
        <v/>
      </c>
      <c r="AH96" s="856" t="str">
        <f>IF($B96="","",INDEX('All CCC'!AH$7:AH$846,MATCH(WatchList!$B96,'All CCC'!$B$7:$B$846,0)))</f>
        <v/>
      </c>
      <c r="AI96" s="856" t="str">
        <f>IF($B96="","",INDEX('All CCC'!AI$7:AI$846,MATCH(WatchList!$B96,'All CCC'!$B$7:$B$846,0)))</f>
        <v/>
      </c>
      <c r="AJ96" s="856" t="str">
        <f>IF($B96="","",INDEX('All CCC'!AJ$7:AJ$846,MATCH(WatchList!$B96,'All CCC'!$B$7:$B$846,0)))</f>
        <v/>
      </c>
      <c r="AK96" s="856" t="str">
        <f>IF($B96="","",INDEX('All CCC'!AK$7:AK$846,MATCH(WatchList!$B96,'All CCC'!$B$7:$B$846,0)))</f>
        <v/>
      </c>
      <c r="AL96" s="856" t="str">
        <f>IF($B96="","",INDEX('All CCC'!AL$7:AL$846,MATCH(WatchList!$B96,'All CCC'!$B$7:$B$846,0)))</f>
        <v/>
      </c>
      <c r="AM96" s="856" t="str">
        <f>IF($B96="","",INDEX('All CCC'!AM$7:AM$846,MATCH(WatchList!$B96,'All CCC'!$B$7:$B$846,0)))</f>
        <v/>
      </c>
      <c r="AN96" s="856" t="str">
        <f>IF($B96="","",INDEX('All CCC'!AN$7:AN$846,MATCH(WatchList!$B96,'All CCC'!$B$7:$B$846,0)))</f>
        <v/>
      </c>
      <c r="AO96" s="856" t="str">
        <f>IF($B96="","",INDEX('All CCC'!AO$7:AO$846,MATCH(WatchList!$B96,'All CCC'!$B$7:$B$846,0)))</f>
        <v/>
      </c>
      <c r="AP96" s="856" t="str">
        <f>IF($B96="","",INDEX('All CCC'!AP$7:AP$846,MATCH(WatchList!$B96,'All CCC'!$B$7:$B$846,0)))</f>
        <v/>
      </c>
      <c r="AQ96" s="856" t="str">
        <f>IF($B96="","",INDEX('All CCC'!AQ$7:AQ$846,MATCH(WatchList!$B96,'All CCC'!$B$7:$B$846,0)))</f>
        <v/>
      </c>
      <c r="AR96" s="856" t="str">
        <f>IF($B96="","",INDEX('All CCC'!AR$7:AR$846,MATCH(WatchList!$B96,'All CCC'!$B$7:$B$846,0)))</f>
        <v/>
      </c>
      <c r="AS96" s="856" t="str">
        <f>IF($B96="","",INDEX('All CCC'!AS$7:AS$846,MATCH(WatchList!$B96,'All CCC'!$B$7:$B$846,0)))</f>
        <v/>
      </c>
      <c r="AT96" s="856" t="str">
        <f>IF($B96="","",INDEX('All CCC'!AT$7:AT$846,MATCH(WatchList!$B96,'All CCC'!$B$7:$B$846,0)))</f>
        <v/>
      </c>
      <c r="AU96" s="856" t="str">
        <f>IF($B96="","",INDEX('All CCC'!AU$7:AU$846,MATCH(WatchList!$B96,'All CCC'!$B$7:$B$846,0)))</f>
        <v/>
      </c>
      <c r="AV96" s="856" t="str">
        <f>IF($B96="","",INDEX('All CCC'!AV$7:AV$846,MATCH(WatchList!$B96,'All CCC'!$B$7:$B$846,0)))</f>
        <v/>
      </c>
      <c r="AW96" s="856" t="str">
        <f>IF($B96="","",INDEX('All CCC'!AW$7:AW$846,MATCH(WatchList!$B96,'All CCC'!$B$7:$B$846,0)))</f>
        <v/>
      </c>
      <c r="AX96" s="856" t="str">
        <f>IF($B96="","",INDEX('All CCC'!AX$7:AX$846,MATCH(WatchList!$B96,'All CCC'!$B$7:$B$846,0)))</f>
        <v/>
      </c>
      <c r="AY96" s="856" t="str">
        <f>IF($B96="","",INDEX('All CCC'!AY$7:AY$846,MATCH(WatchList!$B96,'All CCC'!$B$7:$B$846,0)))</f>
        <v/>
      </c>
      <c r="AZ96" s="856" t="str">
        <f>IF($B96="","",INDEX('All CCC'!AZ$7:AZ$846,MATCH(WatchList!$B96,'All CCC'!$B$7:$B$846,0)))</f>
        <v/>
      </c>
      <c r="BA96" s="856" t="str">
        <f>IF($B96="","",INDEX('All CCC'!BA$7:BA$846,MATCH(WatchList!$B96,'All CCC'!$B$7:$B$846,0)))</f>
        <v/>
      </c>
      <c r="BB96" s="856" t="str">
        <f>IF($B96="","",INDEX('All CCC'!BB$7:BB$846,MATCH(WatchList!$B96,'All CCC'!$B$7:$B$846,0)))</f>
        <v/>
      </c>
      <c r="BC96" s="856" t="str">
        <f>IF($B96="","",INDEX('All CCC'!BC$7:BC$846,MATCH(WatchList!$B96,'All CCC'!$B$7:$B$846,0)))</f>
        <v/>
      </c>
      <c r="BD96" s="856" t="str">
        <f>IF($B96="","",INDEX('All CCC'!BD$7:BD$846,MATCH(WatchList!$B96,'All CCC'!$B$7:$B$846,0)))</f>
        <v/>
      </c>
      <c r="BE96" s="856" t="str">
        <f>IF($B96="","",INDEX('All CCC'!BE$7:BE$846,MATCH(WatchList!$B96,'All CCC'!$B$7:$B$846,0)))</f>
        <v/>
      </c>
      <c r="BF96" s="856" t="str">
        <f>IF($B96="","",INDEX('All CCC'!BF$7:BF$846,MATCH(WatchList!$B96,'All CCC'!$B$7:$B$846,0)))</f>
        <v/>
      </c>
      <c r="BG96" s="856" t="str">
        <f>IF($B96="","",INDEX('All CCC'!BG$7:BG$846,MATCH(WatchList!$B96,'All CCC'!$B$7:$B$846,0)))</f>
        <v/>
      </c>
    </row>
    <row r="97" spans="1:59" x14ac:dyDescent="0.2">
      <c r="A97" s="550" t="str">
        <f>IF($B97="","",INDEX('All CCC'!A$7:A$846,MATCH(WatchList!$B97,'All CCC'!$B$7:$B$846,0)))</f>
        <v/>
      </c>
      <c r="B97" s="31"/>
      <c r="C97" s="856" t="str">
        <f>IF($B97="","",INDEX('All CCC'!C$7:C$846,MATCH(WatchList!$B97,'All CCC'!$B$7:$B$846,0)))</f>
        <v/>
      </c>
      <c r="D97" s="856" t="str">
        <f>IF($B97="","",INDEX('All CCC'!D$7:D$846,MATCH(WatchList!$B97,'All CCC'!$B$7:$B$846,0)))</f>
        <v/>
      </c>
      <c r="E97" s="856" t="str">
        <f>IF($B97="","",INDEX('All CCC'!E$7:E$846,MATCH(WatchList!$B97,'All CCC'!$B$7:$B$846,0)))</f>
        <v/>
      </c>
      <c r="F97" s="856" t="str">
        <f>IF($B97="","",INDEX('All CCC'!F$7:F$846,MATCH(WatchList!$B97,'All CCC'!$B$7:$B$846,0)))</f>
        <v/>
      </c>
      <c r="G97" s="856" t="str">
        <f>IF($B97="","",INDEX('All CCC'!G$7:G$846,MATCH(WatchList!$B97,'All CCC'!$B$7:$B$846,0)))</f>
        <v/>
      </c>
      <c r="H97" s="856" t="str">
        <f>IF($B97="","",INDEX('All CCC'!H$7:H$846,MATCH(WatchList!$B97,'All CCC'!$B$7:$B$846,0)))</f>
        <v/>
      </c>
      <c r="I97" s="856" t="str">
        <f>IF($B97="","",INDEX('All CCC'!I$7:I$846,MATCH(WatchList!$B97,'All CCC'!$B$7:$B$846,0)))</f>
        <v/>
      </c>
      <c r="J97" s="856" t="str">
        <f>IF($B97="","",INDEX('All CCC'!J$7:J$846,MATCH(WatchList!$B97,'All CCC'!$B$7:$B$846,0)))</f>
        <v/>
      </c>
      <c r="K97" s="856" t="str">
        <f>IF($B97="","",INDEX('All CCC'!K$7:K$846,MATCH(WatchList!$B97,'All CCC'!$B$7:$B$846,0)))</f>
        <v/>
      </c>
      <c r="L97" s="856" t="str">
        <f>IF($B97="","",INDEX('All CCC'!L$7:L$846,MATCH(WatchList!$B97,'All CCC'!$B$7:$B$846,0)))</f>
        <v/>
      </c>
      <c r="M97" s="856" t="str">
        <f>IF($B97="","",INDEX('All CCC'!M$7:M$846,MATCH(WatchList!$B97,'All CCC'!$B$7:$B$846,0)))</f>
        <v/>
      </c>
      <c r="N97" s="856" t="str">
        <f>IF($B97="","",INDEX('All CCC'!N$7:N$846,MATCH(WatchList!$B97,'All CCC'!$B$7:$B$846,0)))</f>
        <v/>
      </c>
      <c r="O97" s="856" t="str">
        <f>IF($B97="","",INDEX('All CCC'!O$7:O$846,MATCH(WatchList!$B97,'All CCC'!$B$7:$B$846,0)))</f>
        <v/>
      </c>
      <c r="P97" s="857" t="str">
        <f>IF($B97="","",INDEX('All CCC'!P$7:P$846,MATCH(WatchList!$B97,'All CCC'!$B$7:$B$846,0)))</f>
        <v/>
      </c>
      <c r="Q97" s="857" t="str">
        <f>IF($B97="","",INDEX('All CCC'!Q$7:Q$846,MATCH(WatchList!$B97,'All CCC'!$B$7:$B$846,0)))</f>
        <v/>
      </c>
      <c r="R97" s="856" t="str">
        <f>IF($B97="","",INDEX('All CCC'!R$7:R$846,MATCH(WatchList!$B97,'All CCC'!$B$7:$B$846,0)))</f>
        <v/>
      </c>
      <c r="S97" s="856" t="str">
        <f>IF($B97="","",INDEX('All CCC'!S$7:S$846,MATCH(WatchList!$B97,'All CCC'!$B$7:$B$846,0)))</f>
        <v/>
      </c>
      <c r="T97" s="856" t="str">
        <f>IF($B97="","",INDEX('All CCC'!T$7:T$846,MATCH(WatchList!$B97,'All CCC'!$B$7:$B$846,0)))</f>
        <v/>
      </c>
      <c r="U97" s="856" t="str">
        <f>IF($B97="","",INDEX('All CCC'!U$7:U$846,MATCH(WatchList!$B97,'All CCC'!$B$7:$B$846,0)))</f>
        <v/>
      </c>
      <c r="V97" s="856" t="str">
        <f>IF($B97="","",INDEX('All CCC'!V$7:V$846,MATCH(WatchList!$B97,'All CCC'!$B$7:$B$846,0)))</f>
        <v/>
      </c>
      <c r="W97" s="856" t="str">
        <f>IF($B97="","",INDEX('All CCC'!W$7:W$846,MATCH(WatchList!$B97,'All CCC'!$B$7:$B$846,0)))</f>
        <v/>
      </c>
      <c r="X97" s="856" t="str">
        <f>IF($B97="","",INDEX('All CCC'!X$7:X$846,MATCH(WatchList!$B97,'All CCC'!$B$7:$B$846,0)))</f>
        <v/>
      </c>
      <c r="Y97" s="856" t="str">
        <f>IF($B97="","",INDEX('All CCC'!Y$7:Y$846,MATCH(WatchList!$B97,'All CCC'!$B$7:$B$846,0)))</f>
        <v/>
      </c>
      <c r="Z97" s="856" t="str">
        <f>IF($B97="","",INDEX('All CCC'!Z$7:Z$846,MATCH(WatchList!$B97,'All CCC'!$B$7:$B$846,0)))</f>
        <v/>
      </c>
      <c r="AA97" s="856" t="str">
        <f>IF($B97="","",INDEX('All CCC'!AA$7:AA$846,MATCH(WatchList!$B97,'All CCC'!$B$7:$B$846,0)))</f>
        <v/>
      </c>
      <c r="AB97" s="856" t="str">
        <f>IF($B97="","",INDEX('All CCC'!AB$7:AB$846,MATCH(WatchList!$B97,'All CCC'!$B$7:$B$846,0)))</f>
        <v/>
      </c>
      <c r="AC97" s="856" t="str">
        <f>IF($B97="","",INDEX('All CCC'!AC$7:AC$846,MATCH(WatchList!$B97,'All CCC'!$B$7:$B$846,0)))</f>
        <v/>
      </c>
      <c r="AD97" s="856" t="str">
        <f>IF($B97="","",INDEX('All CCC'!AD$7:AD$846,MATCH(WatchList!$B97,'All CCC'!$B$7:$B$846,0)))</f>
        <v/>
      </c>
      <c r="AE97" s="856" t="str">
        <f>IF($B97="","",INDEX('All CCC'!AE$7:AE$846,MATCH(WatchList!$B97,'All CCC'!$B$7:$B$846,0)))</f>
        <v/>
      </c>
      <c r="AF97" s="856" t="str">
        <f>IF($B97="","",INDEX('All CCC'!AF$7:AF$846,MATCH(WatchList!$B97,'All CCC'!$B$7:$B$846,0)))</f>
        <v/>
      </c>
      <c r="AG97" s="856" t="str">
        <f>IF($B97="","",INDEX('All CCC'!AG$7:AG$846,MATCH(WatchList!$B97,'All CCC'!$B$7:$B$846,0)))</f>
        <v/>
      </c>
      <c r="AH97" s="856" t="str">
        <f>IF($B97="","",INDEX('All CCC'!AH$7:AH$846,MATCH(WatchList!$B97,'All CCC'!$B$7:$B$846,0)))</f>
        <v/>
      </c>
      <c r="AI97" s="856" t="str">
        <f>IF($B97="","",INDEX('All CCC'!AI$7:AI$846,MATCH(WatchList!$B97,'All CCC'!$B$7:$B$846,0)))</f>
        <v/>
      </c>
      <c r="AJ97" s="856" t="str">
        <f>IF($B97="","",INDEX('All CCC'!AJ$7:AJ$846,MATCH(WatchList!$B97,'All CCC'!$B$7:$B$846,0)))</f>
        <v/>
      </c>
      <c r="AK97" s="856" t="str">
        <f>IF($B97="","",INDEX('All CCC'!AK$7:AK$846,MATCH(WatchList!$B97,'All CCC'!$B$7:$B$846,0)))</f>
        <v/>
      </c>
      <c r="AL97" s="856" t="str">
        <f>IF($B97="","",INDEX('All CCC'!AL$7:AL$846,MATCH(WatchList!$B97,'All CCC'!$B$7:$B$846,0)))</f>
        <v/>
      </c>
      <c r="AM97" s="856" t="str">
        <f>IF($B97="","",INDEX('All CCC'!AM$7:AM$846,MATCH(WatchList!$B97,'All CCC'!$B$7:$B$846,0)))</f>
        <v/>
      </c>
      <c r="AN97" s="856" t="str">
        <f>IF($B97="","",INDEX('All CCC'!AN$7:AN$846,MATCH(WatchList!$B97,'All CCC'!$B$7:$B$846,0)))</f>
        <v/>
      </c>
      <c r="AO97" s="856" t="str">
        <f>IF($B97="","",INDEX('All CCC'!AO$7:AO$846,MATCH(WatchList!$B97,'All CCC'!$B$7:$B$846,0)))</f>
        <v/>
      </c>
      <c r="AP97" s="856" t="str">
        <f>IF($B97="","",INDEX('All CCC'!AP$7:AP$846,MATCH(WatchList!$B97,'All CCC'!$B$7:$B$846,0)))</f>
        <v/>
      </c>
      <c r="AQ97" s="856" t="str">
        <f>IF($B97="","",INDEX('All CCC'!AQ$7:AQ$846,MATCH(WatchList!$B97,'All CCC'!$B$7:$B$846,0)))</f>
        <v/>
      </c>
      <c r="AR97" s="856" t="str">
        <f>IF($B97="","",INDEX('All CCC'!AR$7:AR$846,MATCH(WatchList!$B97,'All CCC'!$B$7:$B$846,0)))</f>
        <v/>
      </c>
      <c r="AS97" s="856" t="str">
        <f>IF($B97="","",INDEX('All CCC'!AS$7:AS$846,MATCH(WatchList!$B97,'All CCC'!$B$7:$B$846,0)))</f>
        <v/>
      </c>
      <c r="AT97" s="856" t="str">
        <f>IF($B97="","",INDEX('All CCC'!AT$7:AT$846,MATCH(WatchList!$B97,'All CCC'!$B$7:$B$846,0)))</f>
        <v/>
      </c>
      <c r="AU97" s="856" t="str">
        <f>IF($B97="","",INDEX('All CCC'!AU$7:AU$846,MATCH(WatchList!$B97,'All CCC'!$B$7:$B$846,0)))</f>
        <v/>
      </c>
      <c r="AV97" s="856" t="str">
        <f>IF($B97="","",INDEX('All CCC'!AV$7:AV$846,MATCH(WatchList!$B97,'All CCC'!$B$7:$B$846,0)))</f>
        <v/>
      </c>
      <c r="AW97" s="856" t="str">
        <f>IF($B97="","",INDEX('All CCC'!AW$7:AW$846,MATCH(WatchList!$B97,'All CCC'!$B$7:$B$846,0)))</f>
        <v/>
      </c>
      <c r="AX97" s="856" t="str">
        <f>IF($B97="","",INDEX('All CCC'!AX$7:AX$846,MATCH(WatchList!$B97,'All CCC'!$B$7:$B$846,0)))</f>
        <v/>
      </c>
      <c r="AY97" s="856" t="str">
        <f>IF($B97="","",INDEX('All CCC'!AY$7:AY$846,MATCH(WatchList!$B97,'All CCC'!$B$7:$B$846,0)))</f>
        <v/>
      </c>
      <c r="AZ97" s="856" t="str">
        <f>IF($B97="","",INDEX('All CCC'!AZ$7:AZ$846,MATCH(WatchList!$B97,'All CCC'!$B$7:$B$846,0)))</f>
        <v/>
      </c>
      <c r="BA97" s="856" t="str">
        <f>IF($B97="","",INDEX('All CCC'!BA$7:BA$846,MATCH(WatchList!$B97,'All CCC'!$B$7:$B$846,0)))</f>
        <v/>
      </c>
      <c r="BB97" s="856" t="str">
        <f>IF($B97="","",INDEX('All CCC'!BB$7:BB$846,MATCH(WatchList!$B97,'All CCC'!$B$7:$B$846,0)))</f>
        <v/>
      </c>
      <c r="BC97" s="856" t="str">
        <f>IF($B97="","",INDEX('All CCC'!BC$7:BC$846,MATCH(WatchList!$B97,'All CCC'!$B$7:$B$846,0)))</f>
        <v/>
      </c>
      <c r="BD97" s="856" t="str">
        <f>IF($B97="","",INDEX('All CCC'!BD$7:BD$846,MATCH(WatchList!$B97,'All CCC'!$B$7:$B$846,0)))</f>
        <v/>
      </c>
      <c r="BE97" s="856" t="str">
        <f>IF($B97="","",INDEX('All CCC'!BE$7:BE$846,MATCH(WatchList!$B97,'All CCC'!$B$7:$B$846,0)))</f>
        <v/>
      </c>
      <c r="BF97" s="856" t="str">
        <f>IF($B97="","",INDEX('All CCC'!BF$7:BF$846,MATCH(WatchList!$B97,'All CCC'!$B$7:$B$846,0)))</f>
        <v/>
      </c>
      <c r="BG97" s="856" t="str">
        <f>IF($B97="","",INDEX('All CCC'!BG$7:BG$846,MATCH(WatchList!$B97,'All CCC'!$B$7:$B$846,0)))</f>
        <v/>
      </c>
    </row>
    <row r="98" spans="1:59" x14ac:dyDescent="0.2">
      <c r="A98" s="550" t="str">
        <f>IF($B98="","",INDEX('All CCC'!A$7:A$846,MATCH(WatchList!$B98,'All CCC'!$B$7:$B$846,0)))</f>
        <v/>
      </c>
      <c r="B98" s="31"/>
      <c r="C98" s="856" t="str">
        <f>IF($B98="","",INDEX('All CCC'!C$7:C$846,MATCH(WatchList!$B98,'All CCC'!$B$7:$B$846,0)))</f>
        <v/>
      </c>
      <c r="D98" s="856" t="str">
        <f>IF($B98="","",INDEX('All CCC'!D$7:D$846,MATCH(WatchList!$B98,'All CCC'!$B$7:$B$846,0)))</f>
        <v/>
      </c>
      <c r="E98" s="856" t="str">
        <f>IF($B98="","",INDEX('All CCC'!E$7:E$846,MATCH(WatchList!$B98,'All CCC'!$B$7:$B$846,0)))</f>
        <v/>
      </c>
      <c r="F98" s="856" t="str">
        <f>IF($B98="","",INDEX('All CCC'!F$7:F$846,MATCH(WatchList!$B98,'All CCC'!$B$7:$B$846,0)))</f>
        <v/>
      </c>
      <c r="G98" s="856" t="str">
        <f>IF($B98="","",INDEX('All CCC'!G$7:G$846,MATCH(WatchList!$B98,'All CCC'!$B$7:$B$846,0)))</f>
        <v/>
      </c>
      <c r="H98" s="856" t="str">
        <f>IF($B98="","",INDEX('All CCC'!H$7:H$846,MATCH(WatchList!$B98,'All CCC'!$B$7:$B$846,0)))</f>
        <v/>
      </c>
      <c r="I98" s="856" t="str">
        <f>IF($B98="","",INDEX('All CCC'!I$7:I$846,MATCH(WatchList!$B98,'All CCC'!$B$7:$B$846,0)))</f>
        <v/>
      </c>
      <c r="J98" s="856" t="str">
        <f>IF($B98="","",INDEX('All CCC'!J$7:J$846,MATCH(WatchList!$B98,'All CCC'!$B$7:$B$846,0)))</f>
        <v/>
      </c>
      <c r="K98" s="856" t="str">
        <f>IF($B98="","",INDEX('All CCC'!K$7:K$846,MATCH(WatchList!$B98,'All CCC'!$B$7:$B$846,0)))</f>
        <v/>
      </c>
      <c r="L98" s="856" t="str">
        <f>IF($B98="","",INDEX('All CCC'!L$7:L$846,MATCH(WatchList!$B98,'All CCC'!$B$7:$B$846,0)))</f>
        <v/>
      </c>
      <c r="M98" s="856" t="str">
        <f>IF($B98="","",INDEX('All CCC'!M$7:M$846,MATCH(WatchList!$B98,'All CCC'!$B$7:$B$846,0)))</f>
        <v/>
      </c>
      <c r="N98" s="856" t="str">
        <f>IF($B98="","",INDEX('All CCC'!N$7:N$846,MATCH(WatchList!$B98,'All CCC'!$B$7:$B$846,0)))</f>
        <v/>
      </c>
      <c r="O98" s="856" t="str">
        <f>IF($B98="","",INDEX('All CCC'!O$7:O$846,MATCH(WatchList!$B98,'All CCC'!$B$7:$B$846,0)))</f>
        <v/>
      </c>
      <c r="P98" s="857" t="str">
        <f>IF($B98="","",INDEX('All CCC'!P$7:P$846,MATCH(WatchList!$B98,'All CCC'!$B$7:$B$846,0)))</f>
        <v/>
      </c>
      <c r="Q98" s="857" t="str">
        <f>IF($B98="","",INDEX('All CCC'!Q$7:Q$846,MATCH(WatchList!$B98,'All CCC'!$B$7:$B$846,0)))</f>
        <v/>
      </c>
      <c r="R98" s="856" t="str">
        <f>IF($B98="","",INDEX('All CCC'!R$7:R$846,MATCH(WatchList!$B98,'All CCC'!$B$7:$B$846,0)))</f>
        <v/>
      </c>
      <c r="S98" s="856" t="str">
        <f>IF($B98="","",INDEX('All CCC'!S$7:S$846,MATCH(WatchList!$B98,'All CCC'!$B$7:$B$846,0)))</f>
        <v/>
      </c>
      <c r="T98" s="856" t="str">
        <f>IF($B98="","",INDEX('All CCC'!T$7:T$846,MATCH(WatchList!$B98,'All CCC'!$B$7:$B$846,0)))</f>
        <v/>
      </c>
      <c r="U98" s="856" t="str">
        <f>IF($B98="","",INDEX('All CCC'!U$7:U$846,MATCH(WatchList!$B98,'All CCC'!$B$7:$B$846,0)))</f>
        <v/>
      </c>
      <c r="V98" s="856" t="str">
        <f>IF($B98="","",INDEX('All CCC'!V$7:V$846,MATCH(WatchList!$B98,'All CCC'!$B$7:$B$846,0)))</f>
        <v/>
      </c>
      <c r="W98" s="856" t="str">
        <f>IF($B98="","",INDEX('All CCC'!W$7:W$846,MATCH(WatchList!$B98,'All CCC'!$B$7:$B$846,0)))</f>
        <v/>
      </c>
      <c r="X98" s="856" t="str">
        <f>IF($B98="","",INDEX('All CCC'!X$7:X$846,MATCH(WatchList!$B98,'All CCC'!$B$7:$B$846,0)))</f>
        <v/>
      </c>
      <c r="Y98" s="856" t="str">
        <f>IF($B98="","",INDEX('All CCC'!Y$7:Y$846,MATCH(WatchList!$B98,'All CCC'!$B$7:$B$846,0)))</f>
        <v/>
      </c>
      <c r="Z98" s="856" t="str">
        <f>IF($B98="","",INDEX('All CCC'!Z$7:Z$846,MATCH(WatchList!$B98,'All CCC'!$B$7:$B$846,0)))</f>
        <v/>
      </c>
      <c r="AA98" s="856" t="str">
        <f>IF($B98="","",INDEX('All CCC'!AA$7:AA$846,MATCH(WatchList!$B98,'All CCC'!$B$7:$B$846,0)))</f>
        <v/>
      </c>
      <c r="AB98" s="856" t="str">
        <f>IF($B98="","",INDEX('All CCC'!AB$7:AB$846,MATCH(WatchList!$B98,'All CCC'!$B$7:$B$846,0)))</f>
        <v/>
      </c>
      <c r="AC98" s="856" t="str">
        <f>IF($B98="","",INDEX('All CCC'!AC$7:AC$846,MATCH(WatchList!$B98,'All CCC'!$B$7:$B$846,0)))</f>
        <v/>
      </c>
      <c r="AD98" s="856" t="str">
        <f>IF($B98="","",INDEX('All CCC'!AD$7:AD$846,MATCH(WatchList!$B98,'All CCC'!$B$7:$B$846,0)))</f>
        <v/>
      </c>
      <c r="AE98" s="856" t="str">
        <f>IF($B98="","",INDEX('All CCC'!AE$7:AE$846,MATCH(WatchList!$B98,'All CCC'!$B$7:$B$846,0)))</f>
        <v/>
      </c>
      <c r="AF98" s="856" t="str">
        <f>IF($B98="","",INDEX('All CCC'!AF$7:AF$846,MATCH(WatchList!$B98,'All CCC'!$B$7:$B$846,0)))</f>
        <v/>
      </c>
      <c r="AG98" s="856" t="str">
        <f>IF($B98="","",INDEX('All CCC'!AG$7:AG$846,MATCH(WatchList!$B98,'All CCC'!$B$7:$B$846,0)))</f>
        <v/>
      </c>
      <c r="AH98" s="856" t="str">
        <f>IF($B98="","",INDEX('All CCC'!AH$7:AH$846,MATCH(WatchList!$B98,'All CCC'!$B$7:$B$846,0)))</f>
        <v/>
      </c>
      <c r="AI98" s="856" t="str">
        <f>IF($B98="","",INDEX('All CCC'!AI$7:AI$846,MATCH(WatchList!$B98,'All CCC'!$B$7:$B$846,0)))</f>
        <v/>
      </c>
      <c r="AJ98" s="856" t="str">
        <f>IF($B98="","",INDEX('All CCC'!AJ$7:AJ$846,MATCH(WatchList!$B98,'All CCC'!$B$7:$B$846,0)))</f>
        <v/>
      </c>
      <c r="AK98" s="856" t="str">
        <f>IF($B98="","",INDEX('All CCC'!AK$7:AK$846,MATCH(WatchList!$B98,'All CCC'!$B$7:$B$846,0)))</f>
        <v/>
      </c>
      <c r="AL98" s="856" t="str">
        <f>IF($B98="","",INDEX('All CCC'!AL$7:AL$846,MATCH(WatchList!$B98,'All CCC'!$B$7:$B$846,0)))</f>
        <v/>
      </c>
      <c r="AM98" s="856" t="str">
        <f>IF($B98="","",INDEX('All CCC'!AM$7:AM$846,MATCH(WatchList!$B98,'All CCC'!$B$7:$B$846,0)))</f>
        <v/>
      </c>
      <c r="AN98" s="856" t="str">
        <f>IF($B98="","",INDEX('All CCC'!AN$7:AN$846,MATCH(WatchList!$B98,'All CCC'!$B$7:$B$846,0)))</f>
        <v/>
      </c>
      <c r="AO98" s="856" t="str">
        <f>IF($B98="","",INDEX('All CCC'!AO$7:AO$846,MATCH(WatchList!$B98,'All CCC'!$B$7:$B$846,0)))</f>
        <v/>
      </c>
      <c r="AP98" s="856" t="str">
        <f>IF($B98="","",INDEX('All CCC'!AP$7:AP$846,MATCH(WatchList!$B98,'All CCC'!$B$7:$B$846,0)))</f>
        <v/>
      </c>
      <c r="AQ98" s="856" t="str">
        <f>IF($B98="","",INDEX('All CCC'!AQ$7:AQ$846,MATCH(WatchList!$B98,'All CCC'!$B$7:$B$846,0)))</f>
        <v/>
      </c>
      <c r="AR98" s="856" t="str">
        <f>IF($B98="","",INDEX('All CCC'!AR$7:AR$846,MATCH(WatchList!$B98,'All CCC'!$B$7:$B$846,0)))</f>
        <v/>
      </c>
      <c r="AS98" s="856" t="str">
        <f>IF($B98="","",INDEX('All CCC'!AS$7:AS$846,MATCH(WatchList!$B98,'All CCC'!$B$7:$B$846,0)))</f>
        <v/>
      </c>
      <c r="AT98" s="856" t="str">
        <f>IF($B98="","",INDEX('All CCC'!AT$7:AT$846,MATCH(WatchList!$B98,'All CCC'!$B$7:$B$846,0)))</f>
        <v/>
      </c>
      <c r="AU98" s="856" t="str">
        <f>IF($B98="","",INDEX('All CCC'!AU$7:AU$846,MATCH(WatchList!$B98,'All CCC'!$B$7:$B$846,0)))</f>
        <v/>
      </c>
      <c r="AV98" s="856" t="str">
        <f>IF($B98="","",INDEX('All CCC'!AV$7:AV$846,MATCH(WatchList!$B98,'All CCC'!$B$7:$B$846,0)))</f>
        <v/>
      </c>
      <c r="AW98" s="856" t="str">
        <f>IF($B98="","",INDEX('All CCC'!AW$7:AW$846,MATCH(WatchList!$B98,'All CCC'!$B$7:$B$846,0)))</f>
        <v/>
      </c>
      <c r="AX98" s="856" t="str">
        <f>IF($B98="","",INDEX('All CCC'!AX$7:AX$846,MATCH(WatchList!$B98,'All CCC'!$B$7:$B$846,0)))</f>
        <v/>
      </c>
      <c r="AY98" s="856" t="str">
        <f>IF($B98="","",INDEX('All CCC'!AY$7:AY$846,MATCH(WatchList!$B98,'All CCC'!$B$7:$B$846,0)))</f>
        <v/>
      </c>
      <c r="AZ98" s="856" t="str">
        <f>IF($B98="","",INDEX('All CCC'!AZ$7:AZ$846,MATCH(WatchList!$B98,'All CCC'!$B$7:$B$846,0)))</f>
        <v/>
      </c>
      <c r="BA98" s="856" t="str">
        <f>IF($B98="","",INDEX('All CCC'!BA$7:BA$846,MATCH(WatchList!$B98,'All CCC'!$B$7:$B$846,0)))</f>
        <v/>
      </c>
      <c r="BB98" s="856" t="str">
        <f>IF($B98="","",INDEX('All CCC'!BB$7:BB$846,MATCH(WatchList!$B98,'All CCC'!$B$7:$B$846,0)))</f>
        <v/>
      </c>
      <c r="BC98" s="856" t="str">
        <f>IF($B98="","",INDEX('All CCC'!BC$7:BC$846,MATCH(WatchList!$B98,'All CCC'!$B$7:$B$846,0)))</f>
        <v/>
      </c>
      <c r="BD98" s="856" t="str">
        <f>IF($B98="","",INDEX('All CCC'!BD$7:BD$846,MATCH(WatchList!$B98,'All CCC'!$B$7:$B$846,0)))</f>
        <v/>
      </c>
      <c r="BE98" s="856" t="str">
        <f>IF($B98="","",INDEX('All CCC'!BE$7:BE$846,MATCH(WatchList!$B98,'All CCC'!$B$7:$B$846,0)))</f>
        <v/>
      </c>
      <c r="BF98" s="856" t="str">
        <f>IF($B98="","",INDEX('All CCC'!BF$7:BF$846,MATCH(WatchList!$B98,'All CCC'!$B$7:$B$846,0)))</f>
        <v/>
      </c>
      <c r="BG98" s="856" t="str">
        <f>IF($B98="","",INDEX('All CCC'!BG$7:BG$846,MATCH(WatchList!$B98,'All CCC'!$B$7:$B$846,0)))</f>
        <v/>
      </c>
    </row>
    <row r="99" spans="1:59" x14ac:dyDescent="0.2">
      <c r="A99" s="550" t="str">
        <f>IF($B99="","",INDEX('All CCC'!A$7:A$846,MATCH(WatchList!$B99,'All CCC'!$B$7:$B$846,0)))</f>
        <v/>
      </c>
      <c r="B99" s="31"/>
      <c r="C99" s="856" t="str">
        <f>IF($B99="","",INDEX('All CCC'!C$7:C$846,MATCH(WatchList!$B99,'All CCC'!$B$7:$B$846,0)))</f>
        <v/>
      </c>
      <c r="D99" s="856" t="str">
        <f>IF($B99="","",INDEX('All CCC'!D$7:D$846,MATCH(WatchList!$B99,'All CCC'!$B$7:$B$846,0)))</f>
        <v/>
      </c>
      <c r="E99" s="856" t="str">
        <f>IF($B99="","",INDEX('All CCC'!E$7:E$846,MATCH(WatchList!$B99,'All CCC'!$B$7:$B$846,0)))</f>
        <v/>
      </c>
      <c r="F99" s="856" t="str">
        <f>IF($B99="","",INDEX('All CCC'!F$7:F$846,MATCH(WatchList!$B99,'All CCC'!$B$7:$B$846,0)))</f>
        <v/>
      </c>
      <c r="G99" s="856" t="str">
        <f>IF($B99="","",INDEX('All CCC'!G$7:G$846,MATCH(WatchList!$B99,'All CCC'!$B$7:$B$846,0)))</f>
        <v/>
      </c>
      <c r="H99" s="856" t="str">
        <f>IF($B99="","",INDEX('All CCC'!H$7:H$846,MATCH(WatchList!$B99,'All CCC'!$B$7:$B$846,0)))</f>
        <v/>
      </c>
      <c r="I99" s="856" t="str">
        <f>IF($B99="","",INDEX('All CCC'!I$7:I$846,MATCH(WatchList!$B99,'All CCC'!$B$7:$B$846,0)))</f>
        <v/>
      </c>
      <c r="J99" s="856" t="str">
        <f>IF($B99="","",INDEX('All CCC'!J$7:J$846,MATCH(WatchList!$B99,'All CCC'!$B$7:$B$846,0)))</f>
        <v/>
      </c>
      <c r="K99" s="856" t="str">
        <f>IF($B99="","",INDEX('All CCC'!K$7:K$846,MATCH(WatchList!$B99,'All CCC'!$B$7:$B$846,0)))</f>
        <v/>
      </c>
      <c r="L99" s="856" t="str">
        <f>IF($B99="","",INDEX('All CCC'!L$7:L$846,MATCH(WatchList!$B99,'All CCC'!$B$7:$B$846,0)))</f>
        <v/>
      </c>
      <c r="M99" s="856" t="str">
        <f>IF($B99="","",INDEX('All CCC'!M$7:M$846,MATCH(WatchList!$B99,'All CCC'!$B$7:$B$846,0)))</f>
        <v/>
      </c>
      <c r="N99" s="856" t="str">
        <f>IF($B99="","",INDEX('All CCC'!N$7:N$846,MATCH(WatchList!$B99,'All CCC'!$B$7:$B$846,0)))</f>
        <v/>
      </c>
      <c r="O99" s="856" t="str">
        <f>IF($B99="","",INDEX('All CCC'!O$7:O$846,MATCH(WatchList!$B99,'All CCC'!$B$7:$B$846,0)))</f>
        <v/>
      </c>
      <c r="P99" s="857" t="str">
        <f>IF($B99="","",INDEX('All CCC'!P$7:P$846,MATCH(WatchList!$B99,'All CCC'!$B$7:$B$846,0)))</f>
        <v/>
      </c>
      <c r="Q99" s="857" t="str">
        <f>IF($B99="","",INDEX('All CCC'!Q$7:Q$846,MATCH(WatchList!$B99,'All CCC'!$B$7:$B$846,0)))</f>
        <v/>
      </c>
      <c r="R99" s="856" t="str">
        <f>IF($B99="","",INDEX('All CCC'!R$7:R$846,MATCH(WatchList!$B99,'All CCC'!$B$7:$B$846,0)))</f>
        <v/>
      </c>
      <c r="S99" s="856" t="str">
        <f>IF($B99="","",INDEX('All CCC'!S$7:S$846,MATCH(WatchList!$B99,'All CCC'!$B$7:$B$846,0)))</f>
        <v/>
      </c>
      <c r="T99" s="856" t="str">
        <f>IF($B99="","",INDEX('All CCC'!T$7:T$846,MATCH(WatchList!$B99,'All CCC'!$B$7:$B$846,0)))</f>
        <v/>
      </c>
      <c r="U99" s="856" t="str">
        <f>IF($B99="","",INDEX('All CCC'!U$7:U$846,MATCH(WatchList!$B99,'All CCC'!$B$7:$B$846,0)))</f>
        <v/>
      </c>
      <c r="V99" s="856" t="str">
        <f>IF($B99="","",INDEX('All CCC'!V$7:V$846,MATCH(WatchList!$B99,'All CCC'!$B$7:$B$846,0)))</f>
        <v/>
      </c>
      <c r="W99" s="856" t="str">
        <f>IF($B99="","",INDEX('All CCC'!W$7:W$846,MATCH(WatchList!$B99,'All CCC'!$B$7:$B$846,0)))</f>
        <v/>
      </c>
      <c r="X99" s="856" t="str">
        <f>IF($B99="","",INDEX('All CCC'!X$7:X$846,MATCH(WatchList!$B99,'All CCC'!$B$7:$B$846,0)))</f>
        <v/>
      </c>
      <c r="Y99" s="856" t="str">
        <f>IF($B99="","",INDEX('All CCC'!Y$7:Y$846,MATCH(WatchList!$B99,'All CCC'!$B$7:$B$846,0)))</f>
        <v/>
      </c>
      <c r="Z99" s="856" t="str">
        <f>IF($B99="","",INDEX('All CCC'!Z$7:Z$846,MATCH(WatchList!$B99,'All CCC'!$B$7:$B$846,0)))</f>
        <v/>
      </c>
      <c r="AA99" s="856" t="str">
        <f>IF($B99="","",INDEX('All CCC'!AA$7:AA$846,MATCH(WatchList!$B99,'All CCC'!$B$7:$B$846,0)))</f>
        <v/>
      </c>
      <c r="AB99" s="856" t="str">
        <f>IF($B99="","",INDEX('All CCC'!AB$7:AB$846,MATCH(WatchList!$B99,'All CCC'!$B$7:$B$846,0)))</f>
        <v/>
      </c>
      <c r="AC99" s="856" t="str">
        <f>IF($B99="","",INDEX('All CCC'!AC$7:AC$846,MATCH(WatchList!$B99,'All CCC'!$B$7:$B$846,0)))</f>
        <v/>
      </c>
      <c r="AD99" s="856" t="str">
        <f>IF($B99="","",INDEX('All CCC'!AD$7:AD$846,MATCH(WatchList!$B99,'All CCC'!$B$7:$B$846,0)))</f>
        <v/>
      </c>
      <c r="AE99" s="856" t="str">
        <f>IF($B99="","",INDEX('All CCC'!AE$7:AE$846,MATCH(WatchList!$B99,'All CCC'!$B$7:$B$846,0)))</f>
        <v/>
      </c>
      <c r="AF99" s="856" t="str">
        <f>IF($B99="","",INDEX('All CCC'!AF$7:AF$846,MATCH(WatchList!$B99,'All CCC'!$B$7:$B$846,0)))</f>
        <v/>
      </c>
      <c r="AG99" s="856" t="str">
        <f>IF($B99="","",INDEX('All CCC'!AG$7:AG$846,MATCH(WatchList!$B99,'All CCC'!$B$7:$B$846,0)))</f>
        <v/>
      </c>
      <c r="AH99" s="856" t="str">
        <f>IF($B99="","",INDEX('All CCC'!AH$7:AH$846,MATCH(WatchList!$B99,'All CCC'!$B$7:$B$846,0)))</f>
        <v/>
      </c>
      <c r="AI99" s="856" t="str">
        <f>IF($B99="","",INDEX('All CCC'!AI$7:AI$846,MATCH(WatchList!$B99,'All CCC'!$B$7:$B$846,0)))</f>
        <v/>
      </c>
      <c r="AJ99" s="856" t="str">
        <f>IF($B99="","",INDEX('All CCC'!AJ$7:AJ$846,MATCH(WatchList!$B99,'All CCC'!$B$7:$B$846,0)))</f>
        <v/>
      </c>
      <c r="AK99" s="856" t="str">
        <f>IF($B99="","",INDEX('All CCC'!AK$7:AK$846,MATCH(WatchList!$B99,'All CCC'!$B$7:$B$846,0)))</f>
        <v/>
      </c>
      <c r="AL99" s="856" t="str">
        <f>IF($B99="","",INDEX('All CCC'!AL$7:AL$846,MATCH(WatchList!$B99,'All CCC'!$B$7:$B$846,0)))</f>
        <v/>
      </c>
      <c r="AM99" s="856" t="str">
        <f>IF($B99="","",INDEX('All CCC'!AM$7:AM$846,MATCH(WatchList!$B99,'All CCC'!$B$7:$B$846,0)))</f>
        <v/>
      </c>
      <c r="AN99" s="856" t="str">
        <f>IF($B99="","",INDEX('All CCC'!AN$7:AN$846,MATCH(WatchList!$B99,'All CCC'!$B$7:$B$846,0)))</f>
        <v/>
      </c>
      <c r="AO99" s="856" t="str">
        <f>IF($B99="","",INDEX('All CCC'!AO$7:AO$846,MATCH(WatchList!$B99,'All CCC'!$B$7:$B$846,0)))</f>
        <v/>
      </c>
      <c r="AP99" s="856" t="str">
        <f>IF($B99="","",INDEX('All CCC'!AP$7:AP$846,MATCH(WatchList!$B99,'All CCC'!$B$7:$B$846,0)))</f>
        <v/>
      </c>
      <c r="AQ99" s="856" t="str">
        <f>IF($B99="","",INDEX('All CCC'!AQ$7:AQ$846,MATCH(WatchList!$B99,'All CCC'!$B$7:$B$846,0)))</f>
        <v/>
      </c>
      <c r="AR99" s="856" t="str">
        <f>IF($B99="","",INDEX('All CCC'!AR$7:AR$846,MATCH(WatchList!$B99,'All CCC'!$B$7:$B$846,0)))</f>
        <v/>
      </c>
      <c r="AS99" s="856" t="str">
        <f>IF($B99="","",INDEX('All CCC'!AS$7:AS$846,MATCH(WatchList!$B99,'All CCC'!$B$7:$B$846,0)))</f>
        <v/>
      </c>
      <c r="AT99" s="856" t="str">
        <f>IF($B99="","",INDEX('All CCC'!AT$7:AT$846,MATCH(WatchList!$B99,'All CCC'!$B$7:$B$846,0)))</f>
        <v/>
      </c>
      <c r="AU99" s="856" t="str">
        <f>IF($B99="","",INDEX('All CCC'!AU$7:AU$846,MATCH(WatchList!$B99,'All CCC'!$B$7:$B$846,0)))</f>
        <v/>
      </c>
      <c r="AV99" s="856" t="str">
        <f>IF($B99="","",INDEX('All CCC'!AV$7:AV$846,MATCH(WatchList!$B99,'All CCC'!$B$7:$B$846,0)))</f>
        <v/>
      </c>
      <c r="AW99" s="856" t="str">
        <f>IF($B99="","",INDEX('All CCC'!AW$7:AW$846,MATCH(WatchList!$B99,'All CCC'!$B$7:$B$846,0)))</f>
        <v/>
      </c>
      <c r="AX99" s="856" t="str">
        <f>IF($B99="","",INDEX('All CCC'!AX$7:AX$846,MATCH(WatchList!$B99,'All CCC'!$B$7:$B$846,0)))</f>
        <v/>
      </c>
      <c r="AY99" s="856" t="str">
        <f>IF($B99="","",INDEX('All CCC'!AY$7:AY$846,MATCH(WatchList!$B99,'All CCC'!$B$7:$B$846,0)))</f>
        <v/>
      </c>
      <c r="AZ99" s="856" t="str">
        <f>IF($B99="","",INDEX('All CCC'!AZ$7:AZ$846,MATCH(WatchList!$B99,'All CCC'!$B$7:$B$846,0)))</f>
        <v/>
      </c>
      <c r="BA99" s="856" t="str">
        <f>IF($B99="","",INDEX('All CCC'!BA$7:BA$846,MATCH(WatchList!$B99,'All CCC'!$B$7:$B$846,0)))</f>
        <v/>
      </c>
      <c r="BB99" s="856" t="str">
        <f>IF($B99="","",INDEX('All CCC'!BB$7:BB$846,MATCH(WatchList!$B99,'All CCC'!$B$7:$B$846,0)))</f>
        <v/>
      </c>
      <c r="BC99" s="856" t="str">
        <f>IF($B99="","",INDEX('All CCC'!BC$7:BC$846,MATCH(WatchList!$B99,'All CCC'!$B$7:$B$846,0)))</f>
        <v/>
      </c>
      <c r="BD99" s="856" t="str">
        <f>IF($B99="","",INDEX('All CCC'!BD$7:BD$846,MATCH(WatchList!$B99,'All CCC'!$B$7:$B$846,0)))</f>
        <v/>
      </c>
      <c r="BE99" s="856" t="str">
        <f>IF($B99="","",INDEX('All CCC'!BE$7:BE$846,MATCH(WatchList!$B99,'All CCC'!$B$7:$B$846,0)))</f>
        <v/>
      </c>
      <c r="BF99" s="856" t="str">
        <f>IF($B99="","",INDEX('All CCC'!BF$7:BF$846,MATCH(WatchList!$B99,'All CCC'!$B$7:$B$846,0)))</f>
        <v/>
      </c>
      <c r="BG99" s="856" t="str">
        <f>IF($B99="","",INDEX('All CCC'!BG$7:BG$846,MATCH(WatchList!$B99,'All CCC'!$B$7:$B$846,0)))</f>
        <v/>
      </c>
    </row>
    <row r="100" spans="1:59" x14ac:dyDescent="0.2">
      <c r="A100" s="550" t="str">
        <f>IF($B100="","",INDEX('All CCC'!A$7:A$846,MATCH(WatchList!$B100,'All CCC'!$B$7:$B$846,0)))</f>
        <v/>
      </c>
      <c r="B100" s="31"/>
      <c r="C100" s="856" t="str">
        <f>IF($B100="","",INDEX('All CCC'!C$7:C$846,MATCH(WatchList!$B100,'All CCC'!$B$7:$B$846,0)))</f>
        <v/>
      </c>
      <c r="D100" s="856" t="str">
        <f>IF($B100="","",INDEX('All CCC'!D$7:D$846,MATCH(WatchList!$B100,'All CCC'!$B$7:$B$846,0)))</f>
        <v/>
      </c>
      <c r="E100" s="856" t="str">
        <f>IF($B100="","",INDEX('All CCC'!E$7:E$846,MATCH(WatchList!$B100,'All CCC'!$B$7:$B$846,0)))</f>
        <v/>
      </c>
      <c r="F100" s="856" t="str">
        <f>IF($B100="","",INDEX('All CCC'!F$7:F$846,MATCH(WatchList!$B100,'All CCC'!$B$7:$B$846,0)))</f>
        <v/>
      </c>
      <c r="G100" s="856" t="str">
        <f>IF($B100="","",INDEX('All CCC'!G$7:G$846,MATCH(WatchList!$B100,'All CCC'!$B$7:$B$846,0)))</f>
        <v/>
      </c>
      <c r="H100" s="856" t="str">
        <f>IF($B100="","",INDEX('All CCC'!H$7:H$846,MATCH(WatchList!$B100,'All CCC'!$B$7:$B$846,0)))</f>
        <v/>
      </c>
      <c r="I100" s="856" t="str">
        <f>IF($B100="","",INDEX('All CCC'!I$7:I$846,MATCH(WatchList!$B100,'All CCC'!$B$7:$B$846,0)))</f>
        <v/>
      </c>
      <c r="J100" s="856" t="str">
        <f>IF($B100="","",INDEX('All CCC'!J$7:J$846,MATCH(WatchList!$B100,'All CCC'!$B$7:$B$846,0)))</f>
        <v/>
      </c>
      <c r="K100" s="856" t="str">
        <f>IF($B100="","",INDEX('All CCC'!K$7:K$846,MATCH(WatchList!$B100,'All CCC'!$B$7:$B$846,0)))</f>
        <v/>
      </c>
      <c r="L100" s="856" t="str">
        <f>IF($B100="","",INDEX('All CCC'!L$7:L$846,MATCH(WatchList!$B100,'All CCC'!$B$7:$B$846,0)))</f>
        <v/>
      </c>
      <c r="M100" s="856" t="str">
        <f>IF($B100="","",INDEX('All CCC'!M$7:M$846,MATCH(WatchList!$B100,'All CCC'!$B$7:$B$846,0)))</f>
        <v/>
      </c>
      <c r="N100" s="856" t="str">
        <f>IF($B100="","",INDEX('All CCC'!N$7:N$846,MATCH(WatchList!$B100,'All CCC'!$B$7:$B$846,0)))</f>
        <v/>
      </c>
      <c r="O100" s="856" t="str">
        <f>IF($B100="","",INDEX('All CCC'!O$7:O$846,MATCH(WatchList!$B100,'All CCC'!$B$7:$B$846,0)))</f>
        <v/>
      </c>
      <c r="P100" s="857" t="str">
        <f>IF($B100="","",INDEX('All CCC'!P$7:P$846,MATCH(WatchList!$B100,'All CCC'!$B$7:$B$846,0)))</f>
        <v/>
      </c>
      <c r="Q100" s="857" t="str">
        <f>IF($B100="","",INDEX('All CCC'!Q$7:Q$846,MATCH(WatchList!$B100,'All CCC'!$B$7:$B$846,0)))</f>
        <v/>
      </c>
      <c r="R100" s="856" t="str">
        <f>IF($B100="","",INDEX('All CCC'!R$7:R$846,MATCH(WatchList!$B100,'All CCC'!$B$7:$B$846,0)))</f>
        <v/>
      </c>
      <c r="S100" s="856" t="str">
        <f>IF($B100="","",INDEX('All CCC'!S$7:S$846,MATCH(WatchList!$B100,'All CCC'!$B$7:$B$846,0)))</f>
        <v/>
      </c>
      <c r="T100" s="856" t="str">
        <f>IF($B100="","",INDEX('All CCC'!T$7:T$846,MATCH(WatchList!$B100,'All CCC'!$B$7:$B$846,0)))</f>
        <v/>
      </c>
      <c r="U100" s="856" t="str">
        <f>IF($B100="","",INDEX('All CCC'!U$7:U$846,MATCH(WatchList!$B100,'All CCC'!$B$7:$B$846,0)))</f>
        <v/>
      </c>
      <c r="V100" s="856" t="str">
        <f>IF($B100="","",INDEX('All CCC'!V$7:V$846,MATCH(WatchList!$B100,'All CCC'!$B$7:$B$846,0)))</f>
        <v/>
      </c>
      <c r="W100" s="856" t="str">
        <f>IF($B100="","",INDEX('All CCC'!W$7:W$846,MATCH(WatchList!$B100,'All CCC'!$B$7:$B$846,0)))</f>
        <v/>
      </c>
      <c r="X100" s="856" t="str">
        <f>IF($B100="","",INDEX('All CCC'!X$7:X$846,MATCH(WatchList!$B100,'All CCC'!$B$7:$B$846,0)))</f>
        <v/>
      </c>
      <c r="Y100" s="856" t="str">
        <f>IF($B100="","",INDEX('All CCC'!Y$7:Y$846,MATCH(WatchList!$B100,'All CCC'!$B$7:$B$846,0)))</f>
        <v/>
      </c>
      <c r="Z100" s="856" t="str">
        <f>IF($B100="","",INDEX('All CCC'!Z$7:Z$846,MATCH(WatchList!$B100,'All CCC'!$B$7:$B$846,0)))</f>
        <v/>
      </c>
      <c r="AA100" s="856" t="str">
        <f>IF($B100="","",INDEX('All CCC'!AA$7:AA$846,MATCH(WatchList!$B100,'All CCC'!$B$7:$B$846,0)))</f>
        <v/>
      </c>
      <c r="AB100" s="856" t="str">
        <f>IF($B100="","",INDEX('All CCC'!AB$7:AB$846,MATCH(WatchList!$B100,'All CCC'!$B$7:$B$846,0)))</f>
        <v/>
      </c>
      <c r="AC100" s="856" t="str">
        <f>IF($B100="","",INDEX('All CCC'!AC$7:AC$846,MATCH(WatchList!$B100,'All CCC'!$B$7:$B$846,0)))</f>
        <v/>
      </c>
      <c r="AD100" s="856" t="str">
        <f>IF($B100="","",INDEX('All CCC'!AD$7:AD$846,MATCH(WatchList!$B100,'All CCC'!$B$7:$B$846,0)))</f>
        <v/>
      </c>
      <c r="AE100" s="856" t="str">
        <f>IF($B100="","",INDEX('All CCC'!AE$7:AE$846,MATCH(WatchList!$B100,'All CCC'!$B$7:$B$846,0)))</f>
        <v/>
      </c>
      <c r="AF100" s="856" t="str">
        <f>IF($B100="","",INDEX('All CCC'!AF$7:AF$846,MATCH(WatchList!$B100,'All CCC'!$B$7:$B$846,0)))</f>
        <v/>
      </c>
      <c r="AG100" s="856" t="str">
        <f>IF($B100="","",INDEX('All CCC'!AG$7:AG$846,MATCH(WatchList!$B100,'All CCC'!$B$7:$B$846,0)))</f>
        <v/>
      </c>
      <c r="AH100" s="856" t="str">
        <f>IF($B100="","",INDEX('All CCC'!AH$7:AH$846,MATCH(WatchList!$B100,'All CCC'!$B$7:$B$846,0)))</f>
        <v/>
      </c>
      <c r="AI100" s="856" t="str">
        <f>IF($B100="","",INDEX('All CCC'!AI$7:AI$846,MATCH(WatchList!$B100,'All CCC'!$B$7:$B$846,0)))</f>
        <v/>
      </c>
      <c r="AJ100" s="856" t="str">
        <f>IF($B100="","",INDEX('All CCC'!AJ$7:AJ$846,MATCH(WatchList!$B100,'All CCC'!$B$7:$B$846,0)))</f>
        <v/>
      </c>
      <c r="AK100" s="856" t="str">
        <f>IF($B100="","",INDEX('All CCC'!AK$7:AK$846,MATCH(WatchList!$B100,'All CCC'!$B$7:$B$846,0)))</f>
        <v/>
      </c>
      <c r="AL100" s="856" t="str">
        <f>IF($B100="","",INDEX('All CCC'!AL$7:AL$846,MATCH(WatchList!$B100,'All CCC'!$B$7:$B$846,0)))</f>
        <v/>
      </c>
      <c r="AM100" s="856" t="str">
        <f>IF($B100="","",INDEX('All CCC'!AM$7:AM$846,MATCH(WatchList!$B100,'All CCC'!$B$7:$B$846,0)))</f>
        <v/>
      </c>
      <c r="AN100" s="856" t="str">
        <f>IF($B100="","",INDEX('All CCC'!AN$7:AN$846,MATCH(WatchList!$B100,'All CCC'!$B$7:$B$846,0)))</f>
        <v/>
      </c>
      <c r="AO100" s="856" t="str">
        <f>IF($B100="","",INDEX('All CCC'!AO$7:AO$846,MATCH(WatchList!$B100,'All CCC'!$B$7:$B$846,0)))</f>
        <v/>
      </c>
      <c r="AP100" s="856" t="str">
        <f>IF($B100="","",INDEX('All CCC'!AP$7:AP$846,MATCH(WatchList!$B100,'All CCC'!$B$7:$B$846,0)))</f>
        <v/>
      </c>
      <c r="AQ100" s="856" t="str">
        <f>IF($B100="","",INDEX('All CCC'!AQ$7:AQ$846,MATCH(WatchList!$B100,'All CCC'!$B$7:$B$846,0)))</f>
        <v/>
      </c>
      <c r="AR100" s="856" t="str">
        <f>IF($B100="","",INDEX('All CCC'!AR$7:AR$846,MATCH(WatchList!$B100,'All CCC'!$B$7:$B$846,0)))</f>
        <v/>
      </c>
      <c r="AS100" s="856" t="str">
        <f>IF($B100="","",INDEX('All CCC'!AS$7:AS$846,MATCH(WatchList!$B100,'All CCC'!$B$7:$B$846,0)))</f>
        <v/>
      </c>
      <c r="AT100" s="856" t="str">
        <f>IF($B100="","",INDEX('All CCC'!AT$7:AT$846,MATCH(WatchList!$B100,'All CCC'!$B$7:$B$846,0)))</f>
        <v/>
      </c>
      <c r="AU100" s="856" t="str">
        <f>IF($B100="","",INDEX('All CCC'!AU$7:AU$846,MATCH(WatchList!$B100,'All CCC'!$B$7:$B$846,0)))</f>
        <v/>
      </c>
      <c r="AV100" s="856" t="str">
        <f>IF($B100="","",INDEX('All CCC'!AV$7:AV$846,MATCH(WatchList!$B100,'All CCC'!$B$7:$B$846,0)))</f>
        <v/>
      </c>
      <c r="AW100" s="856" t="str">
        <f>IF($B100="","",INDEX('All CCC'!AW$7:AW$846,MATCH(WatchList!$B100,'All CCC'!$B$7:$B$846,0)))</f>
        <v/>
      </c>
      <c r="AX100" s="856" t="str">
        <f>IF($B100="","",INDEX('All CCC'!AX$7:AX$846,MATCH(WatchList!$B100,'All CCC'!$B$7:$B$846,0)))</f>
        <v/>
      </c>
      <c r="AY100" s="856" t="str">
        <f>IF($B100="","",INDEX('All CCC'!AY$7:AY$846,MATCH(WatchList!$B100,'All CCC'!$B$7:$B$846,0)))</f>
        <v/>
      </c>
      <c r="AZ100" s="856" t="str">
        <f>IF($B100="","",INDEX('All CCC'!AZ$7:AZ$846,MATCH(WatchList!$B100,'All CCC'!$B$7:$B$846,0)))</f>
        <v/>
      </c>
      <c r="BA100" s="856" t="str">
        <f>IF($B100="","",INDEX('All CCC'!BA$7:BA$846,MATCH(WatchList!$B100,'All CCC'!$B$7:$B$846,0)))</f>
        <v/>
      </c>
      <c r="BB100" s="856" t="str">
        <f>IF($B100="","",INDEX('All CCC'!BB$7:BB$846,MATCH(WatchList!$B100,'All CCC'!$B$7:$B$846,0)))</f>
        <v/>
      </c>
      <c r="BC100" s="856" t="str">
        <f>IF($B100="","",INDEX('All CCC'!BC$7:BC$846,MATCH(WatchList!$B100,'All CCC'!$B$7:$B$846,0)))</f>
        <v/>
      </c>
      <c r="BD100" s="856" t="str">
        <f>IF($B100="","",INDEX('All CCC'!BD$7:BD$846,MATCH(WatchList!$B100,'All CCC'!$B$7:$B$846,0)))</f>
        <v/>
      </c>
      <c r="BE100" s="856" t="str">
        <f>IF($B100="","",INDEX('All CCC'!BE$7:BE$846,MATCH(WatchList!$B100,'All CCC'!$B$7:$B$846,0)))</f>
        <v/>
      </c>
      <c r="BF100" s="856" t="str">
        <f>IF($B100="","",INDEX('All CCC'!BF$7:BF$846,MATCH(WatchList!$B100,'All CCC'!$B$7:$B$846,0)))</f>
        <v/>
      </c>
      <c r="BG100" s="856" t="str">
        <f>IF($B100="","",INDEX('All CCC'!BG$7:BG$846,MATCH(WatchList!$B100,'All CCC'!$B$7:$B$846,0)))</f>
        <v/>
      </c>
    </row>
    <row r="101" spans="1:59" x14ac:dyDescent="0.2">
      <c r="A101" s="550" t="str">
        <f>IF($B101="","",INDEX('All CCC'!A$7:A$846,MATCH(WatchList!$B101,'All CCC'!$B$7:$B$846,0)))</f>
        <v/>
      </c>
      <c r="B101" s="31"/>
      <c r="C101" s="856" t="str">
        <f>IF($B101="","",INDEX('All CCC'!C$7:C$846,MATCH(WatchList!$B101,'All CCC'!$B$7:$B$846,0)))</f>
        <v/>
      </c>
      <c r="D101" s="856" t="str">
        <f>IF($B101="","",INDEX('All CCC'!D$7:D$846,MATCH(WatchList!$B101,'All CCC'!$B$7:$B$846,0)))</f>
        <v/>
      </c>
      <c r="E101" s="856" t="str">
        <f>IF($B101="","",INDEX('All CCC'!E$7:E$846,MATCH(WatchList!$B101,'All CCC'!$B$7:$B$846,0)))</f>
        <v/>
      </c>
      <c r="F101" s="856" t="str">
        <f>IF($B101="","",INDEX('All CCC'!F$7:F$846,MATCH(WatchList!$B101,'All CCC'!$B$7:$B$846,0)))</f>
        <v/>
      </c>
      <c r="G101" s="856" t="str">
        <f>IF($B101="","",INDEX('All CCC'!G$7:G$846,MATCH(WatchList!$B101,'All CCC'!$B$7:$B$846,0)))</f>
        <v/>
      </c>
      <c r="H101" s="856" t="str">
        <f>IF($B101="","",INDEX('All CCC'!H$7:H$846,MATCH(WatchList!$B101,'All CCC'!$B$7:$B$846,0)))</f>
        <v/>
      </c>
      <c r="I101" s="856" t="str">
        <f>IF($B101="","",INDEX('All CCC'!I$7:I$846,MATCH(WatchList!$B101,'All CCC'!$B$7:$B$846,0)))</f>
        <v/>
      </c>
      <c r="J101" s="856" t="str">
        <f>IF($B101="","",INDEX('All CCC'!J$7:J$846,MATCH(WatchList!$B101,'All CCC'!$B$7:$B$846,0)))</f>
        <v/>
      </c>
      <c r="K101" s="856" t="str">
        <f>IF($B101="","",INDEX('All CCC'!K$7:K$846,MATCH(WatchList!$B101,'All CCC'!$B$7:$B$846,0)))</f>
        <v/>
      </c>
      <c r="L101" s="856" t="str">
        <f>IF($B101="","",INDEX('All CCC'!L$7:L$846,MATCH(WatchList!$B101,'All CCC'!$B$7:$B$846,0)))</f>
        <v/>
      </c>
      <c r="M101" s="856" t="str">
        <f>IF($B101="","",INDEX('All CCC'!M$7:M$846,MATCH(WatchList!$B101,'All CCC'!$B$7:$B$846,0)))</f>
        <v/>
      </c>
      <c r="N101" s="856" t="str">
        <f>IF($B101="","",INDEX('All CCC'!N$7:N$846,MATCH(WatchList!$B101,'All CCC'!$B$7:$B$846,0)))</f>
        <v/>
      </c>
      <c r="O101" s="856" t="str">
        <f>IF($B101="","",INDEX('All CCC'!O$7:O$846,MATCH(WatchList!$B101,'All CCC'!$B$7:$B$846,0)))</f>
        <v/>
      </c>
      <c r="P101" s="857" t="str">
        <f>IF($B101="","",INDEX('All CCC'!P$7:P$846,MATCH(WatchList!$B101,'All CCC'!$B$7:$B$846,0)))</f>
        <v/>
      </c>
      <c r="Q101" s="857" t="str">
        <f>IF($B101="","",INDEX('All CCC'!Q$7:Q$846,MATCH(WatchList!$B101,'All CCC'!$B$7:$B$846,0)))</f>
        <v/>
      </c>
      <c r="R101" s="856" t="str">
        <f>IF($B101="","",INDEX('All CCC'!R$7:R$846,MATCH(WatchList!$B101,'All CCC'!$B$7:$B$846,0)))</f>
        <v/>
      </c>
      <c r="S101" s="856" t="str">
        <f>IF($B101="","",INDEX('All CCC'!S$7:S$846,MATCH(WatchList!$B101,'All CCC'!$B$7:$B$846,0)))</f>
        <v/>
      </c>
      <c r="T101" s="856" t="str">
        <f>IF($B101="","",INDEX('All CCC'!T$7:T$846,MATCH(WatchList!$B101,'All CCC'!$B$7:$B$846,0)))</f>
        <v/>
      </c>
      <c r="U101" s="856" t="str">
        <f>IF($B101="","",INDEX('All CCC'!U$7:U$846,MATCH(WatchList!$B101,'All CCC'!$B$7:$B$846,0)))</f>
        <v/>
      </c>
      <c r="V101" s="856" t="str">
        <f>IF($B101="","",INDEX('All CCC'!V$7:V$846,MATCH(WatchList!$B101,'All CCC'!$B$7:$B$846,0)))</f>
        <v/>
      </c>
      <c r="W101" s="856" t="str">
        <f>IF($B101="","",INDEX('All CCC'!W$7:W$846,MATCH(WatchList!$B101,'All CCC'!$B$7:$B$846,0)))</f>
        <v/>
      </c>
      <c r="X101" s="856" t="str">
        <f>IF($B101="","",INDEX('All CCC'!X$7:X$846,MATCH(WatchList!$B101,'All CCC'!$B$7:$B$846,0)))</f>
        <v/>
      </c>
      <c r="Y101" s="856" t="str">
        <f>IF($B101="","",INDEX('All CCC'!Y$7:Y$846,MATCH(WatchList!$B101,'All CCC'!$B$7:$B$846,0)))</f>
        <v/>
      </c>
      <c r="Z101" s="856" t="str">
        <f>IF($B101="","",INDEX('All CCC'!Z$7:Z$846,MATCH(WatchList!$B101,'All CCC'!$B$7:$B$846,0)))</f>
        <v/>
      </c>
      <c r="AA101" s="856" t="str">
        <f>IF($B101="","",INDEX('All CCC'!AA$7:AA$846,MATCH(WatchList!$B101,'All CCC'!$B$7:$B$846,0)))</f>
        <v/>
      </c>
      <c r="AB101" s="856" t="str">
        <f>IF($B101="","",INDEX('All CCC'!AB$7:AB$846,MATCH(WatchList!$B101,'All CCC'!$B$7:$B$846,0)))</f>
        <v/>
      </c>
      <c r="AC101" s="856" t="str">
        <f>IF($B101="","",INDEX('All CCC'!AC$7:AC$846,MATCH(WatchList!$B101,'All CCC'!$B$7:$B$846,0)))</f>
        <v/>
      </c>
      <c r="AD101" s="856" t="str">
        <f>IF($B101="","",INDEX('All CCC'!AD$7:AD$846,MATCH(WatchList!$B101,'All CCC'!$B$7:$B$846,0)))</f>
        <v/>
      </c>
      <c r="AE101" s="856" t="str">
        <f>IF($B101="","",INDEX('All CCC'!AE$7:AE$846,MATCH(WatchList!$B101,'All CCC'!$B$7:$B$846,0)))</f>
        <v/>
      </c>
      <c r="AF101" s="856" t="str">
        <f>IF($B101="","",INDEX('All CCC'!AF$7:AF$846,MATCH(WatchList!$B101,'All CCC'!$B$7:$B$846,0)))</f>
        <v/>
      </c>
      <c r="AG101" s="856" t="str">
        <f>IF($B101="","",INDEX('All CCC'!AG$7:AG$846,MATCH(WatchList!$B101,'All CCC'!$B$7:$B$846,0)))</f>
        <v/>
      </c>
      <c r="AH101" s="856" t="str">
        <f>IF($B101="","",INDEX('All CCC'!AH$7:AH$846,MATCH(WatchList!$B101,'All CCC'!$B$7:$B$846,0)))</f>
        <v/>
      </c>
      <c r="AI101" s="856" t="str">
        <f>IF($B101="","",INDEX('All CCC'!AI$7:AI$846,MATCH(WatchList!$B101,'All CCC'!$B$7:$B$846,0)))</f>
        <v/>
      </c>
      <c r="AJ101" s="856" t="str">
        <f>IF($B101="","",INDEX('All CCC'!AJ$7:AJ$846,MATCH(WatchList!$B101,'All CCC'!$B$7:$B$846,0)))</f>
        <v/>
      </c>
      <c r="AK101" s="856" t="str">
        <f>IF($B101="","",INDEX('All CCC'!AK$7:AK$846,MATCH(WatchList!$B101,'All CCC'!$B$7:$B$846,0)))</f>
        <v/>
      </c>
      <c r="AL101" s="856" t="str">
        <f>IF($B101="","",INDEX('All CCC'!AL$7:AL$846,MATCH(WatchList!$B101,'All CCC'!$B$7:$B$846,0)))</f>
        <v/>
      </c>
      <c r="AM101" s="856" t="str">
        <f>IF($B101="","",INDEX('All CCC'!AM$7:AM$846,MATCH(WatchList!$B101,'All CCC'!$B$7:$B$846,0)))</f>
        <v/>
      </c>
      <c r="AN101" s="856" t="str">
        <f>IF($B101="","",INDEX('All CCC'!AN$7:AN$846,MATCH(WatchList!$B101,'All CCC'!$B$7:$B$846,0)))</f>
        <v/>
      </c>
      <c r="AO101" s="856" t="str">
        <f>IF($B101="","",INDEX('All CCC'!AO$7:AO$846,MATCH(WatchList!$B101,'All CCC'!$B$7:$B$846,0)))</f>
        <v/>
      </c>
      <c r="AP101" s="856" t="str">
        <f>IF($B101="","",INDEX('All CCC'!AP$7:AP$846,MATCH(WatchList!$B101,'All CCC'!$B$7:$B$846,0)))</f>
        <v/>
      </c>
      <c r="AQ101" s="856" t="str">
        <f>IF($B101="","",INDEX('All CCC'!AQ$7:AQ$846,MATCH(WatchList!$B101,'All CCC'!$B$7:$B$846,0)))</f>
        <v/>
      </c>
      <c r="AR101" s="856" t="str">
        <f>IF($B101="","",INDEX('All CCC'!AR$7:AR$846,MATCH(WatchList!$B101,'All CCC'!$B$7:$B$846,0)))</f>
        <v/>
      </c>
      <c r="AS101" s="856" t="str">
        <f>IF($B101="","",INDEX('All CCC'!AS$7:AS$846,MATCH(WatchList!$B101,'All CCC'!$B$7:$B$846,0)))</f>
        <v/>
      </c>
      <c r="AT101" s="856" t="str">
        <f>IF($B101="","",INDEX('All CCC'!AT$7:AT$846,MATCH(WatchList!$B101,'All CCC'!$B$7:$B$846,0)))</f>
        <v/>
      </c>
      <c r="AU101" s="856" t="str">
        <f>IF($B101="","",INDEX('All CCC'!AU$7:AU$846,MATCH(WatchList!$B101,'All CCC'!$B$7:$B$846,0)))</f>
        <v/>
      </c>
      <c r="AV101" s="856" t="str">
        <f>IF($B101="","",INDEX('All CCC'!AV$7:AV$846,MATCH(WatchList!$B101,'All CCC'!$B$7:$B$846,0)))</f>
        <v/>
      </c>
      <c r="AW101" s="856" t="str">
        <f>IF($B101="","",INDEX('All CCC'!AW$7:AW$846,MATCH(WatchList!$B101,'All CCC'!$B$7:$B$846,0)))</f>
        <v/>
      </c>
      <c r="AX101" s="856" t="str">
        <f>IF($B101="","",INDEX('All CCC'!AX$7:AX$846,MATCH(WatchList!$B101,'All CCC'!$B$7:$B$846,0)))</f>
        <v/>
      </c>
      <c r="AY101" s="856" t="str">
        <f>IF($B101="","",INDEX('All CCC'!AY$7:AY$846,MATCH(WatchList!$B101,'All CCC'!$B$7:$B$846,0)))</f>
        <v/>
      </c>
      <c r="AZ101" s="856" t="str">
        <f>IF($B101="","",INDEX('All CCC'!AZ$7:AZ$846,MATCH(WatchList!$B101,'All CCC'!$B$7:$B$846,0)))</f>
        <v/>
      </c>
      <c r="BA101" s="856" t="str">
        <f>IF($B101="","",INDEX('All CCC'!BA$7:BA$846,MATCH(WatchList!$B101,'All CCC'!$B$7:$B$846,0)))</f>
        <v/>
      </c>
      <c r="BB101" s="856" t="str">
        <f>IF($B101="","",INDEX('All CCC'!BB$7:BB$846,MATCH(WatchList!$B101,'All CCC'!$B$7:$B$846,0)))</f>
        <v/>
      </c>
      <c r="BC101" s="856" t="str">
        <f>IF($B101="","",INDEX('All CCC'!BC$7:BC$846,MATCH(WatchList!$B101,'All CCC'!$B$7:$B$846,0)))</f>
        <v/>
      </c>
      <c r="BD101" s="856" t="str">
        <f>IF($B101="","",INDEX('All CCC'!BD$7:BD$846,MATCH(WatchList!$B101,'All CCC'!$B$7:$B$846,0)))</f>
        <v/>
      </c>
      <c r="BE101" s="856" t="str">
        <f>IF($B101="","",INDEX('All CCC'!BE$7:BE$846,MATCH(WatchList!$B101,'All CCC'!$B$7:$B$846,0)))</f>
        <v/>
      </c>
      <c r="BF101" s="856" t="str">
        <f>IF($B101="","",INDEX('All CCC'!BF$7:BF$846,MATCH(WatchList!$B101,'All CCC'!$B$7:$B$846,0)))</f>
        <v/>
      </c>
      <c r="BG101" s="856" t="str">
        <f>IF($B101="","",INDEX('All CCC'!BG$7:BG$846,MATCH(WatchList!$B101,'All CCC'!$B$7:$B$846,0)))</f>
        <v/>
      </c>
    </row>
    <row r="102" spans="1:59" x14ac:dyDescent="0.2">
      <c r="A102" s="550" t="str">
        <f>IF($B102="","",INDEX('All CCC'!A$7:A$846,MATCH(WatchList!$B102,'All CCC'!$B$7:$B$846,0)))</f>
        <v/>
      </c>
      <c r="B102" s="31"/>
      <c r="C102" s="856" t="str">
        <f>IF($B102="","",INDEX('All CCC'!C$7:C$846,MATCH(WatchList!$B102,'All CCC'!$B$7:$B$846,0)))</f>
        <v/>
      </c>
      <c r="D102" s="856" t="str">
        <f>IF($B102="","",INDEX('All CCC'!D$7:D$846,MATCH(WatchList!$B102,'All CCC'!$B$7:$B$846,0)))</f>
        <v/>
      </c>
      <c r="E102" s="856" t="str">
        <f>IF($B102="","",INDEX('All CCC'!E$7:E$846,MATCH(WatchList!$B102,'All CCC'!$B$7:$B$846,0)))</f>
        <v/>
      </c>
      <c r="F102" s="856" t="str">
        <f>IF($B102="","",INDEX('All CCC'!F$7:F$846,MATCH(WatchList!$B102,'All CCC'!$B$7:$B$846,0)))</f>
        <v/>
      </c>
      <c r="G102" s="856" t="str">
        <f>IF($B102="","",INDEX('All CCC'!G$7:G$846,MATCH(WatchList!$B102,'All CCC'!$B$7:$B$846,0)))</f>
        <v/>
      </c>
      <c r="H102" s="856" t="str">
        <f>IF($B102="","",INDEX('All CCC'!H$7:H$846,MATCH(WatchList!$B102,'All CCC'!$B$7:$B$846,0)))</f>
        <v/>
      </c>
      <c r="I102" s="856" t="str">
        <f>IF($B102="","",INDEX('All CCC'!I$7:I$846,MATCH(WatchList!$B102,'All CCC'!$B$7:$B$846,0)))</f>
        <v/>
      </c>
      <c r="J102" s="856" t="str">
        <f>IF($B102="","",INDEX('All CCC'!J$7:J$846,MATCH(WatchList!$B102,'All CCC'!$B$7:$B$846,0)))</f>
        <v/>
      </c>
      <c r="K102" s="856" t="str">
        <f>IF($B102="","",INDEX('All CCC'!K$7:K$846,MATCH(WatchList!$B102,'All CCC'!$B$7:$B$846,0)))</f>
        <v/>
      </c>
      <c r="L102" s="856" t="str">
        <f>IF($B102="","",INDEX('All CCC'!L$7:L$846,MATCH(WatchList!$B102,'All CCC'!$B$7:$B$846,0)))</f>
        <v/>
      </c>
      <c r="M102" s="856" t="str">
        <f>IF($B102="","",INDEX('All CCC'!M$7:M$846,MATCH(WatchList!$B102,'All CCC'!$B$7:$B$846,0)))</f>
        <v/>
      </c>
      <c r="N102" s="856" t="str">
        <f>IF($B102="","",INDEX('All CCC'!N$7:N$846,MATCH(WatchList!$B102,'All CCC'!$B$7:$B$846,0)))</f>
        <v/>
      </c>
      <c r="O102" s="856" t="str">
        <f>IF($B102="","",INDEX('All CCC'!O$7:O$846,MATCH(WatchList!$B102,'All CCC'!$B$7:$B$846,0)))</f>
        <v/>
      </c>
      <c r="P102" s="857" t="str">
        <f>IF($B102="","",INDEX('All CCC'!P$7:P$846,MATCH(WatchList!$B102,'All CCC'!$B$7:$B$846,0)))</f>
        <v/>
      </c>
      <c r="Q102" s="857" t="str">
        <f>IF($B102="","",INDEX('All CCC'!Q$7:Q$846,MATCH(WatchList!$B102,'All CCC'!$B$7:$B$846,0)))</f>
        <v/>
      </c>
      <c r="R102" s="856" t="str">
        <f>IF($B102="","",INDEX('All CCC'!R$7:R$846,MATCH(WatchList!$B102,'All CCC'!$B$7:$B$846,0)))</f>
        <v/>
      </c>
      <c r="S102" s="856" t="str">
        <f>IF($B102="","",INDEX('All CCC'!S$7:S$846,MATCH(WatchList!$B102,'All CCC'!$B$7:$B$846,0)))</f>
        <v/>
      </c>
      <c r="T102" s="856" t="str">
        <f>IF($B102="","",INDEX('All CCC'!T$7:T$846,MATCH(WatchList!$B102,'All CCC'!$B$7:$B$846,0)))</f>
        <v/>
      </c>
      <c r="U102" s="856" t="str">
        <f>IF($B102="","",INDEX('All CCC'!U$7:U$846,MATCH(WatchList!$B102,'All CCC'!$B$7:$B$846,0)))</f>
        <v/>
      </c>
      <c r="V102" s="856" t="str">
        <f>IF($B102="","",INDEX('All CCC'!V$7:V$846,MATCH(WatchList!$B102,'All CCC'!$B$7:$B$846,0)))</f>
        <v/>
      </c>
      <c r="W102" s="856" t="str">
        <f>IF($B102="","",INDEX('All CCC'!W$7:W$846,MATCH(WatchList!$B102,'All CCC'!$B$7:$B$846,0)))</f>
        <v/>
      </c>
      <c r="X102" s="856" t="str">
        <f>IF($B102="","",INDEX('All CCC'!X$7:X$846,MATCH(WatchList!$B102,'All CCC'!$B$7:$B$846,0)))</f>
        <v/>
      </c>
      <c r="Y102" s="856" t="str">
        <f>IF($B102="","",INDEX('All CCC'!Y$7:Y$846,MATCH(WatchList!$B102,'All CCC'!$B$7:$B$846,0)))</f>
        <v/>
      </c>
      <c r="Z102" s="856" t="str">
        <f>IF($B102="","",INDEX('All CCC'!Z$7:Z$846,MATCH(WatchList!$B102,'All CCC'!$B$7:$B$846,0)))</f>
        <v/>
      </c>
      <c r="AA102" s="856" t="str">
        <f>IF($B102="","",INDEX('All CCC'!AA$7:AA$846,MATCH(WatchList!$B102,'All CCC'!$B$7:$B$846,0)))</f>
        <v/>
      </c>
      <c r="AB102" s="856" t="str">
        <f>IF($B102="","",INDEX('All CCC'!AB$7:AB$846,MATCH(WatchList!$B102,'All CCC'!$B$7:$B$846,0)))</f>
        <v/>
      </c>
      <c r="AC102" s="856" t="str">
        <f>IF($B102="","",INDEX('All CCC'!AC$7:AC$846,MATCH(WatchList!$B102,'All CCC'!$B$7:$B$846,0)))</f>
        <v/>
      </c>
      <c r="AD102" s="856" t="str">
        <f>IF($B102="","",INDEX('All CCC'!AD$7:AD$846,MATCH(WatchList!$B102,'All CCC'!$B$7:$B$846,0)))</f>
        <v/>
      </c>
      <c r="AE102" s="856" t="str">
        <f>IF($B102="","",INDEX('All CCC'!AE$7:AE$846,MATCH(WatchList!$B102,'All CCC'!$B$7:$B$846,0)))</f>
        <v/>
      </c>
      <c r="AF102" s="856" t="str">
        <f>IF($B102="","",INDEX('All CCC'!AF$7:AF$846,MATCH(WatchList!$B102,'All CCC'!$B$7:$B$846,0)))</f>
        <v/>
      </c>
      <c r="AG102" s="856" t="str">
        <f>IF($B102="","",INDEX('All CCC'!AG$7:AG$846,MATCH(WatchList!$B102,'All CCC'!$B$7:$B$846,0)))</f>
        <v/>
      </c>
      <c r="AH102" s="856" t="str">
        <f>IF($B102="","",INDEX('All CCC'!AH$7:AH$846,MATCH(WatchList!$B102,'All CCC'!$B$7:$B$846,0)))</f>
        <v/>
      </c>
      <c r="AI102" s="856" t="str">
        <f>IF($B102="","",INDEX('All CCC'!AI$7:AI$846,MATCH(WatchList!$B102,'All CCC'!$B$7:$B$846,0)))</f>
        <v/>
      </c>
      <c r="AJ102" s="856" t="str">
        <f>IF($B102="","",INDEX('All CCC'!AJ$7:AJ$846,MATCH(WatchList!$B102,'All CCC'!$B$7:$B$846,0)))</f>
        <v/>
      </c>
      <c r="AK102" s="856" t="str">
        <f>IF($B102="","",INDEX('All CCC'!AK$7:AK$846,MATCH(WatchList!$B102,'All CCC'!$B$7:$B$846,0)))</f>
        <v/>
      </c>
      <c r="AL102" s="856" t="str">
        <f>IF($B102="","",INDEX('All CCC'!AL$7:AL$846,MATCH(WatchList!$B102,'All CCC'!$B$7:$B$846,0)))</f>
        <v/>
      </c>
      <c r="AM102" s="856" t="str">
        <f>IF($B102="","",INDEX('All CCC'!AM$7:AM$846,MATCH(WatchList!$B102,'All CCC'!$B$7:$B$846,0)))</f>
        <v/>
      </c>
      <c r="AN102" s="856" t="str">
        <f>IF($B102="","",INDEX('All CCC'!AN$7:AN$846,MATCH(WatchList!$B102,'All CCC'!$B$7:$B$846,0)))</f>
        <v/>
      </c>
      <c r="AO102" s="856" t="str">
        <f>IF($B102="","",INDEX('All CCC'!AO$7:AO$846,MATCH(WatchList!$B102,'All CCC'!$B$7:$B$846,0)))</f>
        <v/>
      </c>
      <c r="AP102" s="856" t="str">
        <f>IF($B102="","",INDEX('All CCC'!AP$7:AP$846,MATCH(WatchList!$B102,'All CCC'!$B$7:$B$846,0)))</f>
        <v/>
      </c>
      <c r="AQ102" s="856" t="str">
        <f>IF($B102="","",INDEX('All CCC'!AQ$7:AQ$846,MATCH(WatchList!$B102,'All CCC'!$B$7:$B$846,0)))</f>
        <v/>
      </c>
      <c r="AR102" s="856" t="str">
        <f>IF($B102="","",INDEX('All CCC'!AR$7:AR$846,MATCH(WatchList!$B102,'All CCC'!$B$7:$B$846,0)))</f>
        <v/>
      </c>
      <c r="AS102" s="856" t="str">
        <f>IF($B102="","",INDEX('All CCC'!AS$7:AS$846,MATCH(WatchList!$B102,'All CCC'!$B$7:$B$846,0)))</f>
        <v/>
      </c>
      <c r="AT102" s="856" t="str">
        <f>IF($B102="","",INDEX('All CCC'!AT$7:AT$846,MATCH(WatchList!$B102,'All CCC'!$B$7:$B$846,0)))</f>
        <v/>
      </c>
      <c r="AU102" s="856" t="str">
        <f>IF($B102="","",INDEX('All CCC'!AU$7:AU$846,MATCH(WatchList!$B102,'All CCC'!$B$7:$B$846,0)))</f>
        <v/>
      </c>
      <c r="AV102" s="856" t="str">
        <f>IF($B102="","",INDEX('All CCC'!AV$7:AV$846,MATCH(WatchList!$B102,'All CCC'!$B$7:$B$846,0)))</f>
        <v/>
      </c>
      <c r="AW102" s="856" t="str">
        <f>IF($B102="","",INDEX('All CCC'!AW$7:AW$846,MATCH(WatchList!$B102,'All CCC'!$B$7:$B$846,0)))</f>
        <v/>
      </c>
      <c r="AX102" s="856" t="str">
        <f>IF($B102="","",INDEX('All CCC'!AX$7:AX$846,MATCH(WatchList!$B102,'All CCC'!$B$7:$B$846,0)))</f>
        <v/>
      </c>
      <c r="AY102" s="856" t="str">
        <f>IF($B102="","",INDEX('All CCC'!AY$7:AY$846,MATCH(WatchList!$B102,'All CCC'!$B$7:$B$846,0)))</f>
        <v/>
      </c>
      <c r="AZ102" s="856" t="str">
        <f>IF($B102="","",INDEX('All CCC'!AZ$7:AZ$846,MATCH(WatchList!$B102,'All CCC'!$B$7:$B$846,0)))</f>
        <v/>
      </c>
      <c r="BA102" s="856" t="str">
        <f>IF($B102="","",INDEX('All CCC'!BA$7:BA$846,MATCH(WatchList!$B102,'All CCC'!$B$7:$B$846,0)))</f>
        <v/>
      </c>
      <c r="BB102" s="856" t="str">
        <f>IF($B102="","",INDEX('All CCC'!BB$7:BB$846,MATCH(WatchList!$B102,'All CCC'!$B$7:$B$846,0)))</f>
        <v/>
      </c>
      <c r="BC102" s="856" t="str">
        <f>IF($B102="","",INDEX('All CCC'!BC$7:BC$846,MATCH(WatchList!$B102,'All CCC'!$B$7:$B$846,0)))</f>
        <v/>
      </c>
      <c r="BD102" s="856" t="str">
        <f>IF($B102="","",INDEX('All CCC'!BD$7:BD$846,MATCH(WatchList!$B102,'All CCC'!$B$7:$B$846,0)))</f>
        <v/>
      </c>
      <c r="BE102" s="856" t="str">
        <f>IF($B102="","",INDEX('All CCC'!BE$7:BE$846,MATCH(WatchList!$B102,'All CCC'!$B$7:$B$846,0)))</f>
        <v/>
      </c>
      <c r="BF102" s="856" t="str">
        <f>IF($B102="","",INDEX('All CCC'!BF$7:BF$846,MATCH(WatchList!$B102,'All CCC'!$B$7:$B$846,0)))</f>
        <v/>
      </c>
      <c r="BG102" s="856" t="str">
        <f>IF($B102="","",INDEX('All CCC'!BG$7:BG$846,MATCH(WatchList!$B102,'All CCC'!$B$7:$B$846,0)))</f>
        <v/>
      </c>
    </row>
    <row r="103" spans="1:59" x14ac:dyDescent="0.2">
      <c r="A103" s="550" t="str">
        <f>IF($B103="","",INDEX('All CCC'!A$7:A$846,MATCH(WatchList!$B103,'All CCC'!$B$7:$B$846,0)))</f>
        <v/>
      </c>
      <c r="B103" s="31"/>
      <c r="C103" s="856" t="str">
        <f>IF($B103="","",INDEX('All CCC'!C$7:C$846,MATCH(WatchList!$B103,'All CCC'!$B$7:$B$846,0)))</f>
        <v/>
      </c>
      <c r="D103" s="856" t="str">
        <f>IF($B103="","",INDEX('All CCC'!D$7:D$846,MATCH(WatchList!$B103,'All CCC'!$B$7:$B$846,0)))</f>
        <v/>
      </c>
      <c r="E103" s="856" t="str">
        <f>IF($B103="","",INDEX('All CCC'!E$7:E$846,MATCH(WatchList!$B103,'All CCC'!$B$7:$B$846,0)))</f>
        <v/>
      </c>
      <c r="F103" s="856" t="str">
        <f>IF($B103="","",INDEX('All CCC'!F$7:F$846,MATCH(WatchList!$B103,'All CCC'!$B$7:$B$846,0)))</f>
        <v/>
      </c>
      <c r="G103" s="856" t="str">
        <f>IF($B103="","",INDEX('All CCC'!G$7:G$846,MATCH(WatchList!$B103,'All CCC'!$B$7:$B$846,0)))</f>
        <v/>
      </c>
      <c r="H103" s="856" t="str">
        <f>IF($B103="","",INDEX('All CCC'!H$7:H$846,MATCH(WatchList!$B103,'All CCC'!$B$7:$B$846,0)))</f>
        <v/>
      </c>
      <c r="I103" s="856" t="str">
        <f>IF($B103="","",INDEX('All CCC'!I$7:I$846,MATCH(WatchList!$B103,'All CCC'!$B$7:$B$846,0)))</f>
        <v/>
      </c>
      <c r="J103" s="856" t="str">
        <f>IF($B103="","",INDEX('All CCC'!J$7:J$846,MATCH(WatchList!$B103,'All CCC'!$B$7:$B$846,0)))</f>
        <v/>
      </c>
      <c r="K103" s="856" t="str">
        <f>IF($B103="","",INDEX('All CCC'!K$7:K$846,MATCH(WatchList!$B103,'All CCC'!$B$7:$B$846,0)))</f>
        <v/>
      </c>
      <c r="L103" s="856" t="str">
        <f>IF($B103="","",INDEX('All CCC'!L$7:L$846,MATCH(WatchList!$B103,'All CCC'!$B$7:$B$846,0)))</f>
        <v/>
      </c>
      <c r="M103" s="856" t="str">
        <f>IF($B103="","",INDEX('All CCC'!M$7:M$846,MATCH(WatchList!$B103,'All CCC'!$B$7:$B$846,0)))</f>
        <v/>
      </c>
      <c r="N103" s="856" t="str">
        <f>IF($B103="","",INDEX('All CCC'!N$7:N$846,MATCH(WatchList!$B103,'All CCC'!$B$7:$B$846,0)))</f>
        <v/>
      </c>
      <c r="O103" s="856" t="str">
        <f>IF($B103="","",INDEX('All CCC'!O$7:O$846,MATCH(WatchList!$B103,'All CCC'!$B$7:$B$846,0)))</f>
        <v/>
      </c>
      <c r="P103" s="857" t="str">
        <f>IF($B103="","",INDEX('All CCC'!P$7:P$846,MATCH(WatchList!$B103,'All CCC'!$B$7:$B$846,0)))</f>
        <v/>
      </c>
      <c r="Q103" s="857" t="str">
        <f>IF($B103="","",INDEX('All CCC'!Q$7:Q$846,MATCH(WatchList!$B103,'All CCC'!$B$7:$B$846,0)))</f>
        <v/>
      </c>
      <c r="R103" s="856" t="str">
        <f>IF($B103="","",INDEX('All CCC'!R$7:R$846,MATCH(WatchList!$B103,'All CCC'!$B$7:$B$846,0)))</f>
        <v/>
      </c>
      <c r="S103" s="856" t="str">
        <f>IF($B103="","",INDEX('All CCC'!S$7:S$846,MATCH(WatchList!$B103,'All CCC'!$B$7:$B$846,0)))</f>
        <v/>
      </c>
      <c r="T103" s="856" t="str">
        <f>IF($B103="","",INDEX('All CCC'!T$7:T$846,MATCH(WatchList!$B103,'All CCC'!$B$7:$B$846,0)))</f>
        <v/>
      </c>
      <c r="U103" s="856" t="str">
        <f>IF($B103="","",INDEX('All CCC'!U$7:U$846,MATCH(WatchList!$B103,'All CCC'!$B$7:$B$846,0)))</f>
        <v/>
      </c>
      <c r="V103" s="856" t="str">
        <f>IF($B103="","",INDEX('All CCC'!V$7:V$846,MATCH(WatchList!$B103,'All CCC'!$B$7:$B$846,0)))</f>
        <v/>
      </c>
      <c r="W103" s="856" t="str">
        <f>IF($B103="","",INDEX('All CCC'!W$7:W$846,MATCH(WatchList!$B103,'All CCC'!$B$7:$B$846,0)))</f>
        <v/>
      </c>
      <c r="X103" s="856" t="str">
        <f>IF($B103="","",INDEX('All CCC'!X$7:X$846,MATCH(WatchList!$B103,'All CCC'!$B$7:$B$846,0)))</f>
        <v/>
      </c>
      <c r="Y103" s="856" t="str">
        <f>IF($B103="","",INDEX('All CCC'!Y$7:Y$846,MATCH(WatchList!$B103,'All CCC'!$B$7:$B$846,0)))</f>
        <v/>
      </c>
      <c r="Z103" s="856" t="str">
        <f>IF($B103="","",INDEX('All CCC'!Z$7:Z$846,MATCH(WatchList!$B103,'All CCC'!$B$7:$B$846,0)))</f>
        <v/>
      </c>
      <c r="AA103" s="856" t="str">
        <f>IF($B103="","",INDEX('All CCC'!AA$7:AA$846,MATCH(WatchList!$B103,'All CCC'!$B$7:$B$846,0)))</f>
        <v/>
      </c>
      <c r="AB103" s="856" t="str">
        <f>IF($B103="","",INDEX('All CCC'!AB$7:AB$846,MATCH(WatchList!$B103,'All CCC'!$B$7:$B$846,0)))</f>
        <v/>
      </c>
      <c r="AC103" s="856" t="str">
        <f>IF($B103="","",INDEX('All CCC'!AC$7:AC$846,MATCH(WatchList!$B103,'All CCC'!$B$7:$B$846,0)))</f>
        <v/>
      </c>
      <c r="AD103" s="856" t="str">
        <f>IF($B103="","",INDEX('All CCC'!AD$7:AD$846,MATCH(WatchList!$B103,'All CCC'!$B$7:$B$846,0)))</f>
        <v/>
      </c>
      <c r="AE103" s="856" t="str">
        <f>IF($B103="","",INDEX('All CCC'!AE$7:AE$846,MATCH(WatchList!$B103,'All CCC'!$B$7:$B$846,0)))</f>
        <v/>
      </c>
      <c r="AF103" s="856" t="str">
        <f>IF($B103="","",INDEX('All CCC'!AF$7:AF$846,MATCH(WatchList!$B103,'All CCC'!$B$7:$B$846,0)))</f>
        <v/>
      </c>
      <c r="AG103" s="856" t="str">
        <f>IF($B103="","",INDEX('All CCC'!AG$7:AG$846,MATCH(WatchList!$B103,'All CCC'!$B$7:$B$846,0)))</f>
        <v/>
      </c>
      <c r="AH103" s="856" t="str">
        <f>IF($B103="","",INDEX('All CCC'!AH$7:AH$846,MATCH(WatchList!$B103,'All CCC'!$B$7:$B$846,0)))</f>
        <v/>
      </c>
      <c r="AI103" s="856" t="str">
        <f>IF($B103="","",INDEX('All CCC'!AI$7:AI$846,MATCH(WatchList!$B103,'All CCC'!$B$7:$B$846,0)))</f>
        <v/>
      </c>
      <c r="AJ103" s="856" t="str">
        <f>IF($B103="","",INDEX('All CCC'!AJ$7:AJ$846,MATCH(WatchList!$B103,'All CCC'!$B$7:$B$846,0)))</f>
        <v/>
      </c>
      <c r="AK103" s="856" t="str">
        <f>IF($B103="","",INDEX('All CCC'!AK$7:AK$846,MATCH(WatchList!$B103,'All CCC'!$B$7:$B$846,0)))</f>
        <v/>
      </c>
      <c r="AL103" s="856" t="str">
        <f>IF($B103="","",INDEX('All CCC'!AL$7:AL$846,MATCH(WatchList!$B103,'All CCC'!$B$7:$B$846,0)))</f>
        <v/>
      </c>
      <c r="AM103" s="856" t="str">
        <f>IF($B103="","",INDEX('All CCC'!AM$7:AM$846,MATCH(WatchList!$B103,'All CCC'!$B$7:$B$846,0)))</f>
        <v/>
      </c>
      <c r="AN103" s="856" t="str">
        <f>IF($B103="","",INDEX('All CCC'!AN$7:AN$846,MATCH(WatchList!$B103,'All CCC'!$B$7:$B$846,0)))</f>
        <v/>
      </c>
      <c r="AO103" s="856" t="str">
        <f>IF($B103="","",INDEX('All CCC'!AO$7:AO$846,MATCH(WatchList!$B103,'All CCC'!$B$7:$B$846,0)))</f>
        <v/>
      </c>
      <c r="AP103" s="856" t="str">
        <f>IF($B103="","",INDEX('All CCC'!AP$7:AP$846,MATCH(WatchList!$B103,'All CCC'!$B$7:$B$846,0)))</f>
        <v/>
      </c>
      <c r="AQ103" s="856" t="str">
        <f>IF($B103="","",INDEX('All CCC'!AQ$7:AQ$846,MATCH(WatchList!$B103,'All CCC'!$B$7:$B$846,0)))</f>
        <v/>
      </c>
      <c r="AR103" s="856" t="str">
        <f>IF($B103="","",INDEX('All CCC'!AR$7:AR$846,MATCH(WatchList!$B103,'All CCC'!$B$7:$B$846,0)))</f>
        <v/>
      </c>
      <c r="AS103" s="856" t="str">
        <f>IF($B103="","",INDEX('All CCC'!AS$7:AS$846,MATCH(WatchList!$B103,'All CCC'!$B$7:$B$846,0)))</f>
        <v/>
      </c>
      <c r="AT103" s="856" t="str">
        <f>IF($B103="","",INDEX('All CCC'!AT$7:AT$846,MATCH(WatchList!$B103,'All CCC'!$B$7:$B$846,0)))</f>
        <v/>
      </c>
      <c r="AU103" s="856" t="str">
        <f>IF($B103="","",INDEX('All CCC'!AU$7:AU$846,MATCH(WatchList!$B103,'All CCC'!$B$7:$B$846,0)))</f>
        <v/>
      </c>
      <c r="AV103" s="856" t="str">
        <f>IF($B103="","",INDEX('All CCC'!AV$7:AV$846,MATCH(WatchList!$B103,'All CCC'!$B$7:$B$846,0)))</f>
        <v/>
      </c>
      <c r="AW103" s="856" t="str">
        <f>IF($B103="","",INDEX('All CCC'!AW$7:AW$846,MATCH(WatchList!$B103,'All CCC'!$B$7:$B$846,0)))</f>
        <v/>
      </c>
      <c r="AX103" s="856" t="str">
        <f>IF($B103="","",INDEX('All CCC'!AX$7:AX$846,MATCH(WatchList!$B103,'All CCC'!$B$7:$B$846,0)))</f>
        <v/>
      </c>
      <c r="AY103" s="856" t="str">
        <f>IF($B103="","",INDEX('All CCC'!AY$7:AY$846,MATCH(WatchList!$B103,'All CCC'!$B$7:$B$846,0)))</f>
        <v/>
      </c>
      <c r="AZ103" s="856" t="str">
        <f>IF($B103="","",INDEX('All CCC'!AZ$7:AZ$846,MATCH(WatchList!$B103,'All CCC'!$B$7:$B$846,0)))</f>
        <v/>
      </c>
      <c r="BA103" s="856" t="str">
        <f>IF($B103="","",INDEX('All CCC'!BA$7:BA$846,MATCH(WatchList!$B103,'All CCC'!$B$7:$B$846,0)))</f>
        <v/>
      </c>
      <c r="BB103" s="856" t="str">
        <f>IF($B103="","",INDEX('All CCC'!BB$7:BB$846,MATCH(WatchList!$B103,'All CCC'!$B$7:$B$846,0)))</f>
        <v/>
      </c>
      <c r="BC103" s="856" t="str">
        <f>IF($B103="","",INDEX('All CCC'!BC$7:BC$846,MATCH(WatchList!$B103,'All CCC'!$B$7:$B$846,0)))</f>
        <v/>
      </c>
      <c r="BD103" s="856" t="str">
        <f>IF($B103="","",INDEX('All CCC'!BD$7:BD$846,MATCH(WatchList!$B103,'All CCC'!$B$7:$B$846,0)))</f>
        <v/>
      </c>
      <c r="BE103" s="856" t="str">
        <f>IF($B103="","",INDEX('All CCC'!BE$7:BE$846,MATCH(WatchList!$B103,'All CCC'!$B$7:$B$846,0)))</f>
        <v/>
      </c>
      <c r="BF103" s="856" t="str">
        <f>IF($B103="","",INDEX('All CCC'!BF$7:BF$846,MATCH(WatchList!$B103,'All CCC'!$B$7:$B$846,0)))</f>
        <v/>
      </c>
      <c r="BG103" s="856" t="str">
        <f>IF($B103="","",INDEX('All CCC'!BG$7:BG$846,MATCH(WatchList!$B103,'All CCC'!$B$7:$B$846,0)))</f>
        <v/>
      </c>
    </row>
    <row r="104" spans="1:59" x14ac:dyDescent="0.2">
      <c r="A104" s="550" t="str">
        <f>IF($B104="","",INDEX('All CCC'!A$7:A$846,MATCH(WatchList!$B104,'All CCC'!$B$7:$B$846,0)))</f>
        <v/>
      </c>
      <c r="B104" s="31"/>
      <c r="C104" s="856" t="str">
        <f>IF($B104="","",INDEX('All CCC'!C$7:C$846,MATCH(WatchList!$B104,'All CCC'!$B$7:$B$846,0)))</f>
        <v/>
      </c>
      <c r="D104" s="856" t="str">
        <f>IF($B104="","",INDEX('All CCC'!D$7:D$846,MATCH(WatchList!$B104,'All CCC'!$B$7:$B$846,0)))</f>
        <v/>
      </c>
      <c r="E104" s="856" t="str">
        <f>IF($B104="","",INDEX('All CCC'!E$7:E$846,MATCH(WatchList!$B104,'All CCC'!$B$7:$B$846,0)))</f>
        <v/>
      </c>
      <c r="F104" s="856" t="str">
        <f>IF($B104="","",INDEX('All CCC'!F$7:F$846,MATCH(WatchList!$B104,'All CCC'!$B$7:$B$846,0)))</f>
        <v/>
      </c>
      <c r="G104" s="856" t="str">
        <f>IF($B104="","",INDEX('All CCC'!G$7:G$846,MATCH(WatchList!$B104,'All CCC'!$B$7:$B$846,0)))</f>
        <v/>
      </c>
      <c r="H104" s="856" t="str">
        <f>IF($B104="","",INDEX('All CCC'!H$7:H$846,MATCH(WatchList!$B104,'All CCC'!$B$7:$B$846,0)))</f>
        <v/>
      </c>
      <c r="I104" s="856" t="str">
        <f>IF($B104="","",INDEX('All CCC'!I$7:I$846,MATCH(WatchList!$B104,'All CCC'!$B$7:$B$846,0)))</f>
        <v/>
      </c>
      <c r="J104" s="856" t="str">
        <f>IF($B104="","",INDEX('All CCC'!J$7:J$846,MATCH(WatchList!$B104,'All CCC'!$B$7:$B$846,0)))</f>
        <v/>
      </c>
      <c r="K104" s="856" t="str">
        <f>IF($B104="","",INDEX('All CCC'!K$7:K$846,MATCH(WatchList!$B104,'All CCC'!$B$7:$B$846,0)))</f>
        <v/>
      </c>
      <c r="L104" s="856" t="str">
        <f>IF($B104="","",INDEX('All CCC'!L$7:L$846,MATCH(WatchList!$B104,'All CCC'!$B$7:$B$846,0)))</f>
        <v/>
      </c>
      <c r="M104" s="856" t="str">
        <f>IF($B104="","",INDEX('All CCC'!M$7:M$846,MATCH(WatchList!$B104,'All CCC'!$B$7:$B$846,0)))</f>
        <v/>
      </c>
      <c r="N104" s="856" t="str">
        <f>IF($B104="","",INDEX('All CCC'!N$7:N$846,MATCH(WatchList!$B104,'All CCC'!$B$7:$B$846,0)))</f>
        <v/>
      </c>
      <c r="O104" s="856" t="str">
        <f>IF($B104="","",INDEX('All CCC'!O$7:O$846,MATCH(WatchList!$B104,'All CCC'!$B$7:$B$846,0)))</f>
        <v/>
      </c>
      <c r="P104" s="857" t="str">
        <f>IF($B104="","",INDEX('All CCC'!P$7:P$846,MATCH(WatchList!$B104,'All CCC'!$B$7:$B$846,0)))</f>
        <v/>
      </c>
      <c r="Q104" s="857" t="str">
        <f>IF($B104="","",INDEX('All CCC'!Q$7:Q$846,MATCH(WatchList!$B104,'All CCC'!$B$7:$B$846,0)))</f>
        <v/>
      </c>
      <c r="R104" s="856" t="str">
        <f>IF($B104="","",INDEX('All CCC'!R$7:R$846,MATCH(WatchList!$B104,'All CCC'!$B$7:$B$846,0)))</f>
        <v/>
      </c>
      <c r="S104" s="856" t="str">
        <f>IF($B104="","",INDEX('All CCC'!S$7:S$846,MATCH(WatchList!$B104,'All CCC'!$B$7:$B$846,0)))</f>
        <v/>
      </c>
      <c r="T104" s="856" t="str">
        <f>IF($B104="","",INDEX('All CCC'!T$7:T$846,MATCH(WatchList!$B104,'All CCC'!$B$7:$B$846,0)))</f>
        <v/>
      </c>
      <c r="U104" s="856" t="str">
        <f>IF($B104="","",INDEX('All CCC'!U$7:U$846,MATCH(WatchList!$B104,'All CCC'!$B$7:$B$846,0)))</f>
        <v/>
      </c>
      <c r="V104" s="856" t="str">
        <f>IF($B104="","",INDEX('All CCC'!V$7:V$846,MATCH(WatchList!$B104,'All CCC'!$B$7:$B$846,0)))</f>
        <v/>
      </c>
      <c r="W104" s="856" t="str">
        <f>IF($B104="","",INDEX('All CCC'!W$7:W$846,MATCH(WatchList!$B104,'All CCC'!$B$7:$B$846,0)))</f>
        <v/>
      </c>
      <c r="X104" s="856" t="str">
        <f>IF($B104="","",INDEX('All CCC'!X$7:X$846,MATCH(WatchList!$B104,'All CCC'!$B$7:$B$846,0)))</f>
        <v/>
      </c>
      <c r="Y104" s="856" t="str">
        <f>IF($B104="","",INDEX('All CCC'!Y$7:Y$846,MATCH(WatchList!$B104,'All CCC'!$B$7:$B$846,0)))</f>
        <v/>
      </c>
      <c r="Z104" s="856" t="str">
        <f>IF($B104="","",INDEX('All CCC'!Z$7:Z$846,MATCH(WatchList!$B104,'All CCC'!$B$7:$B$846,0)))</f>
        <v/>
      </c>
      <c r="AA104" s="856" t="str">
        <f>IF($B104="","",INDEX('All CCC'!AA$7:AA$846,MATCH(WatchList!$B104,'All CCC'!$B$7:$B$846,0)))</f>
        <v/>
      </c>
      <c r="AB104" s="856" t="str">
        <f>IF($B104="","",INDEX('All CCC'!AB$7:AB$846,MATCH(WatchList!$B104,'All CCC'!$B$7:$B$846,0)))</f>
        <v/>
      </c>
      <c r="AC104" s="856" t="str">
        <f>IF($B104="","",INDEX('All CCC'!AC$7:AC$846,MATCH(WatchList!$B104,'All CCC'!$B$7:$B$846,0)))</f>
        <v/>
      </c>
      <c r="AD104" s="856" t="str">
        <f>IF($B104="","",INDEX('All CCC'!AD$7:AD$846,MATCH(WatchList!$B104,'All CCC'!$B$7:$B$846,0)))</f>
        <v/>
      </c>
      <c r="AE104" s="856" t="str">
        <f>IF($B104="","",INDEX('All CCC'!AE$7:AE$846,MATCH(WatchList!$B104,'All CCC'!$B$7:$B$846,0)))</f>
        <v/>
      </c>
      <c r="AF104" s="856" t="str">
        <f>IF($B104="","",INDEX('All CCC'!AF$7:AF$846,MATCH(WatchList!$B104,'All CCC'!$B$7:$B$846,0)))</f>
        <v/>
      </c>
      <c r="AG104" s="856" t="str">
        <f>IF($B104="","",INDEX('All CCC'!AG$7:AG$846,MATCH(WatchList!$B104,'All CCC'!$B$7:$B$846,0)))</f>
        <v/>
      </c>
      <c r="AH104" s="856" t="str">
        <f>IF($B104="","",INDEX('All CCC'!AH$7:AH$846,MATCH(WatchList!$B104,'All CCC'!$B$7:$B$846,0)))</f>
        <v/>
      </c>
      <c r="AI104" s="856" t="str">
        <f>IF($B104="","",INDEX('All CCC'!AI$7:AI$846,MATCH(WatchList!$B104,'All CCC'!$B$7:$B$846,0)))</f>
        <v/>
      </c>
      <c r="AJ104" s="856" t="str">
        <f>IF($B104="","",INDEX('All CCC'!AJ$7:AJ$846,MATCH(WatchList!$B104,'All CCC'!$B$7:$B$846,0)))</f>
        <v/>
      </c>
      <c r="AK104" s="856" t="str">
        <f>IF($B104="","",INDEX('All CCC'!AK$7:AK$846,MATCH(WatchList!$B104,'All CCC'!$B$7:$B$846,0)))</f>
        <v/>
      </c>
      <c r="AL104" s="856" t="str">
        <f>IF($B104="","",INDEX('All CCC'!AL$7:AL$846,MATCH(WatchList!$B104,'All CCC'!$B$7:$B$846,0)))</f>
        <v/>
      </c>
      <c r="AM104" s="856" t="str">
        <f>IF($B104="","",INDEX('All CCC'!AM$7:AM$846,MATCH(WatchList!$B104,'All CCC'!$B$7:$B$846,0)))</f>
        <v/>
      </c>
      <c r="AN104" s="856" t="str">
        <f>IF($B104="","",INDEX('All CCC'!AN$7:AN$846,MATCH(WatchList!$B104,'All CCC'!$B$7:$B$846,0)))</f>
        <v/>
      </c>
      <c r="AO104" s="856" t="str">
        <f>IF($B104="","",INDEX('All CCC'!AO$7:AO$846,MATCH(WatchList!$B104,'All CCC'!$B$7:$B$846,0)))</f>
        <v/>
      </c>
      <c r="AP104" s="856" t="str">
        <f>IF($B104="","",INDEX('All CCC'!AP$7:AP$846,MATCH(WatchList!$B104,'All CCC'!$B$7:$B$846,0)))</f>
        <v/>
      </c>
      <c r="AQ104" s="856" t="str">
        <f>IF($B104="","",INDEX('All CCC'!AQ$7:AQ$846,MATCH(WatchList!$B104,'All CCC'!$B$7:$B$846,0)))</f>
        <v/>
      </c>
      <c r="AR104" s="856" t="str">
        <f>IF($B104="","",INDEX('All CCC'!AR$7:AR$846,MATCH(WatchList!$B104,'All CCC'!$B$7:$B$846,0)))</f>
        <v/>
      </c>
      <c r="AS104" s="856" t="str">
        <f>IF($B104="","",INDEX('All CCC'!AS$7:AS$846,MATCH(WatchList!$B104,'All CCC'!$B$7:$B$846,0)))</f>
        <v/>
      </c>
      <c r="AT104" s="856" t="str">
        <f>IF($B104="","",INDEX('All CCC'!AT$7:AT$846,MATCH(WatchList!$B104,'All CCC'!$B$7:$B$846,0)))</f>
        <v/>
      </c>
      <c r="AU104" s="856" t="str">
        <f>IF($B104="","",INDEX('All CCC'!AU$7:AU$846,MATCH(WatchList!$B104,'All CCC'!$B$7:$B$846,0)))</f>
        <v/>
      </c>
      <c r="AV104" s="856" t="str">
        <f>IF($B104="","",INDEX('All CCC'!AV$7:AV$846,MATCH(WatchList!$B104,'All CCC'!$B$7:$B$846,0)))</f>
        <v/>
      </c>
      <c r="AW104" s="856" t="str">
        <f>IF($B104="","",INDEX('All CCC'!AW$7:AW$846,MATCH(WatchList!$B104,'All CCC'!$B$7:$B$846,0)))</f>
        <v/>
      </c>
      <c r="AX104" s="856" t="str">
        <f>IF($B104="","",INDEX('All CCC'!AX$7:AX$846,MATCH(WatchList!$B104,'All CCC'!$B$7:$B$846,0)))</f>
        <v/>
      </c>
      <c r="AY104" s="856" t="str">
        <f>IF($B104="","",INDEX('All CCC'!AY$7:AY$846,MATCH(WatchList!$B104,'All CCC'!$B$7:$B$846,0)))</f>
        <v/>
      </c>
      <c r="AZ104" s="856" t="str">
        <f>IF($B104="","",INDEX('All CCC'!AZ$7:AZ$846,MATCH(WatchList!$B104,'All CCC'!$B$7:$B$846,0)))</f>
        <v/>
      </c>
      <c r="BA104" s="856" t="str">
        <f>IF($B104="","",INDEX('All CCC'!BA$7:BA$846,MATCH(WatchList!$B104,'All CCC'!$B$7:$B$846,0)))</f>
        <v/>
      </c>
      <c r="BB104" s="856" t="str">
        <f>IF($B104="","",INDEX('All CCC'!BB$7:BB$846,MATCH(WatchList!$B104,'All CCC'!$B$7:$B$846,0)))</f>
        <v/>
      </c>
      <c r="BC104" s="856" t="str">
        <f>IF($B104="","",INDEX('All CCC'!BC$7:BC$846,MATCH(WatchList!$B104,'All CCC'!$B$7:$B$846,0)))</f>
        <v/>
      </c>
      <c r="BD104" s="856" t="str">
        <f>IF($B104="","",INDEX('All CCC'!BD$7:BD$846,MATCH(WatchList!$B104,'All CCC'!$B$7:$B$846,0)))</f>
        <v/>
      </c>
      <c r="BE104" s="856" t="str">
        <f>IF($B104="","",INDEX('All CCC'!BE$7:BE$846,MATCH(WatchList!$B104,'All CCC'!$B$7:$B$846,0)))</f>
        <v/>
      </c>
      <c r="BF104" s="856" t="str">
        <f>IF($B104="","",INDEX('All CCC'!BF$7:BF$846,MATCH(WatchList!$B104,'All CCC'!$B$7:$B$846,0)))</f>
        <v/>
      </c>
      <c r="BG104" s="856" t="str">
        <f>IF($B104="","",INDEX('All CCC'!BG$7:BG$846,MATCH(WatchList!$B104,'All CCC'!$B$7:$B$846,0)))</f>
        <v/>
      </c>
    </row>
    <row r="105" spans="1:59" x14ac:dyDescent="0.2">
      <c r="A105" s="550" t="str">
        <f>IF($B105="","",INDEX('All CCC'!A$7:A$846,MATCH(WatchList!$B105,'All CCC'!$B$7:$B$846,0)))</f>
        <v/>
      </c>
      <c r="B105" s="31"/>
      <c r="C105" s="856" t="str">
        <f>IF($B105="","",INDEX('All CCC'!C$7:C$846,MATCH(WatchList!$B105,'All CCC'!$B$7:$B$846,0)))</f>
        <v/>
      </c>
      <c r="D105" s="856" t="str">
        <f>IF($B105="","",INDEX('All CCC'!D$7:D$846,MATCH(WatchList!$B105,'All CCC'!$B$7:$B$846,0)))</f>
        <v/>
      </c>
      <c r="E105" s="856" t="str">
        <f>IF($B105="","",INDEX('All CCC'!E$7:E$846,MATCH(WatchList!$B105,'All CCC'!$B$7:$B$846,0)))</f>
        <v/>
      </c>
      <c r="F105" s="856" t="str">
        <f>IF($B105="","",INDEX('All CCC'!F$7:F$846,MATCH(WatchList!$B105,'All CCC'!$B$7:$B$846,0)))</f>
        <v/>
      </c>
      <c r="G105" s="856" t="str">
        <f>IF($B105="","",INDEX('All CCC'!G$7:G$846,MATCH(WatchList!$B105,'All CCC'!$B$7:$B$846,0)))</f>
        <v/>
      </c>
      <c r="H105" s="856" t="str">
        <f>IF($B105="","",INDEX('All CCC'!H$7:H$846,MATCH(WatchList!$B105,'All CCC'!$B$7:$B$846,0)))</f>
        <v/>
      </c>
      <c r="I105" s="856" t="str">
        <f>IF($B105="","",INDEX('All CCC'!I$7:I$846,MATCH(WatchList!$B105,'All CCC'!$B$7:$B$846,0)))</f>
        <v/>
      </c>
      <c r="J105" s="856" t="str">
        <f>IF($B105="","",INDEX('All CCC'!J$7:J$846,MATCH(WatchList!$B105,'All CCC'!$B$7:$B$846,0)))</f>
        <v/>
      </c>
      <c r="K105" s="856" t="str">
        <f>IF($B105="","",INDEX('All CCC'!K$7:K$846,MATCH(WatchList!$B105,'All CCC'!$B$7:$B$846,0)))</f>
        <v/>
      </c>
      <c r="L105" s="856" t="str">
        <f>IF($B105="","",INDEX('All CCC'!L$7:L$846,MATCH(WatchList!$B105,'All CCC'!$B$7:$B$846,0)))</f>
        <v/>
      </c>
      <c r="M105" s="856" t="str">
        <f>IF($B105="","",INDEX('All CCC'!M$7:M$846,MATCH(WatchList!$B105,'All CCC'!$B$7:$B$846,0)))</f>
        <v/>
      </c>
      <c r="N105" s="856" t="str">
        <f>IF($B105="","",INDEX('All CCC'!N$7:N$846,MATCH(WatchList!$B105,'All CCC'!$B$7:$B$846,0)))</f>
        <v/>
      </c>
      <c r="O105" s="856" t="str">
        <f>IF($B105="","",INDEX('All CCC'!O$7:O$846,MATCH(WatchList!$B105,'All CCC'!$B$7:$B$846,0)))</f>
        <v/>
      </c>
      <c r="P105" s="857" t="str">
        <f>IF($B105="","",INDEX('All CCC'!P$7:P$846,MATCH(WatchList!$B105,'All CCC'!$B$7:$B$846,0)))</f>
        <v/>
      </c>
      <c r="Q105" s="857" t="str">
        <f>IF($B105="","",INDEX('All CCC'!Q$7:Q$846,MATCH(WatchList!$B105,'All CCC'!$B$7:$B$846,0)))</f>
        <v/>
      </c>
      <c r="R105" s="856" t="str">
        <f>IF($B105="","",INDEX('All CCC'!R$7:R$846,MATCH(WatchList!$B105,'All CCC'!$B$7:$B$846,0)))</f>
        <v/>
      </c>
      <c r="S105" s="856" t="str">
        <f>IF($B105="","",INDEX('All CCC'!S$7:S$846,MATCH(WatchList!$B105,'All CCC'!$B$7:$B$846,0)))</f>
        <v/>
      </c>
      <c r="T105" s="856" t="str">
        <f>IF($B105="","",INDEX('All CCC'!T$7:T$846,MATCH(WatchList!$B105,'All CCC'!$B$7:$B$846,0)))</f>
        <v/>
      </c>
      <c r="U105" s="856" t="str">
        <f>IF($B105="","",INDEX('All CCC'!U$7:U$846,MATCH(WatchList!$B105,'All CCC'!$B$7:$B$846,0)))</f>
        <v/>
      </c>
      <c r="V105" s="856" t="str">
        <f>IF($B105="","",INDEX('All CCC'!V$7:V$846,MATCH(WatchList!$B105,'All CCC'!$B$7:$B$846,0)))</f>
        <v/>
      </c>
      <c r="W105" s="856" t="str">
        <f>IF($B105="","",INDEX('All CCC'!W$7:W$846,MATCH(WatchList!$B105,'All CCC'!$B$7:$B$846,0)))</f>
        <v/>
      </c>
      <c r="X105" s="856" t="str">
        <f>IF($B105="","",INDEX('All CCC'!X$7:X$846,MATCH(WatchList!$B105,'All CCC'!$B$7:$B$846,0)))</f>
        <v/>
      </c>
      <c r="Y105" s="856" t="str">
        <f>IF($B105="","",INDEX('All CCC'!Y$7:Y$846,MATCH(WatchList!$B105,'All CCC'!$B$7:$B$846,0)))</f>
        <v/>
      </c>
      <c r="Z105" s="856" t="str">
        <f>IF($B105="","",INDEX('All CCC'!Z$7:Z$846,MATCH(WatchList!$B105,'All CCC'!$B$7:$B$846,0)))</f>
        <v/>
      </c>
      <c r="AA105" s="856" t="str">
        <f>IF($B105="","",INDEX('All CCC'!AA$7:AA$846,MATCH(WatchList!$B105,'All CCC'!$B$7:$B$846,0)))</f>
        <v/>
      </c>
      <c r="AB105" s="856" t="str">
        <f>IF($B105="","",INDEX('All CCC'!AB$7:AB$846,MATCH(WatchList!$B105,'All CCC'!$B$7:$B$846,0)))</f>
        <v/>
      </c>
      <c r="AC105" s="856" t="str">
        <f>IF($B105="","",INDEX('All CCC'!AC$7:AC$846,MATCH(WatchList!$B105,'All CCC'!$B$7:$B$846,0)))</f>
        <v/>
      </c>
      <c r="AD105" s="856" t="str">
        <f>IF($B105="","",INDEX('All CCC'!AD$7:AD$846,MATCH(WatchList!$B105,'All CCC'!$B$7:$B$846,0)))</f>
        <v/>
      </c>
      <c r="AE105" s="856" t="str">
        <f>IF($B105="","",INDEX('All CCC'!AE$7:AE$846,MATCH(WatchList!$B105,'All CCC'!$B$7:$B$846,0)))</f>
        <v/>
      </c>
      <c r="AF105" s="856" t="str">
        <f>IF($B105="","",INDEX('All CCC'!AF$7:AF$846,MATCH(WatchList!$B105,'All CCC'!$B$7:$B$846,0)))</f>
        <v/>
      </c>
      <c r="AG105" s="856" t="str">
        <f>IF($B105="","",INDEX('All CCC'!AG$7:AG$846,MATCH(WatchList!$B105,'All CCC'!$B$7:$B$846,0)))</f>
        <v/>
      </c>
      <c r="AH105" s="856" t="str">
        <f>IF($B105="","",INDEX('All CCC'!AH$7:AH$846,MATCH(WatchList!$B105,'All CCC'!$B$7:$B$846,0)))</f>
        <v/>
      </c>
      <c r="AI105" s="856" t="str">
        <f>IF($B105="","",INDEX('All CCC'!AI$7:AI$846,MATCH(WatchList!$B105,'All CCC'!$B$7:$B$846,0)))</f>
        <v/>
      </c>
      <c r="AJ105" s="856" t="str">
        <f>IF($B105="","",INDEX('All CCC'!AJ$7:AJ$846,MATCH(WatchList!$B105,'All CCC'!$B$7:$B$846,0)))</f>
        <v/>
      </c>
      <c r="AK105" s="856" t="str">
        <f>IF($B105="","",INDEX('All CCC'!AK$7:AK$846,MATCH(WatchList!$B105,'All CCC'!$B$7:$B$846,0)))</f>
        <v/>
      </c>
      <c r="AL105" s="856" t="str">
        <f>IF($B105="","",INDEX('All CCC'!AL$7:AL$846,MATCH(WatchList!$B105,'All CCC'!$B$7:$B$846,0)))</f>
        <v/>
      </c>
      <c r="AM105" s="856" t="str">
        <f>IF($B105="","",INDEX('All CCC'!AM$7:AM$846,MATCH(WatchList!$B105,'All CCC'!$B$7:$B$846,0)))</f>
        <v/>
      </c>
      <c r="AN105" s="856" t="str">
        <f>IF($B105="","",INDEX('All CCC'!AN$7:AN$846,MATCH(WatchList!$B105,'All CCC'!$B$7:$B$846,0)))</f>
        <v/>
      </c>
      <c r="AO105" s="856" t="str">
        <f>IF($B105="","",INDEX('All CCC'!AO$7:AO$846,MATCH(WatchList!$B105,'All CCC'!$B$7:$B$846,0)))</f>
        <v/>
      </c>
      <c r="AP105" s="856" t="str">
        <f>IF($B105="","",INDEX('All CCC'!AP$7:AP$846,MATCH(WatchList!$B105,'All CCC'!$B$7:$B$846,0)))</f>
        <v/>
      </c>
      <c r="AQ105" s="856" t="str">
        <f>IF($B105="","",INDEX('All CCC'!AQ$7:AQ$846,MATCH(WatchList!$B105,'All CCC'!$B$7:$B$846,0)))</f>
        <v/>
      </c>
      <c r="AR105" s="856" t="str">
        <f>IF($B105="","",INDEX('All CCC'!AR$7:AR$846,MATCH(WatchList!$B105,'All CCC'!$B$7:$B$846,0)))</f>
        <v/>
      </c>
      <c r="AS105" s="856" t="str">
        <f>IF($B105="","",INDEX('All CCC'!AS$7:AS$846,MATCH(WatchList!$B105,'All CCC'!$B$7:$B$846,0)))</f>
        <v/>
      </c>
      <c r="AT105" s="856" t="str">
        <f>IF($B105="","",INDEX('All CCC'!AT$7:AT$846,MATCH(WatchList!$B105,'All CCC'!$B$7:$B$846,0)))</f>
        <v/>
      </c>
      <c r="AU105" s="856" t="str">
        <f>IF($B105="","",INDEX('All CCC'!AU$7:AU$846,MATCH(WatchList!$B105,'All CCC'!$B$7:$B$846,0)))</f>
        <v/>
      </c>
      <c r="AV105" s="856" t="str">
        <f>IF($B105="","",INDEX('All CCC'!AV$7:AV$846,MATCH(WatchList!$B105,'All CCC'!$B$7:$B$846,0)))</f>
        <v/>
      </c>
      <c r="AW105" s="856" t="str">
        <f>IF($B105="","",INDEX('All CCC'!AW$7:AW$846,MATCH(WatchList!$B105,'All CCC'!$B$7:$B$846,0)))</f>
        <v/>
      </c>
      <c r="AX105" s="856" t="str">
        <f>IF($B105="","",INDEX('All CCC'!AX$7:AX$846,MATCH(WatchList!$B105,'All CCC'!$B$7:$B$846,0)))</f>
        <v/>
      </c>
      <c r="AY105" s="856" t="str">
        <f>IF($B105="","",INDEX('All CCC'!AY$7:AY$846,MATCH(WatchList!$B105,'All CCC'!$B$7:$B$846,0)))</f>
        <v/>
      </c>
      <c r="AZ105" s="856" t="str">
        <f>IF($B105="","",INDEX('All CCC'!AZ$7:AZ$846,MATCH(WatchList!$B105,'All CCC'!$B$7:$B$846,0)))</f>
        <v/>
      </c>
      <c r="BA105" s="856" t="str">
        <f>IF($B105="","",INDEX('All CCC'!BA$7:BA$846,MATCH(WatchList!$B105,'All CCC'!$B$7:$B$846,0)))</f>
        <v/>
      </c>
      <c r="BB105" s="856" t="str">
        <f>IF($B105="","",INDEX('All CCC'!BB$7:BB$846,MATCH(WatchList!$B105,'All CCC'!$B$7:$B$846,0)))</f>
        <v/>
      </c>
      <c r="BC105" s="856" t="str">
        <f>IF($B105="","",INDEX('All CCC'!BC$7:BC$846,MATCH(WatchList!$B105,'All CCC'!$B$7:$B$846,0)))</f>
        <v/>
      </c>
      <c r="BD105" s="856" t="str">
        <f>IF($B105="","",INDEX('All CCC'!BD$7:BD$846,MATCH(WatchList!$B105,'All CCC'!$B$7:$B$846,0)))</f>
        <v/>
      </c>
      <c r="BE105" s="856" t="str">
        <f>IF($B105="","",INDEX('All CCC'!BE$7:BE$846,MATCH(WatchList!$B105,'All CCC'!$B$7:$B$846,0)))</f>
        <v/>
      </c>
      <c r="BF105" s="856" t="str">
        <f>IF($B105="","",INDEX('All CCC'!BF$7:BF$846,MATCH(WatchList!$B105,'All CCC'!$B$7:$B$846,0)))</f>
        <v/>
      </c>
      <c r="BG105" s="856" t="str">
        <f>IF($B105="","",INDEX('All CCC'!BG$7:BG$846,MATCH(WatchList!$B105,'All CCC'!$B$7:$B$846,0)))</f>
        <v/>
      </c>
    </row>
    <row r="106" spans="1:59" x14ac:dyDescent="0.2">
      <c r="A106" s="550" t="str">
        <f>IF($B106="","",INDEX('All CCC'!A$7:A$846,MATCH(WatchList!$B106,'All CCC'!$B$7:$B$846,0)))</f>
        <v/>
      </c>
      <c r="B106" s="31"/>
      <c r="C106" s="856" t="str">
        <f>IF($B106="","",INDEX('All CCC'!C$7:C$846,MATCH(WatchList!$B106,'All CCC'!$B$7:$B$846,0)))</f>
        <v/>
      </c>
      <c r="D106" s="856" t="str">
        <f>IF($B106="","",INDEX('All CCC'!D$7:D$846,MATCH(WatchList!$B106,'All CCC'!$B$7:$B$846,0)))</f>
        <v/>
      </c>
      <c r="E106" s="856" t="str">
        <f>IF($B106="","",INDEX('All CCC'!E$7:E$846,MATCH(WatchList!$B106,'All CCC'!$B$7:$B$846,0)))</f>
        <v/>
      </c>
      <c r="F106" s="856" t="str">
        <f>IF($B106="","",INDEX('All CCC'!F$7:F$846,MATCH(WatchList!$B106,'All CCC'!$B$7:$B$846,0)))</f>
        <v/>
      </c>
      <c r="G106" s="856" t="str">
        <f>IF($B106="","",INDEX('All CCC'!G$7:G$846,MATCH(WatchList!$B106,'All CCC'!$B$7:$B$846,0)))</f>
        <v/>
      </c>
      <c r="H106" s="856" t="str">
        <f>IF($B106="","",INDEX('All CCC'!H$7:H$846,MATCH(WatchList!$B106,'All CCC'!$B$7:$B$846,0)))</f>
        <v/>
      </c>
      <c r="I106" s="856" t="str">
        <f>IF($B106="","",INDEX('All CCC'!I$7:I$846,MATCH(WatchList!$B106,'All CCC'!$B$7:$B$846,0)))</f>
        <v/>
      </c>
      <c r="J106" s="856" t="str">
        <f>IF($B106="","",INDEX('All CCC'!J$7:J$846,MATCH(WatchList!$B106,'All CCC'!$B$7:$B$846,0)))</f>
        <v/>
      </c>
      <c r="K106" s="856" t="str">
        <f>IF($B106="","",INDEX('All CCC'!K$7:K$846,MATCH(WatchList!$B106,'All CCC'!$B$7:$B$846,0)))</f>
        <v/>
      </c>
      <c r="L106" s="856" t="str">
        <f>IF($B106="","",INDEX('All CCC'!L$7:L$846,MATCH(WatchList!$B106,'All CCC'!$B$7:$B$846,0)))</f>
        <v/>
      </c>
      <c r="M106" s="856" t="str">
        <f>IF($B106="","",INDEX('All CCC'!M$7:M$846,MATCH(WatchList!$B106,'All CCC'!$B$7:$B$846,0)))</f>
        <v/>
      </c>
      <c r="N106" s="856" t="str">
        <f>IF($B106="","",INDEX('All CCC'!N$7:N$846,MATCH(WatchList!$B106,'All CCC'!$B$7:$B$846,0)))</f>
        <v/>
      </c>
      <c r="O106" s="856" t="str">
        <f>IF($B106="","",INDEX('All CCC'!O$7:O$846,MATCH(WatchList!$B106,'All CCC'!$B$7:$B$846,0)))</f>
        <v/>
      </c>
      <c r="P106" s="857" t="str">
        <f>IF($B106="","",INDEX('All CCC'!P$7:P$846,MATCH(WatchList!$B106,'All CCC'!$B$7:$B$846,0)))</f>
        <v/>
      </c>
      <c r="Q106" s="857" t="str">
        <f>IF($B106="","",INDEX('All CCC'!Q$7:Q$846,MATCH(WatchList!$B106,'All CCC'!$B$7:$B$846,0)))</f>
        <v/>
      </c>
      <c r="R106" s="856" t="str">
        <f>IF($B106="","",INDEX('All CCC'!R$7:R$846,MATCH(WatchList!$B106,'All CCC'!$B$7:$B$846,0)))</f>
        <v/>
      </c>
      <c r="S106" s="856" t="str">
        <f>IF($B106="","",INDEX('All CCC'!S$7:S$846,MATCH(WatchList!$B106,'All CCC'!$B$7:$B$846,0)))</f>
        <v/>
      </c>
      <c r="T106" s="856" t="str">
        <f>IF($B106="","",INDEX('All CCC'!T$7:T$846,MATCH(WatchList!$B106,'All CCC'!$B$7:$B$846,0)))</f>
        <v/>
      </c>
      <c r="U106" s="856" t="str">
        <f>IF($B106="","",INDEX('All CCC'!U$7:U$846,MATCH(WatchList!$B106,'All CCC'!$B$7:$B$846,0)))</f>
        <v/>
      </c>
      <c r="V106" s="856" t="str">
        <f>IF($B106="","",INDEX('All CCC'!V$7:V$846,MATCH(WatchList!$B106,'All CCC'!$B$7:$B$846,0)))</f>
        <v/>
      </c>
      <c r="W106" s="856" t="str">
        <f>IF($B106="","",INDEX('All CCC'!W$7:W$846,MATCH(WatchList!$B106,'All CCC'!$B$7:$B$846,0)))</f>
        <v/>
      </c>
      <c r="X106" s="856" t="str">
        <f>IF($B106="","",INDEX('All CCC'!X$7:X$846,MATCH(WatchList!$B106,'All CCC'!$B$7:$B$846,0)))</f>
        <v/>
      </c>
      <c r="Y106" s="856" t="str">
        <f>IF($B106="","",INDEX('All CCC'!Y$7:Y$846,MATCH(WatchList!$B106,'All CCC'!$B$7:$B$846,0)))</f>
        <v/>
      </c>
      <c r="Z106" s="856" t="str">
        <f>IF($B106="","",INDEX('All CCC'!Z$7:Z$846,MATCH(WatchList!$B106,'All CCC'!$B$7:$B$846,0)))</f>
        <v/>
      </c>
      <c r="AA106" s="856" t="str">
        <f>IF($B106="","",INDEX('All CCC'!AA$7:AA$846,MATCH(WatchList!$B106,'All CCC'!$B$7:$B$846,0)))</f>
        <v/>
      </c>
      <c r="AB106" s="856" t="str">
        <f>IF($B106="","",INDEX('All CCC'!AB$7:AB$846,MATCH(WatchList!$B106,'All CCC'!$B$7:$B$846,0)))</f>
        <v/>
      </c>
      <c r="AC106" s="856" t="str">
        <f>IF($B106="","",INDEX('All CCC'!AC$7:AC$846,MATCH(WatchList!$B106,'All CCC'!$B$7:$B$846,0)))</f>
        <v/>
      </c>
      <c r="AD106" s="856" t="str">
        <f>IF($B106="","",INDEX('All CCC'!AD$7:AD$846,MATCH(WatchList!$B106,'All CCC'!$B$7:$B$846,0)))</f>
        <v/>
      </c>
      <c r="AE106" s="856" t="str">
        <f>IF($B106="","",INDEX('All CCC'!AE$7:AE$846,MATCH(WatchList!$B106,'All CCC'!$B$7:$B$846,0)))</f>
        <v/>
      </c>
      <c r="AF106" s="856" t="str">
        <f>IF($B106="","",INDEX('All CCC'!AF$7:AF$846,MATCH(WatchList!$B106,'All CCC'!$B$7:$B$846,0)))</f>
        <v/>
      </c>
      <c r="AG106" s="856" t="str">
        <f>IF($B106="","",INDEX('All CCC'!AG$7:AG$846,MATCH(WatchList!$B106,'All CCC'!$B$7:$B$846,0)))</f>
        <v/>
      </c>
      <c r="AH106" s="856" t="str">
        <f>IF($B106="","",INDEX('All CCC'!AH$7:AH$846,MATCH(WatchList!$B106,'All CCC'!$B$7:$B$846,0)))</f>
        <v/>
      </c>
      <c r="AI106" s="856" t="str">
        <f>IF($B106="","",INDEX('All CCC'!AI$7:AI$846,MATCH(WatchList!$B106,'All CCC'!$B$7:$B$846,0)))</f>
        <v/>
      </c>
      <c r="AJ106" s="856" t="str">
        <f>IF($B106="","",INDEX('All CCC'!AJ$7:AJ$846,MATCH(WatchList!$B106,'All CCC'!$B$7:$B$846,0)))</f>
        <v/>
      </c>
      <c r="AK106" s="856" t="str">
        <f>IF($B106="","",INDEX('All CCC'!AK$7:AK$846,MATCH(WatchList!$B106,'All CCC'!$B$7:$B$846,0)))</f>
        <v/>
      </c>
      <c r="AL106" s="856" t="str">
        <f>IF($B106="","",INDEX('All CCC'!AL$7:AL$846,MATCH(WatchList!$B106,'All CCC'!$B$7:$B$846,0)))</f>
        <v/>
      </c>
      <c r="AM106" s="856" t="str">
        <f>IF($B106="","",INDEX('All CCC'!AM$7:AM$846,MATCH(WatchList!$B106,'All CCC'!$B$7:$B$846,0)))</f>
        <v/>
      </c>
      <c r="AN106" s="856" t="str">
        <f>IF($B106="","",INDEX('All CCC'!AN$7:AN$846,MATCH(WatchList!$B106,'All CCC'!$B$7:$B$846,0)))</f>
        <v/>
      </c>
      <c r="AO106" s="856" t="str">
        <f>IF($B106="","",INDEX('All CCC'!AO$7:AO$846,MATCH(WatchList!$B106,'All CCC'!$B$7:$B$846,0)))</f>
        <v/>
      </c>
      <c r="AP106" s="856" t="str">
        <f>IF($B106="","",INDEX('All CCC'!AP$7:AP$846,MATCH(WatchList!$B106,'All CCC'!$B$7:$B$846,0)))</f>
        <v/>
      </c>
      <c r="AQ106" s="856" t="str">
        <f>IF($B106="","",INDEX('All CCC'!AQ$7:AQ$846,MATCH(WatchList!$B106,'All CCC'!$B$7:$B$846,0)))</f>
        <v/>
      </c>
      <c r="AR106" s="856" t="str">
        <f>IF($B106="","",INDEX('All CCC'!AR$7:AR$846,MATCH(WatchList!$B106,'All CCC'!$B$7:$B$846,0)))</f>
        <v/>
      </c>
      <c r="AS106" s="856" t="str">
        <f>IF($B106="","",INDEX('All CCC'!AS$7:AS$846,MATCH(WatchList!$B106,'All CCC'!$B$7:$B$846,0)))</f>
        <v/>
      </c>
      <c r="AT106" s="856" t="str">
        <f>IF($B106="","",INDEX('All CCC'!AT$7:AT$846,MATCH(WatchList!$B106,'All CCC'!$B$7:$B$846,0)))</f>
        <v/>
      </c>
      <c r="AU106" s="856" t="str">
        <f>IF($B106="","",INDEX('All CCC'!AU$7:AU$846,MATCH(WatchList!$B106,'All CCC'!$B$7:$B$846,0)))</f>
        <v/>
      </c>
      <c r="AV106" s="856" t="str">
        <f>IF($B106="","",INDEX('All CCC'!AV$7:AV$846,MATCH(WatchList!$B106,'All CCC'!$B$7:$B$846,0)))</f>
        <v/>
      </c>
      <c r="AW106" s="856" t="str">
        <f>IF($B106="","",INDEX('All CCC'!AW$7:AW$846,MATCH(WatchList!$B106,'All CCC'!$B$7:$B$846,0)))</f>
        <v/>
      </c>
      <c r="AX106" s="856" t="str">
        <f>IF($B106="","",INDEX('All CCC'!AX$7:AX$846,MATCH(WatchList!$B106,'All CCC'!$B$7:$B$846,0)))</f>
        <v/>
      </c>
      <c r="AY106" s="856" t="str">
        <f>IF($B106="","",INDEX('All CCC'!AY$7:AY$846,MATCH(WatchList!$B106,'All CCC'!$B$7:$B$846,0)))</f>
        <v/>
      </c>
      <c r="AZ106" s="856" t="str">
        <f>IF($B106="","",INDEX('All CCC'!AZ$7:AZ$846,MATCH(WatchList!$B106,'All CCC'!$B$7:$B$846,0)))</f>
        <v/>
      </c>
      <c r="BA106" s="856" t="str">
        <f>IF($B106="","",INDEX('All CCC'!BA$7:BA$846,MATCH(WatchList!$B106,'All CCC'!$B$7:$B$846,0)))</f>
        <v/>
      </c>
      <c r="BB106" s="856" t="str">
        <f>IF($B106="","",INDEX('All CCC'!BB$7:BB$846,MATCH(WatchList!$B106,'All CCC'!$B$7:$B$846,0)))</f>
        <v/>
      </c>
      <c r="BC106" s="856" t="str">
        <f>IF($B106="","",INDEX('All CCC'!BC$7:BC$846,MATCH(WatchList!$B106,'All CCC'!$B$7:$B$846,0)))</f>
        <v/>
      </c>
      <c r="BD106" s="856" t="str">
        <f>IF($B106="","",INDEX('All CCC'!BD$7:BD$846,MATCH(WatchList!$B106,'All CCC'!$B$7:$B$846,0)))</f>
        <v/>
      </c>
      <c r="BE106" s="856" t="str">
        <f>IF($B106="","",INDEX('All CCC'!BE$7:BE$846,MATCH(WatchList!$B106,'All CCC'!$B$7:$B$846,0)))</f>
        <v/>
      </c>
      <c r="BF106" s="856" t="str">
        <f>IF($B106="","",INDEX('All CCC'!BF$7:BF$846,MATCH(WatchList!$B106,'All CCC'!$B$7:$B$846,0)))</f>
        <v/>
      </c>
      <c r="BG106" s="856" t="str">
        <f>IF($B106="","",INDEX('All CCC'!BG$7:BG$846,MATCH(WatchList!$B106,'All CCC'!$B$7:$B$846,0)))</f>
        <v/>
      </c>
    </row>
    <row r="107" spans="1:59" x14ac:dyDescent="0.2">
      <c r="A107" s="550" t="str">
        <f>IF($B107="","",INDEX('All CCC'!A$7:A$846,MATCH(WatchList!$B107,'All CCC'!$B$7:$B$846,0)))</f>
        <v/>
      </c>
      <c r="B107" s="31"/>
      <c r="C107" s="856" t="str">
        <f>IF($B107="","",INDEX('All CCC'!C$7:C$846,MATCH(WatchList!$B107,'All CCC'!$B$7:$B$846,0)))</f>
        <v/>
      </c>
      <c r="D107" s="856" t="str">
        <f>IF($B107="","",INDEX('All CCC'!D$7:D$846,MATCH(WatchList!$B107,'All CCC'!$B$7:$B$846,0)))</f>
        <v/>
      </c>
      <c r="E107" s="856" t="str">
        <f>IF($B107="","",INDEX('All CCC'!E$7:E$846,MATCH(WatchList!$B107,'All CCC'!$B$7:$B$846,0)))</f>
        <v/>
      </c>
      <c r="F107" s="856" t="str">
        <f>IF($B107="","",INDEX('All CCC'!F$7:F$846,MATCH(WatchList!$B107,'All CCC'!$B$7:$B$846,0)))</f>
        <v/>
      </c>
      <c r="G107" s="856" t="str">
        <f>IF($B107="","",INDEX('All CCC'!G$7:G$846,MATCH(WatchList!$B107,'All CCC'!$B$7:$B$846,0)))</f>
        <v/>
      </c>
      <c r="H107" s="856" t="str">
        <f>IF($B107="","",INDEX('All CCC'!H$7:H$846,MATCH(WatchList!$B107,'All CCC'!$B$7:$B$846,0)))</f>
        <v/>
      </c>
      <c r="I107" s="856" t="str">
        <f>IF($B107="","",INDEX('All CCC'!I$7:I$846,MATCH(WatchList!$B107,'All CCC'!$B$7:$B$846,0)))</f>
        <v/>
      </c>
      <c r="J107" s="856" t="str">
        <f>IF($B107="","",INDEX('All CCC'!J$7:J$846,MATCH(WatchList!$B107,'All CCC'!$B$7:$B$846,0)))</f>
        <v/>
      </c>
      <c r="K107" s="856" t="str">
        <f>IF($B107="","",INDEX('All CCC'!K$7:K$846,MATCH(WatchList!$B107,'All CCC'!$B$7:$B$846,0)))</f>
        <v/>
      </c>
      <c r="L107" s="856" t="str">
        <f>IF($B107="","",INDEX('All CCC'!L$7:L$846,MATCH(WatchList!$B107,'All CCC'!$B$7:$B$846,0)))</f>
        <v/>
      </c>
      <c r="M107" s="856" t="str">
        <f>IF($B107="","",INDEX('All CCC'!M$7:M$846,MATCH(WatchList!$B107,'All CCC'!$B$7:$B$846,0)))</f>
        <v/>
      </c>
      <c r="N107" s="856" t="str">
        <f>IF($B107="","",INDEX('All CCC'!N$7:N$846,MATCH(WatchList!$B107,'All CCC'!$B$7:$B$846,0)))</f>
        <v/>
      </c>
      <c r="O107" s="856" t="str">
        <f>IF($B107="","",INDEX('All CCC'!O$7:O$846,MATCH(WatchList!$B107,'All CCC'!$B$7:$B$846,0)))</f>
        <v/>
      </c>
      <c r="P107" s="857" t="str">
        <f>IF($B107="","",INDEX('All CCC'!P$7:P$846,MATCH(WatchList!$B107,'All CCC'!$B$7:$B$846,0)))</f>
        <v/>
      </c>
      <c r="Q107" s="857" t="str">
        <f>IF($B107="","",INDEX('All CCC'!Q$7:Q$846,MATCH(WatchList!$B107,'All CCC'!$B$7:$B$846,0)))</f>
        <v/>
      </c>
      <c r="R107" s="856" t="str">
        <f>IF($B107="","",INDEX('All CCC'!R$7:R$846,MATCH(WatchList!$B107,'All CCC'!$B$7:$B$846,0)))</f>
        <v/>
      </c>
      <c r="S107" s="856" t="str">
        <f>IF($B107="","",INDEX('All CCC'!S$7:S$846,MATCH(WatchList!$B107,'All CCC'!$B$7:$B$846,0)))</f>
        <v/>
      </c>
      <c r="T107" s="856" t="str">
        <f>IF($B107="","",INDEX('All CCC'!T$7:T$846,MATCH(WatchList!$B107,'All CCC'!$B$7:$B$846,0)))</f>
        <v/>
      </c>
      <c r="U107" s="856" t="str">
        <f>IF($B107="","",INDEX('All CCC'!U$7:U$846,MATCH(WatchList!$B107,'All CCC'!$B$7:$B$846,0)))</f>
        <v/>
      </c>
      <c r="V107" s="856" t="str">
        <f>IF($B107="","",INDEX('All CCC'!V$7:V$846,MATCH(WatchList!$B107,'All CCC'!$B$7:$B$846,0)))</f>
        <v/>
      </c>
      <c r="W107" s="856" t="str">
        <f>IF($B107="","",INDEX('All CCC'!W$7:W$846,MATCH(WatchList!$B107,'All CCC'!$B$7:$B$846,0)))</f>
        <v/>
      </c>
      <c r="X107" s="856" t="str">
        <f>IF($B107="","",INDEX('All CCC'!X$7:X$846,MATCH(WatchList!$B107,'All CCC'!$B$7:$B$846,0)))</f>
        <v/>
      </c>
      <c r="Y107" s="856" t="str">
        <f>IF($B107="","",INDEX('All CCC'!Y$7:Y$846,MATCH(WatchList!$B107,'All CCC'!$B$7:$B$846,0)))</f>
        <v/>
      </c>
      <c r="Z107" s="856" t="str">
        <f>IF($B107="","",INDEX('All CCC'!Z$7:Z$846,MATCH(WatchList!$B107,'All CCC'!$B$7:$B$846,0)))</f>
        <v/>
      </c>
      <c r="AA107" s="856" t="str">
        <f>IF($B107="","",INDEX('All CCC'!AA$7:AA$846,MATCH(WatchList!$B107,'All CCC'!$B$7:$B$846,0)))</f>
        <v/>
      </c>
      <c r="AB107" s="856" t="str">
        <f>IF($B107="","",INDEX('All CCC'!AB$7:AB$846,MATCH(WatchList!$B107,'All CCC'!$B$7:$B$846,0)))</f>
        <v/>
      </c>
      <c r="AC107" s="856" t="str">
        <f>IF($B107="","",INDEX('All CCC'!AC$7:AC$846,MATCH(WatchList!$B107,'All CCC'!$B$7:$B$846,0)))</f>
        <v/>
      </c>
      <c r="AD107" s="856" t="str">
        <f>IF($B107="","",INDEX('All CCC'!AD$7:AD$846,MATCH(WatchList!$B107,'All CCC'!$B$7:$B$846,0)))</f>
        <v/>
      </c>
      <c r="AE107" s="856" t="str">
        <f>IF($B107="","",INDEX('All CCC'!AE$7:AE$846,MATCH(WatchList!$B107,'All CCC'!$B$7:$B$846,0)))</f>
        <v/>
      </c>
      <c r="AF107" s="856" t="str">
        <f>IF($B107="","",INDEX('All CCC'!AF$7:AF$846,MATCH(WatchList!$B107,'All CCC'!$B$7:$B$846,0)))</f>
        <v/>
      </c>
      <c r="AG107" s="856" t="str">
        <f>IF($B107="","",INDEX('All CCC'!AG$7:AG$846,MATCH(WatchList!$B107,'All CCC'!$B$7:$B$846,0)))</f>
        <v/>
      </c>
      <c r="AH107" s="856" t="str">
        <f>IF($B107="","",INDEX('All CCC'!AH$7:AH$846,MATCH(WatchList!$B107,'All CCC'!$B$7:$B$846,0)))</f>
        <v/>
      </c>
      <c r="AI107" s="856" t="str">
        <f>IF($B107="","",INDEX('All CCC'!AI$7:AI$846,MATCH(WatchList!$B107,'All CCC'!$B$7:$B$846,0)))</f>
        <v/>
      </c>
      <c r="AJ107" s="856" t="str">
        <f>IF($B107="","",INDEX('All CCC'!AJ$7:AJ$846,MATCH(WatchList!$B107,'All CCC'!$B$7:$B$846,0)))</f>
        <v/>
      </c>
      <c r="AK107" s="856" t="str">
        <f>IF($B107="","",INDEX('All CCC'!AK$7:AK$846,MATCH(WatchList!$B107,'All CCC'!$B$7:$B$846,0)))</f>
        <v/>
      </c>
      <c r="AL107" s="856" t="str">
        <f>IF($B107="","",INDEX('All CCC'!AL$7:AL$846,MATCH(WatchList!$B107,'All CCC'!$B$7:$B$846,0)))</f>
        <v/>
      </c>
      <c r="AM107" s="856" t="str">
        <f>IF($B107="","",INDEX('All CCC'!AM$7:AM$846,MATCH(WatchList!$B107,'All CCC'!$B$7:$B$846,0)))</f>
        <v/>
      </c>
      <c r="AN107" s="856" t="str">
        <f>IF($B107="","",INDEX('All CCC'!AN$7:AN$846,MATCH(WatchList!$B107,'All CCC'!$B$7:$B$846,0)))</f>
        <v/>
      </c>
      <c r="AO107" s="856" t="str">
        <f>IF($B107="","",INDEX('All CCC'!AO$7:AO$846,MATCH(WatchList!$B107,'All CCC'!$B$7:$B$846,0)))</f>
        <v/>
      </c>
      <c r="AP107" s="856" t="str">
        <f>IF($B107="","",INDEX('All CCC'!AP$7:AP$846,MATCH(WatchList!$B107,'All CCC'!$B$7:$B$846,0)))</f>
        <v/>
      </c>
      <c r="AQ107" s="856" t="str">
        <f>IF($B107="","",INDEX('All CCC'!AQ$7:AQ$846,MATCH(WatchList!$B107,'All CCC'!$B$7:$B$846,0)))</f>
        <v/>
      </c>
      <c r="AR107" s="856" t="str">
        <f>IF($B107="","",INDEX('All CCC'!AR$7:AR$846,MATCH(WatchList!$B107,'All CCC'!$B$7:$B$846,0)))</f>
        <v/>
      </c>
      <c r="AS107" s="856" t="str">
        <f>IF($B107="","",INDEX('All CCC'!AS$7:AS$846,MATCH(WatchList!$B107,'All CCC'!$B$7:$B$846,0)))</f>
        <v/>
      </c>
      <c r="AT107" s="856" t="str">
        <f>IF($B107="","",INDEX('All CCC'!AT$7:AT$846,MATCH(WatchList!$B107,'All CCC'!$B$7:$B$846,0)))</f>
        <v/>
      </c>
      <c r="AU107" s="856" t="str">
        <f>IF($B107="","",INDEX('All CCC'!AU$7:AU$846,MATCH(WatchList!$B107,'All CCC'!$B$7:$B$846,0)))</f>
        <v/>
      </c>
      <c r="AV107" s="856" t="str">
        <f>IF($B107="","",INDEX('All CCC'!AV$7:AV$846,MATCH(WatchList!$B107,'All CCC'!$B$7:$B$846,0)))</f>
        <v/>
      </c>
      <c r="AW107" s="856" t="str">
        <f>IF($B107="","",INDEX('All CCC'!AW$7:AW$846,MATCH(WatchList!$B107,'All CCC'!$B$7:$B$846,0)))</f>
        <v/>
      </c>
      <c r="AX107" s="856" t="str">
        <f>IF($B107="","",INDEX('All CCC'!AX$7:AX$846,MATCH(WatchList!$B107,'All CCC'!$B$7:$B$846,0)))</f>
        <v/>
      </c>
      <c r="AY107" s="856" t="str">
        <f>IF($B107="","",INDEX('All CCC'!AY$7:AY$846,MATCH(WatchList!$B107,'All CCC'!$B$7:$B$846,0)))</f>
        <v/>
      </c>
      <c r="AZ107" s="856" t="str">
        <f>IF($B107="","",INDEX('All CCC'!AZ$7:AZ$846,MATCH(WatchList!$B107,'All CCC'!$B$7:$B$846,0)))</f>
        <v/>
      </c>
      <c r="BA107" s="856" t="str">
        <f>IF($B107="","",INDEX('All CCC'!BA$7:BA$846,MATCH(WatchList!$B107,'All CCC'!$B$7:$B$846,0)))</f>
        <v/>
      </c>
      <c r="BB107" s="856" t="str">
        <f>IF($B107="","",INDEX('All CCC'!BB$7:BB$846,MATCH(WatchList!$B107,'All CCC'!$B$7:$B$846,0)))</f>
        <v/>
      </c>
      <c r="BC107" s="856" t="str">
        <f>IF($B107="","",INDEX('All CCC'!BC$7:BC$846,MATCH(WatchList!$B107,'All CCC'!$B$7:$B$846,0)))</f>
        <v/>
      </c>
      <c r="BD107" s="856" t="str">
        <f>IF($B107="","",INDEX('All CCC'!BD$7:BD$846,MATCH(WatchList!$B107,'All CCC'!$B$7:$B$846,0)))</f>
        <v/>
      </c>
      <c r="BE107" s="856" t="str">
        <f>IF($B107="","",INDEX('All CCC'!BE$7:BE$846,MATCH(WatchList!$B107,'All CCC'!$B$7:$B$846,0)))</f>
        <v/>
      </c>
      <c r="BF107" s="856" t="str">
        <f>IF($B107="","",INDEX('All CCC'!BF$7:BF$846,MATCH(WatchList!$B107,'All CCC'!$B$7:$B$846,0)))</f>
        <v/>
      </c>
      <c r="BG107" s="856" t="str">
        <f>IF($B107="","",INDEX('All CCC'!BG$7:BG$846,MATCH(WatchList!$B107,'All CCC'!$B$7:$B$846,0)))</f>
        <v/>
      </c>
    </row>
    <row r="108" spans="1:59" x14ac:dyDescent="0.2">
      <c r="A108" s="550" t="str">
        <f>IF($B108="","",INDEX('All CCC'!A$7:A$846,MATCH(WatchList!$B108,'All CCC'!$B$7:$B$846,0)))</f>
        <v/>
      </c>
      <c r="B108" s="31"/>
      <c r="C108" s="856" t="str">
        <f>IF($B108="","",INDEX('All CCC'!C$7:C$846,MATCH(WatchList!$B108,'All CCC'!$B$7:$B$846,0)))</f>
        <v/>
      </c>
      <c r="D108" s="856" t="str">
        <f>IF($B108="","",INDEX('All CCC'!D$7:D$846,MATCH(WatchList!$B108,'All CCC'!$B$7:$B$846,0)))</f>
        <v/>
      </c>
      <c r="E108" s="856" t="str">
        <f>IF($B108="","",INDEX('All CCC'!E$7:E$846,MATCH(WatchList!$B108,'All CCC'!$B$7:$B$846,0)))</f>
        <v/>
      </c>
      <c r="F108" s="856" t="str">
        <f>IF($B108="","",INDEX('All CCC'!F$7:F$846,MATCH(WatchList!$B108,'All CCC'!$B$7:$B$846,0)))</f>
        <v/>
      </c>
      <c r="G108" s="856" t="str">
        <f>IF($B108="","",INDEX('All CCC'!G$7:G$846,MATCH(WatchList!$B108,'All CCC'!$B$7:$B$846,0)))</f>
        <v/>
      </c>
      <c r="H108" s="856" t="str">
        <f>IF($B108="","",INDEX('All CCC'!H$7:H$846,MATCH(WatchList!$B108,'All CCC'!$B$7:$B$846,0)))</f>
        <v/>
      </c>
      <c r="I108" s="856" t="str">
        <f>IF($B108="","",INDEX('All CCC'!I$7:I$846,MATCH(WatchList!$B108,'All CCC'!$B$7:$B$846,0)))</f>
        <v/>
      </c>
      <c r="J108" s="856" t="str">
        <f>IF($B108="","",INDEX('All CCC'!J$7:J$846,MATCH(WatchList!$B108,'All CCC'!$B$7:$B$846,0)))</f>
        <v/>
      </c>
      <c r="K108" s="856" t="str">
        <f>IF($B108="","",INDEX('All CCC'!K$7:K$846,MATCH(WatchList!$B108,'All CCC'!$B$7:$B$846,0)))</f>
        <v/>
      </c>
      <c r="L108" s="856" t="str">
        <f>IF($B108="","",INDEX('All CCC'!L$7:L$846,MATCH(WatchList!$B108,'All CCC'!$B$7:$B$846,0)))</f>
        <v/>
      </c>
      <c r="M108" s="856" t="str">
        <f>IF($B108="","",INDEX('All CCC'!M$7:M$846,MATCH(WatchList!$B108,'All CCC'!$B$7:$B$846,0)))</f>
        <v/>
      </c>
      <c r="N108" s="856" t="str">
        <f>IF($B108="","",INDEX('All CCC'!N$7:N$846,MATCH(WatchList!$B108,'All CCC'!$B$7:$B$846,0)))</f>
        <v/>
      </c>
      <c r="O108" s="856" t="str">
        <f>IF($B108="","",INDEX('All CCC'!O$7:O$846,MATCH(WatchList!$B108,'All CCC'!$B$7:$B$846,0)))</f>
        <v/>
      </c>
      <c r="P108" s="857" t="str">
        <f>IF($B108="","",INDEX('All CCC'!P$7:P$846,MATCH(WatchList!$B108,'All CCC'!$B$7:$B$846,0)))</f>
        <v/>
      </c>
      <c r="Q108" s="857" t="str">
        <f>IF($B108="","",INDEX('All CCC'!Q$7:Q$846,MATCH(WatchList!$B108,'All CCC'!$B$7:$B$846,0)))</f>
        <v/>
      </c>
      <c r="R108" s="856" t="str">
        <f>IF($B108="","",INDEX('All CCC'!R$7:R$846,MATCH(WatchList!$B108,'All CCC'!$B$7:$B$846,0)))</f>
        <v/>
      </c>
      <c r="S108" s="856" t="str">
        <f>IF($B108="","",INDEX('All CCC'!S$7:S$846,MATCH(WatchList!$B108,'All CCC'!$B$7:$B$846,0)))</f>
        <v/>
      </c>
      <c r="T108" s="856" t="str">
        <f>IF($B108="","",INDEX('All CCC'!T$7:T$846,MATCH(WatchList!$B108,'All CCC'!$B$7:$B$846,0)))</f>
        <v/>
      </c>
      <c r="U108" s="856" t="str">
        <f>IF($B108="","",INDEX('All CCC'!U$7:U$846,MATCH(WatchList!$B108,'All CCC'!$B$7:$B$846,0)))</f>
        <v/>
      </c>
      <c r="V108" s="856" t="str">
        <f>IF($B108="","",INDEX('All CCC'!V$7:V$846,MATCH(WatchList!$B108,'All CCC'!$B$7:$B$846,0)))</f>
        <v/>
      </c>
      <c r="W108" s="856" t="str">
        <f>IF($B108="","",INDEX('All CCC'!W$7:W$846,MATCH(WatchList!$B108,'All CCC'!$B$7:$B$846,0)))</f>
        <v/>
      </c>
      <c r="X108" s="856" t="str">
        <f>IF($B108="","",INDEX('All CCC'!X$7:X$846,MATCH(WatchList!$B108,'All CCC'!$B$7:$B$846,0)))</f>
        <v/>
      </c>
      <c r="Y108" s="856" t="str">
        <f>IF($B108="","",INDEX('All CCC'!Y$7:Y$846,MATCH(WatchList!$B108,'All CCC'!$B$7:$B$846,0)))</f>
        <v/>
      </c>
      <c r="Z108" s="856" t="str">
        <f>IF($B108="","",INDEX('All CCC'!Z$7:Z$846,MATCH(WatchList!$B108,'All CCC'!$B$7:$B$846,0)))</f>
        <v/>
      </c>
      <c r="AA108" s="856" t="str">
        <f>IF($B108="","",INDEX('All CCC'!AA$7:AA$846,MATCH(WatchList!$B108,'All CCC'!$B$7:$B$846,0)))</f>
        <v/>
      </c>
      <c r="AB108" s="856" t="str">
        <f>IF($B108="","",INDEX('All CCC'!AB$7:AB$846,MATCH(WatchList!$B108,'All CCC'!$B$7:$B$846,0)))</f>
        <v/>
      </c>
      <c r="AC108" s="856" t="str">
        <f>IF($B108="","",INDEX('All CCC'!AC$7:AC$846,MATCH(WatchList!$B108,'All CCC'!$B$7:$B$846,0)))</f>
        <v/>
      </c>
      <c r="AD108" s="856" t="str">
        <f>IF($B108="","",INDEX('All CCC'!AD$7:AD$846,MATCH(WatchList!$B108,'All CCC'!$B$7:$B$846,0)))</f>
        <v/>
      </c>
      <c r="AE108" s="856" t="str">
        <f>IF($B108="","",INDEX('All CCC'!AE$7:AE$846,MATCH(WatchList!$B108,'All CCC'!$B$7:$B$846,0)))</f>
        <v/>
      </c>
      <c r="AF108" s="856" t="str">
        <f>IF($B108="","",INDEX('All CCC'!AF$7:AF$846,MATCH(WatchList!$B108,'All CCC'!$B$7:$B$846,0)))</f>
        <v/>
      </c>
      <c r="AG108" s="856" t="str">
        <f>IF($B108="","",INDEX('All CCC'!AG$7:AG$846,MATCH(WatchList!$B108,'All CCC'!$B$7:$B$846,0)))</f>
        <v/>
      </c>
      <c r="AH108" s="856" t="str">
        <f>IF($B108="","",INDEX('All CCC'!AH$7:AH$846,MATCH(WatchList!$B108,'All CCC'!$B$7:$B$846,0)))</f>
        <v/>
      </c>
      <c r="AI108" s="856" t="str">
        <f>IF($B108="","",INDEX('All CCC'!AI$7:AI$846,MATCH(WatchList!$B108,'All CCC'!$B$7:$B$846,0)))</f>
        <v/>
      </c>
      <c r="AJ108" s="856" t="str">
        <f>IF($B108="","",INDEX('All CCC'!AJ$7:AJ$846,MATCH(WatchList!$B108,'All CCC'!$B$7:$B$846,0)))</f>
        <v/>
      </c>
      <c r="AK108" s="856" t="str">
        <f>IF($B108="","",INDEX('All CCC'!AK$7:AK$846,MATCH(WatchList!$B108,'All CCC'!$B$7:$B$846,0)))</f>
        <v/>
      </c>
      <c r="AL108" s="856" t="str">
        <f>IF($B108="","",INDEX('All CCC'!AL$7:AL$846,MATCH(WatchList!$B108,'All CCC'!$B$7:$B$846,0)))</f>
        <v/>
      </c>
      <c r="AM108" s="856" t="str">
        <f>IF($B108="","",INDEX('All CCC'!AM$7:AM$846,MATCH(WatchList!$B108,'All CCC'!$B$7:$B$846,0)))</f>
        <v/>
      </c>
      <c r="AN108" s="856" t="str">
        <f>IF($B108="","",INDEX('All CCC'!AN$7:AN$846,MATCH(WatchList!$B108,'All CCC'!$B$7:$B$846,0)))</f>
        <v/>
      </c>
      <c r="AO108" s="856" t="str">
        <f>IF($B108="","",INDEX('All CCC'!AO$7:AO$846,MATCH(WatchList!$B108,'All CCC'!$B$7:$B$846,0)))</f>
        <v/>
      </c>
      <c r="AP108" s="856" t="str">
        <f>IF($B108="","",INDEX('All CCC'!AP$7:AP$846,MATCH(WatchList!$B108,'All CCC'!$B$7:$B$846,0)))</f>
        <v/>
      </c>
      <c r="AQ108" s="856" t="str">
        <f>IF($B108="","",INDEX('All CCC'!AQ$7:AQ$846,MATCH(WatchList!$B108,'All CCC'!$B$7:$B$846,0)))</f>
        <v/>
      </c>
      <c r="AR108" s="856" t="str">
        <f>IF($B108="","",INDEX('All CCC'!AR$7:AR$846,MATCH(WatchList!$B108,'All CCC'!$B$7:$B$846,0)))</f>
        <v/>
      </c>
      <c r="AS108" s="856" t="str">
        <f>IF($B108="","",INDEX('All CCC'!AS$7:AS$846,MATCH(WatchList!$B108,'All CCC'!$B$7:$B$846,0)))</f>
        <v/>
      </c>
      <c r="AT108" s="856" t="str">
        <f>IF($B108="","",INDEX('All CCC'!AT$7:AT$846,MATCH(WatchList!$B108,'All CCC'!$B$7:$B$846,0)))</f>
        <v/>
      </c>
      <c r="AU108" s="856" t="str">
        <f>IF($B108="","",INDEX('All CCC'!AU$7:AU$846,MATCH(WatchList!$B108,'All CCC'!$B$7:$B$846,0)))</f>
        <v/>
      </c>
      <c r="AV108" s="856" t="str">
        <f>IF($B108="","",INDEX('All CCC'!AV$7:AV$846,MATCH(WatchList!$B108,'All CCC'!$B$7:$B$846,0)))</f>
        <v/>
      </c>
      <c r="AW108" s="856" t="str">
        <f>IF($B108="","",INDEX('All CCC'!AW$7:AW$846,MATCH(WatchList!$B108,'All CCC'!$B$7:$B$846,0)))</f>
        <v/>
      </c>
      <c r="AX108" s="856" t="str">
        <f>IF($B108="","",INDEX('All CCC'!AX$7:AX$846,MATCH(WatchList!$B108,'All CCC'!$B$7:$B$846,0)))</f>
        <v/>
      </c>
      <c r="AY108" s="856" t="str">
        <f>IF($B108="","",INDEX('All CCC'!AY$7:AY$846,MATCH(WatchList!$B108,'All CCC'!$B$7:$B$846,0)))</f>
        <v/>
      </c>
      <c r="AZ108" s="856" t="str">
        <f>IF($B108="","",INDEX('All CCC'!AZ$7:AZ$846,MATCH(WatchList!$B108,'All CCC'!$B$7:$B$846,0)))</f>
        <v/>
      </c>
      <c r="BA108" s="856" t="str">
        <f>IF($B108="","",INDEX('All CCC'!BA$7:BA$846,MATCH(WatchList!$B108,'All CCC'!$B$7:$B$846,0)))</f>
        <v/>
      </c>
      <c r="BB108" s="856" t="str">
        <f>IF($B108="","",INDEX('All CCC'!BB$7:BB$846,MATCH(WatchList!$B108,'All CCC'!$B$7:$B$846,0)))</f>
        <v/>
      </c>
      <c r="BC108" s="856" t="str">
        <f>IF($B108="","",INDEX('All CCC'!BC$7:BC$846,MATCH(WatchList!$B108,'All CCC'!$B$7:$B$846,0)))</f>
        <v/>
      </c>
      <c r="BD108" s="856" t="str">
        <f>IF($B108="","",INDEX('All CCC'!BD$7:BD$846,MATCH(WatchList!$B108,'All CCC'!$B$7:$B$846,0)))</f>
        <v/>
      </c>
      <c r="BE108" s="856" t="str">
        <f>IF($B108="","",INDEX('All CCC'!BE$7:BE$846,MATCH(WatchList!$B108,'All CCC'!$B$7:$B$846,0)))</f>
        <v/>
      </c>
      <c r="BF108" s="856" t="str">
        <f>IF($B108="","",INDEX('All CCC'!BF$7:BF$846,MATCH(WatchList!$B108,'All CCC'!$B$7:$B$846,0)))</f>
        <v/>
      </c>
      <c r="BG108" s="856" t="str">
        <f>IF($B108="","",INDEX('All CCC'!BG$7:BG$846,MATCH(WatchList!$B108,'All CCC'!$B$7:$B$846,0)))</f>
        <v/>
      </c>
    </row>
    <row r="109" spans="1:59" x14ac:dyDescent="0.2">
      <c r="A109" s="550" t="str">
        <f>IF($B109="","",INDEX('All CCC'!A$7:A$846,MATCH(WatchList!$B109,'All CCC'!$B$7:$B$846,0)))</f>
        <v/>
      </c>
      <c r="B109" s="31"/>
      <c r="C109" s="856" t="str">
        <f>IF($B109="","",INDEX('All CCC'!C$7:C$846,MATCH(WatchList!$B109,'All CCC'!$B$7:$B$846,0)))</f>
        <v/>
      </c>
      <c r="D109" s="856" t="str">
        <f>IF($B109="","",INDEX('All CCC'!D$7:D$846,MATCH(WatchList!$B109,'All CCC'!$B$7:$B$846,0)))</f>
        <v/>
      </c>
      <c r="E109" s="856" t="str">
        <f>IF($B109="","",INDEX('All CCC'!E$7:E$846,MATCH(WatchList!$B109,'All CCC'!$B$7:$B$846,0)))</f>
        <v/>
      </c>
      <c r="F109" s="856" t="str">
        <f>IF($B109="","",INDEX('All CCC'!F$7:F$846,MATCH(WatchList!$B109,'All CCC'!$B$7:$B$846,0)))</f>
        <v/>
      </c>
      <c r="G109" s="856" t="str">
        <f>IF($B109="","",INDEX('All CCC'!G$7:G$846,MATCH(WatchList!$B109,'All CCC'!$B$7:$B$846,0)))</f>
        <v/>
      </c>
      <c r="H109" s="856" t="str">
        <f>IF($B109="","",INDEX('All CCC'!H$7:H$846,MATCH(WatchList!$B109,'All CCC'!$B$7:$B$846,0)))</f>
        <v/>
      </c>
      <c r="I109" s="856" t="str">
        <f>IF($B109="","",INDEX('All CCC'!I$7:I$846,MATCH(WatchList!$B109,'All CCC'!$B$7:$B$846,0)))</f>
        <v/>
      </c>
      <c r="J109" s="856" t="str">
        <f>IF($B109="","",INDEX('All CCC'!J$7:J$846,MATCH(WatchList!$B109,'All CCC'!$B$7:$B$846,0)))</f>
        <v/>
      </c>
      <c r="K109" s="856" t="str">
        <f>IF($B109="","",INDEX('All CCC'!K$7:K$846,MATCH(WatchList!$B109,'All CCC'!$B$7:$B$846,0)))</f>
        <v/>
      </c>
      <c r="L109" s="856" t="str">
        <f>IF($B109="","",INDEX('All CCC'!L$7:L$846,MATCH(WatchList!$B109,'All CCC'!$B$7:$B$846,0)))</f>
        <v/>
      </c>
      <c r="M109" s="856" t="str">
        <f>IF($B109="","",INDEX('All CCC'!M$7:M$846,MATCH(WatchList!$B109,'All CCC'!$B$7:$B$846,0)))</f>
        <v/>
      </c>
      <c r="N109" s="856" t="str">
        <f>IF($B109="","",INDEX('All CCC'!N$7:N$846,MATCH(WatchList!$B109,'All CCC'!$B$7:$B$846,0)))</f>
        <v/>
      </c>
      <c r="O109" s="856" t="str">
        <f>IF($B109="","",INDEX('All CCC'!O$7:O$846,MATCH(WatchList!$B109,'All CCC'!$B$7:$B$846,0)))</f>
        <v/>
      </c>
      <c r="P109" s="857" t="str">
        <f>IF($B109="","",INDEX('All CCC'!P$7:P$846,MATCH(WatchList!$B109,'All CCC'!$B$7:$B$846,0)))</f>
        <v/>
      </c>
      <c r="Q109" s="857" t="str">
        <f>IF($B109="","",INDEX('All CCC'!Q$7:Q$846,MATCH(WatchList!$B109,'All CCC'!$B$7:$B$846,0)))</f>
        <v/>
      </c>
      <c r="R109" s="856" t="str">
        <f>IF($B109="","",INDEX('All CCC'!R$7:R$846,MATCH(WatchList!$B109,'All CCC'!$B$7:$B$846,0)))</f>
        <v/>
      </c>
      <c r="S109" s="856" t="str">
        <f>IF($B109="","",INDEX('All CCC'!S$7:S$846,MATCH(WatchList!$B109,'All CCC'!$B$7:$B$846,0)))</f>
        <v/>
      </c>
      <c r="T109" s="856" t="str">
        <f>IF($B109="","",INDEX('All CCC'!T$7:T$846,MATCH(WatchList!$B109,'All CCC'!$B$7:$B$846,0)))</f>
        <v/>
      </c>
      <c r="U109" s="856" t="str">
        <f>IF($B109="","",INDEX('All CCC'!U$7:U$846,MATCH(WatchList!$B109,'All CCC'!$B$7:$B$846,0)))</f>
        <v/>
      </c>
      <c r="V109" s="856" t="str">
        <f>IF($B109="","",INDEX('All CCC'!V$7:V$846,MATCH(WatchList!$B109,'All CCC'!$B$7:$B$846,0)))</f>
        <v/>
      </c>
      <c r="W109" s="856" t="str">
        <f>IF($B109="","",INDEX('All CCC'!W$7:W$846,MATCH(WatchList!$B109,'All CCC'!$B$7:$B$846,0)))</f>
        <v/>
      </c>
      <c r="X109" s="856" t="str">
        <f>IF($B109="","",INDEX('All CCC'!X$7:X$846,MATCH(WatchList!$B109,'All CCC'!$B$7:$B$846,0)))</f>
        <v/>
      </c>
      <c r="Y109" s="856" t="str">
        <f>IF($B109="","",INDEX('All CCC'!Y$7:Y$846,MATCH(WatchList!$B109,'All CCC'!$B$7:$B$846,0)))</f>
        <v/>
      </c>
      <c r="Z109" s="856" t="str">
        <f>IF($B109="","",INDEX('All CCC'!Z$7:Z$846,MATCH(WatchList!$B109,'All CCC'!$B$7:$B$846,0)))</f>
        <v/>
      </c>
      <c r="AA109" s="856" t="str">
        <f>IF($B109="","",INDEX('All CCC'!AA$7:AA$846,MATCH(WatchList!$B109,'All CCC'!$B$7:$B$846,0)))</f>
        <v/>
      </c>
      <c r="AB109" s="856" t="str">
        <f>IF($B109="","",INDEX('All CCC'!AB$7:AB$846,MATCH(WatchList!$B109,'All CCC'!$B$7:$B$846,0)))</f>
        <v/>
      </c>
      <c r="AC109" s="856" t="str">
        <f>IF($B109="","",INDEX('All CCC'!AC$7:AC$846,MATCH(WatchList!$B109,'All CCC'!$B$7:$B$846,0)))</f>
        <v/>
      </c>
      <c r="AD109" s="856" t="str">
        <f>IF($B109="","",INDEX('All CCC'!AD$7:AD$846,MATCH(WatchList!$B109,'All CCC'!$B$7:$B$846,0)))</f>
        <v/>
      </c>
      <c r="AE109" s="856" t="str">
        <f>IF($B109="","",INDEX('All CCC'!AE$7:AE$846,MATCH(WatchList!$B109,'All CCC'!$B$7:$B$846,0)))</f>
        <v/>
      </c>
      <c r="AF109" s="856" t="str">
        <f>IF($B109="","",INDEX('All CCC'!AF$7:AF$846,MATCH(WatchList!$B109,'All CCC'!$B$7:$B$846,0)))</f>
        <v/>
      </c>
      <c r="AG109" s="856" t="str">
        <f>IF($B109="","",INDEX('All CCC'!AG$7:AG$846,MATCH(WatchList!$B109,'All CCC'!$B$7:$B$846,0)))</f>
        <v/>
      </c>
      <c r="AH109" s="856" t="str">
        <f>IF($B109="","",INDEX('All CCC'!AH$7:AH$846,MATCH(WatchList!$B109,'All CCC'!$B$7:$B$846,0)))</f>
        <v/>
      </c>
      <c r="AI109" s="856" t="str">
        <f>IF($B109="","",INDEX('All CCC'!AI$7:AI$846,MATCH(WatchList!$B109,'All CCC'!$B$7:$B$846,0)))</f>
        <v/>
      </c>
      <c r="AJ109" s="856" t="str">
        <f>IF($B109="","",INDEX('All CCC'!AJ$7:AJ$846,MATCH(WatchList!$B109,'All CCC'!$B$7:$B$846,0)))</f>
        <v/>
      </c>
      <c r="AK109" s="856" t="str">
        <f>IF($B109="","",INDEX('All CCC'!AK$7:AK$846,MATCH(WatchList!$B109,'All CCC'!$B$7:$B$846,0)))</f>
        <v/>
      </c>
      <c r="AL109" s="856" t="str">
        <f>IF($B109="","",INDEX('All CCC'!AL$7:AL$846,MATCH(WatchList!$B109,'All CCC'!$B$7:$B$846,0)))</f>
        <v/>
      </c>
      <c r="AM109" s="856" t="str">
        <f>IF($B109="","",INDEX('All CCC'!AM$7:AM$846,MATCH(WatchList!$B109,'All CCC'!$B$7:$B$846,0)))</f>
        <v/>
      </c>
      <c r="AN109" s="856" t="str">
        <f>IF($B109="","",INDEX('All CCC'!AN$7:AN$846,MATCH(WatchList!$B109,'All CCC'!$B$7:$B$846,0)))</f>
        <v/>
      </c>
      <c r="AO109" s="856" t="str">
        <f>IF($B109="","",INDEX('All CCC'!AO$7:AO$846,MATCH(WatchList!$B109,'All CCC'!$B$7:$B$846,0)))</f>
        <v/>
      </c>
      <c r="AP109" s="856" t="str">
        <f>IF($B109="","",INDEX('All CCC'!AP$7:AP$846,MATCH(WatchList!$B109,'All CCC'!$B$7:$B$846,0)))</f>
        <v/>
      </c>
      <c r="AQ109" s="856" t="str">
        <f>IF($B109="","",INDEX('All CCC'!AQ$7:AQ$846,MATCH(WatchList!$B109,'All CCC'!$B$7:$B$846,0)))</f>
        <v/>
      </c>
      <c r="AR109" s="856" t="str">
        <f>IF($B109="","",INDEX('All CCC'!AR$7:AR$846,MATCH(WatchList!$B109,'All CCC'!$B$7:$B$846,0)))</f>
        <v/>
      </c>
      <c r="AS109" s="856" t="str">
        <f>IF($B109="","",INDEX('All CCC'!AS$7:AS$846,MATCH(WatchList!$B109,'All CCC'!$B$7:$B$846,0)))</f>
        <v/>
      </c>
      <c r="AT109" s="856" t="str">
        <f>IF($B109="","",INDEX('All CCC'!AT$7:AT$846,MATCH(WatchList!$B109,'All CCC'!$B$7:$B$846,0)))</f>
        <v/>
      </c>
      <c r="AU109" s="856" t="str">
        <f>IF($B109="","",INDEX('All CCC'!AU$7:AU$846,MATCH(WatchList!$B109,'All CCC'!$B$7:$B$846,0)))</f>
        <v/>
      </c>
      <c r="AV109" s="856" t="str">
        <f>IF($B109="","",INDEX('All CCC'!AV$7:AV$846,MATCH(WatchList!$B109,'All CCC'!$B$7:$B$846,0)))</f>
        <v/>
      </c>
      <c r="AW109" s="856" t="str">
        <f>IF($B109="","",INDEX('All CCC'!AW$7:AW$846,MATCH(WatchList!$B109,'All CCC'!$B$7:$B$846,0)))</f>
        <v/>
      </c>
      <c r="AX109" s="856" t="str">
        <f>IF($B109="","",INDEX('All CCC'!AX$7:AX$846,MATCH(WatchList!$B109,'All CCC'!$B$7:$B$846,0)))</f>
        <v/>
      </c>
      <c r="AY109" s="856" t="str">
        <f>IF($B109="","",INDEX('All CCC'!AY$7:AY$846,MATCH(WatchList!$B109,'All CCC'!$B$7:$B$846,0)))</f>
        <v/>
      </c>
      <c r="AZ109" s="856" t="str">
        <f>IF($B109="","",INDEX('All CCC'!AZ$7:AZ$846,MATCH(WatchList!$B109,'All CCC'!$B$7:$B$846,0)))</f>
        <v/>
      </c>
      <c r="BA109" s="856" t="str">
        <f>IF($B109="","",INDEX('All CCC'!BA$7:BA$846,MATCH(WatchList!$B109,'All CCC'!$B$7:$B$846,0)))</f>
        <v/>
      </c>
      <c r="BB109" s="856" t="str">
        <f>IF($B109="","",INDEX('All CCC'!BB$7:BB$846,MATCH(WatchList!$B109,'All CCC'!$B$7:$B$846,0)))</f>
        <v/>
      </c>
      <c r="BC109" s="856" t="str">
        <f>IF($B109="","",INDEX('All CCC'!BC$7:BC$846,MATCH(WatchList!$B109,'All CCC'!$B$7:$B$846,0)))</f>
        <v/>
      </c>
      <c r="BD109" s="856" t="str">
        <f>IF($B109="","",INDEX('All CCC'!BD$7:BD$846,MATCH(WatchList!$B109,'All CCC'!$B$7:$B$846,0)))</f>
        <v/>
      </c>
      <c r="BE109" s="856" t="str">
        <f>IF($B109="","",INDEX('All CCC'!BE$7:BE$846,MATCH(WatchList!$B109,'All CCC'!$B$7:$B$846,0)))</f>
        <v/>
      </c>
      <c r="BF109" s="856" t="str">
        <f>IF($B109="","",INDEX('All CCC'!BF$7:BF$846,MATCH(WatchList!$B109,'All CCC'!$B$7:$B$846,0)))</f>
        <v/>
      </c>
      <c r="BG109" s="856" t="str">
        <f>IF($B109="","",INDEX('All CCC'!BG$7:BG$846,MATCH(WatchList!$B109,'All CCC'!$B$7:$B$846,0)))</f>
        <v/>
      </c>
    </row>
    <row r="110" spans="1:59" x14ac:dyDescent="0.2">
      <c r="A110" s="550" t="str">
        <f>IF($B110="","",INDEX('All CCC'!A$7:A$846,MATCH(WatchList!$B110,'All CCC'!$B$7:$B$846,0)))</f>
        <v/>
      </c>
      <c r="B110" s="31"/>
      <c r="C110" s="856" t="str">
        <f>IF($B110="","",INDEX('All CCC'!C$7:C$846,MATCH(WatchList!$B110,'All CCC'!$B$7:$B$846,0)))</f>
        <v/>
      </c>
      <c r="D110" s="856" t="str">
        <f>IF($B110="","",INDEX('All CCC'!D$7:D$846,MATCH(WatchList!$B110,'All CCC'!$B$7:$B$846,0)))</f>
        <v/>
      </c>
      <c r="E110" s="856" t="str">
        <f>IF($B110="","",INDEX('All CCC'!E$7:E$846,MATCH(WatchList!$B110,'All CCC'!$B$7:$B$846,0)))</f>
        <v/>
      </c>
      <c r="F110" s="856" t="str">
        <f>IF($B110="","",INDEX('All CCC'!F$7:F$846,MATCH(WatchList!$B110,'All CCC'!$B$7:$B$846,0)))</f>
        <v/>
      </c>
      <c r="G110" s="856" t="str">
        <f>IF($B110="","",INDEX('All CCC'!G$7:G$846,MATCH(WatchList!$B110,'All CCC'!$B$7:$B$846,0)))</f>
        <v/>
      </c>
      <c r="H110" s="856" t="str">
        <f>IF($B110="","",INDEX('All CCC'!H$7:H$846,MATCH(WatchList!$B110,'All CCC'!$B$7:$B$846,0)))</f>
        <v/>
      </c>
      <c r="I110" s="856" t="str">
        <f>IF($B110="","",INDEX('All CCC'!I$7:I$846,MATCH(WatchList!$B110,'All CCC'!$B$7:$B$846,0)))</f>
        <v/>
      </c>
      <c r="J110" s="856" t="str">
        <f>IF($B110="","",INDEX('All CCC'!J$7:J$846,MATCH(WatchList!$B110,'All CCC'!$B$7:$B$846,0)))</f>
        <v/>
      </c>
      <c r="K110" s="856" t="str">
        <f>IF($B110="","",INDEX('All CCC'!K$7:K$846,MATCH(WatchList!$B110,'All CCC'!$B$7:$B$846,0)))</f>
        <v/>
      </c>
      <c r="L110" s="856" t="str">
        <f>IF($B110="","",INDEX('All CCC'!L$7:L$846,MATCH(WatchList!$B110,'All CCC'!$B$7:$B$846,0)))</f>
        <v/>
      </c>
      <c r="M110" s="856" t="str">
        <f>IF($B110="","",INDEX('All CCC'!M$7:M$846,MATCH(WatchList!$B110,'All CCC'!$B$7:$B$846,0)))</f>
        <v/>
      </c>
      <c r="N110" s="856" t="str">
        <f>IF($B110="","",INDEX('All CCC'!N$7:N$846,MATCH(WatchList!$B110,'All CCC'!$B$7:$B$846,0)))</f>
        <v/>
      </c>
      <c r="O110" s="856" t="str">
        <f>IF($B110="","",INDEX('All CCC'!O$7:O$846,MATCH(WatchList!$B110,'All CCC'!$B$7:$B$846,0)))</f>
        <v/>
      </c>
      <c r="P110" s="857" t="str">
        <f>IF($B110="","",INDEX('All CCC'!P$7:P$846,MATCH(WatchList!$B110,'All CCC'!$B$7:$B$846,0)))</f>
        <v/>
      </c>
      <c r="Q110" s="857" t="str">
        <f>IF($B110="","",INDEX('All CCC'!Q$7:Q$846,MATCH(WatchList!$B110,'All CCC'!$B$7:$B$846,0)))</f>
        <v/>
      </c>
      <c r="R110" s="856" t="str">
        <f>IF($B110="","",INDEX('All CCC'!R$7:R$846,MATCH(WatchList!$B110,'All CCC'!$B$7:$B$846,0)))</f>
        <v/>
      </c>
      <c r="S110" s="856" t="str">
        <f>IF($B110="","",INDEX('All CCC'!S$7:S$846,MATCH(WatchList!$B110,'All CCC'!$B$7:$B$846,0)))</f>
        <v/>
      </c>
      <c r="T110" s="856" t="str">
        <f>IF($B110="","",INDEX('All CCC'!T$7:T$846,MATCH(WatchList!$B110,'All CCC'!$B$7:$B$846,0)))</f>
        <v/>
      </c>
      <c r="U110" s="856" t="str">
        <f>IF($B110="","",INDEX('All CCC'!U$7:U$846,MATCH(WatchList!$B110,'All CCC'!$B$7:$B$846,0)))</f>
        <v/>
      </c>
      <c r="V110" s="856" t="str">
        <f>IF($B110="","",INDEX('All CCC'!V$7:V$846,MATCH(WatchList!$B110,'All CCC'!$B$7:$B$846,0)))</f>
        <v/>
      </c>
      <c r="W110" s="856" t="str">
        <f>IF($B110="","",INDEX('All CCC'!W$7:W$846,MATCH(WatchList!$B110,'All CCC'!$B$7:$B$846,0)))</f>
        <v/>
      </c>
      <c r="X110" s="856" t="str">
        <f>IF($B110="","",INDEX('All CCC'!X$7:X$846,MATCH(WatchList!$B110,'All CCC'!$B$7:$B$846,0)))</f>
        <v/>
      </c>
      <c r="Y110" s="856" t="str">
        <f>IF($B110="","",INDEX('All CCC'!Y$7:Y$846,MATCH(WatchList!$B110,'All CCC'!$B$7:$B$846,0)))</f>
        <v/>
      </c>
      <c r="Z110" s="856" t="str">
        <f>IF($B110="","",INDEX('All CCC'!Z$7:Z$846,MATCH(WatchList!$B110,'All CCC'!$B$7:$B$846,0)))</f>
        <v/>
      </c>
      <c r="AA110" s="856" t="str">
        <f>IF($B110="","",INDEX('All CCC'!AA$7:AA$846,MATCH(WatchList!$B110,'All CCC'!$B$7:$B$846,0)))</f>
        <v/>
      </c>
      <c r="AB110" s="856" t="str">
        <f>IF($B110="","",INDEX('All CCC'!AB$7:AB$846,MATCH(WatchList!$B110,'All CCC'!$B$7:$B$846,0)))</f>
        <v/>
      </c>
      <c r="AC110" s="856" t="str">
        <f>IF($B110="","",INDEX('All CCC'!AC$7:AC$846,MATCH(WatchList!$B110,'All CCC'!$B$7:$B$846,0)))</f>
        <v/>
      </c>
      <c r="AD110" s="856" t="str">
        <f>IF($B110="","",INDEX('All CCC'!AD$7:AD$846,MATCH(WatchList!$B110,'All CCC'!$B$7:$B$846,0)))</f>
        <v/>
      </c>
      <c r="AE110" s="856" t="str">
        <f>IF($B110="","",INDEX('All CCC'!AE$7:AE$846,MATCH(WatchList!$B110,'All CCC'!$B$7:$B$846,0)))</f>
        <v/>
      </c>
      <c r="AF110" s="856" t="str">
        <f>IF($B110="","",INDEX('All CCC'!AF$7:AF$846,MATCH(WatchList!$B110,'All CCC'!$B$7:$B$846,0)))</f>
        <v/>
      </c>
      <c r="AG110" s="856" t="str">
        <f>IF($B110="","",INDEX('All CCC'!AG$7:AG$846,MATCH(WatchList!$B110,'All CCC'!$B$7:$B$846,0)))</f>
        <v/>
      </c>
      <c r="AH110" s="856" t="str">
        <f>IF($B110="","",INDEX('All CCC'!AH$7:AH$846,MATCH(WatchList!$B110,'All CCC'!$B$7:$B$846,0)))</f>
        <v/>
      </c>
      <c r="AI110" s="856" t="str">
        <f>IF($B110="","",INDEX('All CCC'!AI$7:AI$846,MATCH(WatchList!$B110,'All CCC'!$B$7:$B$846,0)))</f>
        <v/>
      </c>
      <c r="AJ110" s="856" t="str">
        <f>IF($B110="","",INDEX('All CCC'!AJ$7:AJ$846,MATCH(WatchList!$B110,'All CCC'!$B$7:$B$846,0)))</f>
        <v/>
      </c>
      <c r="AK110" s="856" t="str">
        <f>IF($B110="","",INDEX('All CCC'!AK$7:AK$846,MATCH(WatchList!$B110,'All CCC'!$B$7:$B$846,0)))</f>
        <v/>
      </c>
      <c r="AL110" s="856" t="str">
        <f>IF($B110="","",INDEX('All CCC'!AL$7:AL$846,MATCH(WatchList!$B110,'All CCC'!$B$7:$B$846,0)))</f>
        <v/>
      </c>
      <c r="AM110" s="856" t="str">
        <f>IF($B110="","",INDEX('All CCC'!AM$7:AM$846,MATCH(WatchList!$B110,'All CCC'!$B$7:$B$846,0)))</f>
        <v/>
      </c>
      <c r="AN110" s="856" t="str">
        <f>IF($B110="","",INDEX('All CCC'!AN$7:AN$846,MATCH(WatchList!$B110,'All CCC'!$B$7:$B$846,0)))</f>
        <v/>
      </c>
      <c r="AO110" s="856" t="str">
        <f>IF($B110="","",INDEX('All CCC'!AO$7:AO$846,MATCH(WatchList!$B110,'All CCC'!$B$7:$B$846,0)))</f>
        <v/>
      </c>
      <c r="AP110" s="856" t="str">
        <f>IF($B110="","",INDEX('All CCC'!AP$7:AP$846,MATCH(WatchList!$B110,'All CCC'!$B$7:$B$846,0)))</f>
        <v/>
      </c>
      <c r="AQ110" s="856" t="str">
        <f>IF($B110="","",INDEX('All CCC'!AQ$7:AQ$846,MATCH(WatchList!$B110,'All CCC'!$B$7:$B$846,0)))</f>
        <v/>
      </c>
      <c r="AR110" s="856" t="str">
        <f>IF($B110="","",INDEX('All CCC'!AR$7:AR$846,MATCH(WatchList!$B110,'All CCC'!$B$7:$B$846,0)))</f>
        <v/>
      </c>
      <c r="AS110" s="856" t="str">
        <f>IF($B110="","",INDEX('All CCC'!AS$7:AS$846,MATCH(WatchList!$B110,'All CCC'!$B$7:$B$846,0)))</f>
        <v/>
      </c>
      <c r="AT110" s="856" t="str">
        <f>IF($B110="","",INDEX('All CCC'!AT$7:AT$846,MATCH(WatchList!$B110,'All CCC'!$B$7:$B$846,0)))</f>
        <v/>
      </c>
      <c r="AU110" s="856" t="str">
        <f>IF($B110="","",INDEX('All CCC'!AU$7:AU$846,MATCH(WatchList!$B110,'All CCC'!$B$7:$B$846,0)))</f>
        <v/>
      </c>
      <c r="AV110" s="856" t="str">
        <f>IF($B110="","",INDEX('All CCC'!AV$7:AV$846,MATCH(WatchList!$B110,'All CCC'!$B$7:$B$846,0)))</f>
        <v/>
      </c>
      <c r="AW110" s="856" t="str">
        <f>IF($B110="","",INDEX('All CCC'!AW$7:AW$846,MATCH(WatchList!$B110,'All CCC'!$B$7:$B$846,0)))</f>
        <v/>
      </c>
      <c r="AX110" s="856" t="str">
        <f>IF($B110="","",INDEX('All CCC'!AX$7:AX$846,MATCH(WatchList!$B110,'All CCC'!$B$7:$B$846,0)))</f>
        <v/>
      </c>
      <c r="AY110" s="856" t="str">
        <f>IF($B110="","",INDEX('All CCC'!AY$7:AY$846,MATCH(WatchList!$B110,'All CCC'!$B$7:$B$846,0)))</f>
        <v/>
      </c>
      <c r="AZ110" s="856" t="str">
        <f>IF($B110="","",INDEX('All CCC'!AZ$7:AZ$846,MATCH(WatchList!$B110,'All CCC'!$B$7:$B$846,0)))</f>
        <v/>
      </c>
      <c r="BA110" s="856" t="str">
        <f>IF($B110="","",INDEX('All CCC'!BA$7:BA$846,MATCH(WatchList!$B110,'All CCC'!$B$7:$B$846,0)))</f>
        <v/>
      </c>
      <c r="BB110" s="856" t="str">
        <f>IF($B110="","",INDEX('All CCC'!BB$7:BB$846,MATCH(WatchList!$B110,'All CCC'!$B$7:$B$846,0)))</f>
        <v/>
      </c>
      <c r="BC110" s="856" t="str">
        <f>IF($B110="","",INDEX('All CCC'!BC$7:BC$846,MATCH(WatchList!$B110,'All CCC'!$B$7:$B$846,0)))</f>
        <v/>
      </c>
      <c r="BD110" s="856" t="str">
        <f>IF($B110="","",INDEX('All CCC'!BD$7:BD$846,MATCH(WatchList!$B110,'All CCC'!$B$7:$B$846,0)))</f>
        <v/>
      </c>
      <c r="BE110" s="856" t="str">
        <f>IF($B110="","",INDEX('All CCC'!BE$7:BE$846,MATCH(WatchList!$B110,'All CCC'!$B$7:$B$846,0)))</f>
        <v/>
      </c>
      <c r="BF110" s="856" t="str">
        <f>IF($B110="","",INDEX('All CCC'!BF$7:BF$846,MATCH(WatchList!$B110,'All CCC'!$B$7:$B$846,0)))</f>
        <v/>
      </c>
      <c r="BG110" s="856" t="str">
        <f>IF($B110="","",INDEX('All CCC'!BG$7:BG$846,MATCH(WatchList!$B110,'All CCC'!$B$7:$B$846,0)))</f>
        <v/>
      </c>
    </row>
    <row r="111" spans="1:59" x14ac:dyDescent="0.2">
      <c r="A111" s="550" t="str">
        <f>IF($B111="","",INDEX('All CCC'!A$7:A$846,MATCH(WatchList!$B111,'All CCC'!$B$7:$B$846,0)))</f>
        <v/>
      </c>
      <c r="B111" s="31"/>
      <c r="C111" s="856" t="str">
        <f>IF($B111="","",INDEX('All CCC'!C$7:C$846,MATCH(WatchList!$B111,'All CCC'!$B$7:$B$846,0)))</f>
        <v/>
      </c>
      <c r="D111" s="856" t="str">
        <f>IF($B111="","",INDEX('All CCC'!D$7:D$846,MATCH(WatchList!$B111,'All CCC'!$B$7:$B$846,0)))</f>
        <v/>
      </c>
      <c r="E111" s="856" t="str">
        <f>IF($B111="","",INDEX('All CCC'!E$7:E$846,MATCH(WatchList!$B111,'All CCC'!$B$7:$B$846,0)))</f>
        <v/>
      </c>
      <c r="F111" s="856" t="str">
        <f>IF($B111="","",INDEX('All CCC'!F$7:F$846,MATCH(WatchList!$B111,'All CCC'!$B$7:$B$846,0)))</f>
        <v/>
      </c>
      <c r="G111" s="856" t="str">
        <f>IF($B111="","",INDEX('All CCC'!G$7:G$846,MATCH(WatchList!$B111,'All CCC'!$B$7:$B$846,0)))</f>
        <v/>
      </c>
      <c r="H111" s="856" t="str">
        <f>IF($B111="","",INDEX('All CCC'!H$7:H$846,MATCH(WatchList!$B111,'All CCC'!$B$7:$B$846,0)))</f>
        <v/>
      </c>
      <c r="I111" s="856" t="str">
        <f>IF($B111="","",INDEX('All CCC'!I$7:I$846,MATCH(WatchList!$B111,'All CCC'!$B$7:$B$846,0)))</f>
        <v/>
      </c>
      <c r="J111" s="856" t="str">
        <f>IF($B111="","",INDEX('All CCC'!J$7:J$846,MATCH(WatchList!$B111,'All CCC'!$B$7:$B$846,0)))</f>
        <v/>
      </c>
      <c r="K111" s="856" t="str">
        <f>IF($B111="","",INDEX('All CCC'!K$7:K$846,MATCH(WatchList!$B111,'All CCC'!$B$7:$B$846,0)))</f>
        <v/>
      </c>
      <c r="L111" s="856" t="str">
        <f>IF($B111="","",INDEX('All CCC'!L$7:L$846,MATCH(WatchList!$B111,'All CCC'!$B$7:$B$846,0)))</f>
        <v/>
      </c>
      <c r="M111" s="856" t="str">
        <f>IF($B111="","",INDEX('All CCC'!M$7:M$846,MATCH(WatchList!$B111,'All CCC'!$B$7:$B$846,0)))</f>
        <v/>
      </c>
      <c r="N111" s="856" t="str">
        <f>IF($B111="","",INDEX('All CCC'!N$7:N$846,MATCH(WatchList!$B111,'All CCC'!$B$7:$B$846,0)))</f>
        <v/>
      </c>
      <c r="O111" s="856" t="str">
        <f>IF($B111="","",INDEX('All CCC'!O$7:O$846,MATCH(WatchList!$B111,'All CCC'!$B$7:$B$846,0)))</f>
        <v/>
      </c>
      <c r="P111" s="857" t="str">
        <f>IF($B111="","",INDEX('All CCC'!P$7:P$846,MATCH(WatchList!$B111,'All CCC'!$B$7:$B$846,0)))</f>
        <v/>
      </c>
      <c r="Q111" s="857" t="str">
        <f>IF($B111="","",INDEX('All CCC'!Q$7:Q$846,MATCH(WatchList!$B111,'All CCC'!$B$7:$B$846,0)))</f>
        <v/>
      </c>
      <c r="R111" s="856" t="str">
        <f>IF($B111="","",INDEX('All CCC'!R$7:R$846,MATCH(WatchList!$B111,'All CCC'!$B$7:$B$846,0)))</f>
        <v/>
      </c>
      <c r="S111" s="856" t="str">
        <f>IF($B111="","",INDEX('All CCC'!S$7:S$846,MATCH(WatchList!$B111,'All CCC'!$B$7:$B$846,0)))</f>
        <v/>
      </c>
      <c r="T111" s="856" t="str">
        <f>IF($B111="","",INDEX('All CCC'!T$7:T$846,MATCH(WatchList!$B111,'All CCC'!$B$7:$B$846,0)))</f>
        <v/>
      </c>
      <c r="U111" s="856" t="str">
        <f>IF($B111="","",INDEX('All CCC'!U$7:U$846,MATCH(WatchList!$B111,'All CCC'!$B$7:$B$846,0)))</f>
        <v/>
      </c>
      <c r="V111" s="856" t="str">
        <f>IF($B111="","",INDEX('All CCC'!V$7:V$846,MATCH(WatchList!$B111,'All CCC'!$B$7:$B$846,0)))</f>
        <v/>
      </c>
      <c r="W111" s="856" t="str">
        <f>IF($B111="","",INDEX('All CCC'!W$7:W$846,MATCH(WatchList!$B111,'All CCC'!$B$7:$B$846,0)))</f>
        <v/>
      </c>
      <c r="X111" s="856" t="str">
        <f>IF($B111="","",INDEX('All CCC'!X$7:X$846,MATCH(WatchList!$B111,'All CCC'!$B$7:$B$846,0)))</f>
        <v/>
      </c>
      <c r="Y111" s="856" t="str">
        <f>IF($B111="","",INDEX('All CCC'!Y$7:Y$846,MATCH(WatchList!$B111,'All CCC'!$B$7:$B$846,0)))</f>
        <v/>
      </c>
      <c r="Z111" s="856" t="str">
        <f>IF($B111="","",INDEX('All CCC'!Z$7:Z$846,MATCH(WatchList!$B111,'All CCC'!$B$7:$B$846,0)))</f>
        <v/>
      </c>
      <c r="AA111" s="856" t="str">
        <f>IF($B111="","",INDEX('All CCC'!AA$7:AA$846,MATCH(WatchList!$B111,'All CCC'!$B$7:$B$846,0)))</f>
        <v/>
      </c>
      <c r="AB111" s="856" t="str">
        <f>IF($B111="","",INDEX('All CCC'!AB$7:AB$846,MATCH(WatchList!$B111,'All CCC'!$B$7:$B$846,0)))</f>
        <v/>
      </c>
      <c r="AC111" s="856" t="str">
        <f>IF($B111="","",INDEX('All CCC'!AC$7:AC$846,MATCH(WatchList!$B111,'All CCC'!$B$7:$B$846,0)))</f>
        <v/>
      </c>
      <c r="AD111" s="856" t="str">
        <f>IF($B111="","",INDEX('All CCC'!AD$7:AD$846,MATCH(WatchList!$B111,'All CCC'!$B$7:$B$846,0)))</f>
        <v/>
      </c>
      <c r="AE111" s="856" t="str">
        <f>IF($B111="","",INDEX('All CCC'!AE$7:AE$846,MATCH(WatchList!$B111,'All CCC'!$B$7:$B$846,0)))</f>
        <v/>
      </c>
      <c r="AF111" s="856" t="str">
        <f>IF($B111="","",INDEX('All CCC'!AF$7:AF$846,MATCH(WatchList!$B111,'All CCC'!$B$7:$B$846,0)))</f>
        <v/>
      </c>
      <c r="AG111" s="856" t="str">
        <f>IF($B111="","",INDEX('All CCC'!AG$7:AG$846,MATCH(WatchList!$B111,'All CCC'!$B$7:$B$846,0)))</f>
        <v/>
      </c>
      <c r="AH111" s="856" t="str">
        <f>IF($B111="","",INDEX('All CCC'!AH$7:AH$846,MATCH(WatchList!$B111,'All CCC'!$B$7:$B$846,0)))</f>
        <v/>
      </c>
      <c r="AI111" s="856" t="str">
        <f>IF($B111="","",INDEX('All CCC'!AI$7:AI$846,MATCH(WatchList!$B111,'All CCC'!$B$7:$B$846,0)))</f>
        <v/>
      </c>
      <c r="AJ111" s="856" t="str">
        <f>IF($B111="","",INDEX('All CCC'!AJ$7:AJ$846,MATCH(WatchList!$B111,'All CCC'!$B$7:$B$846,0)))</f>
        <v/>
      </c>
      <c r="AK111" s="856" t="str">
        <f>IF($B111="","",INDEX('All CCC'!AK$7:AK$846,MATCH(WatchList!$B111,'All CCC'!$B$7:$B$846,0)))</f>
        <v/>
      </c>
      <c r="AL111" s="856" t="str">
        <f>IF($B111="","",INDEX('All CCC'!AL$7:AL$846,MATCH(WatchList!$B111,'All CCC'!$B$7:$B$846,0)))</f>
        <v/>
      </c>
      <c r="AM111" s="856" t="str">
        <f>IF($B111="","",INDEX('All CCC'!AM$7:AM$846,MATCH(WatchList!$B111,'All CCC'!$B$7:$B$846,0)))</f>
        <v/>
      </c>
      <c r="AN111" s="856" t="str">
        <f>IF($B111="","",INDEX('All CCC'!AN$7:AN$846,MATCH(WatchList!$B111,'All CCC'!$B$7:$B$846,0)))</f>
        <v/>
      </c>
      <c r="AO111" s="856" t="str">
        <f>IF($B111="","",INDEX('All CCC'!AO$7:AO$846,MATCH(WatchList!$B111,'All CCC'!$B$7:$B$846,0)))</f>
        <v/>
      </c>
      <c r="AP111" s="856" t="str">
        <f>IF($B111="","",INDEX('All CCC'!AP$7:AP$846,MATCH(WatchList!$B111,'All CCC'!$B$7:$B$846,0)))</f>
        <v/>
      </c>
      <c r="AQ111" s="856" t="str">
        <f>IF($B111="","",INDEX('All CCC'!AQ$7:AQ$846,MATCH(WatchList!$B111,'All CCC'!$B$7:$B$846,0)))</f>
        <v/>
      </c>
      <c r="AR111" s="856" t="str">
        <f>IF($B111="","",INDEX('All CCC'!AR$7:AR$846,MATCH(WatchList!$B111,'All CCC'!$B$7:$B$846,0)))</f>
        <v/>
      </c>
      <c r="AS111" s="856" t="str">
        <f>IF($B111="","",INDEX('All CCC'!AS$7:AS$846,MATCH(WatchList!$B111,'All CCC'!$B$7:$B$846,0)))</f>
        <v/>
      </c>
      <c r="AT111" s="856" t="str">
        <f>IF($B111="","",INDEX('All CCC'!AT$7:AT$846,MATCH(WatchList!$B111,'All CCC'!$B$7:$B$846,0)))</f>
        <v/>
      </c>
      <c r="AU111" s="856" t="str">
        <f>IF($B111="","",INDEX('All CCC'!AU$7:AU$846,MATCH(WatchList!$B111,'All CCC'!$B$7:$B$846,0)))</f>
        <v/>
      </c>
      <c r="AV111" s="856" t="str">
        <f>IF($B111="","",INDEX('All CCC'!AV$7:AV$846,MATCH(WatchList!$B111,'All CCC'!$B$7:$B$846,0)))</f>
        <v/>
      </c>
      <c r="AW111" s="856" t="str">
        <f>IF($B111="","",INDEX('All CCC'!AW$7:AW$846,MATCH(WatchList!$B111,'All CCC'!$B$7:$B$846,0)))</f>
        <v/>
      </c>
      <c r="AX111" s="856" t="str">
        <f>IF($B111="","",INDEX('All CCC'!AX$7:AX$846,MATCH(WatchList!$B111,'All CCC'!$B$7:$B$846,0)))</f>
        <v/>
      </c>
      <c r="AY111" s="856" t="str">
        <f>IF($B111="","",INDEX('All CCC'!AY$7:AY$846,MATCH(WatchList!$B111,'All CCC'!$B$7:$B$846,0)))</f>
        <v/>
      </c>
      <c r="AZ111" s="856" t="str">
        <f>IF($B111="","",INDEX('All CCC'!AZ$7:AZ$846,MATCH(WatchList!$B111,'All CCC'!$B$7:$B$846,0)))</f>
        <v/>
      </c>
      <c r="BA111" s="856" t="str">
        <f>IF($B111="","",INDEX('All CCC'!BA$7:BA$846,MATCH(WatchList!$B111,'All CCC'!$B$7:$B$846,0)))</f>
        <v/>
      </c>
      <c r="BB111" s="856" t="str">
        <f>IF($B111="","",INDEX('All CCC'!BB$7:BB$846,MATCH(WatchList!$B111,'All CCC'!$B$7:$B$846,0)))</f>
        <v/>
      </c>
      <c r="BC111" s="856" t="str">
        <f>IF($B111="","",INDEX('All CCC'!BC$7:BC$846,MATCH(WatchList!$B111,'All CCC'!$B$7:$B$846,0)))</f>
        <v/>
      </c>
      <c r="BD111" s="856" t="str">
        <f>IF($B111="","",INDEX('All CCC'!BD$7:BD$846,MATCH(WatchList!$B111,'All CCC'!$B$7:$B$846,0)))</f>
        <v/>
      </c>
      <c r="BE111" s="856" t="str">
        <f>IF($B111="","",INDEX('All CCC'!BE$7:BE$846,MATCH(WatchList!$B111,'All CCC'!$B$7:$B$846,0)))</f>
        <v/>
      </c>
      <c r="BF111" s="856" t="str">
        <f>IF($B111="","",INDEX('All CCC'!BF$7:BF$846,MATCH(WatchList!$B111,'All CCC'!$B$7:$B$846,0)))</f>
        <v/>
      </c>
      <c r="BG111" s="856" t="str">
        <f>IF($B111="","",INDEX('All CCC'!BG$7:BG$846,MATCH(WatchList!$B111,'All CCC'!$B$7:$B$846,0)))</f>
        <v/>
      </c>
    </row>
    <row r="112" spans="1:59" x14ac:dyDescent="0.2">
      <c r="A112" s="550" t="str">
        <f>IF($B112="","",INDEX('All CCC'!A$7:A$846,MATCH(WatchList!$B112,'All CCC'!$B$7:$B$846,0)))</f>
        <v/>
      </c>
      <c r="B112" s="31"/>
      <c r="C112" s="856" t="str">
        <f>IF($B112="","",INDEX('All CCC'!C$7:C$846,MATCH(WatchList!$B112,'All CCC'!$B$7:$B$846,0)))</f>
        <v/>
      </c>
      <c r="D112" s="856" t="str">
        <f>IF($B112="","",INDEX('All CCC'!D$7:D$846,MATCH(WatchList!$B112,'All CCC'!$B$7:$B$846,0)))</f>
        <v/>
      </c>
      <c r="E112" s="856" t="str">
        <f>IF($B112="","",INDEX('All CCC'!E$7:E$846,MATCH(WatchList!$B112,'All CCC'!$B$7:$B$846,0)))</f>
        <v/>
      </c>
      <c r="F112" s="856" t="str">
        <f>IF($B112="","",INDEX('All CCC'!F$7:F$846,MATCH(WatchList!$B112,'All CCC'!$B$7:$B$846,0)))</f>
        <v/>
      </c>
      <c r="G112" s="856" t="str">
        <f>IF($B112="","",INDEX('All CCC'!G$7:G$846,MATCH(WatchList!$B112,'All CCC'!$B$7:$B$846,0)))</f>
        <v/>
      </c>
      <c r="H112" s="856" t="str">
        <f>IF($B112="","",INDEX('All CCC'!H$7:H$846,MATCH(WatchList!$B112,'All CCC'!$B$7:$B$846,0)))</f>
        <v/>
      </c>
      <c r="I112" s="856" t="str">
        <f>IF($B112="","",INDEX('All CCC'!I$7:I$846,MATCH(WatchList!$B112,'All CCC'!$B$7:$B$846,0)))</f>
        <v/>
      </c>
      <c r="J112" s="856" t="str">
        <f>IF($B112="","",INDEX('All CCC'!J$7:J$846,MATCH(WatchList!$B112,'All CCC'!$B$7:$B$846,0)))</f>
        <v/>
      </c>
      <c r="K112" s="856" t="str">
        <f>IF($B112="","",INDEX('All CCC'!K$7:K$846,MATCH(WatchList!$B112,'All CCC'!$B$7:$B$846,0)))</f>
        <v/>
      </c>
      <c r="L112" s="856" t="str">
        <f>IF($B112="","",INDEX('All CCC'!L$7:L$846,MATCH(WatchList!$B112,'All CCC'!$B$7:$B$846,0)))</f>
        <v/>
      </c>
      <c r="M112" s="856" t="str">
        <f>IF($B112="","",INDEX('All CCC'!M$7:M$846,MATCH(WatchList!$B112,'All CCC'!$B$7:$B$846,0)))</f>
        <v/>
      </c>
      <c r="N112" s="856" t="str">
        <f>IF($B112="","",INDEX('All CCC'!N$7:N$846,MATCH(WatchList!$B112,'All CCC'!$B$7:$B$846,0)))</f>
        <v/>
      </c>
      <c r="O112" s="856" t="str">
        <f>IF($B112="","",INDEX('All CCC'!O$7:O$846,MATCH(WatchList!$B112,'All CCC'!$B$7:$B$846,0)))</f>
        <v/>
      </c>
      <c r="P112" s="857" t="str">
        <f>IF($B112="","",INDEX('All CCC'!P$7:P$846,MATCH(WatchList!$B112,'All CCC'!$B$7:$B$846,0)))</f>
        <v/>
      </c>
      <c r="Q112" s="857" t="str">
        <f>IF($B112="","",INDEX('All CCC'!Q$7:Q$846,MATCH(WatchList!$B112,'All CCC'!$B$7:$B$846,0)))</f>
        <v/>
      </c>
      <c r="R112" s="856" t="str">
        <f>IF($B112="","",INDEX('All CCC'!R$7:R$846,MATCH(WatchList!$B112,'All CCC'!$B$7:$B$846,0)))</f>
        <v/>
      </c>
      <c r="S112" s="856" t="str">
        <f>IF($B112="","",INDEX('All CCC'!S$7:S$846,MATCH(WatchList!$B112,'All CCC'!$B$7:$B$846,0)))</f>
        <v/>
      </c>
      <c r="T112" s="856" t="str">
        <f>IF($B112="","",INDEX('All CCC'!T$7:T$846,MATCH(WatchList!$B112,'All CCC'!$B$7:$B$846,0)))</f>
        <v/>
      </c>
      <c r="U112" s="856" t="str">
        <f>IF($B112="","",INDEX('All CCC'!U$7:U$846,MATCH(WatchList!$B112,'All CCC'!$B$7:$B$846,0)))</f>
        <v/>
      </c>
      <c r="V112" s="856" t="str">
        <f>IF($B112="","",INDEX('All CCC'!V$7:V$846,MATCH(WatchList!$B112,'All CCC'!$B$7:$B$846,0)))</f>
        <v/>
      </c>
      <c r="W112" s="856" t="str">
        <f>IF($B112="","",INDEX('All CCC'!W$7:W$846,MATCH(WatchList!$B112,'All CCC'!$B$7:$B$846,0)))</f>
        <v/>
      </c>
      <c r="X112" s="856" t="str">
        <f>IF($B112="","",INDEX('All CCC'!X$7:X$846,MATCH(WatchList!$B112,'All CCC'!$B$7:$B$846,0)))</f>
        <v/>
      </c>
      <c r="Y112" s="856" t="str">
        <f>IF($B112="","",INDEX('All CCC'!Y$7:Y$846,MATCH(WatchList!$B112,'All CCC'!$B$7:$B$846,0)))</f>
        <v/>
      </c>
      <c r="Z112" s="856" t="str">
        <f>IF($B112="","",INDEX('All CCC'!Z$7:Z$846,MATCH(WatchList!$B112,'All CCC'!$B$7:$B$846,0)))</f>
        <v/>
      </c>
      <c r="AA112" s="856" t="str">
        <f>IF($B112="","",INDEX('All CCC'!AA$7:AA$846,MATCH(WatchList!$B112,'All CCC'!$B$7:$B$846,0)))</f>
        <v/>
      </c>
      <c r="AB112" s="856" t="str">
        <f>IF($B112="","",INDEX('All CCC'!AB$7:AB$846,MATCH(WatchList!$B112,'All CCC'!$B$7:$B$846,0)))</f>
        <v/>
      </c>
      <c r="AC112" s="856" t="str">
        <f>IF($B112="","",INDEX('All CCC'!AC$7:AC$846,MATCH(WatchList!$B112,'All CCC'!$B$7:$B$846,0)))</f>
        <v/>
      </c>
      <c r="AD112" s="856" t="str">
        <f>IF($B112="","",INDEX('All CCC'!AD$7:AD$846,MATCH(WatchList!$B112,'All CCC'!$B$7:$B$846,0)))</f>
        <v/>
      </c>
      <c r="AE112" s="856" t="str">
        <f>IF($B112="","",INDEX('All CCC'!AE$7:AE$846,MATCH(WatchList!$B112,'All CCC'!$B$7:$B$846,0)))</f>
        <v/>
      </c>
      <c r="AF112" s="856" t="str">
        <f>IF($B112="","",INDEX('All CCC'!AF$7:AF$846,MATCH(WatchList!$B112,'All CCC'!$B$7:$B$846,0)))</f>
        <v/>
      </c>
      <c r="AG112" s="856" t="str">
        <f>IF($B112="","",INDEX('All CCC'!AG$7:AG$846,MATCH(WatchList!$B112,'All CCC'!$B$7:$B$846,0)))</f>
        <v/>
      </c>
      <c r="AH112" s="856" t="str">
        <f>IF($B112="","",INDEX('All CCC'!AH$7:AH$846,MATCH(WatchList!$B112,'All CCC'!$B$7:$B$846,0)))</f>
        <v/>
      </c>
      <c r="AI112" s="856" t="str">
        <f>IF($B112="","",INDEX('All CCC'!AI$7:AI$846,MATCH(WatchList!$B112,'All CCC'!$B$7:$B$846,0)))</f>
        <v/>
      </c>
      <c r="AJ112" s="856" t="str">
        <f>IF($B112="","",INDEX('All CCC'!AJ$7:AJ$846,MATCH(WatchList!$B112,'All CCC'!$B$7:$B$846,0)))</f>
        <v/>
      </c>
      <c r="AK112" s="856" t="str">
        <f>IF($B112="","",INDEX('All CCC'!AK$7:AK$846,MATCH(WatchList!$B112,'All CCC'!$B$7:$B$846,0)))</f>
        <v/>
      </c>
      <c r="AL112" s="856" t="str">
        <f>IF($B112="","",INDEX('All CCC'!AL$7:AL$846,MATCH(WatchList!$B112,'All CCC'!$B$7:$B$846,0)))</f>
        <v/>
      </c>
      <c r="AM112" s="856" t="str">
        <f>IF($B112="","",INDEX('All CCC'!AM$7:AM$846,MATCH(WatchList!$B112,'All CCC'!$B$7:$B$846,0)))</f>
        <v/>
      </c>
      <c r="AN112" s="856" t="str">
        <f>IF($B112="","",INDEX('All CCC'!AN$7:AN$846,MATCH(WatchList!$B112,'All CCC'!$B$7:$B$846,0)))</f>
        <v/>
      </c>
      <c r="AO112" s="856" t="str">
        <f>IF($B112="","",INDEX('All CCC'!AO$7:AO$846,MATCH(WatchList!$B112,'All CCC'!$B$7:$B$846,0)))</f>
        <v/>
      </c>
      <c r="AP112" s="856" t="str">
        <f>IF($B112="","",INDEX('All CCC'!AP$7:AP$846,MATCH(WatchList!$B112,'All CCC'!$B$7:$B$846,0)))</f>
        <v/>
      </c>
      <c r="AQ112" s="856" t="str">
        <f>IF($B112="","",INDEX('All CCC'!AQ$7:AQ$846,MATCH(WatchList!$B112,'All CCC'!$B$7:$B$846,0)))</f>
        <v/>
      </c>
      <c r="AR112" s="856" t="str">
        <f>IF($B112="","",INDEX('All CCC'!AR$7:AR$846,MATCH(WatchList!$B112,'All CCC'!$B$7:$B$846,0)))</f>
        <v/>
      </c>
      <c r="AS112" s="856" t="str">
        <f>IF($B112="","",INDEX('All CCC'!AS$7:AS$846,MATCH(WatchList!$B112,'All CCC'!$B$7:$B$846,0)))</f>
        <v/>
      </c>
      <c r="AT112" s="856" t="str">
        <f>IF($B112="","",INDEX('All CCC'!AT$7:AT$846,MATCH(WatchList!$B112,'All CCC'!$B$7:$B$846,0)))</f>
        <v/>
      </c>
      <c r="AU112" s="856" t="str">
        <f>IF($B112="","",INDEX('All CCC'!AU$7:AU$846,MATCH(WatchList!$B112,'All CCC'!$B$7:$B$846,0)))</f>
        <v/>
      </c>
      <c r="AV112" s="856" t="str">
        <f>IF($B112="","",INDEX('All CCC'!AV$7:AV$846,MATCH(WatchList!$B112,'All CCC'!$B$7:$B$846,0)))</f>
        <v/>
      </c>
      <c r="AW112" s="856" t="str">
        <f>IF($B112="","",INDEX('All CCC'!AW$7:AW$846,MATCH(WatchList!$B112,'All CCC'!$B$7:$B$846,0)))</f>
        <v/>
      </c>
      <c r="AX112" s="856" t="str">
        <f>IF($B112="","",INDEX('All CCC'!AX$7:AX$846,MATCH(WatchList!$B112,'All CCC'!$B$7:$B$846,0)))</f>
        <v/>
      </c>
      <c r="AY112" s="856" t="str">
        <f>IF($B112="","",INDEX('All CCC'!AY$7:AY$846,MATCH(WatchList!$B112,'All CCC'!$B$7:$B$846,0)))</f>
        <v/>
      </c>
      <c r="AZ112" s="856" t="str">
        <f>IF($B112="","",INDEX('All CCC'!AZ$7:AZ$846,MATCH(WatchList!$B112,'All CCC'!$B$7:$B$846,0)))</f>
        <v/>
      </c>
      <c r="BA112" s="856" t="str">
        <f>IF($B112="","",INDEX('All CCC'!BA$7:BA$846,MATCH(WatchList!$B112,'All CCC'!$B$7:$B$846,0)))</f>
        <v/>
      </c>
      <c r="BB112" s="856" t="str">
        <f>IF($B112="","",INDEX('All CCC'!BB$7:BB$846,MATCH(WatchList!$B112,'All CCC'!$B$7:$B$846,0)))</f>
        <v/>
      </c>
      <c r="BC112" s="856" t="str">
        <f>IF($B112="","",INDEX('All CCC'!BC$7:BC$846,MATCH(WatchList!$B112,'All CCC'!$B$7:$B$846,0)))</f>
        <v/>
      </c>
      <c r="BD112" s="856" t="str">
        <f>IF($B112="","",INDEX('All CCC'!BD$7:BD$846,MATCH(WatchList!$B112,'All CCC'!$B$7:$B$846,0)))</f>
        <v/>
      </c>
      <c r="BE112" s="856" t="str">
        <f>IF($B112="","",INDEX('All CCC'!BE$7:BE$846,MATCH(WatchList!$B112,'All CCC'!$B$7:$B$846,0)))</f>
        <v/>
      </c>
      <c r="BF112" s="856" t="str">
        <f>IF($B112="","",INDEX('All CCC'!BF$7:BF$846,MATCH(WatchList!$B112,'All CCC'!$B$7:$B$846,0)))</f>
        <v/>
      </c>
      <c r="BG112" s="856" t="str">
        <f>IF($B112="","",INDEX('All CCC'!BG$7:BG$846,MATCH(WatchList!$B112,'All CCC'!$B$7:$B$846,0)))</f>
        <v/>
      </c>
    </row>
    <row r="113" spans="1:59" x14ac:dyDescent="0.2">
      <c r="A113" s="550" t="str">
        <f>IF($B113="","",INDEX('All CCC'!A$7:A$846,MATCH(WatchList!$B113,'All CCC'!$B$7:$B$846,0)))</f>
        <v/>
      </c>
      <c r="B113" s="31"/>
      <c r="C113" s="856" t="str">
        <f>IF($B113="","",INDEX('All CCC'!C$7:C$846,MATCH(WatchList!$B113,'All CCC'!$B$7:$B$846,0)))</f>
        <v/>
      </c>
      <c r="D113" s="856" t="str">
        <f>IF($B113="","",INDEX('All CCC'!D$7:D$846,MATCH(WatchList!$B113,'All CCC'!$B$7:$B$846,0)))</f>
        <v/>
      </c>
      <c r="E113" s="856" t="str">
        <f>IF($B113="","",INDEX('All CCC'!E$7:E$846,MATCH(WatchList!$B113,'All CCC'!$B$7:$B$846,0)))</f>
        <v/>
      </c>
      <c r="F113" s="856" t="str">
        <f>IF($B113="","",INDEX('All CCC'!F$7:F$846,MATCH(WatchList!$B113,'All CCC'!$B$7:$B$846,0)))</f>
        <v/>
      </c>
      <c r="G113" s="856" t="str">
        <f>IF($B113="","",INDEX('All CCC'!G$7:G$846,MATCH(WatchList!$B113,'All CCC'!$B$7:$B$846,0)))</f>
        <v/>
      </c>
      <c r="H113" s="856" t="str">
        <f>IF($B113="","",INDEX('All CCC'!H$7:H$846,MATCH(WatchList!$B113,'All CCC'!$B$7:$B$846,0)))</f>
        <v/>
      </c>
      <c r="I113" s="856" t="str">
        <f>IF($B113="","",INDEX('All CCC'!I$7:I$846,MATCH(WatchList!$B113,'All CCC'!$B$7:$B$846,0)))</f>
        <v/>
      </c>
      <c r="J113" s="856" t="str">
        <f>IF($B113="","",INDEX('All CCC'!J$7:J$846,MATCH(WatchList!$B113,'All CCC'!$B$7:$B$846,0)))</f>
        <v/>
      </c>
      <c r="K113" s="856" t="str">
        <f>IF($B113="","",INDEX('All CCC'!K$7:K$846,MATCH(WatchList!$B113,'All CCC'!$B$7:$B$846,0)))</f>
        <v/>
      </c>
      <c r="L113" s="856" t="str">
        <f>IF($B113="","",INDEX('All CCC'!L$7:L$846,MATCH(WatchList!$B113,'All CCC'!$B$7:$B$846,0)))</f>
        <v/>
      </c>
      <c r="M113" s="856" t="str">
        <f>IF($B113="","",INDEX('All CCC'!M$7:M$846,MATCH(WatchList!$B113,'All CCC'!$B$7:$B$846,0)))</f>
        <v/>
      </c>
      <c r="N113" s="856" t="str">
        <f>IF($B113="","",INDEX('All CCC'!N$7:N$846,MATCH(WatchList!$B113,'All CCC'!$B$7:$B$846,0)))</f>
        <v/>
      </c>
      <c r="O113" s="856" t="str">
        <f>IF($B113="","",INDEX('All CCC'!O$7:O$846,MATCH(WatchList!$B113,'All CCC'!$B$7:$B$846,0)))</f>
        <v/>
      </c>
      <c r="P113" s="857" t="str">
        <f>IF($B113="","",INDEX('All CCC'!P$7:P$846,MATCH(WatchList!$B113,'All CCC'!$B$7:$B$846,0)))</f>
        <v/>
      </c>
      <c r="Q113" s="857" t="str">
        <f>IF($B113="","",INDEX('All CCC'!Q$7:Q$846,MATCH(WatchList!$B113,'All CCC'!$B$7:$B$846,0)))</f>
        <v/>
      </c>
      <c r="R113" s="856" t="str">
        <f>IF($B113="","",INDEX('All CCC'!R$7:R$846,MATCH(WatchList!$B113,'All CCC'!$B$7:$B$846,0)))</f>
        <v/>
      </c>
      <c r="S113" s="856" t="str">
        <f>IF($B113="","",INDEX('All CCC'!S$7:S$846,MATCH(WatchList!$B113,'All CCC'!$B$7:$B$846,0)))</f>
        <v/>
      </c>
      <c r="T113" s="856" t="str">
        <f>IF($B113="","",INDEX('All CCC'!T$7:T$846,MATCH(WatchList!$B113,'All CCC'!$B$7:$B$846,0)))</f>
        <v/>
      </c>
      <c r="U113" s="856" t="str">
        <f>IF($B113="","",INDEX('All CCC'!U$7:U$846,MATCH(WatchList!$B113,'All CCC'!$B$7:$B$846,0)))</f>
        <v/>
      </c>
      <c r="V113" s="856" t="str">
        <f>IF($B113="","",INDEX('All CCC'!V$7:V$846,MATCH(WatchList!$B113,'All CCC'!$B$7:$B$846,0)))</f>
        <v/>
      </c>
      <c r="W113" s="856" t="str">
        <f>IF($B113="","",INDEX('All CCC'!W$7:W$846,MATCH(WatchList!$B113,'All CCC'!$B$7:$B$846,0)))</f>
        <v/>
      </c>
      <c r="X113" s="856" t="str">
        <f>IF($B113="","",INDEX('All CCC'!X$7:X$846,MATCH(WatchList!$B113,'All CCC'!$B$7:$B$846,0)))</f>
        <v/>
      </c>
      <c r="Y113" s="856" t="str">
        <f>IF($B113="","",INDEX('All CCC'!Y$7:Y$846,MATCH(WatchList!$B113,'All CCC'!$B$7:$B$846,0)))</f>
        <v/>
      </c>
      <c r="Z113" s="856" t="str">
        <f>IF($B113="","",INDEX('All CCC'!Z$7:Z$846,MATCH(WatchList!$B113,'All CCC'!$B$7:$B$846,0)))</f>
        <v/>
      </c>
      <c r="AA113" s="856" t="str">
        <f>IF($B113="","",INDEX('All CCC'!AA$7:AA$846,MATCH(WatchList!$B113,'All CCC'!$B$7:$B$846,0)))</f>
        <v/>
      </c>
      <c r="AB113" s="856" t="str">
        <f>IF($B113="","",INDEX('All CCC'!AB$7:AB$846,MATCH(WatchList!$B113,'All CCC'!$B$7:$B$846,0)))</f>
        <v/>
      </c>
      <c r="AC113" s="856" t="str">
        <f>IF($B113="","",INDEX('All CCC'!AC$7:AC$846,MATCH(WatchList!$B113,'All CCC'!$B$7:$B$846,0)))</f>
        <v/>
      </c>
      <c r="AD113" s="856" t="str">
        <f>IF($B113="","",INDEX('All CCC'!AD$7:AD$846,MATCH(WatchList!$B113,'All CCC'!$B$7:$B$846,0)))</f>
        <v/>
      </c>
      <c r="AE113" s="856" t="str">
        <f>IF($B113="","",INDEX('All CCC'!AE$7:AE$846,MATCH(WatchList!$B113,'All CCC'!$B$7:$B$846,0)))</f>
        <v/>
      </c>
      <c r="AF113" s="856" t="str">
        <f>IF($B113="","",INDEX('All CCC'!AF$7:AF$846,MATCH(WatchList!$B113,'All CCC'!$B$7:$B$846,0)))</f>
        <v/>
      </c>
      <c r="AG113" s="856" t="str">
        <f>IF($B113="","",INDEX('All CCC'!AG$7:AG$846,MATCH(WatchList!$B113,'All CCC'!$B$7:$B$846,0)))</f>
        <v/>
      </c>
      <c r="AH113" s="856" t="str">
        <f>IF($B113="","",INDEX('All CCC'!AH$7:AH$846,MATCH(WatchList!$B113,'All CCC'!$B$7:$B$846,0)))</f>
        <v/>
      </c>
      <c r="AI113" s="856" t="str">
        <f>IF($B113="","",INDEX('All CCC'!AI$7:AI$846,MATCH(WatchList!$B113,'All CCC'!$B$7:$B$846,0)))</f>
        <v/>
      </c>
      <c r="AJ113" s="856" t="str">
        <f>IF($B113="","",INDEX('All CCC'!AJ$7:AJ$846,MATCH(WatchList!$B113,'All CCC'!$B$7:$B$846,0)))</f>
        <v/>
      </c>
      <c r="AK113" s="856" t="str">
        <f>IF($B113="","",INDEX('All CCC'!AK$7:AK$846,MATCH(WatchList!$B113,'All CCC'!$B$7:$B$846,0)))</f>
        <v/>
      </c>
      <c r="AL113" s="856" t="str">
        <f>IF($B113="","",INDEX('All CCC'!AL$7:AL$846,MATCH(WatchList!$B113,'All CCC'!$B$7:$B$846,0)))</f>
        <v/>
      </c>
      <c r="AM113" s="856" t="str">
        <f>IF($B113="","",INDEX('All CCC'!AM$7:AM$846,MATCH(WatchList!$B113,'All CCC'!$B$7:$B$846,0)))</f>
        <v/>
      </c>
      <c r="AN113" s="856" t="str">
        <f>IF($B113="","",INDEX('All CCC'!AN$7:AN$846,MATCH(WatchList!$B113,'All CCC'!$B$7:$B$846,0)))</f>
        <v/>
      </c>
      <c r="AO113" s="856" t="str">
        <f>IF($B113="","",INDEX('All CCC'!AO$7:AO$846,MATCH(WatchList!$B113,'All CCC'!$B$7:$B$846,0)))</f>
        <v/>
      </c>
      <c r="AP113" s="856" t="str">
        <f>IF($B113="","",INDEX('All CCC'!AP$7:AP$846,MATCH(WatchList!$B113,'All CCC'!$B$7:$B$846,0)))</f>
        <v/>
      </c>
      <c r="AQ113" s="856" t="str">
        <f>IF($B113="","",INDEX('All CCC'!AQ$7:AQ$846,MATCH(WatchList!$B113,'All CCC'!$B$7:$B$846,0)))</f>
        <v/>
      </c>
      <c r="AR113" s="856" t="str">
        <f>IF($B113="","",INDEX('All CCC'!AR$7:AR$846,MATCH(WatchList!$B113,'All CCC'!$B$7:$B$846,0)))</f>
        <v/>
      </c>
      <c r="AS113" s="856" t="str">
        <f>IF($B113="","",INDEX('All CCC'!AS$7:AS$846,MATCH(WatchList!$B113,'All CCC'!$B$7:$B$846,0)))</f>
        <v/>
      </c>
      <c r="AT113" s="856" t="str">
        <f>IF($B113="","",INDEX('All CCC'!AT$7:AT$846,MATCH(WatchList!$B113,'All CCC'!$B$7:$B$846,0)))</f>
        <v/>
      </c>
      <c r="AU113" s="856" t="str">
        <f>IF($B113="","",INDEX('All CCC'!AU$7:AU$846,MATCH(WatchList!$B113,'All CCC'!$B$7:$B$846,0)))</f>
        <v/>
      </c>
      <c r="AV113" s="856" t="str">
        <f>IF($B113="","",INDEX('All CCC'!AV$7:AV$846,MATCH(WatchList!$B113,'All CCC'!$B$7:$B$846,0)))</f>
        <v/>
      </c>
      <c r="AW113" s="856" t="str">
        <f>IF($B113="","",INDEX('All CCC'!AW$7:AW$846,MATCH(WatchList!$B113,'All CCC'!$B$7:$B$846,0)))</f>
        <v/>
      </c>
      <c r="AX113" s="856" t="str">
        <f>IF($B113="","",INDEX('All CCC'!AX$7:AX$846,MATCH(WatchList!$B113,'All CCC'!$B$7:$B$846,0)))</f>
        <v/>
      </c>
      <c r="AY113" s="856" t="str">
        <f>IF($B113="","",INDEX('All CCC'!AY$7:AY$846,MATCH(WatchList!$B113,'All CCC'!$B$7:$B$846,0)))</f>
        <v/>
      </c>
      <c r="AZ113" s="856" t="str">
        <f>IF($B113="","",INDEX('All CCC'!AZ$7:AZ$846,MATCH(WatchList!$B113,'All CCC'!$B$7:$B$846,0)))</f>
        <v/>
      </c>
      <c r="BA113" s="856" t="str">
        <f>IF($B113="","",INDEX('All CCC'!BA$7:BA$846,MATCH(WatchList!$B113,'All CCC'!$B$7:$B$846,0)))</f>
        <v/>
      </c>
      <c r="BB113" s="856" t="str">
        <f>IF($B113="","",INDEX('All CCC'!BB$7:BB$846,MATCH(WatchList!$B113,'All CCC'!$B$7:$B$846,0)))</f>
        <v/>
      </c>
      <c r="BC113" s="856" t="str">
        <f>IF($B113="","",INDEX('All CCC'!BC$7:BC$846,MATCH(WatchList!$B113,'All CCC'!$B$7:$B$846,0)))</f>
        <v/>
      </c>
      <c r="BD113" s="856" t="str">
        <f>IF($B113="","",INDEX('All CCC'!BD$7:BD$846,MATCH(WatchList!$B113,'All CCC'!$B$7:$B$846,0)))</f>
        <v/>
      </c>
      <c r="BE113" s="856" t="str">
        <f>IF($B113="","",INDEX('All CCC'!BE$7:BE$846,MATCH(WatchList!$B113,'All CCC'!$B$7:$B$846,0)))</f>
        <v/>
      </c>
      <c r="BF113" s="856" t="str">
        <f>IF($B113="","",INDEX('All CCC'!BF$7:BF$846,MATCH(WatchList!$B113,'All CCC'!$B$7:$B$846,0)))</f>
        <v/>
      </c>
      <c r="BG113" s="856" t="str">
        <f>IF($B113="","",INDEX('All CCC'!BG$7:BG$846,MATCH(WatchList!$B113,'All CCC'!$B$7:$B$846,0)))</f>
        <v/>
      </c>
    </row>
    <row r="114" spans="1:59" x14ac:dyDescent="0.2">
      <c r="A114" s="550" t="str">
        <f>IF($B114="","",INDEX('All CCC'!A$7:A$846,MATCH(WatchList!$B114,'All CCC'!$B$7:$B$846,0)))</f>
        <v/>
      </c>
      <c r="B114" s="31"/>
      <c r="C114" s="856" t="str">
        <f>IF($B114="","",INDEX('All CCC'!C$7:C$846,MATCH(WatchList!$B114,'All CCC'!$B$7:$B$846,0)))</f>
        <v/>
      </c>
      <c r="D114" s="856" t="str">
        <f>IF($B114="","",INDEX('All CCC'!D$7:D$846,MATCH(WatchList!$B114,'All CCC'!$B$7:$B$846,0)))</f>
        <v/>
      </c>
      <c r="E114" s="856" t="str">
        <f>IF($B114="","",INDEX('All CCC'!E$7:E$846,MATCH(WatchList!$B114,'All CCC'!$B$7:$B$846,0)))</f>
        <v/>
      </c>
      <c r="F114" s="856" t="str">
        <f>IF($B114="","",INDEX('All CCC'!F$7:F$846,MATCH(WatchList!$B114,'All CCC'!$B$7:$B$846,0)))</f>
        <v/>
      </c>
      <c r="G114" s="856" t="str">
        <f>IF($B114="","",INDEX('All CCC'!G$7:G$846,MATCH(WatchList!$B114,'All CCC'!$B$7:$B$846,0)))</f>
        <v/>
      </c>
      <c r="H114" s="856" t="str">
        <f>IF($B114="","",INDEX('All CCC'!H$7:H$846,MATCH(WatchList!$B114,'All CCC'!$B$7:$B$846,0)))</f>
        <v/>
      </c>
      <c r="I114" s="856" t="str">
        <f>IF($B114="","",INDEX('All CCC'!I$7:I$846,MATCH(WatchList!$B114,'All CCC'!$B$7:$B$846,0)))</f>
        <v/>
      </c>
      <c r="J114" s="856" t="str">
        <f>IF($B114="","",INDEX('All CCC'!J$7:J$846,MATCH(WatchList!$B114,'All CCC'!$B$7:$B$846,0)))</f>
        <v/>
      </c>
      <c r="K114" s="856" t="str">
        <f>IF($B114="","",INDEX('All CCC'!K$7:K$846,MATCH(WatchList!$B114,'All CCC'!$B$7:$B$846,0)))</f>
        <v/>
      </c>
      <c r="L114" s="856" t="str">
        <f>IF($B114="","",INDEX('All CCC'!L$7:L$846,MATCH(WatchList!$B114,'All CCC'!$B$7:$B$846,0)))</f>
        <v/>
      </c>
      <c r="M114" s="856" t="str">
        <f>IF($B114="","",INDEX('All CCC'!M$7:M$846,MATCH(WatchList!$B114,'All CCC'!$B$7:$B$846,0)))</f>
        <v/>
      </c>
      <c r="N114" s="856" t="str">
        <f>IF($B114="","",INDEX('All CCC'!N$7:N$846,MATCH(WatchList!$B114,'All CCC'!$B$7:$B$846,0)))</f>
        <v/>
      </c>
      <c r="O114" s="856" t="str">
        <f>IF($B114="","",INDEX('All CCC'!O$7:O$846,MATCH(WatchList!$B114,'All CCC'!$B$7:$B$846,0)))</f>
        <v/>
      </c>
      <c r="P114" s="857" t="str">
        <f>IF($B114="","",INDEX('All CCC'!P$7:P$846,MATCH(WatchList!$B114,'All CCC'!$B$7:$B$846,0)))</f>
        <v/>
      </c>
      <c r="Q114" s="857" t="str">
        <f>IF($B114="","",INDEX('All CCC'!Q$7:Q$846,MATCH(WatchList!$B114,'All CCC'!$B$7:$B$846,0)))</f>
        <v/>
      </c>
      <c r="R114" s="856" t="str">
        <f>IF($B114="","",INDEX('All CCC'!R$7:R$846,MATCH(WatchList!$B114,'All CCC'!$B$7:$B$846,0)))</f>
        <v/>
      </c>
      <c r="S114" s="856" t="str">
        <f>IF($B114="","",INDEX('All CCC'!S$7:S$846,MATCH(WatchList!$B114,'All CCC'!$B$7:$B$846,0)))</f>
        <v/>
      </c>
      <c r="T114" s="856" t="str">
        <f>IF($B114="","",INDEX('All CCC'!T$7:T$846,MATCH(WatchList!$B114,'All CCC'!$B$7:$B$846,0)))</f>
        <v/>
      </c>
      <c r="U114" s="856" t="str">
        <f>IF($B114="","",INDEX('All CCC'!U$7:U$846,MATCH(WatchList!$B114,'All CCC'!$B$7:$B$846,0)))</f>
        <v/>
      </c>
      <c r="V114" s="856" t="str">
        <f>IF($B114="","",INDEX('All CCC'!V$7:V$846,MATCH(WatchList!$B114,'All CCC'!$B$7:$B$846,0)))</f>
        <v/>
      </c>
      <c r="W114" s="856" t="str">
        <f>IF($B114="","",INDEX('All CCC'!W$7:W$846,MATCH(WatchList!$B114,'All CCC'!$B$7:$B$846,0)))</f>
        <v/>
      </c>
      <c r="X114" s="856" t="str">
        <f>IF($B114="","",INDEX('All CCC'!X$7:X$846,MATCH(WatchList!$B114,'All CCC'!$B$7:$B$846,0)))</f>
        <v/>
      </c>
      <c r="Y114" s="856" t="str">
        <f>IF($B114="","",INDEX('All CCC'!Y$7:Y$846,MATCH(WatchList!$B114,'All CCC'!$B$7:$B$846,0)))</f>
        <v/>
      </c>
      <c r="Z114" s="856" t="str">
        <f>IF($B114="","",INDEX('All CCC'!Z$7:Z$846,MATCH(WatchList!$B114,'All CCC'!$B$7:$B$846,0)))</f>
        <v/>
      </c>
      <c r="AA114" s="856" t="str">
        <f>IF($B114="","",INDEX('All CCC'!AA$7:AA$846,MATCH(WatchList!$B114,'All CCC'!$B$7:$B$846,0)))</f>
        <v/>
      </c>
      <c r="AB114" s="856" t="str">
        <f>IF($B114="","",INDEX('All CCC'!AB$7:AB$846,MATCH(WatchList!$B114,'All CCC'!$B$7:$B$846,0)))</f>
        <v/>
      </c>
      <c r="AC114" s="856" t="str">
        <f>IF($B114="","",INDEX('All CCC'!AC$7:AC$846,MATCH(WatchList!$B114,'All CCC'!$B$7:$B$846,0)))</f>
        <v/>
      </c>
      <c r="AD114" s="856" t="str">
        <f>IF($B114="","",INDEX('All CCC'!AD$7:AD$846,MATCH(WatchList!$B114,'All CCC'!$B$7:$B$846,0)))</f>
        <v/>
      </c>
      <c r="AE114" s="856" t="str">
        <f>IF($B114="","",INDEX('All CCC'!AE$7:AE$846,MATCH(WatchList!$B114,'All CCC'!$B$7:$B$846,0)))</f>
        <v/>
      </c>
      <c r="AF114" s="856" t="str">
        <f>IF($B114="","",INDEX('All CCC'!AF$7:AF$846,MATCH(WatchList!$B114,'All CCC'!$B$7:$B$846,0)))</f>
        <v/>
      </c>
      <c r="AG114" s="856" t="str">
        <f>IF($B114="","",INDEX('All CCC'!AG$7:AG$846,MATCH(WatchList!$B114,'All CCC'!$B$7:$B$846,0)))</f>
        <v/>
      </c>
      <c r="AH114" s="856" t="str">
        <f>IF($B114="","",INDEX('All CCC'!AH$7:AH$846,MATCH(WatchList!$B114,'All CCC'!$B$7:$B$846,0)))</f>
        <v/>
      </c>
      <c r="AI114" s="856" t="str">
        <f>IF($B114="","",INDEX('All CCC'!AI$7:AI$846,MATCH(WatchList!$B114,'All CCC'!$B$7:$B$846,0)))</f>
        <v/>
      </c>
      <c r="AJ114" s="856" t="str">
        <f>IF($B114="","",INDEX('All CCC'!AJ$7:AJ$846,MATCH(WatchList!$B114,'All CCC'!$B$7:$B$846,0)))</f>
        <v/>
      </c>
      <c r="AK114" s="856" t="str">
        <f>IF($B114="","",INDEX('All CCC'!AK$7:AK$846,MATCH(WatchList!$B114,'All CCC'!$B$7:$B$846,0)))</f>
        <v/>
      </c>
      <c r="AL114" s="856" t="str">
        <f>IF($B114="","",INDEX('All CCC'!AL$7:AL$846,MATCH(WatchList!$B114,'All CCC'!$B$7:$B$846,0)))</f>
        <v/>
      </c>
      <c r="AM114" s="856" t="str">
        <f>IF($B114="","",INDEX('All CCC'!AM$7:AM$846,MATCH(WatchList!$B114,'All CCC'!$B$7:$B$846,0)))</f>
        <v/>
      </c>
      <c r="AN114" s="856" t="str">
        <f>IF($B114="","",INDEX('All CCC'!AN$7:AN$846,MATCH(WatchList!$B114,'All CCC'!$B$7:$B$846,0)))</f>
        <v/>
      </c>
      <c r="AO114" s="856" t="str">
        <f>IF($B114="","",INDEX('All CCC'!AO$7:AO$846,MATCH(WatchList!$B114,'All CCC'!$B$7:$B$846,0)))</f>
        <v/>
      </c>
      <c r="AP114" s="856" t="str">
        <f>IF($B114="","",INDEX('All CCC'!AP$7:AP$846,MATCH(WatchList!$B114,'All CCC'!$B$7:$B$846,0)))</f>
        <v/>
      </c>
      <c r="AQ114" s="856" t="str">
        <f>IF($B114="","",INDEX('All CCC'!AQ$7:AQ$846,MATCH(WatchList!$B114,'All CCC'!$B$7:$B$846,0)))</f>
        <v/>
      </c>
      <c r="AR114" s="856" t="str">
        <f>IF($B114="","",INDEX('All CCC'!AR$7:AR$846,MATCH(WatchList!$B114,'All CCC'!$B$7:$B$846,0)))</f>
        <v/>
      </c>
      <c r="AS114" s="856" t="str">
        <f>IF($B114="","",INDEX('All CCC'!AS$7:AS$846,MATCH(WatchList!$B114,'All CCC'!$B$7:$B$846,0)))</f>
        <v/>
      </c>
      <c r="AT114" s="856" t="str">
        <f>IF($B114="","",INDEX('All CCC'!AT$7:AT$846,MATCH(WatchList!$B114,'All CCC'!$B$7:$B$846,0)))</f>
        <v/>
      </c>
      <c r="AU114" s="856" t="str">
        <f>IF($B114="","",INDEX('All CCC'!AU$7:AU$846,MATCH(WatchList!$B114,'All CCC'!$B$7:$B$846,0)))</f>
        <v/>
      </c>
      <c r="AV114" s="856" t="str">
        <f>IF($B114="","",INDEX('All CCC'!AV$7:AV$846,MATCH(WatchList!$B114,'All CCC'!$B$7:$B$846,0)))</f>
        <v/>
      </c>
      <c r="AW114" s="856" t="str">
        <f>IF($B114="","",INDEX('All CCC'!AW$7:AW$846,MATCH(WatchList!$B114,'All CCC'!$B$7:$B$846,0)))</f>
        <v/>
      </c>
      <c r="AX114" s="856" t="str">
        <f>IF($B114="","",INDEX('All CCC'!AX$7:AX$846,MATCH(WatchList!$B114,'All CCC'!$B$7:$B$846,0)))</f>
        <v/>
      </c>
      <c r="AY114" s="856" t="str">
        <f>IF($B114="","",INDEX('All CCC'!AY$7:AY$846,MATCH(WatchList!$B114,'All CCC'!$B$7:$B$846,0)))</f>
        <v/>
      </c>
      <c r="AZ114" s="856" t="str">
        <f>IF($B114="","",INDEX('All CCC'!AZ$7:AZ$846,MATCH(WatchList!$B114,'All CCC'!$B$7:$B$846,0)))</f>
        <v/>
      </c>
      <c r="BA114" s="856" t="str">
        <f>IF($B114="","",INDEX('All CCC'!BA$7:BA$846,MATCH(WatchList!$B114,'All CCC'!$B$7:$B$846,0)))</f>
        <v/>
      </c>
      <c r="BB114" s="856" t="str">
        <f>IF($B114="","",INDEX('All CCC'!BB$7:BB$846,MATCH(WatchList!$B114,'All CCC'!$B$7:$B$846,0)))</f>
        <v/>
      </c>
      <c r="BC114" s="856" t="str">
        <f>IF($B114="","",INDEX('All CCC'!BC$7:BC$846,MATCH(WatchList!$B114,'All CCC'!$B$7:$B$846,0)))</f>
        <v/>
      </c>
      <c r="BD114" s="856" t="str">
        <f>IF($B114="","",INDEX('All CCC'!BD$7:BD$846,MATCH(WatchList!$B114,'All CCC'!$B$7:$B$846,0)))</f>
        <v/>
      </c>
      <c r="BE114" s="856" t="str">
        <f>IF($B114="","",INDEX('All CCC'!BE$7:BE$846,MATCH(WatchList!$B114,'All CCC'!$B$7:$B$846,0)))</f>
        <v/>
      </c>
      <c r="BF114" s="856" t="str">
        <f>IF($B114="","",INDEX('All CCC'!BF$7:BF$846,MATCH(WatchList!$B114,'All CCC'!$B$7:$B$846,0)))</f>
        <v/>
      </c>
      <c r="BG114" s="856" t="str">
        <f>IF($B114="","",INDEX('All CCC'!BG$7:BG$846,MATCH(WatchList!$B114,'All CCC'!$B$7:$B$846,0)))</f>
        <v/>
      </c>
    </row>
    <row r="115" spans="1:59" x14ac:dyDescent="0.2">
      <c r="A115" s="550" t="str">
        <f>IF($B115="","",INDEX('All CCC'!A$7:A$846,MATCH(WatchList!$B115,'All CCC'!$B$7:$B$846,0)))</f>
        <v/>
      </c>
      <c r="B115" s="31"/>
      <c r="C115" s="856" t="str">
        <f>IF($B115="","",INDEX('All CCC'!C$7:C$846,MATCH(WatchList!$B115,'All CCC'!$B$7:$B$846,0)))</f>
        <v/>
      </c>
      <c r="D115" s="856" t="str">
        <f>IF($B115="","",INDEX('All CCC'!D$7:D$846,MATCH(WatchList!$B115,'All CCC'!$B$7:$B$846,0)))</f>
        <v/>
      </c>
      <c r="E115" s="856" t="str">
        <f>IF($B115="","",INDEX('All CCC'!E$7:E$846,MATCH(WatchList!$B115,'All CCC'!$B$7:$B$846,0)))</f>
        <v/>
      </c>
      <c r="F115" s="856" t="str">
        <f>IF($B115="","",INDEX('All CCC'!F$7:F$846,MATCH(WatchList!$B115,'All CCC'!$B$7:$B$846,0)))</f>
        <v/>
      </c>
      <c r="G115" s="856" t="str">
        <f>IF($B115="","",INDEX('All CCC'!G$7:G$846,MATCH(WatchList!$B115,'All CCC'!$B$7:$B$846,0)))</f>
        <v/>
      </c>
      <c r="H115" s="856" t="str">
        <f>IF($B115="","",INDEX('All CCC'!H$7:H$846,MATCH(WatchList!$B115,'All CCC'!$B$7:$B$846,0)))</f>
        <v/>
      </c>
      <c r="I115" s="856" t="str">
        <f>IF($B115="","",INDEX('All CCC'!I$7:I$846,MATCH(WatchList!$B115,'All CCC'!$B$7:$B$846,0)))</f>
        <v/>
      </c>
      <c r="J115" s="856" t="str">
        <f>IF($B115="","",INDEX('All CCC'!J$7:J$846,MATCH(WatchList!$B115,'All CCC'!$B$7:$B$846,0)))</f>
        <v/>
      </c>
      <c r="K115" s="856" t="str">
        <f>IF($B115="","",INDEX('All CCC'!K$7:K$846,MATCH(WatchList!$B115,'All CCC'!$B$7:$B$846,0)))</f>
        <v/>
      </c>
      <c r="L115" s="856" t="str">
        <f>IF($B115="","",INDEX('All CCC'!L$7:L$846,MATCH(WatchList!$B115,'All CCC'!$B$7:$B$846,0)))</f>
        <v/>
      </c>
      <c r="M115" s="856" t="str">
        <f>IF($B115="","",INDEX('All CCC'!M$7:M$846,MATCH(WatchList!$B115,'All CCC'!$B$7:$B$846,0)))</f>
        <v/>
      </c>
      <c r="N115" s="856" t="str">
        <f>IF($B115="","",INDEX('All CCC'!N$7:N$846,MATCH(WatchList!$B115,'All CCC'!$B$7:$B$846,0)))</f>
        <v/>
      </c>
      <c r="O115" s="856" t="str">
        <f>IF($B115="","",INDEX('All CCC'!O$7:O$846,MATCH(WatchList!$B115,'All CCC'!$B$7:$B$846,0)))</f>
        <v/>
      </c>
      <c r="P115" s="857" t="str">
        <f>IF($B115="","",INDEX('All CCC'!P$7:P$846,MATCH(WatchList!$B115,'All CCC'!$B$7:$B$846,0)))</f>
        <v/>
      </c>
      <c r="Q115" s="857" t="str">
        <f>IF($B115="","",INDEX('All CCC'!Q$7:Q$846,MATCH(WatchList!$B115,'All CCC'!$B$7:$B$846,0)))</f>
        <v/>
      </c>
      <c r="R115" s="856" t="str">
        <f>IF($B115="","",INDEX('All CCC'!R$7:R$846,MATCH(WatchList!$B115,'All CCC'!$B$7:$B$846,0)))</f>
        <v/>
      </c>
      <c r="S115" s="856" t="str">
        <f>IF($B115="","",INDEX('All CCC'!S$7:S$846,MATCH(WatchList!$B115,'All CCC'!$B$7:$B$846,0)))</f>
        <v/>
      </c>
      <c r="T115" s="856" t="str">
        <f>IF($B115="","",INDEX('All CCC'!T$7:T$846,MATCH(WatchList!$B115,'All CCC'!$B$7:$B$846,0)))</f>
        <v/>
      </c>
      <c r="U115" s="856" t="str">
        <f>IF($B115="","",INDEX('All CCC'!U$7:U$846,MATCH(WatchList!$B115,'All CCC'!$B$7:$B$846,0)))</f>
        <v/>
      </c>
      <c r="V115" s="856" t="str">
        <f>IF($B115="","",INDEX('All CCC'!V$7:V$846,MATCH(WatchList!$B115,'All CCC'!$B$7:$B$846,0)))</f>
        <v/>
      </c>
      <c r="W115" s="856" t="str">
        <f>IF($B115="","",INDEX('All CCC'!W$7:W$846,MATCH(WatchList!$B115,'All CCC'!$B$7:$B$846,0)))</f>
        <v/>
      </c>
      <c r="X115" s="856" t="str">
        <f>IF($B115="","",INDEX('All CCC'!X$7:X$846,MATCH(WatchList!$B115,'All CCC'!$B$7:$B$846,0)))</f>
        <v/>
      </c>
      <c r="Y115" s="856" t="str">
        <f>IF($B115="","",INDEX('All CCC'!Y$7:Y$846,MATCH(WatchList!$B115,'All CCC'!$B$7:$B$846,0)))</f>
        <v/>
      </c>
      <c r="Z115" s="856" t="str">
        <f>IF($B115="","",INDEX('All CCC'!Z$7:Z$846,MATCH(WatchList!$B115,'All CCC'!$B$7:$B$846,0)))</f>
        <v/>
      </c>
      <c r="AA115" s="856" t="str">
        <f>IF($B115="","",INDEX('All CCC'!AA$7:AA$846,MATCH(WatchList!$B115,'All CCC'!$B$7:$B$846,0)))</f>
        <v/>
      </c>
      <c r="AB115" s="856" t="str">
        <f>IF($B115="","",INDEX('All CCC'!AB$7:AB$846,MATCH(WatchList!$B115,'All CCC'!$B$7:$B$846,0)))</f>
        <v/>
      </c>
      <c r="AC115" s="856" t="str">
        <f>IF($B115="","",INDEX('All CCC'!AC$7:AC$846,MATCH(WatchList!$B115,'All CCC'!$B$7:$B$846,0)))</f>
        <v/>
      </c>
      <c r="AD115" s="856" t="str">
        <f>IF($B115="","",INDEX('All CCC'!AD$7:AD$846,MATCH(WatchList!$B115,'All CCC'!$B$7:$B$846,0)))</f>
        <v/>
      </c>
      <c r="AE115" s="856" t="str">
        <f>IF($B115="","",INDEX('All CCC'!AE$7:AE$846,MATCH(WatchList!$B115,'All CCC'!$B$7:$B$846,0)))</f>
        <v/>
      </c>
      <c r="AF115" s="856" t="str">
        <f>IF($B115="","",INDEX('All CCC'!AF$7:AF$846,MATCH(WatchList!$B115,'All CCC'!$B$7:$B$846,0)))</f>
        <v/>
      </c>
      <c r="AG115" s="856" t="str">
        <f>IF($B115="","",INDEX('All CCC'!AG$7:AG$846,MATCH(WatchList!$B115,'All CCC'!$B$7:$B$846,0)))</f>
        <v/>
      </c>
      <c r="AH115" s="856" t="str">
        <f>IF($B115="","",INDEX('All CCC'!AH$7:AH$846,MATCH(WatchList!$B115,'All CCC'!$B$7:$B$846,0)))</f>
        <v/>
      </c>
      <c r="AI115" s="856" t="str">
        <f>IF($B115="","",INDEX('All CCC'!AI$7:AI$846,MATCH(WatchList!$B115,'All CCC'!$B$7:$B$846,0)))</f>
        <v/>
      </c>
      <c r="AJ115" s="856" t="str">
        <f>IF($B115="","",INDEX('All CCC'!AJ$7:AJ$846,MATCH(WatchList!$B115,'All CCC'!$B$7:$B$846,0)))</f>
        <v/>
      </c>
      <c r="AK115" s="856" t="str">
        <f>IF($B115="","",INDEX('All CCC'!AK$7:AK$846,MATCH(WatchList!$B115,'All CCC'!$B$7:$B$846,0)))</f>
        <v/>
      </c>
      <c r="AL115" s="856" t="str">
        <f>IF($B115="","",INDEX('All CCC'!AL$7:AL$846,MATCH(WatchList!$B115,'All CCC'!$B$7:$B$846,0)))</f>
        <v/>
      </c>
      <c r="AM115" s="856" t="str">
        <f>IF($B115="","",INDEX('All CCC'!AM$7:AM$846,MATCH(WatchList!$B115,'All CCC'!$B$7:$B$846,0)))</f>
        <v/>
      </c>
      <c r="AN115" s="856" t="str">
        <f>IF($B115="","",INDEX('All CCC'!AN$7:AN$846,MATCH(WatchList!$B115,'All CCC'!$B$7:$B$846,0)))</f>
        <v/>
      </c>
      <c r="AO115" s="856" t="str">
        <f>IF($B115="","",INDEX('All CCC'!AO$7:AO$846,MATCH(WatchList!$B115,'All CCC'!$B$7:$B$846,0)))</f>
        <v/>
      </c>
      <c r="AP115" s="856" t="str">
        <f>IF($B115="","",INDEX('All CCC'!AP$7:AP$846,MATCH(WatchList!$B115,'All CCC'!$B$7:$B$846,0)))</f>
        <v/>
      </c>
      <c r="AQ115" s="856" t="str">
        <f>IF($B115="","",INDEX('All CCC'!AQ$7:AQ$846,MATCH(WatchList!$B115,'All CCC'!$B$7:$B$846,0)))</f>
        <v/>
      </c>
      <c r="AR115" s="856" t="str">
        <f>IF($B115="","",INDEX('All CCC'!AR$7:AR$846,MATCH(WatchList!$B115,'All CCC'!$B$7:$B$846,0)))</f>
        <v/>
      </c>
      <c r="AS115" s="856" t="str">
        <f>IF($B115="","",INDEX('All CCC'!AS$7:AS$846,MATCH(WatchList!$B115,'All CCC'!$B$7:$B$846,0)))</f>
        <v/>
      </c>
      <c r="AT115" s="856" t="str">
        <f>IF($B115="","",INDEX('All CCC'!AT$7:AT$846,MATCH(WatchList!$B115,'All CCC'!$B$7:$B$846,0)))</f>
        <v/>
      </c>
      <c r="AU115" s="856" t="str">
        <f>IF($B115="","",INDEX('All CCC'!AU$7:AU$846,MATCH(WatchList!$B115,'All CCC'!$B$7:$B$846,0)))</f>
        <v/>
      </c>
      <c r="AV115" s="856" t="str">
        <f>IF($B115="","",INDEX('All CCC'!AV$7:AV$846,MATCH(WatchList!$B115,'All CCC'!$B$7:$B$846,0)))</f>
        <v/>
      </c>
      <c r="AW115" s="856" t="str">
        <f>IF($B115="","",INDEX('All CCC'!AW$7:AW$846,MATCH(WatchList!$B115,'All CCC'!$B$7:$B$846,0)))</f>
        <v/>
      </c>
      <c r="AX115" s="856" t="str">
        <f>IF($B115="","",INDEX('All CCC'!AX$7:AX$846,MATCH(WatchList!$B115,'All CCC'!$B$7:$B$846,0)))</f>
        <v/>
      </c>
      <c r="AY115" s="856" t="str">
        <f>IF($B115="","",INDEX('All CCC'!AY$7:AY$846,MATCH(WatchList!$B115,'All CCC'!$B$7:$B$846,0)))</f>
        <v/>
      </c>
      <c r="AZ115" s="856" t="str">
        <f>IF($B115="","",INDEX('All CCC'!AZ$7:AZ$846,MATCH(WatchList!$B115,'All CCC'!$B$7:$B$846,0)))</f>
        <v/>
      </c>
      <c r="BA115" s="856" t="str">
        <f>IF($B115="","",INDEX('All CCC'!BA$7:BA$846,MATCH(WatchList!$B115,'All CCC'!$B$7:$B$846,0)))</f>
        <v/>
      </c>
      <c r="BB115" s="856" t="str">
        <f>IF($B115="","",INDEX('All CCC'!BB$7:BB$846,MATCH(WatchList!$B115,'All CCC'!$B$7:$B$846,0)))</f>
        <v/>
      </c>
      <c r="BC115" s="856" t="str">
        <f>IF($B115="","",INDEX('All CCC'!BC$7:BC$846,MATCH(WatchList!$B115,'All CCC'!$B$7:$B$846,0)))</f>
        <v/>
      </c>
      <c r="BD115" s="856" t="str">
        <f>IF($B115="","",INDEX('All CCC'!BD$7:BD$846,MATCH(WatchList!$B115,'All CCC'!$B$7:$B$846,0)))</f>
        <v/>
      </c>
      <c r="BE115" s="856" t="str">
        <f>IF($B115="","",INDEX('All CCC'!BE$7:BE$846,MATCH(WatchList!$B115,'All CCC'!$B$7:$B$846,0)))</f>
        <v/>
      </c>
      <c r="BF115" s="856" t="str">
        <f>IF($B115="","",INDEX('All CCC'!BF$7:BF$846,MATCH(WatchList!$B115,'All CCC'!$B$7:$B$846,0)))</f>
        <v/>
      </c>
      <c r="BG115" s="856" t="str">
        <f>IF($B115="","",INDEX('All CCC'!BG$7:BG$846,MATCH(WatchList!$B115,'All CCC'!$B$7:$B$846,0)))</f>
        <v/>
      </c>
    </row>
    <row r="116" spans="1:59" x14ac:dyDescent="0.2">
      <c r="A116" s="550" t="str">
        <f>IF($B116="","",INDEX('All CCC'!A$7:A$846,MATCH(WatchList!$B116,'All CCC'!$B$7:$B$846,0)))</f>
        <v/>
      </c>
      <c r="B116" s="31"/>
      <c r="C116" s="856" t="str">
        <f>IF($B116="","",INDEX('All CCC'!C$7:C$846,MATCH(WatchList!$B116,'All CCC'!$B$7:$B$846,0)))</f>
        <v/>
      </c>
      <c r="D116" s="856" t="str">
        <f>IF($B116="","",INDEX('All CCC'!D$7:D$846,MATCH(WatchList!$B116,'All CCC'!$B$7:$B$846,0)))</f>
        <v/>
      </c>
      <c r="E116" s="856" t="str">
        <f>IF($B116="","",INDEX('All CCC'!E$7:E$846,MATCH(WatchList!$B116,'All CCC'!$B$7:$B$846,0)))</f>
        <v/>
      </c>
      <c r="F116" s="856" t="str">
        <f>IF($B116="","",INDEX('All CCC'!F$7:F$846,MATCH(WatchList!$B116,'All CCC'!$B$7:$B$846,0)))</f>
        <v/>
      </c>
      <c r="G116" s="856" t="str">
        <f>IF($B116="","",INDEX('All CCC'!G$7:G$846,MATCH(WatchList!$B116,'All CCC'!$B$7:$B$846,0)))</f>
        <v/>
      </c>
      <c r="H116" s="856" t="str">
        <f>IF($B116="","",INDEX('All CCC'!H$7:H$846,MATCH(WatchList!$B116,'All CCC'!$B$7:$B$846,0)))</f>
        <v/>
      </c>
      <c r="I116" s="856" t="str">
        <f>IF($B116="","",INDEX('All CCC'!I$7:I$846,MATCH(WatchList!$B116,'All CCC'!$B$7:$B$846,0)))</f>
        <v/>
      </c>
      <c r="J116" s="856" t="str">
        <f>IF($B116="","",INDEX('All CCC'!J$7:J$846,MATCH(WatchList!$B116,'All CCC'!$B$7:$B$846,0)))</f>
        <v/>
      </c>
      <c r="K116" s="856" t="str">
        <f>IF($B116="","",INDEX('All CCC'!K$7:K$846,MATCH(WatchList!$B116,'All CCC'!$B$7:$B$846,0)))</f>
        <v/>
      </c>
      <c r="L116" s="856" t="str">
        <f>IF($B116="","",INDEX('All CCC'!L$7:L$846,MATCH(WatchList!$B116,'All CCC'!$B$7:$B$846,0)))</f>
        <v/>
      </c>
      <c r="M116" s="856" t="str">
        <f>IF($B116="","",INDEX('All CCC'!M$7:M$846,MATCH(WatchList!$B116,'All CCC'!$B$7:$B$846,0)))</f>
        <v/>
      </c>
      <c r="N116" s="856" t="str">
        <f>IF($B116="","",INDEX('All CCC'!N$7:N$846,MATCH(WatchList!$B116,'All CCC'!$B$7:$B$846,0)))</f>
        <v/>
      </c>
      <c r="O116" s="856" t="str">
        <f>IF($B116="","",INDEX('All CCC'!O$7:O$846,MATCH(WatchList!$B116,'All CCC'!$B$7:$B$846,0)))</f>
        <v/>
      </c>
      <c r="P116" s="857" t="str">
        <f>IF($B116="","",INDEX('All CCC'!P$7:P$846,MATCH(WatchList!$B116,'All CCC'!$B$7:$B$846,0)))</f>
        <v/>
      </c>
      <c r="Q116" s="857" t="str">
        <f>IF($B116="","",INDEX('All CCC'!Q$7:Q$846,MATCH(WatchList!$B116,'All CCC'!$B$7:$B$846,0)))</f>
        <v/>
      </c>
      <c r="R116" s="856" t="str">
        <f>IF($B116="","",INDEX('All CCC'!R$7:R$846,MATCH(WatchList!$B116,'All CCC'!$B$7:$B$846,0)))</f>
        <v/>
      </c>
      <c r="S116" s="856" t="str">
        <f>IF($B116="","",INDEX('All CCC'!S$7:S$846,MATCH(WatchList!$B116,'All CCC'!$B$7:$B$846,0)))</f>
        <v/>
      </c>
      <c r="T116" s="856" t="str">
        <f>IF($B116="","",INDEX('All CCC'!T$7:T$846,MATCH(WatchList!$B116,'All CCC'!$B$7:$B$846,0)))</f>
        <v/>
      </c>
      <c r="U116" s="856" t="str">
        <f>IF($B116="","",INDEX('All CCC'!U$7:U$846,MATCH(WatchList!$B116,'All CCC'!$B$7:$B$846,0)))</f>
        <v/>
      </c>
      <c r="V116" s="856" t="str">
        <f>IF($B116="","",INDEX('All CCC'!V$7:V$846,MATCH(WatchList!$B116,'All CCC'!$B$7:$B$846,0)))</f>
        <v/>
      </c>
      <c r="W116" s="856" t="str">
        <f>IF($B116="","",INDEX('All CCC'!W$7:W$846,MATCH(WatchList!$B116,'All CCC'!$B$7:$B$846,0)))</f>
        <v/>
      </c>
      <c r="X116" s="856" t="str">
        <f>IF($B116="","",INDEX('All CCC'!X$7:X$846,MATCH(WatchList!$B116,'All CCC'!$B$7:$B$846,0)))</f>
        <v/>
      </c>
      <c r="Y116" s="856" t="str">
        <f>IF($B116="","",INDEX('All CCC'!Y$7:Y$846,MATCH(WatchList!$B116,'All CCC'!$B$7:$B$846,0)))</f>
        <v/>
      </c>
      <c r="Z116" s="856" t="str">
        <f>IF($B116="","",INDEX('All CCC'!Z$7:Z$846,MATCH(WatchList!$B116,'All CCC'!$B$7:$B$846,0)))</f>
        <v/>
      </c>
      <c r="AA116" s="856" t="str">
        <f>IF($B116="","",INDEX('All CCC'!AA$7:AA$846,MATCH(WatchList!$B116,'All CCC'!$B$7:$B$846,0)))</f>
        <v/>
      </c>
      <c r="AB116" s="856" t="str">
        <f>IF($B116="","",INDEX('All CCC'!AB$7:AB$846,MATCH(WatchList!$B116,'All CCC'!$B$7:$B$846,0)))</f>
        <v/>
      </c>
      <c r="AC116" s="856" t="str">
        <f>IF($B116="","",INDEX('All CCC'!AC$7:AC$846,MATCH(WatchList!$B116,'All CCC'!$B$7:$B$846,0)))</f>
        <v/>
      </c>
      <c r="AD116" s="856" t="str">
        <f>IF($B116="","",INDEX('All CCC'!AD$7:AD$846,MATCH(WatchList!$B116,'All CCC'!$B$7:$B$846,0)))</f>
        <v/>
      </c>
      <c r="AE116" s="856" t="str">
        <f>IF($B116="","",INDEX('All CCC'!AE$7:AE$846,MATCH(WatchList!$B116,'All CCC'!$B$7:$B$846,0)))</f>
        <v/>
      </c>
      <c r="AF116" s="856" t="str">
        <f>IF($B116="","",INDEX('All CCC'!AF$7:AF$846,MATCH(WatchList!$B116,'All CCC'!$B$7:$B$846,0)))</f>
        <v/>
      </c>
      <c r="AG116" s="856" t="str">
        <f>IF($B116="","",INDEX('All CCC'!AG$7:AG$846,MATCH(WatchList!$B116,'All CCC'!$B$7:$B$846,0)))</f>
        <v/>
      </c>
      <c r="AH116" s="856" t="str">
        <f>IF($B116="","",INDEX('All CCC'!AH$7:AH$846,MATCH(WatchList!$B116,'All CCC'!$B$7:$B$846,0)))</f>
        <v/>
      </c>
      <c r="AI116" s="856" t="str">
        <f>IF($B116="","",INDEX('All CCC'!AI$7:AI$846,MATCH(WatchList!$B116,'All CCC'!$B$7:$B$846,0)))</f>
        <v/>
      </c>
      <c r="AJ116" s="856" t="str">
        <f>IF($B116="","",INDEX('All CCC'!AJ$7:AJ$846,MATCH(WatchList!$B116,'All CCC'!$B$7:$B$846,0)))</f>
        <v/>
      </c>
      <c r="AK116" s="856" t="str">
        <f>IF($B116="","",INDEX('All CCC'!AK$7:AK$846,MATCH(WatchList!$B116,'All CCC'!$B$7:$B$846,0)))</f>
        <v/>
      </c>
      <c r="AL116" s="856" t="str">
        <f>IF($B116="","",INDEX('All CCC'!AL$7:AL$846,MATCH(WatchList!$B116,'All CCC'!$B$7:$B$846,0)))</f>
        <v/>
      </c>
      <c r="AM116" s="856" t="str">
        <f>IF($B116="","",INDEX('All CCC'!AM$7:AM$846,MATCH(WatchList!$B116,'All CCC'!$B$7:$B$846,0)))</f>
        <v/>
      </c>
      <c r="AN116" s="856" t="str">
        <f>IF($B116="","",INDEX('All CCC'!AN$7:AN$846,MATCH(WatchList!$B116,'All CCC'!$B$7:$B$846,0)))</f>
        <v/>
      </c>
      <c r="AO116" s="856" t="str">
        <f>IF($B116="","",INDEX('All CCC'!AO$7:AO$846,MATCH(WatchList!$B116,'All CCC'!$B$7:$B$846,0)))</f>
        <v/>
      </c>
      <c r="AP116" s="856" t="str">
        <f>IF($B116="","",INDEX('All CCC'!AP$7:AP$846,MATCH(WatchList!$B116,'All CCC'!$B$7:$B$846,0)))</f>
        <v/>
      </c>
      <c r="AQ116" s="856" t="str">
        <f>IF($B116="","",INDEX('All CCC'!AQ$7:AQ$846,MATCH(WatchList!$B116,'All CCC'!$B$7:$B$846,0)))</f>
        <v/>
      </c>
      <c r="AR116" s="856" t="str">
        <f>IF($B116="","",INDEX('All CCC'!AR$7:AR$846,MATCH(WatchList!$B116,'All CCC'!$B$7:$B$846,0)))</f>
        <v/>
      </c>
      <c r="AS116" s="856" t="str">
        <f>IF($B116="","",INDEX('All CCC'!AS$7:AS$846,MATCH(WatchList!$B116,'All CCC'!$B$7:$B$846,0)))</f>
        <v/>
      </c>
      <c r="AT116" s="856" t="str">
        <f>IF($B116="","",INDEX('All CCC'!AT$7:AT$846,MATCH(WatchList!$B116,'All CCC'!$B$7:$B$846,0)))</f>
        <v/>
      </c>
      <c r="AU116" s="856" t="str">
        <f>IF($B116="","",INDEX('All CCC'!AU$7:AU$846,MATCH(WatchList!$B116,'All CCC'!$B$7:$B$846,0)))</f>
        <v/>
      </c>
      <c r="AV116" s="856" t="str">
        <f>IF($B116="","",INDEX('All CCC'!AV$7:AV$846,MATCH(WatchList!$B116,'All CCC'!$B$7:$B$846,0)))</f>
        <v/>
      </c>
      <c r="AW116" s="856" t="str">
        <f>IF($B116="","",INDEX('All CCC'!AW$7:AW$846,MATCH(WatchList!$B116,'All CCC'!$B$7:$B$846,0)))</f>
        <v/>
      </c>
      <c r="AX116" s="856" t="str">
        <f>IF($B116="","",INDEX('All CCC'!AX$7:AX$846,MATCH(WatchList!$B116,'All CCC'!$B$7:$B$846,0)))</f>
        <v/>
      </c>
      <c r="AY116" s="856" t="str">
        <f>IF($B116="","",INDEX('All CCC'!AY$7:AY$846,MATCH(WatchList!$B116,'All CCC'!$B$7:$B$846,0)))</f>
        <v/>
      </c>
      <c r="AZ116" s="856" t="str">
        <f>IF($B116="","",INDEX('All CCC'!AZ$7:AZ$846,MATCH(WatchList!$B116,'All CCC'!$B$7:$B$846,0)))</f>
        <v/>
      </c>
      <c r="BA116" s="856" t="str">
        <f>IF($B116="","",INDEX('All CCC'!BA$7:BA$846,MATCH(WatchList!$B116,'All CCC'!$B$7:$B$846,0)))</f>
        <v/>
      </c>
      <c r="BB116" s="856" t="str">
        <f>IF($B116="","",INDEX('All CCC'!BB$7:BB$846,MATCH(WatchList!$B116,'All CCC'!$B$7:$B$846,0)))</f>
        <v/>
      </c>
      <c r="BC116" s="856" t="str">
        <f>IF($B116="","",INDEX('All CCC'!BC$7:BC$846,MATCH(WatchList!$B116,'All CCC'!$B$7:$B$846,0)))</f>
        <v/>
      </c>
      <c r="BD116" s="856" t="str">
        <f>IF($B116="","",INDEX('All CCC'!BD$7:BD$846,MATCH(WatchList!$B116,'All CCC'!$B$7:$B$846,0)))</f>
        <v/>
      </c>
      <c r="BE116" s="856" t="str">
        <f>IF($B116="","",INDEX('All CCC'!BE$7:BE$846,MATCH(WatchList!$B116,'All CCC'!$B$7:$B$846,0)))</f>
        <v/>
      </c>
      <c r="BF116" s="856" t="str">
        <f>IF($B116="","",INDEX('All CCC'!BF$7:BF$846,MATCH(WatchList!$B116,'All CCC'!$B$7:$B$846,0)))</f>
        <v/>
      </c>
      <c r="BG116" s="856" t="str">
        <f>IF($B116="","",INDEX('All CCC'!BG$7:BG$846,MATCH(WatchList!$B116,'All CCC'!$B$7:$B$846,0)))</f>
        <v/>
      </c>
    </row>
    <row r="117" spans="1:59" x14ac:dyDescent="0.2">
      <c r="A117" s="550" t="str">
        <f>IF($B117="","",INDEX('All CCC'!A$7:A$846,MATCH(WatchList!$B117,'All CCC'!$B$7:$B$846,0)))</f>
        <v/>
      </c>
      <c r="B117" s="31"/>
      <c r="C117" s="856" t="str">
        <f>IF($B117="","",INDEX('All CCC'!C$7:C$846,MATCH(WatchList!$B117,'All CCC'!$B$7:$B$846,0)))</f>
        <v/>
      </c>
      <c r="D117" s="856" t="str">
        <f>IF($B117="","",INDEX('All CCC'!D$7:D$846,MATCH(WatchList!$B117,'All CCC'!$B$7:$B$846,0)))</f>
        <v/>
      </c>
      <c r="E117" s="856" t="str">
        <f>IF($B117="","",INDEX('All CCC'!E$7:E$846,MATCH(WatchList!$B117,'All CCC'!$B$7:$B$846,0)))</f>
        <v/>
      </c>
      <c r="F117" s="856" t="str">
        <f>IF($B117="","",INDEX('All CCC'!F$7:F$846,MATCH(WatchList!$B117,'All CCC'!$B$7:$B$846,0)))</f>
        <v/>
      </c>
      <c r="G117" s="856" t="str">
        <f>IF($B117="","",INDEX('All CCC'!G$7:G$846,MATCH(WatchList!$B117,'All CCC'!$B$7:$B$846,0)))</f>
        <v/>
      </c>
      <c r="H117" s="856" t="str">
        <f>IF($B117="","",INDEX('All CCC'!H$7:H$846,MATCH(WatchList!$B117,'All CCC'!$B$7:$B$846,0)))</f>
        <v/>
      </c>
      <c r="I117" s="856" t="str">
        <f>IF($B117="","",INDEX('All CCC'!I$7:I$846,MATCH(WatchList!$B117,'All CCC'!$B$7:$B$846,0)))</f>
        <v/>
      </c>
      <c r="J117" s="856" t="str">
        <f>IF($B117="","",INDEX('All CCC'!J$7:J$846,MATCH(WatchList!$B117,'All CCC'!$B$7:$B$846,0)))</f>
        <v/>
      </c>
      <c r="K117" s="856" t="str">
        <f>IF($B117="","",INDEX('All CCC'!K$7:K$846,MATCH(WatchList!$B117,'All CCC'!$B$7:$B$846,0)))</f>
        <v/>
      </c>
      <c r="L117" s="856" t="str">
        <f>IF($B117="","",INDEX('All CCC'!L$7:L$846,MATCH(WatchList!$B117,'All CCC'!$B$7:$B$846,0)))</f>
        <v/>
      </c>
      <c r="M117" s="856" t="str">
        <f>IF($B117="","",INDEX('All CCC'!M$7:M$846,MATCH(WatchList!$B117,'All CCC'!$B$7:$B$846,0)))</f>
        <v/>
      </c>
      <c r="N117" s="856" t="str">
        <f>IF($B117="","",INDEX('All CCC'!N$7:N$846,MATCH(WatchList!$B117,'All CCC'!$B$7:$B$846,0)))</f>
        <v/>
      </c>
      <c r="O117" s="856" t="str">
        <f>IF($B117="","",INDEX('All CCC'!O$7:O$846,MATCH(WatchList!$B117,'All CCC'!$B$7:$B$846,0)))</f>
        <v/>
      </c>
      <c r="P117" s="857" t="str">
        <f>IF($B117="","",INDEX('All CCC'!P$7:P$846,MATCH(WatchList!$B117,'All CCC'!$B$7:$B$846,0)))</f>
        <v/>
      </c>
      <c r="Q117" s="857" t="str">
        <f>IF($B117="","",INDEX('All CCC'!Q$7:Q$846,MATCH(WatchList!$B117,'All CCC'!$B$7:$B$846,0)))</f>
        <v/>
      </c>
      <c r="R117" s="856" t="str">
        <f>IF($B117="","",INDEX('All CCC'!R$7:R$846,MATCH(WatchList!$B117,'All CCC'!$B$7:$B$846,0)))</f>
        <v/>
      </c>
      <c r="S117" s="856" t="str">
        <f>IF($B117="","",INDEX('All CCC'!S$7:S$846,MATCH(WatchList!$B117,'All CCC'!$B$7:$B$846,0)))</f>
        <v/>
      </c>
      <c r="T117" s="856" t="str">
        <f>IF($B117="","",INDEX('All CCC'!T$7:T$846,MATCH(WatchList!$B117,'All CCC'!$B$7:$B$846,0)))</f>
        <v/>
      </c>
      <c r="U117" s="856" t="str">
        <f>IF($B117="","",INDEX('All CCC'!U$7:U$846,MATCH(WatchList!$B117,'All CCC'!$B$7:$B$846,0)))</f>
        <v/>
      </c>
      <c r="V117" s="856" t="str">
        <f>IF($B117="","",INDEX('All CCC'!V$7:V$846,MATCH(WatchList!$B117,'All CCC'!$B$7:$B$846,0)))</f>
        <v/>
      </c>
      <c r="W117" s="856" t="str">
        <f>IF($B117="","",INDEX('All CCC'!W$7:W$846,MATCH(WatchList!$B117,'All CCC'!$B$7:$B$846,0)))</f>
        <v/>
      </c>
      <c r="X117" s="856" t="str">
        <f>IF($B117="","",INDEX('All CCC'!X$7:X$846,MATCH(WatchList!$B117,'All CCC'!$B$7:$B$846,0)))</f>
        <v/>
      </c>
      <c r="Y117" s="856" t="str">
        <f>IF($B117="","",INDEX('All CCC'!Y$7:Y$846,MATCH(WatchList!$B117,'All CCC'!$B$7:$B$846,0)))</f>
        <v/>
      </c>
      <c r="Z117" s="856" t="str">
        <f>IF($B117="","",INDEX('All CCC'!Z$7:Z$846,MATCH(WatchList!$B117,'All CCC'!$B$7:$B$846,0)))</f>
        <v/>
      </c>
      <c r="AA117" s="856" t="str">
        <f>IF($B117="","",INDEX('All CCC'!AA$7:AA$846,MATCH(WatchList!$B117,'All CCC'!$B$7:$B$846,0)))</f>
        <v/>
      </c>
      <c r="AB117" s="856" t="str">
        <f>IF($B117="","",INDEX('All CCC'!AB$7:AB$846,MATCH(WatchList!$B117,'All CCC'!$B$7:$B$846,0)))</f>
        <v/>
      </c>
      <c r="AC117" s="856" t="str">
        <f>IF($B117="","",INDEX('All CCC'!AC$7:AC$846,MATCH(WatchList!$B117,'All CCC'!$B$7:$B$846,0)))</f>
        <v/>
      </c>
      <c r="AD117" s="856" t="str">
        <f>IF($B117="","",INDEX('All CCC'!AD$7:AD$846,MATCH(WatchList!$B117,'All CCC'!$B$7:$B$846,0)))</f>
        <v/>
      </c>
      <c r="AE117" s="856" t="str">
        <f>IF($B117="","",INDEX('All CCC'!AE$7:AE$846,MATCH(WatchList!$B117,'All CCC'!$B$7:$B$846,0)))</f>
        <v/>
      </c>
      <c r="AF117" s="856" t="str">
        <f>IF($B117="","",INDEX('All CCC'!AF$7:AF$846,MATCH(WatchList!$B117,'All CCC'!$B$7:$B$846,0)))</f>
        <v/>
      </c>
      <c r="AG117" s="856" t="str">
        <f>IF($B117="","",INDEX('All CCC'!AG$7:AG$846,MATCH(WatchList!$B117,'All CCC'!$B$7:$B$846,0)))</f>
        <v/>
      </c>
      <c r="AH117" s="856" t="str">
        <f>IF($B117="","",INDEX('All CCC'!AH$7:AH$846,MATCH(WatchList!$B117,'All CCC'!$B$7:$B$846,0)))</f>
        <v/>
      </c>
      <c r="AI117" s="856" t="str">
        <f>IF($B117="","",INDEX('All CCC'!AI$7:AI$846,MATCH(WatchList!$B117,'All CCC'!$B$7:$B$846,0)))</f>
        <v/>
      </c>
      <c r="AJ117" s="856" t="str">
        <f>IF($B117="","",INDEX('All CCC'!AJ$7:AJ$846,MATCH(WatchList!$B117,'All CCC'!$B$7:$B$846,0)))</f>
        <v/>
      </c>
      <c r="AK117" s="856" t="str">
        <f>IF($B117="","",INDEX('All CCC'!AK$7:AK$846,MATCH(WatchList!$B117,'All CCC'!$B$7:$B$846,0)))</f>
        <v/>
      </c>
      <c r="AL117" s="856" t="str">
        <f>IF($B117="","",INDEX('All CCC'!AL$7:AL$846,MATCH(WatchList!$B117,'All CCC'!$B$7:$B$846,0)))</f>
        <v/>
      </c>
      <c r="AM117" s="856" t="str">
        <f>IF($B117="","",INDEX('All CCC'!AM$7:AM$846,MATCH(WatchList!$B117,'All CCC'!$B$7:$B$846,0)))</f>
        <v/>
      </c>
      <c r="AN117" s="856" t="str">
        <f>IF($B117="","",INDEX('All CCC'!AN$7:AN$846,MATCH(WatchList!$B117,'All CCC'!$B$7:$B$846,0)))</f>
        <v/>
      </c>
      <c r="AO117" s="856" t="str">
        <f>IF($B117="","",INDEX('All CCC'!AO$7:AO$846,MATCH(WatchList!$B117,'All CCC'!$B$7:$B$846,0)))</f>
        <v/>
      </c>
      <c r="AP117" s="856" t="str">
        <f>IF($B117="","",INDEX('All CCC'!AP$7:AP$846,MATCH(WatchList!$B117,'All CCC'!$B$7:$B$846,0)))</f>
        <v/>
      </c>
      <c r="AQ117" s="856" t="str">
        <f>IF($B117="","",INDEX('All CCC'!AQ$7:AQ$846,MATCH(WatchList!$B117,'All CCC'!$B$7:$B$846,0)))</f>
        <v/>
      </c>
      <c r="AR117" s="856" t="str">
        <f>IF($B117="","",INDEX('All CCC'!AR$7:AR$846,MATCH(WatchList!$B117,'All CCC'!$B$7:$B$846,0)))</f>
        <v/>
      </c>
      <c r="AS117" s="856" t="str">
        <f>IF($B117="","",INDEX('All CCC'!AS$7:AS$846,MATCH(WatchList!$B117,'All CCC'!$B$7:$B$846,0)))</f>
        <v/>
      </c>
      <c r="AT117" s="856" t="str">
        <f>IF($B117="","",INDEX('All CCC'!AT$7:AT$846,MATCH(WatchList!$B117,'All CCC'!$B$7:$B$846,0)))</f>
        <v/>
      </c>
      <c r="AU117" s="856" t="str">
        <f>IF($B117="","",INDEX('All CCC'!AU$7:AU$846,MATCH(WatchList!$B117,'All CCC'!$B$7:$B$846,0)))</f>
        <v/>
      </c>
      <c r="AV117" s="856" t="str">
        <f>IF($B117="","",INDEX('All CCC'!AV$7:AV$846,MATCH(WatchList!$B117,'All CCC'!$B$7:$B$846,0)))</f>
        <v/>
      </c>
      <c r="AW117" s="856" t="str">
        <f>IF($B117="","",INDEX('All CCC'!AW$7:AW$846,MATCH(WatchList!$B117,'All CCC'!$B$7:$B$846,0)))</f>
        <v/>
      </c>
      <c r="AX117" s="856" t="str">
        <f>IF($B117="","",INDEX('All CCC'!AX$7:AX$846,MATCH(WatchList!$B117,'All CCC'!$B$7:$B$846,0)))</f>
        <v/>
      </c>
      <c r="AY117" s="856" t="str">
        <f>IF($B117="","",INDEX('All CCC'!AY$7:AY$846,MATCH(WatchList!$B117,'All CCC'!$B$7:$B$846,0)))</f>
        <v/>
      </c>
      <c r="AZ117" s="856" t="str">
        <f>IF($B117="","",INDEX('All CCC'!AZ$7:AZ$846,MATCH(WatchList!$B117,'All CCC'!$B$7:$B$846,0)))</f>
        <v/>
      </c>
      <c r="BA117" s="856" t="str">
        <f>IF($B117="","",INDEX('All CCC'!BA$7:BA$846,MATCH(WatchList!$B117,'All CCC'!$B$7:$B$846,0)))</f>
        <v/>
      </c>
      <c r="BB117" s="856" t="str">
        <f>IF($B117="","",INDEX('All CCC'!BB$7:BB$846,MATCH(WatchList!$B117,'All CCC'!$B$7:$B$846,0)))</f>
        <v/>
      </c>
      <c r="BC117" s="856" t="str">
        <f>IF($B117="","",INDEX('All CCC'!BC$7:BC$846,MATCH(WatchList!$B117,'All CCC'!$B$7:$B$846,0)))</f>
        <v/>
      </c>
      <c r="BD117" s="856" t="str">
        <f>IF($B117="","",INDEX('All CCC'!BD$7:BD$846,MATCH(WatchList!$B117,'All CCC'!$B$7:$B$846,0)))</f>
        <v/>
      </c>
      <c r="BE117" s="856" t="str">
        <f>IF($B117="","",INDEX('All CCC'!BE$7:BE$846,MATCH(WatchList!$B117,'All CCC'!$B$7:$B$846,0)))</f>
        <v/>
      </c>
      <c r="BF117" s="856" t="str">
        <f>IF($B117="","",INDEX('All CCC'!BF$7:BF$846,MATCH(WatchList!$B117,'All CCC'!$B$7:$B$846,0)))</f>
        <v/>
      </c>
      <c r="BG117" s="856" t="str">
        <f>IF($B117="","",INDEX('All CCC'!BG$7:BG$846,MATCH(WatchList!$B117,'All CCC'!$B$7:$B$846,0)))</f>
        <v/>
      </c>
    </row>
    <row r="118" spans="1:59" x14ac:dyDescent="0.2">
      <c r="A118" s="550" t="str">
        <f>IF($B118="","",INDEX('All CCC'!A$7:A$846,MATCH(WatchList!$B118,'All CCC'!$B$7:$B$846,0)))</f>
        <v/>
      </c>
      <c r="B118" s="31"/>
      <c r="C118" s="856" t="str">
        <f>IF($B118="","",INDEX('All CCC'!C$7:C$846,MATCH(WatchList!$B118,'All CCC'!$B$7:$B$846,0)))</f>
        <v/>
      </c>
      <c r="D118" s="856" t="str">
        <f>IF($B118="","",INDEX('All CCC'!D$7:D$846,MATCH(WatchList!$B118,'All CCC'!$B$7:$B$846,0)))</f>
        <v/>
      </c>
      <c r="E118" s="856" t="str">
        <f>IF($B118="","",INDEX('All CCC'!E$7:E$846,MATCH(WatchList!$B118,'All CCC'!$B$7:$B$846,0)))</f>
        <v/>
      </c>
      <c r="F118" s="856" t="str">
        <f>IF($B118="","",INDEX('All CCC'!F$7:F$846,MATCH(WatchList!$B118,'All CCC'!$B$7:$B$846,0)))</f>
        <v/>
      </c>
      <c r="G118" s="856" t="str">
        <f>IF($B118="","",INDEX('All CCC'!G$7:G$846,MATCH(WatchList!$B118,'All CCC'!$B$7:$B$846,0)))</f>
        <v/>
      </c>
      <c r="H118" s="856" t="str">
        <f>IF($B118="","",INDEX('All CCC'!H$7:H$846,MATCH(WatchList!$B118,'All CCC'!$B$7:$B$846,0)))</f>
        <v/>
      </c>
      <c r="I118" s="856" t="str">
        <f>IF($B118="","",INDEX('All CCC'!I$7:I$846,MATCH(WatchList!$B118,'All CCC'!$B$7:$B$846,0)))</f>
        <v/>
      </c>
      <c r="J118" s="856" t="str">
        <f>IF($B118="","",INDEX('All CCC'!J$7:J$846,MATCH(WatchList!$B118,'All CCC'!$B$7:$B$846,0)))</f>
        <v/>
      </c>
      <c r="K118" s="856" t="str">
        <f>IF($B118="","",INDEX('All CCC'!K$7:K$846,MATCH(WatchList!$B118,'All CCC'!$B$7:$B$846,0)))</f>
        <v/>
      </c>
      <c r="L118" s="856" t="str">
        <f>IF($B118="","",INDEX('All CCC'!L$7:L$846,MATCH(WatchList!$B118,'All CCC'!$B$7:$B$846,0)))</f>
        <v/>
      </c>
      <c r="M118" s="856" t="str">
        <f>IF($B118="","",INDEX('All CCC'!M$7:M$846,MATCH(WatchList!$B118,'All CCC'!$B$7:$B$846,0)))</f>
        <v/>
      </c>
      <c r="N118" s="856" t="str">
        <f>IF($B118="","",INDEX('All CCC'!N$7:N$846,MATCH(WatchList!$B118,'All CCC'!$B$7:$B$846,0)))</f>
        <v/>
      </c>
      <c r="O118" s="856" t="str">
        <f>IF($B118="","",INDEX('All CCC'!O$7:O$846,MATCH(WatchList!$B118,'All CCC'!$B$7:$B$846,0)))</f>
        <v/>
      </c>
      <c r="P118" s="857" t="str">
        <f>IF($B118="","",INDEX('All CCC'!P$7:P$846,MATCH(WatchList!$B118,'All CCC'!$B$7:$B$846,0)))</f>
        <v/>
      </c>
      <c r="Q118" s="857" t="str">
        <f>IF($B118="","",INDEX('All CCC'!Q$7:Q$846,MATCH(WatchList!$B118,'All CCC'!$B$7:$B$846,0)))</f>
        <v/>
      </c>
      <c r="R118" s="856" t="str">
        <f>IF($B118="","",INDEX('All CCC'!R$7:R$846,MATCH(WatchList!$B118,'All CCC'!$B$7:$B$846,0)))</f>
        <v/>
      </c>
      <c r="S118" s="856" t="str">
        <f>IF($B118="","",INDEX('All CCC'!S$7:S$846,MATCH(WatchList!$B118,'All CCC'!$B$7:$B$846,0)))</f>
        <v/>
      </c>
      <c r="T118" s="856" t="str">
        <f>IF($B118="","",INDEX('All CCC'!T$7:T$846,MATCH(WatchList!$B118,'All CCC'!$B$7:$B$846,0)))</f>
        <v/>
      </c>
      <c r="U118" s="856" t="str">
        <f>IF($B118="","",INDEX('All CCC'!U$7:U$846,MATCH(WatchList!$B118,'All CCC'!$B$7:$B$846,0)))</f>
        <v/>
      </c>
      <c r="V118" s="856" t="str">
        <f>IF($B118="","",INDEX('All CCC'!V$7:V$846,MATCH(WatchList!$B118,'All CCC'!$B$7:$B$846,0)))</f>
        <v/>
      </c>
      <c r="W118" s="856" t="str">
        <f>IF($B118="","",INDEX('All CCC'!W$7:W$846,MATCH(WatchList!$B118,'All CCC'!$B$7:$B$846,0)))</f>
        <v/>
      </c>
      <c r="X118" s="856" t="str">
        <f>IF($B118="","",INDEX('All CCC'!X$7:X$846,MATCH(WatchList!$B118,'All CCC'!$B$7:$B$846,0)))</f>
        <v/>
      </c>
      <c r="Y118" s="856" t="str">
        <f>IF($B118="","",INDEX('All CCC'!Y$7:Y$846,MATCH(WatchList!$B118,'All CCC'!$B$7:$B$846,0)))</f>
        <v/>
      </c>
      <c r="Z118" s="856" t="str">
        <f>IF($B118="","",INDEX('All CCC'!Z$7:Z$846,MATCH(WatchList!$B118,'All CCC'!$B$7:$B$846,0)))</f>
        <v/>
      </c>
      <c r="AA118" s="856" t="str">
        <f>IF($B118="","",INDEX('All CCC'!AA$7:AA$846,MATCH(WatchList!$B118,'All CCC'!$B$7:$B$846,0)))</f>
        <v/>
      </c>
      <c r="AB118" s="856" t="str">
        <f>IF($B118="","",INDEX('All CCC'!AB$7:AB$846,MATCH(WatchList!$B118,'All CCC'!$B$7:$B$846,0)))</f>
        <v/>
      </c>
      <c r="AC118" s="856" t="str">
        <f>IF($B118="","",INDEX('All CCC'!AC$7:AC$846,MATCH(WatchList!$B118,'All CCC'!$B$7:$B$846,0)))</f>
        <v/>
      </c>
      <c r="AD118" s="856" t="str">
        <f>IF($B118="","",INDEX('All CCC'!AD$7:AD$846,MATCH(WatchList!$B118,'All CCC'!$B$7:$B$846,0)))</f>
        <v/>
      </c>
      <c r="AE118" s="856" t="str">
        <f>IF($B118="","",INDEX('All CCC'!AE$7:AE$846,MATCH(WatchList!$B118,'All CCC'!$B$7:$B$846,0)))</f>
        <v/>
      </c>
      <c r="AF118" s="856" t="str">
        <f>IF($B118="","",INDEX('All CCC'!AF$7:AF$846,MATCH(WatchList!$B118,'All CCC'!$B$7:$B$846,0)))</f>
        <v/>
      </c>
      <c r="AG118" s="856" t="str">
        <f>IF($B118="","",INDEX('All CCC'!AG$7:AG$846,MATCH(WatchList!$B118,'All CCC'!$B$7:$B$846,0)))</f>
        <v/>
      </c>
      <c r="AH118" s="856" t="str">
        <f>IF($B118="","",INDEX('All CCC'!AH$7:AH$846,MATCH(WatchList!$B118,'All CCC'!$B$7:$B$846,0)))</f>
        <v/>
      </c>
      <c r="AI118" s="856" t="str">
        <f>IF($B118="","",INDEX('All CCC'!AI$7:AI$846,MATCH(WatchList!$B118,'All CCC'!$B$7:$B$846,0)))</f>
        <v/>
      </c>
      <c r="AJ118" s="856" t="str">
        <f>IF($B118="","",INDEX('All CCC'!AJ$7:AJ$846,MATCH(WatchList!$B118,'All CCC'!$B$7:$B$846,0)))</f>
        <v/>
      </c>
      <c r="AK118" s="856" t="str">
        <f>IF($B118="","",INDEX('All CCC'!AK$7:AK$846,MATCH(WatchList!$B118,'All CCC'!$B$7:$B$846,0)))</f>
        <v/>
      </c>
      <c r="AL118" s="856" t="str">
        <f>IF($B118="","",INDEX('All CCC'!AL$7:AL$846,MATCH(WatchList!$B118,'All CCC'!$B$7:$B$846,0)))</f>
        <v/>
      </c>
      <c r="AM118" s="856" t="str">
        <f>IF($B118="","",INDEX('All CCC'!AM$7:AM$846,MATCH(WatchList!$B118,'All CCC'!$B$7:$B$846,0)))</f>
        <v/>
      </c>
      <c r="AN118" s="856" t="str">
        <f>IF($B118="","",INDEX('All CCC'!AN$7:AN$846,MATCH(WatchList!$B118,'All CCC'!$B$7:$B$846,0)))</f>
        <v/>
      </c>
      <c r="AO118" s="856" t="str">
        <f>IF($B118="","",INDEX('All CCC'!AO$7:AO$846,MATCH(WatchList!$B118,'All CCC'!$B$7:$B$846,0)))</f>
        <v/>
      </c>
      <c r="AP118" s="856" t="str">
        <f>IF($B118="","",INDEX('All CCC'!AP$7:AP$846,MATCH(WatchList!$B118,'All CCC'!$B$7:$B$846,0)))</f>
        <v/>
      </c>
      <c r="AQ118" s="856" t="str">
        <f>IF($B118="","",INDEX('All CCC'!AQ$7:AQ$846,MATCH(WatchList!$B118,'All CCC'!$B$7:$B$846,0)))</f>
        <v/>
      </c>
      <c r="AR118" s="856" t="str">
        <f>IF($B118="","",INDEX('All CCC'!AR$7:AR$846,MATCH(WatchList!$B118,'All CCC'!$B$7:$B$846,0)))</f>
        <v/>
      </c>
      <c r="AS118" s="856" t="str">
        <f>IF($B118="","",INDEX('All CCC'!AS$7:AS$846,MATCH(WatchList!$B118,'All CCC'!$B$7:$B$846,0)))</f>
        <v/>
      </c>
      <c r="AT118" s="856" t="str">
        <f>IF($B118="","",INDEX('All CCC'!AT$7:AT$846,MATCH(WatchList!$B118,'All CCC'!$B$7:$B$846,0)))</f>
        <v/>
      </c>
      <c r="AU118" s="856" t="str">
        <f>IF($B118="","",INDEX('All CCC'!AU$7:AU$846,MATCH(WatchList!$B118,'All CCC'!$B$7:$B$846,0)))</f>
        <v/>
      </c>
      <c r="AV118" s="856" t="str">
        <f>IF($B118="","",INDEX('All CCC'!AV$7:AV$846,MATCH(WatchList!$B118,'All CCC'!$B$7:$B$846,0)))</f>
        <v/>
      </c>
      <c r="AW118" s="856" t="str">
        <f>IF($B118="","",INDEX('All CCC'!AW$7:AW$846,MATCH(WatchList!$B118,'All CCC'!$B$7:$B$846,0)))</f>
        <v/>
      </c>
      <c r="AX118" s="856" t="str">
        <f>IF($B118="","",INDEX('All CCC'!AX$7:AX$846,MATCH(WatchList!$B118,'All CCC'!$B$7:$B$846,0)))</f>
        <v/>
      </c>
      <c r="AY118" s="856" t="str">
        <f>IF($B118="","",INDEX('All CCC'!AY$7:AY$846,MATCH(WatchList!$B118,'All CCC'!$B$7:$B$846,0)))</f>
        <v/>
      </c>
      <c r="AZ118" s="856" t="str">
        <f>IF($B118="","",INDEX('All CCC'!AZ$7:AZ$846,MATCH(WatchList!$B118,'All CCC'!$B$7:$B$846,0)))</f>
        <v/>
      </c>
      <c r="BA118" s="856" t="str">
        <f>IF($B118="","",INDEX('All CCC'!BA$7:BA$846,MATCH(WatchList!$B118,'All CCC'!$B$7:$B$846,0)))</f>
        <v/>
      </c>
      <c r="BB118" s="856" t="str">
        <f>IF($B118="","",INDEX('All CCC'!BB$7:BB$846,MATCH(WatchList!$B118,'All CCC'!$B$7:$B$846,0)))</f>
        <v/>
      </c>
      <c r="BC118" s="856" t="str">
        <f>IF($B118="","",INDEX('All CCC'!BC$7:BC$846,MATCH(WatchList!$B118,'All CCC'!$B$7:$B$846,0)))</f>
        <v/>
      </c>
      <c r="BD118" s="856" t="str">
        <f>IF($B118="","",INDEX('All CCC'!BD$7:BD$846,MATCH(WatchList!$B118,'All CCC'!$B$7:$B$846,0)))</f>
        <v/>
      </c>
      <c r="BE118" s="856" t="str">
        <f>IF($B118="","",INDEX('All CCC'!BE$7:BE$846,MATCH(WatchList!$B118,'All CCC'!$B$7:$B$846,0)))</f>
        <v/>
      </c>
      <c r="BF118" s="856" t="str">
        <f>IF($B118="","",INDEX('All CCC'!BF$7:BF$846,MATCH(WatchList!$B118,'All CCC'!$B$7:$B$846,0)))</f>
        <v/>
      </c>
      <c r="BG118" s="856" t="str">
        <f>IF($B118="","",INDEX('All CCC'!BG$7:BG$846,MATCH(WatchList!$B118,'All CCC'!$B$7:$B$846,0)))</f>
        <v/>
      </c>
    </row>
    <row r="119" spans="1:59" x14ac:dyDescent="0.2">
      <c r="A119" s="550" t="str">
        <f>IF($B119="","",INDEX('All CCC'!A$7:A$846,MATCH(WatchList!$B119,'All CCC'!$B$7:$B$846,0)))</f>
        <v/>
      </c>
      <c r="B119" s="31"/>
      <c r="C119" s="856" t="str">
        <f>IF($B119="","",INDEX('All CCC'!C$7:C$846,MATCH(WatchList!$B119,'All CCC'!$B$7:$B$846,0)))</f>
        <v/>
      </c>
      <c r="D119" s="856" t="str">
        <f>IF($B119="","",INDEX('All CCC'!D$7:D$846,MATCH(WatchList!$B119,'All CCC'!$B$7:$B$846,0)))</f>
        <v/>
      </c>
      <c r="E119" s="856" t="str">
        <f>IF($B119="","",INDEX('All CCC'!E$7:E$846,MATCH(WatchList!$B119,'All CCC'!$B$7:$B$846,0)))</f>
        <v/>
      </c>
      <c r="F119" s="856" t="str">
        <f>IF($B119="","",INDEX('All CCC'!F$7:F$846,MATCH(WatchList!$B119,'All CCC'!$B$7:$B$846,0)))</f>
        <v/>
      </c>
      <c r="G119" s="856" t="str">
        <f>IF($B119="","",INDEX('All CCC'!G$7:G$846,MATCH(WatchList!$B119,'All CCC'!$B$7:$B$846,0)))</f>
        <v/>
      </c>
      <c r="H119" s="856" t="str">
        <f>IF($B119="","",INDEX('All CCC'!H$7:H$846,MATCH(WatchList!$B119,'All CCC'!$B$7:$B$846,0)))</f>
        <v/>
      </c>
      <c r="I119" s="856" t="str">
        <f>IF($B119="","",INDEX('All CCC'!I$7:I$846,MATCH(WatchList!$B119,'All CCC'!$B$7:$B$846,0)))</f>
        <v/>
      </c>
      <c r="J119" s="856" t="str">
        <f>IF($B119="","",INDEX('All CCC'!J$7:J$846,MATCH(WatchList!$B119,'All CCC'!$B$7:$B$846,0)))</f>
        <v/>
      </c>
      <c r="K119" s="856" t="str">
        <f>IF($B119="","",INDEX('All CCC'!K$7:K$846,MATCH(WatchList!$B119,'All CCC'!$B$7:$B$846,0)))</f>
        <v/>
      </c>
      <c r="L119" s="856" t="str">
        <f>IF($B119="","",INDEX('All CCC'!L$7:L$846,MATCH(WatchList!$B119,'All CCC'!$B$7:$B$846,0)))</f>
        <v/>
      </c>
      <c r="M119" s="856" t="str">
        <f>IF($B119="","",INDEX('All CCC'!M$7:M$846,MATCH(WatchList!$B119,'All CCC'!$B$7:$B$846,0)))</f>
        <v/>
      </c>
      <c r="N119" s="856" t="str">
        <f>IF($B119="","",INDEX('All CCC'!N$7:N$846,MATCH(WatchList!$B119,'All CCC'!$B$7:$B$846,0)))</f>
        <v/>
      </c>
      <c r="O119" s="856" t="str">
        <f>IF($B119="","",INDEX('All CCC'!O$7:O$846,MATCH(WatchList!$B119,'All CCC'!$B$7:$B$846,0)))</f>
        <v/>
      </c>
      <c r="P119" s="857" t="str">
        <f>IF($B119="","",INDEX('All CCC'!P$7:P$846,MATCH(WatchList!$B119,'All CCC'!$B$7:$B$846,0)))</f>
        <v/>
      </c>
      <c r="Q119" s="857" t="str">
        <f>IF($B119="","",INDEX('All CCC'!Q$7:Q$846,MATCH(WatchList!$B119,'All CCC'!$B$7:$B$846,0)))</f>
        <v/>
      </c>
      <c r="R119" s="856" t="str">
        <f>IF($B119="","",INDEX('All CCC'!R$7:R$846,MATCH(WatchList!$B119,'All CCC'!$B$7:$B$846,0)))</f>
        <v/>
      </c>
      <c r="S119" s="856" t="str">
        <f>IF($B119="","",INDEX('All CCC'!S$7:S$846,MATCH(WatchList!$B119,'All CCC'!$B$7:$B$846,0)))</f>
        <v/>
      </c>
      <c r="T119" s="856" t="str">
        <f>IF($B119="","",INDEX('All CCC'!T$7:T$846,MATCH(WatchList!$B119,'All CCC'!$B$7:$B$846,0)))</f>
        <v/>
      </c>
      <c r="U119" s="856" t="str">
        <f>IF($B119="","",INDEX('All CCC'!U$7:U$846,MATCH(WatchList!$B119,'All CCC'!$B$7:$B$846,0)))</f>
        <v/>
      </c>
      <c r="V119" s="856" t="str">
        <f>IF($B119="","",INDEX('All CCC'!V$7:V$846,MATCH(WatchList!$B119,'All CCC'!$B$7:$B$846,0)))</f>
        <v/>
      </c>
      <c r="W119" s="856" t="str">
        <f>IF($B119="","",INDEX('All CCC'!W$7:W$846,MATCH(WatchList!$B119,'All CCC'!$B$7:$B$846,0)))</f>
        <v/>
      </c>
      <c r="X119" s="856" t="str">
        <f>IF($B119="","",INDEX('All CCC'!X$7:X$846,MATCH(WatchList!$B119,'All CCC'!$B$7:$B$846,0)))</f>
        <v/>
      </c>
      <c r="Y119" s="856" t="str">
        <f>IF($B119="","",INDEX('All CCC'!Y$7:Y$846,MATCH(WatchList!$B119,'All CCC'!$B$7:$B$846,0)))</f>
        <v/>
      </c>
      <c r="Z119" s="856" t="str">
        <f>IF($B119="","",INDEX('All CCC'!Z$7:Z$846,MATCH(WatchList!$B119,'All CCC'!$B$7:$B$846,0)))</f>
        <v/>
      </c>
      <c r="AA119" s="856" t="str">
        <f>IF($B119="","",INDEX('All CCC'!AA$7:AA$846,MATCH(WatchList!$B119,'All CCC'!$B$7:$B$846,0)))</f>
        <v/>
      </c>
      <c r="AB119" s="856" t="str">
        <f>IF($B119="","",INDEX('All CCC'!AB$7:AB$846,MATCH(WatchList!$B119,'All CCC'!$B$7:$B$846,0)))</f>
        <v/>
      </c>
      <c r="AC119" s="856" t="str">
        <f>IF($B119="","",INDEX('All CCC'!AC$7:AC$846,MATCH(WatchList!$B119,'All CCC'!$B$7:$B$846,0)))</f>
        <v/>
      </c>
      <c r="AD119" s="856" t="str">
        <f>IF($B119="","",INDEX('All CCC'!AD$7:AD$846,MATCH(WatchList!$B119,'All CCC'!$B$7:$B$846,0)))</f>
        <v/>
      </c>
      <c r="AE119" s="856" t="str">
        <f>IF($B119="","",INDEX('All CCC'!AE$7:AE$846,MATCH(WatchList!$B119,'All CCC'!$B$7:$B$846,0)))</f>
        <v/>
      </c>
      <c r="AF119" s="856" t="str">
        <f>IF($B119="","",INDEX('All CCC'!AF$7:AF$846,MATCH(WatchList!$B119,'All CCC'!$B$7:$B$846,0)))</f>
        <v/>
      </c>
      <c r="AG119" s="856" t="str">
        <f>IF($B119="","",INDEX('All CCC'!AG$7:AG$846,MATCH(WatchList!$B119,'All CCC'!$B$7:$B$846,0)))</f>
        <v/>
      </c>
      <c r="AH119" s="856" t="str">
        <f>IF($B119="","",INDEX('All CCC'!AH$7:AH$846,MATCH(WatchList!$B119,'All CCC'!$B$7:$B$846,0)))</f>
        <v/>
      </c>
      <c r="AI119" s="856" t="str">
        <f>IF($B119="","",INDEX('All CCC'!AI$7:AI$846,MATCH(WatchList!$B119,'All CCC'!$B$7:$B$846,0)))</f>
        <v/>
      </c>
      <c r="AJ119" s="856" t="str">
        <f>IF($B119="","",INDEX('All CCC'!AJ$7:AJ$846,MATCH(WatchList!$B119,'All CCC'!$B$7:$B$846,0)))</f>
        <v/>
      </c>
      <c r="AK119" s="856" t="str">
        <f>IF($B119="","",INDEX('All CCC'!AK$7:AK$846,MATCH(WatchList!$B119,'All CCC'!$B$7:$B$846,0)))</f>
        <v/>
      </c>
      <c r="AL119" s="856" t="str">
        <f>IF($B119="","",INDEX('All CCC'!AL$7:AL$846,MATCH(WatchList!$B119,'All CCC'!$B$7:$B$846,0)))</f>
        <v/>
      </c>
      <c r="AM119" s="856" t="str">
        <f>IF($B119="","",INDEX('All CCC'!AM$7:AM$846,MATCH(WatchList!$B119,'All CCC'!$B$7:$B$846,0)))</f>
        <v/>
      </c>
      <c r="AN119" s="856" t="str">
        <f>IF($B119="","",INDEX('All CCC'!AN$7:AN$846,MATCH(WatchList!$B119,'All CCC'!$B$7:$B$846,0)))</f>
        <v/>
      </c>
      <c r="AO119" s="856" t="str">
        <f>IF($B119="","",INDEX('All CCC'!AO$7:AO$846,MATCH(WatchList!$B119,'All CCC'!$B$7:$B$846,0)))</f>
        <v/>
      </c>
      <c r="AP119" s="856" t="str">
        <f>IF($B119="","",INDEX('All CCC'!AP$7:AP$846,MATCH(WatchList!$B119,'All CCC'!$B$7:$B$846,0)))</f>
        <v/>
      </c>
      <c r="AQ119" s="856" t="str">
        <f>IF($B119="","",INDEX('All CCC'!AQ$7:AQ$846,MATCH(WatchList!$B119,'All CCC'!$B$7:$B$846,0)))</f>
        <v/>
      </c>
      <c r="AR119" s="856" t="str">
        <f>IF($B119="","",INDEX('All CCC'!AR$7:AR$846,MATCH(WatchList!$B119,'All CCC'!$B$7:$B$846,0)))</f>
        <v/>
      </c>
      <c r="AS119" s="856" t="str">
        <f>IF($B119="","",INDEX('All CCC'!AS$7:AS$846,MATCH(WatchList!$B119,'All CCC'!$B$7:$B$846,0)))</f>
        <v/>
      </c>
      <c r="AT119" s="856" t="str">
        <f>IF($B119="","",INDEX('All CCC'!AT$7:AT$846,MATCH(WatchList!$B119,'All CCC'!$B$7:$B$846,0)))</f>
        <v/>
      </c>
      <c r="AU119" s="856" t="str">
        <f>IF($B119="","",INDEX('All CCC'!AU$7:AU$846,MATCH(WatchList!$B119,'All CCC'!$B$7:$B$846,0)))</f>
        <v/>
      </c>
      <c r="AV119" s="856" t="str">
        <f>IF($B119="","",INDEX('All CCC'!AV$7:AV$846,MATCH(WatchList!$B119,'All CCC'!$B$7:$B$846,0)))</f>
        <v/>
      </c>
      <c r="AW119" s="856" t="str">
        <f>IF($B119="","",INDEX('All CCC'!AW$7:AW$846,MATCH(WatchList!$B119,'All CCC'!$B$7:$B$846,0)))</f>
        <v/>
      </c>
      <c r="AX119" s="856" t="str">
        <f>IF($B119="","",INDEX('All CCC'!AX$7:AX$846,MATCH(WatchList!$B119,'All CCC'!$B$7:$B$846,0)))</f>
        <v/>
      </c>
      <c r="AY119" s="856" t="str">
        <f>IF($B119="","",INDEX('All CCC'!AY$7:AY$846,MATCH(WatchList!$B119,'All CCC'!$B$7:$B$846,0)))</f>
        <v/>
      </c>
      <c r="AZ119" s="856" t="str">
        <f>IF($B119="","",INDEX('All CCC'!AZ$7:AZ$846,MATCH(WatchList!$B119,'All CCC'!$B$7:$B$846,0)))</f>
        <v/>
      </c>
      <c r="BA119" s="856" t="str">
        <f>IF($B119="","",INDEX('All CCC'!BA$7:BA$846,MATCH(WatchList!$B119,'All CCC'!$B$7:$B$846,0)))</f>
        <v/>
      </c>
      <c r="BB119" s="856" t="str">
        <f>IF($B119="","",INDEX('All CCC'!BB$7:BB$846,MATCH(WatchList!$B119,'All CCC'!$B$7:$B$846,0)))</f>
        <v/>
      </c>
      <c r="BC119" s="856" t="str">
        <f>IF($B119="","",INDEX('All CCC'!BC$7:BC$846,MATCH(WatchList!$B119,'All CCC'!$B$7:$B$846,0)))</f>
        <v/>
      </c>
      <c r="BD119" s="856" t="str">
        <f>IF($B119="","",INDEX('All CCC'!BD$7:BD$846,MATCH(WatchList!$B119,'All CCC'!$B$7:$B$846,0)))</f>
        <v/>
      </c>
      <c r="BE119" s="856" t="str">
        <f>IF($B119="","",INDEX('All CCC'!BE$7:BE$846,MATCH(WatchList!$B119,'All CCC'!$B$7:$B$846,0)))</f>
        <v/>
      </c>
      <c r="BF119" s="856" t="str">
        <f>IF($B119="","",INDEX('All CCC'!BF$7:BF$846,MATCH(WatchList!$B119,'All CCC'!$B$7:$B$846,0)))</f>
        <v/>
      </c>
      <c r="BG119" s="856" t="str">
        <f>IF($B119="","",INDEX('All CCC'!BG$7:BG$846,MATCH(WatchList!$B119,'All CCC'!$B$7:$B$846,0)))</f>
        <v/>
      </c>
    </row>
    <row r="120" spans="1:59" x14ac:dyDescent="0.2">
      <c r="A120" s="550" t="str">
        <f>IF($B120="","",INDEX('All CCC'!A$7:A$846,MATCH(WatchList!$B120,'All CCC'!$B$7:$B$846,0)))</f>
        <v/>
      </c>
      <c r="B120" s="31"/>
      <c r="C120" s="856" t="str">
        <f>IF($B120="","",INDEX('All CCC'!C$7:C$846,MATCH(WatchList!$B120,'All CCC'!$B$7:$B$846,0)))</f>
        <v/>
      </c>
      <c r="D120" s="856" t="str">
        <f>IF($B120="","",INDEX('All CCC'!D$7:D$846,MATCH(WatchList!$B120,'All CCC'!$B$7:$B$846,0)))</f>
        <v/>
      </c>
      <c r="E120" s="856" t="str">
        <f>IF($B120="","",INDEX('All CCC'!E$7:E$846,MATCH(WatchList!$B120,'All CCC'!$B$7:$B$846,0)))</f>
        <v/>
      </c>
      <c r="F120" s="856" t="str">
        <f>IF($B120="","",INDEX('All CCC'!F$7:F$846,MATCH(WatchList!$B120,'All CCC'!$B$7:$B$846,0)))</f>
        <v/>
      </c>
      <c r="G120" s="856" t="str">
        <f>IF($B120="","",INDEX('All CCC'!G$7:G$846,MATCH(WatchList!$B120,'All CCC'!$B$7:$B$846,0)))</f>
        <v/>
      </c>
      <c r="H120" s="856" t="str">
        <f>IF($B120="","",INDEX('All CCC'!H$7:H$846,MATCH(WatchList!$B120,'All CCC'!$B$7:$B$846,0)))</f>
        <v/>
      </c>
      <c r="I120" s="856" t="str">
        <f>IF($B120="","",INDEX('All CCC'!I$7:I$846,MATCH(WatchList!$B120,'All CCC'!$B$7:$B$846,0)))</f>
        <v/>
      </c>
      <c r="J120" s="856" t="str">
        <f>IF($B120="","",INDEX('All CCC'!J$7:J$846,MATCH(WatchList!$B120,'All CCC'!$B$7:$B$846,0)))</f>
        <v/>
      </c>
      <c r="K120" s="856" t="str">
        <f>IF($B120="","",INDEX('All CCC'!K$7:K$846,MATCH(WatchList!$B120,'All CCC'!$B$7:$B$846,0)))</f>
        <v/>
      </c>
      <c r="L120" s="856" t="str">
        <f>IF($B120="","",INDEX('All CCC'!L$7:L$846,MATCH(WatchList!$B120,'All CCC'!$B$7:$B$846,0)))</f>
        <v/>
      </c>
      <c r="M120" s="856" t="str">
        <f>IF($B120="","",INDEX('All CCC'!M$7:M$846,MATCH(WatchList!$B120,'All CCC'!$B$7:$B$846,0)))</f>
        <v/>
      </c>
      <c r="N120" s="856" t="str">
        <f>IF($B120="","",INDEX('All CCC'!N$7:N$846,MATCH(WatchList!$B120,'All CCC'!$B$7:$B$846,0)))</f>
        <v/>
      </c>
      <c r="O120" s="856" t="str">
        <f>IF($B120="","",INDEX('All CCC'!O$7:O$846,MATCH(WatchList!$B120,'All CCC'!$B$7:$B$846,0)))</f>
        <v/>
      </c>
      <c r="P120" s="857" t="str">
        <f>IF($B120="","",INDEX('All CCC'!P$7:P$846,MATCH(WatchList!$B120,'All CCC'!$B$7:$B$846,0)))</f>
        <v/>
      </c>
      <c r="Q120" s="857" t="str">
        <f>IF($B120="","",INDEX('All CCC'!Q$7:Q$846,MATCH(WatchList!$B120,'All CCC'!$B$7:$B$846,0)))</f>
        <v/>
      </c>
      <c r="R120" s="856" t="str">
        <f>IF($B120="","",INDEX('All CCC'!R$7:R$846,MATCH(WatchList!$B120,'All CCC'!$B$7:$B$846,0)))</f>
        <v/>
      </c>
      <c r="S120" s="856" t="str">
        <f>IF($B120="","",INDEX('All CCC'!S$7:S$846,MATCH(WatchList!$B120,'All CCC'!$B$7:$B$846,0)))</f>
        <v/>
      </c>
      <c r="T120" s="856" t="str">
        <f>IF($B120="","",INDEX('All CCC'!T$7:T$846,MATCH(WatchList!$B120,'All CCC'!$B$7:$B$846,0)))</f>
        <v/>
      </c>
      <c r="U120" s="856" t="str">
        <f>IF($B120="","",INDEX('All CCC'!U$7:U$846,MATCH(WatchList!$B120,'All CCC'!$B$7:$B$846,0)))</f>
        <v/>
      </c>
      <c r="V120" s="856" t="str">
        <f>IF($B120="","",INDEX('All CCC'!V$7:V$846,MATCH(WatchList!$B120,'All CCC'!$B$7:$B$846,0)))</f>
        <v/>
      </c>
      <c r="W120" s="856" t="str">
        <f>IF($B120="","",INDEX('All CCC'!W$7:W$846,MATCH(WatchList!$B120,'All CCC'!$B$7:$B$846,0)))</f>
        <v/>
      </c>
      <c r="X120" s="856" t="str">
        <f>IF($B120="","",INDEX('All CCC'!X$7:X$846,MATCH(WatchList!$B120,'All CCC'!$B$7:$B$846,0)))</f>
        <v/>
      </c>
      <c r="Y120" s="856" t="str">
        <f>IF($B120="","",INDEX('All CCC'!Y$7:Y$846,MATCH(WatchList!$B120,'All CCC'!$B$7:$B$846,0)))</f>
        <v/>
      </c>
      <c r="Z120" s="856" t="str">
        <f>IF($B120="","",INDEX('All CCC'!Z$7:Z$846,MATCH(WatchList!$B120,'All CCC'!$B$7:$B$846,0)))</f>
        <v/>
      </c>
      <c r="AA120" s="856" t="str">
        <f>IF($B120="","",INDEX('All CCC'!AA$7:AA$846,MATCH(WatchList!$B120,'All CCC'!$B$7:$B$846,0)))</f>
        <v/>
      </c>
      <c r="AB120" s="856" t="str">
        <f>IF($B120="","",INDEX('All CCC'!AB$7:AB$846,MATCH(WatchList!$B120,'All CCC'!$B$7:$B$846,0)))</f>
        <v/>
      </c>
      <c r="AC120" s="856" t="str">
        <f>IF($B120="","",INDEX('All CCC'!AC$7:AC$846,MATCH(WatchList!$B120,'All CCC'!$B$7:$B$846,0)))</f>
        <v/>
      </c>
      <c r="AD120" s="856" t="str">
        <f>IF($B120="","",INDEX('All CCC'!AD$7:AD$846,MATCH(WatchList!$B120,'All CCC'!$B$7:$B$846,0)))</f>
        <v/>
      </c>
      <c r="AE120" s="856" t="str">
        <f>IF($B120="","",INDEX('All CCC'!AE$7:AE$846,MATCH(WatchList!$B120,'All CCC'!$B$7:$B$846,0)))</f>
        <v/>
      </c>
      <c r="AF120" s="856" t="str">
        <f>IF($B120="","",INDEX('All CCC'!AF$7:AF$846,MATCH(WatchList!$B120,'All CCC'!$B$7:$B$846,0)))</f>
        <v/>
      </c>
      <c r="AG120" s="856" t="str">
        <f>IF($B120="","",INDEX('All CCC'!AG$7:AG$846,MATCH(WatchList!$B120,'All CCC'!$B$7:$B$846,0)))</f>
        <v/>
      </c>
      <c r="AH120" s="856" t="str">
        <f>IF($B120="","",INDEX('All CCC'!AH$7:AH$846,MATCH(WatchList!$B120,'All CCC'!$B$7:$B$846,0)))</f>
        <v/>
      </c>
      <c r="AI120" s="856" t="str">
        <f>IF($B120="","",INDEX('All CCC'!AI$7:AI$846,MATCH(WatchList!$B120,'All CCC'!$B$7:$B$846,0)))</f>
        <v/>
      </c>
      <c r="AJ120" s="856" t="str">
        <f>IF($B120="","",INDEX('All CCC'!AJ$7:AJ$846,MATCH(WatchList!$B120,'All CCC'!$B$7:$B$846,0)))</f>
        <v/>
      </c>
      <c r="AK120" s="856" t="str">
        <f>IF($B120="","",INDEX('All CCC'!AK$7:AK$846,MATCH(WatchList!$B120,'All CCC'!$B$7:$B$846,0)))</f>
        <v/>
      </c>
      <c r="AL120" s="856" t="str">
        <f>IF($B120="","",INDEX('All CCC'!AL$7:AL$846,MATCH(WatchList!$B120,'All CCC'!$B$7:$B$846,0)))</f>
        <v/>
      </c>
      <c r="AM120" s="856" t="str">
        <f>IF($B120="","",INDEX('All CCC'!AM$7:AM$846,MATCH(WatchList!$B120,'All CCC'!$B$7:$B$846,0)))</f>
        <v/>
      </c>
      <c r="AN120" s="856" t="str">
        <f>IF($B120="","",INDEX('All CCC'!AN$7:AN$846,MATCH(WatchList!$B120,'All CCC'!$B$7:$B$846,0)))</f>
        <v/>
      </c>
      <c r="AO120" s="856" t="str">
        <f>IF($B120="","",INDEX('All CCC'!AO$7:AO$846,MATCH(WatchList!$B120,'All CCC'!$B$7:$B$846,0)))</f>
        <v/>
      </c>
      <c r="AP120" s="856" t="str">
        <f>IF($B120="","",INDEX('All CCC'!AP$7:AP$846,MATCH(WatchList!$B120,'All CCC'!$B$7:$B$846,0)))</f>
        <v/>
      </c>
      <c r="AQ120" s="856" t="str">
        <f>IF($B120="","",INDEX('All CCC'!AQ$7:AQ$846,MATCH(WatchList!$B120,'All CCC'!$B$7:$B$846,0)))</f>
        <v/>
      </c>
      <c r="AR120" s="856" t="str">
        <f>IF($B120="","",INDEX('All CCC'!AR$7:AR$846,MATCH(WatchList!$B120,'All CCC'!$B$7:$B$846,0)))</f>
        <v/>
      </c>
      <c r="AS120" s="856" t="str">
        <f>IF($B120="","",INDEX('All CCC'!AS$7:AS$846,MATCH(WatchList!$B120,'All CCC'!$B$7:$B$846,0)))</f>
        <v/>
      </c>
      <c r="AT120" s="856" t="str">
        <f>IF($B120="","",INDEX('All CCC'!AT$7:AT$846,MATCH(WatchList!$B120,'All CCC'!$B$7:$B$846,0)))</f>
        <v/>
      </c>
      <c r="AU120" s="856" t="str">
        <f>IF($B120="","",INDEX('All CCC'!AU$7:AU$846,MATCH(WatchList!$B120,'All CCC'!$B$7:$B$846,0)))</f>
        <v/>
      </c>
      <c r="AV120" s="856" t="str">
        <f>IF($B120="","",INDEX('All CCC'!AV$7:AV$846,MATCH(WatchList!$B120,'All CCC'!$B$7:$B$846,0)))</f>
        <v/>
      </c>
      <c r="AW120" s="856" t="str">
        <f>IF($B120="","",INDEX('All CCC'!AW$7:AW$846,MATCH(WatchList!$B120,'All CCC'!$B$7:$B$846,0)))</f>
        <v/>
      </c>
      <c r="AX120" s="856" t="str">
        <f>IF($B120="","",INDEX('All CCC'!AX$7:AX$846,MATCH(WatchList!$B120,'All CCC'!$B$7:$B$846,0)))</f>
        <v/>
      </c>
      <c r="AY120" s="856" t="str">
        <f>IF($B120="","",INDEX('All CCC'!AY$7:AY$846,MATCH(WatchList!$B120,'All CCC'!$B$7:$B$846,0)))</f>
        <v/>
      </c>
      <c r="AZ120" s="856" t="str">
        <f>IF($B120="","",INDEX('All CCC'!AZ$7:AZ$846,MATCH(WatchList!$B120,'All CCC'!$B$7:$B$846,0)))</f>
        <v/>
      </c>
      <c r="BA120" s="856" t="str">
        <f>IF($B120="","",INDEX('All CCC'!BA$7:BA$846,MATCH(WatchList!$B120,'All CCC'!$B$7:$B$846,0)))</f>
        <v/>
      </c>
      <c r="BB120" s="856" t="str">
        <f>IF($B120="","",INDEX('All CCC'!BB$7:BB$846,MATCH(WatchList!$B120,'All CCC'!$B$7:$B$846,0)))</f>
        <v/>
      </c>
      <c r="BC120" s="856" t="str">
        <f>IF($B120="","",INDEX('All CCC'!BC$7:BC$846,MATCH(WatchList!$B120,'All CCC'!$B$7:$B$846,0)))</f>
        <v/>
      </c>
      <c r="BD120" s="856" t="str">
        <f>IF($B120="","",INDEX('All CCC'!BD$7:BD$846,MATCH(WatchList!$B120,'All CCC'!$B$7:$B$846,0)))</f>
        <v/>
      </c>
      <c r="BE120" s="856" t="str">
        <f>IF($B120="","",INDEX('All CCC'!BE$7:BE$846,MATCH(WatchList!$B120,'All CCC'!$B$7:$B$846,0)))</f>
        <v/>
      </c>
      <c r="BF120" s="856" t="str">
        <f>IF($B120="","",INDEX('All CCC'!BF$7:BF$846,MATCH(WatchList!$B120,'All CCC'!$B$7:$B$846,0)))</f>
        <v/>
      </c>
      <c r="BG120" s="856" t="str">
        <f>IF($B120="","",INDEX('All CCC'!BG$7:BG$846,MATCH(WatchList!$B120,'All CCC'!$B$7:$B$846,0)))</f>
        <v/>
      </c>
    </row>
    <row r="121" spans="1:59" x14ac:dyDescent="0.2">
      <c r="A121" s="550" t="str">
        <f>IF($B121="","",INDEX('All CCC'!A$7:A$846,MATCH(WatchList!$B121,'All CCC'!$B$7:$B$846,0)))</f>
        <v/>
      </c>
      <c r="B121" s="31"/>
      <c r="C121" s="856" t="str">
        <f>IF($B121="","",INDEX('All CCC'!C$7:C$846,MATCH(WatchList!$B121,'All CCC'!$B$7:$B$846,0)))</f>
        <v/>
      </c>
      <c r="D121" s="856" t="str">
        <f>IF($B121="","",INDEX('All CCC'!D$7:D$846,MATCH(WatchList!$B121,'All CCC'!$B$7:$B$846,0)))</f>
        <v/>
      </c>
      <c r="E121" s="856" t="str">
        <f>IF($B121="","",INDEX('All CCC'!E$7:E$846,MATCH(WatchList!$B121,'All CCC'!$B$7:$B$846,0)))</f>
        <v/>
      </c>
      <c r="F121" s="856" t="str">
        <f>IF($B121="","",INDEX('All CCC'!F$7:F$846,MATCH(WatchList!$B121,'All CCC'!$B$7:$B$846,0)))</f>
        <v/>
      </c>
      <c r="G121" s="856" t="str">
        <f>IF($B121="","",INDEX('All CCC'!G$7:G$846,MATCH(WatchList!$B121,'All CCC'!$B$7:$B$846,0)))</f>
        <v/>
      </c>
      <c r="H121" s="856" t="str">
        <f>IF($B121="","",INDEX('All CCC'!H$7:H$846,MATCH(WatchList!$B121,'All CCC'!$B$7:$B$846,0)))</f>
        <v/>
      </c>
      <c r="I121" s="856" t="str">
        <f>IF($B121="","",INDEX('All CCC'!I$7:I$846,MATCH(WatchList!$B121,'All CCC'!$B$7:$B$846,0)))</f>
        <v/>
      </c>
      <c r="J121" s="856" t="str">
        <f>IF($B121="","",INDEX('All CCC'!J$7:J$846,MATCH(WatchList!$B121,'All CCC'!$B$7:$B$846,0)))</f>
        <v/>
      </c>
      <c r="K121" s="856" t="str">
        <f>IF($B121="","",INDEX('All CCC'!K$7:K$846,MATCH(WatchList!$B121,'All CCC'!$B$7:$B$846,0)))</f>
        <v/>
      </c>
      <c r="L121" s="856" t="str">
        <f>IF($B121="","",INDEX('All CCC'!L$7:L$846,MATCH(WatchList!$B121,'All CCC'!$B$7:$B$846,0)))</f>
        <v/>
      </c>
      <c r="M121" s="856" t="str">
        <f>IF($B121="","",INDEX('All CCC'!M$7:M$846,MATCH(WatchList!$B121,'All CCC'!$B$7:$B$846,0)))</f>
        <v/>
      </c>
      <c r="N121" s="856" t="str">
        <f>IF($B121="","",INDEX('All CCC'!N$7:N$846,MATCH(WatchList!$B121,'All CCC'!$B$7:$B$846,0)))</f>
        <v/>
      </c>
      <c r="O121" s="856" t="str">
        <f>IF($B121="","",INDEX('All CCC'!O$7:O$846,MATCH(WatchList!$B121,'All CCC'!$B$7:$B$846,0)))</f>
        <v/>
      </c>
      <c r="P121" s="857" t="str">
        <f>IF($B121="","",INDEX('All CCC'!P$7:P$846,MATCH(WatchList!$B121,'All CCC'!$B$7:$B$846,0)))</f>
        <v/>
      </c>
      <c r="Q121" s="857" t="str">
        <f>IF($B121="","",INDEX('All CCC'!Q$7:Q$846,MATCH(WatchList!$B121,'All CCC'!$B$7:$B$846,0)))</f>
        <v/>
      </c>
      <c r="R121" s="856" t="str">
        <f>IF($B121="","",INDEX('All CCC'!R$7:R$846,MATCH(WatchList!$B121,'All CCC'!$B$7:$B$846,0)))</f>
        <v/>
      </c>
      <c r="S121" s="856" t="str">
        <f>IF($B121="","",INDEX('All CCC'!S$7:S$846,MATCH(WatchList!$B121,'All CCC'!$B$7:$B$846,0)))</f>
        <v/>
      </c>
      <c r="T121" s="856" t="str">
        <f>IF($B121="","",INDEX('All CCC'!T$7:T$846,MATCH(WatchList!$B121,'All CCC'!$B$7:$B$846,0)))</f>
        <v/>
      </c>
      <c r="U121" s="856" t="str">
        <f>IF($B121="","",INDEX('All CCC'!U$7:U$846,MATCH(WatchList!$B121,'All CCC'!$B$7:$B$846,0)))</f>
        <v/>
      </c>
      <c r="V121" s="856" t="str">
        <f>IF($B121="","",INDEX('All CCC'!V$7:V$846,MATCH(WatchList!$B121,'All CCC'!$B$7:$B$846,0)))</f>
        <v/>
      </c>
      <c r="W121" s="856" t="str">
        <f>IF($B121="","",INDEX('All CCC'!W$7:W$846,MATCH(WatchList!$B121,'All CCC'!$B$7:$B$846,0)))</f>
        <v/>
      </c>
      <c r="X121" s="856" t="str">
        <f>IF($B121="","",INDEX('All CCC'!X$7:X$846,MATCH(WatchList!$B121,'All CCC'!$B$7:$B$846,0)))</f>
        <v/>
      </c>
      <c r="Y121" s="856" t="str">
        <f>IF($B121="","",INDEX('All CCC'!Y$7:Y$846,MATCH(WatchList!$B121,'All CCC'!$B$7:$B$846,0)))</f>
        <v/>
      </c>
      <c r="Z121" s="856" t="str">
        <f>IF($B121="","",INDEX('All CCC'!Z$7:Z$846,MATCH(WatchList!$B121,'All CCC'!$B$7:$B$846,0)))</f>
        <v/>
      </c>
      <c r="AA121" s="856" t="str">
        <f>IF($B121="","",INDEX('All CCC'!AA$7:AA$846,MATCH(WatchList!$B121,'All CCC'!$B$7:$B$846,0)))</f>
        <v/>
      </c>
      <c r="AB121" s="856" t="str">
        <f>IF($B121="","",INDEX('All CCC'!AB$7:AB$846,MATCH(WatchList!$B121,'All CCC'!$B$7:$B$846,0)))</f>
        <v/>
      </c>
      <c r="AC121" s="856" t="str">
        <f>IF($B121="","",INDEX('All CCC'!AC$7:AC$846,MATCH(WatchList!$B121,'All CCC'!$B$7:$B$846,0)))</f>
        <v/>
      </c>
      <c r="AD121" s="856" t="str">
        <f>IF($B121="","",INDEX('All CCC'!AD$7:AD$846,MATCH(WatchList!$B121,'All CCC'!$B$7:$B$846,0)))</f>
        <v/>
      </c>
      <c r="AE121" s="856" t="str">
        <f>IF($B121="","",INDEX('All CCC'!AE$7:AE$846,MATCH(WatchList!$B121,'All CCC'!$B$7:$B$846,0)))</f>
        <v/>
      </c>
      <c r="AF121" s="856" t="str">
        <f>IF($B121="","",INDEX('All CCC'!AF$7:AF$846,MATCH(WatchList!$B121,'All CCC'!$B$7:$B$846,0)))</f>
        <v/>
      </c>
      <c r="AG121" s="856" t="str">
        <f>IF($B121="","",INDEX('All CCC'!AG$7:AG$846,MATCH(WatchList!$B121,'All CCC'!$B$7:$B$846,0)))</f>
        <v/>
      </c>
      <c r="AH121" s="856" t="str">
        <f>IF($B121="","",INDEX('All CCC'!AH$7:AH$846,MATCH(WatchList!$B121,'All CCC'!$B$7:$B$846,0)))</f>
        <v/>
      </c>
      <c r="AI121" s="856" t="str">
        <f>IF($B121="","",INDEX('All CCC'!AI$7:AI$846,MATCH(WatchList!$B121,'All CCC'!$B$7:$B$846,0)))</f>
        <v/>
      </c>
      <c r="AJ121" s="856" t="str">
        <f>IF($B121="","",INDEX('All CCC'!AJ$7:AJ$846,MATCH(WatchList!$B121,'All CCC'!$B$7:$B$846,0)))</f>
        <v/>
      </c>
      <c r="AK121" s="856" t="str">
        <f>IF($B121="","",INDEX('All CCC'!AK$7:AK$846,MATCH(WatchList!$B121,'All CCC'!$B$7:$B$846,0)))</f>
        <v/>
      </c>
      <c r="AL121" s="856" t="str">
        <f>IF($B121="","",INDEX('All CCC'!AL$7:AL$846,MATCH(WatchList!$B121,'All CCC'!$B$7:$B$846,0)))</f>
        <v/>
      </c>
      <c r="AM121" s="856" t="str">
        <f>IF($B121="","",INDEX('All CCC'!AM$7:AM$846,MATCH(WatchList!$B121,'All CCC'!$B$7:$B$846,0)))</f>
        <v/>
      </c>
      <c r="AN121" s="856" t="str">
        <f>IF($B121="","",INDEX('All CCC'!AN$7:AN$846,MATCH(WatchList!$B121,'All CCC'!$B$7:$B$846,0)))</f>
        <v/>
      </c>
      <c r="AO121" s="856" t="str">
        <f>IF($B121="","",INDEX('All CCC'!AO$7:AO$846,MATCH(WatchList!$B121,'All CCC'!$B$7:$B$846,0)))</f>
        <v/>
      </c>
      <c r="AP121" s="856" t="str">
        <f>IF($B121="","",INDEX('All CCC'!AP$7:AP$846,MATCH(WatchList!$B121,'All CCC'!$B$7:$B$846,0)))</f>
        <v/>
      </c>
      <c r="AQ121" s="856" t="str">
        <f>IF($B121="","",INDEX('All CCC'!AQ$7:AQ$846,MATCH(WatchList!$B121,'All CCC'!$B$7:$B$846,0)))</f>
        <v/>
      </c>
      <c r="AR121" s="856" t="str">
        <f>IF($B121="","",INDEX('All CCC'!AR$7:AR$846,MATCH(WatchList!$B121,'All CCC'!$B$7:$B$846,0)))</f>
        <v/>
      </c>
      <c r="AS121" s="856" t="str">
        <f>IF($B121="","",INDEX('All CCC'!AS$7:AS$846,MATCH(WatchList!$B121,'All CCC'!$B$7:$B$846,0)))</f>
        <v/>
      </c>
      <c r="AT121" s="856" t="str">
        <f>IF($B121="","",INDEX('All CCC'!AT$7:AT$846,MATCH(WatchList!$B121,'All CCC'!$B$7:$B$846,0)))</f>
        <v/>
      </c>
      <c r="AU121" s="856" t="str">
        <f>IF($B121="","",INDEX('All CCC'!AU$7:AU$846,MATCH(WatchList!$B121,'All CCC'!$B$7:$B$846,0)))</f>
        <v/>
      </c>
      <c r="AV121" s="856" t="str">
        <f>IF($B121="","",INDEX('All CCC'!AV$7:AV$846,MATCH(WatchList!$B121,'All CCC'!$B$7:$B$846,0)))</f>
        <v/>
      </c>
      <c r="AW121" s="856" t="str">
        <f>IF($B121="","",INDEX('All CCC'!AW$7:AW$846,MATCH(WatchList!$B121,'All CCC'!$B$7:$B$846,0)))</f>
        <v/>
      </c>
      <c r="AX121" s="856" t="str">
        <f>IF($B121="","",INDEX('All CCC'!AX$7:AX$846,MATCH(WatchList!$B121,'All CCC'!$B$7:$B$846,0)))</f>
        <v/>
      </c>
      <c r="AY121" s="856" t="str">
        <f>IF($B121="","",INDEX('All CCC'!AY$7:AY$846,MATCH(WatchList!$B121,'All CCC'!$B$7:$B$846,0)))</f>
        <v/>
      </c>
      <c r="AZ121" s="856" t="str">
        <f>IF($B121="","",INDEX('All CCC'!AZ$7:AZ$846,MATCH(WatchList!$B121,'All CCC'!$B$7:$B$846,0)))</f>
        <v/>
      </c>
      <c r="BA121" s="856" t="str">
        <f>IF($B121="","",INDEX('All CCC'!BA$7:BA$846,MATCH(WatchList!$B121,'All CCC'!$B$7:$B$846,0)))</f>
        <v/>
      </c>
      <c r="BB121" s="856" t="str">
        <f>IF($B121="","",INDEX('All CCC'!BB$7:BB$846,MATCH(WatchList!$B121,'All CCC'!$B$7:$B$846,0)))</f>
        <v/>
      </c>
      <c r="BC121" s="856" t="str">
        <f>IF($B121="","",INDEX('All CCC'!BC$7:BC$846,MATCH(WatchList!$B121,'All CCC'!$B$7:$B$846,0)))</f>
        <v/>
      </c>
      <c r="BD121" s="856" t="str">
        <f>IF($B121="","",INDEX('All CCC'!BD$7:BD$846,MATCH(WatchList!$B121,'All CCC'!$B$7:$B$846,0)))</f>
        <v/>
      </c>
      <c r="BE121" s="856" t="str">
        <f>IF($B121="","",INDEX('All CCC'!BE$7:BE$846,MATCH(WatchList!$B121,'All CCC'!$B$7:$B$846,0)))</f>
        <v/>
      </c>
      <c r="BF121" s="856" t="str">
        <f>IF($B121="","",INDEX('All CCC'!BF$7:BF$846,MATCH(WatchList!$B121,'All CCC'!$B$7:$B$846,0)))</f>
        <v/>
      </c>
      <c r="BG121" s="856" t="str">
        <f>IF($B121="","",INDEX('All CCC'!BG$7:BG$846,MATCH(WatchList!$B121,'All CCC'!$B$7:$B$846,0)))</f>
        <v/>
      </c>
    </row>
    <row r="122" spans="1:59" x14ac:dyDescent="0.2">
      <c r="A122" s="550" t="str">
        <f>IF($B122="","",INDEX('All CCC'!A$7:A$846,MATCH(WatchList!$B122,'All CCC'!$B$7:$B$846,0)))</f>
        <v/>
      </c>
      <c r="B122" s="31"/>
      <c r="C122" s="856" t="str">
        <f>IF($B122="","",INDEX('All CCC'!C$7:C$846,MATCH(WatchList!$B122,'All CCC'!$B$7:$B$846,0)))</f>
        <v/>
      </c>
      <c r="D122" s="856" t="str">
        <f>IF($B122="","",INDEX('All CCC'!D$7:D$846,MATCH(WatchList!$B122,'All CCC'!$B$7:$B$846,0)))</f>
        <v/>
      </c>
      <c r="E122" s="856" t="str">
        <f>IF($B122="","",INDEX('All CCC'!E$7:E$846,MATCH(WatchList!$B122,'All CCC'!$B$7:$B$846,0)))</f>
        <v/>
      </c>
      <c r="F122" s="856" t="str">
        <f>IF($B122="","",INDEX('All CCC'!F$7:F$846,MATCH(WatchList!$B122,'All CCC'!$B$7:$B$846,0)))</f>
        <v/>
      </c>
      <c r="G122" s="856" t="str">
        <f>IF($B122="","",INDEX('All CCC'!G$7:G$846,MATCH(WatchList!$B122,'All CCC'!$B$7:$B$846,0)))</f>
        <v/>
      </c>
      <c r="H122" s="856" t="str">
        <f>IF($B122="","",INDEX('All CCC'!H$7:H$846,MATCH(WatchList!$B122,'All CCC'!$B$7:$B$846,0)))</f>
        <v/>
      </c>
      <c r="I122" s="856" t="str">
        <f>IF($B122="","",INDEX('All CCC'!I$7:I$846,MATCH(WatchList!$B122,'All CCC'!$B$7:$B$846,0)))</f>
        <v/>
      </c>
      <c r="J122" s="856" t="str">
        <f>IF($B122="","",INDEX('All CCC'!J$7:J$846,MATCH(WatchList!$B122,'All CCC'!$B$7:$B$846,0)))</f>
        <v/>
      </c>
      <c r="K122" s="856" t="str">
        <f>IF($B122="","",INDEX('All CCC'!K$7:K$846,MATCH(WatchList!$B122,'All CCC'!$B$7:$B$846,0)))</f>
        <v/>
      </c>
      <c r="L122" s="856" t="str">
        <f>IF($B122="","",INDEX('All CCC'!L$7:L$846,MATCH(WatchList!$B122,'All CCC'!$B$7:$B$846,0)))</f>
        <v/>
      </c>
      <c r="M122" s="856" t="str">
        <f>IF($B122="","",INDEX('All CCC'!M$7:M$846,MATCH(WatchList!$B122,'All CCC'!$B$7:$B$846,0)))</f>
        <v/>
      </c>
      <c r="N122" s="856" t="str">
        <f>IF($B122="","",INDEX('All CCC'!N$7:N$846,MATCH(WatchList!$B122,'All CCC'!$B$7:$B$846,0)))</f>
        <v/>
      </c>
      <c r="O122" s="856" t="str">
        <f>IF($B122="","",INDEX('All CCC'!O$7:O$846,MATCH(WatchList!$B122,'All CCC'!$B$7:$B$846,0)))</f>
        <v/>
      </c>
      <c r="P122" s="857" t="str">
        <f>IF($B122="","",INDEX('All CCC'!P$7:P$846,MATCH(WatchList!$B122,'All CCC'!$B$7:$B$846,0)))</f>
        <v/>
      </c>
      <c r="Q122" s="857" t="str">
        <f>IF($B122="","",INDEX('All CCC'!Q$7:Q$846,MATCH(WatchList!$B122,'All CCC'!$B$7:$B$846,0)))</f>
        <v/>
      </c>
      <c r="R122" s="856" t="str">
        <f>IF($B122="","",INDEX('All CCC'!R$7:R$846,MATCH(WatchList!$B122,'All CCC'!$B$7:$B$846,0)))</f>
        <v/>
      </c>
      <c r="S122" s="856" t="str">
        <f>IF($B122="","",INDEX('All CCC'!S$7:S$846,MATCH(WatchList!$B122,'All CCC'!$B$7:$B$846,0)))</f>
        <v/>
      </c>
      <c r="T122" s="856" t="str">
        <f>IF($B122="","",INDEX('All CCC'!T$7:T$846,MATCH(WatchList!$B122,'All CCC'!$B$7:$B$846,0)))</f>
        <v/>
      </c>
      <c r="U122" s="856" t="str">
        <f>IF($B122="","",INDEX('All CCC'!U$7:U$846,MATCH(WatchList!$B122,'All CCC'!$B$7:$B$846,0)))</f>
        <v/>
      </c>
      <c r="V122" s="856" t="str">
        <f>IF($B122="","",INDEX('All CCC'!V$7:V$846,MATCH(WatchList!$B122,'All CCC'!$B$7:$B$846,0)))</f>
        <v/>
      </c>
      <c r="W122" s="856" t="str">
        <f>IF($B122="","",INDEX('All CCC'!W$7:W$846,MATCH(WatchList!$B122,'All CCC'!$B$7:$B$846,0)))</f>
        <v/>
      </c>
      <c r="X122" s="856" t="str">
        <f>IF($B122="","",INDEX('All CCC'!X$7:X$846,MATCH(WatchList!$B122,'All CCC'!$B$7:$B$846,0)))</f>
        <v/>
      </c>
      <c r="Y122" s="856" t="str">
        <f>IF($B122="","",INDEX('All CCC'!Y$7:Y$846,MATCH(WatchList!$B122,'All CCC'!$B$7:$B$846,0)))</f>
        <v/>
      </c>
      <c r="Z122" s="856" t="str">
        <f>IF($B122="","",INDEX('All CCC'!Z$7:Z$846,MATCH(WatchList!$B122,'All CCC'!$B$7:$B$846,0)))</f>
        <v/>
      </c>
      <c r="AA122" s="856" t="str">
        <f>IF($B122="","",INDEX('All CCC'!AA$7:AA$846,MATCH(WatchList!$B122,'All CCC'!$B$7:$B$846,0)))</f>
        <v/>
      </c>
      <c r="AB122" s="856" t="str">
        <f>IF($B122="","",INDEX('All CCC'!AB$7:AB$846,MATCH(WatchList!$B122,'All CCC'!$B$7:$B$846,0)))</f>
        <v/>
      </c>
      <c r="AC122" s="856" t="str">
        <f>IF($B122="","",INDEX('All CCC'!AC$7:AC$846,MATCH(WatchList!$B122,'All CCC'!$B$7:$B$846,0)))</f>
        <v/>
      </c>
      <c r="AD122" s="856" t="str">
        <f>IF($B122="","",INDEX('All CCC'!AD$7:AD$846,MATCH(WatchList!$B122,'All CCC'!$B$7:$B$846,0)))</f>
        <v/>
      </c>
      <c r="AE122" s="856" t="str">
        <f>IF($B122="","",INDEX('All CCC'!AE$7:AE$846,MATCH(WatchList!$B122,'All CCC'!$B$7:$B$846,0)))</f>
        <v/>
      </c>
      <c r="AF122" s="856" t="str">
        <f>IF($B122="","",INDEX('All CCC'!AF$7:AF$846,MATCH(WatchList!$B122,'All CCC'!$B$7:$B$846,0)))</f>
        <v/>
      </c>
      <c r="AG122" s="856" t="str">
        <f>IF($B122="","",INDEX('All CCC'!AG$7:AG$846,MATCH(WatchList!$B122,'All CCC'!$B$7:$B$846,0)))</f>
        <v/>
      </c>
      <c r="AH122" s="856" t="str">
        <f>IF($B122="","",INDEX('All CCC'!AH$7:AH$846,MATCH(WatchList!$B122,'All CCC'!$B$7:$B$846,0)))</f>
        <v/>
      </c>
      <c r="AI122" s="856" t="str">
        <f>IF($B122="","",INDEX('All CCC'!AI$7:AI$846,MATCH(WatchList!$B122,'All CCC'!$B$7:$B$846,0)))</f>
        <v/>
      </c>
      <c r="AJ122" s="856" t="str">
        <f>IF($B122="","",INDEX('All CCC'!AJ$7:AJ$846,MATCH(WatchList!$B122,'All CCC'!$B$7:$B$846,0)))</f>
        <v/>
      </c>
      <c r="AK122" s="856" t="str">
        <f>IF($B122="","",INDEX('All CCC'!AK$7:AK$846,MATCH(WatchList!$B122,'All CCC'!$B$7:$B$846,0)))</f>
        <v/>
      </c>
      <c r="AL122" s="856" t="str">
        <f>IF($B122="","",INDEX('All CCC'!AL$7:AL$846,MATCH(WatchList!$B122,'All CCC'!$B$7:$B$846,0)))</f>
        <v/>
      </c>
      <c r="AM122" s="856" t="str">
        <f>IF($B122="","",INDEX('All CCC'!AM$7:AM$846,MATCH(WatchList!$B122,'All CCC'!$B$7:$B$846,0)))</f>
        <v/>
      </c>
      <c r="AN122" s="856" t="str">
        <f>IF($B122="","",INDEX('All CCC'!AN$7:AN$846,MATCH(WatchList!$B122,'All CCC'!$B$7:$B$846,0)))</f>
        <v/>
      </c>
      <c r="AO122" s="856" t="str">
        <f>IF($B122="","",INDEX('All CCC'!AO$7:AO$846,MATCH(WatchList!$B122,'All CCC'!$B$7:$B$846,0)))</f>
        <v/>
      </c>
      <c r="AP122" s="856" t="str">
        <f>IF($B122="","",INDEX('All CCC'!AP$7:AP$846,MATCH(WatchList!$B122,'All CCC'!$B$7:$B$846,0)))</f>
        <v/>
      </c>
      <c r="AQ122" s="856" t="str">
        <f>IF($B122="","",INDEX('All CCC'!AQ$7:AQ$846,MATCH(WatchList!$B122,'All CCC'!$B$7:$B$846,0)))</f>
        <v/>
      </c>
      <c r="AR122" s="856" t="str">
        <f>IF($B122="","",INDEX('All CCC'!AR$7:AR$846,MATCH(WatchList!$B122,'All CCC'!$B$7:$B$846,0)))</f>
        <v/>
      </c>
      <c r="AS122" s="856" t="str">
        <f>IF($B122="","",INDEX('All CCC'!AS$7:AS$846,MATCH(WatchList!$B122,'All CCC'!$B$7:$B$846,0)))</f>
        <v/>
      </c>
      <c r="AT122" s="856" t="str">
        <f>IF($B122="","",INDEX('All CCC'!AT$7:AT$846,MATCH(WatchList!$B122,'All CCC'!$B$7:$B$846,0)))</f>
        <v/>
      </c>
      <c r="AU122" s="856" t="str">
        <f>IF($B122="","",INDEX('All CCC'!AU$7:AU$846,MATCH(WatchList!$B122,'All CCC'!$B$7:$B$846,0)))</f>
        <v/>
      </c>
      <c r="AV122" s="856" t="str">
        <f>IF($B122="","",INDEX('All CCC'!AV$7:AV$846,MATCH(WatchList!$B122,'All CCC'!$B$7:$B$846,0)))</f>
        <v/>
      </c>
      <c r="AW122" s="856" t="str">
        <f>IF($B122="","",INDEX('All CCC'!AW$7:AW$846,MATCH(WatchList!$B122,'All CCC'!$B$7:$B$846,0)))</f>
        <v/>
      </c>
      <c r="AX122" s="856" t="str">
        <f>IF($B122="","",INDEX('All CCC'!AX$7:AX$846,MATCH(WatchList!$B122,'All CCC'!$B$7:$B$846,0)))</f>
        <v/>
      </c>
      <c r="AY122" s="856" t="str">
        <f>IF($B122="","",INDEX('All CCC'!AY$7:AY$846,MATCH(WatchList!$B122,'All CCC'!$B$7:$B$846,0)))</f>
        <v/>
      </c>
      <c r="AZ122" s="856" t="str">
        <f>IF($B122="","",INDEX('All CCC'!AZ$7:AZ$846,MATCH(WatchList!$B122,'All CCC'!$B$7:$B$846,0)))</f>
        <v/>
      </c>
      <c r="BA122" s="856" t="str">
        <f>IF($B122="","",INDEX('All CCC'!BA$7:BA$846,MATCH(WatchList!$B122,'All CCC'!$B$7:$B$846,0)))</f>
        <v/>
      </c>
      <c r="BB122" s="856" t="str">
        <f>IF($B122="","",INDEX('All CCC'!BB$7:BB$846,MATCH(WatchList!$B122,'All CCC'!$B$7:$B$846,0)))</f>
        <v/>
      </c>
      <c r="BC122" s="856" t="str">
        <f>IF($B122="","",INDEX('All CCC'!BC$7:BC$846,MATCH(WatchList!$B122,'All CCC'!$B$7:$B$846,0)))</f>
        <v/>
      </c>
      <c r="BD122" s="856" t="str">
        <f>IF($B122="","",INDEX('All CCC'!BD$7:BD$846,MATCH(WatchList!$B122,'All CCC'!$B$7:$B$846,0)))</f>
        <v/>
      </c>
      <c r="BE122" s="856" t="str">
        <f>IF($B122="","",INDEX('All CCC'!BE$7:BE$846,MATCH(WatchList!$B122,'All CCC'!$B$7:$B$846,0)))</f>
        <v/>
      </c>
      <c r="BF122" s="856" t="str">
        <f>IF($B122="","",INDEX('All CCC'!BF$7:BF$846,MATCH(WatchList!$B122,'All CCC'!$B$7:$B$846,0)))</f>
        <v/>
      </c>
      <c r="BG122" s="856" t="str">
        <f>IF($B122="","",INDEX('All CCC'!BG$7:BG$846,MATCH(WatchList!$B122,'All CCC'!$B$7:$B$846,0)))</f>
        <v/>
      </c>
    </row>
    <row r="123" spans="1:59" x14ac:dyDescent="0.2">
      <c r="A123" s="550" t="str">
        <f>IF($B123="","",INDEX('All CCC'!A$7:A$846,MATCH(WatchList!$B123,'All CCC'!$B$7:$B$846,0)))</f>
        <v/>
      </c>
      <c r="B123" s="31"/>
      <c r="C123" s="856" t="str">
        <f>IF($B123="","",INDEX('All CCC'!C$7:C$846,MATCH(WatchList!$B123,'All CCC'!$B$7:$B$846,0)))</f>
        <v/>
      </c>
      <c r="D123" s="856" t="str">
        <f>IF($B123="","",INDEX('All CCC'!D$7:D$846,MATCH(WatchList!$B123,'All CCC'!$B$7:$B$846,0)))</f>
        <v/>
      </c>
      <c r="E123" s="856" t="str">
        <f>IF($B123="","",INDEX('All CCC'!E$7:E$846,MATCH(WatchList!$B123,'All CCC'!$B$7:$B$846,0)))</f>
        <v/>
      </c>
      <c r="F123" s="856" t="str">
        <f>IF($B123="","",INDEX('All CCC'!F$7:F$846,MATCH(WatchList!$B123,'All CCC'!$B$7:$B$846,0)))</f>
        <v/>
      </c>
      <c r="G123" s="856" t="str">
        <f>IF($B123="","",INDEX('All CCC'!G$7:G$846,MATCH(WatchList!$B123,'All CCC'!$B$7:$B$846,0)))</f>
        <v/>
      </c>
      <c r="H123" s="856" t="str">
        <f>IF($B123="","",INDEX('All CCC'!H$7:H$846,MATCH(WatchList!$B123,'All CCC'!$B$7:$B$846,0)))</f>
        <v/>
      </c>
      <c r="I123" s="856" t="str">
        <f>IF($B123="","",INDEX('All CCC'!I$7:I$846,MATCH(WatchList!$B123,'All CCC'!$B$7:$B$846,0)))</f>
        <v/>
      </c>
      <c r="J123" s="856" t="str">
        <f>IF($B123="","",INDEX('All CCC'!J$7:J$846,MATCH(WatchList!$B123,'All CCC'!$B$7:$B$846,0)))</f>
        <v/>
      </c>
      <c r="K123" s="856" t="str">
        <f>IF($B123="","",INDEX('All CCC'!K$7:K$846,MATCH(WatchList!$B123,'All CCC'!$B$7:$B$846,0)))</f>
        <v/>
      </c>
      <c r="L123" s="856" t="str">
        <f>IF($B123="","",INDEX('All CCC'!L$7:L$846,MATCH(WatchList!$B123,'All CCC'!$B$7:$B$846,0)))</f>
        <v/>
      </c>
      <c r="M123" s="856" t="str">
        <f>IF($B123="","",INDEX('All CCC'!M$7:M$846,MATCH(WatchList!$B123,'All CCC'!$B$7:$B$846,0)))</f>
        <v/>
      </c>
      <c r="N123" s="856" t="str">
        <f>IF($B123="","",INDEX('All CCC'!N$7:N$846,MATCH(WatchList!$B123,'All CCC'!$B$7:$B$846,0)))</f>
        <v/>
      </c>
      <c r="O123" s="856" t="str">
        <f>IF($B123="","",INDEX('All CCC'!O$7:O$846,MATCH(WatchList!$B123,'All CCC'!$B$7:$B$846,0)))</f>
        <v/>
      </c>
      <c r="P123" s="857" t="str">
        <f>IF($B123="","",INDEX('All CCC'!P$7:P$846,MATCH(WatchList!$B123,'All CCC'!$B$7:$B$846,0)))</f>
        <v/>
      </c>
      <c r="Q123" s="857" t="str">
        <f>IF($B123="","",INDEX('All CCC'!Q$7:Q$846,MATCH(WatchList!$B123,'All CCC'!$B$7:$B$846,0)))</f>
        <v/>
      </c>
      <c r="R123" s="856" t="str">
        <f>IF($B123="","",INDEX('All CCC'!R$7:R$846,MATCH(WatchList!$B123,'All CCC'!$B$7:$B$846,0)))</f>
        <v/>
      </c>
      <c r="S123" s="856" t="str">
        <f>IF($B123="","",INDEX('All CCC'!S$7:S$846,MATCH(WatchList!$B123,'All CCC'!$B$7:$B$846,0)))</f>
        <v/>
      </c>
      <c r="T123" s="856" t="str">
        <f>IF($B123="","",INDEX('All CCC'!T$7:T$846,MATCH(WatchList!$B123,'All CCC'!$B$7:$B$846,0)))</f>
        <v/>
      </c>
      <c r="U123" s="856" t="str">
        <f>IF($B123="","",INDEX('All CCC'!U$7:U$846,MATCH(WatchList!$B123,'All CCC'!$B$7:$B$846,0)))</f>
        <v/>
      </c>
      <c r="V123" s="856" t="str">
        <f>IF($B123="","",INDEX('All CCC'!V$7:V$846,MATCH(WatchList!$B123,'All CCC'!$B$7:$B$846,0)))</f>
        <v/>
      </c>
      <c r="W123" s="856" t="str">
        <f>IF($B123="","",INDEX('All CCC'!W$7:W$846,MATCH(WatchList!$B123,'All CCC'!$B$7:$B$846,0)))</f>
        <v/>
      </c>
      <c r="X123" s="856" t="str">
        <f>IF($B123="","",INDEX('All CCC'!X$7:X$846,MATCH(WatchList!$B123,'All CCC'!$B$7:$B$846,0)))</f>
        <v/>
      </c>
      <c r="Y123" s="856" t="str">
        <f>IF($B123="","",INDEX('All CCC'!Y$7:Y$846,MATCH(WatchList!$B123,'All CCC'!$B$7:$B$846,0)))</f>
        <v/>
      </c>
      <c r="Z123" s="856" t="str">
        <f>IF($B123="","",INDEX('All CCC'!Z$7:Z$846,MATCH(WatchList!$B123,'All CCC'!$B$7:$B$846,0)))</f>
        <v/>
      </c>
      <c r="AA123" s="856" t="str">
        <f>IF($B123="","",INDEX('All CCC'!AA$7:AA$846,MATCH(WatchList!$B123,'All CCC'!$B$7:$B$846,0)))</f>
        <v/>
      </c>
      <c r="AB123" s="856" t="str">
        <f>IF($B123="","",INDEX('All CCC'!AB$7:AB$846,MATCH(WatchList!$B123,'All CCC'!$B$7:$B$846,0)))</f>
        <v/>
      </c>
      <c r="AC123" s="856" t="str">
        <f>IF($B123="","",INDEX('All CCC'!AC$7:AC$846,MATCH(WatchList!$B123,'All CCC'!$B$7:$B$846,0)))</f>
        <v/>
      </c>
      <c r="AD123" s="856" t="str">
        <f>IF($B123="","",INDEX('All CCC'!AD$7:AD$846,MATCH(WatchList!$B123,'All CCC'!$B$7:$B$846,0)))</f>
        <v/>
      </c>
      <c r="AE123" s="856" t="str">
        <f>IF($B123="","",INDEX('All CCC'!AE$7:AE$846,MATCH(WatchList!$B123,'All CCC'!$B$7:$B$846,0)))</f>
        <v/>
      </c>
      <c r="AF123" s="856" t="str">
        <f>IF($B123="","",INDEX('All CCC'!AF$7:AF$846,MATCH(WatchList!$B123,'All CCC'!$B$7:$B$846,0)))</f>
        <v/>
      </c>
      <c r="AG123" s="856" t="str">
        <f>IF($B123="","",INDEX('All CCC'!AG$7:AG$846,MATCH(WatchList!$B123,'All CCC'!$B$7:$B$846,0)))</f>
        <v/>
      </c>
      <c r="AH123" s="856" t="str">
        <f>IF($B123="","",INDEX('All CCC'!AH$7:AH$846,MATCH(WatchList!$B123,'All CCC'!$B$7:$B$846,0)))</f>
        <v/>
      </c>
      <c r="AI123" s="856" t="str">
        <f>IF($B123="","",INDEX('All CCC'!AI$7:AI$846,MATCH(WatchList!$B123,'All CCC'!$B$7:$B$846,0)))</f>
        <v/>
      </c>
      <c r="AJ123" s="856" t="str">
        <f>IF($B123="","",INDEX('All CCC'!AJ$7:AJ$846,MATCH(WatchList!$B123,'All CCC'!$B$7:$B$846,0)))</f>
        <v/>
      </c>
      <c r="AK123" s="856" t="str">
        <f>IF($B123="","",INDEX('All CCC'!AK$7:AK$846,MATCH(WatchList!$B123,'All CCC'!$B$7:$B$846,0)))</f>
        <v/>
      </c>
      <c r="AL123" s="856" t="str">
        <f>IF($B123="","",INDEX('All CCC'!AL$7:AL$846,MATCH(WatchList!$B123,'All CCC'!$B$7:$B$846,0)))</f>
        <v/>
      </c>
      <c r="AM123" s="856" t="str">
        <f>IF($B123="","",INDEX('All CCC'!AM$7:AM$846,MATCH(WatchList!$B123,'All CCC'!$B$7:$B$846,0)))</f>
        <v/>
      </c>
      <c r="AN123" s="856" t="str">
        <f>IF($B123="","",INDEX('All CCC'!AN$7:AN$846,MATCH(WatchList!$B123,'All CCC'!$B$7:$B$846,0)))</f>
        <v/>
      </c>
      <c r="AO123" s="856" t="str">
        <f>IF($B123="","",INDEX('All CCC'!AO$7:AO$846,MATCH(WatchList!$B123,'All CCC'!$B$7:$B$846,0)))</f>
        <v/>
      </c>
      <c r="AP123" s="856" t="str">
        <f>IF($B123="","",INDEX('All CCC'!AP$7:AP$846,MATCH(WatchList!$B123,'All CCC'!$B$7:$B$846,0)))</f>
        <v/>
      </c>
      <c r="AQ123" s="856" t="str">
        <f>IF($B123="","",INDEX('All CCC'!AQ$7:AQ$846,MATCH(WatchList!$B123,'All CCC'!$B$7:$B$846,0)))</f>
        <v/>
      </c>
      <c r="AR123" s="856" t="str">
        <f>IF($B123="","",INDEX('All CCC'!AR$7:AR$846,MATCH(WatchList!$B123,'All CCC'!$B$7:$B$846,0)))</f>
        <v/>
      </c>
      <c r="AS123" s="856" t="str">
        <f>IF($B123="","",INDEX('All CCC'!AS$7:AS$846,MATCH(WatchList!$B123,'All CCC'!$B$7:$B$846,0)))</f>
        <v/>
      </c>
      <c r="AT123" s="856" t="str">
        <f>IF($B123="","",INDEX('All CCC'!AT$7:AT$846,MATCH(WatchList!$B123,'All CCC'!$B$7:$B$846,0)))</f>
        <v/>
      </c>
      <c r="AU123" s="856" t="str">
        <f>IF($B123="","",INDEX('All CCC'!AU$7:AU$846,MATCH(WatchList!$B123,'All CCC'!$B$7:$B$846,0)))</f>
        <v/>
      </c>
      <c r="AV123" s="856" t="str">
        <f>IF($B123="","",INDEX('All CCC'!AV$7:AV$846,MATCH(WatchList!$B123,'All CCC'!$B$7:$B$846,0)))</f>
        <v/>
      </c>
      <c r="AW123" s="856" t="str">
        <f>IF($B123="","",INDEX('All CCC'!AW$7:AW$846,MATCH(WatchList!$B123,'All CCC'!$B$7:$B$846,0)))</f>
        <v/>
      </c>
      <c r="AX123" s="856" t="str">
        <f>IF($B123="","",INDEX('All CCC'!AX$7:AX$846,MATCH(WatchList!$B123,'All CCC'!$B$7:$B$846,0)))</f>
        <v/>
      </c>
      <c r="AY123" s="856" t="str">
        <f>IF($B123="","",INDEX('All CCC'!AY$7:AY$846,MATCH(WatchList!$B123,'All CCC'!$B$7:$B$846,0)))</f>
        <v/>
      </c>
      <c r="AZ123" s="856" t="str">
        <f>IF($B123="","",INDEX('All CCC'!AZ$7:AZ$846,MATCH(WatchList!$B123,'All CCC'!$B$7:$B$846,0)))</f>
        <v/>
      </c>
      <c r="BA123" s="856" t="str">
        <f>IF($B123="","",INDEX('All CCC'!BA$7:BA$846,MATCH(WatchList!$B123,'All CCC'!$B$7:$B$846,0)))</f>
        <v/>
      </c>
      <c r="BB123" s="856" t="str">
        <f>IF($B123="","",INDEX('All CCC'!BB$7:BB$846,MATCH(WatchList!$B123,'All CCC'!$B$7:$B$846,0)))</f>
        <v/>
      </c>
      <c r="BC123" s="856" t="str">
        <f>IF($B123="","",INDEX('All CCC'!BC$7:BC$846,MATCH(WatchList!$B123,'All CCC'!$B$7:$B$846,0)))</f>
        <v/>
      </c>
      <c r="BD123" s="856" t="str">
        <f>IF($B123="","",INDEX('All CCC'!BD$7:BD$846,MATCH(WatchList!$B123,'All CCC'!$B$7:$B$846,0)))</f>
        <v/>
      </c>
      <c r="BE123" s="856" t="str">
        <f>IF($B123="","",INDEX('All CCC'!BE$7:BE$846,MATCH(WatchList!$B123,'All CCC'!$B$7:$B$846,0)))</f>
        <v/>
      </c>
      <c r="BF123" s="856" t="str">
        <f>IF($B123="","",INDEX('All CCC'!BF$7:BF$846,MATCH(WatchList!$B123,'All CCC'!$B$7:$B$846,0)))</f>
        <v/>
      </c>
      <c r="BG123" s="856" t="str">
        <f>IF($B123="","",INDEX('All CCC'!BG$7:BG$846,MATCH(WatchList!$B123,'All CCC'!$B$7:$B$846,0)))</f>
        <v/>
      </c>
    </row>
    <row r="124" spans="1:59" x14ac:dyDescent="0.2">
      <c r="A124" s="550" t="str">
        <f>IF($B124="","",INDEX('All CCC'!A$7:A$846,MATCH(WatchList!$B124,'All CCC'!$B$7:$B$846,0)))</f>
        <v/>
      </c>
      <c r="B124" s="31"/>
      <c r="C124" s="856" t="str">
        <f>IF($B124="","",INDEX('All CCC'!C$7:C$846,MATCH(WatchList!$B124,'All CCC'!$B$7:$B$846,0)))</f>
        <v/>
      </c>
      <c r="D124" s="856" t="str">
        <f>IF($B124="","",INDEX('All CCC'!D$7:D$846,MATCH(WatchList!$B124,'All CCC'!$B$7:$B$846,0)))</f>
        <v/>
      </c>
      <c r="E124" s="856" t="str">
        <f>IF($B124="","",INDEX('All CCC'!E$7:E$846,MATCH(WatchList!$B124,'All CCC'!$B$7:$B$846,0)))</f>
        <v/>
      </c>
      <c r="F124" s="856" t="str">
        <f>IF($B124="","",INDEX('All CCC'!F$7:F$846,MATCH(WatchList!$B124,'All CCC'!$B$7:$B$846,0)))</f>
        <v/>
      </c>
      <c r="G124" s="856" t="str">
        <f>IF($B124="","",INDEX('All CCC'!G$7:G$846,MATCH(WatchList!$B124,'All CCC'!$B$7:$B$846,0)))</f>
        <v/>
      </c>
      <c r="H124" s="856" t="str">
        <f>IF($B124="","",INDEX('All CCC'!H$7:H$846,MATCH(WatchList!$B124,'All CCC'!$B$7:$B$846,0)))</f>
        <v/>
      </c>
      <c r="I124" s="856" t="str">
        <f>IF($B124="","",INDEX('All CCC'!I$7:I$846,MATCH(WatchList!$B124,'All CCC'!$B$7:$B$846,0)))</f>
        <v/>
      </c>
      <c r="J124" s="856" t="str">
        <f>IF($B124="","",INDEX('All CCC'!J$7:J$846,MATCH(WatchList!$B124,'All CCC'!$B$7:$B$846,0)))</f>
        <v/>
      </c>
      <c r="K124" s="856" t="str">
        <f>IF($B124="","",INDEX('All CCC'!K$7:K$846,MATCH(WatchList!$B124,'All CCC'!$B$7:$B$846,0)))</f>
        <v/>
      </c>
      <c r="L124" s="856" t="str">
        <f>IF($B124="","",INDEX('All CCC'!L$7:L$846,MATCH(WatchList!$B124,'All CCC'!$B$7:$B$846,0)))</f>
        <v/>
      </c>
      <c r="M124" s="856" t="str">
        <f>IF($B124="","",INDEX('All CCC'!M$7:M$846,MATCH(WatchList!$B124,'All CCC'!$B$7:$B$846,0)))</f>
        <v/>
      </c>
      <c r="N124" s="856" t="str">
        <f>IF($B124="","",INDEX('All CCC'!N$7:N$846,MATCH(WatchList!$B124,'All CCC'!$B$7:$B$846,0)))</f>
        <v/>
      </c>
      <c r="O124" s="856" t="str">
        <f>IF($B124="","",INDEX('All CCC'!O$7:O$846,MATCH(WatchList!$B124,'All CCC'!$B$7:$B$846,0)))</f>
        <v/>
      </c>
      <c r="P124" s="857" t="str">
        <f>IF($B124="","",INDEX('All CCC'!P$7:P$846,MATCH(WatchList!$B124,'All CCC'!$B$7:$B$846,0)))</f>
        <v/>
      </c>
      <c r="Q124" s="857" t="str">
        <f>IF($B124="","",INDEX('All CCC'!Q$7:Q$846,MATCH(WatchList!$B124,'All CCC'!$B$7:$B$846,0)))</f>
        <v/>
      </c>
      <c r="R124" s="856" t="str">
        <f>IF($B124="","",INDEX('All CCC'!R$7:R$846,MATCH(WatchList!$B124,'All CCC'!$B$7:$B$846,0)))</f>
        <v/>
      </c>
      <c r="S124" s="856" t="str">
        <f>IF($B124="","",INDEX('All CCC'!S$7:S$846,MATCH(WatchList!$B124,'All CCC'!$B$7:$B$846,0)))</f>
        <v/>
      </c>
      <c r="T124" s="856" t="str">
        <f>IF($B124="","",INDEX('All CCC'!T$7:T$846,MATCH(WatchList!$B124,'All CCC'!$B$7:$B$846,0)))</f>
        <v/>
      </c>
      <c r="U124" s="856" t="str">
        <f>IF($B124="","",INDEX('All CCC'!U$7:U$846,MATCH(WatchList!$B124,'All CCC'!$B$7:$B$846,0)))</f>
        <v/>
      </c>
      <c r="V124" s="856" t="str">
        <f>IF($B124="","",INDEX('All CCC'!V$7:V$846,MATCH(WatchList!$B124,'All CCC'!$B$7:$B$846,0)))</f>
        <v/>
      </c>
      <c r="W124" s="856" t="str">
        <f>IF($B124="","",INDEX('All CCC'!W$7:W$846,MATCH(WatchList!$B124,'All CCC'!$B$7:$B$846,0)))</f>
        <v/>
      </c>
      <c r="X124" s="856" t="str">
        <f>IF($B124="","",INDEX('All CCC'!X$7:X$846,MATCH(WatchList!$B124,'All CCC'!$B$7:$B$846,0)))</f>
        <v/>
      </c>
      <c r="Y124" s="856" t="str">
        <f>IF($B124="","",INDEX('All CCC'!Y$7:Y$846,MATCH(WatchList!$B124,'All CCC'!$B$7:$B$846,0)))</f>
        <v/>
      </c>
      <c r="Z124" s="856" t="str">
        <f>IF($B124="","",INDEX('All CCC'!Z$7:Z$846,MATCH(WatchList!$B124,'All CCC'!$B$7:$B$846,0)))</f>
        <v/>
      </c>
      <c r="AA124" s="856" t="str">
        <f>IF($B124="","",INDEX('All CCC'!AA$7:AA$846,MATCH(WatchList!$B124,'All CCC'!$B$7:$B$846,0)))</f>
        <v/>
      </c>
      <c r="AB124" s="856" t="str">
        <f>IF($B124="","",INDEX('All CCC'!AB$7:AB$846,MATCH(WatchList!$B124,'All CCC'!$B$7:$B$846,0)))</f>
        <v/>
      </c>
      <c r="AC124" s="856" t="str">
        <f>IF($B124="","",INDEX('All CCC'!AC$7:AC$846,MATCH(WatchList!$B124,'All CCC'!$B$7:$B$846,0)))</f>
        <v/>
      </c>
      <c r="AD124" s="856" t="str">
        <f>IF($B124="","",INDEX('All CCC'!AD$7:AD$846,MATCH(WatchList!$B124,'All CCC'!$B$7:$B$846,0)))</f>
        <v/>
      </c>
      <c r="AE124" s="856" t="str">
        <f>IF($B124="","",INDEX('All CCC'!AE$7:AE$846,MATCH(WatchList!$B124,'All CCC'!$B$7:$B$846,0)))</f>
        <v/>
      </c>
      <c r="AF124" s="856" t="str">
        <f>IF($B124="","",INDEX('All CCC'!AF$7:AF$846,MATCH(WatchList!$B124,'All CCC'!$B$7:$B$846,0)))</f>
        <v/>
      </c>
      <c r="AG124" s="856" t="str">
        <f>IF($B124="","",INDEX('All CCC'!AG$7:AG$846,MATCH(WatchList!$B124,'All CCC'!$B$7:$B$846,0)))</f>
        <v/>
      </c>
      <c r="AH124" s="856" t="str">
        <f>IF($B124="","",INDEX('All CCC'!AH$7:AH$846,MATCH(WatchList!$B124,'All CCC'!$B$7:$B$846,0)))</f>
        <v/>
      </c>
      <c r="AI124" s="856" t="str">
        <f>IF($B124="","",INDEX('All CCC'!AI$7:AI$846,MATCH(WatchList!$B124,'All CCC'!$B$7:$B$846,0)))</f>
        <v/>
      </c>
      <c r="AJ124" s="856" t="str">
        <f>IF($B124="","",INDEX('All CCC'!AJ$7:AJ$846,MATCH(WatchList!$B124,'All CCC'!$B$7:$B$846,0)))</f>
        <v/>
      </c>
      <c r="AK124" s="856" t="str">
        <f>IF($B124="","",INDEX('All CCC'!AK$7:AK$846,MATCH(WatchList!$B124,'All CCC'!$B$7:$B$846,0)))</f>
        <v/>
      </c>
      <c r="AL124" s="856" t="str">
        <f>IF($B124="","",INDEX('All CCC'!AL$7:AL$846,MATCH(WatchList!$B124,'All CCC'!$B$7:$B$846,0)))</f>
        <v/>
      </c>
      <c r="AM124" s="856" t="str">
        <f>IF($B124="","",INDEX('All CCC'!AM$7:AM$846,MATCH(WatchList!$B124,'All CCC'!$B$7:$B$846,0)))</f>
        <v/>
      </c>
      <c r="AN124" s="856" t="str">
        <f>IF($B124="","",INDEX('All CCC'!AN$7:AN$846,MATCH(WatchList!$B124,'All CCC'!$B$7:$B$846,0)))</f>
        <v/>
      </c>
      <c r="AO124" s="856" t="str">
        <f>IF($B124="","",INDEX('All CCC'!AO$7:AO$846,MATCH(WatchList!$B124,'All CCC'!$B$7:$B$846,0)))</f>
        <v/>
      </c>
      <c r="AP124" s="856" t="str">
        <f>IF($B124="","",INDEX('All CCC'!AP$7:AP$846,MATCH(WatchList!$B124,'All CCC'!$B$7:$B$846,0)))</f>
        <v/>
      </c>
      <c r="AQ124" s="856" t="str">
        <f>IF($B124="","",INDEX('All CCC'!AQ$7:AQ$846,MATCH(WatchList!$B124,'All CCC'!$B$7:$B$846,0)))</f>
        <v/>
      </c>
      <c r="AR124" s="856" t="str">
        <f>IF($B124="","",INDEX('All CCC'!AR$7:AR$846,MATCH(WatchList!$B124,'All CCC'!$B$7:$B$846,0)))</f>
        <v/>
      </c>
      <c r="AS124" s="856" t="str">
        <f>IF($B124="","",INDEX('All CCC'!AS$7:AS$846,MATCH(WatchList!$B124,'All CCC'!$B$7:$B$846,0)))</f>
        <v/>
      </c>
      <c r="AT124" s="856" t="str">
        <f>IF($B124="","",INDEX('All CCC'!AT$7:AT$846,MATCH(WatchList!$B124,'All CCC'!$B$7:$B$846,0)))</f>
        <v/>
      </c>
      <c r="AU124" s="856" t="str">
        <f>IF($B124="","",INDEX('All CCC'!AU$7:AU$846,MATCH(WatchList!$B124,'All CCC'!$B$7:$B$846,0)))</f>
        <v/>
      </c>
      <c r="AV124" s="856" t="str">
        <f>IF($B124="","",INDEX('All CCC'!AV$7:AV$846,MATCH(WatchList!$B124,'All CCC'!$B$7:$B$846,0)))</f>
        <v/>
      </c>
      <c r="AW124" s="856" t="str">
        <f>IF($B124="","",INDEX('All CCC'!AW$7:AW$846,MATCH(WatchList!$B124,'All CCC'!$B$7:$B$846,0)))</f>
        <v/>
      </c>
      <c r="AX124" s="856" t="str">
        <f>IF($B124="","",INDEX('All CCC'!AX$7:AX$846,MATCH(WatchList!$B124,'All CCC'!$B$7:$B$846,0)))</f>
        <v/>
      </c>
      <c r="AY124" s="856" t="str">
        <f>IF($B124="","",INDEX('All CCC'!AY$7:AY$846,MATCH(WatchList!$B124,'All CCC'!$B$7:$B$846,0)))</f>
        <v/>
      </c>
      <c r="AZ124" s="856" t="str">
        <f>IF($B124="","",INDEX('All CCC'!AZ$7:AZ$846,MATCH(WatchList!$B124,'All CCC'!$B$7:$B$846,0)))</f>
        <v/>
      </c>
      <c r="BA124" s="856" t="str">
        <f>IF($B124="","",INDEX('All CCC'!BA$7:BA$846,MATCH(WatchList!$B124,'All CCC'!$B$7:$B$846,0)))</f>
        <v/>
      </c>
      <c r="BB124" s="856" t="str">
        <f>IF($B124="","",INDEX('All CCC'!BB$7:BB$846,MATCH(WatchList!$B124,'All CCC'!$B$7:$B$846,0)))</f>
        <v/>
      </c>
      <c r="BC124" s="856" t="str">
        <f>IF($B124="","",INDEX('All CCC'!BC$7:BC$846,MATCH(WatchList!$B124,'All CCC'!$B$7:$B$846,0)))</f>
        <v/>
      </c>
      <c r="BD124" s="856" t="str">
        <f>IF($B124="","",INDEX('All CCC'!BD$7:BD$846,MATCH(WatchList!$B124,'All CCC'!$B$7:$B$846,0)))</f>
        <v/>
      </c>
      <c r="BE124" s="856" t="str">
        <f>IF($B124="","",INDEX('All CCC'!BE$7:BE$846,MATCH(WatchList!$B124,'All CCC'!$B$7:$B$846,0)))</f>
        <v/>
      </c>
      <c r="BF124" s="856" t="str">
        <f>IF($B124="","",INDEX('All CCC'!BF$7:BF$846,MATCH(WatchList!$B124,'All CCC'!$B$7:$B$846,0)))</f>
        <v/>
      </c>
      <c r="BG124" s="856" t="str">
        <f>IF($B124="","",INDEX('All CCC'!BG$7:BG$846,MATCH(WatchList!$B124,'All CCC'!$B$7:$B$846,0)))</f>
        <v/>
      </c>
    </row>
    <row r="125" spans="1:59" x14ac:dyDescent="0.2">
      <c r="A125" s="550" t="str">
        <f>IF($B125="","",INDEX('All CCC'!A$7:A$846,MATCH(WatchList!$B125,'All CCC'!$B$7:$B$846,0)))</f>
        <v/>
      </c>
      <c r="B125" s="31"/>
      <c r="C125" s="856" t="str">
        <f>IF($B125="","",INDEX('All CCC'!C$7:C$846,MATCH(WatchList!$B125,'All CCC'!$B$7:$B$846,0)))</f>
        <v/>
      </c>
      <c r="D125" s="856" t="str">
        <f>IF($B125="","",INDEX('All CCC'!D$7:D$846,MATCH(WatchList!$B125,'All CCC'!$B$7:$B$846,0)))</f>
        <v/>
      </c>
      <c r="E125" s="856" t="str">
        <f>IF($B125="","",INDEX('All CCC'!E$7:E$846,MATCH(WatchList!$B125,'All CCC'!$B$7:$B$846,0)))</f>
        <v/>
      </c>
      <c r="F125" s="856" t="str">
        <f>IF($B125="","",INDEX('All CCC'!F$7:F$846,MATCH(WatchList!$B125,'All CCC'!$B$7:$B$846,0)))</f>
        <v/>
      </c>
      <c r="G125" s="856" t="str">
        <f>IF($B125="","",INDEX('All CCC'!G$7:G$846,MATCH(WatchList!$B125,'All CCC'!$B$7:$B$846,0)))</f>
        <v/>
      </c>
      <c r="H125" s="856" t="str">
        <f>IF($B125="","",INDEX('All CCC'!H$7:H$846,MATCH(WatchList!$B125,'All CCC'!$B$7:$B$846,0)))</f>
        <v/>
      </c>
      <c r="I125" s="856" t="str">
        <f>IF($B125="","",INDEX('All CCC'!I$7:I$846,MATCH(WatchList!$B125,'All CCC'!$B$7:$B$846,0)))</f>
        <v/>
      </c>
      <c r="J125" s="856" t="str">
        <f>IF($B125="","",INDEX('All CCC'!J$7:J$846,MATCH(WatchList!$B125,'All CCC'!$B$7:$B$846,0)))</f>
        <v/>
      </c>
      <c r="K125" s="856" t="str">
        <f>IF($B125="","",INDEX('All CCC'!K$7:K$846,MATCH(WatchList!$B125,'All CCC'!$B$7:$B$846,0)))</f>
        <v/>
      </c>
      <c r="L125" s="856" t="str">
        <f>IF($B125="","",INDEX('All CCC'!L$7:L$846,MATCH(WatchList!$B125,'All CCC'!$B$7:$B$846,0)))</f>
        <v/>
      </c>
      <c r="M125" s="856" t="str">
        <f>IF($B125="","",INDEX('All CCC'!M$7:M$846,MATCH(WatchList!$B125,'All CCC'!$B$7:$B$846,0)))</f>
        <v/>
      </c>
      <c r="N125" s="856" t="str">
        <f>IF($B125="","",INDEX('All CCC'!N$7:N$846,MATCH(WatchList!$B125,'All CCC'!$B$7:$B$846,0)))</f>
        <v/>
      </c>
      <c r="O125" s="856" t="str">
        <f>IF($B125="","",INDEX('All CCC'!O$7:O$846,MATCH(WatchList!$B125,'All CCC'!$B$7:$B$846,0)))</f>
        <v/>
      </c>
      <c r="P125" s="857" t="str">
        <f>IF($B125="","",INDEX('All CCC'!P$7:P$846,MATCH(WatchList!$B125,'All CCC'!$B$7:$B$846,0)))</f>
        <v/>
      </c>
      <c r="Q125" s="857" t="str">
        <f>IF($B125="","",INDEX('All CCC'!Q$7:Q$846,MATCH(WatchList!$B125,'All CCC'!$B$7:$B$846,0)))</f>
        <v/>
      </c>
      <c r="R125" s="856" t="str">
        <f>IF($B125="","",INDEX('All CCC'!R$7:R$846,MATCH(WatchList!$B125,'All CCC'!$B$7:$B$846,0)))</f>
        <v/>
      </c>
      <c r="S125" s="856" t="str">
        <f>IF($B125="","",INDEX('All CCC'!S$7:S$846,MATCH(WatchList!$B125,'All CCC'!$B$7:$B$846,0)))</f>
        <v/>
      </c>
      <c r="T125" s="856" t="str">
        <f>IF($B125="","",INDEX('All CCC'!T$7:T$846,MATCH(WatchList!$B125,'All CCC'!$B$7:$B$846,0)))</f>
        <v/>
      </c>
      <c r="U125" s="856" t="str">
        <f>IF($B125="","",INDEX('All CCC'!U$7:U$846,MATCH(WatchList!$B125,'All CCC'!$B$7:$B$846,0)))</f>
        <v/>
      </c>
      <c r="V125" s="856" t="str">
        <f>IF($B125="","",INDEX('All CCC'!V$7:V$846,MATCH(WatchList!$B125,'All CCC'!$B$7:$B$846,0)))</f>
        <v/>
      </c>
      <c r="W125" s="856" t="str">
        <f>IF($B125="","",INDEX('All CCC'!W$7:W$846,MATCH(WatchList!$B125,'All CCC'!$B$7:$B$846,0)))</f>
        <v/>
      </c>
      <c r="X125" s="856" t="str">
        <f>IF($B125="","",INDEX('All CCC'!X$7:X$846,MATCH(WatchList!$B125,'All CCC'!$B$7:$B$846,0)))</f>
        <v/>
      </c>
      <c r="Y125" s="856" t="str">
        <f>IF($B125="","",INDEX('All CCC'!Y$7:Y$846,MATCH(WatchList!$B125,'All CCC'!$B$7:$B$846,0)))</f>
        <v/>
      </c>
      <c r="Z125" s="856" t="str">
        <f>IF($B125="","",INDEX('All CCC'!Z$7:Z$846,MATCH(WatchList!$B125,'All CCC'!$B$7:$B$846,0)))</f>
        <v/>
      </c>
      <c r="AA125" s="856" t="str">
        <f>IF($B125="","",INDEX('All CCC'!AA$7:AA$846,MATCH(WatchList!$B125,'All CCC'!$B$7:$B$846,0)))</f>
        <v/>
      </c>
      <c r="AB125" s="856" t="str">
        <f>IF($B125="","",INDEX('All CCC'!AB$7:AB$846,MATCH(WatchList!$B125,'All CCC'!$B$7:$B$846,0)))</f>
        <v/>
      </c>
      <c r="AC125" s="856" t="str">
        <f>IF($B125="","",INDEX('All CCC'!AC$7:AC$846,MATCH(WatchList!$B125,'All CCC'!$B$7:$B$846,0)))</f>
        <v/>
      </c>
      <c r="AD125" s="856" t="str">
        <f>IF($B125="","",INDEX('All CCC'!AD$7:AD$846,MATCH(WatchList!$B125,'All CCC'!$B$7:$B$846,0)))</f>
        <v/>
      </c>
      <c r="AE125" s="856" t="str">
        <f>IF($B125="","",INDEX('All CCC'!AE$7:AE$846,MATCH(WatchList!$B125,'All CCC'!$B$7:$B$846,0)))</f>
        <v/>
      </c>
      <c r="AF125" s="856" t="str">
        <f>IF($B125="","",INDEX('All CCC'!AF$7:AF$846,MATCH(WatchList!$B125,'All CCC'!$B$7:$B$846,0)))</f>
        <v/>
      </c>
      <c r="AG125" s="856" t="str">
        <f>IF($B125="","",INDEX('All CCC'!AG$7:AG$846,MATCH(WatchList!$B125,'All CCC'!$B$7:$B$846,0)))</f>
        <v/>
      </c>
      <c r="AH125" s="856" t="str">
        <f>IF($B125="","",INDEX('All CCC'!AH$7:AH$846,MATCH(WatchList!$B125,'All CCC'!$B$7:$B$846,0)))</f>
        <v/>
      </c>
      <c r="AI125" s="856" t="str">
        <f>IF($B125="","",INDEX('All CCC'!AI$7:AI$846,MATCH(WatchList!$B125,'All CCC'!$B$7:$B$846,0)))</f>
        <v/>
      </c>
      <c r="AJ125" s="856" t="str">
        <f>IF($B125="","",INDEX('All CCC'!AJ$7:AJ$846,MATCH(WatchList!$B125,'All CCC'!$B$7:$B$846,0)))</f>
        <v/>
      </c>
      <c r="AK125" s="856" t="str">
        <f>IF($B125="","",INDEX('All CCC'!AK$7:AK$846,MATCH(WatchList!$B125,'All CCC'!$B$7:$B$846,0)))</f>
        <v/>
      </c>
      <c r="AL125" s="856" t="str">
        <f>IF($B125="","",INDEX('All CCC'!AL$7:AL$846,MATCH(WatchList!$B125,'All CCC'!$B$7:$B$846,0)))</f>
        <v/>
      </c>
      <c r="AM125" s="856" t="str">
        <f>IF($B125="","",INDEX('All CCC'!AM$7:AM$846,MATCH(WatchList!$B125,'All CCC'!$B$7:$B$846,0)))</f>
        <v/>
      </c>
      <c r="AN125" s="856" t="str">
        <f>IF($B125="","",INDEX('All CCC'!AN$7:AN$846,MATCH(WatchList!$B125,'All CCC'!$B$7:$B$846,0)))</f>
        <v/>
      </c>
      <c r="AO125" s="856" t="str">
        <f>IF($B125="","",INDEX('All CCC'!AO$7:AO$846,MATCH(WatchList!$B125,'All CCC'!$B$7:$B$846,0)))</f>
        <v/>
      </c>
      <c r="AP125" s="856" t="str">
        <f>IF($B125="","",INDEX('All CCC'!AP$7:AP$846,MATCH(WatchList!$B125,'All CCC'!$B$7:$B$846,0)))</f>
        <v/>
      </c>
      <c r="AQ125" s="856" t="str">
        <f>IF($B125="","",INDEX('All CCC'!AQ$7:AQ$846,MATCH(WatchList!$B125,'All CCC'!$B$7:$B$846,0)))</f>
        <v/>
      </c>
      <c r="AR125" s="856" t="str">
        <f>IF($B125="","",INDEX('All CCC'!AR$7:AR$846,MATCH(WatchList!$B125,'All CCC'!$B$7:$B$846,0)))</f>
        <v/>
      </c>
      <c r="AS125" s="856" t="str">
        <f>IF($B125="","",INDEX('All CCC'!AS$7:AS$846,MATCH(WatchList!$B125,'All CCC'!$B$7:$B$846,0)))</f>
        <v/>
      </c>
      <c r="AT125" s="856" t="str">
        <f>IF($B125="","",INDEX('All CCC'!AT$7:AT$846,MATCH(WatchList!$B125,'All CCC'!$B$7:$B$846,0)))</f>
        <v/>
      </c>
      <c r="AU125" s="856" t="str">
        <f>IF($B125="","",INDEX('All CCC'!AU$7:AU$846,MATCH(WatchList!$B125,'All CCC'!$B$7:$B$846,0)))</f>
        <v/>
      </c>
      <c r="AV125" s="856" t="str">
        <f>IF($B125="","",INDEX('All CCC'!AV$7:AV$846,MATCH(WatchList!$B125,'All CCC'!$B$7:$B$846,0)))</f>
        <v/>
      </c>
      <c r="AW125" s="856" t="str">
        <f>IF($B125="","",INDEX('All CCC'!AW$7:AW$846,MATCH(WatchList!$B125,'All CCC'!$B$7:$B$846,0)))</f>
        <v/>
      </c>
      <c r="AX125" s="856" t="str">
        <f>IF($B125="","",INDEX('All CCC'!AX$7:AX$846,MATCH(WatchList!$B125,'All CCC'!$B$7:$B$846,0)))</f>
        <v/>
      </c>
      <c r="AY125" s="856" t="str">
        <f>IF($B125="","",INDEX('All CCC'!AY$7:AY$846,MATCH(WatchList!$B125,'All CCC'!$B$7:$B$846,0)))</f>
        <v/>
      </c>
      <c r="AZ125" s="856" t="str">
        <f>IF($B125="","",INDEX('All CCC'!AZ$7:AZ$846,MATCH(WatchList!$B125,'All CCC'!$B$7:$B$846,0)))</f>
        <v/>
      </c>
      <c r="BA125" s="856" t="str">
        <f>IF($B125="","",INDEX('All CCC'!BA$7:BA$846,MATCH(WatchList!$B125,'All CCC'!$B$7:$B$846,0)))</f>
        <v/>
      </c>
      <c r="BB125" s="856" t="str">
        <f>IF($B125="","",INDEX('All CCC'!BB$7:BB$846,MATCH(WatchList!$B125,'All CCC'!$B$7:$B$846,0)))</f>
        <v/>
      </c>
      <c r="BC125" s="856" t="str">
        <f>IF($B125="","",INDEX('All CCC'!BC$7:BC$846,MATCH(WatchList!$B125,'All CCC'!$B$7:$B$846,0)))</f>
        <v/>
      </c>
      <c r="BD125" s="856" t="str">
        <f>IF($B125="","",INDEX('All CCC'!BD$7:BD$846,MATCH(WatchList!$B125,'All CCC'!$B$7:$B$846,0)))</f>
        <v/>
      </c>
      <c r="BE125" s="856" t="str">
        <f>IF($B125="","",INDEX('All CCC'!BE$7:BE$846,MATCH(WatchList!$B125,'All CCC'!$B$7:$B$846,0)))</f>
        <v/>
      </c>
      <c r="BF125" s="856" t="str">
        <f>IF($B125="","",INDEX('All CCC'!BF$7:BF$846,MATCH(WatchList!$B125,'All CCC'!$B$7:$B$846,0)))</f>
        <v/>
      </c>
      <c r="BG125" s="856" t="str">
        <f>IF($B125="","",INDEX('All CCC'!BG$7:BG$846,MATCH(WatchList!$B125,'All CCC'!$B$7:$B$846,0)))</f>
        <v/>
      </c>
    </row>
    <row r="126" spans="1:59" x14ac:dyDescent="0.2">
      <c r="A126" s="550" t="str">
        <f>IF($B126="","",INDEX('All CCC'!A$7:A$846,MATCH(WatchList!$B126,'All CCC'!$B$7:$B$846,0)))</f>
        <v/>
      </c>
      <c r="B126" s="31"/>
      <c r="C126" s="856" t="str">
        <f>IF($B126="","",INDEX('All CCC'!C$7:C$846,MATCH(WatchList!$B126,'All CCC'!$B$7:$B$846,0)))</f>
        <v/>
      </c>
      <c r="D126" s="856" t="str">
        <f>IF($B126="","",INDEX('All CCC'!D$7:D$846,MATCH(WatchList!$B126,'All CCC'!$B$7:$B$846,0)))</f>
        <v/>
      </c>
      <c r="E126" s="856" t="str">
        <f>IF($B126="","",INDEX('All CCC'!E$7:E$846,MATCH(WatchList!$B126,'All CCC'!$B$7:$B$846,0)))</f>
        <v/>
      </c>
      <c r="F126" s="856" t="str">
        <f>IF($B126="","",INDEX('All CCC'!F$7:F$846,MATCH(WatchList!$B126,'All CCC'!$B$7:$B$846,0)))</f>
        <v/>
      </c>
      <c r="G126" s="856" t="str">
        <f>IF($B126="","",INDEX('All CCC'!G$7:G$846,MATCH(WatchList!$B126,'All CCC'!$B$7:$B$846,0)))</f>
        <v/>
      </c>
      <c r="H126" s="856" t="str">
        <f>IF($B126="","",INDEX('All CCC'!H$7:H$846,MATCH(WatchList!$B126,'All CCC'!$B$7:$B$846,0)))</f>
        <v/>
      </c>
      <c r="I126" s="856" t="str">
        <f>IF($B126="","",INDEX('All CCC'!I$7:I$846,MATCH(WatchList!$B126,'All CCC'!$B$7:$B$846,0)))</f>
        <v/>
      </c>
      <c r="J126" s="856" t="str">
        <f>IF($B126="","",INDEX('All CCC'!J$7:J$846,MATCH(WatchList!$B126,'All CCC'!$B$7:$B$846,0)))</f>
        <v/>
      </c>
      <c r="K126" s="856" t="str">
        <f>IF($B126="","",INDEX('All CCC'!K$7:K$846,MATCH(WatchList!$B126,'All CCC'!$B$7:$B$846,0)))</f>
        <v/>
      </c>
      <c r="L126" s="856" t="str">
        <f>IF($B126="","",INDEX('All CCC'!L$7:L$846,MATCH(WatchList!$B126,'All CCC'!$B$7:$B$846,0)))</f>
        <v/>
      </c>
      <c r="M126" s="856" t="str">
        <f>IF($B126="","",INDEX('All CCC'!M$7:M$846,MATCH(WatchList!$B126,'All CCC'!$B$7:$B$846,0)))</f>
        <v/>
      </c>
      <c r="N126" s="856" t="str">
        <f>IF($B126="","",INDEX('All CCC'!N$7:N$846,MATCH(WatchList!$B126,'All CCC'!$B$7:$B$846,0)))</f>
        <v/>
      </c>
      <c r="O126" s="856" t="str">
        <f>IF($B126="","",INDEX('All CCC'!O$7:O$846,MATCH(WatchList!$B126,'All CCC'!$B$7:$B$846,0)))</f>
        <v/>
      </c>
      <c r="P126" s="857" t="str">
        <f>IF($B126="","",INDEX('All CCC'!P$7:P$846,MATCH(WatchList!$B126,'All CCC'!$B$7:$B$846,0)))</f>
        <v/>
      </c>
      <c r="Q126" s="857" t="str">
        <f>IF($B126="","",INDEX('All CCC'!Q$7:Q$846,MATCH(WatchList!$B126,'All CCC'!$B$7:$B$846,0)))</f>
        <v/>
      </c>
      <c r="R126" s="856" t="str">
        <f>IF($B126="","",INDEX('All CCC'!R$7:R$846,MATCH(WatchList!$B126,'All CCC'!$B$7:$B$846,0)))</f>
        <v/>
      </c>
      <c r="S126" s="856" t="str">
        <f>IF($B126="","",INDEX('All CCC'!S$7:S$846,MATCH(WatchList!$B126,'All CCC'!$B$7:$B$846,0)))</f>
        <v/>
      </c>
      <c r="T126" s="856" t="str">
        <f>IF($B126="","",INDEX('All CCC'!T$7:T$846,MATCH(WatchList!$B126,'All CCC'!$B$7:$B$846,0)))</f>
        <v/>
      </c>
      <c r="U126" s="856" t="str">
        <f>IF($B126="","",INDEX('All CCC'!U$7:U$846,MATCH(WatchList!$B126,'All CCC'!$B$7:$B$846,0)))</f>
        <v/>
      </c>
      <c r="V126" s="856" t="str">
        <f>IF($B126="","",INDEX('All CCC'!V$7:V$846,MATCH(WatchList!$B126,'All CCC'!$B$7:$B$846,0)))</f>
        <v/>
      </c>
      <c r="W126" s="856" t="str">
        <f>IF($B126="","",INDEX('All CCC'!W$7:W$846,MATCH(WatchList!$B126,'All CCC'!$B$7:$B$846,0)))</f>
        <v/>
      </c>
      <c r="X126" s="856" t="str">
        <f>IF($B126="","",INDEX('All CCC'!X$7:X$846,MATCH(WatchList!$B126,'All CCC'!$B$7:$B$846,0)))</f>
        <v/>
      </c>
      <c r="Y126" s="856" t="str">
        <f>IF($B126="","",INDEX('All CCC'!Y$7:Y$846,MATCH(WatchList!$B126,'All CCC'!$B$7:$B$846,0)))</f>
        <v/>
      </c>
      <c r="Z126" s="856" t="str">
        <f>IF($B126="","",INDEX('All CCC'!Z$7:Z$846,MATCH(WatchList!$B126,'All CCC'!$B$7:$B$846,0)))</f>
        <v/>
      </c>
      <c r="AA126" s="856" t="str">
        <f>IF($B126="","",INDEX('All CCC'!AA$7:AA$846,MATCH(WatchList!$B126,'All CCC'!$B$7:$B$846,0)))</f>
        <v/>
      </c>
      <c r="AB126" s="856" t="str">
        <f>IF($B126="","",INDEX('All CCC'!AB$7:AB$846,MATCH(WatchList!$B126,'All CCC'!$B$7:$B$846,0)))</f>
        <v/>
      </c>
      <c r="AC126" s="856" t="str">
        <f>IF($B126="","",INDEX('All CCC'!AC$7:AC$846,MATCH(WatchList!$B126,'All CCC'!$B$7:$B$846,0)))</f>
        <v/>
      </c>
      <c r="AD126" s="856" t="str">
        <f>IF($B126="","",INDEX('All CCC'!AD$7:AD$846,MATCH(WatchList!$B126,'All CCC'!$B$7:$B$846,0)))</f>
        <v/>
      </c>
      <c r="AE126" s="856" t="str">
        <f>IF($B126="","",INDEX('All CCC'!AE$7:AE$846,MATCH(WatchList!$B126,'All CCC'!$B$7:$B$846,0)))</f>
        <v/>
      </c>
      <c r="AF126" s="856" t="str">
        <f>IF($B126="","",INDEX('All CCC'!AF$7:AF$846,MATCH(WatchList!$B126,'All CCC'!$B$7:$B$846,0)))</f>
        <v/>
      </c>
      <c r="AG126" s="856" t="str">
        <f>IF($B126="","",INDEX('All CCC'!AG$7:AG$846,MATCH(WatchList!$B126,'All CCC'!$B$7:$B$846,0)))</f>
        <v/>
      </c>
      <c r="AH126" s="856" t="str">
        <f>IF($B126="","",INDEX('All CCC'!AH$7:AH$846,MATCH(WatchList!$B126,'All CCC'!$B$7:$B$846,0)))</f>
        <v/>
      </c>
      <c r="AI126" s="856" t="str">
        <f>IF($B126="","",INDEX('All CCC'!AI$7:AI$846,MATCH(WatchList!$B126,'All CCC'!$B$7:$B$846,0)))</f>
        <v/>
      </c>
      <c r="AJ126" s="856" t="str">
        <f>IF($B126="","",INDEX('All CCC'!AJ$7:AJ$846,MATCH(WatchList!$B126,'All CCC'!$B$7:$B$846,0)))</f>
        <v/>
      </c>
      <c r="AK126" s="856" t="str">
        <f>IF($B126="","",INDEX('All CCC'!AK$7:AK$846,MATCH(WatchList!$B126,'All CCC'!$B$7:$B$846,0)))</f>
        <v/>
      </c>
      <c r="AL126" s="856" t="str">
        <f>IF($B126="","",INDEX('All CCC'!AL$7:AL$846,MATCH(WatchList!$B126,'All CCC'!$B$7:$B$846,0)))</f>
        <v/>
      </c>
      <c r="AM126" s="856" t="str">
        <f>IF($B126="","",INDEX('All CCC'!AM$7:AM$846,MATCH(WatchList!$B126,'All CCC'!$B$7:$B$846,0)))</f>
        <v/>
      </c>
      <c r="AN126" s="856" t="str">
        <f>IF($B126="","",INDEX('All CCC'!AN$7:AN$846,MATCH(WatchList!$B126,'All CCC'!$B$7:$B$846,0)))</f>
        <v/>
      </c>
      <c r="AO126" s="856" t="str">
        <f>IF($B126="","",INDEX('All CCC'!AO$7:AO$846,MATCH(WatchList!$B126,'All CCC'!$B$7:$B$846,0)))</f>
        <v/>
      </c>
      <c r="AP126" s="856" t="str">
        <f>IF($B126="","",INDEX('All CCC'!AP$7:AP$846,MATCH(WatchList!$B126,'All CCC'!$B$7:$B$846,0)))</f>
        <v/>
      </c>
      <c r="AQ126" s="856" t="str">
        <f>IF($B126="","",INDEX('All CCC'!AQ$7:AQ$846,MATCH(WatchList!$B126,'All CCC'!$B$7:$B$846,0)))</f>
        <v/>
      </c>
      <c r="AR126" s="856" t="str">
        <f>IF($B126="","",INDEX('All CCC'!AR$7:AR$846,MATCH(WatchList!$B126,'All CCC'!$B$7:$B$846,0)))</f>
        <v/>
      </c>
      <c r="AS126" s="856" t="str">
        <f>IF($B126="","",INDEX('All CCC'!AS$7:AS$846,MATCH(WatchList!$B126,'All CCC'!$B$7:$B$846,0)))</f>
        <v/>
      </c>
      <c r="AT126" s="856" t="str">
        <f>IF($B126="","",INDEX('All CCC'!AT$7:AT$846,MATCH(WatchList!$B126,'All CCC'!$B$7:$B$846,0)))</f>
        <v/>
      </c>
      <c r="AU126" s="856" t="str">
        <f>IF($B126="","",INDEX('All CCC'!AU$7:AU$846,MATCH(WatchList!$B126,'All CCC'!$B$7:$B$846,0)))</f>
        <v/>
      </c>
      <c r="AV126" s="856" t="str">
        <f>IF($B126="","",INDEX('All CCC'!AV$7:AV$846,MATCH(WatchList!$B126,'All CCC'!$B$7:$B$846,0)))</f>
        <v/>
      </c>
      <c r="AW126" s="856" t="str">
        <f>IF($B126="","",INDEX('All CCC'!AW$7:AW$846,MATCH(WatchList!$B126,'All CCC'!$B$7:$B$846,0)))</f>
        <v/>
      </c>
      <c r="AX126" s="856" t="str">
        <f>IF($B126="","",INDEX('All CCC'!AX$7:AX$846,MATCH(WatchList!$B126,'All CCC'!$B$7:$B$846,0)))</f>
        <v/>
      </c>
      <c r="AY126" s="856" t="str">
        <f>IF($B126="","",INDEX('All CCC'!AY$7:AY$846,MATCH(WatchList!$B126,'All CCC'!$B$7:$B$846,0)))</f>
        <v/>
      </c>
      <c r="AZ126" s="856" t="str">
        <f>IF($B126="","",INDEX('All CCC'!AZ$7:AZ$846,MATCH(WatchList!$B126,'All CCC'!$B$7:$B$846,0)))</f>
        <v/>
      </c>
      <c r="BA126" s="856" t="str">
        <f>IF($B126="","",INDEX('All CCC'!BA$7:BA$846,MATCH(WatchList!$B126,'All CCC'!$B$7:$B$846,0)))</f>
        <v/>
      </c>
      <c r="BB126" s="856" t="str">
        <f>IF($B126="","",INDEX('All CCC'!BB$7:BB$846,MATCH(WatchList!$B126,'All CCC'!$B$7:$B$846,0)))</f>
        <v/>
      </c>
      <c r="BC126" s="856" t="str">
        <f>IF($B126="","",INDEX('All CCC'!BC$7:BC$846,MATCH(WatchList!$B126,'All CCC'!$B$7:$B$846,0)))</f>
        <v/>
      </c>
      <c r="BD126" s="856" t="str">
        <f>IF($B126="","",INDEX('All CCC'!BD$7:BD$846,MATCH(WatchList!$B126,'All CCC'!$B$7:$B$846,0)))</f>
        <v/>
      </c>
      <c r="BE126" s="856" t="str">
        <f>IF($B126="","",INDEX('All CCC'!BE$7:BE$846,MATCH(WatchList!$B126,'All CCC'!$B$7:$B$846,0)))</f>
        <v/>
      </c>
      <c r="BF126" s="856" t="str">
        <f>IF($B126="","",INDEX('All CCC'!BF$7:BF$846,MATCH(WatchList!$B126,'All CCC'!$B$7:$B$846,0)))</f>
        <v/>
      </c>
      <c r="BG126" s="856" t="str">
        <f>IF($B126="","",INDEX('All CCC'!BG$7:BG$846,MATCH(WatchList!$B126,'All CCC'!$B$7:$B$846,0)))</f>
        <v/>
      </c>
    </row>
    <row r="127" spans="1:59" x14ac:dyDescent="0.2">
      <c r="A127" s="550" t="str">
        <f>IF($B127="","",INDEX('All CCC'!A$7:A$846,MATCH(WatchList!$B127,'All CCC'!$B$7:$B$846,0)))</f>
        <v/>
      </c>
      <c r="B127" s="31"/>
      <c r="C127" s="856" t="str">
        <f>IF($B127="","",INDEX('All CCC'!C$7:C$846,MATCH(WatchList!$B127,'All CCC'!$B$7:$B$846,0)))</f>
        <v/>
      </c>
      <c r="D127" s="856" t="str">
        <f>IF($B127="","",INDEX('All CCC'!D$7:D$846,MATCH(WatchList!$B127,'All CCC'!$B$7:$B$846,0)))</f>
        <v/>
      </c>
      <c r="E127" s="856" t="str">
        <f>IF($B127="","",INDEX('All CCC'!E$7:E$846,MATCH(WatchList!$B127,'All CCC'!$B$7:$B$846,0)))</f>
        <v/>
      </c>
      <c r="F127" s="856" t="str">
        <f>IF($B127="","",INDEX('All CCC'!F$7:F$846,MATCH(WatchList!$B127,'All CCC'!$B$7:$B$846,0)))</f>
        <v/>
      </c>
      <c r="G127" s="856" t="str">
        <f>IF($B127="","",INDEX('All CCC'!G$7:G$846,MATCH(WatchList!$B127,'All CCC'!$B$7:$B$846,0)))</f>
        <v/>
      </c>
      <c r="H127" s="856" t="str">
        <f>IF($B127="","",INDEX('All CCC'!H$7:H$846,MATCH(WatchList!$B127,'All CCC'!$B$7:$B$846,0)))</f>
        <v/>
      </c>
      <c r="I127" s="856" t="str">
        <f>IF($B127="","",INDEX('All CCC'!I$7:I$846,MATCH(WatchList!$B127,'All CCC'!$B$7:$B$846,0)))</f>
        <v/>
      </c>
      <c r="J127" s="856" t="str">
        <f>IF($B127="","",INDEX('All CCC'!J$7:J$846,MATCH(WatchList!$B127,'All CCC'!$B$7:$B$846,0)))</f>
        <v/>
      </c>
      <c r="K127" s="856" t="str">
        <f>IF($B127="","",INDEX('All CCC'!K$7:K$846,MATCH(WatchList!$B127,'All CCC'!$B$7:$B$846,0)))</f>
        <v/>
      </c>
      <c r="L127" s="856" t="str">
        <f>IF($B127="","",INDEX('All CCC'!L$7:L$846,MATCH(WatchList!$B127,'All CCC'!$B$7:$B$846,0)))</f>
        <v/>
      </c>
      <c r="M127" s="856" t="str">
        <f>IF($B127="","",INDEX('All CCC'!M$7:M$846,MATCH(WatchList!$B127,'All CCC'!$B$7:$B$846,0)))</f>
        <v/>
      </c>
      <c r="N127" s="856" t="str">
        <f>IF($B127="","",INDEX('All CCC'!N$7:N$846,MATCH(WatchList!$B127,'All CCC'!$B$7:$B$846,0)))</f>
        <v/>
      </c>
      <c r="O127" s="856" t="str">
        <f>IF($B127="","",INDEX('All CCC'!O$7:O$846,MATCH(WatchList!$B127,'All CCC'!$B$7:$B$846,0)))</f>
        <v/>
      </c>
      <c r="P127" s="857" t="str">
        <f>IF($B127="","",INDEX('All CCC'!P$7:P$846,MATCH(WatchList!$B127,'All CCC'!$B$7:$B$846,0)))</f>
        <v/>
      </c>
      <c r="Q127" s="857" t="str">
        <f>IF($B127="","",INDEX('All CCC'!Q$7:Q$846,MATCH(WatchList!$B127,'All CCC'!$B$7:$B$846,0)))</f>
        <v/>
      </c>
      <c r="R127" s="856" t="str">
        <f>IF($B127="","",INDEX('All CCC'!R$7:R$846,MATCH(WatchList!$B127,'All CCC'!$B$7:$B$846,0)))</f>
        <v/>
      </c>
      <c r="S127" s="856" t="str">
        <f>IF($B127="","",INDEX('All CCC'!S$7:S$846,MATCH(WatchList!$B127,'All CCC'!$B$7:$B$846,0)))</f>
        <v/>
      </c>
      <c r="T127" s="856" t="str">
        <f>IF($B127="","",INDEX('All CCC'!T$7:T$846,MATCH(WatchList!$B127,'All CCC'!$B$7:$B$846,0)))</f>
        <v/>
      </c>
      <c r="U127" s="856" t="str">
        <f>IF($B127="","",INDEX('All CCC'!U$7:U$846,MATCH(WatchList!$B127,'All CCC'!$B$7:$B$846,0)))</f>
        <v/>
      </c>
      <c r="V127" s="856" t="str">
        <f>IF($B127="","",INDEX('All CCC'!V$7:V$846,MATCH(WatchList!$B127,'All CCC'!$B$7:$B$846,0)))</f>
        <v/>
      </c>
      <c r="W127" s="856" t="str">
        <f>IF($B127="","",INDEX('All CCC'!W$7:W$846,MATCH(WatchList!$B127,'All CCC'!$B$7:$B$846,0)))</f>
        <v/>
      </c>
      <c r="X127" s="856" t="str">
        <f>IF($B127="","",INDEX('All CCC'!X$7:X$846,MATCH(WatchList!$B127,'All CCC'!$B$7:$B$846,0)))</f>
        <v/>
      </c>
      <c r="Y127" s="856" t="str">
        <f>IF($B127="","",INDEX('All CCC'!Y$7:Y$846,MATCH(WatchList!$B127,'All CCC'!$B$7:$B$846,0)))</f>
        <v/>
      </c>
      <c r="Z127" s="856" t="str">
        <f>IF($B127="","",INDEX('All CCC'!Z$7:Z$846,MATCH(WatchList!$B127,'All CCC'!$B$7:$B$846,0)))</f>
        <v/>
      </c>
      <c r="AA127" s="856" t="str">
        <f>IF($B127="","",INDEX('All CCC'!AA$7:AA$846,MATCH(WatchList!$B127,'All CCC'!$B$7:$B$846,0)))</f>
        <v/>
      </c>
      <c r="AB127" s="856" t="str">
        <f>IF($B127="","",INDEX('All CCC'!AB$7:AB$846,MATCH(WatchList!$B127,'All CCC'!$B$7:$B$846,0)))</f>
        <v/>
      </c>
      <c r="AC127" s="856" t="str">
        <f>IF($B127="","",INDEX('All CCC'!AC$7:AC$846,MATCH(WatchList!$B127,'All CCC'!$B$7:$B$846,0)))</f>
        <v/>
      </c>
      <c r="AD127" s="856" t="str">
        <f>IF($B127="","",INDEX('All CCC'!AD$7:AD$846,MATCH(WatchList!$B127,'All CCC'!$B$7:$B$846,0)))</f>
        <v/>
      </c>
      <c r="AE127" s="856" t="str">
        <f>IF($B127="","",INDEX('All CCC'!AE$7:AE$846,MATCH(WatchList!$B127,'All CCC'!$B$7:$B$846,0)))</f>
        <v/>
      </c>
      <c r="AF127" s="856" t="str">
        <f>IF($B127="","",INDEX('All CCC'!AF$7:AF$846,MATCH(WatchList!$B127,'All CCC'!$B$7:$B$846,0)))</f>
        <v/>
      </c>
      <c r="AG127" s="856" t="str">
        <f>IF($B127="","",INDEX('All CCC'!AG$7:AG$846,MATCH(WatchList!$B127,'All CCC'!$B$7:$B$846,0)))</f>
        <v/>
      </c>
      <c r="AH127" s="856" t="str">
        <f>IF($B127="","",INDEX('All CCC'!AH$7:AH$846,MATCH(WatchList!$B127,'All CCC'!$B$7:$B$846,0)))</f>
        <v/>
      </c>
      <c r="AI127" s="856" t="str">
        <f>IF($B127="","",INDEX('All CCC'!AI$7:AI$846,MATCH(WatchList!$B127,'All CCC'!$B$7:$B$846,0)))</f>
        <v/>
      </c>
      <c r="AJ127" s="856" t="str">
        <f>IF($B127="","",INDEX('All CCC'!AJ$7:AJ$846,MATCH(WatchList!$B127,'All CCC'!$B$7:$B$846,0)))</f>
        <v/>
      </c>
      <c r="AK127" s="856" t="str">
        <f>IF($B127="","",INDEX('All CCC'!AK$7:AK$846,MATCH(WatchList!$B127,'All CCC'!$B$7:$B$846,0)))</f>
        <v/>
      </c>
      <c r="AL127" s="856" t="str">
        <f>IF($B127="","",INDEX('All CCC'!AL$7:AL$846,MATCH(WatchList!$B127,'All CCC'!$B$7:$B$846,0)))</f>
        <v/>
      </c>
      <c r="AM127" s="856" t="str">
        <f>IF($B127="","",INDEX('All CCC'!AM$7:AM$846,MATCH(WatchList!$B127,'All CCC'!$B$7:$B$846,0)))</f>
        <v/>
      </c>
      <c r="AN127" s="856" t="str">
        <f>IF($B127="","",INDEX('All CCC'!AN$7:AN$846,MATCH(WatchList!$B127,'All CCC'!$B$7:$B$846,0)))</f>
        <v/>
      </c>
      <c r="AO127" s="856" t="str">
        <f>IF($B127="","",INDEX('All CCC'!AO$7:AO$846,MATCH(WatchList!$B127,'All CCC'!$B$7:$B$846,0)))</f>
        <v/>
      </c>
      <c r="AP127" s="856" t="str">
        <f>IF($B127="","",INDEX('All CCC'!AP$7:AP$846,MATCH(WatchList!$B127,'All CCC'!$B$7:$B$846,0)))</f>
        <v/>
      </c>
      <c r="AQ127" s="856" t="str">
        <f>IF($B127="","",INDEX('All CCC'!AQ$7:AQ$846,MATCH(WatchList!$B127,'All CCC'!$B$7:$B$846,0)))</f>
        <v/>
      </c>
      <c r="AR127" s="856" t="str">
        <f>IF($B127="","",INDEX('All CCC'!AR$7:AR$846,MATCH(WatchList!$B127,'All CCC'!$B$7:$B$846,0)))</f>
        <v/>
      </c>
      <c r="AS127" s="856" t="str">
        <f>IF($B127="","",INDEX('All CCC'!AS$7:AS$846,MATCH(WatchList!$B127,'All CCC'!$B$7:$B$846,0)))</f>
        <v/>
      </c>
      <c r="AT127" s="856" t="str">
        <f>IF($B127="","",INDEX('All CCC'!AT$7:AT$846,MATCH(WatchList!$B127,'All CCC'!$B$7:$B$846,0)))</f>
        <v/>
      </c>
      <c r="AU127" s="856" t="str">
        <f>IF($B127="","",INDEX('All CCC'!AU$7:AU$846,MATCH(WatchList!$B127,'All CCC'!$B$7:$B$846,0)))</f>
        <v/>
      </c>
      <c r="AV127" s="856" t="str">
        <f>IF($B127="","",INDEX('All CCC'!AV$7:AV$846,MATCH(WatchList!$B127,'All CCC'!$B$7:$B$846,0)))</f>
        <v/>
      </c>
      <c r="AW127" s="856" t="str">
        <f>IF($B127="","",INDEX('All CCC'!AW$7:AW$846,MATCH(WatchList!$B127,'All CCC'!$B$7:$B$846,0)))</f>
        <v/>
      </c>
      <c r="AX127" s="856" t="str">
        <f>IF($B127="","",INDEX('All CCC'!AX$7:AX$846,MATCH(WatchList!$B127,'All CCC'!$B$7:$B$846,0)))</f>
        <v/>
      </c>
      <c r="AY127" s="856" t="str">
        <f>IF($B127="","",INDEX('All CCC'!AY$7:AY$846,MATCH(WatchList!$B127,'All CCC'!$B$7:$B$846,0)))</f>
        <v/>
      </c>
      <c r="AZ127" s="856" t="str">
        <f>IF($B127="","",INDEX('All CCC'!AZ$7:AZ$846,MATCH(WatchList!$B127,'All CCC'!$B$7:$B$846,0)))</f>
        <v/>
      </c>
      <c r="BA127" s="856" t="str">
        <f>IF($B127="","",INDEX('All CCC'!BA$7:BA$846,MATCH(WatchList!$B127,'All CCC'!$B$7:$B$846,0)))</f>
        <v/>
      </c>
      <c r="BB127" s="856" t="str">
        <f>IF($B127="","",INDEX('All CCC'!BB$7:BB$846,MATCH(WatchList!$B127,'All CCC'!$B$7:$B$846,0)))</f>
        <v/>
      </c>
      <c r="BC127" s="856" t="str">
        <f>IF($B127="","",INDEX('All CCC'!BC$7:BC$846,MATCH(WatchList!$B127,'All CCC'!$B$7:$B$846,0)))</f>
        <v/>
      </c>
      <c r="BD127" s="856" t="str">
        <f>IF($B127="","",INDEX('All CCC'!BD$7:BD$846,MATCH(WatchList!$B127,'All CCC'!$B$7:$B$846,0)))</f>
        <v/>
      </c>
      <c r="BE127" s="856" t="str">
        <f>IF($B127="","",INDEX('All CCC'!BE$7:BE$846,MATCH(WatchList!$B127,'All CCC'!$B$7:$B$846,0)))</f>
        <v/>
      </c>
      <c r="BF127" s="856" t="str">
        <f>IF($B127="","",INDEX('All CCC'!BF$7:BF$846,MATCH(WatchList!$B127,'All CCC'!$B$7:$B$846,0)))</f>
        <v/>
      </c>
      <c r="BG127" s="856" t="str">
        <f>IF($B127="","",INDEX('All CCC'!BG$7:BG$846,MATCH(WatchList!$B127,'All CCC'!$B$7:$B$846,0)))</f>
        <v/>
      </c>
    </row>
    <row r="128" spans="1:59" x14ac:dyDescent="0.2">
      <c r="A128" s="550" t="str">
        <f>IF($B128="","",INDEX('All CCC'!A$7:A$846,MATCH(WatchList!$B128,'All CCC'!$B$7:$B$846,0)))</f>
        <v/>
      </c>
      <c r="B128" s="31"/>
      <c r="C128" s="856" t="str">
        <f>IF($B128="","",INDEX('All CCC'!C$7:C$846,MATCH(WatchList!$B128,'All CCC'!$B$7:$B$846,0)))</f>
        <v/>
      </c>
      <c r="D128" s="856" t="str">
        <f>IF($B128="","",INDEX('All CCC'!D$7:D$846,MATCH(WatchList!$B128,'All CCC'!$B$7:$B$846,0)))</f>
        <v/>
      </c>
      <c r="E128" s="856" t="str">
        <f>IF($B128="","",INDEX('All CCC'!E$7:E$846,MATCH(WatchList!$B128,'All CCC'!$B$7:$B$846,0)))</f>
        <v/>
      </c>
      <c r="F128" s="856" t="str">
        <f>IF($B128="","",INDEX('All CCC'!F$7:F$846,MATCH(WatchList!$B128,'All CCC'!$B$7:$B$846,0)))</f>
        <v/>
      </c>
      <c r="G128" s="856" t="str">
        <f>IF($B128="","",INDEX('All CCC'!G$7:G$846,MATCH(WatchList!$B128,'All CCC'!$B$7:$B$846,0)))</f>
        <v/>
      </c>
      <c r="H128" s="856" t="str">
        <f>IF($B128="","",INDEX('All CCC'!H$7:H$846,MATCH(WatchList!$B128,'All CCC'!$B$7:$B$846,0)))</f>
        <v/>
      </c>
      <c r="I128" s="856" t="str">
        <f>IF($B128="","",INDEX('All CCC'!I$7:I$846,MATCH(WatchList!$B128,'All CCC'!$B$7:$B$846,0)))</f>
        <v/>
      </c>
      <c r="J128" s="856" t="str">
        <f>IF($B128="","",INDEX('All CCC'!J$7:J$846,MATCH(WatchList!$B128,'All CCC'!$B$7:$B$846,0)))</f>
        <v/>
      </c>
      <c r="K128" s="856" t="str">
        <f>IF($B128="","",INDEX('All CCC'!K$7:K$846,MATCH(WatchList!$B128,'All CCC'!$B$7:$B$846,0)))</f>
        <v/>
      </c>
      <c r="L128" s="856" t="str">
        <f>IF($B128="","",INDEX('All CCC'!L$7:L$846,MATCH(WatchList!$B128,'All CCC'!$B$7:$B$846,0)))</f>
        <v/>
      </c>
      <c r="M128" s="856" t="str">
        <f>IF($B128="","",INDEX('All CCC'!M$7:M$846,MATCH(WatchList!$B128,'All CCC'!$B$7:$B$846,0)))</f>
        <v/>
      </c>
      <c r="N128" s="856" t="str">
        <f>IF($B128="","",INDEX('All CCC'!N$7:N$846,MATCH(WatchList!$B128,'All CCC'!$B$7:$B$846,0)))</f>
        <v/>
      </c>
      <c r="O128" s="856" t="str">
        <f>IF($B128="","",INDEX('All CCC'!O$7:O$846,MATCH(WatchList!$B128,'All CCC'!$B$7:$B$846,0)))</f>
        <v/>
      </c>
      <c r="P128" s="857" t="str">
        <f>IF($B128="","",INDEX('All CCC'!P$7:P$846,MATCH(WatchList!$B128,'All CCC'!$B$7:$B$846,0)))</f>
        <v/>
      </c>
      <c r="Q128" s="857" t="str">
        <f>IF($B128="","",INDEX('All CCC'!Q$7:Q$846,MATCH(WatchList!$B128,'All CCC'!$B$7:$B$846,0)))</f>
        <v/>
      </c>
      <c r="R128" s="856" t="str">
        <f>IF($B128="","",INDEX('All CCC'!R$7:R$846,MATCH(WatchList!$B128,'All CCC'!$B$7:$B$846,0)))</f>
        <v/>
      </c>
      <c r="S128" s="856" t="str">
        <f>IF($B128="","",INDEX('All CCC'!S$7:S$846,MATCH(WatchList!$B128,'All CCC'!$B$7:$B$846,0)))</f>
        <v/>
      </c>
      <c r="T128" s="856" t="str">
        <f>IF($B128="","",INDEX('All CCC'!T$7:T$846,MATCH(WatchList!$B128,'All CCC'!$B$7:$B$846,0)))</f>
        <v/>
      </c>
      <c r="U128" s="856" t="str">
        <f>IF($B128="","",INDEX('All CCC'!U$7:U$846,MATCH(WatchList!$B128,'All CCC'!$B$7:$B$846,0)))</f>
        <v/>
      </c>
      <c r="V128" s="856" t="str">
        <f>IF($B128="","",INDEX('All CCC'!V$7:V$846,MATCH(WatchList!$B128,'All CCC'!$B$7:$B$846,0)))</f>
        <v/>
      </c>
      <c r="W128" s="856" t="str">
        <f>IF($B128="","",INDEX('All CCC'!W$7:W$846,MATCH(WatchList!$B128,'All CCC'!$B$7:$B$846,0)))</f>
        <v/>
      </c>
      <c r="X128" s="856" t="str">
        <f>IF($B128="","",INDEX('All CCC'!X$7:X$846,MATCH(WatchList!$B128,'All CCC'!$B$7:$B$846,0)))</f>
        <v/>
      </c>
      <c r="Y128" s="856" t="str">
        <f>IF($B128="","",INDEX('All CCC'!Y$7:Y$846,MATCH(WatchList!$B128,'All CCC'!$B$7:$B$846,0)))</f>
        <v/>
      </c>
      <c r="Z128" s="856" t="str">
        <f>IF($B128="","",INDEX('All CCC'!Z$7:Z$846,MATCH(WatchList!$B128,'All CCC'!$B$7:$B$846,0)))</f>
        <v/>
      </c>
      <c r="AA128" s="856" t="str">
        <f>IF($B128="","",INDEX('All CCC'!AA$7:AA$846,MATCH(WatchList!$B128,'All CCC'!$B$7:$B$846,0)))</f>
        <v/>
      </c>
      <c r="AB128" s="856" t="str">
        <f>IF($B128="","",INDEX('All CCC'!AB$7:AB$846,MATCH(WatchList!$B128,'All CCC'!$B$7:$B$846,0)))</f>
        <v/>
      </c>
      <c r="AC128" s="856" t="str">
        <f>IF($B128="","",INDEX('All CCC'!AC$7:AC$846,MATCH(WatchList!$B128,'All CCC'!$B$7:$B$846,0)))</f>
        <v/>
      </c>
      <c r="AD128" s="856" t="str">
        <f>IF($B128="","",INDEX('All CCC'!AD$7:AD$846,MATCH(WatchList!$B128,'All CCC'!$B$7:$B$846,0)))</f>
        <v/>
      </c>
      <c r="AE128" s="856" t="str">
        <f>IF($B128="","",INDEX('All CCC'!AE$7:AE$846,MATCH(WatchList!$B128,'All CCC'!$B$7:$B$846,0)))</f>
        <v/>
      </c>
      <c r="AF128" s="856" t="str">
        <f>IF($B128="","",INDEX('All CCC'!AF$7:AF$846,MATCH(WatchList!$B128,'All CCC'!$B$7:$B$846,0)))</f>
        <v/>
      </c>
      <c r="AG128" s="856" t="str">
        <f>IF($B128="","",INDEX('All CCC'!AG$7:AG$846,MATCH(WatchList!$B128,'All CCC'!$B$7:$B$846,0)))</f>
        <v/>
      </c>
      <c r="AH128" s="856" t="str">
        <f>IF($B128="","",INDEX('All CCC'!AH$7:AH$846,MATCH(WatchList!$B128,'All CCC'!$B$7:$B$846,0)))</f>
        <v/>
      </c>
      <c r="AI128" s="856" t="str">
        <f>IF($B128="","",INDEX('All CCC'!AI$7:AI$846,MATCH(WatchList!$B128,'All CCC'!$B$7:$B$846,0)))</f>
        <v/>
      </c>
      <c r="AJ128" s="856" t="str">
        <f>IF($B128="","",INDEX('All CCC'!AJ$7:AJ$846,MATCH(WatchList!$B128,'All CCC'!$B$7:$B$846,0)))</f>
        <v/>
      </c>
      <c r="AK128" s="856" t="str">
        <f>IF($B128="","",INDEX('All CCC'!AK$7:AK$846,MATCH(WatchList!$B128,'All CCC'!$B$7:$B$846,0)))</f>
        <v/>
      </c>
      <c r="AL128" s="856" t="str">
        <f>IF($B128="","",INDEX('All CCC'!AL$7:AL$846,MATCH(WatchList!$B128,'All CCC'!$B$7:$B$846,0)))</f>
        <v/>
      </c>
      <c r="AM128" s="856" t="str">
        <f>IF($B128="","",INDEX('All CCC'!AM$7:AM$846,MATCH(WatchList!$B128,'All CCC'!$B$7:$B$846,0)))</f>
        <v/>
      </c>
      <c r="AN128" s="856" t="str">
        <f>IF($B128="","",INDEX('All CCC'!AN$7:AN$846,MATCH(WatchList!$B128,'All CCC'!$B$7:$B$846,0)))</f>
        <v/>
      </c>
      <c r="AO128" s="856" t="str">
        <f>IF($B128="","",INDEX('All CCC'!AO$7:AO$846,MATCH(WatchList!$B128,'All CCC'!$B$7:$B$846,0)))</f>
        <v/>
      </c>
      <c r="AP128" s="856" t="str">
        <f>IF($B128="","",INDEX('All CCC'!AP$7:AP$846,MATCH(WatchList!$B128,'All CCC'!$B$7:$B$846,0)))</f>
        <v/>
      </c>
      <c r="AQ128" s="856" t="str">
        <f>IF($B128="","",INDEX('All CCC'!AQ$7:AQ$846,MATCH(WatchList!$B128,'All CCC'!$B$7:$B$846,0)))</f>
        <v/>
      </c>
      <c r="AR128" s="856" t="str">
        <f>IF($B128="","",INDEX('All CCC'!AR$7:AR$846,MATCH(WatchList!$B128,'All CCC'!$B$7:$B$846,0)))</f>
        <v/>
      </c>
      <c r="AS128" s="856" t="str">
        <f>IF($B128="","",INDEX('All CCC'!AS$7:AS$846,MATCH(WatchList!$B128,'All CCC'!$B$7:$B$846,0)))</f>
        <v/>
      </c>
      <c r="AT128" s="856" t="str">
        <f>IF($B128="","",INDEX('All CCC'!AT$7:AT$846,MATCH(WatchList!$B128,'All CCC'!$B$7:$B$846,0)))</f>
        <v/>
      </c>
      <c r="AU128" s="856" t="str">
        <f>IF($B128="","",INDEX('All CCC'!AU$7:AU$846,MATCH(WatchList!$B128,'All CCC'!$B$7:$B$846,0)))</f>
        <v/>
      </c>
      <c r="AV128" s="856" t="str">
        <f>IF($B128="","",INDEX('All CCC'!AV$7:AV$846,MATCH(WatchList!$B128,'All CCC'!$B$7:$B$846,0)))</f>
        <v/>
      </c>
      <c r="AW128" s="856" t="str">
        <f>IF($B128="","",INDEX('All CCC'!AW$7:AW$846,MATCH(WatchList!$B128,'All CCC'!$B$7:$B$846,0)))</f>
        <v/>
      </c>
      <c r="AX128" s="856" t="str">
        <f>IF($B128="","",INDEX('All CCC'!AX$7:AX$846,MATCH(WatchList!$B128,'All CCC'!$B$7:$B$846,0)))</f>
        <v/>
      </c>
      <c r="AY128" s="856" t="str">
        <f>IF($B128="","",INDEX('All CCC'!AY$7:AY$846,MATCH(WatchList!$B128,'All CCC'!$B$7:$B$846,0)))</f>
        <v/>
      </c>
      <c r="AZ128" s="856" t="str">
        <f>IF($B128="","",INDEX('All CCC'!AZ$7:AZ$846,MATCH(WatchList!$B128,'All CCC'!$B$7:$B$846,0)))</f>
        <v/>
      </c>
      <c r="BA128" s="856" t="str">
        <f>IF($B128="","",INDEX('All CCC'!BA$7:BA$846,MATCH(WatchList!$B128,'All CCC'!$B$7:$B$846,0)))</f>
        <v/>
      </c>
      <c r="BB128" s="856" t="str">
        <f>IF($B128="","",INDEX('All CCC'!BB$7:BB$846,MATCH(WatchList!$B128,'All CCC'!$B$7:$B$846,0)))</f>
        <v/>
      </c>
      <c r="BC128" s="856" t="str">
        <f>IF($B128="","",INDEX('All CCC'!BC$7:BC$846,MATCH(WatchList!$B128,'All CCC'!$B$7:$B$846,0)))</f>
        <v/>
      </c>
      <c r="BD128" s="856" t="str">
        <f>IF($B128="","",INDEX('All CCC'!BD$7:BD$846,MATCH(WatchList!$B128,'All CCC'!$B$7:$B$846,0)))</f>
        <v/>
      </c>
      <c r="BE128" s="856" t="str">
        <f>IF($B128="","",INDEX('All CCC'!BE$7:BE$846,MATCH(WatchList!$B128,'All CCC'!$B$7:$B$846,0)))</f>
        <v/>
      </c>
      <c r="BF128" s="856" t="str">
        <f>IF($B128="","",INDEX('All CCC'!BF$7:BF$846,MATCH(WatchList!$B128,'All CCC'!$B$7:$B$846,0)))</f>
        <v/>
      </c>
      <c r="BG128" s="856" t="str">
        <f>IF($B128="","",INDEX('All CCC'!BG$7:BG$846,MATCH(WatchList!$B128,'All CCC'!$B$7:$B$846,0)))</f>
        <v/>
      </c>
    </row>
    <row r="129" spans="1:59" x14ac:dyDescent="0.2">
      <c r="A129" s="550" t="str">
        <f>IF($B129="","",INDEX('All CCC'!A$7:A$846,MATCH(WatchList!$B129,'All CCC'!$B$7:$B$846,0)))</f>
        <v/>
      </c>
      <c r="B129" s="31"/>
      <c r="C129" s="856" t="str">
        <f>IF($B129="","",INDEX('All CCC'!C$7:C$846,MATCH(WatchList!$B129,'All CCC'!$B$7:$B$846,0)))</f>
        <v/>
      </c>
      <c r="D129" s="856" t="str">
        <f>IF($B129="","",INDEX('All CCC'!D$7:D$846,MATCH(WatchList!$B129,'All CCC'!$B$7:$B$846,0)))</f>
        <v/>
      </c>
      <c r="E129" s="856" t="str">
        <f>IF($B129="","",INDEX('All CCC'!E$7:E$846,MATCH(WatchList!$B129,'All CCC'!$B$7:$B$846,0)))</f>
        <v/>
      </c>
      <c r="F129" s="856" t="str">
        <f>IF($B129="","",INDEX('All CCC'!F$7:F$846,MATCH(WatchList!$B129,'All CCC'!$B$7:$B$846,0)))</f>
        <v/>
      </c>
      <c r="G129" s="856" t="str">
        <f>IF($B129="","",INDEX('All CCC'!G$7:G$846,MATCH(WatchList!$B129,'All CCC'!$B$7:$B$846,0)))</f>
        <v/>
      </c>
      <c r="H129" s="856" t="str">
        <f>IF($B129="","",INDEX('All CCC'!H$7:H$846,MATCH(WatchList!$B129,'All CCC'!$B$7:$B$846,0)))</f>
        <v/>
      </c>
      <c r="I129" s="856" t="str">
        <f>IF($B129="","",INDEX('All CCC'!I$7:I$846,MATCH(WatchList!$B129,'All CCC'!$B$7:$B$846,0)))</f>
        <v/>
      </c>
      <c r="J129" s="856" t="str">
        <f>IF($B129="","",INDEX('All CCC'!J$7:J$846,MATCH(WatchList!$B129,'All CCC'!$B$7:$B$846,0)))</f>
        <v/>
      </c>
      <c r="K129" s="856" t="str">
        <f>IF($B129="","",INDEX('All CCC'!K$7:K$846,MATCH(WatchList!$B129,'All CCC'!$B$7:$B$846,0)))</f>
        <v/>
      </c>
      <c r="L129" s="856" t="str">
        <f>IF($B129="","",INDEX('All CCC'!L$7:L$846,MATCH(WatchList!$B129,'All CCC'!$B$7:$B$846,0)))</f>
        <v/>
      </c>
      <c r="M129" s="856" t="str">
        <f>IF($B129="","",INDEX('All CCC'!M$7:M$846,MATCH(WatchList!$B129,'All CCC'!$B$7:$B$846,0)))</f>
        <v/>
      </c>
      <c r="N129" s="856" t="str">
        <f>IF($B129="","",INDEX('All CCC'!N$7:N$846,MATCH(WatchList!$B129,'All CCC'!$B$7:$B$846,0)))</f>
        <v/>
      </c>
      <c r="O129" s="856" t="str">
        <f>IF($B129="","",INDEX('All CCC'!O$7:O$846,MATCH(WatchList!$B129,'All CCC'!$B$7:$B$846,0)))</f>
        <v/>
      </c>
      <c r="P129" s="857" t="str">
        <f>IF($B129="","",INDEX('All CCC'!P$7:P$846,MATCH(WatchList!$B129,'All CCC'!$B$7:$B$846,0)))</f>
        <v/>
      </c>
      <c r="Q129" s="857" t="str">
        <f>IF($B129="","",INDEX('All CCC'!Q$7:Q$846,MATCH(WatchList!$B129,'All CCC'!$B$7:$B$846,0)))</f>
        <v/>
      </c>
      <c r="R129" s="856" t="str">
        <f>IF($B129="","",INDEX('All CCC'!R$7:R$846,MATCH(WatchList!$B129,'All CCC'!$B$7:$B$846,0)))</f>
        <v/>
      </c>
      <c r="S129" s="856" t="str">
        <f>IF($B129="","",INDEX('All CCC'!S$7:S$846,MATCH(WatchList!$B129,'All CCC'!$B$7:$B$846,0)))</f>
        <v/>
      </c>
      <c r="T129" s="856" t="str">
        <f>IF($B129="","",INDEX('All CCC'!T$7:T$846,MATCH(WatchList!$B129,'All CCC'!$B$7:$B$846,0)))</f>
        <v/>
      </c>
      <c r="U129" s="856" t="str">
        <f>IF($B129="","",INDEX('All CCC'!U$7:U$846,MATCH(WatchList!$B129,'All CCC'!$B$7:$B$846,0)))</f>
        <v/>
      </c>
      <c r="V129" s="856" t="str">
        <f>IF($B129="","",INDEX('All CCC'!V$7:V$846,MATCH(WatchList!$B129,'All CCC'!$B$7:$B$846,0)))</f>
        <v/>
      </c>
      <c r="W129" s="856" t="str">
        <f>IF($B129="","",INDEX('All CCC'!W$7:W$846,MATCH(WatchList!$B129,'All CCC'!$B$7:$B$846,0)))</f>
        <v/>
      </c>
      <c r="X129" s="856" t="str">
        <f>IF($B129="","",INDEX('All CCC'!X$7:X$846,MATCH(WatchList!$B129,'All CCC'!$B$7:$B$846,0)))</f>
        <v/>
      </c>
      <c r="Y129" s="856" t="str">
        <f>IF($B129="","",INDEX('All CCC'!Y$7:Y$846,MATCH(WatchList!$B129,'All CCC'!$B$7:$B$846,0)))</f>
        <v/>
      </c>
      <c r="Z129" s="856" t="str">
        <f>IF($B129="","",INDEX('All CCC'!Z$7:Z$846,MATCH(WatchList!$B129,'All CCC'!$B$7:$B$846,0)))</f>
        <v/>
      </c>
      <c r="AA129" s="856" t="str">
        <f>IF($B129="","",INDEX('All CCC'!AA$7:AA$846,MATCH(WatchList!$B129,'All CCC'!$B$7:$B$846,0)))</f>
        <v/>
      </c>
      <c r="AB129" s="856" t="str">
        <f>IF($B129="","",INDEX('All CCC'!AB$7:AB$846,MATCH(WatchList!$B129,'All CCC'!$B$7:$B$846,0)))</f>
        <v/>
      </c>
      <c r="AC129" s="856" t="str">
        <f>IF($B129="","",INDEX('All CCC'!AC$7:AC$846,MATCH(WatchList!$B129,'All CCC'!$B$7:$B$846,0)))</f>
        <v/>
      </c>
      <c r="AD129" s="856" t="str">
        <f>IF($B129="","",INDEX('All CCC'!AD$7:AD$846,MATCH(WatchList!$B129,'All CCC'!$B$7:$B$846,0)))</f>
        <v/>
      </c>
      <c r="AE129" s="856" t="str">
        <f>IF($B129="","",INDEX('All CCC'!AE$7:AE$846,MATCH(WatchList!$B129,'All CCC'!$B$7:$B$846,0)))</f>
        <v/>
      </c>
      <c r="AF129" s="856" t="str">
        <f>IF($B129="","",INDEX('All CCC'!AF$7:AF$846,MATCH(WatchList!$B129,'All CCC'!$B$7:$B$846,0)))</f>
        <v/>
      </c>
      <c r="AG129" s="856" t="str">
        <f>IF($B129="","",INDEX('All CCC'!AG$7:AG$846,MATCH(WatchList!$B129,'All CCC'!$B$7:$B$846,0)))</f>
        <v/>
      </c>
      <c r="AH129" s="856" t="str">
        <f>IF($B129="","",INDEX('All CCC'!AH$7:AH$846,MATCH(WatchList!$B129,'All CCC'!$B$7:$B$846,0)))</f>
        <v/>
      </c>
      <c r="AI129" s="856" t="str">
        <f>IF($B129="","",INDEX('All CCC'!AI$7:AI$846,MATCH(WatchList!$B129,'All CCC'!$B$7:$B$846,0)))</f>
        <v/>
      </c>
      <c r="AJ129" s="856" t="str">
        <f>IF($B129="","",INDEX('All CCC'!AJ$7:AJ$846,MATCH(WatchList!$B129,'All CCC'!$B$7:$B$846,0)))</f>
        <v/>
      </c>
      <c r="AK129" s="856" t="str">
        <f>IF($B129="","",INDEX('All CCC'!AK$7:AK$846,MATCH(WatchList!$B129,'All CCC'!$B$7:$B$846,0)))</f>
        <v/>
      </c>
      <c r="AL129" s="856" t="str">
        <f>IF($B129="","",INDEX('All CCC'!AL$7:AL$846,MATCH(WatchList!$B129,'All CCC'!$B$7:$B$846,0)))</f>
        <v/>
      </c>
      <c r="AM129" s="856" t="str">
        <f>IF($B129="","",INDEX('All CCC'!AM$7:AM$846,MATCH(WatchList!$B129,'All CCC'!$B$7:$B$846,0)))</f>
        <v/>
      </c>
      <c r="AN129" s="856" t="str">
        <f>IF($B129="","",INDEX('All CCC'!AN$7:AN$846,MATCH(WatchList!$B129,'All CCC'!$B$7:$B$846,0)))</f>
        <v/>
      </c>
      <c r="AO129" s="856" t="str">
        <f>IF($B129="","",INDEX('All CCC'!AO$7:AO$846,MATCH(WatchList!$B129,'All CCC'!$B$7:$B$846,0)))</f>
        <v/>
      </c>
      <c r="AP129" s="856" t="str">
        <f>IF($B129="","",INDEX('All CCC'!AP$7:AP$846,MATCH(WatchList!$B129,'All CCC'!$B$7:$B$846,0)))</f>
        <v/>
      </c>
      <c r="AQ129" s="856" t="str">
        <f>IF($B129="","",INDEX('All CCC'!AQ$7:AQ$846,MATCH(WatchList!$B129,'All CCC'!$B$7:$B$846,0)))</f>
        <v/>
      </c>
      <c r="AR129" s="856" t="str">
        <f>IF($B129="","",INDEX('All CCC'!AR$7:AR$846,MATCH(WatchList!$B129,'All CCC'!$B$7:$B$846,0)))</f>
        <v/>
      </c>
      <c r="AS129" s="856" t="str">
        <f>IF($B129="","",INDEX('All CCC'!AS$7:AS$846,MATCH(WatchList!$B129,'All CCC'!$B$7:$B$846,0)))</f>
        <v/>
      </c>
      <c r="AT129" s="856" t="str">
        <f>IF($B129="","",INDEX('All CCC'!AT$7:AT$846,MATCH(WatchList!$B129,'All CCC'!$B$7:$B$846,0)))</f>
        <v/>
      </c>
      <c r="AU129" s="856" t="str">
        <f>IF($B129="","",INDEX('All CCC'!AU$7:AU$846,MATCH(WatchList!$B129,'All CCC'!$B$7:$B$846,0)))</f>
        <v/>
      </c>
      <c r="AV129" s="856" t="str">
        <f>IF($B129="","",INDEX('All CCC'!AV$7:AV$846,MATCH(WatchList!$B129,'All CCC'!$B$7:$B$846,0)))</f>
        <v/>
      </c>
      <c r="AW129" s="856" t="str">
        <f>IF($B129="","",INDEX('All CCC'!AW$7:AW$846,MATCH(WatchList!$B129,'All CCC'!$B$7:$B$846,0)))</f>
        <v/>
      </c>
      <c r="AX129" s="856" t="str">
        <f>IF($B129="","",INDEX('All CCC'!AX$7:AX$846,MATCH(WatchList!$B129,'All CCC'!$B$7:$B$846,0)))</f>
        <v/>
      </c>
      <c r="AY129" s="856" t="str">
        <f>IF($B129="","",INDEX('All CCC'!AY$7:AY$846,MATCH(WatchList!$B129,'All CCC'!$B$7:$B$846,0)))</f>
        <v/>
      </c>
      <c r="AZ129" s="856" t="str">
        <f>IF($B129="","",INDEX('All CCC'!AZ$7:AZ$846,MATCH(WatchList!$B129,'All CCC'!$B$7:$B$846,0)))</f>
        <v/>
      </c>
      <c r="BA129" s="856" t="str">
        <f>IF($B129="","",INDEX('All CCC'!BA$7:BA$846,MATCH(WatchList!$B129,'All CCC'!$B$7:$B$846,0)))</f>
        <v/>
      </c>
      <c r="BB129" s="856" t="str">
        <f>IF($B129="","",INDEX('All CCC'!BB$7:BB$846,MATCH(WatchList!$B129,'All CCC'!$B$7:$B$846,0)))</f>
        <v/>
      </c>
      <c r="BC129" s="856" t="str">
        <f>IF($B129="","",INDEX('All CCC'!BC$7:BC$846,MATCH(WatchList!$B129,'All CCC'!$B$7:$B$846,0)))</f>
        <v/>
      </c>
      <c r="BD129" s="856" t="str">
        <f>IF($B129="","",INDEX('All CCC'!BD$7:BD$846,MATCH(WatchList!$B129,'All CCC'!$B$7:$B$846,0)))</f>
        <v/>
      </c>
      <c r="BE129" s="856" t="str">
        <f>IF($B129="","",INDEX('All CCC'!BE$7:BE$846,MATCH(WatchList!$B129,'All CCC'!$B$7:$B$846,0)))</f>
        <v/>
      </c>
      <c r="BF129" s="856" t="str">
        <f>IF($B129="","",INDEX('All CCC'!BF$7:BF$846,MATCH(WatchList!$B129,'All CCC'!$B$7:$B$846,0)))</f>
        <v/>
      </c>
      <c r="BG129" s="856" t="str">
        <f>IF($B129="","",INDEX('All CCC'!BG$7:BG$846,MATCH(WatchList!$B129,'All CCC'!$B$7:$B$846,0)))</f>
        <v/>
      </c>
    </row>
    <row r="130" spans="1:59" x14ac:dyDescent="0.2">
      <c r="A130" s="550" t="str">
        <f>IF($B130="","",INDEX('All CCC'!A$7:A$846,MATCH(WatchList!$B130,'All CCC'!$B$7:$B$846,0)))</f>
        <v/>
      </c>
      <c r="B130" s="31"/>
      <c r="C130" s="856" t="str">
        <f>IF($B130="","",INDEX('All CCC'!C$7:C$846,MATCH(WatchList!$B130,'All CCC'!$B$7:$B$846,0)))</f>
        <v/>
      </c>
      <c r="D130" s="856" t="str">
        <f>IF($B130="","",INDEX('All CCC'!D$7:D$846,MATCH(WatchList!$B130,'All CCC'!$B$7:$B$846,0)))</f>
        <v/>
      </c>
      <c r="E130" s="856" t="str">
        <f>IF($B130="","",INDEX('All CCC'!E$7:E$846,MATCH(WatchList!$B130,'All CCC'!$B$7:$B$846,0)))</f>
        <v/>
      </c>
      <c r="F130" s="856" t="str">
        <f>IF($B130="","",INDEX('All CCC'!F$7:F$846,MATCH(WatchList!$B130,'All CCC'!$B$7:$B$846,0)))</f>
        <v/>
      </c>
      <c r="G130" s="856" t="str">
        <f>IF($B130="","",INDEX('All CCC'!G$7:G$846,MATCH(WatchList!$B130,'All CCC'!$B$7:$B$846,0)))</f>
        <v/>
      </c>
      <c r="H130" s="856" t="str">
        <f>IF($B130="","",INDEX('All CCC'!H$7:H$846,MATCH(WatchList!$B130,'All CCC'!$B$7:$B$846,0)))</f>
        <v/>
      </c>
      <c r="I130" s="856" t="str">
        <f>IF($B130="","",INDEX('All CCC'!I$7:I$846,MATCH(WatchList!$B130,'All CCC'!$B$7:$B$846,0)))</f>
        <v/>
      </c>
      <c r="J130" s="856" t="str">
        <f>IF($B130="","",INDEX('All CCC'!J$7:J$846,MATCH(WatchList!$B130,'All CCC'!$B$7:$B$846,0)))</f>
        <v/>
      </c>
      <c r="K130" s="856" t="str">
        <f>IF($B130="","",INDEX('All CCC'!K$7:K$846,MATCH(WatchList!$B130,'All CCC'!$B$7:$B$846,0)))</f>
        <v/>
      </c>
      <c r="L130" s="856" t="str">
        <f>IF($B130="","",INDEX('All CCC'!L$7:L$846,MATCH(WatchList!$B130,'All CCC'!$B$7:$B$846,0)))</f>
        <v/>
      </c>
      <c r="M130" s="856" t="str">
        <f>IF($B130="","",INDEX('All CCC'!M$7:M$846,MATCH(WatchList!$B130,'All CCC'!$B$7:$B$846,0)))</f>
        <v/>
      </c>
      <c r="N130" s="856" t="str">
        <f>IF($B130="","",INDEX('All CCC'!N$7:N$846,MATCH(WatchList!$B130,'All CCC'!$B$7:$B$846,0)))</f>
        <v/>
      </c>
      <c r="O130" s="856" t="str">
        <f>IF($B130="","",INDEX('All CCC'!O$7:O$846,MATCH(WatchList!$B130,'All CCC'!$B$7:$B$846,0)))</f>
        <v/>
      </c>
      <c r="P130" s="857" t="str">
        <f>IF($B130="","",INDEX('All CCC'!P$7:P$846,MATCH(WatchList!$B130,'All CCC'!$B$7:$B$846,0)))</f>
        <v/>
      </c>
      <c r="Q130" s="857" t="str">
        <f>IF($B130="","",INDEX('All CCC'!Q$7:Q$846,MATCH(WatchList!$B130,'All CCC'!$B$7:$B$846,0)))</f>
        <v/>
      </c>
      <c r="R130" s="856" t="str">
        <f>IF($B130="","",INDEX('All CCC'!R$7:R$846,MATCH(WatchList!$B130,'All CCC'!$B$7:$B$846,0)))</f>
        <v/>
      </c>
      <c r="S130" s="856" t="str">
        <f>IF($B130="","",INDEX('All CCC'!S$7:S$846,MATCH(WatchList!$B130,'All CCC'!$B$7:$B$846,0)))</f>
        <v/>
      </c>
      <c r="T130" s="856" t="str">
        <f>IF($B130="","",INDEX('All CCC'!T$7:T$846,MATCH(WatchList!$B130,'All CCC'!$B$7:$B$846,0)))</f>
        <v/>
      </c>
      <c r="U130" s="856" t="str">
        <f>IF($B130="","",INDEX('All CCC'!U$7:U$846,MATCH(WatchList!$B130,'All CCC'!$B$7:$B$846,0)))</f>
        <v/>
      </c>
      <c r="V130" s="856" t="str">
        <f>IF($B130="","",INDEX('All CCC'!V$7:V$846,MATCH(WatchList!$B130,'All CCC'!$B$7:$B$846,0)))</f>
        <v/>
      </c>
      <c r="W130" s="856" t="str">
        <f>IF($B130="","",INDEX('All CCC'!W$7:W$846,MATCH(WatchList!$B130,'All CCC'!$B$7:$B$846,0)))</f>
        <v/>
      </c>
      <c r="X130" s="856" t="str">
        <f>IF($B130="","",INDEX('All CCC'!X$7:X$846,MATCH(WatchList!$B130,'All CCC'!$B$7:$B$846,0)))</f>
        <v/>
      </c>
      <c r="Y130" s="856" t="str">
        <f>IF($B130="","",INDEX('All CCC'!Y$7:Y$846,MATCH(WatchList!$B130,'All CCC'!$B$7:$B$846,0)))</f>
        <v/>
      </c>
      <c r="Z130" s="856" t="str">
        <f>IF($B130="","",INDEX('All CCC'!Z$7:Z$846,MATCH(WatchList!$B130,'All CCC'!$B$7:$B$846,0)))</f>
        <v/>
      </c>
      <c r="AA130" s="856" t="str">
        <f>IF($B130="","",INDEX('All CCC'!AA$7:AA$846,MATCH(WatchList!$B130,'All CCC'!$B$7:$B$846,0)))</f>
        <v/>
      </c>
      <c r="AB130" s="856" t="str">
        <f>IF($B130="","",INDEX('All CCC'!AB$7:AB$846,MATCH(WatchList!$B130,'All CCC'!$B$7:$B$846,0)))</f>
        <v/>
      </c>
      <c r="AC130" s="856" t="str">
        <f>IF($B130="","",INDEX('All CCC'!AC$7:AC$846,MATCH(WatchList!$B130,'All CCC'!$B$7:$B$846,0)))</f>
        <v/>
      </c>
      <c r="AD130" s="856" t="str">
        <f>IF($B130="","",INDEX('All CCC'!AD$7:AD$846,MATCH(WatchList!$B130,'All CCC'!$B$7:$B$846,0)))</f>
        <v/>
      </c>
      <c r="AE130" s="856" t="str">
        <f>IF($B130="","",INDEX('All CCC'!AE$7:AE$846,MATCH(WatchList!$B130,'All CCC'!$B$7:$B$846,0)))</f>
        <v/>
      </c>
      <c r="AF130" s="856" t="str">
        <f>IF($B130="","",INDEX('All CCC'!AF$7:AF$846,MATCH(WatchList!$B130,'All CCC'!$B$7:$B$846,0)))</f>
        <v/>
      </c>
      <c r="AG130" s="856" t="str">
        <f>IF($B130="","",INDEX('All CCC'!AG$7:AG$846,MATCH(WatchList!$B130,'All CCC'!$B$7:$B$846,0)))</f>
        <v/>
      </c>
      <c r="AH130" s="856" t="str">
        <f>IF($B130="","",INDEX('All CCC'!AH$7:AH$846,MATCH(WatchList!$B130,'All CCC'!$B$7:$B$846,0)))</f>
        <v/>
      </c>
      <c r="AI130" s="856" t="str">
        <f>IF($B130="","",INDEX('All CCC'!AI$7:AI$846,MATCH(WatchList!$B130,'All CCC'!$B$7:$B$846,0)))</f>
        <v/>
      </c>
      <c r="AJ130" s="856" t="str">
        <f>IF($B130="","",INDEX('All CCC'!AJ$7:AJ$846,MATCH(WatchList!$B130,'All CCC'!$B$7:$B$846,0)))</f>
        <v/>
      </c>
      <c r="AK130" s="856" t="str">
        <f>IF($B130="","",INDEX('All CCC'!AK$7:AK$846,MATCH(WatchList!$B130,'All CCC'!$B$7:$B$846,0)))</f>
        <v/>
      </c>
      <c r="AL130" s="856" t="str">
        <f>IF($B130="","",INDEX('All CCC'!AL$7:AL$846,MATCH(WatchList!$B130,'All CCC'!$B$7:$B$846,0)))</f>
        <v/>
      </c>
      <c r="AM130" s="856" t="str">
        <f>IF($B130="","",INDEX('All CCC'!AM$7:AM$846,MATCH(WatchList!$B130,'All CCC'!$B$7:$B$846,0)))</f>
        <v/>
      </c>
      <c r="AN130" s="856" t="str">
        <f>IF($B130="","",INDEX('All CCC'!AN$7:AN$846,MATCH(WatchList!$B130,'All CCC'!$B$7:$B$846,0)))</f>
        <v/>
      </c>
      <c r="AO130" s="856" t="str">
        <f>IF($B130="","",INDEX('All CCC'!AO$7:AO$846,MATCH(WatchList!$B130,'All CCC'!$B$7:$B$846,0)))</f>
        <v/>
      </c>
      <c r="AP130" s="856" t="str">
        <f>IF($B130="","",INDEX('All CCC'!AP$7:AP$846,MATCH(WatchList!$B130,'All CCC'!$B$7:$B$846,0)))</f>
        <v/>
      </c>
      <c r="AQ130" s="856" t="str">
        <f>IF($B130="","",INDEX('All CCC'!AQ$7:AQ$846,MATCH(WatchList!$B130,'All CCC'!$B$7:$B$846,0)))</f>
        <v/>
      </c>
      <c r="AR130" s="856" t="str">
        <f>IF($B130="","",INDEX('All CCC'!AR$7:AR$846,MATCH(WatchList!$B130,'All CCC'!$B$7:$B$846,0)))</f>
        <v/>
      </c>
      <c r="AS130" s="856" t="str">
        <f>IF($B130="","",INDEX('All CCC'!AS$7:AS$846,MATCH(WatchList!$B130,'All CCC'!$B$7:$B$846,0)))</f>
        <v/>
      </c>
      <c r="AT130" s="856" t="str">
        <f>IF($B130="","",INDEX('All CCC'!AT$7:AT$846,MATCH(WatchList!$B130,'All CCC'!$B$7:$B$846,0)))</f>
        <v/>
      </c>
      <c r="AU130" s="856" t="str">
        <f>IF($B130="","",INDEX('All CCC'!AU$7:AU$846,MATCH(WatchList!$B130,'All CCC'!$B$7:$B$846,0)))</f>
        <v/>
      </c>
      <c r="AV130" s="856" t="str">
        <f>IF($B130="","",INDEX('All CCC'!AV$7:AV$846,MATCH(WatchList!$B130,'All CCC'!$B$7:$B$846,0)))</f>
        <v/>
      </c>
      <c r="AW130" s="856" t="str">
        <f>IF($B130="","",INDEX('All CCC'!AW$7:AW$846,MATCH(WatchList!$B130,'All CCC'!$B$7:$B$846,0)))</f>
        <v/>
      </c>
      <c r="AX130" s="856" t="str">
        <f>IF($B130="","",INDEX('All CCC'!AX$7:AX$846,MATCH(WatchList!$B130,'All CCC'!$B$7:$B$846,0)))</f>
        <v/>
      </c>
      <c r="AY130" s="856" t="str">
        <f>IF($B130="","",INDEX('All CCC'!AY$7:AY$846,MATCH(WatchList!$B130,'All CCC'!$B$7:$B$846,0)))</f>
        <v/>
      </c>
      <c r="AZ130" s="856" t="str">
        <f>IF($B130="","",INDEX('All CCC'!AZ$7:AZ$846,MATCH(WatchList!$B130,'All CCC'!$B$7:$B$846,0)))</f>
        <v/>
      </c>
      <c r="BA130" s="856" t="str">
        <f>IF($B130="","",INDEX('All CCC'!BA$7:BA$846,MATCH(WatchList!$B130,'All CCC'!$B$7:$B$846,0)))</f>
        <v/>
      </c>
      <c r="BB130" s="856" t="str">
        <f>IF($B130="","",INDEX('All CCC'!BB$7:BB$846,MATCH(WatchList!$B130,'All CCC'!$B$7:$B$846,0)))</f>
        <v/>
      </c>
      <c r="BC130" s="856" t="str">
        <f>IF($B130="","",INDEX('All CCC'!BC$7:BC$846,MATCH(WatchList!$B130,'All CCC'!$B$7:$B$846,0)))</f>
        <v/>
      </c>
      <c r="BD130" s="856" t="str">
        <f>IF($B130="","",INDEX('All CCC'!BD$7:BD$846,MATCH(WatchList!$B130,'All CCC'!$B$7:$B$846,0)))</f>
        <v/>
      </c>
      <c r="BE130" s="856" t="str">
        <f>IF($B130="","",INDEX('All CCC'!BE$7:BE$846,MATCH(WatchList!$B130,'All CCC'!$B$7:$B$846,0)))</f>
        <v/>
      </c>
      <c r="BF130" s="856" t="str">
        <f>IF($B130="","",INDEX('All CCC'!BF$7:BF$846,MATCH(WatchList!$B130,'All CCC'!$B$7:$B$846,0)))</f>
        <v/>
      </c>
      <c r="BG130" s="856" t="str">
        <f>IF($B130="","",INDEX('All CCC'!BG$7:BG$846,MATCH(WatchList!$B130,'All CCC'!$B$7:$B$846,0)))</f>
        <v/>
      </c>
    </row>
    <row r="131" spans="1:59" x14ac:dyDescent="0.2">
      <c r="A131" s="550" t="str">
        <f>IF($B131="","",INDEX('All CCC'!A$7:A$846,MATCH(WatchList!$B131,'All CCC'!$B$7:$B$846,0)))</f>
        <v/>
      </c>
      <c r="B131" s="31"/>
      <c r="C131" s="856" t="str">
        <f>IF($B131="","",INDEX('All CCC'!C$7:C$846,MATCH(WatchList!$B131,'All CCC'!$B$7:$B$846,0)))</f>
        <v/>
      </c>
      <c r="D131" s="856" t="str">
        <f>IF($B131="","",INDEX('All CCC'!D$7:D$846,MATCH(WatchList!$B131,'All CCC'!$B$7:$B$846,0)))</f>
        <v/>
      </c>
      <c r="E131" s="856" t="str">
        <f>IF($B131="","",INDEX('All CCC'!E$7:E$846,MATCH(WatchList!$B131,'All CCC'!$B$7:$B$846,0)))</f>
        <v/>
      </c>
      <c r="F131" s="856" t="str">
        <f>IF($B131="","",INDEX('All CCC'!F$7:F$846,MATCH(WatchList!$B131,'All CCC'!$B$7:$B$846,0)))</f>
        <v/>
      </c>
      <c r="G131" s="856" t="str">
        <f>IF($B131="","",INDEX('All CCC'!G$7:G$846,MATCH(WatchList!$B131,'All CCC'!$B$7:$B$846,0)))</f>
        <v/>
      </c>
      <c r="H131" s="856" t="str">
        <f>IF($B131="","",INDEX('All CCC'!H$7:H$846,MATCH(WatchList!$B131,'All CCC'!$B$7:$B$846,0)))</f>
        <v/>
      </c>
      <c r="I131" s="856" t="str">
        <f>IF($B131="","",INDEX('All CCC'!I$7:I$846,MATCH(WatchList!$B131,'All CCC'!$B$7:$B$846,0)))</f>
        <v/>
      </c>
      <c r="J131" s="856" t="str">
        <f>IF($B131="","",INDEX('All CCC'!J$7:J$846,MATCH(WatchList!$B131,'All CCC'!$B$7:$B$846,0)))</f>
        <v/>
      </c>
      <c r="K131" s="856" t="str">
        <f>IF($B131="","",INDEX('All CCC'!K$7:K$846,MATCH(WatchList!$B131,'All CCC'!$B$7:$B$846,0)))</f>
        <v/>
      </c>
      <c r="L131" s="856" t="str">
        <f>IF($B131="","",INDEX('All CCC'!L$7:L$846,MATCH(WatchList!$B131,'All CCC'!$B$7:$B$846,0)))</f>
        <v/>
      </c>
      <c r="M131" s="856" t="str">
        <f>IF($B131="","",INDEX('All CCC'!M$7:M$846,MATCH(WatchList!$B131,'All CCC'!$B$7:$B$846,0)))</f>
        <v/>
      </c>
      <c r="N131" s="856" t="str">
        <f>IF($B131="","",INDEX('All CCC'!N$7:N$846,MATCH(WatchList!$B131,'All CCC'!$B$7:$B$846,0)))</f>
        <v/>
      </c>
      <c r="O131" s="856" t="str">
        <f>IF($B131="","",INDEX('All CCC'!O$7:O$846,MATCH(WatchList!$B131,'All CCC'!$B$7:$B$846,0)))</f>
        <v/>
      </c>
      <c r="P131" s="857" t="str">
        <f>IF($B131="","",INDEX('All CCC'!P$7:P$846,MATCH(WatchList!$B131,'All CCC'!$B$7:$B$846,0)))</f>
        <v/>
      </c>
      <c r="Q131" s="857" t="str">
        <f>IF($B131="","",INDEX('All CCC'!Q$7:Q$846,MATCH(WatchList!$B131,'All CCC'!$B$7:$B$846,0)))</f>
        <v/>
      </c>
      <c r="R131" s="856" t="str">
        <f>IF($B131="","",INDEX('All CCC'!R$7:R$846,MATCH(WatchList!$B131,'All CCC'!$B$7:$B$846,0)))</f>
        <v/>
      </c>
      <c r="S131" s="856" t="str">
        <f>IF($B131="","",INDEX('All CCC'!S$7:S$846,MATCH(WatchList!$B131,'All CCC'!$B$7:$B$846,0)))</f>
        <v/>
      </c>
      <c r="T131" s="856" t="str">
        <f>IF($B131="","",INDEX('All CCC'!T$7:T$846,MATCH(WatchList!$B131,'All CCC'!$B$7:$B$846,0)))</f>
        <v/>
      </c>
      <c r="U131" s="856" t="str">
        <f>IF($B131="","",INDEX('All CCC'!U$7:U$846,MATCH(WatchList!$B131,'All CCC'!$B$7:$B$846,0)))</f>
        <v/>
      </c>
      <c r="V131" s="856" t="str">
        <f>IF($B131="","",INDEX('All CCC'!V$7:V$846,MATCH(WatchList!$B131,'All CCC'!$B$7:$B$846,0)))</f>
        <v/>
      </c>
      <c r="W131" s="856" t="str">
        <f>IF($B131="","",INDEX('All CCC'!W$7:W$846,MATCH(WatchList!$B131,'All CCC'!$B$7:$B$846,0)))</f>
        <v/>
      </c>
      <c r="X131" s="856" t="str">
        <f>IF($B131="","",INDEX('All CCC'!X$7:X$846,MATCH(WatchList!$B131,'All CCC'!$B$7:$B$846,0)))</f>
        <v/>
      </c>
      <c r="Y131" s="856" t="str">
        <f>IF($B131="","",INDEX('All CCC'!Y$7:Y$846,MATCH(WatchList!$B131,'All CCC'!$B$7:$B$846,0)))</f>
        <v/>
      </c>
      <c r="Z131" s="856" t="str">
        <f>IF($B131="","",INDEX('All CCC'!Z$7:Z$846,MATCH(WatchList!$B131,'All CCC'!$B$7:$B$846,0)))</f>
        <v/>
      </c>
      <c r="AA131" s="856" t="str">
        <f>IF($B131="","",INDEX('All CCC'!AA$7:AA$846,MATCH(WatchList!$B131,'All CCC'!$B$7:$B$846,0)))</f>
        <v/>
      </c>
      <c r="AB131" s="856" t="str">
        <f>IF($B131="","",INDEX('All CCC'!AB$7:AB$846,MATCH(WatchList!$B131,'All CCC'!$B$7:$B$846,0)))</f>
        <v/>
      </c>
      <c r="AC131" s="856" t="str">
        <f>IF($B131="","",INDEX('All CCC'!AC$7:AC$846,MATCH(WatchList!$B131,'All CCC'!$B$7:$B$846,0)))</f>
        <v/>
      </c>
      <c r="AD131" s="856" t="str">
        <f>IF($B131="","",INDEX('All CCC'!AD$7:AD$846,MATCH(WatchList!$B131,'All CCC'!$B$7:$B$846,0)))</f>
        <v/>
      </c>
      <c r="AE131" s="856" t="str">
        <f>IF($B131="","",INDEX('All CCC'!AE$7:AE$846,MATCH(WatchList!$B131,'All CCC'!$B$7:$B$846,0)))</f>
        <v/>
      </c>
      <c r="AF131" s="856" t="str">
        <f>IF($B131="","",INDEX('All CCC'!AF$7:AF$846,MATCH(WatchList!$B131,'All CCC'!$B$7:$B$846,0)))</f>
        <v/>
      </c>
      <c r="AG131" s="856" t="str">
        <f>IF($B131="","",INDEX('All CCC'!AG$7:AG$846,MATCH(WatchList!$B131,'All CCC'!$B$7:$B$846,0)))</f>
        <v/>
      </c>
      <c r="AH131" s="856" t="str">
        <f>IF($B131="","",INDEX('All CCC'!AH$7:AH$846,MATCH(WatchList!$B131,'All CCC'!$B$7:$B$846,0)))</f>
        <v/>
      </c>
      <c r="AI131" s="856" t="str">
        <f>IF($B131="","",INDEX('All CCC'!AI$7:AI$846,MATCH(WatchList!$B131,'All CCC'!$B$7:$B$846,0)))</f>
        <v/>
      </c>
      <c r="AJ131" s="856" t="str">
        <f>IF($B131="","",INDEX('All CCC'!AJ$7:AJ$846,MATCH(WatchList!$B131,'All CCC'!$B$7:$B$846,0)))</f>
        <v/>
      </c>
      <c r="AK131" s="856" t="str">
        <f>IF($B131="","",INDEX('All CCC'!AK$7:AK$846,MATCH(WatchList!$B131,'All CCC'!$B$7:$B$846,0)))</f>
        <v/>
      </c>
      <c r="AL131" s="856" t="str">
        <f>IF($B131="","",INDEX('All CCC'!AL$7:AL$846,MATCH(WatchList!$B131,'All CCC'!$B$7:$B$846,0)))</f>
        <v/>
      </c>
      <c r="AM131" s="856" t="str">
        <f>IF($B131="","",INDEX('All CCC'!AM$7:AM$846,MATCH(WatchList!$B131,'All CCC'!$B$7:$B$846,0)))</f>
        <v/>
      </c>
      <c r="AN131" s="856" t="str">
        <f>IF($B131="","",INDEX('All CCC'!AN$7:AN$846,MATCH(WatchList!$B131,'All CCC'!$B$7:$B$846,0)))</f>
        <v/>
      </c>
      <c r="AO131" s="856" t="str">
        <f>IF($B131="","",INDEX('All CCC'!AO$7:AO$846,MATCH(WatchList!$B131,'All CCC'!$B$7:$B$846,0)))</f>
        <v/>
      </c>
      <c r="AP131" s="856" t="str">
        <f>IF($B131="","",INDEX('All CCC'!AP$7:AP$846,MATCH(WatchList!$B131,'All CCC'!$B$7:$B$846,0)))</f>
        <v/>
      </c>
      <c r="AQ131" s="856" t="str">
        <f>IF($B131="","",INDEX('All CCC'!AQ$7:AQ$846,MATCH(WatchList!$B131,'All CCC'!$B$7:$B$846,0)))</f>
        <v/>
      </c>
      <c r="AR131" s="856" t="str">
        <f>IF($B131="","",INDEX('All CCC'!AR$7:AR$846,MATCH(WatchList!$B131,'All CCC'!$B$7:$B$846,0)))</f>
        <v/>
      </c>
      <c r="AS131" s="856" t="str">
        <f>IF($B131="","",INDEX('All CCC'!AS$7:AS$846,MATCH(WatchList!$B131,'All CCC'!$B$7:$B$846,0)))</f>
        <v/>
      </c>
      <c r="AT131" s="856" t="str">
        <f>IF($B131="","",INDEX('All CCC'!AT$7:AT$846,MATCH(WatchList!$B131,'All CCC'!$B$7:$B$846,0)))</f>
        <v/>
      </c>
      <c r="AU131" s="856" t="str">
        <f>IF($B131="","",INDEX('All CCC'!AU$7:AU$846,MATCH(WatchList!$B131,'All CCC'!$B$7:$B$846,0)))</f>
        <v/>
      </c>
      <c r="AV131" s="856" t="str">
        <f>IF($B131="","",INDEX('All CCC'!AV$7:AV$846,MATCH(WatchList!$B131,'All CCC'!$B$7:$B$846,0)))</f>
        <v/>
      </c>
      <c r="AW131" s="856" t="str">
        <f>IF($B131="","",INDEX('All CCC'!AW$7:AW$846,MATCH(WatchList!$B131,'All CCC'!$B$7:$B$846,0)))</f>
        <v/>
      </c>
      <c r="AX131" s="856" t="str">
        <f>IF($B131="","",INDEX('All CCC'!AX$7:AX$846,MATCH(WatchList!$B131,'All CCC'!$B$7:$B$846,0)))</f>
        <v/>
      </c>
      <c r="AY131" s="856" t="str">
        <f>IF($B131="","",INDEX('All CCC'!AY$7:AY$846,MATCH(WatchList!$B131,'All CCC'!$B$7:$B$846,0)))</f>
        <v/>
      </c>
      <c r="AZ131" s="856" t="str">
        <f>IF($B131="","",INDEX('All CCC'!AZ$7:AZ$846,MATCH(WatchList!$B131,'All CCC'!$B$7:$B$846,0)))</f>
        <v/>
      </c>
      <c r="BA131" s="856" t="str">
        <f>IF($B131="","",INDEX('All CCC'!BA$7:BA$846,MATCH(WatchList!$B131,'All CCC'!$B$7:$B$846,0)))</f>
        <v/>
      </c>
      <c r="BB131" s="856" t="str">
        <f>IF($B131="","",INDEX('All CCC'!BB$7:BB$846,MATCH(WatchList!$B131,'All CCC'!$B$7:$B$846,0)))</f>
        <v/>
      </c>
      <c r="BC131" s="856" t="str">
        <f>IF($B131="","",INDEX('All CCC'!BC$7:BC$846,MATCH(WatchList!$B131,'All CCC'!$B$7:$B$846,0)))</f>
        <v/>
      </c>
      <c r="BD131" s="856" t="str">
        <f>IF($B131="","",INDEX('All CCC'!BD$7:BD$846,MATCH(WatchList!$B131,'All CCC'!$B$7:$B$846,0)))</f>
        <v/>
      </c>
      <c r="BE131" s="856" t="str">
        <f>IF($B131="","",INDEX('All CCC'!BE$7:BE$846,MATCH(WatchList!$B131,'All CCC'!$B$7:$B$846,0)))</f>
        <v/>
      </c>
      <c r="BF131" s="856" t="str">
        <f>IF($B131="","",INDEX('All CCC'!BF$7:BF$846,MATCH(WatchList!$B131,'All CCC'!$B$7:$B$846,0)))</f>
        <v/>
      </c>
      <c r="BG131" s="856" t="str">
        <f>IF($B131="","",INDEX('All CCC'!BG$7:BG$846,MATCH(WatchList!$B131,'All CCC'!$B$7:$B$846,0)))</f>
        <v/>
      </c>
    </row>
    <row r="132" spans="1:59" x14ac:dyDescent="0.2">
      <c r="A132" s="550" t="str">
        <f>IF($B132="","",INDEX('All CCC'!A$7:A$846,MATCH(WatchList!$B132,'All CCC'!$B$7:$B$846,0)))</f>
        <v/>
      </c>
      <c r="B132" s="31"/>
      <c r="C132" s="856" t="str">
        <f>IF($B132="","",INDEX('All CCC'!C$7:C$846,MATCH(WatchList!$B132,'All CCC'!$B$7:$B$846,0)))</f>
        <v/>
      </c>
      <c r="D132" s="856" t="str">
        <f>IF($B132="","",INDEX('All CCC'!D$7:D$846,MATCH(WatchList!$B132,'All CCC'!$B$7:$B$846,0)))</f>
        <v/>
      </c>
      <c r="E132" s="856" t="str">
        <f>IF($B132="","",INDEX('All CCC'!E$7:E$846,MATCH(WatchList!$B132,'All CCC'!$B$7:$B$846,0)))</f>
        <v/>
      </c>
      <c r="F132" s="856" t="str">
        <f>IF($B132="","",INDEX('All CCC'!F$7:F$846,MATCH(WatchList!$B132,'All CCC'!$B$7:$B$846,0)))</f>
        <v/>
      </c>
      <c r="G132" s="856" t="str">
        <f>IF($B132="","",INDEX('All CCC'!G$7:G$846,MATCH(WatchList!$B132,'All CCC'!$B$7:$B$846,0)))</f>
        <v/>
      </c>
      <c r="H132" s="856" t="str">
        <f>IF($B132="","",INDEX('All CCC'!H$7:H$846,MATCH(WatchList!$B132,'All CCC'!$B$7:$B$846,0)))</f>
        <v/>
      </c>
      <c r="I132" s="856" t="str">
        <f>IF($B132="","",INDEX('All CCC'!I$7:I$846,MATCH(WatchList!$B132,'All CCC'!$B$7:$B$846,0)))</f>
        <v/>
      </c>
      <c r="J132" s="856" t="str">
        <f>IF($B132="","",INDEX('All CCC'!J$7:J$846,MATCH(WatchList!$B132,'All CCC'!$B$7:$B$846,0)))</f>
        <v/>
      </c>
      <c r="K132" s="856" t="str">
        <f>IF($B132="","",INDEX('All CCC'!K$7:K$846,MATCH(WatchList!$B132,'All CCC'!$B$7:$B$846,0)))</f>
        <v/>
      </c>
      <c r="L132" s="856" t="str">
        <f>IF($B132="","",INDEX('All CCC'!L$7:L$846,MATCH(WatchList!$B132,'All CCC'!$B$7:$B$846,0)))</f>
        <v/>
      </c>
      <c r="M132" s="856" t="str">
        <f>IF($B132="","",INDEX('All CCC'!M$7:M$846,MATCH(WatchList!$B132,'All CCC'!$B$7:$B$846,0)))</f>
        <v/>
      </c>
      <c r="N132" s="856" t="str">
        <f>IF($B132="","",INDEX('All CCC'!N$7:N$846,MATCH(WatchList!$B132,'All CCC'!$B$7:$B$846,0)))</f>
        <v/>
      </c>
      <c r="O132" s="856" t="str">
        <f>IF($B132="","",INDEX('All CCC'!O$7:O$846,MATCH(WatchList!$B132,'All CCC'!$B$7:$B$846,0)))</f>
        <v/>
      </c>
      <c r="P132" s="857" t="str">
        <f>IF($B132="","",INDEX('All CCC'!P$7:P$846,MATCH(WatchList!$B132,'All CCC'!$B$7:$B$846,0)))</f>
        <v/>
      </c>
      <c r="Q132" s="857" t="str">
        <f>IF($B132="","",INDEX('All CCC'!Q$7:Q$846,MATCH(WatchList!$B132,'All CCC'!$B$7:$B$846,0)))</f>
        <v/>
      </c>
      <c r="R132" s="856" t="str">
        <f>IF($B132="","",INDEX('All CCC'!R$7:R$846,MATCH(WatchList!$B132,'All CCC'!$B$7:$B$846,0)))</f>
        <v/>
      </c>
      <c r="S132" s="856" t="str">
        <f>IF($B132="","",INDEX('All CCC'!S$7:S$846,MATCH(WatchList!$B132,'All CCC'!$B$7:$B$846,0)))</f>
        <v/>
      </c>
      <c r="T132" s="856" t="str">
        <f>IF($B132="","",INDEX('All CCC'!T$7:T$846,MATCH(WatchList!$B132,'All CCC'!$B$7:$B$846,0)))</f>
        <v/>
      </c>
      <c r="U132" s="856" t="str">
        <f>IF($B132="","",INDEX('All CCC'!U$7:U$846,MATCH(WatchList!$B132,'All CCC'!$B$7:$B$846,0)))</f>
        <v/>
      </c>
      <c r="V132" s="856" t="str">
        <f>IF($B132="","",INDEX('All CCC'!V$7:V$846,MATCH(WatchList!$B132,'All CCC'!$B$7:$B$846,0)))</f>
        <v/>
      </c>
      <c r="W132" s="856" t="str">
        <f>IF($B132="","",INDEX('All CCC'!W$7:W$846,MATCH(WatchList!$B132,'All CCC'!$B$7:$B$846,0)))</f>
        <v/>
      </c>
      <c r="X132" s="856" t="str">
        <f>IF($B132="","",INDEX('All CCC'!X$7:X$846,MATCH(WatchList!$B132,'All CCC'!$B$7:$B$846,0)))</f>
        <v/>
      </c>
      <c r="Y132" s="856" t="str">
        <f>IF($B132="","",INDEX('All CCC'!Y$7:Y$846,MATCH(WatchList!$B132,'All CCC'!$B$7:$B$846,0)))</f>
        <v/>
      </c>
      <c r="Z132" s="856" t="str">
        <f>IF($B132="","",INDEX('All CCC'!Z$7:Z$846,MATCH(WatchList!$B132,'All CCC'!$B$7:$B$846,0)))</f>
        <v/>
      </c>
      <c r="AA132" s="856" t="str">
        <f>IF($B132="","",INDEX('All CCC'!AA$7:AA$846,MATCH(WatchList!$B132,'All CCC'!$B$7:$B$846,0)))</f>
        <v/>
      </c>
      <c r="AB132" s="856" t="str">
        <f>IF($B132="","",INDEX('All CCC'!AB$7:AB$846,MATCH(WatchList!$B132,'All CCC'!$B$7:$B$846,0)))</f>
        <v/>
      </c>
      <c r="AC132" s="856" t="str">
        <f>IF($B132="","",INDEX('All CCC'!AC$7:AC$846,MATCH(WatchList!$B132,'All CCC'!$B$7:$B$846,0)))</f>
        <v/>
      </c>
      <c r="AD132" s="856" t="str">
        <f>IF($B132="","",INDEX('All CCC'!AD$7:AD$846,MATCH(WatchList!$B132,'All CCC'!$B$7:$B$846,0)))</f>
        <v/>
      </c>
      <c r="AE132" s="856" t="str">
        <f>IF($B132="","",INDEX('All CCC'!AE$7:AE$846,MATCH(WatchList!$B132,'All CCC'!$B$7:$B$846,0)))</f>
        <v/>
      </c>
      <c r="AF132" s="856" t="str">
        <f>IF($B132="","",INDEX('All CCC'!AF$7:AF$846,MATCH(WatchList!$B132,'All CCC'!$B$7:$B$846,0)))</f>
        <v/>
      </c>
      <c r="AG132" s="856" t="str">
        <f>IF($B132="","",INDEX('All CCC'!AG$7:AG$846,MATCH(WatchList!$B132,'All CCC'!$B$7:$B$846,0)))</f>
        <v/>
      </c>
      <c r="AH132" s="856" t="str">
        <f>IF($B132="","",INDEX('All CCC'!AH$7:AH$846,MATCH(WatchList!$B132,'All CCC'!$B$7:$B$846,0)))</f>
        <v/>
      </c>
      <c r="AI132" s="856" t="str">
        <f>IF($B132="","",INDEX('All CCC'!AI$7:AI$846,MATCH(WatchList!$B132,'All CCC'!$B$7:$B$846,0)))</f>
        <v/>
      </c>
      <c r="AJ132" s="856" t="str">
        <f>IF($B132="","",INDEX('All CCC'!AJ$7:AJ$846,MATCH(WatchList!$B132,'All CCC'!$B$7:$B$846,0)))</f>
        <v/>
      </c>
      <c r="AK132" s="856" t="str">
        <f>IF($B132="","",INDEX('All CCC'!AK$7:AK$846,MATCH(WatchList!$B132,'All CCC'!$B$7:$B$846,0)))</f>
        <v/>
      </c>
      <c r="AL132" s="856" t="str">
        <f>IF($B132="","",INDEX('All CCC'!AL$7:AL$846,MATCH(WatchList!$B132,'All CCC'!$B$7:$B$846,0)))</f>
        <v/>
      </c>
      <c r="AM132" s="856" t="str">
        <f>IF($B132="","",INDEX('All CCC'!AM$7:AM$846,MATCH(WatchList!$B132,'All CCC'!$B$7:$B$846,0)))</f>
        <v/>
      </c>
      <c r="AN132" s="856" t="str">
        <f>IF($B132="","",INDEX('All CCC'!AN$7:AN$846,MATCH(WatchList!$B132,'All CCC'!$B$7:$B$846,0)))</f>
        <v/>
      </c>
      <c r="AO132" s="856" t="str">
        <f>IF($B132="","",INDEX('All CCC'!AO$7:AO$846,MATCH(WatchList!$B132,'All CCC'!$B$7:$B$846,0)))</f>
        <v/>
      </c>
      <c r="AP132" s="856" t="str">
        <f>IF($B132="","",INDEX('All CCC'!AP$7:AP$846,MATCH(WatchList!$B132,'All CCC'!$B$7:$B$846,0)))</f>
        <v/>
      </c>
      <c r="AQ132" s="856" t="str">
        <f>IF($B132="","",INDEX('All CCC'!AQ$7:AQ$846,MATCH(WatchList!$B132,'All CCC'!$B$7:$B$846,0)))</f>
        <v/>
      </c>
      <c r="AR132" s="856" t="str">
        <f>IF($B132="","",INDEX('All CCC'!AR$7:AR$846,MATCH(WatchList!$B132,'All CCC'!$B$7:$B$846,0)))</f>
        <v/>
      </c>
      <c r="AS132" s="856" t="str">
        <f>IF($B132="","",INDEX('All CCC'!AS$7:AS$846,MATCH(WatchList!$B132,'All CCC'!$B$7:$B$846,0)))</f>
        <v/>
      </c>
      <c r="AT132" s="856" t="str">
        <f>IF($B132="","",INDEX('All CCC'!AT$7:AT$846,MATCH(WatchList!$B132,'All CCC'!$B$7:$B$846,0)))</f>
        <v/>
      </c>
      <c r="AU132" s="856" t="str">
        <f>IF($B132="","",INDEX('All CCC'!AU$7:AU$846,MATCH(WatchList!$B132,'All CCC'!$B$7:$B$846,0)))</f>
        <v/>
      </c>
      <c r="AV132" s="856" t="str">
        <f>IF($B132="","",INDEX('All CCC'!AV$7:AV$846,MATCH(WatchList!$B132,'All CCC'!$B$7:$B$846,0)))</f>
        <v/>
      </c>
      <c r="AW132" s="856" t="str">
        <f>IF($B132="","",INDEX('All CCC'!AW$7:AW$846,MATCH(WatchList!$B132,'All CCC'!$B$7:$B$846,0)))</f>
        <v/>
      </c>
      <c r="AX132" s="856" t="str">
        <f>IF($B132="","",INDEX('All CCC'!AX$7:AX$846,MATCH(WatchList!$B132,'All CCC'!$B$7:$B$846,0)))</f>
        <v/>
      </c>
      <c r="AY132" s="856" t="str">
        <f>IF($B132="","",INDEX('All CCC'!AY$7:AY$846,MATCH(WatchList!$B132,'All CCC'!$B$7:$B$846,0)))</f>
        <v/>
      </c>
      <c r="AZ132" s="856" t="str">
        <f>IF($B132="","",INDEX('All CCC'!AZ$7:AZ$846,MATCH(WatchList!$B132,'All CCC'!$B$7:$B$846,0)))</f>
        <v/>
      </c>
      <c r="BA132" s="856" t="str">
        <f>IF($B132="","",INDEX('All CCC'!BA$7:BA$846,MATCH(WatchList!$B132,'All CCC'!$B$7:$B$846,0)))</f>
        <v/>
      </c>
      <c r="BB132" s="856" t="str">
        <f>IF($B132="","",INDEX('All CCC'!BB$7:BB$846,MATCH(WatchList!$B132,'All CCC'!$B$7:$B$846,0)))</f>
        <v/>
      </c>
      <c r="BC132" s="856" t="str">
        <f>IF($B132="","",INDEX('All CCC'!BC$7:BC$846,MATCH(WatchList!$B132,'All CCC'!$B$7:$B$846,0)))</f>
        <v/>
      </c>
      <c r="BD132" s="856" t="str">
        <f>IF($B132="","",INDEX('All CCC'!BD$7:BD$846,MATCH(WatchList!$B132,'All CCC'!$B$7:$B$846,0)))</f>
        <v/>
      </c>
      <c r="BE132" s="856" t="str">
        <f>IF($B132="","",INDEX('All CCC'!BE$7:BE$846,MATCH(WatchList!$B132,'All CCC'!$B$7:$B$846,0)))</f>
        <v/>
      </c>
      <c r="BF132" s="856" t="str">
        <f>IF($B132="","",INDEX('All CCC'!BF$7:BF$846,MATCH(WatchList!$B132,'All CCC'!$B$7:$B$846,0)))</f>
        <v/>
      </c>
      <c r="BG132" s="856" t="str">
        <f>IF($B132="","",INDEX('All CCC'!BG$7:BG$846,MATCH(WatchList!$B132,'All CCC'!$B$7:$B$846,0)))</f>
        <v/>
      </c>
    </row>
    <row r="133" spans="1:59" x14ac:dyDescent="0.2">
      <c r="A133" s="550" t="str">
        <f>IF($B133="","",INDEX('All CCC'!A$7:A$846,MATCH(WatchList!$B133,'All CCC'!$B$7:$B$846,0)))</f>
        <v/>
      </c>
      <c r="B133" s="31"/>
      <c r="C133" s="856" t="str">
        <f>IF($B133="","",INDEX('All CCC'!C$7:C$846,MATCH(WatchList!$B133,'All CCC'!$B$7:$B$846,0)))</f>
        <v/>
      </c>
      <c r="D133" s="856" t="str">
        <f>IF($B133="","",INDEX('All CCC'!D$7:D$846,MATCH(WatchList!$B133,'All CCC'!$B$7:$B$846,0)))</f>
        <v/>
      </c>
      <c r="E133" s="856" t="str">
        <f>IF($B133="","",INDEX('All CCC'!E$7:E$846,MATCH(WatchList!$B133,'All CCC'!$B$7:$B$846,0)))</f>
        <v/>
      </c>
      <c r="F133" s="856" t="str">
        <f>IF($B133="","",INDEX('All CCC'!F$7:F$846,MATCH(WatchList!$B133,'All CCC'!$B$7:$B$846,0)))</f>
        <v/>
      </c>
      <c r="G133" s="856" t="str">
        <f>IF($B133="","",INDEX('All CCC'!G$7:G$846,MATCH(WatchList!$B133,'All CCC'!$B$7:$B$846,0)))</f>
        <v/>
      </c>
      <c r="H133" s="856" t="str">
        <f>IF($B133="","",INDEX('All CCC'!H$7:H$846,MATCH(WatchList!$B133,'All CCC'!$B$7:$B$846,0)))</f>
        <v/>
      </c>
      <c r="I133" s="856" t="str">
        <f>IF($B133="","",INDEX('All CCC'!I$7:I$846,MATCH(WatchList!$B133,'All CCC'!$B$7:$B$846,0)))</f>
        <v/>
      </c>
      <c r="J133" s="856" t="str">
        <f>IF($B133="","",INDEX('All CCC'!J$7:J$846,MATCH(WatchList!$B133,'All CCC'!$B$7:$B$846,0)))</f>
        <v/>
      </c>
      <c r="K133" s="856" t="str">
        <f>IF($B133="","",INDEX('All CCC'!K$7:K$846,MATCH(WatchList!$B133,'All CCC'!$B$7:$B$846,0)))</f>
        <v/>
      </c>
      <c r="L133" s="856" t="str">
        <f>IF($B133="","",INDEX('All CCC'!L$7:L$846,MATCH(WatchList!$B133,'All CCC'!$B$7:$B$846,0)))</f>
        <v/>
      </c>
      <c r="M133" s="856" t="str">
        <f>IF($B133="","",INDEX('All CCC'!M$7:M$846,MATCH(WatchList!$B133,'All CCC'!$B$7:$B$846,0)))</f>
        <v/>
      </c>
      <c r="N133" s="856" t="str">
        <f>IF($B133="","",INDEX('All CCC'!N$7:N$846,MATCH(WatchList!$B133,'All CCC'!$B$7:$B$846,0)))</f>
        <v/>
      </c>
      <c r="O133" s="856" t="str">
        <f>IF($B133="","",INDEX('All CCC'!O$7:O$846,MATCH(WatchList!$B133,'All CCC'!$B$7:$B$846,0)))</f>
        <v/>
      </c>
      <c r="P133" s="857" t="str">
        <f>IF($B133="","",INDEX('All CCC'!P$7:P$846,MATCH(WatchList!$B133,'All CCC'!$B$7:$B$846,0)))</f>
        <v/>
      </c>
      <c r="Q133" s="857" t="str">
        <f>IF($B133="","",INDEX('All CCC'!Q$7:Q$846,MATCH(WatchList!$B133,'All CCC'!$B$7:$B$846,0)))</f>
        <v/>
      </c>
      <c r="R133" s="856" t="str">
        <f>IF($B133="","",INDEX('All CCC'!R$7:R$846,MATCH(WatchList!$B133,'All CCC'!$B$7:$B$846,0)))</f>
        <v/>
      </c>
      <c r="S133" s="856" t="str">
        <f>IF($B133="","",INDEX('All CCC'!S$7:S$846,MATCH(WatchList!$B133,'All CCC'!$B$7:$B$846,0)))</f>
        <v/>
      </c>
      <c r="T133" s="856" t="str">
        <f>IF($B133="","",INDEX('All CCC'!T$7:T$846,MATCH(WatchList!$B133,'All CCC'!$B$7:$B$846,0)))</f>
        <v/>
      </c>
      <c r="U133" s="856" t="str">
        <f>IF($B133="","",INDEX('All CCC'!U$7:U$846,MATCH(WatchList!$B133,'All CCC'!$B$7:$B$846,0)))</f>
        <v/>
      </c>
      <c r="V133" s="856" t="str">
        <f>IF($B133="","",INDEX('All CCC'!V$7:V$846,MATCH(WatchList!$B133,'All CCC'!$B$7:$B$846,0)))</f>
        <v/>
      </c>
      <c r="W133" s="856" t="str">
        <f>IF($B133="","",INDEX('All CCC'!W$7:W$846,MATCH(WatchList!$B133,'All CCC'!$B$7:$B$846,0)))</f>
        <v/>
      </c>
      <c r="X133" s="856" t="str">
        <f>IF($B133="","",INDEX('All CCC'!X$7:X$846,MATCH(WatchList!$B133,'All CCC'!$B$7:$B$846,0)))</f>
        <v/>
      </c>
      <c r="Y133" s="856" t="str">
        <f>IF($B133="","",INDEX('All CCC'!Y$7:Y$846,MATCH(WatchList!$B133,'All CCC'!$B$7:$B$846,0)))</f>
        <v/>
      </c>
      <c r="Z133" s="856" t="str">
        <f>IF($B133="","",INDEX('All CCC'!Z$7:Z$846,MATCH(WatchList!$B133,'All CCC'!$B$7:$B$846,0)))</f>
        <v/>
      </c>
      <c r="AA133" s="856" t="str">
        <f>IF($B133="","",INDEX('All CCC'!AA$7:AA$846,MATCH(WatchList!$B133,'All CCC'!$B$7:$B$846,0)))</f>
        <v/>
      </c>
      <c r="AB133" s="856" t="str">
        <f>IF($B133="","",INDEX('All CCC'!AB$7:AB$846,MATCH(WatchList!$B133,'All CCC'!$B$7:$B$846,0)))</f>
        <v/>
      </c>
      <c r="AC133" s="856" t="str">
        <f>IF($B133="","",INDEX('All CCC'!AC$7:AC$846,MATCH(WatchList!$B133,'All CCC'!$B$7:$B$846,0)))</f>
        <v/>
      </c>
      <c r="AD133" s="856" t="str">
        <f>IF($B133="","",INDEX('All CCC'!AD$7:AD$846,MATCH(WatchList!$B133,'All CCC'!$B$7:$B$846,0)))</f>
        <v/>
      </c>
      <c r="AE133" s="856" t="str">
        <f>IF($B133="","",INDEX('All CCC'!AE$7:AE$846,MATCH(WatchList!$B133,'All CCC'!$B$7:$B$846,0)))</f>
        <v/>
      </c>
      <c r="AF133" s="856" t="str">
        <f>IF($B133="","",INDEX('All CCC'!AF$7:AF$846,MATCH(WatchList!$B133,'All CCC'!$B$7:$B$846,0)))</f>
        <v/>
      </c>
      <c r="AG133" s="856" t="str">
        <f>IF($B133="","",INDEX('All CCC'!AG$7:AG$846,MATCH(WatchList!$B133,'All CCC'!$B$7:$B$846,0)))</f>
        <v/>
      </c>
      <c r="AH133" s="856" t="str">
        <f>IF($B133="","",INDEX('All CCC'!AH$7:AH$846,MATCH(WatchList!$B133,'All CCC'!$B$7:$B$846,0)))</f>
        <v/>
      </c>
      <c r="AI133" s="856" t="str">
        <f>IF($B133="","",INDEX('All CCC'!AI$7:AI$846,MATCH(WatchList!$B133,'All CCC'!$B$7:$B$846,0)))</f>
        <v/>
      </c>
      <c r="AJ133" s="856" t="str">
        <f>IF($B133="","",INDEX('All CCC'!AJ$7:AJ$846,MATCH(WatchList!$B133,'All CCC'!$B$7:$B$846,0)))</f>
        <v/>
      </c>
      <c r="AK133" s="856" t="str">
        <f>IF($B133="","",INDEX('All CCC'!AK$7:AK$846,MATCH(WatchList!$B133,'All CCC'!$B$7:$B$846,0)))</f>
        <v/>
      </c>
      <c r="AL133" s="856" t="str">
        <f>IF($B133="","",INDEX('All CCC'!AL$7:AL$846,MATCH(WatchList!$B133,'All CCC'!$B$7:$B$846,0)))</f>
        <v/>
      </c>
      <c r="AM133" s="856" t="str">
        <f>IF($B133="","",INDEX('All CCC'!AM$7:AM$846,MATCH(WatchList!$B133,'All CCC'!$B$7:$B$846,0)))</f>
        <v/>
      </c>
      <c r="AN133" s="856" t="str">
        <f>IF($B133="","",INDEX('All CCC'!AN$7:AN$846,MATCH(WatchList!$B133,'All CCC'!$B$7:$B$846,0)))</f>
        <v/>
      </c>
      <c r="AO133" s="856" t="str">
        <f>IF($B133="","",INDEX('All CCC'!AO$7:AO$846,MATCH(WatchList!$B133,'All CCC'!$B$7:$B$846,0)))</f>
        <v/>
      </c>
      <c r="AP133" s="856" t="str">
        <f>IF($B133="","",INDEX('All CCC'!AP$7:AP$846,MATCH(WatchList!$B133,'All CCC'!$B$7:$B$846,0)))</f>
        <v/>
      </c>
      <c r="AQ133" s="856" t="str">
        <f>IF($B133="","",INDEX('All CCC'!AQ$7:AQ$846,MATCH(WatchList!$B133,'All CCC'!$B$7:$B$846,0)))</f>
        <v/>
      </c>
      <c r="AR133" s="856" t="str">
        <f>IF($B133="","",INDEX('All CCC'!AR$7:AR$846,MATCH(WatchList!$B133,'All CCC'!$B$7:$B$846,0)))</f>
        <v/>
      </c>
      <c r="AS133" s="856" t="str">
        <f>IF($B133="","",INDEX('All CCC'!AS$7:AS$846,MATCH(WatchList!$B133,'All CCC'!$B$7:$B$846,0)))</f>
        <v/>
      </c>
      <c r="AT133" s="856" t="str">
        <f>IF($B133="","",INDEX('All CCC'!AT$7:AT$846,MATCH(WatchList!$B133,'All CCC'!$B$7:$B$846,0)))</f>
        <v/>
      </c>
      <c r="AU133" s="856" t="str">
        <f>IF($B133="","",INDEX('All CCC'!AU$7:AU$846,MATCH(WatchList!$B133,'All CCC'!$B$7:$B$846,0)))</f>
        <v/>
      </c>
      <c r="AV133" s="856" t="str">
        <f>IF($B133="","",INDEX('All CCC'!AV$7:AV$846,MATCH(WatchList!$B133,'All CCC'!$B$7:$B$846,0)))</f>
        <v/>
      </c>
      <c r="AW133" s="856" t="str">
        <f>IF($B133="","",INDEX('All CCC'!AW$7:AW$846,MATCH(WatchList!$B133,'All CCC'!$B$7:$B$846,0)))</f>
        <v/>
      </c>
      <c r="AX133" s="856" t="str">
        <f>IF($B133="","",INDEX('All CCC'!AX$7:AX$846,MATCH(WatchList!$B133,'All CCC'!$B$7:$B$846,0)))</f>
        <v/>
      </c>
      <c r="AY133" s="856" t="str">
        <f>IF($B133="","",INDEX('All CCC'!AY$7:AY$846,MATCH(WatchList!$B133,'All CCC'!$B$7:$B$846,0)))</f>
        <v/>
      </c>
      <c r="AZ133" s="856" t="str">
        <f>IF($B133="","",INDEX('All CCC'!AZ$7:AZ$846,MATCH(WatchList!$B133,'All CCC'!$B$7:$B$846,0)))</f>
        <v/>
      </c>
      <c r="BA133" s="856" t="str">
        <f>IF($B133="","",INDEX('All CCC'!BA$7:BA$846,MATCH(WatchList!$B133,'All CCC'!$B$7:$B$846,0)))</f>
        <v/>
      </c>
      <c r="BB133" s="856" t="str">
        <f>IF($B133="","",INDEX('All CCC'!BB$7:BB$846,MATCH(WatchList!$B133,'All CCC'!$B$7:$B$846,0)))</f>
        <v/>
      </c>
      <c r="BC133" s="856" t="str">
        <f>IF($B133="","",INDEX('All CCC'!BC$7:BC$846,MATCH(WatchList!$B133,'All CCC'!$B$7:$B$846,0)))</f>
        <v/>
      </c>
      <c r="BD133" s="856" t="str">
        <f>IF($B133="","",INDEX('All CCC'!BD$7:BD$846,MATCH(WatchList!$B133,'All CCC'!$B$7:$B$846,0)))</f>
        <v/>
      </c>
      <c r="BE133" s="856" t="str">
        <f>IF($B133="","",INDEX('All CCC'!BE$7:BE$846,MATCH(WatchList!$B133,'All CCC'!$B$7:$B$846,0)))</f>
        <v/>
      </c>
      <c r="BF133" s="856" t="str">
        <f>IF($B133="","",INDEX('All CCC'!BF$7:BF$846,MATCH(WatchList!$B133,'All CCC'!$B$7:$B$846,0)))</f>
        <v/>
      </c>
      <c r="BG133" s="856" t="str">
        <f>IF($B133="","",INDEX('All CCC'!BG$7:BG$846,MATCH(WatchList!$B133,'All CCC'!$B$7:$B$846,0)))</f>
        <v/>
      </c>
    </row>
    <row r="134" spans="1:59" x14ac:dyDescent="0.2">
      <c r="A134" s="550" t="str">
        <f>IF($B134="","",INDEX('All CCC'!A$7:A$846,MATCH(WatchList!$B134,'All CCC'!$B$7:$B$846,0)))</f>
        <v/>
      </c>
      <c r="B134" s="31"/>
      <c r="C134" s="856" t="str">
        <f>IF($B134="","",INDEX('All CCC'!C$7:C$846,MATCH(WatchList!$B134,'All CCC'!$B$7:$B$846,0)))</f>
        <v/>
      </c>
      <c r="D134" s="856" t="str">
        <f>IF($B134="","",INDEX('All CCC'!D$7:D$846,MATCH(WatchList!$B134,'All CCC'!$B$7:$B$846,0)))</f>
        <v/>
      </c>
      <c r="E134" s="856" t="str">
        <f>IF($B134="","",INDEX('All CCC'!E$7:E$846,MATCH(WatchList!$B134,'All CCC'!$B$7:$B$846,0)))</f>
        <v/>
      </c>
      <c r="F134" s="856" t="str">
        <f>IF($B134="","",INDEX('All CCC'!F$7:F$846,MATCH(WatchList!$B134,'All CCC'!$B$7:$B$846,0)))</f>
        <v/>
      </c>
      <c r="G134" s="856" t="str">
        <f>IF($B134="","",INDEX('All CCC'!G$7:G$846,MATCH(WatchList!$B134,'All CCC'!$B$7:$B$846,0)))</f>
        <v/>
      </c>
      <c r="H134" s="856" t="str">
        <f>IF($B134="","",INDEX('All CCC'!H$7:H$846,MATCH(WatchList!$B134,'All CCC'!$B$7:$B$846,0)))</f>
        <v/>
      </c>
      <c r="I134" s="856" t="str">
        <f>IF($B134="","",INDEX('All CCC'!I$7:I$846,MATCH(WatchList!$B134,'All CCC'!$B$7:$B$846,0)))</f>
        <v/>
      </c>
      <c r="J134" s="856" t="str">
        <f>IF($B134="","",INDEX('All CCC'!J$7:J$846,MATCH(WatchList!$B134,'All CCC'!$B$7:$B$846,0)))</f>
        <v/>
      </c>
      <c r="K134" s="856" t="str">
        <f>IF($B134="","",INDEX('All CCC'!K$7:K$846,MATCH(WatchList!$B134,'All CCC'!$B$7:$B$846,0)))</f>
        <v/>
      </c>
      <c r="L134" s="856" t="str">
        <f>IF($B134="","",INDEX('All CCC'!L$7:L$846,MATCH(WatchList!$B134,'All CCC'!$B$7:$B$846,0)))</f>
        <v/>
      </c>
      <c r="M134" s="856" t="str">
        <f>IF($B134="","",INDEX('All CCC'!M$7:M$846,MATCH(WatchList!$B134,'All CCC'!$B$7:$B$846,0)))</f>
        <v/>
      </c>
      <c r="N134" s="856" t="str">
        <f>IF($B134="","",INDEX('All CCC'!N$7:N$846,MATCH(WatchList!$B134,'All CCC'!$B$7:$B$846,0)))</f>
        <v/>
      </c>
      <c r="O134" s="856" t="str">
        <f>IF($B134="","",INDEX('All CCC'!O$7:O$846,MATCH(WatchList!$B134,'All CCC'!$B$7:$B$846,0)))</f>
        <v/>
      </c>
      <c r="P134" s="857" t="str">
        <f>IF($B134="","",INDEX('All CCC'!P$7:P$846,MATCH(WatchList!$B134,'All CCC'!$B$7:$B$846,0)))</f>
        <v/>
      </c>
      <c r="Q134" s="857" t="str">
        <f>IF($B134="","",INDEX('All CCC'!Q$7:Q$846,MATCH(WatchList!$B134,'All CCC'!$B$7:$B$846,0)))</f>
        <v/>
      </c>
      <c r="R134" s="856" t="str">
        <f>IF($B134="","",INDEX('All CCC'!R$7:R$846,MATCH(WatchList!$B134,'All CCC'!$B$7:$B$846,0)))</f>
        <v/>
      </c>
      <c r="S134" s="856" t="str">
        <f>IF($B134="","",INDEX('All CCC'!S$7:S$846,MATCH(WatchList!$B134,'All CCC'!$B$7:$B$846,0)))</f>
        <v/>
      </c>
      <c r="T134" s="856" t="str">
        <f>IF($B134="","",INDEX('All CCC'!T$7:T$846,MATCH(WatchList!$B134,'All CCC'!$B$7:$B$846,0)))</f>
        <v/>
      </c>
      <c r="U134" s="856" t="str">
        <f>IF($B134="","",INDEX('All CCC'!U$7:U$846,MATCH(WatchList!$B134,'All CCC'!$B$7:$B$846,0)))</f>
        <v/>
      </c>
      <c r="V134" s="856" t="str">
        <f>IF($B134="","",INDEX('All CCC'!V$7:V$846,MATCH(WatchList!$B134,'All CCC'!$B$7:$B$846,0)))</f>
        <v/>
      </c>
      <c r="W134" s="856" t="str">
        <f>IF($B134="","",INDEX('All CCC'!W$7:W$846,MATCH(WatchList!$B134,'All CCC'!$B$7:$B$846,0)))</f>
        <v/>
      </c>
      <c r="X134" s="856" t="str">
        <f>IF($B134="","",INDEX('All CCC'!X$7:X$846,MATCH(WatchList!$B134,'All CCC'!$B$7:$B$846,0)))</f>
        <v/>
      </c>
      <c r="Y134" s="856" t="str">
        <f>IF($B134="","",INDEX('All CCC'!Y$7:Y$846,MATCH(WatchList!$B134,'All CCC'!$B$7:$B$846,0)))</f>
        <v/>
      </c>
      <c r="Z134" s="856" t="str">
        <f>IF($B134="","",INDEX('All CCC'!Z$7:Z$846,MATCH(WatchList!$B134,'All CCC'!$B$7:$B$846,0)))</f>
        <v/>
      </c>
      <c r="AA134" s="856" t="str">
        <f>IF($B134="","",INDEX('All CCC'!AA$7:AA$846,MATCH(WatchList!$B134,'All CCC'!$B$7:$B$846,0)))</f>
        <v/>
      </c>
      <c r="AB134" s="856" t="str">
        <f>IF($B134="","",INDEX('All CCC'!AB$7:AB$846,MATCH(WatchList!$B134,'All CCC'!$B$7:$B$846,0)))</f>
        <v/>
      </c>
      <c r="AC134" s="856" t="str">
        <f>IF($B134="","",INDEX('All CCC'!AC$7:AC$846,MATCH(WatchList!$B134,'All CCC'!$B$7:$B$846,0)))</f>
        <v/>
      </c>
      <c r="AD134" s="856" t="str">
        <f>IF($B134="","",INDEX('All CCC'!AD$7:AD$846,MATCH(WatchList!$B134,'All CCC'!$B$7:$B$846,0)))</f>
        <v/>
      </c>
      <c r="AE134" s="856" t="str">
        <f>IF($B134="","",INDEX('All CCC'!AE$7:AE$846,MATCH(WatchList!$B134,'All CCC'!$B$7:$B$846,0)))</f>
        <v/>
      </c>
      <c r="AF134" s="856" t="str">
        <f>IF($B134="","",INDEX('All CCC'!AF$7:AF$846,MATCH(WatchList!$B134,'All CCC'!$B$7:$B$846,0)))</f>
        <v/>
      </c>
      <c r="AG134" s="856" t="str">
        <f>IF($B134="","",INDEX('All CCC'!AG$7:AG$846,MATCH(WatchList!$B134,'All CCC'!$B$7:$B$846,0)))</f>
        <v/>
      </c>
      <c r="AH134" s="856" t="str">
        <f>IF($B134="","",INDEX('All CCC'!AH$7:AH$846,MATCH(WatchList!$B134,'All CCC'!$B$7:$B$846,0)))</f>
        <v/>
      </c>
      <c r="AI134" s="856" t="str">
        <f>IF($B134="","",INDEX('All CCC'!AI$7:AI$846,MATCH(WatchList!$B134,'All CCC'!$B$7:$B$846,0)))</f>
        <v/>
      </c>
      <c r="AJ134" s="856" t="str">
        <f>IF($B134="","",INDEX('All CCC'!AJ$7:AJ$846,MATCH(WatchList!$B134,'All CCC'!$B$7:$B$846,0)))</f>
        <v/>
      </c>
      <c r="AK134" s="856" t="str">
        <f>IF($B134="","",INDEX('All CCC'!AK$7:AK$846,MATCH(WatchList!$B134,'All CCC'!$B$7:$B$846,0)))</f>
        <v/>
      </c>
      <c r="AL134" s="856" t="str">
        <f>IF($B134="","",INDEX('All CCC'!AL$7:AL$846,MATCH(WatchList!$B134,'All CCC'!$B$7:$B$846,0)))</f>
        <v/>
      </c>
      <c r="AM134" s="856" t="str">
        <f>IF($B134="","",INDEX('All CCC'!AM$7:AM$846,MATCH(WatchList!$B134,'All CCC'!$B$7:$B$846,0)))</f>
        <v/>
      </c>
      <c r="AN134" s="856" t="str">
        <f>IF($B134="","",INDEX('All CCC'!AN$7:AN$846,MATCH(WatchList!$B134,'All CCC'!$B$7:$B$846,0)))</f>
        <v/>
      </c>
      <c r="AO134" s="856" t="str">
        <f>IF($B134="","",INDEX('All CCC'!AO$7:AO$846,MATCH(WatchList!$B134,'All CCC'!$B$7:$B$846,0)))</f>
        <v/>
      </c>
      <c r="AP134" s="856" t="str">
        <f>IF($B134="","",INDEX('All CCC'!AP$7:AP$846,MATCH(WatchList!$B134,'All CCC'!$B$7:$B$846,0)))</f>
        <v/>
      </c>
      <c r="AQ134" s="856" t="str">
        <f>IF($B134="","",INDEX('All CCC'!AQ$7:AQ$846,MATCH(WatchList!$B134,'All CCC'!$B$7:$B$846,0)))</f>
        <v/>
      </c>
      <c r="AR134" s="856" t="str">
        <f>IF($B134="","",INDEX('All CCC'!AR$7:AR$846,MATCH(WatchList!$B134,'All CCC'!$B$7:$B$846,0)))</f>
        <v/>
      </c>
      <c r="AS134" s="856" t="str">
        <f>IF($B134="","",INDEX('All CCC'!AS$7:AS$846,MATCH(WatchList!$B134,'All CCC'!$B$7:$B$846,0)))</f>
        <v/>
      </c>
      <c r="AT134" s="856" t="str">
        <f>IF($B134="","",INDEX('All CCC'!AT$7:AT$846,MATCH(WatchList!$B134,'All CCC'!$B$7:$B$846,0)))</f>
        <v/>
      </c>
      <c r="AU134" s="856" t="str">
        <f>IF($B134="","",INDEX('All CCC'!AU$7:AU$846,MATCH(WatchList!$B134,'All CCC'!$B$7:$B$846,0)))</f>
        <v/>
      </c>
      <c r="AV134" s="856" t="str">
        <f>IF($B134="","",INDEX('All CCC'!AV$7:AV$846,MATCH(WatchList!$B134,'All CCC'!$B$7:$B$846,0)))</f>
        <v/>
      </c>
      <c r="AW134" s="856" t="str">
        <f>IF($B134="","",INDEX('All CCC'!AW$7:AW$846,MATCH(WatchList!$B134,'All CCC'!$B$7:$B$846,0)))</f>
        <v/>
      </c>
      <c r="AX134" s="856" t="str">
        <f>IF($B134="","",INDEX('All CCC'!AX$7:AX$846,MATCH(WatchList!$B134,'All CCC'!$B$7:$B$846,0)))</f>
        <v/>
      </c>
      <c r="AY134" s="856" t="str">
        <f>IF($B134="","",INDEX('All CCC'!AY$7:AY$846,MATCH(WatchList!$B134,'All CCC'!$B$7:$B$846,0)))</f>
        <v/>
      </c>
      <c r="AZ134" s="856" t="str">
        <f>IF($B134="","",INDEX('All CCC'!AZ$7:AZ$846,MATCH(WatchList!$B134,'All CCC'!$B$7:$B$846,0)))</f>
        <v/>
      </c>
      <c r="BA134" s="856" t="str">
        <f>IF($B134="","",INDEX('All CCC'!BA$7:BA$846,MATCH(WatchList!$B134,'All CCC'!$B$7:$B$846,0)))</f>
        <v/>
      </c>
      <c r="BB134" s="856" t="str">
        <f>IF($B134="","",INDEX('All CCC'!BB$7:BB$846,MATCH(WatchList!$B134,'All CCC'!$B$7:$B$846,0)))</f>
        <v/>
      </c>
      <c r="BC134" s="856" t="str">
        <f>IF($B134="","",INDEX('All CCC'!BC$7:BC$846,MATCH(WatchList!$B134,'All CCC'!$B$7:$B$846,0)))</f>
        <v/>
      </c>
      <c r="BD134" s="856" t="str">
        <f>IF($B134="","",INDEX('All CCC'!BD$7:BD$846,MATCH(WatchList!$B134,'All CCC'!$B$7:$B$846,0)))</f>
        <v/>
      </c>
      <c r="BE134" s="856" t="str">
        <f>IF($B134="","",INDEX('All CCC'!BE$7:BE$846,MATCH(WatchList!$B134,'All CCC'!$B$7:$B$846,0)))</f>
        <v/>
      </c>
      <c r="BF134" s="856" t="str">
        <f>IF($B134="","",INDEX('All CCC'!BF$7:BF$846,MATCH(WatchList!$B134,'All CCC'!$B$7:$B$846,0)))</f>
        <v/>
      </c>
      <c r="BG134" s="856" t="str">
        <f>IF($B134="","",INDEX('All CCC'!BG$7:BG$846,MATCH(WatchList!$B134,'All CCC'!$B$7:$B$846,0)))</f>
        <v/>
      </c>
    </row>
    <row r="135" spans="1:59" x14ac:dyDescent="0.2">
      <c r="A135" s="550" t="str">
        <f>IF($B135="","",INDEX('All CCC'!A$7:A$846,MATCH(WatchList!$B135,'All CCC'!$B$7:$B$846,0)))</f>
        <v/>
      </c>
      <c r="B135" s="31"/>
      <c r="C135" s="856" t="str">
        <f>IF($B135="","",INDEX('All CCC'!C$7:C$846,MATCH(WatchList!$B135,'All CCC'!$B$7:$B$846,0)))</f>
        <v/>
      </c>
      <c r="D135" s="856" t="str">
        <f>IF($B135="","",INDEX('All CCC'!D$7:D$846,MATCH(WatchList!$B135,'All CCC'!$B$7:$B$846,0)))</f>
        <v/>
      </c>
      <c r="E135" s="856" t="str">
        <f>IF($B135="","",INDEX('All CCC'!E$7:E$846,MATCH(WatchList!$B135,'All CCC'!$B$7:$B$846,0)))</f>
        <v/>
      </c>
      <c r="F135" s="856" t="str">
        <f>IF($B135="","",INDEX('All CCC'!F$7:F$846,MATCH(WatchList!$B135,'All CCC'!$B$7:$B$846,0)))</f>
        <v/>
      </c>
      <c r="G135" s="856" t="str">
        <f>IF($B135="","",INDEX('All CCC'!G$7:G$846,MATCH(WatchList!$B135,'All CCC'!$B$7:$B$846,0)))</f>
        <v/>
      </c>
      <c r="H135" s="856" t="str">
        <f>IF($B135="","",INDEX('All CCC'!H$7:H$846,MATCH(WatchList!$B135,'All CCC'!$B$7:$B$846,0)))</f>
        <v/>
      </c>
      <c r="I135" s="856" t="str">
        <f>IF($B135="","",INDEX('All CCC'!I$7:I$846,MATCH(WatchList!$B135,'All CCC'!$B$7:$B$846,0)))</f>
        <v/>
      </c>
      <c r="J135" s="856" t="str">
        <f>IF($B135="","",INDEX('All CCC'!J$7:J$846,MATCH(WatchList!$B135,'All CCC'!$B$7:$B$846,0)))</f>
        <v/>
      </c>
      <c r="K135" s="856" t="str">
        <f>IF($B135="","",INDEX('All CCC'!K$7:K$846,MATCH(WatchList!$B135,'All CCC'!$B$7:$B$846,0)))</f>
        <v/>
      </c>
      <c r="L135" s="856" t="str">
        <f>IF($B135="","",INDEX('All CCC'!L$7:L$846,MATCH(WatchList!$B135,'All CCC'!$B$7:$B$846,0)))</f>
        <v/>
      </c>
      <c r="M135" s="856" t="str">
        <f>IF($B135="","",INDEX('All CCC'!M$7:M$846,MATCH(WatchList!$B135,'All CCC'!$B$7:$B$846,0)))</f>
        <v/>
      </c>
      <c r="N135" s="856" t="str">
        <f>IF($B135="","",INDEX('All CCC'!N$7:N$846,MATCH(WatchList!$B135,'All CCC'!$B$7:$B$846,0)))</f>
        <v/>
      </c>
      <c r="O135" s="856" t="str">
        <f>IF($B135="","",INDEX('All CCC'!O$7:O$846,MATCH(WatchList!$B135,'All CCC'!$B$7:$B$846,0)))</f>
        <v/>
      </c>
      <c r="P135" s="857" t="str">
        <f>IF($B135="","",INDEX('All CCC'!P$7:P$846,MATCH(WatchList!$B135,'All CCC'!$B$7:$B$846,0)))</f>
        <v/>
      </c>
      <c r="Q135" s="857" t="str">
        <f>IF($B135="","",INDEX('All CCC'!Q$7:Q$846,MATCH(WatchList!$B135,'All CCC'!$B$7:$B$846,0)))</f>
        <v/>
      </c>
      <c r="R135" s="856" t="str">
        <f>IF($B135="","",INDEX('All CCC'!R$7:R$846,MATCH(WatchList!$B135,'All CCC'!$B$7:$B$846,0)))</f>
        <v/>
      </c>
      <c r="S135" s="856" t="str">
        <f>IF($B135="","",INDEX('All CCC'!S$7:S$846,MATCH(WatchList!$B135,'All CCC'!$B$7:$B$846,0)))</f>
        <v/>
      </c>
      <c r="T135" s="856" t="str">
        <f>IF($B135="","",INDEX('All CCC'!T$7:T$846,MATCH(WatchList!$B135,'All CCC'!$B$7:$B$846,0)))</f>
        <v/>
      </c>
      <c r="U135" s="856" t="str">
        <f>IF($B135="","",INDEX('All CCC'!U$7:U$846,MATCH(WatchList!$B135,'All CCC'!$B$7:$B$846,0)))</f>
        <v/>
      </c>
      <c r="V135" s="856" t="str">
        <f>IF($B135="","",INDEX('All CCC'!V$7:V$846,MATCH(WatchList!$B135,'All CCC'!$B$7:$B$846,0)))</f>
        <v/>
      </c>
      <c r="W135" s="856" t="str">
        <f>IF($B135="","",INDEX('All CCC'!W$7:W$846,MATCH(WatchList!$B135,'All CCC'!$B$7:$B$846,0)))</f>
        <v/>
      </c>
      <c r="X135" s="856" t="str">
        <f>IF($B135="","",INDEX('All CCC'!X$7:X$846,MATCH(WatchList!$B135,'All CCC'!$B$7:$B$846,0)))</f>
        <v/>
      </c>
      <c r="Y135" s="856" t="str">
        <f>IF($B135="","",INDEX('All CCC'!Y$7:Y$846,MATCH(WatchList!$B135,'All CCC'!$B$7:$B$846,0)))</f>
        <v/>
      </c>
      <c r="Z135" s="856" t="str">
        <f>IF($B135="","",INDEX('All CCC'!Z$7:Z$846,MATCH(WatchList!$B135,'All CCC'!$B$7:$B$846,0)))</f>
        <v/>
      </c>
      <c r="AA135" s="856" t="str">
        <f>IF($B135="","",INDEX('All CCC'!AA$7:AA$846,MATCH(WatchList!$B135,'All CCC'!$B$7:$B$846,0)))</f>
        <v/>
      </c>
      <c r="AB135" s="856" t="str">
        <f>IF($B135="","",INDEX('All CCC'!AB$7:AB$846,MATCH(WatchList!$B135,'All CCC'!$B$7:$B$846,0)))</f>
        <v/>
      </c>
      <c r="AC135" s="856" t="str">
        <f>IF($B135="","",INDEX('All CCC'!AC$7:AC$846,MATCH(WatchList!$B135,'All CCC'!$B$7:$B$846,0)))</f>
        <v/>
      </c>
      <c r="AD135" s="856" t="str">
        <f>IF($B135="","",INDEX('All CCC'!AD$7:AD$846,MATCH(WatchList!$B135,'All CCC'!$B$7:$B$846,0)))</f>
        <v/>
      </c>
      <c r="AE135" s="856" t="str">
        <f>IF($B135="","",INDEX('All CCC'!AE$7:AE$846,MATCH(WatchList!$B135,'All CCC'!$B$7:$B$846,0)))</f>
        <v/>
      </c>
      <c r="AF135" s="856" t="str">
        <f>IF($B135="","",INDEX('All CCC'!AF$7:AF$846,MATCH(WatchList!$B135,'All CCC'!$B$7:$B$846,0)))</f>
        <v/>
      </c>
      <c r="AG135" s="856" t="str">
        <f>IF($B135="","",INDEX('All CCC'!AG$7:AG$846,MATCH(WatchList!$B135,'All CCC'!$B$7:$B$846,0)))</f>
        <v/>
      </c>
      <c r="AH135" s="856" t="str">
        <f>IF($B135="","",INDEX('All CCC'!AH$7:AH$846,MATCH(WatchList!$B135,'All CCC'!$B$7:$B$846,0)))</f>
        <v/>
      </c>
      <c r="AI135" s="856" t="str">
        <f>IF($B135="","",INDEX('All CCC'!AI$7:AI$846,MATCH(WatchList!$B135,'All CCC'!$B$7:$B$846,0)))</f>
        <v/>
      </c>
      <c r="AJ135" s="856" t="str">
        <f>IF($B135="","",INDEX('All CCC'!AJ$7:AJ$846,MATCH(WatchList!$B135,'All CCC'!$B$7:$B$846,0)))</f>
        <v/>
      </c>
      <c r="AK135" s="856" t="str">
        <f>IF($B135="","",INDEX('All CCC'!AK$7:AK$846,MATCH(WatchList!$B135,'All CCC'!$B$7:$B$846,0)))</f>
        <v/>
      </c>
      <c r="AL135" s="856" t="str">
        <f>IF($B135="","",INDEX('All CCC'!AL$7:AL$846,MATCH(WatchList!$B135,'All CCC'!$B$7:$B$846,0)))</f>
        <v/>
      </c>
      <c r="AM135" s="856" t="str">
        <f>IF($B135="","",INDEX('All CCC'!AM$7:AM$846,MATCH(WatchList!$B135,'All CCC'!$B$7:$B$846,0)))</f>
        <v/>
      </c>
      <c r="AN135" s="856" t="str">
        <f>IF($B135="","",INDEX('All CCC'!AN$7:AN$846,MATCH(WatchList!$B135,'All CCC'!$B$7:$B$846,0)))</f>
        <v/>
      </c>
      <c r="AO135" s="856" t="str">
        <f>IF($B135="","",INDEX('All CCC'!AO$7:AO$846,MATCH(WatchList!$B135,'All CCC'!$B$7:$B$846,0)))</f>
        <v/>
      </c>
      <c r="AP135" s="856" t="str">
        <f>IF($B135="","",INDEX('All CCC'!AP$7:AP$846,MATCH(WatchList!$B135,'All CCC'!$B$7:$B$846,0)))</f>
        <v/>
      </c>
      <c r="AQ135" s="856" t="str">
        <f>IF($B135="","",INDEX('All CCC'!AQ$7:AQ$846,MATCH(WatchList!$B135,'All CCC'!$B$7:$B$846,0)))</f>
        <v/>
      </c>
      <c r="AR135" s="856" t="str">
        <f>IF($B135="","",INDEX('All CCC'!AR$7:AR$846,MATCH(WatchList!$B135,'All CCC'!$B$7:$B$846,0)))</f>
        <v/>
      </c>
      <c r="AS135" s="856" t="str">
        <f>IF($B135="","",INDEX('All CCC'!AS$7:AS$846,MATCH(WatchList!$B135,'All CCC'!$B$7:$B$846,0)))</f>
        <v/>
      </c>
      <c r="AT135" s="856" t="str">
        <f>IF($B135="","",INDEX('All CCC'!AT$7:AT$846,MATCH(WatchList!$B135,'All CCC'!$B$7:$B$846,0)))</f>
        <v/>
      </c>
      <c r="AU135" s="856" t="str">
        <f>IF($B135="","",INDEX('All CCC'!AU$7:AU$846,MATCH(WatchList!$B135,'All CCC'!$B$7:$B$846,0)))</f>
        <v/>
      </c>
      <c r="AV135" s="856" t="str">
        <f>IF($B135="","",INDEX('All CCC'!AV$7:AV$846,MATCH(WatchList!$B135,'All CCC'!$B$7:$B$846,0)))</f>
        <v/>
      </c>
      <c r="AW135" s="856" t="str">
        <f>IF($B135="","",INDEX('All CCC'!AW$7:AW$846,MATCH(WatchList!$B135,'All CCC'!$B$7:$B$846,0)))</f>
        <v/>
      </c>
      <c r="AX135" s="856" t="str">
        <f>IF($B135="","",INDEX('All CCC'!AX$7:AX$846,MATCH(WatchList!$B135,'All CCC'!$B$7:$B$846,0)))</f>
        <v/>
      </c>
      <c r="AY135" s="856" t="str">
        <f>IF($B135="","",INDEX('All CCC'!AY$7:AY$846,MATCH(WatchList!$B135,'All CCC'!$B$7:$B$846,0)))</f>
        <v/>
      </c>
      <c r="AZ135" s="856" t="str">
        <f>IF($B135="","",INDEX('All CCC'!AZ$7:AZ$846,MATCH(WatchList!$B135,'All CCC'!$B$7:$B$846,0)))</f>
        <v/>
      </c>
      <c r="BA135" s="856" t="str">
        <f>IF($B135="","",INDEX('All CCC'!BA$7:BA$846,MATCH(WatchList!$B135,'All CCC'!$B$7:$B$846,0)))</f>
        <v/>
      </c>
      <c r="BB135" s="856" t="str">
        <f>IF($B135="","",INDEX('All CCC'!BB$7:BB$846,MATCH(WatchList!$B135,'All CCC'!$B$7:$B$846,0)))</f>
        <v/>
      </c>
      <c r="BC135" s="856" t="str">
        <f>IF($B135="","",INDEX('All CCC'!BC$7:BC$846,MATCH(WatchList!$B135,'All CCC'!$B$7:$B$846,0)))</f>
        <v/>
      </c>
      <c r="BD135" s="856" t="str">
        <f>IF($B135="","",INDEX('All CCC'!BD$7:BD$846,MATCH(WatchList!$B135,'All CCC'!$B$7:$B$846,0)))</f>
        <v/>
      </c>
      <c r="BE135" s="856" t="str">
        <f>IF($B135="","",INDEX('All CCC'!BE$7:BE$846,MATCH(WatchList!$B135,'All CCC'!$B$7:$B$846,0)))</f>
        <v/>
      </c>
      <c r="BF135" s="856" t="str">
        <f>IF($B135="","",INDEX('All CCC'!BF$7:BF$846,MATCH(WatchList!$B135,'All CCC'!$B$7:$B$846,0)))</f>
        <v/>
      </c>
      <c r="BG135" s="856" t="str">
        <f>IF($B135="","",INDEX('All CCC'!BG$7:BG$846,MATCH(WatchList!$B135,'All CCC'!$B$7:$B$846,0)))</f>
        <v/>
      </c>
    </row>
    <row r="136" spans="1:59" x14ac:dyDescent="0.2">
      <c r="A136" s="550" t="str">
        <f>IF($B136="","",INDEX('All CCC'!A$7:A$846,MATCH(WatchList!$B136,'All CCC'!$B$7:$B$846,0)))</f>
        <v/>
      </c>
      <c r="B136" s="31"/>
      <c r="C136" s="856" t="str">
        <f>IF($B136="","",INDEX('All CCC'!C$7:C$846,MATCH(WatchList!$B136,'All CCC'!$B$7:$B$846,0)))</f>
        <v/>
      </c>
      <c r="D136" s="856" t="str">
        <f>IF($B136="","",INDEX('All CCC'!D$7:D$846,MATCH(WatchList!$B136,'All CCC'!$B$7:$B$846,0)))</f>
        <v/>
      </c>
      <c r="E136" s="856" t="str">
        <f>IF($B136="","",INDEX('All CCC'!E$7:E$846,MATCH(WatchList!$B136,'All CCC'!$B$7:$B$846,0)))</f>
        <v/>
      </c>
      <c r="F136" s="856" t="str">
        <f>IF($B136="","",INDEX('All CCC'!F$7:F$846,MATCH(WatchList!$B136,'All CCC'!$B$7:$B$846,0)))</f>
        <v/>
      </c>
      <c r="G136" s="856" t="str">
        <f>IF($B136="","",INDEX('All CCC'!G$7:G$846,MATCH(WatchList!$B136,'All CCC'!$B$7:$B$846,0)))</f>
        <v/>
      </c>
      <c r="H136" s="856" t="str">
        <f>IF($B136="","",INDEX('All CCC'!H$7:H$846,MATCH(WatchList!$B136,'All CCC'!$B$7:$B$846,0)))</f>
        <v/>
      </c>
      <c r="I136" s="856" t="str">
        <f>IF($B136="","",INDEX('All CCC'!I$7:I$846,MATCH(WatchList!$B136,'All CCC'!$B$7:$B$846,0)))</f>
        <v/>
      </c>
      <c r="J136" s="856" t="str">
        <f>IF($B136="","",INDEX('All CCC'!J$7:J$846,MATCH(WatchList!$B136,'All CCC'!$B$7:$B$846,0)))</f>
        <v/>
      </c>
      <c r="K136" s="856" t="str">
        <f>IF($B136="","",INDEX('All CCC'!K$7:K$846,MATCH(WatchList!$B136,'All CCC'!$B$7:$B$846,0)))</f>
        <v/>
      </c>
      <c r="L136" s="856" t="str">
        <f>IF($B136="","",INDEX('All CCC'!L$7:L$846,MATCH(WatchList!$B136,'All CCC'!$B$7:$B$846,0)))</f>
        <v/>
      </c>
      <c r="M136" s="856" t="str">
        <f>IF($B136="","",INDEX('All CCC'!M$7:M$846,MATCH(WatchList!$B136,'All CCC'!$B$7:$B$846,0)))</f>
        <v/>
      </c>
      <c r="N136" s="856" t="str">
        <f>IF($B136="","",INDEX('All CCC'!N$7:N$846,MATCH(WatchList!$B136,'All CCC'!$B$7:$B$846,0)))</f>
        <v/>
      </c>
      <c r="O136" s="856" t="str">
        <f>IF($B136="","",INDEX('All CCC'!O$7:O$846,MATCH(WatchList!$B136,'All CCC'!$B$7:$B$846,0)))</f>
        <v/>
      </c>
      <c r="P136" s="857" t="str">
        <f>IF($B136="","",INDEX('All CCC'!P$7:P$846,MATCH(WatchList!$B136,'All CCC'!$B$7:$B$846,0)))</f>
        <v/>
      </c>
      <c r="Q136" s="857" t="str">
        <f>IF($B136="","",INDEX('All CCC'!Q$7:Q$846,MATCH(WatchList!$B136,'All CCC'!$B$7:$B$846,0)))</f>
        <v/>
      </c>
      <c r="R136" s="856" t="str">
        <f>IF($B136="","",INDEX('All CCC'!R$7:R$846,MATCH(WatchList!$B136,'All CCC'!$B$7:$B$846,0)))</f>
        <v/>
      </c>
      <c r="S136" s="856" t="str">
        <f>IF($B136="","",INDEX('All CCC'!S$7:S$846,MATCH(WatchList!$B136,'All CCC'!$B$7:$B$846,0)))</f>
        <v/>
      </c>
      <c r="T136" s="856" t="str">
        <f>IF($B136="","",INDEX('All CCC'!T$7:T$846,MATCH(WatchList!$B136,'All CCC'!$B$7:$B$846,0)))</f>
        <v/>
      </c>
      <c r="U136" s="856" t="str">
        <f>IF($B136="","",INDEX('All CCC'!U$7:U$846,MATCH(WatchList!$B136,'All CCC'!$B$7:$B$846,0)))</f>
        <v/>
      </c>
      <c r="V136" s="856" t="str">
        <f>IF($B136="","",INDEX('All CCC'!V$7:V$846,MATCH(WatchList!$B136,'All CCC'!$B$7:$B$846,0)))</f>
        <v/>
      </c>
      <c r="W136" s="856" t="str">
        <f>IF($B136="","",INDEX('All CCC'!W$7:W$846,MATCH(WatchList!$B136,'All CCC'!$B$7:$B$846,0)))</f>
        <v/>
      </c>
      <c r="X136" s="856" t="str">
        <f>IF($B136="","",INDEX('All CCC'!X$7:X$846,MATCH(WatchList!$B136,'All CCC'!$B$7:$B$846,0)))</f>
        <v/>
      </c>
      <c r="Y136" s="856" t="str">
        <f>IF($B136="","",INDEX('All CCC'!Y$7:Y$846,MATCH(WatchList!$B136,'All CCC'!$B$7:$B$846,0)))</f>
        <v/>
      </c>
      <c r="Z136" s="856" t="str">
        <f>IF($B136="","",INDEX('All CCC'!Z$7:Z$846,MATCH(WatchList!$B136,'All CCC'!$B$7:$B$846,0)))</f>
        <v/>
      </c>
      <c r="AA136" s="856" t="str">
        <f>IF($B136="","",INDEX('All CCC'!AA$7:AA$846,MATCH(WatchList!$B136,'All CCC'!$B$7:$B$846,0)))</f>
        <v/>
      </c>
      <c r="AB136" s="856" t="str">
        <f>IF($B136="","",INDEX('All CCC'!AB$7:AB$846,MATCH(WatchList!$B136,'All CCC'!$B$7:$B$846,0)))</f>
        <v/>
      </c>
      <c r="AC136" s="856" t="str">
        <f>IF($B136="","",INDEX('All CCC'!AC$7:AC$846,MATCH(WatchList!$B136,'All CCC'!$B$7:$B$846,0)))</f>
        <v/>
      </c>
      <c r="AD136" s="856" t="str">
        <f>IF($B136="","",INDEX('All CCC'!AD$7:AD$846,MATCH(WatchList!$B136,'All CCC'!$B$7:$B$846,0)))</f>
        <v/>
      </c>
      <c r="AE136" s="856" t="str">
        <f>IF($B136="","",INDEX('All CCC'!AE$7:AE$846,MATCH(WatchList!$B136,'All CCC'!$B$7:$B$846,0)))</f>
        <v/>
      </c>
      <c r="AF136" s="856" t="str">
        <f>IF($B136="","",INDEX('All CCC'!AF$7:AF$846,MATCH(WatchList!$B136,'All CCC'!$B$7:$B$846,0)))</f>
        <v/>
      </c>
      <c r="AG136" s="856" t="str">
        <f>IF($B136="","",INDEX('All CCC'!AG$7:AG$846,MATCH(WatchList!$B136,'All CCC'!$B$7:$B$846,0)))</f>
        <v/>
      </c>
      <c r="AH136" s="856" t="str">
        <f>IF($B136="","",INDEX('All CCC'!AH$7:AH$846,MATCH(WatchList!$B136,'All CCC'!$B$7:$B$846,0)))</f>
        <v/>
      </c>
      <c r="AI136" s="856" t="str">
        <f>IF($B136="","",INDEX('All CCC'!AI$7:AI$846,MATCH(WatchList!$B136,'All CCC'!$B$7:$B$846,0)))</f>
        <v/>
      </c>
      <c r="AJ136" s="856" t="str">
        <f>IF($B136="","",INDEX('All CCC'!AJ$7:AJ$846,MATCH(WatchList!$B136,'All CCC'!$B$7:$B$846,0)))</f>
        <v/>
      </c>
      <c r="AK136" s="856" t="str">
        <f>IF($B136="","",INDEX('All CCC'!AK$7:AK$846,MATCH(WatchList!$B136,'All CCC'!$B$7:$B$846,0)))</f>
        <v/>
      </c>
      <c r="AL136" s="856" t="str">
        <f>IF($B136="","",INDEX('All CCC'!AL$7:AL$846,MATCH(WatchList!$B136,'All CCC'!$B$7:$B$846,0)))</f>
        <v/>
      </c>
      <c r="AM136" s="856" t="str">
        <f>IF($B136="","",INDEX('All CCC'!AM$7:AM$846,MATCH(WatchList!$B136,'All CCC'!$B$7:$B$846,0)))</f>
        <v/>
      </c>
      <c r="AN136" s="856" t="str">
        <f>IF($B136="","",INDEX('All CCC'!AN$7:AN$846,MATCH(WatchList!$B136,'All CCC'!$B$7:$B$846,0)))</f>
        <v/>
      </c>
      <c r="AO136" s="856" t="str">
        <f>IF($B136="","",INDEX('All CCC'!AO$7:AO$846,MATCH(WatchList!$B136,'All CCC'!$B$7:$B$846,0)))</f>
        <v/>
      </c>
      <c r="AP136" s="856" t="str">
        <f>IF($B136="","",INDEX('All CCC'!AP$7:AP$846,MATCH(WatchList!$B136,'All CCC'!$B$7:$B$846,0)))</f>
        <v/>
      </c>
      <c r="AQ136" s="856" t="str">
        <f>IF($B136="","",INDEX('All CCC'!AQ$7:AQ$846,MATCH(WatchList!$B136,'All CCC'!$B$7:$B$846,0)))</f>
        <v/>
      </c>
      <c r="AR136" s="856" t="str">
        <f>IF($B136="","",INDEX('All CCC'!AR$7:AR$846,MATCH(WatchList!$B136,'All CCC'!$B$7:$B$846,0)))</f>
        <v/>
      </c>
      <c r="AS136" s="856" t="str">
        <f>IF($B136="","",INDEX('All CCC'!AS$7:AS$846,MATCH(WatchList!$B136,'All CCC'!$B$7:$B$846,0)))</f>
        <v/>
      </c>
      <c r="AT136" s="856" t="str">
        <f>IF($B136="","",INDEX('All CCC'!AT$7:AT$846,MATCH(WatchList!$B136,'All CCC'!$B$7:$B$846,0)))</f>
        <v/>
      </c>
      <c r="AU136" s="856" t="str">
        <f>IF($B136="","",INDEX('All CCC'!AU$7:AU$846,MATCH(WatchList!$B136,'All CCC'!$B$7:$B$846,0)))</f>
        <v/>
      </c>
      <c r="AV136" s="856" t="str">
        <f>IF($B136="","",INDEX('All CCC'!AV$7:AV$846,MATCH(WatchList!$B136,'All CCC'!$B$7:$B$846,0)))</f>
        <v/>
      </c>
      <c r="AW136" s="856" t="str">
        <f>IF($B136="","",INDEX('All CCC'!AW$7:AW$846,MATCH(WatchList!$B136,'All CCC'!$B$7:$B$846,0)))</f>
        <v/>
      </c>
      <c r="AX136" s="856" t="str">
        <f>IF($B136="","",INDEX('All CCC'!AX$7:AX$846,MATCH(WatchList!$B136,'All CCC'!$B$7:$B$846,0)))</f>
        <v/>
      </c>
      <c r="AY136" s="856" t="str">
        <f>IF($B136="","",INDEX('All CCC'!AY$7:AY$846,MATCH(WatchList!$B136,'All CCC'!$B$7:$B$846,0)))</f>
        <v/>
      </c>
      <c r="AZ136" s="856" t="str">
        <f>IF($B136="","",INDEX('All CCC'!AZ$7:AZ$846,MATCH(WatchList!$B136,'All CCC'!$B$7:$B$846,0)))</f>
        <v/>
      </c>
      <c r="BA136" s="856" t="str">
        <f>IF($B136="","",INDEX('All CCC'!BA$7:BA$846,MATCH(WatchList!$B136,'All CCC'!$B$7:$B$846,0)))</f>
        <v/>
      </c>
      <c r="BB136" s="856" t="str">
        <f>IF($B136="","",INDEX('All CCC'!BB$7:BB$846,MATCH(WatchList!$B136,'All CCC'!$B$7:$B$846,0)))</f>
        <v/>
      </c>
      <c r="BC136" s="856" t="str">
        <f>IF($B136="","",INDEX('All CCC'!BC$7:BC$846,MATCH(WatchList!$B136,'All CCC'!$B$7:$B$846,0)))</f>
        <v/>
      </c>
      <c r="BD136" s="856" t="str">
        <f>IF($B136="","",INDEX('All CCC'!BD$7:BD$846,MATCH(WatchList!$B136,'All CCC'!$B$7:$B$846,0)))</f>
        <v/>
      </c>
      <c r="BE136" s="856" t="str">
        <f>IF($B136="","",INDEX('All CCC'!BE$7:BE$846,MATCH(WatchList!$B136,'All CCC'!$B$7:$B$846,0)))</f>
        <v/>
      </c>
      <c r="BF136" s="856" t="str">
        <f>IF($B136="","",INDEX('All CCC'!BF$7:BF$846,MATCH(WatchList!$B136,'All CCC'!$B$7:$B$846,0)))</f>
        <v/>
      </c>
      <c r="BG136" s="856" t="str">
        <f>IF($B136="","",INDEX('All CCC'!BG$7:BG$846,MATCH(WatchList!$B136,'All CCC'!$B$7:$B$846,0)))</f>
        <v/>
      </c>
    </row>
    <row r="137" spans="1:59" x14ac:dyDescent="0.2">
      <c r="A137" s="550" t="str">
        <f>IF($B137="","",INDEX('All CCC'!A$7:A$846,MATCH(WatchList!$B137,'All CCC'!$B$7:$B$846,0)))</f>
        <v/>
      </c>
      <c r="B137" s="31"/>
      <c r="C137" s="856" t="str">
        <f>IF($B137="","",INDEX('All CCC'!C$7:C$846,MATCH(WatchList!$B137,'All CCC'!$B$7:$B$846,0)))</f>
        <v/>
      </c>
      <c r="D137" s="856" t="str">
        <f>IF($B137="","",INDEX('All CCC'!D$7:D$846,MATCH(WatchList!$B137,'All CCC'!$B$7:$B$846,0)))</f>
        <v/>
      </c>
      <c r="E137" s="856" t="str">
        <f>IF($B137="","",INDEX('All CCC'!E$7:E$846,MATCH(WatchList!$B137,'All CCC'!$B$7:$B$846,0)))</f>
        <v/>
      </c>
      <c r="F137" s="856" t="str">
        <f>IF($B137="","",INDEX('All CCC'!F$7:F$846,MATCH(WatchList!$B137,'All CCC'!$B$7:$B$846,0)))</f>
        <v/>
      </c>
      <c r="G137" s="856" t="str">
        <f>IF($B137="","",INDEX('All CCC'!G$7:G$846,MATCH(WatchList!$B137,'All CCC'!$B$7:$B$846,0)))</f>
        <v/>
      </c>
      <c r="H137" s="856" t="str">
        <f>IF($B137="","",INDEX('All CCC'!H$7:H$846,MATCH(WatchList!$B137,'All CCC'!$B$7:$B$846,0)))</f>
        <v/>
      </c>
      <c r="I137" s="856" t="str">
        <f>IF($B137="","",INDEX('All CCC'!I$7:I$846,MATCH(WatchList!$B137,'All CCC'!$B$7:$B$846,0)))</f>
        <v/>
      </c>
      <c r="J137" s="856" t="str">
        <f>IF($B137="","",INDEX('All CCC'!J$7:J$846,MATCH(WatchList!$B137,'All CCC'!$B$7:$B$846,0)))</f>
        <v/>
      </c>
      <c r="K137" s="856" t="str">
        <f>IF($B137="","",INDEX('All CCC'!K$7:K$846,MATCH(WatchList!$B137,'All CCC'!$B$7:$B$846,0)))</f>
        <v/>
      </c>
      <c r="L137" s="856" t="str">
        <f>IF($B137="","",INDEX('All CCC'!L$7:L$846,MATCH(WatchList!$B137,'All CCC'!$B$7:$B$846,0)))</f>
        <v/>
      </c>
      <c r="M137" s="856" t="str">
        <f>IF($B137="","",INDEX('All CCC'!M$7:M$846,MATCH(WatchList!$B137,'All CCC'!$B$7:$B$846,0)))</f>
        <v/>
      </c>
      <c r="N137" s="856" t="str">
        <f>IF($B137="","",INDEX('All CCC'!N$7:N$846,MATCH(WatchList!$B137,'All CCC'!$B$7:$B$846,0)))</f>
        <v/>
      </c>
      <c r="O137" s="856" t="str">
        <f>IF($B137="","",INDEX('All CCC'!O$7:O$846,MATCH(WatchList!$B137,'All CCC'!$B$7:$B$846,0)))</f>
        <v/>
      </c>
      <c r="P137" s="857" t="str">
        <f>IF($B137="","",INDEX('All CCC'!P$7:P$846,MATCH(WatchList!$B137,'All CCC'!$B$7:$B$846,0)))</f>
        <v/>
      </c>
      <c r="Q137" s="857" t="str">
        <f>IF($B137="","",INDEX('All CCC'!Q$7:Q$846,MATCH(WatchList!$B137,'All CCC'!$B$7:$B$846,0)))</f>
        <v/>
      </c>
      <c r="R137" s="856" t="str">
        <f>IF($B137="","",INDEX('All CCC'!R$7:R$846,MATCH(WatchList!$B137,'All CCC'!$B$7:$B$846,0)))</f>
        <v/>
      </c>
      <c r="S137" s="856" t="str">
        <f>IF($B137="","",INDEX('All CCC'!S$7:S$846,MATCH(WatchList!$B137,'All CCC'!$B$7:$B$846,0)))</f>
        <v/>
      </c>
      <c r="T137" s="856" t="str">
        <f>IF($B137="","",INDEX('All CCC'!T$7:T$846,MATCH(WatchList!$B137,'All CCC'!$B$7:$B$846,0)))</f>
        <v/>
      </c>
      <c r="U137" s="856" t="str">
        <f>IF($B137="","",INDEX('All CCC'!U$7:U$846,MATCH(WatchList!$B137,'All CCC'!$B$7:$B$846,0)))</f>
        <v/>
      </c>
      <c r="V137" s="856" t="str">
        <f>IF($B137="","",INDEX('All CCC'!V$7:V$846,MATCH(WatchList!$B137,'All CCC'!$B$7:$B$846,0)))</f>
        <v/>
      </c>
      <c r="W137" s="856" t="str">
        <f>IF($B137="","",INDEX('All CCC'!W$7:W$846,MATCH(WatchList!$B137,'All CCC'!$B$7:$B$846,0)))</f>
        <v/>
      </c>
      <c r="X137" s="856" t="str">
        <f>IF($B137="","",INDEX('All CCC'!X$7:X$846,MATCH(WatchList!$B137,'All CCC'!$B$7:$B$846,0)))</f>
        <v/>
      </c>
      <c r="Y137" s="856" t="str">
        <f>IF($B137="","",INDEX('All CCC'!Y$7:Y$846,MATCH(WatchList!$B137,'All CCC'!$B$7:$B$846,0)))</f>
        <v/>
      </c>
      <c r="Z137" s="856" t="str">
        <f>IF($B137="","",INDEX('All CCC'!Z$7:Z$846,MATCH(WatchList!$B137,'All CCC'!$B$7:$B$846,0)))</f>
        <v/>
      </c>
      <c r="AA137" s="856" t="str">
        <f>IF($B137="","",INDEX('All CCC'!AA$7:AA$846,MATCH(WatchList!$B137,'All CCC'!$B$7:$B$846,0)))</f>
        <v/>
      </c>
      <c r="AB137" s="856" t="str">
        <f>IF($B137="","",INDEX('All CCC'!AB$7:AB$846,MATCH(WatchList!$B137,'All CCC'!$B$7:$B$846,0)))</f>
        <v/>
      </c>
      <c r="AC137" s="856" t="str">
        <f>IF($B137="","",INDEX('All CCC'!AC$7:AC$846,MATCH(WatchList!$B137,'All CCC'!$B$7:$B$846,0)))</f>
        <v/>
      </c>
      <c r="AD137" s="856" t="str">
        <f>IF($B137="","",INDEX('All CCC'!AD$7:AD$846,MATCH(WatchList!$B137,'All CCC'!$B$7:$B$846,0)))</f>
        <v/>
      </c>
      <c r="AE137" s="856" t="str">
        <f>IF($B137="","",INDEX('All CCC'!AE$7:AE$846,MATCH(WatchList!$B137,'All CCC'!$B$7:$B$846,0)))</f>
        <v/>
      </c>
      <c r="AF137" s="856" t="str">
        <f>IF($B137="","",INDEX('All CCC'!AF$7:AF$846,MATCH(WatchList!$B137,'All CCC'!$B$7:$B$846,0)))</f>
        <v/>
      </c>
      <c r="AG137" s="856" t="str">
        <f>IF($B137="","",INDEX('All CCC'!AG$7:AG$846,MATCH(WatchList!$B137,'All CCC'!$B$7:$B$846,0)))</f>
        <v/>
      </c>
      <c r="AH137" s="856" t="str">
        <f>IF($B137="","",INDEX('All CCC'!AH$7:AH$846,MATCH(WatchList!$B137,'All CCC'!$B$7:$B$846,0)))</f>
        <v/>
      </c>
      <c r="AI137" s="856" t="str">
        <f>IF($B137="","",INDEX('All CCC'!AI$7:AI$846,MATCH(WatchList!$B137,'All CCC'!$B$7:$B$846,0)))</f>
        <v/>
      </c>
      <c r="AJ137" s="856" t="str">
        <f>IF($B137="","",INDEX('All CCC'!AJ$7:AJ$846,MATCH(WatchList!$B137,'All CCC'!$B$7:$B$846,0)))</f>
        <v/>
      </c>
      <c r="AK137" s="856" t="str">
        <f>IF($B137="","",INDEX('All CCC'!AK$7:AK$846,MATCH(WatchList!$B137,'All CCC'!$B$7:$B$846,0)))</f>
        <v/>
      </c>
      <c r="AL137" s="856" t="str">
        <f>IF($B137="","",INDEX('All CCC'!AL$7:AL$846,MATCH(WatchList!$B137,'All CCC'!$B$7:$B$846,0)))</f>
        <v/>
      </c>
      <c r="AM137" s="856" t="str">
        <f>IF($B137="","",INDEX('All CCC'!AM$7:AM$846,MATCH(WatchList!$B137,'All CCC'!$B$7:$B$846,0)))</f>
        <v/>
      </c>
      <c r="AN137" s="856" t="str">
        <f>IF($B137="","",INDEX('All CCC'!AN$7:AN$846,MATCH(WatchList!$B137,'All CCC'!$B$7:$B$846,0)))</f>
        <v/>
      </c>
      <c r="AO137" s="856" t="str">
        <f>IF($B137="","",INDEX('All CCC'!AO$7:AO$846,MATCH(WatchList!$B137,'All CCC'!$B$7:$B$846,0)))</f>
        <v/>
      </c>
      <c r="AP137" s="856" t="str">
        <f>IF($B137="","",INDEX('All CCC'!AP$7:AP$846,MATCH(WatchList!$B137,'All CCC'!$B$7:$B$846,0)))</f>
        <v/>
      </c>
      <c r="AQ137" s="856" t="str">
        <f>IF($B137="","",INDEX('All CCC'!AQ$7:AQ$846,MATCH(WatchList!$B137,'All CCC'!$B$7:$B$846,0)))</f>
        <v/>
      </c>
      <c r="AR137" s="856" t="str">
        <f>IF($B137="","",INDEX('All CCC'!AR$7:AR$846,MATCH(WatchList!$B137,'All CCC'!$B$7:$B$846,0)))</f>
        <v/>
      </c>
      <c r="AS137" s="856" t="str">
        <f>IF($B137="","",INDEX('All CCC'!AS$7:AS$846,MATCH(WatchList!$B137,'All CCC'!$B$7:$B$846,0)))</f>
        <v/>
      </c>
      <c r="AT137" s="856" t="str">
        <f>IF($B137="","",INDEX('All CCC'!AT$7:AT$846,MATCH(WatchList!$B137,'All CCC'!$B$7:$B$846,0)))</f>
        <v/>
      </c>
      <c r="AU137" s="856" t="str">
        <f>IF($B137="","",INDEX('All CCC'!AU$7:AU$846,MATCH(WatchList!$B137,'All CCC'!$B$7:$B$846,0)))</f>
        <v/>
      </c>
      <c r="AV137" s="856" t="str">
        <f>IF($B137="","",INDEX('All CCC'!AV$7:AV$846,MATCH(WatchList!$B137,'All CCC'!$B$7:$B$846,0)))</f>
        <v/>
      </c>
      <c r="AW137" s="856" t="str">
        <f>IF($B137="","",INDEX('All CCC'!AW$7:AW$846,MATCH(WatchList!$B137,'All CCC'!$B$7:$B$846,0)))</f>
        <v/>
      </c>
      <c r="AX137" s="856" t="str">
        <f>IF($B137="","",INDEX('All CCC'!AX$7:AX$846,MATCH(WatchList!$B137,'All CCC'!$B$7:$B$846,0)))</f>
        <v/>
      </c>
      <c r="AY137" s="856" t="str">
        <f>IF($B137="","",INDEX('All CCC'!AY$7:AY$846,MATCH(WatchList!$B137,'All CCC'!$B$7:$B$846,0)))</f>
        <v/>
      </c>
      <c r="AZ137" s="856" t="str">
        <f>IF($B137="","",INDEX('All CCC'!AZ$7:AZ$846,MATCH(WatchList!$B137,'All CCC'!$B$7:$B$846,0)))</f>
        <v/>
      </c>
      <c r="BA137" s="856" t="str">
        <f>IF($B137="","",INDEX('All CCC'!BA$7:BA$846,MATCH(WatchList!$B137,'All CCC'!$B$7:$B$846,0)))</f>
        <v/>
      </c>
      <c r="BB137" s="856" t="str">
        <f>IF($B137="","",INDEX('All CCC'!BB$7:BB$846,MATCH(WatchList!$B137,'All CCC'!$B$7:$B$846,0)))</f>
        <v/>
      </c>
      <c r="BC137" s="856" t="str">
        <f>IF($B137="","",INDEX('All CCC'!BC$7:BC$846,MATCH(WatchList!$B137,'All CCC'!$B$7:$B$846,0)))</f>
        <v/>
      </c>
      <c r="BD137" s="856" t="str">
        <f>IF($B137="","",INDEX('All CCC'!BD$7:BD$846,MATCH(WatchList!$B137,'All CCC'!$B$7:$B$846,0)))</f>
        <v/>
      </c>
      <c r="BE137" s="856" t="str">
        <f>IF($B137="","",INDEX('All CCC'!BE$7:BE$846,MATCH(WatchList!$B137,'All CCC'!$B$7:$B$846,0)))</f>
        <v/>
      </c>
      <c r="BF137" s="856" t="str">
        <f>IF($B137="","",INDEX('All CCC'!BF$7:BF$846,MATCH(WatchList!$B137,'All CCC'!$B$7:$B$846,0)))</f>
        <v/>
      </c>
      <c r="BG137" s="856" t="str">
        <f>IF($B137="","",INDEX('All CCC'!BG$7:BG$846,MATCH(WatchList!$B137,'All CCC'!$B$7:$B$846,0)))</f>
        <v/>
      </c>
    </row>
    <row r="138" spans="1:59" x14ac:dyDescent="0.2">
      <c r="A138" s="550" t="str">
        <f>IF($B138="","",INDEX('All CCC'!A$7:A$846,MATCH(WatchList!$B138,'All CCC'!$B$7:$B$846,0)))</f>
        <v/>
      </c>
      <c r="B138" s="31"/>
      <c r="C138" s="856" t="str">
        <f>IF($B138="","",INDEX('All CCC'!C$7:C$846,MATCH(WatchList!$B138,'All CCC'!$B$7:$B$846,0)))</f>
        <v/>
      </c>
      <c r="D138" s="856" t="str">
        <f>IF($B138="","",INDEX('All CCC'!D$7:D$846,MATCH(WatchList!$B138,'All CCC'!$B$7:$B$846,0)))</f>
        <v/>
      </c>
      <c r="E138" s="856" t="str">
        <f>IF($B138="","",INDEX('All CCC'!E$7:E$846,MATCH(WatchList!$B138,'All CCC'!$B$7:$B$846,0)))</f>
        <v/>
      </c>
      <c r="F138" s="856" t="str">
        <f>IF($B138="","",INDEX('All CCC'!F$7:F$846,MATCH(WatchList!$B138,'All CCC'!$B$7:$B$846,0)))</f>
        <v/>
      </c>
      <c r="G138" s="856" t="str">
        <f>IF($B138="","",INDEX('All CCC'!G$7:G$846,MATCH(WatchList!$B138,'All CCC'!$B$7:$B$846,0)))</f>
        <v/>
      </c>
      <c r="H138" s="856" t="str">
        <f>IF($B138="","",INDEX('All CCC'!H$7:H$846,MATCH(WatchList!$B138,'All CCC'!$B$7:$B$846,0)))</f>
        <v/>
      </c>
      <c r="I138" s="856" t="str">
        <f>IF($B138="","",INDEX('All CCC'!I$7:I$846,MATCH(WatchList!$B138,'All CCC'!$B$7:$B$846,0)))</f>
        <v/>
      </c>
      <c r="J138" s="856" t="str">
        <f>IF($B138="","",INDEX('All CCC'!J$7:J$846,MATCH(WatchList!$B138,'All CCC'!$B$7:$B$846,0)))</f>
        <v/>
      </c>
      <c r="K138" s="856" t="str">
        <f>IF($B138="","",INDEX('All CCC'!K$7:K$846,MATCH(WatchList!$B138,'All CCC'!$B$7:$B$846,0)))</f>
        <v/>
      </c>
      <c r="L138" s="856" t="str">
        <f>IF($B138="","",INDEX('All CCC'!L$7:L$846,MATCH(WatchList!$B138,'All CCC'!$B$7:$B$846,0)))</f>
        <v/>
      </c>
      <c r="M138" s="856" t="str">
        <f>IF($B138="","",INDEX('All CCC'!M$7:M$846,MATCH(WatchList!$B138,'All CCC'!$B$7:$B$846,0)))</f>
        <v/>
      </c>
      <c r="N138" s="856" t="str">
        <f>IF($B138="","",INDEX('All CCC'!N$7:N$846,MATCH(WatchList!$B138,'All CCC'!$B$7:$B$846,0)))</f>
        <v/>
      </c>
      <c r="O138" s="856" t="str">
        <f>IF($B138="","",INDEX('All CCC'!O$7:O$846,MATCH(WatchList!$B138,'All CCC'!$B$7:$B$846,0)))</f>
        <v/>
      </c>
      <c r="P138" s="857" t="str">
        <f>IF($B138="","",INDEX('All CCC'!P$7:P$846,MATCH(WatchList!$B138,'All CCC'!$B$7:$B$846,0)))</f>
        <v/>
      </c>
      <c r="Q138" s="857" t="str">
        <f>IF($B138="","",INDEX('All CCC'!Q$7:Q$846,MATCH(WatchList!$B138,'All CCC'!$B$7:$B$846,0)))</f>
        <v/>
      </c>
      <c r="R138" s="856" t="str">
        <f>IF($B138="","",INDEX('All CCC'!R$7:R$846,MATCH(WatchList!$B138,'All CCC'!$B$7:$B$846,0)))</f>
        <v/>
      </c>
      <c r="S138" s="856" t="str">
        <f>IF($B138="","",INDEX('All CCC'!S$7:S$846,MATCH(WatchList!$B138,'All CCC'!$B$7:$B$846,0)))</f>
        <v/>
      </c>
      <c r="T138" s="856" t="str">
        <f>IF($B138="","",INDEX('All CCC'!T$7:T$846,MATCH(WatchList!$B138,'All CCC'!$B$7:$B$846,0)))</f>
        <v/>
      </c>
      <c r="U138" s="856" t="str">
        <f>IF($B138="","",INDEX('All CCC'!U$7:U$846,MATCH(WatchList!$B138,'All CCC'!$B$7:$B$846,0)))</f>
        <v/>
      </c>
      <c r="V138" s="856" t="str">
        <f>IF($B138="","",INDEX('All CCC'!V$7:V$846,MATCH(WatchList!$B138,'All CCC'!$B$7:$B$846,0)))</f>
        <v/>
      </c>
      <c r="W138" s="856" t="str">
        <f>IF($B138="","",INDEX('All CCC'!W$7:W$846,MATCH(WatchList!$B138,'All CCC'!$B$7:$B$846,0)))</f>
        <v/>
      </c>
      <c r="X138" s="856" t="str">
        <f>IF($B138="","",INDEX('All CCC'!X$7:X$846,MATCH(WatchList!$B138,'All CCC'!$B$7:$B$846,0)))</f>
        <v/>
      </c>
      <c r="Y138" s="856" t="str">
        <f>IF($B138="","",INDEX('All CCC'!Y$7:Y$846,MATCH(WatchList!$B138,'All CCC'!$B$7:$B$846,0)))</f>
        <v/>
      </c>
      <c r="Z138" s="856" t="str">
        <f>IF($B138="","",INDEX('All CCC'!Z$7:Z$846,MATCH(WatchList!$B138,'All CCC'!$B$7:$B$846,0)))</f>
        <v/>
      </c>
      <c r="AA138" s="856" t="str">
        <f>IF($B138="","",INDEX('All CCC'!AA$7:AA$846,MATCH(WatchList!$B138,'All CCC'!$B$7:$B$846,0)))</f>
        <v/>
      </c>
      <c r="AB138" s="856" t="str">
        <f>IF($B138="","",INDEX('All CCC'!AB$7:AB$846,MATCH(WatchList!$B138,'All CCC'!$B$7:$B$846,0)))</f>
        <v/>
      </c>
      <c r="AC138" s="856" t="str">
        <f>IF($B138="","",INDEX('All CCC'!AC$7:AC$846,MATCH(WatchList!$B138,'All CCC'!$B$7:$B$846,0)))</f>
        <v/>
      </c>
      <c r="AD138" s="856" t="str">
        <f>IF($B138="","",INDEX('All CCC'!AD$7:AD$846,MATCH(WatchList!$B138,'All CCC'!$B$7:$B$846,0)))</f>
        <v/>
      </c>
      <c r="AE138" s="856" t="str">
        <f>IF($B138="","",INDEX('All CCC'!AE$7:AE$846,MATCH(WatchList!$B138,'All CCC'!$B$7:$B$846,0)))</f>
        <v/>
      </c>
      <c r="AF138" s="856" t="str">
        <f>IF($B138="","",INDEX('All CCC'!AF$7:AF$846,MATCH(WatchList!$B138,'All CCC'!$B$7:$B$846,0)))</f>
        <v/>
      </c>
      <c r="AG138" s="856" t="str">
        <f>IF($B138="","",INDEX('All CCC'!AG$7:AG$846,MATCH(WatchList!$B138,'All CCC'!$B$7:$B$846,0)))</f>
        <v/>
      </c>
      <c r="AH138" s="856" t="str">
        <f>IF($B138="","",INDEX('All CCC'!AH$7:AH$846,MATCH(WatchList!$B138,'All CCC'!$B$7:$B$846,0)))</f>
        <v/>
      </c>
      <c r="AI138" s="856" t="str">
        <f>IF($B138="","",INDEX('All CCC'!AI$7:AI$846,MATCH(WatchList!$B138,'All CCC'!$B$7:$B$846,0)))</f>
        <v/>
      </c>
      <c r="AJ138" s="856" t="str">
        <f>IF($B138="","",INDEX('All CCC'!AJ$7:AJ$846,MATCH(WatchList!$B138,'All CCC'!$B$7:$B$846,0)))</f>
        <v/>
      </c>
      <c r="AK138" s="856" t="str">
        <f>IF($B138="","",INDEX('All CCC'!AK$7:AK$846,MATCH(WatchList!$B138,'All CCC'!$B$7:$B$846,0)))</f>
        <v/>
      </c>
      <c r="AL138" s="856" t="str">
        <f>IF($B138="","",INDEX('All CCC'!AL$7:AL$846,MATCH(WatchList!$B138,'All CCC'!$B$7:$B$846,0)))</f>
        <v/>
      </c>
      <c r="AM138" s="856" t="str">
        <f>IF($B138="","",INDEX('All CCC'!AM$7:AM$846,MATCH(WatchList!$B138,'All CCC'!$B$7:$B$846,0)))</f>
        <v/>
      </c>
      <c r="AN138" s="856" t="str">
        <f>IF($B138="","",INDEX('All CCC'!AN$7:AN$846,MATCH(WatchList!$B138,'All CCC'!$B$7:$B$846,0)))</f>
        <v/>
      </c>
      <c r="AO138" s="856" t="str">
        <f>IF($B138="","",INDEX('All CCC'!AO$7:AO$846,MATCH(WatchList!$B138,'All CCC'!$B$7:$B$846,0)))</f>
        <v/>
      </c>
      <c r="AP138" s="856" t="str">
        <f>IF($B138="","",INDEX('All CCC'!AP$7:AP$846,MATCH(WatchList!$B138,'All CCC'!$B$7:$B$846,0)))</f>
        <v/>
      </c>
      <c r="AQ138" s="856" t="str">
        <f>IF($B138="","",INDEX('All CCC'!AQ$7:AQ$846,MATCH(WatchList!$B138,'All CCC'!$B$7:$B$846,0)))</f>
        <v/>
      </c>
      <c r="AR138" s="856" t="str">
        <f>IF($B138="","",INDEX('All CCC'!AR$7:AR$846,MATCH(WatchList!$B138,'All CCC'!$B$7:$B$846,0)))</f>
        <v/>
      </c>
      <c r="AS138" s="856" t="str">
        <f>IF($B138="","",INDEX('All CCC'!AS$7:AS$846,MATCH(WatchList!$B138,'All CCC'!$B$7:$B$846,0)))</f>
        <v/>
      </c>
      <c r="AT138" s="856" t="str">
        <f>IF($B138="","",INDEX('All CCC'!AT$7:AT$846,MATCH(WatchList!$B138,'All CCC'!$B$7:$B$846,0)))</f>
        <v/>
      </c>
      <c r="AU138" s="856" t="str">
        <f>IF($B138="","",INDEX('All CCC'!AU$7:AU$846,MATCH(WatchList!$B138,'All CCC'!$B$7:$B$846,0)))</f>
        <v/>
      </c>
      <c r="AV138" s="856" t="str">
        <f>IF($B138="","",INDEX('All CCC'!AV$7:AV$846,MATCH(WatchList!$B138,'All CCC'!$B$7:$B$846,0)))</f>
        <v/>
      </c>
      <c r="AW138" s="856" t="str">
        <f>IF($B138="","",INDEX('All CCC'!AW$7:AW$846,MATCH(WatchList!$B138,'All CCC'!$B$7:$B$846,0)))</f>
        <v/>
      </c>
      <c r="AX138" s="856" t="str">
        <f>IF($B138="","",INDEX('All CCC'!AX$7:AX$846,MATCH(WatchList!$B138,'All CCC'!$B$7:$B$846,0)))</f>
        <v/>
      </c>
      <c r="AY138" s="856" t="str">
        <f>IF($B138="","",INDEX('All CCC'!AY$7:AY$846,MATCH(WatchList!$B138,'All CCC'!$B$7:$B$846,0)))</f>
        <v/>
      </c>
      <c r="AZ138" s="856" t="str">
        <f>IF($B138="","",INDEX('All CCC'!AZ$7:AZ$846,MATCH(WatchList!$B138,'All CCC'!$B$7:$B$846,0)))</f>
        <v/>
      </c>
      <c r="BA138" s="856" t="str">
        <f>IF($B138="","",INDEX('All CCC'!BA$7:BA$846,MATCH(WatchList!$B138,'All CCC'!$B$7:$B$846,0)))</f>
        <v/>
      </c>
      <c r="BB138" s="856" t="str">
        <f>IF($B138="","",INDEX('All CCC'!BB$7:BB$846,MATCH(WatchList!$B138,'All CCC'!$B$7:$B$846,0)))</f>
        <v/>
      </c>
      <c r="BC138" s="856" t="str">
        <f>IF($B138="","",INDEX('All CCC'!BC$7:BC$846,MATCH(WatchList!$B138,'All CCC'!$B$7:$B$846,0)))</f>
        <v/>
      </c>
      <c r="BD138" s="856" t="str">
        <f>IF($B138="","",INDEX('All CCC'!BD$7:BD$846,MATCH(WatchList!$B138,'All CCC'!$B$7:$B$846,0)))</f>
        <v/>
      </c>
      <c r="BE138" s="856" t="str">
        <f>IF($B138="","",INDEX('All CCC'!BE$7:BE$846,MATCH(WatchList!$B138,'All CCC'!$B$7:$B$846,0)))</f>
        <v/>
      </c>
      <c r="BF138" s="856" t="str">
        <f>IF($B138="","",INDEX('All CCC'!BF$7:BF$846,MATCH(WatchList!$B138,'All CCC'!$B$7:$B$846,0)))</f>
        <v/>
      </c>
      <c r="BG138" s="856" t="str">
        <f>IF($B138="","",INDEX('All CCC'!BG$7:BG$846,MATCH(WatchList!$B138,'All CCC'!$B$7:$B$846,0)))</f>
        <v/>
      </c>
    </row>
    <row r="139" spans="1:59" x14ac:dyDescent="0.2">
      <c r="A139" s="550" t="str">
        <f>IF($B139="","",INDEX('All CCC'!A$7:A$846,MATCH(WatchList!$B139,'All CCC'!$B$7:$B$846,0)))</f>
        <v/>
      </c>
      <c r="B139" s="31"/>
      <c r="C139" s="856" t="str">
        <f>IF($B139="","",INDEX('All CCC'!C$7:C$846,MATCH(WatchList!$B139,'All CCC'!$B$7:$B$846,0)))</f>
        <v/>
      </c>
      <c r="D139" s="856" t="str">
        <f>IF($B139="","",INDEX('All CCC'!D$7:D$846,MATCH(WatchList!$B139,'All CCC'!$B$7:$B$846,0)))</f>
        <v/>
      </c>
      <c r="E139" s="856" t="str">
        <f>IF($B139="","",INDEX('All CCC'!E$7:E$846,MATCH(WatchList!$B139,'All CCC'!$B$7:$B$846,0)))</f>
        <v/>
      </c>
      <c r="F139" s="856" t="str">
        <f>IF($B139="","",INDEX('All CCC'!F$7:F$846,MATCH(WatchList!$B139,'All CCC'!$B$7:$B$846,0)))</f>
        <v/>
      </c>
      <c r="G139" s="856" t="str">
        <f>IF($B139="","",INDEX('All CCC'!G$7:G$846,MATCH(WatchList!$B139,'All CCC'!$B$7:$B$846,0)))</f>
        <v/>
      </c>
      <c r="H139" s="856" t="str">
        <f>IF($B139="","",INDEX('All CCC'!H$7:H$846,MATCH(WatchList!$B139,'All CCC'!$B$7:$B$846,0)))</f>
        <v/>
      </c>
      <c r="I139" s="856" t="str">
        <f>IF($B139="","",INDEX('All CCC'!I$7:I$846,MATCH(WatchList!$B139,'All CCC'!$B$7:$B$846,0)))</f>
        <v/>
      </c>
      <c r="J139" s="856" t="str">
        <f>IF($B139="","",INDEX('All CCC'!J$7:J$846,MATCH(WatchList!$B139,'All CCC'!$B$7:$B$846,0)))</f>
        <v/>
      </c>
      <c r="K139" s="856" t="str">
        <f>IF($B139="","",INDEX('All CCC'!K$7:K$846,MATCH(WatchList!$B139,'All CCC'!$B$7:$B$846,0)))</f>
        <v/>
      </c>
      <c r="L139" s="856" t="str">
        <f>IF($B139="","",INDEX('All CCC'!L$7:L$846,MATCH(WatchList!$B139,'All CCC'!$B$7:$B$846,0)))</f>
        <v/>
      </c>
      <c r="M139" s="856" t="str">
        <f>IF($B139="","",INDEX('All CCC'!M$7:M$846,MATCH(WatchList!$B139,'All CCC'!$B$7:$B$846,0)))</f>
        <v/>
      </c>
      <c r="N139" s="856" t="str">
        <f>IF($B139="","",INDEX('All CCC'!N$7:N$846,MATCH(WatchList!$B139,'All CCC'!$B$7:$B$846,0)))</f>
        <v/>
      </c>
      <c r="O139" s="856" t="str">
        <f>IF($B139="","",INDEX('All CCC'!O$7:O$846,MATCH(WatchList!$B139,'All CCC'!$B$7:$B$846,0)))</f>
        <v/>
      </c>
      <c r="P139" s="857" t="str">
        <f>IF($B139="","",INDEX('All CCC'!P$7:P$846,MATCH(WatchList!$B139,'All CCC'!$B$7:$B$846,0)))</f>
        <v/>
      </c>
      <c r="Q139" s="857" t="str">
        <f>IF($B139="","",INDEX('All CCC'!Q$7:Q$846,MATCH(WatchList!$B139,'All CCC'!$B$7:$B$846,0)))</f>
        <v/>
      </c>
      <c r="R139" s="856" t="str">
        <f>IF($B139="","",INDEX('All CCC'!R$7:R$846,MATCH(WatchList!$B139,'All CCC'!$B$7:$B$846,0)))</f>
        <v/>
      </c>
      <c r="S139" s="856" t="str">
        <f>IF($B139="","",INDEX('All CCC'!S$7:S$846,MATCH(WatchList!$B139,'All CCC'!$B$7:$B$846,0)))</f>
        <v/>
      </c>
      <c r="T139" s="856" t="str">
        <f>IF($B139="","",INDEX('All CCC'!T$7:T$846,MATCH(WatchList!$B139,'All CCC'!$B$7:$B$846,0)))</f>
        <v/>
      </c>
      <c r="U139" s="856" t="str">
        <f>IF($B139="","",INDEX('All CCC'!U$7:U$846,MATCH(WatchList!$B139,'All CCC'!$B$7:$B$846,0)))</f>
        <v/>
      </c>
      <c r="V139" s="856" t="str">
        <f>IF($B139="","",INDEX('All CCC'!V$7:V$846,MATCH(WatchList!$B139,'All CCC'!$B$7:$B$846,0)))</f>
        <v/>
      </c>
      <c r="W139" s="856" t="str">
        <f>IF($B139="","",INDEX('All CCC'!W$7:W$846,MATCH(WatchList!$B139,'All CCC'!$B$7:$B$846,0)))</f>
        <v/>
      </c>
      <c r="X139" s="856" t="str">
        <f>IF($B139="","",INDEX('All CCC'!X$7:X$846,MATCH(WatchList!$B139,'All CCC'!$B$7:$B$846,0)))</f>
        <v/>
      </c>
      <c r="Y139" s="856" t="str">
        <f>IF($B139="","",INDEX('All CCC'!Y$7:Y$846,MATCH(WatchList!$B139,'All CCC'!$B$7:$B$846,0)))</f>
        <v/>
      </c>
      <c r="Z139" s="856" t="str">
        <f>IF($B139="","",INDEX('All CCC'!Z$7:Z$846,MATCH(WatchList!$B139,'All CCC'!$B$7:$B$846,0)))</f>
        <v/>
      </c>
      <c r="AA139" s="856" t="str">
        <f>IF($B139="","",INDEX('All CCC'!AA$7:AA$846,MATCH(WatchList!$B139,'All CCC'!$B$7:$B$846,0)))</f>
        <v/>
      </c>
      <c r="AB139" s="856" t="str">
        <f>IF($B139="","",INDEX('All CCC'!AB$7:AB$846,MATCH(WatchList!$B139,'All CCC'!$B$7:$B$846,0)))</f>
        <v/>
      </c>
      <c r="AC139" s="856" t="str">
        <f>IF($B139="","",INDEX('All CCC'!AC$7:AC$846,MATCH(WatchList!$B139,'All CCC'!$B$7:$B$846,0)))</f>
        <v/>
      </c>
      <c r="AD139" s="856" t="str">
        <f>IF($B139="","",INDEX('All CCC'!AD$7:AD$846,MATCH(WatchList!$B139,'All CCC'!$B$7:$B$846,0)))</f>
        <v/>
      </c>
      <c r="AE139" s="856" t="str">
        <f>IF($B139="","",INDEX('All CCC'!AE$7:AE$846,MATCH(WatchList!$B139,'All CCC'!$B$7:$B$846,0)))</f>
        <v/>
      </c>
      <c r="AF139" s="856" t="str">
        <f>IF($B139="","",INDEX('All CCC'!AF$7:AF$846,MATCH(WatchList!$B139,'All CCC'!$B$7:$B$846,0)))</f>
        <v/>
      </c>
      <c r="AG139" s="856" t="str">
        <f>IF($B139="","",INDEX('All CCC'!AG$7:AG$846,MATCH(WatchList!$B139,'All CCC'!$B$7:$B$846,0)))</f>
        <v/>
      </c>
      <c r="AH139" s="856" t="str">
        <f>IF($B139="","",INDEX('All CCC'!AH$7:AH$846,MATCH(WatchList!$B139,'All CCC'!$B$7:$B$846,0)))</f>
        <v/>
      </c>
      <c r="AI139" s="856" t="str">
        <f>IF($B139="","",INDEX('All CCC'!AI$7:AI$846,MATCH(WatchList!$B139,'All CCC'!$B$7:$B$846,0)))</f>
        <v/>
      </c>
      <c r="AJ139" s="856" t="str">
        <f>IF($B139="","",INDEX('All CCC'!AJ$7:AJ$846,MATCH(WatchList!$B139,'All CCC'!$B$7:$B$846,0)))</f>
        <v/>
      </c>
      <c r="AK139" s="856" t="str">
        <f>IF($B139="","",INDEX('All CCC'!AK$7:AK$846,MATCH(WatchList!$B139,'All CCC'!$B$7:$B$846,0)))</f>
        <v/>
      </c>
      <c r="AL139" s="856" t="str">
        <f>IF($B139="","",INDEX('All CCC'!AL$7:AL$846,MATCH(WatchList!$B139,'All CCC'!$B$7:$B$846,0)))</f>
        <v/>
      </c>
      <c r="AM139" s="856" t="str">
        <f>IF($B139="","",INDEX('All CCC'!AM$7:AM$846,MATCH(WatchList!$B139,'All CCC'!$B$7:$B$846,0)))</f>
        <v/>
      </c>
      <c r="AN139" s="856" t="str">
        <f>IF($B139="","",INDEX('All CCC'!AN$7:AN$846,MATCH(WatchList!$B139,'All CCC'!$B$7:$B$846,0)))</f>
        <v/>
      </c>
      <c r="AO139" s="856" t="str">
        <f>IF($B139="","",INDEX('All CCC'!AO$7:AO$846,MATCH(WatchList!$B139,'All CCC'!$B$7:$B$846,0)))</f>
        <v/>
      </c>
      <c r="AP139" s="856" t="str">
        <f>IF($B139="","",INDEX('All CCC'!AP$7:AP$846,MATCH(WatchList!$B139,'All CCC'!$B$7:$B$846,0)))</f>
        <v/>
      </c>
      <c r="AQ139" s="856" t="str">
        <f>IF($B139="","",INDEX('All CCC'!AQ$7:AQ$846,MATCH(WatchList!$B139,'All CCC'!$B$7:$B$846,0)))</f>
        <v/>
      </c>
      <c r="AR139" s="856" t="str">
        <f>IF($B139="","",INDEX('All CCC'!AR$7:AR$846,MATCH(WatchList!$B139,'All CCC'!$B$7:$B$846,0)))</f>
        <v/>
      </c>
      <c r="AS139" s="856" t="str">
        <f>IF($B139="","",INDEX('All CCC'!AS$7:AS$846,MATCH(WatchList!$B139,'All CCC'!$B$7:$B$846,0)))</f>
        <v/>
      </c>
      <c r="AT139" s="856" t="str">
        <f>IF($B139="","",INDEX('All CCC'!AT$7:AT$846,MATCH(WatchList!$B139,'All CCC'!$B$7:$B$846,0)))</f>
        <v/>
      </c>
      <c r="AU139" s="856" t="str">
        <f>IF($B139="","",INDEX('All CCC'!AU$7:AU$846,MATCH(WatchList!$B139,'All CCC'!$B$7:$B$846,0)))</f>
        <v/>
      </c>
      <c r="AV139" s="856" t="str">
        <f>IF($B139="","",INDEX('All CCC'!AV$7:AV$846,MATCH(WatchList!$B139,'All CCC'!$B$7:$B$846,0)))</f>
        <v/>
      </c>
      <c r="AW139" s="856" t="str">
        <f>IF($B139="","",INDEX('All CCC'!AW$7:AW$846,MATCH(WatchList!$B139,'All CCC'!$B$7:$B$846,0)))</f>
        <v/>
      </c>
      <c r="AX139" s="856" t="str">
        <f>IF($B139="","",INDEX('All CCC'!AX$7:AX$846,MATCH(WatchList!$B139,'All CCC'!$B$7:$B$846,0)))</f>
        <v/>
      </c>
      <c r="AY139" s="856" t="str">
        <f>IF($B139="","",INDEX('All CCC'!AY$7:AY$846,MATCH(WatchList!$B139,'All CCC'!$B$7:$B$846,0)))</f>
        <v/>
      </c>
      <c r="AZ139" s="856" t="str">
        <f>IF($B139="","",INDEX('All CCC'!AZ$7:AZ$846,MATCH(WatchList!$B139,'All CCC'!$B$7:$B$846,0)))</f>
        <v/>
      </c>
      <c r="BA139" s="856" t="str">
        <f>IF($B139="","",INDEX('All CCC'!BA$7:BA$846,MATCH(WatchList!$B139,'All CCC'!$B$7:$B$846,0)))</f>
        <v/>
      </c>
      <c r="BB139" s="856" t="str">
        <f>IF($B139="","",INDEX('All CCC'!BB$7:BB$846,MATCH(WatchList!$B139,'All CCC'!$B$7:$B$846,0)))</f>
        <v/>
      </c>
      <c r="BC139" s="856" t="str">
        <f>IF($B139="","",INDEX('All CCC'!BC$7:BC$846,MATCH(WatchList!$B139,'All CCC'!$B$7:$B$846,0)))</f>
        <v/>
      </c>
      <c r="BD139" s="856" t="str">
        <f>IF($B139="","",INDEX('All CCC'!BD$7:BD$846,MATCH(WatchList!$B139,'All CCC'!$B$7:$B$846,0)))</f>
        <v/>
      </c>
      <c r="BE139" s="856" t="str">
        <f>IF($B139="","",INDEX('All CCC'!BE$7:BE$846,MATCH(WatchList!$B139,'All CCC'!$B$7:$B$846,0)))</f>
        <v/>
      </c>
      <c r="BF139" s="856" t="str">
        <f>IF($B139="","",INDEX('All CCC'!BF$7:BF$846,MATCH(WatchList!$B139,'All CCC'!$B$7:$B$846,0)))</f>
        <v/>
      </c>
      <c r="BG139" s="856" t="str">
        <f>IF($B139="","",INDEX('All CCC'!BG$7:BG$846,MATCH(WatchList!$B139,'All CCC'!$B$7:$B$846,0)))</f>
        <v/>
      </c>
    </row>
    <row r="140" spans="1:59" x14ac:dyDescent="0.2">
      <c r="A140" s="550" t="str">
        <f>IF($B140="","",INDEX('All CCC'!A$7:A$846,MATCH(WatchList!$B140,'All CCC'!$B$7:$B$846,0)))</f>
        <v/>
      </c>
      <c r="B140" s="31"/>
      <c r="C140" s="856" t="str">
        <f>IF($B140="","",INDEX('All CCC'!C$7:C$846,MATCH(WatchList!$B140,'All CCC'!$B$7:$B$846,0)))</f>
        <v/>
      </c>
      <c r="D140" s="856" t="str">
        <f>IF($B140="","",INDEX('All CCC'!D$7:D$846,MATCH(WatchList!$B140,'All CCC'!$B$7:$B$846,0)))</f>
        <v/>
      </c>
      <c r="E140" s="856" t="str">
        <f>IF($B140="","",INDEX('All CCC'!E$7:E$846,MATCH(WatchList!$B140,'All CCC'!$B$7:$B$846,0)))</f>
        <v/>
      </c>
      <c r="F140" s="856" t="str">
        <f>IF($B140="","",INDEX('All CCC'!F$7:F$846,MATCH(WatchList!$B140,'All CCC'!$B$7:$B$846,0)))</f>
        <v/>
      </c>
      <c r="G140" s="856" t="str">
        <f>IF($B140="","",INDEX('All CCC'!G$7:G$846,MATCH(WatchList!$B140,'All CCC'!$B$7:$B$846,0)))</f>
        <v/>
      </c>
      <c r="H140" s="856" t="str">
        <f>IF($B140="","",INDEX('All CCC'!H$7:H$846,MATCH(WatchList!$B140,'All CCC'!$B$7:$B$846,0)))</f>
        <v/>
      </c>
      <c r="I140" s="856" t="str">
        <f>IF($B140="","",INDEX('All CCC'!I$7:I$846,MATCH(WatchList!$B140,'All CCC'!$B$7:$B$846,0)))</f>
        <v/>
      </c>
      <c r="J140" s="856" t="str">
        <f>IF($B140="","",INDEX('All CCC'!J$7:J$846,MATCH(WatchList!$B140,'All CCC'!$B$7:$B$846,0)))</f>
        <v/>
      </c>
      <c r="K140" s="856" t="str">
        <f>IF($B140="","",INDEX('All CCC'!K$7:K$846,MATCH(WatchList!$B140,'All CCC'!$B$7:$B$846,0)))</f>
        <v/>
      </c>
      <c r="L140" s="856" t="str">
        <f>IF($B140="","",INDEX('All CCC'!L$7:L$846,MATCH(WatchList!$B140,'All CCC'!$B$7:$B$846,0)))</f>
        <v/>
      </c>
      <c r="M140" s="856" t="str">
        <f>IF($B140="","",INDEX('All CCC'!M$7:M$846,MATCH(WatchList!$B140,'All CCC'!$B$7:$B$846,0)))</f>
        <v/>
      </c>
      <c r="N140" s="856" t="str">
        <f>IF($B140="","",INDEX('All CCC'!N$7:N$846,MATCH(WatchList!$B140,'All CCC'!$B$7:$B$846,0)))</f>
        <v/>
      </c>
      <c r="O140" s="856" t="str">
        <f>IF($B140="","",INDEX('All CCC'!O$7:O$846,MATCH(WatchList!$B140,'All CCC'!$B$7:$B$846,0)))</f>
        <v/>
      </c>
      <c r="P140" s="857" t="str">
        <f>IF($B140="","",INDEX('All CCC'!P$7:P$846,MATCH(WatchList!$B140,'All CCC'!$B$7:$B$846,0)))</f>
        <v/>
      </c>
      <c r="Q140" s="857" t="str">
        <f>IF($B140="","",INDEX('All CCC'!Q$7:Q$846,MATCH(WatchList!$B140,'All CCC'!$B$7:$B$846,0)))</f>
        <v/>
      </c>
      <c r="R140" s="856" t="str">
        <f>IF($B140="","",INDEX('All CCC'!R$7:R$846,MATCH(WatchList!$B140,'All CCC'!$B$7:$B$846,0)))</f>
        <v/>
      </c>
      <c r="S140" s="856" t="str">
        <f>IF($B140="","",INDEX('All CCC'!S$7:S$846,MATCH(WatchList!$B140,'All CCC'!$B$7:$B$846,0)))</f>
        <v/>
      </c>
      <c r="T140" s="856" t="str">
        <f>IF($B140="","",INDEX('All CCC'!T$7:T$846,MATCH(WatchList!$B140,'All CCC'!$B$7:$B$846,0)))</f>
        <v/>
      </c>
      <c r="U140" s="856" t="str">
        <f>IF($B140="","",INDEX('All CCC'!U$7:U$846,MATCH(WatchList!$B140,'All CCC'!$B$7:$B$846,0)))</f>
        <v/>
      </c>
      <c r="V140" s="856" t="str">
        <f>IF($B140="","",INDEX('All CCC'!V$7:V$846,MATCH(WatchList!$B140,'All CCC'!$B$7:$B$846,0)))</f>
        <v/>
      </c>
      <c r="W140" s="856" t="str">
        <f>IF($B140="","",INDEX('All CCC'!W$7:W$846,MATCH(WatchList!$B140,'All CCC'!$B$7:$B$846,0)))</f>
        <v/>
      </c>
      <c r="X140" s="856" t="str">
        <f>IF($B140="","",INDEX('All CCC'!X$7:X$846,MATCH(WatchList!$B140,'All CCC'!$B$7:$B$846,0)))</f>
        <v/>
      </c>
      <c r="Y140" s="856" t="str">
        <f>IF($B140="","",INDEX('All CCC'!Y$7:Y$846,MATCH(WatchList!$B140,'All CCC'!$B$7:$B$846,0)))</f>
        <v/>
      </c>
      <c r="Z140" s="856" t="str">
        <f>IF($B140="","",INDEX('All CCC'!Z$7:Z$846,MATCH(WatchList!$B140,'All CCC'!$B$7:$B$846,0)))</f>
        <v/>
      </c>
      <c r="AA140" s="856" t="str">
        <f>IF($B140="","",INDEX('All CCC'!AA$7:AA$846,MATCH(WatchList!$B140,'All CCC'!$B$7:$B$846,0)))</f>
        <v/>
      </c>
      <c r="AB140" s="856" t="str">
        <f>IF($B140="","",INDEX('All CCC'!AB$7:AB$846,MATCH(WatchList!$B140,'All CCC'!$B$7:$B$846,0)))</f>
        <v/>
      </c>
      <c r="AC140" s="856" t="str">
        <f>IF($B140="","",INDEX('All CCC'!AC$7:AC$846,MATCH(WatchList!$B140,'All CCC'!$B$7:$B$846,0)))</f>
        <v/>
      </c>
      <c r="AD140" s="856" t="str">
        <f>IF($B140="","",INDEX('All CCC'!AD$7:AD$846,MATCH(WatchList!$B140,'All CCC'!$B$7:$B$846,0)))</f>
        <v/>
      </c>
      <c r="AE140" s="856" t="str">
        <f>IF($B140="","",INDEX('All CCC'!AE$7:AE$846,MATCH(WatchList!$B140,'All CCC'!$B$7:$B$846,0)))</f>
        <v/>
      </c>
      <c r="AF140" s="856" t="str">
        <f>IF($B140="","",INDEX('All CCC'!AF$7:AF$846,MATCH(WatchList!$B140,'All CCC'!$B$7:$B$846,0)))</f>
        <v/>
      </c>
      <c r="AG140" s="856" t="str">
        <f>IF($B140="","",INDEX('All CCC'!AG$7:AG$846,MATCH(WatchList!$B140,'All CCC'!$B$7:$B$846,0)))</f>
        <v/>
      </c>
      <c r="AH140" s="856" t="str">
        <f>IF($B140="","",INDEX('All CCC'!AH$7:AH$846,MATCH(WatchList!$B140,'All CCC'!$B$7:$B$846,0)))</f>
        <v/>
      </c>
      <c r="AI140" s="856" t="str">
        <f>IF($B140="","",INDEX('All CCC'!AI$7:AI$846,MATCH(WatchList!$B140,'All CCC'!$B$7:$B$846,0)))</f>
        <v/>
      </c>
      <c r="AJ140" s="856" t="str">
        <f>IF($B140="","",INDEX('All CCC'!AJ$7:AJ$846,MATCH(WatchList!$B140,'All CCC'!$B$7:$B$846,0)))</f>
        <v/>
      </c>
      <c r="AK140" s="856" t="str">
        <f>IF($B140="","",INDEX('All CCC'!AK$7:AK$846,MATCH(WatchList!$B140,'All CCC'!$B$7:$B$846,0)))</f>
        <v/>
      </c>
      <c r="AL140" s="856" t="str">
        <f>IF($B140="","",INDEX('All CCC'!AL$7:AL$846,MATCH(WatchList!$B140,'All CCC'!$B$7:$B$846,0)))</f>
        <v/>
      </c>
      <c r="AM140" s="856" t="str">
        <f>IF($B140="","",INDEX('All CCC'!AM$7:AM$846,MATCH(WatchList!$B140,'All CCC'!$B$7:$B$846,0)))</f>
        <v/>
      </c>
      <c r="AN140" s="856" t="str">
        <f>IF($B140="","",INDEX('All CCC'!AN$7:AN$846,MATCH(WatchList!$B140,'All CCC'!$B$7:$B$846,0)))</f>
        <v/>
      </c>
      <c r="AO140" s="856" t="str">
        <f>IF($B140="","",INDEX('All CCC'!AO$7:AO$846,MATCH(WatchList!$B140,'All CCC'!$B$7:$B$846,0)))</f>
        <v/>
      </c>
      <c r="AP140" s="856" t="str">
        <f>IF($B140="","",INDEX('All CCC'!AP$7:AP$846,MATCH(WatchList!$B140,'All CCC'!$B$7:$B$846,0)))</f>
        <v/>
      </c>
      <c r="AQ140" s="856" t="str">
        <f>IF($B140="","",INDEX('All CCC'!AQ$7:AQ$846,MATCH(WatchList!$B140,'All CCC'!$B$7:$B$846,0)))</f>
        <v/>
      </c>
      <c r="AR140" s="856" t="str">
        <f>IF($B140="","",INDEX('All CCC'!AR$7:AR$846,MATCH(WatchList!$B140,'All CCC'!$B$7:$B$846,0)))</f>
        <v/>
      </c>
      <c r="AS140" s="856" t="str">
        <f>IF($B140="","",INDEX('All CCC'!AS$7:AS$846,MATCH(WatchList!$B140,'All CCC'!$B$7:$B$846,0)))</f>
        <v/>
      </c>
      <c r="AT140" s="856" t="str">
        <f>IF($B140="","",INDEX('All CCC'!AT$7:AT$846,MATCH(WatchList!$B140,'All CCC'!$B$7:$B$846,0)))</f>
        <v/>
      </c>
      <c r="AU140" s="856" t="str">
        <f>IF($B140="","",INDEX('All CCC'!AU$7:AU$846,MATCH(WatchList!$B140,'All CCC'!$B$7:$B$846,0)))</f>
        <v/>
      </c>
      <c r="AV140" s="856" t="str">
        <f>IF($B140="","",INDEX('All CCC'!AV$7:AV$846,MATCH(WatchList!$B140,'All CCC'!$B$7:$B$846,0)))</f>
        <v/>
      </c>
      <c r="AW140" s="856" t="str">
        <f>IF($B140="","",INDEX('All CCC'!AW$7:AW$846,MATCH(WatchList!$B140,'All CCC'!$B$7:$B$846,0)))</f>
        <v/>
      </c>
      <c r="AX140" s="856" t="str">
        <f>IF($B140="","",INDEX('All CCC'!AX$7:AX$846,MATCH(WatchList!$B140,'All CCC'!$B$7:$B$846,0)))</f>
        <v/>
      </c>
      <c r="AY140" s="856" t="str">
        <f>IF($B140="","",INDEX('All CCC'!AY$7:AY$846,MATCH(WatchList!$B140,'All CCC'!$B$7:$B$846,0)))</f>
        <v/>
      </c>
      <c r="AZ140" s="856" t="str">
        <f>IF($B140="","",INDEX('All CCC'!AZ$7:AZ$846,MATCH(WatchList!$B140,'All CCC'!$B$7:$B$846,0)))</f>
        <v/>
      </c>
      <c r="BA140" s="856" t="str">
        <f>IF($B140="","",INDEX('All CCC'!BA$7:BA$846,MATCH(WatchList!$B140,'All CCC'!$B$7:$B$846,0)))</f>
        <v/>
      </c>
      <c r="BB140" s="856" t="str">
        <f>IF($B140="","",INDEX('All CCC'!BB$7:BB$846,MATCH(WatchList!$B140,'All CCC'!$B$7:$B$846,0)))</f>
        <v/>
      </c>
      <c r="BC140" s="856" t="str">
        <f>IF($B140="","",INDEX('All CCC'!BC$7:BC$846,MATCH(WatchList!$B140,'All CCC'!$B$7:$B$846,0)))</f>
        <v/>
      </c>
      <c r="BD140" s="856" t="str">
        <f>IF($B140="","",INDEX('All CCC'!BD$7:BD$846,MATCH(WatchList!$B140,'All CCC'!$B$7:$B$846,0)))</f>
        <v/>
      </c>
      <c r="BE140" s="856" t="str">
        <f>IF($B140="","",INDEX('All CCC'!BE$7:BE$846,MATCH(WatchList!$B140,'All CCC'!$B$7:$B$846,0)))</f>
        <v/>
      </c>
      <c r="BF140" s="856" t="str">
        <f>IF($B140="","",INDEX('All CCC'!BF$7:BF$846,MATCH(WatchList!$B140,'All CCC'!$B$7:$B$846,0)))</f>
        <v/>
      </c>
      <c r="BG140" s="856" t="str">
        <f>IF($B140="","",INDEX('All CCC'!BG$7:BG$846,MATCH(WatchList!$B140,'All CCC'!$B$7:$B$846,0)))</f>
        <v/>
      </c>
    </row>
    <row r="141" spans="1:59" x14ac:dyDescent="0.2">
      <c r="A141" s="550" t="str">
        <f>IF($B141="","",INDEX('All CCC'!A$7:A$846,MATCH(WatchList!$B141,'All CCC'!$B$7:$B$846,0)))</f>
        <v/>
      </c>
      <c r="B141" s="31"/>
      <c r="C141" s="856" t="str">
        <f>IF($B141="","",INDEX('All CCC'!C$7:C$846,MATCH(WatchList!$B141,'All CCC'!$B$7:$B$846,0)))</f>
        <v/>
      </c>
      <c r="D141" s="856" t="str">
        <f>IF($B141="","",INDEX('All CCC'!D$7:D$846,MATCH(WatchList!$B141,'All CCC'!$B$7:$B$846,0)))</f>
        <v/>
      </c>
      <c r="E141" s="856" t="str">
        <f>IF($B141="","",INDEX('All CCC'!E$7:E$846,MATCH(WatchList!$B141,'All CCC'!$B$7:$B$846,0)))</f>
        <v/>
      </c>
      <c r="F141" s="856" t="str">
        <f>IF($B141="","",INDEX('All CCC'!F$7:F$846,MATCH(WatchList!$B141,'All CCC'!$B$7:$B$846,0)))</f>
        <v/>
      </c>
      <c r="G141" s="856" t="str">
        <f>IF($B141="","",INDEX('All CCC'!G$7:G$846,MATCH(WatchList!$B141,'All CCC'!$B$7:$B$846,0)))</f>
        <v/>
      </c>
      <c r="H141" s="856" t="str">
        <f>IF($B141="","",INDEX('All CCC'!H$7:H$846,MATCH(WatchList!$B141,'All CCC'!$B$7:$B$846,0)))</f>
        <v/>
      </c>
      <c r="I141" s="856" t="str">
        <f>IF($B141="","",INDEX('All CCC'!I$7:I$846,MATCH(WatchList!$B141,'All CCC'!$B$7:$B$846,0)))</f>
        <v/>
      </c>
      <c r="J141" s="856" t="str">
        <f>IF($B141="","",INDEX('All CCC'!J$7:J$846,MATCH(WatchList!$B141,'All CCC'!$B$7:$B$846,0)))</f>
        <v/>
      </c>
      <c r="K141" s="856" t="str">
        <f>IF($B141="","",INDEX('All CCC'!K$7:K$846,MATCH(WatchList!$B141,'All CCC'!$B$7:$B$846,0)))</f>
        <v/>
      </c>
      <c r="L141" s="856" t="str">
        <f>IF($B141="","",INDEX('All CCC'!L$7:L$846,MATCH(WatchList!$B141,'All CCC'!$B$7:$B$846,0)))</f>
        <v/>
      </c>
      <c r="M141" s="856" t="str">
        <f>IF($B141="","",INDEX('All CCC'!M$7:M$846,MATCH(WatchList!$B141,'All CCC'!$B$7:$B$846,0)))</f>
        <v/>
      </c>
      <c r="N141" s="856" t="str">
        <f>IF($B141="","",INDEX('All CCC'!N$7:N$846,MATCH(WatchList!$B141,'All CCC'!$B$7:$B$846,0)))</f>
        <v/>
      </c>
      <c r="O141" s="856" t="str">
        <f>IF($B141="","",INDEX('All CCC'!O$7:O$846,MATCH(WatchList!$B141,'All CCC'!$B$7:$B$846,0)))</f>
        <v/>
      </c>
      <c r="P141" s="857" t="str">
        <f>IF($B141="","",INDEX('All CCC'!P$7:P$846,MATCH(WatchList!$B141,'All CCC'!$B$7:$B$846,0)))</f>
        <v/>
      </c>
      <c r="Q141" s="857" t="str">
        <f>IF($B141="","",INDEX('All CCC'!Q$7:Q$846,MATCH(WatchList!$B141,'All CCC'!$B$7:$B$846,0)))</f>
        <v/>
      </c>
      <c r="R141" s="856" t="str">
        <f>IF($B141="","",INDEX('All CCC'!R$7:R$846,MATCH(WatchList!$B141,'All CCC'!$B$7:$B$846,0)))</f>
        <v/>
      </c>
      <c r="S141" s="856" t="str">
        <f>IF($B141="","",INDEX('All CCC'!S$7:S$846,MATCH(WatchList!$B141,'All CCC'!$B$7:$B$846,0)))</f>
        <v/>
      </c>
      <c r="T141" s="856" t="str">
        <f>IF($B141="","",INDEX('All CCC'!T$7:T$846,MATCH(WatchList!$B141,'All CCC'!$B$7:$B$846,0)))</f>
        <v/>
      </c>
      <c r="U141" s="856" t="str">
        <f>IF($B141="","",INDEX('All CCC'!U$7:U$846,MATCH(WatchList!$B141,'All CCC'!$B$7:$B$846,0)))</f>
        <v/>
      </c>
      <c r="V141" s="856" t="str">
        <f>IF($B141="","",INDEX('All CCC'!V$7:V$846,MATCH(WatchList!$B141,'All CCC'!$B$7:$B$846,0)))</f>
        <v/>
      </c>
      <c r="W141" s="856" t="str">
        <f>IF($B141="","",INDEX('All CCC'!W$7:W$846,MATCH(WatchList!$B141,'All CCC'!$B$7:$B$846,0)))</f>
        <v/>
      </c>
      <c r="X141" s="856" t="str">
        <f>IF($B141="","",INDEX('All CCC'!X$7:X$846,MATCH(WatchList!$B141,'All CCC'!$B$7:$B$846,0)))</f>
        <v/>
      </c>
      <c r="Y141" s="856" t="str">
        <f>IF($B141="","",INDEX('All CCC'!Y$7:Y$846,MATCH(WatchList!$B141,'All CCC'!$B$7:$B$846,0)))</f>
        <v/>
      </c>
      <c r="Z141" s="856" t="str">
        <f>IF($B141="","",INDEX('All CCC'!Z$7:Z$846,MATCH(WatchList!$B141,'All CCC'!$B$7:$B$846,0)))</f>
        <v/>
      </c>
      <c r="AA141" s="856" t="str">
        <f>IF($B141="","",INDEX('All CCC'!AA$7:AA$846,MATCH(WatchList!$B141,'All CCC'!$B$7:$B$846,0)))</f>
        <v/>
      </c>
      <c r="AB141" s="856" t="str">
        <f>IF($B141="","",INDEX('All CCC'!AB$7:AB$846,MATCH(WatchList!$B141,'All CCC'!$B$7:$B$846,0)))</f>
        <v/>
      </c>
      <c r="AC141" s="856" t="str">
        <f>IF($B141="","",INDEX('All CCC'!AC$7:AC$846,MATCH(WatchList!$B141,'All CCC'!$B$7:$B$846,0)))</f>
        <v/>
      </c>
      <c r="AD141" s="856" t="str">
        <f>IF($B141="","",INDEX('All CCC'!AD$7:AD$846,MATCH(WatchList!$B141,'All CCC'!$B$7:$B$846,0)))</f>
        <v/>
      </c>
      <c r="AE141" s="856" t="str">
        <f>IF($B141="","",INDEX('All CCC'!AE$7:AE$846,MATCH(WatchList!$B141,'All CCC'!$B$7:$B$846,0)))</f>
        <v/>
      </c>
      <c r="AF141" s="856" t="str">
        <f>IF($B141="","",INDEX('All CCC'!AF$7:AF$846,MATCH(WatchList!$B141,'All CCC'!$B$7:$B$846,0)))</f>
        <v/>
      </c>
      <c r="AG141" s="856" t="str">
        <f>IF($B141="","",INDEX('All CCC'!AG$7:AG$846,MATCH(WatchList!$B141,'All CCC'!$B$7:$B$846,0)))</f>
        <v/>
      </c>
      <c r="AH141" s="856" t="str">
        <f>IF($B141="","",INDEX('All CCC'!AH$7:AH$846,MATCH(WatchList!$B141,'All CCC'!$B$7:$B$846,0)))</f>
        <v/>
      </c>
      <c r="AI141" s="856" t="str">
        <f>IF($B141="","",INDEX('All CCC'!AI$7:AI$846,MATCH(WatchList!$B141,'All CCC'!$B$7:$B$846,0)))</f>
        <v/>
      </c>
      <c r="AJ141" s="856" t="str">
        <f>IF($B141="","",INDEX('All CCC'!AJ$7:AJ$846,MATCH(WatchList!$B141,'All CCC'!$B$7:$B$846,0)))</f>
        <v/>
      </c>
      <c r="AK141" s="856" t="str">
        <f>IF($B141="","",INDEX('All CCC'!AK$7:AK$846,MATCH(WatchList!$B141,'All CCC'!$B$7:$B$846,0)))</f>
        <v/>
      </c>
      <c r="AL141" s="856" t="str">
        <f>IF($B141="","",INDEX('All CCC'!AL$7:AL$846,MATCH(WatchList!$B141,'All CCC'!$B$7:$B$846,0)))</f>
        <v/>
      </c>
      <c r="AM141" s="856" t="str">
        <f>IF($B141="","",INDEX('All CCC'!AM$7:AM$846,MATCH(WatchList!$B141,'All CCC'!$B$7:$B$846,0)))</f>
        <v/>
      </c>
      <c r="AN141" s="856" t="str">
        <f>IF($B141="","",INDEX('All CCC'!AN$7:AN$846,MATCH(WatchList!$B141,'All CCC'!$B$7:$B$846,0)))</f>
        <v/>
      </c>
      <c r="AO141" s="856" t="str">
        <f>IF($B141="","",INDEX('All CCC'!AO$7:AO$846,MATCH(WatchList!$B141,'All CCC'!$B$7:$B$846,0)))</f>
        <v/>
      </c>
      <c r="AP141" s="856" t="str">
        <f>IF($B141="","",INDEX('All CCC'!AP$7:AP$846,MATCH(WatchList!$B141,'All CCC'!$B$7:$B$846,0)))</f>
        <v/>
      </c>
      <c r="AQ141" s="856" t="str">
        <f>IF($B141="","",INDEX('All CCC'!AQ$7:AQ$846,MATCH(WatchList!$B141,'All CCC'!$B$7:$B$846,0)))</f>
        <v/>
      </c>
      <c r="AR141" s="856" t="str">
        <f>IF($B141="","",INDEX('All CCC'!AR$7:AR$846,MATCH(WatchList!$B141,'All CCC'!$B$7:$B$846,0)))</f>
        <v/>
      </c>
      <c r="AS141" s="856" t="str">
        <f>IF($B141="","",INDEX('All CCC'!AS$7:AS$846,MATCH(WatchList!$B141,'All CCC'!$B$7:$B$846,0)))</f>
        <v/>
      </c>
      <c r="AT141" s="856" t="str">
        <f>IF($B141="","",INDEX('All CCC'!AT$7:AT$846,MATCH(WatchList!$B141,'All CCC'!$B$7:$B$846,0)))</f>
        <v/>
      </c>
      <c r="AU141" s="856" t="str">
        <f>IF($B141="","",INDEX('All CCC'!AU$7:AU$846,MATCH(WatchList!$B141,'All CCC'!$B$7:$B$846,0)))</f>
        <v/>
      </c>
      <c r="AV141" s="856" t="str">
        <f>IF($B141="","",INDEX('All CCC'!AV$7:AV$846,MATCH(WatchList!$B141,'All CCC'!$B$7:$B$846,0)))</f>
        <v/>
      </c>
      <c r="AW141" s="856" t="str">
        <f>IF($B141="","",INDEX('All CCC'!AW$7:AW$846,MATCH(WatchList!$B141,'All CCC'!$B$7:$B$846,0)))</f>
        <v/>
      </c>
      <c r="AX141" s="856" t="str">
        <f>IF($B141="","",INDEX('All CCC'!AX$7:AX$846,MATCH(WatchList!$B141,'All CCC'!$B$7:$B$846,0)))</f>
        <v/>
      </c>
      <c r="AY141" s="856" t="str">
        <f>IF($B141="","",INDEX('All CCC'!AY$7:AY$846,MATCH(WatchList!$B141,'All CCC'!$B$7:$B$846,0)))</f>
        <v/>
      </c>
      <c r="AZ141" s="856" t="str">
        <f>IF($B141="","",INDEX('All CCC'!AZ$7:AZ$846,MATCH(WatchList!$B141,'All CCC'!$B$7:$B$846,0)))</f>
        <v/>
      </c>
      <c r="BA141" s="856" t="str">
        <f>IF($B141="","",INDEX('All CCC'!BA$7:BA$846,MATCH(WatchList!$B141,'All CCC'!$B$7:$B$846,0)))</f>
        <v/>
      </c>
      <c r="BB141" s="856" t="str">
        <f>IF($B141="","",INDEX('All CCC'!BB$7:BB$846,MATCH(WatchList!$B141,'All CCC'!$B$7:$B$846,0)))</f>
        <v/>
      </c>
      <c r="BC141" s="856" t="str">
        <f>IF($B141="","",INDEX('All CCC'!BC$7:BC$846,MATCH(WatchList!$B141,'All CCC'!$B$7:$B$846,0)))</f>
        <v/>
      </c>
      <c r="BD141" s="856" t="str">
        <f>IF($B141="","",INDEX('All CCC'!BD$7:BD$846,MATCH(WatchList!$B141,'All CCC'!$B$7:$B$846,0)))</f>
        <v/>
      </c>
      <c r="BE141" s="856" t="str">
        <f>IF($B141="","",INDEX('All CCC'!BE$7:BE$846,MATCH(WatchList!$B141,'All CCC'!$B$7:$B$846,0)))</f>
        <v/>
      </c>
      <c r="BF141" s="856" t="str">
        <f>IF($B141="","",INDEX('All CCC'!BF$7:BF$846,MATCH(WatchList!$B141,'All CCC'!$B$7:$B$846,0)))</f>
        <v/>
      </c>
      <c r="BG141" s="856" t="str">
        <f>IF($B141="","",INDEX('All CCC'!BG$7:BG$846,MATCH(WatchList!$B141,'All CCC'!$B$7:$B$846,0)))</f>
        <v/>
      </c>
    </row>
    <row r="142" spans="1:59" x14ac:dyDescent="0.2">
      <c r="A142" s="550" t="str">
        <f>IF($B142="","",INDEX('All CCC'!A$7:A$846,MATCH(WatchList!$B142,'All CCC'!$B$7:$B$846,0)))</f>
        <v/>
      </c>
      <c r="B142" s="31"/>
      <c r="C142" s="856" t="str">
        <f>IF($B142="","",INDEX('All CCC'!C$7:C$846,MATCH(WatchList!$B142,'All CCC'!$B$7:$B$846,0)))</f>
        <v/>
      </c>
      <c r="D142" s="856" t="str">
        <f>IF($B142="","",INDEX('All CCC'!D$7:D$846,MATCH(WatchList!$B142,'All CCC'!$B$7:$B$846,0)))</f>
        <v/>
      </c>
      <c r="E142" s="856" t="str">
        <f>IF($B142="","",INDEX('All CCC'!E$7:E$846,MATCH(WatchList!$B142,'All CCC'!$B$7:$B$846,0)))</f>
        <v/>
      </c>
      <c r="F142" s="856" t="str">
        <f>IF($B142="","",INDEX('All CCC'!F$7:F$846,MATCH(WatchList!$B142,'All CCC'!$B$7:$B$846,0)))</f>
        <v/>
      </c>
      <c r="G142" s="856" t="str">
        <f>IF($B142="","",INDEX('All CCC'!G$7:G$846,MATCH(WatchList!$B142,'All CCC'!$B$7:$B$846,0)))</f>
        <v/>
      </c>
      <c r="H142" s="856" t="str">
        <f>IF($B142="","",INDEX('All CCC'!H$7:H$846,MATCH(WatchList!$B142,'All CCC'!$B$7:$B$846,0)))</f>
        <v/>
      </c>
      <c r="I142" s="856" t="str">
        <f>IF($B142="","",INDEX('All CCC'!I$7:I$846,MATCH(WatchList!$B142,'All CCC'!$B$7:$B$846,0)))</f>
        <v/>
      </c>
      <c r="J142" s="856" t="str">
        <f>IF($B142="","",INDEX('All CCC'!J$7:J$846,MATCH(WatchList!$B142,'All CCC'!$B$7:$B$846,0)))</f>
        <v/>
      </c>
      <c r="K142" s="856" t="str">
        <f>IF($B142="","",INDEX('All CCC'!K$7:K$846,MATCH(WatchList!$B142,'All CCC'!$B$7:$B$846,0)))</f>
        <v/>
      </c>
      <c r="L142" s="856" t="str">
        <f>IF($B142="","",INDEX('All CCC'!L$7:L$846,MATCH(WatchList!$B142,'All CCC'!$B$7:$B$846,0)))</f>
        <v/>
      </c>
      <c r="M142" s="856" t="str">
        <f>IF($B142="","",INDEX('All CCC'!M$7:M$846,MATCH(WatchList!$B142,'All CCC'!$B$7:$B$846,0)))</f>
        <v/>
      </c>
      <c r="N142" s="856" t="str">
        <f>IF($B142="","",INDEX('All CCC'!N$7:N$846,MATCH(WatchList!$B142,'All CCC'!$B$7:$B$846,0)))</f>
        <v/>
      </c>
      <c r="O142" s="856" t="str">
        <f>IF($B142="","",INDEX('All CCC'!O$7:O$846,MATCH(WatchList!$B142,'All CCC'!$B$7:$B$846,0)))</f>
        <v/>
      </c>
      <c r="P142" s="857" t="str">
        <f>IF($B142="","",INDEX('All CCC'!P$7:P$846,MATCH(WatchList!$B142,'All CCC'!$B$7:$B$846,0)))</f>
        <v/>
      </c>
      <c r="Q142" s="857" t="str">
        <f>IF($B142="","",INDEX('All CCC'!Q$7:Q$846,MATCH(WatchList!$B142,'All CCC'!$B$7:$B$846,0)))</f>
        <v/>
      </c>
      <c r="R142" s="856" t="str">
        <f>IF($B142="","",INDEX('All CCC'!R$7:R$846,MATCH(WatchList!$B142,'All CCC'!$B$7:$B$846,0)))</f>
        <v/>
      </c>
      <c r="S142" s="856" t="str">
        <f>IF($B142="","",INDEX('All CCC'!S$7:S$846,MATCH(WatchList!$B142,'All CCC'!$B$7:$B$846,0)))</f>
        <v/>
      </c>
      <c r="T142" s="856" t="str">
        <f>IF($B142="","",INDEX('All CCC'!T$7:T$846,MATCH(WatchList!$B142,'All CCC'!$B$7:$B$846,0)))</f>
        <v/>
      </c>
      <c r="U142" s="856" t="str">
        <f>IF($B142="","",INDEX('All CCC'!U$7:U$846,MATCH(WatchList!$B142,'All CCC'!$B$7:$B$846,0)))</f>
        <v/>
      </c>
      <c r="V142" s="856" t="str">
        <f>IF($B142="","",INDEX('All CCC'!V$7:V$846,MATCH(WatchList!$B142,'All CCC'!$B$7:$B$846,0)))</f>
        <v/>
      </c>
      <c r="W142" s="856" t="str">
        <f>IF($B142="","",INDEX('All CCC'!W$7:W$846,MATCH(WatchList!$B142,'All CCC'!$B$7:$B$846,0)))</f>
        <v/>
      </c>
      <c r="X142" s="856" t="str">
        <f>IF($B142="","",INDEX('All CCC'!X$7:X$846,MATCH(WatchList!$B142,'All CCC'!$B$7:$B$846,0)))</f>
        <v/>
      </c>
      <c r="Y142" s="856" t="str">
        <f>IF($B142="","",INDEX('All CCC'!Y$7:Y$846,MATCH(WatchList!$B142,'All CCC'!$B$7:$B$846,0)))</f>
        <v/>
      </c>
      <c r="Z142" s="856" t="str">
        <f>IF($B142="","",INDEX('All CCC'!Z$7:Z$846,MATCH(WatchList!$B142,'All CCC'!$B$7:$B$846,0)))</f>
        <v/>
      </c>
      <c r="AA142" s="856" t="str">
        <f>IF($B142="","",INDEX('All CCC'!AA$7:AA$846,MATCH(WatchList!$B142,'All CCC'!$B$7:$B$846,0)))</f>
        <v/>
      </c>
      <c r="AB142" s="856" t="str">
        <f>IF($B142="","",INDEX('All CCC'!AB$7:AB$846,MATCH(WatchList!$B142,'All CCC'!$B$7:$B$846,0)))</f>
        <v/>
      </c>
      <c r="AC142" s="856" t="str">
        <f>IF($B142="","",INDEX('All CCC'!AC$7:AC$846,MATCH(WatchList!$B142,'All CCC'!$B$7:$B$846,0)))</f>
        <v/>
      </c>
      <c r="AD142" s="856" t="str">
        <f>IF($B142="","",INDEX('All CCC'!AD$7:AD$846,MATCH(WatchList!$B142,'All CCC'!$B$7:$B$846,0)))</f>
        <v/>
      </c>
      <c r="AE142" s="856" t="str">
        <f>IF($B142="","",INDEX('All CCC'!AE$7:AE$846,MATCH(WatchList!$B142,'All CCC'!$B$7:$B$846,0)))</f>
        <v/>
      </c>
      <c r="AF142" s="856" t="str">
        <f>IF($B142="","",INDEX('All CCC'!AF$7:AF$846,MATCH(WatchList!$B142,'All CCC'!$B$7:$B$846,0)))</f>
        <v/>
      </c>
      <c r="AG142" s="856" t="str">
        <f>IF($B142="","",INDEX('All CCC'!AG$7:AG$846,MATCH(WatchList!$B142,'All CCC'!$B$7:$B$846,0)))</f>
        <v/>
      </c>
      <c r="AH142" s="856" t="str">
        <f>IF($B142="","",INDEX('All CCC'!AH$7:AH$846,MATCH(WatchList!$B142,'All CCC'!$B$7:$B$846,0)))</f>
        <v/>
      </c>
      <c r="AI142" s="856" t="str">
        <f>IF($B142="","",INDEX('All CCC'!AI$7:AI$846,MATCH(WatchList!$B142,'All CCC'!$B$7:$B$846,0)))</f>
        <v/>
      </c>
      <c r="AJ142" s="856" t="str">
        <f>IF($B142="","",INDEX('All CCC'!AJ$7:AJ$846,MATCH(WatchList!$B142,'All CCC'!$B$7:$B$846,0)))</f>
        <v/>
      </c>
      <c r="AK142" s="856" t="str">
        <f>IF($B142="","",INDEX('All CCC'!AK$7:AK$846,MATCH(WatchList!$B142,'All CCC'!$B$7:$B$846,0)))</f>
        <v/>
      </c>
      <c r="AL142" s="856" t="str">
        <f>IF($B142="","",INDEX('All CCC'!AL$7:AL$846,MATCH(WatchList!$B142,'All CCC'!$B$7:$B$846,0)))</f>
        <v/>
      </c>
      <c r="AM142" s="856" t="str">
        <f>IF($B142="","",INDEX('All CCC'!AM$7:AM$846,MATCH(WatchList!$B142,'All CCC'!$B$7:$B$846,0)))</f>
        <v/>
      </c>
      <c r="AN142" s="856" t="str">
        <f>IF($B142="","",INDEX('All CCC'!AN$7:AN$846,MATCH(WatchList!$B142,'All CCC'!$B$7:$B$846,0)))</f>
        <v/>
      </c>
      <c r="AO142" s="856" t="str">
        <f>IF($B142="","",INDEX('All CCC'!AO$7:AO$846,MATCH(WatchList!$B142,'All CCC'!$B$7:$B$846,0)))</f>
        <v/>
      </c>
      <c r="AP142" s="856" t="str">
        <f>IF($B142="","",INDEX('All CCC'!AP$7:AP$846,MATCH(WatchList!$B142,'All CCC'!$B$7:$B$846,0)))</f>
        <v/>
      </c>
      <c r="AQ142" s="856" t="str">
        <f>IF($B142="","",INDEX('All CCC'!AQ$7:AQ$846,MATCH(WatchList!$B142,'All CCC'!$B$7:$B$846,0)))</f>
        <v/>
      </c>
      <c r="AR142" s="856" t="str">
        <f>IF($B142="","",INDEX('All CCC'!AR$7:AR$846,MATCH(WatchList!$B142,'All CCC'!$B$7:$B$846,0)))</f>
        <v/>
      </c>
      <c r="AS142" s="856" t="str">
        <f>IF($B142="","",INDEX('All CCC'!AS$7:AS$846,MATCH(WatchList!$B142,'All CCC'!$B$7:$B$846,0)))</f>
        <v/>
      </c>
      <c r="AT142" s="856" t="str">
        <f>IF($B142="","",INDEX('All CCC'!AT$7:AT$846,MATCH(WatchList!$B142,'All CCC'!$B$7:$B$846,0)))</f>
        <v/>
      </c>
      <c r="AU142" s="856" t="str">
        <f>IF($B142="","",INDEX('All CCC'!AU$7:AU$846,MATCH(WatchList!$B142,'All CCC'!$B$7:$B$846,0)))</f>
        <v/>
      </c>
      <c r="AV142" s="856" t="str">
        <f>IF($B142="","",INDEX('All CCC'!AV$7:AV$846,MATCH(WatchList!$B142,'All CCC'!$B$7:$B$846,0)))</f>
        <v/>
      </c>
      <c r="AW142" s="856" t="str">
        <f>IF($B142="","",INDEX('All CCC'!AW$7:AW$846,MATCH(WatchList!$B142,'All CCC'!$B$7:$B$846,0)))</f>
        <v/>
      </c>
      <c r="AX142" s="856" t="str">
        <f>IF($B142="","",INDEX('All CCC'!AX$7:AX$846,MATCH(WatchList!$B142,'All CCC'!$B$7:$B$846,0)))</f>
        <v/>
      </c>
      <c r="AY142" s="856" t="str">
        <f>IF($B142="","",INDEX('All CCC'!AY$7:AY$846,MATCH(WatchList!$B142,'All CCC'!$B$7:$B$846,0)))</f>
        <v/>
      </c>
      <c r="AZ142" s="856" t="str">
        <f>IF($B142="","",INDEX('All CCC'!AZ$7:AZ$846,MATCH(WatchList!$B142,'All CCC'!$B$7:$B$846,0)))</f>
        <v/>
      </c>
      <c r="BA142" s="856" t="str">
        <f>IF($B142="","",INDEX('All CCC'!BA$7:BA$846,MATCH(WatchList!$B142,'All CCC'!$B$7:$B$846,0)))</f>
        <v/>
      </c>
      <c r="BB142" s="856" t="str">
        <f>IF($B142="","",INDEX('All CCC'!BB$7:BB$846,MATCH(WatchList!$B142,'All CCC'!$B$7:$B$846,0)))</f>
        <v/>
      </c>
      <c r="BC142" s="856" t="str">
        <f>IF($B142="","",INDEX('All CCC'!BC$7:BC$846,MATCH(WatchList!$B142,'All CCC'!$B$7:$B$846,0)))</f>
        <v/>
      </c>
      <c r="BD142" s="856" t="str">
        <f>IF($B142="","",INDEX('All CCC'!BD$7:BD$846,MATCH(WatchList!$B142,'All CCC'!$B$7:$B$846,0)))</f>
        <v/>
      </c>
      <c r="BE142" s="856" t="str">
        <f>IF($B142="","",INDEX('All CCC'!BE$7:BE$846,MATCH(WatchList!$B142,'All CCC'!$B$7:$B$846,0)))</f>
        <v/>
      </c>
      <c r="BF142" s="856" t="str">
        <f>IF($B142="","",INDEX('All CCC'!BF$7:BF$846,MATCH(WatchList!$B142,'All CCC'!$B$7:$B$846,0)))</f>
        <v/>
      </c>
      <c r="BG142" s="856" t="str">
        <f>IF($B142="","",INDEX('All CCC'!BG$7:BG$846,MATCH(WatchList!$B142,'All CCC'!$B$7:$B$846,0)))</f>
        <v/>
      </c>
    </row>
    <row r="143" spans="1:59" x14ac:dyDescent="0.2">
      <c r="A143" s="550" t="str">
        <f>IF($B143="","",INDEX('All CCC'!A$7:A$846,MATCH(WatchList!$B143,'All CCC'!$B$7:$B$846,0)))</f>
        <v/>
      </c>
      <c r="B143" s="31"/>
      <c r="C143" s="856" t="str">
        <f>IF($B143="","",INDEX('All CCC'!C$7:C$846,MATCH(WatchList!$B143,'All CCC'!$B$7:$B$846,0)))</f>
        <v/>
      </c>
      <c r="D143" s="856" t="str">
        <f>IF($B143="","",INDEX('All CCC'!D$7:D$846,MATCH(WatchList!$B143,'All CCC'!$B$7:$B$846,0)))</f>
        <v/>
      </c>
      <c r="E143" s="856" t="str">
        <f>IF($B143="","",INDEX('All CCC'!E$7:E$846,MATCH(WatchList!$B143,'All CCC'!$B$7:$B$846,0)))</f>
        <v/>
      </c>
      <c r="F143" s="856" t="str">
        <f>IF($B143="","",INDEX('All CCC'!F$7:F$846,MATCH(WatchList!$B143,'All CCC'!$B$7:$B$846,0)))</f>
        <v/>
      </c>
      <c r="G143" s="856" t="str">
        <f>IF($B143="","",INDEX('All CCC'!G$7:G$846,MATCH(WatchList!$B143,'All CCC'!$B$7:$B$846,0)))</f>
        <v/>
      </c>
      <c r="H143" s="856" t="str">
        <f>IF($B143="","",INDEX('All CCC'!H$7:H$846,MATCH(WatchList!$B143,'All CCC'!$B$7:$B$846,0)))</f>
        <v/>
      </c>
      <c r="I143" s="856" t="str">
        <f>IF($B143="","",INDEX('All CCC'!I$7:I$846,MATCH(WatchList!$B143,'All CCC'!$B$7:$B$846,0)))</f>
        <v/>
      </c>
      <c r="J143" s="856" t="str">
        <f>IF($B143="","",INDEX('All CCC'!J$7:J$846,MATCH(WatchList!$B143,'All CCC'!$B$7:$B$846,0)))</f>
        <v/>
      </c>
      <c r="K143" s="856" t="str">
        <f>IF($B143="","",INDEX('All CCC'!K$7:K$846,MATCH(WatchList!$B143,'All CCC'!$B$7:$B$846,0)))</f>
        <v/>
      </c>
      <c r="L143" s="856" t="str">
        <f>IF($B143="","",INDEX('All CCC'!L$7:L$846,MATCH(WatchList!$B143,'All CCC'!$B$7:$B$846,0)))</f>
        <v/>
      </c>
      <c r="M143" s="856" t="str">
        <f>IF($B143="","",INDEX('All CCC'!M$7:M$846,MATCH(WatchList!$B143,'All CCC'!$B$7:$B$846,0)))</f>
        <v/>
      </c>
      <c r="N143" s="856" t="str">
        <f>IF($B143="","",INDEX('All CCC'!N$7:N$846,MATCH(WatchList!$B143,'All CCC'!$B$7:$B$846,0)))</f>
        <v/>
      </c>
      <c r="O143" s="856" t="str">
        <f>IF($B143="","",INDEX('All CCC'!O$7:O$846,MATCH(WatchList!$B143,'All CCC'!$B$7:$B$846,0)))</f>
        <v/>
      </c>
      <c r="P143" s="857" t="str">
        <f>IF($B143="","",INDEX('All CCC'!P$7:P$846,MATCH(WatchList!$B143,'All CCC'!$B$7:$B$846,0)))</f>
        <v/>
      </c>
      <c r="Q143" s="857" t="str">
        <f>IF($B143="","",INDEX('All CCC'!Q$7:Q$846,MATCH(WatchList!$B143,'All CCC'!$B$7:$B$846,0)))</f>
        <v/>
      </c>
      <c r="R143" s="856" t="str">
        <f>IF($B143="","",INDEX('All CCC'!R$7:R$846,MATCH(WatchList!$B143,'All CCC'!$B$7:$B$846,0)))</f>
        <v/>
      </c>
      <c r="S143" s="856" t="str">
        <f>IF($B143="","",INDEX('All CCC'!S$7:S$846,MATCH(WatchList!$B143,'All CCC'!$B$7:$B$846,0)))</f>
        <v/>
      </c>
      <c r="T143" s="856" t="str">
        <f>IF($B143="","",INDEX('All CCC'!T$7:T$846,MATCH(WatchList!$B143,'All CCC'!$B$7:$B$846,0)))</f>
        <v/>
      </c>
      <c r="U143" s="856" t="str">
        <f>IF($B143="","",INDEX('All CCC'!U$7:U$846,MATCH(WatchList!$B143,'All CCC'!$B$7:$B$846,0)))</f>
        <v/>
      </c>
      <c r="V143" s="856" t="str">
        <f>IF($B143="","",INDEX('All CCC'!V$7:V$846,MATCH(WatchList!$B143,'All CCC'!$B$7:$B$846,0)))</f>
        <v/>
      </c>
      <c r="W143" s="856" t="str">
        <f>IF($B143="","",INDEX('All CCC'!W$7:W$846,MATCH(WatchList!$B143,'All CCC'!$B$7:$B$846,0)))</f>
        <v/>
      </c>
      <c r="X143" s="856" t="str">
        <f>IF($B143="","",INDEX('All CCC'!X$7:X$846,MATCH(WatchList!$B143,'All CCC'!$B$7:$B$846,0)))</f>
        <v/>
      </c>
      <c r="Y143" s="856" t="str">
        <f>IF($B143="","",INDEX('All CCC'!Y$7:Y$846,MATCH(WatchList!$B143,'All CCC'!$B$7:$B$846,0)))</f>
        <v/>
      </c>
      <c r="Z143" s="856" t="str">
        <f>IF($B143="","",INDEX('All CCC'!Z$7:Z$846,MATCH(WatchList!$B143,'All CCC'!$B$7:$B$846,0)))</f>
        <v/>
      </c>
      <c r="AA143" s="856" t="str">
        <f>IF($B143="","",INDEX('All CCC'!AA$7:AA$846,MATCH(WatchList!$B143,'All CCC'!$B$7:$B$846,0)))</f>
        <v/>
      </c>
      <c r="AB143" s="856" t="str">
        <f>IF($B143="","",INDEX('All CCC'!AB$7:AB$846,MATCH(WatchList!$B143,'All CCC'!$B$7:$B$846,0)))</f>
        <v/>
      </c>
      <c r="AC143" s="856" t="str">
        <f>IF($B143="","",INDEX('All CCC'!AC$7:AC$846,MATCH(WatchList!$B143,'All CCC'!$B$7:$B$846,0)))</f>
        <v/>
      </c>
      <c r="AD143" s="856" t="str">
        <f>IF($B143="","",INDEX('All CCC'!AD$7:AD$846,MATCH(WatchList!$B143,'All CCC'!$B$7:$B$846,0)))</f>
        <v/>
      </c>
      <c r="AE143" s="856" t="str">
        <f>IF($B143="","",INDEX('All CCC'!AE$7:AE$846,MATCH(WatchList!$B143,'All CCC'!$B$7:$B$846,0)))</f>
        <v/>
      </c>
      <c r="AF143" s="856" t="str">
        <f>IF($B143="","",INDEX('All CCC'!AF$7:AF$846,MATCH(WatchList!$B143,'All CCC'!$B$7:$B$846,0)))</f>
        <v/>
      </c>
      <c r="AG143" s="856" t="str">
        <f>IF($B143="","",INDEX('All CCC'!AG$7:AG$846,MATCH(WatchList!$B143,'All CCC'!$B$7:$B$846,0)))</f>
        <v/>
      </c>
      <c r="AH143" s="856" t="str">
        <f>IF($B143="","",INDEX('All CCC'!AH$7:AH$846,MATCH(WatchList!$B143,'All CCC'!$B$7:$B$846,0)))</f>
        <v/>
      </c>
      <c r="AI143" s="856" t="str">
        <f>IF($B143="","",INDEX('All CCC'!AI$7:AI$846,MATCH(WatchList!$B143,'All CCC'!$B$7:$B$846,0)))</f>
        <v/>
      </c>
      <c r="AJ143" s="856" t="str">
        <f>IF($B143="","",INDEX('All CCC'!AJ$7:AJ$846,MATCH(WatchList!$B143,'All CCC'!$B$7:$B$846,0)))</f>
        <v/>
      </c>
      <c r="AK143" s="856" t="str">
        <f>IF($B143="","",INDEX('All CCC'!AK$7:AK$846,MATCH(WatchList!$B143,'All CCC'!$B$7:$B$846,0)))</f>
        <v/>
      </c>
      <c r="AL143" s="856" t="str">
        <f>IF($B143="","",INDEX('All CCC'!AL$7:AL$846,MATCH(WatchList!$B143,'All CCC'!$B$7:$B$846,0)))</f>
        <v/>
      </c>
      <c r="AM143" s="856" t="str">
        <f>IF($B143="","",INDEX('All CCC'!AM$7:AM$846,MATCH(WatchList!$B143,'All CCC'!$B$7:$B$846,0)))</f>
        <v/>
      </c>
      <c r="AN143" s="856" t="str">
        <f>IF($B143="","",INDEX('All CCC'!AN$7:AN$846,MATCH(WatchList!$B143,'All CCC'!$B$7:$B$846,0)))</f>
        <v/>
      </c>
      <c r="AO143" s="856" t="str">
        <f>IF($B143="","",INDEX('All CCC'!AO$7:AO$846,MATCH(WatchList!$B143,'All CCC'!$B$7:$B$846,0)))</f>
        <v/>
      </c>
      <c r="AP143" s="856" t="str">
        <f>IF($B143="","",INDEX('All CCC'!AP$7:AP$846,MATCH(WatchList!$B143,'All CCC'!$B$7:$B$846,0)))</f>
        <v/>
      </c>
      <c r="AQ143" s="856" t="str">
        <f>IF($B143="","",INDEX('All CCC'!AQ$7:AQ$846,MATCH(WatchList!$B143,'All CCC'!$B$7:$B$846,0)))</f>
        <v/>
      </c>
      <c r="AR143" s="856" t="str">
        <f>IF($B143="","",INDEX('All CCC'!AR$7:AR$846,MATCH(WatchList!$B143,'All CCC'!$B$7:$B$846,0)))</f>
        <v/>
      </c>
      <c r="AS143" s="856" t="str">
        <f>IF($B143="","",INDEX('All CCC'!AS$7:AS$846,MATCH(WatchList!$B143,'All CCC'!$B$7:$B$846,0)))</f>
        <v/>
      </c>
      <c r="AT143" s="856" t="str">
        <f>IF($B143="","",INDEX('All CCC'!AT$7:AT$846,MATCH(WatchList!$B143,'All CCC'!$B$7:$B$846,0)))</f>
        <v/>
      </c>
      <c r="AU143" s="856" t="str">
        <f>IF($B143="","",INDEX('All CCC'!AU$7:AU$846,MATCH(WatchList!$B143,'All CCC'!$B$7:$B$846,0)))</f>
        <v/>
      </c>
      <c r="AV143" s="856" t="str">
        <f>IF($B143="","",INDEX('All CCC'!AV$7:AV$846,MATCH(WatchList!$B143,'All CCC'!$B$7:$B$846,0)))</f>
        <v/>
      </c>
      <c r="AW143" s="856" t="str">
        <f>IF($B143="","",INDEX('All CCC'!AW$7:AW$846,MATCH(WatchList!$B143,'All CCC'!$B$7:$B$846,0)))</f>
        <v/>
      </c>
      <c r="AX143" s="856" t="str">
        <f>IF($B143="","",INDEX('All CCC'!AX$7:AX$846,MATCH(WatchList!$B143,'All CCC'!$B$7:$B$846,0)))</f>
        <v/>
      </c>
      <c r="AY143" s="856" t="str">
        <f>IF($B143="","",INDEX('All CCC'!AY$7:AY$846,MATCH(WatchList!$B143,'All CCC'!$B$7:$B$846,0)))</f>
        <v/>
      </c>
      <c r="AZ143" s="856" t="str">
        <f>IF($B143="","",INDEX('All CCC'!AZ$7:AZ$846,MATCH(WatchList!$B143,'All CCC'!$B$7:$B$846,0)))</f>
        <v/>
      </c>
      <c r="BA143" s="856" t="str">
        <f>IF($B143="","",INDEX('All CCC'!BA$7:BA$846,MATCH(WatchList!$B143,'All CCC'!$B$7:$B$846,0)))</f>
        <v/>
      </c>
      <c r="BB143" s="856" t="str">
        <f>IF($B143="","",INDEX('All CCC'!BB$7:BB$846,MATCH(WatchList!$B143,'All CCC'!$B$7:$B$846,0)))</f>
        <v/>
      </c>
      <c r="BC143" s="856" t="str">
        <f>IF($B143="","",INDEX('All CCC'!BC$7:BC$846,MATCH(WatchList!$B143,'All CCC'!$B$7:$B$846,0)))</f>
        <v/>
      </c>
      <c r="BD143" s="856" t="str">
        <f>IF($B143="","",INDEX('All CCC'!BD$7:BD$846,MATCH(WatchList!$B143,'All CCC'!$B$7:$B$846,0)))</f>
        <v/>
      </c>
      <c r="BE143" s="856" t="str">
        <f>IF($B143="","",INDEX('All CCC'!BE$7:BE$846,MATCH(WatchList!$B143,'All CCC'!$B$7:$B$846,0)))</f>
        <v/>
      </c>
      <c r="BF143" s="856" t="str">
        <f>IF($B143="","",INDEX('All CCC'!BF$7:BF$846,MATCH(WatchList!$B143,'All CCC'!$B$7:$B$846,0)))</f>
        <v/>
      </c>
      <c r="BG143" s="856" t="str">
        <f>IF($B143="","",INDEX('All CCC'!BG$7:BG$846,MATCH(WatchList!$B143,'All CCC'!$B$7:$B$846,0)))</f>
        <v/>
      </c>
    </row>
    <row r="144" spans="1:59" x14ac:dyDescent="0.2">
      <c r="A144" s="550" t="str">
        <f>IF($B144="","",INDEX('All CCC'!A$7:A$846,MATCH(WatchList!$B144,'All CCC'!$B$7:$B$846,0)))</f>
        <v/>
      </c>
      <c r="B144" s="31"/>
      <c r="C144" s="856" t="str">
        <f>IF($B144="","",INDEX('All CCC'!C$7:C$846,MATCH(WatchList!$B144,'All CCC'!$B$7:$B$846,0)))</f>
        <v/>
      </c>
      <c r="D144" s="856" t="str">
        <f>IF($B144="","",INDEX('All CCC'!D$7:D$846,MATCH(WatchList!$B144,'All CCC'!$B$7:$B$846,0)))</f>
        <v/>
      </c>
      <c r="E144" s="856" t="str">
        <f>IF($B144="","",INDEX('All CCC'!E$7:E$846,MATCH(WatchList!$B144,'All CCC'!$B$7:$B$846,0)))</f>
        <v/>
      </c>
      <c r="F144" s="856" t="str">
        <f>IF($B144="","",INDEX('All CCC'!F$7:F$846,MATCH(WatchList!$B144,'All CCC'!$B$7:$B$846,0)))</f>
        <v/>
      </c>
      <c r="G144" s="856" t="str">
        <f>IF($B144="","",INDEX('All CCC'!G$7:G$846,MATCH(WatchList!$B144,'All CCC'!$B$7:$B$846,0)))</f>
        <v/>
      </c>
      <c r="H144" s="856" t="str">
        <f>IF($B144="","",INDEX('All CCC'!H$7:H$846,MATCH(WatchList!$B144,'All CCC'!$B$7:$B$846,0)))</f>
        <v/>
      </c>
      <c r="I144" s="856" t="str">
        <f>IF($B144="","",INDEX('All CCC'!I$7:I$846,MATCH(WatchList!$B144,'All CCC'!$B$7:$B$846,0)))</f>
        <v/>
      </c>
      <c r="J144" s="856" t="str">
        <f>IF($B144="","",INDEX('All CCC'!J$7:J$846,MATCH(WatchList!$B144,'All CCC'!$B$7:$B$846,0)))</f>
        <v/>
      </c>
      <c r="K144" s="856" t="str">
        <f>IF($B144="","",INDEX('All CCC'!K$7:K$846,MATCH(WatchList!$B144,'All CCC'!$B$7:$B$846,0)))</f>
        <v/>
      </c>
      <c r="L144" s="856" t="str">
        <f>IF($B144="","",INDEX('All CCC'!L$7:L$846,MATCH(WatchList!$B144,'All CCC'!$B$7:$B$846,0)))</f>
        <v/>
      </c>
      <c r="M144" s="856" t="str">
        <f>IF($B144="","",INDEX('All CCC'!M$7:M$846,MATCH(WatchList!$B144,'All CCC'!$B$7:$B$846,0)))</f>
        <v/>
      </c>
      <c r="N144" s="856" t="str">
        <f>IF($B144="","",INDEX('All CCC'!N$7:N$846,MATCH(WatchList!$B144,'All CCC'!$B$7:$B$846,0)))</f>
        <v/>
      </c>
      <c r="O144" s="856" t="str">
        <f>IF($B144="","",INDEX('All CCC'!O$7:O$846,MATCH(WatchList!$B144,'All CCC'!$B$7:$B$846,0)))</f>
        <v/>
      </c>
      <c r="P144" s="857" t="str">
        <f>IF($B144="","",INDEX('All CCC'!P$7:P$846,MATCH(WatchList!$B144,'All CCC'!$B$7:$B$846,0)))</f>
        <v/>
      </c>
      <c r="Q144" s="857" t="str">
        <f>IF($B144="","",INDEX('All CCC'!Q$7:Q$846,MATCH(WatchList!$B144,'All CCC'!$B$7:$B$846,0)))</f>
        <v/>
      </c>
      <c r="R144" s="856" t="str">
        <f>IF($B144="","",INDEX('All CCC'!R$7:R$846,MATCH(WatchList!$B144,'All CCC'!$B$7:$B$846,0)))</f>
        <v/>
      </c>
      <c r="S144" s="856" t="str">
        <f>IF($B144="","",INDEX('All CCC'!S$7:S$846,MATCH(WatchList!$B144,'All CCC'!$B$7:$B$846,0)))</f>
        <v/>
      </c>
      <c r="T144" s="856" t="str">
        <f>IF($B144="","",INDEX('All CCC'!T$7:T$846,MATCH(WatchList!$B144,'All CCC'!$B$7:$B$846,0)))</f>
        <v/>
      </c>
      <c r="U144" s="856" t="str">
        <f>IF($B144="","",INDEX('All CCC'!U$7:U$846,MATCH(WatchList!$B144,'All CCC'!$B$7:$B$846,0)))</f>
        <v/>
      </c>
      <c r="V144" s="856" t="str">
        <f>IF($B144="","",INDEX('All CCC'!V$7:V$846,MATCH(WatchList!$B144,'All CCC'!$B$7:$B$846,0)))</f>
        <v/>
      </c>
      <c r="W144" s="856" t="str">
        <f>IF($B144="","",INDEX('All CCC'!W$7:W$846,MATCH(WatchList!$B144,'All CCC'!$B$7:$B$846,0)))</f>
        <v/>
      </c>
      <c r="X144" s="856" t="str">
        <f>IF($B144="","",INDEX('All CCC'!X$7:X$846,MATCH(WatchList!$B144,'All CCC'!$B$7:$B$846,0)))</f>
        <v/>
      </c>
      <c r="Y144" s="856" t="str">
        <f>IF($B144="","",INDEX('All CCC'!Y$7:Y$846,MATCH(WatchList!$B144,'All CCC'!$B$7:$B$846,0)))</f>
        <v/>
      </c>
      <c r="Z144" s="856" t="str">
        <f>IF($B144="","",INDEX('All CCC'!Z$7:Z$846,MATCH(WatchList!$B144,'All CCC'!$B$7:$B$846,0)))</f>
        <v/>
      </c>
      <c r="AA144" s="856" t="str">
        <f>IF($B144="","",INDEX('All CCC'!AA$7:AA$846,MATCH(WatchList!$B144,'All CCC'!$B$7:$B$846,0)))</f>
        <v/>
      </c>
      <c r="AB144" s="856" t="str">
        <f>IF($B144="","",INDEX('All CCC'!AB$7:AB$846,MATCH(WatchList!$B144,'All CCC'!$B$7:$B$846,0)))</f>
        <v/>
      </c>
      <c r="AC144" s="856" t="str">
        <f>IF($B144="","",INDEX('All CCC'!AC$7:AC$846,MATCH(WatchList!$B144,'All CCC'!$B$7:$B$846,0)))</f>
        <v/>
      </c>
      <c r="AD144" s="856" t="str">
        <f>IF($B144="","",INDEX('All CCC'!AD$7:AD$846,MATCH(WatchList!$B144,'All CCC'!$B$7:$B$846,0)))</f>
        <v/>
      </c>
      <c r="AE144" s="856" t="str">
        <f>IF($B144="","",INDEX('All CCC'!AE$7:AE$846,MATCH(WatchList!$B144,'All CCC'!$B$7:$B$846,0)))</f>
        <v/>
      </c>
      <c r="AF144" s="856" t="str">
        <f>IF($B144="","",INDEX('All CCC'!AF$7:AF$846,MATCH(WatchList!$B144,'All CCC'!$B$7:$B$846,0)))</f>
        <v/>
      </c>
      <c r="AG144" s="856" t="str">
        <f>IF($B144="","",INDEX('All CCC'!AG$7:AG$846,MATCH(WatchList!$B144,'All CCC'!$B$7:$B$846,0)))</f>
        <v/>
      </c>
      <c r="AH144" s="856" t="str">
        <f>IF($B144="","",INDEX('All CCC'!AH$7:AH$846,MATCH(WatchList!$B144,'All CCC'!$B$7:$B$846,0)))</f>
        <v/>
      </c>
      <c r="AI144" s="856" t="str">
        <f>IF($B144="","",INDEX('All CCC'!AI$7:AI$846,MATCH(WatchList!$B144,'All CCC'!$B$7:$B$846,0)))</f>
        <v/>
      </c>
      <c r="AJ144" s="856" t="str">
        <f>IF($B144="","",INDEX('All CCC'!AJ$7:AJ$846,MATCH(WatchList!$B144,'All CCC'!$B$7:$B$846,0)))</f>
        <v/>
      </c>
      <c r="AK144" s="856" t="str">
        <f>IF($B144="","",INDEX('All CCC'!AK$7:AK$846,MATCH(WatchList!$B144,'All CCC'!$B$7:$B$846,0)))</f>
        <v/>
      </c>
      <c r="AL144" s="856" t="str">
        <f>IF($B144="","",INDEX('All CCC'!AL$7:AL$846,MATCH(WatchList!$B144,'All CCC'!$B$7:$B$846,0)))</f>
        <v/>
      </c>
      <c r="AM144" s="856" t="str">
        <f>IF($B144="","",INDEX('All CCC'!AM$7:AM$846,MATCH(WatchList!$B144,'All CCC'!$B$7:$B$846,0)))</f>
        <v/>
      </c>
      <c r="AN144" s="856" t="str">
        <f>IF($B144="","",INDEX('All CCC'!AN$7:AN$846,MATCH(WatchList!$B144,'All CCC'!$B$7:$B$846,0)))</f>
        <v/>
      </c>
      <c r="AO144" s="856" t="str">
        <f>IF($B144="","",INDEX('All CCC'!AO$7:AO$846,MATCH(WatchList!$B144,'All CCC'!$B$7:$B$846,0)))</f>
        <v/>
      </c>
      <c r="AP144" s="856" t="str">
        <f>IF($B144="","",INDEX('All CCC'!AP$7:AP$846,MATCH(WatchList!$B144,'All CCC'!$B$7:$B$846,0)))</f>
        <v/>
      </c>
      <c r="AQ144" s="856" t="str">
        <f>IF($B144="","",INDEX('All CCC'!AQ$7:AQ$846,MATCH(WatchList!$B144,'All CCC'!$B$7:$B$846,0)))</f>
        <v/>
      </c>
      <c r="AR144" s="856" t="str">
        <f>IF($B144="","",INDEX('All CCC'!AR$7:AR$846,MATCH(WatchList!$B144,'All CCC'!$B$7:$B$846,0)))</f>
        <v/>
      </c>
      <c r="AS144" s="856" t="str">
        <f>IF($B144="","",INDEX('All CCC'!AS$7:AS$846,MATCH(WatchList!$B144,'All CCC'!$B$7:$B$846,0)))</f>
        <v/>
      </c>
      <c r="AT144" s="856" t="str">
        <f>IF($B144="","",INDEX('All CCC'!AT$7:AT$846,MATCH(WatchList!$B144,'All CCC'!$B$7:$B$846,0)))</f>
        <v/>
      </c>
      <c r="AU144" s="856" t="str">
        <f>IF($B144="","",INDEX('All CCC'!AU$7:AU$846,MATCH(WatchList!$B144,'All CCC'!$B$7:$B$846,0)))</f>
        <v/>
      </c>
      <c r="AV144" s="856" t="str">
        <f>IF($B144="","",INDEX('All CCC'!AV$7:AV$846,MATCH(WatchList!$B144,'All CCC'!$B$7:$B$846,0)))</f>
        <v/>
      </c>
      <c r="AW144" s="856" t="str">
        <f>IF($B144="","",INDEX('All CCC'!AW$7:AW$846,MATCH(WatchList!$B144,'All CCC'!$B$7:$B$846,0)))</f>
        <v/>
      </c>
      <c r="AX144" s="856" t="str">
        <f>IF($B144="","",INDEX('All CCC'!AX$7:AX$846,MATCH(WatchList!$B144,'All CCC'!$B$7:$B$846,0)))</f>
        <v/>
      </c>
      <c r="AY144" s="856" t="str">
        <f>IF($B144="","",INDEX('All CCC'!AY$7:AY$846,MATCH(WatchList!$B144,'All CCC'!$B$7:$B$846,0)))</f>
        <v/>
      </c>
      <c r="AZ144" s="856" t="str">
        <f>IF($B144="","",INDEX('All CCC'!AZ$7:AZ$846,MATCH(WatchList!$B144,'All CCC'!$B$7:$B$846,0)))</f>
        <v/>
      </c>
      <c r="BA144" s="856" t="str">
        <f>IF($B144="","",INDEX('All CCC'!BA$7:BA$846,MATCH(WatchList!$B144,'All CCC'!$B$7:$B$846,0)))</f>
        <v/>
      </c>
      <c r="BB144" s="856" t="str">
        <f>IF($B144="","",INDEX('All CCC'!BB$7:BB$846,MATCH(WatchList!$B144,'All CCC'!$B$7:$B$846,0)))</f>
        <v/>
      </c>
      <c r="BC144" s="856" t="str">
        <f>IF($B144="","",INDEX('All CCC'!BC$7:BC$846,MATCH(WatchList!$B144,'All CCC'!$B$7:$B$846,0)))</f>
        <v/>
      </c>
      <c r="BD144" s="856" t="str">
        <f>IF($B144="","",INDEX('All CCC'!BD$7:BD$846,MATCH(WatchList!$B144,'All CCC'!$B$7:$B$846,0)))</f>
        <v/>
      </c>
      <c r="BE144" s="856" t="str">
        <f>IF($B144="","",INDEX('All CCC'!BE$7:BE$846,MATCH(WatchList!$B144,'All CCC'!$B$7:$B$846,0)))</f>
        <v/>
      </c>
      <c r="BF144" s="856" t="str">
        <f>IF($B144="","",INDEX('All CCC'!BF$7:BF$846,MATCH(WatchList!$B144,'All CCC'!$B$7:$B$846,0)))</f>
        <v/>
      </c>
      <c r="BG144" s="856" t="str">
        <f>IF($B144="","",INDEX('All CCC'!BG$7:BG$846,MATCH(WatchList!$B144,'All CCC'!$B$7:$B$846,0)))</f>
        <v/>
      </c>
    </row>
    <row r="145" spans="1:59" x14ac:dyDescent="0.2">
      <c r="A145" s="550" t="str">
        <f>IF($B145="","",INDEX('All CCC'!A$7:A$846,MATCH(WatchList!$B145,'All CCC'!$B$7:$B$846,0)))</f>
        <v/>
      </c>
      <c r="B145" s="31"/>
      <c r="C145" s="856" t="str">
        <f>IF($B145="","",INDEX('All CCC'!C$7:C$846,MATCH(WatchList!$B145,'All CCC'!$B$7:$B$846,0)))</f>
        <v/>
      </c>
      <c r="D145" s="856" t="str">
        <f>IF($B145="","",INDEX('All CCC'!D$7:D$846,MATCH(WatchList!$B145,'All CCC'!$B$7:$B$846,0)))</f>
        <v/>
      </c>
      <c r="E145" s="856" t="str">
        <f>IF($B145="","",INDEX('All CCC'!E$7:E$846,MATCH(WatchList!$B145,'All CCC'!$B$7:$B$846,0)))</f>
        <v/>
      </c>
      <c r="F145" s="856" t="str">
        <f>IF($B145="","",INDEX('All CCC'!F$7:F$846,MATCH(WatchList!$B145,'All CCC'!$B$7:$B$846,0)))</f>
        <v/>
      </c>
      <c r="G145" s="856" t="str">
        <f>IF($B145="","",INDEX('All CCC'!G$7:G$846,MATCH(WatchList!$B145,'All CCC'!$B$7:$B$846,0)))</f>
        <v/>
      </c>
      <c r="H145" s="856" t="str">
        <f>IF($B145="","",INDEX('All CCC'!H$7:H$846,MATCH(WatchList!$B145,'All CCC'!$B$7:$B$846,0)))</f>
        <v/>
      </c>
      <c r="I145" s="856" t="str">
        <f>IF($B145="","",INDEX('All CCC'!I$7:I$846,MATCH(WatchList!$B145,'All CCC'!$B$7:$B$846,0)))</f>
        <v/>
      </c>
      <c r="J145" s="856" t="str">
        <f>IF($B145="","",INDEX('All CCC'!J$7:J$846,MATCH(WatchList!$B145,'All CCC'!$B$7:$B$846,0)))</f>
        <v/>
      </c>
      <c r="K145" s="856" t="str">
        <f>IF($B145="","",INDEX('All CCC'!K$7:K$846,MATCH(WatchList!$B145,'All CCC'!$B$7:$B$846,0)))</f>
        <v/>
      </c>
      <c r="L145" s="856" t="str">
        <f>IF($B145="","",INDEX('All CCC'!L$7:L$846,MATCH(WatchList!$B145,'All CCC'!$B$7:$B$846,0)))</f>
        <v/>
      </c>
      <c r="M145" s="856" t="str">
        <f>IF($B145="","",INDEX('All CCC'!M$7:M$846,MATCH(WatchList!$B145,'All CCC'!$B$7:$B$846,0)))</f>
        <v/>
      </c>
      <c r="N145" s="856" t="str">
        <f>IF($B145="","",INDEX('All CCC'!N$7:N$846,MATCH(WatchList!$B145,'All CCC'!$B$7:$B$846,0)))</f>
        <v/>
      </c>
      <c r="O145" s="856" t="str">
        <f>IF($B145="","",INDEX('All CCC'!O$7:O$846,MATCH(WatchList!$B145,'All CCC'!$B$7:$B$846,0)))</f>
        <v/>
      </c>
      <c r="P145" s="857" t="str">
        <f>IF($B145="","",INDEX('All CCC'!P$7:P$846,MATCH(WatchList!$B145,'All CCC'!$B$7:$B$846,0)))</f>
        <v/>
      </c>
      <c r="Q145" s="857" t="str">
        <f>IF($B145="","",INDEX('All CCC'!Q$7:Q$846,MATCH(WatchList!$B145,'All CCC'!$B$7:$B$846,0)))</f>
        <v/>
      </c>
      <c r="R145" s="856" t="str">
        <f>IF($B145="","",INDEX('All CCC'!R$7:R$846,MATCH(WatchList!$B145,'All CCC'!$B$7:$B$846,0)))</f>
        <v/>
      </c>
      <c r="S145" s="856" t="str">
        <f>IF($B145="","",INDEX('All CCC'!S$7:S$846,MATCH(WatchList!$B145,'All CCC'!$B$7:$B$846,0)))</f>
        <v/>
      </c>
      <c r="T145" s="856" t="str">
        <f>IF($B145="","",INDEX('All CCC'!T$7:T$846,MATCH(WatchList!$B145,'All CCC'!$B$7:$B$846,0)))</f>
        <v/>
      </c>
      <c r="U145" s="856" t="str">
        <f>IF($B145="","",INDEX('All CCC'!U$7:U$846,MATCH(WatchList!$B145,'All CCC'!$B$7:$B$846,0)))</f>
        <v/>
      </c>
      <c r="V145" s="856" t="str">
        <f>IF($B145="","",INDEX('All CCC'!V$7:V$846,MATCH(WatchList!$B145,'All CCC'!$B$7:$B$846,0)))</f>
        <v/>
      </c>
      <c r="W145" s="856" t="str">
        <f>IF($B145="","",INDEX('All CCC'!W$7:W$846,MATCH(WatchList!$B145,'All CCC'!$B$7:$B$846,0)))</f>
        <v/>
      </c>
      <c r="X145" s="856" t="str">
        <f>IF($B145="","",INDEX('All CCC'!X$7:X$846,MATCH(WatchList!$B145,'All CCC'!$B$7:$B$846,0)))</f>
        <v/>
      </c>
      <c r="Y145" s="856" t="str">
        <f>IF($B145="","",INDEX('All CCC'!Y$7:Y$846,MATCH(WatchList!$B145,'All CCC'!$B$7:$B$846,0)))</f>
        <v/>
      </c>
      <c r="Z145" s="856" t="str">
        <f>IF($B145="","",INDEX('All CCC'!Z$7:Z$846,MATCH(WatchList!$B145,'All CCC'!$B$7:$B$846,0)))</f>
        <v/>
      </c>
      <c r="AA145" s="856" t="str">
        <f>IF($B145="","",INDEX('All CCC'!AA$7:AA$846,MATCH(WatchList!$B145,'All CCC'!$B$7:$B$846,0)))</f>
        <v/>
      </c>
      <c r="AB145" s="856" t="str">
        <f>IF($B145="","",INDEX('All CCC'!AB$7:AB$846,MATCH(WatchList!$B145,'All CCC'!$B$7:$B$846,0)))</f>
        <v/>
      </c>
      <c r="AC145" s="856" t="str">
        <f>IF($B145="","",INDEX('All CCC'!AC$7:AC$846,MATCH(WatchList!$B145,'All CCC'!$B$7:$B$846,0)))</f>
        <v/>
      </c>
      <c r="AD145" s="856" t="str">
        <f>IF($B145="","",INDEX('All CCC'!AD$7:AD$846,MATCH(WatchList!$B145,'All CCC'!$B$7:$B$846,0)))</f>
        <v/>
      </c>
      <c r="AE145" s="856" t="str">
        <f>IF($B145="","",INDEX('All CCC'!AE$7:AE$846,MATCH(WatchList!$B145,'All CCC'!$B$7:$B$846,0)))</f>
        <v/>
      </c>
      <c r="AF145" s="856" t="str">
        <f>IF($B145="","",INDEX('All CCC'!AF$7:AF$846,MATCH(WatchList!$B145,'All CCC'!$B$7:$B$846,0)))</f>
        <v/>
      </c>
      <c r="AG145" s="856" t="str">
        <f>IF($B145="","",INDEX('All CCC'!AG$7:AG$846,MATCH(WatchList!$B145,'All CCC'!$B$7:$B$846,0)))</f>
        <v/>
      </c>
      <c r="AH145" s="856" t="str">
        <f>IF($B145="","",INDEX('All CCC'!AH$7:AH$846,MATCH(WatchList!$B145,'All CCC'!$B$7:$B$846,0)))</f>
        <v/>
      </c>
      <c r="AI145" s="856" t="str">
        <f>IF($B145="","",INDEX('All CCC'!AI$7:AI$846,MATCH(WatchList!$B145,'All CCC'!$B$7:$B$846,0)))</f>
        <v/>
      </c>
      <c r="AJ145" s="856" t="str">
        <f>IF($B145="","",INDEX('All CCC'!AJ$7:AJ$846,MATCH(WatchList!$B145,'All CCC'!$B$7:$B$846,0)))</f>
        <v/>
      </c>
      <c r="AK145" s="856" t="str">
        <f>IF($B145="","",INDEX('All CCC'!AK$7:AK$846,MATCH(WatchList!$B145,'All CCC'!$B$7:$B$846,0)))</f>
        <v/>
      </c>
      <c r="AL145" s="856" t="str">
        <f>IF($B145="","",INDEX('All CCC'!AL$7:AL$846,MATCH(WatchList!$B145,'All CCC'!$B$7:$B$846,0)))</f>
        <v/>
      </c>
      <c r="AM145" s="856" t="str">
        <f>IF($B145="","",INDEX('All CCC'!AM$7:AM$846,MATCH(WatchList!$B145,'All CCC'!$B$7:$B$846,0)))</f>
        <v/>
      </c>
      <c r="AN145" s="856" t="str">
        <f>IF($B145="","",INDEX('All CCC'!AN$7:AN$846,MATCH(WatchList!$B145,'All CCC'!$B$7:$B$846,0)))</f>
        <v/>
      </c>
      <c r="AO145" s="856" t="str">
        <f>IF($B145="","",INDEX('All CCC'!AO$7:AO$846,MATCH(WatchList!$B145,'All CCC'!$B$7:$B$846,0)))</f>
        <v/>
      </c>
      <c r="AP145" s="856" t="str">
        <f>IF($B145="","",INDEX('All CCC'!AP$7:AP$846,MATCH(WatchList!$B145,'All CCC'!$B$7:$B$846,0)))</f>
        <v/>
      </c>
      <c r="AQ145" s="856" t="str">
        <f>IF($B145="","",INDEX('All CCC'!AQ$7:AQ$846,MATCH(WatchList!$B145,'All CCC'!$B$7:$B$846,0)))</f>
        <v/>
      </c>
      <c r="AR145" s="856" t="str">
        <f>IF($B145="","",INDEX('All CCC'!AR$7:AR$846,MATCH(WatchList!$B145,'All CCC'!$B$7:$B$846,0)))</f>
        <v/>
      </c>
      <c r="AS145" s="856" t="str">
        <f>IF($B145="","",INDEX('All CCC'!AS$7:AS$846,MATCH(WatchList!$B145,'All CCC'!$B$7:$B$846,0)))</f>
        <v/>
      </c>
      <c r="AT145" s="856" t="str">
        <f>IF($B145="","",INDEX('All CCC'!AT$7:AT$846,MATCH(WatchList!$B145,'All CCC'!$B$7:$B$846,0)))</f>
        <v/>
      </c>
      <c r="AU145" s="856" t="str">
        <f>IF($B145="","",INDEX('All CCC'!AU$7:AU$846,MATCH(WatchList!$B145,'All CCC'!$B$7:$B$846,0)))</f>
        <v/>
      </c>
      <c r="AV145" s="856" t="str">
        <f>IF($B145="","",INDEX('All CCC'!AV$7:AV$846,MATCH(WatchList!$B145,'All CCC'!$B$7:$B$846,0)))</f>
        <v/>
      </c>
      <c r="AW145" s="856" t="str">
        <f>IF($B145="","",INDEX('All CCC'!AW$7:AW$846,MATCH(WatchList!$B145,'All CCC'!$B$7:$B$846,0)))</f>
        <v/>
      </c>
      <c r="AX145" s="856" t="str">
        <f>IF($B145="","",INDEX('All CCC'!AX$7:AX$846,MATCH(WatchList!$B145,'All CCC'!$B$7:$B$846,0)))</f>
        <v/>
      </c>
      <c r="AY145" s="856" t="str">
        <f>IF($B145="","",INDEX('All CCC'!AY$7:AY$846,MATCH(WatchList!$B145,'All CCC'!$B$7:$B$846,0)))</f>
        <v/>
      </c>
      <c r="AZ145" s="856" t="str">
        <f>IF($B145="","",INDEX('All CCC'!AZ$7:AZ$846,MATCH(WatchList!$B145,'All CCC'!$B$7:$B$846,0)))</f>
        <v/>
      </c>
      <c r="BA145" s="856" t="str">
        <f>IF($B145="","",INDEX('All CCC'!BA$7:BA$846,MATCH(WatchList!$B145,'All CCC'!$B$7:$B$846,0)))</f>
        <v/>
      </c>
      <c r="BB145" s="856" t="str">
        <f>IF($B145="","",INDEX('All CCC'!BB$7:BB$846,MATCH(WatchList!$B145,'All CCC'!$B$7:$B$846,0)))</f>
        <v/>
      </c>
      <c r="BC145" s="856" t="str">
        <f>IF($B145="","",INDEX('All CCC'!BC$7:BC$846,MATCH(WatchList!$B145,'All CCC'!$B$7:$B$846,0)))</f>
        <v/>
      </c>
      <c r="BD145" s="856" t="str">
        <f>IF($B145="","",INDEX('All CCC'!BD$7:BD$846,MATCH(WatchList!$B145,'All CCC'!$B$7:$B$846,0)))</f>
        <v/>
      </c>
      <c r="BE145" s="856" t="str">
        <f>IF($B145="","",INDEX('All CCC'!BE$7:BE$846,MATCH(WatchList!$B145,'All CCC'!$B$7:$B$846,0)))</f>
        <v/>
      </c>
      <c r="BF145" s="856" t="str">
        <f>IF($B145="","",INDEX('All CCC'!BF$7:BF$846,MATCH(WatchList!$B145,'All CCC'!$B$7:$B$846,0)))</f>
        <v/>
      </c>
      <c r="BG145" s="856" t="str">
        <f>IF($B145="","",INDEX('All CCC'!BG$7:BG$846,MATCH(WatchList!$B145,'All CCC'!$B$7:$B$846,0)))</f>
        <v/>
      </c>
    </row>
    <row r="146" spans="1:59" x14ac:dyDescent="0.2">
      <c r="A146" s="550" t="str">
        <f>IF($B146="","",INDEX('All CCC'!A$7:A$846,MATCH(WatchList!$B146,'All CCC'!$B$7:$B$846,0)))</f>
        <v/>
      </c>
      <c r="B146" s="31"/>
      <c r="C146" s="856" t="str">
        <f>IF($B146="","",INDEX('All CCC'!C$7:C$846,MATCH(WatchList!$B146,'All CCC'!$B$7:$B$846,0)))</f>
        <v/>
      </c>
      <c r="D146" s="856" t="str">
        <f>IF($B146="","",INDEX('All CCC'!D$7:D$846,MATCH(WatchList!$B146,'All CCC'!$B$7:$B$846,0)))</f>
        <v/>
      </c>
      <c r="E146" s="856" t="str">
        <f>IF($B146="","",INDEX('All CCC'!E$7:E$846,MATCH(WatchList!$B146,'All CCC'!$B$7:$B$846,0)))</f>
        <v/>
      </c>
      <c r="F146" s="856" t="str">
        <f>IF($B146="","",INDEX('All CCC'!F$7:F$846,MATCH(WatchList!$B146,'All CCC'!$B$7:$B$846,0)))</f>
        <v/>
      </c>
      <c r="G146" s="856" t="str">
        <f>IF($B146="","",INDEX('All CCC'!G$7:G$846,MATCH(WatchList!$B146,'All CCC'!$B$7:$B$846,0)))</f>
        <v/>
      </c>
      <c r="H146" s="856" t="str">
        <f>IF($B146="","",INDEX('All CCC'!H$7:H$846,MATCH(WatchList!$B146,'All CCC'!$B$7:$B$846,0)))</f>
        <v/>
      </c>
      <c r="I146" s="856" t="str">
        <f>IF($B146="","",INDEX('All CCC'!I$7:I$846,MATCH(WatchList!$B146,'All CCC'!$B$7:$B$846,0)))</f>
        <v/>
      </c>
      <c r="J146" s="856" t="str">
        <f>IF($B146="","",INDEX('All CCC'!J$7:J$846,MATCH(WatchList!$B146,'All CCC'!$B$7:$B$846,0)))</f>
        <v/>
      </c>
      <c r="K146" s="856" t="str">
        <f>IF($B146="","",INDEX('All CCC'!K$7:K$846,MATCH(WatchList!$B146,'All CCC'!$B$7:$B$846,0)))</f>
        <v/>
      </c>
      <c r="L146" s="856" t="str">
        <f>IF($B146="","",INDEX('All CCC'!L$7:L$846,MATCH(WatchList!$B146,'All CCC'!$B$7:$B$846,0)))</f>
        <v/>
      </c>
      <c r="M146" s="856" t="str">
        <f>IF($B146="","",INDEX('All CCC'!M$7:M$846,MATCH(WatchList!$B146,'All CCC'!$B$7:$B$846,0)))</f>
        <v/>
      </c>
      <c r="N146" s="856" t="str">
        <f>IF($B146="","",INDEX('All CCC'!N$7:N$846,MATCH(WatchList!$B146,'All CCC'!$B$7:$B$846,0)))</f>
        <v/>
      </c>
      <c r="O146" s="856" t="str">
        <f>IF($B146="","",INDEX('All CCC'!O$7:O$846,MATCH(WatchList!$B146,'All CCC'!$B$7:$B$846,0)))</f>
        <v/>
      </c>
      <c r="P146" s="857" t="str">
        <f>IF($B146="","",INDEX('All CCC'!P$7:P$846,MATCH(WatchList!$B146,'All CCC'!$B$7:$B$846,0)))</f>
        <v/>
      </c>
      <c r="Q146" s="857" t="str">
        <f>IF($B146="","",INDEX('All CCC'!Q$7:Q$846,MATCH(WatchList!$B146,'All CCC'!$B$7:$B$846,0)))</f>
        <v/>
      </c>
      <c r="R146" s="856" t="str">
        <f>IF($B146="","",INDEX('All CCC'!R$7:R$846,MATCH(WatchList!$B146,'All CCC'!$B$7:$B$846,0)))</f>
        <v/>
      </c>
      <c r="S146" s="856" t="str">
        <f>IF($B146="","",INDEX('All CCC'!S$7:S$846,MATCH(WatchList!$B146,'All CCC'!$B$7:$B$846,0)))</f>
        <v/>
      </c>
      <c r="T146" s="856" t="str">
        <f>IF($B146="","",INDEX('All CCC'!T$7:T$846,MATCH(WatchList!$B146,'All CCC'!$B$7:$B$846,0)))</f>
        <v/>
      </c>
      <c r="U146" s="856" t="str">
        <f>IF($B146="","",INDEX('All CCC'!U$7:U$846,MATCH(WatchList!$B146,'All CCC'!$B$7:$B$846,0)))</f>
        <v/>
      </c>
      <c r="V146" s="856" t="str">
        <f>IF($B146="","",INDEX('All CCC'!V$7:V$846,MATCH(WatchList!$B146,'All CCC'!$B$7:$B$846,0)))</f>
        <v/>
      </c>
      <c r="W146" s="856" t="str">
        <f>IF($B146="","",INDEX('All CCC'!W$7:W$846,MATCH(WatchList!$B146,'All CCC'!$B$7:$B$846,0)))</f>
        <v/>
      </c>
      <c r="X146" s="856" t="str">
        <f>IF($B146="","",INDEX('All CCC'!X$7:X$846,MATCH(WatchList!$B146,'All CCC'!$B$7:$B$846,0)))</f>
        <v/>
      </c>
      <c r="Y146" s="856" t="str">
        <f>IF($B146="","",INDEX('All CCC'!Y$7:Y$846,MATCH(WatchList!$B146,'All CCC'!$B$7:$B$846,0)))</f>
        <v/>
      </c>
      <c r="Z146" s="856" t="str">
        <f>IF($B146="","",INDEX('All CCC'!Z$7:Z$846,MATCH(WatchList!$B146,'All CCC'!$B$7:$B$846,0)))</f>
        <v/>
      </c>
      <c r="AA146" s="856" t="str">
        <f>IF($B146="","",INDEX('All CCC'!AA$7:AA$846,MATCH(WatchList!$B146,'All CCC'!$B$7:$B$846,0)))</f>
        <v/>
      </c>
      <c r="AB146" s="856" t="str">
        <f>IF($B146="","",INDEX('All CCC'!AB$7:AB$846,MATCH(WatchList!$B146,'All CCC'!$B$7:$B$846,0)))</f>
        <v/>
      </c>
      <c r="AC146" s="856" t="str">
        <f>IF($B146="","",INDEX('All CCC'!AC$7:AC$846,MATCH(WatchList!$B146,'All CCC'!$B$7:$B$846,0)))</f>
        <v/>
      </c>
      <c r="AD146" s="856" t="str">
        <f>IF($B146="","",INDEX('All CCC'!AD$7:AD$846,MATCH(WatchList!$B146,'All CCC'!$B$7:$B$846,0)))</f>
        <v/>
      </c>
      <c r="AE146" s="856" t="str">
        <f>IF($B146="","",INDEX('All CCC'!AE$7:AE$846,MATCH(WatchList!$B146,'All CCC'!$B$7:$B$846,0)))</f>
        <v/>
      </c>
      <c r="AF146" s="856" t="str">
        <f>IF($B146="","",INDEX('All CCC'!AF$7:AF$846,MATCH(WatchList!$B146,'All CCC'!$B$7:$B$846,0)))</f>
        <v/>
      </c>
      <c r="AG146" s="856" t="str">
        <f>IF($B146="","",INDEX('All CCC'!AG$7:AG$846,MATCH(WatchList!$B146,'All CCC'!$B$7:$B$846,0)))</f>
        <v/>
      </c>
      <c r="AH146" s="856" t="str">
        <f>IF($B146="","",INDEX('All CCC'!AH$7:AH$846,MATCH(WatchList!$B146,'All CCC'!$B$7:$B$846,0)))</f>
        <v/>
      </c>
      <c r="AI146" s="856" t="str">
        <f>IF($B146="","",INDEX('All CCC'!AI$7:AI$846,MATCH(WatchList!$B146,'All CCC'!$B$7:$B$846,0)))</f>
        <v/>
      </c>
      <c r="AJ146" s="856" t="str">
        <f>IF($B146="","",INDEX('All CCC'!AJ$7:AJ$846,MATCH(WatchList!$B146,'All CCC'!$B$7:$B$846,0)))</f>
        <v/>
      </c>
      <c r="AK146" s="856" t="str">
        <f>IF($B146="","",INDEX('All CCC'!AK$7:AK$846,MATCH(WatchList!$B146,'All CCC'!$B$7:$B$846,0)))</f>
        <v/>
      </c>
      <c r="AL146" s="856" t="str">
        <f>IF($B146="","",INDEX('All CCC'!AL$7:AL$846,MATCH(WatchList!$B146,'All CCC'!$B$7:$B$846,0)))</f>
        <v/>
      </c>
      <c r="AM146" s="856" t="str">
        <f>IF($B146="","",INDEX('All CCC'!AM$7:AM$846,MATCH(WatchList!$B146,'All CCC'!$B$7:$B$846,0)))</f>
        <v/>
      </c>
      <c r="AN146" s="856" t="str">
        <f>IF($B146="","",INDEX('All CCC'!AN$7:AN$846,MATCH(WatchList!$B146,'All CCC'!$B$7:$B$846,0)))</f>
        <v/>
      </c>
      <c r="AO146" s="856" t="str">
        <f>IF($B146="","",INDEX('All CCC'!AO$7:AO$846,MATCH(WatchList!$B146,'All CCC'!$B$7:$B$846,0)))</f>
        <v/>
      </c>
      <c r="AP146" s="856" t="str">
        <f>IF($B146="","",INDEX('All CCC'!AP$7:AP$846,MATCH(WatchList!$B146,'All CCC'!$B$7:$B$846,0)))</f>
        <v/>
      </c>
      <c r="AQ146" s="856" t="str">
        <f>IF($B146="","",INDEX('All CCC'!AQ$7:AQ$846,MATCH(WatchList!$B146,'All CCC'!$B$7:$B$846,0)))</f>
        <v/>
      </c>
      <c r="AR146" s="856" t="str">
        <f>IF($B146="","",INDEX('All CCC'!AR$7:AR$846,MATCH(WatchList!$B146,'All CCC'!$B$7:$B$846,0)))</f>
        <v/>
      </c>
      <c r="AS146" s="856" t="str">
        <f>IF($B146="","",INDEX('All CCC'!AS$7:AS$846,MATCH(WatchList!$B146,'All CCC'!$B$7:$B$846,0)))</f>
        <v/>
      </c>
      <c r="AT146" s="856" t="str">
        <f>IF($B146="","",INDEX('All CCC'!AT$7:AT$846,MATCH(WatchList!$B146,'All CCC'!$B$7:$B$846,0)))</f>
        <v/>
      </c>
      <c r="AU146" s="856" t="str">
        <f>IF($B146="","",INDEX('All CCC'!AU$7:AU$846,MATCH(WatchList!$B146,'All CCC'!$B$7:$B$846,0)))</f>
        <v/>
      </c>
      <c r="AV146" s="856" t="str">
        <f>IF($B146="","",INDEX('All CCC'!AV$7:AV$846,MATCH(WatchList!$B146,'All CCC'!$B$7:$B$846,0)))</f>
        <v/>
      </c>
      <c r="AW146" s="856" t="str">
        <f>IF($B146="","",INDEX('All CCC'!AW$7:AW$846,MATCH(WatchList!$B146,'All CCC'!$B$7:$B$846,0)))</f>
        <v/>
      </c>
      <c r="AX146" s="856" t="str">
        <f>IF($B146="","",INDEX('All CCC'!AX$7:AX$846,MATCH(WatchList!$B146,'All CCC'!$B$7:$B$846,0)))</f>
        <v/>
      </c>
      <c r="AY146" s="856" t="str">
        <f>IF($B146="","",INDEX('All CCC'!AY$7:AY$846,MATCH(WatchList!$B146,'All CCC'!$B$7:$B$846,0)))</f>
        <v/>
      </c>
      <c r="AZ146" s="856" t="str">
        <f>IF($B146="","",INDEX('All CCC'!AZ$7:AZ$846,MATCH(WatchList!$B146,'All CCC'!$B$7:$B$846,0)))</f>
        <v/>
      </c>
      <c r="BA146" s="856" t="str">
        <f>IF($B146="","",INDEX('All CCC'!BA$7:BA$846,MATCH(WatchList!$B146,'All CCC'!$B$7:$B$846,0)))</f>
        <v/>
      </c>
      <c r="BB146" s="856" t="str">
        <f>IF($B146="","",INDEX('All CCC'!BB$7:BB$846,MATCH(WatchList!$B146,'All CCC'!$B$7:$B$846,0)))</f>
        <v/>
      </c>
      <c r="BC146" s="856" t="str">
        <f>IF($B146="","",INDEX('All CCC'!BC$7:BC$846,MATCH(WatchList!$B146,'All CCC'!$B$7:$B$846,0)))</f>
        <v/>
      </c>
      <c r="BD146" s="856" t="str">
        <f>IF($B146="","",INDEX('All CCC'!BD$7:BD$846,MATCH(WatchList!$B146,'All CCC'!$B$7:$B$846,0)))</f>
        <v/>
      </c>
      <c r="BE146" s="856" t="str">
        <f>IF($B146="","",INDEX('All CCC'!BE$7:BE$846,MATCH(WatchList!$B146,'All CCC'!$B$7:$B$846,0)))</f>
        <v/>
      </c>
      <c r="BF146" s="856" t="str">
        <f>IF($B146="","",INDEX('All CCC'!BF$7:BF$846,MATCH(WatchList!$B146,'All CCC'!$B$7:$B$846,0)))</f>
        <v/>
      </c>
      <c r="BG146" s="856" t="str">
        <f>IF($B146="","",INDEX('All CCC'!BG$7:BG$846,MATCH(WatchList!$B146,'All CCC'!$B$7:$B$846,0)))</f>
        <v/>
      </c>
    </row>
    <row r="147" spans="1:59" x14ac:dyDescent="0.2">
      <c r="A147" s="550" t="str">
        <f>IF($B147="","",INDEX('All CCC'!A$7:A$846,MATCH(WatchList!$B147,'All CCC'!$B$7:$B$846,0)))</f>
        <v/>
      </c>
      <c r="B147" s="31"/>
      <c r="C147" s="856" t="str">
        <f>IF($B147="","",INDEX('All CCC'!C$7:C$846,MATCH(WatchList!$B147,'All CCC'!$B$7:$B$846,0)))</f>
        <v/>
      </c>
      <c r="D147" s="856" t="str">
        <f>IF($B147="","",INDEX('All CCC'!D$7:D$846,MATCH(WatchList!$B147,'All CCC'!$B$7:$B$846,0)))</f>
        <v/>
      </c>
      <c r="E147" s="856" t="str">
        <f>IF($B147="","",INDEX('All CCC'!E$7:E$846,MATCH(WatchList!$B147,'All CCC'!$B$7:$B$846,0)))</f>
        <v/>
      </c>
      <c r="F147" s="856" t="str">
        <f>IF($B147="","",INDEX('All CCC'!F$7:F$846,MATCH(WatchList!$B147,'All CCC'!$B$7:$B$846,0)))</f>
        <v/>
      </c>
      <c r="G147" s="856" t="str">
        <f>IF($B147="","",INDEX('All CCC'!G$7:G$846,MATCH(WatchList!$B147,'All CCC'!$B$7:$B$846,0)))</f>
        <v/>
      </c>
      <c r="H147" s="856" t="str">
        <f>IF($B147="","",INDEX('All CCC'!H$7:H$846,MATCH(WatchList!$B147,'All CCC'!$B$7:$B$846,0)))</f>
        <v/>
      </c>
      <c r="I147" s="856" t="str">
        <f>IF($B147="","",INDEX('All CCC'!I$7:I$846,MATCH(WatchList!$B147,'All CCC'!$B$7:$B$846,0)))</f>
        <v/>
      </c>
      <c r="J147" s="856" t="str">
        <f>IF($B147="","",INDEX('All CCC'!J$7:J$846,MATCH(WatchList!$B147,'All CCC'!$B$7:$B$846,0)))</f>
        <v/>
      </c>
      <c r="K147" s="856" t="str">
        <f>IF($B147="","",INDEX('All CCC'!K$7:K$846,MATCH(WatchList!$B147,'All CCC'!$B$7:$B$846,0)))</f>
        <v/>
      </c>
      <c r="L147" s="856" t="str">
        <f>IF($B147="","",INDEX('All CCC'!L$7:L$846,MATCH(WatchList!$B147,'All CCC'!$B$7:$B$846,0)))</f>
        <v/>
      </c>
      <c r="M147" s="856" t="str">
        <f>IF($B147="","",INDEX('All CCC'!M$7:M$846,MATCH(WatchList!$B147,'All CCC'!$B$7:$B$846,0)))</f>
        <v/>
      </c>
      <c r="N147" s="856" t="str">
        <f>IF($B147="","",INDEX('All CCC'!N$7:N$846,MATCH(WatchList!$B147,'All CCC'!$B$7:$B$846,0)))</f>
        <v/>
      </c>
      <c r="O147" s="856" t="str">
        <f>IF($B147="","",INDEX('All CCC'!O$7:O$846,MATCH(WatchList!$B147,'All CCC'!$B$7:$B$846,0)))</f>
        <v/>
      </c>
      <c r="P147" s="857" t="str">
        <f>IF($B147="","",INDEX('All CCC'!P$7:P$846,MATCH(WatchList!$B147,'All CCC'!$B$7:$B$846,0)))</f>
        <v/>
      </c>
      <c r="Q147" s="857" t="str">
        <f>IF($B147="","",INDEX('All CCC'!Q$7:Q$846,MATCH(WatchList!$B147,'All CCC'!$B$7:$B$846,0)))</f>
        <v/>
      </c>
      <c r="R147" s="856" t="str">
        <f>IF($B147="","",INDEX('All CCC'!R$7:R$846,MATCH(WatchList!$B147,'All CCC'!$B$7:$B$846,0)))</f>
        <v/>
      </c>
      <c r="S147" s="856" t="str">
        <f>IF($B147="","",INDEX('All CCC'!S$7:S$846,MATCH(WatchList!$B147,'All CCC'!$B$7:$B$846,0)))</f>
        <v/>
      </c>
      <c r="T147" s="856" t="str">
        <f>IF($B147="","",INDEX('All CCC'!T$7:T$846,MATCH(WatchList!$B147,'All CCC'!$B$7:$B$846,0)))</f>
        <v/>
      </c>
      <c r="U147" s="856" t="str">
        <f>IF($B147="","",INDEX('All CCC'!U$7:U$846,MATCH(WatchList!$B147,'All CCC'!$B$7:$B$846,0)))</f>
        <v/>
      </c>
      <c r="V147" s="856" t="str">
        <f>IF($B147="","",INDEX('All CCC'!V$7:V$846,MATCH(WatchList!$B147,'All CCC'!$B$7:$B$846,0)))</f>
        <v/>
      </c>
      <c r="W147" s="856" t="str">
        <f>IF($B147="","",INDEX('All CCC'!W$7:W$846,MATCH(WatchList!$B147,'All CCC'!$B$7:$B$846,0)))</f>
        <v/>
      </c>
      <c r="X147" s="856" t="str">
        <f>IF($B147="","",INDEX('All CCC'!X$7:X$846,MATCH(WatchList!$B147,'All CCC'!$B$7:$B$846,0)))</f>
        <v/>
      </c>
      <c r="Y147" s="856" t="str">
        <f>IF($B147="","",INDEX('All CCC'!Y$7:Y$846,MATCH(WatchList!$B147,'All CCC'!$B$7:$B$846,0)))</f>
        <v/>
      </c>
      <c r="Z147" s="856" t="str">
        <f>IF($B147="","",INDEX('All CCC'!Z$7:Z$846,MATCH(WatchList!$B147,'All CCC'!$B$7:$B$846,0)))</f>
        <v/>
      </c>
      <c r="AA147" s="856" t="str">
        <f>IF($B147="","",INDEX('All CCC'!AA$7:AA$846,MATCH(WatchList!$B147,'All CCC'!$B$7:$B$846,0)))</f>
        <v/>
      </c>
      <c r="AB147" s="856" t="str">
        <f>IF($B147="","",INDEX('All CCC'!AB$7:AB$846,MATCH(WatchList!$B147,'All CCC'!$B$7:$B$846,0)))</f>
        <v/>
      </c>
      <c r="AC147" s="856" t="str">
        <f>IF($B147="","",INDEX('All CCC'!AC$7:AC$846,MATCH(WatchList!$B147,'All CCC'!$B$7:$B$846,0)))</f>
        <v/>
      </c>
      <c r="AD147" s="856" t="str">
        <f>IF($B147="","",INDEX('All CCC'!AD$7:AD$846,MATCH(WatchList!$B147,'All CCC'!$B$7:$B$846,0)))</f>
        <v/>
      </c>
      <c r="AE147" s="856" t="str">
        <f>IF($B147="","",INDEX('All CCC'!AE$7:AE$846,MATCH(WatchList!$B147,'All CCC'!$B$7:$B$846,0)))</f>
        <v/>
      </c>
      <c r="AF147" s="856" t="str">
        <f>IF($B147="","",INDEX('All CCC'!AF$7:AF$846,MATCH(WatchList!$B147,'All CCC'!$B$7:$B$846,0)))</f>
        <v/>
      </c>
      <c r="AG147" s="856" t="str">
        <f>IF($B147="","",INDEX('All CCC'!AG$7:AG$846,MATCH(WatchList!$B147,'All CCC'!$B$7:$B$846,0)))</f>
        <v/>
      </c>
      <c r="AH147" s="856" t="str">
        <f>IF($B147="","",INDEX('All CCC'!AH$7:AH$846,MATCH(WatchList!$B147,'All CCC'!$B$7:$B$846,0)))</f>
        <v/>
      </c>
      <c r="AI147" s="856" t="str">
        <f>IF($B147="","",INDEX('All CCC'!AI$7:AI$846,MATCH(WatchList!$B147,'All CCC'!$B$7:$B$846,0)))</f>
        <v/>
      </c>
      <c r="AJ147" s="856" t="str">
        <f>IF($B147="","",INDEX('All CCC'!AJ$7:AJ$846,MATCH(WatchList!$B147,'All CCC'!$B$7:$B$846,0)))</f>
        <v/>
      </c>
      <c r="AK147" s="856" t="str">
        <f>IF($B147="","",INDEX('All CCC'!AK$7:AK$846,MATCH(WatchList!$B147,'All CCC'!$B$7:$B$846,0)))</f>
        <v/>
      </c>
      <c r="AL147" s="856" t="str">
        <f>IF($B147="","",INDEX('All CCC'!AL$7:AL$846,MATCH(WatchList!$B147,'All CCC'!$B$7:$B$846,0)))</f>
        <v/>
      </c>
      <c r="AM147" s="856" t="str">
        <f>IF($B147="","",INDEX('All CCC'!AM$7:AM$846,MATCH(WatchList!$B147,'All CCC'!$B$7:$B$846,0)))</f>
        <v/>
      </c>
      <c r="AN147" s="856" t="str">
        <f>IF($B147="","",INDEX('All CCC'!AN$7:AN$846,MATCH(WatchList!$B147,'All CCC'!$B$7:$B$846,0)))</f>
        <v/>
      </c>
      <c r="AO147" s="856" t="str">
        <f>IF($B147="","",INDEX('All CCC'!AO$7:AO$846,MATCH(WatchList!$B147,'All CCC'!$B$7:$B$846,0)))</f>
        <v/>
      </c>
      <c r="AP147" s="856" t="str">
        <f>IF($B147="","",INDEX('All CCC'!AP$7:AP$846,MATCH(WatchList!$B147,'All CCC'!$B$7:$B$846,0)))</f>
        <v/>
      </c>
      <c r="AQ147" s="856" t="str">
        <f>IF($B147="","",INDEX('All CCC'!AQ$7:AQ$846,MATCH(WatchList!$B147,'All CCC'!$B$7:$B$846,0)))</f>
        <v/>
      </c>
      <c r="AR147" s="856" t="str">
        <f>IF($B147="","",INDEX('All CCC'!AR$7:AR$846,MATCH(WatchList!$B147,'All CCC'!$B$7:$B$846,0)))</f>
        <v/>
      </c>
      <c r="AS147" s="856" t="str">
        <f>IF($B147="","",INDEX('All CCC'!AS$7:AS$846,MATCH(WatchList!$B147,'All CCC'!$B$7:$B$846,0)))</f>
        <v/>
      </c>
      <c r="AT147" s="856" t="str">
        <f>IF($B147="","",INDEX('All CCC'!AT$7:AT$846,MATCH(WatchList!$B147,'All CCC'!$B$7:$B$846,0)))</f>
        <v/>
      </c>
      <c r="AU147" s="856" t="str">
        <f>IF($B147="","",INDEX('All CCC'!AU$7:AU$846,MATCH(WatchList!$B147,'All CCC'!$B$7:$B$846,0)))</f>
        <v/>
      </c>
      <c r="AV147" s="856" t="str">
        <f>IF($B147="","",INDEX('All CCC'!AV$7:AV$846,MATCH(WatchList!$B147,'All CCC'!$B$7:$B$846,0)))</f>
        <v/>
      </c>
      <c r="AW147" s="856" t="str">
        <f>IF($B147="","",INDEX('All CCC'!AW$7:AW$846,MATCH(WatchList!$B147,'All CCC'!$B$7:$B$846,0)))</f>
        <v/>
      </c>
      <c r="AX147" s="856" t="str">
        <f>IF($B147="","",INDEX('All CCC'!AX$7:AX$846,MATCH(WatchList!$B147,'All CCC'!$B$7:$B$846,0)))</f>
        <v/>
      </c>
      <c r="AY147" s="856" t="str">
        <f>IF($B147="","",INDEX('All CCC'!AY$7:AY$846,MATCH(WatchList!$B147,'All CCC'!$B$7:$B$846,0)))</f>
        <v/>
      </c>
      <c r="AZ147" s="856" t="str">
        <f>IF($B147="","",INDEX('All CCC'!AZ$7:AZ$846,MATCH(WatchList!$B147,'All CCC'!$B$7:$B$846,0)))</f>
        <v/>
      </c>
      <c r="BA147" s="856" t="str">
        <f>IF($B147="","",INDEX('All CCC'!BA$7:BA$846,MATCH(WatchList!$B147,'All CCC'!$B$7:$B$846,0)))</f>
        <v/>
      </c>
      <c r="BB147" s="856" t="str">
        <f>IF($B147="","",INDEX('All CCC'!BB$7:BB$846,MATCH(WatchList!$B147,'All CCC'!$B$7:$B$846,0)))</f>
        <v/>
      </c>
      <c r="BC147" s="856" t="str">
        <f>IF($B147="","",INDEX('All CCC'!BC$7:BC$846,MATCH(WatchList!$B147,'All CCC'!$B$7:$B$846,0)))</f>
        <v/>
      </c>
      <c r="BD147" s="856" t="str">
        <f>IF($B147="","",INDEX('All CCC'!BD$7:BD$846,MATCH(WatchList!$B147,'All CCC'!$B$7:$B$846,0)))</f>
        <v/>
      </c>
      <c r="BE147" s="856" t="str">
        <f>IF($B147="","",INDEX('All CCC'!BE$7:BE$846,MATCH(WatchList!$B147,'All CCC'!$B$7:$B$846,0)))</f>
        <v/>
      </c>
      <c r="BF147" s="856" t="str">
        <f>IF($B147="","",INDEX('All CCC'!BF$7:BF$846,MATCH(WatchList!$B147,'All CCC'!$B$7:$B$846,0)))</f>
        <v/>
      </c>
      <c r="BG147" s="856" t="str">
        <f>IF($B147="","",INDEX('All CCC'!BG$7:BG$846,MATCH(WatchList!$B147,'All CCC'!$B$7:$B$846,0)))</f>
        <v/>
      </c>
    </row>
    <row r="148" spans="1:59" x14ac:dyDescent="0.2">
      <c r="A148" s="550" t="str">
        <f>IF($B148="","",INDEX('All CCC'!A$7:A$846,MATCH(WatchList!$B148,'All CCC'!$B$7:$B$846,0)))</f>
        <v/>
      </c>
      <c r="B148" s="31"/>
      <c r="C148" s="856" t="str">
        <f>IF($B148="","",INDEX('All CCC'!C$7:C$846,MATCH(WatchList!$B148,'All CCC'!$B$7:$B$846,0)))</f>
        <v/>
      </c>
      <c r="D148" s="856" t="str">
        <f>IF($B148="","",INDEX('All CCC'!D$7:D$846,MATCH(WatchList!$B148,'All CCC'!$B$7:$B$846,0)))</f>
        <v/>
      </c>
      <c r="E148" s="856" t="str">
        <f>IF($B148="","",INDEX('All CCC'!E$7:E$846,MATCH(WatchList!$B148,'All CCC'!$B$7:$B$846,0)))</f>
        <v/>
      </c>
      <c r="F148" s="856" t="str">
        <f>IF($B148="","",INDEX('All CCC'!F$7:F$846,MATCH(WatchList!$B148,'All CCC'!$B$7:$B$846,0)))</f>
        <v/>
      </c>
      <c r="G148" s="856" t="str">
        <f>IF($B148="","",INDEX('All CCC'!G$7:G$846,MATCH(WatchList!$B148,'All CCC'!$B$7:$B$846,0)))</f>
        <v/>
      </c>
      <c r="H148" s="856" t="str">
        <f>IF($B148="","",INDEX('All CCC'!H$7:H$846,MATCH(WatchList!$B148,'All CCC'!$B$7:$B$846,0)))</f>
        <v/>
      </c>
      <c r="I148" s="856" t="str">
        <f>IF($B148="","",INDEX('All CCC'!I$7:I$846,MATCH(WatchList!$B148,'All CCC'!$B$7:$B$846,0)))</f>
        <v/>
      </c>
      <c r="J148" s="856" t="str">
        <f>IF($B148="","",INDEX('All CCC'!J$7:J$846,MATCH(WatchList!$B148,'All CCC'!$B$7:$B$846,0)))</f>
        <v/>
      </c>
      <c r="K148" s="856" t="str">
        <f>IF($B148="","",INDEX('All CCC'!K$7:K$846,MATCH(WatchList!$B148,'All CCC'!$B$7:$B$846,0)))</f>
        <v/>
      </c>
      <c r="L148" s="856" t="str">
        <f>IF($B148="","",INDEX('All CCC'!L$7:L$846,MATCH(WatchList!$B148,'All CCC'!$B$7:$B$846,0)))</f>
        <v/>
      </c>
      <c r="M148" s="856" t="str">
        <f>IF($B148="","",INDEX('All CCC'!M$7:M$846,MATCH(WatchList!$B148,'All CCC'!$B$7:$B$846,0)))</f>
        <v/>
      </c>
      <c r="N148" s="856" t="str">
        <f>IF($B148="","",INDEX('All CCC'!N$7:N$846,MATCH(WatchList!$B148,'All CCC'!$B$7:$B$846,0)))</f>
        <v/>
      </c>
      <c r="O148" s="856" t="str">
        <f>IF($B148="","",INDEX('All CCC'!O$7:O$846,MATCH(WatchList!$B148,'All CCC'!$B$7:$B$846,0)))</f>
        <v/>
      </c>
      <c r="P148" s="857" t="str">
        <f>IF($B148="","",INDEX('All CCC'!P$7:P$846,MATCH(WatchList!$B148,'All CCC'!$B$7:$B$846,0)))</f>
        <v/>
      </c>
      <c r="Q148" s="857" t="str">
        <f>IF($B148="","",INDEX('All CCC'!Q$7:Q$846,MATCH(WatchList!$B148,'All CCC'!$B$7:$B$846,0)))</f>
        <v/>
      </c>
      <c r="R148" s="856" t="str">
        <f>IF($B148="","",INDEX('All CCC'!R$7:R$846,MATCH(WatchList!$B148,'All CCC'!$B$7:$B$846,0)))</f>
        <v/>
      </c>
      <c r="S148" s="856" t="str">
        <f>IF($B148="","",INDEX('All CCC'!S$7:S$846,MATCH(WatchList!$B148,'All CCC'!$B$7:$B$846,0)))</f>
        <v/>
      </c>
      <c r="T148" s="856" t="str">
        <f>IF($B148="","",INDEX('All CCC'!T$7:T$846,MATCH(WatchList!$B148,'All CCC'!$B$7:$B$846,0)))</f>
        <v/>
      </c>
      <c r="U148" s="856" t="str">
        <f>IF($B148="","",INDEX('All CCC'!U$7:U$846,MATCH(WatchList!$B148,'All CCC'!$B$7:$B$846,0)))</f>
        <v/>
      </c>
      <c r="V148" s="856" t="str">
        <f>IF($B148="","",INDEX('All CCC'!V$7:V$846,MATCH(WatchList!$B148,'All CCC'!$B$7:$B$846,0)))</f>
        <v/>
      </c>
      <c r="W148" s="856" t="str">
        <f>IF($B148="","",INDEX('All CCC'!W$7:W$846,MATCH(WatchList!$B148,'All CCC'!$B$7:$B$846,0)))</f>
        <v/>
      </c>
      <c r="X148" s="856" t="str">
        <f>IF($B148="","",INDEX('All CCC'!X$7:X$846,MATCH(WatchList!$B148,'All CCC'!$B$7:$B$846,0)))</f>
        <v/>
      </c>
      <c r="Y148" s="856" t="str">
        <f>IF($B148="","",INDEX('All CCC'!Y$7:Y$846,MATCH(WatchList!$B148,'All CCC'!$B$7:$B$846,0)))</f>
        <v/>
      </c>
      <c r="Z148" s="856" t="str">
        <f>IF($B148="","",INDEX('All CCC'!Z$7:Z$846,MATCH(WatchList!$B148,'All CCC'!$B$7:$B$846,0)))</f>
        <v/>
      </c>
      <c r="AA148" s="856" t="str">
        <f>IF($B148="","",INDEX('All CCC'!AA$7:AA$846,MATCH(WatchList!$B148,'All CCC'!$B$7:$B$846,0)))</f>
        <v/>
      </c>
      <c r="AB148" s="856" t="str">
        <f>IF($B148="","",INDEX('All CCC'!AB$7:AB$846,MATCH(WatchList!$B148,'All CCC'!$B$7:$B$846,0)))</f>
        <v/>
      </c>
      <c r="AC148" s="856" t="str">
        <f>IF($B148="","",INDEX('All CCC'!AC$7:AC$846,MATCH(WatchList!$B148,'All CCC'!$B$7:$B$846,0)))</f>
        <v/>
      </c>
      <c r="AD148" s="856" t="str">
        <f>IF($B148="","",INDEX('All CCC'!AD$7:AD$846,MATCH(WatchList!$B148,'All CCC'!$B$7:$B$846,0)))</f>
        <v/>
      </c>
      <c r="AE148" s="856" t="str">
        <f>IF($B148="","",INDEX('All CCC'!AE$7:AE$846,MATCH(WatchList!$B148,'All CCC'!$B$7:$B$846,0)))</f>
        <v/>
      </c>
      <c r="AF148" s="856" t="str">
        <f>IF($B148="","",INDEX('All CCC'!AF$7:AF$846,MATCH(WatchList!$B148,'All CCC'!$B$7:$B$846,0)))</f>
        <v/>
      </c>
      <c r="AG148" s="856" t="str">
        <f>IF($B148="","",INDEX('All CCC'!AG$7:AG$846,MATCH(WatchList!$B148,'All CCC'!$B$7:$B$846,0)))</f>
        <v/>
      </c>
      <c r="AH148" s="856" t="str">
        <f>IF($B148="","",INDEX('All CCC'!AH$7:AH$846,MATCH(WatchList!$B148,'All CCC'!$B$7:$B$846,0)))</f>
        <v/>
      </c>
      <c r="AI148" s="856" t="str">
        <f>IF($B148="","",INDEX('All CCC'!AI$7:AI$846,MATCH(WatchList!$B148,'All CCC'!$B$7:$B$846,0)))</f>
        <v/>
      </c>
      <c r="AJ148" s="856" t="str">
        <f>IF($B148="","",INDEX('All CCC'!AJ$7:AJ$846,MATCH(WatchList!$B148,'All CCC'!$B$7:$B$846,0)))</f>
        <v/>
      </c>
      <c r="AK148" s="856" t="str">
        <f>IF($B148="","",INDEX('All CCC'!AK$7:AK$846,MATCH(WatchList!$B148,'All CCC'!$B$7:$B$846,0)))</f>
        <v/>
      </c>
      <c r="AL148" s="856" t="str">
        <f>IF($B148="","",INDEX('All CCC'!AL$7:AL$846,MATCH(WatchList!$B148,'All CCC'!$B$7:$B$846,0)))</f>
        <v/>
      </c>
      <c r="AM148" s="856" t="str">
        <f>IF($B148="","",INDEX('All CCC'!AM$7:AM$846,MATCH(WatchList!$B148,'All CCC'!$B$7:$B$846,0)))</f>
        <v/>
      </c>
      <c r="AN148" s="856" t="str">
        <f>IF($B148="","",INDEX('All CCC'!AN$7:AN$846,MATCH(WatchList!$B148,'All CCC'!$B$7:$B$846,0)))</f>
        <v/>
      </c>
      <c r="AO148" s="856" t="str">
        <f>IF($B148="","",INDEX('All CCC'!AO$7:AO$846,MATCH(WatchList!$B148,'All CCC'!$B$7:$B$846,0)))</f>
        <v/>
      </c>
      <c r="AP148" s="856" t="str">
        <f>IF($B148="","",INDEX('All CCC'!AP$7:AP$846,MATCH(WatchList!$B148,'All CCC'!$B$7:$B$846,0)))</f>
        <v/>
      </c>
      <c r="AQ148" s="856" t="str">
        <f>IF($B148="","",INDEX('All CCC'!AQ$7:AQ$846,MATCH(WatchList!$B148,'All CCC'!$B$7:$B$846,0)))</f>
        <v/>
      </c>
      <c r="AR148" s="856" t="str">
        <f>IF($B148="","",INDEX('All CCC'!AR$7:AR$846,MATCH(WatchList!$B148,'All CCC'!$B$7:$B$846,0)))</f>
        <v/>
      </c>
      <c r="AS148" s="856" t="str">
        <f>IF($B148="","",INDEX('All CCC'!AS$7:AS$846,MATCH(WatchList!$B148,'All CCC'!$B$7:$B$846,0)))</f>
        <v/>
      </c>
      <c r="AT148" s="856" t="str">
        <f>IF($B148="","",INDEX('All CCC'!AT$7:AT$846,MATCH(WatchList!$B148,'All CCC'!$B$7:$B$846,0)))</f>
        <v/>
      </c>
      <c r="AU148" s="856" t="str">
        <f>IF($B148="","",INDEX('All CCC'!AU$7:AU$846,MATCH(WatchList!$B148,'All CCC'!$B$7:$B$846,0)))</f>
        <v/>
      </c>
      <c r="AV148" s="856" t="str">
        <f>IF($B148="","",INDEX('All CCC'!AV$7:AV$846,MATCH(WatchList!$B148,'All CCC'!$B$7:$B$846,0)))</f>
        <v/>
      </c>
      <c r="AW148" s="856" t="str">
        <f>IF($B148="","",INDEX('All CCC'!AW$7:AW$846,MATCH(WatchList!$B148,'All CCC'!$B$7:$B$846,0)))</f>
        <v/>
      </c>
      <c r="AX148" s="856" t="str">
        <f>IF($B148="","",INDEX('All CCC'!AX$7:AX$846,MATCH(WatchList!$B148,'All CCC'!$B$7:$B$846,0)))</f>
        <v/>
      </c>
      <c r="AY148" s="856" t="str">
        <f>IF($B148="","",INDEX('All CCC'!AY$7:AY$846,MATCH(WatchList!$B148,'All CCC'!$B$7:$B$846,0)))</f>
        <v/>
      </c>
      <c r="AZ148" s="856" t="str">
        <f>IF($B148="","",INDEX('All CCC'!AZ$7:AZ$846,MATCH(WatchList!$B148,'All CCC'!$B$7:$B$846,0)))</f>
        <v/>
      </c>
      <c r="BA148" s="856" t="str">
        <f>IF($B148="","",INDEX('All CCC'!BA$7:BA$846,MATCH(WatchList!$B148,'All CCC'!$B$7:$B$846,0)))</f>
        <v/>
      </c>
      <c r="BB148" s="856" t="str">
        <f>IF($B148="","",INDEX('All CCC'!BB$7:BB$846,MATCH(WatchList!$B148,'All CCC'!$B$7:$B$846,0)))</f>
        <v/>
      </c>
      <c r="BC148" s="856" t="str">
        <f>IF($B148="","",INDEX('All CCC'!BC$7:BC$846,MATCH(WatchList!$B148,'All CCC'!$B$7:$B$846,0)))</f>
        <v/>
      </c>
      <c r="BD148" s="856" t="str">
        <f>IF($B148="","",INDEX('All CCC'!BD$7:BD$846,MATCH(WatchList!$B148,'All CCC'!$B$7:$B$846,0)))</f>
        <v/>
      </c>
      <c r="BE148" s="856" t="str">
        <f>IF($B148="","",INDEX('All CCC'!BE$7:BE$846,MATCH(WatchList!$B148,'All CCC'!$B$7:$B$846,0)))</f>
        <v/>
      </c>
      <c r="BF148" s="856" t="str">
        <f>IF($B148="","",INDEX('All CCC'!BF$7:BF$846,MATCH(WatchList!$B148,'All CCC'!$B$7:$B$846,0)))</f>
        <v/>
      </c>
      <c r="BG148" s="856" t="str">
        <f>IF($B148="","",INDEX('All CCC'!BG$7:BG$846,MATCH(WatchList!$B148,'All CCC'!$B$7:$B$846,0)))</f>
        <v/>
      </c>
    </row>
    <row r="149" spans="1:59" x14ac:dyDescent="0.2">
      <c r="A149" s="550" t="str">
        <f>IF($B149="","",INDEX('All CCC'!A$7:A$846,MATCH(WatchList!$B149,'All CCC'!$B$7:$B$846,0)))</f>
        <v/>
      </c>
      <c r="B149" s="31"/>
      <c r="C149" s="856" t="str">
        <f>IF($B149="","",INDEX('All CCC'!C$7:C$846,MATCH(WatchList!$B149,'All CCC'!$B$7:$B$846,0)))</f>
        <v/>
      </c>
      <c r="D149" s="856" t="str">
        <f>IF($B149="","",INDEX('All CCC'!D$7:D$846,MATCH(WatchList!$B149,'All CCC'!$B$7:$B$846,0)))</f>
        <v/>
      </c>
      <c r="E149" s="856" t="str">
        <f>IF($B149="","",INDEX('All CCC'!E$7:E$846,MATCH(WatchList!$B149,'All CCC'!$B$7:$B$846,0)))</f>
        <v/>
      </c>
      <c r="F149" s="856" t="str">
        <f>IF($B149="","",INDEX('All CCC'!F$7:F$846,MATCH(WatchList!$B149,'All CCC'!$B$7:$B$846,0)))</f>
        <v/>
      </c>
      <c r="G149" s="856" t="str">
        <f>IF($B149="","",INDEX('All CCC'!G$7:G$846,MATCH(WatchList!$B149,'All CCC'!$B$7:$B$846,0)))</f>
        <v/>
      </c>
      <c r="H149" s="856" t="str">
        <f>IF($B149="","",INDEX('All CCC'!H$7:H$846,MATCH(WatchList!$B149,'All CCC'!$B$7:$B$846,0)))</f>
        <v/>
      </c>
      <c r="I149" s="856" t="str">
        <f>IF($B149="","",INDEX('All CCC'!I$7:I$846,MATCH(WatchList!$B149,'All CCC'!$B$7:$B$846,0)))</f>
        <v/>
      </c>
      <c r="J149" s="856" t="str">
        <f>IF($B149="","",INDEX('All CCC'!J$7:J$846,MATCH(WatchList!$B149,'All CCC'!$B$7:$B$846,0)))</f>
        <v/>
      </c>
      <c r="K149" s="856" t="str">
        <f>IF($B149="","",INDEX('All CCC'!K$7:K$846,MATCH(WatchList!$B149,'All CCC'!$B$7:$B$846,0)))</f>
        <v/>
      </c>
      <c r="L149" s="856" t="str">
        <f>IF($B149="","",INDEX('All CCC'!L$7:L$846,MATCH(WatchList!$B149,'All CCC'!$B$7:$B$846,0)))</f>
        <v/>
      </c>
      <c r="M149" s="856" t="str">
        <f>IF($B149="","",INDEX('All CCC'!M$7:M$846,MATCH(WatchList!$B149,'All CCC'!$B$7:$B$846,0)))</f>
        <v/>
      </c>
      <c r="N149" s="856" t="str">
        <f>IF($B149="","",INDEX('All CCC'!N$7:N$846,MATCH(WatchList!$B149,'All CCC'!$B$7:$B$846,0)))</f>
        <v/>
      </c>
      <c r="O149" s="856" t="str">
        <f>IF($B149="","",INDEX('All CCC'!O$7:O$846,MATCH(WatchList!$B149,'All CCC'!$B$7:$B$846,0)))</f>
        <v/>
      </c>
      <c r="P149" s="857" t="str">
        <f>IF($B149="","",INDEX('All CCC'!P$7:P$846,MATCH(WatchList!$B149,'All CCC'!$B$7:$B$846,0)))</f>
        <v/>
      </c>
      <c r="Q149" s="857" t="str">
        <f>IF($B149="","",INDEX('All CCC'!Q$7:Q$846,MATCH(WatchList!$B149,'All CCC'!$B$7:$B$846,0)))</f>
        <v/>
      </c>
      <c r="R149" s="856" t="str">
        <f>IF($B149="","",INDEX('All CCC'!R$7:R$846,MATCH(WatchList!$B149,'All CCC'!$B$7:$B$846,0)))</f>
        <v/>
      </c>
      <c r="S149" s="856" t="str">
        <f>IF($B149="","",INDEX('All CCC'!S$7:S$846,MATCH(WatchList!$B149,'All CCC'!$B$7:$B$846,0)))</f>
        <v/>
      </c>
      <c r="T149" s="856" t="str">
        <f>IF($B149="","",INDEX('All CCC'!T$7:T$846,MATCH(WatchList!$B149,'All CCC'!$B$7:$B$846,0)))</f>
        <v/>
      </c>
      <c r="U149" s="856" t="str">
        <f>IF($B149="","",INDEX('All CCC'!U$7:U$846,MATCH(WatchList!$B149,'All CCC'!$B$7:$B$846,0)))</f>
        <v/>
      </c>
      <c r="V149" s="856" t="str">
        <f>IF($B149="","",INDEX('All CCC'!V$7:V$846,MATCH(WatchList!$B149,'All CCC'!$B$7:$B$846,0)))</f>
        <v/>
      </c>
      <c r="W149" s="856" t="str">
        <f>IF($B149="","",INDEX('All CCC'!W$7:W$846,MATCH(WatchList!$B149,'All CCC'!$B$7:$B$846,0)))</f>
        <v/>
      </c>
      <c r="X149" s="856" t="str">
        <f>IF($B149="","",INDEX('All CCC'!X$7:X$846,MATCH(WatchList!$B149,'All CCC'!$B$7:$B$846,0)))</f>
        <v/>
      </c>
      <c r="Y149" s="856" t="str">
        <f>IF($B149="","",INDEX('All CCC'!Y$7:Y$846,MATCH(WatchList!$B149,'All CCC'!$B$7:$B$846,0)))</f>
        <v/>
      </c>
      <c r="Z149" s="856" t="str">
        <f>IF($B149="","",INDEX('All CCC'!Z$7:Z$846,MATCH(WatchList!$B149,'All CCC'!$B$7:$B$846,0)))</f>
        <v/>
      </c>
      <c r="AA149" s="856" t="str">
        <f>IF($B149="","",INDEX('All CCC'!AA$7:AA$846,MATCH(WatchList!$B149,'All CCC'!$B$7:$B$846,0)))</f>
        <v/>
      </c>
      <c r="AB149" s="856" t="str">
        <f>IF($B149="","",INDEX('All CCC'!AB$7:AB$846,MATCH(WatchList!$B149,'All CCC'!$B$7:$B$846,0)))</f>
        <v/>
      </c>
      <c r="AC149" s="856" t="str">
        <f>IF($B149="","",INDEX('All CCC'!AC$7:AC$846,MATCH(WatchList!$B149,'All CCC'!$B$7:$B$846,0)))</f>
        <v/>
      </c>
      <c r="AD149" s="856" t="str">
        <f>IF($B149="","",INDEX('All CCC'!AD$7:AD$846,MATCH(WatchList!$B149,'All CCC'!$B$7:$B$846,0)))</f>
        <v/>
      </c>
      <c r="AE149" s="856" t="str">
        <f>IF($B149="","",INDEX('All CCC'!AE$7:AE$846,MATCH(WatchList!$B149,'All CCC'!$B$7:$B$846,0)))</f>
        <v/>
      </c>
      <c r="AF149" s="856" t="str">
        <f>IF($B149="","",INDEX('All CCC'!AF$7:AF$846,MATCH(WatchList!$B149,'All CCC'!$B$7:$B$846,0)))</f>
        <v/>
      </c>
      <c r="AG149" s="856" t="str">
        <f>IF($B149="","",INDEX('All CCC'!AG$7:AG$846,MATCH(WatchList!$B149,'All CCC'!$B$7:$B$846,0)))</f>
        <v/>
      </c>
      <c r="AH149" s="856" t="str">
        <f>IF($B149="","",INDEX('All CCC'!AH$7:AH$846,MATCH(WatchList!$B149,'All CCC'!$B$7:$B$846,0)))</f>
        <v/>
      </c>
      <c r="AI149" s="856" t="str">
        <f>IF($B149="","",INDEX('All CCC'!AI$7:AI$846,MATCH(WatchList!$B149,'All CCC'!$B$7:$B$846,0)))</f>
        <v/>
      </c>
      <c r="AJ149" s="856" t="str">
        <f>IF($B149="","",INDEX('All CCC'!AJ$7:AJ$846,MATCH(WatchList!$B149,'All CCC'!$B$7:$B$846,0)))</f>
        <v/>
      </c>
      <c r="AK149" s="856" t="str">
        <f>IF($B149="","",INDEX('All CCC'!AK$7:AK$846,MATCH(WatchList!$B149,'All CCC'!$B$7:$B$846,0)))</f>
        <v/>
      </c>
      <c r="AL149" s="856" t="str">
        <f>IF($B149="","",INDEX('All CCC'!AL$7:AL$846,MATCH(WatchList!$B149,'All CCC'!$B$7:$B$846,0)))</f>
        <v/>
      </c>
      <c r="AM149" s="856" t="str">
        <f>IF($B149="","",INDEX('All CCC'!AM$7:AM$846,MATCH(WatchList!$B149,'All CCC'!$B$7:$B$846,0)))</f>
        <v/>
      </c>
      <c r="AN149" s="856" t="str">
        <f>IF($B149="","",INDEX('All CCC'!AN$7:AN$846,MATCH(WatchList!$B149,'All CCC'!$B$7:$B$846,0)))</f>
        <v/>
      </c>
      <c r="AO149" s="856" t="str">
        <f>IF($B149="","",INDEX('All CCC'!AO$7:AO$846,MATCH(WatchList!$B149,'All CCC'!$B$7:$B$846,0)))</f>
        <v/>
      </c>
      <c r="AP149" s="856" t="str">
        <f>IF($B149="","",INDEX('All CCC'!AP$7:AP$846,MATCH(WatchList!$B149,'All CCC'!$B$7:$B$846,0)))</f>
        <v/>
      </c>
      <c r="AQ149" s="856" t="str">
        <f>IF($B149="","",INDEX('All CCC'!AQ$7:AQ$846,MATCH(WatchList!$B149,'All CCC'!$B$7:$B$846,0)))</f>
        <v/>
      </c>
      <c r="AR149" s="856" t="str">
        <f>IF($B149="","",INDEX('All CCC'!AR$7:AR$846,MATCH(WatchList!$B149,'All CCC'!$B$7:$B$846,0)))</f>
        <v/>
      </c>
      <c r="AS149" s="856" t="str">
        <f>IF($B149="","",INDEX('All CCC'!AS$7:AS$846,MATCH(WatchList!$B149,'All CCC'!$B$7:$B$846,0)))</f>
        <v/>
      </c>
      <c r="AT149" s="856" t="str">
        <f>IF($B149="","",INDEX('All CCC'!AT$7:AT$846,MATCH(WatchList!$B149,'All CCC'!$B$7:$B$846,0)))</f>
        <v/>
      </c>
      <c r="AU149" s="856" t="str">
        <f>IF($B149="","",INDEX('All CCC'!AU$7:AU$846,MATCH(WatchList!$B149,'All CCC'!$B$7:$B$846,0)))</f>
        <v/>
      </c>
      <c r="AV149" s="856" t="str">
        <f>IF($B149="","",INDEX('All CCC'!AV$7:AV$846,MATCH(WatchList!$B149,'All CCC'!$B$7:$B$846,0)))</f>
        <v/>
      </c>
      <c r="AW149" s="856" t="str">
        <f>IF($B149="","",INDEX('All CCC'!AW$7:AW$846,MATCH(WatchList!$B149,'All CCC'!$B$7:$B$846,0)))</f>
        <v/>
      </c>
      <c r="AX149" s="856" t="str">
        <f>IF($B149="","",INDEX('All CCC'!AX$7:AX$846,MATCH(WatchList!$B149,'All CCC'!$B$7:$B$846,0)))</f>
        <v/>
      </c>
      <c r="AY149" s="856" t="str">
        <f>IF($B149="","",INDEX('All CCC'!AY$7:AY$846,MATCH(WatchList!$B149,'All CCC'!$B$7:$B$846,0)))</f>
        <v/>
      </c>
      <c r="AZ149" s="856" t="str">
        <f>IF($B149="","",INDEX('All CCC'!AZ$7:AZ$846,MATCH(WatchList!$B149,'All CCC'!$B$7:$B$846,0)))</f>
        <v/>
      </c>
      <c r="BA149" s="856" t="str">
        <f>IF($B149="","",INDEX('All CCC'!BA$7:BA$846,MATCH(WatchList!$B149,'All CCC'!$B$7:$B$846,0)))</f>
        <v/>
      </c>
      <c r="BB149" s="856" t="str">
        <f>IF($B149="","",INDEX('All CCC'!BB$7:BB$846,MATCH(WatchList!$B149,'All CCC'!$B$7:$B$846,0)))</f>
        <v/>
      </c>
      <c r="BC149" s="856" t="str">
        <f>IF($B149="","",INDEX('All CCC'!BC$7:BC$846,MATCH(WatchList!$B149,'All CCC'!$B$7:$B$846,0)))</f>
        <v/>
      </c>
      <c r="BD149" s="856" t="str">
        <f>IF($B149="","",INDEX('All CCC'!BD$7:BD$846,MATCH(WatchList!$B149,'All CCC'!$B$7:$B$846,0)))</f>
        <v/>
      </c>
      <c r="BE149" s="856" t="str">
        <f>IF($B149="","",INDEX('All CCC'!BE$7:BE$846,MATCH(WatchList!$B149,'All CCC'!$B$7:$B$846,0)))</f>
        <v/>
      </c>
      <c r="BF149" s="856" t="str">
        <f>IF($B149="","",INDEX('All CCC'!BF$7:BF$846,MATCH(WatchList!$B149,'All CCC'!$B$7:$B$846,0)))</f>
        <v/>
      </c>
      <c r="BG149" s="856" t="str">
        <f>IF($B149="","",INDEX('All CCC'!BG$7:BG$846,MATCH(WatchList!$B149,'All CCC'!$B$7:$B$846,0)))</f>
        <v/>
      </c>
    </row>
    <row r="150" spans="1:59" x14ac:dyDescent="0.2">
      <c r="A150" s="550" t="str">
        <f>IF($B150="","",INDEX('All CCC'!A$7:A$846,MATCH(WatchList!$B150,'All CCC'!$B$7:$B$846,0)))</f>
        <v/>
      </c>
      <c r="B150" s="31"/>
      <c r="C150" s="856" t="str">
        <f>IF($B150="","",INDEX('All CCC'!C$7:C$846,MATCH(WatchList!$B150,'All CCC'!$B$7:$B$846,0)))</f>
        <v/>
      </c>
      <c r="D150" s="856" t="str">
        <f>IF($B150="","",INDEX('All CCC'!D$7:D$846,MATCH(WatchList!$B150,'All CCC'!$B$7:$B$846,0)))</f>
        <v/>
      </c>
      <c r="E150" s="856" t="str">
        <f>IF($B150="","",INDEX('All CCC'!E$7:E$846,MATCH(WatchList!$B150,'All CCC'!$B$7:$B$846,0)))</f>
        <v/>
      </c>
      <c r="F150" s="856" t="str">
        <f>IF($B150="","",INDEX('All CCC'!F$7:F$846,MATCH(WatchList!$B150,'All CCC'!$B$7:$B$846,0)))</f>
        <v/>
      </c>
      <c r="G150" s="856" t="str">
        <f>IF($B150="","",INDEX('All CCC'!G$7:G$846,MATCH(WatchList!$B150,'All CCC'!$B$7:$B$846,0)))</f>
        <v/>
      </c>
      <c r="H150" s="856" t="str">
        <f>IF($B150="","",INDEX('All CCC'!H$7:H$846,MATCH(WatchList!$B150,'All CCC'!$B$7:$B$846,0)))</f>
        <v/>
      </c>
      <c r="I150" s="856" t="str">
        <f>IF($B150="","",INDEX('All CCC'!I$7:I$846,MATCH(WatchList!$B150,'All CCC'!$B$7:$B$846,0)))</f>
        <v/>
      </c>
      <c r="J150" s="856" t="str">
        <f>IF($B150="","",INDEX('All CCC'!J$7:J$846,MATCH(WatchList!$B150,'All CCC'!$B$7:$B$846,0)))</f>
        <v/>
      </c>
      <c r="K150" s="856" t="str">
        <f>IF($B150="","",INDEX('All CCC'!K$7:K$846,MATCH(WatchList!$B150,'All CCC'!$B$7:$B$846,0)))</f>
        <v/>
      </c>
      <c r="L150" s="856" t="str">
        <f>IF($B150="","",INDEX('All CCC'!L$7:L$846,MATCH(WatchList!$B150,'All CCC'!$B$7:$B$846,0)))</f>
        <v/>
      </c>
      <c r="M150" s="856" t="str">
        <f>IF($B150="","",INDEX('All CCC'!M$7:M$846,MATCH(WatchList!$B150,'All CCC'!$B$7:$B$846,0)))</f>
        <v/>
      </c>
      <c r="N150" s="856" t="str">
        <f>IF($B150="","",INDEX('All CCC'!N$7:N$846,MATCH(WatchList!$B150,'All CCC'!$B$7:$B$846,0)))</f>
        <v/>
      </c>
      <c r="O150" s="856" t="str">
        <f>IF($B150="","",INDEX('All CCC'!O$7:O$846,MATCH(WatchList!$B150,'All CCC'!$B$7:$B$846,0)))</f>
        <v/>
      </c>
      <c r="P150" s="857" t="str">
        <f>IF($B150="","",INDEX('All CCC'!P$7:P$846,MATCH(WatchList!$B150,'All CCC'!$B$7:$B$846,0)))</f>
        <v/>
      </c>
      <c r="Q150" s="857" t="str">
        <f>IF($B150="","",INDEX('All CCC'!Q$7:Q$846,MATCH(WatchList!$B150,'All CCC'!$B$7:$B$846,0)))</f>
        <v/>
      </c>
      <c r="R150" s="856" t="str">
        <f>IF($B150="","",INDEX('All CCC'!R$7:R$846,MATCH(WatchList!$B150,'All CCC'!$B$7:$B$846,0)))</f>
        <v/>
      </c>
      <c r="S150" s="856" t="str">
        <f>IF($B150="","",INDEX('All CCC'!S$7:S$846,MATCH(WatchList!$B150,'All CCC'!$B$7:$B$846,0)))</f>
        <v/>
      </c>
      <c r="T150" s="856" t="str">
        <f>IF($B150="","",INDEX('All CCC'!T$7:T$846,MATCH(WatchList!$B150,'All CCC'!$B$7:$B$846,0)))</f>
        <v/>
      </c>
      <c r="U150" s="856" t="str">
        <f>IF($B150="","",INDEX('All CCC'!U$7:U$846,MATCH(WatchList!$B150,'All CCC'!$B$7:$B$846,0)))</f>
        <v/>
      </c>
      <c r="V150" s="856" t="str">
        <f>IF($B150="","",INDEX('All CCC'!V$7:V$846,MATCH(WatchList!$B150,'All CCC'!$B$7:$B$846,0)))</f>
        <v/>
      </c>
      <c r="W150" s="856" t="str">
        <f>IF($B150="","",INDEX('All CCC'!W$7:W$846,MATCH(WatchList!$B150,'All CCC'!$B$7:$B$846,0)))</f>
        <v/>
      </c>
      <c r="X150" s="856" t="str">
        <f>IF($B150="","",INDEX('All CCC'!X$7:X$846,MATCH(WatchList!$B150,'All CCC'!$B$7:$B$846,0)))</f>
        <v/>
      </c>
      <c r="Y150" s="856" t="str">
        <f>IF($B150="","",INDEX('All CCC'!Y$7:Y$846,MATCH(WatchList!$B150,'All CCC'!$B$7:$B$846,0)))</f>
        <v/>
      </c>
      <c r="Z150" s="856" t="str">
        <f>IF($B150="","",INDEX('All CCC'!Z$7:Z$846,MATCH(WatchList!$B150,'All CCC'!$B$7:$B$846,0)))</f>
        <v/>
      </c>
      <c r="AA150" s="856" t="str">
        <f>IF($B150="","",INDEX('All CCC'!AA$7:AA$846,MATCH(WatchList!$B150,'All CCC'!$B$7:$B$846,0)))</f>
        <v/>
      </c>
      <c r="AB150" s="856" t="str">
        <f>IF($B150="","",INDEX('All CCC'!AB$7:AB$846,MATCH(WatchList!$B150,'All CCC'!$B$7:$B$846,0)))</f>
        <v/>
      </c>
      <c r="AC150" s="856" t="str">
        <f>IF($B150="","",INDEX('All CCC'!AC$7:AC$846,MATCH(WatchList!$B150,'All CCC'!$B$7:$B$846,0)))</f>
        <v/>
      </c>
      <c r="AD150" s="856" t="str">
        <f>IF($B150="","",INDEX('All CCC'!AD$7:AD$846,MATCH(WatchList!$B150,'All CCC'!$B$7:$B$846,0)))</f>
        <v/>
      </c>
      <c r="AE150" s="856" t="str">
        <f>IF($B150="","",INDEX('All CCC'!AE$7:AE$846,MATCH(WatchList!$B150,'All CCC'!$B$7:$B$846,0)))</f>
        <v/>
      </c>
      <c r="AF150" s="856" t="str">
        <f>IF($B150="","",INDEX('All CCC'!AF$7:AF$846,MATCH(WatchList!$B150,'All CCC'!$B$7:$B$846,0)))</f>
        <v/>
      </c>
      <c r="AG150" s="856" t="str">
        <f>IF($B150="","",INDEX('All CCC'!AG$7:AG$846,MATCH(WatchList!$B150,'All CCC'!$B$7:$B$846,0)))</f>
        <v/>
      </c>
      <c r="AH150" s="856" t="str">
        <f>IF($B150="","",INDEX('All CCC'!AH$7:AH$846,MATCH(WatchList!$B150,'All CCC'!$B$7:$B$846,0)))</f>
        <v/>
      </c>
      <c r="AI150" s="856" t="str">
        <f>IF($B150="","",INDEX('All CCC'!AI$7:AI$846,MATCH(WatchList!$B150,'All CCC'!$B$7:$B$846,0)))</f>
        <v/>
      </c>
      <c r="AJ150" s="856" t="str">
        <f>IF($B150="","",INDEX('All CCC'!AJ$7:AJ$846,MATCH(WatchList!$B150,'All CCC'!$B$7:$B$846,0)))</f>
        <v/>
      </c>
      <c r="AK150" s="856" t="str">
        <f>IF($B150="","",INDEX('All CCC'!AK$7:AK$846,MATCH(WatchList!$B150,'All CCC'!$B$7:$B$846,0)))</f>
        <v/>
      </c>
      <c r="AL150" s="856" t="str">
        <f>IF($B150="","",INDEX('All CCC'!AL$7:AL$846,MATCH(WatchList!$B150,'All CCC'!$B$7:$B$846,0)))</f>
        <v/>
      </c>
      <c r="AM150" s="856" t="str">
        <f>IF($B150="","",INDEX('All CCC'!AM$7:AM$846,MATCH(WatchList!$B150,'All CCC'!$B$7:$B$846,0)))</f>
        <v/>
      </c>
      <c r="AN150" s="856" t="str">
        <f>IF($B150="","",INDEX('All CCC'!AN$7:AN$846,MATCH(WatchList!$B150,'All CCC'!$B$7:$B$846,0)))</f>
        <v/>
      </c>
      <c r="AO150" s="856" t="str">
        <f>IF($B150="","",INDEX('All CCC'!AO$7:AO$846,MATCH(WatchList!$B150,'All CCC'!$B$7:$B$846,0)))</f>
        <v/>
      </c>
      <c r="AP150" s="856" t="str">
        <f>IF($B150="","",INDEX('All CCC'!AP$7:AP$846,MATCH(WatchList!$B150,'All CCC'!$B$7:$B$846,0)))</f>
        <v/>
      </c>
      <c r="AQ150" s="856" t="str">
        <f>IF($B150="","",INDEX('All CCC'!AQ$7:AQ$846,MATCH(WatchList!$B150,'All CCC'!$B$7:$B$846,0)))</f>
        <v/>
      </c>
      <c r="AR150" s="856" t="str">
        <f>IF($B150="","",INDEX('All CCC'!AR$7:AR$846,MATCH(WatchList!$B150,'All CCC'!$B$7:$B$846,0)))</f>
        <v/>
      </c>
      <c r="AS150" s="856" t="str">
        <f>IF($B150="","",INDEX('All CCC'!AS$7:AS$846,MATCH(WatchList!$B150,'All CCC'!$B$7:$B$846,0)))</f>
        <v/>
      </c>
      <c r="AT150" s="856" t="str">
        <f>IF($B150="","",INDEX('All CCC'!AT$7:AT$846,MATCH(WatchList!$B150,'All CCC'!$B$7:$B$846,0)))</f>
        <v/>
      </c>
      <c r="AU150" s="856" t="str">
        <f>IF($B150="","",INDEX('All CCC'!AU$7:AU$846,MATCH(WatchList!$B150,'All CCC'!$B$7:$B$846,0)))</f>
        <v/>
      </c>
      <c r="AV150" s="856" t="str">
        <f>IF($B150="","",INDEX('All CCC'!AV$7:AV$846,MATCH(WatchList!$B150,'All CCC'!$B$7:$B$846,0)))</f>
        <v/>
      </c>
      <c r="AW150" s="856" t="str">
        <f>IF($B150="","",INDEX('All CCC'!AW$7:AW$846,MATCH(WatchList!$B150,'All CCC'!$B$7:$B$846,0)))</f>
        <v/>
      </c>
      <c r="AX150" s="856" t="str">
        <f>IF($B150="","",INDEX('All CCC'!AX$7:AX$846,MATCH(WatchList!$B150,'All CCC'!$B$7:$B$846,0)))</f>
        <v/>
      </c>
      <c r="AY150" s="856" t="str">
        <f>IF($B150="","",INDEX('All CCC'!AY$7:AY$846,MATCH(WatchList!$B150,'All CCC'!$B$7:$B$846,0)))</f>
        <v/>
      </c>
      <c r="AZ150" s="856" t="str">
        <f>IF($B150="","",INDEX('All CCC'!AZ$7:AZ$846,MATCH(WatchList!$B150,'All CCC'!$B$7:$B$846,0)))</f>
        <v/>
      </c>
      <c r="BA150" s="856" t="str">
        <f>IF($B150="","",INDEX('All CCC'!BA$7:BA$846,MATCH(WatchList!$B150,'All CCC'!$B$7:$B$846,0)))</f>
        <v/>
      </c>
      <c r="BB150" s="856" t="str">
        <f>IF($B150="","",INDEX('All CCC'!BB$7:BB$846,MATCH(WatchList!$B150,'All CCC'!$B$7:$B$846,0)))</f>
        <v/>
      </c>
      <c r="BC150" s="856" t="str">
        <f>IF($B150="","",INDEX('All CCC'!BC$7:BC$846,MATCH(WatchList!$B150,'All CCC'!$B$7:$B$846,0)))</f>
        <v/>
      </c>
      <c r="BD150" s="856" t="str">
        <f>IF($B150="","",INDEX('All CCC'!BD$7:BD$846,MATCH(WatchList!$B150,'All CCC'!$B$7:$B$846,0)))</f>
        <v/>
      </c>
      <c r="BE150" s="856" t="str">
        <f>IF($B150="","",INDEX('All CCC'!BE$7:BE$846,MATCH(WatchList!$B150,'All CCC'!$B$7:$B$846,0)))</f>
        <v/>
      </c>
      <c r="BF150" s="856" t="str">
        <f>IF($B150="","",INDEX('All CCC'!BF$7:BF$846,MATCH(WatchList!$B150,'All CCC'!$B$7:$B$846,0)))</f>
        <v/>
      </c>
      <c r="BG150" s="856" t="str">
        <f>IF($B150="","",INDEX('All CCC'!BG$7:BG$846,MATCH(WatchList!$B150,'All CCC'!$B$7:$B$846,0)))</f>
        <v/>
      </c>
    </row>
    <row r="151" spans="1:59" x14ac:dyDescent="0.2">
      <c r="A151" s="550" t="str">
        <f>IF($B151="","",INDEX('All CCC'!A$7:A$846,MATCH(WatchList!$B151,'All CCC'!$B$7:$B$846,0)))</f>
        <v/>
      </c>
      <c r="B151" s="31"/>
      <c r="C151" s="856" t="str">
        <f>IF($B151="","",INDEX('All CCC'!C$7:C$846,MATCH(WatchList!$B151,'All CCC'!$B$7:$B$846,0)))</f>
        <v/>
      </c>
      <c r="D151" s="856" t="str">
        <f>IF($B151="","",INDEX('All CCC'!D$7:D$846,MATCH(WatchList!$B151,'All CCC'!$B$7:$B$846,0)))</f>
        <v/>
      </c>
      <c r="E151" s="856" t="str">
        <f>IF($B151="","",INDEX('All CCC'!E$7:E$846,MATCH(WatchList!$B151,'All CCC'!$B$7:$B$846,0)))</f>
        <v/>
      </c>
      <c r="F151" s="856" t="str">
        <f>IF($B151="","",INDEX('All CCC'!F$7:F$846,MATCH(WatchList!$B151,'All CCC'!$B$7:$B$846,0)))</f>
        <v/>
      </c>
      <c r="G151" s="856" t="str">
        <f>IF($B151="","",INDEX('All CCC'!G$7:G$846,MATCH(WatchList!$B151,'All CCC'!$B$7:$B$846,0)))</f>
        <v/>
      </c>
      <c r="H151" s="856" t="str">
        <f>IF($B151="","",INDEX('All CCC'!H$7:H$846,MATCH(WatchList!$B151,'All CCC'!$B$7:$B$846,0)))</f>
        <v/>
      </c>
      <c r="I151" s="856" t="str">
        <f>IF($B151="","",INDEX('All CCC'!I$7:I$846,MATCH(WatchList!$B151,'All CCC'!$B$7:$B$846,0)))</f>
        <v/>
      </c>
      <c r="J151" s="856" t="str">
        <f>IF($B151="","",INDEX('All CCC'!J$7:J$846,MATCH(WatchList!$B151,'All CCC'!$B$7:$B$846,0)))</f>
        <v/>
      </c>
      <c r="K151" s="856" t="str">
        <f>IF($B151="","",INDEX('All CCC'!K$7:K$846,MATCH(WatchList!$B151,'All CCC'!$B$7:$B$846,0)))</f>
        <v/>
      </c>
      <c r="L151" s="856" t="str">
        <f>IF($B151="","",INDEX('All CCC'!L$7:L$846,MATCH(WatchList!$B151,'All CCC'!$B$7:$B$846,0)))</f>
        <v/>
      </c>
      <c r="M151" s="856" t="str">
        <f>IF($B151="","",INDEX('All CCC'!M$7:M$846,MATCH(WatchList!$B151,'All CCC'!$B$7:$B$846,0)))</f>
        <v/>
      </c>
      <c r="N151" s="856" t="str">
        <f>IF($B151="","",INDEX('All CCC'!N$7:N$846,MATCH(WatchList!$B151,'All CCC'!$B$7:$B$846,0)))</f>
        <v/>
      </c>
      <c r="O151" s="856" t="str">
        <f>IF($B151="","",INDEX('All CCC'!O$7:O$846,MATCH(WatchList!$B151,'All CCC'!$B$7:$B$846,0)))</f>
        <v/>
      </c>
      <c r="P151" s="857" t="str">
        <f>IF($B151="","",INDEX('All CCC'!P$7:P$846,MATCH(WatchList!$B151,'All CCC'!$B$7:$B$846,0)))</f>
        <v/>
      </c>
      <c r="Q151" s="857" t="str">
        <f>IF($B151="","",INDEX('All CCC'!Q$7:Q$846,MATCH(WatchList!$B151,'All CCC'!$B$7:$B$846,0)))</f>
        <v/>
      </c>
      <c r="R151" s="856" t="str">
        <f>IF($B151="","",INDEX('All CCC'!R$7:R$846,MATCH(WatchList!$B151,'All CCC'!$B$7:$B$846,0)))</f>
        <v/>
      </c>
      <c r="S151" s="856" t="str">
        <f>IF($B151="","",INDEX('All CCC'!S$7:S$846,MATCH(WatchList!$B151,'All CCC'!$B$7:$B$846,0)))</f>
        <v/>
      </c>
      <c r="T151" s="856" t="str">
        <f>IF($B151="","",INDEX('All CCC'!T$7:T$846,MATCH(WatchList!$B151,'All CCC'!$B$7:$B$846,0)))</f>
        <v/>
      </c>
      <c r="U151" s="856" t="str">
        <f>IF($B151="","",INDEX('All CCC'!U$7:U$846,MATCH(WatchList!$B151,'All CCC'!$B$7:$B$846,0)))</f>
        <v/>
      </c>
      <c r="V151" s="856" t="str">
        <f>IF($B151="","",INDEX('All CCC'!V$7:V$846,MATCH(WatchList!$B151,'All CCC'!$B$7:$B$846,0)))</f>
        <v/>
      </c>
      <c r="W151" s="856" t="str">
        <f>IF($B151="","",INDEX('All CCC'!W$7:W$846,MATCH(WatchList!$B151,'All CCC'!$B$7:$B$846,0)))</f>
        <v/>
      </c>
      <c r="X151" s="856" t="str">
        <f>IF($B151="","",INDEX('All CCC'!X$7:X$846,MATCH(WatchList!$B151,'All CCC'!$B$7:$B$846,0)))</f>
        <v/>
      </c>
      <c r="Y151" s="856" t="str">
        <f>IF($B151="","",INDEX('All CCC'!Y$7:Y$846,MATCH(WatchList!$B151,'All CCC'!$B$7:$B$846,0)))</f>
        <v/>
      </c>
      <c r="Z151" s="856" t="str">
        <f>IF($B151="","",INDEX('All CCC'!Z$7:Z$846,MATCH(WatchList!$B151,'All CCC'!$B$7:$B$846,0)))</f>
        <v/>
      </c>
      <c r="AA151" s="856" t="str">
        <f>IF($B151="","",INDEX('All CCC'!AA$7:AA$846,MATCH(WatchList!$B151,'All CCC'!$B$7:$B$846,0)))</f>
        <v/>
      </c>
      <c r="AB151" s="856" t="str">
        <f>IF($B151="","",INDEX('All CCC'!AB$7:AB$846,MATCH(WatchList!$B151,'All CCC'!$B$7:$B$846,0)))</f>
        <v/>
      </c>
      <c r="AC151" s="856" t="str">
        <f>IF($B151="","",INDEX('All CCC'!AC$7:AC$846,MATCH(WatchList!$B151,'All CCC'!$B$7:$B$846,0)))</f>
        <v/>
      </c>
      <c r="AD151" s="856" t="str">
        <f>IF($B151="","",INDEX('All CCC'!AD$7:AD$846,MATCH(WatchList!$B151,'All CCC'!$B$7:$B$846,0)))</f>
        <v/>
      </c>
      <c r="AE151" s="856" t="str">
        <f>IF($B151="","",INDEX('All CCC'!AE$7:AE$846,MATCH(WatchList!$B151,'All CCC'!$B$7:$B$846,0)))</f>
        <v/>
      </c>
      <c r="AF151" s="856" t="str">
        <f>IF($B151="","",INDEX('All CCC'!AF$7:AF$846,MATCH(WatchList!$B151,'All CCC'!$B$7:$B$846,0)))</f>
        <v/>
      </c>
      <c r="AG151" s="856" t="str">
        <f>IF($B151="","",INDEX('All CCC'!AG$7:AG$846,MATCH(WatchList!$B151,'All CCC'!$B$7:$B$846,0)))</f>
        <v/>
      </c>
      <c r="AH151" s="856" t="str">
        <f>IF($B151="","",INDEX('All CCC'!AH$7:AH$846,MATCH(WatchList!$B151,'All CCC'!$B$7:$B$846,0)))</f>
        <v/>
      </c>
      <c r="AI151" s="856" t="str">
        <f>IF($B151="","",INDEX('All CCC'!AI$7:AI$846,MATCH(WatchList!$B151,'All CCC'!$B$7:$B$846,0)))</f>
        <v/>
      </c>
      <c r="AJ151" s="856" t="str">
        <f>IF($B151="","",INDEX('All CCC'!AJ$7:AJ$846,MATCH(WatchList!$B151,'All CCC'!$B$7:$B$846,0)))</f>
        <v/>
      </c>
      <c r="AK151" s="856" t="str">
        <f>IF($B151="","",INDEX('All CCC'!AK$7:AK$846,MATCH(WatchList!$B151,'All CCC'!$B$7:$B$846,0)))</f>
        <v/>
      </c>
      <c r="AL151" s="856" t="str">
        <f>IF($B151="","",INDEX('All CCC'!AL$7:AL$846,MATCH(WatchList!$B151,'All CCC'!$B$7:$B$846,0)))</f>
        <v/>
      </c>
      <c r="AM151" s="856" t="str">
        <f>IF($B151="","",INDEX('All CCC'!AM$7:AM$846,MATCH(WatchList!$B151,'All CCC'!$B$7:$B$846,0)))</f>
        <v/>
      </c>
      <c r="AN151" s="856" t="str">
        <f>IF($B151="","",INDEX('All CCC'!AN$7:AN$846,MATCH(WatchList!$B151,'All CCC'!$B$7:$B$846,0)))</f>
        <v/>
      </c>
      <c r="AO151" s="856" t="str">
        <f>IF($B151="","",INDEX('All CCC'!AO$7:AO$846,MATCH(WatchList!$B151,'All CCC'!$B$7:$B$846,0)))</f>
        <v/>
      </c>
      <c r="AP151" s="856" t="str">
        <f>IF($B151="","",INDEX('All CCC'!AP$7:AP$846,MATCH(WatchList!$B151,'All CCC'!$B$7:$B$846,0)))</f>
        <v/>
      </c>
      <c r="AQ151" s="856" t="str">
        <f>IF($B151="","",INDEX('All CCC'!AQ$7:AQ$846,MATCH(WatchList!$B151,'All CCC'!$B$7:$B$846,0)))</f>
        <v/>
      </c>
      <c r="AR151" s="856" t="str">
        <f>IF($B151="","",INDEX('All CCC'!AR$7:AR$846,MATCH(WatchList!$B151,'All CCC'!$B$7:$B$846,0)))</f>
        <v/>
      </c>
      <c r="AS151" s="856" t="str">
        <f>IF($B151="","",INDEX('All CCC'!AS$7:AS$846,MATCH(WatchList!$B151,'All CCC'!$B$7:$B$846,0)))</f>
        <v/>
      </c>
      <c r="AT151" s="856" t="str">
        <f>IF($B151="","",INDEX('All CCC'!AT$7:AT$846,MATCH(WatchList!$B151,'All CCC'!$B$7:$B$846,0)))</f>
        <v/>
      </c>
      <c r="AU151" s="856" t="str">
        <f>IF($B151="","",INDEX('All CCC'!AU$7:AU$846,MATCH(WatchList!$B151,'All CCC'!$B$7:$B$846,0)))</f>
        <v/>
      </c>
      <c r="AV151" s="856" t="str">
        <f>IF($B151="","",INDEX('All CCC'!AV$7:AV$846,MATCH(WatchList!$B151,'All CCC'!$B$7:$B$846,0)))</f>
        <v/>
      </c>
      <c r="AW151" s="856" t="str">
        <f>IF($B151="","",INDEX('All CCC'!AW$7:AW$846,MATCH(WatchList!$B151,'All CCC'!$B$7:$B$846,0)))</f>
        <v/>
      </c>
      <c r="AX151" s="856" t="str">
        <f>IF($B151="","",INDEX('All CCC'!AX$7:AX$846,MATCH(WatchList!$B151,'All CCC'!$B$7:$B$846,0)))</f>
        <v/>
      </c>
      <c r="AY151" s="856" t="str">
        <f>IF($B151="","",INDEX('All CCC'!AY$7:AY$846,MATCH(WatchList!$B151,'All CCC'!$B$7:$B$846,0)))</f>
        <v/>
      </c>
      <c r="AZ151" s="856" t="str">
        <f>IF($B151="","",INDEX('All CCC'!AZ$7:AZ$846,MATCH(WatchList!$B151,'All CCC'!$B$7:$B$846,0)))</f>
        <v/>
      </c>
      <c r="BA151" s="856" t="str">
        <f>IF($B151="","",INDEX('All CCC'!BA$7:BA$846,MATCH(WatchList!$B151,'All CCC'!$B$7:$B$846,0)))</f>
        <v/>
      </c>
      <c r="BB151" s="856" t="str">
        <f>IF($B151="","",INDEX('All CCC'!BB$7:BB$846,MATCH(WatchList!$B151,'All CCC'!$B$7:$B$846,0)))</f>
        <v/>
      </c>
      <c r="BC151" s="856" t="str">
        <f>IF($B151="","",INDEX('All CCC'!BC$7:BC$846,MATCH(WatchList!$B151,'All CCC'!$B$7:$B$846,0)))</f>
        <v/>
      </c>
      <c r="BD151" s="856" t="str">
        <f>IF($B151="","",INDEX('All CCC'!BD$7:BD$846,MATCH(WatchList!$B151,'All CCC'!$B$7:$B$846,0)))</f>
        <v/>
      </c>
      <c r="BE151" s="856" t="str">
        <f>IF($B151="","",INDEX('All CCC'!BE$7:BE$846,MATCH(WatchList!$B151,'All CCC'!$B$7:$B$846,0)))</f>
        <v/>
      </c>
      <c r="BF151" s="856" t="str">
        <f>IF($B151="","",INDEX('All CCC'!BF$7:BF$846,MATCH(WatchList!$B151,'All CCC'!$B$7:$B$846,0)))</f>
        <v/>
      </c>
      <c r="BG151" s="856" t="str">
        <f>IF($B151="","",INDEX('All CCC'!BG$7:BG$846,MATCH(WatchList!$B151,'All CCC'!$B$7:$B$846,0)))</f>
        <v/>
      </c>
    </row>
    <row r="152" spans="1:59" x14ac:dyDescent="0.2">
      <c r="A152" s="550" t="str">
        <f>IF($B152="","",INDEX('All CCC'!A$7:A$846,MATCH(WatchList!$B152,'All CCC'!$B$7:$B$846,0)))</f>
        <v/>
      </c>
      <c r="B152" s="31"/>
      <c r="C152" s="856" t="str">
        <f>IF($B152="","",INDEX('All CCC'!C$7:C$846,MATCH(WatchList!$B152,'All CCC'!$B$7:$B$846,0)))</f>
        <v/>
      </c>
      <c r="D152" s="856" t="str">
        <f>IF($B152="","",INDEX('All CCC'!D$7:D$846,MATCH(WatchList!$B152,'All CCC'!$B$7:$B$846,0)))</f>
        <v/>
      </c>
      <c r="E152" s="856" t="str">
        <f>IF($B152="","",INDEX('All CCC'!E$7:E$846,MATCH(WatchList!$B152,'All CCC'!$B$7:$B$846,0)))</f>
        <v/>
      </c>
      <c r="F152" s="856" t="str">
        <f>IF($B152="","",INDEX('All CCC'!F$7:F$846,MATCH(WatchList!$B152,'All CCC'!$B$7:$B$846,0)))</f>
        <v/>
      </c>
      <c r="G152" s="856" t="str">
        <f>IF($B152="","",INDEX('All CCC'!G$7:G$846,MATCH(WatchList!$B152,'All CCC'!$B$7:$B$846,0)))</f>
        <v/>
      </c>
      <c r="H152" s="856" t="str">
        <f>IF($B152="","",INDEX('All CCC'!H$7:H$846,MATCH(WatchList!$B152,'All CCC'!$B$7:$B$846,0)))</f>
        <v/>
      </c>
      <c r="I152" s="856" t="str">
        <f>IF($B152="","",INDEX('All CCC'!I$7:I$846,MATCH(WatchList!$B152,'All CCC'!$B$7:$B$846,0)))</f>
        <v/>
      </c>
      <c r="J152" s="856" t="str">
        <f>IF($B152="","",INDEX('All CCC'!J$7:J$846,MATCH(WatchList!$B152,'All CCC'!$B$7:$B$846,0)))</f>
        <v/>
      </c>
      <c r="K152" s="856" t="str">
        <f>IF($B152="","",INDEX('All CCC'!K$7:K$846,MATCH(WatchList!$B152,'All CCC'!$B$7:$B$846,0)))</f>
        <v/>
      </c>
      <c r="L152" s="856" t="str">
        <f>IF($B152="","",INDEX('All CCC'!L$7:L$846,MATCH(WatchList!$B152,'All CCC'!$B$7:$B$846,0)))</f>
        <v/>
      </c>
      <c r="M152" s="856" t="str">
        <f>IF($B152="","",INDEX('All CCC'!M$7:M$846,MATCH(WatchList!$B152,'All CCC'!$B$7:$B$846,0)))</f>
        <v/>
      </c>
      <c r="N152" s="856" t="str">
        <f>IF($B152="","",INDEX('All CCC'!N$7:N$846,MATCH(WatchList!$B152,'All CCC'!$B$7:$B$846,0)))</f>
        <v/>
      </c>
      <c r="O152" s="856" t="str">
        <f>IF($B152="","",INDEX('All CCC'!O$7:O$846,MATCH(WatchList!$B152,'All CCC'!$B$7:$B$846,0)))</f>
        <v/>
      </c>
      <c r="P152" s="857" t="str">
        <f>IF($B152="","",INDEX('All CCC'!P$7:P$846,MATCH(WatchList!$B152,'All CCC'!$B$7:$B$846,0)))</f>
        <v/>
      </c>
      <c r="Q152" s="857" t="str">
        <f>IF($B152="","",INDEX('All CCC'!Q$7:Q$846,MATCH(WatchList!$B152,'All CCC'!$B$7:$B$846,0)))</f>
        <v/>
      </c>
      <c r="R152" s="856" t="str">
        <f>IF($B152="","",INDEX('All CCC'!R$7:R$846,MATCH(WatchList!$B152,'All CCC'!$B$7:$B$846,0)))</f>
        <v/>
      </c>
      <c r="S152" s="856" t="str">
        <f>IF($B152="","",INDEX('All CCC'!S$7:S$846,MATCH(WatchList!$B152,'All CCC'!$B$7:$B$846,0)))</f>
        <v/>
      </c>
      <c r="T152" s="856" t="str">
        <f>IF($B152="","",INDEX('All CCC'!T$7:T$846,MATCH(WatchList!$B152,'All CCC'!$B$7:$B$846,0)))</f>
        <v/>
      </c>
      <c r="U152" s="856" t="str">
        <f>IF($B152="","",INDEX('All CCC'!U$7:U$846,MATCH(WatchList!$B152,'All CCC'!$B$7:$B$846,0)))</f>
        <v/>
      </c>
      <c r="V152" s="856" t="str">
        <f>IF($B152="","",INDEX('All CCC'!V$7:V$846,MATCH(WatchList!$B152,'All CCC'!$B$7:$B$846,0)))</f>
        <v/>
      </c>
      <c r="W152" s="856" t="str">
        <f>IF($B152="","",INDEX('All CCC'!W$7:W$846,MATCH(WatchList!$B152,'All CCC'!$B$7:$B$846,0)))</f>
        <v/>
      </c>
      <c r="X152" s="856" t="str">
        <f>IF($B152="","",INDEX('All CCC'!X$7:X$846,MATCH(WatchList!$B152,'All CCC'!$B$7:$B$846,0)))</f>
        <v/>
      </c>
      <c r="Y152" s="856" t="str">
        <f>IF($B152="","",INDEX('All CCC'!Y$7:Y$846,MATCH(WatchList!$B152,'All CCC'!$B$7:$B$846,0)))</f>
        <v/>
      </c>
      <c r="Z152" s="856" t="str">
        <f>IF($B152="","",INDEX('All CCC'!Z$7:Z$846,MATCH(WatchList!$B152,'All CCC'!$B$7:$B$846,0)))</f>
        <v/>
      </c>
      <c r="AA152" s="856" t="str">
        <f>IF($B152="","",INDEX('All CCC'!AA$7:AA$846,MATCH(WatchList!$B152,'All CCC'!$B$7:$B$846,0)))</f>
        <v/>
      </c>
      <c r="AB152" s="856" t="str">
        <f>IF($B152="","",INDEX('All CCC'!AB$7:AB$846,MATCH(WatchList!$B152,'All CCC'!$B$7:$B$846,0)))</f>
        <v/>
      </c>
      <c r="AC152" s="856" t="str">
        <f>IF($B152="","",INDEX('All CCC'!AC$7:AC$846,MATCH(WatchList!$B152,'All CCC'!$B$7:$B$846,0)))</f>
        <v/>
      </c>
      <c r="AD152" s="856" t="str">
        <f>IF($B152="","",INDEX('All CCC'!AD$7:AD$846,MATCH(WatchList!$B152,'All CCC'!$B$7:$B$846,0)))</f>
        <v/>
      </c>
      <c r="AE152" s="856" t="str">
        <f>IF($B152="","",INDEX('All CCC'!AE$7:AE$846,MATCH(WatchList!$B152,'All CCC'!$B$7:$B$846,0)))</f>
        <v/>
      </c>
      <c r="AF152" s="856" t="str">
        <f>IF($B152="","",INDEX('All CCC'!AF$7:AF$846,MATCH(WatchList!$B152,'All CCC'!$B$7:$B$846,0)))</f>
        <v/>
      </c>
      <c r="AG152" s="856" t="str">
        <f>IF($B152="","",INDEX('All CCC'!AG$7:AG$846,MATCH(WatchList!$B152,'All CCC'!$B$7:$B$846,0)))</f>
        <v/>
      </c>
      <c r="AH152" s="856" t="str">
        <f>IF($B152="","",INDEX('All CCC'!AH$7:AH$846,MATCH(WatchList!$B152,'All CCC'!$B$7:$B$846,0)))</f>
        <v/>
      </c>
      <c r="AI152" s="856" t="str">
        <f>IF($B152="","",INDEX('All CCC'!AI$7:AI$846,MATCH(WatchList!$B152,'All CCC'!$B$7:$B$846,0)))</f>
        <v/>
      </c>
      <c r="AJ152" s="856" t="str">
        <f>IF($B152="","",INDEX('All CCC'!AJ$7:AJ$846,MATCH(WatchList!$B152,'All CCC'!$B$7:$B$846,0)))</f>
        <v/>
      </c>
      <c r="AK152" s="856" t="str">
        <f>IF($B152="","",INDEX('All CCC'!AK$7:AK$846,MATCH(WatchList!$B152,'All CCC'!$B$7:$B$846,0)))</f>
        <v/>
      </c>
      <c r="AL152" s="856" t="str">
        <f>IF($B152="","",INDEX('All CCC'!AL$7:AL$846,MATCH(WatchList!$B152,'All CCC'!$B$7:$B$846,0)))</f>
        <v/>
      </c>
      <c r="AM152" s="856" t="str">
        <f>IF($B152="","",INDEX('All CCC'!AM$7:AM$846,MATCH(WatchList!$B152,'All CCC'!$B$7:$B$846,0)))</f>
        <v/>
      </c>
      <c r="AN152" s="856" t="str">
        <f>IF($B152="","",INDEX('All CCC'!AN$7:AN$846,MATCH(WatchList!$B152,'All CCC'!$B$7:$B$846,0)))</f>
        <v/>
      </c>
      <c r="AO152" s="856" t="str">
        <f>IF($B152="","",INDEX('All CCC'!AO$7:AO$846,MATCH(WatchList!$B152,'All CCC'!$B$7:$B$846,0)))</f>
        <v/>
      </c>
      <c r="AP152" s="856" t="str">
        <f>IF($B152="","",INDEX('All CCC'!AP$7:AP$846,MATCH(WatchList!$B152,'All CCC'!$B$7:$B$846,0)))</f>
        <v/>
      </c>
      <c r="AQ152" s="856" t="str">
        <f>IF($B152="","",INDEX('All CCC'!AQ$7:AQ$846,MATCH(WatchList!$B152,'All CCC'!$B$7:$B$846,0)))</f>
        <v/>
      </c>
      <c r="AR152" s="856" t="str">
        <f>IF($B152="","",INDEX('All CCC'!AR$7:AR$846,MATCH(WatchList!$B152,'All CCC'!$B$7:$B$846,0)))</f>
        <v/>
      </c>
      <c r="AS152" s="856" t="str">
        <f>IF($B152="","",INDEX('All CCC'!AS$7:AS$846,MATCH(WatchList!$B152,'All CCC'!$B$7:$B$846,0)))</f>
        <v/>
      </c>
      <c r="AT152" s="856" t="str">
        <f>IF($B152="","",INDEX('All CCC'!AT$7:AT$846,MATCH(WatchList!$B152,'All CCC'!$B$7:$B$846,0)))</f>
        <v/>
      </c>
      <c r="AU152" s="856" t="str">
        <f>IF($B152="","",INDEX('All CCC'!AU$7:AU$846,MATCH(WatchList!$B152,'All CCC'!$B$7:$B$846,0)))</f>
        <v/>
      </c>
      <c r="AV152" s="856" t="str">
        <f>IF($B152="","",INDEX('All CCC'!AV$7:AV$846,MATCH(WatchList!$B152,'All CCC'!$B$7:$B$846,0)))</f>
        <v/>
      </c>
      <c r="AW152" s="856" t="str">
        <f>IF($B152="","",INDEX('All CCC'!AW$7:AW$846,MATCH(WatchList!$B152,'All CCC'!$B$7:$B$846,0)))</f>
        <v/>
      </c>
      <c r="AX152" s="856" t="str">
        <f>IF($B152="","",INDEX('All CCC'!AX$7:AX$846,MATCH(WatchList!$B152,'All CCC'!$B$7:$B$846,0)))</f>
        <v/>
      </c>
      <c r="AY152" s="856" t="str">
        <f>IF($B152="","",INDEX('All CCC'!AY$7:AY$846,MATCH(WatchList!$B152,'All CCC'!$B$7:$B$846,0)))</f>
        <v/>
      </c>
      <c r="AZ152" s="856" t="str">
        <f>IF($B152="","",INDEX('All CCC'!AZ$7:AZ$846,MATCH(WatchList!$B152,'All CCC'!$B$7:$B$846,0)))</f>
        <v/>
      </c>
      <c r="BA152" s="856" t="str">
        <f>IF($B152="","",INDEX('All CCC'!BA$7:BA$846,MATCH(WatchList!$B152,'All CCC'!$B$7:$B$846,0)))</f>
        <v/>
      </c>
      <c r="BB152" s="856" t="str">
        <f>IF($B152="","",INDEX('All CCC'!BB$7:BB$846,MATCH(WatchList!$B152,'All CCC'!$B$7:$B$846,0)))</f>
        <v/>
      </c>
      <c r="BC152" s="856" t="str">
        <f>IF($B152="","",INDEX('All CCC'!BC$7:BC$846,MATCH(WatchList!$B152,'All CCC'!$B$7:$B$846,0)))</f>
        <v/>
      </c>
      <c r="BD152" s="856" t="str">
        <f>IF($B152="","",INDEX('All CCC'!BD$7:BD$846,MATCH(WatchList!$B152,'All CCC'!$B$7:$B$846,0)))</f>
        <v/>
      </c>
      <c r="BE152" s="856" t="str">
        <f>IF($B152="","",INDEX('All CCC'!BE$7:BE$846,MATCH(WatchList!$B152,'All CCC'!$B$7:$B$846,0)))</f>
        <v/>
      </c>
      <c r="BF152" s="856" t="str">
        <f>IF($B152="","",INDEX('All CCC'!BF$7:BF$846,MATCH(WatchList!$B152,'All CCC'!$B$7:$B$846,0)))</f>
        <v/>
      </c>
      <c r="BG152" s="856" t="str">
        <f>IF($B152="","",INDEX('All CCC'!BG$7:BG$846,MATCH(WatchList!$B152,'All CCC'!$B$7:$B$846,0)))</f>
        <v/>
      </c>
    </row>
    <row r="153" spans="1:59" x14ac:dyDescent="0.2">
      <c r="A153" s="550" t="str">
        <f>IF($B153="","",INDEX('All CCC'!A$7:A$846,MATCH(WatchList!$B153,'All CCC'!$B$7:$B$846,0)))</f>
        <v/>
      </c>
      <c r="B153" s="31"/>
      <c r="C153" s="856" t="str">
        <f>IF($B153="","",INDEX('All CCC'!C$7:C$846,MATCH(WatchList!$B153,'All CCC'!$B$7:$B$846,0)))</f>
        <v/>
      </c>
      <c r="D153" s="856" t="str">
        <f>IF($B153="","",INDEX('All CCC'!D$7:D$846,MATCH(WatchList!$B153,'All CCC'!$B$7:$B$846,0)))</f>
        <v/>
      </c>
      <c r="E153" s="856" t="str">
        <f>IF($B153="","",INDEX('All CCC'!E$7:E$846,MATCH(WatchList!$B153,'All CCC'!$B$7:$B$846,0)))</f>
        <v/>
      </c>
      <c r="F153" s="856" t="str">
        <f>IF($B153="","",INDEX('All CCC'!F$7:F$846,MATCH(WatchList!$B153,'All CCC'!$B$7:$B$846,0)))</f>
        <v/>
      </c>
      <c r="G153" s="856" t="str">
        <f>IF($B153="","",INDEX('All CCC'!G$7:G$846,MATCH(WatchList!$B153,'All CCC'!$B$7:$B$846,0)))</f>
        <v/>
      </c>
      <c r="H153" s="856" t="str">
        <f>IF($B153="","",INDEX('All CCC'!H$7:H$846,MATCH(WatchList!$B153,'All CCC'!$B$7:$B$846,0)))</f>
        <v/>
      </c>
      <c r="I153" s="856" t="str">
        <f>IF($B153="","",INDEX('All CCC'!I$7:I$846,MATCH(WatchList!$B153,'All CCC'!$B$7:$B$846,0)))</f>
        <v/>
      </c>
      <c r="J153" s="856" t="str">
        <f>IF($B153="","",INDEX('All CCC'!J$7:J$846,MATCH(WatchList!$B153,'All CCC'!$B$7:$B$846,0)))</f>
        <v/>
      </c>
      <c r="K153" s="856" t="str">
        <f>IF($B153="","",INDEX('All CCC'!K$7:K$846,MATCH(WatchList!$B153,'All CCC'!$B$7:$B$846,0)))</f>
        <v/>
      </c>
      <c r="L153" s="856" t="str">
        <f>IF($B153="","",INDEX('All CCC'!L$7:L$846,MATCH(WatchList!$B153,'All CCC'!$B$7:$B$846,0)))</f>
        <v/>
      </c>
      <c r="M153" s="856" t="str">
        <f>IF($B153="","",INDEX('All CCC'!M$7:M$846,MATCH(WatchList!$B153,'All CCC'!$B$7:$B$846,0)))</f>
        <v/>
      </c>
      <c r="N153" s="856" t="str">
        <f>IF($B153="","",INDEX('All CCC'!N$7:N$846,MATCH(WatchList!$B153,'All CCC'!$B$7:$B$846,0)))</f>
        <v/>
      </c>
      <c r="O153" s="856" t="str">
        <f>IF($B153="","",INDEX('All CCC'!O$7:O$846,MATCH(WatchList!$B153,'All CCC'!$B$7:$B$846,0)))</f>
        <v/>
      </c>
      <c r="P153" s="857" t="str">
        <f>IF($B153="","",INDEX('All CCC'!P$7:P$846,MATCH(WatchList!$B153,'All CCC'!$B$7:$B$846,0)))</f>
        <v/>
      </c>
      <c r="Q153" s="857" t="str">
        <f>IF($B153="","",INDEX('All CCC'!Q$7:Q$846,MATCH(WatchList!$B153,'All CCC'!$B$7:$B$846,0)))</f>
        <v/>
      </c>
      <c r="R153" s="856" t="str">
        <f>IF($B153="","",INDEX('All CCC'!R$7:R$846,MATCH(WatchList!$B153,'All CCC'!$B$7:$B$846,0)))</f>
        <v/>
      </c>
      <c r="S153" s="856" t="str">
        <f>IF($B153="","",INDEX('All CCC'!S$7:S$846,MATCH(WatchList!$B153,'All CCC'!$B$7:$B$846,0)))</f>
        <v/>
      </c>
      <c r="T153" s="856" t="str">
        <f>IF($B153="","",INDEX('All CCC'!T$7:T$846,MATCH(WatchList!$B153,'All CCC'!$B$7:$B$846,0)))</f>
        <v/>
      </c>
      <c r="U153" s="856" t="str">
        <f>IF($B153="","",INDEX('All CCC'!U$7:U$846,MATCH(WatchList!$B153,'All CCC'!$B$7:$B$846,0)))</f>
        <v/>
      </c>
      <c r="V153" s="856" t="str">
        <f>IF($B153="","",INDEX('All CCC'!V$7:V$846,MATCH(WatchList!$B153,'All CCC'!$B$7:$B$846,0)))</f>
        <v/>
      </c>
      <c r="W153" s="856" t="str">
        <f>IF($B153="","",INDEX('All CCC'!W$7:W$846,MATCH(WatchList!$B153,'All CCC'!$B$7:$B$846,0)))</f>
        <v/>
      </c>
      <c r="X153" s="856" t="str">
        <f>IF($B153="","",INDEX('All CCC'!X$7:X$846,MATCH(WatchList!$B153,'All CCC'!$B$7:$B$846,0)))</f>
        <v/>
      </c>
      <c r="Y153" s="856" t="str">
        <f>IF($B153="","",INDEX('All CCC'!Y$7:Y$846,MATCH(WatchList!$B153,'All CCC'!$B$7:$B$846,0)))</f>
        <v/>
      </c>
      <c r="Z153" s="856" t="str">
        <f>IF($B153="","",INDEX('All CCC'!Z$7:Z$846,MATCH(WatchList!$B153,'All CCC'!$B$7:$B$846,0)))</f>
        <v/>
      </c>
      <c r="AA153" s="856" t="str">
        <f>IF($B153="","",INDEX('All CCC'!AA$7:AA$846,MATCH(WatchList!$B153,'All CCC'!$B$7:$B$846,0)))</f>
        <v/>
      </c>
      <c r="AB153" s="856" t="str">
        <f>IF($B153="","",INDEX('All CCC'!AB$7:AB$846,MATCH(WatchList!$B153,'All CCC'!$B$7:$B$846,0)))</f>
        <v/>
      </c>
      <c r="AC153" s="856" t="str">
        <f>IF($B153="","",INDEX('All CCC'!AC$7:AC$846,MATCH(WatchList!$B153,'All CCC'!$B$7:$B$846,0)))</f>
        <v/>
      </c>
      <c r="AD153" s="856" t="str">
        <f>IF($B153="","",INDEX('All CCC'!AD$7:AD$846,MATCH(WatchList!$B153,'All CCC'!$B$7:$B$846,0)))</f>
        <v/>
      </c>
      <c r="AE153" s="856" t="str">
        <f>IF($B153="","",INDEX('All CCC'!AE$7:AE$846,MATCH(WatchList!$B153,'All CCC'!$B$7:$B$846,0)))</f>
        <v/>
      </c>
      <c r="AF153" s="856" t="str">
        <f>IF($B153="","",INDEX('All CCC'!AF$7:AF$846,MATCH(WatchList!$B153,'All CCC'!$B$7:$B$846,0)))</f>
        <v/>
      </c>
      <c r="AG153" s="856" t="str">
        <f>IF($B153="","",INDEX('All CCC'!AG$7:AG$846,MATCH(WatchList!$B153,'All CCC'!$B$7:$B$846,0)))</f>
        <v/>
      </c>
      <c r="AH153" s="856" t="str">
        <f>IF($B153="","",INDEX('All CCC'!AH$7:AH$846,MATCH(WatchList!$B153,'All CCC'!$B$7:$B$846,0)))</f>
        <v/>
      </c>
      <c r="AI153" s="856" t="str">
        <f>IF($B153="","",INDEX('All CCC'!AI$7:AI$846,MATCH(WatchList!$B153,'All CCC'!$B$7:$B$846,0)))</f>
        <v/>
      </c>
      <c r="AJ153" s="856" t="str">
        <f>IF($B153="","",INDEX('All CCC'!AJ$7:AJ$846,MATCH(WatchList!$B153,'All CCC'!$B$7:$B$846,0)))</f>
        <v/>
      </c>
      <c r="AK153" s="856" t="str">
        <f>IF($B153="","",INDEX('All CCC'!AK$7:AK$846,MATCH(WatchList!$B153,'All CCC'!$B$7:$B$846,0)))</f>
        <v/>
      </c>
      <c r="AL153" s="856" t="str">
        <f>IF($B153="","",INDEX('All CCC'!AL$7:AL$846,MATCH(WatchList!$B153,'All CCC'!$B$7:$B$846,0)))</f>
        <v/>
      </c>
      <c r="AM153" s="856" t="str">
        <f>IF($B153="","",INDEX('All CCC'!AM$7:AM$846,MATCH(WatchList!$B153,'All CCC'!$B$7:$B$846,0)))</f>
        <v/>
      </c>
      <c r="AN153" s="856" t="str">
        <f>IF($B153="","",INDEX('All CCC'!AN$7:AN$846,MATCH(WatchList!$B153,'All CCC'!$B$7:$B$846,0)))</f>
        <v/>
      </c>
      <c r="AO153" s="856" t="str">
        <f>IF($B153="","",INDEX('All CCC'!AO$7:AO$846,MATCH(WatchList!$B153,'All CCC'!$B$7:$B$846,0)))</f>
        <v/>
      </c>
      <c r="AP153" s="856" t="str">
        <f>IF($B153="","",INDEX('All CCC'!AP$7:AP$846,MATCH(WatchList!$B153,'All CCC'!$B$7:$B$846,0)))</f>
        <v/>
      </c>
      <c r="AQ153" s="856" t="str">
        <f>IF($B153="","",INDEX('All CCC'!AQ$7:AQ$846,MATCH(WatchList!$B153,'All CCC'!$B$7:$B$846,0)))</f>
        <v/>
      </c>
      <c r="AR153" s="856" t="str">
        <f>IF($B153="","",INDEX('All CCC'!AR$7:AR$846,MATCH(WatchList!$B153,'All CCC'!$B$7:$B$846,0)))</f>
        <v/>
      </c>
      <c r="AS153" s="856" t="str">
        <f>IF($B153="","",INDEX('All CCC'!AS$7:AS$846,MATCH(WatchList!$B153,'All CCC'!$B$7:$B$846,0)))</f>
        <v/>
      </c>
      <c r="AT153" s="856" t="str">
        <f>IF($B153="","",INDEX('All CCC'!AT$7:AT$846,MATCH(WatchList!$B153,'All CCC'!$B$7:$B$846,0)))</f>
        <v/>
      </c>
      <c r="AU153" s="856" t="str">
        <f>IF($B153="","",INDEX('All CCC'!AU$7:AU$846,MATCH(WatchList!$B153,'All CCC'!$B$7:$B$846,0)))</f>
        <v/>
      </c>
      <c r="AV153" s="856" t="str">
        <f>IF($B153="","",INDEX('All CCC'!AV$7:AV$846,MATCH(WatchList!$B153,'All CCC'!$B$7:$B$846,0)))</f>
        <v/>
      </c>
      <c r="AW153" s="856" t="str">
        <f>IF($B153="","",INDEX('All CCC'!AW$7:AW$846,MATCH(WatchList!$B153,'All CCC'!$B$7:$B$846,0)))</f>
        <v/>
      </c>
      <c r="AX153" s="856" t="str">
        <f>IF($B153="","",INDEX('All CCC'!AX$7:AX$846,MATCH(WatchList!$B153,'All CCC'!$B$7:$B$846,0)))</f>
        <v/>
      </c>
      <c r="AY153" s="856" t="str">
        <f>IF($B153="","",INDEX('All CCC'!AY$7:AY$846,MATCH(WatchList!$B153,'All CCC'!$B$7:$B$846,0)))</f>
        <v/>
      </c>
      <c r="AZ153" s="856" t="str">
        <f>IF($B153="","",INDEX('All CCC'!AZ$7:AZ$846,MATCH(WatchList!$B153,'All CCC'!$B$7:$B$846,0)))</f>
        <v/>
      </c>
      <c r="BA153" s="856" t="str">
        <f>IF($B153="","",INDEX('All CCC'!BA$7:BA$846,MATCH(WatchList!$B153,'All CCC'!$B$7:$B$846,0)))</f>
        <v/>
      </c>
      <c r="BB153" s="856" t="str">
        <f>IF($B153="","",INDEX('All CCC'!BB$7:BB$846,MATCH(WatchList!$B153,'All CCC'!$B$7:$B$846,0)))</f>
        <v/>
      </c>
      <c r="BC153" s="856" t="str">
        <f>IF($B153="","",INDEX('All CCC'!BC$7:BC$846,MATCH(WatchList!$B153,'All CCC'!$B$7:$B$846,0)))</f>
        <v/>
      </c>
      <c r="BD153" s="856" t="str">
        <f>IF($B153="","",INDEX('All CCC'!BD$7:BD$846,MATCH(WatchList!$B153,'All CCC'!$B$7:$B$846,0)))</f>
        <v/>
      </c>
      <c r="BE153" s="856" t="str">
        <f>IF($B153="","",INDEX('All CCC'!BE$7:BE$846,MATCH(WatchList!$B153,'All CCC'!$B$7:$B$846,0)))</f>
        <v/>
      </c>
      <c r="BF153" s="856" t="str">
        <f>IF($B153="","",INDEX('All CCC'!BF$7:BF$846,MATCH(WatchList!$B153,'All CCC'!$B$7:$B$846,0)))</f>
        <v/>
      </c>
      <c r="BG153" s="856" t="str">
        <f>IF($B153="","",INDEX('All CCC'!BG$7:BG$846,MATCH(WatchList!$B153,'All CCC'!$B$7:$B$846,0)))</f>
        <v/>
      </c>
    </row>
    <row r="154" spans="1:59" x14ac:dyDescent="0.2">
      <c r="A154" s="550" t="str">
        <f>IF($B154="","",INDEX('All CCC'!A$7:A$846,MATCH(WatchList!$B154,'All CCC'!$B$7:$B$846,0)))</f>
        <v/>
      </c>
      <c r="B154" s="31"/>
      <c r="C154" s="856" t="str">
        <f>IF($B154="","",INDEX('All CCC'!C$7:C$846,MATCH(WatchList!$B154,'All CCC'!$B$7:$B$846,0)))</f>
        <v/>
      </c>
      <c r="D154" s="856" t="str">
        <f>IF($B154="","",INDEX('All CCC'!D$7:D$846,MATCH(WatchList!$B154,'All CCC'!$B$7:$B$846,0)))</f>
        <v/>
      </c>
      <c r="E154" s="856" t="str">
        <f>IF($B154="","",INDEX('All CCC'!E$7:E$846,MATCH(WatchList!$B154,'All CCC'!$B$7:$B$846,0)))</f>
        <v/>
      </c>
      <c r="F154" s="856" t="str">
        <f>IF($B154="","",INDEX('All CCC'!F$7:F$846,MATCH(WatchList!$B154,'All CCC'!$B$7:$B$846,0)))</f>
        <v/>
      </c>
      <c r="G154" s="856" t="str">
        <f>IF($B154="","",INDEX('All CCC'!G$7:G$846,MATCH(WatchList!$B154,'All CCC'!$B$7:$B$846,0)))</f>
        <v/>
      </c>
      <c r="H154" s="856" t="str">
        <f>IF($B154="","",INDEX('All CCC'!H$7:H$846,MATCH(WatchList!$B154,'All CCC'!$B$7:$B$846,0)))</f>
        <v/>
      </c>
      <c r="I154" s="856" t="str">
        <f>IF($B154="","",INDEX('All CCC'!I$7:I$846,MATCH(WatchList!$B154,'All CCC'!$B$7:$B$846,0)))</f>
        <v/>
      </c>
      <c r="J154" s="856" t="str">
        <f>IF($B154="","",INDEX('All CCC'!J$7:J$846,MATCH(WatchList!$B154,'All CCC'!$B$7:$B$846,0)))</f>
        <v/>
      </c>
      <c r="K154" s="856" t="str">
        <f>IF($B154="","",INDEX('All CCC'!K$7:K$846,MATCH(WatchList!$B154,'All CCC'!$B$7:$B$846,0)))</f>
        <v/>
      </c>
      <c r="L154" s="856" t="str">
        <f>IF($B154="","",INDEX('All CCC'!L$7:L$846,MATCH(WatchList!$B154,'All CCC'!$B$7:$B$846,0)))</f>
        <v/>
      </c>
      <c r="M154" s="856" t="str">
        <f>IF($B154="","",INDEX('All CCC'!M$7:M$846,MATCH(WatchList!$B154,'All CCC'!$B$7:$B$846,0)))</f>
        <v/>
      </c>
      <c r="N154" s="856" t="str">
        <f>IF($B154="","",INDEX('All CCC'!N$7:N$846,MATCH(WatchList!$B154,'All CCC'!$B$7:$B$846,0)))</f>
        <v/>
      </c>
      <c r="O154" s="856" t="str">
        <f>IF($B154="","",INDEX('All CCC'!O$7:O$846,MATCH(WatchList!$B154,'All CCC'!$B$7:$B$846,0)))</f>
        <v/>
      </c>
      <c r="P154" s="857" t="str">
        <f>IF($B154="","",INDEX('All CCC'!P$7:P$846,MATCH(WatchList!$B154,'All CCC'!$B$7:$B$846,0)))</f>
        <v/>
      </c>
      <c r="Q154" s="857" t="str">
        <f>IF($B154="","",INDEX('All CCC'!Q$7:Q$846,MATCH(WatchList!$B154,'All CCC'!$B$7:$B$846,0)))</f>
        <v/>
      </c>
      <c r="R154" s="856" t="str">
        <f>IF($B154="","",INDEX('All CCC'!R$7:R$846,MATCH(WatchList!$B154,'All CCC'!$B$7:$B$846,0)))</f>
        <v/>
      </c>
      <c r="S154" s="856" t="str">
        <f>IF($B154="","",INDEX('All CCC'!S$7:S$846,MATCH(WatchList!$B154,'All CCC'!$B$7:$B$846,0)))</f>
        <v/>
      </c>
      <c r="T154" s="856" t="str">
        <f>IF($B154="","",INDEX('All CCC'!T$7:T$846,MATCH(WatchList!$B154,'All CCC'!$B$7:$B$846,0)))</f>
        <v/>
      </c>
      <c r="U154" s="856" t="str">
        <f>IF($B154="","",INDEX('All CCC'!U$7:U$846,MATCH(WatchList!$B154,'All CCC'!$B$7:$B$846,0)))</f>
        <v/>
      </c>
      <c r="V154" s="856" t="str">
        <f>IF($B154="","",INDEX('All CCC'!V$7:V$846,MATCH(WatchList!$B154,'All CCC'!$B$7:$B$846,0)))</f>
        <v/>
      </c>
      <c r="W154" s="856" t="str">
        <f>IF($B154="","",INDEX('All CCC'!W$7:W$846,MATCH(WatchList!$B154,'All CCC'!$B$7:$B$846,0)))</f>
        <v/>
      </c>
      <c r="X154" s="856" t="str">
        <f>IF($B154="","",INDEX('All CCC'!X$7:X$846,MATCH(WatchList!$B154,'All CCC'!$B$7:$B$846,0)))</f>
        <v/>
      </c>
      <c r="Y154" s="856" t="str">
        <f>IF($B154="","",INDEX('All CCC'!Y$7:Y$846,MATCH(WatchList!$B154,'All CCC'!$B$7:$B$846,0)))</f>
        <v/>
      </c>
      <c r="Z154" s="856" t="str">
        <f>IF($B154="","",INDEX('All CCC'!Z$7:Z$846,MATCH(WatchList!$B154,'All CCC'!$B$7:$B$846,0)))</f>
        <v/>
      </c>
      <c r="AA154" s="856" t="str">
        <f>IF($B154="","",INDEX('All CCC'!AA$7:AA$846,MATCH(WatchList!$B154,'All CCC'!$B$7:$B$846,0)))</f>
        <v/>
      </c>
      <c r="AB154" s="856" t="str">
        <f>IF($B154="","",INDEX('All CCC'!AB$7:AB$846,MATCH(WatchList!$B154,'All CCC'!$B$7:$B$846,0)))</f>
        <v/>
      </c>
      <c r="AC154" s="856" t="str">
        <f>IF($B154="","",INDEX('All CCC'!AC$7:AC$846,MATCH(WatchList!$B154,'All CCC'!$B$7:$B$846,0)))</f>
        <v/>
      </c>
      <c r="AD154" s="856" t="str">
        <f>IF($B154="","",INDEX('All CCC'!AD$7:AD$846,MATCH(WatchList!$B154,'All CCC'!$B$7:$B$846,0)))</f>
        <v/>
      </c>
      <c r="AE154" s="856" t="str">
        <f>IF($B154="","",INDEX('All CCC'!AE$7:AE$846,MATCH(WatchList!$B154,'All CCC'!$B$7:$B$846,0)))</f>
        <v/>
      </c>
      <c r="AF154" s="856" t="str">
        <f>IF($B154="","",INDEX('All CCC'!AF$7:AF$846,MATCH(WatchList!$B154,'All CCC'!$B$7:$B$846,0)))</f>
        <v/>
      </c>
      <c r="AG154" s="856" t="str">
        <f>IF($B154="","",INDEX('All CCC'!AG$7:AG$846,MATCH(WatchList!$B154,'All CCC'!$B$7:$B$846,0)))</f>
        <v/>
      </c>
      <c r="AH154" s="856" t="str">
        <f>IF($B154="","",INDEX('All CCC'!AH$7:AH$846,MATCH(WatchList!$B154,'All CCC'!$B$7:$B$846,0)))</f>
        <v/>
      </c>
      <c r="AI154" s="856" t="str">
        <f>IF($B154="","",INDEX('All CCC'!AI$7:AI$846,MATCH(WatchList!$B154,'All CCC'!$B$7:$B$846,0)))</f>
        <v/>
      </c>
      <c r="AJ154" s="856" t="str">
        <f>IF($B154="","",INDEX('All CCC'!AJ$7:AJ$846,MATCH(WatchList!$B154,'All CCC'!$B$7:$B$846,0)))</f>
        <v/>
      </c>
      <c r="AK154" s="856" t="str">
        <f>IF($B154="","",INDEX('All CCC'!AK$7:AK$846,MATCH(WatchList!$B154,'All CCC'!$B$7:$B$846,0)))</f>
        <v/>
      </c>
      <c r="AL154" s="856" t="str">
        <f>IF($B154="","",INDEX('All CCC'!AL$7:AL$846,MATCH(WatchList!$B154,'All CCC'!$B$7:$B$846,0)))</f>
        <v/>
      </c>
      <c r="AM154" s="856" t="str">
        <f>IF($B154="","",INDEX('All CCC'!AM$7:AM$846,MATCH(WatchList!$B154,'All CCC'!$B$7:$B$846,0)))</f>
        <v/>
      </c>
      <c r="AN154" s="856" t="str">
        <f>IF($B154="","",INDEX('All CCC'!AN$7:AN$846,MATCH(WatchList!$B154,'All CCC'!$B$7:$B$846,0)))</f>
        <v/>
      </c>
      <c r="AO154" s="856" t="str">
        <f>IF($B154="","",INDEX('All CCC'!AO$7:AO$846,MATCH(WatchList!$B154,'All CCC'!$B$7:$B$846,0)))</f>
        <v/>
      </c>
      <c r="AP154" s="856" t="str">
        <f>IF($B154="","",INDEX('All CCC'!AP$7:AP$846,MATCH(WatchList!$B154,'All CCC'!$B$7:$B$846,0)))</f>
        <v/>
      </c>
      <c r="AQ154" s="856" t="str">
        <f>IF($B154="","",INDEX('All CCC'!AQ$7:AQ$846,MATCH(WatchList!$B154,'All CCC'!$B$7:$B$846,0)))</f>
        <v/>
      </c>
      <c r="AR154" s="856" t="str">
        <f>IF($B154="","",INDEX('All CCC'!AR$7:AR$846,MATCH(WatchList!$B154,'All CCC'!$B$7:$B$846,0)))</f>
        <v/>
      </c>
      <c r="AS154" s="856" t="str">
        <f>IF($B154="","",INDEX('All CCC'!AS$7:AS$846,MATCH(WatchList!$B154,'All CCC'!$B$7:$B$846,0)))</f>
        <v/>
      </c>
      <c r="AT154" s="856" t="str">
        <f>IF($B154="","",INDEX('All CCC'!AT$7:AT$846,MATCH(WatchList!$B154,'All CCC'!$B$7:$B$846,0)))</f>
        <v/>
      </c>
      <c r="AU154" s="856" t="str">
        <f>IF($B154="","",INDEX('All CCC'!AU$7:AU$846,MATCH(WatchList!$B154,'All CCC'!$B$7:$B$846,0)))</f>
        <v/>
      </c>
      <c r="AV154" s="856" t="str">
        <f>IF($B154="","",INDEX('All CCC'!AV$7:AV$846,MATCH(WatchList!$B154,'All CCC'!$B$7:$B$846,0)))</f>
        <v/>
      </c>
      <c r="AW154" s="856" t="str">
        <f>IF($B154="","",INDEX('All CCC'!AW$7:AW$846,MATCH(WatchList!$B154,'All CCC'!$B$7:$B$846,0)))</f>
        <v/>
      </c>
      <c r="AX154" s="856" t="str">
        <f>IF($B154="","",INDEX('All CCC'!AX$7:AX$846,MATCH(WatchList!$B154,'All CCC'!$B$7:$B$846,0)))</f>
        <v/>
      </c>
      <c r="AY154" s="856" t="str">
        <f>IF($B154="","",INDEX('All CCC'!AY$7:AY$846,MATCH(WatchList!$B154,'All CCC'!$B$7:$B$846,0)))</f>
        <v/>
      </c>
      <c r="AZ154" s="856" t="str">
        <f>IF($B154="","",INDEX('All CCC'!AZ$7:AZ$846,MATCH(WatchList!$B154,'All CCC'!$B$7:$B$846,0)))</f>
        <v/>
      </c>
      <c r="BA154" s="856" t="str">
        <f>IF($B154="","",INDEX('All CCC'!BA$7:BA$846,MATCH(WatchList!$B154,'All CCC'!$B$7:$B$846,0)))</f>
        <v/>
      </c>
      <c r="BB154" s="856" t="str">
        <f>IF($B154="","",INDEX('All CCC'!BB$7:BB$846,MATCH(WatchList!$B154,'All CCC'!$B$7:$B$846,0)))</f>
        <v/>
      </c>
      <c r="BC154" s="856" t="str">
        <f>IF($B154="","",INDEX('All CCC'!BC$7:BC$846,MATCH(WatchList!$B154,'All CCC'!$B$7:$B$846,0)))</f>
        <v/>
      </c>
      <c r="BD154" s="856" t="str">
        <f>IF($B154="","",INDEX('All CCC'!BD$7:BD$846,MATCH(WatchList!$B154,'All CCC'!$B$7:$B$846,0)))</f>
        <v/>
      </c>
      <c r="BE154" s="856" t="str">
        <f>IF($B154="","",INDEX('All CCC'!BE$7:BE$846,MATCH(WatchList!$B154,'All CCC'!$B$7:$B$846,0)))</f>
        <v/>
      </c>
      <c r="BF154" s="856" t="str">
        <f>IF($B154="","",INDEX('All CCC'!BF$7:BF$846,MATCH(WatchList!$B154,'All CCC'!$B$7:$B$846,0)))</f>
        <v/>
      </c>
      <c r="BG154" s="856" t="str">
        <f>IF($B154="","",INDEX('All CCC'!BG$7:BG$846,MATCH(WatchList!$B154,'All CCC'!$B$7:$B$846,0)))</f>
        <v/>
      </c>
    </row>
    <row r="155" spans="1:59" x14ac:dyDescent="0.2">
      <c r="A155" s="550" t="str">
        <f>IF($B155="","",INDEX('All CCC'!A$7:A$846,MATCH(WatchList!$B155,'All CCC'!$B$7:$B$846,0)))</f>
        <v/>
      </c>
      <c r="B155" s="31"/>
      <c r="C155" s="856" t="str">
        <f>IF($B155="","",INDEX('All CCC'!C$7:C$846,MATCH(WatchList!$B155,'All CCC'!$B$7:$B$846,0)))</f>
        <v/>
      </c>
      <c r="D155" s="856" t="str">
        <f>IF($B155="","",INDEX('All CCC'!D$7:D$846,MATCH(WatchList!$B155,'All CCC'!$B$7:$B$846,0)))</f>
        <v/>
      </c>
      <c r="E155" s="856" t="str">
        <f>IF($B155="","",INDEX('All CCC'!E$7:E$846,MATCH(WatchList!$B155,'All CCC'!$B$7:$B$846,0)))</f>
        <v/>
      </c>
      <c r="F155" s="856" t="str">
        <f>IF($B155="","",INDEX('All CCC'!F$7:F$846,MATCH(WatchList!$B155,'All CCC'!$B$7:$B$846,0)))</f>
        <v/>
      </c>
      <c r="G155" s="856" t="str">
        <f>IF($B155="","",INDEX('All CCC'!G$7:G$846,MATCH(WatchList!$B155,'All CCC'!$B$7:$B$846,0)))</f>
        <v/>
      </c>
      <c r="H155" s="856" t="str">
        <f>IF($B155="","",INDEX('All CCC'!H$7:H$846,MATCH(WatchList!$B155,'All CCC'!$B$7:$B$846,0)))</f>
        <v/>
      </c>
      <c r="I155" s="856" t="str">
        <f>IF($B155="","",INDEX('All CCC'!I$7:I$846,MATCH(WatchList!$B155,'All CCC'!$B$7:$B$846,0)))</f>
        <v/>
      </c>
      <c r="J155" s="856" t="str">
        <f>IF($B155="","",INDEX('All CCC'!J$7:J$846,MATCH(WatchList!$B155,'All CCC'!$B$7:$B$846,0)))</f>
        <v/>
      </c>
      <c r="K155" s="856" t="str">
        <f>IF($B155="","",INDEX('All CCC'!K$7:K$846,MATCH(WatchList!$B155,'All CCC'!$B$7:$B$846,0)))</f>
        <v/>
      </c>
      <c r="L155" s="856" t="str">
        <f>IF($B155="","",INDEX('All CCC'!L$7:L$846,MATCH(WatchList!$B155,'All CCC'!$B$7:$B$846,0)))</f>
        <v/>
      </c>
      <c r="M155" s="856" t="str">
        <f>IF($B155="","",INDEX('All CCC'!M$7:M$846,MATCH(WatchList!$B155,'All CCC'!$B$7:$B$846,0)))</f>
        <v/>
      </c>
      <c r="N155" s="856" t="str">
        <f>IF($B155="","",INDEX('All CCC'!N$7:N$846,MATCH(WatchList!$B155,'All CCC'!$B$7:$B$846,0)))</f>
        <v/>
      </c>
      <c r="O155" s="856" t="str">
        <f>IF($B155="","",INDEX('All CCC'!O$7:O$846,MATCH(WatchList!$B155,'All CCC'!$B$7:$B$846,0)))</f>
        <v/>
      </c>
      <c r="P155" s="857" t="str">
        <f>IF($B155="","",INDEX('All CCC'!P$7:P$846,MATCH(WatchList!$B155,'All CCC'!$B$7:$B$846,0)))</f>
        <v/>
      </c>
      <c r="Q155" s="857" t="str">
        <f>IF($B155="","",INDEX('All CCC'!Q$7:Q$846,MATCH(WatchList!$B155,'All CCC'!$B$7:$B$846,0)))</f>
        <v/>
      </c>
      <c r="R155" s="856" t="str">
        <f>IF($B155="","",INDEX('All CCC'!R$7:R$846,MATCH(WatchList!$B155,'All CCC'!$B$7:$B$846,0)))</f>
        <v/>
      </c>
      <c r="S155" s="856" t="str">
        <f>IF($B155="","",INDEX('All CCC'!S$7:S$846,MATCH(WatchList!$B155,'All CCC'!$B$7:$B$846,0)))</f>
        <v/>
      </c>
      <c r="T155" s="856" t="str">
        <f>IF($B155="","",INDEX('All CCC'!T$7:T$846,MATCH(WatchList!$B155,'All CCC'!$B$7:$B$846,0)))</f>
        <v/>
      </c>
      <c r="U155" s="856" t="str">
        <f>IF($B155="","",INDEX('All CCC'!U$7:U$846,MATCH(WatchList!$B155,'All CCC'!$B$7:$B$846,0)))</f>
        <v/>
      </c>
      <c r="V155" s="856" t="str">
        <f>IF($B155="","",INDEX('All CCC'!V$7:V$846,MATCH(WatchList!$B155,'All CCC'!$B$7:$B$846,0)))</f>
        <v/>
      </c>
      <c r="W155" s="856" t="str">
        <f>IF($B155="","",INDEX('All CCC'!W$7:W$846,MATCH(WatchList!$B155,'All CCC'!$B$7:$B$846,0)))</f>
        <v/>
      </c>
      <c r="X155" s="856" t="str">
        <f>IF($B155="","",INDEX('All CCC'!X$7:X$846,MATCH(WatchList!$B155,'All CCC'!$B$7:$B$846,0)))</f>
        <v/>
      </c>
      <c r="Y155" s="856" t="str">
        <f>IF($B155="","",INDEX('All CCC'!Y$7:Y$846,MATCH(WatchList!$B155,'All CCC'!$B$7:$B$846,0)))</f>
        <v/>
      </c>
      <c r="Z155" s="856" t="str">
        <f>IF($B155="","",INDEX('All CCC'!Z$7:Z$846,MATCH(WatchList!$B155,'All CCC'!$B$7:$B$846,0)))</f>
        <v/>
      </c>
      <c r="AA155" s="856" t="str">
        <f>IF($B155="","",INDEX('All CCC'!AA$7:AA$846,MATCH(WatchList!$B155,'All CCC'!$B$7:$B$846,0)))</f>
        <v/>
      </c>
      <c r="AB155" s="856" t="str">
        <f>IF($B155="","",INDEX('All CCC'!AB$7:AB$846,MATCH(WatchList!$B155,'All CCC'!$B$7:$B$846,0)))</f>
        <v/>
      </c>
      <c r="AC155" s="856" t="str">
        <f>IF($B155="","",INDEX('All CCC'!AC$7:AC$846,MATCH(WatchList!$B155,'All CCC'!$B$7:$B$846,0)))</f>
        <v/>
      </c>
      <c r="AD155" s="856" t="str">
        <f>IF($B155="","",INDEX('All CCC'!AD$7:AD$846,MATCH(WatchList!$B155,'All CCC'!$B$7:$B$846,0)))</f>
        <v/>
      </c>
      <c r="AE155" s="856" t="str">
        <f>IF($B155="","",INDEX('All CCC'!AE$7:AE$846,MATCH(WatchList!$B155,'All CCC'!$B$7:$B$846,0)))</f>
        <v/>
      </c>
      <c r="AF155" s="856" t="str">
        <f>IF($B155="","",INDEX('All CCC'!AF$7:AF$846,MATCH(WatchList!$B155,'All CCC'!$B$7:$B$846,0)))</f>
        <v/>
      </c>
      <c r="AG155" s="856" t="str">
        <f>IF($B155="","",INDEX('All CCC'!AG$7:AG$846,MATCH(WatchList!$B155,'All CCC'!$B$7:$B$846,0)))</f>
        <v/>
      </c>
      <c r="AH155" s="856" t="str">
        <f>IF($B155="","",INDEX('All CCC'!AH$7:AH$846,MATCH(WatchList!$B155,'All CCC'!$B$7:$B$846,0)))</f>
        <v/>
      </c>
      <c r="AI155" s="856" t="str">
        <f>IF($B155="","",INDEX('All CCC'!AI$7:AI$846,MATCH(WatchList!$B155,'All CCC'!$B$7:$B$846,0)))</f>
        <v/>
      </c>
      <c r="AJ155" s="856" t="str">
        <f>IF($B155="","",INDEX('All CCC'!AJ$7:AJ$846,MATCH(WatchList!$B155,'All CCC'!$B$7:$B$846,0)))</f>
        <v/>
      </c>
      <c r="AK155" s="856" t="str">
        <f>IF($B155="","",INDEX('All CCC'!AK$7:AK$846,MATCH(WatchList!$B155,'All CCC'!$B$7:$B$846,0)))</f>
        <v/>
      </c>
      <c r="AL155" s="856" t="str">
        <f>IF($B155="","",INDEX('All CCC'!AL$7:AL$846,MATCH(WatchList!$B155,'All CCC'!$B$7:$B$846,0)))</f>
        <v/>
      </c>
      <c r="AM155" s="856" t="str">
        <f>IF($B155="","",INDEX('All CCC'!AM$7:AM$846,MATCH(WatchList!$B155,'All CCC'!$B$7:$B$846,0)))</f>
        <v/>
      </c>
      <c r="AN155" s="856" t="str">
        <f>IF($B155="","",INDEX('All CCC'!AN$7:AN$846,MATCH(WatchList!$B155,'All CCC'!$B$7:$B$846,0)))</f>
        <v/>
      </c>
      <c r="AO155" s="856" t="str">
        <f>IF($B155="","",INDEX('All CCC'!AO$7:AO$846,MATCH(WatchList!$B155,'All CCC'!$B$7:$B$846,0)))</f>
        <v/>
      </c>
      <c r="AP155" s="856" t="str">
        <f>IF($B155="","",INDEX('All CCC'!AP$7:AP$846,MATCH(WatchList!$B155,'All CCC'!$B$7:$B$846,0)))</f>
        <v/>
      </c>
      <c r="AQ155" s="856" t="str">
        <f>IF($B155="","",INDEX('All CCC'!AQ$7:AQ$846,MATCH(WatchList!$B155,'All CCC'!$B$7:$B$846,0)))</f>
        <v/>
      </c>
      <c r="AR155" s="856" t="str">
        <f>IF($B155="","",INDEX('All CCC'!AR$7:AR$846,MATCH(WatchList!$B155,'All CCC'!$B$7:$B$846,0)))</f>
        <v/>
      </c>
      <c r="AS155" s="856" t="str">
        <f>IF($B155="","",INDEX('All CCC'!AS$7:AS$846,MATCH(WatchList!$B155,'All CCC'!$B$7:$B$846,0)))</f>
        <v/>
      </c>
      <c r="AT155" s="856" t="str">
        <f>IF($B155="","",INDEX('All CCC'!AT$7:AT$846,MATCH(WatchList!$B155,'All CCC'!$B$7:$B$846,0)))</f>
        <v/>
      </c>
      <c r="AU155" s="856" t="str">
        <f>IF($B155="","",INDEX('All CCC'!AU$7:AU$846,MATCH(WatchList!$B155,'All CCC'!$B$7:$B$846,0)))</f>
        <v/>
      </c>
      <c r="AV155" s="856" t="str">
        <f>IF($B155="","",INDEX('All CCC'!AV$7:AV$846,MATCH(WatchList!$B155,'All CCC'!$B$7:$B$846,0)))</f>
        <v/>
      </c>
      <c r="AW155" s="856" t="str">
        <f>IF($B155="","",INDEX('All CCC'!AW$7:AW$846,MATCH(WatchList!$B155,'All CCC'!$B$7:$B$846,0)))</f>
        <v/>
      </c>
      <c r="AX155" s="856" t="str">
        <f>IF($B155="","",INDEX('All CCC'!AX$7:AX$846,MATCH(WatchList!$B155,'All CCC'!$B$7:$B$846,0)))</f>
        <v/>
      </c>
      <c r="AY155" s="856" t="str">
        <f>IF($B155="","",INDEX('All CCC'!AY$7:AY$846,MATCH(WatchList!$B155,'All CCC'!$B$7:$B$846,0)))</f>
        <v/>
      </c>
      <c r="AZ155" s="856" t="str">
        <f>IF($B155="","",INDEX('All CCC'!AZ$7:AZ$846,MATCH(WatchList!$B155,'All CCC'!$B$7:$B$846,0)))</f>
        <v/>
      </c>
      <c r="BA155" s="856" t="str">
        <f>IF($B155="","",INDEX('All CCC'!BA$7:BA$846,MATCH(WatchList!$B155,'All CCC'!$B$7:$B$846,0)))</f>
        <v/>
      </c>
      <c r="BB155" s="856" t="str">
        <f>IF($B155="","",INDEX('All CCC'!BB$7:BB$846,MATCH(WatchList!$B155,'All CCC'!$B$7:$B$846,0)))</f>
        <v/>
      </c>
      <c r="BC155" s="856" t="str">
        <f>IF($B155="","",INDEX('All CCC'!BC$7:BC$846,MATCH(WatchList!$B155,'All CCC'!$B$7:$B$846,0)))</f>
        <v/>
      </c>
      <c r="BD155" s="856" t="str">
        <f>IF($B155="","",INDEX('All CCC'!BD$7:BD$846,MATCH(WatchList!$B155,'All CCC'!$B$7:$B$846,0)))</f>
        <v/>
      </c>
      <c r="BE155" s="856" t="str">
        <f>IF($B155="","",INDEX('All CCC'!BE$7:BE$846,MATCH(WatchList!$B155,'All CCC'!$B$7:$B$846,0)))</f>
        <v/>
      </c>
      <c r="BF155" s="856" t="str">
        <f>IF($B155="","",INDEX('All CCC'!BF$7:BF$846,MATCH(WatchList!$B155,'All CCC'!$B$7:$B$846,0)))</f>
        <v/>
      </c>
      <c r="BG155" s="856" t="str">
        <f>IF($B155="","",INDEX('All CCC'!BG$7:BG$846,MATCH(WatchList!$B155,'All CCC'!$B$7:$B$846,0)))</f>
        <v/>
      </c>
    </row>
    <row r="156" spans="1:59" x14ac:dyDescent="0.2">
      <c r="A156" s="550" t="str">
        <f>IF($B156="","",INDEX('All CCC'!A$7:A$846,MATCH(WatchList!$B156,'All CCC'!$B$7:$B$846,0)))</f>
        <v/>
      </c>
      <c r="B156" s="31"/>
      <c r="C156" s="856" t="str">
        <f>IF($B156="","",INDEX('All CCC'!C$7:C$846,MATCH(WatchList!$B156,'All CCC'!$B$7:$B$846,0)))</f>
        <v/>
      </c>
      <c r="D156" s="856" t="str">
        <f>IF($B156="","",INDEX('All CCC'!D$7:D$846,MATCH(WatchList!$B156,'All CCC'!$B$7:$B$846,0)))</f>
        <v/>
      </c>
      <c r="E156" s="856" t="str">
        <f>IF($B156="","",INDEX('All CCC'!E$7:E$846,MATCH(WatchList!$B156,'All CCC'!$B$7:$B$846,0)))</f>
        <v/>
      </c>
      <c r="F156" s="856" t="str">
        <f>IF($B156="","",INDEX('All CCC'!F$7:F$846,MATCH(WatchList!$B156,'All CCC'!$B$7:$B$846,0)))</f>
        <v/>
      </c>
      <c r="G156" s="856" t="str">
        <f>IF($B156="","",INDEX('All CCC'!G$7:G$846,MATCH(WatchList!$B156,'All CCC'!$B$7:$B$846,0)))</f>
        <v/>
      </c>
      <c r="H156" s="856" t="str">
        <f>IF($B156="","",INDEX('All CCC'!H$7:H$846,MATCH(WatchList!$B156,'All CCC'!$B$7:$B$846,0)))</f>
        <v/>
      </c>
      <c r="I156" s="856" t="str">
        <f>IF($B156="","",INDEX('All CCC'!I$7:I$846,MATCH(WatchList!$B156,'All CCC'!$B$7:$B$846,0)))</f>
        <v/>
      </c>
      <c r="J156" s="856" t="str">
        <f>IF($B156="","",INDEX('All CCC'!J$7:J$846,MATCH(WatchList!$B156,'All CCC'!$B$7:$B$846,0)))</f>
        <v/>
      </c>
      <c r="K156" s="856" t="str">
        <f>IF($B156="","",INDEX('All CCC'!K$7:K$846,MATCH(WatchList!$B156,'All CCC'!$B$7:$B$846,0)))</f>
        <v/>
      </c>
      <c r="L156" s="856" t="str">
        <f>IF($B156="","",INDEX('All CCC'!L$7:L$846,MATCH(WatchList!$B156,'All CCC'!$B$7:$B$846,0)))</f>
        <v/>
      </c>
      <c r="M156" s="856" t="str">
        <f>IF($B156="","",INDEX('All CCC'!M$7:M$846,MATCH(WatchList!$B156,'All CCC'!$B$7:$B$846,0)))</f>
        <v/>
      </c>
      <c r="N156" s="856" t="str">
        <f>IF($B156="","",INDEX('All CCC'!N$7:N$846,MATCH(WatchList!$B156,'All CCC'!$B$7:$B$846,0)))</f>
        <v/>
      </c>
      <c r="O156" s="856" t="str">
        <f>IF($B156="","",INDEX('All CCC'!O$7:O$846,MATCH(WatchList!$B156,'All CCC'!$B$7:$B$846,0)))</f>
        <v/>
      </c>
      <c r="P156" s="857" t="str">
        <f>IF($B156="","",INDEX('All CCC'!P$7:P$846,MATCH(WatchList!$B156,'All CCC'!$B$7:$B$846,0)))</f>
        <v/>
      </c>
      <c r="Q156" s="857" t="str">
        <f>IF($B156="","",INDEX('All CCC'!Q$7:Q$846,MATCH(WatchList!$B156,'All CCC'!$B$7:$B$846,0)))</f>
        <v/>
      </c>
      <c r="R156" s="856" t="str">
        <f>IF($B156="","",INDEX('All CCC'!R$7:R$846,MATCH(WatchList!$B156,'All CCC'!$B$7:$B$846,0)))</f>
        <v/>
      </c>
      <c r="S156" s="856" t="str">
        <f>IF($B156="","",INDEX('All CCC'!S$7:S$846,MATCH(WatchList!$B156,'All CCC'!$B$7:$B$846,0)))</f>
        <v/>
      </c>
      <c r="T156" s="856" t="str">
        <f>IF($B156="","",INDEX('All CCC'!T$7:T$846,MATCH(WatchList!$B156,'All CCC'!$B$7:$B$846,0)))</f>
        <v/>
      </c>
      <c r="U156" s="856" t="str">
        <f>IF($B156="","",INDEX('All CCC'!U$7:U$846,MATCH(WatchList!$B156,'All CCC'!$B$7:$B$846,0)))</f>
        <v/>
      </c>
      <c r="V156" s="856" t="str">
        <f>IF($B156="","",INDEX('All CCC'!V$7:V$846,MATCH(WatchList!$B156,'All CCC'!$B$7:$B$846,0)))</f>
        <v/>
      </c>
      <c r="W156" s="856" t="str">
        <f>IF($B156="","",INDEX('All CCC'!W$7:W$846,MATCH(WatchList!$B156,'All CCC'!$B$7:$B$846,0)))</f>
        <v/>
      </c>
      <c r="X156" s="856" t="str">
        <f>IF($B156="","",INDEX('All CCC'!X$7:X$846,MATCH(WatchList!$B156,'All CCC'!$B$7:$B$846,0)))</f>
        <v/>
      </c>
      <c r="Y156" s="856" t="str">
        <f>IF($B156="","",INDEX('All CCC'!Y$7:Y$846,MATCH(WatchList!$B156,'All CCC'!$B$7:$B$846,0)))</f>
        <v/>
      </c>
      <c r="Z156" s="856" t="str">
        <f>IF($B156="","",INDEX('All CCC'!Z$7:Z$846,MATCH(WatchList!$B156,'All CCC'!$B$7:$B$846,0)))</f>
        <v/>
      </c>
      <c r="AA156" s="856" t="str">
        <f>IF($B156="","",INDEX('All CCC'!AA$7:AA$846,MATCH(WatchList!$B156,'All CCC'!$B$7:$B$846,0)))</f>
        <v/>
      </c>
      <c r="AB156" s="856" t="str">
        <f>IF($B156="","",INDEX('All CCC'!AB$7:AB$846,MATCH(WatchList!$B156,'All CCC'!$B$7:$B$846,0)))</f>
        <v/>
      </c>
      <c r="AC156" s="856" t="str">
        <f>IF($B156="","",INDEX('All CCC'!AC$7:AC$846,MATCH(WatchList!$B156,'All CCC'!$B$7:$B$846,0)))</f>
        <v/>
      </c>
      <c r="AD156" s="856" t="str">
        <f>IF($B156="","",INDEX('All CCC'!AD$7:AD$846,MATCH(WatchList!$B156,'All CCC'!$B$7:$B$846,0)))</f>
        <v/>
      </c>
      <c r="AE156" s="856" t="str">
        <f>IF($B156="","",INDEX('All CCC'!AE$7:AE$846,MATCH(WatchList!$B156,'All CCC'!$B$7:$B$846,0)))</f>
        <v/>
      </c>
      <c r="AF156" s="856" t="str">
        <f>IF($B156="","",INDEX('All CCC'!AF$7:AF$846,MATCH(WatchList!$B156,'All CCC'!$B$7:$B$846,0)))</f>
        <v/>
      </c>
      <c r="AG156" s="856" t="str">
        <f>IF($B156="","",INDEX('All CCC'!AG$7:AG$846,MATCH(WatchList!$B156,'All CCC'!$B$7:$B$846,0)))</f>
        <v/>
      </c>
      <c r="AH156" s="856" t="str">
        <f>IF($B156="","",INDEX('All CCC'!AH$7:AH$846,MATCH(WatchList!$B156,'All CCC'!$B$7:$B$846,0)))</f>
        <v/>
      </c>
      <c r="AI156" s="856" t="str">
        <f>IF($B156="","",INDEX('All CCC'!AI$7:AI$846,MATCH(WatchList!$B156,'All CCC'!$B$7:$B$846,0)))</f>
        <v/>
      </c>
      <c r="AJ156" s="856" t="str">
        <f>IF($B156="","",INDEX('All CCC'!AJ$7:AJ$846,MATCH(WatchList!$B156,'All CCC'!$B$7:$B$846,0)))</f>
        <v/>
      </c>
      <c r="AK156" s="856" t="str">
        <f>IF($B156="","",INDEX('All CCC'!AK$7:AK$846,MATCH(WatchList!$B156,'All CCC'!$B$7:$B$846,0)))</f>
        <v/>
      </c>
      <c r="AL156" s="856" t="str">
        <f>IF($B156="","",INDEX('All CCC'!AL$7:AL$846,MATCH(WatchList!$B156,'All CCC'!$B$7:$B$846,0)))</f>
        <v/>
      </c>
      <c r="AM156" s="856" t="str">
        <f>IF($B156="","",INDEX('All CCC'!AM$7:AM$846,MATCH(WatchList!$B156,'All CCC'!$B$7:$B$846,0)))</f>
        <v/>
      </c>
      <c r="AN156" s="856" t="str">
        <f>IF($B156="","",INDEX('All CCC'!AN$7:AN$846,MATCH(WatchList!$B156,'All CCC'!$B$7:$B$846,0)))</f>
        <v/>
      </c>
      <c r="AO156" s="856" t="str">
        <f>IF($B156="","",INDEX('All CCC'!AO$7:AO$846,MATCH(WatchList!$B156,'All CCC'!$B$7:$B$846,0)))</f>
        <v/>
      </c>
      <c r="AP156" s="856" t="str">
        <f>IF($B156="","",INDEX('All CCC'!AP$7:AP$846,MATCH(WatchList!$B156,'All CCC'!$B$7:$B$846,0)))</f>
        <v/>
      </c>
      <c r="AQ156" s="856" t="str">
        <f>IF($B156="","",INDEX('All CCC'!AQ$7:AQ$846,MATCH(WatchList!$B156,'All CCC'!$B$7:$B$846,0)))</f>
        <v/>
      </c>
      <c r="AR156" s="856" t="str">
        <f>IF($B156="","",INDEX('All CCC'!AR$7:AR$846,MATCH(WatchList!$B156,'All CCC'!$B$7:$B$846,0)))</f>
        <v/>
      </c>
      <c r="AS156" s="856" t="str">
        <f>IF($B156="","",INDEX('All CCC'!AS$7:AS$846,MATCH(WatchList!$B156,'All CCC'!$B$7:$B$846,0)))</f>
        <v/>
      </c>
      <c r="AT156" s="856" t="str">
        <f>IF($B156="","",INDEX('All CCC'!AT$7:AT$846,MATCH(WatchList!$B156,'All CCC'!$B$7:$B$846,0)))</f>
        <v/>
      </c>
      <c r="AU156" s="856" t="str">
        <f>IF($B156="","",INDEX('All CCC'!AU$7:AU$846,MATCH(WatchList!$B156,'All CCC'!$B$7:$B$846,0)))</f>
        <v/>
      </c>
      <c r="AV156" s="856" t="str">
        <f>IF($B156="","",INDEX('All CCC'!AV$7:AV$846,MATCH(WatchList!$B156,'All CCC'!$B$7:$B$846,0)))</f>
        <v/>
      </c>
      <c r="AW156" s="856" t="str">
        <f>IF($B156="","",INDEX('All CCC'!AW$7:AW$846,MATCH(WatchList!$B156,'All CCC'!$B$7:$B$846,0)))</f>
        <v/>
      </c>
      <c r="AX156" s="856" t="str">
        <f>IF($B156="","",INDEX('All CCC'!AX$7:AX$846,MATCH(WatchList!$B156,'All CCC'!$B$7:$B$846,0)))</f>
        <v/>
      </c>
      <c r="AY156" s="856" t="str">
        <f>IF($B156="","",INDEX('All CCC'!AY$7:AY$846,MATCH(WatchList!$B156,'All CCC'!$B$7:$B$846,0)))</f>
        <v/>
      </c>
      <c r="AZ156" s="856" t="str">
        <f>IF($B156="","",INDEX('All CCC'!AZ$7:AZ$846,MATCH(WatchList!$B156,'All CCC'!$B$7:$B$846,0)))</f>
        <v/>
      </c>
      <c r="BA156" s="856" t="str">
        <f>IF($B156="","",INDEX('All CCC'!BA$7:BA$846,MATCH(WatchList!$B156,'All CCC'!$B$7:$B$846,0)))</f>
        <v/>
      </c>
      <c r="BB156" s="856" t="str">
        <f>IF($B156="","",INDEX('All CCC'!BB$7:BB$846,MATCH(WatchList!$B156,'All CCC'!$B$7:$B$846,0)))</f>
        <v/>
      </c>
      <c r="BC156" s="856" t="str">
        <f>IF($B156="","",INDEX('All CCC'!BC$7:BC$846,MATCH(WatchList!$B156,'All CCC'!$B$7:$B$846,0)))</f>
        <v/>
      </c>
      <c r="BD156" s="856" t="str">
        <f>IF($B156="","",INDEX('All CCC'!BD$7:BD$846,MATCH(WatchList!$B156,'All CCC'!$B$7:$B$846,0)))</f>
        <v/>
      </c>
      <c r="BE156" s="856" t="str">
        <f>IF($B156="","",INDEX('All CCC'!BE$7:BE$846,MATCH(WatchList!$B156,'All CCC'!$B$7:$B$846,0)))</f>
        <v/>
      </c>
      <c r="BF156" s="856" t="str">
        <f>IF($B156="","",INDEX('All CCC'!BF$7:BF$846,MATCH(WatchList!$B156,'All CCC'!$B$7:$B$846,0)))</f>
        <v/>
      </c>
      <c r="BG156" s="856" t="str">
        <f>IF($B156="","",INDEX('All CCC'!BG$7:BG$846,MATCH(WatchList!$B156,'All CCC'!$B$7:$B$846,0)))</f>
        <v/>
      </c>
    </row>
    <row r="157" spans="1:59" x14ac:dyDescent="0.2">
      <c r="A157" s="550" t="str">
        <f>IF($B157="","",INDEX('All CCC'!A$7:A$846,MATCH(WatchList!$B157,'All CCC'!$B$7:$B$846,0)))</f>
        <v/>
      </c>
      <c r="B157" s="31"/>
      <c r="C157" s="856" t="str">
        <f>IF($B157="","",INDEX('All CCC'!C$7:C$846,MATCH(WatchList!$B157,'All CCC'!$B$7:$B$846,0)))</f>
        <v/>
      </c>
      <c r="D157" s="856" t="str">
        <f>IF($B157="","",INDEX('All CCC'!D$7:D$846,MATCH(WatchList!$B157,'All CCC'!$B$7:$B$846,0)))</f>
        <v/>
      </c>
      <c r="E157" s="856" t="str">
        <f>IF($B157="","",INDEX('All CCC'!E$7:E$846,MATCH(WatchList!$B157,'All CCC'!$B$7:$B$846,0)))</f>
        <v/>
      </c>
      <c r="F157" s="856" t="str">
        <f>IF($B157="","",INDEX('All CCC'!F$7:F$846,MATCH(WatchList!$B157,'All CCC'!$B$7:$B$846,0)))</f>
        <v/>
      </c>
      <c r="G157" s="856" t="str">
        <f>IF($B157="","",INDEX('All CCC'!G$7:G$846,MATCH(WatchList!$B157,'All CCC'!$B$7:$B$846,0)))</f>
        <v/>
      </c>
      <c r="H157" s="856" t="str">
        <f>IF($B157="","",INDEX('All CCC'!H$7:H$846,MATCH(WatchList!$B157,'All CCC'!$B$7:$B$846,0)))</f>
        <v/>
      </c>
      <c r="I157" s="856" t="str">
        <f>IF($B157="","",INDEX('All CCC'!I$7:I$846,MATCH(WatchList!$B157,'All CCC'!$B$7:$B$846,0)))</f>
        <v/>
      </c>
      <c r="J157" s="856" t="str">
        <f>IF($B157="","",INDEX('All CCC'!J$7:J$846,MATCH(WatchList!$B157,'All CCC'!$B$7:$B$846,0)))</f>
        <v/>
      </c>
      <c r="K157" s="856" t="str">
        <f>IF($B157="","",INDEX('All CCC'!K$7:K$846,MATCH(WatchList!$B157,'All CCC'!$B$7:$B$846,0)))</f>
        <v/>
      </c>
      <c r="L157" s="856" t="str">
        <f>IF($B157="","",INDEX('All CCC'!L$7:L$846,MATCH(WatchList!$B157,'All CCC'!$B$7:$B$846,0)))</f>
        <v/>
      </c>
      <c r="M157" s="856" t="str">
        <f>IF($B157="","",INDEX('All CCC'!M$7:M$846,MATCH(WatchList!$B157,'All CCC'!$B$7:$B$846,0)))</f>
        <v/>
      </c>
      <c r="N157" s="856" t="str">
        <f>IF($B157="","",INDEX('All CCC'!N$7:N$846,MATCH(WatchList!$B157,'All CCC'!$B$7:$B$846,0)))</f>
        <v/>
      </c>
      <c r="O157" s="856" t="str">
        <f>IF($B157="","",INDEX('All CCC'!O$7:O$846,MATCH(WatchList!$B157,'All CCC'!$B$7:$B$846,0)))</f>
        <v/>
      </c>
      <c r="P157" s="857" t="str">
        <f>IF($B157="","",INDEX('All CCC'!P$7:P$846,MATCH(WatchList!$B157,'All CCC'!$B$7:$B$846,0)))</f>
        <v/>
      </c>
      <c r="Q157" s="857" t="str">
        <f>IF($B157="","",INDEX('All CCC'!Q$7:Q$846,MATCH(WatchList!$B157,'All CCC'!$B$7:$B$846,0)))</f>
        <v/>
      </c>
      <c r="R157" s="856" t="str">
        <f>IF($B157="","",INDEX('All CCC'!R$7:R$846,MATCH(WatchList!$B157,'All CCC'!$B$7:$B$846,0)))</f>
        <v/>
      </c>
      <c r="S157" s="856" t="str">
        <f>IF($B157="","",INDEX('All CCC'!S$7:S$846,MATCH(WatchList!$B157,'All CCC'!$B$7:$B$846,0)))</f>
        <v/>
      </c>
      <c r="T157" s="856" t="str">
        <f>IF($B157="","",INDEX('All CCC'!T$7:T$846,MATCH(WatchList!$B157,'All CCC'!$B$7:$B$846,0)))</f>
        <v/>
      </c>
      <c r="U157" s="856" t="str">
        <f>IF($B157="","",INDEX('All CCC'!U$7:U$846,MATCH(WatchList!$B157,'All CCC'!$B$7:$B$846,0)))</f>
        <v/>
      </c>
      <c r="V157" s="856" t="str">
        <f>IF($B157="","",INDEX('All CCC'!V$7:V$846,MATCH(WatchList!$B157,'All CCC'!$B$7:$B$846,0)))</f>
        <v/>
      </c>
      <c r="W157" s="856" t="str">
        <f>IF($B157="","",INDEX('All CCC'!W$7:W$846,MATCH(WatchList!$B157,'All CCC'!$B$7:$B$846,0)))</f>
        <v/>
      </c>
      <c r="X157" s="856" t="str">
        <f>IF($B157="","",INDEX('All CCC'!X$7:X$846,MATCH(WatchList!$B157,'All CCC'!$B$7:$B$846,0)))</f>
        <v/>
      </c>
      <c r="Y157" s="856" t="str">
        <f>IF($B157="","",INDEX('All CCC'!Y$7:Y$846,MATCH(WatchList!$B157,'All CCC'!$B$7:$B$846,0)))</f>
        <v/>
      </c>
      <c r="Z157" s="856" t="str">
        <f>IF($B157="","",INDEX('All CCC'!Z$7:Z$846,MATCH(WatchList!$B157,'All CCC'!$B$7:$B$846,0)))</f>
        <v/>
      </c>
      <c r="AA157" s="856" t="str">
        <f>IF($B157="","",INDEX('All CCC'!AA$7:AA$846,MATCH(WatchList!$B157,'All CCC'!$B$7:$B$846,0)))</f>
        <v/>
      </c>
      <c r="AB157" s="856" t="str">
        <f>IF($B157="","",INDEX('All CCC'!AB$7:AB$846,MATCH(WatchList!$B157,'All CCC'!$B$7:$B$846,0)))</f>
        <v/>
      </c>
      <c r="AC157" s="856" t="str">
        <f>IF($B157="","",INDEX('All CCC'!AC$7:AC$846,MATCH(WatchList!$B157,'All CCC'!$B$7:$B$846,0)))</f>
        <v/>
      </c>
      <c r="AD157" s="856" t="str">
        <f>IF($B157="","",INDEX('All CCC'!AD$7:AD$846,MATCH(WatchList!$B157,'All CCC'!$B$7:$B$846,0)))</f>
        <v/>
      </c>
      <c r="AE157" s="856" t="str">
        <f>IF($B157="","",INDEX('All CCC'!AE$7:AE$846,MATCH(WatchList!$B157,'All CCC'!$B$7:$B$846,0)))</f>
        <v/>
      </c>
      <c r="AF157" s="856" t="str">
        <f>IF($B157="","",INDEX('All CCC'!AF$7:AF$846,MATCH(WatchList!$B157,'All CCC'!$B$7:$B$846,0)))</f>
        <v/>
      </c>
      <c r="AG157" s="856" t="str">
        <f>IF($B157="","",INDEX('All CCC'!AG$7:AG$846,MATCH(WatchList!$B157,'All CCC'!$B$7:$B$846,0)))</f>
        <v/>
      </c>
      <c r="AH157" s="856" t="str">
        <f>IF($B157="","",INDEX('All CCC'!AH$7:AH$846,MATCH(WatchList!$B157,'All CCC'!$B$7:$B$846,0)))</f>
        <v/>
      </c>
      <c r="AI157" s="856" t="str">
        <f>IF($B157="","",INDEX('All CCC'!AI$7:AI$846,MATCH(WatchList!$B157,'All CCC'!$B$7:$B$846,0)))</f>
        <v/>
      </c>
      <c r="AJ157" s="856" t="str">
        <f>IF($B157="","",INDEX('All CCC'!AJ$7:AJ$846,MATCH(WatchList!$B157,'All CCC'!$B$7:$B$846,0)))</f>
        <v/>
      </c>
      <c r="AK157" s="856" t="str">
        <f>IF($B157="","",INDEX('All CCC'!AK$7:AK$846,MATCH(WatchList!$B157,'All CCC'!$B$7:$B$846,0)))</f>
        <v/>
      </c>
      <c r="AL157" s="856" t="str">
        <f>IF($B157="","",INDEX('All CCC'!AL$7:AL$846,MATCH(WatchList!$B157,'All CCC'!$B$7:$B$846,0)))</f>
        <v/>
      </c>
      <c r="AM157" s="856" t="str">
        <f>IF($B157="","",INDEX('All CCC'!AM$7:AM$846,MATCH(WatchList!$B157,'All CCC'!$B$7:$B$846,0)))</f>
        <v/>
      </c>
      <c r="AN157" s="856" t="str">
        <f>IF($B157="","",INDEX('All CCC'!AN$7:AN$846,MATCH(WatchList!$B157,'All CCC'!$B$7:$B$846,0)))</f>
        <v/>
      </c>
      <c r="AO157" s="856" t="str">
        <f>IF($B157="","",INDEX('All CCC'!AO$7:AO$846,MATCH(WatchList!$B157,'All CCC'!$B$7:$B$846,0)))</f>
        <v/>
      </c>
      <c r="AP157" s="856" t="str">
        <f>IF($B157="","",INDEX('All CCC'!AP$7:AP$846,MATCH(WatchList!$B157,'All CCC'!$B$7:$B$846,0)))</f>
        <v/>
      </c>
      <c r="AQ157" s="856" t="str">
        <f>IF($B157="","",INDEX('All CCC'!AQ$7:AQ$846,MATCH(WatchList!$B157,'All CCC'!$B$7:$B$846,0)))</f>
        <v/>
      </c>
      <c r="AR157" s="856" t="str">
        <f>IF($B157="","",INDEX('All CCC'!AR$7:AR$846,MATCH(WatchList!$B157,'All CCC'!$B$7:$B$846,0)))</f>
        <v/>
      </c>
      <c r="AS157" s="856" t="str">
        <f>IF($B157="","",INDEX('All CCC'!AS$7:AS$846,MATCH(WatchList!$B157,'All CCC'!$B$7:$B$846,0)))</f>
        <v/>
      </c>
      <c r="AT157" s="856" t="str">
        <f>IF($B157="","",INDEX('All CCC'!AT$7:AT$846,MATCH(WatchList!$B157,'All CCC'!$B$7:$B$846,0)))</f>
        <v/>
      </c>
      <c r="AU157" s="856" t="str">
        <f>IF($B157="","",INDEX('All CCC'!AU$7:AU$846,MATCH(WatchList!$B157,'All CCC'!$B$7:$B$846,0)))</f>
        <v/>
      </c>
      <c r="AV157" s="856" t="str">
        <f>IF($B157="","",INDEX('All CCC'!AV$7:AV$846,MATCH(WatchList!$B157,'All CCC'!$B$7:$B$846,0)))</f>
        <v/>
      </c>
      <c r="AW157" s="856" t="str">
        <f>IF($B157="","",INDEX('All CCC'!AW$7:AW$846,MATCH(WatchList!$B157,'All CCC'!$B$7:$B$846,0)))</f>
        <v/>
      </c>
      <c r="AX157" s="856" t="str">
        <f>IF($B157="","",INDEX('All CCC'!AX$7:AX$846,MATCH(WatchList!$B157,'All CCC'!$B$7:$B$846,0)))</f>
        <v/>
      </c>
      <c r="AY157" s="856" t="str">
        <f>IF($B157="","",INDEX('All CCC'!AY$7:AY$846,MATCH(WatchList!$B157,'All CCC'!$B$7:$B$846,0)))</f>
        <v/>
      </c>
      <c r="AZ157" s="856" t="str">
        <f>IF($B157="","",INDEX('All CCC'!AZ$7:AZ$846,MATCH(WatchList!$B157,'All CCC'!$B$7:$B$846,0)))</f>
        <v/>
      </c>
      <c r="BA157" s="856" t="str">
        <f>IF($B157="","",INDEX('All CCC'!BA$7:BA$846,MATCH(WatchList!$B157,'All CCC'!$B$7:$B$846,0)))</f>
        <v/>
      </c>
      <c r="BB157" s="856" t="str">
        <f>IF($B157="","",INDEX('All CCC'!BB$7:BB$846,MATCH(WatchList!$B157,'All CCC'!$B$7:$B$846,0)))</f>
        <v/>
      </c>
      <c r="BC157" s="856" t="str">
        <f>IF($B157="","",INDEX('All CCC'!BC$7:BC$846,MATCH(WatchList!$B157,'All CCC'!$B$7:$B$846,0)))</f>
        <v/>
      </c>
      <c r="BD157" s="856" t="str">
        <f>IF($B157="","",INDEX('All CCC'!BD$7:BD$846,MATCH(WatchList!$B157,'All CCC'!$B$7:$B$846,0)))</f>
        <v/>
      </c>
      <c r="BE157" s="856" t="str">
        <f>IF($B157="","",INDEX('All CCC'!BE$7:BE$846,MATCH(WatchList!$B157,'All CCC'!$B$7:$B$846,0)))</f>
        <v/>
      </c>
      <c r="BF157" s="856" t="str">
        <f>IF($B157="","",INDEX('All CCC'!BF$7:BF$846,MATCH(WatchList!$B157,'All CCC'!$B$7:$B$846,0)))</f>
        <v/>
      </c>
      <c r="BG157" s="856" t="str">
        <f>IF($B157="","",INDEX('All CCC'!BG$7:BG$846,MATCH(WatchList!$B157,'All CCC'!$B$7:$B$846,0)))</f>
        <v/>
      </c>
    </row>
    <row r="158" spans="1:59" x14ac:dyDescent="0.2">
      <c r="A158" s="550" t="str">
        <f>IF($B158="","",INDEX('All CCC'!A$7:A$846,MATCH(WatchList!$B158,'All CCC'!$B$7:$B$846,0)))</f>
        <v/>
      </c>
      <c r="B158" s="31"/>
      <c r="C158" s="856" t="str">
        <f>IF($B158="","",INDEX('All CCC'!C$7:C$846,MATCH(WatchList!$B158,'All CCC'!$B$7:$B$846,0)))</f>
        <v/>
      </c>
      <c r="D158" s="856" t="str">
        <f>IF($B158="","",INDEX('All CCC'!D$7:D$846,MATCH(WatchList!$B158,'All CCC'!$B$7:$B$846,0)))</f>
        <v/>
      </c>
      <c r="E158" s="856" t="str">
        <f>IF($B158="","",INDEX('All CCC'!E$7:E$846,MATCH(WatchList!$B158,'All CCC'!$B$7:$B$846,0)))</f>
        <v/>
      </c>
      <c r="F158" s="856" t="str">
        <f>IF($B158="","",INDEX('All CCC'!F$7:F$846,MATCH(WatchList!$B158,'All CCC'!$B$7:$B$846,0)))</f>
        <v/>
      </c>
      <c r="G158" s="856" t="str">
        <f>IF($B158="","",INDEX('All CCC'!G$7:G$846,MATCH(WatchList!$B158,'All CCC'!$B$7:$B$846,0)))</f>
        <v/>
      </c>
      <c r="H158" s="856" t="str">
        <f>IF($B158="","",INDEX('All CCC'!H$7:H$846,MATCH(WatchList!$B158,'All CCC'!$B$7:$B$846,0)))</f>
        <v/>
      </c>
      <c r="I158" s="856" t="str">
        <f>IF($B158="","",INDEX('All CCC'!I$7:I$846,MATCH(WatchList!$B158,'All CCC'!$B$7:$B$846,0)))</f>
        <v/>
      </c>
      <c r="J158" s="856" t="str">
        <f>IF($B158="","",INDEX('All CCC'!J$7:J$846,MATCH(WatchList!$B158,'All CCC'!$B$7:$B$846,0)))</f>
        <v/>
      </c>
      <c r="K158" s="856" t="str">
        <f>IF($B158="","",INDEX('All CCC'!K$7:K$846,MATCH(WatchList!$B158,'All CCC'!$B$7:$B$846,0)))</f>
        <v/>
      </c>
      <c r="L158" s="856" t="str">
        <f>IF($B158="","",INDEX('All CCC'!L$7:L$846,MATCH(WatchList!$B158,'All CCC'!$B$7:$B$846,0)))</f>
        <v/>
      </c>
      <c r="M158" s="856" t="str">
        <f>IF($B158="","",INDEX('All CCC'!M$7:M$846,MATCH(WatchList!$B158,'All CCC'!$B$7:$B$846,0)))</f>
        <v/>
      </c>
      <c r="N158" s="856" t="str">
        <f>IF($B158="","",INDEX('All CCC'!N$7:N$846,MATCH(WatchList!$B158,'All CCC'!$B$7:$B$846,0)))</f>
        <v/>
      </c>
      <c r="O158" s="856" t="str">
        <f>IF($B158="","",INDEX('All CCC'!O$7:O$846,MATCH(WatchList!$B158,'All CCC'!$B$7:$B$846,0)))</f>
        <v/>
      </c>
      <c r="P158" s="857" t="str">
        <f>IF($B158="","",INDEX('All CCC'!P$7:P$846,MATCH(WatchList!$B158,'All CCC'!$B$7:$B$846,0)))</f>
        <v/>
      </c>
      <c r="Q158" s="857" t="str">
        <f>IF($B158="","",INDEX('All CCC'!Q$7:Q$846,MATCH(WatchList!$B158,'All CCC'!$B$7:$B$846,0)))</f>
        <v/>
      </c>
      <c r="R158" s="856" t="str">
        <f>IF($B158="","",INDEX('All CCC'!R$7:R$846,MATCH(WatchList!$B158,'All CCC'!$B$7:$B$846,0)))</f>
        <v/>
      </c>
      <c r="S158" s="856" t="str">
        <f>IF($B158="","",INDEX('All CCC'!S$7:S$846,MATCH(WatchList!$B158,'All CCC'!$B$7:$B$846,0)))</f>
        <v/>
      </c>
      <c r="T158" s="856" t="str">
        <f>IF($B158="","",INDEX('All CCC'!T$7:T$846,MATCH(WatchList!$B158,'All CCC'!$B$7:$B$846,0)))</f>
        <v/>
      </c>
      <c r="U158" s="856" t="str">
        <f>IF($B158="","",INDEX('All CCC'!U$7:U$846,MATCH(WatchList!$B158,'All CCC'!$B$7:$B$846,0)))</f>
        <v/>
      </c>
      <c r="V158" s="856" t="str">
        <f>IF($B158="","",INDEX('All CCC'!V$7:V$846,MATCH(WatchList!$B158,'All CCC'!$B$7:$B$846,0)))</f>
        <v/>
      </c>
      <c r="W158" s="856" t="str">
        <f>IF($B158="","",INDEX('All CCC'!W$7:W$846,MATCH(WatchList!$B158,'All CCC'!$B$7:$B$846,0)))</f>
        <v/>
      </c>
      <c r="X158" s="856" t="str">
        <f>IF($B158="","",INDEX('All CCC'!X$7:X$846,MATCH(WatchList!$B158,'All CCC'!$B$7:$B$846,0)))</f>
        <v/>
      </c>
      <c r="Y158" s="856" t="str">
        <f>IF($B158="","",INDEX('All CCC'!Y$7:Y$846,MATCH(WatchList!$B158,'All CCC'!$B$7:$B$846,0)))</f>
        <v/>
      </c>
      <c r="Z158" s="856" t="str">
        <f>IF($B158="","",INDEX('All CCC'!Z$7:Z$846,MATCH(WatchList!$B158,'All CCC'!$B$7:$B$846,0)))</f>
        <v/>
      </c>
      <c r="AA158" s="856" t="str">
        <f>IF($B158="","",INDEX('All CCC'!AA$7:AA$846,MATCH(WatchList!$B158,'All CCC'!$B$7:$B$846,0)))</f>
        <v/>
      </c>
      <c r="AB158" s="856" t="str">
        <f>IF($B158="","",INDEX('All CCC'!AB$7:AB$846,MATCH(WatchList!$B158,'All CCC'!$B$7:$B$846,0)))</f>
        <v/>
      </c>
      <c r="AC158" s="856" t="str">
        <f>IF($B158="","",INDEX('All CCC'!AC$7:AC$846,MATCH(WatchList!$B158,'All CCC'!$B$7:$B$846,0)))</f>
        <v/>
      </c>
      <c r="AD158" s="856" t="str">
        <f>IF($B158="","",INDEX('All CCC'!AD$7:AD$846,MATCH(WatchList!$B158,'All CCC'!$B$7:$B$846,0)))</f>
        <v/>
      </c>
      <c r="AE158" s="856" t="str">
        <f>IF($B158="","",INDEX('All CCC'!AE$7:AE$846,MATCH(WatchList!$B158,'All CCC'!$B$7:$B$846,0)))</f>
        <v/>
      </c>
      <c r="AF158" s="856" t="str">
        <f>IF($B158="","",INDEX('All CCC'!AF$7:AF$846,MATCH(WatchList!$B158,'All CCC'!$B$7:$B$846,0)))</f>
        <v/>
      </c>
      <c r="AG158" s="856" t="str">
        <f>IF($B158="","",INDEX('All CCC'!AG$7:AG$846,MATCH(WatchList!$B158,'All CCC'!$B$7:$B$846,0)))</f>
        <v/>
      </c>
      <c r="AH158" s="856" t="str">
        <f>IF($B158="","",INDEX('All CCC'!AH$7:AH$846,MATCH(WatchList!$B158,'All CCC'!$B$7:$B$846,0)))</f>
        <v/>
      </c>
      <c r="AI158" s="856" t="str">
        <f>IF($B158="","",INDEX('All CCC'!AI$7:AI$846,MATCH(WatchList!$B158,'All CCC'!$B$7:$B$846,0)))</f>
        <v/>
      </c>
      <c r="AJ158" s="856" t="str">
        <f>IF($B158="","",INDEX('All CCC'!AJ$7:AJ$846,MATCH(WatchList!$B158,'All CCC'!$B$7:$B$846,0)))</f>
        <v/>
      </c>
      <c r="AK158" s="856" t="str">
        <f>IF($B158="","",INDEX('All CCC'!AK$7:AK$846,MATCH(WatchList!$B158,'All CCC'!$B$7:$B$846,0)))</f>
        <v/>
      </c>
      <c r="AL158" s="856" t="str">
        <f>IF($B158="","",INDEX('All CCC'!AL$7:AL$846,MATCH(WatchList!$B158,'All CCC'!$B$7:$B$846,0)))</f>
        <v/>
      </c>
      <c r="AM158" s="856" t="str">
        <f>IF($B158="","",INDEX('All CCC'!AM$7:AM$846,MATCH(WatchList!$B158,'All CCC'!$B$7:$B$846,0)))</f>
        <v/>
      </c>
      <c r="AN158" s="856" t="str">
        <f>IF($B158="","",INDEX('All CCC'!AN$7:AN$846,MATCH(WatchList!$B158,'All CCC'!$B$7:$B$846,0)))</f>
        <v/>
      </c>
      <c r="AO158" s="856" t="str">
        <f>IF($B158="","",INDEX('All CCC'!AO$7:AO$846,MATCH(WatchList!$B158,'All CCC'!$B$7:$B$846,0)))</f>
        <v/>
      </c>
      <c r="AP158" s="856" t="str">
        <f>IF($B158="","",INDEX('All CCC'!AP$7:AP$846,MATCH(WatchList!$B158,'All CCC'!$B$7:$B$846,0)))</f>
        <v/>
      </c>
      <c r="AQ158" s="856" t="str">
        <f>IF($B158="","",INDEX('All CCC'!AQ$7:AQ$846,MATCH(WatchList!$B158,'All CCC'!$B$7:$B$846,0)))</f>
        <v/>
      </c>
      <c r="AR158" s="856" t="str">
        <f>IF($B158="","",INDEX('All CCC'!AR$7:AR$846,MATCH(WatchList!$B158,'All CCC'!$B$7:$B$846,0)))</f>
        <v/>
      </c>
      <c r="AS158" s="856" t="str">
        <f>IF($B158="","",INDEX('All CCC'!AS$7:AS$846,MATCH(WatchList!$B158,'All CCC'!$B$7:$B$846,0)))</f>
        <v/>
      </c>
      <c r="AT158" s="856" t="str">
        <f>IF($B158="","",INDEX('All CCC'!AT$7:AT$846,MATCH(WatchList!$B158,'All CCC'!$B$7:$B$846,0)))</f>
        <v/>
      </c>
      <c r="AU158" s="856" t="str">
        <f>IF($B158="","",INDEX('All CCC'!AU$7:AU$846,MATCH(WatchList!$B158,'All CCC'!$B$7:$B$846,0)))</f>
        <v/>
      </c>
      <c r="AV158" s="856" t="str">
        <f>IF($B158="","",INDEX('All CCC'!AV$7:AV$846,MATCH(WatchList!$B158,'All CCC'!$B$7:$B$846,0)))</f>
        <v/>
      </c>
      <c r="AW158" s="856" t="str">
        <f>IF($B158="","",INDEX('All CCC'!AW$7:AW$846,MATCH(WatchList!$B158,'All CCC'!$B$7:$B$846,0)))</f>
        <v/>
      </c>
      <c r="AX158" s="856" t="str">
        <f>IF($B158="","",INDEX('All CCC'!AX$7:AX$846,MATCH(WatchList!$B158,'All CCC'!$B$7:$B$846,0)))</f>
        <v/>
      </c>
      <c r="AY158" s="856" t="str">
        <f>IF($B158="","",INDEX('All CCC'!AY$7:AY$846,MATCH(WatchList!$B158,'All CCC'!$B$7:$B$846,0)))</f>
        <v/>
      </c>
      <c r="AZ158" s="856" t="str">
        <f>IF($B158="","",INDEX('All CCC'!AZ$7:AZ$846,MATCH(WatchList!$B158,'All CCC'!$B$7:$B$846,0)))</f>
        <v/>
      </c>
      <c r="BA158" s="856" t="str">
        <f>IF($B158="","",INDEX('All CCC'!BA$7:BA$846,MATCH(WatchList!$B158,'All CCC'!$B$7:$B$846,0)))</f>
        <v/>
      </c>
      <c r="BB158" s="856" t="str">
        <f>IF($B158="","",INDEX('All CCC'!BB$7:BB$846,MATCH(WatchList!$B158,'All CCC'!$B$7:$B$846,0)))</f>
        <v/>
      </c>
      <c r="BC158" s="856" t="str">
        <f>IF($B158="","",INDEX('All CCC'!BC$7:BC$846,MATCH(WatchList!$B158,'All CCC'!$B$7:$B$846,0)))</f>
        <v/>
      </c>
      <c r="BD158" s="856" t="str">
        <f>IF($B158="","",INDEX('All CCC'!BD$7:BD$846,MATCH(WatchList!$B158,'All CCC'!$B$7:$B$846,0)))</f>
        <v/>
      </c>
      <c r="BE158" s="856" t="str">
        <f>IF($B158="","",INDEX('All CCC'!BE$7:BE$846,MATCH(WatchList!$B158,'All CCC'!$B$7:$B$846,0)))</f>
        <v/>
      </c>
      <c r="BF158" s="856" t="str">
        <f>IF($B158="","",INDEX('All CCC'!BF$7:BF$846,MATCH(WatchList!$B158,'All CCC'!$B$7:$B$846,0)))</f>
        <v/>
      </c>
      <c r="BG158" s="856" t="str">
        <f>IF($B158="","",INDEX('All CCC'!BG$7:BG$846,MATCH(WatchList!$B158,'All CCC'!$B$7:$B$846,0)))</f>
        <v/>
      </c>
    </row>
    <row r="159" spans="1:59" x14ac:dyDescent="0.2">
      <c r="A159" s="550" t="str">
        <f>IF($B159="","",INDEX('All CCC'!A$7:A$846,MATCH(WatchList!$B159,'All CCC'!$B$7:$B$846,0)))</f>
        <v/>
      </c>
      <c r="B159" s="31"/>
      <c r="C159" s="856" t="str">
        <f>IF($B159="","",INDEX('All CCC'!C$7:C$846,MATCH(WatchList!$B159,'All CCC'!$B$7:$B$846,0)))</f>
        <v/>
      </c>
      <c r="D159" s="856" t="str">
        <f>IF($B159="","",INDEX('All CCC'!D$7:D$846,MATCH(WatchList!$B159,'All CCC'!$B$7:$B$846,0)))</f>
        <v/>
      </c>
      <c r="E159" s="856" t="str">
        <f>IF($B159="","",INDEX('All CCC'!E$7:E$846,MATCH(WatchList!$B159,'All CCC'!$B$7:$B$846,0)))</f>
        <v/>
      </c>
      <c r="F159" s="856" t="str">
        <f>IF($B159="","",INDEX('All CCC'!F$7:F$846,MATCH(WatchList!$B159,'All CCC'!$B$7:$B$846,0)))</f>
        <v/>
      </c>
      <c r="G159" s="856" t="str">
        <f>IF($B159="","",INDEX('All CCC'!G$7:G$846,MATCH(WatchList!$B159,'All CCC'!$B$7:$B$846,0)))</f>
        <v/>
      </c>
      <c r="H159" s="856" t="str">
        <f>IF($B159="","",INDEX('All CCC'!H$7:H$846,MATCH(WatchList!$B159,'All CCC'!$B$7:$B$846,0)))</f>
        <v/>
      </c>
      <c r="I159" s="856" t="str">
        <f>IF($B159="","",INDEX('All CCC'!I$7:I$846,MATCH(WatchList!$B159,'All CCC'!$B$7:$B$846,0)))</f>
        <v/>
      </c>
      <c r="J159" s="856" t="str">
        <f>IF($B159="","",INDEX('All CCC'!J$7:J$846,MATCH(WatchList!$B159,'All CCC'!$B$7:$B$846,0)))</f>
        <v/>
      </c>
      <c r="K159" s="856" t="str">
        <f>IF($B159="","",INDEX('All CCC'!K$7:K$846,MATCH(WatchList!$B159,'All CCC'!$B$7:$B$846,0)))</f>
        <v/>
      </c>
      <c r="L159" s="856" t="str">
        <f>IF($B159="","",INDEX('All CCC'!L$7:L$846,MATCH(WatchList!$B159,'All CCC'!$B$7:$B$846,0)))</f>
        <v/>
      </c>
      <c r="M159" s="856" t="str">
        <f>IF($B159="","",INDEX('All CCC'!M$7:M$846,MATCH(WatchList!$B159,'All CCC'!$B$7:$B$846,0)))</f>
        <v/>
      </c>
      <c r="N159" s="856" t="str">
        <f>IF($B159="","",INDEX('All CCC'!N$7:N$846,MATCH(WatchList!$B159,'All CCC'!$B$7:$B$846,0)))</f>
        <v/>
      </c>
      <c r="O159" s="856" t="str">
        <f>IF($B159="","",INDEX('All CCC'!O$7:O$846,MATCH(WatchList!$B159,'All CCC'!$B$7:$B$846,0)))</f>
        <v/>
      </c>
      <c r="P159" s="857" t="str">
        <f>IF($B159="","",INDEX('All CCC'!P$7:P$846,MATCH(WatchList!$B159,'All CCC'!$B$7:$B$846,0)))</f>
        <v/>
      </c>
      <c r="Q159" s="857" t="str">
        <f>IF($B159="","",INDEX('All CCC'!Q$7:Q$846,MATCH(WatchList!$B159,'All CCC'!$B$7:$B$846,0)))</f>
        <v/>
      </c>
      <c r="R159" s="856" t="str">
        <f>IF($B159="","",INDEX('All CCC'!R$7:R$846,MATCH(WatchList!$B159,'All CCC'!$B$7:$B$846,0)))</f>
        <v/>
      </c>
      <c r="S159" s="856" t="str">
        <f>IF($B159="","",INDEX('All CCC'!S$7:S$846,MATCH(WatchList!$B159,'All CCC'!$B$7:$B$846,0)))</f>
        <v/>
      </c>
      <c r="T159" s="856" t="str">
        <f>IF($B159="","",INDEX('All CCC'!T$7:T$846,MATCH(WatchList!$B159,'All CCC'!$B$7:$B$846,0)))</f>
        <v/>
      </c>
      <c r="U159" s="856" t="str">
        <f>IF($B159="","",INDEX('All CCC'!U$7:U$846,MATCH(WatchList!$B159,'All CCC'!$B$7:$B$846,0)))</f>
        <v/>
      </c>
      <c r="V159" s="856" t="str">
        <f>IF($B159="","",INDEX('All CCC'!V$7:V$846,MATCH(WatchList!$B159,'All CCC'!$B$7:$B$846,0)))</f>
        <v/>
      </c>
      <c r="W159" s="856" t="str">
        <f>IF($B159="","",INDEX('All CCC'!W$7:W$846,MATCH(WatchList!$B159,'All CCC'!$B$7:$B$846,0)))</f>
        <v/>
      </c>
      <c r="X159" s="856" t="str">
        <f>IF($B159="","",INDEX('All CCC'!X$7:X$846,MATCH(WatchList!$B159,'All CCC'!$B$7:$B$846,0)))</f>
        <v/>
      </c>
      <c r="Y159" s="856" t="str">
        <f>IF($B159="","",INDEX('All CCC'!Y$7:Y$846,MATCH(WatchList!$B159,'All CCC'!$B$7:$B$846,0)))</f>
        <v/>
      </c>
      <c r="Z159" s="856" t="str">
        <f>IF($B159="","",INDEX('All CCC'!Z$7:Z$846,MATCH(WatchList!$B159,'All CCC'!$B$7:$B$846,0)))</f>
        <v/>
      </c>
      <c r="AA159" s="856" t="str">
        <f>IF($B159="","",INDEX('All CCC'!AA$7:AA$846,MATCH(WatchList!$B159,'All CCC'!$B$7:$B$846,0)))</f>
        <v/>
      </c>
      <c r="AB159" s="856" t="str">
        <f>IF($B159="","",INDEX('All CCC'!AB$7:AB$846,MATCH(WatchList!$B159,'All CCC'!$B$7:$B$846,0)))</f>
        <v/>
      </c>
      <c r="AC159" s="856" t="str">
        <f>IF($B159="","",INDEX('All CCC'!AC$7:AC$846,MATCH(WatchList!$B159,'All CCC'!$B$7:$B$846,0)))</f>
        <v/>
      </c>
      <c r="AD159" s="856" t="str">
        <f>IF($B159="","",INDEX('All CCC'!AD$7:AD$846,MATCH(WatchList!$B159,'All CCC'!$B$7:$B$846,0)))</f>
        <v/>
      </c>
      <c r="AE159" s="856" t="str">
        <f>IF($B159="","",INDEX('All CCC'!AE$7:AE$846,MATCH(WatchList!$B159,'All CCC'!$B$7:$B$846,0)))</f>
        <v/>
      </c>
      <c r="AF159" s="856" t="str">
        <f>IF($B159="","",INDEX('All CCC'!AF$7:AF$846,MATCH(WatchList!$B159,'All CCC'!$B$7:$B$846,0)))</f>
        <v/>
      </c>
      <c r="AG159" s="856" t="str">
        <f>IF($B159="","",INDEX('All CCC'!AG$7:AG$846,MATCH(WatchList!$B159,'All CCC'!$B$7:$B$846,0)))</f>
        <v/>
      </c>
      <c r="AH159" s="856" t="str">
        <f>IF($B159="","",INDEX('All CCC'!AH$7:AH$846,MATCH(WatchList!$B159,'All CCC'!$B$7:$B$846,0)))</f>
        <v/>
      </c>
      <c r="AI159" s="856" t="str">
        <f>IF($B159="","",INDEX('All CCC'!AI$7:AI$846,MATCH(WatchList!$B159,'All CCC'!$B$7:$B$846,0)))</f>
        <v/>
      </c>
      <c r="AJ159" s="856" t="str">
        <f>IF($B159="","",INDEX('All CCC'!AJ$7:AJ$846,MATCH(WatchList!$B159,'All CCC'!$B$7:$B$846,0)))</f>
        <v/>
      </c>
      <c r="AK159" s="856" t="str">
        <f>IF($B159="","",INDEX('All CCC'!AK$7:AK$846,MATCH(WatchList!$B159,'All CCC'!$B$7:$B$846,0)))</f>
        <v/>
      </c>
      <c r="AL159" s="856" t="str">
        <f>IF($B159="","",INDEX('All CCC'!AL$7:AL$846,MATCH(WatchList!$B159,'All CCC'!$B$7:$B$846,0)))</f>
        <v/>
      </c>
      <c r="AM159" s="856" t="str">
        <f>IF($B159="","",INDEX('All CCC'!AM$7:AM$846,MATCH(WatchList!$B159,'All CCC'!$B$7:$B$846,0)))</f>
        <v/>
      </c>
      <c r="AN159" s="856" t="str">
        <f>IF($B159="","",INDEX('All CCC'!AN$7:AN$846,MATCH(WatchList!$B159,'All CCC'!$B$7:$B$846,0)))</f>
        <v/>
      </c>
      <c r="AO159" s="856" t="str">
        <f>IF($B159="","",INDEX('All CCC'!AO$7:AO$846,MATCH(WatchList!$B159,'All CCC'!$B$7:$B$846,0)))</f>
        <v/>
      </c>
      <c r="AP159" s="856" t="str">
        <f>IF($B159="","",INDEX('All CCC'!AP$7:AP$846,MATCH(WatchList!$B159,'All CCC'!$B$7:$B$846,0)))</f>
        <v/>
      </c>
      <c r="AQ159" s="856" t="str">
        <f>IF($B159="","",INDEX('All CCC'!AQ$7:AQ$846,MATCH(WatchList!$B159,'All CCC'!$B$7:$B$846,0)))</f>
        <v/>
      </c>
      <c r="AR159" s="856" t="str">
        <f>IF($B159="","",INDEX('All CCC'!AR$7:AR$846,MATCH(WatchList!$B159,'All CCC'!$B$7:$B$846,0)))</f>
        <v/>
      </c>
      <c r="AS159" s="856" t="str">
        <f>IF($B159="","",INDEX('All CCC'!AS$7:AS$846,MATCH(WatchList!$B159,'All CCC'!$B$7:$B$846,0)))</f>
        <v/>
      </c>
      <c r="AT159" s="856" t="str">
        <f>IF($B159="","",INDEX('All CCC'!AT$7:AT$846,MATCH(WatchList!$B159,'All CCC'!$B$7:$B$846,0)))</f>
        <v/>
      </c>
      <c r="AU159" s="856" t="str">
        <f>IF($B159="","",INDEX('All CCC'!AU$7:AU$846,MATCH(WatchList!$B159,'All CCC'!$B$7:$B$846,0)))</f>
        <v/>
      </c>
      <c r="AV159" s="856" t="str">
        <f>IF($B159="","",INDEX('All CCC'!AV$7:AV$846,MATCH(WatchList!$B159,'All CCC'!$B$7:$B$846,0)))</f>
        <v/>
      </c>
      <c r="AW159" s="856" t="str">
        <f>IF($B159="","",INDEX('All CCC'!AW$7:AW$846,MATCH(WatchList!$B159,'All CCC'!$B$7:$B$846,0)))</f>
        <v/>
      </c>
      <c r="AX159" s="856" t="str">
        <f>IF($B159="","",INDEX('All CCC'!AX$7:AX$846,MATCH(WatchList!$B159,'All CCC'!$B$7:$B$846,0)))</f>
        <v/>
      </c>
      <c r="AY159" s="856" t="str">
        <f>IF($B159="","",INDEX('All CCC'!AY$7:AY$846,MATCH(WatchList!$B159,'All CCC'!$B$7:$B$846,0)))</f>
        <v/>
      </c>
      <c r="AZ159" s="856" t="str">
        <f>IF($B159="","",INDEX('All CCC'!AZ$7:AZ$846,MATCH(WatchList!$B159,'All CCC'!$B$7:$B$846,0)))</f>
        <v/>
      </c>
      <c r="BA159" s="856" t="str">
        <f>IF($B159="","",INDEX('All CCC'!BA$7:BA$846,MATCH(WatchList!$B159,'All CCC'!$B$7:$B$846,0)))</f>
        <v/>
      </c>
      <c r="BB159" s="856" t="str">
        <f>IF($B159="","",INDEX('All CCC'!BB$7:BB$846,MATCH(WatchList!$B159,'All CCC'!$B$7:$B$846,0)))</f>
        <v/>
      </c>
      <c r="BC159" s="856" t="str">
        <f>IF($B159="","",INDEX('All CCC'!BC$7:BC$846,MATCH(WatchList!$B159,'All CCC'!$B$7:$B$846,0)))</f>
        <v/>
      </c>
      <c r="BD159" s="856" t="str">
        <f>IF($B159="","",INDEX('All CCC'!BD$7:BD$846,MATCH(WatchList!$B159,'All CCC'!$B$7:$B$846,0)))</f>
        <v/>
      </c>
      <c r="BE159" s="856" t="str">
        <f>IF($B159="","",INDEX('All CCC'!BE$7:BE$846,MATCH(WatchList!$B159,'All CCC'!$B$7:$B$846,0)))</f>
        <v/>
      </c>
      <c r="BF159" s="856" t="str">
        <f>IF($B159="","",INDEX('All CCC'!BF$7:BF$846,MATCH(WatchList!$B159,'All CCC'!$B$7:$B$846,0)))</f>
        <v/>
      </c>
      <c r="BG159" s="856" t="str">
        <f>IF($B159="","",INDEX('All CCC'!BG$7:BG$846,MATCH(WatchList!$B159,'All CCC'!$B$7:$B$846,0)))</f>
        <v/>
      </c>
    </row>
    <row r="160" spans="1:59" x14ac:dyDescent="0.2">
      <c r="A160" s="550" t="str">
        <f>IF($B160="","",INDEX('All CCC'!A$7:A$846,MATCH(WatchList!$B160,'All CCC'!$B$7:$B$846,0)))</f>
        <v/>
      </c>
      <c r="B160" s="31"/>
      <c r="C160" s="856" t="str">
        <f>IF($B160="","",INDEX('All CCC'!C$7:C$846,MATCH(WatchList!$B160,'All CCC'!$B$7:$B$846,0)))</f>
        <v/>
      </c>
      <c r="D160" s="856" t="str">
        <f>IF($B160="","",INDEX('All CCC'!D$7:D$846,MATCH(WatchList!$B160,'All CCC'!$B$7:$B$846,0)))</f>
        <v/>
      </c>
      <c r="E160" s="856" t="str">
        <f>IF($B160="","",INDEX('All CCC'!E$7:E$846,MATCH(WatchList!$B160,'All CCC'!$B$7:$B$846,0)))</f>
        <v/>
      </c>
      <c r="F160" s="856" t="str">
        <f>IF($B160="","",INDEX('All CCC'!F$7:F$846,MATCH(WatchList!$B160,'All CCC'!$B$7:$B$846,0)))</f>
        <v/>
      </c>
      <c r="G160" s="856" t="str">
        <f>IF($B160="","",INDEX('All CCC'!G$7:G$846,MATCH(WatchList!$B160,'All CCC'!$B$7:$B$846,0)))</f>
        <v/>
      </c>
      <c r="H160" s="856" t="str">
        <f>IF($B160="","",INDEX('All CCC'!H$7:H$846,MATCH(WatchList!$B160,'All CCC'!$B$7:$B$846,0)))</f>
        <v/>
      </c>
      <c r="I160" s="856" t="str">
        <f>IF($B160="","",INDEX('All CCC'!I$7:I$846,MATCH(WatchList!$B160,'All CCC'!$B$7:$B$846,0)))</f>
        <v/>
      </c>
      <c r="J160" s="856" t="str">
        <f>IF($B160="","",INDEX('All CCC'!J$7:J$846,MATCH(WatchList!$B160,'All CCC'!$B$7:$B$846,0)))</f>
        <v/>
      </c>
      <c r="K160" s="856" t="str">
        <f>IF($B160="","",INDEX('All CCC'!K$7:K$846,MATCH(WatchList!$B160,'All CCC'!$B$7:$B$846,0)))</f>
        <v/>
      </c>
      <c r="L160" s="856" t="str">
        <f>IF($B160="","",INDEX('All CCC'!L$7:L$846,MATCH(WatchList!$B160,'All CCC'!$B$7:$B$846,0)))</f>
        <v/>
      </c>
      <c r="M160" s="856" t="str">
        <f>IF($B160="","",INDEX('All CCC'!M$7:M$846,MATCH(WatchList!$B160,'All CCC'!$B$7:$B$846,0)))</f>
        <v/>
      </c>
      <c r="N160" s="856" t="str">
        <f>IF($B160="","",INDEX('All CCC'!N$7:N$846,MATCH(WatchList!$B160,'All CCC'!$B$7:$B$846,0)))</f>
        <v/>
      </c>
      <c r="O160" s="856" t="str">
        <f>IF($B160="","",INDEX('All CCC'!O$7:O$846,MATCH(WatchList!$B160,'All CCC'!$B$7:$B$846,0)))</f>
        <v/>
      </c>
      <c r="P160" s="857" t="str">
        <f>IF($B160="","",INDEX('All CCC'!P$7:P$846,MATCH(WatchList!$B160,'All CCC'!$B$7:$B$846,0)))</f>
        <v/>
      </c>
      <c r="Q160" s="857" t="str">
        <f>IF($B160="","",INDEX('All CCC'!Q$7:Q$846,MATCH(WatchList!$B160,'All CCC'!$B$7:$B$846,0)))</f>
        <v/>
      </c>
      <c r="R160" s="856" t="str">
        <f>IF($B160="","",INDEX('All CCC'!R$7:R$846,MATCH(WatchList!$B160,'All CCC'!$B$7:$B$846,0)))</f>
        <v/>
      </c>
      <c r="S160" s="856" t="str">
        <f>IF($B160="","",INDEX('All CCC'!S$7:S$846,MATCH(WatchList!$B160,'All CCC'!$B$7:$B$846,0)))</f>
        <v/>
      </c>
      <c r="T160" s="856" t="str">
        <f>IF($B160="","",INDEX('All CCC'!T$7:T$846,MATCH(WatchList!$B160,'All CCC'!$B$7:$B$846,0)))</f>
        <v/>
      </c>
      <c r="U160" s="856" t="str">
        <f>IF($B160="","",INDEX('All CCC'!U$7:U$846,MATCH(WatchList!$B160,'All CCC'!$B$7:$B$846,0)))</f>
        <v/>
      </c>
      <c r="V160" s="856" t="str">
        <f>IF($B160="","",INDEX('All CCC'!V$7:V$846,MATCH(WatchList!$B160,'All CCC'!$B$7:$B$846,0)))</f>
        <v/>
      </c>
      <c r="W160" s="856" t="str">
        <f>IF($B160="","",INDEX('All CCC'!W$7:W$846,MATCH(WatchList!$B160,'All CCC'!$B$7:$B$846,0)))</f>
        <v/>
      </c>
      <c r="X160" s="856" t="str">
        <f>IF($B160="","",INDEX('All CCC'!X$7:X$846,MATCH(WatchList!$B160,'All CCC'!$B$7:$B$846,0)))</f>
        <v/>
      </c>
      <c r="Y160" s="856" t="str">
        <f>IF($B160="","",INDEX('All CCC'!Y$7:Y$846,MATCH(WatchList!$B160,'All CCC'!$B$7:$B$846,0)))</f>
        <v/>
      </c>
      <c r="Z160" s="856" t="str">
        <f>IF($B160="","",INDEX('All CCC'!Z$7:Z$846,MATCH(WatchList!$B160,'All CCC'!$B$7:$B$846,0)))</f>
        <v/>
      </c>
      <c r="AA160" s="856" t="str">
        <f>IF($B160="","",INDEX('All CCC'!AA$7:AA$846,MATCH(WatchList!$B160,'All CCC'!$B$7:$B$846,0)))</f>
        <v/>
      </c>
      <c r="AB160" s="856" t="str">
        <f>IF($B160="","",INDEX('All CCC'!AB$7:AB$846,MATCH(WatchList!$B160,'All CCC'!$B$7:$B$846,0)))</f>
        <v/>
      </c>
      <c r="AC160" s="856" t="str">
        <f>IF($B160="","",INDEX('All CCC'!AC$7:AC$846,MATCH(WatchList!$B160,'All CCC'!$B$7:$B$846,0)))</f>
        <v/>
      </c>
      <c r="AD160" s="856" t="str">
        <f>IF($B160="","",INDEX('All CCC'!AD$7:AD$846,MATCH(WatchList!$B160,'All CCC'!$B$7:$B$846,0)))</f>
        <v/>
      </c>
      <c r="AE160" s="856" t="str">
        <f>IF($B160="","",INDEX('All CCC'!AE$7:AE$846,MATCH(WatchList!$B160,'All CCC'!$B$7:$B$846,0)))</f>
        <v/>
      </c>
      <c r="AF160" s="856" t="str">
        <f>IF($B160="","",INDEX('All CCC'!AF$7:AF$846,MATCH(WatchList!$B160,'All CCC'!$B$7:$B$846,0)))</f>
        <v/>
      </c>
      <c r="AG160" s="856" t="str">
        <f>IF($B160="","",INDEX('All CCC'!AG$7:AG$846,MATCH(WatchList!$B160,'All CCC'!$B$7:$B$846,0)))</f>
        <v/>
      </c>
      <c r="AH160" s="856" t="str">
        <f>IF($B160="","",INDEX('All CCC'!AH$7:AH$846,MATCH(WatchList!$B160,'All CCC'!$B$7:$B$846,0)))</f>
        <v/>
      </c>
      <c r="AI160" s="856" t="str">
        <f>IF($B160="","",INDEX('All CCC'!AI$7:AI$846,MATCH(WatchList!$B160,'All CCC'!$B$7:$B$846,0)))</f>
        <v/>
      </c>
      <c r="AJ160" s="856" t="str">
        <f>IF($B160="","",INDEX('All CCC'!AJ$7:AJ$846,MATCH(WatchList!$B160,'All CCC'!$B$7:$B$846,0)))</f>
        <v/>
      </c>
      <c r="AK160" s="856" t="str">
        <f>IF($B160="","",INDEX('All CCC'!AK$7:AK$846,MATCH(WatchList!$B160,'All CCC'!$B$7:$B$846,0)))</f>
        <v/>
      </c>
      <c r="AL160" s="856" t="str">
        <f>IF($B160="","",INDEX('All CCC'!AL$7:AL$846,MATCH(WatchList!$B160,'All CCC'!$B$7:$B$846,0)))</f>
        <v/>
      </c>
      <c r="AM160" s="856" t="str">
        <f>IF($B160="","",INDEX('All CCC'!AM$7:AM$846,MATCH(WatchList!$B160,'All CCC'!$B$7:$B$846,0)))</f>
        <v/>
      </c>
      <c r="AN160" s="856" t="str">
        <f>IF($B160="","",INDEX('All CCC'!AN$7:AN$846,MATCH(WatchList!$B160,'All CCC'!$B$7:$B$846,0)))</f>
        <v/>
      </c>
      <c r="AO160" s="856" t="str">
        <f>IF($B160="","",INDEX('All CCC'!AO$7:AO$846,MATCH(WatchList!$B160,'All CCC'!$B$7:$B$846,0)))</f>
        <v/>
      </c>
      <c r="AP160" s="856" t="str">
        <f>IF($B160="","",INDEX('All CCC'!AP$7:AP$846,MATCH(WatchList!$B160,'All CCC'!$B$7:$B$846,0)))</f>
        <v/>
      </c>
      <c r="AQ160" s="856" t="str">
        <f>IF($B160="","",INDEX('All CCC'!AQ$7:AQ$846,MATCH(WatchList!$B160,'All CCC'!$B$7:$B$846,0)))</f>
        <v/>
      </c>
      <c r="AR160" s="856" t="str">
        <f>IF($B160="","",INDEX('All CCC'!AR$7:AR$846,MATCH(WatchList!$B160,'All CCC'!$B$7:$B$846,0)))</f>
        <v/>
      </c>
      <c r="AS160" s="856" t="str">
        <f>IF($B160="","",INDEX('All CCC'!AS$7:AS$846,MATCH(WatchList!$B160,'All CCC'!$B$7:$B$846,0)))</f>
        <v/>
      </c>
      <c r="AT160" s="856" t="str">
        <f>IF($B160="","",INDEX('All CCC'!AT$7:AT$846,MATCH(WatchList!$B160,'All CCC'!$B$7:$B$846,0)))</f>
        <v/>
      </c>
      <c r="AU160" s="856" t="str">
        <f>IF($B160="","",INDEX('All CCC'!AU$7:AU$846,MATCH(WatchList!$B160,'All CCC'!$B$7:$B$846,0)))</f>
        <v/>
      </c>
      <c r="AV160" s="856" t="str">
        <f>IF($B160="","",INDEX('All CCC'!AV$7:AV$846,MATCH(WatchList!$B160,'All CCC'!$B$7:$B$846,0)))</f>
        <v/>
      </c>
      <c r="AW160" s="856" t="str">
        <f>IF($B160="","",INDEX('All CCC'!AW$7:AW$846,MATCH(WatchList!$B160,'All CCC'!$B$7:$B$846,0)))</f>
        <v/>
      </c>
      <c r="AX160" s="856" t="str">
        <f>IF($B160="","",INDEX('All CCC'!AX$7:AX$846,MATCH(WatchList!$B160,'All CCC'!$B$7:$B$846,0)))</f>
        <v/>
      </c>
      <c r="AY160" s="856" t="str">
        <f>IF($B160="","",INDEX('All CCC'!AY$7:AY$846,MATCH(WatchList!$B160,'All CCC'!$B$7:$B$846,0)))</f>
        <v/>
      </c>
      <c r="AZ160" s="856" t="str">
        <f>IF($B160="","",INDEX('All CCC'!AZ$7:AZ$846,MATCH(WatchList!$B160,'All CCC'!$B$7:$B$846,0)))</f>
        <v/>
      </c>
      <c r="BA160" s="856" t="str">
        <f>IF($B160="","",INDEX('All CCC'!BA$7:BA$846,MATCH(WatchList!$B160,'All CCC'!$B$7:$B$846,0)))</f>
        <v/>
      </c>
      <c r="BB160" s="856" t="str">
        <f>IF($B160="","",INDEX('All CCC'!BB$7:BB$846,MATCH(WatchList!$B160,'All CCC'!$B$7:$B$846,0)))</f>
        <v/>
      </c>
      <c r="BC160" s="856" t="str">
        <f>IF($B160="","",INDEX('All CCC'!BC$7:BC$846,MATCH(WatchList!$B160,'All CCC'!$B$7:$B$846,0)))</f>
        <v/>
      </c>
      <c r="BD160" s="856" t="str">
        <f>IF($B160="","",INDEX('All CCC'!BD$7:BD$846,MATCH(WatchList!$B160,'All CCC'!$B$7:$B$846,0)))</f>
        <v/>
      </c>
      <c r="BE160" s="856" t="str">
        <f>IF($B160="","",INDEX('All CCC'!BE$7:BE$846,MATCH(WatchList!$B160,'All CCC'!$B$7:$B$846,0)))</f>
        <v/>
      </c>
      <c r="BF160" s="856" t="str">
        <f>IF($B160="","",INDEX('All CCC'!BF$7:BF$846,MATCH(WatchList!$B160,'All CCC'!$B$7:$B$846,0)))</f>
        <v/>
      </c>
      <c r="BG160" s="856" t="str">
        <f>IF($B160="","",INDEX('All CCC'!BG$7:BG$846,MATCH(WatchList!$B160,'All CCC'!$B$7:$B$846,0)))</f>
        <v/>
      </c>
    </row>
    <row r="161" spans="1:59" x14ac:dyDescent="0.2">
      <c r="A161" s="550" t="str">
        <f>IF($B161="","",INDEX('All CCC'!A$7:A$846,MATCH(WatchList!$B161,'All CCC'!$B$7:$B$846,0)))</f>
        <v/>
      </c>
      <c r="B161" s="31"/>
      <c r="C161" s="856" t="str">
        <f>IF($B161="","",INDEX('All CCC'!C$7:C$846,MATCH(WatchList!$B161,'All CCC'!$B$7:$B$846,0)))</f>
        <v/>
      </c>
      <c r="D161" s="856" t="str">
        <f>IF($B161="","",INDEX('All CCC'!D$7:D$846,MATCH(WatchList!$B161,'All CCC'!$B$7:$B$846,0)))</f>
        <v/>
      </c>
      <c r="E161" s="856" t="str">
        <f>IF($B161="","",INDEX('All CCC'!E$7:E$846,MATCH(WatchList!$B161,'All CCC'!$B$7:$B$846,0)))</f>
        <v/>
      </c>
      <c r="F161" s="856" t="str">
        <f>IF($B161="","",INDEX('All CCC'!F$7:F$846,MATCH(WatchList!$B161,'All CCC'!$B$7:$B$846,0)))</f>
        <v/>
      </c>
      <c r="G161" s="856" t="str">
        <f>IF($B161="","",INDEX('All CCC'!G$7:G$846,MATCH(WatchList!$B161,'All CCC'!$B$7:$B$846,0)))</f>
        <v/>
      </c>
      <c r="H161" s="856" t="str">
        <f>IF($B161="","",INDEX('All CCC'!H$7:H$846,MATCH(WatchList!$B161,'All CCC'!$B$7:$B$846,0)))</f>
        <v/>
      </c>
      <c r="I161" s="856" t="str">
        <f>IF($B161="","",INDEX('All CCC'!I$7:I$846,MATCH(WatchList!$B161,'All CCC'!$B$7:$B$846,0)))</f>
        <v/>
      </c>
      <c r="J161" s="856" t="str">
        <f>IF($B161="","",INDEX('All CCC'!J$7:J$846,MATCH(WatchList!$B161,'All CCC'!$B$7:$B$846,0)))</f>
        <v/>
      </c>
      <c r="K161" s="856" t="str">
        <f>IF($B161="","",INDEX('All CCC'!K$7:K$846,MATCH(WatchList!$B161,'All CCC'!$B$7:$B$846,0)))</f>
        <v/>
      </c>
      <c r="L161" s="856" t="str">
        <f>IF($B161="","",INDEX('All CCC'!L$7:L$846,MATCH(WatchList!$B161,'All CCC'!$B$7:$B$846,0)))</f>
        <v/>
      </c>
      <c r="M161" s="856" t="str">
        <f>IF($B161="","",INDEX('All CCC'!M$7:M$846,MATCH(WatchList!$B161,'All CCC'!$B$7:$B$846,0)))</f>
        <v/>
      </c>
      <c r="N161" s="856" t="str">
        <f>IF($B161="","",INDEX('All CCC'!N$7:N$846,MATCH(WatchList!$B161,'All CCC'!$B$7:$B$846,0)))</f>
        <v/>
      </c>
      <c r="O161" s="856" t="str">
        <f>IF($B161="","",INDEX('All CCC'!O$7:O$846,MATCH(WatchList!$B161,'All CCC'!$B$7:$B$846,0)))</f>
        <v/>
      </c>
      <c r="P161" s="857" t="str">
        <f>IF($B161="","",INDEX('All CCC'!P$7:P$846,MATCH(WatchList!$B161,'All CCC'!$B$7:$B$846,0)))</f>
        <v/>
      </c>
      <c r="Q161" s="857" t="str">
        <f>IF($B161="","",INDEX('All CCC'!Q$7:Q$846,MATCH(WatchList!$B161,'All CCC'!$B$7:$B$846,0)))</f>
        <v/>
      </c>
      <c r="R161" s="856" t="str">
        <f>IF($B161="","",INDEX('All CCC'!R$7:R$846,MATCH(WatchList!$B161,'All CCC'!$B$7:$B$846,0)))</f>
        <v/>
      </c>
      <c r="S161" s="856" t="str">
        <f>IF($B161="","",INDEX('All CCC'!S$7:S$846,MATCH(WatchList!$B161,'All CCC'!$B$7:$B$846,0)))</f>
        <v/>
      </c>
      <c r="T161" s="856" t="str">
        <f>IF($B161="","",INDEX('All CCC'!T$7:T$846,MATCH(WatchList!$B161,'All CCC'!$B$7:$B$846,0)))</f>
        <v/>
      </c>
      <c r="U161" s="856" t="str">
        <f>IF($B161="","",INDEX('All CCC'!U$7:U$846,MATCH(WatchList!$B161,'All CCC'!$B$7:$B$846,0)))</f>
        <v/>
      </c>
      <c r="V161" s="856" t="str">
        <f>IF($B161="","",INDEX('All CCC'!V$7:V$846,MATCH(WatchList!$B161,'All CCC'!$B$7:$B$846,0)))</f>
        <v/>
      </c>
      <c r="W161" s="856" t="str">
        <f>IF($B161="","",INDEX('All CCC'!W$7:W$846,MATCH(WatchList!$B161,'All CCC'!$B$7:$B$846,0)))</f>
        <v/>
      </c>
      <c r="X161" s="856" t="str">
        <f>IF($B161="","",INDEX('All CCC'!X$7:X$846,MATCH(WatchList!$B161,'All CCC'!$B$7:$B$846,0)))</f>
        <v/>
      </c>
      <c r="Y161" s="856" t="str">
        <f>IF($B161="","",INDEX('All CCC'!Y$7:Y$846,MATCH(WatchList!$B161,'All CCC'!$B$7:$B$846,0)))</f>
        <v/>
      </c>
      <c r="Z161" s="856" t="str">
        <f>IF($B161="","",INDEX('All CCC'!Z$7:Z$846,MATCH(WatchList!$B161,'All CCC'!$B$7:$B$846,0)))</f>
        <v/>
      </c>
      <c r="AA161" s="856" t="str">
        <f>IF($B161="","",INDEX('All CCC'!AA$7:AA$846,MATCH(WatchList!$B161,'All CCC'!$B$7:$B$846,0)))</f>
        <v/>
      </c>
      <c r="AB161" s="856" t="str">
        <f>IF($B161="","",INDEX('All CCC'!AB$7:AB$846,MATCH(WatchList!$B161,'All CCC'!$B$7:$B$846,0)))</f>
        <v/>
      </c>
      <c r="AC161" s="856" t="str">
        <f>IF($B161="","",INDEX('All CCC'!AC$7:AC$846,MATCH(WatchList!$B161,'All CCC'!$B$7:$B$846,0)))</f>
        <v/>
      </c>
      <c r="AD161" s="856" t="str">
        <f>IF($B161="","",INDEX('All CCC'!AD$7:AD$846,MATCH(WatchList!$B161,'All CCC'!$B$7:$B$846,0)))</f>
        <v/>
      </c>
      <c r="AE161" s="856" t="str">
        <f>IF($B161="","",INDEX('All CCC'!AE$7:AE$846,MATCH(WatchList!$B161,'All CCC'!$B$7:$B$846,0)))</f>
        <v/>
      </c>
      <c r="AF161" s="856" t="str">
        <f>IF($B161="","",INDEX('All CCC'!AF$7:AF$846,MATCH(WatchList!$B161,'All CCC'!$B$7:$B$846,0)))</f>
        <v/>
      </c>
      <c r="AG161" s="856" t="str">
        <f>IF($B161="","",INDEX('All CCC'!AG$7:AG$846,MATCH(WatchList!$B161,'All CCC'!$B$7:$B$846,0)))</f>
        <v/>
      </c>
      <c r="AH161" s="856" t="str">
        <f>IF($B161="","",INDEX('All CCC'!AH$7:AH$846,MATCH(WatchList!$B161,'All CCC'!$B$7:$B$846,0)))</f>
        <v/>
      </c>
      <c r="AI161" s="856" t="str">
        <f>IF($B161="","",INDEX('All CCC'!AI$7:AI$846,MATCH(WatchList!$B161,'All CCC'!$B$7:$B$846,0)))</f>
        <v/>
      </c>
      <c r="AJ161" s="856" t="str">
        <f>IF($B161="","",INDEX('All CCC'!AJ$7:AJ$846,MATCH(WatchList!$B161,'All CCC'!$B$7:$B$846,0)))</f>
        <v/>
      </c>
      <c r="AK161" s="856" t="str">
        <f>IF($B161="","",INDEX('All CCC'!AK$7:AK$846,MATCH(WatchList!$B161,'All CCC'!$B$7:$B$846,0)))</f>
        <v/>
      </c>
      <c r="AL161" s="856" t="str">
        <f>IF($B161="","",INDEX('All CCC'!AL$7:AL$846,MATCH(WatchList!$B161,'All CCC'!$B$7:$B$846,0)))</f>
        <v/>
      </c>
      <c r="AM161" s="856" t="str">
        <f>IF($B161="","",INDEX('All CCC'!AM$7:AM$846,MATCH(WatchList!$B161,'All CCC'!$B$7:$B$846,0)))</f>
        <v/>
      </c>
      <c r="AN161" s="856" t="str">
        <f>IF($B161="","",INDEX('All CCC'!AN$7:AN$846,MATCH(WatchList!$B161,'All CCC'!$B$7:$B$846,0)))</f>
        <v/>
      </c>
      <c r="AO161" s="856" t="str">
        <f>IF($B161="","",INDEX('All CCC'!AO$7:AO$846,MATCH(WatchList!$B161,'All CCC'!$B$7:$B$846,0)))</f>
        <v/>
      </c>
      <c r="AP161" s="856" t="str">
        <f>IF($B161="","",INDEX('All CCC'!AP$7:AP$846,MATCH(WatchList!$B161,'All CCC'!$B$7:$B$846,0)))</f>
        <v/>
      </c>
      <c r="AQ161" s="856" t="str">
        <f>IF($B161="","",INDEX('All CCC'!AQ$7:AQ$846,MATCH(WatchList!$B161,'All CCC'!$B$7:$B$846,0)))</f>
        <v/>
      </c>
      <c r="AR161" s="856" t="str">
        <f>IF($B161="","",INDEX('All CCC'!AR$7:AR$846,MATCH(WatchList!$B161,'All CCC'!$B$7:$B$846,0)))</f>
        <v/>
      </c>
      <c r="AS161" s="856" t="str">
        <f>IF($B161="","",INDEX('All CCC'!AS$7:AS$846,MATCH(WatchList!$B161,'All CCC'!$B$7:$B$846,0)))</f>
        <v/>
      </c>
      <c r="AT161" s="856" t="str">
        <f>IF($B161="","",INDEX('All CCC'!AT$7:AT$846,MATCH(WatchList!$B161,'All CCC'!$B$7:$B$846,0)))</f>
        <v/>
      </c>
      <c r="AU161" s="856" t="str">
        <f>IF($B161="","",INDEX('All CCC'!AU$7:AU$846,MATCH(WatchList!$B161,'All CCC'!$B$7:$B$846,0)))</f>
        <v/>
      </c>
      <c r="AV161" s="856" t="str">
        <f>IF($B161="","",INDEX('All CCC'!AV$7:AV$846,MATCH(WatchList!$B161,'All CCC'!$B$7:$B$846,0)))</f>
        <v/>
      </c>
      <c r="AW161" s="856" t="str">
        <f>IF($B161="","",INDEX('All CCC'!AW$7:AW$846,MATCH(WatchList!$B161,'All CCC'!$B$7:$B$846,0)))</f>
        <v/>
      </c>
      <c r="AX161" s="856" t="str">
        <f>IF($B161="","",INDEX('All CCC'!AX$7:AX$846,MATCH(WatchList!$B161,'All CCC'!$B$7:$B$846,0)))</f>
        <v/>
      </c>
      <c r="AY161" s="856" t="str">
        <f>IF($B161="","",INDEX('All CCC'!AY$7:AY$846,MATCH(WatchList!$B161,'All CCC'!$B$7:$B$846,0)))</f>
        <v/>
      </c>
      <c r="AZ161" s="856" t="str">
        <f>IF($B161="","",INDEX('All CCC'!AZ$7:AZ$846,MATCH(WatchList!$B161,'All CCC'!$B$7:$B$846,0)))</f>
        <v/>
      </c>
      <c r="BA161" s="856" t="str">
        <f>IF($B161="","",INDEX('All CCC'!BA$7:BA$846,MATCH(WatchList!$B161,'All CCC'!$B$7:$B$846,0)))</f>
        <v/>
      </c>
      <c r="BB161" s="856" t="str">
        <f>IF($B161="","",INDEX('All CCC'!BB$7:BB$846,MATCH(WatchList!$B161,'All CCC'!$B$7:$B$846,0)))</f>
        <v/>
      </c>
      <c r="BC161" s="856" t="str">
        <f>IF($B161="","",INDEX('All CCC'!BC$7:BC$846,MATCH(WatchList!$B161,'All CCC'!$B$7:$B$846,0)))</f>
        <v/>
      </c>
      <c r="BD161" s="856" t="str">
        <f>IF($B161="","",INDEX('All CCC'!BD$7:BD$846,MATCH(WatchList!$B161,'All CCC'!$B$7:$B$846,0)))</f>
        <v/>
      </c>
      <c r="BE161" s="856" t="str">
        <f>IF($B161="","",INDEX('All CCC'!BE$7:BE$846,MATCH(WatchList!$B161,'All CCC'!$B$7:$B$846,0)))</f>
        <v/>
      </c>
      <c r="BF161" s="856" t="str">
        <f>IF($B161="","",INDEX('All CCC'!BF$7:BF$846,MATCH(WatchList!$B161,'All CCC'!$B$7:$B$846,0)))</f>
        <v/>
      </c>
      <c r="BG161" s="856" t="str">
        <f>IF($B161="","",INDEX('All CCC'!BG$7:BG$846,MATCH(WatchList!$B161,'All CCC'!$B$7:$B$846,0)))</f>
        <v/>
      </c>
    </row>
    <row r="162" spans="1:59" x14ac:dyDescent="0.2">
      <c r="A162" s="550" t="str">
        <f>IF($B162="","",INDEX('All CCC'!A$7:A$846,MATCH(WatchList!$B162,'All CCC'!$B$7:$B$846,0)))</f>
        <v/>
      </c>
      <c r="B162" s="31"/>
      <c r="C162" s="856" t="str">
        <f>IF($B162="","",INDEX('All CCC'!C$7:C$846,MATCH(WatchList!$B162,'All CCC'!$B$7:$B$846,0)))</f>
        <v/>
      </c>
      <c r="D162" s="856" t="str">
        <f>IF($B162="","",INDEX('All CCC'!D$7:D$846,MATCH(WatchList!$B162,'All CCC'!$B$7:$B$846,0)))</f>
        <v/>
      </c>
      <c r="E162" s="856" t="str">
        <f>IF($B162="","",INDEX('All CCC'!E$7:E$846,MATCH(WatchList!$B162,'All CCC'!$B$7:$B$846,0)))</f>
        <v/>
      </c>
      <c r="F162" s="856" t="str">
        <f>IF($B162="","",INDEX('All CCC'!F$7:F$846,MATCH(WatchList!$B162,'All CCC'!$B$7:$B$846,0)))</f>
        <v/>
      </c>
      <c r="G162" s="856" t="str">
        <f>IF($B162="","",INDEX('All CCC'!G$7:G$846,MATCH(WatchList!$B162,'All CCC'!$B$7:$B$846,0)))</f>
        <v/>
      </c>
      <c r="H162" s="856" t="str">
        <f>IF($B162="","",INDEX('All CCC'!H$7:H$846,MATCH(WatchList!$B162,'All CCC'!$B$7:$B$846,0)))</f>
        <v/>
      </c>
      <c r="I162" s="856" t="str">
        <f>IF($B162="","",INDEX('All CCC'!I$7:I$846,MATCH(WatchList!$B162,'All CCC'!$B$7:$B$846,0)))</f>
        <v/>
      </c>
      <c r="J162" s="856" t="str">
        <f>IF($B162="","",INDEX('All CCC'!J$7:J$846,MATCH(WatchList!$B162,'All CCC'!$B$7:$B$846,0)))</f>
        <v/>
      </c>
      <c r="K162" s="856" t="str">
        <f>IF($B162="","",INDEX('All CCC'!K$7:K$846,MATCH(WatchList!$B162,'All CCC'!$B$7:$B$846,0)))</f>
        <v/>
      </c>
      <c r="L162" s="856" t="str">
        <f>IF($B162="","",INDEX('All CCC'!L$7:L$846,MATCH(WatchList!$B162,'All CCC'!$B$7:$B$846,0)))</f>
        <v/>
      </c>
      <c r="M162" s="856" t="str">
        <f>IF($B162="","",INDEX('All CCC'!M$7:M$846,MATCH(WatchList!$B162,'All CCC'!$B$7:$B$846,0)))</f>
        <v/>
      </c>
      <c r="N162" s="856" t="str">
        <f>IF($B162="","",INDEX('All CCC'!N$7:N$846,MATCH(WatchList!$B162,'All CCC'!$B$7:$B$846,0)))</f>
        <v/>
      </c>
      <c r="O162" s="856" t="str">
        <f>IF($B162="","",INDEX('All CCC'!O$7:O$846,MATCH(WatchList!$B162,'All CCC'!$B$7:$B$846,0)))</f>
        <v/>
      </c>
      <c r="P162" s="857" t="str">
        <f>IF($B162="","",INDEX('All CCC'!P$7:P$846,MATCH(WatchList!$B162,'All CCC'!$B$7:$B$846,0)))</f>
        <v/>
      </c>
      <c r="Q162" s="857" t="str">
        <f>IF($B162="","",INDEX('All CCC'!Q$7:Q$846,MATCH(WatchList!$B162,'All CCC'!$B$7:$B$846,0)))</f>
        <v/>
      </c>
      <c r="R162" s="856" t="str">
        <f>IF($B162="","",INDEX('All CCC'!R$7:R$846,MATCH(WatchList!$B162,'All CCC'!$B$7:$B$846,0)))</f>
        <v/>
      </c>
      <c r="S162" s="856" t="str">
        <f>IF($B162="","",INDEX('All CCC'!S$7:S$846,MATCH(WatchList!$B162,'All CCC'!$B$7:$B$846,0)))</f>
        <v/>
      </c>
      <c r="T162" s="856" t="str">
        <f>IF($B162="","",INDEX('All CCC'!T$7:T$846,MATCH(WatchList!$B162,'All CCC'!$B$7:$B$846,0)))</f>
        <v/>
      </c>
      <c r="U162" s="856" t="str">
        <f>IF($B162="","",INDEX('All CCC'!U$7:U$846,MATCH(WatchList!$B162,'All CCC'!$B$7:$B$846,0)))</f>
        <v/>
      </c>
      <c r="V162" s="856" t="str">
        <f>IF($B162="","",INDEX('All CCC'!V$7:V$846,MATCH(WatchList!$B162,'All CCC'!$B$7:$B$846,0)))</f>
        <v/>
      </c>
      <c r="W162" s="856" t="str">
        <f>IF($B162="","",INDEX('All CCC'!W$7:W$846,MATCH(WatchList!$B162,'All CCC'!$B$7:$B$846,0)))</f>
        <v/>
      </c>
      <c r="X162" s="856" t="str">
        <f>IF($B162="","",INDEX('All CCC'!X$7:X$846,MATCH(WatchList!$B162,'All CCC'!$B$7:$B$846,0)))</f>
        <v/>
      </c>
      <c r="Y162" s="856" t="str">
        <f>IF($B162="","",INDEX('All CCC'!Y$7:Y$846,MATCH(WatchList!$B162,'All CCC'!$B$7:$B$846,0)))</f>
        <v/>
      </c>
      <c r="Z162" s="856" t="str">
        <f>IF($B162="","",INDEX('All CCC'!Z$7:Z$846,MATCH(WatchList!$B162,'All CCC'!$B$7:$B$846,0)))</f>
        <v/>
      </c>
      <c r="AA162" s="856" t="str">
        <f>IF($B162="","",INDEX('All CCC'!AA$7:AA$846,MATCH(WatchList!$B162,'All CCC'!$B$7:$B$846,0)))</f>
        <v/>
      </c>
      <c r="AB162" s="856" t="str">
        <f>IF($B162="","",INDEX('All CCC'!AB$7:AB$846,MATCH(WatchList!$B162,'All CCC'!$B$7:$B$846,0)))</f>
        <v/>
      </c>
      <c r="AC162" s="856" t="str">
        <f>IF($B162="","",INDEX('All CCC'!AC$7:AC$846,MATCH(WatchList!$B162,'All CCC'!$B$7:$B$846,0)))</f>
        <v/>
      </c>
      <c r="AD162" s="856" t="str">
        <f>IF($B162="","",INDEX('All CCC'!AD$7:AD$846,MATCH(WatchList!$B162,'All CCC'!$B$7:$B$846,0)))</f>
        <v/>
      </c>
      <c r="AE162" s="856" t="str">
        <f>IF($B162="","",INDEX('All CCC'!AE$7:AE$846,MATCH(WatchList!$B162,'All CCC'!$B$7:$B$846,0)))</f>
        <v/>
      </c>
      <c r="AF162" s="856" t="str">
        <f>IF($B162="","",INDEX('All CCC'!AF$7:AF$846,MATCH(WatchList!$B162,'All CCC'!$B$7:$B$846,0)))</f>
        <v/>
      </c>
      <c r="AG162" s="856" t="str">
        <f>IF($B162="","",INDEX('All CCC'!AG$7:AG$846,MATCH(WatchList!$B162,'All CCC'!$B$7:$B$846,0)))</f>
        <v/>
      </c>
      <c r="AH162" s="856" t="str">
        <f>IF($B162="","",INDEX('All CCC'!AH$7:AH$846,MATCH(WatchList!$B162,'All CCC'!$B$7:$B$846,0)))</f>
        <v/>
      </c>
      <c r="AI162" s="856" t="str">
        <f>IF($B162="","",INDEX('All CCC'!AI$7:AI$846,MATCH(WatchList!$B162,'All CCC'!$B$7:$B$846,0)))</f>
        <v/>
      </c>
      <c r="AJ162" s="856" t="str">
        <f>IF($B162="","",INDEX('All CCC'!AJ$7:AJ$846,MATCH(WatchList!$B162,'All CCC'!$B$7:$B$846,0)))</f>
        <v/>
      </c>
      <c r="AK162" s="856" t="str">
        <f>IF($B162="","",INDEX('All CCC'!AK$7:AK$846,MATCH(WatchList!$B162,'All CCC'!$B$7:$B$846,0)))</f>
        <v/>
      </c>
      <c r="AL162" s="856" t="str">
        <f>IF($B162="","",INDEX('All CCC'!AL$7:AL$846,MATCH(WatchList!$B162,'All CCC'!$B$7:$B$846,0)))</f>
        <v/>
      </c>
      <c r="AM162" s="856" t="str">
        <f>IF($B162="","",INDEX('All CCC'!AM$7:AM$846,MATCH(WatchList!$B162,'All CCC'!$B$7:$B$846,0)))</f>
        <v/>
      </c>
      <c r="AN162" s="856" t="str">
        <f>IF($B162="","",INDEX('All CCC'!AN$7:AN$846,MATCH(WatchList!$B162,'All CCC'!$B$7:$B$846,0)))</f>
        <v/>
      </c>
      <c r="AO162" s="856" t="str">
        <f>IF($B162="","",INDEX('All CCC'!AO$7:AO$846,MATCH(WatchList!$B162,'All CCC'!$B$7:$B$846,0)))</f>
        <v/>
      </c>
      <c r="AP162" s="856" t="str">
        <f>IF($B162="","",INDEX('All CCC'!AP$7:AP$846,MATCH(WatchList!$B162,'All CCC'!$B$7:$B$846,0)))</f>
        <v/>
      </c>
      <c r="AQ162" s="856" t="str">
        <f>IF($B162="","",INDEX('All CCC'!AQ$7:AQ$846,MATCH(WatchList!$B162,'All CCC'!$B$7:$B$846,0)))</f>
        <v/>
      </c>
      <c r="AR162" s="856" t="str">
        <f>IF($B162="","",INDEX('All CCC'!AR$7:AR$846,MATCH(WatchList!$B162,'All CCC'!$B$7:$B$846,0)))</f>
        <v/>
      </c>
      <c r="AS162" s="856" t="str">
        <f>IF($B162="","",INDEX('All CCC'!AS$7:AS$846,MATCH(WatchList!$B162,'All CCC'!$B$7:$B$846,0)))</f>
        <v/>
      </c>
      <c r="AT162" s="856" t="str">
        <f>IF($B162="","",INDEX('All CCC'!AT$7:AT$846,MATCH(WatchList!$B162,'All CCC'!$B$7:$B$846,0)))</f>
        <v/>
      </c>
      <c r="AU162" s="856" t="str">
        <f>IF($B162="","",INDEX('All CCC'!AU$7:AU$846,MATCH(WatchList!$B162,'All CCC'!$B$7:$B$846,0)))</f>
        <v/>
      </c>
      <c r="AV162" s="856" t="str">
        <f>IF($B162="","",INDEX('All CCC'!AV$7:AV$846,MATCH(WatchList!$B162,'All CCC'!$B$7:$B$846,0)))</f>
        <v/>
      </c>
      <c r="AW162" s="856" t="str">
        <f>IF($B162="","",INDEX('All CCC'!AW$7:AW$846,MATCH(WatchList!$B162,'All CCC'!$B$7:$B$846,0)))</f>
        <v/>
      </c>
      <c r="AX162" s="856" t="str">
        <f>IF($B162="","",INDEX('All CCC'!AX$7:AX$846,MATCH(WatchList!$B162,'All CCC'!$B$7:$B$846,0)))</f>
        <v/>
      </c>
      <c r="AY162" s="856" t="str">
        <f>IF($B162="","",INDEX('All CCC'!AY$7:AY$846,MATCH(WatchList!$B162,'All CCC'!$B$7:$B$846,0)))</f>
        <v/>
      </c>
      <c r="AZ162" s="856" t="str">
        <f>IF($B162="","",INDEX('All CCC'!AZ$7:AZ$846,MATCH(WatchList!$B162,'All CCC'!$B$7:$B$846,0)))</f>
        <v/>
      </c>
      <c r="BA162" s="856" t="str">
        <f>IF($B162="","",INDEX('All CCC'!BA$7:BA$846,MATCH(WatchList!$B162,'All CCC'!$B$7:$B$846,0)))</f>
        <v/>
      </c>
      <c r="BB162" s="856" t="str">
        <f>IF($B162="","",INDEX('All CCC'!BB$7:BB$846,MATCH(WatchList!$B162,'All CCC'!$B$7:$B$846,0)))</f>
        <v/>
      </c>
      <c r="BC162" s="856" t="str">
        <f>IF($B162="","",INDEX('All CCC'!BC$7:BC$846,MATCH(WatchList!$B162,'All CCC'!$B$7:$B$846,0)))</f>
        <v/>
      </c>
      <c r="BD162" s="856" t="str">
        <f>IF($B162="","",INDEX('All CCC'!BD$7:BD$846,MATCH(WatchList!$B162,'All CCC'!$B$7:$B$846,0)))</f>
        <v/>
      </c>
      <c r="BE162" s="856" t="str">
        <f>IF($B162="","",INDEX('All CCC'!BE$7:BE$846,MATCH(WatchList!$B162,'All CCC'!$B$7:$B$846,0)))</f>
        <v/>
      </c>
      <c r="BF162" s="856" t="str">
        <f>IF($B162="","",INDEX('All CCC'!BF$7:BF$846,MATCH(WatchList!$B162,'All CCC'!$B$7:$B$846,0)))</f>
        <v/>
      </c>
      <c r="BG162" s="856" t="str">
        <f>IF($B162="","",INDEX('All CCC'!BG$7:BG$846,MATCH(WatchList!$B162,'All CCC'!$B$7:$B$846,0)))</f>
        <v/>
      </c>
    </row>
    <row r="163" spans="1:59" x14ac:dyDescent="0.2">
      <c r="A163" s="550" t="str">
        <f>IF($B163="","",INDEX('All CCC'!A$7:A$846,MATCH(WatchList!$B163,'All CCC'!$B$7:$B$846,0)))</f>
        <v/>
      </c>
      <c r="B163" s="31"/>
      <c r="C163" s="856" t="str">
        <f>IF($B163="","",INDEX('All CCC'!C$7:C$846,MATCH(WatchList!$B163,'All CCC'!$B$7:$B$846,0)))</f>
        <v/>
      </c>
      <c r="D163" s="856" t="str">
        <f>IF($B163="","",INDEX('All CCC'!D$7:D$846,MATCH(WatchList!$B163,'All CCC'!$B$7:$B$846,0)))</f>
        <v/>
      </c>
      <c r="E163" s="856" t="str">
        <f>IF($B163="","",INDEX('All CCC'!E$7:E$846,MATCH(WatchList!$B163,'All CCC'!$B$7:$B$846,0)))</f>
        <v/>
      </c>
      <c r="F163" s="856" t="str">
        <f>IF($B163="","",INDEX('All CCC'!F$7:F$846,MATCH(WatchList!$B163,'All CCC'!$B$7:$B$846,0)))</f>
        <v/>
      </c>
      <c r="G163" s="856" t="str">
        <f>IF($B163="","",INDEX('All CCC'!G$7:G$846,MATCH(WatchList!$B163,'All CCC'!$B$7:$B$846,0)))</f>
        <v/>
      </c>
      <c r="H163" s="856" t="str">
        <f>IF($B163="","",INDEX('All CCC'!H$7:H$846,MATCH(WatchList!$B163,'All CCC'!$B$7:$B$846,0)))</f>
        <v/>
      </c>
      <c r="I163" s="856" t="str">
        <f>IF($B163="","",INDEX('All CCC'!I$7:I$846,MATCH(WatchList!$B163,'All CCC'!$B$7:$B$846,0)))</f>
        <v/>
      </c>
      <c r="J163" s="856" t="str">
        <f>IF($B163="","",INDEX('All CCC'!J$7:J$846,MATCH(WatchList!$B163,'All CCC'!$B$7:$B$846,0)))</f>
        <v/>
      </c>
      <c r="K163" s="856" t="str">
        <f>IF($B163="","",INDEX('All CCC'!K$7:K$846,MATCH(WatchList!$B163,'All CCC'!$B$7:$B$846,0)))</f>
        <v/>
      </c>
      <c r="L163" s="856" t="str">
        <f>IF($B163="","",INDEX('All CCC'!L$7:L$846,MATCH(WatchList!$B163,'All CCC'!$B$7:$B$846,0)))</f>
        <v/>
      </c>
      <c r="M163" s="856" t="str">
        <f>IF($B163="","",INDEX('All CCC'!M$7:M$846,MATCH(WatchList!$B163,'All CCC'!$B$7:$B$846,0)))</f>
        <v/>
      </c>
      <c r="N163" s="856" t="str">
        <f>IF($B163="","",INDEX('All CCC'!N$7:N$846,MATCH(WatchList!$B163,'All CCC'!$B$7:$B$846,0)))</f>
        <v/>
      </c>
      <c r="O163" s="856" t="str">
        <f>IF($B163="","",INDEX('All CCC'!O$7:O$846,MATCH(WatchList!$B163,'All CCC'!$B$7:$B$846,0)))</f>
        <v/>
      </c>
      <c r="P163" s="857" t="str">
        <f>IF($B163="","",INDEX('All CCC'!P$7:P$846,MATCH(WatchList!$B163,'All CCC'!$B$7:$B$846,0)))</f>
        <v/>
      </c>
      <c r="Q163" s="857" t="str">
        <f>IF($B163="","",INDEX('All CCC'!Q$7:Q$846,MATCH(WatchList!$B163,'All CCC'!$B$7:$B$846,0)))</f>
        <v/>
      </c>
      <c r="R163" s="856" t="str">
        <f>IF($B163="","",INDEX('All CCC'!R$7:R$846,MATCH(WatchList!$B163,'All CCC'!$B$7:$B$846,0)))</f>
        <v/>
      </c>
      <c r="S163" s="856" t="str">
        <f>IF($B163="","",INDEX('All CCC'!S$7:S$846,MATCH(WatchList!$B163,'All CCC'!$B$7:$B$846,0)))</f>
        <v/>
      </c>
      <c r="T163" s="856" t="str">
        <f>IF($B163="","",INDEX('All CCC'!T$7:T$846,MATCH(WatchList!$B163,'All CCC'!$B$7:$B$846,0)))</f>
        <v/>
      </c>
      <c r="U163" s="856" t="str">
        <f>IF($B163="","",INDEX('All CCC'!U$7:U$846,MATCH(WatchList!$B163,'All CCC'!$B$7:$B$846,0)))</f>
        <v/>
      </c>
      <c r="V163" s="856" t="str">
        <f>IF($B163="","",INDEX('All CCC'!V$7:V$846,MATCH(WatchList!$B163,'All CCC'!$B$7:$B$846,0)))</f>
        <v/>
      </c>
      <c r="W163" s="856" t="str">
        <f>IF($B163="","",INDEX('All CCC'!W$7:W$846,MATCH(WatchList!$B163,'All CCC'!$B$7:$B$846,0)))</f>
        <v/>
      </c>
      <c r="X163" s="856" t="str">
        <f>IF($B163="","",INDEX('All CCC'!X$7:X$846,MATCH(WatchList!$B163,'All CCC'!$B$7:$B$846,0)))</f>
        <v/>
      </c>
      <c r="Y163" s="856" t="str">
        <f>IF($B163="","",INDEX('All CCC'!Y$7:Y$846,MATCH(WatchList!$B163,'All CCC'!$B$7:$B$846,0)))</f>
        <v/>
      </c>
      <c r="Z163" s="856" t="str">
        <f>IF($B163="","",INDEX('All CCC'!Z$7:Z$846,MATCH(WatchList!$B163,'All CCC'!$B$7:$B$846,0)))</f>
        <v/>
      </c>
      <c r="AA163" s="856" t="str">
        <f>IF($B163="","",INDEX('All CCC'!AA$7:AA$846,MATCH(WatchList!$B163,'All CCC'!$B$7:$B$846,0)))</f>
        <v/>
      </c>
      <c r="AB163" s="856" t="str">
        <f>IF($B163="","",INDEX('All CCC'!AB$7:AB$846,MATCH(WatchList!$B163,'All CCC'!$B$7:$B$846,0)))</f>
        <v/>
      </c>
      <c r="AC163" s="856" t="str">
        <f>IF($B163="","",INDEX('All CCC'!AC$7:AC$846,MATCH(WatchList!$B163,'All CCC'!$B$7:$B$846,0)))</f>
        <v/>
      </c>
      <c r="AD163" s="856" t="str">
        <f>IF($B163="","",INDEX('All CCC'!AD$7:AD$846,MATCH(WatchList!$B163,'All CCC'!$B$7:$B$846,0)))</f>
        <v/>
      </c>
      <c r="AE163" s="856" t="str">
        <f>IF($B163="","",INDEX('All CCC'!AE$7:AE$846,MATCH(WatchList!$B163,'All CCC'!$B$7:$B$846,0)))</f>
        <v/>
      </c>
      <c r="AF163" s="856" t="str">
        <f>IF($B163="","",INDEX('All CCC'!AF$7:AF$846,MATCH(WatchList!$B163,'All CCC'!$B$7:$B$846,0)))</f>
        <v/>
      </c>
      <c r="AG163" s="856" t="str">
        <f>IF($B163="","",INDEX('All CCC'!AG$7:AG$846,MATCH(WatchList!$B163,'All CCC'!$B$7:$B$846,0)))</f>
        <v/>
      </c>
      <c r="AH163" s="856" t="str">
        <f>IF($B163="","",INDEX('All CCC'!AH$7:AH$846,MATCH(WatchList!$B163,'All CCC'!$B$7:$B$846,0)))</f>
        <v/>
      </c>
      <c r="AI163" s="856" t="str">
        <f>IF($B163="","",INDEX('All CCC'!AI$7:AI$846,MATCH(WatchList!$B163,'All CCC'!$B$7:$B$846,0)))</f>
        <v/>
      </c>
      <c r="AJ163" s="856" t="str">
        <f>IF($B163="","",INDEX('All CCC'!AJ$7:AJ$846,MATCH(WatchList!$B163,'All CCC'!$B$7:$B$846,0)))</f>
        <v/>
      </c>
      <c r="AK163" s="856" t="str">
        <f>IF($B163="","",INDEX('All CCC'!AK$7:AK$846,MATCH(WatchList!$B163,'All CCC'!$B$7:$B$846,0)))</f>
        <v/>
      </c>
      <c r="AL163" s="856" t="str">
        <f>IF($B163="","",INDEX('All CCC'!AL$7:AL$846,MATCH(WatchList!$B163,'All CCC'!$B$7:$B$846,0)))</f>
        <v/>
      </c>
      <c r="AM163" s="856" t="str">
        <f>IF($B163="","",INDEX('All CCC'!AM$7:AM$846,MATCH(WatchList!$B163,'All CCC'!$B$7:$B$846,0)))</f>
        <v/>
      </c>
      <c r="AN163" s="856" t="str">
        <f>IF($B163="","",INDEX('All CCC'!AN$7:AN$846,MATCH(WatchList!$B163,'All CCC'!$B$7:$B$846,0)))</f>
        <v/>
      </c>
      <c r="AO163" s="856" t="str">
        <f>IF($B163="","",INDEX('All CCC'!AO$7:AO$846,MATCH(WatchList!$B163,'All CCC'!$B$7:$B$846,0)))</f>
        <v/>
      </c>
      <c r="AP163" s="856" t="str">
        <f>IF($B163="","",INDEX('All CCC'!AP$7:AP$846,MATCH(WatchList!$B163,'All CCC'!$B$7:$B$846,0)))</f>
        <v/>
      </c>
      <c r="AQ163" s="856" t="str">
        <f>IF($B163="","",INDEX('All CCC'!AQ$7:AQ$846,MATCH(WatchList!$B163,'All CCC'!$B$7:$B$846,0)))</f>
        <v/>
      </c>
      <c r="AR163" s="856" t="str">
        <f>IF($B163="","",INDEX('All CCC'!AR$7:AR$846,MATCH(WatchList!$B163,'All CCC'!$B$7:$B$846,0)))</f>
        <v/>
      </c>
      <c r="AS163" s="856" t="str">
        <f>IF($B163="","",INDEX('All CCC'!AS$7:AS$846,MATCH(WatchList!$B163,'All CCC'!$B$7:$B$846,0)))</f>
        <v/>
      </c>
      <c r="AT163" s="856" t="str">
        <f>IF($B163="","",INDEX('All CCC'!AT$7:AT$846,MATCH(WatchList!$B163,'All CCC'!$B$7:$B$846,0)))</f>
        <v/>
      </c>
      <c r="AU163" s="856" t="str">
        <f>IF($B163="","",INDEX('All CCC'!AU$7:AU$846,MATCH(WatchList!$B163,'All CCC'!$B$7:$B$846,0)))</f>
        <v/>
      </c>
      <c r="AV163" s="856" t="str">
        <f>IF($B163="","",INDEX('All CCC'!AV$7:AV$846,MATCH(WatchList!$B163,'All CCC'!$B$7:$B$846,0)))</f>
        <v/>
      </c>
      <c r="AW163" s="856" t="str">
        <f>IF($B163="","",INDEX('All CCC'!AW$7:AW$846,MATCH(WatchList!$B163,'All CCC'!$B$7:$B$846,0)))</f>
        <v/>
      </c>
      <c r="AX163" s="856" t="str">
        <f>IF($B163="","",INDEX('All CCC'!AX$7:AX$846,MATCH(WatchList!$B163,'All CCC'!$B$7:$B$846,0)))</f>
        <v/>
      </c>
      <c r="AY163" s="856" t="str">
        <f>IF($B163="","",INDEX('All CCC'!AY$7:AY$846,MATCH(WatchList!$B163,'All CCC'!$B$7:$B$846,0)))</f>
        <v/>
      </c>
      <c r="AZ163" s="856" t="str">
        <f>IF($B163="","",INDEX('All CCC'!AZ$7:AZ$846,MATCH(WatchList!$B163,'All CCC'!$B$7:$B$846,0)))</f>
        <v/>
      </c>
      <c r="BA163" s="856" t="str">
        <f>IF($B163="","",INDEX('All CCC'!BA$7:BA$846,MATCH(WatchList!$B163,'All CCC'!$B$7:$B$846,0)))</f>
        <v/>
      </c>
      <c r="BB163" s="856" t="str">
        <f>IF($B163="","",INDEX('All CCC'!BB$7:BB$846,MATCH(WatchList!$B163,'All CCC'!$B$7:$B$846,0)))</f>
        <v/>
      </c>
      <c r="BC163" s="856" t="str">
        <f>IF($B163="","",INDEX('All CCC'!BC$7:BC$846,MATCH(WatchList!$B163,'All CCC'!$B$7:$B$846,0)))</f>
        <v/>
      </c>
      <c r="BD163" s="856" t="str">
        <f>IF($B163="","",INDEX('All CCC'!BD$7:BD$846,MATCH(WatchList!$B163,'All CCC'!$B$7:$B$846,0)))</f>
        <v/>
      </c>
      <c r="BE163" s="856" t="str">
        <f>IF($B163="","",INDEX('All CCC'!BE$7:BE$846,MATCH(WatchList!$B163,'All CCC'!$B$7:$B$846,0)))</f>
        <v/>
      </c>
      <c r="BF163" s="856" t="str">
        <f>IF($B163="","",INDEX('All CCC'!BF$7:BF$846,MATCH(WatchList!$B163,'All CCC'!$B$7:$B$846,0)))</f>
        <v/>
      </c>
      <c r="BG163" s="856" t="str">
        <f>IF($B163="","",INDEX('All CCC'!BG$7:BG$846,MATCH(WatchList!$B163,'All CCC'!$B$7:$B$846,0)))</f>
        <v/>
      </c>
    </row>
    <row r="164" spans="1:59" x14ac:dyDescent="0.2">
      <c r="A164" s="550" t="str">
        <f>IF($B164="","",INDEX('All CCC'!A$7:A$846,MATCH(WatchList!$B164,'All CCC'!$B$7:$B$846,0)))</f>
        <v/>
      </c>
      <c r="B164" s="31"/>
      <c r="C164" s="856" t="str">
        <f>IF($B164="","",INDEX('All CCC'!C$7:C$846,MATCH(WatchList!$B164,'All CCC'!$B$7:$B$846,0)))</f>
        <v/>
      </c>
      <c r="D164" s="856" t="str">
        <f>IF($B164="","",INDEX('All CCC'!D$7:D$846,MATCH(WatchList!$B164,'All CCC'!$B$7:$B$846,0)))</f>
        <v/>
      </c>
      <c r="E164" s="856" t="str">
        <f>IF($B164="","",INDEX('All CCC'!E$7:E$846,MATCH(WatchList!$B164,'All CCC'!$B$7:$B$846,0)))</f>
        <v/>
      </c>
      <c r="F164" s="856" t="str">
        <f>IF($B164="","",INDEX('All CCC'!F$7:F$846,MATCH(WatchList!$B164,'All CCC'!$B$7:$B$846,0)))</f>
        <v/>
      </c>
      <c r="G164" s="856" t="str">
        <f>IF($B164="","",INDEX('All CCC'!G$7:G$846,MATCH(WatchList!$B164,'All CCC'!$B$7:$B$846,0)))</f>
        <v/>
      </c>
      <c r="H164" s="856" t="str">
        <f>IF($B164="","",INDEX('All CCC'!H$7:H$846,MATCH(WatchList!$B164,'All CCC'!$B$7:$B$846,0)))</f>
        <v/>
      </c>
      <c r="I164" s="856" t="str">
        <f>IF($B164="","",INDEX('All CCC'!I$7:I$846,MATCH(WatchList!$B164,'All CCC'!$B$7:$B$846,0)))</f>
        <v/>
      </c>
      <c r="J164" s="856" t="str">
        <f>IF($B164="","",INDEX('All CCC'!J$7:J$846,MATCH(WatchList!$B164,'All CCC'!$B$7:$B$846,0)))</f>
        <v/>
      </c>
      <c r="K164" s="856" t="str">
        <f>IF($B164="","",INDEX('All CCC'!K$7:K$846,MATCH(WatchList!$B164,'All CCC'!$B$7:$B$846,0)))</f>
        <v/>
      </c>
      <c r="L164" s="856" t="str">
        <f>IF($B164="","",INDEX('All CCC'!L$7:L$846,MATCH(WatchList!$B164,'All CCC'!$B$7:$B$846,0)))</f>
        <v/>
      </c>
      <c r="M164" s="856" t="str">
        <f>IF($B164="","",INDEX('All CCC'!M$7:M$846,MATCH(WatchList!$B164,'All CCC'!$B$7:$B$846,0)))</f>
        <v/>
      </c>
      <c r="N164" s="856" t="str">
        <f>IF($B164="","",INDEX('All CCC'!N$7:N$846,MATCH(WatchList!$B164,'All CCC'!$B$7:$B$846,0)))</f>
        <v/>
      </c>
      <c r="O164" s="856" t="str">
        <f>IF($B164="","",INDEX('All CCC'!O$7:O$846,MATCH(WatchList!$B164,'All CCC'!$B$7:$B$846,0)))</f>
        <v/>
      </c>
      <c r="P164" s="857" t="str">
        <f>IF($B164="","",INDEX('All CCC'!P$7:P$846,MATCH(WatchList!$B164,'All CCC'!$B$7:$B$846,0)))</f>
        <v/>
      </c>
      <c r="Q164" s="857" t="str">
        <f>IF($B164="","",INDEX('All CCC'!Q$7:Q$846,MATCH(WatchList!$B164,'All CCC'!$B$7:$B$846,0)))</f>
        <v/>
      </c>
      <c r="R164" s="856" t="str">
        <f>IF($B164="","",INDEX('All CCC'!R$7:R$846,MATCH(WatchList!$B164,'All CCC'!$B$7:$B$846,0)))</f>
        <v/>
      </c>
      <c r="S164" s="856" t="str">
        <f>IF($B164="","",INDEX('All CCC'!S$7:S$846,MATCH(WatchList!$B164,'All CCC'!$B$7:$B$846,0)))</f>
        <v/>
      </c>
      <c r="T164" s="856" t="str">
        <f>IF($B164="","",INDEX('All CCC'!T$7:T$846,MATCH(WatchList!$B164,'All CCC'!$B$7:$B$846,0)))</f>
        <v/>
      </c>
      <c r="U164" s="856" t="str">
        <f>IF($B164="","",INDEX('All CCC'!U$7:U$846,MATCH(WatchList!$B164,'All CCC'!$B$7:$B$846,0)))</f>
        <v/>
      </c>
      <c r="V164" s="856" t="str">
        <f>IF($B164="","",INDEX('All CCC'!V$7:V$846,MATCH(WatchList!$B164,'All CCC'!$B$7:$B$846,0)))</f>
        <v/>
      </c>
      <c r="W164" s="856" t="str">
        <f>IF($B164="","",INDEX('All CCC'!W$7:W$846,MATCH(WatchList!$B164,'All CCC'!$B$7:$B$846,0)))</f>
        <v/>
      </c>
      <c r="X164" s="856" t="str">
        <f>IF($B164="","",INDEX('All CCC'!X$7:X$846,MATCH(WatchList!$B164,'All CCC'!$B$7:$B$846,0)))</f>
        <v/>
      </c>
      <c r="Y164" s="856" t="str">
        <f>IF($B164="","",INDEX('All CCC'!Y$7:Y$846,MATCH(WatchList!$B164,'All CCC'!$B$7:$B$846,0)))</f>
        <v/>
      </c>
      <c r="Z164" s="856" t="str">
        <f>IF($B164="","",INDEX('All CCC'!Z$7:Z$846,MATCH(WatchList!$B164,'All CCC'!$B$7:$B$846,0)))</f>
        <v/>
      </c>
      <c r="AA164" s="856" t="str">
        <f>IF($B164="","",INDEX('All CCC'!AA$7:AA$846,MATCH(WatchList!$B164,'All CCC'!$B$7:$B$846,0)))</f>
        <v/>
      </c>
      <c r="AB164" s="856" t="str">
        <f>IF($B164="","",INDEX('All CCC'!AB$7:AB$846,MATCH(WatchList!$B164,'All CCC'!$B$7:$B$846,0)))</f>
        <v/>
      </c>
      <c r="AC164" s="856" t="str">
        <f>IF($B164="","",INDEX('All CCC'!AC$7:AC$846,MATCH(WatchList!$B164,'All CCC'!$B$7:$B$846,0)))</f>
        <v/>
      </c>
      <c r="AD164" s="856" t="str">
        <f>IF($B164="","",INDEX('All CCC'!AD$7:AD$846,MATCH(WatchList!$B164,'All CCC'!$B$7:$B$846,0)))</f>
        <v/>
      </c>
      <c r="AE164" s="856" t="str">
        <f>IF($B164="","",INDEX('All CCC'!AE$7:AE$846,MATCH(WatchList!$B164,'All CCC'!$B$7:$B$846,0)))</f>
        <v/>
      </c>
      <c r="AF164" s="856" t="str">
        <f>IF($B164="","",INDEX('All CCC'!AF$7:AF$846,MATCH(WatchList!$B164,'All CCC'!$B$7:$B$846,0)))</f>
        <v/>
      </c>
      <c r="AG164" s="856" t="str">
        <f>IF($B164="","",INDEX('All CCC'!AG$7:AG$846,MATCH(WatchList!$B164,'All CCC'!$B$7:$B$846,0)))</f>
        <v/>
      </c>
      <c r="AH164" s="856" t="str">
        <f>IF($B164="","",INDEX('All CCC'!AH$7:AH$846,MATCH(WatchList!$B164,'All CCC'!$B$7:$B$846,0)))</f>
        <v/>
      </c>
      <c r="AI164" s="856" t="str">
        <f>IF($B164="","",INDEX('All CCC'!AI$7:AI$846,MATCH(WatchList!$B164,'All CCC'!$B$7:$B$846,0)))</f>
        <v/>
      </c>
      <c r="AJ164" s="856" t="str">
        <f>IF($B164="","",INDEX('All CCC'!AJ$7:AJ$846,MATCH(WatchList!$B164,'All CCC'!$B$7:$B$846,0)))</f>
        <v/>
      </c>
      <c r="AK164" s="856" t="str">
        <f>IF($B164="","",INDEX('All CCC'!AK$7:AK$846,MATCH(WatchList!$B164,'All CCC'!$B$7:$B$846,0)))</f>
        <v/>
      </c>
      <c r="AL164" s="856" t="str">
        <f>IF($B164="","",INDEX('All CCC'!AL$7:AL$846,MATCH(WatchList!$B164,'All CCC'!$B$7:$B$846,0)))</f>
        <v/>
      </c>
      <c r="AM164" s="856" t="str">
        <f>IF($B164="","",INDEX('All CCC'!AM$7:AM$846,MATCH(WatchList!$B164,'All CCC'!$B$7:$B$846,0)))</f>
        <v/>
      </c>
      <c r="AN164" s="856" t="str">
        <f>IF($B164="","",INDEX('All CCC'!AN$7:AN$846,MATCH(WatchList!$B164,'All CCC'!$B$7:$B$846,0)))</f>
        <v/>
      </c>
      <c r="AO164" s="856" t="str">
        <f>IF($B164="","",INDEX('All CCC'!AO$7:AO$846,MATCH(WatchList!$B164,'All CCC'!$B$7:$B$846,0)))</f>
        <v/>
      </c>
      <c r="AP164" s="856" t="str">
        <f>IF($B164="","",INDEX('All CCC'!AP$7:AP$846,MATCH(WatchList!$B164,'All CCC'!$B$7:$B$846,0)))</f>
        <v/>
      </c>
      <c r="AQ164" s="856" t="str">
        <f>IF($B164="","",INDEX('All CCC'!AQ$7:AQ$846,MATCH(WatchList!$B164,'All CCC'!$B$7:$B$846,0)))</f>
        <v/>
      </c>
      <c r="AR164" s="856" t="str">
        <f>IF($B164="","",INDEX('All CCC'!AR$7:AR$846,MATCH(WatchList!$B164,'All CCC'!$B$7:$B$846,0)))</f>
        <v/>
      </c>
      <c r="AS164" s="856" t="str">
        <f>IF($B164="","",INDEX('All CCC'!AS$7:AS$846,MATCH(WatchList!$B164,'All CCC'!$B$7:$B$846,0)))</f>
        <v/>
      </c>
      <c r="AT164" s="856" t="str">
        <f>IF($B164="","",INDEX('All CCC'!AT$7:AT$846,MATCH(WatchList!$B164,'All CCC'!$B$7:$B$846,0)))</f>
        <v/>
      </c>
      <c r="AU164" s="856" t="str">
        <f>IF($B164="","",INDEX('All CCC'!AU$7:AU$846,MATCH(WatchList!$B164,'All CCC'!$B$7:$B$846,0)))</f>
        <v/>
      </c>
      <c r="AV164" s="856" t="str">
        <f>IF($B164="","",INDEX('All CCC'!AV$7:AV$846,MATCH(WatchList!$B164,'All CCC'!$B$7:$B$846,0)))</f>
        <v/>
      </c>
      <c r="AW164" s="856" t="str">
        <f>IF($B164="","",INDEX('All CCC'!AW$7:AW$846,MATCH(WatchList!$B164,'All CCC'!$B$7:$B$846,0)))</f>
        <v/>
      </c>
      <c r="AX164" s="856" t="str">
        <f>IF($B164="","",INDEX('All CCC'!AX$7:AX$846,MATCH(WatchList!$B164,'All CCC'!$B$7:$B$846,0)))</f>
        <v/>
      </c>
      <c r="AY164" s="856" t="str">
        <f>IF($B164="","",INDEX('All CCC'!AY$7:AY$846,MATCH(WatchList!$B164,'All CCC'!$B$7:$B$846,0)))</f>
        <v/>
      </c>
      <c r="AZ164" s="856" t="str">
        <f>IF($B164="","",INDEX('All CCC'!AZ$7:AZ$846,MATCH(WatchList!$B164,'All CCC'!$B$7:$B$846,0)))</f>
        <v/>
      </c>
      <c r="BA164" s="856" t="str">
        <f>IF($B164="","",INDEX('All CCC'!BA$7:BA$846,MATCH(WatchList!$B164,'All CCC'!$B$7:$B$846,0)))</f>
        <v/>
      </c>
      <c r="BB164" s="856" t="str">
        <f>IF($B164="","",INDEX('All CCC'!BB$7:BB$846,MATCH(WatchList!$B164,'All CCC'!$B$7:$B$846,0)))</f>
        <v/>
      </c>
      <c r="BC164" s="856" t="str">
        <f>IF($B164="","",INDEX('All CCC'!BC$7:BC$846,MATCH(WatchList!$B164,'All CCC'!$B$7:$B$846,0)))</f>
        <v/>
      </c>
      <c r="BD164" s="856" t="str">
        <f>IF($B164="","",INDEX('All CCC'!BD$7:BD$846,MATCH(WatchList!$B164,'All CCC'!$B$7:$B$846,0)))</f>
        <v/>
      </c>
      <c r="BE164" s="856" t="str">
        <f>IF($B164="","",INDEX('All CCC'!BE$7:BE$846,MATCH(WatchList!$B164,'All CCC'!$B$7:$B$846,0)))</f>
        <v/>
      </c>
      <c r="BF164" s="856" t="str">
        <f>IF($B164="","",INDEX('All CCC'!BF$7:BF$846,MATCH(WatchList!$B164,'All CCC'!$B$7:$B$846,0)))</f>
        <v/>
      </c>
      <c r="BG164" s="856" t="str">
        <f>IF($B164="","",INDEX('All CCC'!BG$7:BG$846,MATCH(WatchList!$B164,'All CCC'!$B$7:$B$846,0)))</f>
        <v/>
      </c>
    </row>
    <row r="165" spans="1:59" x14ac:dyDescent="0.2">
      <c r="A165" s="550" t="str">
        <f>IF($B165="","",INDEX('All CCC'!A$7:A$846,MATCH(WatchList!$B165,'All CCC'!$B$7:$B$846,0)))</f>
        <v/>
      </c>
      <c r="B165" s="31"/>
      <c r="C165" s="856" t="str">
        <f>IF($B165="","",INDEX('All CCC'!C$7:C$846,MATCH(WatchList!$B165,'All CCC'!$B$7:$B$846,0)))</f>
        <v/>
      </c>
      <c r="D165" s="856" t="str">
        <f>IF($B165="","",INDEX('All CCC'!D$7:D$846,MATCH(WatchList!$B165,'All CCC'!$B$7:$B$846,0)))</f>
        <v/>
      </c>
      <c r="E165" s="856" t="str">
        <f>IF($B165="","",INDEX('All CCC'!E$7:E$846,MATCH(WatchList!$B165,'All CCC'!$B$7:$B$846,0)))</f>
        <v/>
      </c>
      <c r="F165" s="856" t="str">
        <f>IF($B165="","",INDEX('All CCC'!F$7:F$846,MATCH(WatchList!$B165,'All CCC'!$B$7:$B$846,0)))</f>
        <v/>
      </c>
      <c r="G165" s="856" t="str">
        <f>IF($B165="","",INDEX('All CCC'!G$7:G$846,MATCH(WatchList!$B165,'All CCC'!$B$7:$B$846,0)))</f>
        <v/>
      </c>
      <c r="H165" s="856" t="str">
        <f>IF($B165="","",INDEX('All CCC'!H$7:H$846,MATCH(WatchList!$B165,'All CCC'!$B$7:$B$846,0)))</f>
        <v/>
      </c>
      <c r="I165" s="856" t="str">
        <f>IF($B165="","",INDEX('All CCC'!I$7:I$846,MATCH(WatchList!$B165,'All CCC'!$B$7:$B$846,0)))</f>
        <v/>
      </c>
      <c r="J165" s="856" t="str">
        <f>IF($B165="","",INDEX('All CCC'!J$7:J$846,MATCH(WatchList!$B165,'All CCC'!$B$7:$B$846,0)))</f>
        <v/>
      </c>
      <c r="K165" s="856" t="str">
        <f>IF($B165="","",INDEX('All CCC'!K$7:K$846,MATCH(WatchList!$B165,'All CCC'!$B$7:$B$846,0)))</f>
        <v/>
      </c>
      <c r="L165" s="856" t="str">
        <f>IF($B165="","",INDEX('All CCC'!L$7:L$846,MATCH(WatchList!$B165,'All CCC'!$B$7:$B$846,0)))</f>
        <v/>
      </c>
      <c r="M165" s="856" t="str">
        <f>IF($B165="","",INDEX('All CCC'!M$7:M$846,MATCH(WatchList!$B165,'All CCC'!$B$7:$B$846,0)))</f>
        <v/>
      </c>
      <c r="N165" s="856" t="str">
        <f>IF($B165="","",INDEX('All CCC'!N$7:N$846,MATCH(WatchList!$B165,'All CCC'!$B$7:$B$846,0)))</f>
        <v/>
      </c>
      <c r="O165" s="856" t="str">
        <f>IF($B165="","",INDEX('All CCC'!O$7:O$846,MATCH(WatchList!$B165,'All CCC'!$B$7:$B$846,0)))</f>
        <v/>
      </c>
      <c r="P165" s="857" t="str">
        <f>IF($B165="","",INDEX('All CCC'!P$7:P$846,MATCH(WatchList!$B165,'All CCC'!$B$7:$B$846,0)))</f>
        <v/>
      </c>
      <c r="Q165" s="857" t="str">
        <f>IF($B165="","",INDEX('All CCC'!Q$7:Q$846,MATCH(WatchList!$B165,'All CCC'!$B$7:$B$846,0)))</f>
        <v/>
      </c>
      <c r="R165" s="856" t="str">
        <f>IF($B165="","",INDEX('All CCC'!R$7:R$846,MATCH(WatchList!$B165,'All CCC'!$B$7:$B$846,0)))</f>
        <v/>
      </c>
      <c r="S165" s="856" t="str">
        <f>IF($B165="","",INDEX('All CCC'!S$7:S$846,MATCH(WatchList!$B165,'All CCC'!$B$7:$B$846,0)))</f>
        <v/>
      </c>
      <c r="T165" s="856" t="str">
        <f>IF($B165="","",INDEX('All CCC'!T$7:T$846,MATCH(WatchList!$B165,'All CCC'!$B$7:$B$846,0)))</f>
        <v/>
      </c>
      <c r="U165" s="856" t="str">
        <f>IF($B165="","",INDEX('All CCC'!U$7:U$846,MATCH(WatchList!$B165,'All CCC'!$B$7:$B$846,0)))</f>
        <v/>
      </c>
      <c r="V165" s="856" t="str">
        <f>IF($B165="","",INDEX('All CCC'!V$7:V$846,MATCH(WatchList!$B165,'All CCC'!$B$7:$B$846,0)))</f>
        <v/>
      </c>
      <c r="W165" s="856" t="str">
        <f>IF($B165="","",INDEX('All CCC'!W$7:W$846,MATCH(WatchList!$B165,'All CCC'!$B$7:$B$846,0)))</f>
        <v/>
      </c>
      <c r="X165" s="856" t="str">
        <f>IF($B165="","",INDEX('All CCC'!X$7:X$846,MATCH(WatchList!$B165,'All CCC'!$B$7:$B$846,0)))</f>
        <v/>
      </c>
      <c r="Y165" s="856" t="str">
        <f>IF($B165="","",INDEX('All CCC'!Y$7:Y$846,MATCH(WatchList!$B165,'All CCC'!$B$7:$B$846,0)))</f>
        <v/>
      </c>
      <c r="Z165" s="856" t="str">
        <f>IF($B165="","",INDEX('All CCC'!Z$7:Z$846,MATCH(WatchList!$B165,'All CCC'!$B$7:$B$846,0)))</f>
        <v/>
      </c>
      <c r="AA165" s="856" t="str">
        <f>IF($B165="","",INDEX('All CCC'!AA$7:AA$846,MATCH(WatchList!$B165,'All CCC'!$B$7:$B$846,0)))</f>
        <v/>
      </c>
      <c r="AB165" s="856" t="str">
        <f>IF($B165="","",INDEX('All CCC'!AB$7:AB$846,MATCH(WatchList!$B165,'All CCC'!$B$7:$B$846,0)))</f>
        <v/>
      </c>
      <c r="AC165" s="856" t="str">
        <f>IF($B165="","",INDEX('All CCC'!AC$7:AC$846,MATCH(WatchList!$B165,'All CCC'!$B$7:$B$846,0)))</f>
        <v/>
      </c>
      <c r="AD165" s="856" t="str">
        <f>IF($B165="","",INDEX('All CCC'!AD$7:AD$846,MATCH(WatchList!$B165,'All CCC'!$B$7:$B$846,0)))</f>
        <v/>
      </c>
      <c r="AE165" s="856" t="str">
        <f>IF($B165="","",INDEX('All CCC'!AE$7:AE$846,MATCH(WatchList!$B165,'All CCC'!$B$7:$B$846,0)))</f>
        <v/>
      </c>
      <c r="AF165" s="856" t="str">
        <f>IF($B165="","",INDEX('All CCC'!AF$7:AF$846,MATCH(WatchList!$B165,'All CCC'!$B$7:$B$846,0)))</f>
        <v/>
      </c>
      <c r="AG165" s="856" t="str">
        <f>IF($B165="","",INDEX('All CCC'!AG$7:AG$846,MATCH(WatchList!$B165,'All CCC'!$B$7:$B$846,0)))</f>
        <v/>
      </c>
      <c r="AH165" s="856" t="str">
        <f>IF($B165="","",INDEX('All CCC'!AH$7:AH$846,MATCH(WatchList!$B165,'All CCC'!$B$7:$B$846,0)))</f>
        <v/>
      </c>
      <c r="AI165" s="856" t="str">
        <f>IF($B165="","",INDEX('All CCC'!AI$7:AI$846,MATCH(WatchList!$B165,'All CCC'!$B$7:$B$846,0)))</f>
        <v/>
      </c>
      <c r="AJ165" s="856" t="str">
        <f>IF($B165="","",INDEX('All CCC'!AJ$7:AJ$846,MATCH(WatchList!$B165,'All CCC'!$B$7:$B$846,0)))</f>
        <v/>
      </c>
      <c r="AK165" s="856" t="str">
        <f>IF($B165="","",INDEX('All CCC'!AK$7:AK$846,MATCH(WatchList!$B165,'All CCC'!$B$7:$B$846,0)))</f>
        <v/>
      </c>
      <c r="AL165" s="856" t="str">
        <f>IF($B165="","",INDEX('All CCC'!AL$7:AL$846,MATCH(WatchList!$B165,'All CCC'!$B$7:$B$846,0)))</f>
        <v/>
      </c>
      <c r="AM165" s="856" t="str">
        <f>IF($B165="","",INDEX('All CCC'!AM$7:AM$846,MATCH(WatchList!$B165,'All CCC'!$B$7:$B$846,0)))</f>
        <v/>
      </c>
      <c r="AN165" s="856" t="str">
        <f>IF($B165="","",INDEX('All CCC'!AN$7:AN$846,MATCH(WatchList!$B165,'All CCC'!$B$7:$B$846,0)))</f>
        <v/>
      </c>
      <c r="AO165" s="856" t="str">
        <f>IF($B165="","",INDEX('All CCC'!AO$7:AO$846,MATCH(WatchList!$B165,'All CCC'!$B$7:$B$846,0)))</f>
        <v/>
      </c>
      <c r="AP165" s="856" t="str">
        <f>IF($B165="","",INDEX('All CCC'!AP$7:AP$846,MATCH(WatchList!$B165,'All CCC'!$B$7:$B$846,0)))</f>
        <v/>
      </c>
      <c r="AQ165" s="856" t="str">
        <f>IF($B165="","",INDEX('All CCC'!AQ$7:AQ$846,MATCH(WatchList!$B165,'All CCC'!$B$7:$B$846,0)))</f>
        <v/>
      </c>
      <c r="AR165" s="856" t="str">
        <f>IF($B165="","",INDEX('All CCC'!AR$7:AR$846,MATCH(WatchList!$B165,'All CCC'!$B$7:$B$846,0)))</f>
        <v/>
      </c>
      <c r="AS165" s="856" t="str">
        <f>IF($B165="","",INDEX('All CCC'!AS$7:AS$846,MATCH(WatchList!$B165,'All CCC'!$B$7:$B$846,0)))</f>
        <v/>
      </c>
      <c r="AT165" s="856" t="str">
        <f>IF($B165="","",INDEX('All CCC'!AT$7:AT$846,MATCH(WatchList!$B165,'All CCC'!$B$7:$B$846,0)))</f>
        <v/>
      </c>
      <c r="AU165" s="856" t="str">
        <f>IF($B165="","",INDEX('All CCC'!AU$7:AU$846,MATCH(WatchList!$B165,'All CCC'!$B$7:$B$846,0)))</f>
        <v/>
      </c>
      <c r="AV165" s="856" t="str">
        <f>IF($B165="","",INDEX('All CCC'!AV$7:AV$846,MATCH(WatchList!$B165,'All CCC'!$B$7:$B$846,0)))</f>
        <v/>
      </c>
      <c r="AW165" s="856" t="str">
        <f>IF($B165="","",INDEX('All CCC'!AW$7:AW$846,MATCH(WatchList!$B165,'All CCC'!$B$7:$B$846,0)))</f>
        <v/>
      </c>
      <c r="AX165" s="856" t="str">
        <f>IF($B165="","",INDEX('All CCC'!AX$7:AX$846,MATCH(WatchList!$B165,'All CCC'!$B$7:$B$846,0)))</f>
        <v/>
      </c>
      <c r="AY165" s="856" t="str">
        <f>IF($B165="","",INDEX('All CCC'!AY$7:AY$846,MATCH(WatchList!$B165,'All CCC'!$B$7:$B$846,0)))</f>
        <v/>
      </c>
      <c r="AZ165" s="856" t="str">
        <f>IF($B165="","",INDEX('All CCC'!AZ$7:AZ$846,MATCH(WatchList!$B165,'All CCC'!$B$7:$B$846,0)))</f>
        <v/>
      </c>
      <c r="BA165" s="856" t="str">
        <f>IF($B165="","",INDEX('All CCC'!BA$7:BA$846,MATCH(WatchList!$B165,'All CCC'!$B$7:$B$846,0)))</f>
        <v/>
      </c>
      <c r="BB165" s="856" t="str">
        <f>IF($B165="","",INDEX('All CCC'!BB$7:BB$846,MATCH(WatchList!$B165,'All CCC'!$B$7:$B$846,0)))</f>
        <v/>
      </c>
      <c r="BC165" s="856" t="str">
        <f>IF($B165="","",INDEX('All CCC'!BC$7:BC$846,MATCH(WatchList!$B165,'All CCC'!$B$7:$B$846,0)))</f>
        <v/>
      </c>
      <c r="BD165" s="856" t="str">
        <f>IF($B165="","",INDEX('All CCC'!BD$7:BD$846,MATCH(WatchList!$B165,'All CCC'!$B$7:$B$846,0)))</f>
        <v/>
      </c>
      <c r="BE165" s="856" t="str">
        <f>IF($B165="","",INDEX('All CCC'!BE$7:BE$846,MATCH(WatchList!$B165,'All CCC'!$B$7:$B$846,0)))</f>
        <v/>
      </c>
      <c r="BF165" s="856" t="str">
        <f>IF($B165="","",INDEX('All CCC'!BF$7:BF$846,MATCH(WatchList!$B165,'All CCC'!$B$7:$B$846,0)))</f>
        <v/>
      </c>
      <c r="BG165" s="856" t="str">
        <f>IF($B165="","",INDEX('All CCC'!BG$7:BG$846,MATCH(WatchList!$B165,'All CCC'!$B$7:$B$846,0)))</f>
        <v/>
      </c>
    </row>
    <row r="166" spans="1:59" x14ac:dyDescent="0.2">
      <c r="A166" s="550" t="str">
        <f>IF($B166="","",INDEX('All CCC'!A$7:A$846,MATCH(WatchList!$B166,'All CCC'!$B$7:$B$846,0)))</f>
        <v/>
      </c>
      <c r="B166" s="31"/>
      <c r="C166" s="856" t="str">
        <f>IF($B166="","",INDEX('All CCC'!C$7:C$846,MATCH(WatchList!$B166,'All CCC'!$B$7:$B$846,0)))</f>
        <v/>
      </c>
      <c r="D166" s="856" t="str">
        <f>IF($B166="","",INDEX('All CCC'!D$7:D$846,MATCH(WatchList!$B166,'All CCC'!$B$7:$B$846,0)))</f>
        <v/>
      </c>
      <c r="E166" s="856" t="str">
        <f>IF($B166="","",INDEX('All CCC'!E$7:E$846,MATCH(WatchList!$B166,'All CCC'!$B$7:$B$846,0)))</f>
        <v/>
      </c>
      <c r="F166" s="856" t="str">
        <f>IF($B166="","",INDEX('All CCC'!F$7:F$846,MATCH(WatchList!$B166,'All CCC'!$B$7:$B$846,0)))</f>
        <v/>
      </c>
      <c r="G166" s="856" t="str">
        <f>IF($B166="","",INDEX('All CCC'!G$7:G$846,MATCH(WatchList!$B166,'All CCC'!$B$7:$B$846,0)))</f>
        <v/>
      </c>
      <c r="H166" s="856" t="str">
        <f>IF($B166="","",INDEX('All CCC'!H$7:H$846,MATCH(WatchList!$B166,'All CCC'!$B$7:$B$846,0)))</f>
        <v/>
      </c>
      <c r="I166" s="856" t="str">
        <f>IF($B166="","",INDEX('All CCC'!I$7:I$846,MATCH(WatchList!$B166,'All CCC'!$B$7:$B$846,0)))</f>
        <v/>
      </c>
      <c r="J166" s="856" t="str">
        <f>IF($B166="","",INDEX('All CCC'!J$7:J$846,MATCH(WatchList!$B166,'All CCC'!$B$7:$B$846,0)))</f>
        <v/>
      </c>
      <c r="K166" s="856" t="str">
        <f>IF($B166="","",INDEX('All CCC'!K$7:K$846,MATCH(WatchList!$B166,'All CCC'!$B$7:$B$846,0)))</f>
        <v/>
      </c>
      <c r="L166" s="856" t="str">
        <f>IF($B166="","",INDEX('All CCC'!L$7:L$846,MATCH(WatchList!$B166,'All CCC'!$B$7:$B$846,0)))</f>
        <v/>
      </c>
      <c r="M166" s="856" t="str">
        <f>IF($B166="","",INDEX('All CCC'!M$7:M$846,MATCH(WatchList!$B166,'All CCC'!$B$7:$B$846,0)))</f>
        <v/>
      </c>
      <c r="N166" s="856" t="str">
        <f>IF($B166="","",INDEX('All CCC'!N$7:N$846,MATCH(WatchList!$B166,'All CCC'!$B$7:$B$846,0)))</f>
        <v/>
      </c>
      <c r="O166" s="856" t="str">
        <f>IF($B166="","",INDEX('All CCC'!O$7:O$846,MATCH(WatchList!$B166,'All CCC'!$B$7:$B$846,0)))</f>
        <v/>
      </c>
      <c r="P166" s="857" t="str">
        <f>IF($B166="","",INDEX('All CCC'!P$7:P$846,MATCH(WatchList!$B166,'All CCC'!$B$7:$B$846,0)))</f>
        <v/>
      </c>
      <c r="Q166" s="857" t="str">
        <f>IF($B166="","",INDEX('All CCC'!Q$7:Q$846,MATCH(WatchList!$B166,'All CCC'!$B$7:$B$846,0)))</f>
        <v/>
      </c>
      <c r="R166" s="856" t="str">
        <f>IF($B166="","",INDEX('All CCC'!R$7:R$846,MATCH(WatchList!$B166,'All CCC'!$B$7:$B$846,0)))</f>
        <v/>
      </c>
      <c r="S166" s="856" t="str">
        <f>IF($B166="","",INDEX('All CCC'!S$7:S$846,MATCH(WatchList!$B166,'All CCC'!$B$7:$B$846,0)))</f>
        <v/>
      </c>
      <c r="T166" s="856" t="str">
        <f>IF($B166="","",INDEX('All CCC'!T$7:T$846,MATCH(WatchList!$B166,'All CCC'!$B$7:$B$846,0)))</f>
        <v/>
      </c>
      <c r="U166" s="856" t="str">
        <f>IF($B166="","",INDEX('All CCC'!U$7:U$846,MATCH(WatchList!$B166,'All CCC'!$B$7:$B$846,0)))</f>
        <v/>
      </c>
      <c r="V166" s="856" t="str">
        <f>IF($B166="","",INDEX('All CCC'!V$7:V$846,MATCH(WatchList!$B166,'All CCC'!$B$7:$B$846,0)))</f>
        <v/>
      </c>
      <c r="W166" s="856" t="str">
        <f>IF($B166="","",INDEX('All CCC'!W$7:W$846,MATCH(WatchList!$B166,'All CCC'!$B$7:$B$846,0)))</f>
        <v/>
      </c>
      <c r="X166" s="856" t="str">
        <f>IF($B166="","",INDEX('All CCC'!X$7:X$846,MATCH(WatchList!$B166,'All CCC'!$B$7:$B$846,0)))</f>
        <v/>
      </c>
      <c r="Y166" s="856" t="str">
        <f>IF($B166="","",INDEX('All CCC'!Y$7:Y$846,MATCH(WatchList!$B166,'All CCC'!$B$7:$B$846,0)))</f>
        <v/>
      </c>
      <c r="Z166" s="856" t="str">
        <f>IF($B166="","",INDEX('All CCC'!Z$7:Z$846,MATCH(WatchList!$B166,'All CCC'!$B$7:$B$846,0)))</f>
        <v/>
      </c>
      <c r="AA166" s="856" t="str">
        <f>IF($B166="","",INDEX('All CCC'!AA$7:AA$846,MATCH(WatchList!$B166,'All CCC'!$B$7:$B$846,0)))</f>
        <v/>
      </c>
      <c r="AB166" s="856" t="str">
        <f>IF($B166="","",INDEX('All CCC'!AB$7:AB$846,MATCH(WatchList!$B166,'All CCC'!$B$7:$B$846,0)))</f>
        <v/>
      </c>
      <c r="AC166" s="856" t="str">
        <f>IF($B166="","",INDEX('All CCC'!AC$7:AC$846,MATCH(WatchList!$B166,'All CCC'!$B$7:$B$846,0)))</f>
        <v/>
      </c>
      <c r="AD166" s="856" t="str">
        <f>IF($B166="","",INDEX('All CCC'!AD$7:AD$846,MATCH(WatchList!$B166,'All CCC'!$B$7:$B$846,0)))</f>
        <v/>
      </c>
      <c r="AE166" s="856" t="str">
        <f>IF($B166="","",INDEX('All CCC'!AE$7:AE$846,MATCH(WatchList!$B166,'All CCC'!$B$7:$B$846,0)))</f>
        <v/>
      </c>
      <c r="AF166" s="856" t="str">
        <f>IF($B166="","",INDEX('All CCC'!AF$7:AF$846,MATCH(WatchList!$B166,'All CCC'!$B$7:$B$846,0)))</f>
        <v/>
      </c>
      <c r="AG166" s="856" t="str">
        <f>IF($B166="","",INDEX('All CCC'!AG$7:AG$846,MATCH(WatchList!$B166,'All CCC'!$B$7:$B$846,0)))</f>
        <v/>
      </c>
      <c r="AH166" s="856" t="str">
        <f>IF($B166="","",INDEX('All CCC'!AH$7:AH$846,MATCH(WatchList!$B166,'All CCC'!$B$7:$B$846,0)))</f>
        <v/>
      </c>
      <c r="AI166" s="856" t="str">
        <f>IF($B166="","",INDEX('All CCC'!AI$7:AI$846,MATCH(WatchList!$B166,'All CCC'!$B$7:$B$846,0)))</f>
        <v/>
      </c>
      <c r="AJ166" s="856" t="str">
        <f>IF($B166="","",INDEX('All CCC'!AJ$7:AJ$846,MATCH(WatchList!$B166,'All CCC'!$B$7:$B$846,0)))</f>
        <v/>
      </c>
      <c r="AK166" s="856" t="str">
        <f>IF($B166="","",INDEX('All CCC'!AK$7:AK$846,MATCH(WatchList!$B166,'All CCC'!$B$7:$B$846,0)))</f>
        <v/>
      </c>
      <c r="AL166" s="856" t="str">
        <f>IF($B166="","",INDEX('All CCC'!AL$7:AL$846,MATCH(WatchList!$B166,'All CCC'!$B$7:$B$846,0)))</f>
        <v/>
      </c>
      <c r="AM166" s="856" t="str">
        <f>IF($B166="","",INDEX('All CCC'!AM$7:AM$846,MATCH(WatchList!$B166,'All CCC'!$B$7:$B$846,0)))</f>
        <v/>
      </c>
      <c r="AN166" s="856" t="str">
        <f>IF($B166="","",INDEX('All CCC'!AN$7:AN$846,MATCH(WatchList!$B166,'All CCC'!$B$7:$B$846,0)))</f>
        <v/>
      </c>
      <c r="AO166" s="856" t="str">
        <f>IF($B166="","",INDEX('All CCC'!AO$7:AO$846,MATCH(WatchList!$B166,'All CCC'!$B$7:$B$846,0)))</f>
        <v/>
      </c>
      <c r="AP166" s="856" t="str">
        <f>IF($B166="","",INDEX('All CCC'!AP$7:AP$846,MATCH(WatchList!$B166,'All CCC'!$B$7:$B$846,0)))</f>
        <v/>
      </c>
      <c r="AQ166" s="856" t="str">
        <f>IF($B166="","",INDEX('All CCC'!AQ$7:AQ$846,MATCH(WatchList!$B166,'All CCC'!$B$7:$B$846,0)))</f>
        <v/>
      </c>
      <c r="AR166" s="856" t="str">
        <f>IF($B166="","",INDEX('All CCC'!AR$7:AR$846,MATCH(WatchList!$B166,'All CCC'!$B$7:$B$846,0)))</f>
        <v/>
      </c>
      <c r="AS166" s="856" t="str">
        <f>IF($B166="","",INDEX('All CCC'!AS$7:AS$846,MATCH(WatchList!$B166,'All CCC'!$B$7:$B$846,0)))</f>
        <v/>
      </c>
      <c r="AT166" s="856" t="str">
        <f>IF($B166="","",INDEX('All CCC'!AT$7:AT$846,MATCH(WatchList!$B166,'All CCC'!$B$7:$B$846,0)))</f>
        <v/>
      </c>
      <c r="AU166" s="856" t="str">
        <f>IF($B166="","",INDEX('All CCC'!AU$7:AU$846,MATCH(WatchList!$B166,'All CCC'!$B$7:$B$846,0)))</f>
        <v/>
      </c>
      <c r="AV166" s="856" t="str">
        <f>IF($B166="","",INDEX('All CCC'!AV$7:AV$846,MATCH(WatchList!$B166,'All CCC'!$B$7:$B$846,0)))</f>
        <v/>
      </c>
      <c r="AW166" s="856" t="str">
        <f>IF($B166="","",INDEX('All CCC'!AW$7:AW$846,MATCH(WatchList!$B166,'All CCC'!$B$7:$B$846,0)))</f>
        <v/>
      </c>
      <c r="AX166" s="856" t="str">
        <f>IF($B166="","",INDEX('All CCC'!AX$7:AX$846,MATCH(WatchList!$B166,'All CCC'!$B$7:$B$846,0)))</f>
        <v/>
      </c>
      <c r="AY166" s="856" t="str">
        <f>IF($B166="","",INDEX('All CCC'!AY$7:AY$846,MATCH(WatchList!$B166,'All CCC'!$B$7:$B$846,0)))</f>
        <v/>
      </c>
      <c r="AZ166" s="856" t="str">
        <f>IF($B166="","",INDEX('All CCC'!AZ$7:AZ$846,MATCH(WatchList!$B166,'All CCC'!$B$7:$B$846,0)))</f>
        <v/>
      </c>
      <c r="BA166" s="856" t="str">
        <f>IF($B166="","",INDEX('All CCC'!BA$7:BA$846,MATCH(WatchList!$B166,'All CCC'!$B$7:$B$846,0)))</f>
        <v/>
      </c>
      <c r="BB166" s="856" t="str">
        <f>IF($B166="","",INDEX('All CCC'!BB$7:BB$846,MATCH(WatchList!$B166,'All CCC'!$B$7:$B$846,0)))</f>
        <v/>
      </c>
      <c r="BC166" s="856" t="str">
        <f>IF($B166="","",INDEX('All CCC'!BC$7:BC$846,MATCH(WatchList!$B166,'All CCC'!$B$7:$B$846,0)))</f>
        <v/>
      </c>
      <c r="BD166" s="856" t="str">
        <f>IF($B166="","",INDEX('All CCC'!BD$7:BD$846,MATCH(WatchList!$B166,'All CCC'!$B$7:$B$846,0)))</f>
        <v/>
      </c>
      <c r="BE166" s="856" t="str">
        <f>IF($B166="","",INDEX('All CCC'!BE$7:BE$846,MATCH(WatchList!$B166,'All CCC'!$B$7:$B$846,0)))</f>
        <v/>
      </c>
      <c r="BF166" s="856" t="str">
        <f>IF($B166="","",INDEX('All CCC'!BF$7:BF$846,MATCH(WatchList!$B166,'All CCC'!$B$7:$B$846,0)))</f>
        <v/>
      </c>
      <c r="BG166" s="856" t="str">
        <f>IF($B166="","",INDEX('All CCC'!BG$7:BG$846,MATCH(WatchList!$B166,'All CCC'!$B$7:$B$846,0)))</f>
        <v/>
      </c>
    </row>
    <row r="167" spans="1:59" x14ac:dyDescent="0.2">
      <c r="A167" s="550" t="str">
        <f>IF($B167="","",INDEX('All CCC'!A$7:A$846,MATCH(WatchList!$B167,'All CCC'!$B$7:$B$846,0)))</f>
        <v/>
      </c>
      <c r="B167" s="31"/>
      <c r="C167" s="856" t="str">
        <f>IF($B167="","",INDEX('All CCC'!C$7:C$846,MATCH(WatchList!$B167,'All CCC'!$B$7:$B$846,0)))</f>
        <v/>
      </c>
      <c r="D167" s="856" t="str">
        <f>IF($B167="","",INDEX('All CCC'!D$7:D$846,MATCH(WatchList!$B167,'All CCC'!$B$7:$B$846,0)))</f>
        <v/>
      </c>
      <c r="E167" s="856" t="str">
        <f>IF($B167="","",INDEX('All CCC'!E$7:E$846,MATCH(WatchList!$B167,'All CCC'!$B$7:$B$846,0)))</f>
        <v/>
      </c>
      <c r="F167" s="856" t="str">
        <f>IF($B167="","",INDEX('All CCC'!F$7:F$846,MATCH(WatchList!$B167,'All CCC'!$B$7:$B$846,0)))</f>
        <v/>
      </c>
      <c r="G167" s="856" t="str">
        <f>IF($B167="","",INDEX('All CCC'!G$7:G$846,MATCH(WatchList!$B167,'All CCC'!$B$7:$B$846,0)))</f>
        <v/>
      </c>
      <c r="H167" s="856" t="str">
        <f>IF($B167="","",INDEX('All CCC'!H$7:H$846,MATCH(WatchList!$B167,'All CCC'!$B$7:$B$846,0)))</f>
        <v/>
      </c>
      <c r="I167" s="856" t="str">
        <f>IF($B167="","",INDEX('All CCC'!I$7:I$846,MATCH(WatchList!$B167,'All CCC'!$B$7:$B$846,0)))</f>
        <v/>
      </c>
      <c r="J167" s="856" t="str">
        <f>IF($B167="","",INDEX('All CCC'!J$7:J$846,MATCH(WatchList!$B167,'All CCC'!$B$7:$B$846,0)))</f>
        <v/>
      </c>
      <c r="K167" s="856" t="str">
        <f>IF($B167="","",INDEX('All CCC'!K$7:K$846,MATCH(WatchList!$B167,'All CCC'!$B$7:$B$846,0)))</f>
        <v/>
      </c>
      <c r="L167" s="856" t="str">
        <f>IF($B167="","",INDEX('All CCC'!L$7:L$846,MATCH(WatchList!$B167,'All CCC'!$B$7:$B$846,0)))</f>
        <v/>
      </c>
      <c r="M167" s="856" t="str">
        <f>IF($B167="","",INDEX('All CCC'!M$7:M$846,MATCH(WatchList!$B167,'All CCC'!$B$7:$B$846,0)))</f>
        <v/>
      </c>
      <c r="N167" s="856" t="str">
        <f>IF($B167="","",INDEX('All CCC'!N$7:N$846,MATCH(WatchList!$B167,'All CCC'!$B$7:$B$846,0)))</f>
        <v/>
      </c>
      <c r="O167" s="856" t="str">
        <f>IF($B167="","",INDEX('All CCC'!O$7:O$846,MATCH(WatchList!$B167,'All CCC'!$B$7:$B$846,0)))</f>
        <v/>
      </c>
      <c r="P167" s="857" t="str">
        <f>IF($B167="","",INDEX('All CCC'!P$7:P$846,MATCH(WatchList!$B167,'All CCC'!$B$7:$B$846,0)))</f>
        <v/>
      </c>
      <c r="Q167" s="857" t="str">
        <f>IF($B167="","",INDEX('All CCC'!Q$7:Q$846,MATCH(WatchList!$B167,'All CCC'!$B$7:$B$846,0)))</f>
        <v/>
      </c>
      <c r="R167" s="856" t="str">
        <f>IF($B167="","",INDEX('All CCC'!R$7:R$846,MATCH(WatchList!$B167,'All CCC'!$B$7:$B$846,0)))</f>
        <v/>
      </c>
      <c r="S167" s="856" t="str">
        <f>IF($B167="","",INDEX('All CCC'!S$7:S$846,MATCH(WatchList!$B167,'All CCC'!$B$7:$B$846,0)))</f>
        <v/>
      </c>
      <c r="T167" s="856" t="str">
        <f>IF($B167="","",INDEX('All CCC'!T$7:T$846,MATCH(WatchList!$B167,'All CCC'!$B$7:$B$846,0)))</f>
        <v/>
      </c>
      <c r="U167" s="856" t="str">
        <f>IF($B167="","",INDEX('All CCC'!U$7:U$846,MATCH(WatchList!$B167,'All CCC'!$B$7:$B$846,0)))</f>
        <v/>
      </c>
      <c r="V167" s="856" t="str">
        <f>IF($B167="","",INDEX('All CCC'!V$7:V$846,MATCH(WatchList!$B167,'All CCC'!$B$7:$B$846,0)))</f>
        <v/>
      </c>
      <c r="W167" s="856" t="str">
        <f>IF($B167="","",INDEX('All CCC'!W$7:W$846,MATCH(WatchList!$B167,'All CCC'!$B$7:$B$846,0)))</f>
        <v/>
      </c>
      <c r="X167" s="856" t="str">
        <f>IF($B167="","",INDEX('All CCC'!X$7:X$846,MATCH(WatchList!$B167,'All CCC'!$B$7:$B$846,0)))</f>
        <v/>
      </c>
      <c r="Y167" s="856" t="str">
        <f>IF($B167="","",INDEX('All CCC'!Y$7:Y$846,MATCH(WatchList!$B167,'All CCC'!$B$7:$B$846,0)))</f>
        <v/>
      </c>
      <c r="Z167" s="856" t="str">
        <f>IF($B167="","",INDEX('All CCC'!Z$7:Z$846,MATCH(WatchList!$B167,'All CCC'!$B$7:$B$846,0)))</f>
        <v/>
      </c>
      <c r="AA167" s="856" t="str">
        <f>IF($B167="","",INDEX('All CCC'!AA$7:AA$846,MATCH(WatchList!$B167,'All CCC'!$B$7:$B$846,0)))</f>
        <v/>
      </c>
      <c r="AB167" s="856" t="str">
        <f>IF($B167="","",INDEX('All CCC'!AB$7:AB$846,MATCH(WatchList!$B167,'All CCC'!$B$7:$B$846,0)))</f>
        <v/>
      </c>
      <c r="AC167" s="856" t="str">
        <f>IF($B167="","",INDEX('All CCC'!AC$7:AC$846,MATCH(WatchList!$B167,'All CCC'!$B$7:$B$846,0)))</f>
        <v/>
      </c>
      <c r="AD167" s="856" t="str">
        <f>IF($B167="","",INDEX('All CCC'!AD$7:AD$846,MATCH(WatchList!$B167,'All CCC'!$B$7:$B$846,0)))</f>
        <v/>
      </c>
      <c r="AE167" s="856" t="str">
        <f>IF($B167="","",INDEX('All CCC'!AE$7:AE$846,MATCH(WatchList!$B167,'All CCC'!$B$7:$B$846,0)))</f>
        <v/>
      </c>
      <c r="AF167" s="856" t="str">
        <f>IF($B167="","",INDEX('All CCC'!AF$7:AF$846,MATCH(WatchList!$B167,'All CCC'!$B$7:$B$846,0)))</f>
        <v/>
      </c>
      <c r="AG167" s="856" t="str">
        <f>IF($B167="","",INDEX('All CCC'!AG$7:AG$846,MATCH(WatchList!$B167,'All CCC'!$B$7:$B$846,0)))</f>
        <v/>
      </c>
      <c r="AH167" s="856" t="str">
        <f>IF($B167="","",INDEX('All CCC'!AH$7:AH$846,MATCH(WatchList!$B167,'All CCC'!$B$7:$B$846,0)))</f>
        <v/>
      </c>
      <c r="AI167" s="856" t="str">
        <f>IF($B167="","",INDEX('All CCC'!AI$7:AI$846,MATCH(WatchList!$B167,'All CCC'!$B$7:$B$846,0)))</f>
        <v/>
      </c>
      <c r="AJ167" s="856" t="str">
        <f>IF($B167="","",INDEX('All CCC'!AJ$7:AJ$846,MATCH(WatchList!$B167,'All CCC'!$B$7:$B$846,0)))</f>
        <v/>
      </c>
      <c r="AK167" s="856" t="str">
        <f>IF($B167="","",INDEX('All CCC'!AK$7:AK$846,MATCH(WatchList!$B167,'All CCC'!$B$7:$B$846,0)))</f>
        <v/>
      </c>
      <c r="AL167" s="856" t="str">
        <f>IF($B167="","",INDEX('All CCC'!AL$7:AL$846,MATCH(WatchList!$B167,'All CCC'!$B$7:$B$846,0)))</f>
        <v/>
      </c>
      <c r="AM167" s="856" t="str">
        <f>IF($B167="","",INDEX('All CCC'!AM$7:AM$846,MATCH(WatchList!$B167,'All CCC'!$B$7:$B$846,0)))</f>
        <v/>
      </c>
      <c r="AN167" s="856" t="str">
        <f>IF($B167="","",INDEX('All CCC'!AN$7:AN$846,MATCH(WatchList!$B167,'All CCC'!$B$7:$B$846,0)))</f>
        <v/>
      </c>
      <c r="AO167" s="856" t="str">
        <f>IF($B167="","",INDEX('All CCC'!AO$7:AO$846,MATCH(WatchList!$B167,'All CCC'!$B$7:$B$846,0)))</f>
        <v/>
      </c>
      <c r="AP167" s="856" t="str">
        <f>IF($B167="","",INDEX('All CCC'!AP$7:AP$846,MATCH(WatchList!$B167,'All CCC'!$B$7:$B$846,0)))</f>
        <v/>
      </c>
      <c r="AQ167" s="856" t="str">
        <f>IF($B167="","",INDEX('All CCC'!AQ$7:AQ$846,MATCH(WatchList!$B167,'All CCC'!$B$7:$B$846,0)))</f>
        <v/>
      </c>
      <c r="AR167" s="856" t="str">
        <f>IF($B167="","",INDEX('All CCC'!AR$7:AR$846,MATCH(WatchList!$B167,'All CCC'!$B$7:$B$846,0)))</f>
        <v/>
      </c>
      <c r="AS167" s="856" t="str">
        <f>IF($B167="","",INDEX('All CCC'!AS$7:AS$846,MATCH(WatchList!$B167,'All CCC'!$B$7:$B$846,0)))</f>
        <v/>
      </c>
      <c r="AT167" s="856" t="str">
        <f>IF($B167="","",INDEX('All CCC'!AT$7:AT$846,MATCH(WatchList!$B167,'All CCC'!$B$7:$B$846,0)))</f>
        <v/>
      </c>
      <c r="AU167" s="856" t="str">
        <f>IF($B167="","",INDEX('All CCC'!AU$7:AU$846,MATCH(WatchList!$B167,'All CCC'!$B$7:$B$846,0)))</f>
        <v/>
      </c>
      <c r="AV167" s="856" t="str">
        <f>IF($B167="","",INDEX('All CCC'!AV$7:AV$846,MATCH(WatchList!$B167,'All CCC'!$B$7:$B$846,0)))</f>
        <v/>
      </c>
      <c r="AW167" s="856" t="str">
        <f>IF($B167="","",INDEX('All CCC'!AW$7:AW$846,MATCH(WatchList!$B167,'All CCC'!$B$7:$B$846,0)))</f>
        <v/>
      </c>
      <c r="AX167" s="856" t="str">
        <f>IF($B167="","",INDEX('All CCC'!AX$7:AX$846,MATCH(WatchList!$B167,'All CCC'!$B$7:$B$846,0)))</f>
        <v/>
      </c>
      <c r="AY167" s="856" t="str">
        <f>IF($B167="","",INDEX('All CCC'!AY$7:AY$846,MATCH(WatchList!$B167,'All CCC'!$B$7:$B$846,0)))</f>
        <v/>
      </c>
      <c r="AZ167" s="856" t="str">
        <f>IF($B167="","",INDEX('All CCC'!AZ$7:AZ$846,MATCH(WatchList!$B167,'All CCC'!$B$7:$B$846,0)))</f>
        <v/>
      </c>
      <c r="BA167" s="856" t="str">
        <f>IF($B167="","",INDEX('All CCC'!BA$7:BA$846,MATCH(WatchList!$B167,'All CCC'!$B$7:$B$846,0)))</f>
        <v/>
      </c>
      <c r="BB167" s="856" t="str">
        <f>IF($B167="","",INDEX('All CCC'!BB$7:BB$846,MATCH(WatchList!$B167,'All CCC'!$B$7:$B$846,0)))</f>
        <v/>
      </c>
      <c r="BC167" s="856" t="str">
        <f>IF($B167="","",INDEX('All CCC'!BC$7:BC$846,MATCH(WatchList!$B167,'All CCC'!$B$7:$B$846,0)))</f>
        <v/>
      </c>
      <c r="BD167" s="856" t="str">
        <f>IF($B167="","",INDEX('All CCC'!BD$7:BD$846,MATCH(WatchList!$B167,'All CCC'!$B$7:$B$846,0)))</f>
        <v/>
      </c>
      <c r="BE167" s="856" t="str">
        <f>IF($B167="","",INDEX('All CCC'!BE$7:BE$846,MATCH(WatchList!$B167,'All CCC'!$B$7:$B$846,0)))</f>
        <v/>
      </c>
      <c r="BF167" s="856" t="str">
        <f>IF($B167="","",INDEX('All CCC'!BF$7:BF$846,MATCH(WatchList!$B167,'All CCC'!$B$7:$B$846,0)))</f>
        <v/>
      </c>
      <c r="BG167" s="856" t="str">
        <f>IF($B167="","",INDEX('All CCC'!BG$7:BG$846,MATCH(WatchList!$B167,'All CCC'!$B$7:$B$846,0)))</f>
        <v/>
      </c>
    </row>
    <row r="168" spans="1:59" x14ac:dyDescent="0.2">
      <c r="A168" s="550" t="str">
        <f>IF($B168="","",INDEX('All CCC'!A$7:A$846,MATCH(WatchList!$B168,'All CCC'!$B$7:$B$846,0)))</f>
        <v/>
      </c>
      <c r="B168" s="31"/>
      <c r="C168" s="856" t="str">
        <f>IF($B168="","",INDEX('All CCC'!C$7:C$846,MATCH(WatchList!$B168,'All CCC'!$B$7:$B$846,0)))</f>
        <v/>
      </c>
      <c r="D168" s="856" t="str">
        <f>IF($B168="","",INDEX('All CCC'!D$7:D$846,MATCH(WatchList!$B168,'All CCC'!$B$7:$B$846,0)))</f>
        <v/>
      </c>
      <c r="E168" s="856" t="str">
        <f>IF($B168="","",INDEX('All CCC'!E$7:E$846,MATCH(WatchList!$B168,'All CCC'!$B$7:$B$846,0)))</f>
        <v/>
      </c>
      <c r="F168" s="856" t="str">
        <f>IF($B168="","",INDEX('All CCC'!F$7:F$846,MATCH(WatchList!$B168,'All CCC'!$B$7:$B$846,0)))</f>
        <v/>
      </c>
      <c r="G168" s="856" t="str">
        <f>IF($B168="","",INDEX('All CCC'!G$7:G$846,MATCH(WatchList!$B168,'All CCC'!$B$7:$B$846,0)))</f>
        <v/>
      </c>
      <c r="H168" s="856" t="str">
        <f>IF($B168="","",INDEX('All CCC'!H$7:H$846,MATCH(WatchList!$B168,'All CCC'!$B$7:$B$846,0)))</f>
        <v/>
      </c>
      <c r="I168" s="856" t="str">
        <f>IF($B168="","",INDEX('All CCC'!I$7:I$846,MATCH(WatchList!$B168,'All CCC'!$B$7:$B$846,0)))</f>
        <v/>
      </c>
      <c r="J168" s="856" t="str">
        <f>IF($B168="","",INDEX('All CCC'!J$7:J$846,MATCH(WatchList!$B168,'All CCC'!$B$7:$B$846,0)))</f>
        <v/>
      </c>
      <c r="K168" s="856" t="str">
        <f>IF($B168="","",INDEX('All CCC'!K$7:K$846,MATCH(WatchList!$B168,'All CCC'!$B$7:$B$846,0)))</f>
        <v/>
      </c>
      <c r="L168" s="856" t="str">
        <f>IF($B168="","",INDEX('All CCC'!L$7:L$846,MATCH(WatchList!$B168,'All CCC'!$B$7:$B$846,0)))</f>
        <v/>
      </c>
      <c r="M168" s="856" t="str">
        <f>IF($B168="","",INDEX('All CCC'!M$7:M$846,MATCH(WatchList!$B168,'All CCC'!$B$7:$B$846,0)))</f>
        <v/>
      </c>
      <c r="N168" s="856" t="str">
        <f>IF($B168="","",INDEX('All CCC'!N$7:N$846,MATCH(WatchList!$B168,'All CCC'!$B$7:$B$846,0)))</f>
        <v/>
      </c>
      <c r="O168" s="856" t="str">
        <f>IF($B168="","",INDEX('All CCC'!O$7:O$846,MATCH(WatchList!$B168,'All CCC'!$B$7:$B$846,0)))</f>
        <v/>
      </c>
      <c r="P168" s="857" t="str">
        <f>IF($B168="","",INDEX('All CCC'!P$7:P$846,MATCH(WatchList!$B168,'All CCC'!$B$7:$B$846,0)))</f>
        <v/>
      </c>
      <c r="Q168" s="857" t="str">
        <f>IF($B168="","",INDEX('All CCC'!Q$7:Q$846,MATCH(WatchList!$B168,'All CCC'!$B$7:$B$846,0)))</f>
        <v/>
      </c>
      <c r="R168" s="856" t="str">
        <f>IF($B168="","",INDEX('All CCC'!R$7:R$846,MATCH(WatchList!$B168,'All CCC'!$B$7:$B$846,0)))</f>
        <v/>
      </c>
      <c r="S168" s="856" t="str">
        <f>IF($B168="","",INDEX('All CCC'!S$7:S$846,MATCH(WatchList!$B168,'All CCC'!$B$7:$B$846,0)))</f>
        <v/>
      </c>
      <c r="T168" s="856" t="str">
        <f>IF($B168="","",INDEX('All CCC'!T$7:T$846,MATCH(WatchList!$B168,'All CCC'!$B$7:$B$846,0)))</f>
        <v/>
      </c>
      <c r="U168" s="856" t="str">
        <f>IF($B168="","",INDEX('All CCC'!U$7:U$846,MATCH(WatchList!$B168,'All CCC'!$B$7:$B$846,0)))</f>
        <v/>
      </c>
      <c r="V168" s="856" t="str">
        <f>IF($B168="","",INDEX('All CCC'!V$7:V$846,MATCH(WatchList!$B168,'All CCC'!$B$7:$B$846,0)))</f>
        <v/>
      </c>
      <c r="W168" s="856" t="str">
        <f>IF($B168="","",INDEX('All CCC'!W$7:W$846,MATCH(WatchList!$B168,'All CCC'!$B$7:$B$846,0)))</f>
        <v/>
      </c>
      <c r="X168" s="856" t="str">
        <f>IF($B168="","",INDEX('All CCC'!X$7:X$846,MATCH(WatchList!$B168,'All CCC'!$B$7:$B$846,0)))</f>
        <v/>
      </c>
      <c r="Y168" s="856" t="str">
        <f>IF($B168="","",INDEX('All CCC'!Y$7:Y$846,MATCH(WatchList!$B168,'All CCC'!$B$7:$B$846,0)))</f>
        <v/>
      </c>
      <c r="Z168" s="856" t="str">
        <f>IF($B168="","",INDEX('All CCC'!Z$7:Z$846,MATCH(WatchList!$B168,'All CCC'!$B$7:$B$846,0)))</f>
        <v/>
      </c>
      <c r="AA168" s="856" t="str">
        <f>IF($B168="","",INDEX('All CCC'!AA$7:AA$846,MATCH(WatchList!$B168,'All CCC'!$B$7:$B$846,0)))</f>
        <v/>
      </c>
      <c r="AB168" s="856" t="str">
        <f>IF($B168="","",INDEX('All CCC'!AB$7:AB$846,MATCH(WatchList!$B168,'All CCC'!$B$7:$B$846,0)))</f>
        <v/>
      </c>
      <c r="AC168" s="856" t="str">
        <f>IF($B168="","",INDEX('All CCC'!AC$7:AC$846,MATCH(WatchList!$B168,'All CCC'!$B$7:$B$846,0)))</f>
        <v/>
      </c>
      <c r="AD168" s="856" t="str">
        <f>IF($B168="","",INDEX('All CCC'!AD$7:AD$846,MATCH(WatchList!$B168,'All CCC'!$B$7:$B$846,0)))</f>
        <v/>
      </c>
      <c r="AE168" s="856" t="str">
        <f>IF($B168="","",INDEX('All CCC'!AE$7:AE$846,MATCH(WatchList!$B168,'All CCC'!$B$7:$B$846,0)))</f>
        <v/>
      </c>
      <c r="AF168" s="856" t="str">
        <f>IF($B168="","",INDEX('All CCC'!AF$7:AF$846,MATCH(WatchList!$B168,'All CCC'!$B$7:$B$846,0)))</f>
        <v/>
      </c>
      <c r="AG168" s="856" t="str">
        <f>IF($B168="","",INDEX('All CCC'!AG$7:AG$846,MATCH(WatchList!$B168,'All CCC'!$B$7:$B$846,0)))</f>
        <v/>
      </c>
      <c r="AH168" s="856" t="str">
        <f>IF($B168="","",INDEX('All CCC'!AH$7:AH$846,MATCH(WatchList!$B168,'All CCC'!$B$7:$B$846,0)))</f>
        <v/>
      </c>
      <c r="AI168" s="856" t="str">
        <f>IF($B168="","",INDEX('All CCC'!AI$7:AI$846,MATCH(WatchList!$B168,'All CCC'!$B$7:$B$846,0)))</f>
        <v/>
      </c>
      <c r="AJ168" s="856" t="str">
        <f>IF($B168="","",INDEX('All CCC'!AJ$7:AJ$846,MATCH(WatchList!$B168,'All CCC'!$B$7:$B$846,0)))</f>
        <v/>
      </c>
      <c r="AK168" s="856" t="str">
        <f>IF($B168="","",INDEX('All CCC'!AK$7:AK$846,MATCH(WatchList!$B168,'All CCC'!$B$7:$B$846,0)))</f>
        <v/>
      </c>
      <c r="AL168" s="856" t="str">
        <f>IF($B168="","",INDEX('All CCC'!AL$7:AL$846,MATCH(WatchList!$B168,'All CCC'!$B$7:$B$846,0)))</f>
        <v/>
      </c>
      <c r="AM168" s="856" t="str">
        <f>IF($B168="","",INDEX('All CCC'!AM$7:AM$846,MATCH(WatchList!$B168,'All CCC'!$B$7:$B$846,0)))</f>
        <v/>
      </c>
      <c r="AN168" s="856" t="str">
        <f>IF($B168="","",INDEX('All CCC'!AN$7:AN$846,MATCH(WatchList!$B168,'All CCC'!$B$7:$B$846,0)))</f>
        <v/>
      </c>
      <c r="AO168" s="856" t="str">
        <f>IF($B168="","",INDEX('All CCC'!AO$7:AO$846,MATCH(WatchList!$B168,'All CCC'!$B$7:$B$846,0)))</f>
        <v/>
      </c>
      <c r="AP168" s="856" t="str">
        <f>IF($B168="","",INDEX('All CCC'!AP$7:AP$846,MATCH(WatchList!$B168,'All CCC'!$B$7:$B$846,0)))</f>
        <v/>
      </c>
      <c r="AQ168" s="856" t="str">
        <f>IF($B168="","",INDEX('All CCC'!AQ$7:AQ$846,MATCH(WatchList!$B168,'All CCC'!$B$7:$B$846,0)))</f>
        <v/>
      </c>
      <c r="AR168" s="856" t="str">
        <f>IF($B168="","",INDEX('All CCC'!AR$7:AR$846,MATCH(WatchList!$B168,'All CCC'!$B$7:$B$846,0)))</f>
        <v/>
      </c>
      <c r="AS168" s="856" t="str">
        <f>IF($B168="","",INDEX('All CCC'!AS$7:AS$846,MATCH(WatchList!$B168,'All CCC'!$B$7:$B$846,0)))</f>
        <v/>
      </c>
      <c r="AT168" s="856" t="str">
        <f>IF($B168="","",INDEX('All CCC'!AT$7:AT$846,MATCH(WatchList!$B168,'All CCC'!$B$7:$B$846,0)))</f>
        <v/>
      </c>
      <c r="AU168" s="856" t="str">
        <f>IF($B168="","",INDEX('All CCC'!AU$7:AU$846,MATCH(WatchList!$B168,'All CCC'!$B$7:$B$846,0)))</f>
        <v/>
      </c>
      <c r="AV168" s="856" t="str">
        <f>IF($B168="","",INDEX('All CCC'!AV$7:AV$846,MATCH(WatchList!$B168,'All CCC'!$B$7:$B$846,0)))</f>
        <v/>
      </c>
      <c r="AW168" s="856" t="str">
        <f>IF($B168="","",INDEX('All CCC'!AW$7:AW$846,MATCH(WatchList!$B168,'All CCC'!$B$7:$B$846,0)))</f>
        <v/>
      </c>
      <c r="AX168" s="856" t="str">
        <f>IF($B168="","",INDEX('All CCC'!AX$7:AX$846,MATCH(WatchList!$B168,'All CCC'!$B$7:$B$846,0)))</f>
        <v/>
      </c>
      <c r="AY168" s="856" t="str">
        <f>IF($B168="","",INDEX('All CCC'!AY$7:AY$846,MATCH(WatchList!$B168,'All CCC'!$B$7:$B$846,0)))</f>
        <v/>
      </c>
      <c r="AZ168" s="856" t="str">
        <f>IF($B168="","",INDEX('All CCC'!AZ$7:AZ$846,MATCH(WatchList!$B168,'All CCC'!$B$7:$B$846,0)))</f>
        <v/>
      </c>
      <c r="BA168" s="856" t="str">
        <f>IF($B168="","",INDEX('All CCC'!BA$7:BA$846,MATCH(WatchList!$B168,'All CCC'!$B$7:$B$846,0)))</f>
        <v/>
      </c>
      <c r="BB168" s="856" t="str">
        <f>IF($B168="","",INDEX('All CCC'!BB$7:BB$846,MATCH(WatchList!$B168,'All CCC'!$B$7:$B$846,0)))</f>
        <v/>
      </c>
      <c r="BC168" s="856" t="str">
        <f>IF($B168="","",INDEX('All CCC'!BC$7:BC$846,MATCH(WatchList!$B168,'All CCC'!$B$7:$B$846,0)))</f>
        <v/>
      </c>
      <c r="BD168" s="856" t="str">
        <f>IF($B168="","",INDEX('All CCC'!BD$7:BD$846,MATCH(WatchList!$B168,'All CCC'!$B$7:$B$846,0)))</f>
        <v/>
      </c>
      <c r="BE168" s="856" t="str">
        <f>IF($B168="","",INDEX('All CCC'!BE$7:BE$846,MATCH(WatchList!$B168,'All CCC'!$B$7:$B$846,0)))</f>
        <v/>
      </c>
      <c r="BF168" s="856" t="str">
        <f>IF($B168="","",INDEX('All CCC'!BF$7:BF$846,MATCH(WatchList!$B168,'All CCC'!$B$7:$B$846,0)))</f>
        <v/>
      </c>
      <c r="BG168" s="856" t="str">
        <f>IF($B168="","",INDEX('All CCC'!BG$7:BG$846,MATCH(WatchList!$B168,'All CCC'!$B$7:$B$846,0)))</f>
        <v/>
      </c>
    </row>
    <row r="169" spans="1:59" x14ac:dyDescent="0.2">
      <c r="A169" s="550" t="str">
        <f>IF($B169="","",INDEX('All CCC'!A$7:A$846,MATCH(WatchList!$B169,'All CCC'!$B$7:$B$846,0)))</f>
        <v/>
      </c>
      <c r="B169" s="31"/>
      <c r="C169" s="856" t="str">
        <f>IF($B169="","",INDEX('All CCC'!C$7:C$846,MATCH(WatchList!$B169,'All CCC'!$B$7:$B$846,0)))</f>
        <v/>
      </c>
      <c r="D169" s="856" t="str">
        <f>IF($B169="","",INDEX('All CCC'!D$7:D$846,MATCH(WatchList!$B169,'All CCC'!$B$7:$B$846,0)))</f>
        <v/>
      </c>
      <c r="E169" s="856" t="str">
        <f>IF($B169="","",INDEX('All CCC'!E$7:E$846,MATCH(WatchList!$B169,'All CCC'!$B$7:$B$846,0)))</f>
        <v/>
      </c>
      <c r="F169" s="856" t="str">
        <f>IF($B169="","",INDEX('All CCC'!F$7:F$846,MATCH(WatchList!$B169,'All CCC'!$B$7:$B$846,0)))</f>
        <v/>
      </c>
      <c r="G169" s="856" t="str">
        <f>IF($B169="","",INDEX('All CCC'!G$7:G$846,MATCH(WatchList!$B169,'All CCC'!$B$7:$B$846,0)))</f>
        <v/>
      </c>
      <c r="H169" s="856" t="str">
        <f>IF($B169="","",INDEX('All CCC'!H$7:H$846,MATCH(WatchList!$B169,'All CCC'!$B$7:$B$846,0)))</f>
        <v/>
      </c>
      <c r="I169" s="856" t="str">
        <f>IF($B169="","",INDEX('All CCC'!I$7:I$846,MATCH(WatchList!$B169,'All CCC'!$B$7:$B$846,0)))</f>
        <v/>
      </c>
      <c r="J169" s="856" t="str">
        <f>IF($B169="","",INDEX('All CCC'!J$7:J$846,MATCH(WatchList!$B169,'All CCC'!$B$7:$B$846,0)))</f>
        <v/>
      </c>
      <c r="K169" s="856" t="str">
        <f>IF($B169="","",INDEX('All CCC'!K$7:K$846,MATCH(WatchList!$B169,'All CCC'!$B$7:$B$846,0)))</f>
        <v/>
      </c>
      <c r="L169" s="856" t="str">
        <f>IF($B169="","",INDEX('All CCC'!L$7:L$846,MATCH(WatchList!$B169,'All CCC'!$B$7:$B$846,0)))</f>
        <v/>
      </c>
      <c r="M169" s="856" t="str">
        <f>IF($B169="","",INDEX('All CCC'!M$7:M$846,MATCH(WatchList!$B169,'All CCC'!$B$7:$B$846,0)))</f>
        <v/>
      </c>
      <c r="N169" s="856" t="str">
        <f>IF($B169="","",INDEX('All CCC'!N$7:N$846,MATCH(WatchList!$B169,'All CCC'!$B$7:$B$846,0)))</f>
        <v/>
      </c>
      <c r="O169" s="856" t="str">
        <f>IF($B169="","",INDEX('All CCC'!O$7:O$846,MATCH(WatchList!$B169,'All CCC'!$B$7:$B$846,0)))</f>
        <v/>
      </c>
      <c r="P169" s="857" t="str">
        <f>IF($B169="","",INDEX('All CCC'!P$7:P$846,MATCH(WatchList!$B169,'All CCC'!$B$7:$B$846,0)))</f>
        <v/>
      </c>
      <c r="Q169" s="857" t="str">
        <f>IF($B169="","",INDEX('All CCC'!Q$7:Q$846,MATCH(WatchList!$B169,'All CCC'!$B$7:$B$846,0)))</f>
        <v/>
      </c>
      <c r="R169" s="856" t="str">
        <f>IF($B169="","",INDEX('All CCC'!R$7:R$846,MATCH(WatchList!$B169,'All CCC'!$B$7:$B$846,0)))</f>
        <v/>
      </c>
      <c r="S169" s="856" t="str">
        <f>IF($B169="","",INDEX('All CCC'!S$7:S$846,MATCH(WatchList!$B169,'All CCC'!$B$7:$B$846,0)))</f>
        <v/>
      </c>
      <c r="T169" s="856" t="str">
        <f>IF($B169="","",INDEX('All CCC'!T$7:T$846,MATCH(WatchList!$B169,'All CCC'!$B$7:$B$846,0)))</f>
        <v/>
      </c>
      <c r="U169" s="856" t="str">
        <f>IF($B169="","",INDEX('All CCC'!U$7:U$846,MATCH(WatchList!$B169,'All CCC'!$B$7:$B$846,0)))</f>
        <v/>
      </c>
      <c r="V169" s="856" t="str">
        <f>IF($B169="","",INDEX('All CCC'!V$7:V$846,MATCH(WatchList!$B169,'All CCC'!$B$7:$B$846,0)))</f>
        <v/>
      </c>
      <c r="W169" s="856" t="str">
        <f>IF($B169="","",INDEX('All CCC'!W$7:W$846,MATCH(WatchList!$B169,'All CCC'!$B$7:$B$846,0)))</f>
        <v/>
      </c>
      <c r="X169" s="856" t="str">
        <f>IF($B169="","",INDEX('All CCC'!X$7:X$846,MATCH(WatchList!$B169,'All CCC'!$B$7:$B$846,0)))</f>
        <v/>
      </c>
      <c r="Y169" s="856" t="str">
        <f>IF($B169="","",INDEX('All CCC'!Y$7:Y$846,MATCH(WatchList!$B169,'All CCC'!$B$7:$B$846,0)))</f>
        <v/>
      </c>
      <c r="Z169" s="856" t="str">
        <f>IF($B169="","",INDEX('All CCC'!Z$7:Z$846,MATCH(WatchList!$B169,'All CCC'!$B$7:$B$846,0)))</f>
        <v/>
      </c>
      <c r="AA169" s="856" t="str">
        <f>IF($B169="","",INDEX('All CCC'!AA$7:AA$846,MATCH(WatchList!$B169,'All CCC'!$B$7:$B$846,0)))</f>
        <v/>
      </c>
      <c r="AB169" s="856" t="str">
        <f>IF($B169="","",INDEX('All CCC'!AB$7:AB$846,MATCH(WatchList!$B169,'All CCC'!$B$7:$B$846,0)))</f>
        <v/>
      </c>
      <c r="AC169" s="856" t="str">
        <f>IF($B169="","",INDEX('All CCC'!AC$7:AC$846,MATCH(WatchList!$B169,'All CCC'!$B$7:$B$846,0)))</f>
        <v/>
      </c>
      <c r="AD169" s="856" t="str">
        <f>IF($B169="","",INDEX('All CCC'!AD$7:AD$846,MATCH(WatchList!$B169,'All CCC'!$B$7:$B$846,0)))</f>
        <v/>
      </c>
      <c r="AE169" s="856" t="str">
        <f>IF($B169="","",INDEX('All CCC'!AE$7:AE$846,MATCH(WatchList!$B169,'All CCC'!$B$7:$B$846,0)))</f>
        <v/>
      </c>
      <c r="AF169" s="856" t="str">
        <f>IF($B169="","",INDEX('All CCC'!AF$7:AF$846,MATCH(WatchList!$B169,'All CCC'!$B$7:$B$846,0)))</f>
        <v/>
      </c>
      <c r="AG169" s="856" t="str">
        <f>IF($B169="","",INDEX('All CCC'!AG$7:AG$846,MATCH(WatchList!$B169,'All CCC'!$B$7:$B$846,0)))</f>
        <v/>
      </c>
      <c r="AH169" s="856" t="str">
        <f>IF($B169="","",INDEX('All CCC'!AH$7:AH$846,MATCH(WatchList!$B169,'All CCC'!$B$7:$B$846,0)))</f>
        <v/>
      </c>
      <c r="AI169" s="856" t="str">
        <f>IF($B169="","",INDEX('All CCC'!AI$7:AI$846,MATCH(WatchList!$B169,'All CCC'!$B$7:$B$846,0)))</f>
        <v/>
      </c>
      <c r="AJ169" s="856" t="str">
        <f>IF($B169="","",INDEX('All CCC'!AJ$7:AJ$846,MATCH(WatchList!$B169,'All CCC'!$B$7:$B$846,0)))</f>
        <v/>
      </c>
      <c r="AK169" s="856" t="str">
        <f>IF($B169="","",INDEX('All CCC'!AK$7:AK$846,MATCH(WatchList!$B169,'All CCC'!$B$7:$B$846,0)))</f>
        <v/>
      </c>
      <c r="AL169" s="856" t="str">
        <f>IF($B169="","",INDEX('All CCC'!AL$7:AL$846,MATCH(WatchList!$B169,'All CCC'!$B$7:$B$846,0)))</f>
        <v/>
      </c>
      <c r="AM169" s="856" t="str">
        <f>IF($B169="","",INDEX('All CCC'!AM$7:AM$846,MATCH(WatchList!$B169,'All CCC'!$B$7:$B$846,0)))</f>
        <v/>
      </c>
      <c r="AN169" s="856" t="str">
        <f>IF($B169="","",INDEX('All CCC'!AN$7:AN$846,MATCH(WatchList!$B169,'All CCC'!$B$7:$B$846,0)))</f>
        <v/>
      </c>
      <c r="AO169" s="856" t="str">
        <f>IF($B169="","",INDEX('All CCC'!AO$7:AO$846,MATCH(WatchList!$B169,'All CCC'!$B$7:$B$846,0)))</f>
        <v/>
      </c>
      <c r="AP169" s="856" t="str">
        <f>IF($B169="","",INDEX('All CCC'!AP$7:AP$846,MATCH(WatchList!$B169,'All CCC'!$B$7:$B$846,0)))</f>
        <v/>
      </c>
      <c r="AQ169" s="856" t="str">
        <f>IF($B169="","",INDEX('All CCC'!AQ$7:AQ$846,MATCH(WatchList!$B169,'All CCC'!$B$7:$B$846,0)))</f>
        <v/>
      </c>
      <c r="AR169" s="856" t="str">
        <f>IF($B169="","",INDEX('All CCC'!AR$7:AR$846,MATCH(WatchList!$B169,'All CCC'!$B$7:$B$846,0)))</f>
        <v/>
      </c>
      <c r="AS169" s="856" t="str">
        <f>IF($B169="","",INDEX('All CCC'!AS$7:AS$846,MATCH(WatchList!$B169,'All CCC'!$B$7:$B$846,0)))</f>
        <v/>
      </c>
      <c r="AT169" s="856" t="str">
        <f>IF($B169="","",INDEX('All CCC'!AT$7:AT$846,MATCH(WatchList!$B169,'All CCC'!$B$7:$B$846,0)))</f>
        <v/>
      </c>
      <c r="AU169" s="856" t="str">
        <f>IF($B169="","",INDEX('All CCC'!AU$7:AU$846,MATCH(WatchList!$B169,'All CCC'!$B$7:$B$846,0)))</f>
        <v/>
      </c>
      <c r="AV169" s="856" t="str">
        <f>IF($B169="","",INDEX('All CCC'!AV$7:AV$846,MATCH(WatchList!$B169,'All CCC'!$B$7:$B$846,0)))</f>
        <v/>
      </c>
      <c r="AW169" s="856" t="str">
        <f>IF($B169="","",INDEX('All CCC'!AW$7:AW$846,MATCH(WatchList!$B169,'All CCC'!$B$7:$B$846,0)))</f>
        <v/>
      </c>
      <c r="AX169" s="856" t="str">
        <f>IF($B169="","",INDEX('All CCC'!AX$7:AX$846,MATCH(WatchList!$B169,'All CCC'!$B$7:$B$846,0)))</f>
        <v/>
      </c>
      <c r="AY169" s="856" t="str">
        <f>IF($B169="","",INDEX('All CCC'!AY$7:AY$846,MATCH(WatchList!$B169,'All CCC'!$B$7:$B$846,0)))</f>
        <v/>
      </c>
      <c r="AZ169" s="856" t="str">
        <f>IF($B169="","",INDEX('All CCC'!AZ$7:AZ$846,MATCH(WatchList!$B169,'All CCC'!$B$7:$B$846,0)))</f>
        <v/>
      </c>
      <c r="BA169" s="856" t="str">
        <f>IF($B169="","",INDEX('All CCC'!BA$7:BA$846,MATCH(WatchList!$B169,'All CCC'!$B$7:$B$846,0)))</f>
        <v/>
      </c>
      <c r="BB169" s="856" t="str">
        <f>IF($B169="","",INDEX('All CCC'!BB$7:BB$846,MATCH(WatchList!$B169,'All CCC'!$B$7:$B$846,0)))</f>
        <v/>
      </c>
      <c r="BC169" s="856" t="str">
        <f>IF($B169="","",INDEX('All CCC'!BC$7:BC$846,MATCH(WatchList!$B169,'All CCC'!$B$7:$B$846,0)))</f>
        <v/>
      </c>
      <c r="BD169" s="856" t="str">
        <f>IF($B169="","",INDEX('All CCC'!BD$7:BD$846,MATCH(WatchList!$B169,'All CCC'!$B$7:$B$846,0)))</f>
        <v/>
      </c>
      <c r="BE169" s="856" t="str">
        <f>IF($B169="","",INDEX('All CCC'!BE$7:BE$846,MATCH(WatchList!$B169,'All CCC'!$B$7:$B$846,0)))</f>
        <v/>
      </c>
      <c r="BF169" s="856" t="str">
        <f>IF($B169="","",INDEX('All CCC'!BF$7:BF$846,MATCH(WatchList!$B169,'All CCC'!$B$7:$B$846,0)))</f>
        <v/>
      </c>
      <c r="BG169" s="856" t="str">
        <f>IF($B169="","",INDEX('All CCC'!BG$7:BG$846,MATCH(WatchList!$B169,'All CCC'!$B$7:$B$846,0)))</f>
        <v/>
      </c>
    </row>
    <row r="170" spans="1:59" x14ac:dyDescent="0.2">
      <c r="A170" s="550" t="str">
        <f>IF($B170="","",INDEX('All CCC'!A$7:A$846,MATCH(WatchList!$B170,'All CCC'!$B$7:$B$846,0)))</f>
        <v/>
      </c>
      <c r="B170" s="31"/>
      <c r="C170" s="856" t="str">
        <f>IF($B170="","",INDEX('All CCC'!C$7:C$846,MATCH(WatchList!$B170,'All CCC'!$B$7:$B$846,0)))</f>
        <v/>
      </c>
      <c r="D170" s="856" t="str">
        <f>IF($B170="","",INDEX('All CCC'!D$7:D$846,MATCH(WatchList!$B170,'All CCC'!$B$7:$B$846,0)))</f>
        <v/>
      </c>
      <c r="E170" s="856" t="str">
        <f>IF($B170="","",INDEX('All CCC'!E$7:E$846,MATCH(WatchList!$B170,'All CCC'!$B$7:$B$846,0)))</f>
        <v/>
      </c>
      <c r="F170" s="856" t="str">
        <f>IF($B170="","",INDEX('All CCC'!F$7:F$846,MATCH(WatchList!$B170,'All CCC'!$B$7:$B$846,0)))</f>
        <v/>
      </c>
      <c r="G170" s="856" t="str">
        <f>IF($B170="","",INDEX('All CCC'!G$7:G$846,MATCH(WatchList!$B170,'All CCC'!$B$7:$B$846,0)))</f>
        <v/>
      </c>
      <c r="H170" s="856" t="str">
        <f>IF($B170="","",INDEX('All CCC'!H$7:H$846,MATCH(WatchList!$B170,'All CCC'!$B$7:$B$846,0)))</f>
        <v/>
      </c>
      <c r="I170" s="856" t="str">
        <f>IF($B170="","",INDEX('All CCC'!I$7:I$846,MATCH(WatchList!$B170,'All CCC'!$B$7:$B$846,0)))</f>
        <v/>
      </c>
      <c r="J170" s="856" t="str">
        <f>IF($B170="","",INDEX('All CCC'!J$7:J$846,MATCH(WatchList!$B170,'All CCC'!$B$7:$B$846,0)))</f>
        <v/>
      </c>
      <c r="K170" s="856" t="str">
        <f>IF($B170="","",INDEX('All CCC'!K$7:K$846,MATCH(WatchList!$B170,'All CCC'!$B$7:$B$846,0)))</f>
        <v/>
      </c>
      <c r="L170" s="856" t="str">
        <f>IF($B170="","",INDEX('All CCC'!L$7:L$846,MATCH(WatchList!$B170,'All CCC'!$B$7:$B$846,0)))</f>
        <v/>
      </c>
      <c r="M170" s="856" t="str">
        <f>IF($B170="","",INDEX('All CCC'!M$7:M$846,MATCH(WatchList!$B170,'All CCC'!$B$7:$B$846,0)))</f>
        <v/>
      </c>
      <c r="N170" s="856" t="str">
        <f>IF($B170="","",INDEX('All CCC'!N$7:N$846,MATCH(WatchList!$B170,'All CCC'!$B$7:$B$846,0)))</f>
        <v/>
      </c>
      <c r="O170" s="856" t="str">
        <f>IF($B170="","",INDEX('All CCC'!O$7:O$846,MATCH(WatchList!$B170,'All CCC'!$B$7:$B$846,0)))</f>
        <v/>
      </c>
      <c r="P170" s="857" t="str">
        <f>IF($B170="","",INDEX('All CCC'!P$7:P$846,MATCH(WatchList!$B170,'All CCC'!$B$7:$B$846,0)))</f>
        <v/>
      </c>
      <c r="Q170" s="857" t="str">
        <f>IF($B170="","",INDEX('All CCC'!Q$7:Q$846,MATCH(WatchList!$B170,'All CCC'!$B$7:$B$846,0)))</f>
        <v/>
      </c>
      <c r="R170" s="856" t="str">
        <f>IF($B170="","",INDEX('All CCC'!R$7:R$846,MATCH(WatchList!$B170,'All CCC'!$B$7:$B$846,0)))</f>
        <v/>
      </c>
      <c r="S170" s="856" t="str">
        <f>IF($B170="","",INDEX('All CCC'!S$7:S$846,MATCH(WatchList!$B170,'All CCC'!$B$7:$B$846,0)))</f>
        <v/>
      </c>
      <c r="T170" s="856" t="str">
        <f>IF($B170="","",INDEX('All CCC'!T$7:T$846,MATCH(WatchList!$B170,'All CCC'!$B$7:$B$846,0)))</f>
        <v/>
      </c>
      <c r="U170" s="856" t="str">
        <f>IF($B170="","",INDEX('All CCC'!U$7:U$846,MATCH(WatchList!$B170,'All CCC'!$B$7:$B$846,0)))</f>
        <v/>
      </c>
      <c r="V170" s="856" t="str">
        <f>IF($B170="","",INDEX('All CCC'!V$7:V$846,MATCH(WatchList!$B170,'All CCC'!$B$7:$B$846,0)))</f>
        <v/>
      </c>
      <c r="W170" s="856" t="str">
        <f>IF($B170="","",INDEX('All CCC'!W$7:W$846,MATCH(WatchList!$B170,'All CCC'!$B$7:$B$846,0)))</f>
        <v/>
      </c>
      <c r="X170" s="856" t="str">
        <f>IF($B170="","",INDEX('All CCC'!X$7:X$846,MATCH(WatchList!$B170,'All CCC'!$B$7:$B$846,0)))</f>
        <v/>
      </c>
      <c r="Y170" s="856" t="str">
        <f>IF($B170="","",INDEX('All CCC'!Y$7:Y$846,MATCH(WatchList!$B170,'All CCC'!$B$7:$B$846,0)))</f>
        <v/>
      </c>
      <c r="Z170" s="856" t="str">
        <f>IF($B170="","",INDEX('All CCC'!Z$7:Z$846,MATCH(WatchList!$B170,'All CCC'!$B$7:$B$846,0)))</f>
        <v/>
      </c>
      <c r="AA170" s="856" t="str">
        <f>IF($B170="","",INDEX('All CCC'!AA$7:AA$846,MATCH(WatchList!$B170,'All CCC'!$B$7:$B$846,0)))</f>
        <v/>
      </c>
      <c r="AB170" s="856" t="str">
        <f>IF($B170="","",INDEX('All CCC'!AB$7:AB$846,MATCH(WatchList!$B170,'All CCC'!$B$7:$B$846,0)))</f>
        <v/>
      </c>
      <c r="AC170" s="856" t="str">
        <f>IF($B170="","",INDEX('All CCC'!AC$7:AC$846,MATCH(WatchList!$B170,'All CCC'!$B$7:$B$846,0)))</f>
        <v/>
      </c>
      <c r="AD170" s="856" t="str">
        <f>IF($B170="","",INDEX('All CCC'!AD$7:AD$846,MATCH(WatchList!$B170,'All CCC'!$B$7:$B$846,0)))</f>
        <v/>
      </c>
      <c r="AE170" s="856" t="str">
        <f>IF($B170="","",INDEX('All CCC'!AE$7:AE$846,MATCH(WatchList!$B170,'All CCC'!$B$7:$B$846,0)))</f>
        <v/>
      </c>
      <c r="AF170" s="856" t="str">
        <f>IF($B170="","",INDEX('All CCC'!AF$7:AF$846,MATCH(WatchList!$B170,'All CCC'!$B$7:$B$846,0)))</f>
        <v/>
      </c>
      <c r="AG170" s="856" t="str">
        <f>IF($B170="","",INDEX('All CCC'!AG$7:AG$846,MATCH(WatchList!$B170,'All CCC'!$B$7:$B$846,0)))</f>
        <v/>
      </c>
      <c r="AH170" s="856" t="str">
        <f>IF($B170="","",INDEX('All CCC'!AH$7:AH$846,MATCH(WatchList!$B170,'All CCC'!$B$7:$B$846,0)))</f>
        <v/>
      </c>
      <c r="AI170" s="856" t="str">
        <f>IF($B170="","",INDEX('All CCC'!AI$7:AI$846,MATCH(WatchList!$B170,'All CCC'!$B$7:$B$846,0)))</f>
        <v/>
      </c>
      <c r="AJ170" s="856" t="str">
        <f>IF($B170="","",INDEX('All CCC'!AJ$7:AJ$846,MATCH(WatchList!$B170,'All CCC'!$B$7:$B$846,0)))</f>
        <v/>
      </c>
      <c r="AK170" s="856" t="str">
        <f>IF($B170="","",INDEX('All CCC'!AK$7:AK$846,MATCH(WatchList!$B170,'All CCC'!$B$7:$B$846,0)))</f>
        <v/>
      </c>
      <c r="AL170" s="856" t="str">
        <f>IF($B170="","",INDEX('All CCC'!AL$7:AL$846,MATCH(WatchList!$B170,'All CCC'!$B$7:$B$846,0)))</f>
        <v/>
      </c>
      <c r="AM170" s="856" t="str">
        <f>IF($B170="","",INDEX('All CCC'!AM$7:AM$846,MATCH(WatchList!$B170,'All CCC'!$B$7:$B$846,0)))</f>
        <v/>
      </c>
      <c r="AN170" s="856" t="str">
        <f>IF($B170="","",INDEX('All CCC'!AN$7:AN$846,MATCH(WatchList!$B170,'All CCC'!$B$7:$B$846,0)))</f>
        <v/>
      </c>
      <c r="AO170" s="856" t="str">
        <f>IF($B170="","",INDEX('All CCC'!AO$7:AO$846,MATCH(WatchList!$B170,'All CCC'!$B$7:$B$846,0)))</f>
        <v/>
      </c>
      <c r="AP170" s="856" t="str">
        <f>IF($B170="","",INDEX('All CCC'!AP$7:AP$846,MATCH(WatchList!$B170,'All CCC'!$B$7:$B$846,0)))</f>
        <v/>
      </c>
      <c r="AQ170" s="856" t="str">
        <f>IF($B170="","",INDEX('All CCC'!AQ$7:AQ$846,MATCH(WatchList!$B170,'All CCC'!$B$7:$B$846,0)))</f>
        <v/>
      </c>
      <c r="AR170" s="856" t="str">
        <f>IF($B170="","",INDEX('All CCC'!AR$7:AR$846,MATCH(WatchList!$B170,'All CCC'!$B$7:$B$846,0)))</f>
        <v/>
      </c>
      <c r="AS170" s="856" t="str">
        <f>IF($B170="","",INDEX('All CCC'!AS$7:AS$846,MATCH(WatchList!$B170,'All CCC'!$B$7:$B$846,0)))</f>
        <v/>
      </c>
      <c r="AT170" s="856" t="str">
        <f>IF($B170="","",INDEX('All CCC'!AT$7:AT$846,MATCH(WatchList!$B170,'All CCC'!$B$7:$B$846,0)))</f>
        <v/>
      </c>
      <c r="AU170" s="856" t="str">
        <f>IF($B170="","",INDEX('All CCC'!AU$7:AU$846,MATCH(WatchList!$B170,'All CCC'!$B$7:$B$846,0)))</f>
        <v/>
      </c>
      <c r="AV170" s="856" t="str">
        <f>IF($B170="","",INDEX('All CCC'!AV$7:AV$846,MATCH(WatchList!$B170,'All CCC'!$B$7:$B$846,0)))</f>
        <v/>
      </c>
      <c r="AW170" s="856" t="str">
        <f>IF($B170="","",INDEX('All CCC'!AW$7:AW$846,MATCH(WatchList!$B170,'All CCC'!$B$7:$B$846,0)))</f>
        <v/>
      </c>
      <c r="AX170" s="856" t="str">
        <f>IF($B170="","",INDEX('All CCC'!AX$7:AX$846,MATCH(WatchList!$B170,'All CCC'!$B$7:$B$846,0)))</f>
        <v/>
      </c>
      <c r="AY170" s="856" t="str">
        <f>IF($B170="","",INDEX('All CCC'!AY$7:AY$846,MATCH(WatchList!$B170,'All CCC'!$B$7:$B$846,0)))</f>
        <v/>
      </c>
      <c r="AZ170" s="856" t="str">
        <f>IF($B170="","",INDEX('All CCC'!AZ$7:AZ$846,MATCH(WatchList!$B170,'All CCC'!$B$7:$B$846,0)))</f>
        <v/>
      </c>
      <c r="BA170" s="856" t="str">
        <f>IF($B170="","",INDEX('All CCC'!BA$7:BA$846,MATCH(WatchList!$B170,'All CCC'!$B$7:$B$846,0)))</f>
        <v/>
      </c>
      <c r="BB170" s="856" t="str">
        <f>IF($B170="","",INDEX('All CCC'!BB$7:BB$846,MATCH(WatchList!$B170,'All CCC'!$B$7:$B$846,0)))</f>
        <v/>
      </c>
      <c r="BC170" s="856" t="str">
        <f>IF($B170="","",INDEX('All CCC'!BC$7:BC$846,MATCH(WatchList!$B170,'All CCC'!$B$7:$B$846,0)))</f>
        <v/>
      </c>
      <c r="BD170" s="856" t="str">
        <f>IF($B170="","",INDEX('All CCC'!BD$7:BD$846,MATCH(WatchList!$B170,'All CCC'!$B$7:$B$846,0)))</f>
        <v/>
      </c>
      <c r="BE170" s="856" t="str">
        <f>IF($B170="","",INDEX('All CCC'!BE$7:BE$846,MATCH(WatchList!$B170,'All CCC'!$B$7:$B$846,0)))</f>
        <v/>
      </c>
      <c r="BF170" s="856" t="str">
        <f>IF($B170="","",INDEX('All CCC'!BF$7:BF$846,MATCH(WatchList!$B170,'All CCC'!$B$7:$B$846,0)))</f>
        <v/>
      </c>
      <c r="BG170" s="856" t="str">
        <f>IF($B170="","",INDEX('All CCC'!BG$7:BG$846,MATCH(WatchList!$B170,'All CCC'!$B$7:$B$846,0)))</f>
        <v/>
      </c>
    </row>
    <row r="171" spans="1:59" x14ac:dyDescent="0.2">
      <c r="A171" s="550" t="str">
        <f>IF($B171="","",INDEX('All CCC'!A$7:A$846,MATCH(WatchList!$B171,'All CCC'!$B$7:$B$846,0)))</f>
        <v/>
      </c>
      <c r="B171" s="31"/>
      <c r="C171" s="856" t="str">
        <f>IF($B171="","",INDEX('All CCC'!C$7:C$846,MATCH(WatchList!$B171,'All CCC'!$B$7:$B$846,0)))</f>
        <v/>
      </c>
      <c r="D171" s="856" t="str">
        <f>IF($B171="","",INDEX('All CCC'!D$7:D$846,MATCH(WatchList!$B171,'All CCC'!$B$7:$B$846,0)))</f>
        <v/>
      </c>
      <c r="E171" s="856" t="str">
        <f>IF($B171="","",INDEX('All CCC'!E$7:E$846,MATCH(WatchList!$B171,'All CCC'!$B$7:$B$846,0)))</f>
        <v/>
      </c>
      <c r="F171" s="856" t="str">
        <f>IF($B171="","",INDEX('All CCC'!F$7:F$846,MATCH(WatchList!$B171,'All CCC'!$B$7:$B$846,0)))</f>
        <v/>
      </c>
      <c r="G171" s="856" t="str">
        <f>IF($B171="","",INDEX('All CCC'!G$7:G$846,MATCH(WatchList!$B171,'All CCC'!$B$7:$B$846,0)))</f>
        <v/>
      </c>
      <c r="H171" s="856" t="str">
        <f>IF($B171="","",INDEX('All CCC'!H$7:H$846,MATCH(WatchList!$B171,'All CCC'!$B$7:$B$846,0)))</f>
        <v/>
      </c>
      <c r="I171" s="856" t="str">
        <f>IF($B171="","",INDEX('All CCC'!I$7:I$846,MATCH(WatchList!$B171,'All CCC'!$B$7:$B$846,0)))</f>
        <v/>
      </c>
      <c r="J171" s="856" t="str">
        <f>IF($B171="","",INDEX('All CCC'!J$7:J$846,MATCH(WatchList!$B171,'All CCC'!$B$7:$B$846,0)))</f>
        <v/>
      </c>
      <c r="K171" s="856" t="str">
        <f>IF($B171="","",INDEX('All CCC'!K$7:K$846,MATCH(WatchList!$B171,'All CCC'!$B$7:$B$846,0)))</f>
        <v/>
      </c>
      <c r="L171" s="856" t="str">
        <f>IF($B171="","",INDEX('All CCC'!L$7:L$846,MATCH(WatchList!$B171,'All CCC'!$B$7:$B$846,0)))</f>
        <v/>
      </c>
      <c r="M171" s="856" t="str">
        <f>IF($B171="","",INDEX('All CCC'!M$7:M$846,MATCH(WatchList!$B171,'All CCC'!$B$7:$B$846,0)))</f>
        <v/>
      </c>
      <c r="N171" s="856" t="str">
        <f>IF($B171="","",INDEX('All CCC'!N$7:N$846,MATCH(WatchList!$B171,'All CCC'!$B$7:$B$846,0)))</f>
        <v/>
      </c>
      <c r="O171" s="856" t="str">
        <f>IF($B171="","",INDEX('All CCC'!O$7:O$846,MATCH(WatchList!$B171,'All CCC'!$B$7:$B$846,0)))</f>
        <v/>
      </c>
      <c r="P171" s="857" t="str">
        <f>IF($B171="","",INDEX('All CCC'!P$7:P$846,MATCH(WatchList!$B171,'All CCC'!$B$7:$B$846,0)))</f>
        <v/>
      </c>
      <c r="Q171" s="857" t="str">
        <f>IF($B171="","",INDEX('All CCC'!Q$7:Q$846,MATCH(WatchList!$B171,'All CCC'!$B$7:$B$846,0)))</f>
        <v/>
      </c>
      <c r="R171" s="856" t="str">
        <f>IF($B171="","",INDEX('All CCC'!R$7:R$846,MATCH(WatchList!$B171,'All CCC'!$B$7:$B$846,0)))</f>
        <v/>
      </c>
      <c r="S171" s="856" t="str">
        <f>IF($B171="","",INDEX('All CCC'!S$7:S$846,MATCH(WatchList!$B171,'All CCC'!$B$7:$B$846,0)))</f>
        <v/>
      </c>
      <c r="T171" s="856" t="str">
        <f>IF($B171="","",INDEX('All CCC'!T$7:T$846,MATCH(WatchList!$B171,'All CCC'!$B$7:$B$846,0)))</f>
        <v/>
      </c>
      <c r="U171" s="856" t="str">
        <f>IF($B171="","",INDEX('All CCC'!U$7:U$846,MATCH(WatchList!$B171,'All CCC'!$B$7:$B$846,0)))</f>
        <v/>
      </c>
      <c r="V171" s="856" t="str">
        <f>IF($B171="","",INDEX('All CCC'!V$7:V$846,MATCH(WatchList!$B171,'All CCC'!$B$7:$B$846,0)))</f>
        <v/>
      </c>
      <c r="W171" s="856" t="str">
        <f>IF($B171="","",INDEX('All CCC'!W$7:W$846,MATCH(WatchList!$B171,'All CCC'!$B$7:$B$846,0)))</f>
        <v/>
      </c>
      <c r="X171" s="856" t="str">
        <f>IF($B171="","",INDEX('All CCC'!X$7:X$846,MATCH(WatchList!$B171,'All CCC'!$B$7:$B$846,0)))</f>
        <v/>
      </c>
      <c r="Y171" s="856" t="str">
        <f>IF($B171="","",INDEX('All CCC'!Y$7:Y$846,MATCH(WatchList!$B171,'All CCC'!$B$7:$B$846,0)))</f>
        <v/>
      </c>
      <c r="Z171" s="856" t="str">
        <f>IF($B171="","",INDEX('All CCC'!Z$7:Z$846,MATCH(WatchList!$B171,'All CCC'!$B$7:$B$846,0)))</f>
        <v/>
      </c>
      <c r="AA171" s="856" t="str">
        <f>IF($B171="","",INDEX('All CCC'!AA$7:AA$846,MATCH(WatchList!$B171,'All CCC'!$B$7:$B$846,0)))</f>
        <v/>
      </c>
      <c r="AB171" s="856" t="str">
        <f>IF($B171="","",INDEX('All CCC'!AB$7:AB$846,MATCH(WatchList!$B171,'All CCC'!$B$7:$B$846,0)))</f>
        <v/>
      </c>
      <c r="AC171" s="856" t="str">
        <f>IF($B171="","",INDEX('All CCC'!AC$7:AC$846,MATCH(WatchList!$B171,'All CCC'!$B$7:$B$846,0)))</f>
        <v/>
      </c>
      <c r="AD171" s="856" t="str">
        <f>IF($B171="","",INDEX('All CCC'!AD$7:AD$846,MATCH(WatchList!$B171,'All CCC'!$B$7:$B$846,0)))</f>
        <v/>
      </c>
      <c r="AE171" s="856" t="str">
        <f>IF($B171="","",INDEX('All CCC'!AE$7:AE$846,MATCH(WatchList!$B171,'All CCC'!$B$7:$B$846,0)))</f>
        <v/>
      </c>
      <c r="AF171" s="856" t="str">
        <f>IF($B171="","",INDEX('All CCC'!AF$7:AF$846,MATCH(WatchList!$B171,'All CCC'!$B$7:$B$846,0)))</f>
        <v/>
      </c>
      <c r="AG171" s="856" t="str">
        <f>IF($B171="","",INDEX('All CCC'!AG$7:AG$846,MATCH(WatchList!$B171,'All CCC'!$B$7:$B$846,0)))</f>
        <v/>
      </c>
      <c r="AH171" s="856" t="str">
        <f>IF($B171="","",INDEX('All CCC'!AH$7:AH$846,MATCH(WatchList!$B171,'All CCC'!$B$7:$B$846,0)))</f>
        <v/>
      </c>
      <c r="AI171" s="856" t="str">
        <f>IF($B171="","",INDEX('All CCC'!AI$7:AI$846,MATCH(WatchList!$B171,'All CCC'!$B$7:$B$846,0)))</f>
        <v/>
      </c>
      <c r="AJ171" s="856" t="str">
        <f>IF($B171="","",INDEX('All CCC'!AJ$7:AJ$846,MATCH(WatchList!$B171,'All CCC'!$B$7:$B$846,0)))</f>
        <v/>
      </c>
      <c r="AK171" s="856" t="str">
        <f>IF($B171="","",INDEX('All CCC'!AK$7:AK$846,MATCH(WatchList!$B171,'All CCC'!$B$7:$B$846,0)))</f>
        <v/>
      </c>
      <c r="AL171" s="856" t="str">
        <f>IF($B171="","",INDEX('All CCC'!AL$7:AL$846,MATCH(WatchList!$B171,'All CCC'!$B$7:$B$846,0)))</f>
        <v/>
      </c>
      <c r="AM171" s="856" t="str">
        <f>IF($B171="","",INDEX('All CCC'!AM$7:AM$846,MATCH(WatchList!$B171,'All CCC'!$B$7:$B$846,0)))</f>
        <v/>
      </c>
      <c r="AN171" s="856" t="str">
        <f>IF($B171="","",INDEX('All CCC'!AN$7:AN$846,MATCH(WatchList!$B171,'All CCC'!$B$7:$B$846,0)))</f>
        <v/>
      </c>
      <c r="AO171" s="856" t="str">
        <f>IF($B171="","",INDEX('All CCC'!AO$7:AO$846,MATCH(WatchList!$B171,'All CCC'!$B$7:$B$846,0)))</f>
        <v/>
      </c>
      <c r="AP171" s="856" t="str">
        <f>IF($B171="","",INDEX('All CCC'!AP$7:AP$846,MATCH(WatchList!$B171,'All CCC'!$B$7:$B$846,0)))</f>
        <v/>
      </c>
      <c r="AQ171" s="856" t="str">
        <f>IF($B171="","",INDEX('All CCC'!AQ$7:AQ$846,MATCH(WatchList!$B171,'All CCC'!$B$7:$B$846,0)))</f>
        <v/>
      </c>
      <c r="AR171" s="856" t="str">
        <f>IF($B171="","",INDEX('All CCC'!AR$7:AR$846,MATCH(WatchList!$B171,'All CCC'!$B$7:$B$846,0)))</f>
        <v/>
      </c>
      <c r="AS171" s="856" t="str">
        <f>IF($B171="","",INDEX('All CCC'!AS$7:AS$846,MATCH(WatchList!$B171,'All CCC'!$B$7:$B$846,0)))</f>
        <v/>
      </c>
      <c r="AT171" s="856" t="str">
        <f>IF($B171="","",INDEX('All CCC'!AT$7:AT$846,MATCH(WatchList!$B171,'All CCC'!$B$7:$B$846,0)))</f>
        <v/>
      </c>
      <c r="AU171" s="856" t="str">
        <f>IF($B171="","",INDEX('All CCC'!AU$7:AU$846,MATCH(WatchList!$B171,'All CCC'!$B$7:$B$846,0)))</f>
        <v/>
      </c>
      <c r="AV171" s="856" t="str">
        <f>IF($B171="","",INDEX('All CCC'!AV$7:AV$846,MATCH(WatchList!$B171,'All CCC'!$B$7:$B$846,0)))</f>
        <v/>
      </c>
      <c r="AW171" s="856" t="str">
        <f>IF($B171="","",INDEX('All CCC'!AW$7:AW$846,MATCH(WatchList!$B171,'All CCC'!$B$7:$B$846,0)))</f>
        <v/>
      </c>
      <c r="AX171" s="856" t="str">
        <f>IF($B171="","",INDEX('All CCC'!AX$7:AX$846,MATCH(WatchList!$B171,'All CCC'!$B$7:$B$846,0)))</f>
        <v/>
      </c>
      <c r="AY171" s="856" t="str">
        <f>IF($B171="","",INDEX('All CCC'!AY$7:AY$846,MATCH(WatchList!$B171,'All CCC'!$B$7:$B$846,0)))</f>
        <v/>
      </c>
      <c r="AZ171" s="856" t="str">
        <f>IF($B171="","",INDEX('All CCC'!AZ$7:AZ$846,MATCH(WatchList!$B171,'All CCC'!$B$7:$B$846,0)))</f>
        <v/>
      </c>
      <c r="BA171" s="856" t="str">
        <f>IF($B171="","",INDEX('All CCC'!BA$7:BA$846,MATCH(WatchList!$B171,'All CCC'!$B$7:$B$846,0)))</f>
        <v/>
      </c>
      <c r="BB171" s="856" t="str">
        <f>IF($B171="","",INDEX('All CCC'!BB$7:BB$846,MATCH(WatchList!$B171,'All CCC'!$B$7:$B$846,0)))</f>
        <v/>
      </c>
      <c r="BC171" s="856" t="str">
        <f>IF($B171="","",INDEX('All CCC'!BC$7:BC$846,MATCH(WatchList!$B171,'All CCC'!$B$7:$B$846,0)))</f>
        <v/>
      </c>
      <c r="BD171" s="856" t="str">
        <f>IF($B171="","",INDEX('All CCC'!BD$7:BD$846,MATCH(WatchList!$B171,'All CCC'!$B$7:$B$846,0)))</f>
        <v/>
      </c>
      <c r="BE171" s="856" t="str">
        <f>IF($B171="","",INDEX('All CCC'!BE$7:BE$846,MATCH(WatchList!$B171,'All CCC'!$B$7:$B$846,0)))</f>
        <v/>
      </c>
      <c r="BF171" s="856" t="str">
        <f>IF($B171="","",INDEX('All CCC'!BF$7:BF$846,MATCH(WatchList!$B171,'All CCC'!$B$7:$B$846,0)))</f>
        <v/>
      </c>
      <c r="BG171" s="856" t="str">
        <f>IF($B171="","",INDEX('All CCC'!BG$7:BG$846,MATCH(WatchList!$B171,'All CCC'!$B$7:$B$846,0)))</f>
        <v/>
      </c>
    </row>
    <row r="172" spans="1:59" x14ac:dyDescent="0.2">
      <c r="A172" s="550" t="str">
        <f>IF($B172="","",INDEX('All CCC'!A$7:A$846,MATCH(WatchList!$B172,'All CCC'!$B$7:$B$846,0)))</f>
        <v/>
      </c>
      <c r="B172" s="31"/>
      <c r="C172" s="856" t="str">
        <f>IF($B172="","",INDEX('All CCC'!C$7:C$846,MATCH(WatchList!$B172,'All CCC'!$B$7:$B$846,0)))</f>
        <v/>
      </c>
      <c r="D172" s="856" t="str">
        <f>IF($B172="","",INDEX('All CCC'!D$7:D$846,MATCH(WatchList!$B172,'All CCC'!$B$7:$B$846,0)))</f>
        <v/>
      </c>
      <c r="E172" s="856" t="str">
        <f>IF($B172="","",INDEX('All CCC'!E$7:E$846,MATCH(WatchList!$B172,'All CCC'!$B$7:$B$846,0)))</f>
        <v/>
      </c>
      <c r="F172" s="856" t="str">
        <f>IF($B172="","",INDEX('All CCC'!F$7:F$846,MATCH(WatchList!$B172,'All CCC'!$B$7:$B$846,0)))</f>
        <v/>
      </c>
      <c r="G172" s="856" t="str">
        <f>IF($B172="","",INDEX('All CCC'!G$7:G$846,MATCH(WatchList!$B172,'All CCC'!$B$7:$B$846,0)))</f>
        <v/>
      </c>
      <c r="H172" s="856" t="str">
        <f>IF($B172="","",INDEX('All CCC'!H$7:H$846,MATCH(WatchList!$B172,'All CCC'!$B$7:$B$846,0)))</f>
        <v/>
      </c>
      <c r="I172" s="856" t="str">
        <f>IF($B172="","",INDEX('All CCC'!I$7:I$846,MATCH(WatchList!$B172,'All CCC'!$B$7:$B$846,0)))</f>
        <v/>
      </c>
      <c r="J172" s="856" t="str">
        <f>IF($B172="","",INDEX('All CCC'!J$7:J$846,MATCH(WatchList!$B172,'All CCC'!$B$7:$B$846,0)))</f>
        <v/>
      </c>
      <c r="K172" s="856" t="str">
        <f>IF($B172="","",INDEX('All CCC'!K$7:K$846,MATCH(WatchList!$B172,'All CCC'!$B$7:$B$846,0)))</f>
        <v/>
      </c>
      <c r="L172" s="856" t="str">
        <f>IF($B172="","",INDEX('All CCC'!L$7:L$846,MATCH(WatchList!$B172,'All CCC'!$B$7:$B$846,0)))</f>
        <v/>
      </c>
      <c r="M172" s="856" t="str">
        <f>IF($B172="","",INDEX('All CCC'!M$7:M$846,MATCH(WatchList!$B172,'All CCC'!$B$7:$B$846,0)))</f>
        <v/>
      </c>
      <c r="N172" s="856" t="str">
        <f>IF($B172="","",INDEX('All CCC'!N$7:N$846,MATCH(WatchList!$B172,'All CCC'!$B$7:$B$846,0)))</f>
        <v/>
      </c>
      <c r="O172" s="856" t="str">
        <f>IF($B172="","",INDEX('All CCC'!O$7:O$846,MATCH(WatchList!$B172,'All CCC'!$B$7:$B$846,0)))</f>
        <v/>
      </c>
      <c r="P172" s="857" t="str">
        <f>IF($B172="","",INDEX('All CCC'!P$7:P$846,MATCH(WatchList!$B172,'All CCC'!$B$7:$B$846,0)))</f>
        <v/>
      </c>
      <c r="Q172" s="857" t="str">
        <f>IF($B172="","",INDEX('All CCC'!Q$7:Q$846,MATCH(WatchList!$B172,'All CCC'!$B$7:$B$846,0)))</f>
        <v/>
      </c>
      <c r="R172" s="856" t="str">
        <f>IF($B172="","",INDEX('All CCC'!R$7:R$846,MATCH(WatchList!$B172,'All CCC'!$B$7:$B$846,0)))</f>
        <v/>
      </c>
      <c r="S172" s="856" t="str">
        <f>IF($B172="","",INDEX('All CCC'!S$7:S$846,MATCH(WatchList!$B172,'All CCC'!$B$7:$B$846,0)))</f>
        <v/>
      </c>
      <c r="T172" s="856" t="str">
        <f>IF($B172="","",INDEX('All CCC'!T$7:T$846,MATCH(WatchList!$B172,'All CCC'!$B$7:$B$846,0)))</f>
        <v/>
      </c>
      <c r="U172" s="856" t="str">
        <f>IF($B172="","",INDEX('All CCC'!U$7:U$846,MATCH(WatchList!$B172,'All CCC'!$B$7:$B$846,0)))</f>
        <v/>
      </c>
      <c r="V172" s="856" t="str">
        <f>IF($B172="","",INDEX('All CCC'!V$7:V$846,MATCH(WatchList!$B172,'All CCC'!$B$7:$B$846,0)))</f>
        <v/>
      </c>
      <c r="W172" s="856" t="str">
        <f>IF($B172="","",INDEX('All CCC'!W$7:W$846,MATCH(WatchList!$B172,'All CCC'!$B$7:$B$846,0)))</f>
        <v/>
      </c>
      <c r="X172" s="856" t="str">
        <f>IF($B172="","",INDEX('All CCC'!X$7:X$846,MATCH(WatchList!$B172,'All CCC'!$B$7:$B$846,0)))</f>
        <v/>
      </c>
      <c r="Y172" s="856" t="str">
        <f>IF($B172="","",INDEX('All CCC'!Y$7:Y$846,MATCH(WatchList!$B172,'All CCC'!$B$7:$B$846,0)))</f>
        <v/>
      </c>
      <c r="Z172" s="856" t="str">
        <f>IF($B172="","",INDEX('All CCC'!Z$7:Z$846,MATCH(WatchList!$B172,'All CCC'!$B$7:$B$846,0)))</f>
        <v/>
      </c>
      <c r="AA172" s="856" t="str">
        <f>IF($B172="","",INDEX('All CCC'!AA$7:AA$846,MATCH(WatchList!$B172,'All CCC'!$B$7:$B$846,0)))</f>
        <v/>
      </c>
      <c r="AB172" s="856" t="str">
        <f>IF($B172="","",INDEX('All CCC'!AB$7:AB$846,MATCH(WatchList!$B172,'All CCC'!$B$7:$B$846,0)))</f>
        <v/>
      </c>
      <c r="AC172" s="856" t="str">
        <f>IF($B172="","",INDEX('All CCC'!AC$7:AC$846,MATCH(WatchList!$B172,'All CCC'!$B$7:$B$846,0)))</f>
        <v/>
      </c>
      <c r="AD172" s="856" t="str">
        <f>IF($B172="","",INDEX('All CCC'!AD$7:AD$846,MATCH(WatchList!$B172,'All CCC'!$B$7:$B$846,0)))</f>
        <v/>
      </c>
      <c r="AE172" s="856" t="str">
        <f>IF($B172="","",INDEX('All CCC'!AE$7:AE$846,MATCH(WatchList!$B172,'All CCC'!$B$7:$B$846,0)))</f>
        <v/>
      </c>
      <c r="AF172" s="856" t="str">
        <f>IF($B172="","",INDEX('All CCC'!AF$7:AF$846,MATCH(WatchList!$B172,'All CCC'!$B$7:$B$846,0)))</f>
        <v/>
      </c>
      <c r="AG172" s="856" t="str">
        <f>IF($B172="","",INDEX('All CCC'!AG$7:AG$846,MATCH(WatchList!$B172,'All CCC'!$B$7:$B$846,0)))</f>
        <v/>
      </c>
      <c r="AH172" s="856" t="str">
        <f>IF($B172="","",INDEX('All CCC'!AH$7:AH$846,MATCH(WatchList!$B172,'All CCC'!$B$7:$B$846,0)))</f>
        <v/>
      </c>
      <c r="AI172" s="856" t="str">
        <f>IF($B172="","",INDEX('All CCC'!AI$7:AI$846,MATCH(WatchList!$B172,'All CCC'!$B$7:$B$846,0)))</f>
        <v/>
      </c>
      <c r="AJ172" s="856" t="str">
        <f>IF($B172="","",INDEX('All CCC'!AJ$7:AJ$846,MATCH(WatchList!$B172,'All CCC'!$B$7:$B$846,0)))</f>
        <v/>
      </c>
      <c r="AK172" s="856" t="str">
        <f>IF($B172="","",INDEX('All CCC'!AK$7:AK$846,MATCH(WatchList!$B172,'All CCC'!$B$7:$B$846,0)))</f>
        <v/>
      </c>
      <c r="AL172" s="856" t="str">
        <f>IF($B172="","",INDEX('All CCC'!AL$7:AL$846,MATCH(WatchList!$B172,'All CCC'!$B$7:$B$846,0)))</f>
        <v/>
      </c>
      <c r="AM172" s="856" t="str">
        <f>IF($B172="","",INDEX('All CCC'!AM$7:AM$846,MATCH(WatchList!$B172,'All CCC'!$B$7:$B$846,0)))</f>
        <v/>
      </c>
      <c r="AN172" s="856" t="str">
        <f>IF($B172="","",INDEX('All CCC'!AN$7:AN$846,MATCH(WatchList!$B172,'All CCC'!$B$7:$B$846,0)))</f>
        <v/>
      </c>
      <c r="AO172" s="856" t="str">
        <f>IF($B172="","",INDEX('All CCC'!AO$7:AO$846,MATCH(WatchList!$B172,'All CCC'!$B$7:$B$846,0)))</f>
        <v/>
      </c>
      <c r="AP172" s="856" t="str">
        <f>IF($B172="","",INDEX('All CCC'!AP$7:AP$846,MATCH(WatchList!$B172,'All CCC'!$B$7:$B$846,0)))</f>
        <v/>
      </c>
      <c r="AQ172" s="856" t="str">
        <f>IF($B172="","",INDEX('All CCC'!AQ$7:AQ$846,MATCH(WatchList!$B172,'All CCC'!$B$7:$B$846,0)))</f>
        <v/>
      </c>
      <c r="AR172" s="856" t="str">
        <f>IF($B172="","",INDEX('All CCC'!AR$7:AR$846,MATCH(WatchList!$B172,'All CCC'!$B$7:$B$846,0)))</f>
        <v/>
      </c>
      <c r="AS172" s="856" t="str">
        <f>IF($B172="","",INDEX('All CCC'!AS$7:AS$846,MATCH(WatchList!$B172,'All CCC'!$B$7:$B$846,0)))</f>
        <v/>
      </c>
      <c r="AT172" s="856" t="str">
        <f>IF($B172="","",INDEX('All CCC'!AT$7:AT$846,MATCH(WatchList!$B172,'All CCC'!$B$7:$B$846,0)))</f>
        <v/>
      </c>
      <c r="AU172" s="856" t="str">
        <f>IF($B172="","",INDEX('All CCC'!AU$7:AU$846,MATCH(WatchList!$B172,'All CCC'!$B$7:$B$846,0)))</f>
        <v/>
      </c>
      <c r="AV172" s="856" t="str">
        <f>IF($B172="","",INDEX('All CCC'!AV$7:AV$846,MATCH(WatchList!$B172,'All CCC'!$B$7:$B$846,0)))</f>
        <v/>
      </c>
      <c r="AW172" s="856" t="str">
        <f>IF($B172="","",INDEX('All CCC'!AW$7:AW$846,MATCH(WatchList!$B172,'All CCC'!$B$7:$B$846,0)))</f>
        <v/>
      </c>
      <c r="AX172" s="856" t="str">
        <f>IF($B172="","",INDEX('All CCC'!AX$7:AX$846,MATCH(WatchList!$B172,'All CCC'!$B$7:$B$846,0)))</f>
        <v/>
      </c>
      <c r="AY172" s="856" t="str">
        <f>IF($B172="","",INDEX('All CCC'!AY$7:AY$846,MATCH(WatchList!$B172,'All CCC'!$B$7:$B$846,0)))</f>
        <v/>
      </c>
      <c r="AZ172" s="856" t="str">
        <f>IF($B172="","",INDEX('All CCC'!AZ$7:AZ$846,MATCH(WatchList!$B172,'All CCC'!$B$7:$B$846,0)))</f>
        <v/>
      </c>
      <c r="BA172" s="856" t="str">
        <f>IF($B172="","",INDEX('All CCC'!BA$7:BA$846,MATCH(WatchList!$B172,'All CCC'!$B$7:$B$846,0)))</f>
        <v/>
      </c>
      <c r="BB172" s="856" t="str">
        <f>IF($B172="","",INDEX('All CCC'!BB$7:BB$846,MATCH(WatchList!$B172,'All CCC'!$B$7:$B$846,0)))</f>
        <v/>
      </c>
      <c r="BC172" s="856" t="str">
        <f>IF($B172="","",INDEX('All CCC'!BC$7:BC$846,MATCH(WatchList!$B172,'All CCC'!$B$7:$B$846,0)))</f>
        <v/>
      </c>
      <c r="BD172" s="856" t="str">
        <f>IF($B172="","",INDEX('All CCC'!BD$7:BD$846,MATCH(WatchList!$B172,'All CCC'!$B$7:$B$846,0)))</f>
        <v/>
      </c>
      <c r="BE172" s="856" t="str">
        <f>IF($B172="","",INDEX('All CCC'!BE$7:BE$846,MATCH(WatchList!$B172,'All CCC'!$B$7:$B$846,0)))</f>
        <v/>
      </c>
      <c r="BF172" s="856" t="str">
        <f>IF($B172="","",INDEX('All CCC'!BF$7:BF$846,MATCH(WatchList!$B172,'All CCC'!$B$7:$B$846,0)))</f>
        <v/>
      </c>
      <c r="BG172" s="856" t="str">
        <f>IF($B172="","",INDEX('All CCC'!BG$7:BG$846,MATCH(WatchList!$B172,'All CCC'!$B$7:$B$846,0)))</f>
        <v/>
      </c>
    </row>
    <row r="173" spans="1:59" x14ac:dyDescent="0.2">
      <c r="A173" s="550" t="str">
        <f>IF($B173="","",INDEX('All CCC'!A$7:A$846,MATCH(WatchList!$B173,'All CCC'!$B$7:$B$846,0)))</f>
        <v/>
      </c>
      <c r="B173" s="31"/>
      <c r="C173" s="856" t="str">
        <f>IF($B173="","",INDEX('All CCC'!C$7:C$846,MATCH(WatchList!$B173,'All CCC'!$B$7:$B$846,0)))</f>
        <v/>
      </c>
      <c r="D173" s="856" t="str">
        <f>IF($B173="","",INDEX('All CCC'!D$7:D$846,MATCH(WatchList!$B173,'All CCC'!$B$7:$B$846,0)))</f>
        <v/>
      </c>
      <c r="E173" s="856" t="str">
        <f>IF($B173="","",INDEX('All CCC'!E$7:E$846,MATCH(WatchList!$B173,'All CCC'!$B$7:$B$846,0)))</f>
        <v/>
      </c>
      <c r="F173" s="856" t="str">
        <f>IF($B173="","",INDEX('All CCC'!F$7:F$846,MATCH(WatchList!$B173,'All CCC'!$B$7:$B$846,0)))</f>
        <v/>
      </c>
      <c r="G173" s="856" t="str">
        <f>IF($B173="","",INDEX('All CCC'!G$7:G$846,MATCH(WatchList!$B173,'All CCC'!$B$7:$B$846,0)))</f>
        <v/>
      </c>
      <c r="H173" s="856" t="str">
        <f>IF($B173="","",INDEX('All CCC'!H$7:H$846,MATCH(WatchList!$B173,'All CCC'!$B$7:$B$846,0)))</f>
        <v/>
      </c>
      <c r="I173" s="856" t="str">
        <f>IF($B173="","",INDEX('All CCC'!I$7:I$846,MATCH(WatchList!$B173,'All CCC'!$B$7:$B$846,0)))</f>
        <v/>
      </c>
      <c r="J173" s="856" t="str">
        <f>IF($B173="","",INDEX('All CCC'!J$7:J$846,MATCH(WatchList!$B173,'All CCC'!$B$7:$B$846,0)))</f>
        <v/>
      </c>
      <c r="K173" s="856" t="str">
        <f>IF($B173="","",INDEX('All CCC'!K$7:K$846,MATCH(WatchList!$B173,'All CCC'!$B$7:$B$846,0)))</f>
        <v/>
      </c>
      <c r="L173" s="856" t="str">
        <f>IF($B173="","",INDEX('All CCC'!L$7:L$846,MATCH(WatchList!$B173,'All CCC'!$B$7:$B$846,0)))</f>
        <v/>
      </c>
      <c r="M173" s="856" t="str">
        <f>IF($B173="","",INDEX('All CCC'!M$7:M$846,MATCH(WatchList!$B173,'All CCC'!$B$7:$B$846,0)))</f>
        <v/>
      </c>
      <c r="N173" s="856" t="str">
        <f>IF($B173="","",INDEX('All CCC'!N$7:N$846,MATCH(WatchList!$B173,'All CCC'!$B$7:$B$846,0)))</f>
        <v/>
      </c>
      <c r="O173" s="856" t="str">
        <f>IF($B173="","",INDEX('All CCC'!O$7:O$846,MATCH(WatchList!$B173,'All CCC'!$B$7:$B$846,0)))</f>
        <v/>
      </c>
      <c r="P173" s="857" t="str">
        <f>IF($B173="","",INDEX('All CCC'!P$7:P$846,MATCH(WatchList!$B173,'All CCC'!$B$7:$B$846,0)))</f>
        <v/>
      </c>
      <c r="Q173" s="857" t="str">
        <f>IF($B173="","",INDEX('All CCC'!Q$7:Q$846,MATCH(WatchList!$B173,'All CCC'!$B$7:$B$846,0)))</f>
        <v/>
      </c>
      <c r="R173" s="856" t="str">
        <f>IF($B173="","",INDEX('All CCC'!R$7:R$846,MATCH(WatchList!$B173,'All CCC'!$B$7:$B$846,0)))</f>
        <v/>
      </c>
      <c r="S173" s="856" t="str">
        <f>IF($B173="","",INDEX('All CCC'!S$7:S$846,MATCH(WatchList!$B173,'All CCC'!$B$7:$B$846,0)))</f>
        <v/>
      </c>
      <c r="T173" s="856" t="str">
        <f>IF($B173="","",INDEX('All CCC'!T$7:T$846,MATCH(WatchList!$B173,'All CCC'!$B$7:$B$846,0)))</f>
        <v/>
      </c>
      <c r="U173" s="856" t="str">
        <f>IF($B173="","",INDEX('All CCC'!U$7:U$846,MATCH(WatchList!$B173,'All CCC'!$B$7:$B$846,0)))</f>
        <v/>
      </c>
      <c r="V173" s="856" t="str">
        <f>IF($B173="","",INDEX('All CCC'!V$7:V$846,MATCH(WatchList!$B173,'All CCC'!$B$7:$B$846,0)))</f>
        <v/>
      </c>
      <c r="W173" s="856" t="str">
        <f>IF($B173="","",INDEX('All CCC'!W$7:W$846,MATCH(WatchList!$B173,'All CCC'!$B$7:$B$846,0)))</f>
        <v/>
      </c>
      <c r="X173" s="856" t="str">
        <f>IF($B173="","",INDEX('All CCC'!X$7:X$846,MATCH(WatchList!$B173,'All CCC'!$B$7:$B$846,0)))</f>
        <v/>
      </c>
      <c r="Y173" s="856" t="str">
        <f>IF($B173="","",INDEX('All CCC'!Y$7:Y$846,MATCH(WatchList!$B173,'All CCC'!$B$7:$B$846,0)))</f>
        <v/>
      </c>
      <c r="Z173" s="856" t="str">
        <f>IF($B173="","",INDEX('All CCC'!Z$7:Z$846,MATCH(WatchList!$B173,'All CCC'!$B$7:$B$846,0)))</f>
        <v/>
      </c>
      <c r="AA173" s="856" t="str">
        <f>IF($B173="","",INDEX('All CCC'!AA$7:AA$846,MATCH(WatchList!$B173,'All CCC'!$B$7:$B$846,0)))</f>
        <v/>
      </c>
      <c r="AB173" s="856" t="str">
        <f>IF($B173="","",INDEX('All CCC'!AB$7:AB$846,MATCH(WatchList!$B173,'All CCC'!$B$7:$B$846,0)))</f>
        <v/>
      </c>
      <c r="AC173" s="856" t="str">
        <f>IF($B173="","",INDEX('All CCC'!AC$7:AC$846,MATCH(WatchList!$B173,'All CCC'!$B$7:$B$846,0)))</f>
        <v/>
      </c>
      <c r="AD173" s="856" t="str">
        <f>IF($B173="","",INDEX('All CCC'!AD$7:AD$846,MATCH(WatchList!$B173,'All CCC'!$B$7:$B$846,0)))</f>
        <v/>
      </c>
      <c r="AE173" s="856" t="str">
        <f>IF($B173="","",INDEX('All CCC'!AE$7:AE$846,MATCH(WatchList!$B173,'All CCC'!$B$7:$B$846,0)))</f>
        <v/>
      </c>
      <c r="AF173" s="856" t="str">
        <f>IF($B173="","",INDEX('All CCC'!AF$7:AF$846,MATCH(WatchList!$B173,'All CCC'!$B$7:$B$846,0)))</f>
        <v/>
      </c>
      <c r="AG173" s="856" t="str">
        <f>IF($B173="","",INDEX('All CCC'!AG$7:AG$846,MATCH(WatchList!$B173,'All CCC'!$B$7:$B$846,0)))</f>
        <v/>
      </c>
      <c r="AH173" s="856" t="str">
        <f>IF($B173="","",INDEX('All CCC'!AH$7:AH$846,MATCH(WatchList!$B173,'All CCC'!$B$7:$B$846,0)))</f>
        <v/>
      </c>
      <c r="AI173" s="856" t="str">
        <f>IF($B173="","",INDEX('All CCC'!AI$7:AI$846,MATCH(WatchList!$B173,'All CCC'!$B$7:$B$846,0)))</f>
        <v/>
      </c>
      <c r="AJ173" s="856" t="str">
        <f>IF($B173="","",INDEX('All CCC'!AJ$7:AJ$846,MATCH(WatchList!$B173,'All CCC'!$B$7:$B$846,0)))</f>
        <v/>
      </c>
      <c r="AK173" s="856" t="str">
        <f>IF($B173="","",INDEX('All CCC'!AK$7:AK$846,MATCH(WatchList!$B173,'All CCC'!$B$7:$B$846,0)))</f>
        <v/>
      </c>
      <c r="AL173" s="856" t="str">
        <f>IF($B173="","",INDEX('All CCC'!AL$7:AL$846,MATCH(WatchList!$B173,'All CCC'!$B$7:$B$846,0)))</f>
        <v/>
      </c>
      <c r="AM173" s="856" t="str">
        <f>IF($B173="","",INDEX('All CCC'!AM$7:AM$846,MATCH(WatchList!$B173,'All CCC'!$B$7:$B$846,0)))</f>
        <v/>
      </c>
      <c r="AN173" s="856" t="str">
        <f>IF($B173="","",INDEX('All CCC'!AN$7:AN$846,MATCH(WatchList!$B173,'All CCC'!$B$7:$B$846,0)))</f>
        <v/>
      </c>
      <c r="AO173" s="856" t="str">
        <f>IF($B173="","",INDEX('All CCC'!AO$7:AO$846,MATCH(WatchList!$B173,'All CCC'!$B$7:$B$846,0)))</f>
        <v/>
      </c>
      <c r="AP173" s="856" t="str">
        <f>IF($B173="","",INDEX('All CCC'!AP$7:AP$846,MATCH(WatchList!$B173,'All CCC'!$B$7:$B$846,0)))</f>
        <v/>
      </c>
      <c r="AQ173" s="856" t="str">
        <f>IF($B173="","",INDEX('All CCC'!AQ$7:AQ$846,MATCH(WatchList!$B173,'All CCC'!$B$7:$B$846,0)))</f>
        <v/>
      </c>
      <c r="AR173" s="856" t="str">
        <f>IF($B173="","",INDEX('All CCC'!AR$7:AR$846,MATCH(WatchList!$B173,'All CCC'!$B$7:$B$846,0)))</f>
        <v/>
      </c>
      <c r="AS173" s="856" t="str">
        <f>IF($B173="","",INDEX('All CCC'!AS$7:AS$846,MATCH(WatchList!$B173,'All CCC'!$B$7:$B$846,0)))</f>
        <v/>
      </c>
      <c r="AT173" s="856" t="str">
        <f>IF($B173="","",INDEX('All CCC'!AT$7:AT$846,MATCH(WatchList!$B173,'All CCC'!$B$7:$B$846,0)))</f>
        <v/>
      </c>
      <c r="AU173" s="856" t="str">
        <f>IF($B173="","",INDEX('All CCC'!AU$7:AU$846,MATCH(WatchList!$B173,'All CCC'!$B$7:$B$846,0)))</f>
        <v/>
      </c>
      <c r="AV173" s="856" t="str">
        <f>IF($B173="","",INDEX('All CCC'!AV$7:AV$846,MATCH(WatchList!$B173,'All CCC'!$B$7:$B$846,0)))</f>
        <v/>
      </c>
      <c r="AW173" s="856" t="str">
        <f>IF($B173="","",INDEX('All CCC'!AW$7:AW$846,MATCH(WatchList!$B173,'All CCC'!$B$7:$B$846,0)))</f>
        <v/>
      </c>
      <c r="AX173" s="856" t="str">
        <f>IF($B173="","",INDEX('All CCC'!AX$7:AX$846,MATCH(WatchList!$B173,'All CCC'!$B$7:$B$846,0)))</f>
        <v/>
      </c>
      <c r="AY173" s="856" t="str">
        <f>IF($B173="","",INDEX('All CCC'!AY$7:AY$846,MATCH(WatchList!$B173,'All CCC'!$B$7:$B$846,0)))</f>
        <v/>
      </c>
      <c r="AZ173" s="856" t="str">
        <f>IF($B173="","",INDEX('All CCC'!AZ$7:AZ$846,MATCH(WatchList!$B173,'All CCC'!$B$7:$B$846,0)))</f>
        <v/>
      </c>
      <c r="BA173" s="856" t="str">
        <f>IF($B173="","",INDEX('All CCC'!BA$7:BA$846,MATCH(WatchList!$B173,'All CCC'!$B$7:$B$846,0)))</f>
        <v/>
      </c>
      <c r="BB173" s="856" t="str">
        <f>IF($B173="","",INDEX('All CCC'!BB$7:BB$846,MATCH(WatchList!$B173,'All CCC'!$B$7:$B$846,0)))</f>
        <v/>
      </c>
      <c r="BC173" s="856" t="str">
        <f>IF($B173="","",INDEX('All CCC'!BC$7:BC$846,MATCH(WatchList!$B173,'All CCC'!$B$7:$B$846,0)))</f>
        <v/>
      </c>
      <c r="BD173" s="856" t="str">
        <f>IF($B173="","",INDEX('All CCC'!BD$7:BD$846,MATCH(WatchList!$B173,'All CCC'!$B$7:$B$846,0)))</f>
        <v/>
      </c>
      <c r="BE173" s="856" t="str">
        <f>IF($B173="","",INDEX('All CCC'!BE$7:BE$846,MATCH(WatchList!$B173,'All CCC'!$B$7:$B$846,0)))</f>
        <v/>
      </c>
      <c r="BF173" s="856" t="str">
        <f>IF($B173="","",INDEX('All CCC'!BF$7:BF$846,MATCH(WatchList!$B173,'All CCC'!$B$7:$B$846,0)))</f>
        <v/>
      </c>
      <c r="BG173" s="856" t="str">
        <f>IF($B173="","",INDEX('All CCC'!BG$7:BG$846,MATCH(WatchList!$B173,'All CCC'!$B$7:$B$846,0)))</f>
        <v/>
      </c>
    </row>
    <row r="174" spans="1:59" x14ac:dyDescent="0.2">
      <c r="A174" s="550" t="str">
        <f>IF($B174="","",INDEX('All CCC'!A$7:A$846,MATCH(WatchList!$B174,'All CCC'!$B$7:$B$846,0)))</f>
        <v/>
      </c>
      <c r="B174" s="31"/>
      <c r="C174" s="856" t="str">
        <f>IF($B174="","",INDEX('All CCC'!C$7:C$846,MATCH(WatchList!$B174,'All CCC'!$B$7:$B$846,0)))</f>
        <v/>
      </c>
      <c r="D174" s="856" t="str">
        <f>IF($B174="","",INDEX('All CCC'!D$7:D$846,MATCH(WatchList!$B174,'All CCC'!$B$7:$B$846,0)))</f>
        <v/>
      </c>
      <c r="E174" s="856" t="str">
        <f>IF($B174="","",INDEX('All CCC'!E$7:E$846,MATCH(WatchList!$B174,'All CCC'!$B$7:$B$846,0)))</f>
        <v/>
      </c>
      <c r="F174" s="856" t="str">
        <f>IF($B174="","",INDEX('All CCC'!F$7:F$846,MATCH(WatchList!$B174,'All CCC'!$B$7:$B$846,0)))</f>
        <v/>
      </c>
      <c r="G174" s="856" t="str">
        <f>IF($B174="","",INDEX('All CCC'!G$7:G$846,MATCH(WatchList!$B174,'All CCC'!$B$7:$B$846,0)))</f>
        <v/>
      </c>
      <c r="H174" s="856" t="str">
        <f>IF($B174="","",INDEX('All CCC'!H$7:H$846,MATCH(WatchList!$B174,'All CCC'!$B$7:$B$846,0)))</f>
        <v/>
      </c>
      <c r="I174" s="856" t="str">
        <f>IF($B174="","",INDEX('All CCC'!I$7:I$846,MATCH(WatchList!$B174,'All CCC'!$B$7:$B$846,0)))</f>
        <v/>
      </c>
      <c r="J174" s="856" t="str">
        <f>IF($B174="","",INDEX('All CCC'!J$7:J$846,MATCH(WatchList!$B174,'All CCC'!$B$7:$B$846,0)))</f>
        <v/>
      </c>
      <c r="K174" s="856" t="str">
        <f>IF($B174="","",INDEX('All CCC'!K$7:K$846,MATCH(WatchList!$B174,'All CCC'!$B$7:$B$846,0)))</f>
        <v/>
      </c>
      <c r="L174" s="856" t="str">
        <f>IF($B174="","",INDEX('All CCC'!L$7:L$846,MATCH(WatchList!$B174,'All CCC'!$B$7:$B$846,0)))</f>
        <v/>
      </c>
      <c r="M174" s="856" t="str">
        <f>IF($B174="","",INDEX('All CCC'!M$7:M$846,MATCH(WatchList!$B174,'All CCC'!$B$7:$B$846,0)))</f>
        <v/>
      </c>
      <c r="N174" s="856" t="str">
        <f>IF($B174="","",INDEX('All CCC'!N$7:N$846,MATCH(WatchList!$B174,'All CCC'!$B$7:$B$846,0)))</f>
        <v/>
      </c>
      <c r="O174" s="856" t="str">
        <f>IF($B174="","",INDEX('All CCC'!O$7:O$846,MATCH(WatchList!$B174,'All CCC'!$B$7:$B$846,0)))</f>
        <v/>
      </c>
      <c r="P174" s="857" t="str">
        <f>IF($B174="","",INDEX('All CCC'!P$7:P$846,MATCH(WatchList!$B174,'All CCC'!$B$7:$B$846,0)))</f>
        <v/>
      </c>
      <c r="Q174" s="857" t="str">
        <f>IF($B174="","",INDEX('All CCC'!Q$7:Q$846,MATCH(WatchList!$B174,'All CCC'!$B$7:$B$846,0)))</f>
        <v/>
      </c>
      <c r="R174" s="856" t="str">
        <f>IF($B174="","",INDEX('All CCC'!R$7:R$846,MATCH(WatchList!$B174,'All CCC'!$B$7:$B$846,0)))</f>
        <v/>
      </c>
      <c r="S174" s="856" t="str">
        <f>IF($B174="","",INDEX('All CCC'!S$7:S$846,MATCH(WatchList!$B174,'All CCC'!$B$7:$B$846,0)))</f>
        <v/>
      </c>
      <c r="T174" s="856" t="str">
        <f>IF($B174="","",INDEX('All CCC'!T$7:T$846,MATCH(WatchList!$B174,'All CCC'!$B$7:$B$846,0)))</f>
        <v/>
      </c>
      <c r="U174" s="856" t="str">
        <f>IF($B174="","",INDEX('All CCC'!U$7:U$846,MATCH(WatchList!$B174,'All CCC'!$B$7:$B$846,0)))</f>
        <v/>
      </c>
      <c r="V174" s="856" t="str">
        <f>IF($B174="","",INDEX('All CCC'!V$7:V$846,MATCH(WatchList!$B174,'All CCC'!$B$7:$B$846,0)))</f>
        <v/>
      </c>
      <c r="W174" s="856" t="str">
        <f>IF($B174="","",INDEX('All CCC'!W$7:W$846,MATCH(WatchList!$B174,'All CCC'!$B$7:$B$846,0)))</f>
        <v/>
      </c>
      <c r="X174" s="856" t="str">
        <f>IF($B174="","",INDEX('All CCC'!X$7:X$846,MATCH(WatchList!$B174,'All CCC'!$B$7:$B$846,0)))</f>
        <v/>
      </c>
      <c r="Y174" s="856" t="str">
        <f>IF($B174="","",INDEX('All CCC'!Y$7:Y$846,MATCH(WatchList!$B174,'All CCC'!$B$7:$B$846,0)))</f>
        <v/>
      </c>
      <c r="Z174" s="856" t="str">
        <f>IF($B174="","",INDEX('All CCC'!Z$7:Z$846,MATCH(WatchList!$B174,'All CCC'!$B$7:$B$846,0)))</f>
        <v/>
      </c>
      <c r="AA174" s="856" t="str">
        <f>IF($B174="","",INDEX('All CCC'!AA$7:AA$846,MATCH(WatchList!$B174,'All CCC'!$B$7:$B$846,0)))</f>
        <v/>
      </c>
      <c r="AB174" s="856" t="str">
        <f>IF($B174="","",INDEX('All CCC'!AB$7:AB$846,MATCH(WatchList!$B174,'All CCC'!$B$7:$B$846,0)))</f>
        <v/>
      </c>
      <c r="AC174" s="856" t="str">
        <f>IF($B174="","",INDEX('All CCC'!AC$7:AC$846,MATCH(WatchList!$B174,'All CCC'!$B$7:$B$846,0)))</f>
        <v/>
      </c>
      <c r="AD174" s="856" t="str">
        <f>IF($B174="","",INDEX('All CCC'!AD$7:AD$846,MATCH(WatchList!$B174,'All CCC'!$B$7:$B$846,0)))</f>
        <v/>
      </c>
      <c r="AE174" s="856" t="str">
        <f>IF($B174="","",INDEX('All CCC'!AE$7:AE$846,MATCH(WatchList!$B174,'All CCC'!$B$7:$B$846,0)))</f>
        <v/>
      </c>
      <c r="AF174" s="856" t="str">
        <f>IF($B174="","",INDEX('All CCC'!AF$7:AF$846,MATCH(WatchList!$B174,'All CCC'!$B$7:$B$846,0)))</f>
        <v/>
      </c>
      <c r="AG174" s="856" t="str">
        <f>IF($B174="","",INDEX('All CCC'!AG$7:AG$846,MATCH(WatchList!$B174,'All CCC'!$B$7:$B$846,0)))</f>
        <v/>
      </c>
      <c r="AH174" s="856" t="str">
        <f>IF($B174="","",INDEX('All CCC'!AH$7:AH$846,MATCH(WatchList!$B174,'All CCC'!$B$7:$B$846,0)))</f>
        <v/>
      </c>
      <c r="AI174" s="856" t="str">
        <f>IF($B174="","",INDEX('All CCC'!AI$7:AI$846,MATCH(WatchList!$B174,'All CCC'!$B$7:$B$846,0)))</f>
        <v/>
      </c>
      <c r="AJ174" s="856" t="str">
        <f>IF($B174="","",INDEX('All CCC'!AJ$7:AJ$846,MATCH(WatchList!$B174,'All CCC'!$B$7:$B$846,0)))</f>
        <v/>
      </c>
      <c r="AK174" s="856" t="str">
        <f>IF($B174="","",INDEX('All CCC'!AK$7:AK$846,MATCH(WatchList!$B174,'All CCC'!$B$7:$B$846,0)))</f>
        <v/>
      </c>
      <c r="AL174" s="856" t="str">
        <f>IF($B174="","",INDEX('All CCC'!AL$7:AL$846,MATCH(WatchList!$B174,'All CCC'!$B$7:$B$846,0)))</f>
        <v/>
      </c>
      <c r="AM174" s="856" t="str">
        <f>IF($B174="","",INDEX('All CCC'!AM$7:AM$846,MATCH(WatchList!$B174,'All CCC'!$B$7:$B$846,0)))</f>
        <v/>
      </c>
      <c r="AN174" s="856" t="str">
        <f>IF($B174="","",INDEX('All CCC'!AN$7:AN$846,MATCH(WatchList!$B174,'All CCC'!$B$7:$B$846,0)))</f>
        <v/>
      </c>
      <c r="AO174" s="856" t="str">
        <f>IF($B174="","",INDEX('All CCC'!AO$7:AO$846,MATCH(WatchList!$B174,'All CCC'!$B$7:$B$846,0)))</f>
        <v/>
      </c>
      <c r="AP174" s="856" t="str">
        <f>IF($B174="","",INDEX('All CCC'!AP$7:AP$846,MATCH(WatchList!$B174,'All CCC'!$B$7:$B$846,0)))</f>
        <v/>
      </c>
      <c r="AQ174" s="856" t="str">
        <f>IF($B174="","",INDEX('All CCC'!AQ$7:AQ$846,MATCH(WatchList!$B174,'All CCC'!$B$7:$B$846,0)))</f>
        <v/>
      </c>
      <c r="AR174" s="856" t="str">
        <f>IF($B174="","",INDEX('All CCC'!AR$7:AR$846,MATCH(WatchList!$B174,'All CCC'!$B$7:$B$846,0)))</f>
        <v/>
      </c>
      <c r="AS174" s="856" t="str">
        <f>IF($B174="","",INDEX('All CCC'!AS$7:AS$846,MATCH(WatchList!$B174,'All CCC'!$B$7:$B$846,0)))</f>
        <v/>
      </c>
      <c r="AT174" s="856" t="str">
        <f>IF($B174="","",INDEX('All CCC'!AT$7:AT$846,MATCH(WatchList!$B174,'All CCC'!$B$7:$B$846,0)))</f>
        <v/>
      </c>
      <c r="AU174" s="856" t="str">
        <f>IF($B174="","",INDEX('All CCC'!AU$7:AU$846,MATCH(WatchList!$B174,'All CCC'!$B$7:$B$846,0)))</f>
        <v/>
      </c>
      <c r="AV174" s="856" t="str">
        <f>IF($B174="","",INDEX('All CCC'!AV$7:AV$846,MATCH(WatchList!$B174,'All CCC'!$B$7:$B$846,0)))</f>
        <v/>
      </c>
      <c r="AW174" s="856" t="str">
        <f>IF($B174="","",INDEX('All CCC'!AW$7:AW$846,MATCH(WatchList!$B174,'All CCC'!$B$7:$B$846,0)))</f>
        <v/>
      </c>
      <c r="AX174" s="856" t="str">
        <f>IF($B174="","",INDEX('All CCC'!AX$7:AX$846,MATCH(WatchList!$B174,'All CCC'!$B$7:$B$846,0)))</f>
        <v/>
      </c>
      <c r="AY174" s="856" t="str">
        <f>IF($B174="","",INDEX('All CCC'!AY$7:AY$846,MATCH(WatchList!$B174,'All CCC'!$B$7:$B$846,0)))</f>
        <v/>
      </c>
      <c r="AZ174" s="856" t="str">
        <f>IF($B174="","",INDEX('All CCC'!AZ$7:AZ$846,MATCH(WatchList!$B174,'All CCC'!$B$7:$B$846,0)))</f>
        <v/>
      </c>
      <c r="BA174" s="856" t="str">
        <f>IF($B174="","",INDEX('All CCC'!BA$7:BA$846,MATCH(WatchList!$B174,'All CCC'!$B$7:$B$846,0)))</f>
        <v/>
      </c>
      <c r="BB174" s="856" t="str">
        <f>IF($B174="","",INDEX('All CCC'!BB$7:BB$846,MATCH(WatchList!$B174,'All CCC'!$B$7:$B$846,0)))</f>
        <v/>
      </c>
      <c r="BC174" s="856" t="str">
        <f>IF($B174="","",INDEX('All CCC'!BC$7:BC$846,MATCH(WatchList!$B174,'All CCC'!$B$7:$B$846,0)))</f>
        <v/>
      </c>
      <c r="BD174" s="856" t="str">
        <f>IF($B174="","",INDEX('All CCC'!BD$7:BD$846,MATCH(WatchList!$B174,'All CCC'!$B$7:$B$846,0)))</f>
        <v/>
      </c>
      <c r="BE174" s="856" t="str">
        <f>IF($B174="","",INDEX('All CCC'!BE$7:BE$846,MATCH(WatchList!$B174,'All CCC'!$B$7:$B$846,0)))</f>
        <v/>
      </c>
      <c r="BF174" s="856" t="str">
        <f>IF($B174="","",INDEX('All CCC'!BF$7:BF$846,MATCH(WatchList!$B174,'All CCC'!$B$7:$B$846,0)))</f>
        <v/>
      </c>
      <c r="BG174" s="856" t="str">
        <f>IF($B174="","",INDEX('All CCC'!BG$7:BG$846,MATCH(WatchList!$B174,'All CCC'!$B$7:$B$846,0)))</f>
        <v/>
      </c>
    </row>
    <row r="175" spans="1:59" x14ac:dyDescent="0.2">
      <c r="A175" s="550" t="str">
        <f>IF($B175="","",INDEX('All CCC'!A$7:A$846,MATCH(WatchList!$B175,'All CCC'!$B$7:$B$846,0)))</f>
        <v/>
      </c>
      <c r="B175" s="31"/>
      <c r="C175" s="856" t="str">
        <f>IF($B175="","",INDEX('All CCC'!C$7:C$846,MATCH(WatchList!$B175,'All CCC'!$B$7:$B$846,0)))</f>
        <v/>
      </c>
      <c r="D175" s="856" t="str">
        <f>IF($B175="","",INDEX('All CCC'!D$7:D$846,MATCH(WatchList!$B175,'All CCC'!$B$7:$B$846,0)))</f>
        <v/>
      </c>
      <c r="E175" s="856" t="str">
        <f>IF($B175="","",INDEX('All CCC'!E$7:E$846,MATCH(WatchList!$B175,'All CCC'!$B$7:$B$846,0)))</f>
        <v/>
      </c>
      <c r="F175" s="856" t="str">
        <f>IF($B175="","",INDEX('All CCC'!F$7:F$846,MATCH(WatchList!$B175,'All CCC'!$B$7:$B$846,0)))</f>
        <v/>
      </c>
      <c r="G175" s="856" t="str">
        <f>IF($B175="","",INDEX('All CCC'!G$7:G$846,MATCH(WatchList!$B175,'All CCC'!$B$7:$B$846,0)))</f>
        <v/>
      </c>
      <c r="H175" s="856" t="str">
        <f>IF($B175="","",INDEX('All CCC'!H$7:H$846,MATCH(WatchList!$B175,'All CCC'!$B$7:$B$846,0)))</f>
        <v/>
      </c>
      <c r="I175" s="856" t="str">
        <f>IF($B175="","",INDEX('All CCC'!I$7:I$846,MATCH(WatchList!$B175,'All CCC'!$B$7:$B$846,0)))</f>
        <v/>
      </c>
      <c r="J175" s="856" t="str">
        <f>IF($B175="","",INDEX('All CCC'!J$7:J$846,MATCH(WatchList!$B175,'All CCC'!$B$7:$B$846,0)))</f>
        <v/>
      </c>
      <c r="K175" s="856" t="str">
        <f>IF($B175="","",INDEX('All CCC'!K$7:K$846,MATCH(WatchList!$B175,'All CCC'!$B$7:$B$846,0)))</f>
        <v/>
      </c>
      <c r="L175" s="856" t="str">
        <f>IF($B175="","",INDEX('All CCC'!L$7:L$846,MATCH(WatchList!$B175,'All CCC'!$B$7:$B$846,0)))</f>
        <v/>
      </c>
      <c r="M175" s="856" t="str">
        <f>IF($B175="","",INDEX('All CCC'!M$7:M$846,MATCH(WatchList!$B175,'All CCC'!$B$7:$B$846,0)))</f>
        <v/>
      </c>
      <c r="N175" s="856" t="str">
        <f>IF($B175="","",INDEX('All CCC'!N$7:N$846,MATCH(WatchList!$B175,'All CCC'!$B$7:$B$846,0)))</f>
        <v/>
      </c>
      <c r="O175" s="856" t="str">
        <f>IF($B175="","",INDEX('All CCC'!O$7:O$846,MATCH(WatchList!$B175,'All CCC'!$B$7:$B$846,0)))</f>
        <v/>
      </c>
      <c r="P175" s="857" t="str">
        <f>IF($B175="","",INDEX('All CCC'!P$7:P$846,MATCH(WatchList!$B175,'All CCC'!$B$7:$B$846,0)))</f>
        <v/>
      </c>
      <c r="Q175" s="857" t="str">
        <f>IF($B175="","",INDEX('All CCC'!Q$7:Q$846,MATCH(WatchList!$B175,'All CCC'!$B$7:$B$846,0)))</f>
        <v/>
      </c>
      <c r="R175" s="856" t="str">
        <f>IF($B175="","",INDEX('All CCC'!R$7:R$846,MATCH(WatchList!$B175,'All CCC'!$B$7:$B$846,0)))</f>
        <v/>
      </c>
      <c r="S175" s="856" t="str">
        <f>IF($B175="","",INDEX('All CCC'!S$7:S$846,MATCH(WatchList!$B175,'All CCC'!$B$7:$B$846,0)))</f>
        <v/>
      </c>
      <c r="T175" s="856" t="str">
        <f>IF($B175="","",INDEX('All CCC'!T$7:T$846,MATCH(WatchList!$B175,'All CCC'!$B$7:$B$846,0)))</f>
        <v/>
      </c>
      <c r="U175" s="856" t="str">
        <f>IF($B175="","",INDEX('All CCC'!U$7:U$846,MATCH(WatchList!$B175,'All CCC'!$B$7:$B$846,0)))</f>
        <v/>
      </c>
      <c r="V175" s="856" t="str">
        <f>IF($B175="","",INDEX('All CCC'!V$7:V$846,MATCH(WatchList!$B175,'All CCC'!$B$7:$B$846,0)))</f>
        <v/>
      </c>
      <c r="W175" s="856" t="str">
        <f>IF($B175="","",INDEX('All CCC'!W$7:W$846,MATCH(WatchList!$B175,'All CCC'!$B$7:$B$846,0)))</f>
        <v/>
      </c>
      <c r="X175" s="856" t="str">
        <f>IF($B175="","",INDEX('All CCC'!X$7:X$846,MATCH(WatchList!$B175,'All CCC'!$B$7:$B$846,0)))</f>
        <v/>
      </c>
      <c r="Y175" s="856" t="str">
        <f>IF($B175="","",INDEX('All CCC'!Y$7:Y$846,MATCH(WatchList!$B175,'All CCC'!$B$7:$B$846,0)))</f>
        <v/>
      </c>
      <c r="Z175" s="856" t="str">
        <f>IF($B175="","",INDEX('All CCC'!Z$7:Z$846,MATCH(WatchList!$B175,'All CCC'!$B$7:$B$846,0)))</f>
        <v/>
      </c>
      <c r="AA175" s="856" t="str">
        <f>IF($B175="","",INDEX('All CCC'!AA$7:AA$846,MATCH(WatchList!$B175,'All CCC'!$B$7:$B$846,0)))</f>
        <v/>
      </c>
      <c r="AB175" s="856" t="str">
        <f>IF($B175="","",INDEX('All CCC'!AB$7:AB$846,MATCH(WatchList!$B175,'All CCC'!$B$7:$B$846,0)))</f>
        <v/>
      </c>
      <c r="AC175" s="856" t="str">
        <f>IF($B175="","",INDEX('All CCC'!AC$7:AC$846,MATCH(WatchList!$B175,'All CCC'!$B$7:$B$846,0)))</f>
        <v/>
      </c>
      <c r="AD175" s="856" t="str">
        <f>IF($B175="","",INDEX('All CCC'!AD$7:AD$846,MATCH(WatchList!$B175,'All CCC'!$B$7:$B$846,0)))</f>
        <v/>
      </c>
      <c r="AE175" s="856" t="str">
        <f>IF($B175="","",INDEX('All CCC'!AE$7:AE$846,MATCH(WatchList!$B175,'All CCC'!$B$7:$B$846,0)))</f>
        <v/>
      </c>
      <c r="AF175" s="856" t="str">
        <f>IF($B175="","",INDEX('All CCC'!AF$7:AF$846,MATCH(WatchList!$B175,'All CCC'!$B$7:$B$846,0)))</f>
        <v/>
      </c>
      <c r="AG175" s="856" t="str">
        <f>IF($B175="","",INDEX('All CCC'!AG$7:AG$846,MATCH(WatchList!$B175,'All CCC'!$B$7:$B$846,0)))</f>
        <v/>
      </c>
      <c r="AH175" s="856" t="str">
        <f>IF($B175="","",INDEX('All CCC'!AH$7:AH$846,MATCH(WatchList!$B175,'All CCC'!$B$7:$B$846,0)))</f>
        <v/>
      </c>
      <c r="AI175" s="856" t="str">
        <f>IF($B175="","",INDEX('All CCC'!AI$7:AI$846,MATCH(WatchList!$B175,'All CCC'!$B$7:$B$846,0)))</f>
        <v/>
      </c>
      <c r="AJ175" s="856" t="str">
        <f>IF($B175="","",INDEX('All CCC'!AJ$7:AJ$846,MATCH(WatchList!$B175,'All CCC'!$B$7:$B$846,0)))</f>
        <v/>
      </c>
      <c r="AK175" s="856" t="str">
        <f>IF($B175="","",INDEX('All CCC'!AK$7:AK$846,MATCH(WatchList!$B175,'All CCC'!$B$7:$B$846,0)))</f>
        <v/>
      </c>
      <c r="AL175" s="856" t="str">
        <f>IF($B175="","",INDEX('All CCC'!AL$7:AL$846,MATCH(WatchList!$B175,'All CCC'!$B$7:$B$846,0)))</f>
        <v/>
      </c>
      <c r="AM175" s="856" t="str">
        <f>IF($B175="","",INDEX('All CCC'!AM$7:AM$846,MATCH(WatchList!$B175,'All CCC'!$B$7:$B$846,0)))</f>
        <v/>
      </c>
      <c r="AN175" s="856" t="str">
        <f>IF($B175="","",INDEX('All CCC'!AN$7:AN$846,MATCH(WatchList!$B175,'All CCC'!$B$7:$B$846,0)))</f>
        <v/>
      </c>
      <c r="AO175" s="856" t="str">
        <f>IF($B175="","",INDEX('All CCC'!AO$7:AO$846,MATCH(WatchList!$B175,'All CCC'!$B$7:$B$846,0)))</f>
        <v/>
      </c>
      <c r="AP175" s="856" t="str">
        <f>IF($B175="","",INDEX('All CCC'!AP$7:AP$846,MATCH(WatchList!$B175,'All CCC'!$B$7:$B$846,0)))</f>
        <v/>
      </c>
      <c r="AQ175" s="856" t="str">
        <f>IF($B175="","",INDEX('All CCC'!AQ$7:AQ$846,MATCH(WatchList!$B175,'All CCC'!$B$7:$B$846,0)))</f>
        <v/>
      </c>
      <c r="AR175" s="856" t="str">
        <f>IF($B175="","",INDEX('All CCC'!AR$7:AR$846,MATCH(WatchList!$B175,'All CCC'!$B$7:$B$846,0)))</f>
        <v/>
      </c>
      <c r="AS175" s="856" t="str">
        <f>IF($B175="","",INDEX('All CCC'!AS$7:AS$846,MATCH(WatchList!$B175,'All CCC'!$B$7:$B$846,0)))</f>
        <v/>
      </c>
      <c r="AT175" s="856" t="str">
        <f>IF($B175="","",INDEX('All CCC'!AT$7:AT$846,MATCH(WatchList!$B175,'All CCC'!$B$7:$B$846,0)))</f>
        <v/>
      </c>
      <c r="AU175" s="856" t="str">
        <f>IF($B175="","",INDEX('All CCC'!AU$7:AU$846,MATCH(WatchList!$B175,'All CCC'!$B$7:$B$846,0)))</f>
        <v/>
      </c>
      <c r="AV175" s="856" t="str">
        <f>IF($B175="","",INDEX('All CCC'!AV$7:AV$846,MATCH(WatchList!$B175,'All CCC'!$B$7:$B$846,0)))</f>
        <v/>
      </c>
      <c r="AW175" s="856" t="str">
        <f>IF($B175="","",INDEX('All CCC'!AW$7:AW$846,MATCH(WatchList!$B175,'All CCC'!$B$7:$B$846,0)))</f>
        <v/>
      </c>
      <c r="AX175" s="856" t="str">
        <f>IF($B175="","",INDEX('All CCC'!AX$7:AX$846,MATCH(WatchList!$B175,'All CCC'!$B$7:$B$846,0)))</f>
        <v/>
      </c>
      <c r="AY175" s="856" t="str">
        <f>IF($B175="","",INDEX('All CCC'!AY$7:AY$846,MATCH(WatchList!$B175,'All CCC'!$B$7:$B$846,0)))</f>
        <v/>
      </c>
      <c r="AZ175" s="856" t="str">
        <f>IF($B175="","",INDEX('All CCC'!AZ$7:AZ$846,MATCH(WatchList!$B175,'All CCC'!$B$7:$B$846,0)))</f>
        <v/>
      </c>
      <c r="BA175" s="856" t="str">
        <f>IF($B175="","",INDEX('All CCC'!BA$7:BA$846,MATCH(WatchList!$B175,'All CCC'!$B$7:$B$846,0)))</f>
        <v/>
      </c>
      <c r="BB175" s="856" t="str">
        <f>IF($B175="","",INDEX('All CCC'!BB$7:BB$846,MATCH(WatchList!$B175,'All CCC'!$B$7:$B$846,0)))</f>
        <v/>
      </c>
      <c r="BC175" s="856" t="str">
        <f>IF($B175="","",INDEX('All CCC'!BC$7:BC$846,MATCH(WatchList!$B175,'All CCC'!$B$7:$B$846,0)))</f>
        <v/>
      </c>
      <c r="BD175" s="856" t="str">
        <f>IF($B175="","",INDEX('All CCC'!BD$7:BD$846,MATCH(WatchList!$B175,'All CCC'!$B$7:$B$846,0)))</f>
        <v/>
      </c>
      <c r="BE175" s="856" t="str">
        <f>IF($B175="","",INDEX('All CCC'!BE$7:BE$846,MATCH(WatchList!$B175,'All CCC'!$B$7:$B$846,0)))</f>
        <v/>
      </c>
      <c r="BF175" s="856" t="str">
        <f>IF($B175="","",INDEX('All CCC'!BF$7:BF$846,MATCH(WatchList!$B175,'All CCC'!$B$7:$B$846,0)))</f>
        <v/>
      </c>
      <c r="BG175" s="856" t="str">
        <f>IF($B175="","",INDEX('All CCC'!BG$7:BG$846,MATCH(WatchList!$B175,'All CCC'!$B$7:$B$846,0)))</f>
        <v/>
      </c>
    </row>
    <row r="176" spans="1:59" x14ac:dyDescent="0.2">
      <c r="A176" s="550" t="str">
        <f>IF($B176="","",INDEX('All CCC'!A$7:A$846,MATCH(WatchList!$B176,'All CCC'!$B$7:$B$846,0)))</f>
        <v/>
      </c>
      <c r="B176" s="31"/>
      <c r="C176" s="856" t="str">
        <f>IF($B176="","",INDEX('All CCC'!C$7:C$846,MATCH(WatchList!$B176,'All CCC'!$B$7:$B$846,0)))</f>
        <v/>
      </c>
      <c r="D176" s="856" t="str">
        <f>IF($B176="","",INDEX('All CCC'!D$7:D$846,MATCH(WatchList!$B176,'All CCC'!$B$7:$B$846,0)))</f>
        <v/>
      </c>
      <c r="E176" s="856" t="str">
        <f>IF($B176="","",INDEX('All CCC'!E$7:E$846,MATCH(WatchList!$B176,'All CCC'!$B$7:$B$846,0)))</f>
        <v/>
      </c>
      <c r="F176" s="856" t="str">
        <f>IF($B176="","",INDEX('All CCC'!F$7:F$846,MATCH(WatchList!$B176,'All CCC'!$B$7:$B$846,0)))</f>
        <v/>
      </c>
      <c r="G176" s="856" t="str">
        <f>IF($B176="","",INDEX('All CCC'!G$7:G$846,MATCH(WatchList!$B176,'All CCC'!$B$7:$B$846,0)))</f>
        <v/>
      </c>
      <c r="H176" s="856" t="str">
        <f>IF($B176="","",INDEX('All CCC'!H$7:H$846,MATCH(WatchList!$B176,'All CCC'!$B$7:$B$846,0)))</f>
        <v/>
      </c>
      <c r="I176" s="856" t="str">
        <f>IF($B176="","",INDEX('All CCC'!I$7:I$846,MATCH(WatchList!$B176,'All CCC'!$B$7:$B$846,0)))</f>
        <v/>
      </c>
      <c r="J176" s="856" t="str">
        <f>IF($B176="","",INDEX('All CCC'!J$7:J$846,MATCH(WatchList!$B176,'All CCC'!$B$7:$B$846,0)))</f>
        <v/>
      </c>
      <c r="K176" s="856" t="str">
        <f>IF($B176="","",INDEX('All CCC'!K$7:K$846,MATCH(WatchList!$B176,'All CCC'!$B$7:$B$846,0)))</f>
        <v/>
      </c>
      <c r="L176" s="856" t="str">
        <f>IF($B176="","",INDEX('All CCC'!L$7:L$846,MATCH(WatchList!$B176,'All CCC'!$B$7:$B$846,0)))</f>
        <v/>
      </c>
      <c r="M176" s="856" t="str">
        <f>IF($B176="","",INDEX('All CCC'!M$7:M$846,MATCH(WatchList!$B176,'All CCC'!$B$7:$B$846,0)))</f>
        <v/>
      </c>
      <c r="N176" s="856" t="str">
        <f>IF($B176="","",INDEX('All CCC'!N$7:N$846,MATCH(WatchList!$B176,'All CCC'!$B$7:$B$846,0)))</f>
        <v/>
      </c>
      <c r="O176" s="856" t="str">
        <f>IF($B176="","",INDEX('All CCC'!O$7:O$846,MATCH(WatchList!$B176,'All CCC'!$B$7:$B$846,0)))</f>
        <v/>
      </c>
      <c r="P176" s="857" t="str">
        <f>IF($B176="","",INDEX('All CCC'!P$7:P$846,MATCH(WatchList!$B176,'All CCC'!$B$7:$B$846,0)))</f>
        <v/>
      </c>
      <c r="Q176" s="857" t="str">
        <f>IF($B176="","",INDEX('All CCC'!Q$7:Q$846,MATCH(WatchList!$B176,'All CCC'!$B$7:$B$846,0)))</f>
        <v/>
      </c>
      <c r="R176" s="856" t="str">
        <f>IF($B176="","",INDEX('All CCC'!R$7:R$846,MATCH(WatchList!$B176,'All CCC'!$B$7:$B$846,0)))</f>
        <v/>
      </c>
      <c r="S176" s="856" t="str">
        <f>IF($B176="","",INDEX('All CCC'!S$7:S$846,MATCH(WatchList!$B176,'All CCC'!$B$7:$B$846,0)))</f>
        <v/>
      </c>
      <c r="T176" s="856" t="str">
        <f>IF($B176="","",INDEX('All CCC'!T$7:T$846,MATCH(WatchList!$B176,'All CCC'!$B$7:$B$846,0)))</f>
        <v/>
      </c>
      <c r="U176" s="856" t="str">
        <f>IF($B176="","",INDEX('All CCC'!U$7:U$846,MATCH(WatchList!$B176,'All CCC'!$B$7:$B$846,0)))</f>
        <v/>
      </c>
      <c r="V176" s="856" t="str">
        <f>IF($B176="","",INDEX('All CCC'!V$7:V$846,MATCH(WatchList!$B176,'All CCC'!$B$7:$B$846,0)))</f>
        <v/>
      </c>
      <c r="W176" s="856" t="str">
        <f>IF($B176="","",INDEX('All CCC'!W$7:W$846,MATCH(WatchList!$B176,'All CCC'!$B$7:$B$846,0)))</f>
        <v/>
      </c>
      <c r="X176" s="856" t="str">
        <f>IF($B176="","",INDEX('All CCC'!X$7:X$846,MATCH(WatchList!$B176,'All CCC'!$B$7:$B$846,0)))</f>
        <v/>
      </c>
      <c r="Y176" s="856" t="str">
        <f>IF($B176="","",INDEX('All CCC'!Y$7:Y$846,MATCH(WatchList!$B176,'All CCC'!$B$7:$B$846,0)))</f>
        <v/>
      </c>
      <c r="Z176" s="856" t="str">
        <f>IF($B176="","",INDEX('All CCC'!Z$7:Z$846,MATCH(WatchList!$B176,'All CCC'!$B$7:$B$846,0)))</f>
        <v/>
      </c>
      <c r="AA176" s="856" t="str">
        <f>IF($B176="","",INDEX('All CCC'!AA$7:AA$846,MATCH(WatchList!$B176,'All CCC'!$B$7:$B$846,0)))</f>
        <v/>
      </c>
      <c r="AB176" s="856" t="str">
        <f>IF($B176="","",INDEX('All CCC'!AB$7:AB$846,MATCH(WatchList!$B176,'All CCC'!$B$7:$B$846,0)))</f>
        <v/>
      </c>
      <c r="AC176" s="856" t="str">
        <f>IF($B176="","",INDEX('All CCC'!AC$7:AC$846,MATCH(WatchList!$B176,'All CCC'!$B$7:$B$846,0)))</f>
        <v/>
      </c>
      <c r="AD176" s="856" t="str">
        <f>IF($B176="","",INDEX('All CCC'!AD$7:AD$846,MATCH(WatchList!$B176,'All CCC'!$B$7:$B$846,0)))</f>
        <v/>
      </c>
      <c r="AE176" s="856" t="str">
        <f>IF($B176="","",INDEX('All CCC'!AE$7:AE$846,MATCH(WatchList!$B176,'All CCC'!$B$7:$B$846,0)))</f>
        <v/>
      </c>
      <c r="AF176" s="856" t="str">
        <f>IF($B176="","",INDEX('All CCC'!AF$7:AF$846,MATCH(WatchList!$B176,'All CCC'!$B$7:$B$846,0)))</f>
        <v/>
      </c>
      <c r="AG176" s="856" t="str">
        <f>IF($B176="","",INDEX('All CCC'!AG$7:AG$846,MATCH(WatchList!$B176,'All CCC'!$B$7:$B$846,0)))</f>
        <v/>
      </c>
      <c r="AH176" s="856" t="str">
        <f>IF($B176="","",INDEX('All CCC'!AH$7:AH$846,MATCH(WatchList!$B176,'All CCC'!$B$7:$B$846,0)))</f>
        <v/>
      </c>
      <c r="AI176" s="856" t="str">
        <f>IF($B176="","",INDEX('All CCC'!AI$7:AI$846,MATCH(WatchList!$B176,'All CCC'!$B$7:$B$846,0)))</f>
        <v/>
      </c>
      <c r="AJ176" s="856" t="str">
        <f>IF($B176="","",INDEX('All CCC'!AJ$7:AJ$846,MATCH(WatchList!$B176,'All CCC'!$B$7:$B$846,0)))</f>
        <v/>
      </c>
      <c r="AK176" s="856" t="str">
        <f>IF($B176="","",INDEX('All CCC'!AK$7:AK$846,MATCH(WatchList!$B176,'All CCC'!$B$7:$B$846,0)))</f>
        <v/>
      </c>
      <c r="AL176" s="856" t="str">
        <f>IF($B176="","",INDEX('All CCC'!AL$7:AL$846,MATCH(WatchList!$B176,'All CCC'!$B$7:$B$846,0)))</f>
        <v/>
      </c>
      <c r="AM176" s="856" t="str">
        <f>IF($B176="","",INDEX('All CCC'!AM$7:AM$846,MATCH(WatchList!$B176,'All CCC'!$B$7:$B$846,0)))</f>
        <v/>
      </c>
      <c r="AN176" s="856" t="str">
        <f>IF($B176="","",INDEX('All CCC'!AN$7:AN$846,MATCH(WatchList!$B176,'All CCC'!$B$7:$B$846,0)))</f>
        <v/>
      </c>
      <c r="AO176" s="856" t="str">
        <f>IF($B176="","",INDEX('All CCC'!AO$7:AO$846,MATCH(WatchList!$B176,'All CCC'!$B$7:$B$846,0)))</f>
        <v/>
      </c>
      <c r="AP176" s="856" t="str">
        <f>IF($B176="","",INDEX('All CCC'!AP$7:AP$846,MATCH(WatchList!$B176,'All CCC'!$B$7:$B$846,0)))</f>
        <v/>
      </c>
      <c r="AQ176" s="856" t="str">
        <f>IF($B176="","",INDEX('All CCC'!AQ$7:AQ$846,MATCH(WatchList!$B176,'All CCC'!$B$7:$B$846,0)))</f>
        <v/>
      </c>
      <c r="AR176" s="856" t="str">
        <f>IF($B176="","",INDEX('All CCC'!AR$7:AR$846,MATCH(WatchList!$B176,'All CCC'!$B$7:$B$846,0)))</f>
        <v/>
      </c>
      <c r="AS176" s="856" t="str">
        <f>IF($B176="","",INDEX('All CCC'!AS$7:AS$846,MATCH(WatchList!$B176,'All CCC'!$B$7:$B$846,0)))</f>
        <v/>
      </c>
      <c r="AT176" s="856" t="str">
        <f>IF($B176="","",INDEX('All CCC'!AT$7:AT$846,MATCH(WatchList!$B176,'All CCC'!$B$7:$B$846,0)))</f>
        <v/>
      </c>
      <c r="AU176" s="856" t="str">
        <f>IF($B176="","",INDEX('All CCC'!AU$7:AU$846,MATCH(WatchList!$B176,'All CCC'!$B$7:$B$846,0)))</f>
        <v/>
      </c>
      <c r="AV176" s="856" t="str">
        <f>IF($B176="","",INDEX('All CCC'!AV$7:AV$846,MATCH(WatchList!$B176,'All CCC'!$B$7:$B$846,0)))</f>
        <v/>
      </c>
      <c r="AW176" s="856" t="str">
        <f>IF($B176="","",INDEX('All CCC'!AW$7:AW$846,MATCH(WatchList!$B176,'All CCC'!$B$7:$B$846,0)))</f>
        <v/>
      </c>
      <c r="AX176" s="856" t="str">
        <f>IF($B176="","",INDEX('All CCC'!AX$7:AX$846,MATCH(WatchList!$B176,'All CCC'!$B$7:$B$846,0)))</f>
        <v/>
      </c>
      <c r="AY176" s="856" t="str">
        <f>IF($B176="","",INDEX('All CCC'!AY$7:AY$846,MATCH(WatchList!$B176,'All CCC'!$B$7:$B$846,0)))</f>
        <v/>
      </c>
      <c r="AZ176" s="856" t="str">
        <f>IF($B176="","",INDEX('All CCC'!AZ$7:AZ$846,MATCH(WatchList!$B176,'All CCC'!$B$7:$B$846,0)))</f>
        <v/>
      </c>
      <c r="BA176" s="856" t="str">
        <f>IF($B176="","",INDEX('All CCC'!BA$7:BA$846,MATCH(WatchList!$B176,'All CCC'!$B$7:$B$846,0)))</f>
        <v/>
      </c>
      <c r="BB176" s="856" t="str">
        <f>IF($B176="","",INDEX('All CCC'!BB$7:BB$846,MATCH(WatchList!$B176,'All CCC'!$B$7:$B$846,0)))</f>
        <v/>
      </c>
      <c r="BC176" s="856" t="str">
        <f>IF($B176="","",INDEX('All CCC'!BC$7:BC$846,MATCH(WatchList!$B176,'All CCC'!$B$7:$B$846,0)))</f>
        <v/>
      </c>
      <c r="BD176" s="856" t="str">
        <f>IF($B176="","",INDEX('All CCC'!BD$7:BD$846,MATCH(WatchList!$B176,'All CCC'!$B$7:$B$846,0)))</f>
        <v/>
      </c>
      <c r="BE176" s="856" t="str">
        <f>IF($B176="","",INDEX('All CCC'!BE$7:BE$846,MATCH(WatchList!$B176,'All CCC'!$B$7:$B$846,0)))</f>
        <v/>
      </c>
      <c r="BF176" s="856" t="str">
        <f>IF($B176="","",INDEX('All CCC'!BF$7:BF$846,MATCH(WatchList!$B176,'All CCC'!$B$7:$B$846,0)))</f>
        <v/>
      </c>
      <c r="BG176" s="856" t="str">
        <f>IF($B176="","",INDEX('All CCC'!BG$7:BG$846,MATCH(WatchList!$B176,'All CCC'!$B$7:$B$846,0)))</f>
        <v/>
      </c>
    </row>
    <row r="177" spans="1:59" x14ac:dyDescent="0.2">
      <c r="A177" s="550" t="str">
        <f>IF($B177="","",INDEX('All CCC'!A$7:A$846,MATCH(WatchList!$B177,'All CCC'!$B$7:$B$846,0)))</f>
        <v/>
      </c>
      <c r="B177" s="31"/>
      <c r="C177" s="856" t="str">
        <f>IF($B177="","",INDEX('All CCC'!C$7:C$846,MATCH(WatchList!$B177,'All CCC'!$B$7:$B$846,0)))</f>
        <v/>
      </c>
      <c r="D177" s="856" t="str">
        <f>IF($B177="","",INDEX('All CCC'!D$7:D$846,MATCH(WatchList!$B177,'All CCC'!$B$7:$B$846,0)))</f>
        <v/>
      </c>
      <c r="E177" s="856" t="str">
        <f>IF($B177="","",INDEX('All CCC'!E$7:E$846,MATCH(WatchList!$B177,'All CCC'!$B$7:$B$846,0)))</f>
        <v/>
      </c>
      <c r="F177" s="856" t="str">
        <f>IF($B177="","",INDEX('All CCC'!F$7:F$846,MATCH(WatchList!$B177,'All CCC'!$B$7:$B$846,0)))</f>
        <v/>
      </c>
      <c r="G177" s="856" t="str">
        <f>IF($B177="","",INDEX('All CCC'!G$7:G$846,MATCH(WatchList!$B177,'All CCC'!$B$7:$B$846,0)))</f>
        <v/>
      </c>
      <c r="H177" s="856" t="str">
        <f>IF($B177="","",INDEX('All CCC'!H$7:H$846,MATCH(WatchList!$B177,'All CCC'!$B$7:$B$846,0)))</f>
        <v/>
      </c>
      <c r="I177" s="856" t="str">
        <f>IF($B177="","",INDEX('All CCC'!I$7:I$846,MATCH(WatchList!$B177,'All CCC'!$B$7:$B$846,0)))</f>
        <v/>
      </c>
      <c r="J177" s="856" t="str">
        <f>IF($B177="","",INDEX('All CCC'!J$7:J$846,MATCH(WatchList!$B177,'All CCC'!$B$7:$B$846,0)))</f>
        <v/>
      </c>
      <c r="K177" s="856" t="str">
        <f>IF($B177="","",INDEX('All CCC'!K$7:K$846,MATCH(WatchList!$B177,'All CCC'!$B$7:$B$846,0)))</f>
        <v/>
      </c>
      <c r="L177" s="856" t="str">
        <f>IF($B177="","",INDEX('All CCC'!L$7:L$846,MATCH(WatchList!$B177,'All CCC'!$B$7:$B$846,0)))</f>
        <v/>
      </c>
      <c r="M177" s="856" t="str">
        <f>IF($B177="","",INDEX('All CCC'!M$7:M$846,MATCH(WatchList!$B177,'All CCC'!$B$7:$B$846,0)))</f>
        <v/>
      </c>
      <c r="N177" s="856" t="str">
        <f>IF($B177="","",INDEX('All CCC'!N$7:N$846,MATCH(WatchList!$B177,'All CCC'!$B$7:$B$846,0)))</f>
        <v/>
      </c>
      <c r="O177" s="856" t="str">
        <f>IF($B177="","",INDEX('All CCC'!O$7:O$846,MATCH(WatchList!$B177,'All CCC'!$B$7:$B$846,0)))</f>
        <v/>
      </c>
      <c r="P177" s="857" t="str">
        <f>IF($B177="","",INDEX('All CCC'!P$7:P$846,MATCH(WatchList!$B177,'All CCC'!$B$7:$B$846,0)))</f>
        <v/>
      </c>
      <c r="Q177" s="857" t="str">
        <f>IF($B177="","",INDEX('All CCC'!Q$7:Q$846,MATCH(WatchList!$B177,'All CCC'!$B$7:$B$846,0)))</f>
        <v/>
      </c>
      <c r="R177" s="856" t="str">
        <f>IF($B177="","",INDEX('All CCC'!R$7:R$846,MATCH(WatchList!$B177,'All CCC'!$B$7:$B$846,0)))</f>
        <v/>
      </c>
      <c r="S177" s="856" t="str">
        <f>IF($B177="","",INDEX('All CCC'!S$7:S$846,MATCH(WatchList!$B177,'All CCC'!$B$7:$B$846,0)))</f>
        <v/>
      </c>
      <c r="T177" s="856" t="str">
        <f>IF($B177="","",INDEX('All CCC'!T$7:T$846,MATCH(WatchList!$B177,'All CCC'!$B$7:$B$846,0)))</f>
        <v/>
      </c>
      <c r="U177" s="856" t="str">
        <f>IF($B177="","",INDEX('All CCC'!U$7:U$846,MATCH(WatchList!$B177,'All CCC'!$B$7:$B$846,0)))</f>
        <v/>
      </c>
      <c r="V177" s="856" t="str">
        <f>IF($B177="","",INDEX('All CCC'!V$7:V$846,MATCH(WatchList!$B177,'All CCC'!$B$7:$B$846,0)))</f>
        <v/>
      </c>
      <c r="W177" s="856" t="str">
        <f>IF($B177="","",INDEX('All CCC'!W$7:W$846,MATCH(WatchList!$B177,'All CCC'!$B$7:$B$846,0)))</f>
        <v/>
      </c>
      <c r="X177" s="856" t="str">
        <f>IF($B177="","",INDEX('All CCC'!X$7:X$846,MATCH(WatchList!$B177,'All CCC'!$B$7:$B$846,0)))</f>
        <v/>
      </c>
      <c r="Y177" s="856" t="str">
        <f>IF($B177="","",INDEX('All CCC'!Y$7:Y$846,MATCH(WatchList!$B177,'All CCC'!$B$7:$B$846,0)))</f>
        <v/>
      </c>
      <c r="Z177" s="856" t="str">
        <f>IF($B177="","",INDEX('All CCC'!Z$7:Z$846,MATCH(WatchList!$B177,'All CCC'!$B$7:$B$846,0)))</f>
        <v/>
      </c>
      <c r="AA177" s="856" t="str">
        <f>IF($B177="","",INDEX('All CCC'!AA$7:AA$846,MATCH(WatchList!$B177,'All CCC'!$B$7:$B$846,0)))</f>
        <v/>
      </c>
      <c r="AB177" s="856" t="str">
        <f>IF($B177="","",INDEX('All CCC'!AB$7:AB$846,MATCH(WatchList!$B177,'All CCC'!$B$7:$B$846,0)))</f>
        <v/>
      </c>
      <c r="AC177" s="856" t="str">
        <f>IF($B177="","",INDEX('All CCC'!AC$7:AC$846,MATCH(WatchList!$B177,'All CCC'!$B$7:$B$846,0)))</f>
        <v/>
      </c>
      <c r="AD177" s="856" t="str">
        <f>IF($B177="","",INDEX('All CCC'!AD$7:AD$846,MATCH(WatchList!$B177,'All CCC'!$B$7:$B$846,0)))</f>
        <v/>
      </c>
      <c r="AE177" s="856" t="str">
        <f>IF($B177="","",INDEX('All CCC'!AE$7:AE$846,MATCH(WatchList!$B177,'All CCC'!$B$7:$B$846,0)))</f>
        <v/>
      </c>
      <c r="AF177" s="856" t="str">
        <f>IF($B177="","",INDEX('All CCC'!AF$7:AF$846,MATCH(WatchList!$B177,'All CCC'!$B$7:$B$846,0)))</f>
        <v/>
      </c>
      <c r="AG177" s="856" t="str">
        <f>IF($B177="","",INDEX('All CCC'!AG$7:AG$846,MATCH(WatchList!$B177,'All CCC'!$B$7:$B$846,0)))</f>
        <v/>
      </c>
      <c r="AH177" s="856" t="str">
        <f>IF($B177="","",INDEX('All CCC'!AH$7:AH$846,MATCH(WatchList!$B177,'All CCC'!$B$7:$B$846,0)))</f>
        <v/>
      </c>
      <c r="AI177" s="856" t="str">
        <f>IF($B177="","",INDEX('All CCC'!AI$7:AI$846,MATCH(WatchList!$B177,'All CCC'!$B$7:$B$846,0)))</f>
        <v/>
      </c>
      <c r="AJ177" s="856" t="str">
        <f>IF($B177="","",INDEX('All CCC'!AJ$7:AJ$846,MATCH(WatchList!$B177,'All CCC'!$B$7:$B$846,0)))</f>
        <v/>
      </c>
      <c r="AK177" s="856" t="str">
        <f>IF($B177="","",INDEX('All CCC'!AK$7:AK$846,MATCH(WatchList!$B177,'All CCC'!$B$7:$B$846,0)))</f>
        <v/>
      </c>
      <c r="AL177" s="856" t="str">
        <f>IF($B177="","",INDEX('All CCC'!AL$7:AL$846,MATCH(WatchList!$B177,'All CCC'!$B$7:$B$846,0)))</f>
        <v/>
      </c>
      <c r="AM177" s="856" t="str">
        <f>IF($B177="","",INDEX('All CCC'!AM$7:AM$846,MATCH(WatchList!$B177,'All CCC'!$B$7:$B$846,0)))</f>
        <v/>
      </c>
      <c r="AN177" s="856" t="str">
        <f>IF($B177="","",INDEX('All CCC'!AN$7:AN$846,MATCH(WatchList!$B177,'All CCC'!$B$7:$B$846,0)))</f>
        <v/>
      </c>
      <c r="AO177" s="856" t="str">
        <f>IF($B177="","",INDEX('All CCC'!AO$7:AO$846,MATCH(WatchList!$B177,'All CCC'!$B$7:$B$846,0)))</f>
        <v/>
      </c>
      <c r="AP177" s="856" t="str">
        <f>IF($B177="","",INDEX('All CCC'!AP$7:AP$846,MATCH(WatchList!$B177,'All CCC'!$B$7:$B$846,0)))</f>
        <v/>
      </c>
      <c r="AQ177" s="856" t="str">
        <f>IF($B177="","",INDEX('All CCC'!AQ$7:AQ$846,MATCH(WatchList!$B177,'All CCC'!$B$7:$B$846,0)))</f>
        <v/>
      </c>
      <c r="AR177" s="856" t="str">
        <f>IF($B177="","",INDEX('All CCC'!AR$7:AR$846,MATCH(WatchList!$B177,'All CCC'!$B$7:$B$846,0)))</f>
        <v/>
      </c>
      <c r="AS177" s="856" t="str">
        <f>IF($B177="","",INDEX('All CCC'!AS$7:AS$846,MATCH(WatchList!$B177,'All CCC'!$B$7:$B$846,0)))</f>
        <v/>
      </c>
      <c r="AT177" s="856" t="str">
        <f>IF($B177="","",INDEX('All CCC'!AT$7:AT$846,MATCH(WatchList!$B177,'All CCC'!$B$7:$B$846,0)))</f>
        <v/>
      </c>
      <c r="AU177" s="856" t="str">
        <f>IF($B177="","",INDEX('All CCC'!AU$7:AU$846,MATCH(WatchList!$B177,'All CCC'!$B$7:$B$846,0)))</f>
        <v/>
      </c>
      <c r="AV177" s="856" t="str">
        <f>IF($B177="","",INDEX('All CCC'!AV$7:AV$846,MATCH(WatchList!$B177,'All CCC'!$B$7:$B$846,0)))</f>
        <v/>
      </c>
      <c r="AW177" s="856" t="str">
        <f>IF($B177="","",INDEX('All CCC'!AW$7:AW$846,MATCH(WatchList!$B177,'All CCC'!$B$7:$B$846,0)))</f>
        <v/>
      </c>
      <c r="AX177" s="856" t="str">
        <f>IF($B177="","",INDEX('All CCC'!AX$7:AX$846,MATCH(WatchList!$B177,'All CCC'!$B$7:$B$846,0)))</f>
        <v/>
      </c>
      <c r="AY177" s="856" t="str">
        <f>IF($B177="","",INDEX('All CCC'!AY$7:AY$846,MATCH(WatchList!$B177,'All CCC'!$B$7:$B$846,0)))</f>
        <v/>
      </c>
      <c r="AZ177" s="856" t="str">
        <f>IF($B177="","",INDEX('All CCC'!AZ$7:AZ$846,MATCH(WatchList!$B177,'All CCC'!$B$7:$B$846,0)))</f>
        <v/>
      </c>
      <c r="BA177" s="856" t="str">
        <f>IF($B177="","",INDEX('All CCC'!BA$7:BA$846,MATCH(WatchList!$B177,'All CCC'!$B$7:$B$846,0)))</f>
        <v/>
      </c>
      <c r="BB177" s="856" t="str">
        <f>IF($B177="","",INDEX('All CCC'!BB$7:BB$846,MATCH(WatchList!$B177,'All CCC'!$B$7:$B$846,0)))</f>
        <v/>
      </c>
      <c r="BC177" s="856" t="str">
        <f>IF($B177="","",INDEX('All CCC'!BC$7:BC$846,MATCH(WatchList!$B177,'All CCC'!$B$7:$B$846,0)))</f>
        <v/>
      </c>
      <c r="BD177" s="856" t="str">
        <f>IF($B177="","",INDEX('All CCC'!BD$7:BD$846,MATCH(WatchList!$B177,'All CCC'!$B$7:$B$846,0)))</f>
        <v/>
      </c>
      <c r="BE177" s="856" t="str">
        <f>IF($B177="","",INDEX('All CCC'!BE$7:BE$846,MATCH(WatchList!$B177,'All CCC'!$B$7:$B$846,0)))</f>
        <v/>
      </c>
      <c r="BF177" s="856" t="str">
        <f>IF($B177="","",INDEX('All CCC'!BF$7:BF$846,MATCH(WatchList!$B177,'All CCC'!$B$7:$B$846,0)))</f>
        <v/>
      </c>
      <c r="BG177" s="856" t="str">
        <f>IF($B177="","",INDEX('All CCC'!BG$7:BG$846,MATCH(WatchList!$B177,'All CCC'!$B$7:$B$846,0)))</f>
        <v/>
      </c>
    </row>
    <row r="178" spans="1:59" x14ac:dyDescent="0.2">
      <c r="A178" s="550" t="str">
        <f>IF($B178="","",INDEX('All CCC'!A$7:A$846,MATCH(WatchList!$B178,'All CCC'!$B$7:$B$846,0)))</f>
        <v/>
      </c>
      <c r="B178" s="31"/>
      <c r="C178" s="856" t="str">
        <f>IF($B178="","",INDEX('All CCC'!C$7:C$846,MATCH(WatchList!$B178,'All CCC'!$B$7:$B$846,0)))</f>
        <v/>
      </c>
      <c r="D178" s="856" t="str">
        <f>IF($B178="","",INDEX('All CCC'!D$7:D$846,MATCH(WatchList!$B178,'All CCC'!$B$7:$B$846,0)))</f>
        <v/>
      </c>
      <c r="E178" s="856" t="str">
        <f>IF($B178="","",INDEX('All CCC'!E$7:E$846,MATCH(WatchList!$B178,'All CCC'!$B$7:$B$846,0)))</f>
        <v/>
      </c>
      <c r="F178" s="856" t="str">
        <f>IF($B178="","",INDEX('All CCC'!F$7:F$846,MATCH(WatchList!$B178,'All CCC'!$B$7:$B$846,0)))</f>
        <v/>
      </c>
      <c r="G178" s="856" t="str">
        <f>IF($B178="","",INDEX('All CCC'!G$7:G$846,MATCH(WatchList!$B178,'All CCC'!$B$7:$B$846,0)))</f>
        <v/>
      </c>
      <c r="H178" s="856" t="str">
        <f>IF($B178="","",INDEX('All CCC'!H$7:H$846,MATCH(WatchList!$B178,'All CCC'!$B$7:$B$846,0)))</f>
        <v/>
      </c>
      <c r="I178" s="856" t="str">
        <f>IF($B178="","",INDEX('All CCC'!I$7:I$846,MATCH(WatchList!$B178,'All CCC'!$B$7:$B$846,0)))</f>
        <v/>
      </c>
      <c r="J178" s="856" t="str">
        <f>IF($B178="","",INDEX('All CCC'!J$7:J$846,MATCH(WatchList!$B178,'All CCC'!$B$7:$B$846,0)))</f>
        <v/>
      </c>
      <c r="K178" s="856" t="str">
        <f>IF($B178="","",INDEX('All CCC'!K$7:K$846,MATCH(WatchList!$B178,'All CCC'!$B$7:$B$846,0)))</f>
        <v/>
      </c>
      <c r="L178" s="856" t="str">
        <f>IF($B178="","",INDEX('All CCC'!L$7:L$846,MATCH(WatchList!$B178,'All CCC'!$B$7:$B$846,0)))</f>
        <v/>
      </c>
      <c r="M178" s="856" t="str">
        <f>IF($B178="","",INDEX('All CCC'!M$7:M$846,MATCH(WatchList!$B178,'All CCC'!$B$7:$B$846,0)))</f>
        <v/>
      </c>
      <c r="N178" s="856" t="str">
        <f>IF($B178="","",INDEX('All CCC'!N$7:N$846,MATCH(WatchList!$B178,'All CCC'!$B$7:$B$846,0)))</f>
        <v/>
      </c>
      <c r="O178" s="856" t="str">
        <f>IF($B178="","",INDEX('All CCC'!O$7:O$846,MATCH(WatchList!$B178,'All CCC'!$B$7:$B$846,0)))</f>
        <v/>
      </c>
      <c r="P178" s="857" t="str">
        <f>IF($B178="","",INDEX('All CCC'!P$7:P$846,MATCH(WatchList!$B178,'All CCC'!$B$7:$B$846,0)))</f>
        <v/>
      </c>
      <c r="Q178" s="857" t="str">
        <f>IF($B178="","",INDEX('All CCC'!Q$7:Q$846,MATCH(WatchList!$B178,'All CCC'!$B$7:$B$846,0)))</f>
        <v/>
      </c>
      <c r="R178" s="856" t="str">
        <f>IF($B178="","",INDEX('All CCC'!R$7:R$846,MATCH(WatchList!$B178,'All CCC'!$B$7:$B$846,0)))</f>
        <v/>
      </c>
      <c r="S178" s="856" t="str">
        <f>IF($B178="","",INDEX('All CCC'!S$7:S$846,MATCH(WatchList!$B178,'All CCC'!$B$7:$B$846,0)))</f>
        <v/>
      </c>
      <c r="T178" s="856" t="str">
        <f>IF($B178="","",INDEX('All CCC'!T$7:T$846,MATCH(WatchList!$B178,'All CCC'!$B$7:$B$846,0)))</f>
        <v/>
      </c>
      <c r="U178" s="856" t="str">
        <f>IF($B178="","",INDEX('All CCC'!U$7:U$846,MATCH(WatchList!$B178,'All CCC'!$B$7:$B$846,0)))</f>
        <v/>
      </c>
      <c r="V178" s="856" t="str">
        <f>IF($B178="","",INDEX('All CCC'!V$7:V$846,MATCH(WatchList!$B178,'All CCC'!$B$7:$B$846,0)))</f>
        <v/>
      </c>
      <c r="W178" s="856" t="str">
        <f>IF($B178="","",INDEX('All CCC'!W$7:W$846,MATCH(WatchList!$B178,'All CCC'!$B$7:$B$846,0)))</f>
        <v/>
      </c>
      <c r="X178" s="856" t="str">
        <f>IF($B178="","",INDEX('All CCC'!X$7:X$846,MATCH(WatchList!$B178,'All CCC'!$B$7:$B$846,0)))</f>
        <v/>
      </c>
      <c r="Y178" s="856" t="str">
        <f>IF($B178="","",INDEX('All CCC'!Y$7:Y$846,MATCH(WatchList!$B178,'All CCC'!$B$7:$B$846,0)))</f>
        <v/>
      </c>
      <c r="Z178" s="856" t="str">
        <f>IF($B178="","",INDEX('All CCC'!Z$7:Z$846,MATCH(WatchList!$B178,'All CCC'!$B$7:$B$846,0)))</f>
        <v/>
      </c>
      <c r="AA178" s="856" t="str">
        <f>IF($B178="","",INDEX('All CCC'!AA$7:AA$846,MATCH(WatchList!$B178,'All CCC'!$B$7:$B$846,0)))</f>
        <v/>
      </c>
      <c r="AB178" s="856" t="str">
        <f>IF($B178="","",INDEX('All CCC'!AB$7:AB$846,MATCH(WatchList!$B178,'All CCC'!$B$7:$B$846,0)))</f>
        <v/>
      </c>
      <c r="AC178" s="856" t="str">
        <f>IF($B178="","",INDEX('All CCC'!AC$7:AC$846,MATCH(WatchList!$B178,'All CCC'!$B$7:$B$846,0)))</f>
        <v/>
      </c>
      <c r="AD178" s="856" t="str">
        <f>IF($B178="","",INDEX('All CCC'!AD$7:AD$846,MATCH(WatchList!$B178,'All CCC'!$B$7:$B$846,0)))</f>
        <v/>
      </c>
      <c r="AE178" s="856" t="str">
        <f>IF($B178="","",INDEX('All CCC'!AE$7:AE$846,MATCH(WatchList!$B178,'All CCC'!$B$7:$B$846,0)))</f>
        <v/>
      </c>
      <c r="AF178" s="856" t="str">
        <f>IF($B178="","",INDEX('All CCC'!AF$7:AF$846,MATCH(WatchList!$B178,'All CCC'!$B$7:$B$846,0)))</f>
        <v/>
      </c>
      <c r="AG178" s="856" t="str">
        <f>IF($B178="","",INDEX('All CCC'!AG$7:AG$846,MATCH(WatchList!$B178,'All CCC'!$B$7:$B$846,0)))</f>
        <v/>
      </c>
      <c r="AH178" s="856" t="str">
        <f>IF($B178="","",INDEX('All CCC'!AH$7:AH$846,MATCH(WatchList!$B178,'All CCC'!$B$7:$B$846,0)))</f>
        <v/>
      </c>
      <c r="AI178" s="856" t="str">
        <f>IF($B178="","",INDEX('All CCC'!AI$7:AI$846,MATCH(WatchList!$B178,'All CCC'!$B$7:$B$846,0)))</f>
        <v/>
      </c>
      <c r="AJ178" s="856" t="str">
        <f>IF($B178="","",INDEX('All CCC'!AJ$7:AJ$846,MATCH(WatchList!$B178,'All CCC'!$B$7:$B$846,0)))</f>
        <v/>
      </c>
      <c r="AK178" s="856" t="str">
        <f>IF($B178="","",INDEX('All CCC'!AK$7:AK$846,MATCH(WatchList!$B178,'All CCC'!$B$7:$B$846,0)))</f>
        <v/>
      </c>
      <c r="AL178" s="856" t="str">
        <f>IF($B178="","",INDEX('All CCC'!AL$7:AL$846,MATCH(WatchList!$B178,'All CCC'!$B$7:$B$846,0)))</f>
        <v/>
      </c>
      <c r="AM178" s="856" t="str">
        <f>IF($B178="","",INDEX('All CCC'!AM$7:AM$846,MATCH(WatchList!$B178,'All CCC'!$B$7:$B$846,0)))</f>
        <v/>
      </c>
      <c r="AN178" s="856" t="str">
        <f>IF($B178="","",INDEX('All CCC'!AN$7:AN$846,MATCH(WatchList!$B178,'All CCC'!$B$7:$B$846,0)))</f>
        <v/>
      </c>
      <c r="AO178" s="856" t="str">
        <f>IF($B178="","",INDEX('All CCC'!AO$7:AO$846,MATCH(WatchList!$B178,'All CCC'!$B$7:$B$846,0)))</f>
        <v/>
      </c>
      <c r="AP178" s="856" t="str">
        <f>IF($B178="","",INDEX('All CCC'!AP$7:AP$846,MATCH(WatchList!$B178,'All CCC'!$B$7:$B$846,0)))</f>
        <v/>
      </c>
      <c r="AQ178" s="856" t="str">
        <f>IF($B178="","",INDEX('All CCC'!AQ$7:AQ$846,MATCH(WatchList!$B178,'All CCC'!$B$7:$B$846,0)))</f>
        <v/>
      </c>
      <c r="AR178" s="856" t="str">
        <f>IF($B178="","",INDEX('All CCC'!AR$7:AR$846,MATCH(WatchList!$B178,'All CCC'!$B$7:$B$846,0)))</f>
        <v/>
      </c>
      <c r="AS178" s="856" t="str">
        <f>IF($B178="","",INDEX('All CCC'!AS$7:AS$846,MATCH(WatchList!$B178,'All CCC'!$B$7:$B$846,0)))</f>
        <v/>
      </c>
      <c r="AT178" s="856" t="str">
        <f>IF($B178="","",INDEX('All CCC'!AT$7:AT$846,MATCH(WatchList!$B178,'All CCC'!$B$7:$B$846,0)))</f>
        <v/>
      </c>
      <c r="AU178" s="856" t="str">
        <f>IF($B178="","",INDEX('All CCC'!AU$7:AU$846,MATCH(WatchList!$B178,'All CCC'!$B$7:$B$846,0)))</f>
        <v/>
      </c>
      <c r="AV178" s="856" t="str">
        <f>IF($B178="","",INDEX('All CCC'!AV$7:AV$846,MATCH(WatchList!$B178,'All CCC'!$B$7:$B$846,0)))</f>
        <v/>
      </c>
      <c r="AW178" s="856" t="str">
        <f>IF($B178="","",INDEX('All CCC'!AW$7:AW$846,MATCH(WatchList!$B178,'All CCC'!$B$7:$B$846,0)))</f>
        <v/>
      </c>
      <c r="AX178" s="856" t="str">
        <f>IF($B178="","",INDEX('All CCC'!AX$7:AX$846,MATCH(WatchList!$B178,'All CCC'!$B$7:$B$846,0)))</f>
        <v/>
      </c>
      <c r="AY178" s="856" t="str">
        <f>IF($B178="","",INDEX('All CCC'!AY$7:AY$846,MATCH(WatchList!$B178,'All CCC'!$B$7:$B$846,0)))</f>
        <v/>
      </c>
      <c r="AZ178" s="856" t="str">
        <f>IF($B178="","",INDEX('All CCC'!AZ$7:AZ$846,MATCH(WatchList!$B178,'All CCC'!$B$7:$B$846,0)))</f>
        <v/>
      </c>
      <c r="BA178" s="856" t="str">
        <f>IF($B178="","",INDEX('All CCC'!BA$7:BA$846,MATCH(WatchList!$B178,'All CCC'!$B$7:$B$846,0)))</f>
        <v/>
      </c>
      <c r="BB178" s="856" t="str">
        <f>IF($B178="","",INDEX('All CCC'!BB$7:BB$846,MATCH(WatchList!$B178,'All CCC'!$B$7:$B$846,0)))</f>
        <v/>
      </c>
      <c r="BC178" s="856" t="str">
        <f>IF($B178="","",INDEX('All CCC'!BC$7:BC$846,MATCH(WatchList!$B178,'All CCC'!$B$7:$B$846,0)))</f>
        <v/>
      </c>
      <c r="BD178" s="856" t="str">
        <f>IF($B178="","",INDEX('All CCC'!BD$7:BD$846,MATCH(WatchList!$B178,'All CCC'!$B$7:$B$846,0)))</f>
        <v/>
      </c>
      <c r="BE178" s="856" t="str">
        <f>IF($B178="","",INDEX('All CCC'!BE$7:BE$846,MATCH(WatchList!$B178,'All CCC'!$B$7:$B$846,0)))</f>
        <v/>
      </c>
      <c r="BF178" s="856" t="str">
        <f>IF($B178="","",INDEX('All CCC'!BF$7:BF$846,MATCH(WatchList!$B178,'All CCC'!$B$7:$B$846,0)))</f>
        <v/>
      </c>
      <c r="BG178" s="856" t="str">
        <f>IF($B178="","",INDEX('All CCC'!BG$7:BG$846,MATCH(WatchList!$B178,'All CCC'!$B$7:$B$846,0)))</f>
        <v/>
      </c>
    </row>
    <row r="179" spans="1:59" x14ac:dyDescent="0.2">
      <c r="A179" s="550" t="str">
        <f>IF($B179="","",INDEX('All CCC'!A$7:A$846,MATCH(WatchList!$B179,'All CCC'!$B$7:$B$846,0)))</f>
        <v/>
      </c>
      <c r="B179" s="31"/>
      <c r="C179" s="856" t="str">
        <f>IF($B179="","",INDEX('All CCC'!C$7:C$846,MATCH(WatchList!$B179,'All CCC'!$B$7:$B$846,0)))</f>
        <v/>
      </c>
      <c r="D179" s="856" t="str">
        <f>IF($B179="","",INDEX('All CCC'!D$7:D$846,MATCH(WatchList!$B179,'All CCC'!$B$7:$B$846,0)))</f>
        <v/>
      </c>
      <c r="E179" s="856" t="str">
        <f>IF($B179="","",INDEX('All CCC'!E$7:E$846,MATCH(WatchList!$B179,'All CCC'!$B$7:$B$846,0)))</f>
        <v/>
      </c>
      <c r="F179" s="856" t="str">
        <f>IF($B179="","",INDEX('All CCC'!F$7:F$846,MATCH(WatchList!$B179,'All CCC'!$B$7:$B$846,0)))</f>
        <v/>
      </c>
      <c r="G179" s="856" t="str">
        <f>IF($B179="","",INDEX('All CCC'!G$7:G$846,MATCH(WatchList!$B179,'All CCC'!$B$7:$B$846,0)))</f>
        <v/>
      </c>
      <c r="H179" s="856" t="str">
        <f>IF($B179="","",INDEX('All CCC'!H$7:H$846,MATCH(WatchList!$B179,'All CCC'!$B$7:$B$846,0)))</f>
        <v/>
      </c>
      <c r="I179" s="856" t="str">
        <f>IF($B179="","",INDEX('All CCC'!I$7:I$846,MATCH(WatchList!$B179,'All CCC'!$B$7:$B$846,0)))</f>
        <v/>
      </c>
      <c r="J179" s="856" t="str">
        <f>IF($B179="","",INDEX('All CCC'!J$7:J$846,MATCH(WatchList!$B179,'All CCC'!$B$7:$B$846,0)))</f>
        <v/>
      </c>
      <c r="K179" s="856" t="str">
        <f>IF($B179="","",INDEX('All CCC'!K$7:K$846,MATCH(WatchList!$B179,'All CCC'!$B$7:$B$846,0)))</f>
        <v/>
      </c>
      <c r="L179" s="856" t="str">
        <f>IF($B179="","",INDEX('All CCC'!L$7:L$846,MATCH(WatchList!$B179,'All CCC'!$B$7:$B$846,0)))</f>
        <v/>
      </c>
      <c r="M179" s="856" t="str">
        <f>IF($B179="","",INDEX('All CCC'!M$7:M$846,MATCH(WatchList!$B179,'All CCC'!$B$7:$B$846,0)))</f>
        <v/>
      </c>
      <c r="N179" s="856" t="str">
        <f>IF($B179="","",INDEX('All CCC'!N$7:N$846,MATCH(WatchList!$B179,'All CCC'!$B$7:$B$846,0)))</f>
        <v/>
      </c>
      <c r="O179" s="856" t="str">
        <f>IF($B179="","",INDEX('All CCC'!O$7:O$846,MATCH(WatchList!$B179,'All CCC'!$B$7:$B$846,0)))</f>
        <v/>
      </c>
      <c r="P179" s="857" t="str">
        <f>IF($B179="","",INDEX('All CCC'!P$7:P$846,MATCH(WatchList!$B179,'All CCC'!$B$7:$B$846,0)))</f>
        <v/>
      </c>
      <c r="Q179" s="857" t="str">
        <f>IF($B179="","",INDEX('All CCC'!Q$7:Q$846,MATCH(WatchList!$B179,'All CCC'!$B$7:$B$846,0)))</f>
        <v/>
      </c>
      <c r="R179" s="856" t="str">
        <f>IF($B179="","",INDEX('All CCC'!R$7:R$846,MATCH(WatchList!$B179,'All CCC'!$B$7:$B$846,0)))</f>
        <v/>
      </c>
      <c r="S179" s="856" t="str">
        <f>IF($B179="","",INDEX('All CCC'!S$7:S$846,MATCH(WatchList!$B179,'All CCC'!$B$7:$B$846,0)))</f>
        <v/>
      </c>
      <c r="T179" s="856" t="str">
        <f>IF($B179="","",INDEX('All CCC'!T$7:T$846,MATCH(WatchList!$B179,'All CCC'!$B$7:$B$846,0)))</f>
        <v/>
      </c>
      <c r="U179" s="856" t="str">
        <f>IF($B179="","",INDEX('All CCC'!U$7:U$846,MATCH(WatchList!$B179,'All CCC'!$B$7:$B$846,0)))</f>
        <v/>
      </c>
      <c r="V179" s="856" t="str">
        <f>IF($B179="","",INDEX('All CCC'!V$7:V$846,MATCH(WatchList!$B179,'All CCC'!$B$7:$B$846,0)))</f>
        <v/>
      </c>
      <c r="W179" s="856" t="str">
        <f>IF($B179="","",INDEX('All CCC'!W$7:W$846,MATCH(WatchList!$B179,'All CCC'!$B$7:$B$846,0)))</f>
        <v/>
      </c>
      <c r="X179" s="856" t="str">
        <f>IF($B179="","",INDEX('All CCC'!X$7:X$846,MATCH(WatchList!$B179,'All CCC'!$B$7:$B$846,0)))</f>
        <v/>
      </c>
      <c r="Y179" s="856" t="str">
        <f>IF($B179="","",INDEX('All CCC'!Y$7:Y$846,MATCH(WatchList!$B179,'All CCC'!$B$7:$B$846,0)))</f>
        <v/>
      </c>
      <c r="Z179" s="856" t="str">
        <f>IF($B179="","",INDEX('All CCC'!Z$7:Z$846,MATCH(WatchList!$B179,'All CCC'!$B$7:$B$846,0)))</f>
        <v/>
      </c>
      <c r="AA179" s="856" t="str">
        <f>IF($B179="","",INDEX('All CCC'!AA$7:AA$846,MATCH(WatchList!$B179,'All CCC'!$B$7:$B$846,0)))</f>
        <v/>
      </c>
      <c r="AB179" s="856" t="str">
        <f>IF($B179="","",INDEX('All CCC'!AB$7:AB$846,MATCH(WatchList!$B179,'All CCC'!$B$7:$B$846,0)))</f>
        <v/>
      </c>
      <c r="AC179" s="856" t="str">
        <f>IF($B179="","",INDEX('All CCC'!AC$7:AC$846,MATCH(WatchList!$B179,'All CCC'!$B$7:$B$846,0)))</f>
        <v/>
      </c>
      <c r="AD179" s="856" t="str">
        <f>IF($B179="","",INDEX('All CCC'!AD$7:AD$846,MATCH(WatchList!$B179,'All CCC'!$B$7:$B$846,0)))</f>
        <v/>
      </c>
      <c r="AE179" s="856" t="str">
        <f>IF($B179="","",INDEX('All CCC'!AE$7:AE$846,MATCH(WatchList!$B179,'All CCC'!$B$7:$B$846,0)))</f>
        <v/>
      </c>
      <c r="AF179" s="856" t="str">
        <f>IF($B179="","",INDEX('All CCC'!AF$7:AF$846,MATCH(WatchList!$B179,'All CCC'!$B$7:$B$846,0)))</f>
        <v/>
      </c>
      <c r="AG179" s="856" t="str">
        <f>IF($B179="","",INDEX('All CCC'!AG$7:AG$846,MATCH(WatchList!$B179,'All CCC'!$B$7:$B$846,0)))</f>
        <v/>
      </c>
      <c r="AH179" s="856" t="str">
        <f>IF($B179="","",INDEX('All CCC'!AH$7:AH$846,MATCH(WatchList!$B179,'All CCC'!$B$7:$B$846,0)))</f>
        <v/>
      </c>
      <c r="AI179" s="856" t="str">
        <f>IF($B179="","",INDEX('All CCC'!AI$7:AI$846,MATCH(WatchList!$B179,'All CCC'!$B$7:$B$846,0)))</f>
        <v/>
      </c>
      <c r="AJ179" s="856" t="str">
        <f>IF($B179="","",INDEX('All CCC'!AJ$7:AJ$846,MATCH(WatchList!$B179,'All CCC'!$B$7:$B$846,0)))</f>
        <v/>
      </c>
      <c r="AK179" s="856" t="str">
        <f>IF($B179="","",INDEX('All CCC'!AK$7:AK$846,MATCH(WatchList!$B179,'All CCC'!$B$7:$B$846,0)))</f>
        <v/>
      </c>
      <c r="AL179" s="856" t="str">
        <f>IF($B179="","",INDEX('All CCC'!AL$7:AL$846,MATCH(WatchList!$B179,'All CCC'!$B$7:$B$846,0)))</f>
        <v/>
      </c>
      <c r="AM179" s="856" t="str">
        <f>IF($B179="","",INDEX('All CCC'!AM$7:AM$846,MATCH(WatchList!$B179,'All CCC'!$B$7:$B$846,0)))</f>
        <v/>
      </c>
      <c r="AN179" s="856" t="str">
        <f>IF($B179="","",INDEX('All CCC'!AN$7:AN$846,MATCH(WatchList!$B179,'All CCC'!$B$7:$B$846,0)))</f>
        <v/>
      </c>
      <c r="AO179" s="856" t="str">
        <f>IF($B179="","",INDEX('All CCC'!AO$7:AO$846,MATCH(WatchList!$B179,'All CCC'!$B$7:$B$846,0)))</f>
        <v/>
      </c>
      <c r="AP179" s="856" t="str">
        <f>IF($B179="","",INDEX('All CCC'!AP$7:AP$846,MATCH(WatchList!$B179,'All CCC'!$B$7:$B$846,0)))</f>
        <v/>
      </c>
      <c r="AQ179" s="856" t="str">
        <f>IF($B179="","",INDEX('All CCC'!AQ$7:AQ$846,MATCH(WatchList!$B179,'All CCC'!$B$7:$B$846,0)))</f>
        <v/>
      </c>
      <c r="AR179" s="856" t="str">
        <f>IF($B179="","",INDEX('All CCC'!AR$7:AR$846,MATCH(WatchList!$B179,'All CCC'!$B$7:$B$846,0)))</f>
        <v/>
      </c>
      <c r="AS179" s="856" t="str">
        <f>IF($B179="","",INDEX('All CCC'!AS$7:AS$846,MATCH(WatchList!$B179,'All CCC'!$B$7:$B$846,0)))</f>
        <v/>
      </c>
      <c r="AT179" s="856" t="str">
        <f>IF($B179="","",INDEX('All CCC'!AT$7:AT$846,MATCH(WatchList!$B179,'All CCC'!$B$7:$B$846,0)))</f>
        <v/>
      </c>
      <c r="AU179" s="856" t="str">
        <f>IF($B179="","",INDEX('All CCC'!AU$7:AU$846,MATCH(WatchList!$B179,'All CCC'!$B$7:$B$846,0)))</f>
        <v/>
      </c>
      <c r="AV179" s="856" t="str">
        <f>IF($B179="","",INDEX('All CCC'!AV$7:AV$846,MATCH(WatchList!$B179,'All CCC'!$B$7:$B$846,0)))</f>
        <v/>
      </c>
      <c r="AW179" s="856" t="str">
        <f>IF($B179="","",INDEX('All CCC'!AW$7:AW$846,MATCH(WatchList!$B179,'All CCC'!$B$7:$B$846,0)))</f>
        <v/>
      </c>
      <c r="AX179" s="856" t="str">
        <f>IF($B179="","",INDEX('All CCC'!AX$7:AX$846,MATCH(WatchList!$B179,'All CCC'!$B$7:$B$846,0)))</f>
        <v/>
      </c>
      <c r="AY179" s="856" t="str">
        <f>IF($B179="","",INDEX('All CCC'!AY$7:AY$846,MATCH(WatchList!$B179,'All CCC'!$B$7:$B$846,0)))</f>
        <v/>
      </c>
      <c r="AZ179" s="856" t="str">
        <f>IF($B179="","",INDEX('All CCC'!AZ$7:AZ$846,MATCH(WatchList!$B179,'All CCC'!$B$7:$B$846,0)))</f>
        <v/>
      </c>
      <c r="BA179" s="856" t="str">
        <f>IF($B179="","",INDEX('All CCC'!BA$7:BA$846,MATCH(WatchList!$B179,'All CCC'!$B$7:$B$846,0)))</f>
        <v/>
      </c>
      <c r="BB179" s="856" t="str">
        <f>IF($B179="","",INDEX('All CCC'!BB$7:BB$846,MATCH(WatchList!$B179,'All CCC'!$B$7:$B$846,0)))</f>
        <v/>
      </c>
      <c r="BC179" s="856" t="str">
        <f>IF($B179="","",INDEX('All CCC'!BC$7:BC$846,MATCH(WatchList!$B179,'All CCC'!$B$7:$B$846,0)))</f>
        <v/>
      </c>
      <c r="BD179" s="856" t="str">
        <f>IF($B179="","",INDEX('All CCC'!BD$7:BD$846,MATCH(WatchList!$B179,'All CCC'!$B$7:$B$846,0)))</f>
        <v/>
      </c>
      <c r="BE179" s="856" t="str">
        <f>IF($B179="","",INDEX('All CCC'!BE$7:BE$846,MATCH(WatchList!$B179,'All CCC'!$B$7:$B$846,0)))</f>
        <v/>
      </c>
      <c r="BF179" s="856" t="str">
        <f>IF($B179="","",INDEX('All CCC'!BF$7:BF$846,MATCH(WatchList!$B179,'All CCC'!$B$7:$B$846,0)))</f>
        <v/>
      </c>
      <c r="BG179" s="856" t="str">
        <f>IF($B179="","",INDEX('All CCC'!BG$7:BG$846,MATCH(WatchList!$B179,'All CCC'!$B$7:$B$846,0)))</f>
        <v/>
      </c>
    </row>
    <row r="180" spans="1:59" x14ac:dyDescent="0.2">
      <c r="A180" s="550" t="str">
        <f>IF($B180="","",INDEX('All CCC'!A$7:A$846,MATCH(WatchList!$B180,'All CCC'!$B$7:$B$846,0)))</f>
        <v/>
      </c>
      <c r="B180" s="31"/>
      <c r="C180" s="856" t="str">
        <f>IF($B180="","",INDEX('All CCC'!C$7:C$846,MATCH(WatchList!$B180,'All CCC'!$B$7:$B$846,0)))</f>
        <v/>
      </c>
      <c r="D180" s="856" t="str">
        <f>IF($B180="","",INDEX('All CCC'!D$7:D$846,MATCH(WatchList!$B180,'All CCC'!$B$7:$B$846,0)))</f>
        <v/>
      </c>
      <c r="E180" s="856" t="str">
        <f>IF($B180="","",INDEX('All CCC'!E$7:E$846,MATCH(WatchList!$B180,'All CCC'!$B$7:$B$846,0)))</f>
        <v/>
      </c>
      <c r="F180" s="856" t="str">
        <f>IF($B180="","",INDEX('All CCC'!F$7:F$846,MATCH(WatchList!$B180,'All CCC'!$B$7:$B$846,0)))</f>
        <v/>
      </c>
      <c r="G180" s="856" t="str">
        <f>IF($B180="","",INDEX('All CCC'!G$7:G$846,MATCH(WatchList!$B180,'All CCC'!$B$7:$B$846,0)))</f>
        <v/>
      </c>
      <c r="H180" s="856" t="str">
        <f>IF($B180="","",INDEX('All CCC'!H$7:H$846,MATCH(WatchList!$B180,'All CCC'!$B$7:$B$846,0)))</f>
        <v/>
      </c>
      <c r="I180" s="856" t="str">
        <f>IF($B180="","",INDEX('All CCC'!I$7:I$846,MATCH(WatchList!$B180,'All CCC'!$B$7:$B$846,0)))</f>
        <v/>
      </c>
      <c r="J180" s="856" t="str">
        <f>IF($B180="","",INDEX('All CCC'!J$7:J$846,MATCH(WatchList!$B180,'All CCC'!$B$7:$B$846,0)))</f>
        <v/>
      </c>
      <c r="K180" s="856" t="str">
        <f>IF($B180="","",INDEX('All CCC'!K$7:K$846,MATCH(WatchList!$B180,'All CCC'!$B$7:$B$846,0)))</f>
        <v/>
      </c>
      <c r="L180" s="856" t="str">
        <f>IF($B180="","",INDEX('All CCC'!L$7:L$846,MATCH(WatchList!$B180,'All CCC'!$B$7:$B$846,0)))</f>
        <v/>
      </c>
      <c r="M180" s="856" t="str">
        <f>IF($B180="","",INDEX('All CCC'!M$7:M$846,MATCH(WatchList!$B180,'All CCC'!$B$7:$B$846,0)))</f>
        <v/>
      </c>
      <c r="N180" s="856" t="str">
        <f>IF($B180="","",INDEX('All CCC'!N$7:N$846,MATCH(WatchList!$B180,'All CCC'!$B$7:$B$846,0)))</f>
        <v/>
      </c>
      <c r="O180" s="856" t="str">
        <f>IF($B180="","",INDEX('All CCC'!O$7:O$846,MATCH(WatchList!$B180,'All CCC'!$B$7:$B$846,0)))</f>
        <v/>
      </c>
      <c r="P180" s="857" t="str">
        <f>IF($B180="","",INDEX('All CCC'!P$7:P$846,MATCH(WatchList!$B180,'All CCC'!$B$7:$B$846,0)))</f>
        <v/>
      </c>
      <c r="Q180" s="857" t="str">
        <f>IF($B180="","",INDEX('All CCC'!Q$7:Q$846,MATCH(WatchList!$B180,'All CCC'!$B$7:$B$846,0)))</f>
        <v/>
      </c>
      <c r="R180" s="856" t="str">
        <f>IF($B180="","",INDEX('All CCC'!R$7:R$846,MATCH(WatchList!$B180,'All CCC'!$B$7:$B$846,0)))</f>
        <v/>
      </c>
      <c r="S180" s="856" t="str">
        <f>IF($B180="","",INDEX('All CCC'!S$7:S$846,MATCH(WatchList!$B180,'All CCC'!$B$7:$B$846,0)))</f>
        <v/>
      </c>
      <c r="T180" s="856" t="str">
        <f>IF($B180="","",INDEX('All CCC'!T$7:T$846,MATCH(WatchList!$B180,'All CCC'!$B$7:$B$846,0)))</f>
        <v/>
      </c>
      <c r="U180" s="856" t="str">
        <f>IF($B180="","",INDEX('All CCC'!U$7:U$846,MATCH(WatchList!$B180,'All CCC'!$B$7:$B$846,0)))</f>
        <v/>
      </c>
      <c r="V180" s="856" t="str">
        <f>IF($B180="","",INDEX('All CCC'!V$7:V$846,MATCH(WatchList!$B180,'All CCC'!$B$7:$B$846,0)))</f>
        <v/>
      </c>
      <c r="W180" s="856" t="str">
        <f>IF($B180="","",INDEX('All CCC'!W$7:W$846,MATCH(WatchList!$B180,'All CCC'!$B$7:$B$846,0)))</f>
        <v/>
      </c>
      <c r="X180" s="856" t="str">
        <f>IF($B180="","",INDEX('All CCC'!X$7:X$846,MATCH(WatchList!$B180,'All CCC'!$B$7:$B$846,0)))</f>
        <v/>
      </c>
      <c r="Y180" s="856" t="str">
        <f>IF($B180="","",INDEX('All CCC'!Y$7:Y$846,MATCH(WatchList!$B180,'All CCC'!$B$7:$B$846,0)))</f>
        <v/>
      </c>
      <c r="Z180" s="856" t="str">
        <f>IF($B180="","",INDEX('All CCC'!Z$7:Z$846,MATCH(WatchList!$B180,'All CCC'!$B$7:$B$846,0)))</f>
        <v/>
      </c>
      <c r="AA180" s="856" t="str">
        <f>IF($B180="","",INDEX('All CCC'!AA$7:AA$846,MATCH(WatchList!$B180,'All CCC'!$B$7:$B$846,0)))</f>
        <v/>
      </c>
      <c r="AB180" s="856" t="str">
        <f>IF($B180="","",INDEX('All CCC'!AB$7:AB$846,MATCH(WatchList!$B180,'All CCC'!$B$7:$B$846,0)))</f>
        <v/>
      </c>
      <c r="AC180" s="856" t="str">
        <f>IF($B180="","",INDEX('All CCC'!AC$7:AC$846,MATCH(WatchList!$B180,'All CCC'!$B$7:$B$846,0)))</f>
        <v/>
      </c>
      <c r="AD180" s="856" t="str">
        <f>IF($B180="","",INDEX('All CCC'!AD$7:AD$846,MATCH(WatchList!$B180,'All CCC'!$B$7:$B$846,0)))</f>
        <v/>
      </c>
      <c r="AE180" s="856" t="str">
        <f>IF($B180="","",INDEX('All CCC'!AE$7:AE$846,MATCH(WatchList!$B180,'All CCC'!$B$7:$B$846,0)))</f>
        <v/>
      </c>
      <c r="AF180" s="856" t="str">
        <f>IF($B180="","",INDEX('All CCC'!AF$7:AF$846,MATCH(WatchList!$B180,'All CCC'!$B$7:$B$846,0)))</f>
        <v/>
      </c>
      <c r="AG180" s="856" t="str">
        <f>IF($B180="","",INDEX('All CCC'!AG$7:AG$846,MATCH(WatchList!$B180,'All CCC'!$B$7:$B$846,0)))</f>
        <v/>
      </c>
      <c r="AH180" s="856" t="str">
        <f>IF($B180="","",INDEX('All CCC'!AH$7:AH$846,MATCH(WatchList!$B180,'All CCC'!$B$7:$B$846,0)))</f>
        <v/>
      </c>
      <c r="AI180" s="856" t="str">
        <f>IF($B180="","",INDEX('All CCC'!AI$7:AI$846,MATCH(WatchList!$B180,'All CCC'!$B$7:$B$846,0)))</f>
        <v/>
      </c>
      <c r="AJ180" s="856" t="str">
        <f>IF($B180="","",INDEX('All CCC'!AJ$7:AJ$846,MATCH(WatchList!$B180,'All CCC'!$B$7:$B$846,0)))</f>
        <v/>
      </c>
      <c r="AK180" s="856" t="str">
        <f>IF($B180="","",INDEX('All CCC'!AK$7:AK$846,MATCH(WatchList!$B180,'All CCC'!$B$7:$B$846,0)))</f>
        <v/>
      </c>
      <c r="AL180" s="856" t="str">
        <f>IF($B180="","",INDEX('All CCC'!AL$7:AL$846,MATCH(WatchList!$B180,'All CCC'!$B$7:$B$846,0)))</f>
        <v/>
      </c>
      <c r="AM180" s="856" t="str">
        <f>IF($B180="","",INDEX('All CCC'!AM$7:AM$846,MATCH(WatchList!$B180,'All CCC'!$B$7:$B$846,0)))</f>
        <v/>
      </c>
      <c r="AN180" s="856" t="str">
        <f>IF($B180="","",INDEX('All CCC'!AN$7:AN$846,MATCH(WatchList!$B180,'All CCC'!$B$7:$B$846,0)))</f>
        <v/>
      </c>
      <c r="AO180" s="856" t="str">
        <f>IF($B180="","",INDEX('All CCC'!AO$7:AO$846,MATCH(WatchList!$B180,'All CCC'!$B$7:$B$846,0)))</f>
        <v/>
      </c>
      <c r="AP180" s="856" t="str">
        <f>IF($B180="","",INDEX('All CCC'!AP$7:AP$846,MATCH(WatchList!$B180,'All CCC'!$B$7:$B$846,0)))</f>
        <v/>
      </c>
      <c r="AQ180" s="856" t="str">
        <f>IF($B180="","",INDEX('All CCC'!AQ$7:AQ$846,MATCH(WatchList!$B180,'All CCC'!$B$7:$B$846,0)))</f>
        <v/>
      </c>
      <c r="AR180" s="856" t="str">
        <f>IF($B180="","",INDEX('All CCC'!AR$7:AR$846,MATCH(WatchList!$B180,'All CCC'!$B$7:$B$846,0)))</f>
        <v/>
      </c>
      <c r="AS180" s="856" t="str">
        <f>IF($B180="","",INDEX('All CCC'!AS$7:AS$846,MATCH(WatchList!$B180,'All CCC'!$B$7:$B$846,0)))</f>
        <v/>
      </c>
      <c r="AT180" s="856" t="str">
        <f>IF($B180="","",INDEX('All CCC'!AT$7:AT$846,MATCH(WatchList!$B180,'All CCC'!$B$7:$B$846,0)))</f>
        <v/>
      </c>
      <c r="AU180" s="856" t="str">
        <f>IF($B180="","",INDEX('All CCC'!AU$7:AU$846,MATCH(WatchList!$B180,'All CCC'!$B$7:$B$846,0)))</f>
        <v/>
      </c>
      <c r="AV180" s="856" t="str">
        <f>IF($B180="","",INDEX('All CCC'!AV$7:AV$846,MATCH(WatchList!$B180,'All CCC'!$B$7:$B$846,0)))</f>
        <v/>
      </c>
      <c r="AW180" s="856" t="str">
        <f>IF($B180="","",INDEX('All CCC'!AW$7:AW$846,MATCH(WatchList!$B180,'All CCC'!$B$7:$B$846,0)))</f>
        <v/>
      </c>
      <c r="AX180" s="856" t="str">
        <f>IF($B180="","",INDEX('All CCC'!AX$7:AX$846,MATCH(WatchList!$B180,'All CCC'!$B$7:$B$846,0)))</f>
        <v/>
      </c>
      <c r="AY180" s="856" t="str">
        <f>IF($B180="","",INDEX('All CCC'!AY$7:AY$846,MATCH(WatchList!$B180,'All CCC'!$B$7:$B$846,0)))</f>
        <v/>
      </c>
      <c r="AZ180" s="856" t="str">
        <f>IF($B180="","",INDEX('All CCC'!AZ$7:AZ$846,MATCH(WatchList!$B180,'All CCC'!$B$7:$B$846,0)))</f>
        <v/>
      </c>
      <c r="BA180" s="856" t="str">
        <f>IF($B180="","",INDEX('All CCC'!BA$7:BA$846,MATCH(WatchList!$B180,'All CCC'!$B$7:$B$846,0)))</f>
        <v/>
      </c>
      <c r="BB180" s="856" t="str">
        <f>IF($B180="","",INDEX('All CCC'!BB$7:BB$846,MATCH(WatchList!$B180,'All CCC'!$B$7:$B$846,0)))</f>
        <v/>
      </c>
      <c r="BC180" s="856" t="str">
        <f>IF($B180="","",INDEX('All CCC'!BC$7:BC$846,MATCH(WatchList!$B180,'All CCC'!$B$7:$B$846,0)))</f>
        <v/>
      </c>
      <c r="BD180" s="856" t="str">
        <f>IF($B180="","",INDEX('All CCC'!BD$7:BD$846,MATCH(WatchList!$B180,'All CCC'!$B$7:$B$846,0)))</f>
        <v/>
      </c>
      <c r="BE180" s="856" t="str">
        <f>IF($B180="","",INDEX('All CCC'!BE$7:BE$846,MATCH(WatchList!$B180,'All CCC'!$B$7:$B$846,0)))</f>
        <v/>
      </c>
      <c r="BF180" s="856" t="str">
        <f>IF($B180="","",INDEX('All CCC'!BF$7:BF$846,MATCH(WatchList!$B180,'All CCC'!$B$7:$B$846,0)))</f>
        <v/>
      </c>
      <c r="BG180" s="856" t="str">
        <f>IF($B180="","",INDEX('All CCC'!BG$7:BG$846,MATCH(WatchList!$B180,'All CCC'!$B$7:$B$846,0)))</f>
        <v/>
      </c>
    </row>
    <row r="181" spans="1:59" x14ac:dyDescent="0.2">
      <c r="A181" s="550" t="str">
        <f>IF($B181="","",INDEX('All CCC'!A$7:A$846,MATCH(WatchList!$B181,'All CCC'!$B$7:$B$846,0)))</f>
        <v/>
      </c>
      <c r="B181" s="31"/>
      <c r="C181" s="856" t="str">
        <f>IF($B181="","",INDEX('All CCC'!C$7:C$846,MATCH(WatchList!$B181,'All CCC'!$B$7:$B$846,0)))</f>
        <v/>
      </c>
      <c r="D181" s="856" t="str">
        <f>IF($B181="","",INDEX('All CCC'!D$7:D$846,MATCH(WatchList!$B181,'All CCC'!$B$7:$B$846,0)))</f>
        <v/>
      </c>
      <c r="E181" s="856" t="str">
        <f>IF($B181="","",INDEX('All CCC'!E$7:E$846,MATCH(WatchList!$B181,'All CCC'!$B$7:$B$846,0)))</f>
        <v/>
      </c>
      <c r="F181" s="856" t="str">
        <f>IF($B181="","",INDEX('All CCC'!F$7:F$846,MATCH(WatchList!$B181,'All CCC'!$B$7:$B$846,0)))</f>
        <v/>
      </c>
      <c r="G181" s="856" t="str">
        <f>IF($B181="","",INDEX('All CCC'!G$7:G$846,MATCH(WatchList!$B181,'All CCC'!$B$7:$B$846,0)))</f>
        <v/>
      </c>
      <c r="H181" s="856" t="str">
        <f>IF($B181="","",INDEX('All CCC'!H$7:H$846,MATCH(WatchList!$B181,'All CCC'!$B$7:$B$846,0)))</f>
        <v/>
      </c>
      <c r="I181" s="856" t="str">
        <f>IF($B181="","",INDEX('All CCC'!I$7:I$846,MATCH(WatchList!$B181,'All CCC'!$B$7:$B$846,0)))</f>
        <v/>
      </c>
      <c r="J181" s="856" t="str">
        <f>IF($B181="","",INDEX('All CCC'!J$7:J$846,MATCH(WatchList!$B181,'All CCC'!$B$7:$B$846,0)))</f>
        <v/>
      </c>
      <c r="K181" s="856" t="str">
        <f>IF($B181="","",INDEX('All CCC'!K$7:K$846,MATCH(WatchList!$B181,'All CCC'!$B$7:$B$846,0)))</f>
        <v/>
      </c>
      <c r="L181" s="856" t="str">
        <f>IF($B181="","",INDEX('All CCC'!L$7:L$846,MATCH(WatchList!$B181,'All CCC'!$B$7:$B$846,0)))</f>
        <v/>
      </c>
      <c r="M181" s="856" t="str">
        <f>IF($B181="","",INDEX('All CCC'!M$7:M$846,MATCH(WatchList!$B181,'All CCC'!$B$7:$B$846,0)))</f>
        <v/>
      </c>
      <c r="N181" s="856" t="str">
        <f>IF($B181="","",INDEX('All CCC'!N$7:N$846,MATCH(WatchList!$B181,'All CCC'!$B$7:$B$846,0)))</f>
        <v/>
      </c>
      <c r="O181" s="856" t="str">
        <f>IF($B181="","",INDEX('All CCC'!O$7:O$846,MATCH(WatchList!$B181,'All CCC'!$B$7:$B$846,0)))</f>
        <v/>
      </c>
      <c r="P181" s="857" t="str">
        <f>IF($B181="","",INDEX('All CCC'!P$7:P$846,MATCH(WatchList!$B181,'All CCC'!$B$7:$B$846,0)))</f>
        <v/>
      </c>
      <c r="Q181" s="857" t="str">
        <f>IF($B181="","",INDEX('All CCC'!Q$7:Q$846,MATCH(WatchList!$B181,'All CCC'!$B$7:$B$846,0)))</f>
        <v/>
      </c>
      <c r="R181" s="856" t="str">
        <f>IF($B181="","",INDEX('All CCC'!R$7:R$846,MATCH(WatchList!$B181,'All CCC'!$B$7:$B$846,0)))</f>
        <v/>
      </c>
      <c r="S181" s="856" t="str">
        <f>IF($B181="","",INDEX('All CCC'!S$7:S$846,MATCH(WatchList!$B181,'All CCC'!$B$7:$B$846,0)))</f>
        <v/>
      </c>
      <c r="T181" s="856" t="str">
        <f>IF($B181="","",INDEX('All CCC'!T$7:T$846,MATCH(WatchList!$B181,'All CCC'!$B$7:$B$846,0)))</f>
        <v/>
      </c>
      <c r="U181" s="856" t="str">
        <f>IF($B181="","",INDEX('All CCC'!U$7:U$846,MATCH(WatchList!$B181,'All CCC'!$B$7:$B$846,0)))</f>
        <v/>
      </c>
      <c r="V181" s="856" t="str">
        <f>IF($B181="","",INDEX('All CCC'!V$7:V$846,MATCH(WatchList!$B181,'All CCC'!$B$7:$B$846,0)))</f>
        <v/>
      </c>
      <c r="W181" s="856" t="str">
        <f>IF($B181="","",INDEX('All CCC'!W$7:W$846,MATCH(WatchList!$B181,'All CCC'!$B$7:$B$846,0)))</f>
        <v/>
      </c>
      <c r="X181" s="856" t="str">
        <f>IF($B181="","",INDEX('All CCC'!X$7:X$846,MATCH(WatchList!$B181,'All CCC'!$B$7:$B$846,0)))</f>
        <v/>
      </c>
      <c r="Y181" s="856" t="str">
        <f>IF($B181="","",INDEX('All CCC'!Y$7:Y$846,MATCH(WatchList!$B181,'All CCC'!$B$7:$B$846,0)))</f>
        <v/>
      </c>
      <c r="Z181" s="856" t="str">
        <f>IF($B181="","",INDEX('All CCC'!Z$7:Z$846,MATCH(WatchList!$B181,'All CCC'!$B$7:$B$846,0)))</f>
        <v/>
      </c>
      <c r="AA181" s="856" t="str">
        <f>IF($B181="","",INDEX('All CCC'!AA$7:AA$846,MATCH(WatchList!$B181,'All CCC'!$B$7:$B$846,0)))</f>
        <v/>
      </c>
      <c r="AB181" s="856" t="str">
        <f>IF($B181="","",INDEX('All CCC'!AB$7:AB$846,MATCH(WatchList!$B181,'All CCC'!$B$7:$B$846,0)))</f>
        <v/>
      </c>
      <c r="AC181" s="856" t="str">
        <f>IF($B181="","",INDEX('All CCC'!AC$7:AC$846,MATCH(WatchList!$B181,'All CCC'!$B$7:$B$846,0)))</f>
        <v/>
      </c>
      <c r="AD181" s="856" t="str">
        <f>IF($B181="","",INDEX('All CCC'!AD$7:AD$846,MATCH(WatchList!$B181,'All CCC'!$B$7:$B$846,0)))</f>
        <v/>
      </c>
      <c r="AE181" s="856" t="str">
        <f>IF($B181="","",INDEX('All CCC'!AE$7:AE$846,MATCH(WatchList!$B181,'All CCC'!$B$7:$B$846,0)))</f>
        <v/>
      </c>
      <c r="AF181" s="856" t="str">
        <f>IF($B181="","",INDEX('All CCC'!AF$7:AF$846,MATCH(WatchList!$B181,'All CCC'!$B$7:$B$846,0)))</f>
        <v/>
      </c>
      <c r="AG181" s="856" t="str">
        <f>IF($B181="","",INDEX('All CCC'!AG$7:AG$846,MATCH(WatchList!$B181,'All CCC'!$B$7:$B$846,0)))</f>
        <v/>
      </c>
      <c r="AH181" s="856" t="str">
        <f>IF($B181="","",INDEX('All CCC'!AH$7:AH$846,MATCH(WatchList!$B181,'All CCC'!$B$7:$B$846,0)))</f>
        <v/>
      </c>
      <c r="AI181" s="856" t="str">
        <f>IF($B181="","",INDEX('All CCC'!AI$7:AI$846,MATCH(WatchList!$B181,'All CCC'!$B$7:$B$846,0)))</f>
        <v/>
      </c>
      <c r="AJ181" s="856" t="str">
        <f>IF($B181="","",INDEX('All CCC'!AJ$7:AJ$846,MATCH(WatchList!$B181,'All CCC'!$B$7:$B$846,0)))</f>
        <v/>
      </c>
      <c r="AK181" s="856" t="str">
        <f>IF($B181="","",INDEX('All CCC'!AK$7:AK$846,MATCH(WatchList!$B181,'All CCC'!$B$7:$B$846,0)))</f>
        <v/>
      </c>
      <c r="AL181" s="856" t="str">
        <f>IF($B181="","",INDEX('All CCC'!AL$7:AL$846,MATCH(WatchList!$B181,'All CCC'!$B$7:$B$846,0)))</f>
        <v/>
      </c>
      <c r="AM181" s="856" t="str">
        <f>IF($B181="","",INDEX('All CCC'!AM$7:AM$846,MATCH(WatchList!$B181,'All CCC'!$B$7:$B$846,0)))</f>
        <v/>
      </c>
      <c r="AN181" s="856" t="str">
        <f>IF($B181="","",INDEX('All CCC'!AN$7:AN$846,MATCH(WatchList!$B181,'All CCC'!$B$7:$B$846,0)))</f>
        <v/>
      </c>
      <c r="AO181" s="856" t="str">
        <f>IF($B181="","",INDEX('All CCC'!AO$7:AO$846,MATCH(WatchList!$B181,'All CCC'!$B$7:$B$846,0)))</f>
        <v/>
      </c>
      <c r="AP181" s="856" t="str">
        <f>IF($B181="","",INDEX('All CCC'!AP$7:AP$846,MATCH(WatchList!$B181,'All CCC'!$B$7:$B$846,0)))</f>
        <v/>
      </c>
      <c r="AQ181" s="856" t="str">
        <f>IF($B181="","",INDEX('All CCC'!AQ$7:AQ$846,MATCH(WatchList!$B181,'All CCC'!$B$7:$B$846,0)))</f>
        <v/>
      </c>
      <c r="AR181" s="856" t="str">
        <f>IF($B181="","",INDEX('All CCC'!AR$7:AR$846,MATCH(WatchList!$B181,'All CCC'!$B$7:$B$846,0)))</f>
        <v/>
      </c>
      <c r="AS181" s="856" t="str">
        <f>IF($B181="","",INDEX('All CCC'!AS$7:AS$846,MATCH(WatchList!$B181,'All CCC'!$B$7:$B$846,0)))</f>
        <v/>
      </c>
      <c r="AT181" s="856" t="str">
        <f>IF($B181="","",INDEX('All CCC'!AT$7:AT$846,MATCH(WatchList!$B181,'All CCC'!$B$7:$B$846,0)))</f>
        <v/>
      </c>
      <c r="AU181" s="856" t="str">
        <f>IF($B181="","",INDEX('All CCC'!AU$7:AU$846,MATCH(WatchList!$B181,'All CCC'!$B$7:$B$846,0)))</f>
        <v/>
      </c>
      <c r="AV181" s="856" t="str">
        <f>IF($B181="","",INDEX('All CCC'!AV$7:AV$846,MATCH(WatchList!$B181,'All CCC'!$B$7:$B$846,0)))</f>
        <v/>
      </c>
      <c r="AW181" s="856" t="str">
        <f>IF($B181="","",INDEX('All CCC'!AW$7:AW$846,MATCH(WatchList!$B181,'All CCC'!$B$7:$B$846,0)))</f>
        <v/>
      </c>
      <c r="AX181" s="856" t="str">
        <f>IF($B181="","",INDEX('All CCC'!AX$7:AX$846,MATCH(WatchList!$B181,'All CCC'!$B$7:$B$846,0)))</f>
        <v/>
      </c>
      <c r="AY181" s="856" t="str">
        <f>IF($B181="","",INDEX('All CCC'!AY$7:AY$846,MATCH(WatchList!$B181,'All CCC'!$B$7:$B$846,0)))</f>
        <v/>
      </c>
      <c r="AZ181" s="856" t="str">
        <f>IF($B181="","",INDEX('All CCC'!AZ$7:AZ$846,MATCH(WatchList!$B181,'All CCC'!$B$7:$B$846,0)))</f>
        <v/>
      </c>
      <c r="BA181" s="856" t="str">
        <f>IF($B181="","",INDEX('All CCC'!BA$7:BA$846,MATCH(WatchList!$B181,'All CCC'!$B$7:$B$846,0)))</f>
        <v/>
      </c>
      <c r="BB181" s="856" t="str">
        <f>IF($B181="","",INDEX('All CCC'!BB$7:BB$846,MATCH(WatchList!$B181,'All CCC'!$B$7:$B$846,0)))</f>
        <v/>
      </c>
      <c r="BC181" s="856" t="str">
        <f>IF($B181="","",INDEX('All CCC'!BC$7:BC$846,MATCH(WatchList!$B181,'All CCC'!$B$7:$B$846,0)))</f>
        <v/>
      </c>
      <c r="BD181" s="856" t="str">
        <f>IF($B181="","",INDEX('All CCC'!BD$7:BD$846,MATCH(WatchList!$B181,'All CCC'!$B$7:$B$846,0)))</f>
        <v/>
      </c>
      <c r="BE181" s="856" t="str">
        <f>IF($B181="","",INDEX('All CCC'!BE$7:BE$846,MATCH(WatchList!$B181,'All CCC'!$B$7:$B$846,0)))</f>
        <v/>
      </c>
      <c r="BF181" s="856" t="str">
        <f>IF($B181="","",INDEX('All CCC'!BF$7:BF$846,MATCH(WatchList!$B181,'All CCC'!$B$7:$B$846,0)))</f>
        <v/>
      </c>
      <c r="BG181" s="856" t="str">
        <f>IF($B181="","",INDEX('All CCC'!BG$7:BG$846,MATCH(WatchList!$B181,'All CCC'!$B$7:$B$846,0)))</f>
        <v/>
      </c>
    </row>
    <row r="182" spans="1:59" x14ac:dyDescent="0.2">
      <c r="A182" s="550" t="str">
        <f>IF($B182="","",INDEX('All CCC'!A$7:A$846,MATCH(WatchList!$B182,'All CCC'!$B$7:$B$846,0)))</f>
        <v/>
      </c>
      <c r="B182" s="31"/>
      <c r="C182" s="856" t="str">
        <f>IF($B182="","",INDEX('All CCC'!C$7:C$846,MATCH(WatchList!$B182,'All CCC'!$B$7:$B$846,0)))</f>
        <v/>
      </c>
      <c r="D182" s="856" t="str">
        <f>IF($B182="","",INDEX('All CCC'!D$7:D$846,MATCH(WatchList!$B182,'All CCC'!$B$7:$B$846,0)))</f>
        <v/>
      </c>
      <c r="E182" s="856" t="str">
        <f>IF($B182="","",INDEX('All CCC'!E$7:E$846,MATCH(WatchList!$B182,'All CCC'!$B$7:$B$846,0)))</f>
        <v/>
      </c>
      <c r="F182" s="856" t="str">
        <f>IF($B182="","",INDEX('All CCC'!F$7:F$846,MATCH(WatchList!$B182,'All CCC'!$B$7:$B$846,0)))</f>
        <v/>
      </c>
      <c r="G182" s="856" t="str">
        <f>IF($B182="","",INDEX('All CCC'!G$7:G$846,MATCH(WatchList!$B182,'All CCC'!$B$7:$B$846,0)))</f>
        <v/>
      </c>
      <c r="H182" s="856" t="str">
        <f>IF($B182="","",INDEX('All CCC'!H$7:H$846,MATCH(WatchList!$B182,'All CCC'!$B$7:$B$846,0)))</f>
        <v/>
      </c>
      <c r="I182" s="856" t="str">
        <f>IF($B182="","",INDEX('All CCC'!I$7:I$846,MATCH(WatchList!$B182,'All CCC'!$B$7:$B$846,0)))</f>
        <v/>
      </c>
      <c r="J182" s="856" t="str">
        <f>IF($B182="","",INDEX('All CCC'!J$7:J$846,MATCH(WatchList!$B182,'All CCC'!$B$7:$B$846,0)))</f>
        <v/>
      </c>
      <c r="K182" s="856" t="str">
        <f>IF($B182="","",INDEX('All CCC'!K$7:K$846,MATCH(WatchList!$B182,'All CCC'!$B$7:$B$846,0)))</f>
        <v/>
      </c>
      <c r="L182" s="856" t="str">
        <f>IF($B182="","",INDEX('All CCC'!L$7:L$846,MATCH(WatchList!$B182,'All CCC'!$B$7:$B$846,0)))</f>
        <v/>
      </c>
      <c r="M182" s="856" t="str">
        <f>IF($B182="","",INDEX('All CCC'!M$7:M$846,MATCH(WatchList!$B182,'All CCC'!$B$7:$B$846,0)))</f>
        <v/>
      </c>
      <c r="N182" s="856" t="str">
        <f>IF($B182="","",INDEX('All CCC'!N$7:N$846,MATCH(WatchList!$B182,'All CCC'!$B$7:$B$846,0)))</f>
        <v/>
      </c>
      <c r="O182" s="856" t="str">
        <f>IF($B182="","",INDEX('All CCC'!O$7:O$846,MATCH(WatchList!$B182,'All CCC'!$B$7:$B$846,0)))</f>
        <v/>
      </c>
      <c r="P182" s="857" t="str">
        <f>IF($B182="","",INDEX('All CCC'!P$7:P$846,MATCH(WatchList!$B182,'All CCC'!$B$7:$B$846,0)))</f>
        <v/>
      </c>
      <c r="Q182" s="857" t="str">
        <f>IF($B182="","",INDEX('All CCC'!Q$7:Q$846,MATCH(WatchList!$B182,'All CCC'!$B$7:$B$846,0)))</f>
        <v/>
      </c>
      <c r="R182" s="856" t="str">
        <f>IF($B182="","",INDEX('All CCC'!R$7:R$846,MATCH(WatchList!$B182,'All CCC'!$B$7:$B$846,0)))</f>
        <v/>
      </c>
      <c r="S182" s="856" t="str">
        <f>IF($B182="","",INDEX('All CCC'!S$7:S$846,MATCH(WatchList!$B182,'All CCC'!$B$7:$B$846,0)))</f>
        <v/>
      </c>
      <c r="T182" s="856" t="str">
        <f>IF($B182="","",INDEX('All CCC'!T$7:T$846,MATCH(WatchList!$B182,'All CCC'!$B$7:$B$846,0)))</f>
        <v/>
      </c>
      <c r="U182" s="856" t="str">
        <f>IF($B182="","",INDEX('All CCC'!U$7:U$846,MATCH(WatchList!$B182,'All CCC'!$B$7:$B$846,0)))</f>
        <v/>
      </c>
      <c r="V182" s="856" t="str">
        <f>IF($B182="","",INDEX('All CCC'!V$7:V$846,MATCH(WatchList!$B182,'All CCC'!$B$7:$B$846,0)))</f>
        <v/>
      </c>
      <c r="W182" s="856" t="str">
        <f>IF($B182="","",INDEX('All CCC'!W$7:W$846,MATCH(WatchList!$B182,'All CCC'!$B$7:$B$846,0)))</f>
        <v/>
      </c>
      <c r="X182" s="856" t="str">
        <f>IF($B182="","",INDEX('All CCC'!X$7:X$846,MATCH(WatchList!$B182,'All CCC'!$B$7:$B$846,0)))</f>
        <v/>
      </c>
      <c r="Y182" s="856" t="str">
        <f>IF($B182="","",INDEX('All CCC'!Y$7:Y$846,MATCH(WatchList!$B182,'All CCC'!$B$7:$B$846,0)))</f>
        <v/>
      </c>
      <c r="Z182" s="856" t="str">
        <f>IF($B182="","",INDEX('All CCC'!Z$7:Z$846,MATCH(WatchList!$B182,'All CCC'!$B$7:$B$846,0)))</f>
        <v/>
      </c>
      <c r="AA182" s="856" t="str">
        <f>IF($B182="","",INDEX('All CCC'!AA$7:AA$846,MATCH(WatchList!$B182,'All CCC'!$B$7:$B$846,0)))</f>
        <v/>
      </c>
      <c r="AB182" s="856" t="str">
        <f>IF($B182="","",INDEX('All CCC'!AB$7:AB$846,MATCH(WatchList!$B182,'All CCC'!$B$7:$B$846,0)))</f>
        <v/>
      </c>
      <c r="AC182" s="856" t="str">
        <f>IF($B182="","",INDEX('All CCC'!AC$7:AC$846,MATCH(WatchList!$B182,'All CCC'!$B$7:$B$846,0)))</f>
        <v/>
      </c>
      <c r="AD182" s="856" t="str">
        <f>IF($B182="","",INDEX('All CCC'!AD$7:AD$846,MATCH(WatchList!$B182,'All CCC'!$B$7:$B$846,0)))</f>
        <v/>
      </c>
      <c r="AE182" s="856" t="str">
        <f>IF($B182="","",INDEX('All CCC'!AE$7:AE$846,MATCH(WatchList!$B182,'All CCC'!$B$7:$B$846,0)))</f>
        <v/>
      </c>
      <c r="AF182" s="856" t="str">
        <f>IF($B182="","",INDEX('All CCC'!AF$7:AF$846,MATCH(WatchList!$B182,'All CCC'!$B$7:$B$846,0)))</f>
        <v/>
      </c>
      <c r="AG182" s="856" t="str">
        <f>IF($B182="","",INDEX('All CCC'!AG$7:AG$846,MATCH(WatchList!$B182,'All CCC'!$B$7:$B$846,0)))</f>
        <v/>
      </c>
      <c r="AH182" s="856" t="str">
        <f>IF($B182="","",INDEX('All CCC'!AH$7:AH$846,MATCH(WatchList!$B182,'All CCC'!$B$7:$B$846,0)))</f>
        <v/>
      </c>
      <c r="AI182" s="856" t="str">
        <f>IF($B182="","",INDEX('All CCC'!AI$7:AI$846,MATCH(WatchList!$B182,'All CCC'!$B$7:$B$846,0)))</f>
        <v/>
      </c>
      <c r="AJ182" s="856" t="str">
        <f>IF($B182="","",INDEX('All CCC'!AJ$7:AJ$846,MATCH(WatchList!$B182,'All CCC'!$B$7:$B$846,0)))</f>
        <v/>
      </c>
      <c r="AK182" s="856" t="str">
        <f>IF($B182="","",INDEX('All CCC'!AK$7:AK$846,MATCH(WatchList!$B182,'All CCC'!$B$7:$B$846,0)))</f>
        <v/>
      </c>
      <c r="AL182" s="856" t="str">
        <f>IF($B182="","",INDEX('All CCC'!AL$7:AL$846,MATCH(WatchList!$B182,'All CCC'!$B$7:$B$846,0)))</f>
        <v/>
      </c>
      <c r="AM182" s="856" t="str">
        <f>IF($B182="","",INDEX('All CCC'!AM$7:AM$846,MATCH(WatchList!$B182,'All CCC'!$B$7:$B$846,0)))</f>
        <v/>
      </c>
      <c r="AN182" s="856" t="str">
        <f>IF($B182="","",INDEX('All CCC'!AN$7:AN$846,MATCH(WatchList!$B182,'All CCC'!$B$7:$B$846,0)))</f>
        <v/>
      </c>
      <c r="AO182" s="856" t="str">
        <f>IF($B182="","",INDEX('All CCC'!AO$7:AO$846,MATCH(WatchList!$B182,'All CCC'!$B$7:$B$846,0)))</f>
        <v/>
      </c>
      <c r="AP182" s="856" t="str">
        <f>IF($B182="","",INDEX('All CCC'!AP$7:AP$846,MATCH(WatchList!$B182,'All CCC'!$B$7:$B$846,0)))</f>
        <v/>
      </c>
      <c r="AQ182" s="856" t="str">
        <f>IF($B182="","",INDEX('All CCC'!AQ$7:AQ$846,MATCH(WatchList!$B182,'All CCC'!$B$7:$B$846,0)))</f>
        <v/>
      </c>
      <c r="AR182" s="856" t="str">
        <f>IF($B182="","",INDEX('All CCC'!AR$7:AR$846,MATCH(WatchList!$B182,'All CCC'!$B$7:$B$846,0)))</f>
        <v/>
      </c>
      <c r="AS182" s="856" t="str">
        <f>IF($B182="","",INDEX('All CCC'!AS$7:AS$846,MATCH(WatchList!$B182,'All CCC'!$B$7:$B$846,0)))</f>
        <v/>
      </c>
      <c r="AT182" s="856" t="str">
        <f>IF($B182="","",INDEX('All CCC'!AT$7:AT$846,MATCH(WatchList!$B182,'All CCC'!$B$7:$B$846,0)))</f>
        <v/>
      </c>
      <c r="AU182" s="856" t="str">
        <f>IF($B182="","",INDEX('All CCC'!AU$7:AU$846,MATCH(WatchList!$B182,'All CCC'!$B$7:$B$846,0)))</f>
        <v/>
      </c>
      <c r="AV182" s="856" t="str">
        <f>IF($B182="","",INDEX('All CCC'!AV$7:AV$846,MATCH(WatchList!$B182,'All CCC'!$B$7:$B$846,0)))</f>
        <v/>
      </c>
      <c r="AW182" s="856" t="str">
        <f>IF($B182="","",INDEX('All CCC'!AW$7:AW$846,MATCH(WatchList!$B182,'All CCC'!$B$7:$B$846,0)))</f>
        <v/>
      </c>
      <c r="AX182" s="856" t="str">
        <f>IF($B182="","",INDEX('All CCC'!AX$7:AX$846,MATCH(WatchList!$B182,'All CCC'!$B$7:$B$846,0)))</f>
        <v/>
      </c>
      <c r="AY182" s="856" t="str">
        <f>IF($B182="","",INDEX('All CCC'!AY$7:AY$846,MATCH(WatchList!$B182,'All CCC'!$B$7:$B$846,0)))</f>
        <v/>
      </c>
      <c r="AZ182" s="856" t="str">
        <f>IF($B182="","",INDEX('All CCC'!AZ$7:AZ$846,MATCH(WatchList!$B182,'All CCC'!$B$7:$B$846,0)))</f>
        <v/>
      </c>
      <c r="BA182" s="856" t="str">
        <f>IF($B182="","",INDEX('All CCC'!BA$7:BA$846,MATCH(WatchList!$B182,'All CCC'!$B$7:$B$846,0)))</f>
        <v/>
      </c>
      <c r="BB182" s="856" t="str">
        <f>IF($B182="","",INDEX('All CCC'!BB$7:BB$846,MATCH(WatchList!$B182,'All CCC'!$B$7:$B$846,0)))</f>
        <v/>
      </c>
      <c r="BC182" s="856" t="str">
        <f>IF($B182="","",INDEX('All CCC'!BC$7:BC$846,MATCH(WatchList!$B182,'All CCC'!$B$7:$B$846,0)))</f>
        <v/>
      </c>
      <c r="BD182" s="856" t="str">
        <f>IF($B182="","",INDEX('All CCC'!BD$7:BD$846,MATCH(WatchList!$B182,'All CCC'!$B$7:$B$846,0)))</f>
        <v/>
      </c>
      <c r="BE182" s="856" t="str">
        <f>IF($B182="","",INDEX('All CCC'!BE$7:BE$846,MATCH(WatchList!$B182,'All CCC'!$B$7:$B$846,0)))</f>
        <v/>
      </c>
      <c r="BF182" s="856" t="str">
        <f>IF($B182="","",INDEX('All CCC'!BF$7:BF$846,MATCH(WatchList!$B182,'All CCC'!$B$7:$B$846,0)))</f>
        <v/>
      </c>
      <c r="BG182" s="856" t="str">
        <f>IF($B182="","",INDEX('All CCC'!BG$7:BG$846,MATCH(WatchList!$B182,'All CCC'!$B$7:$B$846,0)))</f>
        <v/>
      </c>
    </row>
    <row r="183" spans="1:59" x14ac:dyDescent="0.2">
      <c r="A183" s="550" t="str">
        <f>IF($B183="","",INDEX('All CCC'!A$7:A$846,MATCH(WatchList!$B183,'All CCC'!$B$7:$B$846,0)))</f>
        <v/>
      </c>
      <c r="B183" s="31"/>
      <c r="C183" s="856" t="str">
        <f>IF($B183="","",INDEX('All CCC'!C$7:C$846,MATCH(WatchList!$B183,'All CCC'!$B$7:$B$846,0)))</f>
        <v/>
      </c>
      <c r="D183" s="856" t="str">
        <f>IF($B183="","",INDEX('All CCC'!D$7:D$846,MATCH(WatchList!$B183,'All CCC'!$B$7:$B$846,0)))</f>
        <v/>
      </c>
      <c r="E183" s="856" t="str">
        <f>IF($B183="","",INDEX('All CCC'!E$7:E$846,MATCH(WatchList!$B183,'All CCC'!$B$7:$B$846,0)))</f>
        <v/>
      </c>
      <c r="F183" s="856" t="str">
        <f>IF($B183="","",INDEX('All CCC'!F$7:F$846,MATCH(WatchList!$B183,'All CCC'!$B$7:$B$846,0)))</f>
        <v/>
      </c>
      <c r="G183" s="856" t="str">
        <f>IF($B183="","",INDEX('All CCC'!G$7:G$846,MATCH(WatchList!$B183,'All CCC'!$B$7:$B$846,0)))</f>
        <v/>
      </c>
      <c r="H183" s="856" t="str">
        <f>IF($B183="","",INDEX('All CCC'!H$7:H$846,MATCH(WatchList!$B183,'All CCC'!$B$7:$B$846,0)))</f>
        <v/>
      </c>
      <c r="I183" s="856" t="str">
        <f>IF($B183="","",INDEX('All CCC'!I$7:I$846,MATCH(WatchList!$B183,'All CCC'!$B$7:$B$846,0)))</f>
        <v/>
      </c>
      <c r="J183" s="856" t="str">
        <f>IF($B183="","",INDEX('All CCC'!J$7:J$846,MATCH(WatchList!$B183,'All CCC'!$B$7:$B$846,0)))</f>
        <v/>
      </c>
      <c r="K183" s="856" t="str">
        <f>IF($B183="","",INDEX('All CCC'!K$7:K$846,MATCH(WatchList!$B183,'All CCC'!$B$7:$B$846,0)))</f>
        <v/>
      </c>
      <c r="L183" s="856" t="str">
        <f>IF($B183="","",INDEX('All CCC'!L$7:L$846,MATCH(WatchList!$B183,'All CCC'!$B$7:$B$846,0)))</f>
        <v/>
      </c>
      <c r="M183" s="856" t="str">
        <f>IF($B183="","",INDEX('All CCC'!M$7:M$846,MATCH(WatchList!$B183,'All CCC'!$B$7:$B$846,0)))</f>
        <v/>
      </c>
      <c r="N183" s="856" t="str">
        <f>IF($B183="","",INDEX('All CCC'!N$7:N$846,MATCH(WatchList!$B183,'All CCC'!$B$7:$B$846,0)))</f>
        <v/>
      </c>
      <c r="O183" s="856" t="str">
        <f>IF($B183="","",INDEX('All CCC'!O$7:O$846,MATCH(WatchList!$B183,'All CCC'!$B$7:$B$846,0)))</f>
        <v/>
      </c>
      <c r="P183" s="857" t="str">
        <f>IF($B183="","",INDEX('All CCC'!P$7:P$846,MATCH(WatchList!$B183,'All CCC'!$B$7:$B$846,0)))</f>
        <v/>
      </c>
      <c r="Q183" s="857" t="str">
        <f>IF($B183="","",INDEX('All CCC'!Q$7:Q$846,MATCH(WatchList!$B183,'All CCC'!$B$7:$B$846,0)))</f>
        <v/>
      </c>
      <c r="R183" s="856" t="str">
        <f>IF($B183="","",INDEX('All CCC'!R$7:R$846,MATCH(WatchList!$B183,'All CCC'!$B$7:$B$846,0)))</f>
        <v/>
      </c>
      <c r="S183" s="856" t="str">
        <f>IF($B183="","",INDEX('All CCC'!S$7:S$846,MATCH(WatchList!$B183,'All CCC'!$B$7:$B$846,0)))</f>
        <v/>
      </c>
      <c r="T183" s="856" t="str">
        <f>IF($B183="","",INDEX('All CCC'!T$7:T$846,MATCH(WatchList!$B183,'All CCC'!$B$7:$B$846,0)))</f>
        <v/>
      </c>
      <c r="U183" s="856" t="str">
        <f>IF($B183="","",INDEX('All CCC'!U$7:U$846,MATCH(WatchList!$B183,'All CCC'!$B$7:$B$846,0)))</f>
        <v/>
      </c>
      <c r="V183" s="856" t="str">
        <f>IF($B183="","",INDEX('All CCC'!V$7:V$846,MATCH(WatchList!$B183,'All CCC'!$B$7:$B$846,0)))</f>
        <v/>
      </c>
      <c r="W183" s="856" t="str">
        <f>IF($B183="","",INDEX('All CCC'!W$7:W$846,MATCH(WatchList!$B183,'All CCC'!$B$7:$B$846,0)))</f>
        <v/>
      </c>
      <c r="X183" s="856" t="str">
        <f>IF($B183="","",INDEX('All CCC'!X$7:X$846,MATCH(WatchList!$B183,'All CCC'!$B$7:$B$846,0)))</f>
        <v/>
      </c>
      <c r="Y183" s="856" t="str">
        <f>IF($B183="","",INDEX('All CCC'!Y$7:Y$846,MATCH(WatchList!$B183,'All CCC'!$B$7:$B$846,0)))</f>
        <v/>
      </c>
      <c r="Z183" s="856" t="str">
        <f>IF($B183="","",INDEX('All CCC'!Z$7:Z$846,MATCH(WatchList!$B183,'All CCC'!$B$7:$B$846,0)))</f>
        <v/>
      </c>
      <c r="AA183" s="856" t="str">
        <f>IF($B183="","",INDEX('All CCC'!AA$7:AA$846,MATCH(WatchList!$B183,'All CCC'!$B$7:$B$846,0)))</f>
        <v/>
      </c>
      <c r="AB183" s="856" t="str">
        <f>IF($B183="","",INDEX('All CCC'!AB$7:AB$846,MATCH(WatchList!$B183,'All CCC'!$B$7:$B$846,0)))</f>
        <v/>
      </c>
      <c r="AC183" s="856" t="str">
        <f>IF($B183="","",INDEX('All CCC'!AC$7:AC$846,MATCH(WatchList!$B183,'All CCC'!$B$7:$B$846,0)))</f>
        <v/>
      </c>
      <c r="AD183" s="856" t="str">
        <f>IF($B183="","",INDEX('All CCC'!AD$7:AD$846,MATCH(WatchList!$B183,'All CCC'!$B$7:$B$846,0)))</f>
        <v/>
      </c>
      <c r="AE183" s="856" t="str">
        <f>IF($B183="","",INDEX('All CCC'!AE$7:AE$846,MATCH(WatchList!$B183,'All CCC'!$B$7:$B$846,0)))</f>
        <v/>
      </c>
      <c r="AF183" s="856" t="str">
        <f>IF($B183="","",INDEX('All CCC'!AF$7:AF$846,MATCH(WatchList!$B183,'All CCC'!$B$7:$B$846,0)))</f>
        <v/>
      </c>
      <c r="AG183" s="856" t="str">
        <f>IF($B183="","",INDEX('All CCC'!AG$7:AG$846,MATCH(WatchList!$B183,'All CCC'!$B$7:$B$846,0)))</f>
        <v/>
      </c>
      <c r="AH183" s="856" t="str">
        <f>IF($B183="","",INDEX('All CCC'!AH$7:AH$846,MATCH(WatchList!$B183,'All CCC'!$B$7:$B$846,0)))</f>
        <v/>
      </c>
      <c r="AI183" s="856" t="str">
        <f>IF($B183="","",INDEX('All CCC'!AI$7:AI$846,MATCH(WatchList!$B183,'All CCC'!$B$7:$B$846,0)))</f>
        <v/>
      </c>
      <c r="AJ183" s="856" t="str">
        <f>IF($B183="","",INDEX('All CCC'!AJ$7:AJ$846,MATCH(WatchList!$B183,'All CCC'!$B$7:$B$846,0)))</f>
        <v/>
      </c>
      <c r="AK183" s="856" t="str">
        <f>IF($B183="","",INDEX('All CCC'!AK$7:AK$846,MATCH(WatchList!$B183,'All CCC'!$B$7:$B$846,0)))</f>
        <v/>
      </c>
      <c r="AL183" s="856" t="str">
        <f>IF($B183="","",INDEX('All CCC'!AL$7:AL$846,MATCH(WatchList!$B183,'All CCC'!$B$7:$B$846,0)))</f>
        <v/>
      </c>
      <c r="AM183" s="856" t="str">
        <f>IF($B183="","",INDEX('All CCC'!AM$7:AM$846,MATCH(WatchList!$B183,'All CCC'!$B$7:$B$846,0)))</f>
        <v/>
      </c>
      <c r="AN183" s="856" t="str">
        <f>IF($B183="","",INDEX('All CCC'!AN$7:AN$846,MATCH(WatchList!$B183,'All CCC'!$B$7:$B$846,0)))</f>
        <v/>
      </c>
      <c r="AO183" s="856" t="str">
        <f>IF($B183="","",INDEX('All CCC'!AO$7:AO$846,MATCH(WatchList!$B183,'All CCC'!$B$7:$B$846,0)))</f>
        <v/>
      </c>
      <c r="AP183" s="856" t="str">
        <f>IF($B183="","",INDEX('All CCC'!AP$7:AP$846,MATCH(WatchList!$B183,'All CCC'!$B$7:$B$846,0)))</f>
        <v/>
      </c>
      <c r="AQ183" s="856" t="str">
        <f>IF($B183="","",INDEX('All CCC'!AQ$7:AQ$846,MATCH(WatchList!$B183,'All CCC'!$B$7:$B$846,0)))</f>
        <v/>
      </c>
      <c r="AR183" s="856" t="str">
        <f>IF($B183="","",INDEX('All CCC'!AR$7:AR$846,MATCH(WatchList!$B183,'All CCC'!$B$7:$B$846,0)))</f>
        <v/>
      </c>
      <c r="AS183" s="856" t="str">
        <f>IF($B183="","",INDEX('All CCC'!AS$7:AS$846,MATCH(WatchList!$B183,'All CCC'!$B$7:$B$846,0)))</f>
        <v/>
      </c>
      <c r="AT183" s="856" t="str">
        <f>IF($B183="","",INDEX('All CCC'!AT$7:AT$846,MATCH(WatchList!$B183,'All CCC'!$B$7:$B$846,0)))</f>
        <v/>
      </c>
      <c r="AU183" s="856" t="str">
        <f>IF($B183="","",INDEX('All CCC'!AU$7:AU$846,MATCH(WatchList!$B183,'All CCC'!$B$7:$B$846,0)))</f>
        <v/>
      </c>
      <c r="AV183" s="856" t="str">
        <f>IF($B183="","",INDEX('All CCC'!AV$7:AV$846,MATCH(WatchList!$B183,'All CCC'!$B$7:$B$846,0)))</f>
        <v/>
      </c>
      <c r="AW183" s="856" t="str">
        <f>IF($B183="","",INDEX('All CCC'!AW$7:AW$846,MATCH(WatchList!$B183,'All CCC'!$B$7:$B$846,0)))</f>
        <v/>
      </c>
      <c r="AX183" s="856" t="str">
        <f>IF($B183="","",INDEX('All CCC'!AX$7:AX$846,MATCH(WatchList!$B183,'All CCC'!$B$7:$B$846,0)))</f>
        <v/>
      </c>
      <c r="AY183" s="856" t="str">
        <f>IF($B183="","",INDEX('All CCC'!AY$7:AY$846,MATCH(WatchList!$B183,'All CCC'!$B$7:$B$846,0)))</f>
        <v/>
      </c>
      <c r="AZ183" s="856" t="str">
        <f>IF($B183="","",INDEX('All CCC'!AZ$7:AZ$846,MATCH(WatchList!$B183,'All CCC'!$B$7:$B$846,0)))</f>
        <v/>
      </c>
      <c r="BA183" s="856" t="str">
        <f>IF($B183="","",INDEX('All CCC'!BA$7:BA$846,MATCH(WatchList!$B183,'All CCC'!$B$7:$B$846,0)))</f>
        <v/>
      </c>
      <c r="BB183" s="856" t="str">
        <f>IF($B183="","",INDEX('All CCC'!BB$7:BB$846,MATCH(WatchList!$B183,'All CCC'!$B$7:$B$846,0)))</f>
        <v/>
      </c>
      <c r="BC183" s="856" t="str">
        <f>IF($B183="","",INDEX('All CCC'!BC$7:BC$846,MATCH(WatchList!$B183,'All CCC'!$B$7:$B$846,0)))</f>
        <v/>
      </c>
      <c r="BD183" s="856" t="str">
        <f>IF($B183="","",INDEX('All CCC'!BD$7:BD$846,MATCH(WatchList!$B183,'All CCC'!$B$7:$B$846,0)))</f>
        <v/>
      </c>
      <c r="BE183" s="856" t="str">
        <f>IF($B183="","",INDEX('All CCC'!BE$7:BE$846,MATCH(WatchList!$B183,'All CCC'!$B$7:$B$846,0)))</f>
        <v/>
      </c>
      <c r="BF183" s="856" t="str">
        <f>IF($B183="","",INDEX('All CCC'!BF$7:BF$846,MATCH(WatchList!$B183,'All CCC'!$B$7:$B$846,0)))</f>
        <v/>
      </c>
      <c r="BG183" s="856" t="str">
        <f>IF($B183="","",INDEX('All CCC'!BG$7:BG$846,MATCH(WatchList!$B183,'All CCC'!$B$7:$B$846,0)))</f>
        <v/>
      </c>
    </row>
    <row r="184" spans="1:59" x14ac:dyDescent="0.2">
      <c r="A184" s="550" t="str">
        <f>IF($B184="","",INDEX('All CCC'!A$7:A$846,MATCH(WatchList!$B184,'All CCC'!$B$7:$B$846,0)))</f>
        <v/>
      </c>
      <c r="B184" s="31"/>
      <c r="C184" s="856" t="str">
        <f>IF($B184="","",INDEX('All CCC'!C$7:C$846,MATCH(WatchList!$B184,'All CCC'!$B$7:$B$846,0)))</f>
        <v/>
      </c>
      <c r="D184" s="856" t="str">
        <f>IF($B184="","",INDEX('All CCC'!D$7:D$846,MATCH(WatchList!$B184,'All CCC'!$B$7:$B$846,0)))</f>
        <v/>
      </c>
      <c r="E184" s="856" t="str">
        <f>IF($B184="","",INDEX('All CCC'!E$7:E$846,MATCH(WatchList!$B184,'All CCC'!$B$7:$B$846,0)))</f>
        <v/>
      </c>
      <c r="F184" s="856" t="str">
        <f>IF($B184="","",INDEX('All CCC'!F$7:F$846,MATCH(WatchList!$B184,'All CCC'!$B$7:$B$846,0)))</f>
        <v/>
      </c>
      <c r="G184" s="856" t="str">
        <f>IF($B184="","",INDEX('All CCC'!G$7:G$846,MATCH(WatchList!$B184,'All CCC'!$B$7:$B$846,0)))</f>
        <v/>
      </c>
      <c r="H184" s="856" t="str">
        <f>IF($B184="","",INDEX('All CCC'!H$7:H$846,MATCH(WatchList!$B184,'All CCC'!$B$7:$B$846,0)))</f>
        <v/>
      </c>
      <c r="I184" s="856" t="str">
        <f>IF($B184="","",INDEX('All CCC'!I$7:I$846,MATCH(WatchList!$B184,'All CCC'!$B$7:$B$846,0)))</f>
        <v/>
      </c>
      <c r="J184" s="856" t="str">
        <f>IF($B184="","",INDEX('All CCC'!J$7:J$846,MATCH(WatchList!$B184,'All CCC'!$B$7:$B$846,0)))</f>
        <v/>
      </c>
      <c r="K184" s="856" t="str">
        <f>IF($B184="","",INDEX('All CCC'!K$7:K$846,MATCH(WatchList!$B184,'All CCC'!$B$7:$B$846,0)))</f>
        <v/>
      </c>
      <c r="L184" s="856" t="str">
        <f>IF($B184="","",INDEX('All CCC'!L$7:L$846,MATCH(WatchList!$B184,'All CCC'!$B$7:$B$846,0)))</f>
        <v/>
      </c>
      <c r="M184" s="856" t="str">
        <f>IF($B184="","",INDEX('All CCC'!M$7:M$846,MATCH(WatchList!$B184,'All CCC'!$B$7:$B$846,0)))</f>
        <v/>
      </c>
      <c r="N184" s="856" t="str">
        <f>IF($B184="","",INDEX('All CCC'!N$7:N$846,MATCH(WatchList!$B184,'All CCC'!$B$7:$B$846,0)))</f>
        <v/>
      </c>
      <c r="O184" s="856" t="str">
        <f>IF($B184="","",INDEX('All CCC'!O$7:O$846,MATCH(WatchList!$B184,'All CCC'!$B$7:$B$846,0)))</f>
        <v/>
      </c>
      <c r="P184" s="857" t="str">
        <f>IF($B184="","",INDEX('All CCC'!P$7:P$846,MATCH(WatchList!$B184,'All CCC'!$B$7:$B$846,0)))</f>
        <v/>
      </c>
      <c r="Q184" s="857" t="str">
        <f>IF($B184="","",INDEX('All CCC'!Q$7:Q$846,MATCH(WatchList!$B184,'All CCC'!$B$7:$B$846,0)))</f>
        <v/>
      </c>
      <c r="R184" s="856" t="str">
        <f>IF($B184="","",INDEX('All CCC'!R$7:R$846,MATCH(WatchList!$B184,'All CCC'!$B$7:$B$846,0)))</f>
        <v/>
      </c>
      <c r="S184" s="856" t="str">
        <f>IF($B184="","",INDEX('All CCC'!S$7:S$846,MATCH(WatchList!$B184,'All CCC'!$B$7:$B$846,0)))</f>
        <v/>
      </c>
      <c r="T184" s="856" t="str">
        <f>IF($B184="","",INDEX('All CCC'!T$7:T$846,MATCH(WatchList!$B184,'All CCC'!$B$7:$B$846,0)))</f>
        <v/>
      </c>
      <c r="U184" s="856" t="str">
        <f>IF($B184="","",INDEX('All CCC'!U$7:U$846,MATCH(WatchList!$B184,'All CCC'!$B$7:$B$846,0)))</f>
        <v/>
      </c>
      <c r="V184" s="856" t="str">
        <f>IF($B184="","",INDEX('All CCC'!V$7:V$846,MATCH(WatchList!$B184,'All CCC'!$B$7:$B$846,0)))</f>
        <v/>
      </c>
      <c r="W184" s="856" t="str">
        <f>IF($B184="","",INDEX('All CCC'!W$7:W$846,MATCH(WatchList!$B184,'All CCC'!$B$7:$B$846,0)))</f>
        <v/>
      </c>
      <c r="X184" s="856" t="str">
        <f>IF($B184="","",INDEX('All CCC'!X$7:X$846,MATCH(WatchList!$B184,'All CCC'!$B$7:$B$846,0)))</f>
        <v/>
      </c>
      <c r="Y184" s="856" t="str">
        <f>IF($B184="","",INDEX('All CCC'!Y$7:Y$846,MATCH(WatchList!$B184,'All CCC'!$B$7:$B$846,0)))</f>
        <v/>
      </c>
      <c r="Z184" s="856" t="str">
        <f>IF($B184="","",INDEX('All CCC'!Z$7:Z$846,MATCH(WatchList!$B184,'All CCC'!$B$7:$B$846,0)))</f>
        <v/>
      </c>
      <c r="AA184" s="856" t="str">
        <f>IF($B184="","",INDEX('All CCC'!AA$7:AA$846,MATCH(WatchList!$B184,'All CCC'!$B$7:$B$846,0)))</f>
        <v/>
      </c>
      <c r="AB184" s="856" t="str">
        <f>IF($B184="","",INDEX('All CCC'!AB$7:AB$846,MATCH(WatchList!$B184,'All CCC'!$B$7:$B$846,0)))</f>
        <v/>
      </c>
      <c r="AC184" s="856" t="str">
        <f>IF($B184="","",INDEX('All CCC'!AC$7:AC$846,MATCH(WatchList!$B184,'All CCC'!$B$7:$B$846,0)))</f>
        <v/>
      </c>
      <c r="AD184" s="856" t="str">
        <f>IF($B184="","",INDEX('All CCC'!AD$7:AD$846,MATCH(WatchList!$B184,'All CCC'!$B$7:$B$846,0)))</f>
        <v/>
      </c>
      <c r="AE184" s="856" t="str">
        <f>IF($B184="","",INDEX('All CCC'!AE$7:AE$846,MATCH(WatchList!$B184,'All CCC'!$B$7:$B$846,0)))</f>
        <v/>
      </c>
      <c r="AF184" s="856" t="str">
        <f>IF($B184="","",INDEX('All CCC'!AF$7:AF$846,MATCH(WatchList!$B184,'All CCC'!$B$7:$B$846,0)))</f>
        <v/>
      </c>
      <c r="AG184" s="856" t="str">
        <f>IF($B184="","",INDEX('All CCC'!AG$7:AG$846,MATCH(WatchList!$B184,'All CCC'!$B$7:$B$846,0)))</f>
        <v/>
      </c>
      <c r="AH184" s="856" t="str">
        <f>IF($B184="","",INDEX('All CCC'!AH$7:AH$846,MATCH(WatchList!$B184,'All CCC'!$B$7:$B$846,0)))</f>
        <v/>
      </c>
      <c r="AI184" s="856" t="str">
        <f>IF($B184="","",INDEX('All CCC'!AI$7:AI$846,MATCH(WatchList!$B184,'All CCC'!$B$7:$B$846,0)))</f>
        <v/>
      </c>
      <c r="AJ184" s="856" t="str">
        <f>IF($B184="","",INDEX('All CCC'!AJ$7:AJ$846,MATCH(WatchList!$B184,'All CCC'!$B$7:$B$846,0)))</f>
        <v/>
      </c>
      <c r="AK184" s="856" t="str">
        <f>IF($B184="","",INDEX('All CCC'!AK$7:AK$846,MATCH(WatchList!$B184,'All CCC'!$B$7:$B$846,0)))</f>
        <v/>
      </c>
      <c r="AL184" s="856" t="str">
        <f>IF($B184="","",INDEX('All CCC'!AL$7:AL$846,MATCH(WatchList!$B184,'All CCC'!$B$7:$B$846,0)))</f>
        <v/>
      </c>
      <c r="AM184" s="856" t="str">
        <f>IF($B184="","",INDEX('All CCC'!AM$7:AM$846,MATCH(WatchList!$B184,'All CCC'!$B$7:$B$846,0)))</f>
        <v/>
      </c>
      <c r="AN184" s="856" t="str">
        <f>IF($B184="","",INDEX('All CCC'!AN$7:AN$846,MATCH(WatchList!$B184,'All CCC'!$B$7:$B$846,0)))</f>
        <v/>
      </c>
      <c r="AO184" s="856" t="str">
        <f>IF($B184="","",INDEX('All CCC'!AO$7:AO$846,MATCH(WatchList!$B184,'All CCC'!$B$7:$B$846,0)))</f>
        <v/>
      </c>
      <c r="AP184" s="856" t="str">
        <f>IF($B184="","",INDEX('All CCC'!AP$7:AP$846,MATCH(WatchList!$B184,'All CCC'!$B$7:$B$846,0)))</f>
        <v/>
      </c>
      <c r="AQ184" s="856" t="str">
        <f>IF($B184="","",INDEX('All CCC'!AQ$7:AQ$846,MATCH(WatchList!$B184,'All CCC'!$B$7:$B$846,0)))</f>
        <v/>
      </c>
      <c r="AR184" s="856" t="str">
        <f>IF($B184="","",INDEX('All CCC'!AR$7:AR$846,MATCH(WatchList!$B184,'All CCC'!$B$7:$B$846,0)))</f>
        <v/>
      </c>
      <c r="AS184" s="856" t="str">
        <f>IF($B184="","",INDEX('All CCC'!AS$7:AS$846,MATCH(WatchList!$B184,'All CCC'!$B$7:$B$846,0)))</f>
        <v/>
      </c>
      <c r="AT184" s="856" t="str">
        <f>IF($B184="","",INDEX('All CCC'!AT$7:AT$846,MATCH(WatchList!$B184,'All CCC'!$B$7:$B$846,0)))</f>
        <v/>
      </c>
      <c r="AU184" s="856" t="str">
        <f>IF($B184="","",INDEX('All CCC'!AU$7:AU$846,MATCH(WatchList!$B184,'All CCC'!$B$7:$B$846,0)))</f>
        <v/>
      </c>
      <c r="AV184" s="856" t="str">
        <f>IF($B184="","",INDEX('All CCC'!AV$7:AV$846,MATCH(WatchList!$B184,'All CCC'!$B$7:$B$846,0)))</f>
        <v/>
      </c>
      <c r="AW184" s="856" t="str">
        <f>IF($B184="","",INDEX('All CCC'!AW$7:AW$846,MATCH(WatchList!$B184,'All CCC'!$B$7:$B$846,0)))</f>
        <v/>
      </c>
      <c r="AX184" s="856" t="str">
        <f>IF($B184="","",INDEX('All CCC'!AX$7:AX$846,MATCH(WatchList!$B184,'All CCC'!$B$7:$B$846,0)))</f>
        <v/>
      </c>
      <c r="AY184" s="856" t="str">
        <f>IF($B184="","",INDEX('All CCC'!AY$7:AY$846,MATCH(WatchList!$B184,'All CCC'!$B$7:$B$846,0)))</f>
        <v/>
      </c>
      <c r="AZ184" s="856" t="str">
        <f>IF($B184="","",INDEX('All CCC'!AZ$7:AZ$846,MATCH(WatchList!$B184,'All CCC'!$B$7:$B$846,0)))</f>
        <v/>
      </c>
      <c r="BA184" s="856" t="str">
        <f>IF($B184="","",INDEX('All CCC'!BA$7:BA$846,MATCH(WatchList!$B184,'All CCC'!$B$7:$B$846,0)))</f>
        <v/>
      </c>
      <c r="BB184" s="856" t="str">
        <f>IF($B184="","",INDEX('All CCC'!BB$7:BB$846,MATCH(WatchList!$B184,'All CCC'!$B$7:$B$846,0)))</f>
        <v/>
      </c>
      <c r="BC184" s="856" t="str">
        <f>IF($B184="","",INDEX('All CCC'!BC$7:BC$846,MATCH(WatchList!$B184,'All CCC'!$B$7:$B$846,0)))</f>
        <v/>
      </c>
      <c r="BD184" s="856" t="str">
        <f>IF($B184="","",INDEX('All CCC'!BD$7:BD$846,MATCH(WatchList!$B184,'All CCC'!$B$7:$B$846,0)))</f>
        <v/>
      </c>
      <c r="BE184" s="856" t="str">
        <f>IF($B184="","",INDEX('All CCC'!BE$7:BE$846,MATCH(WatchList!$B184,'All CCC'!$B$7:$B$846,0)))</f>
        <v/>
      </c>
      <c r="BF184" s="856" t="str">
        <f>IF($B184="","",INDEX('All CCC'!BF$7:BF$846,MATCH(WatchList!$B184,'All CCC'!$B$7:$B$846,0)))</f>
        <v/>
      </c>
      <c r="BG184" s="856" t="str">
        <f>IF($B184="","",INDEX('All CCC'!BG$7:BG$846,MATCH(WatchList!$B184,'All CCC'!$B$7:$B$846,0)))</f>
        <v/>
      </c>
    </row>
    <row r="185" spans="1:59" x14ac:dyDescent="0.2">
      <c r="A185" s="550" t="str">
        <f>IF($B185="","",INDEX('All CCC'!A$7:A$846,MATCH(WatchList!$B185,'All CCC'!$B$7:$B$846,0)))</f>
        <v/>
      </c>
      <c r="B185" s="31"/>
      <c r="C185" s="856" t="str">
        <f>IF($B185="","",INDEX('All CCC'!C$7:C$846,MATCH(WatchList!$B185,'All CCC'!$B$7:$B$846,0)))</f>
        <v/>
      </c>
      <c r="D185" s="856" t="str">
        <f>IF($B185="","",INDEX('All CCC'!D$7:D$846,MATCH(WatchList!$B185,'All CCC'!$B$7:$B$846,0)))</f>
        <v/>
      </c>
      <c r="E185" s="856" t="str">
        <f>IF($B185="","",INDEX('All CCC'!E$7:E$846,MATCH(WatchList!$B185,'All CCC'!$B$7:$B$846,0)))</f>
        <v/>
      </c>
      <c r="F185" s="856" t="str">
        <f>IF($B185="","",INDEX('All CCC'!F$7:F$846,MATCH(WatchList!$B185,'All CCC'!$B$7:$B$846,0)))</f>
        <v/>
      </c>
      <c r="G185" s="856" t="str">
        <f>IF($B185="","",INDEX('All CCC'!G$7:G$846,MATCH(WatchList!$B185,'All CCC'!$B$7:$B$846,0)))</f>
        <v/>
      </c>
      <c r="H185" s="856" t="str">
        <f>IF($B185="","",INDEX('All CCC'!H$7:H$846,MATCH(WatchList!$B185,'All CCC'!$B$7:$B$846,0)))</f>
        <v/>
      </c>
      <c r="I185" s="856" t="str">
        <f>IF($B185="","",INDEX('All CCC'!I$7:I$846,MATCH(WatchList!$B185,'All CCC'!$B$7:$B$846,0)))</f>
        <v/>
      </c>
      <c r="J185" s="856" t="str">
        <f>IF($B185="","",INDEX('All CCC'!J$7:J$846,MATCH(WatchList!$B185,'All CCC'!$B$7:$B$846,0)))</f>
        <v/>
      </c>
      <c r="K185" s="856" t="str">
        <f>IF($B185="","",INDEX('All CCC'!K$7:K$846,MATCH(WatchList!$B185,'All CCC'!$B$7:$B$846,0)))</f>
        <v/>
      </c>
      <c r="L185" s="856" t="str">
        <f>IF($B185="","",INDEX('All CCC'!L$7:L$846,MATCH(WatchList!$B185,'All CCC'!$B$7:$B$846,0)))</f>
        <v/>
      </c>
      <c r="M185" s="856" t="str">
        <f>IF($B185="","",INDEX('All CCC'!M$7:M$846,MATCH(WatchList!$B185,'All CCC'!$B$7:$B$846,0)))</f>
        <v/>
      </c>
      <c r="N185" s="856" t="str">
        <f>IF($B185="","",INDEX('All CCC'!N$7:N$846,MATCH(WatchList!$B185,'All CCC'!$B$7:$B$846,0)))</f>
        <v/>
      </c>
      <c r="O185" s="856" t="str">
        <f>IF($B185="","",INDEX('All CCC'!O$7:O$846,MATCH(WatchList!$B185,'All CCC'!$B$7:$B$846,0)))</f>
        <v/>
      </c>
      <c r="P185" s="857" t="str">
        <f>IF($B185="","",INDEX('All CCC'!P$7:P$846,MATCH(WatchList!$B185,'All CCC'!$B$7:$B$846,0)))</f>
        <v/>
      </c>
      <c r="Q185" s="857" t="str">
        <f>IF($B185="","",INDEX('All CCC'!Q$7:Q$846,MATCH(WatchList!$B185,'All CCC'!$B$7:$B$846,0)))</f>
        <v/>
      </c>
      <c r="R185" s="856" t="str">
        <f>IF($B185="","",INDEX('All CCC'!R$7:R$846,MATCH(WatchList!$B185,'All CCC'!$B$7:$B$846,0)))</f>
        <v/>
      </c>
      <c r="S185" s="856" t="str">
        <f>IF($B185="","",INDEX('All CCC'!S$7:S$846,MATCH(WatchList!$B185,'All CCC'!$B$7:$B$846,0)))</f>
        <v/>
      </c>
      <c r="T185" s="856" t="str">
        <f>IF($B185="","",INDEX('All CCC'!T$7:T$846,MATCH(WatchList!$B185,'All CCC'!$B$7:$B$846,0)))</f>
        <v/>
      </c>
      <c r="U185" s="856" t="str">
        <f>IF($B185="","",INDEX('All CCC'!U$7:U$846,MATCH(WatchList!$B185,'All CCC'!$B$7:$B$846,0)))</f>
        <v/>
      </c>
      <c r="V185" s="856" t="str">
        <f>IF($B185="","",INDEX('All CCC'!V$7:V$846,MATCH(WatchList!$B185,'All CCC'!$B$7:$B$846,0)))</f>
        <v/>
      </c>
      <c r="W185" s="856" t="str">
        <f>IF($B185="","",INDEX('All CCC'!W$7:W$846,MATCH(WatchList!$B185,'All CCC'!$B$7:$B$846,0)))</f>
        <v/>
      </c>
      <c r="X185" s="856" t="str">
        <f>IF($B185="","",INDEX('All CCC'!X$7:X$846,MATCH(WatchList!$B185,'All CCC'!$B$7:$B$846,0)))</f>
        <v/>
      </c>
      <c r="Y185" s="856" t="str">
        <f>IF($B185="","",INDEX('All CCC'!Y$7:Y$846,MATCH(WatchList!$B185,'All CCC'!$B$7:$B$846,0)))</f>
        <v/>
      </c>
      <c r="Z185" s="856" t="str">
        <f>IF($B185="","",INDEX('All CCC'!Z$7:Z$846,MATCH(WatchList!$B185,'All CCC'!$B$7:$B$846,0)))</f>
        <v/>
      </c>
      <c r="AA185" s="856" t="str">
        <f>IF($B185="","",INDEX('All CCC'!AA$7:AA$846,MATCH(WatchList!$B185,'All CCC'!$B$7:$B$846,0)))</f>
        <v/>
      </c>
      <c r="AB185" s="856" t="str">
        <f>IF($B185="","",INDEX('All CCC'!AB$7:AB$846,MATCH(WatchList!$B185,'All CCC'!$B$7:$B$846,0)))</f>
        <v/>
      </c>
      <c r="AC185" s="856" t="str">
        <f>IF($B185="","",INDEX('All CCC'!AC$7:AC$846,MATCH(WatchList!$B185,'All CCC'!$B$7:$B$846,0)))</f>
        <v/>
      </c>
      <c r="AD185" s="856" t="str">
        <f>IF($B185="","",INDEX('All CCC'!AD$7:AD$846,MATCH(WatchList!$B185,'All CCC'!$B$7:$B$846,0)))</f>
        <v/>
      </c>
      <c r="AE185" s="856" t="str">
        <f>IF($B185="","",INDEX('All CCC'!AE$7:AE$846,MATCH(WatchList!$B185,'All CCC'!$B$7:$B$846,0)))</f>
        <v/>
      </c>
      <c r="AF185" s="856" t="str">
        <f>IF($B185="","",INDEX('All CCC'!AF$7:AF$846,MATCH(WatchList!$B185,'All CCC'!$B$7:$B$846,0)))</f>
        <v/>
      </c>
      <c r="AG185" s="856" t="str">
        <f>IF($B185="","",INDEX('All CCC'!AG$7:AG$846,MATCH(WatchList!$B185,'All CCC'!$B$7:$B$846,0)))</f>
        <v/>
      </c>
      <c r="AH185" s="856" t="str">
        <f>IF($B185="","",INDEX('All CCC'!AH$7:AH$846,MATCH(WatchList!$B185,'All CCC'!$B$7:$B$846,0)))</f>
        <v/>
      </c>
      <c r="AI185" s="856" t="str">
        <f>IF($B185="","",INDEX('All CCC'!AI$7:AI$846,MATCH(WatchList!$B185,'All CCC'!$B$7:$B$846,0)))</f>
        <v/>
      </c>
      <c r="AJ185" s="856" t="str">
        <f>IF($B185="","",INDEX('All CCC'!AJ$7:AJ$846,MATCH(WatchList!$B185,'All CCC'!$B$7:$B$846,0)))</f>
        <v/>
      </c>
      <c r="AK185" s="856" t="str">
        <f>IF($B185="","",INDEX('All CCC'!AK$7:AK$846,MATCH(WatchList!$B185,'All CCC'!$B$7:$B$846,0)))</f>
        <v/>
      </c>
      <c r="AL185" s="856" t="str">
        <f>IF($B185="","",INDEX('All CCC'!AL$7:AL$846,MATCH(WatchList!$B185,'All CCC'!$B$7:$B$846,0)))</f>
        <v/>
      </c>
      <c r="AM185" s="856" t="str">
        <f>IF($B185="","",INDEX('All CCC'!AM$7:AM$846,MATCH(WatchList!$B185,'All CCC'!$B$7:$B$846,0)))</f>
        <v/>
      </c>
      <c r="AN185" s="856" t="str">
        <f>IF($B185="","",INDEX('All CCC'!AN$7:AN$846,MATCH(WatchList!$B185,'All CCC'!$B$7:$B$846,0)))</f>
        <v/>
      </c>
      <c r="AO185" s="856" t="str">
        <f>IF($B185="","",INDEX('All CCC'!AO$7:AO$846,MATCH(WatchList!$B185,'All CCC'!$B$7:$B$846,0)))</f>
        <v/>
      </c>
      <c r="AP185" s="856" t="str">
        <f>IF($B185="","",INDEX('All CCC'!AP$7:AP$846,MATCH(WatchList!$B185,'All CCC'!$B$7:$B$846,0)))</f>
        <v/>
      </c>
      <c r="AQ185" s="856" t="str">
        <f>IF($B185="","",INDEX('All CCC'!AQ$7:AQ$846,MATCH(WatchList!$B185,'All CCC'!$B$7:$B$846,0)))</f>
        <v/>
      </c>
      <c r="AR185" s="856" t="str">
        <f>IF($B185="","",INDEX('All CCC'!AR$7:AR$846,MATCH(WatchList!$B185,'All CCC'!$B$7:$B$846,0)))</f>
        <v/>
      </c>
      <c r="AS185" s="856" t="str">
        <f>IF($B185="","",INDEX('All CCC'!AS$7:AS$846,MATCH(WatchList!$B185,'All CCC'!$B$7:$B$846,0)))</f>
        <v/>
      </c>
      <c r="AT185" s="856" t="str">
        <f>IF($B185="","",INDEX('All CCC'!AT$7:AT$846,MATCH(WatchList!$B185,'All CCC'!$B$7:$B$846,0)))</f>
        <v/>
      </c>
      <c r="AU185" s="856" t="str">
        <f>IF($B185="","",INDEX('All CCC'!AU$7:AU$846,MATCH(WatchList!$B185,'All CCC'!$B$7:$B$846,0)))</f>
        <v/>
      </c>
      <c r="AV185" s="856" t="str">
        <f>IF($B185="","",INDEX('All CCC'!AV$7:AV$846,MATCH(WatchList!$B185,'All CCC'!$B$7:$B$846,0)))</f>
        <v/>
      </c>
      <c r="AW185" s="856" t="str">
        <f>IF($B185="","",INDEX('All CCC'!AW$7:AW$846,MATCH(WatchList!$B185,'All CCC'!$B$7:$B$846,0)))</f>
        <v/>
      </c>
      <c r="AX185" s="856" t="str">
        <f>IF($B185="","",INDEX('All CCC'!AX$7:AX$846,MATCH(WatchList!$B185,'All CCC'!$B$7:$B$846,0)))</f>
        <v/>
      </c>
      <c r="AY185" s="856" t="str">
        <f>IF($B185="","",INDEX('All CCC'!AY$7:AY$846,MATCH(WatchList!$B185,'All CCC'!$B$7:$B$846,0)))</f>
        <v/>
      </c>
      <c r="AZ185" s="856" t="str">
        <f>IF($B185="","",INDEX('All CCC'!AZ$7:AZ$846,MATCH(WatchList!$B185,'All CCC'!$B$7:$B$846,0)))</f>
        <v/>
      </c>
      <c r="BA185" s="856" t="str">
        <f>IF($B185="","",INDEX('All CCC'!BA$7:BA$846,MATCH(WatchList!$B185,'All CCC'!$B$7:$B$846,0)))</f>
        <v/>
      </c>
      <c r="BB185" s="856" t="str">
        <f>IF($B185="","",INDEX('All CCC'!BB$7:BB$846,MATCH(WatchList!$B185,'All CCC'!$B$7:$B$846,0)))</f>
        <v/>
      </c>
      <c r="BC185" s="856" t="str">
        <f>IF($B185="","",INDEX('All CCC'!BC$7:BC$846,MATCH(WatchList!$B185,'All CCC'!$B$7:$B$846,0)))</f>
        <v/>
      </c>
      <c r="BD185" s="856" t="str">
        <f>IF($B185="","",INDEX('All CCC'!BD$7:BD$846,MATCH(WatchList!$B185,'All CCC'!$B$7:$B$846,0)))</f>
        <v/>
      </c>
      <c r="BE185" s="856" t="str">
        <f>IF($B185="","",INDEX('All CCC'!BE$7:BE$846,MATCH(WatchList!$B185,'All CCC'!$B$7:$B$846,0)))</f>
        <v/>
      </c>
      <c r="BF185" s="856" t="str">
        <f>IF($B185="","",INDEX('All CCC'!BF$7:BF$846,MATCH(WatchList!$B185,'All CCC'!$B$7:$B$846,0)))</f>
        <v/>
      </c>
      <c r="BG185" s="856" t="str">
        <f>IF($B185="","",INDEX('All CCC'!BG$7:BG$846,MATCH(WatchList!$B185,'All CCC'!$B$7:$B$846,0)))</f>
        <v/>
      </c>
    </row>
    <row r="186" spans="1:59" x14ac:dyDescent="0.2">
      <c r="A186" s="550" t="str">
        <f>IF($B186="","",INDEX('All CCC'!A$7:A$846,MATCH(WatchList!$B186,'All CCC'!$B$7:$B$846,0)))</f>
        <v/>
      </c>
      <c r="B186" s="31"/>
      <c r="C186" s="856" t="str">
        <f>IF($B186="","",INDEX('All CCC'!C$7:C$846,MATCH(WatchList!$B186,'All CCC'!$B$7:$B$846,0)))</f>
        <v/>
      </c>
      <c r="D186" s="856" t="str">
        <f>IF($B186="","",INDEX('All CCC'!D$7:D$846,MATCH(WatchList!$B186,'All CCC'!$B$7:$B$846,0)))</f>
        <v/>
      </c>
      <c r="E186" s="856" t="str">
        <f>IF($B186="","",INDEX('All CCC'!E$7:E$846,MATCH(WatchList!$B186,'All CCC'!$B$7:$B$846,0)))</f>
        <v/>
      </c>
      <c r="F186" s="856" t="str">
        <f>IF($B186="","",INDEX('All CCC'!F$7:F$846,MATCH(WatchList!$B186,'All CCC'!$B$7:$B$846,0)))</f>
        <v/>
      </c>
      <c r="G186" s="856" t="str">
        <f>IF($B186="","",INDEX('All CCC'!G$7:G$846,MATCH(WatchList!$B186,'All CCC'!$B$7:$B$846,0)))</f>
        <v/>
      </c>
      <c r="H186" s="856" t="str">
        <f>IF($B186="","",INDEX('All CCC'!H$7:H$846,MATCH(WatchList!$B186,'All CCC'!$B$7:$B$846,0)))</f>
        <v/>
      </c>
      <c r="I186" s="856" t="str">
        <f>IF($B186="","",INDEX('All CCC'!I$7:I$846,MATCH(WatchList!$B186,'All CCC'!$B$7:$B$846,0)))</f>
        <v/>
      </c>
      <c r="J186" s="856" t="str">
        <f>IF($B186="","",INDEX('All CCC'!J$7:J$846,MATCH(WatchList!$B186,'All CCC'!$B$7:$B$846,0)))</f>
        <v/>
      </c>
      <c r="K186" s="856" t="str">
        <f>IF($B186="","",INDEX('All CCC'!K$7:K$846,MATCH(WatchList!$B186,'All CCC'!$B$7:$B$846,0)))</f>
        <v/>
      </c>
      <c r="L186" s="856" t="str">
        <f>IF($B186="","",INDEX('All CCC'!L$7:L$846,MATCH(WatchList!$B186,'All CCC'!$B$7:$B$846,0)))</f>
        <v/>
      </c>
      <c r="M186" s="856" t="str">
        <f>IF($B186="","",INDEX('All CCC'!M$7:M$846,MATCH(WatchList!$B186,'All CCC'!$B$7:$B$846,0)))</f>
        <v/>
      </c>
      <c r="N186" s="856" t="str">
        <f>IF($B186="","",INDEX('All CCC'!N$7:N$846,MATCH(WatchList!$B186,'All CCC'!$B$7:$B$846,0)))</f>
        <v/>
      </c>
      <c r="O186" s="856" t="str">
        <f>IF($B186="","",INDEX('All CCC'!O$7:O$846,MATCH(WatchList!$B186,'All CCC'!$B$7:$B$846,0)))</f>
        <v/>
      </c>
      <c r="P186" s="857" t="str">
        <f>IF($B186="","",INDEX('All CCC'!P$7:P$846,MATCH(WatchList!$B186,'All CCC'!$B$7:$B$846,0)))</f>
        <v/>
      </c>
      <c r="Q186" s="857" t="str">
        <f>IF($B186="","",INDEX('All CCC'!Q$7:Q$846,MATCH(WatchList!$B186,'All CCC'!$B$7:$B$846,0)))</f>
        <v/>
      </c>
      <c r="R186" s="856" t="str">
        <f>IF($B186="","",INDEX('All CCC'!R$7:R$846,MATCH(WatchList!$B186,'All CCC'!$B$7:$B$846,0)))</f>
        <v/>
      </c>
      <c r="S186" s="856" t="str">
        <f>IF($B186="","",INDEX('All CCC'!S$7:S$846,MATCH(WatchList!$B186,'All CCC'!$B$7:$B$846,0)))</f>
        <v/>
      </c>
      <c r="T186" s="856" t="str">
        <f>IF($B186="","",INDEX('All CCC'!T$7:T$846,MATCH(WatchList!$B186,'All CCC'!$B$7:$B$846,0)))</f>
        <v/>
      </c>
      <c r="U186" s="856" t="str">
        <f>IF($B186="","",INDEX('All CCC'!U$7:U$846,MATCH(WatchList!$B186,'All CCC'!$B$7:$B$846,0)))</f>
        <v/>
      </c>
      <c r="V186" s="856" t="str">
        <f>IF($B186="","",INDEX('All CCC'!V$7:V$846,MATCH(WatchList!$B186,'All CCC'!$B$7:$B$846,0)))</f>
        <v/>
      </c>
      <c r="W186" s="856" t="str">
        <f>IF($B186="","",INDEX('All CCC'!W$7:W$846,MATCH(WatchList!$B186,'All CCC'!$B$7:$B$846,0)))</f>
        <v/>
      </c>
      <c r="X186" s="856" t="str">
        <f>IF($B186="","",INDEX('All CCC'!X$7:X$846,MATCH(WatchList!$B186,'All CCC'!$B$7:$B$846,0)))</f>
        <v/>
      </c>
      <c r="Y186" s="856" t="str">
        <f>IF($B186="","",INDEX('All CCC'!Y$7:Y$846,MATCH(WatchList!$B186,'All CCC'!$B$7:$B$846,0)))</f>
        <v/>
      </c>
      <c r="Z186" s="856" t="str">
        <f>IF($B186="","",INDEX('All CCC'!Z$7:Z$846,MATCH(WatchList!$B186,'All CCC'!$B$7:$B$846,0)))</f>
        <v/>
      </c>
      <c r="AA186" s="856" t="str">
        <f>IF($B186="","",INDEX('All CCC'!AA$7:AA$846,MATCH(WatchList!$B186,'All CCC'!$B$7:$B$846,0)))</f>
        <v/>
      </c>
      <c r="AB186" s="856" t="str">
        <f>IF($B186="","",INDEX('All CCC'!AB$7:AB$846,MATCH(WatchList!$B186,'All CCC'!$B$7:$B$846,0)))</f>
        <v/>
      </c>
      <c r="AC186" s="856" t="str">
        <f>IF($B186="","",INDEX('All CCC'!AC$7:AC$846,MATCH(WatchList!$B186,'All CCC'!$B$7:$B$846,0)))</f>
        <v/>
      </c>
      <c r="AD186" s="856" t="str">
        <f>IF($B186="","",INDEX('All CCC'!AD$7:AD$846,MATCH(WatchList!$B186,'All CCC'!$B$7:$B$846,0)))</f>
        <v/>
      </c>
      <c r="AE186" s="856" t="str">
        <f>IF($B186="","",INDEX('All CCC'!AE$7:AE$846,MATCH(WatchList!$B186,'All CCC'!$B$7:$B$846,0)))</f>
        <v/>
      </c>
      <c r="AF186" s="856" t="str">
        <f>IF($B186="","",INDEX('All CCC'!AF$7:AF$846,MATCH(WatchList!$B186,'All CCC'!$B$7:$B$846,0)))</f>
        <v/>
      </c>
      <c r="AG186" s="856" t="str">
        <f>IF($B186="","",INDEX('All CCC'!AG$7:AG$846,MATCH(WatchList!$B186,'All CCC'!$B$7:$B$846,0)))</f>
        <v/>
      </c>
      <c r="AH186" s="856" t="str">
        <f>IF($B186="","",INDEX('All CCC'!AH$7:AH$846,MATCH(WatchList!$B186,'All CCC'!$B$7:$B$846,0)))</f>
        <v/>
      </c>
      <c r="AI186" s="856" t="str">
        <f>IF($B186="","",INDEX('All CCC'!AI$7:AI$846,MATCH(WatchList!$B186,'All CCC'!$B$7:$B$846,0)))</f>
        <v/>
      </c>
      <c r="AJ186" s="856" t="str">
        <f>IF($B186="","",INDEX('All CCC'!AJ$7:AJ$846,MATCH(WatchList!$B186,'All CCC'!$B$7:$B$846,0)))</f>
        <v/>
      </c>
      <c r="AK186" s="856" t="str">
        <f>IF($B186="","",INDEX('All CCC'!AK$7:AK$846,MATCH(WatchList!$B186,'All CCC'!$B$7:$B$846,0)))</f>
        <v/>
      </c>
      <c r="AL186" s="856" t="str">
        <f>IF($B186="","",INDEX('All CCC'!AL$7:AL$846,MATCH(WatchList!$B186,'All CCC'!$B$7:$B$846,0)))</f>
        <v/>
      </c>
      <c r="AM186" s="856" t="str">
        <f>IF($B186="","",INDEX('All CCC'!AM$7:AM$846,MATCH(WatchList!$B186,'All CCC'!$B$7:$B$846,0)))</f>
        <v/>
      </c>
      <c r="AN186" s="856" t="str">
        <f>IF($B186="","",INDEX('All CCC'!AN$7:AN$846,MATCH(WatchList!$B186,'All CCC'!$B$7:$B$846,0)))</f>
        <v/>
      </c>
      <c r="AO186" s="856" t="str">
        <f>IF($B186="","",INDEX('All CCC'!AO$7:AO$846,MATCH(WatchList!$B186,'All CCC'!$B$7:$B$846,0)))</f>
        <v/>
      </c>
      <c r="AP186" s="856" t="str">
        <f>IF($B186="","",INDEX('All CCC'!AP$7:AP$846,MATCH(WatchList!$B186,'All CCC'!$B$7:$B$846,0)))</f>
        <v/>
      </c>
      <c r="AQ186" s="856" t="str">
        <f>IF($B186="","",INDEX('All CCC'!AQ$7:AQ$846,MATCH(WatchList!$B186,'All CCC'!$B$7:$B$846,0)))</f>
        <v/>
      </c>
      <c r="AR186" s="856" t="str">
        <f>IF($B186="","",INDEX('All CCC'!AR$7:AR$846,MATCH(WatchList!$B186,'All CCC'!$B$7:$B$846,0)))</f>
        <v/>
      </c>
      <c r="AS186" s="856" t="str">
        <f>IF($B186="","",INDEX('All CCC'!AS$7:AS$846,MATCH(WatchList!$B186,'All CCC'!$B$7:$B$846,0)))</f>
        <v/>
      </c>
      <c r="AT186" s="856" t="str">
        <f>IF($B186="","",INDEX('All CCC'!AT$7:AT$846,MATCH(WatchList!$B186,'All CCC'!$B$7:$B$846,0)))</f>
        <v/>
      </c>
      <c r="AU186" s="856" t="str">
        <f>IF($B186="","",INDEX('All CCC'!AU$7:AU$846,MATCH(WatchList!$B186,'All CCC'!$B$7:$B$846,0)))</f>
        <v/>
      </c>
      <c r="AV186" s="856" t="str">
        <f>IF($B186="","",INDEX('All CCC'!AV$7:AV$846,MATCH(WatchList!$B186,'All CCC'!$B$7:$B$846,0)))</f>
        <v/>
      </c>
      <c r="AW186" s="856" t="str">
        <f>IF($B186="","",INDEX('All CCC'!AW$7:AW$846,MATCH(WatchList!$B186,'All CCC'!$B$7:$B$846,0)))</f>
        <v/>
      </c>
      <c r="AX186" s="856" t="str">
        <f>IF($B186="","",INDEX('All CCC'!AX$7:AX$846,MATCH(WatchList!$B186,'All CCC'!$B$7:$B$846,0)))</f>
        <v/>
      </c>
      <c r="AY186" s="856" t="str">
        <f>IF($B186="","",INDEX('All CCC'!AY$7:AY$846,MATCH(WatchList!$B186,'All CCC'!$B$7:$B$846,0)))</f>
        <v/>
      </c>
      <c r="AZ186" s="856" t="str">
        <f>IF($B186="","",INDEX('All CCC'!AZ$7:AZ$846,MATCH(WatchList!$B186,'All CCC'!$B$7:$B$846,0)))</f>
        <v/>
      </c>
      <c r="BA186" s="856" t="str">
        <f>IF($B186="","",INDEX('All CCC'!BA$7:BA$846,MATCH(WatchList!$B186,'All CCC'!$B$7:$B$846,0)))</f>
        <v/>
      </c>
      <c r="BB186" s="856" t="str">
        <f>IF($B186="","",INDEX('All CCC'!BB$7:BB$846,MATCH(WatchList!$B186,'All CCC'!$B$7:$B$846,0)))</f>
        <v/>
      </c>
      <c r="BC186" s="856" t="str">
        <f>IF($B186="","",INDEX('All CCC'!BC$7:BC$846,MATCH(WatchList!$B186,'All CCC'!$B$7:$B$846,0)))</f>
        <v/>
      </c>
      <c r="BD186" s="856" t="str">
        <f>IF($B186="","",INDEX('All CCC'!BD$7:BD$846,MATCH(WatchList!$B186,'All CCC'!$B$7:$B$846,0)))</f>
        <v/>
      </c>
      <c r="BE186" s="856" t="str">
        <f>IF($B186="","",INDEX('All CCC'!BE$7:BE$846,MATCH(WatchList!$B186,'All CCC'!$B$7:$B$846,0)))</f>
        <v/>
      </c>
      <c r="BF186" s="856" t="str">
        <f>IF($B186="","",INDEX('All CCC'!BF$7:BF$846,MATCH(WatchList!$B186,'All CCC'!$B$7:$B$846,0)))</f>
        <v/>
      </c>
      <c r="BG186" s="856" t="str">
        <f>IF($B186="","",INDEX('All CCC'!BG$7:BG$846,MATCH(WatchList!$B186,'All CCC'!$B$7:$B$846,0)))</f>
        <v/>
      </c>
    </row>
    <row r="187" spans="1:59" x14ac:dyDescent="0.2">
      <c r="A187" s="550" t="str">
        <f>IF($B187="","",INDEX('All CCC'!A$7:A$846,MATCH(WatchList!$B187,'All CCC'!$B$7:$B$846,0)))</f>
        <v/>
      </c>
      <c r="B187" s="31"/>
      <c r="C187" s="856" t="str">
        <f>IF($B187="","",INDEX('All CCC'!C$7:C$846,MATCH(WatchList!$B187,'All CCC'!$B$7:$B$846,0)))</f>
        <v/>
      </c>
      <c r="D187" s="856" t="str">
        <f>IF($B187="","",INDEX('All CCC'!D$7:D$846,MATCH(WatchList!$B187,'All CCC'!$B$7:$B$846,0)))</f>
        <v/>
      </c>
      <c r="E187" s="856" t="str">
        <f>IF($B187="","",INDEX('All CCC'!E$7:E$846,MATCH(WatchList!$B187,'All CCC'!$B$7:$B$846,0)))</f>
        <v/>
      </c>
      <c r="F187" s="856" t="str">
        <f>IF($B187="","",INDEX('All CCC'!F$7:F$846,MATCH(WatchList!$B187,'All CCC'!$B$7:$B$846,0)))</f>
        <v/>
      </c>
      <c r="G187" s="856" t="str">
        <f>IF($B187="","",INDEX('All CCC'!G$7:G$846,MATCH(WatchList!$B187,'All CCC'!$B$7:$B$846,0)))</f>
        <v/>
      </c>
      <c r="H187" s="856" t="str">
        <f>IF($B187="","",INDEX('All CCC'!H$7:H$846,MATCH(WatchList!$B187,'All CCC'!$B$7:$B$846,0)))</f>
        <v/>
      </c>
      <c r="I187" s="856" t="str">
        <f>IF($B187="","",INDEX('All CCC'!I$7:I$846,MATCH(WatchList!$B187,'All CCC'!$B$7:$B$846,0)))</f>
        <v/>
      </c>
      <c r="J187" s="856" t="str">
        <f>IF($B187="","",INDEX('All CCC'!J$7:J$846,MATCH(WatchList!$B187,'All CCC'!$B$7:$B$846,0)))</f>
        <v/>
      </c>
      <c r="K187" s="856" t="str">
        <f>IF($B187="","",INDEX('All CCC'!K$7:K$846,MATCH(WatchList!$B187,'All CCC'!$B$7:$B$846,0)))</f>
        <v/>
      </c>
      <c r="L187" s="856" t="str">
        <f>IF($B187="","",INDEX('All CCC'!L$7:L$846,MATCH(WatchList!$B187,'All CCC'!$B$7:$B$846,0)))</f>
        <v/>
      </c>
      <c r="M187" s="856" t="str">
        <f>IF($B187="","",INDEX('All CCC'!M$7:M$846,MATCH(WatchList!$B187,'All CCC'!$B$7:$B$846,0)))</f>
        <v/>
      </c>
      <c r="N187" s="856" t="str">
        <f>IF($B187="","",INDEX('All CCC'!N$7:N$846,MATCH(WatchList!$B187,'All CCC'!$B$7:$B$846,0)))</f>
        <v/>
      </c>
      <c r="O187" s="856" t="str">
        <f>IF($B187="","",INDEX('All CCC'!O$7:O$846,MATCH(WatchList!$B187,'All CCC'!$B$7:$B$846,0)))</f>
        <v/>
      </c>
      <c r="P187" s="857" t="str">
        <f>IF($B187="","",INDEX('All CCC'!P$7:P$846,MATCH(WatchList!$B187,'All CCC'!$B$7:$B$846,0)))</f>
        <v/>
      </c>
      <c r="Q187" s="857" t="str">
        <f>IF($B187="","",INDEX('All CCC'!Q$7:Q$846,MATCH(WatchList!$B187,'All CCC'!$B$7:$B$846,0)))</f>
        <v/>
      </c>
      <c r="R187" s="856" t="str">
        <f>IF($B187="","",INDEX('All CCC'!R$7:R$846,MATCH(WatchList!$B187,'All CCC'!$B$7:$B$846,0)))</f>
        <v/>
      </c>
      <c r="S187" s="856" t="str">
        <f>IF($B187="","",INDEX('All CCC'!S$7:S$846,MATCH(WatchList!$B187,'All CCC'!$B$7:$B$846,0)))</f>
        <v/>
      </c>
      <c r="T187" s="856" t="str">
        <f>IF($B187="","",INDEX('All CCC'!T$7:T$846,MATCH(WatchList!$B187,'All CCC'!$B$7:$B$846,0)))</f>
        <v/>
      </c>
      <c r="U187" s="856" t="str">
        <f>IF($B187="","",INDEX('All CCC'!U$7:U$846,MATCH(WatchList!$B187,'All CCC'!$B$7:$B$846,0)))</f>
        <v/>
      </c>
      <c r="V187" s="856" t="str">
        <f>IF($B187="","",INDEX('All CCC'!V$7:V$846,MATCH(WatchList!$B187,'All CCC'!$B$7:$B$846,0)))</f>
        <v/>
      </c>
      <c r="W187" s="856" t="str">
        <f>IF($B187="","",INDEX('All CCC'!W$7:W$846,MATCH(WatchList!$B187,'All CCC'!$B$7:$B$846,0)))</f>
        <v/>
      </c>
      <c r="X187" s="856" t="str">
        <f>IF($B187="","",INDEX('All CCC'!X$7:X$846,MATCH(WatchList!$B187,'All CCC'!$B$7:$B$846,0)))</f>
        <v/>
      </c>
      <c r="Y187" s="856" t="str">
        <f>IF($B187="","",INDEX('All CCC'!Y$7:Y$846,MATCH(WatchList!$B187,'All CCC'!$B$7:$B$846,0)))</f>
        <v/>
      </c>
      <c r="Z187" s="856" t="str">
        <f>IF($B187="","",INDEX('All CCC'!Z$7:Z$846,MATCH(WatchList!$B187,'All CCC'!$B$7:$B$846,0)))</f>
        <v/>
      </c>
      <c r="AA187" s="856" t="str">
        <f>IF($B187="","",INDEX('All CCC'!AA$7:AA$846,MATCH(WatchList!$B187,'All CCC'!$B$7:$B$846,0)))</f>
        <v/>
      </c>
      <c r="AB187" s="856" t="str">
        <f>IF($B187="","",INDEX('All CCC'!AB$7:AB$846,MATCH(WatchList!$B187,'All CCC'!$B$7:$B$846,0)))</f>
        <v/>
      </c>
      <c r="AC187" s="856" t="str">
        <f>IF($B187="","",INDEX('All CCC'!AC$7:AC$846,MATCH(WatchList!$B187,'All CCC'!$B$7:$B$846,0)))</f>
        <v/>
      </c>
      <c r="AD187" s="856" t="str">
        <f>IF($B187="","",INDEX('All CCC'!AD$7:AD$846,MATCH(WatchList!$B187,'All CCC'!$B$7:$B$846,0)))</f>
        <v/>
      </c>
      <c r="AE187" s="856" t="str">
        <f>IF($B187="","",INDEX('All CCC'!AE$7:AE$846,MATCH(WatchList!$B187,'All CCC'!$B$7:$B$846,0)))</f>
        <v/>
      </c>
      <c r="AF187" s="856" t="str">
        <f>IF($B187="","",INDEX('All CCC'!AF$7:AF$846,MATCH(WatchList!$B187,'All CCC'!$B$7:$B$846,0)))</f>
        <v/>
      </c>
      <c r="AG187" s="856" t="str">
        <f>IF($B187="","",INDEX('All CCC'!AG$7:AG$846,MATCH(WatchList!$B187,'All CCC'!$B$7:$B$846,0)))</f>
        <v/>
      </c>
      <c r="AH187" s="856" t="str">
        <f>IF($B187="","",INDEX('All CCC'!AH$7:AH$846,MATCH(WatchList!$B187,'All CCC'!$B$7:$B$846,0)))</f>
        <v/>
      </c>
      <c r="AI187" s="856" t="str">
        <f>IF($B187="","",INDEX('All CCC'!AI$7:AI$846,MATCH(WatchList!$B187,'All CCC'!$B$7:$B$846,0)))</f>
        <v/>
      </c>
      <c r="AJ187" s="856" t="str">
        <f>IF($B187="","",INDEX('All CCC'!AJ$7:AJ$846,MATCH(WatchList!$B187,'All CCC'!$B$7:$B$846,0)))</f>
        <v/>
      </c>
      <c r="AK187" s="856" t="str">
        <f>IF($B187="","",INDEX('All CCC'!AK$7:AK$846,MATCH(WatchList!$B187,'All CCC'!$B$7:$B$846,0)))</f>
        <v/>
      </c>
      <c r="AL187" s="856" t="str">
        <f>IF($B187="","",INDEX('All CCC'!AL$7:AL$846,MATCH(WatchList!$B187,'All CCC'!$B$7:$B$846,0)))</f>
        <v/>
      </c>
      <c r="AM187" s="856" t="str">
        <f>IF($B187="","",INDEX('All CCC'!AM$7:AM$846,MATCH(WatchList!$B187,'All CCC'!$B$7:$B$846,0)))</f>
        <v/>
      </c>
      <c r="AN187" s="856" t="str">
        <f>IF($B187="","",INDEX('All CCC'!AN$7:AN$846,MATCH(WatchList!$B187,'All CCC'!$B$7:$B$846,0)))</f>
        <v/>
      </c>
      <c r="AO187" s="856" t="str">
        <f>IF($B187="","",INDEX('All CCC'!AO$7:AO$846,MATCH(WatchList!$B187,'All CCC'!$B$7:$B$846,0)))</f>
        <v/>
      </c>
      <c r="AP187" s="856" t="str">
        <f>IF($B187="","",INDEX('All CCC'!AP$7:AP$846,MATCH(WatchList!$B187,'All CCC'!$B$7:$B$846,0)))</f>
        <v/>
      </c>
      <c r="AQ187" s="856" t="str">
        <f>IF($B187="","",INDEX('All CCC'!AQ$7:AQ$846,MATCH(WatchList!$B187,'All CCC'!$B$7:$B$846,0)))</f>
        <v/>
      </c>
      <c r="AR187" s="856" t="str">
        <f>IF($B187="","",INDEX('All CCC'!AR$7:AR$846,MATCH(WatchList!$B187,'All CCC'!$B$7:$B$846,0)))</f>
        <v/>
      </c>
      <c r="AS187" s="856" t="str">
        <f>IF($B187="","",INDEX('All CCC'!AS$7:AS$846,MATCH(WatchList!$B187,'All CCC'!$B$7:$B$846,0)))</f>
        <v/>
      </c>
      <c r="AT187" s="856" t="str">
        <f>IF($B187="","",INDEX('All CCC'!AT$7:AT$846,MATCH(WatchList!$B187,'All CCC'!$B$7:$B$846,0)))</f>
        <v/>
      </c>
      <c r="AU187" s="856" t="str">
        <f>IF($B187="","",INDEX('All CCC'!AU$7:AU$846,MATCH(WatchList!$B187,'All CCC'!$B$7:$B$846,0)))</f>
        <v/>
      </c>
      <c r="AV187" s="856" t="str">
        <f>IF($B187="","",INDEX('All CCC'!AV$7:AV$846,MATCH(WatchList!$B187,'All CCC'!$B$7:$B$846,0)))</f>
        <v/>
      </c>
      <c r="AW187" s="856" t="str">
        <f>IF($B187="","",INDEX('All CCC'!AW$7:AW$846,MATCH(WatchList!$B187,'All CCC'!$B$7:$B$846,0)))</f>
        <v/>
      </c>
      <c r="AX187" s="856" t="str">
        <f>IF($B187="","",INDEX('All CCC'!AX$7:AX$846,MATCH(WatchList!$B187,'All CCC'!$B$7:$B$846,0)))</f>
        <v/>
      </c>
      <c r="AY187" s="856" t="str">
        <f>IF($B187="","",INDEX('All CCC'!AY$7:AY$846,MATCH(WatchList!$B187,'All CCC'!$B$7:$B$846,0)))</f>
        <v/>
      </c>
      <c r="AZ187" s="856" t="str">
        <f>IF($B187="","",INDEX('All CCC'!AZ$7:AZ$846,MATCH(WatchList!$B187,'All CCC'!$B$7:$B$846,0)))</f>
        <v/>
      </c>
      <c r="BA187" s="856" t="str">
        <f>IF($B187="","",INDEX('All CCC'!BA$7:BA$846,MATCH(WatchList!$B187,'All CCC'!$B$7:$B$846,0)))</f>
        <v/>
      </c>
      <c r="BB187" s="856" t="str">
        <f>IF($B187="","",INDEX('All CCC'!BB$7:BB$846,MATCH(WatchList!$B187,'All CCC'!$B$7:$B$846,0)))</f>
        <v/>
      </c>
      <c r="BC187" s="856" t="str">
        <f>IF($B187="","",INDEX('All CCC'!BC$7:BC$846,MATCH(WatchList!$B187,'All CCC'!$B$7:$B$846,0)))</f>
        <v/>
      </c>
      <c r="BD187" s="856" t="str">
        <f>IF($B187="","",INDEX('All CCC'!BD$7:BD$846,MATCH(WatchList!$B187,'All CCC'!$B$7:$B$846,0)))</f>
        <v/>
      </c>
      <c r="BE187" s="856" t="str">
        <f>IF($B187="","",INDEX('All CCC'!BE$7:BE$846,MATCH(WatchList!$B187,'All CCC'!$B$7:$B$846,0)))</f>
        <v/>
      </c>
      <c r="BF187" s="856" t="str">
        <f>IF($B187="","",INDEX('All CCC'!BF$7:BF$846,MATCH(WatchList!$B187,'All CCC'!$B$7:$B$846,0)))</f>
        <v/>
      </c>
      <c r="BG187" s="856" t="str">
        <f>IF($B187="","",INDEX('All CCC'!BG$7:BG$846,MATCH(WatchList!$B187,'All CCC'!$B$7:$B$846,0)))</f>
        <v/>
      </c>
    </row>
    <row r="188" spans="1:59" x14ac:dyDescent="0.2">
      <c r="A188" s="550" t="str">
        <f>IF($B188="","",INDEX('All CCC'!A$7:A$846,MATCH(WatchList!$B188,'All CCC'!$B$7:$B$846,0)))</f>
        <v/>
      </c>
      <c r="B188" s="31"/>
      <c r="C188" s="856" t="str">
        <f>IF($B188="","",INDEX('All CCC'!C$7:C$846,MATCH(WatchList!$B188,'All CCC'!$B$7:$B$846,0)))</f>
        <v/>
      </c>
      <c r="D188" s="856" t="str">
        <f>IF($B188="","",INDEX('All CCC'!D$7:D$846,MATCH(WatchList!$B188,'All CCC'!$B$7:$B$846,0)))</f>
        <v/>
      </c>
      <c r="E188" s="856" t="str">
        <f>IF($B188="","",INDEX('All CCC'!E$7:E$846,MATCH(WatchList!$B188,'All CCC'!$B$7:$B$846,0)))</f>
        <v/>
      </c>
      <c r="F188" s="856" t="str">
        <f>IF($B188="","",INDEX('All CCC'!F$7:F$846,MATCH(WatchList!$B188,'All CCC'!$B$7:$B$846,0)))</f>
        <v/>
      </c>
      <c r="G188" s="856" t="str">
        <f>IF($B188="","",INDEX('All CCC'!G$7:G$846,MATCH(WatchList!$B188,'All CCC'!$B$7:$B$846,0)))</f>
        <v/>
      </c>
      <c r="H188" s="856" t="str">
        <f>IF($B188="","",INDEX('All CCC'!H$7:H$846,MATCH(WatchList!$B188,'All CCC'!$B$7:$B$846,0)))</f>
        <v/>
      </c>
      <c r="I188" s="856" t="str">
        <f>IF($B188="","",INDEX('All CCC'!I$7:I$846,MATCH(WatchList!$B188,'All CCC'!$B$7:$B$846,0)))</f>
        <v/>
      </c>
      <c r="J188" s="856" t="str">
        <f>IF($B188="","",INDEX('All CCC'!J$7:J$846,MATCH(WatchList!$B188,'All CCC'!$B$7:$B$846,0)))</f>
        <v/>
      </c>
      <c r="K188" s="856" t="str">
        <f>IF($B188="","",INDEX('All CCC'!K$7:K$846,MATCH(WatchList!$B188,'All CCC'!$B$7:$B$846,0)))</f>
        <v/>
      </c>
      <c r="L188" s="856" t="str">
        <f>IF($B188="","",INDEX('All CCC'!L$7:L$846,MATCH(WatchList!$B188,'All CCC'!$B$7:$B$846,0)))</f>
        <v/>
      </c>
      <c r="M188" s="856" t="str">
        <f>IF($B188="","",INDEX('All CCC'!M$7:M$846,MATCH(WatchList!$B188,'All CCC'!$B$7:$B$846,0)))</f>
        <v/>
      </c>
      <c r="N188" s="856" t="str">
        <f>IF($B188="","",INDEX('All CCC'!N$7:N$846,MATCH(WatchList!$B188,'All CCC'!$B$7:$B$846,0)))</f>
        <v/>
      </c>
      <c r="O188" s="856" t="str">
        <f>IF($B188="","",INDEX('All CCC'!O$7:O$846,MATCH(WatchList!$B188,'All CCC'!$B$7:$B$846,0)))</f>
        <v/>
      </c>
      <c r="P188" s="857" t="str">
        <f>IF($B188="","",INDEX('All CCC'!P$7:P$846,MATCH(WatchList!$B188,'All CCC'!$B$7:$B$846,0)))</f>
        <v/>
      </c>
      <c r="Q188" s="857" t="str">
        <f>IF($B188="","",INDEX('All CCC'!Q$7:Q$846,MATCH(WatchList!$B188,'All CCC'!$B$7:$B$846,0)))</f>
        <v/>
      </c>
      <c r="R188" s="856" t="str">
        <f>IF($B188="","",INDEX('All CCC'!R$7:R$846,MATCH(WatchList!$B188,'All CCC'!$B$7:$B$846,0)))</f>
        <v/>
      </c>
      <c r="S188" s="856" t="str">
        <f>IF($B188="","",INDEX('All CCC'!S$7:S$846,MATCH(WatchList!$B188,'All CCC'!$B$7:$B$846,0)))</f>
        <v/>
      </c>
      <c r="T188" s="856" t="str">
        <f>IF($B188="","",INDEX('All CCC'!T$7:T$846,MATCH(WatchList!$B188,'All CCC'!$B$7:$B$846,0)))</f>
        <v/>
      </c>
      <c r="U188" s="856" t="str">
        <f>IF($B188="","",INDEX('All CCC'!U$7:U$846,MATCH(WatchList!$B188,'All CCC'!$B$7:$B$846,0)))</f>
        <v/>
      </c>
      <c r="V188" s="856" t="str">
        <f>IF($B188="","",INDEX('All CCC'!V$7:V$846,MATCH(WatchList!$B188,'All CCC'!$B$7:$B$846,0)))</f>
        <v/>
      </c>
      <c r="W188" s="856" t="str">
        <f>IF($B188="","",INDEX('All CCC'!W$7:W$846,MATCH(WatchList!$B188,'All CCC'!$B$7:$B$846,0)))</f>
        <v/>
      </c>
      <c r="X188" s="856" t="str">
        <f>IF($B188="","",INDEX('All CCC'!X$7:X$846,MATCH(WatchList!$B188,'All CCC'!$B$7:$B$846,0)))</f>
        <v/>
      </c>
      <c r="Y188" s="856" t="str">
        <f>IF($B188="","",INDEX('All CCC'!Y$7:Y$846,MATCH(WatchList!$B188,'All CCC'!$B$7:$B$846,0)))</f>
        <v/>
      </c>
      <c r="Z188" s="856" t="str">
        <f>IF($B188="","",INDEX('All CCC'!Z$7:Z$846,MATCH(WatchList!$B188,'All CCC'!$B$7:$B$846,0)))</f>
        <v/>
      </c>
      <c r="AA188" s="856" t="str">
        <f>IF($B188="","",INDEX('All CCC'!AA$7:AA$846,MATCH(WatchList!$B188,'All CCC'!$B$7:$B$846,0)))</f>
        <v/>
      </c>
      <c r="AB188" s="856" t="str">
        <f>IF($B188="","",INDEX('All CCC'!AB$7:AB$846,MATCH(WatchList!$B188,'All CCC'!$B$7:$B$846,0)))</f>
        <v/>
      </c>
      <c r="AC188" s="856" t="str">
        <f>IF($B188="","",INDEX('All CCC'!AC$7:AC$846,MATCH(WatchList!$B188,'All CCC'!$B$7:$B$846,0)))</f>
        <v/>
      </c>
      <c r="AD188" s="856" t="str">
        <f>IF($B188="","",INDEX('All CCC'!AD$7:AD$846,MATCH(WatchList!$B188,'All CCC'!$B$7:$B$846,0)))</f>
        <v/>
      </c>
      <c r="AE188" s="856" t="str">
        <f>IF($B188="","",INDEX('All CCC'!AE$7:AE$846,MATCH(WatchList!$B188,'All CCC'!$B$7:$B$846,0)))</f>
        <v/>
      </c>
      <c r="AF188" s="856" t="str">
        <f>IF($B188="","",INDEX('All CCC'!AF$7:AF$846,MATCH(WatchList!$B188,'All CCC'!$B$7:$B$846,0)))</f>
        <v/>
      </c>
      <c r="AG188" s="856" t="str">
        <f>IF($B188="","",INDEX('All CCC'!AG$7:AG$846,MATCH(WatchList!$B188,'All CCC'!$B$7:$B$846,0)))</f>
        <v/>
      </c>
      <c r="AH188" s="856" t="str">
        <f>IF($B188="","",INDEX('All CCC'!AH$7:AH$846,MATCH(WatchList!$B188,'All CCC'!$B$7:$B$846,0)))</f>
        <v/>
      </c>
      <c r="AI188" s="856" t="str">
        <f>IF($B188="","",INDEX('All CCC'!AI$7:AI$846,MATCH(WatchList!$B188,'All CCC'!$B$7:$B$846,0)))</f>
        <v/>
      </c>
      <c r="AJ188" s="856" t="str">
        <f>IF($B188="","",INDEX('All CCC'!AJ$7:AJ$846,MATCH(WatchList!$B188,'All CCC'!$B$7:$B$846,0)))</f>
        <v/>
      </c>
      <c r="AK188" s="856" t="str">
        <f>IF($B188="","",INDEX('All CCC'!AK$7:AK$846,MATCH(WatchList!$B188,'All CCC'!$B$7:$B$846,0)))</f>
        <v/>
      </c>
      <c r="AL188" s="856" t="str">
        <f>IF($B188="","",INDEX('All CCC'!AL$7:AL$846,MATCH(WatchList!$B188,'All CCC'!$B$7:$B$846,0)))</f>
        <v/>
      </c>
      <c r="AM188" s="856" t="str">
        <f>IF($B188="","",INDEX('All CCC'!AM$7:AM$846,MATCH(WatchList!$B188,'All CCC'!$B$7:$B$846,0)))</f>
        <v/>
      </c>
      <c r="AN188" s="856" t="str">
        <f>IF($B188="","",INDEX('All CCC'!AN$7:AN$846,MATCH(WatchList!$B188,'All CCC'!$B$7:$B$846,0)))</f>
        <v/>
      </c>
      <c r="AO188" s="856" t="str">
        <f>IF($B188="","",INDEX('All CCC'!AO$7:AO$846,MATCH(WatchList!$B188,'All CCC'!$B$7:$B$846,0)))</f>
        <v/>
      </c>
      <c r="AP188" s="856" t="str">
        <f>IF($B188="","",INDEX('All CCC'!AP$7:AP$846,MATCH(WatchList!$B188,'All CCC'!$B$7:$B$846,0)))</f>
        <v/>
      </c>
      <c r="AQ188" s="856" t="str">
        <f>IF($B188="","",INDEX('All CCC'!AQ$7:AQ$846,MATCH(WatchList!$B188,'All CCC'!$B$7:$B$846,0)))</f>
        <v/>
      </c>
      <c r="AR188" s="856" t="str">
        <f>IF($B188="","",INDEX('All CCC'!AR$7:AR$846,MATCH(WatchList!$B188,'All CCC'!$B$7:$B$846,0)))</f>
        <v/>
      </c>
      <c r="AS188" s="856" t="str">
        <f>IF($B188="","",INDEX('All CCC'!AS$7:AS$846,MATCH(WatchList!$B188,'All CCC'!$B$7:$B$846,0)))</f>
        <v/>
      </c>
      <c r="AT188" s="856" t="str">
        <f>IF($B188="","",INDEX('All CCC'!AT$7:AT$846,MATCH(WatchList!$B188,'All CCC'!$B$7:$B$846,0)))</f>
        <v/>
      </c>
      <c r="AU188" s="856" t="str">
        <f>IF($B188="","",INDEX('All CCC'!AU$7:AU$846,MATCH(WatchList!$B188,'All CCC'!$B$7:$B$846,0)))</f>
        <v/>
      </c>
      <c r="AV188" s="856" t="str">
        <f>IF($B188="","",INDEX('All CCC'!AV$7:AV$846,MATCH(WatchList!$B188,'All CCC'!$B$7:$B$846,0)))</f>
        <v/>
      </c>
      <c r="AW188" s="856" t="str">
        <f>IF($B188="","",INDEX('All CCC'!AW$7:AW$846,MATCH(WatchList!$B188,'All CCC'!$B$7:$B$846,0)))</f>
        <v/>
      </c>
      <c r="AX188" s="856" t="str">
        <f>IF($B188="","",INDEX('All CCC'!AX$7:AX$846,MATCH(WatchList!$B188,'All CCC'!$B$7:$B$846,0)))</f>
        <v/>
      </c>
      <c r="AY188" s="856" t="str">
        <f>IF($B188="","",INDEX('All CCC'!AY$7:AY$846,MATCH(WatchList!$B188,'All CCC'!$B$7:$B$846,0)))</f>
        <v/>
      </c>
      <c r="AZ188" s="856" t="str">
        <f>IF($B188="","",INDEX('All CCC'!AZ$7:AZ$846,MATCH(WatchList!$B188,'All CCC'!$B$7:$B$846,0)))</f>
        <v/>
      </c>
      <c r="BA188" s="856" t="str">
        <f>IF($B188="","",INDEX('All CCC'!BA$7:BA$846,MATCH(WatchList!$B188,'All CCC'!$B$7:$B$846,0)))</f>
        <v/>
      </c>
      <c r="BB188" s="856" t="str">
        <f>IF($B188="","",INDEX('All CCC'!BB$7:BB$846,MATCH(WatchList!$B188,'All CCC'!$B$7:$B$846,0)))</f>
        <v/>
      </c>
      <c r="BC188" s="856" t="str">
        <f>IF($B188="","",INDEX('All CCC'!BC$7:BC$846,MATCH(WatchList!$B188,'All CCC'!$B$7:$B$846,0)))</f>
        <v/>
      </c>
      <c r="BD188" s="856" t="str">
        <f>IF($B188="","",INDEX('All CCC'!BD$7:BD$846,MATCH(WatchList!$B188,'All CCC'!$B$7:$B$846,0)))</f>
        <v/>
      </c>
      <c r="BE188" s="856" t="str">
        <f>IF($B188="","",INDEX('All CCC'!BE$7:BE$846,MATCH(WatchList!$B188,'All CCC'!$B$7:$B$846,0)))</f>
        <v/>
      </c>
      <c r="BF188" s="856" t="str">
        <f>IF($B188="","",INDEX('All CCC'!BF$7:BF$846,MATCH(WatchList!$B188,'All CCC'!$B$7:$B$846,0)))</f>
        <v/>
      </c>
      <c r="BG188" s="856" t="str">
        <f>IF($B188="","",INDEX('All CCC'!BG$7:BG$846,MATCH(WatchList!$B188,'All CCC'!$B$7:$B$846,0)))</f>
        <v/>
      </c>
    </row>
    <row r="189" spans="1:59" x14ac:dyDescent="0.2">
      <c r="A189" s="550" t="str">
        <f>IF($B189="","",INDEX('All CCC'!A$7:A$846,MATCH(WatchList!$B189,'All CCC'!$B$7:$B$846,0)))</f>
        <v/>
      </c>
      <c r="B189" s="31"/>
      <c r="C189" s="856" t="str">
        <f>IF($B189="","",INDEX('All CCC'!C$7:C$846,MATCH(WatchList!$B189,'All CCC'!$B$7:$B$846,0)))</f>
        <v/>
      </c>
      <c r="D189" s="856" t="str">
        <f>IF($B189="","",INDEX('All CCC'!D$7:D$846,MATCH(WatchList!$B189,'All CCC'!$B$7:$B$846,0)))</f>
        <v/>
      </c>
      <c r="E189" s="856" t="str">
        <f>IF($B189="","",INDEX('All CCC'!E$7:E$846,MATCH(WatchList!$B189,'All CCC'!$B$7:$B$846,0)))</f>
        <v/>
      </c>
      <c r="F189" s="856" t="str">
        <f>IF($B189="","",INDEX('All CCC'!F$7:F$846,MATCH(WatchList!$B189,'All CCC'!$B$7:$B$846,0)))</f>
        <v/>
      </c>
      <c r="G189" s="856" t="str">
        <f>IF($B189="","",INDEX('All CCC'!G$7:G$846,MATCH(WatchList!$B189,'All CCC'!$B$7:$B$846,0)))</f>
        <v/>
      </c>
      <c r="H189" s="856" t="str">
        <f>IF($B189="","",INDEX('All CCC'!H$7:H$846,MATCH(WatchList!$B189,'All CCC'!$B$7:$B$846,0)))</f>
        <v/>
      </c>
      <c r="I189" s="856" t="str">
        <f>IF($B189="","",INDEX('All CCC'!I$7:I$846,MATCH(WatchList!$B189,'All CCC'!$B$7:$B$846,0)))</f>
        <v/>
      </c>
      <c r="J189" s="856" t="str">
        <f>IF($B189="","",INDEX('All CCC'!J$7:J$846,MATCH(WatchList!$B189,'All CCC'!$B$7:$B$846,0)))</f>
        <v/>
      </c>
      <c r="K189" s="856" t="str">
        <f>IF($B189="","",INDEX('All CCC'!K$7:K$846,MATCH(WatchList!$B189,'All CCC'!$B$7:$B$846,0)))</f>
        <v/>
      </c>
      <c r="L189" s="856" t="str">
        <f>IF($B189="","",INDEX('All CCC'!L$7:L$846,MATCH(WatchList!$B189,'All CCC'!$B$7:$B$846,0)))</f>
        <v/>
      </c>
      <c r="M189" s="856" t="str">
        <f>IF($B189="","",INDEX('All CCC'!M$7:M$846,MATCH(WatchList!$B189,'All CCC'!$B$7:$B$846,0)))</f>
        <v/>
      </c>
      <c r="N189" s="856" t="str">
        <f>IF($B189="","",INDEX('All CCC'!N$7:N$846,MATCH(WatchList!$B189,'All CCC'!$B$7:$B$846,0)))</f>
        <v/>
      </c>
      <c r="O189" s="856" t="str">
        <f>IF($B189="","",INDEX('All CCC'!O$7:O$846,MATCH(WatchList!$B189,'All CCC'!$B$7:$B$846,0)))</f>
        <v/>
      </c>
      <c r="P189" s="857" t="str">
        <f>IF($B189="","",INDEX('All CCC'!P$7:P$846,MATCH(WatchList!$B189,'All CCC'!$B$7:$B$846,0)))</f>
        <v/>
      </c>
      <c r="Q189" s="857" t="str">
        <f>IF($B189="","",INDEX('All CCC'!Q$7:Q$846,MATCH(WatchList!$B189,'All CCC'!$B$7:$B$846,0)))</f>
        <v/>
      </c>
      <c r="R189" s="856" t="str">
        <f>IF($B189="","",INDEX('All CCC'!R$7:R$846,MATCH(WatchList!$B189,'All CCC'!$B$7:$B$846,0)))</f>
        <v/>
      </c>
      <c r="S189" s="856" t="str">
        <f>IF($B189="","",INDEX('All CCC'!S$7:S$846,MATCH(WatchList!$B189,'All CCC'!$B$7:$B$846,0)))</f>
        <v/>
      </c>
      <c r="T189" s="856" t="str">
        <f>IF($B189="","",INDEX('All CCC'!T$7:T$846,MATCH(WatchList!$B189,'All CCC'!$B$7:$B$846,0)))</f>
        <v/>
      </c>
      <c r="U189" s="856" t="str">
        <f>IF($B189="","",INDEX('All CCC'!U$7:U$846,MATCH(WatchList!$B189,'All CCC'!$B$7:$B$846,0)))</f>
        <v/>
      </c>
      <c r="V189" s="856" t="str">
        <f>IF($B189="","",INDEX('All CCC'!V$7:V$846,MATCH(WatchList!$B189,'All CCC'!$B$7:$B$846,0)))</f>
        <v/>
      </c>
      <c r="W189" s="856" t="str">
        <f>IF($B189="","",INDEX('All CCC'!W$7:W$846,MATCH(WatchList!$B189,'All CCC'!$B$7:$B$846,0)))</f>
        <v/>
      </c>
      <c r="X189" s="856" t="str">
        <f>IF($B189="","",INDEX('All CCC'!X$7:X$846,MATCH(WatchList!$B189,'All CCC'!$B$7:$B$846,0)))</f>
        <v/>
      </c>
      <c r="Y189" s="856" t="str">
        <f>IF($B189="","",INDEX('All CCC'!Y$7:Y$846,MATCH(WatchList!$B189,'All CCC'!$B$7:$B$846,0)))</f>
        <v/>
      </c>
      <c r="Z189" s="856" t="str">
        <f>IF($B189="","",INDEX('All CCC'!Z$7:Z$846,MATCH(WatchList!$B189,'All CCC'!$B$7:$B$846,0)))</f>
        <v/>
      </c>
      <c r="AA189" s="856" t="str">
        <f>IF($B189="","",INDEX('All CCC'!AA$7:AA$846,MATCH(WatchList!$B189,'All CCC'!$B$7:$B$846,0)))</f>
        <v/>
      </c>
      <c r="AB189" s="856" t="str">
        <f>IF($B189="","",INDEX('All CCC'!AB$7:AB$846,MATCH(WatchList!$B189,'All CCC'!$B$7:$B$846,0)))</f>
        <v/>
      </c>
      <c r="AC189" s="856" t="str">
        <f>IF($B189="","",INDEX('All CCC'!AC$7:AC$846,MATCH(WatchList!$B189,'All CCC'!$B$7:$B$846,0)))</f>
        <v/>
      </c>
      <c r="AD189" s="856" t="str">
        <f>IF($B189="","",INDEX('All CCC'!AD$7:AD$846,MATCH(WatchList!$B189,'All CCC'!$B$7:$B$846,0)))</f>
        <v/>
      </c>
      <c r="AE189" s="856" t="str">
        <f>IF($B189="","",INDEX('All CCC'!AE$7:AE$846,MATCH(WatchList!$B189,'All CCC'!$B$7:$B$846,0)))</f>
        <v/>
      </c>
      <c r="AF189" s="856" t="str">
        <f>IF($B189="","",INDEX('All CCC'!AF$7:AF$846,MATCH(WatchList!$B189,'All CCC'!$B$7:$B$846,0)))</f>
        <v/>
      </c>
      <c r="AG189" s="856" t="str">
        <f>IF($B189="","",INDEX('All CCC'!AG$7:AG$846,MATCH(WatchList!$B189,'All CCC'!$B$7:$B$846,0)))</f>
        <v/>
      </c>
      <c r="AH189" s="856" t="str">
        <f>IF($B189="","",INDEX('All CCC'!AH$7:AH$846,MATCH(WatchList!$B189,'All CCC'!$B$7:$B$846,0)))</f>
        <v/>
      </c>
      <c r="AI189" s="856" t="str">
        <f>IF($B189="","",INDEX('All CCC'!AI$7:AI$846,MATCH(WatchList!$B189,'All CCC'!$B$7:$B$846,0)))</f>
        <v/>
      </c>
      <c r="AJ189" s="856" t="str">
        <f>IF($B189="","",INDEX('All CCC'!AJ$7:AJ$846,MATCH(WatchList!$B189,'All CCC'!$B$7:$B$846,0)))</f>
        <v/>
      </c>
      <c r="AK189" s="856" t="str">
        <f>IF($B189="","",INDEX('All CCC'!AK$7:AK$846,MATCH(WatchList!$B189,'All CCC'!$B$7:$B$846,0)))</f>
        <v/>
      </c>
      <c r="AL189" s="856" t="str">
        <f>IF($B189="","",INDEX('All CCC'!AL$7:AL$846,MATCH(WatchList!$B189,'All CCC'!$B$7:$B$846,0)))</f>
        <v/>
      </c>
      <c r="AM189" s="856" t="str">
        <f>IF($B189="","",INDEX('All CCC'!AM$7:AM$846,MATCH(WatchList!$B189,'All CCC'!$B$7:$B$846,0)))</f>
        <v/>
      </c>
      <c r="AN189" s="856" t="str">
        <f>IF($B189="","",INDEX('All CCC'!AN$7:AN$846,MATCH(WatchList!$B189,'All CCC'!$B$7:$B$846,0)))</f>
        <v/>
      </c>
      <c r="AO189" s="856" t="str">
        <f>IF($B189="","",INDEX('All CCC'!AO$7:AO$846,MATCH(WatchList!$B189,'All CCC'!$B$7:$B$846,0)))</f>
        <v/>
      </c>
      <c r="AP189" s="856" t="str">
        <f>IF($B189="","",INDEX('All CCC'!AP$7:AP$846,MATCH(WatchList!$B189,'All CCC'!$B$7:$B$846,0)))</f>
        <v/>
      </c>
      <c r="AQ189" s="856" t="str">
        <f>IF($B189="","",INDEX('All CCC'!AQ$7:AQ$846,MATCH(WatchList!$B189,'All CCC'!$B$7:$B$846,0)))</f>
        <v/>
      </c>
      <c r="AR189" s="856" t="str">
        <f>IF($B189="","",INDEX('All CCC'!AR$7:AR$846,MATCH(WatchList!$B189,'All CCC'!$B$7:$B$846,0)))</f>
        <v/>
      </c>
      <c r="AS189" s="856" t="str">
        <f>IF($B189="","",INDEX('All CCC'!AS$7:AS$846,MATCH(WatchList!$B189,'All CCC'!$B$7:$B$846,0)))</f>
        <v/>
      </c>
      <c r="AT189" s="856" t="str">
        <f>IF($B189="","",INDEX('All CCC'!AT$7:AT$846,MATCH(WatchList!$B189,'All CCC'!$B$7:$B$846,0)))</f>
        <v/>
      </c>
      <c r="AU189" s="856" t="str">
        <f>IF($B189="","",INDEX('All CCC'!AU$7:AU$846,MATCH(WatchList!$B189,'All CCC'!$B$7:$B$846,0)))</f>
        <v/>
      </c>
      <c r="AV189" s="856" t="str">
        <f>IF($B189="","",INDEX('All CCC'!AV$7:AV$846,MATCH(WatchList!$B189,'All CCC'!$B$7:$B$846,0)))</f>
        <v/>
      </c>
      <c r="AW189" s="856" t="str">
        <f>IF($B189="","",INDEX('All CCC'!AW$7:AW$846,MATCH(WatchList!$B189,'All CCC'!$B$7:$B$846,0)))</f>
        <v/>
      </c>
      <c r="AX189" s="856" t="str">
        <f>IF($B189="","",INDEX('All CCC'!AX$7:AX$846,MATCH(WatchList!$B189,'All CCC'!$B$7:$B$846,0)))</f>
        <v/>
      </c>
      <c r="AY189" s="856" t="str">
        <f>IF($B189="","",INDEX('All CCC'!AY$7:AY$846,MATCH(WatchList!$B189,'All CCC'!$B$7:$B$846,0)))</f>
        <v/>
      </c>
      <c r="AZ189" s="856" t="str">
        <f>IF($B189="","",INDEX('All CCC'!AZ$7:AZ$846,MATCH(WatchList!$B189,'All CCC'!$B$7:$B$846,0)))</f>
        <v/>
      </c>
      <c r="BA189" s="856" t="str">
        <f>IF($B189="","",INDEX('All CCC'!BA$7:BA$846,MATCH(WatchList!$B189,'All CCC'!$B$7:$B$846,0)))</f>
        <v/>
      </c>
      <c r="BB189" s="856" t="str">
        <f>IF($B189="","",INDEX('All CCC'!BB$7:BB$846,MATCH(WatchList!$B189,'All CCC'!$B$7:$B$846,0)))</f>
        <v/>
      </c>
      <c r="BC189" s="856" t="str">
        <f>IF($B189="","",INDEX('All CCC'!BC$7:BC$846,MATCH(WatchList!$B189,'All CCC'!$B$7:$B$846,0)))</f>
        <v/>
      </c>
      <c r="BD189" s="856" t="str">
        <f>IF($B189="","",INDEX('All CCC'!BD$7:BD$846,MATCH(WatchList!$B189,'All CCC'!$B$7:$B$846,0)))</f>
        <v/>
      </c>
      <c r="BE189" s="856" t="str">
        <f>IF($B189="","",INDEX('All CCC'!BE$7:BE$846,MATCH(WatchList!$B189,'All CCC'!$B$7:$B$846,0)))</f>
        <v/>
      </c>
      <c r="BF189" s="856" t="str">
        <f>IF($B189="","",INDEX('All CCC'!BF$7:BF$846,MATCH(WatchList!$B189,'All CCC'!$B$7:$B$846,0)))</f>
        <v/>
      </c>
      <c r="BG189" s="856" t="str">
        <f>IF($B189="","",INDEX('All CCC'!BG$7:BG$846,MATCH(WatchList!$B189,'All CCC'!$B$7:$B$846,0)))</f>
        <v/>
      </c>
    </row>
    <row r="190" spans="1:59" x14ac:dyDescent="0.2">
      <c r="A190" s="550" t="str">
        <f>IF($B190="","",INDEX('All CCC'!A$7:A$846,MATCH(WatchList!$B190,'All CCC'!$B$7:$B$846,0)))</f>
        <v/>
      </c>
      <c r="B190" s="31"/>
      <c r="C190" s="856" t="str">
        <f>IF($B190="","",INDEX('All CCC'!C$7:C$846,MATCH(WatchList!$B190,'All CCC'!$B$7:$B$846,0)))</f>
        <v/>
      </c>
      <c r="D190" s="856" t="str">
        <f>IF($B190="","",INDEX('All CCC'!D$7:D$846,MATCH(WatchList!$B190,'All CCC'!$B$7:$B$846,0)))</f>
        <v/>
      </c>
      <c r="E190" s="856" t="str">
        <f>IF($B190="","",INDEX('All CCC'!E$7:E$846,MATCH(WatchList!$B190,'All CCC'!$B$7:$B$846,0)))</f>
        <v/>
      </c>
      <c r="F190" s="856" t="str">
        <f>IF($B190="","",INDEX('All CCC'!F$7:F$846,MATCH(WatchList!$B190,'All CCC'!$B$7:$B$846,0)))</f>
        <v/>
      </c>
      <c r="G190" s="856" t="str">
        <f>IF($B190="","",INDEX('All CCC'!G$7:G$846,MATCH(WatchList!$B190,'All CCC'!$B$7:$B$846,0)))</f>
        <v/>
      </c>
      <c r="H190" s="856" t="str">
        <f>IF($B190="","",INDEX('All CCC'!H$7:H$846,MATCH(WatchList!$B190,'All CCC'!$B$7:$B$846,0)))</f>
        <v/>
      </c>
      <c r="I190" s="856" t="str">
        <f>IF($B190="","",INDEX('All CCC'!I$7:I$846,MATCH(WatchList!$B190,'All CCC'!$B$7:$B$846,0)))</f>
        <v/>
      </c>
      <c r="J190" s="856" t="str">
        <f>IF($B190="","",INDEX('All CCC'!J$7:J$846,MATCH(WatchList!$B190,'All CCC'!$B$7:$B$846,0)))</f>
        <v/>
      </c>
      <c r="K190" s="856" t="str">
        <f>IF($B190="","",INDEX('All CCC'!K$7:K$846,MATCH(WatchList!$B190,'All CCC'!$B$7:$B$846,0)))</f>
        <v/>
      </c>
      <c r="L190" s="856" t="str">
        <f>IF($B190="","",INDEX('All CCC'!L$7:L$846,MATCH(WatchList!$B190,'All CCC'!$B$7:$B$846,0)))</f>
        <v/>
      </c>
      <c r="M190" s="856" t="str">
        <f>IF($B190="","",INDEX('All CCC'!M$7:M$846,MATCH(WatchList!$B190,'All CCC'!$B$7:$B$846,0)))</f>
        <v/>
      </c>
      <c r="N190" s="856" t="str">
        <f>IF($B190="","",INDEX('All CCC'!N$7:N$846,MATCH(WatchList!$B190,'All CCC'!$B$7:$B$846,0)))</f>
        <v/>
      </c>
      <c r="O190" s="856" t="str">
        <f>IF($B190="","",INDEX('All CCC'!O$7:O$846,MATCH(WatchList!$B190,'All CCC'!$B$7:$B$846,0)))</f>
        <v/>
      </c>
      <c r="P190" s="857" t="str">
        <f>IF($B190="","",INDEX('All CCC'!P$7:P$846,MATCH(WatchList!$B190,'All CCC'!$B$7:$B$846,0)))</f>
        <v/>
      </c>
      <c r="Q190" s="857" t="str">
        <f>IF($B190="","",INDEX('All CCC'!Q$7:Q$846,MATCH(WatchList!$B190,'All CCC'!$B$7:$B$846,0)))</f>
        <v/>
      </c>
      <c r="R190" s="856" t="str">
        <f>IF($B190="","",INDEX('All CCC'!R$7:R$846,MATCH(WatchList!$B190,'All CCC'!$B$7:$B$846,0)))</f>
        <v/>
      </c>
      <c r="S190" s="856" t="str">
        <f>IF($B190="","",INDEX('All CCC'!S$7:S$846,MATCH(WatchList!$B190,'All CCC'!$B$7:$B$846,0)))</f>
        <v/>
      </c>
      <c r="T190" s="856" t="str">
        <f>IF($B190="","",INDEX('All CCC'!T$7:T$846,MATCH(WatchList!$B190,'All CCC'!$B$7:$B$846,0)))</f>
        <v/>
      </c>
      <c r="U190" s="856" t="str">
        <f>IF($B190="","",INDEX('All CCC'!U$7:U$846,MATCH(WatchList!$B190,'All CCC'!$B$7:$B$846,0)))</f>
        <v/>
      </c>
      <c r="V190" s="856" t="str">
        <f>IF($B190="","",INDEX('All CCC'!V$7:V$846,MATCH(WatchList!$B190,'All CCC'!$B$7:$B$846,0)))</f>
        <v/>
      </c>
      <c r="W190" s="856" t="str">
        <f>IF($B190="","",INDEX('All CCC'!W$7:W$846,MATCH(WatchList!$B190,'All CCC'!$B$7:$B$846,0)))</f>
        <v/>
      </c>
      <c r="X190" s="856" t="str">
        <f>IF($B190="","",INDEX('All CCC'!X$7:X$846,MATCH(WatchList!$B190,'All CCC'!$B$7:$B$846,0)))</f>
        <v/>
      </c>
      <c r="Y190" s="856" t="str">
        <f>IF($B190="","",INDEX('All CCC'!Y$7:Y$846,MATCH(WatchList!$B190,'All CCC'!$B$7:$B$846,0)))</f>
        <v/>
      </c>
      <c r="Z190" s="856" t="str">
        <f>IF($B190="","",INDEX('All CCC'!Z$7:Z$846,MATCH(WatchList!$B190,'All CCC'!$B$7:$B$846,0)))</f>
        <v/>
      </c>
      <c r="AA190" s="856" t="str">
        <f>IF($B190="","",INDEX('All CCC'!AA$7:AA$846,MATCH(WatchList!$B190,'All CCC'!$B$7:$B$846,0)))</f>
        <v/>
      </c>
      <c r="AB190" s="856" t="str">
        <f>IF($B190="","",INDEX('All CCC'!AB$7:AB$846,MATCH(WatchList!$B190,'All CCC'!$B$7:$B$846,0)))</f>
        <v/>
      </c>
      <c r="AC190" s="856" t="str">
        <f>IF($B190="","",INDEX('All CCC'!AC$7:AC$846,MATCH(WatchList!$B190,'All CCC'!$B$7:$B$846,0)))</f>
        <v/>
      </c>
      <c r="AD190" s="856" t="str">
        <f>IF($B190="","",INDEX('All CCC'!AD$7:AD$846,MATCH(WatchList!$B190,'All CCC'!$B$7:$B$846,0)))</f>
        <v/>
      </c>
      <c r="AE190" s="856" t="str">
        <f>IF($B190="","",INDEX('All CCC'!AE$7:AE$846,MATCH(WatchList!$B190,'All CCC'!$B$7:$B$846,0)))</f>
        <v/>
      </c>
      <c r="AF190" s="856" t="str">
        <f>IF($B190="","",INDEX('All CCC'!AF$7:AF$846,MATCH(WatchList!$B190,'All CCC'!$B$7:$B$846,0)))</f>
        <v/>
      </c>
      <c r="AG190" s="856" t="str">
        <f>IF($B190="","",INDEX('All CCC'!AG$7:AG$846,MATCH(WatchList!$B190,'All CCC'!$B$7:$B$846,0)))</f>
        <v/>
      </c>
      <c r="AH190" s="856" t="str">
        <f>IF($B190="","",INDEX('All CCC'!AH$7:AH$846,MATCH(WatchList!$B190,'All CCC'!$B$7:$B$846,0)))</f>
        <v/>
      </c>
      <c r="AI190" s="856" t="str">
        <f>IF($B190="","",INDEX('All CCC'!AI$7:AI$846,MATCH(WatchList!$B190,'All CCC'!$B$7:$B$846,0)))</f>
        <v/>
      </c>
      <c r="AJ190" s="856" t="str">
        <f>IF($B190="","",INDEX('All CCC'!AJ$7:AJ$846,MATCH(WatchList!$B190,'All CCC'!$B$7:$B$846,0)))</f>
        <v/>
      </c>
      <c r="AK190" s="856" t="str">
        <f>IF($B190="","",INDEX('All CCC'!AK$7:AK$846,MATCH(WatchList!$B190,'All CCC'!$B$7:$B$846,0)))</f>
        <v/>
      </c>
      <c r="AL190" s="856" t="str">
        <f>IF($B190="","",INDEX('All CCC'!AL$7:AL$846,MATCH(WatchList!$B190,'All CCC'!$B$7:$B$846,0)))</f>
        <v/>
      </c>
      <c r="AM190" s="856" t="str">
        <f>IF($B190="","",INDEX('All CCC'!AM$7:AM$846,MATCH(WatchList!$B190,'All CCC'!$B$7:$B$846,0)))</f>
        <v/>
      </c>
      <c r="AN190" s="856" t="str">
        <f>IF($B190="","",INDEX('All CCC'!AN$7:AN$846,MATCH(WatchList!$B190,'All CCC'!$B$7:$B$846,0)))</f>
        <v/>
      </c>
      <c r="AO190" s="856" t="str">
        <f>IF($B190="","",INDEX('All CCC'!AO$7:AO$846,MATCH(WatchList!$B190,'All CCC'!$B$7:$B$846,0)))</f>
        <v/>
      </c>
      <c r="AP190" s="856" t="str">
        <f>IF($B190="","",INDEX('All CCC'!AP$7:AP$846,MATCH(WatchList!$B190,'All CCC'!$B$7:$B$846,0)))</f>
        <v/>
      </c>
      <c r="AQ190" s="856" t="str">
        <f>IF($B190="","",INDEX('All CCC'!AQ$7:AQ$846,MATCH(WatchList!$B190,'All CCC'!$B$7:$B$846,0)))</f>
        <v/>
      </c>
      <c r="AR190" s="856" t="str">
        <f>IF($B190="","",INDEX('All CCC'!AR$7:AR$846,MATCH(WatchList!$B190,'All CCC'!$B$7:$B$846,0)))</f>
        <v/>
      </c>
      <c r="AS190" s="856" t="str">
        <f>IF($B190="","",INDEX('All CCC'!AS$7:AS$846,MATCH(WatchList!$B190,'All CCC'!$B$7:$B$846,0)))</f>
        <v/>
      </c>
      <c r="AT190" s="856" t="str">
        <f>IF($B190="","",INDEX('All CCC'!AT$7:AT$846,MATCH(WatchList!$B190,'All CCC'!$B$7:$B$846,0)))</f>
        <v/>
      </c>
      <c r="AU190" s="856" t="str">
        <f>IF($B190="","",INDEX('All CCC'!AU$7:AU$846,MATCH(WatchList!$B190,'All CCC'!$B$7:$B$846,0)))</f>
        <v/>
      </c>
      <c r="AV190" s="856" t="str">
        <f>IF($B190="","",INDEX('All CCC'!AV$7:AV$846,MATCH(WatchList!$B190,'All CCC'!$B$7:$B$846,0)))</f>
        <v/>
      </c>
      <c r="AW190" s="856" t="str">
        <f>IF($B190="","",INDEX('All CCC'!AW$7:AW$846,MATCH(WatchList!$B190,'All CCC'!$B$7:$B$846,0)))</f>
        <v/>
      </c>
      <c r="AX190" s="856" t="str">
        <f>IF($B190="","",INDEX('All CCC'!AX$7:AX$846,MATCH(WatchList!$B190,'All CCC'!$B$7:$B$846,0)))</f>
        <v/>
      </c>
      <c r="AY190" s="856" t="str">
        <f>IF($B190="","",INDEX('All CCC'!AY$7:AY$846,MATCH(WatchList!$B190,'All CCC'!$B$7:$B$846,0)))</f>
        <v/>
      </c>
      <c r="AZ190" s="856" t="str">
        <f>IF($B190="","",INDEX('All CCC'!AZ$7:AZ$846,MATCH(WatchList!$B190,'All CCC'!$B$7:$B$846,0)))</f>
        <v/>
      </c>
      <c r="BA190" s="856" t="str">
        <f>IF($B190="","",INDEX('All CCC'!BA$7:BA$846,MATCH(WatchList!$B190,'All CCC'!$B$7:$B$846,0)))</f>
        <v/>
      </c>
      <c r="BB190" s="856" t="str">
        <f>IF($B190="","",INDEX('All CCC'!BB$7:BB$846,MATCH(WatchList!$B190,'All CCC'!$B$7:$B$846,0)))</f>
        <v/>
      </c>
      <c r="BC190" s="856" t="str">
        <f>IF($B190="","",INDEX('All CCC'!BC$7:BC$846,MATCH(WatchList!$B190,'All CCC'!$B$7:$B$846,0)))</f>
        <v/>
      </c>
      <c r="BD190" s="856" t="str">
        <f>IF($B190="","",INDEX('All CCC'!BD$7:BD$846,MATCH(WatchList!$B190,'All CCC'!$B$7:$B$846,0)))</f>
        <v/>
      </c>
      <c r="BE190" s="856" t="str">
        <f>IF($B190="","",INDEX('All CCC'!BE$7:BE$846,MATCH(WatchList!$B190,'All CCC'!$B$7:$B$846,0)))</f>
        <v/>
      </c>
      <c r="BF190" s="856" t="str">
        <f>IF($B190="","",INDEX('All CCC'!BF$7:BF$846,MATCH(WatchList!$B190,'All CCC'!$B$7:$B$846,0)))</f>
        <v/>
      </c>
      <c r="BG190" s="856" t="str">
        <f>IF($B190="","",INDEX('All CCC'!BG$7:BG$846,MATCH(WatchList!$B190,'All CCC'!$B$7:$B$846,0)))</f>
        <v/>
      </c>
    </row>
    <row r="191" spans="1:59" x14ac:dyDescent="0.2">
      <c r="A191" s="550" t="str">
        <f>IF($B191="","",INDEX('All CCC'!A$7:A$846,MATCH(WatchList!$B191,'All CCC'!$B$7:$B$846,0)))</f>
        <v/>
      </c>
      <c r="B191" s="31"/>
      <c r="C191" s="856" t="str">
        <f>IF($B191="","",INDEX('All CCC'!C$7:C$846,MATCH(WatchList!$B191,'All CCC'!$B$7:$B$846,0)))</f>
        <v/>
      </c>
      <c r="D191" s="856" t="str">
        <f>IF($B191="","",INDEX('All CCC'!D$7:D$846,MATCH(WatchList!$B191,'All CCC'!$B$7:$B$846,0)))</f>
        <v/>
      </c>
      <c r="E191" s="856" t="str">
        <f>IF($B191="","",INDEX('All CCC'!E$7:E$846,MATCH(WatchList!$B191,'All CCC'!$B$7:$B$846,0)))</f>
        <v/>
      </c>
      <c r="F191" s="856" t="str">
        <f>IF($B191="","",INDEX('All CCC'!F$7:F$846,MATCH(WatchList!$B191,'All CCC'!$B$7:$B$846,0)))</f>
        <v/>
      </c>
      <c r="G191" s="856" t="str">
        <f>IF($B191="","",INDEX('All CCC'!G$7:G$846,MATCH(WatchList!$B191,'All CCC'!$B$7:$B$846,0)))</f>
        <v/>
      </c>
      <c r="H191" s="856" t="str">
        <f>IF($B191="","",INDEX('All CCC'!H$7:H$846,MATCH(WatchList!$B191,'All CCC'!$B$7:$B$846,0)))</f>
        <v/>
      </c>
      <c r="I191" s="856" t="str">
        <f>IF($B191="","",INDEX('All CCC'!I$7:I$846,MATCH(WatchList!$B191,'All CCC'!$B$7:$B$846,0)))</f>
        <v/>
      </c>
      <c r="J191" s="856" t="str">
        <f>IF($B191="","",INDEX('All CCC'!J$7:J$846,MATCH(WatchList!$B191,'All CCC'!$B$7:$B$846,0)))</f>
        <v/>
      </c>
      <c r="K191" s="856" t="str">
        <f>IF($B191="","",INDEX('All CCC'!K$7:K$846,MATCH(WatchList!$B191,'All CCC'!$B$7:$B$846,0)))</f>
        <v/>
      </c>
      <c r="L191" s="856" t="str">
        <f>IF($B191="","",INDEX('All CCC'!L$7:L$846,MATCH(WatchList!$B191,'All CCC'!$B$7:$B$846,0)))</f>
        <v/>
      </c>
      <c r="M191" s="856" t="str">
        <f>IF($B191="","",INDEX('All CCC'!M$7:M$846,MATCH(WatchList!$B191,'All CCC'!$B$7:$B$846,0)))</f>
        <v/>
      </c>
      <c r="N191" s="856" t="str">
        <f>IF($B191="","",INDEX('All CCC'!N$7:N$846,MATCH(WatchList!$B191,'All CCC'!$B$7:$B$846,0)))</f>
        <v/>
      </c>
      <c r="O191" s="856" t="str">
        <f>IF($B191="","",INDEX('All CCC'!O$7:O$846,MATCH(WatchList!$B191,'All CCC'!$B$7:$B$846,0)))</f>
        <v/>
      </c>
      <c r="P191" s="857" t="str">
        <f>IF($B191="","",INDEX('All CCC'!P$7:P$846,MATCH(WatchList!$B191,'All CCC'!$B$7:$B$846,0)))</f>
        <v/>
      </c>
      <c r="Q191" s="857" t="str">
        <f>IF($B191="","",INDEX('All CCC'!Q$7:Q$846,MATCH(WatchList!$B191,'All CCC'!$B$7:$B$846,0)))</f>
        <v/>
      </c>
      <c r="R191" s="856" t="str">
        <f>IF($B191="","",INDEX('All CCC'!R$7:R$846,MATCH(WatchList!$B191,'All CCC'!$B$7:$B$846,0)))</f>
        <v/>
      </c>
      <c r="S191" s="856" t="str">
        <f>IF($B191="","",INDEX('All CCC'!S$7:S$846,MATCH(WatchList!$B191,'All CCC'!$B$7:$B$846,0)))</f>
        <v/>
      </c>
      <c r="T191" s="856" t="str">
        <f>IF($B191="","",INDEX('All CCC'!T$7:T$846,MATCH(WatchList!$B191,'All CCC'!$B$7:$B$846,0)))</f>
        <v/>
      </c>
      <c r="U191" s="856" t="str">
        <f>IF($B191="","",INDEX('All CCC'!U$7:U$846,MATCH(WatchList!$B191,'All CCC'!$B$7:$B$846,0)))</f>
        <v/>
      </c>
      <c r="V191" s="856" t="str">
        <f>IF($B191="","",INDEX('All CCC'!V$7:V$846,MATCH(WatchList!$B191,'All CCC'!$B$7:$B$846,0)))</f>
        <v/>
      </c>
      <c r="W191" s="856" t="str">
        <f>IF($B191="","",INDEX('All CCC'!W$7:W$846,MATCH(WatchList!$B191,'All CCC'!$B$7:$B$846,0)))</f>
        <v/>
      </c>
      <c r="X191" s="856" t="str">
        <f>IF($B191="","",INDEX('All CCC'!X$7:X$846,MATCH(WatchList!$B191,'All CCC'!$B$7:$B$846,0)))</f>
        <v/>
      </c>
      <c r="Y191" s="856" t="str">
        <f>IF($B191="","",INDEX('All CCC'!Y$7:Y$846,MATCH(WatchList!$B191,'All CCC'!$B$7:$B$846,0)))</f>
        <v/>
      </c>
      <c r="Z191" s="856" t="str">
        <f>IF($B191="","",INDEX('All CCC'!Z$7:Z$846,MATCH(WatchList!$B191,'All CCC'!$B$7:$B$846,0)))</f>
        <v/>
      </c>
      <c r="AA191" s="856" t="str">
        <f>IF($B191="","",INDEX('All CCC'!AA$7:AA$846,MATCH(WatchList!$B191,'All CCC'!$B$7:$B$846,0)))</f>
        <v/>
      </c>
      <c r="AB191" s="856" t="str">
        <f>IF($B191="","",INDEX('All CCC'!AB$7:AB$846,MATCH(WatchList!$B191,'All CCC'!$B$7:$B$846,0)))</f>
        <v/>
      </c>
      <c r="AC191" s="856" t="str">
        <f>IF($B191="","",INDEX('All CCC'!AC$7:AC$846,MATCH(WatchList!$B191,'All CCC'!$B$7:$B$846,0)))</f>
        <v/>
      </c>
      <c r="AD191" s="856" t="str">
        <f>IF($B191="","",INDEX('All CCC'!AD$7:AD$846,MATCH(WatchList!$B191,'All CCC'!$B$7:$B$846,0)))</f>
        <v/>
      </c>
      <c r="AE191" s="856" t="str">
        <f>IF($B191="","",INDEX('All CCC'!AE$7:AE$846,MATCH(WatchList!$B191,'All CCC'!$B$7:$B$846,0)))</f>
        <v/>
      </c>
      <c r="AF191" s="856" t="str">
        <f>IF($B191="","",INDEX('All CCC'!AF$7:AF$846,MATCH(WatchList!$B191,'All CCC'!$B$7:$B$846,0)))</f>
        <v/>
      </c>
      <c r="AG191" s="856" t="str">
        <f>IF($B191="","",INDEX('All CCC'!AG$7:AG$846,MATCH(WatchList!$B191,'All CCC'!$B$7:$B$846,0)))</f>
        <v/>
      </c>
      <c r="AH191" s="856" t="str">
        <f>IF($B191="","",INDEX('All CCC'!AH$7:AH$846,MATCH(WatchList!$B191,'All CCC'!$B$7:$B$846,0)))</f>
        <v/>
      </c>
      <c r="AI191" s="856" t="str">
        <f>IF($B191="","",INDEX('All CCC'!AI$7:AI$846,MATCH(WatchList!$B191,'All CCC'!$B$7:$B$846,0)))</f>
        <v/>
      </c>
      <c r="AJ191" s="856" t="str">
        <f>IF($B191="","",INDEX('All CCC'!AJ$7:AJ$846,MATCH(WatchList!$B191,'All CCC'!$B$7:$B$846,0)))</f>
        <v/>
      </c>
      <c r="AK191" s="856" t="str">
        <f>IF($B191="","",INDEX('All CCC'!AK$7:AK$846,MATCH(WatchList!$B191,'All CCC'!$B$7:$B$846,0)))</f>
        <v/>
      </c>
      <c r="AL191" s="856" t="str">
        <f>IF($B191="","",INDEX('All CCC'!AL$7:AL$846,MATCH(WatchList!$B191,'All CCC'!$B$7:$B$846,0)))</f>
        <v/>
      </c>
      <c r="AM191" s="856" t="str">
        <f>IF($B191="","",INDEX('All CCC'!AM$7:AM$846,MATCH(WatchList!$B191,'All CCC'!$B$7:$B$846,0)))</f>
        <v/>
      </c>
      <c r="AN191" s="856" t="str">
        <f>IF($B191="","",INDEX('All CCC'!AN$7:AN$846,MATCH(WatchList!$B191,'All CCC'!$B$7:$B$846,0)))</f>
        <v/>
      </c>
      <c r="AO191" s="856" t="str">
        <f>IF($B191="","",INDEX('All CCC'!AO$7:AO$846,MATCH(WatchList!$B191,'All CCC'!$B$7:$B$846,0)))</f>
        <v/>
      </c>
      <c r="AP191" s="856" t="str">
        <f>IF($B191="","",INDEX('All CCC'!AP$7:AP$846,MATCH(WatchList!$B191,'All CCC'!$B$7:$B$846,0)))</f>
        <v/>
      </c>
      <c r="AQ191" s="856" t="str">
        <f>IF($B191="","",INDEX('All CCC'!AQ$7:AQ$846,MATCH(WatchList!$B191,'All CCC'!$B$7:$B$846,0)))</f>
        <v/>
      </c>
      <c r="AR191" s="856" t="str">
        <f>IF($B191="","",INDEX('All CCC'!AR$7:AR$846,MATCH(WatchList!$B191,'All CCC'!$B$7:$B$846,0)))</f>
        <v/>
      </c>
      <c r="AS191" s="856" t="str">
        <f>IF($B191="","",INDEX('All CCC'!AS$7:AS$846,MATCH(WatchList!$B191,'All CCC'!$B$7:$B$846,0)))</f>
        <v/>
      </c>
      <c r="AT191" s="856" t="str">
        <f>IF($B191="","",INDEX('All CCC'!AT$7:AT$846,MATCH(WatchList!$B191,'All CCC'!$B$7:$B$846,0)))</f>
        <v/>
      </c>
      <c r="AU191" s="856" t="str">
        <f>IF($B191="","",INDEX('All CCC'!AU$7:AU$846,MATCH(WatchList!$B191,'All CCC'!$B$7:$B$846,0)))</f>
        <v/>
      </c>
      <c r="AV191" s="856" t="str">
        <f>IF($B191="","",INDEX('All CCC'!AV$7:AV$846,MATCH(WatchList!$B191,'All CCC'!$B$7:$B$846,0)))</f>
        <v/>
      </c>
      <c r="AW191" s="856" t="str">
        <f>IF($B191="","",INDEX('All CCC'!AW$7:AW$846,MATCH(WatchList!$B191,'All CCC'!$B$7:$B$846,0)))</f>
        <v/>
      </c>
      <c r="AX191" s="856" t="str">
        <f>IF($B191="","",INDEX('All CCC'!AX$7:AX$846,MATCH(WatchList!$B191,'All CCC'!$B$7:$B$846,0)))</f>
        <v/>
      </c>
      <c r="AY191" s="856" t="str">
        <f>IF($B191="","",INDEX('All CCC'!AY$7:AY$846,MATCH(WatchList!$B191,'All CCC'!$B$7:$B$846,0)))</f>
        <v/>
      </c>
      <c r="AZ191" s="856" t="str">
        <f>IF($B191="","",INDEX('All CCC'!AZ$7:AZ$846,MATCH(WatchList!$B191,'All CCC'!$B$7:$B$846,0)))</f>
        <v/>
      </c>
      <c r="BA191" s="856" t="str">
        <f>IF($B191="","",INDEX('All CCC'!BA$7:BA$846,MATCH(WatchList!$B191,'All CCC'!$B$7:$B$846,0)))</f>
        <v/>
      </c>
      <c r="BB191" s="856" t="str">
        <f>IF($B191="","",INDEX('All CCC'!BB$7:BB$846,MATCH(WatchList!$B191,'All CCC'!$B$7:$B$846,0)))</f>
        <v/>
      </c>
      <c r="BC191" s="856" t="str">
        <f>IF($B191="","",INDEX('All CCC'!BC$7:BC$846,MATCH(WatchList!$B191,'All CCC'!$B$7:$B$846,0)))</f>
        <v/>
      </c>
      <c r="BD191" s="856" t="str">
        <f>IF($B191="","",INDEX('All CCC'!BD$7:BD$846,MATCH(WatchList!$B191,'All CCC'!$B$7:$B$846,0)))</f>
        <v/>
      </c>
      <c r="BE191" s="856" t="str">
        <f>IF($B191="","",INDEX('All CCC'!BE$7:BE$846,MATCH(WatchList!$B191,'All CCC'!$B$7:$B$846,0)))</f>
        <v/>
      </c>
      <c r="BF191" s="856" t="str">
        <f>IF($B191="","",INDEX('All CCC'!BF$7:BF$846,MATCH(WatchList!$B191,'All CCC'!$B$7:$B$846,0)))</f>
        <v/>
      </c>
      <c r="BG191" s="856" t="str">
        <f>IF($B191="","",INDEX('All CCC'!BG$7:BG$846,MATCH(WatchList!$B191,'All CCC'!$B$7:$B$846,0)))</f>
        <v/>
      </c>
    </row>
    <row r="192" spans="1:59" x14ac:dyDescent="0.2">
      <c r="A192" s="550" t="str">
        <f>IF($B192="","",INDEX('All CCC'!A$7:A$846,MATCH(WatchList!$B192,'All CCC'!$B$7:$B$846,0)))</f>
        <v/>
      </c>
      <c r="B192" s="31"/>
      <c r="C192" s="856" t="str">
        <f>IF($B192="","",INDEX('All CCC'!C$7:C$846,MATCH(WatchList!$B192,'All CCC'!$B$7:$B$846,0)))</f>
        <v/>
      </c>
      <c r="D192" s="856" t="str">
        <f>IF($B192="","",INDEX('All CCC'!D$7:D$846,MATCH(WatchList!$B192,'All CCC'!$B$7:$B$846,0)))</f>
        <v/>
      </c>
      <c r="E192" s="856" t="str">
        <f>IF($B192="","",INDEX('All CCC'!E$7:E$846,MATCH(WatchList!$B192,'All CCC'!$B$7:$B$846,0)))</f>
        <v/>
      </c>
      <c r="F192" s="856" t="str">
        <f>IF($B192="","",INDEX('All CCC'!F$7:F$846,MATCH(WatchList!$B192,'All CCC'!$B$7:$B$846,0)))</f>
        <v/>
      </c>
      <c r="G192" s="856" t="str">
        <f>IF($B192="","",INDEX('All CCC'!G$7:G$846,MATCH(WatchList!$B192,'All CCC'!$B$7:$B$846,0)))</f>
        <v/>
      </c>
      <c r="H192" s="856" t="str">
        <f>IF($B192="","",INDEX('All CCC'!H$7:H$846,MATCH(WatchList!$B192,'All CCC'!$B$7:$B$846,0)))</f>
        <v/>
      </c>
      <c r="I192" s="856" t="str">
        <f>IF($B192="","",INDEX('All CCC'!I$7:I$846,MATCH(WatchList!$B192,'All CCC'!$B$7:$B$846,0)))</f>
        <v/>
      </c>
      <c r="J192" s="856" t="str">
        <f>IF($B192="","",INDEX('All CCC'!J$7:J$846,MATCH(WatchList!$B192,'All CCC'!$B$7:$B$846,0)))</f>
        <v/>
      </c>
      <c r="K192" s="856" t="str">
        <f>IF($B192="","",INDEX('All CCC'!K$7:K$846,MATCH(WatchList!$B192,'All CCC'!$B$7:$B$846,0)))</f>
        <v/>
      </c>
      <c r="L192" s="856" t="str">
        <f>IF($B192="","",INDEX('All CCC'!L$7:L$846,MATCH(WatchList!$B192,'All CCC'!$B$7:$B$846,0)))</f>
        <v/>
      </c>
      <c r="M192" s="856" t="str">
        <f>IF($B192="","",INDEX('All CCC'!M$7:M$846,MATCH(WatchList!$B192,'All CCC'!$B$7:$B$846,0)))</f>
        <v/>
      </c>
      <c r="N192" s="856" t="str">
        <f>IF($B192="","",INDEX('All CCC'!N$7:N$846,MATCH(WatchList!$B192,'All CCC'!$B$7:$B$846,0)))</f>
        <v/>
      </c>
      <c r="O192" s="856" t="str">
        <f>IF($B192="","",INDEX('All CCC'!O$7:O$846,MATCH(WatchList!$B192,'All CCC'!$B$7:$B$846,0)))</f>
        <v/>
      </c>
      <c r="P192" s="857" t="str">
        <f>IF($B192="","",INDEX('All CCC'!P$7:P$846,MATCH(WatchList!$B192,'All CCC'!$B$7:$B$846,0)))</f>
        <v/>
      </c>
      <c r="Q192" s="857" t="str">
        <f>IF($B192="","",INDEX('All CCC'!Q$7:Q$846,MATCH(WatchList!$B192,'All CCC'!$B$7:$B$846,0)))</f>
        <v/>
      </c>
      <c r="R192" s="856" t="str">
        <f>IF($B192="","",INDEX('All CCC'!R$7:R$846,MATCH(WatchList!$B192,'All CCC'!$B$7:$B$846,0)))</f>
        <v/>
      </c>
      <c r="S192" s="856" t="str">
        <f>IF($B192="","",INDEX('All CCC'!S$7:S$846,MATCH(WatchList!$B192,'All CCC'!$B$7:$B$846,0)))</f>
        <v/>
      </c>
      <c r="T192" s="856" t="str">
        <f>IF($B192="","",INDEX('All CCC'!T$7:T$846,MATCH(WatchList!$B192,'All CCC'!$B$7:$B$846,0)))</f>
        <v/>
      </c>
      <c r="U192" s="856" t="str">
        <f>IF($B192="","",INDEX('All CCC'!U$7:U$846,MATCH(WatchList!$B192,'All CCC'!$B$7:$B$846,0)))</f>
        <v/>
      </c>
      <c r="V192" s="856" t="str">
        <f>IF($B192="","",INDEX('All CCC'!V$7:V$846,MATCH(WatchList!$B192,'All CCC'!$B$7:$B$846,0)))</f>
        <v/>
      </c>
      <c r="W192" s="856" t="str">
        <f>IF($B192="","",INDEX('All CCC'!W$7:W$846,MATCH(WatchList!$B192,'All CCC'!$B$7:$B$846,0)))</f>
        <v/>
      </c>
      <c r="X192" s="856" t="str">
        <f>IF($B192="","",INDEX('All CCC'!X$7:X$846,MATCH(WatchList!$B192,'All CCC'!$B$7:$B$846,0)))</f>
        <v/>
      </c>
      <c r="Y192" s="856" t="str">
        <f>IF($B192="","",INDEX('All CCC'!Y$7:Y$846,MATCH(WatchList!$B192,'All CCC'!$B$7:$B$846,0)))</f>
        <v/>
      </c>
      <c r="Z192" s="856" t="str">
        <f>IF($B192="","",INDEX('All CCC'!Z$7:Z$846,MATCH(WatchList!$B192,'All CCC'!$B$7:$B$846,0)))</f>
        <v/>
      </c>
      <c r="AA192" s="856" t="str">
        <f>IF($B192="","",INDEX('All CCC'!AA$7:AA$846,MATCH(WatchList!$B192,'All CCC'!$B$7:$B$846,0)))</f>
        <v/>
      </c>
      <c r="AB192" s="856" t="str">
        <f>IF($B192="","",INDEX('All CCC'!AB$7:AB$846,MATCH(WatchList!$B192,'All CCC'!$B$7:$B$846,0)))</f>
        <v/>
      </c>
      <c r="AC192" s="856" t="str">
        <f>IF($B192="","",INDEX('All CCC'!AC$7:AC$846,MATCH(WatchList!$B192,'All CCC'!$B$7:$B$846,0)))</f>
        <v/>
      </c>
      <c r="AD192" s="856" t="str">
        <f>IF($B192="","",INDEX('All CCC'!AD$7:AD$846,MATCH(WatchList!$B192,'All CCC'!$B$7:$B$846,0)))</f>
        <v/>
      </c>
      <c r="AE192" s="856" t="str">
        <f>IF($B192="","",INDEX('All CCC'!AE$7:AE$846,MATCH(WatchList!$B192,'All CCC'!$B$7:$B$846,0)))</f>
        <v/>
      </c>
      <c r="AF192" s="856" t="str">
        <f>IF($B192="","",INDEX('All CCC'!AF$7:AF$846,MATCH(WatchList!$B192,'All CCC'!$B$7:$B$846,0)))</f>
        <v/>
      </c>
      <c r="AG192" s="856" t="str">
        <f>IF($B192="","",INDEX('All CCC'!AG$7:AG$846,MATCH(WatchList!$B192,'All CCC'!$B$7:$B$846,0)))</f>
        <v/>
      </c>
      <c r="AH192" s="856" t="str">
        <f>IF($B192="","",INDEX('All CCC'!AH$7:AH$846,MATCH(WatchList!$B192,'All CCC'!$B$7:$B$846,0)))</f>
        <v/>
      </c>
      <c r="AI192" s="856" t="str">
        <f>IF($B192="","",INDEX('All CCC'!AI$7:AI$846,MATCH(WatchList!$B192,'All CCC'!$B$7:$B$846,0)))</f>
        <v/>
      </c>
      <c r="AJ192" s="856" t="str">
        <f>IF($B192="","",INDEX('All CCC'!AJ$7:AJ$846,MATCH(WatchList!$B192,'All CCC'!$B$7:$B$846,0)))</f>
        <v/>
      </c>
      <c r="AK192" s="856" t="str">
        <f>IF($B192="","",INDEX('All CCC'!AK$7:AK$846,MATCH(WatchList!$B192,'All CCC'!$B$7:$B$846,0)))</f>
        <v/>
      </c>
      <c r="AL192" s="856" t="str">
        <f>IF($B192="","",INDEX('All CCC'!AL$7:AL$846,MATCH(WatchList!$B192,'All CCC'!$B$7:$B$846,0)))</f>
        <v/>
      </c>
      <c r="AM192" s="856" t="str">
        <f>IF($B192="","",INDEX('All CCC'!AM$7:AM$846,MATCH(WatchList!$B192,'All CCC'!$B$7:$B$846,0)))</f>
        <v/>
      </c>
      <c r="AN192" s="856" t="str">
        <f>IF($B192="","",INDEX('All CCC'!AN$7:AN$846,MATCH(WatchList!$B192,'All CCC'!$B$7:$B$846,0)))</f>
        <v/>
      </c>
      <c r="AO192" s="856" t="str">
        <f>IF($B192="","",INDEX('All CCC'!AO$7:AO$846,MATCH(WatchList!$B192,'All CCC'!$B$7:$B$846,0)))</f>
        <v/>
      </c>
      <c r="AP192" s="856" t="str">
        <f>IF($B192="","",INDEX('All CCC'!AP$7:AP$846,MATCH(WatchList!$B192,'All CCC'!$B$7:$B$846,0)))</f>
        <v/>
      </c>
      <c r="AQ192" s="856" t="str">
        <f>IF($B192="","",INDEX('All CCC'!AQ$7:AQ$846,MATCH(WatchList!$B192,'All CCC'!$B$7:$B$846,0)))</f>
        <v/>
      </c>
      <c r="AR192" s="856" t="str">
        <f>IF($B192="","",INDEX('All CCC'!AR$7:AR$846,MATCH(WatchList!$B192,'All CCC'!$B$7:$B$846,0)))</f>
        <v/>
      </c>
      <c r="AS192" s="856" t="str">
        <f>IF($B192="","",INDEX('All CCC'!AS$7:AS$846,MATCH(WatchList!$B192,'All CCC'!$B$7:$B$846,0)))</f>
        <v/>
      </c>
      <c r="AT192" s="856" t="str">
        <f>IF($B192="","",INDEX('All CCC'!AT$7:AT$846,MATCH(WatchList!$B192,'All CCC'!$B$7:$B$846,0)))</f>
        <v/>
      </c>
      <c r="AU192" s="856" t="str">
        <f>IF($B192="","",INDEX('All CCC'!AU$7:AU$846,MATCH(WatchList!$B192,'All CCC'!$B$7:$B$846,0)))</f>
        <v/>
      </c>
      <c r="AV192" s="856" t="str">
        <f>IF($B192="","",INDEX('All CCC'!AV$7:AV$846,MATCH(WatchList!$B192,'All CCC'!$B$7:$B$846,0)))</f>
        <v/>
      </c>
      <c r="AW192" s="856" t="str">
        <f>IF($B192="","",INDEX('All CCC'!AW$7:AW$846,MATCH(WatchList!$B192,'All CCC'!$B$7:$B$846,0)))</f>
        <v/>
      </c>
      <c r="AX192" s="856" t="str">
        <f>IF($B192="","",INDEX('All CCC'!AX$7:AX$846,MATCH(WatchList!$B192,'All CCC'!$B$7:$B$846,0)))</f>
        <v/>
      </c>
      <c r="AY192" s="856" t="str">
        <f>IF($B192="","",INDEX('All CCC'!AY$7:AY$846,MATCH(WatchList!$B192,'All CCC'!$B$7:$B$846,0)))</f>
        <v/>
      </c>
      <c r="AZ192" s="856" t="str">
        <f>IF($B192="","",INDEX('All CCC'!AZ$7:AZ$846,MATCH(WatchList!$B192,'All CCC'!$B$7:$B$846,0)))</f>
        <v/>
      </c>
      <c r="BA192" s="856" t="str">
        <f>IF($B192="","",INDEX('All CCC'!BA$7:BA$846,MATCH(WatchList!$B192,'All CCC'!$B$7:$B$846,0)))</f>
        <v/>
      </c>
      <c r="BB192" s="856" t="str">
        <f>IF($B192="","",INDEX('All CCC'!BB$7:BB$846,MATCH(WatchList!$B192,'All CCC'!$B$7:$B$846,0)))</f>
        <v/>
      </c>
      <c r="BC192" s="856" t="str">
        <f>IF($B192="","",INDEX('All CCC'!BC$7:BC$846,MATCH(WatchList!$B192,'All CCC'!$B$7:$B$846,0)))</f>
        <v/>
      </c>
      <c r="BD192" s="856" t="str">
        <f>IF($B192="","",INDEX('All CCC'!BD$7:BD$846,MATCH(WatchList!$B192,'All CCC'!$B$7:$B$846,0)))</f>
        <v/>
      </c>
      <c r="BE192" s="856" t="str">
        <f>IF($B192="","",INDEX('All CCC'!BE$7:BE$846,MATCH(WatchList!$B192,'All CCC'!$B$7:$B$846,0)))</f>
        <v/>
      </c>
      <c r="BF192" s="856" t="str">
        <f>IF($B192="","",INDEX('All CCC'!BF$7:BF$846,MATCH(WatchList!$B192,'All CCC'!$B$7:$B$846,0)))</f>
        <v/>
      </c>
      <c r="BG192" s="856" t="str">
        <f>IF($B192="","",INDEX('All CCC'!BG$7:BG$846,MATCH(WatchList!$B192,'All CCC'!$B$7:$B$846,0)))</f>
        <v/>
      </c>
    </row>
    <row r="193" spans="1:59" x14ac:dyDescent="0.2">
      <c r="A193" s="550" t="str">
        <f>IF($B193="","",INDEX('All CCC'!A$7:A$846,MATCH(WatchList!$B193,'All CCC'!$B$7:$B$846,0)))</f>
        <v/>
      </c>
      <c r="B193" s="31"/>
      <c r="C193" s="856" t="str">
        <f>IF($B193="","",INDEX('All CCC'!C$7:C$846,MATCH(WatchList!$B193,'All CCC'!$B$7:$B$846,0)))</f>
        <v/>
      </c>
      <c r="D193" s="856" t="str">
        <f>IF($B193="","",INDEX('All CCC'!D$7:D$846,MATCH(WatchList!$B193,'All CCC'!$B$7:$B$846,0)))</f>
        <v/>
      </c>
      <c r="E193" s="856" t="str">
        <f>IF($B193="","",INDEX('All CCC'!E$7:E$846,MATCH(WatchList!$B193,'All CCC'!$B$7:$B$846,0)))</f>
        <v/>
      </c>
      <c r="F193" s="856" t="str">
        <f>IF($B193="","",INDEX('All CCC'!F$7:F$846,MATCH(WatchList!$B193,'All CCC'!$B$7:$B$846,0)))</f>
        <v/>
      </c>
      <c r="G193" s="856" t="str">
        <f>IF($B193="","",INDEX('All CCC'!G$7:G$846,MATCH(WatchList!$B193,'All CCC'!$B$7:$B$846,0)))</f>
        <v/>
      </c>
      <c r="H193" s="856" t="str">
        <f>IF($B193="","",INDEX('All CCC'!H$7:H$846,MATCH(WatchList!$B193,'All CCC'!$B$7:$B$846,0)))</f>
        <v/>
      </c>
      <c r="I193" s="856" t="str">
        <f>IF($B193="","",INDEX('All CCC'!I$7:I$846,MATCH(WatchList!$B193,'All CCC'!$B$7:$B$846,0)))</f>
        <v/>
      </c>
      <c r="J193" s="856" t="str">
        <f>IF($B193="","",INDEX('All CCC'!J$7:J$846,MATCH(WatchList!$B193,'All CCC'!$B$7:$B$846,0)))</f>
        <v/>
      </c>
      <c r="K193" s="856" t="str">
        <f>IF($B193="","",INDEX('All CCC'!K$7:K$846,MATCH(WatchList!$B193,'All CCC'!$B$7:$B$846,0)))</f>
        <v/>
      </c>
      <c r="L193" s="856" t="str">
        <f>IF($B193="","",INDEX('All CCC'!L$7:L$846,MATCH(WatchList!$B193,'All CCC'!$B$7:$B$846,0)))</f>
        <v/>
      </c>
      <c r="M193" s="856" t="str">
        <f>IF($B193="","",INDEX('All CCC'!M$7:M$846,MATCH(WatchList!$B193,'All CCC'!$B$7:$B$846,0)))</f>
        <v/>
      </c>
      <c r="N193" s="856" t="str">
        <f>IF($B193="","",INDEX('All CCC'!N$7:N$846,MATCH(WatchList!$B193,'All CCC'!$B$7:$B$846,0)))</f>
        <v/>
      </c>
      <c r="O193" s="856" t="str">
        <f>IF($B193="","",INDEX('All CCC'!O$7:O$846,MATCH(WatchList!$B193,'All CCC'!$B$7:$B$846,0)))</f>
        <v/>
      </c>
      <c r="P193" s="857" t="str">
        <f>IF($B193="","",INDEX('All CCC'!P$7:P$846,MATCH(WatchList!$B193,'All CCC'!$B$7:$B$846,0)))</f>
        <v/>
      </c>
      <c r="Q193" s="857" t="str">
        <f>IF($B193="","",INDEX('All CCC'!Q$7:Q$846,MATCH(WatchList!$B193,'All CCC'!$B$7:$B$846,0)))</f>
        <v/>
      </c>
      <c r="R193" s="856" t="str">
        <f>IF($B193="","",INDEX('All CCC'!R$7:R$846,MATCH(WatchList!$B193,'All CCC'!$B$7:$B$846,0)))</f>
        <v/>
      </c>
      <c r="S193" s="856" t="str">
        <f>IF($B193="","",INDEX('All CCC'!S$7:S$846,MATCH(WatchList!$B193,'All CCC'!$B$7:$B$846,0)))</f>
        <v/>
      </c>
      <c r="T193" s="856" t="str">
        <f>IF($B193="","",INDEX('All CCC'!T$7:T$846,MATCH(WatchList!$B193,'All CCC'!$B$7:$B$846,0)))</f>
        <v/>
      </c>
      <c r="U193" s="856" t="str">
        <f>IF($B193="","",INDEX('All CCC'!U$7:U$846,MATCH(WatchList!$B193,'All CCC'!$B$7:$B$846,0)))</f>
        <v/>
      </c>
      <c r="V193" s="856" t="str">
        <f>IF($B193="","",INDEX('All CCC'!V$7:V$846,MATCH(WatchList!$B193,'All CCC'!$B$7:$B$846,0)))</f>
        <v/>
      </c>
      <c r="W193" s="856" t="str">
        <f>IF($B193="","",INDEX('All CCC'!W$7:W$846,MATCH(WatchList!$B193,'All CCC'!$B$7:$B$846,0)))</f>
        <v/>
      </c>
      <c r="X193" s="856" t="str">
        <f>IF($B193="","",INDEX('All CCC'!X$7:X$846,MATCH(WatchList!$B193,'All CCC'!$B$7:$B$846,0)))</f>
        <v/>
      </c>
      <c r="Y193" s="856" t="str">
        <f>IF($B193="","",INDEX('All CCC'!Y$7:Y$846,MATCH(WatchList!$B193,'All CCC'!$B$7:$B$846,0)))</f>
        <v/>
      </c>
      <c r="Z193" s="856" t="str">
        <f>IF($B193="","",INDEX('All CCC'!Z$7:Z$846,MATCH(WatchList!$B193,'All CCC'!$B$7:$B$846,0)))</f>
        <v/>
      </c>
      <c r="AA193" s="856" t="str">
        <f>IF($B193="","",INDEX('All CCC'!AA$7:AA$846,MATCH(WatchList!$B193,'All CCC'!$B$7:$B$846,0)))</f>
        <v/>
      </c>
      <c r="AB193" s="856" t="str">
        <f>IF($B193="","",INDEX('All CCC'!AB$7:AB$846,MATCH(WatchList!$B193,'All CCC'!$B$7:$B$846,0)))</f>
        <v/>
      </c>
      <c r="AC193" s="856" t="str">
        <f>IF($B193="","",INDEX('All CCC'!AC$7:AC$846,MATCH(WatchList!$B193,'All CCC'!$B$7:$B$846,0)))</f>
        <v/>
      </c>
      <c r="AD193" s="856" t="str">
        <f>IF($B193="","",INDEX('All CCC'!AD$7:AD$846,MATCH(WatchList!$B193,'All CCC'!$B$7:$B$846,0)))</f>
        <v/>
      </c>
      <c r="AE193" s="856" t="str">
        <f>IF($B193="","",INDEX('All CCC'!AE$7:AE$846,MATCH(WatchList!$B193,'All CCC'!$B$7:$B$846,0)))</f>
        <v/>
      </c>
      <c r="AF193" s="856" t="str">
        <f>IF($B193="","",INDEX('All CCC'!AF$7:AF$846,MATCH(WatchList!$B193,'All CCC'!$B$7:$B$846,0)))</f>
        <v/>
      </c>
      <c r="AG193" s="856" t="str">
        <f>IF($B193="","",INDEX('All CCC'!AG$7:AG$846,MATCH(WatchList!$B193,'All CCC'!$B$7:$B$846,0)))</f>
        <v/>
      </c>
      <c r="AH193" s="856" t="str">
        <f>IF($B193="","",INDEX('All CCC'!AH$7:AH$846,MATCH(WatchList!$B193,'All CCC'!$B$7:$B$846,0)))</f>
        <v/>
      </c>
      <c r="AI193" s="856" t="str">
        <f>IF($B193="","",INDEX('All CCC'!AI$7:AI$846,MATCH(WatchList!$B193,'All CCC'!$B$7:$B$846,0)))</f>
        <v/>
      </c>
      <c r="AJ193" s="856" t="str">
        <f>IF($B193="","",INDEX('All CCC'!AJ$7:AJ$846,MATCH(WatchList!$B193,'All CCC'!$B$7:$B$846,0)))</f>
        <v/>
      </c>
      <c r="AK193" s="856" t="str">
        <f>IF($B193="","",INDEX('All CCC'!AK$7:AK$846,MATCH(WatchList!$B193,'All CCC'!$B$7:$B$846,0)))</f>
        <v/>
      </c>
      <c r="AL193" s="856" t="str">
        <f>IF($B193="","",INDEX('All CCC'!AL$7:AL$846,MATCH(WatchList!$B193,'All CCC'!$B$7:$B$846,0)))</f>
        <v/>
      </c>
      <c r="AM193" s="856" t="str">
        <f>IF($B193="","",INDEX('All CCC'!AM$7:AM$846,MATCH(WatchList!$B193,'All CCC'!$B$7:$B$846,0)))</f>
        <v/>
      </c>
      <c r="AN193" s="856" t="str">
        <f>IF($B193="","",INDEX('All CCC'!AN$7:AN$846,MATCH(WatchList!$B193,'All CCC'!$B$7:$B$846,0)))</f>
        <v/>
      </c>
      <c r="AO193" s="856" t="str">
        <f>IF($B193="","",INDEX('All CCC'!AO$7:AO$846,MATCH(WatchList!$B193,'All CCC'!$B$7:$B$846,0)))</f>
        <v/>
      </c>
      <c r="AP193" s="856" t="str">
        <f>IF($B193="","",INDEX('All CCC'!AP$7:AP$846,MATCH(WatchList!$B193,'All CCC'!$B$7:$B$846,0)))</f>
        <v/>
      </c>
      <c r="AQ193" s="856" t="str">
        <f>IF($B193="","",INDEX('All CCC'!AQ$7:AQ$846,MATCH(WatchList!$B193,'All CCC'!$B$7:$B$846,0)))</f>
        <v/>
      </c>
      <c r="AR193" s="856" t="str">
        <f>IF($B193="","",INDEX('All CCC'!AR$7:AR$846,MATCH(WatchList!$B193,'All CCC'!$B$7:$B$846,0)))</f>
        <v/>
      </c>
      <c r="AS193" s="856" t="str">
        <f>IF($B193="","",INDEX('All CCC'!AS$7:AS$846,MATCH(WatchList!$B193,'All CCC'!$B$7:$B$846,0)))</f>
        <v/>
      </c>
      <c r="AT193" s="856" t="str">
        <f>IF($B193="","",INDEX('All CCC'!AT$7:AT$846,MATCH(WatchList!$B193,'All CCC'!$B$7:$B$846,0)))</f>
        <v/>
      </c>
      <c r="AU193" s="856" t="str">
        <f>IF($B193="","",INDEX('All CCC'!AU$7:AU$846,MATCH(WatchList!$B193,'All CCC'!$B$7:$B$846,0)))</f>
        <v/>
      </c>
      <c r="AV193" s="856" t="str">
        <f>IF($B193="","",INDEX('All CCC'!AV$7:AV$846,MATCH(WatchList!$B193,'All CCC'!$B$7:$B$846,0)))</f>
        <v/>
      </c>
      <c r="AW193" s="856" t="str">
        <f>IF($B193="","",INDEX('All CCC'!AW$7:AW$846,MATCH(WatchList!$B193,'All CCC'!$B$7:$B$846,0)))</f>
        <v/>
      </c>
      <c r="AX193" s="856" t="str">
        <f>IF($B193="","",INDEX('All CCC'!AX$7:AX$846,MATCH(WatchList!$B193,'All CCC'!$B$7:$B$846,0)))</f>
        <v/>
      </c>
      <c r="AY193" s="856" t="str">
        <f>IF($B193="","",INDEX('All CCC'!AY$7:AY$846,MATCH(WatchList!$B193,'All CCC'!$B$7:$B$846,0)))</f>
        <v/>
      </c>
      <c r="AZ193" s="856" t="str">
        <f>IF($B193="","",INDEX('All CCC'!AZ$7:AZ$846,MATCH(WatchList!$B193,'All CCC'!$B$7:$B$846,0)))</f>
        <v/>
      </c>
      <c r="BA193" s="856" t="str">
        <f>IF($B193="","",INDEX('All CCC'!BA$7:BA$846,MATCH(WatchList!$B193,'All CCC'!$B$7:$B$846,0)))</f>
        <v/>
      </c>
      <c r="BB193" s="856" t="str">
        <f>IF($B193="","",INDEX('All CCC'!BB$7:BB$846,MATCH(WatchList!$B193,'All CCC'!$B$7:$B$846,0)))</f>
        <v/>
      </c>
      <c r="BC193" s="856" t="str">
        <f>IF($B193="","",INDEX('All CCC'!BC$7:BC$846,MATCH(WatchList!$B193,'All CCC'!$B$7:$B$846,0)))</f>
        <v/>
      </c>
      <c r="BD193" s="856" t="str">
        <f>IF($B193="","",INDEX('All CCC'!BD$7:BD$846,MATCH(WatchList!$B193,'All CCC'!$B$7:$B$846,0)))</f>
        <v/>
      </c>
      <c r="BE193" s="856" t="str">
        <f>IF($B193="","",INDEX('All CCC'!BE$7:BE$846,MATCH(WatchList!$B193,'All CCC'!$B$7:$B$846,0)))</f>
        <v/>
      </c>
      <c r="BF193" s="856" t="str">
        <f>IF($B193="","",INDEX('All CCC'!BF$7:BF$846,MATCH(WatchList!$B193,'All CCC'!$B$7:$B$846,0)))</f>
        <v/>
      </c>
      <c r="BG193" s="856" t="str">
        <f>IF($B193="","",INDEX('All CCC'!BG$7:BG$846,MATCH(WatchList!$B193,'All CCC'!$B$7:$B$846,0)))</f>
        <v/>
      </c>
    </row>
    <row r="194" spans="1:59" x14ac:dyDescent="0.2">
      <c r="A194" s="550" t="str">
        <f>IF($B194="","",INDEX('All CCC'!A$7:A$846,MATCH(WatchList!$B194,'All CCC'!$B$7:$B$846,0)))</f>
        <v/>
      </c>
      <c r="B194" s="31"/>
      <c r="C194" s="856" t="str">
        <f>IF($B194="","",INDEX('All CCC'!C$7:C$846,MATCH(WatchList!$B194,'All CCC'!$B$7:$B$846,0)))</f>
        <v/>
      </c>
      <c r="D194" s="856" t="str">
        <f>IF($B194="","",INDEX('All CCC'!D$7:D$846,MATCH(WatchList!$B194,'All CCC'!$B$7:$B$846,0)))</f>
        <v/>
      </c>
      <c r="E194" s="856" t="str">
        <f>IF($B194="","",INDEX('All CCC'!E$7:E$846,MATCH(WatchList!$B194,'All CCC'!$B$7:$B$846,0)))</f>
        <v/>
      </c>
      <c r="F194" s="856" t="str">
        <f>IF($B194="","",INDEX('All CCC'!F$7:F$846,MATCH(WatchList!$B194,'All CCC'!$B$7:$B$846,0)))</f>
        <v/>
      </c>
      <c r="G194" s="856" t="str">
        <f>IF($B194="","",INDEX('All CCC'!G$7:G$846,MATCH(WatchList!$B194,'All CCC'!$B$7:$B$846,0)))</f>
        <v/>
      </c>
      <c r="H194" s="856" t="str">
        <f>IF($B194="","",INDEX('All CCC'!H$7:H$846,MATCH(WatchList!$B194,'All CCC'!$B$7:$B$846,0)))</f>
        <v/>
      </c>
      <c r="I194" s="856" t="str">
        <f>IF($B194="","",INDEX('All CCC'!I$7:I$846,MATCH(WatchList!$B194,'All CCC'!$B$7:$B$846,0)))</f>
        <v/>
      </c>
      <c r="J194" s="856" t="str">
        <f>IF($B194="","",INDEX('All CCC'!J$7:J$846,MATCH(WatchList!$B194,'All CCC'!$B$7:$B$846,0)))</f>
        <v/>
      </c>
      <c r="K194" s="856" t="str">
        <f>IF($B194="","",INDEX('All CCC'!K$7:K$846,MATCH(WatchList!$B194,'All CCC'!$B$7:$B$846,0)))</f>
        <v/>
      </c>
      <c r="L194" s="856" t="str">
        <f>IF($B194="","",INDEX('All CCC'!L$7:L$846,MATCH(WatchList!$B194,'All CCC'!$B$7:$B$846,0)))</f>
        <v/>
      </c>
      <c r="M194" s="856" t="str">
        <f>IF($B194="","",INDEX('All CCC'!M$7:M$846,MATCH(WatchList!$B194,'All CCC'!$B$7:$B$846,0)))</f>
        <v/>
      </c>
      <c r="N194" s="856" t="str">
        <f>IF($B194="","",INDEX('All CCC'!N$7:N$846,MATCH(WatchList!$B194,'All CCC'!$B$7:$B$846,0)))</f>
        <v/>
      </c>
      <c r="O194" s="856" t="str">
        <f>IF($B194="","",INDEX('All CCC'!O$7:O$846,MATCH(WatchList!$B194,'All CCC'!$B$7:$B$846,0)))</f>
        <v/>
      </c>
      <c r="P194" s="857" t="str">
        <f>IF($B194="","",INDEX('All CCC'!P$7:P$846,MATCH(WatchList!$B194,'All CCC'!$B$7:$B$846,0)))</f>
        <v/>
      </c>
      <c r="Q194" s="857" t="str">
        <f>IF($B194="","",INDEX('All CCC'!Q$7:Q$846,MATCH(WatchList!$B194,'All CCC'!$B$7:$B$846,0)))</f>
        <v/>
      </c>
      <c r="R194" s="856" t="str">
        <f>IF($B194="","",INDEX('All CCC'!R$7:R$846,MATCH(WatchList!$B194,'All CCC'!$B$7:$B$846,0)))</f>
        <v/>
      </c>
      <c r="S194" s="856" t="str">
        <f>IF($B194="","",INDEX('All CCC'!S$7:S$846,MATCH(WatchList!$B194,'All CCC'!$B$7:$B$846,0)))</f>
        <v/>
      </c>
      <c r="T194" s="856" t="str">
        <f>IF($B194="","",INDEX('All CCC'!T$7:T$846,MATCH(WatchList!$B194,'All CCC'!$B$7:$B$846,0)))</f>
        <v/>
      </c>
      <c r="U194" s="856" t="str">
        <f>IF($B194="","",INDEX('All CCC'!U$7:U$846,MATCH(WatchList!$B194,'All CCC'!$B$7:$B$846,0)))</f>
        <v/>
      </c>
      <c r="V194" s="856" t="str">
        <f>IF($B194="","",INDEX('All CCC'!V$7:V$846,MATCH(WatchList!$B194,'All CCC'!$B$7:$B$846,0)))</f>
        <v/>
      </c>
      <c r="W194" s="856" t="str">
        <f>IF($B194="","",INDEX('All CCC'!W$7:W$846,MATCH(WatchList!$B194,'All CCC'!$B$7:$B$846,0)))</f>
        <v/>
      </c>
      <c r="X194" s="856" t="str">
        <f>IF($B194="","",INDEX('All CCC'!X$7:X$846,MATCH(WatchList!$B194,'All CCC'!$B$7:$B$846,0)))</f>
        <v/>
      </c>
      <c r="Y194" s="856" t="str">
        <f>IF($B194="","",INDEX('All CCC'!Y$7:Y$846,MATCH(WatchList!$B194,'All CCC'!$B$7:$B$846,0)))</f>
        <v/>
      </c>
      <c r="Z194" s="856" t="str">
        <f>IF($B194="","",INDEX('All CCC'!Z$7:Z$846,MATCH(WatchList!$B194,'All CCC'!$B$7:$B$846,0)))</f>
        <v/>
      </c>
      <c r="AA194" s="856" t="str">
        <f>IF($B194="","",INDEX('All CCC'!AA$7:AA$846,MATCH(WatchList!$B194,'All CCC'!$B$7:$B$846,0)))</f>
        <v/>
      </c>
      <c r="AB194" s="856" t="str">
        <f>IF($B194="","",INDEX('All CCC'!AB$7:AB$846,MATCH(WatchList!$B194,'All CCC'!$B$7:$B$846,0)))</f>
        <v/>
      </c>
      <c r="AC194" s="856" t="str">
        <f>IF($B194="","",INDEX('All CCC'!AC$7:AC$846,MATCH(WatchList!$B194,'All CCC'!$B$7:$B$846,0)))</f>
        <v/>
      </c>
      <c r="AD194" s="856" t="str">
        <f>IF($B194="","",INDEX('All CCC'!AD$7:AD$846,MATCH(WatchList!$B194,'All CCC'!$B$7:$B$846,0)))</f>
        <v/>
      </c>
      <c r="AE194" s="856" t="str">
        <f>IF($B194="","",INDEX('All CCC'!AE$7:AE$846,MATCH(WatchList!$B194,'All CCC'!$B$7:$B$846,0)))</f>
        <v/>
      </c>
      <c r="AF194" s="856" t="str">
        <f>IF($B194="","",INDEX('All CCC'!AF$7:AF$846,MATCH(WatchList!$B194,'All CCC'!$B$7:$B$846,0)))</f>
        <v/>
      </c>
      <c r="AG194" s="856" t="str">
        <f>IF($B194="","",INDEX('All CCC'!AG$7:AG$846,MATCH(WatchList!$B194,'All CCC'!$B$7:$B$846,0)))</f>
        <v/>
      </c>
      <c r="AH194" s="856" t="str">
        <f>IF($B194="","",INDEX('All CCC'!AH$7:AH$846,MATCH(WatchList!$B194,'All CCC'!$B$7:$B$846,0)))</f>
        <v/>
      </c>
      <c r="AI194" s="856" t="str">
        <f>IF($B194="","",INDEX('All CCC'!AI$7:AI$846,MATCH(WatchList!$B194,'All CCC'!$B$7:$B$846,0)))</f>
        <v/>
      </c>
      <c r="AJ194" s="856" t="str">
        <f>IF($B194="","",INDEX('All CCC'!AJ$7:AJ$846,MATCH(WatchList!$B194,'All CCC'!$B$7:$B$846,0)))</f>
        <v/>
      </c>
      <c r="AK194" s="856" t="str">
        <f>IF($B194="","",INDEX('All CCC'!AK$7:AK$846,MATCH(WatchList!$B194,'All CCC'!$B$7:$B$846,0)))</f>
        <v/>
      </c>
      <c r="AL194" s="856" t="str">
        <f>IF($B194="","",INDEX('All CCC'!AL$7:AL$846,MATCH(WatchList!$B194,'All CCC'!$B$7:$B$846,0)))</f>
        <v/>
      </c>
      <c r="AM194" s="856" t="str">
        <f>IF($B194="","",INDEX('All CCC'!AM$7:AM$846,MATCH(WatchList!$B194,'All CCC'!$B$7:$B$846,0)))</f>
        <v/>
      </c>
      <c r="AN194" s="856" t="str">
        <f>IF($B194="","",INDEX('All CCC'!AN$7:AN$846,MATCH(WatchList!$B194,'All CCC'!$B$7:$B$846,0)))</f>
        <v/>
      </c>
      <c r="AO194" s="856" t="str">
        <f>IF($B194="","",INDEX('All CCC'!AO$7:AO$846,MATCH(WatchList!$B194,'All CCC'!$B$7:$B$846,0)))</f>
        <v/>
      </c>
      <c r="AP194" s="856" t="str">
        <f>IF($B194="","",INDEX('All CCC'!AP$7:AP$846,MATCH(WatchList!$B194,'All CCC'!$B$7:$B$846,0)))</f>
        <v/>
      </c>
      <c r="AQ194" s="856" t="str">
        <f>IF($B194="","",INDEX('All CCC'!AQ$7:AQ$846,MATCH(WatchList!$B194,'All CCC'!$B$7:$B$846,0)))</f>
        <v/>
      </c>
      <c r="AR194" s="856" t="str">
        <f>IF($B194="","",INDEX('All CCC'!AR$7:AR$846,MATCH(WatchList!$B194,'All CCC'!$B$7:$B$846,0)))</f>
        <v/>
      </c>
      <c r="AS194" s="856" t="str">
        <f>IF($B194="","",INDEX('All CCC'!AS$7:AS$846,MATCH(WatchList!$B194,'All CCC'!$B$7:$B$846,0)))</f>
        <v/>
      </c>
      <c r="AT194" s="856" t="str">
        <f>IF($B194="","",INDEX('All CCC'!AT$7:AT$846,MATCH(WatchList!$B194,'All CCC'!$B$7:$B$846,0)))</f>
        <v/>
      </c>
      <c r="AU194" s="856" t="str">
        <f>IF($B194="","",INDEX('All CCC'!AU$7:AU$846,MATCH(WatchList!$B194,'All CCC'!$B$7:$B$846,0)))</f>
        <v/>
      </c>
      <c r="AV194" s="856" t="str">
        <f>IF($B194="","",INDEX('All CCC'!AV$7:AV$846,MATCH(WatchList!$B194,'All CCC'!$B$7:$B$846,0)))</f>
        <v/>
      </c>
      <c r="AW194" s="856" t="str">
        <f>IF($B194="","",INDEX('All CCC'!AW$7:AW$846,MATCH(WatchList!$B194,'All CCC'!$B$7:$B$846,0)))</f>
        <v/>
      </c>
      <c r="AX194" s="856" t="str">
        <f>IF($B194="","",INDEX('All CCC'!AX$7:AX$846,MATCH(WatchList!$B194,'All CCC'!$B$7:$B$846,0)))</f>
        <v/>
      </c>
      <c r="AY194" s="856" t="str">
        <f>IF($B194="","",INDEX('All CCC'!AY$7:AY$846,MATCH(WatchList!$B194,'All CCC'!$B$7:$B$846,0)))</f>
        <v/>
      </c>
      <c r="AZ194" s="856" t="str">
        <f>IF($B194="","",INDEX('All CCC'!AZ$7:AZ$846,MATCH(WatchList!$B194,'All CCC'!$B$7:$B$846,0)))</f>
        <v/>
      </c>
      <c r="BA194" s="856" t="str">
        <f>IF($B194="","",INDEX('All CCC'!BA$7:BA$846,MATCH(WatchList!$B194,'All CCC'!$B$7:$B$846,0)))</f>
        <v/>
      </c>
      <c r="BB194" s="856" t="str">
        <f>IF($B194="","",INDEX('All CCC'!BB$7:BB$846,MATCH(WatchList!$B194,'All CCC'!$B$7:$B$846,0)))</f>
        <v/>
      </c>
      <c r="BC194" s="856" t="str">
        <f>IF($B194="","",INDEX('All CCC'!BC$7:BC$846,MATCH(WatchList!$B194,'All CCC'!$B$7:$B$846,0)))</f>
        <v/>
      </c>
      <c r="BD194" s="856" t="str">
        <f>IF($B194="","",INDEX('All CCC'!BD$7:BD$846,MATCH(WatchList!$B194,'All CCC'!$B$7:$B$846,0)))</f>
        <v/>
      </c>
      <c r="BE194" s="856" t="str">
        <f>IF($B194="","",INDEX('All CCC'!BE$7:BE$846,MATCH(WatchList!$B194,'All CCC'!$B$7:$B$846,0)))</f>
        <v/>
      </c>
      <c r="BF194" s="856" t="str">
        <f>IF($B194="","",INDEX('All CCC'!BF$7:BF$846,MATCH(WatchList!$B194,'All CCC'!$B$7:$B$846,0)))</f>
        <v/>
      </c>
      <c r="BG194" s="856" t="str">
        <f>IF($B194="","",INDEX('All CCC'!BG$7:BG$846,MATCH(WatchList!$B194,'All CCC'!$B$7:$B$846,0)))</f>
        <v/>
      </c>
    </row>
    <row r="195" spans="1:59" x14ac:dyDescent="0.2">
      <c r="A195" s="550" t="str">
        <f>IF($B195="","",INDEX('All CCC'!A$7:A$846,MATCH(WatchList!$B195,'All CCC'!$B$7:$B$846,0)))</f>
        <v/>
      </c>
      <c r="B195" s="31"/>
      <c r="C195" s="856" t="str">
        <f>IF($B195="","",INDEX('All CCC'!C$7:C$846,MATCH(WatchList!$B195,'All CCC'!$B$7:$B$846,0)))</f>
        <v/>
      </c>
      <c r="D195" s="856" t="str">
        <f>IF($B195="","",INDEX('All CCC'!D$7:D$846,MATCH(WatchList!$B195,'All CCC'!$B$7:$B$846,0)))</f>
        <v/>
      </c>
      <c r="E195" s="856" t="str">
        <f>IF($B195="","",INDEX('All CCC'!E$7:E$846,MATCH(WatchList!$B195,'All CCC'!$B$7:$B$846,0)))</f>
        <v/>
      </c>
      <c r="F195" s="856" t="str">
        <f>IF($B195="","",INDEX('All CCC'!F$7:F$846,MATCH(WatchList!$B195,'All CCC'!$B$7:$B$846,0)))</f>
        <v/>
      </c>
      <c r="G195" s="856" t="str">
        <f>IF($B195="","",INDEX('All CCC'!G$7:G$846,MATCH(WatchList!$B195,'All CCC'!$B$7:$B$846,0)))</f>
        <v/>
      </c>
      <c r="H195" s="856" t="str">
        <f>IF($B195="","",INDEX('All CCC'!H$7:H$846,MATCH(WatchList!$B195,'All CCC'!$B$7:$B$846,0)))</f>
        <v/>
      </c>
      <c r="I195" s="856" t="str">
        <f>IF($B195="","",INDEX('All CCC'!I$7:I$846,MATCH(WatchList!$B195,'All CCC'!$B$7:$B$846,0)))</f>
        <v/>
      </c>
      <c r="J195" s="856" t="str">
        <f>IF($B195="","",INDEX('All CCC'!J$7:J$846,MATCH(WatchList!$B195,'All CCC'!$B$7:$B$846,0)))</f>
        <v/>
      </c>
      <c r="K195" s="856" t="str">
        <f>IF($B195="","",INDEX('All CCC'!K$7:K$846,MATCH(WatchList!$B195,'All CCC'!$B$7:$B$846,0)))</f>
        <v/>
      </c>
      <c r="L195" s="856" t="str">
        <f>IF($B195="","",INDEX('All CCC'!L$7:L$846,MATCH(WatchList!$B195,'All CCC'!$B$7:$B$846,0)))</f>
        <v/>
      </c>
      <c r="M195" s="856" t="str">
        <f>IF($B195="","",INDEX('All CCC'!M$7:M$846,MATCH(WatchList!$B195,'All CCC'!$B$7:$B$846,0)))</f>
        <v/>
      </c>
      <c r="N195" s="856" t="str">
        <f>IF($B195="","",INDEX('All CCC'!N$7:N$846,MATCH(WatchList!$B195,'All CCC'!$B$7:$B$846,0)))</f>
        <v/>
      </c>
      <c r="O195" s="856" t="str">
        <f>IF($B195="","",INDEX('All CCC'!O$7:O$846,MATCH(WatchList!$B195,'All CCC'!$B$7:$B$846,0)))</f>
        <v/>
      </c>
      <c r="P195" s="857" t="str">
        <f>IF($B195="","",INDEX('All CCC'!P$7:P$846,MATCH(WatchList!$B195,'All CCC'!$B$7:$B$846,0)))</f>
        <v/>
      </c>
      <c r="Q195" s="857" t="str">
        <f>IF($B195="","",INDEX('All CCC'!Q$7:Q$846,MATCH(WatchList!$B195,'All CCC'!$B$7:$B$846,0)))</f>
        <v/>
      </c>
      <c r="R195" s="856" t="str">
        <f>IF($B195="","",INDEX('All CCC'!R$7:R$846,MATCH(WatchList!$B195,'All CCC'!$B$7:$B$846,0)))</f>
        <v/>
      </c>
      <c r="S195" s="856" t="str">
        <f>IF($B195="","",INDEX('All CCC'!S$7:S$846,MATCH(WatchList!$B195,'All CCC'!$B$7:$B$846,0)))</f>
        <v/>
      </c>
      <c r="T195" s="856" t="str">
        <f>IF($B195="","",INDEX('All CCC'!T$7:T$846,MATCH(WatchList!$B195,'All CCC'!$B$7:$B$846,0)))</f>
        <v/>
      </c>
      <c r="U195" s="856" t="str">
        <f>IF($B195="","",INDEX('All CCC'!U$7:U$846,MATCH(WatchList!$B195,'All CCC'!$B$7:$B$846,0)))</f>
        <v/>
      </c>
      <c r="V195" s="856" t="str">
        <f>IF($B195="","",INDEX('All CCC'!V$7:V$846,MATCH(WatchList!$B195,'All CCC'!$B$7:$B$846,0)))</f>
        <v/>
      </c>
      <c r="W195" s="856" t="str">
        <f>IF($B195="","",INDEX('All CCC'!W$7:W$846,MATCH(WatchList!$B195,'All CCC'!$B$7:$B$846,0)))</f>
        <v/>
      </c>
      <c r="X195" s="856" t="str">
        <f>IF($B195="","",INDEX('All CCC'!X$7:X$846,MATCH(WatchList!$B195,'All CCC'!$B$7:$B$846,0)))</f>
        <v/>
      </c>
      <c r="Y195" s="856" t="str">
        <f>IF($B195="","",INDEX('All CCC'!Y$7:Y$846,MATCH(WatchList!$B195,'All CCC'!$B$7:$B$846,0)))</f>
        <v/>
      </c>
      <c r="Z195" s="856" t="str">
        <f>IF($B195="","",INDEX('All CCC'!Z$7:Z$846,MATCH(WatchList!$B195,'All CCC'!$B$7:$B$846,0)))</f>
        <v/>
      </c>
      <c r="AA195" s="856" t="str">
        <f>IF($B195="","",INDEX('All CCC'!AA$7:AA$846,MATCH(WatchList!$B195,'All CCC'!$B$7:$B$846,0)))</f>
        <v/>
      </c>
      <c r="AB195" s="856" t="str">
        <f>IF($B195="","",INDEX('All CCC'!AB$7:AB$846,MATCH(WatchList!$B195,'All CCC'!$B$7:$B$846,0)))</f>
        <v/>
      </c>
      <c r="AC195" s="856" t="str">
        <f>IF($B195="","",INDEX('All CCC'!AC$7:AC$846,MATCH(WatchList!$B195,'All CCC'!$B$7:$B$846,0)))</f>
        <v/>
      </c>
      <c r="AD195" s="856" t="str">
        <f>IF($B195="","",INDEX('All CCC'!AD$7:AD$846,MATCH(WatchList!$B195,'All CCC'!$B$7:$B$846,0)))</f>
        <v/>
      </c>
      <c r="AE195" s="856" t="str">
        <f>IF($B195="","",INDEX('All CCC'!AE$7:AE$846,MATCH(WatchList!$B195,'All CCC'!$B$7:$B$846,0)))</f>
        <v/>
      </c>
      <c r="AF195" s="856" t="str">
        <f>IF($B195="","",INDEX('All CCC'!AF$7:AF$846,MATCH(WatchList!$B195,'All CCC'!$B$7:$B$846,0)))</f>
        <v/>
      </c>
      <c r="AG195" s="856" t="str">
        <f>IF($B195="","",INDEX('All CCC'!AG$7:AG$846,MATCH(WatchList!$B195,'All CCC'!$B$7:$B$846,0)))</f>
        <v/>
      </c>
      <c r="AH195" s="856" t="str">
        <f>IF($B195="","",INDEX('All CCC'!AH$7:AH$846,MATCH(WatchList!$B195,'All CCC'!$B$7:$B$846,0)))</f>
        <v/>
      </c>
      <c r="AI195" s="856" t="str">
        <f>IF($B195="","",INDEX('All CCC'!AI$7:AI$846,MATCH(WatchList!$B195,'All CCC'!$B$7:$B$846,0)))</f>
        <v/>
      </c>
      <c r="AJ195" s="856" t="str">
        <f>IF($B195="","",INDEX('All CCC'!AJ$7:AJ$846,MATCH(WatchList!$B195,'All CCC'!$B$7:$B$846,0)))</f>
        <v/>
      </c>
      <c r="AK195" s="856" t="str">
        <f>IF($B195="","",INDEX('All CCC'!AK$7:AK$846,MATCH(WatchList!$B195,'All CCC'!$B$7:$B$846,0)))</f>
        <v/>
      </c>
      <c r="AL195" s="856" t="str">
        <f>IF($B195="","",INDEX('All CCC'!AL$7:AL$846,MATCH(WatchList!$B195,'All CCC'!$B$7:$B$846,0)))</f>
        <v/>
      </c>
      <c r="AM195" s="856" t="str">
        <f>IF($B195="","",INDEX('All CCC'!AM$7:AM$846,MATCH(WatchList!$B195,'All CCC'!$B$7:$B$846,0)))</f>
        <v/>
      </c>
      <c r="AN195" s="856" t="str">
        <f>IF($B195="","",INDEX('All CCC'!AN$7:AN$846,MATCH(WatchList!$B195,'All CCC'!$B$7:$B$846,0)))</f>
        <v/>
      </c>
      <c r="AO195" s="856" t="str">
        <f>IF($B195="","",INDEX('All CCC'!AO$7:AO$846,MATCH(WatchList!$B195,'All CCC'!$B$7:$B$846,0)))</f>
        <v/>
      </c>
      <c r="AP195" s="856" t="str">
        <f>IF($B195="","",INDEX('All CCC'!AP$7:AP$846,MATCH(WatchList!$B195,'All CCC'!$B$7:$B$846,0)))</f>
        <v/>
      </c>
      <c r="AQ195" s="856" t="str">
        <f>IF($B195="","",INDEX('All CCC'!AQ$7:AQ$846,MATCH(WatchList!$B195,'All CCC'!$B$7:$B$846,0)))</f>
        <v/>
      </c>
      <c r="AR195" s="856" t="str">
        <f>IF($B195="","",INDEX('All CCC'!AR$7:AR$846,MATCH(WatchList!$B195,'All CCC'!$B$7:$B$846,0)))</f>
        <v/>
      </c>
      <c r="AS195" s="856" t="str">
        <f>IF($B195="","",INDEX('All CCC'!AS$7:AS$846,MATCH(WatchList!$B195,'All CCC'!$B$7:$B$846,0)))</f>
        <v/>
      </c>
      <c r="AT195" s="856" t="str">
        <f>IF($B195="","",INDEX('All CCC'!AT$7:AT$846,MATCH(WatchList!$B195,'All CCC'!$B$7:$B$846,0)))</f>
        <v/>
      </c>
      <c r="AU195" s="856" t="str">
        <f>IF($B195="","",INDEX('All CCC'!AU$7:AU$846,MATCH(WatchList!$B195,'All CCC'!$B$7:$B$846,0)))</f>
        <v/>
      </c>
      <c r="AV195" s="856" t="str">
        <f>IF($B195="","",INDEX('All CCC'!AV$7:AV$846,MATCH(WatchList!$B195,'All CCC'!$B$7:$B$846,0)))</f>
        <v/>
      </c>
      <c r="AW195" s="856" t="str">
        <f>IF($B195="","",INDEX('All CCC'!AW$7:AW$846,MATCH(WatchList!$B195,'All CCC'!$B$7:$B$846,0)))</f>
        <v/>
      </c>
      <c r="AX195" s="856" t="str">
        <f>IF($B195="","",INDEX('All CCC'!AX$7:AX$846,MATCH(WatchList!$B195,'All CCC'!$B$7:$B$846,0)))</f>
        <v/>
      </c>
      <c r="AY195" s="856" t="str">
        <f>IF($B195="","",INDEX('All CCC'!AY$7:AY$846,MATCH(WatchList!$B195,'All CCC'!$B$7:$B$846,0)))</f>
        <v/>
      </c>
      <c r="AZ195" s="856" t="str">
        <f>IF($B195="","",INDEX('All CCC'!AZ$7:AZ$846,MATCH(WatchList!$B195,'All CCC'!$B$7:$B$846,0)))</f>
        <v/>
      </c>
      <c r="BA195" s="856" t="str">
        <f>IF($B195="","",INDEX('All CCC'!BA$7:BA$846,MATCH(WatchList!$B195,'All CCC'!$B$7:$B$846,0)))</f>
        <v/>
      </c>
      <c r="BB195" s="856" t="str">
        <f>IF($B195="","",INDEX('All CCC'!BB$7:BB$846,MATCH(WatchList!$B195,'All CCC'!$B$7:$B$846,0)))</f>
        <v/>
      </c>
      <c r="BC195" s="856" t="str">
        <f>IF($B195="","",INDEX('All CCC'!BC$7:BC$846,MATCH(WatchList!$B195,'All CCC'!$B$7:$B$846,0)))</f>
        <v/>
      </c>
      <c r="BD195" s="856" t="str">
        <f>IF($B195="","",INDEX('All CCC'!BD$7:BD$846,MATCH(WatchList!$B195,'All CCC'!$B$7:$B$846,0)))</f>
        <v/>
      </c>
      <c r="BE195" s="856" t="str">
        <f>IF($B195="","",INDEX('All CCC'!BE$7:BE$846,MATCH(WatchList!$B195,'All CCC'!$B$7:$B$846,0)))</f>
        <v/>
      </c>
      <c r="BF195" s="856" t="str">
        <f>IF($B195="","",INDEX('All CCC'!BF$7:BF$846,MATCH(WatchList!$B195,'All CCC'!$B$7:$B$846,0)))</f>
        <v/>
      </c>
      <c r="BG195" s="856" t="str">
        <f>IF($B195="","",INDEX('All CCC'!BG$7:BG$846,MATCH(WatchList!$B195,'All CCC'!$B$7:$B$846,0)))</f>
        <v/>
      </c>
    </row>
    <row r="196" spans="1:59" x14ac:dyDescent="0.2">
      <c r="A196" s="550" t="str">
        <f>IF($B196="","",INDEX('All CCC'!A$7:A$846,MATCH(WatchList!$B196,'All CCC'!$B$7:$B$846,0)))</f>
        <v/>
      </c>
      <c r="B196" s="31"/>
      <c r="C196" s="856" t="str">
        <f>IF($B196="","",INDEX('All CCC'!C$7:C$846,MATCH(WatchList!$B196,'All CCC'!$B$7:$B$846,0)))</f>
        <v/>
      </c>
      <c r="D196" s="856" t="str">
        <f>IF($B196="","",INDEX('All CCC'!D$7:D$846,MATCH(WatchList!$B196,'All CCC'!$B$7:$B$846,0)))</f>
        <v/>
      </c>
      <c r="E196" s="856" t="str">
        <f>IF($B196="","",INDEX('All CCC'!E$7:E$846,MATCH(WatchList!$B196,'All CCC'!$B$7:$B$846,0)))</f>
        <v/>
      </c>
      <c r="F196" s="856" t="str">
        <f>IF($B196="","",INDEX('All CCC'!F$7:F$846,MATCH(WatchList!$B196,'All CCC'!$B$7:$B$846,0)))</f>
        <v/>
      </c>
      <c r="G196" s="856" t="str">
        <f>IF($B196="","",INDEX('All CCC'!G$7:G$846,MATCH(WatchList!$B196,'All CCC'!$B$7:$B$846,0)))</f>
        <v/>
      </c>
      <c r="H196" s="856" t="str">
        <f>IF($B196="","",INDEX('All CCC'!H$7:H$846,MATCH(WatchList!$B196,'All CCC'!$B$7:$B$846,0)))</f>
        <v/>
      </c>
      <c r="I196" s="856" t="str">
        <f>IF($B196="","",INDEX('All CCC'!I$7:I$846,MATCH(WatchList!$B196,'All CCC'!$B$7:$B$846,0)))</f>
        <v/>
      </c>
      <c r="J196" s="856" t="str">
        <f>IF($B196="","",INDEX('All CCC'!J$7:J$846,MATCH(WatchList!$B196,'All CCC'!$B$7:$B$846,0)))</f>
        <v/>
      </c>
      <c r="K196" s="856" t="str">
        <f>IF($B196="","",INDEX('All CCC'!K$7:K$846,MATCH(WatchList!$B196,'All CCC'!$B$7:$B$846,0)))</f>
        <v/>
      </c>
      <c r="L196" s="856" t="str">
        <f>IF($B196="","",INDEX('All CCC'!L$7:L$846,MATCH(WatchList!$B196,'All CCC'!$B$7:$B$846,0)))</f>
        <v/>
      </c>
      <c r="M196" s="856" t="str">
        <f>IF($B196="","",INDEX('All CCC'!M$7:M$846,MATCH(WatchList!$B196,'All CCC'!$B$7:$B$846,0)))</f>
        <v/>
      </c>
      <c r="N196" s="856" t="str">
        <f>IF($B196="","",INDEX('All CCC'!N$7:N$846,MATCH(WatchList!$B196,'All CCC'!$B$7:$B$846,0)))</f>
        <v/>
      </c>
      <c r="O196" s="856" t="str">
        <f>IF($B196="","",INDEX('All CCC'!O$7:O$846,MATCH(WatchList!$B196,'All CCC'!$B$7:$B$846,0)))</f>
        <v/>
      </c>
      <c r="P196" s="857" t="str">
        <f>IF($B196="","",INDEX('All CCC'!P$7:P$846,MATCH(WatchList!$B196,'All CCC'!$B$7:$B$846,0)))</f>
        <v/>
      </c>
      <c r="Q196" s="857" t="str">
        <f>IF($B196="","",INDEX('All CCC'!Q$7:Q$846,MATCH(WatchList!$B196,'All CCC'!$B$7:$B$846,0)))</f>
        <v/>
      </c>
      <c r="R196" s="856" t="str">
        <f>IF($B196="","",INDEX('All CCC'!R$7:R$846,MATCH(WatchList!$B196,'All CCC'!$B$7:$B$846,0)))</f>
        <v/>
      </c>
      <c r="S196" s="856" t="str">
        <f>IF($B196="","",INDEX('All CCC'!S$7:S$846,MATCH(WatchList!$B196,'All CCC'!$B$7:$B$846,0)))</f>
        <v/>
      </c>
      <c r="T196" s="856" t="str">
        <f>IF($B196="","",INDEX('All CCC'!T$7:T$846,MATCH(WatchList!$B196,'All CCC'!$B$7:$B$846,0)))</f>
        <v/>
      </c>
      <c r="U196" s="856" t="str">
        <f>IF($B196="","",INDEX('All CCC'!U$7:U$846,MATCH(WatchList!$B196,'All CCC'!$B$7:$B$846,0)))</f>
        <v/>
      </c>
      <c r="V196" s="856" t="str">
        <f>IF($B196="","",INDEX('All CCC'!V$7:V$846,MATCH(WatchList!$B196,'All CCC'!$B$7:$B$846,0)))</f>
        <v/>
      </c>
      <c r="W196" s="856" t="str">
        <f>IF($B196="","",INDEX('All CCC'!W$7:W$846,MATCH(WatchList!$B196,'All CCC'!$B$7:$B$846,0)))</f>
        <v/>
      </c>
      <c r="X196" s="856" t="str">
        <f>IF($B196="","",INDEX('All CCC'!X$7:X$846,MATCH(WatchList!$B196,'All CCC'!$B$7:$B$846,0)))</f>
        <v/>
      </c>
      <c r="Y196" s="856" t="str">
        <f>IF($B196="","",INDEX('All CCC'!Y$7:Y$846,MATCH(WatchList!$B196,'All CCC'!$B$7:$B$846,0)))</f>
        <v/>
      </c>
      <c r="Z196" s="856" t="str">
        <f>IF($B196="","",INDEX('All CCC'!Z$7:Z$846,MATCH(WatchList!$B196,'All CCC'!$B$7:$B$846,0)))</f>
        <v/>
      </c>
      <c r="AA196" s="856" t="str">
        <f>IF($B196="","",INDEX('All CCC'!AA$7:AA$846,MATCH(WatchList!$B196,'All CCC'!$B$7:$B$846,0)))</f>
        <v/>
      </c>
      <c r="AB196" s="856" t="str">
        <f>IF($B196="","",INDEX('All CCC'!AB$7:AB$846,MATCH(WatchList!$B196,'All CCC'!$B$7:$B$846,0)))</f>
        <v/>
      </c>
      <c r="AC196" s="856" t="str">
        <f>IF($B196="","",INDEX('All CCC'!AC$7:AC$846,MATCH(WatchList!$B196,'All CCC'!$B$7:$B$846,0)))</f>
        <v/>
      </c>
      <c r="AD196" s="856" t="str">
        <f>IF($B196="","",INDEX('All CCC'!AD$7:AD$846,MATCH(WatchList!$B196,'All CCC'!$B$7:$B$846,0)))</f>
        <v/>
      </c>
      <c r="AE196" s="856" t="str">
        <f>IF($B196="","",INDEX('All CCC'!AE$7:AE$846,MATCH(WatchList!$B196,'All CCC'!$B$7:$B$846,0)))</f>
        <v/>
      </c>
      <c r="AF196" s="856" t="str">
        <f>IF($B196="","",INDEX('All CCC'!AF$7:AF$846,MATCH(WatchList!$B196,'All CCC'!$B$7:$B$846,0)))</f>
        <v/>
      </c>
      <c r="AG196" s="856" t="str">
        <f>IF($B196="","",INDEX('All CCC'!AG$7:AG$846,MATCH(WatchList!$B196,'All CCC'!$B$7:$B$846,0)))</f>
        <v/>
      </c>
      <c r="AH196" s="856" t="str">
        <f>IF($B196="","",INDEX('All CCC'!AH$7:AH$846,MATCH(WatchList!$B196,'All CCC'!$B$7:$B$846,0)))</f>
        <v/>
      </c>
      <c r="AI196" s="856" t="str">
        <f>IF($B196="","",INDEX('All CCC'!AI$7:AI$846,MATCH(WatchList!$B196,'All CCC'!$B$7:$B$846,0)))</f>
        <v/>
      </c>
      <c r="AJ196" s="856" t="str">
        <f>IF($B196="","",INDEX('All CCC'!AJ$7:AJ$846,MATCH(WatchList!$B196,'All CCC'!$B$7:$B$846,0)))</f>
        <v/>
      </c>
      <c r="AK196" s="856" t="str">
        <f>IF($B196="","",INDEX('All CCC'!AK$7:AK$846,MATCH(WatchList!$B196,'All CCC'!$B$7:$B$846,0)))</f>
        <v/>
      </c>
      <c r="AL196" s="856" t="str">
        <f>IF($B196="","",INDEX('All CCC'!AL$7:AL$846,MATCH(WatchList!$B196,'All CCC'!$B$7:$B$846,0)))</f>
        <v/>
      </c>
      <c r="AM196" s="856" t="str">
        <f>IF($B196="","",INDEX('All CCC'!AM$7:AM$846,MATCH(WatchList!$B196,'All CCC'!$B$7:$B$846,0)))</f>
        <v/>
      </c>
      <c r="AN196" s="856" t="str">
        <f>IF($B196="","",INDEX('All CCC'!AN$7:AN$846,MATCH(WatchList!$B196,'All CCC'!$B$7:$B$846,0)))</f>
        <v/>
      </c>
      <c r="AO196" s="856" t="str">
        <f>IF($B196="","",INDEX('All CCC'!AO$7:AO$846,MATCH(WatchList!$B196,'All CCC'!$B$7:$B$846,0)))</f>
        <v/>
      </c>
      <c r="AP196" s="856" t="str">
        <f>IF($B196="","",INDEX('All CCC'!AP$7:AP$846,MATCH(WatchList!$B196,'All CCC'!$B$7:$B$846,0)))</f>
        <v/>
      </c>
      <c r="AQ196" s="856" t="str">
        <f>IF($B196="","",INDEX('All CCC'!AQ$7:AQ$846,MATCH(WatchList!$B196,'All CCC'!$B$7:$B$846,0)))</f>
        <v/>
      </c>
      <c r="AR196" s="856" t="str">
        <f>IF($B196="","",INDEX('All CCC'!AR$7:AR$846,MATCH(WatchList!$B196,'All CCC'!$B$7:$B$846,0)))</f>
        <v/>
      </c>
      <c r="AS196" s="856" t="str">
        <f>IF($B196="","",INDEX('All CCC'!AS$7:AS$846,MATCH(WatchList!$B196,'All CCC'!$B$7:$B$846,0)))</f>
        <v/>
      </c>
      <c r="AT196" s="856" t="str">
        <f>IF($B196="","",INDEX('All CCC'!AT$7:AT$846,MATCH(WatchList!$B196,'All CCC'!$B$7:$B$846,0)))</f>
        <v/>
      </c>
      <c r="AU196" s="856" t="str">
        <f>IF($B196="","",INDEX('All CCC'!AU$7:AU$846,MATCH(WatchList!$B196,'All CCC'!$B$7:$B$846,0)))</f>
        <v/>
      </c>
      <c r="AV196" s="856" t="str">
        <f>IF($B196="","",INDEX('All CCC'!AV$7:AV$846,MATCH(WatchList!$B196,'All CCC'!$B$7:$B$846,0)))</f>
        <v/>
      </c>
      <c r="AW196" s="856" t="str">
        <f>IF($B196="","",INDEX('All CCC'!AW$7:AW$846,MATCH(WatchList!$B196,'All CCC'!$B$7:$B$846,0)))</f>
        <v/>
      </c>
      <c r="AX196" s="856" t="str">
        <f>IF($B196="","",INDEX('All CCC'!AX$7:AX$846,MATCH(WatchList!$B196,'All CCC'!$B$7:$B$846,0)))</f>
        <v/>
      </c>
      <c r="AY196" s="856" t="str">
        <f>IF($B196="","",INDEX('All CCC'!AY$7:AY$846,MATCH(WatchList!$B196,'All CCC'!$B$7:$B$846,0)))</f>
        <v/>
      </c>
      <c r="AZ196" s="856" t="str">
        <f>IF($B196="","",INDEX('All CCC'!AZ$7:AZ$846,MATCH(WatchList!$B196,'All CCC'!$B$7:$B$846,0)))</f>
        <v/>
      </c>
      <c r="BA196" s="856" t="str">
        <f>IF($B196="","",INDEX('All CCC'!BA$7:BA$846,MATCH(WatchList!$B196,'All CCC'!$B$7:$B$846,0)))</f>
        <v/>
      </c>
      <c r="BB196" s="856" t="str">
        <f>IF($B196="","",INDEX('All CCC'!BB$7:BB$846,MATCH(WatchList!$B196,'All CCC'!$B$7:$B$846,0)))</f>
        <v/>
      </c>
      <c r="BC196" s="856" t="str">
        <f>IF($B196="","",INDEX('All CCC'!BC$7:BC$846,MATCH(WatchList!$B196,'All CCC'!$B$7:$B$846,0)))</f>
        <v/>
      </c>
      <c r="BD196" s="856" t="str">
        <f>IF($B196="","",INDEX('All CCC'!BD$7:BD$846,MATCH(WatchList!$B196,'All CCC'!$B$7:$B$846,0)))</f>
        <v/>
      </c>
      <c r="BE196" s="856" t="str">
        <f>IF($B196="","",INDEX('All CCC'!BE$7:BE$846,MATCH(WatchList!$B196,'All CCC'!$B$7:$B$846,0)))</f>
        <v/>
      </c>
      <c r="BF196" s="856" t="str">
        <f>IF($B196="","",INDEX('All CCC'!BF$7:BF$846,MATCH(WatchList!$B196,'All CCC'!$B$7:$B$846,0)))</f>
        <v/>
      </c>
      <c r="BG196" s="856" t="str">
        <f>IF($B196="","",INDEX('All CCC'!BG$7:BG$846,MATCH(WatchList!$B196,'All CCC'!$B$7:$B$846,0)))</f>
        <v/>
      </c>
    </row>
    <row r="197" spans="1:59" x14ac:dyDescent="0.2">
      <c r="A197" s="550" t="str">
        <f>IF($B197="","",INDEX('All CCC'!A$7:A$846,MATCH(WatchList!$B197,'All CCC'!$B$7:$B$846,0)))</f>
        <v/>
      </c>
      <c r="B197" s="31"/>
      <c r="C197" s="856" t="str">
        <f>IF($B197="","",INDEX('All CCC'!C$7:C$846,MATCH(WatchList!$B197,'All CCC'!$B$7:$B$846,0)))</f>
        <v/>
      </c>
      <c r="D197" s="856" t="str">
        <f>IF($B197="","",INDEX('All CCC'!D$7:D$846,MATCH(WatchList!$B197,'All CCC'!$B$7:$B$846,0)))</f>
        <v/>
      </c>
      <c r="E197" s="856" t="str">
        <f>IF($B197="","",INDEX('All CCC'!E$7:E$846,MATCH(WatchList!$B197,'All CCC'!$B$7:$B$846,0)))</f>
        <v/>
      </c>
      <c r="F197" s="856" t="str">
        <f>IF($B197="","",INDEX('All CCC'!F$7:F$846,MATCH(WatchList!$B197,'All CCC'!$B$7:$B$846,0)))</f>
        <v/>
      </c>
      <c r="G197" s="856" t="str">
        <f>IF($B197="","",INDEX('All CCC'!G$7:G$846,MATCH(WatchList!$B197,'All CCC'!$B$7:$B$846,0)))</f>
        <v/>
      </c>
      <c r="H197" s="856" t="str">
        <f>IF($B197="","",INDEX('All CCC'!H$7:H$846,MATCH(WatchList!$B197,'All CCC'!$B$7:$B$846,0)))</f>
        <v/>
      </c>
      <c r="I197" s="856" t="str">
        <f>IF($B197="","",INDEX('All CCC'!I$7:I$846,MATCH(WatchList!$B197,'All CCC'!$B$7:$B$846,0)))</f>
        <v/>
      </c>
      <c r="J197" s="856" t="str">
        <f>IF($B197="","",INDEX('All CCC'!J$7:J$846,MATCH(WatchList!$B197,'All CCC'!$B$7:$B$846,0)))</f>
        <v/>
      </c>
      <c r="K197" s="856" t="str">
        <f>IF($B197="","",INDEX('All CCC'!K$7:K$846,MATCH(WatchList!$B197,'All CCC'!$B$7:$B$846,0)))</f>
        <v/>
      </c>
      <c r="L197" s="856" t="str">
        <f>IF($B197="","",INDEX('All CCC'!L$7:L$846,MATCH(WatchList!$B197,'All CCC'!$B$7:$B$846,0)))</f>
        <v/>
      </c>
      <c r="M197" s="856" t="str">
        <f>IF($B197="","",INDEX('All CCC'!M$7:M$846,MATCH(WatchList!$B197,'All CCC'!$B$7:$B$846,0)))</f>
        <v/>
      </c>
      <c r="N197" s="856" t="str">
        <f>IF($B197="","",INDEX('All CCC'!N$7:N$846,MATCH(WatchList!$B197,'All CCC'!$B$7:$B$846,0)))</f>
        <v/>
      </c>
      <c r="O197" s="856" t="str">
        <f>IF($B197="","",INDEX('All CCC'!O$7:O$846,MATCH(WatchList!$B197,'All CCC'!$B$7:$B$846,0)))</f>
        <v/>
      </c>
      <c r="P197" s="857" t="str">
        <f>IF($B197="","",INDEX('All CCC'!P$7:P$846,MATCH(WatchList!$B197,'All CCC'!$B$7:$B$846,0)))</f>
        <v/>
      </c>
      <c r="Q197" s="857" t="str">
        <f>IF($B197="","",INDEX('All CCC'!Q$7:Q$846,MATCH(WatchList!$B197,'All CCC'!$B$7:$B$846,0)))</f>
        <v/>
      </c>
      <c r="R197" s="856" t="str">
        <f>IF($B197="","",INDEX('All CCC'!R$7:R$846,MATCH(WatchList!$B197,'All CCC'!$B$7:$B$846,0)))</f>
        <v/>
      </c>
      <c r="S197" s="856" t="str">
        <f>IF($B197="","",INDEX('All CCC'!S$7:S$846,MATCH(WatchList!$B197,'All CCC'!$B$7:$B$846,0)))</f>
        <v/>
      </c>
      <c r="T197" s="856" t="str">
        <f>IF($B197="","",INDEX('All CCC'!T$7:T$846,MATCH(WatchList!$B197,'All CCC'!$B$7:$B$846,0)))</f>
        <v/>
      </c>
      <c r="U197" s="856" t="str">
        <f>IF($B197="","",INDEX('All CCC'!U$7:U$846,MATCH(WatchList!$B197,'All CCC'!$B$7:$B$846,0)))</f>
        <v/>
      </c>
      <c r="V197" s="856" t="str">
        <f>IF($B197="","",INDEX('All CCC'!V$7:V$846,MATCH(WatchList!$B197,'All CCC'!$B$7:$B$846,0)))</f>
        <v/>
      </c>
      <c r="W197" s="856" t="str">
        <f>IF($B197="","",INDEX('All CCC'!W$7:W$846,MATCH(WatchList!$B197,'All CCC'!$B$7:$B$846,0)))</f>
        <v/>
      </c>
      <c r="X197" s="856" t="str">
        <f>IF($B197="","",INDEX('All CCC'!X$7:X$846,MATCH(WatchList!$B197,'All CCC'!$B$7:$B$846,0)))</f>
        <v/>
      </c>
      <c r="Y197" s="856" t="str">
        <f>IF($B197="","",INDEX('All CCC'!Y$7:Y$846,MATCH(WatchList!$B197,'All CCC'!$B$7:$B$846,0)))</f>
        <v/>
      </c>
      <c r="Z197" s="856" t="str">
        <f>IF($B197="","",INDEX('All CCC'!Z$7:Z$846,MATCH(WatchList!$B197,'All CCC'!$B$7:$B$846,0)))</f>
        <v/>
      </c>
      <c r="AA197" s="856" t="str">
        <f>IF($B197="","",INDEX('All CCC'!AA$7:AA$846,MATCH(WatchList!$B197,'All CCC'!$B$7:$B$846,0)))</f>
        <v/>
      </c>
      <c r="AB197" s="856" t="str">
        <f>IF($B197="","",INDEX('All CCC'!AB$7:AB$846,MATCH(WatchList!$B197,'All CCC'!$B$7:$B$846,0)))</f>
        <v/>
      </c>
      <c r="AC197" s="856" t="str">
        <f>IF($B197="","",INDEX('All CCC'!AC$7:AC$846,MATCH(WatchList!$B197,'All CCC'!$B$7:$B$846,0)))</f>
        <v/>
      </c>
      <c r="AD197" s="856" t="str">
        <f>IF($B197="","",INDEX('All CCC'!AD$7:AD$846,MATCH(WatchList!$B197,'All CCC'!$B$7:$B$846,0)))</f>
        <v/>
      </c>
      <c r="AE197" s="856" t="str">
        <f>IF($B197="","",INDEX('All CCC'!AE$7:AE$846,MATCH(WatchList!$B197,'All CCC'!$B$7:$B$846,0)))</f>
        <v/>
      </c>
      <c r="AF197" s="856" t="str">
        <f>IF($B197="","",INDEX('All CCC'!AF$7:AF$846,MATCH(WatchList!$B197,'All CCC'!$B$7:$B$846,0)))</f>
        <v/>
      </c>
      <c r="AG197" s="856" t="str">
        <f>IF($B197="","",INDEX('All CCC'!AG$7:AG$846,MATCH(WatchList!$B197,'All CCC'!$B$7:$B$846,0)))</f>
        <v/>
      </c>
      <c r="AH197" s="856" t="str">
        <f>IF($B197="","",INDEX('All CCC'!AH$7:AH$846,MATCH(WatchList!$B197,'All CCC'!$B$7:$B$846,0)))</f>
        <v/>
      </c>
      <c r="AI197" s="856" t="str">
        <f>IF($B197="","",INDEX('All CCC'!AI$7:AI$846,MATCH(WatchList!$B197,'All CCC'!$B$7:$B$846,0)))</f>
        <v/>
      </c>
      <c r="AJ197" s="856" t="str">
        <f>IF($B197="","",INDEX('All CCC'!AJ$7:AJ$846,MATCH(WatchList!$B197,'All CCC'!$B$7:$B$846,0)))</f>
        <v/>
      </c>
      <c r="AK197" s="856" t="str">
        <f>IF($B197="","",INDEX('All CCC'!AK$7:AK$846,MATCH(WatchList!$B197,'All CCC'!$B$7:$B$846,0)))</f>
        <v/>
      </c>
      <c r="AL197" s="856" t="str">
        <f>IF($B197="","",INDEX('All CCC'!AL$7:AL$846,MATCH(WatchList!$B197,'All CCC'!$B$7:$B$846,0)))</f>
        <v/>
      </c>
      <c r="AM197" s="856" t="str">
        <f>IF($B197="","",INDEX('All CCC'!AM$7:AM$846,MATCH(WatchList!$B197,'All CCC'!$B$7:$B$846,0)))</f>
        <v/>
      </c>
      <c r="AN197" s="856" t="str">
        <f>IF($B197="","",INDEX('All CCC'!AN$7:AN$846,MATCH(WatchList!$B197,'All CCC'!$B$7:$B$846,0)))</f>
        <v/>
      </c>
      <c r="AO197" s="856" t="str">
        <f>IF($B197="","",INDEX('All CCC'!AO$7:AO$846,MATCH(WatchList!$B197,'All CCC'!$B$7:$B$846,0)))</f>
        <v/>
      </c>
      <c r="AP197" s="856" t="str">
        <f>IF($B197="","",INDEX('All CCC'!AP$7:AP$846,MATCH(WatchList!$B197,'All CCC'!$B$7:$B$846,0)))</f>
        <v/>
      </c>
      <c r="AQ197" s="856" t="str">
        <f>IF($B197="","",INDEX('All CCC'!AQ$7:AQ$846,MATCH(WatchList!$B197,'All CCC'!$B$7:$B$846,0)))</f>
        <v/>
      </c>
      <c r="AR197" s="856" t="str">
        <f>IF($B197="","",INDEX('All CCC'!AR$7:AR$846,MATCH(WatchList!$B197,'All CCC'!$B$7:$B$846,0)))</f>
        <v/>
      </c>
      <c r="AS197" s="856" t="str">
        <f>IF($B197="","",INDEX('All CCC'!AS$7:AS$846,MATCH(WatchList!$B197,'All CCC'!$B$7:$B$846,0)))</f>
        <v/>
      </c>
      <c r="AT197" s="856" t="str">
        <f>IF($B197="","",INDEX('All CCC'!AT$7:AT$846,MATCH(WatchList!$B197,'All CCC'!$B$7:$B$846,0)))</f>
        <v/>
      </c>
      <c r="AU197" s="856" t="str">
        <f>IF($B197="","",INDEX('All CCC'!AU$7:AU$846,MATCH(WatchList!$B197,'All CCC'!$B$7:$B$846,0)))</f>
        <v/>
      </c>
      <c r="AV197" s="856" t="str">
        <f>IF($B197="","",INDEX('All CCC'!AV$7:AV$846,MATCH(WatchList!$B197,'All CCC'!$B$7:$B$846,0)))</f>
        <v/>
      </c>
      <c r="AW197" s="856" t="str">
        <f>IF($B197="","",INDEX('All CCC'!AW$7:AW$846,MATCH(WatchList!$B197,'All CCC'!$B$7:$B$846,0)))</f>
        <v/>
      </c>
      <c r="AX197" s="856" t="str">
        <f>IF($B197="","",INDEX('All CCC'!AX$7:AX$846,MATCH(WatchList!$B197,'All CCC'!$B$7:$B$846,0)))</f>
        <v/>
      </c>
      <c r="AY197" s="856" t="str">
        <f>IF($B197="","",INDEX('All CCC'!AY$7:AY$846,MATCH(WatchList!$B197,'All CCC'!$B$7:$B$846,0)))</f>
        <v/>
      </c>
      <c r="AZ197" s="856" t="str">
        <f>IF($B197="","",INDEX('All CCC'!AZ$7:AZ$846,MATCH(WatchList!$B197,'All CCC'!$B$7:$B$846,0)))</f>
        <v/>
      </c>
      <c r="BA197" s="856" t="str">
        <f>IF($B197="","",INDEX('All CCC'!BA$7:BA$846,MATCH(WatchList!$B197,'All CCC'!$B$7:$B$846,0)))</f>
        <v/>
      </c>
      <c r="BB197" s="856" t="str">
        <f>IF($B197="","",INDEX('All CCC'!BB$7:BB$846,MATCH(WatchList!$B197,'All CCC'!$B$7:$B$846,0)))</f>
        <v/>
      </c>
      <c r="BC197" s="856" t="str">
        <f>IF($B197="","",INDEX('All CCC'!BC$7:BC$846,MATCH(WatchList!$B197,'All CCC'!$B$7:$B$846,0)))</f>
        <v/>
      </c>
      <c r="BD197" s="856" t="str">
        <f>IF($B197="","",INDEX('All CCC'!BD$7:BD$846,MATCH(WatchList!$B197,'All CCC'!$B$7:$B$846,0)))</f>
        <v/>
      </c>
      <c r="BE197" s="856" t="str">
        <f>IF($B197="","",INDEX('All CCC'!BE$7:BE$846,MATCH(WatchList!$B197,'All CCC'!$B$7:$B$846,0)))</f>
        <v/>
      </c>
      <c r="BF197" s="856" t="str">
        <f>IF($B197="","",INDEX('All CCC'!BF$7:BF$846,MATCH(WatchList!$B197,'All CCC'!$B$7:$B$846,0)))</f>
        <v/>
      </c>
      <c r="BG197" s="856" t="str">
        <f>IF($B197="","",INDEX('All CCC'!BG$7:BG$846,MATCH(WatchList!$B197,'All CCC'!$B$7:$B$846,0)))</f>
        <v/>
      </c>
    </row>
    <row r="198" spans="1:59" x14ac:dyDescent="0.2">
      <c r="A198" s="550" t="str">
        <f>IF($B198="","",INDEX('All CCC'!A$7:A$846,MATCH(WatchList!$B198,'All CCC'!$B$7:$B$846,0)))</f>
        <v/>
      </c>
      <c r="B198" s="31"/>
      <c r="C198" s="856" t="str">
        <f>IF($B198="","",INDEX('All CCC'!C$7:C$846,MATCH(WatchList!$B198,'All CCC'!$B$7:$B$846,0)))</f>
        <v/>
      </c>
      <c r="D198" s="856" t="str">
        <f>IF($B198="","",INDEX('All CCC'!D$7:D$846,MATCH(WatchList!$B198,'All CCC'!$B$7:$B$846,0)))</f>
        <v/>
      </c>
      <c r="E198" s="856" t="str">
        <f>IF($B198="","",INDEX('All CCC'!E$7:E$846,MATCH(WatchList!$B198,'All CCC'!$B$7:$B$846,0)))</f>
        <v/>
      </c>
      <c r="F198" s="856" t="str">
        <f>IF($B198="","",INDEX('All CCC'!F$7:F$846,MATCH(WatchList!$B198,'All CCC'!$B$7:$B$846,0)))</f>
        <v/>
      </c>
      <c r="G198" s="856" t="str">
        <f>IF($B198="","",INDEX('All CCC'!G$7:G$846,MATCH(WatchList!$B198,'All CCC'!$B$7:$B$846,0)))</f>
        <v/>
      </c>
      <c r="H198" s="856" t="str">
        <f>IF($B198="","",INDEX('All CCC'!H$7:H$846,MATCH(WatchList!$B198,'All CCC'!$B$7:$B$846,0)))</f>
        <v/>
      </c>
      <c r="I198" s="856" t="str">
        <f>IF($B198="","",INDEX('All CCC'!I$7:I$846,MATCH(WatchList!$B198,'All CCC'!$B$7:$B$846,0)))</f>
        <v/>
      </c>
      <c r="J198" s="856" t="str">
        <f>IF($B198="","",INDEX('All CCC'!J$7:J$846,MATCH(WatchList!$B198,'All CCC'!$B$7:$B$846,0)))</f>
        <v/>
      </c>
      <c r="K198" s="856" t="str">
        <f>IF($B198="","",INDEX('All CCC'!K$7:K$846,MATCH(WatchList!$B198,'All CCC'!$B$7:$B$846,0)))</f>
        <v/>
      </c>
      <c r="L198" s="856" t="str">
        <f>IF($B198="","",INDEX('All CCC'!L$7:L$846,MATCH(WatchList!$B198,'All CCC'!$B$7:$B$846,0)))</f>
        <v/>
      </c>
      <c r="M198" s="856" t="str">
        <f>IF($B198="","",INDEX('All CCC'!M$7:M$846,MATCH(WatchList!$B198,'All CCC'!$B$7:$B$846,0)))</f>
        <v/>
      </c>
      <c r="N198" s="856" t="str">
        <f>IF($B198="","",INDEX('All CCC'!N$7:N$846,MATCH(WatchList!$B198,'All CCC'!$B$7:$B$846,0)))</f>
        <v/>
      </c>
      <c r="O198" s="856" t="str">
        <f>IF($B198="","",INDEX('All CCC'!O$7:O$846,MATCH(WatchList!$B198,'All CCC'!$B$7:$B$846,0)))</f>
        <v/>
      </c>
      <c r="P198" s="857" t="str">
        <f>IF($B198="","",INDEX('All CCC'!P$7:P$846,MATCH(WatchList!$B198,'All CCC'!$B$7:$B$846,0)))</f>
        <v/>
      </c>
      <c r="Q198" s="857" t="str">
        <f>IF($B198="","",INDEX('All CCC'!Q$7:Q$846,MATCH(WatchList!$B198,'All CCC'!$B$7:$B$846,0)))</f>
        <v/>
      </c>
      <c r="R198" s="856" t="str">
        <f>IF($B198="","",INDEX('All CCC'!R$7:R$846,MATCH(WatchList!$B198,'All CCC'!$B$7:$B$846,0)))</f>
        <v/>
      </c>
      <c r="S198" s="856" t="str">
        <f>IF($B198="","",INDEX('All CCC'!S$7:S$846,MATCH(WatchList!$B198,'All CCC'!$B$7:$B$846,0)))</f>
        <v/>
      </c>
      <c r="T198" s="856" t="str">
        <f>IF($B198="","",INDEX('All CCC'!T$7:T$846,MATCH(WatchList!$B198,'All CCC'!$B$7:$B$846,0)))</f>
        <v/>
      </c>
      <c r="U198" s="856" t="str">
        <f>IF($B198="","",INDEX('All CCC'!U$7:U$846,MATCH(WatchList!$B198,'All CCC'!$B$7:$B$846,0)))</f>
        <v/>
      </c>
      <c r="V198" s="856" t="str">
        <f>IF($B198="","",INDEX('All CCC'!V$7:V$846,MATCH(WatchList!$B198,'All CCC'!$B$7:$B$846,0)))</f>
        <v/>
      </c>
      <c r="W198" s="856" t="str">
        <f>IF($B198="","",INDEX('All CCC'!W$7:W$846,MATCH(WatchList!$B198,'All CCC'!$B$7:$B$846,0)))</f>
        <v/>
      </c>
      <c r="X198" s="856" t="str">
        <f>IF($B198="","",INDEX('All CCC'!X$7:X$846,MATCH(WatchList!$B198,'All CCC'!$B$7:$B$846,0)))</f>
        <v/>
      </c>
      <c r="Y198" s="856" t="str">
        <f>IF($B198="","",INDEX('All CCC'!Y$7:Y$846,MATCH(WatchList!$B198,'All CCC'!$B$7:$B$846,0)))</f>
        <v/>
      </c>
      <c r="Z198" s="856" t="str">
        <f>IF($B198="","",INDEX('All CCC'!Z$7:Z$846,MATCH(WatchList!$B198,'All CCC'!$B$7:$B$846,0)))</f>
        <v/>
      </c>
      <c r="AA198" s="856" t="str">
        <f>IF($B198="","",INDEX('All CCC'!AA$7:AA$846,MATCH(WatchList!$B198,'All CCC'!$B$7:$B$846,0)))</f>
        <v/>
      </c>
      <c r="AB198" s="856" t="str">
        <f>IF($B198="","",INDEX('All CCC'!AB$7:AB$846,MATCH(WatchList!$B198,'All CCC'!$B$7:$B$846,0)))</f>
        <v/>
      </c>
      <c r="AC198" s="856" t="str">
        <f>IF($B198="","",INDEX('All CCC'!AC$7:AC$846,MATCH(WatchList!$B198,'All CCC'!$B$7:$B$846,0)))</f>
        <v/>
      </c>
      <c r="AD198" s="856" t="str">
        <f>IF($B198="","",INDEX('All CCC'!AD$7:AD$846,MATCH(WatchList!$B198,'All CCC'!$B$7:$B$846,0)))</f>
        <v/>
      </c>
      <c r="AE198" s="856" t="str">
        <f>IF($B198="","",INDEX('All CCC'!AE$7:AE$846,MATCH(WatchList!$B198,'All CCC'!$B$7:$B$846,0)))</f>
        <v/>
      </c>
      <c r="AF198" s="856" t="str">
        <f>IF($B198="","",INDEX('All CCC'!AF$7:AF$846,MATCH(WatchList!$B198,'All CCC'!$B$7:$B$846,0)))</f>
        <v/>
      </c>
      <c r="AG198" s="856" t="str">
        <f>IF($B198="","",INDEX('All CCC'!AG$7:AG$846,MATCH(WatchList!$B198,'All CCC'!$B$7:$B$846,0)))</f>
        <v/>
      </c>
      <c r="AH198" s="856" t="str">
        <f>IF($B198="","",INDEX('All CCC'!AH$7:AH$846,MATCH(WatchList!$B198,'All CCC'!$B$7:$B$846,0)))</f>
        <v/>
      </c>
      <c r="AI198" s="856" t="str">
        <f>IF($B198="","",INDEX('All CCC'!AI$7:AI$846,MATCH(WatchList!$B198,'All CCC'!$B$7:$B$846,0)))</f>
        <v/>
      </c>
      <c r="AJ198" s="856" t="str">
        <f>IF($B198="","",INDEX('All CCC'!AJ$7:AJ$846,MATCH(WatchList!$B198,'All CCC'!$B$7:$B$846,0)))</f>
        <v/>
      </c>
      <c r="AK198" s="856" t="str">
        <f>IF($B198="","",INDEX('All CCC'!AK$7:AK$846,MATCH(WatchList!$B198,'All CCC'!$B$7:$B$846,0)))</f>
        <v/>
      </c>
      <c r="AL198" s="856" t="str">
        <f>IF($B198="","",INDEX('All CCC'!AL$7:AL$846,MATCH(WatchList!$B198,'All CCC'!$B$7:$B$846,0)))</f>
        <v/>
      </c>
      <c r="AM198" s="856" t="str">
        <f>IF($B198="","",INDEX('All CCC'!AM$7:AM$846,MATCH(WatchList!$B198,'All CCC'!$B$7:$B$846,0)))</f>
        <v/>
      </c>
      <c r="AN198" s="856" t="str">
        <f>IF($B198="","",INDEX('All CCC'!AN$7:AN$846,MATCH(WatchList!$B198,'All CCC'!$B$7:$B$846,0)))</f>
        <v/>
      </c>
      <c r="AO198" s="856" t="str">
        <f>IF($B198="","",INDEX('All CCC'!AO$7:AO$846,MATCH(WatchList!$B198,'All CCC'!$B$7:$B$846,0)))</f>
        <v/>
      </c>
      <c r="AP198" s="856" t="str">
        <f>IF($B198="","",INDEX('All CCC'!AP$7:AP$846,MATCH(WatchList!$B198,'All CCC'!$B$7:$B$846,0)))</f>
        <v/>
      </c>
      <c r="AQ198" s="856" t="str">
        <f>IF($B198="","",INDEX('All CCC'!AQ$7:AQ$846,MATCH(WatchList!$B198,'All CCC'!$B$7:$B$846,0)))</f>
        <v/>
      </c>
      <c r="AR198" s="856" t="str">
        <f>IF($B198="","",INDEX('All CCC'!AR$7:AR$846,MATCH(WatchList!$B198,'All CCC'!$B$7:$B$846,0)))</f>
        <v/>
      </c>
      <c r="AS198" s="856" t="str">
        <f>IF($B198="","",INDEX('All CCC'!AS$7:AS$846,MATCH(WatchList!$B198,'All CCC'!$B$7:$B$846,0)))</f>
        <v/>
      </c>
      <c r="AT198" s="856" t="str">
        <f>IF($B198="","",INDEX('All CCC'!AT$7:AT$846,MATCH(WatchList!$B198,'All CCC'!$B$7:$B$846,0)))</f>
        <v/>
      </c>
      <c r="AU198" s="856" t="str">
        <f>IF($B198="","",INDEX('All CCC'!AU$7:AU$846,MATCH(WatchList!$B198,'All CCC'!$B$7:$B$846,0)))</f>
        <v/>
      </c>
      <c r="AV198" s="856" t="str">
        <f>IF($B198="","",INDEX('All CCC'!AV$7:AV$846,MATCH(WatchList!$B198,'All CCC'!$B$7:$B$846,0)))</f>
        <v/>
      </c>
      <c r="AW198" s="856" t="str">
        <f>IF($B198="","",INDEX('All CCC'!AW$7:AW$846,MATCH(WatchList!$B198,'All CCC'!$B$7:$B$846,0)))</f>
        <v/>
      </c>
      <c r="AX198" s="856" t="str">
        <f>IF($B198="","",INDEX('All CCC'!AX$7:AX$846,MATCH(WatchList!$B198,'All CCC'!$B$7:$B$846,0)))</f>
        <v/>
      </c>
      <c r="AY198" s="856" t="str">
        <f>IF($B198="","",INDEX('All CCC'!AY$7:AY$846,MATCH(WatchList!$B198,'All CCC'!$B$7:$B$846,0)))</f>
        <v/>
      </c>
      <c r="AZ198" s="856" t="str">
        <f>IF($B198="","",INDEX('All CCC'!AZ$7:AZ$846,MATCH(WatchList!$B198,'All CCC'!$B$7:$B$846,0)))</f>
        <v/>
      </c>
      <c r="BA198" s="856" t="str">
        <f>IF($B198="","",INDEX('All CCC'!BA$7:BA$846,MATCH(WatchList!$B198,'All CCC'!$B$7:$B$846,0)))</f>
        <v/>
      </c>
      <c r="BB198" s="856" t="str">
        <f>IF($B198="","",INDEX('All CCC'!BB$7:BB$846,MATCH(WatchList!$B198,'All CCC'!$B$7:$B$846,0)))</f>
        <v/>
      </c>
      <c r="BC198" s="856" t="str">
        <f>IF($B198="","",INDEX('All CCC'!BC$7:BC$846,MATCH(WatchList!$B198,'All CCC'!$B$7:$B$846,0)))</f>
        <v/>
      </c>
      <c r="BD198" s="856" t="str">
        <f>IF($B198="","",INDEX('All CCC'!BD$7:BD$846,MATCH(WatchList!$B198,'All CCC'!$B$7:$B$846,0)))</f>
        <v/>
      </c>
      <c r="BE198" s="856" t="str">
        <f>IF($B198="","",INDEX('All CCC'!BE$7:BE$846,MATCH(WatchList!$B198,'All CCC'!$B$7:$B$846,0)))</f>
        <v/>
      </c>
      <c r="BF198" s="856" t="str">
        <f>IF($B198="","",INDEX('All CCC'!BF$7:BF$846,MATCH(WatchList!$B198,'All CCC'!$B$7:$B$846,0)))</f>
        <v/>
      </c>
      <c r="BG198" s="856" t="str">
        <f>IF($B198="","",INDEX('All CCC'!BG$7:BG$846,MATCH(WatchList!$B198,'All CCC'!$B$7:$B$846,0)))</f>
        <v/>
      </c>
    </row>
    <row r="199" spans="1:59" x14ac:dyDescent="0.2">
      <c r="A199" s="550" t="str">
        <f>IF($B199="","",INDEX('All CCC'!A$7:A$846,MATCH(WatchList!$B199,'All CCC'!$B$7:$B$846,0)))</f>
        <v/>
      </c>
      <c r="B199" s="31"/>
      <c r="C199" s="856" t="str">
        <f>IF($B199="","",INDEX('All CCC'!C$7:C$846,MATCH(WatchList!$B199,'All CCC'!$B$7:$B$846,0)))</f>
        <v/>
      </c>
      <c r="D199" s="856" t="str">
        <f>IF($B199="","",INDEX('All CCC'!D$7:D$846,MATCH(WatchList!$B199,'All CCC'!$B$7:$B$846,0)))</f>
        <v/>
      </c>
      <c r="E199" s="856" t="str">
        <f>IF($B199="","",INDEX('All CCC'!E$7:E$846,MATCH(WatchList!$B199,'All CCC'!$B$7:$B$846,0)))</f>
        <v/>
      </c>
      <c r="F199" s="856" t="str">
        <f>IF($B199="","",INDEX('All CCC'!F$7:F$846,MATCH(WatchList!$B199,'All CCC'!$B$7:$B$846,0)))</f>
        <v/>
      </c>
      <c r="G199" s="856" t="str">
        <f>IF($B199="","",INDEX('All CCC'!G$7:G$846,MATCH(WatchList!$B199,'All CCC'!$B$7:$B$846,0)))</f>
        <v/>
      </c>
      <c r="H199" s="856" t="str">
        <f>IF($B199="","",INDEX('All CCC'!H$7:H$846,MATCH(WatchList!$B199,'All CCC'!$B$7:$B$846,0)))</f>
        <v/>
      </c>
      <c r="I199" s="856" t="str">
        <f>IF($B199="","",INDEX('All CCC'!I$7:I$846,MATCH(WatchList!$B199,'All CCC'!$B$7:$B$846,0)))</f>
        <v/>
      </c>
      <c r="J199" s="856" t="str">
        <f>IF($B199="","",INDEX('All CCC'!J$7:J$846,MATCH(WatchList!$B199,'All CCC'!$B$7:$B$846,0)))</f>
        <v/>
      </c>
      <c r="K199" s="856" t="str">
        <f>IF($B199="","",INDEX('All CCC'!K$7:K$846,MATCH(WatchList!$B199,'All CCC'!$B$7:$B$846,0)))</f>
        <v/>
      </c>
      <c r="L199" s="856" t="str">
        <f>IF($B199="","",INDEX('All CCC'!L$7:L$846,MATCH(WatchList!$B199,'All CCC'!$B$7:$B$846,0)))</f>
        <v/>
      </c>
      <c r="M199" s="856" t="str">
        <f>IF($B199="","",INDEX('All CCC'!M$7:M$846,MATCH(WatchList!$B199,'All CCC'!$B$7:$B$846,0)))</f>
        <v/>
      </c>
      <c r="N199" s="856" t="str">
        <f>IF($B199="","",INDEX('All CCC'!N$7:N$846,MATCH(WatchList!$B199,'All CCC'!$B$7:$B$846,0)))</f>
        <v/>
      </c>
      <c r="O199" s="856" t="str">
        <f>IF($B199="","",INDEX('All CCC'!O$7:O$846,MATCH(WatchList!$B199,'All CCC'!$B$7:$B$846,0)))</f>
        <v/>
      </c>
      <c r="P199" s="857" t="str">
        <f>IF($B199="","",INDEX('All CCC'!P$7:P$846,MATCH(WatchList!$B199,'All CCC'!$B$7:$B$846,0)))</f>
        <v/>
      </c>
      <c r="Q199" s="857" t="str">
        <f>IF($B199="","",INDEX('All CCC'!Q$7:Q$846,MATCH(WatchList!$B199,'All CCC'!$B$7:$B$846,0)))</f>
        <v/>
      </c>
      <c r="R199" s="856" t="str">
        <f>IF($B199="","",INDEX('All CCC'!R$7:R$846,MATCH(WatchList!$B199,'All CCC'!$B$7:$B$846,0)))</f>
        <v/>
      </c>
      <c r="S199" s="856" t="str">
        <f>IF($B199="","",INDEX('All CCC'!S$7:S$846,MATCH(WatchList!$B199,'All CCC'!$B$7:$B$846,0)))</f>
        <v/>
      </c>
      <c r="T199" s="856" t="str">
        <f>IF($B199="","",INDEX('All CCC'!T$7:T$846,MATCH(WatchList!$B199,'All CCC'!$B$7:$B$846,0)))</f>
        <v/>
      </c>
      <c r="U199" s="856" t="str">
        <f>IF($B199="","",INDEX('All CCC'!U$7:U$846,MATCH(WatchList!$B199,'All CCC'!$B$7:$B$846,0)))</f>
        <v/>
      </c>
      <c r="V199" s="856" t="str">
        <f>IF($B199="","",INDEX('All CCC'!V$7:V$846,MATCH(WatchList!$B199,'All CCC'!$B$7:$B$846,0)))</f>
        <v/>
      </c>
      <c r="W199" s="856" t="str">
        <f>IF($B199="","",INDEX('All CCC'!W$7:W$846,MATCH(WatchList!$B199,'All CCC'!$B$7:$B$846,0)))</f>
        <v/>
      </c>
      <c r="X199" s="856" t="str">
        <f>IF($B199="","",INDEX('All CCC'!X$7:X$846,MATCH(WatchList!$B199,'All CCC'!$B$7:$B$846,0)))</f>
        <v/>
      </c>
      <c r="Y199" s="856" t="str">
        <f>IF($B199="","",INDEX('All CCC'!Y$7:Y$846,MATCH(WatchList!$B199,'All CCC'!$B$7:$B$846,0)))</f>
        <v/>
      </c>
      <c r="Z199" s="856" t="str">
        <f>IF($B199="","",INDEX('All CCC'!Z$7:Z$846,MATCH(WatchList!$B199,'All CCC'!$B$7:$B$846,0)))</f>
        <v/>
      </c>
      <c r="AA199" s="856" t="str">
        <f>IF($B199="","",INDEX('All CCC'!AA$7:AA$846,MATCH(WatchList!$B199,'All CCC'!$B$7:$B$846,0)))</f>
        <v/>
      </c>
      <c r="AB199" s="856" t="str">
        <f>IF($B199="","",INDEX('All CCC'!AB$7:AB$846,MATCH(WatchList!$B199,'All CCC'!$B$7:$B$846,0)))</f>
        <v/>
      </c>
      <c r="AC199" s="856" t="str">
        <f>IF($B199="","",INDEX('All CCC'!AC$7:AC$846,MATCH(WatchList!$B199,'All CCC'!$B$7:$B$846,0)))</f>
        <v/>
      </c>
      <c r="AD199" s="856" t="str">
        <f>IF($B199="","",INDEX('All CCC'!AD$7:AD$846,MATCH(WatchList!$B199,'All CCC'!$B$7:$B$846,0)))</f>
        <v/>
      </c>
      <c r="AE199" s="856" t="str">
        <f>IF($B199="","",INDEX('All CCC'!AE$7:AE$846,MATCH(WatchList!$B199,'All CCC'!$B$7:$B$846,0)))</f>
        <v/>
      </c>
      <c r="AF199" s="856" t="str">
        <f>IF($B199="","",INDEX('All CCC'!AF$7:AF$846,MATCH(WatchList!$B199,'All CCC'!$B$7:$B$846,0)))</f>
        <v/>
      </c>
      <c r="AG199" s="856" t="str">
        <f>IF($B199="","",INDEX('All CCC'!AG$7:AG$846,MATCH(WatchList!$B199,'All CCC'!$B$7:$B$846,0)))</f>
        <v/>
      </c>
      <c r="AH199" s="856" t="str">
        <f>IF($B199="","",INDEX('All CCC'!AH$7:AH$846,MATCH(WatchList!$B199,'All CCC'!$B$7:$B$846,0)))</f>
        <v/>
      </c>
      <c r="AI199" s="856" t="str">
        <f>IF($B199="","",INDEX('All CCC'!AI$7:AI$846,MATCH(WatchList!$B199,'All CCC'!$B$7:$B$846,0)))</f>
        <v/>
      </c>
      <c r="AJ199" s="856" t="str">
        <f>IF($B199="","",INDEX('All CCC'!AJ$7:AJ$846,MATCH(WatchList!$B199,'All CCC'!$B$7:$B$846,0)))</f>
        <v/>
      </c>
      <c r="AK199" s="856" t="str">
        <f>IF($B199="","",INDEX('All CCC'!AK$7:AK$846,MATCH(WatchList!$B199,'All CCC'!$B$7:$B$846,0)))</f>
        <v/>
      </c>
      <c r="AL199" s="856" t="str">
        <f>IF($B199="","",INDEX('All CCC'!AL$7:AL$846,MATCH(WatchList!$B199,'All CCC'!$B$7:$B$846,0)))</f>
        <v/>
      </c>
      <c r="AM199" s="856" t="str">
        <f>IF($B199="","",INDEX('All CCC'!AM$7:AM$846,MATCH(WatchList!$B199,'All CCC'!$B$7:$B$846,0)))</f>
        <v/>
      </c>
      <c r="AN199" s="856" t="str">
        <f>IF($B199="","",INDEX('All CCC'!AN$7:AN$846,MATCH(WatchList!$B199,'All CCC'!$B$7:$B$846,0)))</f>
        <v/>
      </c>
      <c r="AO199" s="856" t="str">
        <f>IF($B199="","",INDEX('All CCC'!AO$7:AO$846,MATCH(WatchList!$B199,'All CCC'!$B$7:$B$846,0)))</f>
        <v/>
      </c>
      <c r="AP199" s="856" t="str">
        <f>IF($B199="","",INDEX('All CCC'!AP$7:AP$846,MATCH(WatchList!$B199,'All CCC'!$B$7:$B$846,0)))</f>
        <v/>
      </c>
      <c r="AQ199" s="856" t="str">
        <f>IF($B199="","",INDEX('All CCC'!AQ$7:AQ$846,MATCH(WatchList!$B199,'All CCC'!$B$7:$B$846,0)))</f>
        <v/>
      </c>
      <c r="AR199" s="856" t="str">
        <f>IF($B199="","",INDEX('All CCC'!AR$7:AR$846,MATCH(WatchList!$B199,'All CCC'!$B$7:$B$846,0)))</f>
        <v/>
      </c>
      <c r="AS199" s="856" t="str">
        <f>IF($B199="","",INDEX('All CCC'!AS$7:AS$846,MATCH(WatchList!$B199,'All CCC'!$B$7:$B$846,0)))</f>
        <v/>
      </c>
      <c r="AT199" s="856" t="str">
        <f>IF($B199="","",INDEX('All CCC'!AT$7:AT$846,MATCH(WatchList!$B199,'All CCC'!$B$7:$B$846,0)))</f>
        <v/>
      </c>
      <c r="AU199" s="856" t="str">
        <f>IF($B199="","",INDEX('All CCC'!AU$7:AU$846,MATCH(WatchList!$B199,'All CCC'!$B$7:$B$846,0)))</f>
        <v/>
      </c>
      <c r="AV199" s="856" t="str">
        <f>IF($B199="","",INDEX('All CCC'!AV$7:AV$846,MATCH(WatchList!$B199,'All CCC'!$B$7:$B$846,0)))</f>
        <v/>
      </c>
      <c r="AW199" s="856" t="str">
        <f>IF($B199="","",INDEX('All CCC'!AW$7:AW$846,MATCH(WatchList!$B199,'All CCC'!$B$7:$B$846,0)))</f>
        <v/>
      </c>
      <c r="AX199" s="856" t="str">
        <f>IF($B199="","",INDEX('All CCC'!AX$7:AX$846,MATCH(WatchList!$B199,'All CCC'!$B$7:$B$846,0)))</f>
        <v/>
      </c>
      <c r="AY199" s="856" t="str">
        <f>IF($B199="","",INDEX('All CCC'!AY$7:AY$846,MATCH(WatchList!$B199,'All CCC'!$B$7:$B$846,0)))</f>
        <v/>
      </c>
      <c r="AZ199" s="856" t="str">
        <f>IF($B199="","",INDEX('All CCC'!AZ$7:AZ$846,MATCH(WatchList!$B199,'All CCC'!$B$7:$B$846,0)))</f>
        <v/>
      </c>
      <c r="BA199" s="856" t="str">
        <f>IF($B199="","",INDEX('All CCC'!BA$7:BA$846,MATCH(WatchList!$B199,'All CCC'!$B$7:$B$846,0)))</f>
        <v/>
      </c>
      <c r="BB199" s="856" t="str">
        <f>IF($B199="","",INDEX('All CCC'!BB$7:BB$846,MATCH(WatchList!$B199,'All CCC'!$B$7:$B$846,0)))</f>
        <v/>
      </c>
      <c r="BC199" s="856" t="str">
        <f>IF($B199="","",INDEX('All CCC'!BC$7:BC$846,MATCH(WatchList!$B199,'All CCC'!$B$7:$B$846,0)))</f>
        <v/>
      </c>
      <c r="BD199" s="856" t="str">
        <f>IF($B199="","",INDEX('All CCC'!BD$7:BD$846,MATCH(WatchList!$B199,'All CCC'!$B$7:$B$846,0)))</f>
        <v/>
      </c>
      <c r="BE199" s="856" t="str">
        <f>IF($B199="","",INDEX('All CCC'!BE$7:BE$846,MATCH(WatchList!$B199,'All CCC'!$B$7:$B$846,0)))</f>
        <v/>
      </c>
      <c r="BF199" s="856" t="str">
        <f>IF($B199="","",INDEX('All CCC'!BF$7:BF$846,MATCH(WatchList!$B199,'All CCC'!$B$7:$B$846,0)))</f>
        <v/>
      </c>
      <c r="BG199" s="856" t="str">
        <f>IF($B199="","",INDEX('All CCC'!BG$7:BG$846,MATCH(WatchList!$B199,'All CCC'!$B$7:$B$846,0)))</f>
        <v/>
      </c>
    </row>
    <row r="200" spans="1:59" x14ac:dyDescent="0.2">
      <c r="A200" s="550" t="str">
        <f>IF($B200="","",INDEX('All CCC'!A$7:A$846,MATCH(WatchList!$B200,'All CCC'!$B$7:$B$846,0)))</f>
        <v/>
      </c>
      <c r="B200" s="31"/>
      <c r="C200" s="856" t="str">
        <f>IF($B200="","",INDEX('All CCC'!C$7:C$846,MATCH(WatchList!$B200,'All CCC'!$B$7:$B$846,0)))</f>
        <v/>
      </c>
      <c r="D200" s="856" t="str">
        <f>IF($B200="","",INDEX('All CCC'!D$7:D$846,MATCH(WatchList!$B200,'All CCC'!$B$7:$B$846,0)))</f>
        <v/>
      </c>
      <c r="E200" s="856" t="str">
        <f>IF($B200="","",INDEX('All CCC'!E$7:E$846,MATCH(WatchList!$B200,'All CCC'!$B$7:$B$846,0)))</f>
        <v/>
      </c>
      <c r="F200" s="856" t="str">
        <f>IF($B200="","",INDEX('All CCC'!F$7:F$846,MATCH(WatchList!$B200,'All CCC'!$B$7:$B$846,0)))</f>
        <v/>
      </c>
      <c r="G200" s="856" t="str">
        <f>IF($B200="","",INDEX('All CCC'!G$7:G$846,MATCH(WatchList!$B200,'All CCC'!$B$7:$B$846,0)))</f>
        <v/>
      </c>
      <c r="H200" s="856" t="str">
        <f>IF($B200="","",INDEX('All CCC'!H$7:H$846,MATCH(WatchList!$B200,'All CCC'!$B$7:$B$846,0)))</f>
        <v/>
      </c>
      <c r="I200" s="856" t="str">
        <f>IF($B200="","",INDEX('All CCC'!I$7:I$846,MATCH(WatchList!$B200,'All CCC'!$B$7:$B$846,0)))</f>
        <v/>
      </c>
      <c r="J200" s="856" t="str">
        <f>IF($B200="","",INDEX('All CCC'!J$7:J$846,MATCH(WatchList!$B200,'All CCC'!$B$7:$B$846,0)))</f>
        <v/>
      </c>
      <c r="K200" s="856" t="str">
        <f>IF($B200="","",INDEX('All CCC'!K$7:K$846,MATCH(WatchList!$B200,'All CCC'!$B$7:$B$846,0)))</f>
        <v/>
      </c>
      <c r="L200" s="856" t="str">
        <f>IF($B200="","",INDEX('All CCC'!L$7:L$846,MATCH(WatchList!$B200,'All CCC'!$B$7:$B$846,0)))</f>
        <v/>
      </c>
      <c r="M200" s="856" t="str">
        <f>IF($B200="","",INDEX('All CCC'!M$7:M$846,MATCH(WatchList!$B200,'All CCC'!$B$7:$B$846,0)))</f>
        <v/>
      </c>
      <c r="N200" s="856" t="str">
        <f>IF($B200="","",INDEX('All CCC'!N$7:N$846,MATCH(WatchList!$B200,'All CCC'!$B$7:$B$846,0)))</f>
        <v/>
      </c>
      <c r="O200" s="856" t="str">
        <f>IF($B200="","",INDEX('All CCC'!O$7:O$846,MATCH(WatchList!$B200,'All CCC'!$B$7:$B$846,0)))</f>
        <v/>
      </c>
      <c r="P200" s="857" t="str">
        <f>IF($B200="","",INDEX('All CCC'!P$7:P$846,MATCH(WatchList!$B200,'All CCC'!$B$7:$B$846,0)))</f>
        <v/>
      </c>
      <c r="Q200" s="857" t="str">
        <f>IF($B200="","",INDEX('All CCC'!Q$7:Q$846,MATCH(WatchList!$B200,'All CCC'!$B$7:$B$846,0)))</f>
        <v/>
      </c>
      <c r="R200" s="856" t="str">
        <f>IF($B200="","",INDEX('All CCC'!R$7:R$846,MATCH(WatchList!$B200,'All CCC'!$B$7:$B$846,0)))</f>
        <v/>
      </c>
      <c r="S200" s="856" t="str">
        <f>IF($B200="","",INDEX('All CCC'!S$7:S$846,MATCH(WatchList!$B200,'All CCC'!$B$7:$B$846,0)))</f>
        <v/>
      </c>
      <c r="T200" s="856" t="str">
        <f>IF($B200="","",INDEX('All CCC'!T$7:T$846,MATCH(WatchList!$B200,'All CCC'!$B$7:$B$846,0)))</f>
        <v/>
      </c>
      <c r="U200" s="856" t="str">
        <f>IF($B200="","",INDEX('All CCC'!U$7:U$846,MATCH(WatchList!$B200,'All CCC'!$B$7:$B$846,0)))</f>
        <v/>
      </c>
      <c r="V200" s="856" t="str">
        <f>IF($B200="","",INDEX('All CCC'!V$7:V$846,MATCH(WatchList!$B200,'All CCC'!$B$7:$B$846,0)))</f>
        <v/>
      </c>
      <c r="W200" s="856" t="str">
        <f>IF($B200="","",INDEX('All CCC'!W$7:W$846,MATCH(WatchList!$B200,'All CCC'!$B$7:$B$846,0)))</f>
        <v/>
      </c>
      <c r="X200" s="856" t="str">
        <f>IF($B200="","",INDEX('All CCC'!X$7:X$846,MATCH(WatchList!$B200,'All CCC'!$B$7:$B$846,0)))</f>
        <v/>
      </c>
      <c r="Y200" s="856" t="str">
        <f>IF($B200="","",INDEX('All CCC'!Y$7:Y$846,MATCH(WatchList!$B200,'All CCC'!$B$7:$B$846,0)))</f>
        <v/>
      </c>
      <c r="Z200" s="856" t="str">
        <f>IF($B200="","",INDEX('All CCC'!Z$7:Z$846,MATCH(WatchList!$B200,'All CCC'!$B$7:$B$846,0)))</f>
        <v/>
      </c>
      <c r="AA200" s="856" t="str">
        <f>IF($B200="","",INDEX('All CCC'!AA$7:AA$846,MATCH(WatchList!$B200,'All CCC'!$B$7:$B$846,0)))</f>
        <v/>
      </c>
      <c r="AB200" s="856" t="str">
        <f>IF($B200="","",INDEX('All CCC'!AB$7:AB$846,MATCH(WatchList!$B200,'All CCC'!$B$7:$B$846,0)))</f>
        <v/>
      </c>
      <c r="AC200" s="856" t="str">
        <f>IF($B200="","",INDEX('All CCC'!AC$7:AC$846,MATCH(WatchList!$B200,'All CCC'!$B$7:$B$846,0)))</f>
        <v/>
      </c>
      <c r="AD200" s="856" t="str">
        <f>IF($B200="","",INDEX('All CCC'!AD$7:AD$846,MATCH(WatchList!$B200,'All CCC'!$B$7:$B$846,0)))</f>
        <v/>
      </c>
      <c r="AE200" s="856" t="str">
        <f>IF($B200="","",INDEX('All CCC'!AE$7:AE$846,MATCH(WatchList!$B200,'All CCC'!$B$7:$B$846,0)))</f>
        <v/>
      </c>
      <c r="AF200" s="856" t="str">
        <f>IF($B200="","",INDEX('All CCC'!AF$7:AF$846,MATCH(WatchList!$B200,'All CCC'!$B$7:$B$846,0)))</f>
        <v/>
      </c>
      <c r="AG200" s="856" t="str">
        <f>IF($B200="","",INDEX('All CCC'!AG$7:AG$846,MATCH(WatchList!$B200,'All CCC'!$B$7:$B$846,0)))</f>
        <v/>
      </c>
      <c r="AH200" s="856" t="str">
        <f>IF($B200="","",INDEX('All CCC'!AH$7:AH$846,MATCH(WatchList!$B200,'All CCC'!$B$7:$B$846,0)))</f>
        <v/>
      </c>
      <c r="AI200" s="856" t="str">
        <f>IF($B200="","",INDEX('All CCC'!AI$7:AI$846,MATCH(WatchList!$B200,'All CCC'!$B$7:$B$846,0)))</f>
        <v/>
      </c>
      <c r="AJ200" s="856" t="str">
        <f>IF($B200="","",INDEX('All CCC'!AJ$7:AJ$846,MATCH(WatchList!$B200,'All CCC'!$B$7:$B$846,0)))</f>
        <v/>
      </c>
      <c r="AK200" s="856" t="str">
        <f>IF($B200="","",INDEX('All CCC'!AK$7:AK$846,MATCH(WatchList!$B200,'All CCC'!$B$7:$B$846,0)))</f>
        <v/>
      </c>
      <c r="AL200" s="856" t="str">
        <f>IF($B200="","",INDEX('All CCC'!AL$7:AL$846,MATCH(WatchList!$B200,'All CCC'!$B$7:$B$846,0)))</f>
        <v/>
      </c>
      <c r="AM200" s="856" t="str">
        <f>IF($B200="","",INDEX('All CCC'!AM$7:AM$846,MATCH(WatchList!$B200,'All CCC'!$B$7:$B$846,0)))</f>
        <v/>
      </c>
      <c r="AN200" s="856" t="str">
        <f>IF($B200="","",INDEX('All CCC'!AN$7:AN$846,MATCH(WatchList!$B200,'All CCC'!$B$7:$B$846,0)))</f>
        <v/>
      </c>
      <c r="AO200" s="856" t="str">
        <f>IF($B200="","",INDEX('All CCC'!AO$7:AO$846,MATCH(WatchList!$B200,'All CCC'!$B$7:$B$846,0)))</f>
        <v/>
      </c>
      <c r="AP200" s="856" t="str">
        <f>IF($B200="","",INDEX('All CCC'!AP$7:AP$846,MATCH(WatchList!$B200,'All CCC'!$B$7:$B$846,0)))</f>
        <v/>
      </c>
      <c r="AQ200" s="856" t="str">
        <f>IF($B200="","",INDEX('All CCC'!AQ$7:AQ$846,MATCH(WatchList!$B200,'All CCC'!$B$7:$B$846,0)))</f>
        <v/>
      </c>
      <c r="AR200" s="856" t="str">
        <f>IF($B200="","",INDEX('All CCC'!AR$7:AR$846,MATCH(WatchList!$B200,'All CCC'!$B$7:$B$846,0)))</f>
        <v/>
      </c>
      <c r="AS200" s="856" t="str">
        <f>IF($B200="","",INDEX('All CCC'!AS$7:AS$846,MATCH(WatchList!$B200,'All CCC'!$B$7:$B$846,0)))</f>
        <v/>
      </c>
      <c r="AT200" s="856" t="str">
        <f>IF($B200="","",INDEX('All CCC'!AT$7:AT$846,MATCH(WatchList!$B200,'All CCC'!$B$7:$B$846,0)))</f>
        <v/>
      </c>
      <c r="AU200" s="856" t="str">
        <f>IF($B200="","",INDEX('All CCC'!AU$7:AU$846,MATCH(WatchList!$B200,'All CCC'!$B$7:$B$846,0)))</f>
        <v/>
      </c>
      <c r="AV200" s="856" t="str">
        <f>IF($B200="","",INDEX('All CCC'!AV$7:AV$846,MATCH(WatchList!$B200,'All CCC'!$B$7:$B$846,0)))</f>
        <v/>
      </c>
      <c r="AW200" s="856" t="str">
        <f>IF($B200="","",INDEX('All CCC'!AW$7:AW$846,MATCH(WatchList!$B200,'All CCC'!$B$7:$B$846,0)))</f>
        <v/>
      </c>
      <c r="AX200" s="856" t="str">
        <f>IF($B200="","",INDEX('All CCC'!AX$7:AX$846,MATCH(WatchList!$B200,'All CCC'!$B$7:$B$846,0)))</f>
        <v/>
      </c>
      <c r="AY200" s="856" t="str">
        <f>IF($B200="","",INDEX('All CCC'!AY$7:AY$846,MATCH(WatchList!$B200,'All CCC'!$B$7:$B$846,0)))</f>
        <v/>
      </c>
      <c r="AZ200" s="856" t="str">
        <f>IF($B200="","",INDEX('All CCC'!AZ$7:AZ$846,MATCH(WatchList!$B200,'All CCC'!$B$7:$B$846,0)))</f>
        <v/>
      </c>
      <c r="BA200" s="856" t="str">
        <f>IF($B200="","",INDEX('All CCC'!BA$7:BA$846,MATCH(WatchList!$B200,'All CCC'!$B$7:$B$846,0)))</f>
        <v/>
      </c>
      <c r="BB200" s="856" t="str">
        <f>IF($B200="","",INDEX('All CCC'!BB$7:BB$846,MATCH(WatchList!$B200,'All CCC'!$B$7:$B$846,0)))</f>
        <v/>
      </c>
      <c r="BC200" s="856" t="str">
        <f>IF($B200="","",INDEX('All CCC'!BC$7:BC$846,MATCH(WatchList!$B200,'All CCC'!$B$7:$B$846,0)))</f>
        <v/>
      </c>
      <c r="BD200" s="856" t="str">
        <f>IF($B200="","",INDEX('All CCC'!BD$7:BD$846,MATCH(WatchList!$B200,'All CCC'!$B$7:$B$846,0)))</f>
        <v/>
      </c>
      <c r="BE200" s="856" t="str">
        <f>IF($B200="","",INDEX('All CCC'!BE$7:BE$846,MATCH(WatchList!$B200,'All CCC'!$B$7:$B$846,0)))</f>
        <v/>
      </c>
      <c r="BF200" s="856" t="str">
        <f>IF($B200="","",INDEX('All CCC'!BF$7:BF$846,MATCH(WatchList!$B200,'All CCC'!$B$7:$B$846,0)))</f>
        <v/>
      </c>
      <c r="BG200" s="856" t="str">
        <f>IF($B200="","",INDEX('All CCC'!BG$7:BG$846,MATCH(WatchList!$B200,'All CCC'!$B$7:$B$846,0)))</f>
        <v/>
      </c>
    </row>
    <row r="201" spans="1:59" x14ac:dyDescent="0.2">
      <c r="A201" s="550" t="str">
        <f>IF($B201="","",INDEX('All CCC'!A$7:A$846,MATCH(WatchList!$B201,'All CCC'!$B$7:$B$846,0)))</f>
        <v/>
      </c>
      <c r="B201" s="31"/>
      <c r="C201" s="856" t="str">
        <f>IF($B201="","",INDEX('All CCC'!C$7:C$846,MATCH(WatchList!$B201,'All CCC'!$B$7:$B$846,0)))</f>
        <v/>
      </c>
      <c r="D201" s="856" t="str">
        <f>IF($B201="","",INDEX('All CCC'!D$7:D$846,MATCH(WatchList!$B201,'All CCC'!$B$7:$B$846,0)))</f>
        <v/>
      </c>
      <c r="E201" s="856" t="str">
        <f>IF($B201="","",INDEX('All CCC'!E$7:E$846,MATCH(WatchList!$B201,'All CCC'!$B$7:$B$846,0)))</f>
        <v/>
      </c>
      <c r="F201" s="856" t="str">
        <f>IF($B201="","",INDEX('All CCC'!F$7:F$846,MATCH(WatchList!$B201,'All CCC'!$B$7:$B$846,0)))</f>
        <v/>
      </c>
      <c r="G201" s="856" t="str">
        <f>IF($B201="","",INDEX('All CCC'!G$7:G$846,MATCH(WatchList!$B201,'All CCC'!$B$7:$B$846,0)))</f>
        <v/>
      </c>
      <c r="H201" s="856" t="str">
        <f>IF($B201="","",INDEX('All CCC'!H$7:H$846,MATCH(WatchList!$B201,'All CCC'!$B$7:$B$846,0)))</f>
        <v/>
      </c>
      <c r="I201" s="856" t="str">
        <f>IF($B201="","",INDEX('All CCC'!I$7:I$846,MATCH(WatchList!$B201,'All CCC'!$B$7:$B$846,0)))</f>
        <v/>
      </c>
      <c r="J201" s="856" t="str">
        <f>IF($B201="","",INDEX('All CCC'!J$7:J$846,MATCH(WatchList!$B201,'All CCC'!$B$7:$B$846,0)))</f>
        <v/>
      </c>
      <c r="K201" s="856" t="str">
        <f>IF($B201="","",INDEX('All CCC'!K$7:K$846,MATCH(WatchList!$B201,'All CCC'!$B$7:$B$846,0)))</f>
        <v/>
      </c>
      <c r="L201" s="856" t="str">
        <f>IF($B201="","",INDEX('All CCC'!L$7:L$846,MATCH(WatchList!$B201,'All CCC'!$B$7:$B$846,0)))</f>
        <v/>
      </c>
      <c r="M201" s="856" t="str">
        <f>IF($B201="","",INDEX('All CCC'!M$7:M$846,MATCH(WatchList!$B201,'All CCC'!$B$7:$B$846,0)))</f>
        <v/>
      </c>
      <c r="N201" s="856" t="str">
        <f>IF($B201="","",INDEX('All CCC'!N$7:N$846,MATCH(WatchList!$B201,'All CCC'!$B$7:$B$846,0)))</f>
        <v/>
      </c>
      <c r="O201" s="856" t="str">
        <f>IF($B201="","",INDEX('All CCC'!O$7:O$846,MATCH(WatchList!$B201,'All CCC'!$B$7:$B$846,0)))</f>
        <v/>
      </c>
      <c r="P201" s="857" t="str">
        <f>IF($B201="","",INDEX('All CCC'!P$7:P$846,MATCH(WatchList!$B201,'All CCC'!$B$7:$B$846,0)))</f>
        <v/>
      </c>
      <c r="Q201" s="857" t="str">
        <f>IF($B201="","",INDEX('All CCC'!Q$7:Q$846,MATCH(WatchList!$B201,'All CCC'!$B$7:$B$846,0)))</f>
        <v/>
      </c>
      <c r="R201" s="856" t="str">
        <f>IF($B201="","",INDEX('All CCC'!R$7:R$846,MATCH(WatchList!$B201,'All CCC'!$B$7:$B$846,0)))</f>
        <v/>
      </c>
      <c r="S201" s="856" t="str">
        <f>IF($B201="","",INDEX('All CCC'!S$7:S$846,MATCH(WatchList!$B201,'All CCC'!$B$7:$B$846,0)))</f>
        <v/>
      </c>
      <c r="T201" s="856" t="str">
        <f>IF($B201="","",INDEX('All CCC'!T$7:T$846,MATCH(WatchList!$B201,'All CCC'!$B$7:$B$846,0)))</f>
        <v/>
      </c>
      <c r="U201" s="856" t="str">
        <f>IF($B201="","",INDEX('All CCC'!U$7:U$846,MATCH(WatchList!$B201,'All CCC'!$B$7:$B$846,0)))</f>
        <v/>
      </c>
      <c r="V201" s="856" t="str">
        <f>IF($B201="","",INDEX('All CCC'!V$7:V$846,MATCH(WatchList!$B201,'All CCC'!$B$7:$B$846,0)))</f>
        <v/>
      </c>
      <c r="W201" s="856" t="str">
        <f>IF($B201="","",INDEX('All CCC'!W$7:W$846,MATCH(WatchList!$B201,'All CCC'!$B$7:$B$846,0)))</f>
        <v/>
      </c>
      <c r="X201" s="856" t="str">
        <f>IF($B201="","",INDEX('All CCC'!X$7:X$846,MATCH(WatchList!$B201,'All CCC'!$B$7:$B$846,0)))</f>
        <v/>
      </c>
      <c r="Y201" s="856" t="str">
        <f>IF($B201="","",INDEX('All CCC'!Y$7:Y$846,MATCH(WatchList!$B201,'All CCC'!$B$7:$B$846,0)))</f>
        <v/>
      </c>
      <c r="Z201" s="856" t="str">
        <f>IF($B201="","",INDEX('All CCC'!Z$7:Z$846,MATCH(WatchList!$B201,'All CCC'!$B$7:$B$846,0)))</f>
        <v/>
      </c>
      <c r="AA201" s="856" t="str">
        <f>IF($B201="","",INDEX('All CCC'!AA$7:AA$846,MATCH(WatchList!$B201,'All CCC'!$B$7:$B$846,0)))</f>
        <v/>
      </c>
      <c r="AB201" s="856" t="str">
        <f>IF($B201="","",INDEX('All CCC'!AB$7:AB$846,MATCH(WatchList!$B201,'All CCC'!$B$7:$B$846,0)))</f>
        <v/>
      </c>
      <c r="AC201" s="856" t="str">
        <f>IF($B201="","",INDEX('All CCC'!AC$7:AC$846,MATCH(WatchList!$B201,'All CCC'!$B$7:$B$846,0)))</f>
        <v/>
      </c>
      <c r="AD201" s="856" t="str">
        <f>IF($B201="","",INDEX('All CCC'!AD$7:AD$846,MATCH(WatchList!$B201,'All CCC'!$B$7:$B$846,0)))</f>
        <v/>
      </c>
      <c r="AE201" s="856" t="str">
        <f>IF($B201="","",INDEX('All CCC'!AE$7:AE$846,MATCH(WatchList!$B201,'All CCC'!$B$7:$B$846,0)))</f>
        <v/>
      </c>
      <c r="AF201" s="856" t="str">
        <f>IF($B201="","",INDEX('All CCC'!AF$7:AF$846,MATCH(WatchList!$B201,'All CCC'!$B$7:$B$846,0)))</f>
        <v/>
      </c>
      <c r="AG201" s="856" t="str">
        <f>IF($B201="","",INDEX('All CCC'!AG$7:AG$846,MATCH(WatchList!$B201,'All CCC'!$B$7:$B$846,0)))</f>
        <v/>
      </c>
      <c r="AH201" s="856" t="str">
        <f>IF($B201="","",INDEX('All CCC'!AH$7:AH$846,MATCH(WatchList!$B201,'All CCC'!$B$7:$B$846,0)))</f>
        <v/>
      </c>
      <c r="AI201" s="856" t="str">
        <f>IF($B201="","",INDEX('All CCC'!AI$7:AI$846,MATCH(WatchList!$B201,'All CCC'!$B$7:$B$846,0)))</f>
        <v/>
      </c>
      <c r="AJ201" s="856" t="str">
        <f>IF($B201="","",INDEX('All CCC'!AJ$7:AJ$846,MATCH(WatchList!$B201,'All CCC'!$B$7:$B$846,0)))</f>
        <v/>
      </c>
      <c r="AK201" s="856" t="str">
        <f>IF($B201="","",INDEX('All CCC'!AK$7:AK$846,MATCH(WatchList!$B201,'All CCC'!$B$7:$B$846,0)))</f>
        <v/>
      </c>
      <c r="AL201" s="856" t="str">
        <f>IF($B201="","",INDEX('All CCC'!AL$7:AL$846,MATCH(WatchList!$B201,'All CCC'!$B$7:$B$846,0)))</f>
        <v/>
      </c>
      <c r="AM201" s="856" t="str">
        <f>IF($B201="","",INDEX('All CCC'!AM$7:AM$846,MATCH(WatchList!$B201,'All CCC'!$B$7:$B$846,0)))</f>
        <v/>
      </c>
      <c r="AN201" s="856" t="str">
        <f>IF($B201="","",INDEX('All CCC'!AN$7:AN$846,MATCH(WatchList!$B201,'All CCC'!$B$7:$B$846,0)))</f>
        <v/>
      </c>
      <c r="AO201" s="856" t="str">
        <f>IF($B201="","",INDEX('All CCC'!AO$7:AO$846,MATCH(WatchList!$B201,'All CCC'!$B$7:$B$846,0)))</f>
        <v/>
      </c>
      <c r="AP201" s="856" t="str">
        <f>IF($B201="","",INDEX('All CCC'!AP$7:AP$846,MATCH(WatchList!$B201,'All CCC'!$B$7:$B$846,0)))</f>
        <v/>
      </c>
      <c r="AQ201" s="856" t="str">
        <f>IF($B201="","",INDEX('All CCC'!AQ$7:AQ$846,MATCH(WatchList!$B201,'All CCC'!$B$7:$B$846,0)))</f>
        <v/>
      </c>
      <c r="AR201" s="856" t="str">
        <f>IF($B201="","",INDEX('All CCC'!AR$7:AR$846,MATCH(WatchList!$B201,'All CCC'!$B$7:$B$846,0)))</f>
        <v/>
      </c>
      <c r="AS201" s="856" t="str">
        <f>IF($B201="","",INDEX('All CCC'!AS$7:AS$846,MATCH(WatchList!$B201,'All CCC'!$B$7:$B$846,0)))</f>
        <v/>
      </c>
      <c r="AT201" s="856" t="str">
        <f>IF($B201="","",INDEX('All CCC'!AT$7:AT$846,MATCH(WatchList!$B201,'All CCC'!$B$7:$B$846,0)))</f>
        <v/>
      </c>
      <c r="AU201" s="856" t="str">
        <f>IF($B201="","",INDEX('All CCC'!AU$7:AU$846,MATCH(WatchList!$B201,'All CCC'!$B$7:$B$846,0)))</f>
        <v/>
      </c>
      <c r="AV201" s="856" t="str">
        <f>IF($B201="","",INDEX('All CCC'!AV$7:AV$846,MATCH(WatchList!$B201,'All CCC'!$B$7:$B$846,0)))</f>
        <v/>
      </c>
      <c r="AW201" s="856" t="str">
        <f>IF($B201="","",INDEX('All CCC'!AW$7:AW$846,MATCH(WatchList!$B201,'All CCC'!$B$7:$B$846,0)))</f>
        <v/>
      </c>
      <c r="AX201" s="856" t="str">
        <f>IF($B201="","",INDEX('All CCC'!AX$7:AX$846,MATCH(WatchList!$B201,'All CCC'!$B$7:$B$846,0)))</f>
        <v/>
      </c>
      <c r="AY201" s="856" t="str">
        <f>IF($B201="","",INDEX('All CCC'!AY$7:AY$846,MATCH(WatchList!$B201,'All CCC'!$B$7:$B$846,0)))</f>
        <v/>
      </c>
      <c r="AZ201" s="856" t="str">
        <f>IF($B201="","",INDEX('All CCC'!AZ$7:AZ$846,MATCH(WatchList!$B201,'All CCC'!$B$7:$B$846,0)))</f>
        <v/>
      </c>
      <c r="BA201" s="856" t="str">
        <f>IF($B201="","",INDEX('All CCC'!BA$7:BA$846,MATCH(WatchList!$B201,'All CCC'!$B$7:$B$846,0)))</f>
        <v/>
      </c>
      <c r="BB201" s="856" t="str">
        <f>IF($B201="","",INDEX('All CCC'!BB$7:BB$846,MATCH(WatchList!$B201,'All CCC'!$B$7:$B$846,0)))</f>
        <v/>
      </c>
      <c r="BC201" s="856" t="str">
        <f>IF($B201="","",INDEX('All CCC'!BC$7:BC$846,MATCH(WatchList!$B201,'All CCC'!$B$7:$B$846,0)))</f>
        <v/>
      </c>
      <c r="BD201" s="856" t="str">
        <f>IF($B201="","",INDEX('All CCC'!BD$7:BD$846,MATCH(WatchList!$B201,'All CCC'!$B$7:$B$846,0)))</f>
        <v/>
      </c>
      <c r="BE201" s="856" t="str">
        <f>IF($B201="","",INDEX('All CCC'!BE$7:BE$846,MATCH(WatchList!$B201,'All CCC'!$B$7:$B$846,0)))</f>
        <v/>
      </c>
      <c r="BF201" s="856" t="str">
        <f>IF($B201="","",INDEX('All CCC'!BF$7:BF$846,MATCH(WatchList!$B201,'All CCC'!$B$7:$B$846,0)))</f>
        <v/>
      </c>
      <c r="BG201" s="856" t="str">
        <f>IF($B201="","",INDEX('All CCC'!BG$7:BG$846,MATCH(WatchList!$B201,'All CCC'!$B$7:$B$846,0)))</f>
        <v/>
      </c>
    </row>
    <row r="202" spans="1:59" x14ac:dyDescent="0.2">
      <c r="A202" s="550" t="str">
        <f>IF($B202="","",INDEX('All CCC'!A$7:A$846,MATCH(WatchList!$B202,'All CCC'!$B$7:$B$846,0)))</f>
        <v/>
      </c>
      <c r="B202" s="31"/>
      <c r="C202" s="856" t="str">
        <f>IF($B202="","",INDEX('All CCC'!C$7:C$846,MATCH(WatchList!$B202,'All CCC'!$B$7:$B$846,0)))</f>
        <v/>
      </c>
      <c r="D202" s="856" t="str">
        <f>IF($B202="","",INDEX('All CCC'!D$7:D$846,MATCH(WatchList!$B202,'All CCC'!$B$7:$B$846,0)))</f>
        <v/>
      </c>
      <c r="E202" s="856" t="str">
        <f>IF($B202="","",INDEX('All CCC'!E$7:E$846,MATCH(WatchList!$B202,'All CCC'!$B$7:$B$846,0)))</f>
        <v/>
      </c>
      <c r="F202" s="856" t="str">
        <f>IF($B202="","",INDEX('All CCC'!F$7:F$846,MATCH(WatchList!$B202,'All CCC'!$B$7:$B$846,0)))</f>
        <v/>
      </c>
      <c r="G202" s="856" t="str">
        <f>IF($B202="","",INDEX('All CCC'!G$7:G$846,MATCH(WatchList!$B202,'All CCC'!$B$7:$B$846,0)))</f>
        <v/>
      </c>
      <c r="H202" s="856" t="str">
        <f>IF($B202="","",INDEX('All CCC'!H$7:H$846,MATCH(WatchList!$B202,'All CCC'!$B$7:$B$846,0)))</f>
        <v/>
      </c>
      <c r="I202" s="856" t="str">
        <f>IF($B202="","",INDEX('All CCC'!I$7:I$846,MATCH(WatchList!$B202,'All CCC'!$B$7:$B$846,0)))</f>
        <v/>
      </c>
      <c r="J202" s="856" t="str">
        <f>IF($B202="","",INDEX('All CCC'!J$7:J$846,MATCH(WatchList!$B202,'All CCC'!$B$7:$B$846,0)))</f>
        <v/>
      </c>
      <c r="K202" s="856" t="str">
        <f>IF($B202="","",INDEX('All CCC'!K$7:K$846,MATCH(WatchList!$B202,'All CCC'!$B$7:$B$846,0)))</f>
        <v/>
      </c>
      <c r="L202" s="856" t="str">
        <f>IF($B202="","",INDEX('All CCC'!L$7:L$846,MATCH(WatchList!$B202,'All CCC'!$B$7:$B$846,0)))</f>
        <v/>
      </c>
      <c r="M202" s="856" t="str">
        <f>IF($B202="","",INDEX('All CCC'!M$7:M$846,MATCH(WatchList!$B202,'All CCC'!$B$7:$B$846,0)))</f>
        <v/>
      </c>
      <c r="N202" s="856" t="str">
        <f>IF($B202="","",INDEX('All CCC'!N$7:N$846,MATCH(WatchList!$B202,'All CCC'!$B$7:$B$846,0)))</f>
        <v/>
      </c>
      <c r="O202" s="856" t="str">
        <f>IF($B202="","",INDEX('All CCC'!O$7:O$846,MATCH(WatchList!$B202,'All CCC'!$B$7:$B$846,0)))</f>
        <v/>
      </c>
      <c r="P202" s="857" t="str">
        <f>IF($B202="","",INDEX('All CCC'!P$7:P$846,MATCH(WatchList!$B202,'All CCC'!$B$7:$B$846,0)))</f>
        <v/>
      </c>
      <c r="Q202" s="857" t="str">
        <f>IF($B202="","",INDEX('All CCC'!Q$7:Q$846,MATCH(WatchList!$B202,'All CCC'!$B$7:$B$846,0)))</f>
        <v/>
      </c>
      <c r="R202" s="856" t="str">
        <f>IF($B202="","",INDEX('All CCC'!R$7:R$846,MATCH(WatchList!$B202,'All CCC'!$B$7:$B$846,0)))</f>
        <v/>
      </c>
      <c r="S202" s="856" t="str">
        <f>IF($B202="","",INDEX('All CCC'!S$7:S$846,MATCH(WatchList!$B202,'All CCC'!$B$7:$B$846,0)))</f>
        <v/>
      </c>
      <c r="T202" s="856" t="str">
        <f>IF($B202="","",INDEX('All CCC'!T$7:T$846,MATCH(WatchList!$B202,'All CCC'!$B$7:$B$846,0)))</f>
        <v/>
      </c>
      <c r="U202" s="856" t="str">
        <f>IF($B202="","",INDEX('All CCC'!U$7:U$846,MATCH(WatchList!$B202,'All CCC'!$B$7:$B$846,0)))</f>
        <v/>
      </c>
      <c r="V202" s="856" t="str">
        <f>IF($B202="","",INDEX('All CCC'!V$7:V$846,MATCH(WatchList!$B202,'All CCC'!$B$7:$B$846,0)))</f>
        <v/>
      </c>
      <c r="W202" s="856" t="str">
        <f>IF($B202="","",INDEX('All CCC'!W$7:W$846,MATCH(WatchList!$B202,'All CCC'!$B$7:$B$846,0)))</f>
        <v/>
      </c>
      <c r="X202" s="856" t="str">
        <f>IF($B202="","",INDEX('All CCC'!X$7:X$846,MATCH(WatchList!$B202,'All CCC'!$B$7:$B$846,0)))</f>
        <v/>
      </c>
      <c r="Y202" s="856" t="str">
        <f>IF($B202="","",INDEX('All CCC'!Y$7:Y$846,MATCH(WatchList!$B202,'All CCC'!$B$7:$B$846,0)))</f>
        <v/>
      </c>
      <c r="Z202" s="856" t="str">
        <f>IF($B202="","",INDEX('All CCC'!Z$7:Z$846,MATCH(WatchList!$B202,'All CCC'!$B$7:$B$846,0)))</f>
        <v/>
      </c>
      <c r="AA202" s="856" t="str">
        <f>IF($B202="","",INDEX('All CCC'!AA$7:AA$846,MATCH(WatchList!$B202,'All CCC'!$B$7:$B$846,0)))</f>
        <v/>
      </c>
      <c r="AB202" s="856" t="str">
        <f>IF($B202="","",INDEX('All CCC'!AB$7:AB$846,MATCH(WatchList!$B202,'All CCC'!$B$7:$B$846,0)))</f>
        <v/>
      </c>
      <c r="AC202" s="856" t="str">
        <f>IF($B202="","",INDEX('All CCC'!AC$7:AC$846,MATCH(WatchList!$B202,'All CCC'!$B$7:$B$846,0)))</f>
        <v/>
      </c>
      <c r="AD202" s="856" t="str">
        <f>IF($B202="","",INDEX('All CCC'!AD$7:AD$846,MATCH(WatchList!$B202,'All CCC'!$B$7:$B$846,0)))</f>
        <v/>
      </c>
      <c r="AE202" s="856" t="str">
        <f>IF($B202="","",INDEX('All CCC'!AE$7:AE$846,MATCH(WatchList!$B202,'All CCC'!$B$7:$B$846,0)))</f>
        <v/>
      </c>
      <c r="AF202" s="856" t="str">
        <f>IF($B202="","",INDEX('All CCC'!AF$7:AF$846,MATCH(WatchList!$B202,'All CCC'!$B$7:$B$846,0)))</f>
        <v/>
      </c>
      <c r="AG202" s="856" t="str">
        <f>IF($B202="","",INDEX('All CCC'!AG$7:AG$846,MATCH(WatchList!$B202,'All CCC'!$B$7:$B$846,0)))</f>
        <v/>
      </c>
      <c r="AH202" s="856" t="str">
        <f>IF($B202="","",INDEX('All CCC'!AH$7:AH$846,MATCH(WatchList!$B202,'All CCC'!$B$7:$B$846,0)))</f>
        <v/>
      </c>
      <c r="AI202" s="856" t="str">
        <f>IF($B202="","",INDEX('All CCC'!AI$7:AI$846,MATCH(WatchList!$B202,'All CCC'!$B$7:$B$846,0)))</f>
        <v/>
      </c>
      <c r="AJ202" s="856" t="str">
        <f>IF($B202="","",INDEX('All CCC'!AJ$7:AJ$846,MATCH(WatchList!$B202,'All CCC'!$B$7:$B$846,0)))</f>
        <v/>
      </c>
      <c r="AK202" s="856" t="str">
        <f>IF($B202="","",INDEX('All CCC'!AK$7:AK$846,MATCH(WatchList!$B202,'All CCC'!$B$7:$B$846,0)))</f>
        <v/>
      </c>
      <c r="AL202" s="856" t="str">
        <f>IF($B202="","",INDEX('All CCC'!AL$7:AL$846,MATCH(WatchList!$B202,'All CCC'!$B$7:$B$846,0)))</f>
        <v/>
      </c>
      <c r="AM202" s="856" t="str">
        <f>IF($B202="","",INDEX('All CCC'!AM$7:AM$846,MATCH(WatchList!$B202,'All CCC'!$B$7:$B$846,0)))</f>
        <v/>
      </c>
      <c r="AN202" s="856" t="str">
        <f>IF($B202="","",INDEX('All CCC'!AN$7:AN$846,MATCH(WatchList!$B202,'All CCC'!$B$7:$B$846,0)))</f>
        <v/>
      </c>
      <c r="AO202" s="856" t="str">
        <f>IF($B202="","",INDEX('All CCC'!AO$7:AO$846,MATCH(WatchList!$B202,'All CCC'!$B$7:$B$846,0)))</f>
        <v/>
      </c>
      <c r="AP202" s="856" t="str">
        <f>IF($B202="","",INDEX('All CCC'!AP$7:AP$846,MATCH(WatchList!$B202,'All CCC'!$B$7:$B$846,0)))</f>
        <v/>
      </c>
      <c r="AQ202" s="856" t="str">
        <f>IF($B202="","",INDEX('All CCC'!AQ$7:AQ$846,MATCH(WatchList!$B202,'All CCC'!$B$7:$B$846,0)))</f>
        <v/>
      </c>
      <c r="AR202" s="856" t="str">
        <f>IF($B202="","",INDEX('All CCC'!AR$7:AR$846,MATCH(WatchList!$B202,'All CCC'!$B$7:$B$846,0)))</f>
        <v/>
      </c>
      <c r="AS202" s="856" t="str">
        <f>IF($B202="","",INDEX('All CCC'!AS$7:AS$846,MATCH(WatchList!$B202,'All CCC'!$B$7:$B$846,0)))</f>
        <v/>
      </c>
      <c r="AT202" s="856" t="str">
        <f>IF($B202="","",INDEX('All CCC'!AT$7:AT$846,MATCH(WatchList!$B202,'All CCC'!$B$7:$B$846,0)))</f>
        <v/>
      </c>
      <c r="AU202" s="856" t="str">
        <f>IF($B202="","",INDEX('All CCC'!AU$7:AU$846,MATCH(WatchList!$B202,'All CCC'!$B$7:$B$846,0)))</f>
        <v/>
      </c>
      <c r="AV202" s="856" t="str">
        <f>IF($B202="","",INDEX('All CCC'!AV$7:AV$846,MATCH(WatchList!$B202,'All CCC'!$B$7:$B$846,0)))</f>
        <v/>
      </c>
      <c r="AW202" s="856" t="str">
        <f>IF($B202="","",INDEX('All CCC'!AW$7:AW$846,MATCH(WatchList!$B202,'All CCC'!$B$7:$B$846,0)))</f>
        <v/>
      </c>
      <c r="AX202" s="856" t="str">
        <f>IF($B202="","",INDEX('All CCC'!AX$7:AX$846,MATCH(WatchList!$B202,'All CCC'!$B$7:$B$846,0)))</f>
        <v/>
      </c>
      <c r="AY202" s="856" t="str">
        <f>IF($B202="","",INDEX('All CCC'!AY$7:AY$846,MATCH(WatchList!$B202,'All CCC'!$B$7:$B$846,0)))</f>
        <v/>
      </c>
      <c r="AZ202" s="856" t="str">
        <f>IF($B202="","",INDEX('All CCC'!AZ$7:AZ$846,MATCH(WatchList!$B202,'All CCC'!$B$7:$B$846,0)))</f>
        <v/>
      </c>
      <c r="BA202" s="856" t="str">
        <f>IF($B202="","",INDEX('All CCC'!BA$7:BA$846,MATCH(WatchList!$B202,'All CCC'!$B$7:$B$846,0)))</f>
        <v/>
      </c>
      <c r="BB202" s="856" t="str">
        <f>IF($B202="","",INDEX('All CCC'!BB$7:BB$846,MATCH(WatchList!$B202,'All CCC'!$B$7:$B$846,0)))</f>
        <v/>
      </c>
      <c r="BC202" s="856" t="str">
        <f>IF($B202="","",INDEX('All CCC'!BC$7:BC$846,MATCH(WatchList!$B202,'All CCC'!$B$7:$B$846,0)))</f>
        <v/>
      </c>
      <c r="BD202" s="856" t="str">
        <f>IF($B202="","",INDEX('All CCC'!BD$7:BD$846,MATCH(WatchList!$B202,'All CCC'!$B$7:$B$846,0)))</f>
        <v/>
      </c>
      <c r="BE202" s="856" t="str">
        <f>IF($B202="","",INDEX('All CCC'!BE$7:BE$846,MATCH(WatchList!$B202,'All CCC'!$B$7:$B$846,0)))</f>
        <v/>
      </c>
      <c r="BF202" s="856" t="str">
        <f>IF($B202="","",INDEX('All CCC'!BF$7:BF$846,MATCH(WatchList!$B202,'All CCC'!$B$7:$B$846,0)))</f>
        <v/>
      </c>
      <c r="BG202" s="856" t="str">
        <f>IF($B202="","",INDEX('All CCC'!BG$7:BG$846,MATCH(WatchList!$B202,'All CCC'!$B$7:$B$846,0)))</f>
        <v/>
      </c>
    </row>
    <row r="203" spans="1:59" x14ac:dyDescent="0.2">
      <c r="A203" s="550" t="str">
        <f>IF($B203="","",INDEX('All CCC'!A$7:A$846,MATCH(WatchList!$B203,'All CCC'!$B$7:$B$846,0)))</f>
        <v/>
      </c>
      <c r="B203" s="31"/>
      <c r="C203" s="856" t="str">
        <f>IF($B203="","",INDEX('All CCC'!C$7:C$846,MATCH(WatchList!$B203,'All CCC'!$B$7:$B$846,0)))</f>
        <v/>
      </c>
      <c r="D203" s="856" t="str">
        <f>IF($B203="","",INDEX('All CCC'!D$7:D$846,MATCH(WatchList!$B203,'All CCC'!$B$7:$B$846,0)))</f>
        <v/>
      </c>
      <c r="E203" s="856" t="str">
        <f>IF($B203="","",INDEX('All CCC'!E$7:E$846,MATCH(WatchList!$B203,'All CCC'!$B$7:$B$846,0)))</f>
        <v/>
      </c>
      <c r="F203" s="856" t="str">
        <f>IF($B203="","",INDEX('All CCC'!F$7:F$846,MATCH(WatchList!$B203,'All CCC'!$B$7:$B$846,0)))</f>
        <v/>
      </c>
      <c r="G203" s="856" t="str">
        <f>IF($B203="","",INDEX('All CCC'!G$7:G$846,MATCH(WatchList!$B203,'All CCC'!$B$7:$B$846,0)))</f>
        <v/>
      </c>
      <c r="H203" s="856" t="str">
        <f>IF($B203="","",INDEX('All CCC'!H$7:H$846,MATCH(WatchList!$B203,'All CCC'!$B$7:$B$846,0)))</f>
        <v/>
      </c>
      <c r="I203" s="856" t="str">
        <f>IF($B203="","",INDEX('All CCC'!I$7:I$846,MATCH(WatchList!$B203,'All CCC'!$B$7:$B$846,0)))</f>
        <v/>
      </c>
      <c r="J203" s="856" t="str">
        <f>IF($B203="","",INDEX('All CCC'!J$7:J$846,MATCH(WatchList!$B203,'All CCC'!$B$7:$B$846,0)))</f>
        <v/>
      </c>
      <c r="K203" s="856" t="str">
        <f>IF($B203="","",INDEX('All CCC'!K$7:K$846,MATCH(WatchList!$B203,'All CCC'!$B$7:$B$846,0)))</f>
        <v/>
      </c>
      <c r="L203" s="856" t="str">
        <f>IF($B203="","",INDEX('All CCC'!L$7:L$846,MATCH(WatchList!$B203,'All CCC'!$B$7:$B$846,0)))</f>
        <v/>
      </c>
      <c r="M203" s="856" t="str">
        <f>IF($B203="","",INDEX('All CCC'!M$7:M$846,MATCH(WatchList!$B203,'All CCC'!$B$7:$B$846,0)))</f>
        <v/>
      </c>
      <c r="N203" s="856" t="str">
        <f>IF($B203="","",INDEX('All CCC'!N$7:N$846,MATCH(WatchList!$B203,'All CCC'!$B$7:$B$846,0)))</f>
        <v/>
      </c>
      <c r="O203" s="856" t="str">
        <f>IF($B203="","",INDEX('All CCC'!O$7:O$846,MATCH(WatchList!$B203,'All CCC'!$B$7:$B$846,0)))</f>
        <v/>
      </c>
      <c r="P203" s="857" t="str">
        <f>IF($B203="","",INDEX('All CCC'!P$7:P$846,MATCH(WatchList!$B203,'All CCC'!$B$7:$B$846,0)))</f>
        <v/>
      </c>
      <c r="Q203" s="857" t="str">
        <f>IF($B203="","",INDEX('All CCC'!Q$7:Q$846,MATCH(WatchList!$B203,'All CCC'!$B$7:$B$846,0)))</f>
        <v/>
      </c>
      <c r="R203" s="856" t="str">
        <f>IF($B203="","",INDEX('All CCC'!R$7:R$846,MATCH(WatchList!$B203,'All CCC'!$B$7:$B$846,0)))</f>
        <v/>
      </c>
      <c r="S203" s="856" t="str">
        <f>IF($B203="","",INDEX('All CCC'!S$7:S$846,MATCH(WatchList!$B203,'All CCC'!$B$7:$B$846,0)))</f>
        <v/>
      </c>
      <c r="T203" s="856" t="str">
        <f>IF($B203="","",INDEX('All CCC'!T$7:T$846,MATCH(WatchList!$B203,'All CCC'!$B$7:$B$846,0)))</f>
        <v/>
      </c>
      <c r="U203" s="856" t="str">
        <f>IF($B203="","",INDEX('All CCC'!U$7:U$846,MATCH(WatchList!$B203,'All CCC'!$B$7:$B$846,0)))</f>
        <v/>
      </c>
      <c r="V203" s="856" t="str">
        <f>IF($B203="","",INDEX('All CCC'!V$7:V$846,MATCH(WatchList!$B203,'All CCC'!$B$7:$B$846,0)))</f>
        <v/>
      </c>
      <c r="W203" s="856" t="str">
        <f>IF($B203="","",INDEX('All CCC'!W$7:W$846,MATCH(WatchList!$B203,'All CCC'!$B$7:$B$846,0)))</f>
        <v/>
      </c>
      <c r="X203" s="856" t="str">
        <f>IF($B203="","",INDEX('All CCC'!X$7:X$846,MATCH(WatchList!$B203,'All CCC'!$B$7:$B$846,0)))</f>
        <v/>
      </c>
      <c r="Y203" s="856" t="str">
        <f>IF($B203="","",INDEX('All CCC'!Y$7:Y$846,MATCH(WatchList!$B203,'All CCC'!$B$7:$B$846,0)))</f>
        <v/>
      </c>
      <c r="Z203" s="856" t="str">
        <f>IF($B203="","",INDEX('All CCC'!Z$7:Z$846,MATCH(WatchList!$B203,'All CCC'!$B$7:$B$846,0)))</f>
        <v/>
      </c>
      <c r="AA203" s="856" t="str">
        <f>IF($B203="","",INDEX('All CCC'!AA$7:AA$846,MATCH(WatchList!$B203,'All CCC'!$B$7:$B$846,0)))</f>
        <v/>
      </c>
      <c r="AB203" s="856" t="str">
        <f>IF($B203="","",INDEX('All CCC'!AB$7:AB$846,MATCH(WatchList!$B203,'All CCC'!$B$7:$B$846,0)))</f>
        <v/>
      </c>
      <c r="AC203" s="856" t="str">
        <f>IF($B203="","",INDEX('All CCC'!AC$7:AC$846,MATCH(WatchList!$B203,'All CCC'!$B$7:$B$846,0)))</f>
        <v/>
      </c>
      <c r="AD203" s="856" t="str">
        <f>IF($B203="","",INDEX('All CCC'!AD$7:AD$846,MATCH(WatchList!$B203,'All CCC'!$B$7:$B$846,0)))</f>
        <v/>
      </c>
      <c r="AE203" s="856" t="str">
        <f>IF($B203="","",INDEX('All CCC'!AE$7:AE$846,MATCH(WatchList!$B203,'All CCC'!$B$7:$B$846,0)))</f>
        <v/>
      </c>
      <c r="AF203" s="856" t="str">
        <f>IF($B203="","",INDEX('All CCC'!AF$7:AF$846,MATCH(WatchList!$B203,'All CCC'!$B$7:$B$846,0)))</f>
        <v/>
      </c>
      <c r="AG203" s="856" t="str">
        <f>IF($B203="","",INDEX('All CCC'!AG$7:AG$846,MATCH(WatchList!$B203,'All CCC'!$B$7:$B$846,0)))</f>
        <v/>
      </c>
      <c r="AH203" s="856" t="str">
        <f>IF($B203="","",INDEX('All CCC'!AH$7:AH$846,MATCH(WatchList!$B203,'All CCC'!$B$7:$B$846,0)))</f>
        <v/>
      </c>
      <c r="AI203" s="856" t="str">
        <f>IF($B203="","",INDEX('All CCC'!AI$7:AI$846,MATCH(WatchList!$B203,'All CCC'!$B$7:$B$846,0)))</f>
        <v/>
      </c>
      <c r="AJ203" s="856" t="str">
        <f>IF($B203="","",INDEX('All CCC'!AJ$7:AJ$846,MATCH(WatchList!$B203,'All CCC'!$B$7:$B$846,0)))</f>
        <v/>
      </c>
      <c r="AK203" s="856" t="str">
        <f>IF($B203="","",INDEX('All CCC'!AK$7:AK$846,MATCH(WatchList!$B203,'All CCC'!$B$7:$B$846,0)))</f>
        <v/>
      </c>
      <c r="AL203" s="856" t="str">
        <f>IF($B203="","",INDEX('All CCC'!AL$7:AL$846,MATCH(WatchList!$B203,'All CCC'!$B$7:$B$846,0)))</f>
        <v/>
      </c>
      <c r="AM203" s="856" t="str">
        <f>IF($B203="","",INDEX('All CCC'!AM$7:AM$846,MATCH(WatchList!$B203,'All CCC'!$B$7:$B$846,0)))</f>
        <v/>
      </c>
      <c r="AN203" s="856" t="str">
        <f>IF($B203="","",INDEX('All CCC'!AN$7:AN$846,MATCH(WatchList!$B203,'All CCC'!$B$7:$B$846,0)))</f>
        <v/>
      </c>
      <c r="AO203" s="856" t="str">
        <f>IF($B203="","",INDEX('All CCC'!AO$7:AO$846,MATCH(WatchList!$B203,'All CCC'!$B$7:$B$846,0)))</f>
        <v/>
      </c>
      <c r="AP203" s="856" t="str">
        <f>IF($B203="","",INDEX('All CCC'!AP$7:AP$846,MATCH(WatchList!$B203,'All CCC'!$B$7:$B$846,0)))</f>
        <v/>
      </c>
      <c r="AQ203" s="856" t="str">
        <f>IF($B203="","",INDEX('All CCC'!AQ$7:AQ$846,MATCH(WatchList!$B203,'All CCC'!$B$7:$B$846,0)))</f>
        <v/>
      </c>
      <c r="AR203" s="856" t="str">
        <f>IF($B203="","",INDEX('All CCC'!AR$7:AR$846,MATCH(WatchList!$B203,'All CCC'!$B$7:$B$846,0)))</f>
        <v/>
      </c>
      <c r="AS203" s="856" t="str">
        <f>IF($B203="","",INDEX('All CCC'!AS$7:AS$846,MATCH(WatchList!$B203,'All CCC'!$B$7:$B$846,0)))</f>
        <v/>
      </c>
      <c r="AT203" s="856" t="str">
        <f>IF($B203="","",INDEX('All CCC'!AT$7:AT$846,MATCH(WatchList!$B203,'All CCC'!$B$7:$B$846,0)))</f>
        <v/>
      </c>
      <c r="AU203" s="856" t="str">
        <f>IF($B203="","",INDEX('All CCC'!AU$7:AU$846,MATCH(WatchList!$B203,'All CCC'!$B$7:$B$846,0)))</f>
        <v/>
      </c>
      <c r="AV203" s="856" t="str">
        <f>IF($B203="","",INDEX('All CCC'!AV$7:AV$846,MATCH(WatchList!$B203,'All CCC'!$B$7:$B$846,0)))</f>
        <v/>
      </c>
      <c r="AW203" s="856" t="str">
        <f>IF($B203="","",INDEX('All CCC'!AW$7:AW$846,MATCH(WatchList!$B203,'All CCC'!$B$7:$B$846,0)))</f>
        <v/>
      </c>
      <c r="AX203" s="856" t="str">
        <f>IF($B203="","",INDEX('All CCC'!AX$7:AX$846,MATCH(WatchList!$B203,'All CCC'!$B$7:$B$846,0)))</f>
        <v/>
      </c>
      <c r="AY203" s="856" t="str">
        <f>IF($B203="","",INDEX('All CCC'!AY$7:AY$846,MATCH(WatchList!$B203,'All CCC'!$B$7:$B$846,0)))</f>
        <v/>
      </c>
      <c r="AZ203" s="856" t="str">
        <f>IF($B203="","",INDEX('All CCC'!AZ$7:AZ$846,MATCH(WatchList!$B203,'All CCC'!$B$7:$B$846,0)))</f>
        <v/>
      </c>
      <c r="BA203" s="856" t="str">
        <f>IF($B203="","",INDEX('All CCC'!BA$7:BA$846,MATCH(WatchList!$B203,'All CCC'!$B$7:$B$846,0)))</f>
        <v/>
      </c>
      <c r="BB203" s="856" t="str">
        <f>IF($B203="","",INDEX('All CCC'!BB$7:BB$846,MATCH(WatchList!$B203,'All CCC'!$B$7:$B$846,0)))</f>
        <v/>
      </c>
      <c r="BC203" s="856" t="str">
        <f>IF($B203="","",INDEX('All CCC'!BC$7:BC$846,MATCH(WatchList!$B203,'All CCC'!$B$7:$B$846,0)))</f>
        <v/>
      </c>
      <c r="BD203" s="856" t="str">
        <f>IF($B203="","",INDEX('All CCC'!BD$7:BD$846,MATCH(WatchList!$B203,'All CCC'!$B$7:$B$846,0)))</f>
        <v/>
      </c>
      <c r="BE203" s="856" t="str">
        <f>IF($B203="","",INDEX('All CCC'!BE$7:BE$846,MATCH(WatchList!$B203,'All CCC'!$B$7:$B$846,0)))</f>
        <v/>
      </c>
      <c r="BF203" s="856" t="str">
        <f>IF($B203="","",INDEX('All CCC'!BF$7:BF$846,MATCH(WatchList!$B203,'All CCC'!$B$7:$B$846,0)))</f>
        <v/>
      </c>
      <c r="BG203" s="856" t="str">
        <f>IF($B203="","",INDEX('All CCC'!BG$7:BG$846,MATCH(WatchList!$B203,'All CCC'!$B$7:$B$846,0)))</f>
        <v/>
      </c>
    </row>
    <row r="204" spans="1:59" x14ac:dyDescent="0.2">
      <c r="A204" s="550" t="str">
        <f>IF($B204="","",INDEX('All CCC'!A$7:A$846,MATCH(WatchList!$B204,'All CCC'!$B$7:$B$846,0)))</f>
        <v/>
      </c>
      <c r="B204" s="31"/>
      <c r="C204" s="856" t="str">
        <f>IF($B204="","",INDEX('All CCC'!C$7:C$846,MATCH(WatchList!$B204,'All CCC'!$B$7:$B$846,0)))</f>
        <v/>
      </c>
      <c r="D204" s="856" t="str">
        <f>IF($B204="","",INDEX('All CCC'!D$7:D$846,MATCH(WatchList!$B204,'All CCC'!$B$7:$B$846,0)))</f>
        <v/>
      </c>
      <c r="E204" s="856" t="str">
        <f>IF($B204="","",INDEX('All CCC'!E$7:E$846,MATCH(WatchList!$B204,'All CCC'!$B$7:$B$846,0)))</f>
        <v/>
      </c>
      <c r="F204" s="856" t="str">
        <f>IF($B204="","",INDEX('All CCC'!F$7:F$846,MATCH(WatchList!$B204,'All CCC'!$B$7:$B$846,0)))</f>
        <v/>
      </c>
      <c r="G204" s="856" t="str">
        <f>IF($B204="","",INDEX('All CCC'!G$7:G$846,MATCH(WatchList!$B204,'All CCC'!$B$7:$B$846,0)))</f>
        <v/>
      </c>
      <c r="H204" s="856" t="str">
        <f>IF($B204="","",INDEX('All CCC'!H$7:H$846,MATCH(WatchList!$B204,'All CCC'!$B$7:$B$846,0)))</f>
        <v/>
      </c>
      <c r="I204" s="856" t="str">
        <f>IF($B204="","",INDEX('All CCC'!I$7:I$846,MATCH(WatchList!$B204,'All CCC'!$B$7:$B$846,0)))</f>
        <v/>
      </c>
      <c r="J204" s="856" t="str">
        <f>IF($B204="","",INDEX('All CCC'!J$7:J$846,MATCH(WatchList!$B204,'All CCC'!$B$7:$B$846,0)))</f>
        <v/>
      </c>
      <c r="K204" s="856" t="str">
        <f>IF($B204="","",INDEX('All CCC'!K$7:K$846,MATCH(WatchList!$B204,'All CCC'!$B$7:$B$846,0)))</f>
        <v/>
      </c>
      <c r="L204" s="856" t="str">
        <f>IF($B204="","",INDEX('All CCC'!L$7:L$846,MATCH(WatchList!$B204,'All CCC'!$B$7:$B$846,0)))</f>
        <v/>
      </c>
      <c r="M204" s="856" t="str">
        <f>IF($B204="","",INDEX('All CCC'!M$7:M$846,MATCH(WatchList!$B204,'All CCC'!$B$7:$B$846,0)))</f>
        <v/>
      </c>
      <c r="N204" s="856" t="str">
        <f>IF($B204="","",INDEX('All CCC'!N$7:N$846,MATCH(WatchList!$B204,'All CCC'!$B$7:$B$846,0)))</f>
        <v/>
      </c>
      <c r="O204" s="856" t="str">
        <f>IF($B204="","",INDEX('All CCC'!O$7:O$846,MATCH(WatchList!$B204,'All CCC'!$B$7:$B$846,0)))</f>
        <v/>
      </c>
      <c r="P204" s="857" t="str">
        <f>IF($B204="","",INDEX('All CCC'!P$7:P$846,MATCH(WatchList!$B204,'All CCC'!$B$7:$B$846,0)))</f>
        <v/>
      </c>
      <c r="Q204" s="857" t="str">
        <f>IF($B204="","",INDEX('All CCC'!Q$7:Q$846,MATCH(WatchList!$B204,'All CCC'!$B$7:$B$846,0)))</f>
        <v/>
      </c>
      <c r="R204" s="856" t="str">
        <f>IF($B204="","",INDEX('All CCC'!R$7:R$846,MATCH(WatchList!$B204,'All CCC'!$B$7:$B$846,0)))</f>
        <v/>
      </c>
      <c r="S204" s="856" t="str">
        <f>IF($B204="","",INDEX('All CCC'!S$7:S$846,MATCH(WatchList!$B204,'All CCC'!$B$7:$B$846,0)))</f>
        <v/>
      </c>
      <c r="T204" s="856" t="str">
        <f>IF($B204="","",INDEX('All CCC'!T$7:T$846,MATCH(WatchList!$B204,'All CCC'!$B$7:$B$846,0)))</f>
        <v/>
      </c>
      <c r="U204" s="856" t="str">
        <f>IF($B204="","",INDEX('All CCC'!U$7:U$846,MATCH(WatchList!$B204,'All CCC'!$B$7:$B$846,0)))</f>
        <v/>
      </c>
      <c r="V204" s="856" t="str">
        <f>IF($B204="","",INDEX('All CCC'!V$7:V$846,MATCH(WatchList!$B204,'All CCC'!$B$7:$B$846,0)))</f>
        <v/>
      </c>
      <c r="W204" s="856" t="str">
        <f>IF($B204="","",INDEX('All CCC'!W$7:W$846,MATCH(WatchList!$B204,'All CCC'!$B$7:$B$846,0)))</f>
        <v/>
      </c>
      <c r="X204" s="856" t="str">
        <f>IF($B204="","",INDEX('All CCC'!X$7:X$846,MATCH(WatchList!$B204,'All CCC'!$B$7:$B$846,0)))</f>
        <v/>
      </c>
      <c r="Y204" s="856" t="str">
        <f>IF($B204="","",INDEX('All CCC'!Y$7:Y$846,MATCH(WatchList!$B204,'All CCC'!$B$7:$B$846,0)))</f>
        <v/>
      </c>
      <c r="Z204" s="856" t="str">
        <f>IF($B204="","",INDEX('All CCC'!Z$7:Z$846,MATCH(WatchList!$B204,'All CCC'!$B$7:$B$846,0)))</f>
        <v/>
      </c>
      <c r="AA204" s="856" t="str">
        <f>IF($B204="","",INDEX('All CCC'!AA$7:AA$846,MATCH(WatchList!$B204,'All CCC'!$B$7:$B$846,0)))</f>
        <v/>
      </c>
      <c r="AB204" s="856" t="str">
        <f>IF($B204="","",INDEX('All CCC'!AB$7:AB$846,MATCH(WatchList!$B204,'All CCC'!$B$7:$B$846,0)))</f>
        <v/>
      </c>
      <c r="AC204" s="856" t="str">
        <f>IF($B204="","",INDEX('All CCC'!AC$7:AC$846,MATCH(WatchList!$B204,'All CCC'!$B$7:$B$846,0)))</f>
        <v/>
      </c>
      <c r="AD204" s="856" t="str">
        <f>IF($B204="","",INDEX('All CCC'!AD$7:AD$846,MATCH(WatchList!$B204,'All CCC'!$B$7:$B$846,0)))</f>
        <v/>
      </c>
      <c r="AE204" s="856" t="str">
        <f>IF($B204="","",INDEX('All CCC'!AE$7:AE$846,MATCH(WatchList!$B204,'All CCC'!$B$7:$B$846,0)))</f>
        <v/>
      </c>
      <c r="AF204" s="856" t="str">
        <f>IF($B204="","",INDEX('All CCC'!AF$7:AF$846,MATCH(WatchList!$B204,'All CCC'!$B$7:$B$846,0)))</f>
        <v/>
      </c>
      <c r="AG204" s="856" t="str">
        <f>IF($B204="","",INDEX('All CCC'!AG$7:AG$846,MATCH(WatchList!$B204,'All CCC'!$B$7:$B$846,0)))</f>
        <v/>
      </c>
      <c r="AH204" s="856" t="str">
        <f>IF($B204="","",INDEX('All CCC'!AH$7:AH$846,MATCH(WatchList!$B204,'All CCC'!$B$7:$B$846,0)))</f>
        <v/>
      </c>
      <c r="AI204" s="856" t="str">
        <f>IF($B204="","",INDEX('All CCC'!AI$7:AI$846,MATCH(WatchList!$B204,'All CCC'!$B$7:$B$846,0)))</f>
        <v/>
      </c>
      <c r="AJ204" s="856" t="str">
        <f>IF($B204="","",INDEX('All CCC'!AJ$7:AJ$846,MATCH(WatchList!$B204,'All CCC'!$B$7:$B$846,0)))</f>
        <v/>
      </c>
      <c r="AK204" s="856" t="str">
        <f>IF($B204="","",INDEX('All CCC'!AK$7:AK$846,MATCH(WatchList!$B204,'All CCC'!$B$7:$B$846,0)))</f>
        <v/>
      </c>
      <c r="AL204" s="856" t="str">
        <f>IF($B204="","",INDEX('All CCC'!AL$7:AL$846,MATCH(WatchList!$B204,'All CCC'!$B$7:$B$846,0)))</f>
        <v/>
      </c>
      <c r="AM204" s="856" t="str">
        <f>IF($B204="","",INDEX('All CCC'!AM$7:AM$846,MATCH(WatchList!$B204,'All CCC'!$B$7:$B$846,0)))</f>
        <v/>
      </c>
      <c r="AN204" s="856" t="str">
        <f>IF($B204="","",INDEX('All CCC'!AN$7:AN$846,MATCH(WatchList!$B204,'All CCC'!$B$7:$B$846,0)))</f>
        <v/>
      </c>
      <c r="AO204" s="856" t="str">
        <f>IF($B204="","",INDEX('All CCC'!AO$7:AO$846,MATCH(WatchList!$B204,'All CCC'!$B$7:$B$846,0)))</f>
        <v/>
      </c>
      <c r="AP204" s="856" t="str">
        <f>IF($B204="","",INDEX('All CCC'!AP$7:AP$846,MATCH(WatchList!$B204,'All CCC'!$B$7:$B$846,0)))</f>
        <v/>
      </c>
      <c r="AQ204" s="856" t="str">
        <f>IF($B204="","",INDEX('All CCC'!AQ$7:AQ$846,MATCH(WatchList!$B204,'All CCC'!$B$7:$B$846,0)))</f>
        <v/>
      </c>
      <c r="AR204" s="856" t="str">
        <f>IF($B204="","",INDEX('All CCC'!AR$7:AR$846,MATCH(WatchList!$B204,'All CCC'!$B$7:$B$846,0)))</f>
        <v/>
      </c>
      <c r="AS204" s="856" t="str">
        <f>IF($B204="","",INDEX('All CCC'!AS$7:AS$846,MATCH(WatchList!$B204,'All CCC'!$B$7:$B$846,0)))</f>
        <v/>
      </c>
      <c r="AT204" s="856" t="str">
        <f>IF($B204="","",INDEX('All CCC'!AT$7:AT$846,MATCH(WatchList!$B204,'All CCC'!$B$7:$B$846,0)))</f>
        <v/>
      </c>
      <c r="AU204" s="856" t="str">
        <f>IF($B204="","",INDEX('All CCC'!AU$7:AU$846,MATCH(WatchList!$B204,'All CCC'!$B$7:$B$846,0)))</f>
        <v/>
      </c>
      <c r="AV204" s="856" t="str">
        <f>IF($B204="","",INDEX('All CCC'!AV$7:AV$846,MATCH(WatchList!$B204,'All CCC'!$B$7:$B$846,0)))</f>
        <v/>
      </c>
      <c r="AW204" s="856" t="str">
        <f>IF($B204="","",INDEX('All CCC'!AW$7:AW$846,MATCH(WatchList!$B204,'All CCC'!$B$7:$B$846,0)))</f>
        <v/>
      </c>
      <c r="AX204" s="856" t="str">
        <f>IF($B204="","",INDEX('All CCC'!AX$7:AX$846,MATCH(WatchList!$B204,'All CCC'!$B$7:$B$846,0)))</f>
        <v/>
      </c>
      <c r="AY204" s="856" t="str">
        <f>IF($B204="","",INDEX('All CCC'!AY$7:AY$846,MATCH(WatchList!$B204,'All CCC'!$B$7:$B$846,0)))</f>
        <v/>
      </c>
      <c r="AZ204" s="856" t="str">
        <f>IF($B204="","",INDEX('All CCC'!AZ$7:AZ$846,MATCH(WatchList!$B204,'All CCC'!$B$7:$B$846,0)))</f>
        <v/>
      </c>
      <c r="BA204" s="856" t="str">
        <f>IF($B204="","",INDEX('All CCC'!BA$7:BA$846,MATCH(WatchList!$B204,'All CCC'!$B$7:$B$846,0)))</f>
        <v/>
      </c>
      <c r="BB204" s="856" t="str">
        <f>IF($B204="","",INDEX('All CCC'!BB$7:BB$846,MATCH(WatchList!$B204,'All CCC'!$B$7:$B$846,0)))</f>
        <v/>
      </c>
      <c r="BC204" s="856" t="str">
        <f>IF($B204="","",INDEX('All CCC'!BC$7:BC$846,MATCH(WatchList!$B204,'All CCC'!$B$7:$B$846,0)))</f>
        <v/>
      </c>
      <c r="BD204" s="856" t="str">
        <f>IF($B204="","",INDEX('All CCC'!BD$7:BD$846,MATCH(WatchList!$B204,'All CCC'!$B$7:$B$846,0)))</f>
        <v/>
      </c>
      <c r="BE204" s="856" t="str">
        <f>IF($B204="","",INDEX('All CCC'!BE$7:BE$846,MATCH(WatchList!$B204,'All CCC'!$B$7:$B$846,0)))</f>
        <v/>
      </c>
      <c r="BF204" s="856" t="str">
        <f>IF($B204="","",INDEX('All CCC'!BF$7:BF$846,MATCH(WatchList!$B204,'All CCC'!$B$7:$B$846,0)))</f>
        <v/>
      </c>
      <c r="BG204" s="856" t="str">
        <f>IF($B204="","",INDEX('All CCC'!BG$7:BG$846,MATCH(WatchList!$B204,'All CCC'!$B$7:$B$846,0)))</f>
        <v/>
      </c>
    </row>
    <row r="205" spans="1:59" x14ac:dyDescent="0.2">
      <c r="A205" s="550" t="str">
        <f>IF($B205="","",INDEX('All CCC'!A$7:A$846,MATCH(WatchList!$B205,'All CCC'!$B$7:$B$846,0)))</f>
        <v/>
      </c>
      <c r="B205" s="31"/>
      <c r="C205" s="856" t="str">
        <f>IF($B205="","",INDEX('All CCC'!C$7:C$846,MATCH(WatchList!$B205,'All CCC'!$B$7:$B$846,0)))</f>
        <v/>
      </c>
      <c r="D205" s="856" t="str">
        <f>IF($B205="","",INDEX('All CCC'!D$7:D$846,MATCH(WatchList!$B205,'All CCC'!$B$7:$B$846,0)))</f>
        <v/>
      </c>
      <c r="E205" s="856" t="str">
        <f>IF($B205="","",INDEX('All CCC'!E$7:E$846,MATCH(WatchList!$B205,'All CCC'!$B$7:$B$846,0)))</f>
        <v/>
      </c>
      <c r="F205" s="856" t="str">
        <f>IF($B205="","",INDEX('All CCC'!F$7:F$846,MATCH(WatchList!$B205,'All CCC'!$B$7:$B$846,0)))</f>
        <v/>
      </c>
      <c r="G205" s="856" t="str">
        <f>IF($B205="","",INDEX('All CCC'!G$7:G$846,MATCH(WatchList!$B205,'All CCC'!$B$7:$B$846,0)))</f>
        <v/>
      </c>
      <c r="H205" s="856" t="str">
        <f>IF($B205="","",INDEX('All CCC'!H$7:H$846,MATCH(WatchList!$B205,'All CCC'!$B$7:$B$846,0)))</f>
        <v/>
      </c>
      <c r="I205" s="856" t="str">
        <f>IF($B205="","",INDEX('All CCC'!I$7:I$846,MATCH(WatchList!$B205,'All CCC'!$B$7:$B$846,0)))</f>
        <v/>
      </c>
      <c r="J205" s="856" t="str">
        <f>IF($B205="","",INDEX('All CCC'!J$7:J$846,MATCH(WatchList!$B205,'All CCC'!$B$7:$B$846,0)))</f>
        <v/>
      </c>
      <c r="K205" s="856" t="str">
        <f>IF($B205="","",INDEX('All CCC'!K$7:K$846,MATCH(WatchList!$B205,'All CCC'!$B$7:$B$846,0)))</f>
        <v/>
      </c>
      <c r="L205" s="856" t="str">
        <f>IF($B205="","",INDEX('All CCC'!L$7:L$846,MATCH(WatchList!$B205,'All CCC'!$B$7:$B$846,0)))</f>
        <v/>
      </c>
      <c r="M205" s="856" t="str">
        <f>IF($B205="","",INDEX('All CCC'!M$7:M$846,MATCH(WatchList!$B205,'All CCC'!$B$7:$B$846,0)))</f>
        <v/>
      </c>
      <c r="N205" s="856" t="str">
        <f>IF($B205="","",INDEX('All CCC'!N$7:N$846,MATCH(WatchList!$B205,'All CCC'!$B$7:$B$846,0)))</f>
        <v/>
      </c>
      <c r="O205" s="856" t="str">
        <f>IF($B205="","",INDEX('All CCC'!O$7:O$846,MATCH(WatchList!$B205,'All CCC'!$B$7:$B$846,0)))</f>
        <v/>
      </c>
      <c r="P205" s="857" t="str">
        <f>IF($B205="","",INDEX('All CCC'!P$7:P$846,MATCH(WatchList!$B205,'All CCC'!$B$7:$B$846,0)))</f>
        <v/>
      </c>
      <c r="Q205" s="857" t="str">
        <f>IF($B205="","",INDEX('All CCC'!Q$7:Q$846,MATCH(WatchList!$B205,'All CCC'!$B$7:$B$846,0)))</f>
        <v/>
      </c>
      <c r="R205" s="856" t="str">
        <f>IF($B205="","",INDEX('All CCC'!R$7:R$846,MATCH(WatchList!$B205,'All CCC'!$B$7:$B$846,0)))</f>
        <v/>
      </c>
      <c r="S205" s="856" t="str">
        <f>IF($B205="","",INDEX('All CCC'!S$7:S$846,MATCH(WatchList!$B205,'All CCC'!$B$7:$B$846,0)))</f>
        <v/>
      </c>
      <c r="T205" s="856" t="str">
        <f>IF($B205="","",INDEX('All CCC'!T$7:T$846,MATCH(WatchList!$B205,'All CCC'!$B$7:$B$846,0)))</f>
        <v/>
      </c>
      <c r="U205" s="856" t="str">
        <f>IF($B205="","",INDEX('All CCC'!U$7:U$846,MATCH(WatchList!$B205,'All CCC'!$B$7:$B$846,0)))</f>
        <v/>
      </c>
      <c r="V205" s="856" t="str">
        <f>IF($B205="","",INDEX('All CCC'!V$7:V$846,MATCH(WatchList!$B205,'All CCC'!$B$7:$B$846,0)))</f>
        <v/>
      </c>
      <c r="W205" s="856" t="str">
        <f>IF($B205="","",INDEX('All CCC'!W$7:W$846,MATCH(WatchList!$B205,'All CCC'!$B$7:$B$846,0)))</f>
        <v/>
      </c>
      <c r="X205" s="856" t="str">
        <f>IF($B205="","",INDEX('All CCC'!X$7:X$846,MATCH(WatchList!$B205,'All CCC'!$B$7:$B$846,0)))</f>
        <v/>
      </c>
      <c r="Y205" s="856" t="str">
        <f>IF($B205="","",INDEX('All CCC'!Y$7:Y$846,MATCH(WatchList!$B205,'All CCC'!$B$7:$B$846,0)))</f>
        <v/>
      </c>
      <c r="Z205" s="856" t="str">
        <f>IF($B205="","",INDEX('All CCC'!Z$7:Z$846,MATCH(WatchList!$B205,'All CCC'!$B$7:$B$846,0)))</f>
        <v/>
      </c>
      <c r="AA205" s="856" t="str">
        <f>IF($B205="","",INDEX('All CCC'!AA$7:AA$846,MATCH(WatchList!$B205,'All CCC'!$B$7:$B$846,0)))</f>
        <v/>
      </c>
      <c r="AB205" s="856" t="str">
        <f>IF($B205="","",INDEX('All CCC'!AB$7:AB$846,MATCH(WatchList!$B205,'All CCC'!$B$7:$B$846,0)))</f>
        <v/>
      </c>
      <c r="AC205" s="856" t="str">
        <f>IF($B205="","",INDEX('All CCC'!AC$7:AC$846,MATCH(WatchList!$B205,'All CCC'!$B$7:$B$846,0)))</f>
        <v/>
      </c>
      <c r="AD205" s="856" t="str">
        <f>IF($B205="","",INDEX('All CCC'!AD$7:AD$846,MATCH(WatchList!$B205,'All CCC'!$B$7:$B$846,0)))</f>
        <v/>
      </c>
      <c r="AE205" s="856" t="str">
        <f>IF($B205="","",INDEX('All CCC'!AE$7:AE$846,MATCH(WatchList!$B205,'All CCC'!$B$7:$B$846,0)))</f>
        <v/>
      </c>
      <c r="AF205" s="856" t="str">
        <f>IF($B205="","",INDEX('All CCC'!AF$7:AF$846,MATCH(WatchList!$B205,'All CCC'!$B$7:$B$846,0)))</f>
        <v/>
      </c>
      <c r="AG205" s="856" t="str">
        <f>IF($B205="","",INDEX('All CCC'!AG$7:AG$846,MATCH(WatchList!$B205,'All CCC'!$B$7:$B$846,0)))</f>
        <v/>
      </c>
      <c r="AH205" s="856" t="str">
        <f>IF($B205="","",INDEX('All CCC'!AH$7:AH$846,MATCH(WatchList!$B205,'All CCC'!$B$7:$B$846,0)))</f>
        <v/>
      </c>
      <c r="AI205" s="856" t="str">
        <f>IF($B205="","",INDEX('All CCC'!AI$7:AI$846,MATCH(WatchList!$B205,'All CCC'!$B$7:$B$846,0)))</f>
        <v/>
      </c>
      <c r="AJ205" s="856" t="str">
        <f>IF($B205="","",INDEX('All CCC'!AJ$7:AJ$846,MATCH(WatchList!$B205,'All CCC'!$B$7:$B$846,0)))</f>
        <v/>
      </c>
      <c r="AK205" s="856" t="str">
        <f>IF($B205="","",INDEX('All CCC'!AK$7:AK$846,MATCH(WatchList!$B205,'All CCC'!$B$7:$B$846,0)))</f>
        <v/>
      </c>
      <c r="AL205" s="856" t="str">
        <f>IF($B205="","",INDEX('All CCC'!AL$7:AL$846,MATCH(WatchList!$B205,'All CCC'!$B$7:$B$846,0)))</f>
        <v/>
      </c>
      <c r="AM205" s="856" t="str">
        <f>IF($B205="","",INDEX('All CCC'!AM$7:AM$846,MATCH(WatchList!$B205,'All CCC'!$B$7:$B$846,0)))</f>
        <v/>
      </c>
      <c r="AN205" s="856" t="str">
        <f>IF($B205="","",INDEX('All CCC'!AN$7:AN$846,MATCH(WatchList!$B205,'All CCC'!$B$7:$B$846,0)))</f>
        <v/>
      </c>
      <c r="AO205" s="856" t="str">
        <f>IF($B205="","",INDEX('All CCC'!AO$7:AO$846,MATCH(WatchList!$B205,'All CCC'!$B$7:$B$846,0)))</f>
        <v/>
      </c>
      <c r="AP205" s="856" t="str">
        <f>IF($B205="","",INDEX('All CCC'!AP$7:AP$846,MATCH(WatchList!$B205,'All CCC'!$B$7:$B$846,0)))</f>
        <v/>
      </c>
      <c r="AQ205" s="856" t="str">
        <f>IF($B205="","",INDEX('All CCC'!AQ$7:AQ$846,MATCH(WatchList!$B205,'All CCC'!$B$7:$B$846,0)))</f>
        <v/>
      </c>
      <c r="AR205" s="856" t="str">
        <f>IF($B205="","",INDEX('All CCC'!AR$7:AR$846,MATCH(WatchList!$B205,'All CCC'!$B$7:$B$846,0)))</f>
        <v/>
      </c>
      <c r="AS205" s="856" t="str">
        <f>IF($B205="","",INDEX('All CCC'!AS$7:AS$846,MATCH(WatchList!$B205,'All CCC'!$B$7:$B$846,0)))</f>
        <v/>
      </c>
      <c r="AT205" s="856" t="str">
        <f>IF($B205="","",INDEX('All CCC'!AT$7:AT$846,MATCH(WatchList!$B205,'All CCC'!$B$7:$B$846,0)))</f>
        <v/>
      </c>
      <c r="AU205" s="856" t="str">
        <f>IF($B205="","",INDEX('All CCC'!AU$7:AU$846,MATCH(WatchList!$B205,'All CCC'!$B$7:$B$846,0)))</f>
        <v/>
      </c>
      <c r="AV205" s="856" t="str">
        <f>IF($B205="","",INDEX('All CCC'!AV$7:AV$846,MATCH(WatchList!$B205,'All CCC'!$B$7:$B$846,0)))</f>
        <v/>
      </c>
      <c r="AW205" s="856" t="str">
        <f>IF($B205="","",INDEX('All CCC'!AW$7:AW$846,MATCH(WatchList!$B205,'All CCC'!$B$7:$B$846,0)))</f>
        <v/>
      </c>
      <c r="AX205" s="856" t="str">
        <f>IF($B205="","",INDEX('All CCC'!AX$7:AX$846,MATCH(WatchList!$B205,'All CCC'!$B$7:$B$846,0)))</f>
        <v/>
      </c>
      <c r="AY205" s="856" t="str">
        <f>IF($B205="","",INDEX('All CCC'!AY$7:AY$846,MATCH(WatchList!$B205,'All CCC'!$B$7:$B$846,0)))</f>
        <v/>
      </c>
      <c r="AZ205" s="856" t="str">
        <f>IF($B205="","",INDEX('All CCC'!AZ$7:AZ$846,MATCH(WatchList!$B205,'All CCC'!$B$7:$B$846,0)))</f>
        <v/>
      </c>
      <c r="BA205" s="856" t="str">
        <f>IF($B205="","",INDEX('All CCC'!BA$7:BA$846,MATCH(WatchList!$B205,'All CCC'!$B$7:$B$846,0)))</f>
        <v/>
      </c>
      <c r="BB205" s="856" t="str">
        <f>IF($B205="","",INDEX('All CCC'!BB$7:BB$846,MATCH(WatchList!$B205,'All CCC'!$B$7:$B$846,0)))</f>
        <v/>
      </c>
      <c r="BC205" s="856" t="str">
        <f>IF($B205="","",INDEX('All CCC'!BC$7:BC$846,MATCH(WatchList!$B205,'All CCC'!$B$7:$B$846,0)))</f>
        <v/>
      </c>
      <c r="BD205" s="856" t="str">
        <f>IF($B205="","",INDEX('All CCC'!BD$7:BD$846,MATCH(WatchList!$B205,'All CCC'!$B$7:$B$846,0)))</f>
        <v/>
      </c>
      <c r="BE205" s="856" t="str">
        <f>IF($B205="","",INDEX('All CCC'!BE$7:BE$846,MATCH(WatchList!$B205,'All CCC'!$B$7:$B$846,0)))</f>
        <v/>
      </c>
      <c r="BF205" s="856" t="str">
        <f>IF($B205="","",INDEX('All CCC'!BF$7:BF$846,MATCH(WatchList!$B205,'All CCC'!$B$7:$B$846,0)))</f>
        <v/>
      </c>
      <c r="BG205" s="856" t="str">
        <f>IF($B205="","",INDEX('All CCC'!BG$7:BG$846,MATCH(WatchList!$B205,'All CCC'!$B$7:$B$846,0)))</f>
        <v/>
      </c>
    </row>
    <row r="206" spans="1:59" x14ac:dyDescent="0.2">
      <c r="A206" s="550" t="str">
        <f>IF($B206="","",INDEX('All CCC'!A$7:A$846,MATCH(WatchList!$B206,'All CCC'!$B$7:$B$846,0)))</f>
        <v/>
      </c>
      <c r="B206" s="31"/>
      <c r="C206" s="856" t="str">
        <f>IF($B206="","",INDEX('All CCC'!C$7:C$846,MATCH(WatchList!$B206,'All CCC'!$B$7:$B$846,0)))</f>
        <v/>
      </c>
      <c r="D206" s="856" t="str">
        <f>IF($B206="","",INDEX('All CCC'!D$7:D$846,MATCH(WatchList!$B206,'All CCC'!$B$7:$B$846,0)))</f>
        <v/>
      </c>
      <c r="E206" s="856" t="str">
        <f>IF($B206="","",INDEX('All CCC'!E$7:E$846,MATCH(WatchList!$B206,'All CCC'!$B$7:$B$846,0)))</f>
        <v/>
      </c>
      <c r="F206" s="856" t="str">
        <f>IF($B206="","",INDEX('All CCC'!F$7:F$846,MATCH(WatchList!$B206,'All CCC'!$B$7:$B$846,0)))</f>
        <v/>
      </c>
      <c r="G206" s="856" t="str">
        <f>IF($B206="","",INDEX('All CCC'!G$7:G$846,MATCH(WatchList!$B206,'All CCC'!$B$7:$B$846,0)))</f>
        <v/>
      </c>
      <c r="H206" s="856" t="str">
        <f>IF($B206="","",INDEX('All CCC'!H$7:H$846,MATCH(WatchList!$B206,'All CCC'!$B$7:$B$846,0)))</f>
        <v/>
      </c>
      <c r="I206" s="856" t="str">
        <f>IF($B206="","",INDEX('All CCC'!I$7:I$846,MATCH(WatchList!$B206,'All CCC'!$B$7:$B$846,0)))</f>
        <v/>
      </c>
      <c r="J206" s="856" t="str">
        <f>IF($B206="","",INDEX('All CCC'!J$7:J$846,MATCH(WatchList!$B206,'All CCC'!$B$7:$B$846,0)))</f>
        <v/>
      </c>
      <c r="K206" s="856" t="str">
        <f>IF($B206="","",INDEX('All CCC'!K$7:K$846,MATCH(WatchList!$B206,'All CCC'!$B$7:$B$846,0)))</f>
        <v/>
      </c>
      <c r="L206" s="856" t="str">
        <f>IF($B206="","",INDEX('All CCC'!L$7:L$846,MATCH(WatchList!$B206,'All CCC'!$B$7:$B$846,0)))</f>
        <v/>
      </c>
      <c r="M206" s="856" t="str">
        <f>IF($B206="","",INDEX('All CCC'!M$7:M$846,MATCH(WatchList!$B206,'All CCC'!$B$7:$B$846,0)))</f>
        <v/>
      </c>
      <c r="N206" s="856" t="str">
        <f>IF($B206="","",INDEX('All CCC'!N$7:N$846,MATCH(WatchList!$B206,'All CCC'!$B$7:$B$846,0)))</f>
        <v/>
      </c>
      <c r="O206" s="856" t="str">
        <f>IF($B206="","",INDEX('All CCC'!O$7:O$846,MATCH(WatchList!$B206,'All CCC'!$B$7:$B$846,0)))</f>
        <v/>
      </c>
      <c r="P206" s="857" t="str">
        <f>IF($B206="","",INDEX('All CCC'!P$7:P$846,MATCH(WatchList!$B206,'All CCC'!$B$7:$B$846,0)))</f>
        <v/>
      </c>
      <c r="Q206" s="857" t="str">
        <f>IF($B206="","",INDEX('All CCC'!Q$7:Q$846,MATCH(WatchList!$B206,'All CCC'!$B$7:$B$846,0)))</f>
        <v/>
      </c>
      <c r="R206" s="856" t="str">
        <f>IF($B206="","",INDEX('All CCC'!R$7:R$846,MATCH(WatchList!$B206,'All CCC'!$B$7:$B$846,0)))</f>
        <v/>
      </c>
      <c r="S206" s="856" t="str">
        <f>IF($B206="","",INDEX('All CCC'!S$7:S$846,MATCH(WatchList!$B206,'All CCC'!$B$7:$B$846,0)))</f>
        <v/>
      </c>
      <c r="T206" s="856" t="str">
        <f>IF($B206="","",INDEX('All CCC'!T$7:T$846,MATCH(WatchList!$B206,'All CCC'!$B$7:$B$846,0)))</f>
        <v/>
      </c>
      <c r="U206" s="856" t="str">
        <f>IF($B206="","",INDEX('All CCC'!U$7:U$846,MATCH(WatchList!$B206,'All CCC'!$B$7:$B$846,0)))</f>
        <v/>
      </c>
      <c r="V206" s="856" t="str">
        <f>IF($B206="","",INDEX('All CCC'!V$7:V$846,MATCH(WatchList!$B206,'All CCC'!$B$7:$B$846,0)))</f>
        <v/>
      </c>
      <c r="W206" s="856" t="str">
        <f>IF($B206="","",INDEX('All CCC'!W$7:W$846,MATCH(WatchList!$B206,'All CCC'!$B$7:$B$846,0)))</f>
        <v/>
      </c>
      <c r="X206" s="856" t="str">
        <f>IF($B206="","",INDEX('All CCC'!X$7:X$846,MATCH(WatchList!$B206,'All CCC'!$B$7:$B$846,0)))</f>
        <v/>
      </c>
      <c r="Y206" s="856" t="str">
        <f>IF($B206="","",INDEX('All CCC'!Y$7:Y$846,MATCH(WatchList!$B206,'All CCC'!$B$7:$B$846,0)))</f>
        <v/>
      </c>
      <c r="Z206" s="856" t="str">
        <f>IF($B206="","",INDEX('All CCC'!Z$7:Z$846,MATCH(WatchList!$B206,'All CCC'!$B$7:$B$846,0)))</f>
        <v/>
      </c>
      <c r="AA206" s="856" t="str">
        <f>IF($B206="","",INDEX('All CCC'!AA$7:AA$846,MATCH(WatchList!$B206,'All CCC'!$B$7:$B$846,0)))</f>
        <v/>
      </c>
      <c r="AB206" s="856" t="str">
        <f>IF($B206="","",INDEX('All CCC'!AB$7:AB$846,MATCH(WatchList!$B206,'All CCC'!$B$7:$B$846,0)))</f>
        <v/>
      </c>
      <c r="AC206" s="856" t="str">
        <f>IF($B206="","",INDEX('All CCC'!AC$7:AC$846,MATCH(WatchList!$B206,'All CCC'!$B$7:$B$846,0)))</f>
        <v/>
      </c>
      <c r="AD206" s="856" t="str">
        <f>IF($B206="","",INDEX('All CCC'!AD$7:AD$846,MATCH(WatchList!$B206,'All CCC'!$B$7:$B$846,0)))</f>
        <v/>
      </c>
      <c r="AE206" s="856" t="str">
        <f>IF($B206="","",INDEX('All CCC'!AE$7:AE$846,MATCH(WatchList!$B206,'All CCC'!$B$7:$B$846,0)))</f>
        <v/>
      </c>
      <c r="AF206" s="856" t="str">
        <f>IF($B206="","",INDEX('All CCC'!AF$7:AF$846,MATCH(WatchList!$B206,'All CCC'!$B$7:$B$846,0)))</f>
        <v/>
      </c>
      <c r="AG206" s="856" t="str">
        <f>IF($B206="","",INDEX('All CCC'!AG$7:AG$846,MATCH(WatchList!$B206,'All CCC'!$B$7:$B$846,0)))</f>
        <v/>
      </c>
      <c r="AH206" s="856" t="str">
        <f>IF($B206="","",INDEX('All CCC'!AH$7:AH$846,MATCH(WatchList!$B206,'All CCC'!$B$7:$B$846,0)))</f>
        <v/>
      </c>
      <c r="AI206" s="856" t="str">
        <f>IF($B206="","",INDEX('All CCC'!AI$7:AI$846,MATCH(WatchList!$B206,'All CCC'!$B$7:$B$846,0)))</f>
        <v/>
      </c>
      <c r="AJ206" s="856" t="str">
        <f>IF($B206="","",INDEX('All CCC'!AJ$7:AJ$846,MATCH(WatchList!$B206,'All CCC'!$B$7:$B$846,0)))</f>
        <v/>
      </c>
      <c r="AK206" s="856" t="str">
        <f>IF($B206="","",INDEX('All CCC'!AK$7:AK$846,MATCH(WatchList!$B206,'All CCC'!$B$7:$B$846,0)))</f>
        <v/>
      </c>
      <c r="AL206" s="856" t="str">
        <f>IF($B206="","",INDEX('All CCC'!AL$7:AL$846,MATCH(WatchList!$B206,'All CCC'!$B$7:$B$846,0)))</f>
        <v/>
      </c>
      <c r="AM206" s="856" t="str">
        <f>IF($B206="","",INDEX('All CCC'!AM$7:AM$846,MATCH(WatchList!$B206,'All CCC'!$B$7:$B$846,0)))</f>
        <v/>
      </c>
      <c r="AN206" s="856" t="str">
        <f>IF($B206="","",INDEX('All CCC'!AN$7:AN$846,MATCH(WatchList!$B206,'All CCC'!$B$7:$B$846,0)))</f>
        <v/>
      </c>
      <c r="AO206" s="856" t="str">
        <f>IF($B206="","",INDEX('All CCC'!AO$7:AO$846,MATCH(WatchList!$B206,'All CCC'!$B$7:$B$846,0)))</f>
        <v/>
      </c>
      <c r="AP206" s="856" t="str">
        <f>IF($B206="","",INDEX('All CCC'!AP$7:AP$846,MATCH(WatchList!$B206,'All CCC'!$B$7:$B$846,0)))</f>
        <v/>
      </c>
      <c r="AQ206" s="856" t="str">
        <f>IF($B206="","",INDEX('All CCC'!AQ$7:AQ$846,MATCH(WatchList!$B206,'All CCC'!$B$7:$B$846,0)))</f>
        <v/>
      </c>
      <c r="AR206" s="856" t="str">
        <f>IF($B206="","",INDEX('All CCC'!AR$7:AR$846,MATCH(WatchList!$B206,'All CCC'!$B$7:$B$846,0)))</f>
        <v/>
      </c>
      <c r="AS206" s="856" t="str">
        <f>IF($B206="","",INDEX('All CCC'!AS$7:AS$846,MATCH(WatchList!$B206,'All CCC'!$B$7:$B$846,0)))</f>
        <v/>
      </c>
      <c r="AT206" s="856" t="str">
        <f>IF($B206="","",INDEX('All CCC'!AT$7:AT$846,MATCH(WatchList!$B206,'All CCC'!$B$7:$B$846,0)))</f>
        <v/>
      </c>
      <c r="AU206" s="856" t="str">
        <f>IF($B206="","",INDEX('All CCC'!AU$7:AU$846,MATCH(WatchList!$B206,'All CCC'!$B$7:$B$846,0)))</f>
        <v/>
      </c>
      <c r="AV206" s="856" t="str">
        <f>IF($B206="","",INDEX('All CCC'!AV$7:AV$846,MATCH(WatchList!$B206,'All CCC'!$B$7:$B$846,0)))</f>
        <v/>
      </c>
      <c r="AW206" s="856" t="str">
        <f>IF($B206="","",INDEX('All CCC'!AW$7:AW$846,MATCH(WatchList!$B206,'All CCC'!$B$7:$B$846,0)))</f>
        <v/>
      </c>
      <c r="AX206" s="856" t="str">
        <f>IF($B206="","",INDEX('All CCC'!AX$7:AX$846,MATCH(WatchList!$B206,'All CCC'!$B$7:$B$846,0)))</f>
        <v/>
      </c>
      <c r="AY206" s="856" t="str">
        <f>IF($B206="","",INDEX('All CCC'!AY$7:AY$846,MATCH(WatchList!$B206,'All CCC'!$B$7:$B$846,0)))</f>
        <v/>
      </c>
      <c r="AZ206" s="856" t="str">
        <f>IF($B206="","",INDEX('All CCC'!AZ$7:AZ$846,MATCH(WatchList!$B206,'All CCC'!$B$7:$B$846,0)))</f>
        <v/>
      </c>
      <c r="BA206" s="856" t="str">
        <f>IF($B206="","",INDEX('All CCC'!BA$7:BA$846,MATCH(WatchList!$B206,'All CCC'!$B$7:$B$846,0)))</f>
        <v/>
      </c>
      <c r="BB206" s="856" t="str">
        <f>IF($B206="","",INDEX('All CCC'!BB$7:BB$846,MATCH(WatchList!$B206,'All CCC'!$B$7:$B$846,0)))</f>
        <v/>
      </c>
      <c r="BC206" s="856" t="str">
        <f>IF($B206="","",INDEX('All CCC'!BC$7:BC$846,MATCH(WatchList!$B206,'All CCC'!$B$7:$B$846,0)))</f>
        <v/>
      </c>
      <c r="BD206" s="856" t="str">
        <f>IF($B206="","",INDEX('All CCC'!BD$7:BD$846,MATCH(WatchList!$B206,'All CCC'!$B$7:$B$846,0)))</f>
        <v/>
      </c>
      <c r="BE206" s="856" t="str">
        <f>IF($B206="","",INDEX('All CCC'!BE$7:BE$846,MATCH(WatchList!$B206,'All CCC'!$B$7:$B$846,0)))</f>
        <v/>
      </c>
      <c r="BF206" s="856" t="str">
        <f>IF($B206="","",INDEX('All CCC'!BF$7:BF$846,MATCH(WatchList!$B206,'All CCC'!$B$7:$B$846,0)))</f>
        <v/>
      </c>
      <c r="BG206" s="856" t="str">
        <f>IF($B206="","",INDEX('All CCC'!BG$7:BG$846,MATCH(WatchList!$B206,'All CCC'!$B$7:$B$846,0)))</f>
        <v/>
      </c>
    </row>
    <row r="207" spans="1:59" x14ac:dyDescent="0.2">
      <c r="A207" s="550" t="str">
        <f>IF($B207="","",INDEX('All CCC'!A$7:A$846,MATCH(WatchList!$B207,'All CCC'!$B$7:$B$846,0)))</f>
        <v/>
      </c>
      <c r="B207" s="31"/>
      <c r="C207" s="856" t="str">
        <f>IF($B207="","",INDEX('All CCC'!C$7:C$846,MATCH(WatchList!$B207,'All CCC'!$B$7:$B$846,0)))</f>
        <v/>
      </c>
      <c r="D207" s="856" t="str">
        <f>IF($B207="","",INDEX('All CCC'!D$7:D$846,MATCH(WatchList!$B207,'All CCC'!$B$7:$B$846,0)))</f>
        <v/>
      </c>
      <c r="E207" s="856" t="str">
        <f>IF($B207="","",INDEX('All CCC'!E$7:E$846,MATCH(WatchList!$B207,'All CCC'!$B$7:$B$846,0)))</f>
        <v/>
      </c>
      <c r="F207" s="856" t="str">
        <f>IF($B207="","",INDEX('All CCC'!F$7:F$846,MATCH(WatchList!$B207,'All CCC'!$B$7:$B$846,0)))</f>
        <v/>
      </c>
      <c r="G207" s="856" t="str">
        <f>IF($B207="","",INDEX('All CCC'!G$7:G$846,MATCH(WatchList!$B207,'All CCC'!$B$7:$B$846,0)))</f>
        <v/>
      </c>
      <c r="H207" s="856" t="str">
        <f>IF($B207="","",INDEX('All CCC'!H$7:H$846,MATCH(WatchList!$B207,'All CCC'!$B$7:$B$846,0)))</f>
        <v/>
      </c>
      <c r="I207" s="856" t="str">
        <f>IF($B207="","",INDEX('All CCC'!I$7:I$846,MATCH(WatchList!$B207,'All CCC'!$B$7:$B$846,0)))</f>
        <v/>
      </c>
      <c r="J207" s="856" t="str">
        <f>IF($B207="","",INDEX('All CCC'!J$7:J$846,MATCH(WatchList!$B207,'All CCC'!$B$7:$B$846,0)))</f>
        <v/>
      </c>
      <c r="K207" s="856" t="str">
        <f>IF($B207="","",INDEX('All CCC'!K$7:K$846,MATCH(WatchList!$B207,'All CCC'!$B$7:$B$846,0)))</f>
        <v/>
      </c>
      <c r="L207" s="856" t="str">
        <f>IF($B207="","",INDEX('All CCC'!L$7:L$846,MATCH(WatchList!$B207,'All CCC'!$B$7:$B$846,0)))</f>
        <v/>
      </c>
      <c r="M207" s="856" t="str">
        <f>IF($B207="","",INDEX('All CCC'!M$7:M$846,MATCH(WatchList!$B207,'All CCC'!$B$7:$B$846,0)))</f>
        <v/>
      </c>
      <c r="N207" s="856" t="str">
        <f>IF($B207="","",INDEX('All CCC'!N$7:N$846,MATCH(WatchList!$B207,'All CCC'!$B$7:$B$846,0)))</f>
        <v/>
      </c>
      <c r="O207" s="856" t="str">
        <f>IF($B207="","",INDEX('All CCC'!O$7:O$846,MATCH(WatchList!$B207,'All CCC'!$B$7:$B$846,0)))</f>
        <v/>
      </c>
      <c r="P207" s="857" t="str">
        <f>IF($B207="","",INDEX('All CCC'!P$7:P$846,MATCH(WatchList!$B207,'All CCC'!$B$7:$B$846,0)))</f>
        <v/>
      </c>
      <c r="Q207" s="857" t="str">
        <f>IF($B207="","",INDEX('All CCC'!Q$7:Q$846,MATCH(WatchList!$B207,'All CCC'!$B$7:$B$846,0)))</f>
        <v/>
      </c>
      <c r="R207" s="856" t="str">
        <f>IF($B207="","",INDEX('All CCC'!R$7:R$846,MATCH(WatchList!$B207,'All CCC'!$B$7:$B$846,0)))</f>
        <v/>
      </c>
      <c r="S207" s="856" t="str">
        <f>IF($B207="","",INDEX('All CCC'!S$7:S$846,MATCH(WatchList!$B207,'All CCC'!$B$7:$B$846,0)))</f>
        <v/>
      </c>
      <c r="T207" s="856" t="str">
        <f>IF($B207="","",INDEX('All CCC'!T$7:T$846,MATCH(WatchList!$B207,'All CCC'!$B$7:$B$846,0)))</f>
        <v/>
      </c>
      <c r="U207" s="856" t="str">
        <f>IF($B207="","",INDEX('All CCC'!U$7:U$846,MATCH(WatchList!$B207,'All CCC'!$B$7:$B$846,0)))</f>
        <v/>
      </c>
      <c r="V207" s="856" t="str">
        <f>IF($B207="","",INDEX('All CCC'!V$7:V$846,MATCH(WatchList!$B207,'All CCC'!$B$7:$B$846,0)))</f>
        <v/>
      </c>
      <c r="W207" s="856" t="str">
        <f>IF($B207="","",INDEX('All CCC'!W$7:W$846,MATCH(WatchList!$B207,'All CCC'!$B$7:$B$846,0)))</f>
        <v/>
      </c>
      <c r="X207" s="856" t="str">
        <f>IF($B207="","",INDEX('All CCC'!X$7:X$846,MATCH(WatchList!$B207,'All CCC'!$B$7:$B$846,0)))</f>
        <v/>
      </c>
      <c r="Y207" s="856" t="str">
        <f>IF($B207="","",INDEX('All CCC'!Y$7:Y$846,MATCH(WatchList!$B207,'All CCC'!$B$7:$B$846,0)))</f>
        <v/>
      </c>
      <c r="Z207" s="856" t="str">
        <f>IF($B207="","",INDEX('All CCC'!Z$7:Z$846,MATCH(WatchList!$B207,'All CCC'!$B$7:$B$846,0)))</f>
        <v/>
      </c>
      <c r="AA207" s="856" t="str">
        <f>IF($B207="","",INDEX('All CCC'!AA$7:AA$846,MATCH(WatchList!$B207,'All CCC'!$B$7:$B$846,0)))</f>
        <v/>
      </c>
      <c r="AB207" s="856" t="str">
        <f>IF($B207="","",INDEX('All CCC'!AB$7:AB$846,MATCH(WatchList!$B207,'All CCC'!$B$7:$B$846,0)))</f>
        <v/>
      </c>
      <c r="AC207" s="856" t="str">
        <f>IF($B207="","",INDEX('All CCC'!AC$7:AC$846,MATCH(WatchList!$B207,'All CCC'!$B$7:$B$846,0)))</f>
        <v/>
      </c>
      <c r="AD207" s="856" t="str">
        <f>IF($B207="","",INDEX('All CCC'!AD$7:AD$846,MATCH(WatchList!$B207,'All CCC'!$B$7:$B$846,0)))</f>
        <v/>
      </c>
      <c r="AE207" s="856" t="str">
        <f>IF($B207="","",INDEX('All CCC'!AE$7:AE$846,MATCH(WatchList!$B207,'All CCC'!$B$7:$B$846,0)))</f>
        <v/>
      </c>
      <c r="AF207" s="856" t="str">
        <f>IF($B207="","",INDEX('All CCC'!AF$7:AF$846,MATCH(WatchList!$B207,'All CCC'!$B$7:$B$846,0)))</f>
        <v/>
      </c>
      <c r="AG207" s="856" t="str">
        <f>IF($B207="","",INDEX('All CCC'!AG$7:AG$846,MATCH(WatchList!$B207,'All CCC'!$B$7:$B$846,0)))</f>
        <v/>
      </c>
      <c r="AH207" s="856" t="str">
        <f>IF($B207="","",INDEX('All CCC'!AH$7:AH$846,MATCH(WatchList!$B207,'All CCC'!$B$7:$B$846,0)))</f>
        <v/>
      </c>
      <c r="AI207" s="856" t="str">
        <f>IF($B207="","",INDEX('All CCC'!AI$7:AI$846,MATCH(WatchList!$B207,'All CCC'!$B$7:$B$846,0)))</f>
        <v/>
      </c>
      <c r="AJ207" s="856" t="str">
        <f>IF($B207="","",INDEX('All CCC'!AJ$7:AJ$846,MATCH(WatchList!$B207,'All CCC'!$B$7:$B$846,0)))</f>
        <v/>
      </c>
      <c r="AK207" s="856" t="str">
        <f>IF($B207="","",INDEX('All CCC'!AK$7:AK$846,MATCH(WatchList!$B207,'All CCC'!$B$7:$B$846,0)))</f>
        <v/>
      </c>
      <c r="AL207" s="856" t="str">
        <f>IF($B207="","",INDEX('All CCC'!AL$7:AL$846,MATCH(WatchList!$B207,'All CCC'!$B$7:$B$846,0)))</f>
        <v/>
      </c>
      <c r="AM207" s="856" t="str">
        <f>IF($B207="","",INDEX('All CCC'!AM$7:AM$846,MATCH(WatchList!$B207,'All CCC'!$B$7:$B$846,0)))</f>
        <v/>
      </c>
      <c r="AN207" s="856" t="str">
        <f>IF($B207="","",INDEX('All CCC'!AN$7:AN$846,MATCH(WatchList!$B207,'All CCC'!$B$7:$B$846,0)))</f>
        <v/>
      </c>
      <c r="AO207" s="856" t="str">
        <f>IF($B207="","",INDEX('All CCC'!AO$7:AO$846,MATCH(WatchList!$B207,'All CCC'!$B$7:$B$846,0)))</f>
        <v/>
      </c>
      <c r="AP207" s="856" t="str">
        <f>IF($B207="","",INDEX('All CCC'!AP$7:AP$846,MATCH(WatchList!$B207,'All CCC'!$B$7:$B$846,0)))</f>
        <v/>
      </c>
      <c r="AQ207" s="856" t="str">
        <f>IF($B207="","",INDEX('All CCC'!AQ$7:AQ$846,MATCH(WatchList!$B207,'All CCC'!$B$7:$B$846,0)))</f>
        <v/>
      </c>
      <c r="AR207" s="856" t="str">
        <f>IF($B207="","",INDEX('All CCC'!AR$7:AR$846,MATCH(WatchList!$B207,'All CCC'!$B$7:$B$846,0)))</f>
        <v/>
      </c>
      <c r="AS207" s="856" t="str">
        <f>IF($B207="","",INDEX('All CCC'!AS$7:AS$846,MATCH(WatchList!$B207,'All CCC'!$B$7:$B$846,0)))</f>
        <v/>
      </c>
      <c r="AT207" s="856" t="str">
        <f>IF($B207="","",INDEX('All CCC'!AT$7:AT$846,MATCH(WatchList!$B207,'All CCC'!$B$7:$B$846,0)))</f>
        <v/>
      </c>
      <c r="AU207" s="856" t="str">
        <f>IF($B207="","",INDEX('All CCC'!AU$7:AU$846,MATCH(WatchList!$B207,'All CCC'!$B$7:$B$846,0)))</f>
        <v/>
      </c>
      <c r="AV207" s="856" t="str">
        <f>IF($B207="","",INDEX('All CCC'!AV$7:AV$846,MATCH(WatchList!$B207,'All CCC'!$B$7:$B$846,0)))</f>
        <v/>
      </c>
      <c r="AW207" s="856" t="str">
        <f>IF($B207="","",INDEX('All CCC'!AW$7:AW$846,MATCH(WatchList!$B207,'All CCC'!$B$7:$B$846,0)))</f>
        <v/>
      </c>
      <c r="AX207" s="856" t="str">
        <f>IF($B207="","",INDEX('All CCC'!AX$7:AX$846,MATCH(WatchList!$B207,'All CCC'!$B$7:$B$846,0)))</f>
        <v/>
      </c>
      <c r="AY207" s="856" t="str">
        <f>IF($B207="","",INDEX('All CCC'!AY$7:AY$846,MATCH(WatchList!$B207,'All CCC'!$B$7:$B$846,0)))</f>
        <v/>
      </c>
      <c r="AZ207" s="856" t="str">
        <f>IF($B207="","",INDEX('All CCC'!AZ$7:AZ$846,MATCH(WatchList!$B207,'All CCC'!$B$7:$B$846,0)))</f>
        <v/>
      </c>
      <c r="BA207" s="856" t="str">
        <f>IF($B207="","",INDEX('All CCC'!BA$7:BA$846,MATCH(WatchList!$B207,'All CCC'!$B$7:$B$846,0)))</f>
        <v/>
      </c>
      <c r="BB207" s="856" t="str">
        <f>IF($B207="","",INDEX('All CCC'!BB$7:BB$846,MATCH(WatchList!$B207,'All CCC'!$B$7:$B$846,0)))</f>
        <v/>
      </c>
      <c r="BC207" s="856" t="str">
        <f>IF($B207="","",INDEX('All CCC'!BC$7:BC$846,MATCH(WatchList!$B207,'All CCC'!$B$7:$B$846,0)))</f>
        <v/>
      </c>
      <c r="BD207" s="856" t="str">
        <f>IF($B207="","",INDEX('All CCC'!BD$7:BD$846,MATCH(WatchList!$B207,'All CCC'!$B$7:$B$846,0)))</f>
        <v/>
      </c>
      <c r="BE207" s="856" t="str">
        <f>IF($B207="","",INDEX('All CCC'!BE$7:BE$846,MATCH(WatchList!$B207,'All CCC'!$B$7:$B$846,0)))</f>
        <v/>
      </c>
      <c r="BF207" s="856" t="str">
        <f>IF($B207="","",INDEX('All CCC'!BF$7:BF$846,MATCH(WatchList!$B207,'All CCC'!$B$7:$B$846,0)))</f>
        <v/>
      </c>
      <c r="BG207" s="856" t="str">
        <f>IF($B207="","",INDEX('All CCC'!BG$7:BG$846,MATCH(WatchList!$B207,'All CCC'!$B$7:$B$846,0)))</f>
        <v/>
      </c>
    </row>
    <row r="208" spans="1:59" x14ac:dyDescent="0.2">
      <c r="A208" s="550" t="str">
        <f>IF($B208="","",INDEX('All CCC'!A$7:A$846,MATCH(WatchList!$B208,'All CCC'!$B$7:$B$846,0)))</f>
        <v/>
      </c>
      <c r="B208" s="31"/>
      <c r="C208" s="856" t="str">
        <f>IF($B208="","",INDEX('All CCC'!C$7:C$846,MATCH(WatchList!$B208,'All CCC'!$B$7:$B$846,0)))</f>
        <v/>
      </c>
      <c r="D208" s="856" t="str">
        <f>IF($B208="","",INDEX('All CCC'!D$7:D$846,MATCH(WatchList!$B208,'All CCC'!$B$7:$B$846,0)))</f>
        <v/>
      </c>
      <c r="E208" s="856" t="str">
        <f>IF($B208="","",INDEX('All CCC'!E$7:E$846,MATCH(WatchList!$B208,'All CCC'!$B$7:$B$846,0)))</f>
        <v/>
      </c>
      <c r="F208" s="856" t="str">
        <f>IF($B208="","",INDEX('All CCC'!F$7:F$846,MATCH(WatchList!$B208,'All CCC'!$B$7:$B$846,0)))</f>
        <v/>
      </c>
      <c r="G208" s="856" t="str">
        <f>IF($B208="","",INDEX('All CCC'!G$7:G$846,MATCH(WatchList!$B208,'All CCC'!$B$7:$B$846,0)))</f>
        <v/>
      </c>
      <c r="H208" s="856" t="str">
        <f>IF($B208="","",INDEX('All CCC'!H$7:H$846,MATCH(WatchList!$B208,'All CCC'!$B$7:$B$846,0)))</f>
        <v/>
      </c>
      <c r="I208" s="856" t="str">
        <f>IF($B208="","",INDEX('All CCC'!I$7:I$846,MATCH(WatchList!$B208,'All CCC'!$B$7:$B$846,0)))</f>
        <v/>
      </c>
      <c r="J208" s="856" t="str">
        <f>IF($B208="","",INDEX('All CCC'!J$7:J$846,MATCH(WatchList!$B208,'All CCC'!$B$7:$B$846,0)))</f>
        <v/>
      </c>
      <c r="K208" s="856" t="str">
        <f>IF($B208="","",INDEX('All CCC'!K$7:K$846,MATCH(WatchList!$B208,'All CCC'!$B$7:$B$846,0)))</f>
        <v/>
      </c>
      <c r="L208" s="856" t="str">
        <f>IF($B208="","",INDEX('All CCC'!L$7:L$846,MATCH(WatchList!$B208,'All CCC'!$B$7:$B$846,0)))</f>
        <v/>
      </c>
      <c r="M208" s="856" t="str">
        <f>IF($B208="","",INDEX('All CCC'!M$7:M$846,MATCH(WatchList!$B208,'All CCC'!$B$7:$B$846,0)))</f>
        <v/>
      </c>
      <c r="N208" s="856" t="str">
        <f>IF($B208="","",INDEX('All CCC'!N$7:N$846,MATCH(WatchList!$B208,'All CCC'!$B$7:$B$846,0)))</f>
        <v/>
      </c>
      <c r="O208" s="856" t="str">
        <f>IF($B208="","",INDEX('All CCC'!O$7:O$846,MATCH(WatchList!$B208,'All CCC'!$B$7:$B$846,0)))</f>
        <v/>
      </c>
      <c r="P208" s="857" t="str">
        <f>IF($B208="","",INDEX('All CCC'!P$7:P$846,MATCH(WatchList!$B208,'All CCC'!$B$7:$B$846,0)))</f>
        <v/>
      </c>
      <c r="Q208" s="857" t="str">
        <f>IF($B208="","",INDEX('All CCC'!Q$7:Q$846,MATCH(WatchList!$B208,'All CCC'!$B$7:$B$846,0)))</f>
        <v/>
      </c>
      <c r="R208" s="856" t="str">
        <f>IF($B208="","",INDEX('All CCC'!R$7:R$846,MATCH(WatchList!$B208,'All CCC'!$B$7:$B$846,0)))</f>
        <v/>
      </c>
      <c r="S208" s="856" t="str">
        <f>IF($B208="","",INDEX('All CCC'!S$7:S$846,MATCH(WatchList!$B208,'All CCC'!$B$7:$B$846,0)))</f>
        <v/>
      </c>
      <c r="T208" s="856" t="str">
        <f>IF($B208="","",INDEX('All CCC'!T$7:T$846,MATCH(WatchList!$B208,'All CCC'!$B$7:$B$846,0)))</f>
        <v/>
      </c>
      <c r="U208" s="856" t="str">
        <f>IF($B208="","",INDEX('All CCC'!U$7:U$846,MATCH(WatchList!$B208,'All CCC'!$B$7:$B$846,0)))</f>
        <v/>
      </c>
      <c r="V208" s="856" t="str">
        <f>IF($B208="","",INDEX('All CCC'!V$7:V$846,MATCH(WatchList!$B208,'All CCC'!$B$7:$B$846,0)))</f>
        <v/>
      </c>
      <c r="W208" s="856" t="str">
        <f>IF($B208="","",INDEX('All CCC'!W$7:W$846,MATCH(WatchList!$B208,'All CCC'!$B$7:$B$846,0)))</f>
        <v/>
      </c>
      <c r="X208" s="856" t="str">
        <f>IF($B208="","",INDEX('All CCC'!X$7:X$846,MATCH(WatchList!$B208,'All CCC'!$B$7:$B$846,0)))</f>
        <v/>
      </c>
      <c r="Y208" s="856" t="str">
        <f>IF($B208="","",INDEX('All CCC'!Y$7:Y$846,MATCH(WatchList!$B208,'All CCC'!$B$7:$B$846,0)))</f>
        <v/>
      </c>
      <c r="Z208" s="856" t="str">
        <f>IF($B208="","",INDEX('All CCC'!Z$7:Z$846,MATCH(WatchList!$B208,'All CCC'!$B$7:$B$846,0)))</f>
        <v/>
      </c>
      <c r="AA208" s="856" t="str">
        <f>IF($B208="","",INDEX('All CCC'!AA$7:AA$846,MATCH(WatchList!$B208,'All CCC'!$B$7:$B$846,0)))</f>
        <v/>
      </c>
      <c r="AB208" s="856" t="str">
        <f>IF($B208="","",INDEX('All CCC'!AB$7:AB$846,MATCH(WatchList!$B208,'All CCC'!$B$7:$B$846,0)))</f>
        <v/>
      </c>
      <c r="AC208" s="856" t="str">
        <f>IF($B208="","",INDEX('All CCC'!AC$7:AC$846,MATCH(WatchList!$B208,'All CCC'!$B$7:$B$846,0)))</f>
        <v/>
      </c>
      <c r="AD208" s="856" t="str">
        <f>IF($B208="","",INDEX('All CCC'!AD$7:AD$846,MATCH(WatchList!$B208,'All CCC'!$B$7:$B$846,0)))</f>
        <v/>
      </c>
      <c r="AE208" s="856" t="str">
        <f>IF($B208="","",INDEX('All CCC'!AE$7:AE$846,MATCH(WatchList!$B208,'All CCC'!$B$7:$B$846,0)))</f>
        <v/>
      </c>
      <c r="AF208" s="856" t="str">
        <f>IF($B208="","",INDEX('All CCC'!AF$7:AF$846,MATCH(WatchList!$B208,'All CCC'!$B$7:$B$846,0)))</f>
        <v/>
      </c>
      <c r="AG208" s="856" t="str">
        <f>IF($B208="","",INDEX('All CCC'!AG$7:AG$846,MATCH(WatchList!$B208,'All CCC'!$B$7:$B$846,0)))</f>
        <v/>
      </c>
      <c r="AH208" s="856" t="str">
        <f>IF($B208="","",INDEX('All CCC'!AH$7:AH$846,MATCH(WatchList!$B208,'All CCC'!$B$7:$B$846,0)))</f>
        <v/>
      </c>
      <c r="AI208" s="856" t="str">
        <f>IF($B208="","",INDEX('All CCC'!AI$7:AI$846,MATCH(WatchList!$B208,'All CCC'!$B$7:$B$846,0)))</f>
        <v/>
      </c>
      <c r="AJ208" s="856" t="str">
        <f>IF($B208="","",INDEX('All CCC'!AJ$7:AJ$846,MATCH(WatchList!$B208,'All CCC'!$B$7:$B$846,0)))</f>
        <v/>
      </c>
      <c r="AK208" s="856" t="str">
        <f>IF($B208="","",INDEX('All CCC'!AK$7:AK$846,MATCH(WatchList!$B208,'All CCC'!$B$7:$B$846,0)))</f>
        <v/>
      </c>
      <c r="AL208" s="856" t="str">
        <f>IF($B208="","",INDEX('All CCC'!AL$7:AL$846,MATCH(WatchList!$B208,'All CCC'!$B$7:$B$846,0)))</f>
        <v/>
      </c>
      <c r="AM208" s="856" t="str">
        <f>IF($B208="","",INDEX('All CCC'!AM$7:AM$846,MATCH(WatchList!$B208,'All CCC'!$B$7:$B$846,0)))</f>
        <v/>
      </c>
      <c r="AN208" s="856" t="str">
        <f>IF($B208="","",INDEX('All CCC'!AN$7:AN$846,MATCH(WatchList!$B208,'All CCC'!$B$7:$B$846,0)))</f>
        <v/>
      </c>
      <c r="AO208" s="856" t="str">
        <f>IF($B208="","",INDEX('All CCC'!AO$7:AO$846,MATCH(WatchList!$B208,'All CCC'!$B$7:$B$846,0)))</f>
        <v/>
      </c>
      <c r="AP208" s="856" t="str">
        <f>IF($B208="","",INDEX('All CCC'!AP$7:AP$846,MATCH(WatchList!$B208,'All CCC'!$B$7:$B$846,0)))</f>
        <v/>
      </c>
      <c r="AQ208" s="856" t="str">
        <f>IF($B208="","",INDEX('All CCC'!AQ$7:AQ$846,MATCH(WatchList!$B208,'All CCC'!$B$7:$B$846,0)))</f>
        <v/>
      </c>
      <c r="AR208" s="856" t="str">
        <f>IF($B208="","",INDEX('All CCC'!AR$7:AR$846,MATCH(WatchList!$B208,'All CCC'!$B$7:$B$846,0)))</f>
        <v/>
      </c>
      <c r="AS208" s="856" t="str">
        <f>IF($B208="","",INDEX('All CCC'!AS$7:AS$846,MATCH(WatchList!$B208,'All CCC'!$B$7:$B$846,0)))</f>
        <v/>
      </c>
      <c r="AT208" s="856" t="str">
        <f>IF($B208="","",INDEX('All CCC'!AT$7:AT$846,MATCH(WatchList!$B208,'All CCC'!$B$7:$B$846,0)))</f>
        <v/>
      </c>
      <c r="AU208" s="856" t="str">
        <f>IF($B208="","",INDEX('All CCC'!AU$7:AU$846,MATCH(WatchList!$B208,'All CCC'!$B$7:$B$846,0)))</f>
        <v/>
      </c>
      <c r="AV208" s="856" t="str">
        <f>IF($B208="","",INDEX('All CCC'!AV$7:AV$846,MATCH(WatchList!$B208,'All CCC'!$B$7:$B$846,0)))</f>
        <v/>
      </c>
      <c r="AW208" s="856" t="str">
        <f>IF($B208="","",INDEX('All CCC'!AW$7:AW$846,MATCH(WatchList!$B208,'All CCC'!$B$7:$B$846,0)))</f>
        <v/>
      </c>
      <c r="AX208" s="856" t="str">
        <f>IF($B208="","",INDEX('All CCC'!AX$7:AX$846,MATCH(WatchList!$B208,'All CCC'!$B$7:$B$846,0)))</f>
        <v/>
      </c>
      <c r="AY208" s="856" t="str">
        <f>IF($B208="","",INDEX('All CCC'!AY$7:AY$846,MATCH(WatchList!$B208,'All CCC'!$B$7:$B$846,0)))</f>
        <v/>
      </c>
      <c r="AZ208" s="856" t="str">
        <f>IF($B208="","",INDEX('All CCC'!AZ$7:AZ$846,MATCH(WatchList!$B208,'All CCC'!$B$7:$B$846,0)))</f>
        <v/>
      </c>
      <c r="BA208" s="856" t="str">
        <f>IF($B208="","",INDEX('All CCC'!BA$7:BA$846,MATCH(WatchList!$B208,'All CCC'!$B$7:$B$846,0)))</f>
        <v/>
      </c>
      <c r="BB208" s="856" t="str">
        <f>IF($B208="","",INDEX('All CCC'!BB$7:BB$846,MATCH(WatchList!$B208,'All CCC'!$B$7:$B$846,0)))</f>
        <v/>
      </c>
      <c r="BC208" s="856" t="str">
        <f>IF($B208="","",INDEX('All CCC'!BC$7:BC$846,MATCH(WatchList!$B208,'All CCC'!$B$7:$B$846,0)))</f>
        <v/>
      </c>
      <c r="BD208" s="856" t="str">
        <f>IF($B208="","",INDEX('All CCC'!BD$7:BD$846,MATCH(WatchList!$B208,'All CCC'!$B$7:$B$846,0)))</f>
        <v/>
      </c>
      <c r="BE208" s="856" t="str">
        <f>IF($B208="","",INDEX('All CCC'!BE$7:BE$846,MATCH(WatchList!$B208,'All CCC'!$B$7:$B$846,0)))</f>
        <v/>
      </c>
      <c r="BF208" s="856" t="str">
        <f>IF($B208="","",INDEX('All CCC'!BF$7:BF$846,MATCH(WatchList!$B208,'All CCC'!$B$7:$B$846,0)))</f>
        <v/>
      </c>
      <c r="BG208" s="856" t="str">
        <f>IF($B208="","",INDEX('All CCC'!BG$7:BG$846,MATCH(WatchList!$B208,'All CCC'!$B$7:$B$846,0)))</f>
        <v/>
      </c>
    </row>
    <row r="209" spans="1:59" x14ac:dyDescent="0.2">
      <c r="A209" s="550" t="str">
        <f>IF($B209="","",INDEX('All CCC'!A$7:A$846,MATCH(WatchList!$B209,'All CCC'!$B$7:$B$846,0)))</f>
        <v/>
      </c>
      <c r="B209" s="31"/>
      <c r="C209" s="856" t="str">
        <f>IF($B209="","",INDEX('All CCC'!C$7:C$846,MATCH(WatchList!$B209,'All CCC'!$B$7:$B$846,0)))</f>
        <v/>
      </c>
      <c r="D209" s="856" t="str">
        <f>IF($B209="","",INDEX('All CCC'!D$7:D$846,MATCH(WatchList!$B209,'All CCC'!$B$7:$B$846,0)))</f>
        <v/>
      </c>
      <c r="E209" s="856" t="str">
        <f>IF($B209="","",INDEX('All CCC'!E$7:E$846,MATCH(WatchList!$B209,'All CCC'!$B$7:$B$846,0)))</f>
        <v/>
      </c>
      <c r="F209" s="856" t="str">
        <f>IF($B209="","",INDEX('All CCC'!F$7:F$846,MATCH(WatchList!$B209,'All CCC'!$B$7:$B$846,0)))</f>
        <v/>
      </c>
      <c r="G209" s="856" t="str">
        <f>IF($B209="","",INDEX('All CCC'!G$7:G$846,MATCH(WatchList!$B209,'All CCC'!$B$7:$B$846,0)))</f>
        <v/>
      </c>
      <c r="H209" s="856" t="str">
        <f>IF($B209="","",INDEX('All CCC'!H$7:H$846,MATCH(WatchList!$B209,'All CCC'!$B$7:$B$846,0)))</f>
        <v/>
      </c>
      <c r="I209" s="856" t="str">
        <f>IF($B209="","",INDEX('All CCC'!I$7:I$846,MATCH(WatchList!$B209,'All CCC'!$B$7:$B$846,0)))</f>
        <v/>
      </c>
      <c r="J209" s="856" t="str">
        <f>IF($B209="","",INDEX('All CCC'!J$7:J$846,MATCH(WatchList!$B209,'All CCC'!$B$7:$B$846,0)))</f>
        <v/>
      </c>
      <c r="K209" s="856" t="str">
        <f>IF($B209="","",INDEX('All CCC'!K$7:K$846,MATCH(WatchList!$B209,'All CCC'!$B$7:$B$846,0)))</f>
        <v/>
      </c>
      <c r="L209" s="856" t="str">
        <f>IF($B209="","",INDEX('All CCC'!L$7:L$846,MATCH(WatchList!$B209,'All CCC'!$B$7:$B$846,0)))</f>
        <v/>
      </c>
      <c r="M209" s="856" t="str">
        <f>IF($B209="","",INDEX('All CCC'!M$7:M$846,MATCH(WatchList!$B209,'All CCC'!$B$7:$B$846,0)))</f>
        <v/>
      </c>
      <c r="N209" s="856" t="str">
        <f>IF($B209="","",INDEX('All CCC'!N$7:N$846,MATCH(WatchList!$B209,'All CCC'!$B$7:$B$846,0)))</f>
        <v/>
      </c>
      <c r="O209" s="856" t="str">
        <f>IF($B209="","",INDEX('All CCC'!O$7:O$846,MATCH(WatchList!$B209,'All CCC'!$B$7:$B$846,0)))</f>
        <v/>
      </c>
      <c r="P209" s="857" t="str">
        <f>IF($B209="","",INDEX('All CCC'!P$7:P$846,MATCH(WatchList!$B209,'All CCC'!$B$7:$B$846,0)))</f>
        <v/>
      </c>
      <c r="Q209" s="857" t="str">
        <f>IF($B209="","",INDEX('All CCC'!Q$7:Q$846,MATCH(WatchList!$B209,'All CCC'!$B$7:$B$846,0)))</f>
        <v/>
      </c>
      <c r="R209" s="856" t="str">
        <f>IF($B209="","",INDEX('All CCC'!R$7:R$846,MATCH(WatchList!$B209,'All CCC'!$B$7:$B$846,0)))</f>
        <v/>
      </c>
      <c r="S209" s="856" t="str">
        <f>IF($B209="","",INDEX('All CCC'!S$7:S$846,MATCH(WatchList!$B209,'All CCC'!$B$7:$B$846,0)))</f>
        <v/>
      </c>
      <c r="T209" s="856" t="str">
        <f>IF($B209="","",INDEX('All CCC'!T$7:T$846,MATCH(WatchList!$B209,'All CCC'!$B$7:$B$846,0)))</f>
        <v/>
      </c>
      <c r="U209" s="856" t="str">
        <f>IF($B209="","",INDEX('All CCC'!U$7:U$846,MATCH(WatchList!$B209,'All CCC'!$B$7:$B$846,0)))</f>
        <v/>
      </c>
      <c r="V209" s="856" t="str">
        <f>IF($B209="","",INDEX('All CCC'!V$7:V$846,MATCH(WatchList!$B209,'All CCC'!$B$7:$B$846,0)))</f>
        <v/>
      </c>
      <c r="W209" s="856" t="str">
        <f>IF($B209="","",INDEX('All CCC'!W$7:W$846,MATCH(WatchList!$B209,'All CCC'!$B$7:$B$846,0)))</f>
        <v/>
      </c>
      <c r="X209" s="856" t="str">
        <f>IF($B209="","",INDEX('All CCC'!X$7:X$846,MATCH(WatchList!$B209,'All CCC'!$B$7:$B$846,0)))</f>
        <v/>
      </c>
      <c r="Y209" s="856" t="str">
        <f>IF($B209="","",INDEX('All CCC'!Y$7:Y$846,MATCH(WatchList!$B209,'All CCC'!$B$7:$B$846,0)))</f>
        <v/>
      </c>
      <c r="Z209" s="856" t="str">
        <f>IF($B209="","",INDEX('All CCC'!Z$7:Z$846,MATCH(WatchList!$B209,'All CCC'!$B$7:$B$846,0)))</f>
        <v/>
      </c>
      <c r="AA209" s="856" t="str">
        <f>IF($B209="","",INDEX('All CCC'!AA$7:AA$846,MATCH(WatchList!$B209,'All CCC'!$B$7:$B$846,0)))</f>
        <v/>
      </c>
      <c r="AB209" s="856" t="str">
        <f>IF($B209="","",INDEX('All CCC'!AB$7:AB$846,MATCH(WatchList!$B209,'All CCC'!$B$7:$B$846,0)))</f>
        <v/>
      </c>
      <c r="AC209" s="856" t="str">
        <f>IF($B209="","",INDEX('All CCC'!AC$7:AC$846,MATCH(WatchList!$B209,'All CCC'!$B$7:$B$846,0)))</f>
        <v/>
      </c>
      <c r="AD209" s="856" t="str">
        <f>IF($B209="","",INDEX('All CCC'!AD$7:AD$846,MATCH(WatchList!$B209,'All CCC'!$B$7:$B$846,0)))</f>
        <v/>
      </c>
      <c r="AE209" s="856" t="str">
        <f>IF($B209="","",INDEX('All CCC'!AE$7:AE$846,MATCH(WatchList!$B209,'All CCC'!$B$7:$B$846,0)))</f>
        <v/>
      </c>
      <c r="AF209" s="856" t="str">
        <f>IF($B209="","",INDEX('All CCC'!AF$7:AF$846,MATCH(WatchList!$B209,'All CCC'!$B$7:$B$846,0)))</f>
        <v/>
      </c>
      <c r="AG209" s="856" t="str">
        <f>IF($B209="","",INDEX('All CCC'!AG$7:AG$846,MATCH(WatchList!$B209,'All CCC'!$B$7:$B$846,0)))</f>
        <v/>
      </c>
      <c r="AH209" s="856" t="str">
        <f>IF($B209="","",INDEX('All CCC'!AH$7:AH$846,MATCH(WatchList!$B209,'All CCC'!$B$7:$B$846,0)))</f>
        <v/>
      </c>
      <c r="AI209" s="856" t="str">
        <f>IF($B209="","",INDEX('All CCC'!AI$7:AI$846,MATCH(WatchList!$B209,'All CCC'!$B$7:$B$846,0)))</f>
        <v/>
      </c>
      <c r="AJ209" s="856" t="str">
        <f>IF($B209="","",INDEX('All CCC'!AJ$7:AJ$846,MATCH(WatchList!$B209,'All CCC'!$B$7:$B$846,0)))</f>
        <v/>
      </c>
      <c r="AK209" s="856" t="str">
        <f>IF($B209="","",INDEX('All CCC'!AK$7:AK$846,MATCH(WatchList!$B209,'All CCC'!$B$7:$B$846,0)))</f>
        <v/>
      </c>
      <c r="AL209" s="856" t="str">
        <f>IF($B209="","",INDEX('All CCC'!AL$7:AL$846,MATCH(WatchList!$B209,'All CCC'!$B$7:$B$846,0)))</f>
        <v/>
      </c>
      <c r="AM209" s="856" t="str">
        <f>IF($B209="","",INDEX('All CCC'!AM$7:AM$846,MATCH(WatchList!$B209,'All CCC'!$B$7:$B$846,0)))</f>
        <v/>
      </c>
      <c r="AN209" s="856" t="str">
        <f>IF($B209="","",INDEX('All CCC'!AN$7:AN$846,MATCH(WatchList!$B209,'All CCC'!$B$7:$B$846,0)))</f>
        <v/>
      </c>
      <c r="AO209" s="856" t="str">
        <f>IF($B209="","",INDEX('All CCC'!AO$7:AO$846,MATCH(WatchList!$B209,'All CCC'!$B$7:$B$846,0)))</f>
        <v/>
      </c>
      <c r="AP209" s="856" t="str">
        <f>IF($B209="","",INDEX('All CCC'!AP$7:AP$846,MATCH(WatchList!$B209,'All CCC'!$B$7:$B$846,0)))</f>
        <v/>
      </c>
      <c r="AQ209" s="856" t="str">
        <f>IF($B209="","",INDEX('All CCC'!AQ$7:AQ$846,MATCH(WatchList!$B209,'All CCC'!$B$7:$B$846,0)))</f>
        <v/>
      </c>
      <c r="AR209" s="856" t="str">
        <f>IF($B209="","",INDEX('All CCC'!AR$7:AR$846,MATCH(WatchList!$B209,'All CCC'!$B$7:$B$846,0)))</f>
        <v/>
      </c>
      <c r="AS209" s="856" t="str">
        <f>IF($B209="","",INDEX('All CCC'!AS$7:AS$846,MATCH(WatchList!$B209,'All CCC'!$B$7:$B$846,0)))</f>
        <v/>
      </c>
      <c r="AT209" s="856" t="str">
        <f>IF($B209="","",INDEX('All CCC'!AT$7:AT$846,MATCH(WatchList!$B209,'All CCC'!$B$7:$B$846,0)))</f>
        <v/>
      </c>
      <c r="AU209" s="856" t="str">
        <f>IF($B209="","",INDEX('All CCC'!AU$7:AU$846,MATCH(WatchList!$B209,'All CCC'!$B$7:$B$846,0)))</f>
        <v/>
      </c>
      <c r="AV209" s="856" t="str">
        <f>IF($B209="","",INDEX('All CCC'!AV$7:AV$846,MATCH(WatchList!$B209,'All CCC'!$B$7:$B$846,0)))</f>
        <v/>
      </c>
      <c r="AW209" s="856" t="str">
        <f>IF($B209="","",INDEX('All CCC'!AW$7:AW$846,MATCH(WatchList!$B209,'All CCC'!$B$7:$B$846,0)))</f>
        <v/>
      </c>
      <c r="AX209" s="856" t="str">
        <f>IF($B209="","",INDEX('All CCC'!AX$7:AX$846,MATCH(WatchList!$B209,'All CCC'!$B$7:$B$846,0)))</f>
        <v/>
      </c>
      <c r="AY209" s="856" t="str">
        <f>IF($B209="","",INDEX('All CCC'!AY$7:AY$846,MATCH(WatchList!$B209,'All CCC'!$B$7:$B$846,0)))</f>
        <v/>
      </c>
      <c r="AZ209" s="856" t="str">
        <f>IF($B209="","",INDEX('All CCC'!AZ$7:AZ$846,MATCH(WatchList!$B209,'All CCC'!$B$7:$B$846,0)))</f>
        <v/>
      </c>
      <c r="BA209" s="856" t="str">
        <f>IF($B209="","",INDEX('All CCC'!BA$7:BA$846,MATCH(WatchList!$B209,'All CCC'!$B$7:$B$846,0)))</f>
        <v/>
      </c>
      <c r="BB209" s="856" t="str">
        <f>IF($B209="","",INDEX('All CCC'!BB$7:BB$846,MATCH(WatchList!$B209,'All CCC'!$B$7:$B$846,0)))</f>
        <v/>
      </c>
      <c r="BC209" s="856" t="str">
        <f>IF($B209="","",INDEX('All CCC'!BC$7:BC$846,MATCH(WatchList!$B209,'All CCC'!$B$7:$B$846,0)))</f>
        <v/>
      </c>
      <c r="BD209" s="856" t="str">
        <f>IF($B209="","",INDEX('All CCC'!BD$7:BD$846,MATCH(WatchList!$B209,'All CCC'!$B$7:$B$846,0)))</f>
        <v/>
      </c>
      <c r="BE209" s="856" t="str">
        <f>IF($B209="","",INDEX('All CCC'!BE$7:BE$846,MATCH(WatchList!$B209,'All CCC'!$B$7:$B$846,0)))</f>
        <v/>
      </c>
      <c r="BF209" s="856" t="str">
        <f>IF($B209="","",INDEX('All CCC'!BF$7:BF$846,MATCH(WatchList!$B209,'All CCC'!$B$7:$B$846,0)))</f>
        <v/>
      </c>
      <c r="BG209" s="856" t="str">
        <f>IF($B209="","",INDEX('All CCC'!BG$7:BG$846,MATCH(WatchList!$B209,'All CCC'!$B$7:$B$846,0)))</f>
        <v/>
      </c>
    </row>
    <row r="210" spans="1:59" x14ac:dyDescent="0.2">
      <c r="A210" s="550" t="str">
        <f>IF($B210="","",INDEX('All CCC'!A$7:A$846,MATCH(WatchList!$B210,'All CCC'!$B$7:$B$846,0)))</f>
        <v/>
      </c>
      <c r="B210" s="31"/>
      <c r="C210" s="856" t="str">
        <f>IF($B210="","",INDEX('All CCC'!C$7:C$846,MATCH(WatchList!$B210,'All CCC'!$B$7:$B$846,0)))</f>
        <v/>
      </c>
      <c r="D210" s="856" t="str">
        <f>IF($B210="","",INDEX('All CCC'!D$7:D$846,MATCH(WatchList!$B210,'All CCC'!$B$7:$B$846,0)))</f>
        <v/>
      </c>
      <c r="E210" s="856" t="str">
        <f>IF($B210="","",INDEX('All CCC'!E$7:E$846,MATCH(WatchList!$B210,'All CCC'!$B$7:$B$846,0)))</f>
        <v/>
      </c>
      <c r="F210" s="856" t="str">
        <f>IF($B210="","",INDEX('All CCC'!F$7:F$846,MATCH(WatchList!$B210,'All CCC'!$B$7:$B$846,0)))</f>
        <v/>
      </c>
      <c r="G210" s="856" t="str">
        <f>IF($B210="","",INDEX('All CCC'!G$7:G$846,MATCH(WatchList!$B210,'All CCC'!$B$7:$B$846,0)))</f>
        <v/>
      </c>
      <c r="H210" s="856" t="str">
        <f>IF($B210="","",INDEX('All CCC'!H$7:H$846,MATCH(WatchList!$B210,'All CCC'!$B$7:$B$846,0)))</f>
        <v/>
      </c>
      <c r="I210" s="856" t="str">
        <f>IF($B210="","",INDEX('All CCC'!I$7:I$846,MATCH(WatchList!$B210,'All CCC'!$B$7:$B$846,0)))</f>
        <v/>
      </c>
      <c r="J210" s="856" t="str">
        <f>IF($B210="","",INDEX('All CCC'!J$7:J$846,MATCH(WatchList!$B210,'All CCC'!$B$7:$B$846,0)))</f>
        <v/>
      </c>
      <c r="K210" s="856" t="str">
        <f>IF($B210="","",INDEX('All CCC'!K$7:K$846,MATCH(WatchList!$B210,'All CCC'!$B$7:$B$846,0)))</f>
        <v/>
      </c>
      <c r="L210" s="856" t="str">
        <f>IF($B210="","",INDEX('All CCC'!L$7:L$846,MATCH(WatchList!$B210,'All CCC'!$B$7:$B$846,0)))</f>
        <v/>
      </c>
      <c r="M210" s="856" t="str">
        <f>IF($B210="","",INDEX('All CCC'!M$7:M$846,MATCH(WatchList!$B210,'All CCC'!$B$7:$B$846,0)))</f>
        <v/>
      </c>
      <c r="N210" s="856" t="str">
        <f>IF($B210="","",INDEX('All CCC'!N$7:N$846,MATCH(WatchList!$B210,'All CCC'!$B$7:$B$846,0)))</f>
        <v/>
      </c>
      <c r="O210" s="856" t="str">
        <f>IF($B210="","",INDEX('All CCC'!O$7:O$846,MATCH(WatchList!$B210,'All CCC'!$B$7:$B$846,0)))</f>
        <v/>
      </c>
      <c r="P210" s="857" t="str">
        <f>IF($B210="","",INDEX('All CCC'!P$7:P$846,MATCH(WatchList!$B210,'All CCC'!$B$7:$B$846,0)))</f>
        <v/>
      </c>
      <c r="Q210" s="857" t="str">
        <f>IF($B210="","",INDEX('All CCC'!Q$7:Q$846,MATCH(WatchList!$B210,'All CCC'!$B$7:$B$846,0)))</f>
        <v/>
      </c>
      <c r="R210" s="856" t="str">
        <f>IF($B210="","",INDEX('All CCC'!R$7:R$846,MATCH(WatchList!$B210,'All CCC'!$B$7:$B$846,0)))</f>
        <v/>
      </c>
      <c r="S210" s="856" t="str">
        <f>IF($B210="","",INDEX('All CCC'!S$7:S$846,MATCH(WatchList!$B210,'All CCC'!$B$7:$B$846,0)))</f>
        <v/>
      </c>
      <c r="T210" s="856" t="str">
        <f>IF($B210="","",INDEX('All CCC'!T$7:T$846,MATCH(WatchList!$B210,'All CCC'!$B$7:$B$846,0)))</f>
        <v/>
      </c>
      <c r="U210" s="856" t="str">
        <f>IF($B210="","",INDEX('All CCC'!U$7:U$846,MATCH(WatchList!$B210,'All CCC'!$B$7:$B$846,0)))</f>
        <v/>
      </c>
      <c r="V210" s="856" t="str">
        <f>IF($B210="","",INDEX('All CCC'!V$7:V$846,MATCH(WatchList!$B210,'All CCC'!$B$7:$B$846,0)))</f>
        <v/>
      </c>
      <c r="W210" s="856" t="str">
        <f>IF($B210="","",INDEX('All CCC'!W$7:W$846,MATCH(WatchList!$B210,'All CCC'!$B$7:$B$846,0)))</f>
        <v/>
      </c>
      <c r="X210" s="856" t="str">
        <f>IF($B210="","",INDEX('All CCC'!X$7:X$846,MATCH(WatchList!$B210,'All CCC'!$B$7:$B$846,0)))</f>
        <v/>
      </c>
      <c r="Y210" s="856" t="str">
        <f>IF($B210="","",INDEX('All CCC'!Y$7:Y$846,MATCH(WatchList!$B210,'All CCC'!$B$7:$B$846,0)))</f>
        <v/>
      </c>
      <c r="Z210" s="856" t="str">
        <f>IF($B210="","",INDEX('All CCC'!Z$7:Z$846,MATCH(WatchList!$B210,'All CCC'!$B$7:$B$846,0)))</f>
        <v/>
      </c>
      <c r="AA210" s="856" t="str">
        <f>IF($B210="","",INDEX('All CCC'!AA$7:AA$846,MATCH(WatchList!$B210,'All CCC'!$B$7:$B$846,0)))</f>
        <v/>
      </c>
      <c r="AB210" s="856" t="str">
        <f>IF($B210="","",INDEX('All CCC'!AB$7:AB$846,MATCH(WatchList!$B210,'All CCC'!$B$7:$B$846,0)))</f>
        <v/>
      </c>
      <c r="AC210" s="856" t="str">
        <f>IF($B210="","",INDEX('All CCC'!AC$7:AC$846,MATCH(WatchList!$B210,'All CCC'!$B$7:$B$846,0)))</f>
        <v/>
      </c>
      <c r="AD210" s="856" t="str">
        <f>IF($B210="","",INDEX('All CCC'!AD$7:AD$846,MATCH(WatchList!$B210,'All CCC'!$B$7:$B$846,0)))</f>
        <v/>
      </c>
      <c r="AE210" s="856" t="str">
        <f>IF($B210="","",INDEX('All CCC'!AE$7:AE$846,MATCH(WatchList!$B210,'All CCC'!$B$7:$B$846,0)))</f>
        <v/>
      </c>
      <c r="AF210" s="856" t="str">
        <f>IF($B210="","",INDEX('All CCC'!AF$7:AF$846,MATCH(WatchList!$B210,'All CCC'!$B$7:$B$846,0)))</f>
        <v/>
      </c>
      <c r="AG210" s="856" t="str">
        <f>IF($B210="","",INDEX('All CCC'!AG$7:AG$846,MATCH(WatchList!$B210,'All CCC'!$B$7:$B$846,0)))</f>
        <v/>
      </c>
      <c r="AH210" s="856" t="str">
        <f>IF($B210="","",INDEX('All CCC'!AH$7:AH$846,MATCH(WatchList!$B210,'All CCC'!$B$7:$B$846,0)))</f>
        <v/>
      </c>
      <c r="AI210" s="856" t="str">
        <f>IF($B210="","",INDEX('All CCC'!AI$7:AI$846,MATCH(WatchList!$B210,'All CCC'!$B$7:$B$846,0)))</f>
        <v/>
      </c>
      <c r="AJ210" s="856" t="str">
        <f>IF($B210="","",INDEX('All CCC'!AJ$7:AJ$846,MATCH(WatchList!$B210,'All CCC'!$B$7:$B$846,0)))</f>
        <v/>
      </c>
      <c r="AK210" s="856" t="str">
        <f>IF($B210="","",INDEX('All CCC'!AK$7:AK$846,MATCH(WatchList!$B210,'All CCC'!$B$7:$B$846,0)))</f>
        <v/>
      </c>
      <c r="AL210" s="856" t="str">
        <f>IF($B210="","",INDEX('All CCC'!AL$7:AL$846,MATCH(WatchList!$B210,'All CCC'!$B$7:$B$846,0)))</f>
        <v/>
      </c>
      <c r="AM210" s="856" t="str">
        <f>IF($B210="","",INDEX('All CCC'!AM$7:AM$846,MATCH(WatchList!$B210,'All CCC'!$B$7:$B$846,0)))</f>
        <v/>
      </c>
      <c r="AN210" s="856" t="str">
        <f>IF($B210="","",INDEX('All CCC'!AN$7:AN$846,MATCH(WatchList!$B210,'All CCC'!$B$7:$B$846,0)))</f>
        <v/>
      </c>
      <c r="AO210" s="856" t="str">
        <f>IF($B210="","",INDEX('All CCC'!AO$7:AO$846,MATCH(WatchList!$B210,'All CCC'!$B$7:$B$846,0)))</f>
        <v/>
      </c>
      <c r="AP210" s="856" t="str">
        <f>IF($B210="","",INDEX('All CCC'!AP$7:AP$846,MATCH(WatchList!$B210,'All CCC'!$B$7:$B$846,0)))</f>
        <v/>
      </c>
      <c r="AQ210" s="856" t="str">
        <f>IF($B210="","",INDEX('All CCC'!AQ$7:AQ$846,MATCH(WatchList!$B210,'All CCC'!$B$7:$B$846,0)))</f>
        <v/>
      </c>
      <c r="AR210" s="856" t="str">
        <f>IF($B210="","",INDEX('All CCC'!AR$7:AR$846,MATCH(WatchList!$B210,'All CCC'!$B$7:$B$846,0)))</f>
        <v/>
      </c>
      <c r="AS210" s="856" t="str">
        <f>IF($B210="","",INDEX('All CCC'!AS$7:AS$846,MATCH(WatchList!$B210,'All CCC'!$B$7:$B$846,0)))</f>
        <v/>
      </c>
      <c r="AT210" s="856" t="str">
        <f>IF($B210="","",INDEX('All CCC'!AT$7:AT$846,MATCH(WatchList!$B210,'All CCC'!$B$7:$B$846,0)))</f>
        <v/>
      </c>
      <c r="AU210" s="856" t="str">
        <f>IF($B210="","",INDEX('All CCC'!AU$7:AU$846,MATCH(WatchList!$B210,'All CCC'!$B$7:$B$846,0)))</f>
        <v/>
      </c>
      <c r="AV210" s="856" t="str">
        <f>IF($B210="","",INDEX('All CCC'!AV$7:AV$846,MATCH(WatchList!$B210,'All CCC'!$B$7:$B$846,0)))</f>
        <v/>
      </c>
      <c r="AW210" s="856" t="str">
        <f>IF($B210="","",INDEX('All CCC'!AW$7:AW$846,MATCH(WatchList!$B210,'All CCC'!$B$7:$B$846,0)))</f>
        <v/>
      </c>
      <c r="AX210" s="856" t="str">
        <f>IF($B210="","",INDEX('All CCC'!AX$7:AX$846,MATCH(WatchList!$B210,'All CCC'!$B$7:$B$846,0)))</f>
        <v/>
      </c>
      <c r="AY210" s="856" t="str">
        <f>IF($B210="","",INDEX('All CCC'!AY$7:AY$846,MATCH(WatchList!$B210,'All CCC'!$B$7:$B$846,0)))</f>
        <v/>
      </c>
      <c r="AZ210" s="856" t="str">
        <f>IF($B210="","",INDEX('All CCC'!AZ$7:AZ$846,MATCH(WatchList!$B210,'All CCC'!$B$7:$B$846,0)))</f>
        <v/>
      </c>
      <c r="BA210" s="856" t="str">
        <f>IF($B210="","",INDEX('All CCC'!BA$7:BA$846,MATCH(WatchList!$B210,'All CCC'!$B$7:$B$846,0)))</f>
        <v/>
      </c>
      <c r="BB210" s="856" t="str">
        <f>IF($B210="","",INDEX('All CCC'!BB$7:BB$846,MATCH(WatchList!$B210,'All CCC'!$B$7:$B$846,0)))</f>
        <v/>
      </c>
      <c r="BC210" s="856" t="str">
        <f>IF($B210="","",INDEX('All CCC'!BC$7:BC$846,MATCH(WatchList!$B210,'All CCC'!$B$7:$B$846,0)))</f>
        <v/>
      </c>
      <c r="BD210" s="856" t="str">
        <f>IF($B210="","",INDEX('All CCC'!BD$7:BD$846,MATCH(WatchList!$B210,'All CCC'!$B$7:$B$846,0)))</f>
        <v/>
      </c>
      <c r="BE210" s="856" t="str">
        <f>IF($B210="","",INDEX('All CCC'!BE$7:BE$846,MATCH(WatchList!$B210,'All CCC'!$B$7:$B$846,0)))</f>
        <v/>
      </c>
      <c r="BF210" s="856" t="str">
        <f>IF($B210="","",INDEX('All CCC'!BF$7:BF$846,MATCH(WatchList!$B210,'All CCC'!$B$7:$B$846,0)))</f>
        <v/>
      </c>
      <c r="BG210" s="856" t="str">
        <f>IF($B210="","",INDEX('All CCC'!BG$7:BG$846,MATCH(WatchList!$B210,'All CCC'!$B$7:$B$846,0)))</f>
        <v/>
      </c>
    </row>
    <row r="211" spans="1:59" x14ac:dyDescent="0.2">
      <c r="A211" s="550" t="str">
        <f>IF($B211="","",INDEX('All CCC'!A$7:A$846,MATCH(WatchList!$B211,'All CCC'!$B$7:$B$846,0)))</f>
        <v/>
      </c>
      <c r="B211" s="31"/>
      <c r="C211" s="856" t="str">
        <f>IF($B211="","",INDEX('All CCC'!C$7:C$846,MATCH(WatchList!$B211,'All CCC'!$B$7:$B$846,0)))</f>
        <v/>
      </c>
      <c r="D211" s="856" t="str">
        <f>IF($B211="","",INDEX('All CCC'!D$7:D$846,MATCH(WatchList!$B211,'All CCC'!$B$7:$B$846,0)))</f>
        <v/>
      </c>
      <c r="E211" s="856" t="str">
        <f>IF($B211="","",INDEX('All CCC'!E$7:E$846,MATCH(WatchList!$B211,'All CCC'!$B$7:$B$846,0)))</f>
        <v/>
      </c>
      <c r="F211" s="856" t="str">
        <f>IF($B211="","",INDEX('All CCC'!F$7:F$846,MATCH(WatchList!$B211,'All CCC'!$B$7:$B$846,0)))</f>
        <v/>
      </c>
      <c r="G211" s="856" t="str">
        <f>IF($B211="","",INDEX('All CCC'!G$7:G$846,MATCH(WatchList!$B211,'All CCC'!$B$7:$B$846,0)))</f>
        <v/>
      </c>
      <c r="H211" s="856" t="str">
        <f>IF($B211="","",INDEX('All CCC'!H$7:H$846,MATCH(WatchList!$B211,'All CCC'!$B$7:$B$846,0)))</f>
        <v/>
      </c>
      <c r="I211" s="856" t="str">
        <f>IF($B211="","",INDEX('All CCC'!I$7:I$846,MATCH(WatchList!$B211,'All CCC'!$B$7:$B$846,0)))</f>
        <v/>
      </c>
      <c r="J211" s="856" t="str">
        <f>IF($B211="","",INDEX('All CCC'!J$7:J$846,MATCH(WatchList!$B211,'All CCC'!$B$7:$B$846,0)))</f>
        <v/>
      </c>
      <c r="K211" s="856" t="str">
        <f>IF($B211="","",INDEX('All CCC'!K$7:K$846,MATCH(WatchList!$B211,'All CCC'!$B$7:$B$846,0)))</f>
        <v/>
      </c>
      <c r="L211" s="856" t="str">
        <f>IF($B211="","",INDEX('All CCC'!L$7:L$846,MATCH(WatchList!$B211,'All CCC'!$B$7:$B$846,0)))</f>
        <v/>
      </c>
      <c r="M211" s="856" t="str">
        <f>IF($B211="","",INDEX('All CCC'!M$7:M$846,MATCH(WatchList!$B211,'All CCC'!$B$7:$B$846,0)))</f>
        <v/>
      </c>
      <c r="N211" s="856" t="str">
        <f>IF($B211="","",INDEX('All CCC'!N$7:N$846,MATCH(WatchList!$B211,'All CCC'!$B$7:$B$846,0)))</f>
        <v/>
      </c>
      <c r="O211" s="856" t="str">
        <f>IF($B211="","",INDEX('All CCC'!O$7:O$846,MATCH(WatchList!$B211,'All CCC'!$B$7:$B$846,0)))</f>
        <v/>
      </c>
      <c r="P211" s="857" t="str">
        <f>IF($B211="","",INDEX('All CCC'!P$7:P$846,MATCH(WatchList!$B211,'All CCC'!$B$7:$B$846,0)))</f>
        <v/>
      </c>
      <c r="Q211" s="857" t="str">
        <f>IF($B211="","",INDEX('All CCC'!Q$7:Q$846,MATCH(WatchList!$B211,'All CCC'!$B$7:$B$846,0)))</f>
        <v/>
      </c>
      <c r="R211" s="856" t="str">
        <f>IF($B211="","",INDEX('All CCC'!R$7:R$846,MATCH(WatchList!$B211,'All CCC'!$B$7:$B$846,0)))</f>
        <v/>
      </c>
      <c r="S211" s="856" t="str">
        <f>IF($B211="","",INDEX('All CCC'!S$7:S$846,MATCH(WatchList!$B211,'All CCC'!$B$7:$B$846,0)))</f>
        <v/>
      </c>
      <c r="T211" s="856" t="str">
        <f>IF($B211="","",INDEX('All CCC'!T$7:T$846,MATCH(WatchList!$B211,'All CCC'!$B$7:$B$846,0)))</f>
        <v/>
      </c>
      <c r="U211" s="856" t="str">
        <f>IF($B211="","",INDEX('All CCC'!U$7:U$846,MATCH(WatchList!$B211,'All CCC'!$B$7:$B$846,0)))</f>
        <v/>
      </c>
      <c r="V211" s="856" t="str">
        <f>IF($B211="","",INDEX('All CCC'!V$7:V$846,MATCH(WatchList!$B211,'All CCC'!$B$7:$B$846,0)))</f>
        <v/>
      </c>
      <c r="W211" s="856" t="str">
        <f>IF($B211="","",INDEX('All CCC'!W$7:W$846,MATCH(WatchList!$B211,'All CCC'!$B$7:$B$846,0)))</f>
        <v/>
      </c>
      <c r="X211" s="856" t="str">
        <f>IF($B211="","",INDEX('All CCC'!X$7:X$846,MATCH(WatchList!$B211,'All CCC'!$B$7:$B$846,0)))</f>
        <v/>
      </c>
      <c r="Y211" s="856" t="str">
        <f>IF($B211="","",INDEX('All CCC'!Y$7:Y$846,MATCH(WatchList!$B211,'All CCC'!$B$7:$B$846,0)))</f>
        <v/>
      </c>
      <c r="Z211" s="856" t="str">
        <f>IF($B211="","",INDEX('All CCC'!Z$7:Z$846,MATCH(WatchList!$B211,'All CCC'!$B$7:$B$846,0)))</f>
        <v/>
      </c>
      <c r="AA211" s="856" t="str">
        <f>IF($B211="","",INDEX('All CCC'!AA$7:AA$846,MATCH(WatchList!$B211,'All CCC'!$B$7:$B$846,0)))</f>
        <v/>
      </c>
      <c r="AB211" s="856" t="str">
        <f>IF($B211="","",INDEX('All CCC'!AB$7:AB$846,MATCH(WatchList!$B211,'All CCC'!$B$7:$B$846,0)))</f>
        <v/>
      </c>
      <c r="AC211" s="856" t="str">
        <f>IF($B211="","",INDEX('All CCC'!AC$7:AC$846,MATCH(WatchList!$B211,'All CCC'!$B$7:$B$846,0)))</f>
        <v/>
      </c>
      <c r="AD211" s="856" t="str">
        <f>IF($B211="","",INDEX('All CCC'!AD$7:AD$846,MATCH(WatchList!$B211,'All CCC'!$B$7:$B$846,0)))</f>
        <v/>
      </c>
      <c r="AE211" s="856" t="str">
        <f>IF($B211="","",INDEX('All CCC'!AE$7:AE$846,MATCH(WatchList!$B211,'All CCC'!$B$7:$B$846,0)))</f>
        <v/>
      </c>
      <c r="AF211" s="856" t="str">
        <f>IF($B211="","",INDEX('All CCC'!AF$7:AF$846,MATCH(WatchList!$B211,'All CCC'!$B$7:$B$846,0)))</f>
        <v/>
      </c>
      <c r="AG211" s="856" t="str">
        <f>IF($B211="","",INDEX('All CCC'!AG$7:AG$846,MATCH(WatchList!$B211,'All CCC'!$B$7:$B$846,0)))</f>
        <v/>
      </c>
      <c r="AH211" s="856" t="str">
        <f>IF($B211="","",INDEX('All CCC'!AH$7:AH$846,MATCH(WatchList!$B211,'All CCC'!$B$7:$B$846,0)))</f>
        <v/>
      </c>
      <c r="AI211" s="856" t="str">
        <f>IF($B211="","",INDEX('All CCC'!AI$7:AI$846,MATCH(WatchList!$B211,'All CCC'!$B$7:$B$846,0)))</f>
        <v/>
      </c>
      <c r="AJ211" s="856" t="str">
        <f>IF($B211="","",INDEX('All CCC'!AJ$7:AJ$846,MATCH(WatchList!$B211,'All CCC'!$B$7:$B$846,0)))</f>
        <v/>
      </c>
      <c r="AK211" s="856" t="str">
        <f>IF($B211="","",INDEX('All CCC'!AK$7:AK$846,MATCH(WatchList!$B211,'All CCC'!$B$7:$B$846,0)))</f>
        <v/>
      </c>
      <c r="AL211" s="856" t="str">
        <f>IF($B211="","",INDEX('All CCC'!AL$7:AL$846,MATCH(WatchList!$B211,'All CCC'!$B$7:$B$846,0)))</f>
        <v/>
      </c>
      <c r="AM211" s="856" t="str">
        <f>IF($B211="","",INDEX('All CCC'!AM$7:AM$846,MATCH(WatchList!$B211,'All CCC'!$B$7:$B$846,0)))</f>
        <v/>
      </c>
      <c r="AN211" s="856" t="str">
        <f>IF($B211="","",INDEX('All CCC'!AN$7:AN$846,MATCH(WatchList!$B211,'All CCC'!$B$7:$B$846,0)))</f>
        <v/>
      </c>
      <c r="AO211" s="856" t="str">
        <f>IF($B211="","",INDEX('All CCC'!AO$7:AO$846,MATCH(WatchList!$B211,'All CCC'!$B$7:$B$846,0)))</f>
        <v/>
      </c>
      <c r="AP211" s="856" t="str">
        <f>IF($B211="","",INDEX('All CCC'!AP$7:AP$846,MATCH(WatchList!$B211,'All CCC'!$B$7:$B$846,0)))</f>
        <v/>
      </c>
      <c r="AQ211" s="856" t="str">
        <f>IF($B211="","",INDEX('All CCC'!AQ$7:AQ$846,MATCH(WatchList!$B211,'All CCC'!$B$7:$B$846,0)))</f>
        <v/>
      </c>
      <c r="AR211" s="856" t="str">
        <f>IF($B211="","",INDEX('All CCC'!AR$7:AR$846,MATCH(WatchList!$B211,'All CCC'!$B$7:$B$846,0)))</f>
        <v/>
      </c>
      <c r="AS211" s="856" t="str">
        <f>IF($B211="","",INDEX('All CCC'!AS$7:AS$846,MATCH(WatchList!$B211,'All CCC'!$B$7:$B$846,0)))</f>
        <v/>
      </c>
      <c r="AT211" s="856" t="str">
        <f>IF($B211="","",INDEX('All CCC'!AT$7:AT$846,MATCH(WatchList!$B211,'All CCC'!$B$7:$B$846,0)))</f>
        <v/>
      </c>
      <c r="AU211" s="856" t="str">
        <f>IF($B211="","",INDEX('All CCC'!AU$7:AU$846,MATCH(WatchList!$B211,'All CCC'!$B$7:$B$846,0)))</f>
        <v/>
      </c>
      <c r="AV211" s="856" t="str">
        <f>IF($B211="","",INDEX('All CCC'!AV$7:AV$846,MATCH(WatchList!$B211,'All CCC'!$B$7:$B$846,0)))</f>
        <v/>
      </c>
      <c r="AW211" s="856" t="str">
        <f>IF($B211="","",INDEX('All CCC'!AW$7:AW$846,MATCH(WatchList!$B211,'All CCC'!$B$7:$B$846,0)))</f>
        <v/>
      </c>
      <c r="AX211" s="856" t="str">
        <f>IF($B211="","",INDEX('All CCC'!AX$7:AX$846,MATCH(WatchList!$B211,'All CCC'!$B$7:$B$846,0)))</f>
        <v/>
      </c>
      <c r="AY211" s="856" t="str">
        <f>IF($B211="","",INDEX('All CCC'!AY$7:AY$846,MATCH(WatchList!$B211,'All CCC'!$B$7:$B$846,0)))</f>
        <v/>
      </c>
      <c r="AZ211" s="856" t="str">
        <f>IF($B211="","",INDEX('All CCC'!AZ$7:AZ$846,MATCH(WatchList!$B211,'All CCC'!$B$7:$B$846,0)))</f>
        <v/>
      </c>
      <c r="BA211" s="856" t="str">
        <f>IF($B211="","",INDEX('All CCC'!BA$7:BA$846,MATCH(WatchList!$B211,'All CCC'!$B$7:$B$846,0)))</f>
        <v/>
      </c>
      <c r="BB211" s="856" t="str">
        <f>IF($B211="","",INDEX('All CCC'!BB$7:BB$846,MATCH(WatchList!$B211,'All CCC'!$B$7:$B$846,0)))</f>
        <v/>
      </c>
      <c r="BC211" s="856" t="str">
        <f>IF($B211="","",INDEX('All CCC'!BC$7:BC$846,MATCH(WatchList!$B211,'All CCC'!$B$7:$B$846,0)))</f>
        <v/>
      </c>
      <c r="BD211" s="856" t="str">
        <f>IF($B211="","",INDEX('All CCC'!BD$7:BD$846,MATCH(WatchList!$B211,'All CCC'!$B$7:$B$846,0)))</f>
        <v/>
      </c>
      <c r="BE211" s="856" t="str">
        <f>IF($B211="","",INDEX('All CCC'!BE$7:BE$846,MATCH(WatchList!$B211,'All CCC'!$B$7:$B$846,0)))</f>
        <v/>
      </c>
      <c r="BF211" s="856" t="str">
        <f>IF($B211="","",INDEX('All CCC'!BF$7:BF$846,MATCH(WatchList!$B211,'All CCC'!$B$7:$B$846,0)))</f>
        <v/>
      </c>
      <c r="BG211" s="856" t="str">
        <f>IF($B211="","",INDEX('All CCC'!BG$7:BG$846,MATCH(WatchList!$B211,'All CCC'!$B$7:$B$846,0)))</f>
        <v/>
      </c>
    </row>
    <row r="212" spans="1:59" x14ac:dyDescent="0.2">
      <c r="A212" s="550" t="str">
        <f>IF($B212="","",INDEX('All CCC'!A$7:A$846,MATCH(WatchList!$B212,'All CCC'!$B$7:$B$846,0)))</f>
        <v/>
      </c>
      <c r="B212" s="31"/>
      <c r="C212" s="856" t="str">
        <f>IF($B212="","",INDEX('All CCC'!C$7:C$846,MATCH(WatchList!$B212,'All CCC'!$B$7:$B$846,0)))</f>
        <v/>
      </c>
      <c r="D212" s="856" t="str">
        <f>IF($B212="","",INDEX('All CCC'!D$7:D$846,MATCH(WatchList!$B212,'All CCC'!$B$7:$B$846,0)))</f>
        <v/>
      </c>
      <c r="E212" s="856" t="str">
        <f>IF($B212="","",INDEX('All CCC'!E$7:E$846,MATCH(WatchList!$B212,'All CCC'!$B$7:$B$846,0)))</f>
        <v/>
      </c>
      <c r="F212" s="856" t="str">
        <f>IF($B212="","",INDEX('All CCC'!F$7:F$846,MATCH(WatchList!$B212,'All CCC'!$B$7:$B$846,0)))</f>
        <v/>
      </c>
      <c r="G212" s="856" t="str">
        <f>IF($B212="","",INDEX('All CCC'!G$7:G$846,MATCH(WatchList!$B212,'All CCC'!$B$7:$B$846,0)))</f>
        <v/>
      </c>
      <c r="H212" s="856" t="str">
        <f>IF($B212="","",INDEX('All CCC'!H$7:H$846,MATCH(WatchList!$B212,'All CCC'!$B$7:$B$846,0)))</f>
        <v/>
      </c>
      <c r="I212" s="856" t="str">
        <f>IF($B212="","",INDEX('All CCC'!I$7:I$846,MATCH(WatchList!$B212,'All CCC'!$B$7:$B$846,0)))</f>
        <v/>
      </c>
      <c r="J212" s="856" t="str">
        <f>IF($B212="","",INDEX('All CCC'!J$7:J$846,MATCH(WatchList!$B212,'All CCC'!$B$7:$B$846,0)))</f>
        <v/>
      </c>
      <c r="K212" s="856" t="str">
        <f>IF($B212="","",INDEX('All CCC'!K$7:K$846,MATCH(WatchList!$B212,'All CCC'!$B$7:$B$846,0)))</f>
        <v/>
      </c>
      <c r="L212" s="856" t="str">
        <f>IF($B212="","",INDEX('All CCC'!L$7:L$846,MATCH(WatchList!$B212,'All CCC'!$B$7:$B$846,0)))</f>
        <v/>
      </c>
      <c r="M212" s="856" t="str">
        <f>IF($B212="","",INDEX('All CCC'!M$7:M$846,MATCH(WatchList!$B212,'All CCC'!$B$7:$B$846,0)))</f>
        <v/>
      </c>
      <c r="N212" s="856" t="str">
        <f>IF($B212="","",INDEX('All CCC'!N$7:N$846,MATCH(WatchList!$B212,'All CCC'!$B$7:$B$846,0)))</f>
        <v/>
      </c>
      <c r="O212" s="856" t="str">
        <f>IF($B212="","",INDEX('All CCC'!O$7:O$846,MATCH(WatchList!$B212,'All CCC'!$B$7:$B$846,0)))</f>
        <v/>
      </c>
      <c r="P212" s="857" t="str">
        <f>IF($B212="","",INDEX('All CCC'!P$7:P$846,MATCH(WatchList!$B212,'All CCC'!$B$7:$B$846,0)))</f>
        <v/>
      </c>
      <c r="Q212" s="857" t="str">
        <f>IF($B212="","",INDEX('All CCC'!Q$7:Q$846,MATCH(WatchList!$B212,'All CCC'!$B$7:$B$846,0)))</f>
        <v/>
      </c>
      <c r="R212" s="856" t="str">
        <f>IF($B212="","",INDEX('All CCC'!R$7:R$846,MATCH(WatchList!$B212,'All CCC'!$B$7:$B$846,0)))</f>
        <v/>
      </c>
      <c r="S212" s="856" t="str">
        <f>IF($B212="","",INDEX('All CCC'!S$7:S$846,MATCH(WatchList!$B212,'All CCC'!$B$7:$B$846,0)))</f>
        <v/>
      </c>
      <c r="T212" s="856" t="str">
        <f>IF($B212="","",INDEX('All CCC'!T$7:T$846,MATCH(WatchList!$B212,'All CCC'!$B$7:$B$846,0)))</f>
        <v/>
      </c>
      <c r="U212" s="856" t="str">
        <f>IF($B212="","",INDEX('All CCC'!U$7:U$846,MATCH(WatchList!$B212,'All CCC'!$B$7:$B$846,0)))</f>
        <v/>
      </c>
      <c r="V212" s="856" t="str">
        <f>IF($B212="","",INDEX('All CCC'!V$7:V$846,MATCH(WatchList!$B212,'All CCC'!$B$7:$B$846,0)))</f>
        <v/>
      </c>
      <c r="W212" s="856" t="str">
        <f>IF($B212="","",INDEX('All CCC'!W$7:W$846,MATCH(WatchList!$B212,'All CCC'!$B$7:$B$846,0)))</f>
        <v/>
      </c>
      <c r="X212" s="856" t="str">
        <f>IF($B212="","",INDEX('All CCC'!X$7:X$846,MATCH(WatchList!$B212,'All CCC'!$B$7:$B$846,0)))</f>
        <v/>
      </c>
      <c r="Y212" s="856" t="str">
        <f>IF($B212="","",INDEX('All CCC'!Y$7:Y$846,MATCH(WatchList!$B212,'All CCC'!$B$7:$B$846,0)))</f>
        <v/>
      </c>
      <c r="Z212" s="856" t="str">
        <f>IF($B212="","",INDEX('All CCC'!Z$7:Z$846,MATCH(WatchList!$B212,'All CCC'!$B$7:$B$846,0)))</f>
        <v/>
      </c>
      <c r="AA212" s="856" t="str">
        <f>IF($B212="","",INDEX('All CCC'!AA$7:AA$846,MATCH(WatchList!$B212,'All CCC'!$B$7:$B$846,0)))</f>
        <v/>
      </c>
      <c r="AB212" s="856" t="str">
        <f>IF($B212="","",INDEX('All CCC'!AB$7:AB$846,MATCH(WatchList!$B212,'All CCC'!$B$7:$B$846,0)))</f>
        <v/>
      </c>
      <c r="AC212" s="856" t="str">
        <f>IF($B212="","",INDEX('All CCC'!AC$7:AC$846,MATCH(WatchList!$B212,'All CCC'!$B$7:$B$846,0)))</f>
        <v/>
      </c>
      <c r="AD212" s="856" t="str">
        <f>IF($B212="","",INDEX('All CCC'!AD$7:AD$846,MATCH(WatchList!$B212,'All CCC'!$B$7:$B$846,0)))</f>
        <v/>
      </c>
      <c r="AE212" s="856" t="str">
        <f>IF($B212="","",INDEX('All CCC'!AE$7:AE$846,MATCH(WatchList!$B212,'All CCC'!$B$7:$B$846,0)))</f>
        <v/>
      </c>
      <c r="AF212" s="856" t="str">
        <f>IF($B212="","",INDEX('All CCC'!AF$7:AF$846,MATCH(WatchList!$B212,'All CCC'!$B$7:$B$846,0)))</f>
        <v/>
      </c>
      <c r="AG212" s="856" t="str">
        <f>IF($B212="","",INDEX('All CCC'!AG$7:AG$846,MATCH(WatchList!$B212,'All CCC'!$B$7:$B$846,0)))</f>
        <v/>
      </c>
      <c r="AH212" s="856" t="str">
        <f>IF($B212="","",INDEX('All CCC'!AH$7:AH$846,MATCH(WatchList!$B212,'All CCC'!$B$7:$B$846,0)))</f>
        <v/>
      </c>
      <c r="AI212" s="856" t="str">
        <f>IF($B212="","",INDEX('All CCC'!AI$7:AI$846,MATCH(WatchList!$B212,'All CCC'!$B$7:$B$846,0)))</f>
        <v/>
      </c>
      <c r="AJ212" s="856" t="str">
        <f>IF($B212="","",INDEX('All CCC'!AJ$7:AJ$846,MATCH(WatchList!$B212,'All CCC'!$B$7:$B$846,0)))</f>
        <v/>
      </c>
      <c r="AK212" s="856" t="str">
        <f>IF($B212="","",INDEX('All CCC'!AK$7:AK$846,MATCH(WatchList!$B212,'All CCC'!$B$7:$B$846,0)))</f>
        <v/>
      </c>
      <c r="AL212" s="856" t="str">
        <f>IF($B212="","",INDEX('All CCC'!AL$7:AL$846,MATCH(WatchList!$B212,'All CCC'!$B$7:$B$846,0)))</f>
        <v/>
      </c>
      <c r="AM212" s="856" t="str">
        <f>IF($B212="","",INDEX('All CCC'!AM$7:AM$846,MATCH(WatchList!$B212,'All CCC'!$B$7:$B$846,0)))</f>
        <v/>
      </c>
      <c r="AN212" s="856" t="str">
        <f>IF($B212="","",INDEX('All CCC'!AN$7:AN$846,MATCH(WatchList!$B212,'All CCC'!$B$7:$B$846,0)))</f>
        <v/>
      </c>
      <c r="AO212" s="856" t="str">
        <f>IF($B212="","",INDEX('All CCC'!AO$7:AO$846,MATCH(WatchList!$B212,'All CCC'!$B$7:$B$846,0)))</f>
        <v/>
      </c>
      <c r="AP212" s="856" t="str">
        <f>IF($B212="","",INDEX('All CCC'!AP$7:AP$846,MATCH(WatchList!$B212,'All CCC'!$B$7:$B$846,0)))</f>
        <v/>
      </c>
      <c r="AQ212" s="856" t="str">
        <f>IF($B212="","",INDEX('All CCC'!AQ$7:AQ$846,MATCH(WatchList!$B212,'All CCC'!$B$7:$B$846,0)))</f>
        <v/>
      </c>
      <c r="AR212" s="856" t="str">
        <f>IF($B212="","",INDEX('All CCC'!AR$7:AR$846,MATCH(WatchList!$B212,'All CCC'!$B$7:$B$846,0)))</f>
        <v/>
      </c>
      <c r="AS212" s="856" t="str">
        <f>IF($B212="","",INDEX('All CCC'!AS$7:AS$846,MATCH(WatchList!$B212,'All CCC'!$B$7:$B$846,0)))</f>
        <v/>
      </c>
      <c r="AT212" s="856" t="str">
        <f>IF($B212="","",INDEX('All CCC'!AT$7:AT$846,MATCH(WatchList!$B212,'All CCC'!$B$7:$B$846,0)))</f>
        <v/>
      </c>
      <c r="AU212" s="856" t="str">
        <f>IF($B212="","",INDEX('All CCC'!AU$7:AU$846,MATCH(WatchList!$B212,'All CCC'!$B$7:$B$846,0)))</f>
        <v/>
      </c>
      <c r="AV212" s="856" t="str">
        <f>IF($B212="","",INDEX('All CCC'!AV$7:AV$846,MATCH(WatchList!$B212,'All CCC'!$B$7:$B$846,0)))</f>
        <v/>
      </c>
      <c r="AW212" s="856" t="str">
        <f>IF($B212="","",INDEX('All CCC'!AW$7:AW$846,MATCH(WatchList!$B212,'All CCC'!$B$7:$B$846,0)))</f>
        <v/>
      </c>
      <c r="AX212" s="856" t="str">
        <f>IF($B212="","",INDEX('All CCC'!AX$7:AX$846,MATCH(WatchList!$B212,'All CCC'!$B$7:$B$846,0)))</f>
        <v/>
      </c>
      <c r="AY212" s="856" t="str">
        <f>IF($B212="","",INDEX('All CCC'!AY$7:AY$846,MATCH(WatchList!$B212,'All CCC'!$B$7:$B$846,0)))</f>
        <v/>
      </c>
      <c r="AZ212" s="856" t="str">
        <f>IF($B212="","",INDEX('All CCC'!AZ$7:AZ$846,MATCH(WatchList!$B212,'All CCC'!$B$7:$B$846,0)))</f>
        <v/>
      </c>
      <c r="BA212" s="856" t="str">
        <f>IF($B212="","",INDEX('All CCC'!BA$7:BA$846,MATCH(WatchList!$B212,'All CCC'!$B$7:$B$846,0)))</f>
        <v/>
      </c>
      <c r="BB212" s="856" t="str">
        <f>IF($B212="","",INDEX('All CCC'!BB$7:BB$846,MATCH(WatchList!$B212,'All CCC'!$B$7:$B$846,0)))</f>
        <v/>
      </c>
      <c r="BC212" s="856" t="str">
        <f>IF($B212="","",INDEX('All CCC'!BC$7:BC$846,MATCH(WatchList!$B212,'All CCC'!$B$7:$B$846,0)))</f>
        <v/>
      </c>
      <c r="BD212" s="856" t="str">
        <f>IF($B212="","",INDEX('All CCC'!BD$7:BD$846,MATCH(WatchList!$B212,'All CCC'!$B$7:$B$846,0)))</f>
        <v/>
      </c>
      <c r="BE212" s="856" t="str">
        <f>IF($B212="","",INDEX('All CCC'!BE$7:BE$846,MATCH(WatchList!$B212,'All CCC'!$B$7:$B$846,0)))</f>
        <v/>
      </c>
      <c r="BF212" s="856" t="str">
        <f>IF($B212="","",INDEX('All CCC'!BF$7:BF$846,MATCH(WatchList!$B212,'All CCC'!$B$7:$B$846,0)))</f>
        <v/>
      </c>
      <c r="BG212" s="856" t="str">
        <f>IF($B212="","",INDEX('All CCC'!BG$7:BG$846,MATCH(WatchList!$B212,'All CCC'!$B$7:$B$846,0)))</f>
        <v/>
      </c>
    </row>
    <row r="213" spans="1:59" x14ac:dyDescent="0.2">
      <c r="A213" s="550" t="str">
        <f>IF($B213="","",INDEX('All CCC'!A$7:A$846,MATCH(WatchList!$B213,'All CCC'!$B$7:$B$846,0)))</f>
        <v/>
      </c>
      <c r="B213" s="31"/>
      <c r="C213" s="856" t="str">
        <f>IF($B213="","",INDEX('All CCC'!C$7:C$846,MATCH(WatchList!$B213,'All CCC'!$B$7:$B$846,0)))</f>
        <v/>
      </c>
      <c r="D213" s="856" t="str">
        <f>IF($B213="","",INDEX('All CCC'!D$7:D$846,MATCH(WatchList!$B213,'All CCC'!$B$7:$B$846,0)))</f>
        <v/>
      </c>
      <c r="E213" s="856" t="str">
        <f>IF($B213="","",INDEX('All CCC'!E$7:E$846,MATCH(WatchList!$B213,'All CCC'!$B$7:$B$846,0)))</f>
        <v/>
      </c>
      <c r="F213" s="856" t="str">
        <f>IF($B213="","",INDEX('All CCC'!F$7:F$846,MATCH(WatchList!$B213,'All CCC'!$B$7:$B$846,0)))</f>
        <v/>
      </c>
      <c r="G213" s="856" t="str">
        <f>IF($B213="","",INDEX('All CCC'!G$7:G$846,MATCH(WatchList!$B213,'All CCC'!$B$7:$B$846,0)))</f>
        <v/>
      </c>
      <c r="H213" s="856" t="str">
        <f>IF($B213="","",INDEX('All CCC'!H$7:H$846,MATCH(WatchList!$B213,'All CCC'!$B$7:$B$846,0)))</f>
        <v/>
      </c>
      <c r="I213" s="856" t="str">
        <f>IF($B213="","",INDEX('All CCC'!I$7:I$846,MATCH(WatchList!$B213,'All CCC'!$B$7:$B$846,0)))</f>
        <v/>
      </c>
      <c r="J213" s="856" t="str">
        <f>IF($B213="","",INDEX('All CCC'!J$7:J$846,MATCH(WatchList!$B213,'All CCC'!$B$7:$B$846,0)))</f>
        <v/>
      </c>
      <c r="K213" s="856" t="str">
        <f>IF($B213="","",INDEX('All CCC'!K$7:K$846,MATCH(WatchList!$B213,'All CCC'!$B$7:$B$846,0)))</f>
        <v/>
      </c>
      <c r="L213" s="856" t="str">
        <f>IF($B213="","",INDEX('All CCC'!L$7:L$846,MATCH(WatchList!$B213,'All CCC'!$B$7:$B$846,0)))</f>
        <v/>
      </c>
      <c r="M213" s="856" t="str">
        <f>IF($B213="","",INDEX('All CCC'!M$7:M$846,MATCH(WatchList!$B213,'All CCC'!$B$7:$B$846,0)))</f>
        <v/>
      </c>
      <c r="N213" s="856" t="str">
        <f>IF($B213="","",INDEX('All CCC'!N$7:N$846,MATCH(WatchList!$B213,'All CCC'!$B$7:$B$846,0)))</f>
        <v/>
      </c>
      <c r="O213" s="856" t="str">
        <f>IF($B213="","",INDEX('All CCC'!O$7:O$846,MATCH(WatchList!$B213,'All CCC'!$B$7:$B$846,0)))</f>
        <v/>
      </c>
      <c r="P213" s="857" t="str">
        <f>IF($B213="","",INDEX('All CCC'!P$7:P$846,MATCH(WatchList!$B213,'All CCC'!$B$7:$B$846,0)))</f>
        <v/>
      </c>
      <c r="Q213" s="857" t="str">
        <f>IF($B213="","",INDEX('All CCC'!Q$7:Q$846,MATCH(WatchList!$B213,'All CCC'!$B$7:$B$846,0)))</f>
        <v/>
      </c>
      <c r="R213" s="856" t="str">
        <f>IF($B213="","",INDEX('All CCC'!R$7:R$846,MATCH(WatchList!$B213,'All CCC'!$B$7:$B$846,0)))</f>
        <v/>
      </c>
      <c r="S213" s="856" t="str">
        <f>IF($B213="","",INDEX('All CCC'!S$7:S$846,MATCH(WatchList!$B213,'All CCC'!$B$7:$B$846,0)))</f>
        <v/>
      </c>
      <c r="T213" s="856" t="str">
        <f>IF($B213="","",INDEX('All CCC'!T$7:T$846,MATCH(WatchList!$B213,'All CCC'!$B$7:$B$846,0)))</f>
        <v/>
      </c>
      <c r="U213" s="856" t="str">
        <f>IF($B213="","",INDEX('All CCC'!U$7:U$846,MATCH(WatchList!$B213,'All CCC'!$B$7:$B$846,0)))</f>
        <v/>
      </c>
      <c r="V213" s="856" t="str">
        <f>IF($B213="","",INDEX('All CCC'!V$7:V$846,MATCH(WatchList!$B213,'All CCC'!$B$7:$B$846,0)))</f>
        <v/>
      </c>
      <c r="W213" s="856" t="str">
        <f>IF($B213="","",INDEX('All CCC'!W$7:W$846,MATCH(WatchList!$B213,'All CCC'!$B$7:$B$846,0)))</f>
        <v/>
      </c>
      <c r="X213" s="856" t="str">
        <f>IF($B213="","",INDEX('All CCC'!X$7:X$846,MATCH(WatchList!$B213,'All CCC'!$B$7:$B$846,0)))</f>
        <v/>
      </c>
      <c r="Y213" s="856" t="str">
        <f>IF($B213="","",INDEX('All CCC'!Y$7:Y$846,MATCH(WatchList!$B213,'All CCC'!$B$7:$B$846,0)))</f>
        <v/>
      </c>
      <c r="Z213" s="856" t="str">
        <f>IF($B213="","",INDEX('All CCC'!Z$7:Z$846,MATCH(WatchList!$B213,'All CCC'!$B$7:$B$846,0)))</f>
        <v/>
      </c>
      <c r="AA213" s="856" t="str">
        <f>IF($B213="","",INDEX('All CCC'!AA$7:AA$846,MATCH(WatchList!$B213,'All CCC'!$B$7:$B$846,0)))</f>
        <v/>
      </c>
      <c r="AB213" s="856" t="str">
        <f>IF($B213="","",INDEX('All CCC'!AB$7:AB$846,MATCH(WatchList!$B213,'All CCC'!$B$7:$B$846,0)))</f>
        <v/>
      </c>
      <c r="AC213" s="856" t="str">
        <f>IF($B213="","",INDEX('All CCC'!AC$7:AC$846,MATCH(WatchList!$B213,'All CCC'!$B$7:$B$846,0)))</f>
        <v/>
      </c>
      <c r="AD213" s="856" t="str">
        <f>IF($B213="","",INDEX('All CCC'!AD$7:AD$846,MATCH(WatchList!$B213,'All CCC'!$B$7:$B$846,0)))</f>
        <v/>
      </c>
      <c r="AE213" s="856" t="str">
        <f>IF($B213="","",INDEX('All CCC'!AE$7:AE$846,MATCH(WatchList!$B213,'All CCC'!$B$7:$B$846,0)))</f>
        <v/>
      </c>
      <c r="AF213" s="856" t="str">
        <f>IF($B213="","",INDEX('All CCC'!AF$7:AF$846,MATCH(WatchList!$B213,'All CCC'!$B$7:$B$846,0)))</f>
        <v/>
      </c>
      <c r="AG213" s="856" t="str">
        <f>IF($B213="","",INDEX('All CCC'!AG$7:AG$846,MATCH(WatchList!$B213,'All CCC'!$B$7:$B$846,0)))</f>
        <v/>
      </c>
      <c r="AH213" s="856" t="str">
        <f>IF($B213="","",INDEX('All CCC'!AH$7:AH$846,MATCH(WatchList!$B213,'All CCC'!$B$7:$B$846,0)))</f>
        <v/>
      </c>
      <c r="AI213" s="856" t="str">
        <f>IF($B213="","",INDEX('All CCC'!AI$7:AI$846,MATCH(WatchList!$B213,'All CCC'!$B$7:$B$846,0)))</f>
        <v/>
      </c>
      <c r="AJ213" s="856" t="str">
        <f>IF($B213="","",INDEX('All CCC'!AJ$7:AJ$846,MATCH(WatchList!$B213,'All CCC'!$B$7:$B$846,0)))</f>
        <v/>
      </c>
      <c r="AK213" s="856" t="str">
        <f>IF($B213="","",INDEX('All CCC'!AK$7:AK$846,MATCH(WatchList!$B213,'All CCC'!$B$7:$B$846,0)))</f>
        <v/>
      </c>
      <c r="AL213" s="856" t="str">
        <f>IF($B213="","",INDEX('All CCC'!AL$7:AL$846,MATCH(WatchList!$B213,'All CCC'!$B$7:$B$846,0)))</f>
        <v/>
      </c>
      <c r="AM213" s="856" t="str">
        <f>IF($B213="","",INDEX('All CCC'!AM$7:AM$846,MATCH(WatchList!$B213,'All CCC'!$B$7:$B$846,0)))</f>
        <v/>
      </c>
      <c r="AN213" s="856" t="str">
        <f>IF($B213="","",INDEX('All CCC'!AN$7:AN$846,MATCH(WatchList!$B213,'All CCC'!$B$7:$B$846,0)))</f>
        <v/>
      </c>
      <c r="AO213" s="856" t="str">
        <f>IF($B213="","",INDEX('All CCC'!AO$7:AO$846,MATCH(WatchList!$B213,'All CCC'!$B$7:$B$846,0)))</f>
        <v/>
      </c>
      <c r="AP213" s="856" t="str">
        <f>IF($B213="","",INDEX('All CCC'!AP$7:AP$846,MATCH(WatchList!$B213,'All CCC'!$B$7:$B$846,0)))</f>
        <v/>
      </c>
      <c r="AQ213" s="856" t="str">
        <f>IF($B213="","",INDEX('All CCC'!AQ$7:AQ$846,MATCH(WatchList!$B213,'All CCC'!$B$7:$B$846,0)))</f>
        <v/>
      </c>
      <c r="AR213" s="856" t="str">
        <f>IF($B213="","",INDEX('All CCC'!AR$7:AR$846,MATCH(WatchList!$B213,'All CCC'!$B$7:$B$846,0)))</f>
        <v/>
      </c>
      <c r="AS213" s="856" t="str">
        <f>IF($B213="","",INDEX('All CCC'!AS$7:AS$846,MATCH(WatchList!$B213,'All CCC'!$B$7:$B$846,0)))</f>
        <v/>
      </c>
      <c r="AT213" s="856" t="str">
        <f>IF($B213="","",INDEX('All CCC'!AT$7:AT$846,MATCH(WatchList!$B213,'All CCC'!$B$7:$B$846,0)))</f>
        <v/>
      </c>
      <c r="AU213" s="856" t="str">
        <f>IF($B213="","",INDEX('All CCC'!AU$7:AU$846,MATCH(WatchList!$B213,'All CCC'!$B$7:$B$846,0)))</f>
        <v/>
      </c>
      <c r="AV213" s="856" t="str">
        <f>IF($B213="","",INDEX('All CCC'!AV$7:AV$846,MATCH(WatchList!$B213,'All CCC'!$B$7:$B$846,0)))</f>
        <v/>
      </c>
      <c r="AW213" s="856" t="str">
        <f>IF($B213="","",INDEX('All CCC'!AW$7:AW$846,MATCH(WatchList!$B213,'All CCC'!$B$7:$B$846,0)))</f>
        <v/>
      </c>
      <c r="AX213" s="856" t="str">
        <f>IF($B213="","",INDEX('All CCC'!AX$7:AX$846,MATCH(WatchList!$B213,'All CCC'!$B$7:$B$846,0)))</f>
        <v/>
      </c>
      <c r="AY213" s="856" t="str">
        <f>IF($B213="","",INDEX('All CCC'!AY$7:AY$846,MATCH(WatchList!$B213,'All CCC'!$B$7:$B$846,0)))</f>
        <v/>
      </c>
      <c r="AZ213" s="856" t="str">
        <f>IF($B213="","",INDEX('All CCC'!AZ$7:AZ$846,MATCH(WatchList!$B213,'All CCC'!$B$7:$B$846,0)))</f>
        <v/>
      </c>
      <c r="BA213" s="856" t="str">
        <f>IF($B213="","",INDEX('All CCC'!BA$7:BA$846,MATCH(WatchList!$B213,'All CCC'!$B$7:$B$846,0)))</f>
        <v/>
      </c>
      <c r="BB213" s="856" t="str">
        <f>IF($B213="","",INDEX('All CCC'!BB$7:BB$846,MATCH(WatchList!$B213,'All CCC'!$B$7:$B$846,0)))</f>
        <v/>
      </c>
      <c r="BC213" s="856" t="str">
        <f>IF($B213="","",INDEX('All CCC'!BC$7:BC$846,MATCH(WatchList!$B213,'All CCC'!$B$7:$B$846,0)))</f>
        <v/>
      </c>
      <c r="BD213" s="856" t="str">
        <f>IF($B213="","",INDEX('All CCC'!BD$7:BD$846,MATCH(WatchList!$B213,'All CCC'!$B$7:$B$846,0)))</f>
        <v/>
      </c>
      <c r="BE213" s="856" t="str">
        <f>IF($B213="","",INDEX('All CCC'!BE$7:BE$846,MATCH(WatchList!$B213,'All CCC'!$B$7:$B$846,0)))</f>
        <v/>
      </c>
      <c r="BF213" s="856" t="str">
        <f>IF($B213="","",INDEX('All CCC'!BF$7:BF$846,MATCH(WatchList!$B213,'All CCC'!$B$7:$B$846,0)))</f>
        <v/>
      </c>
      <c r="BG213" s="856" t="str">
        <f>IF($B213="","",INDEX('All CCC'!BG$7:BG$846,MATCH(WatchList!$B213,'All CCC'!$B$7:$B$846,0)))</f>
        <v/>
      </c>
    </row>
    <row r="214" spans="1:59" x14ac:dyDescent="0.2">
      <c r="A214" s="550" t="str">
        <f>IF($B214="","",INDEX('All CCC'!A$7:A$846,MATCH(WatchList!$B214,'All CCC'!$B$7:$B$846,0)))</f>
        <v/>
      </c>
      <c r="B214" s="31"/>
      <c r="C214" s="856" t="str">
        <f>IF($B214="","",INDEX('All CCC'!C$7:C$846,MATCH(WatchList!$B214,'All CCC'!$B$7:$B$846,0)))</f>
        <v/>
      </c>
      <c r="D214" s="856" t="str">
        <f>IF($B214="","",INDEX('All CCC'!D$7:D$846,MATCH(WatchList!$B214,'All CCC'!$B$7:$B$846,0)))</f>
        <v/>
      </c>
      <c r="E214" s="856" t="str">
        <f>IF($B214="","",INDEX('All CCC'!E$7:E$846,MATCH(WatchList!$B214,'All CCC'!$B$7:$B$846,0)))</f>
        <v/>
      </c>
      <c r="F214" s="856" t="str">
        <f>IF($B214="","",INDEX('All CCC'!F$7:F$846,MATCH(WatchList!$B214,'All CCC'!$B$7:$B$846,0)))</f>
        <v/>
      </c>
      <c r="G214" s="856" t="str">
        <f>IF($B214="","",INDEX('All CCC'!G$7:G$846,MATCH(WatchList!$B214,'All CCC'!$B$7:$B$846,0)))</f>
        <v/>
      </c>
      <c r="H214" s="856" t="str">
        <f>IF($B214="","",INDEX('All CCC'!H$7:H$846,MATCH(WatchList!$B214,'All CCC'!$B$7:$B$846,0)))</f>
        <v/>
      </c>
      <c r="I214" s="856" t="str">
        <f>IF($B214="","",INDEX('All CCC'!I$7:I$846,MATCH(WatchList!$B214,'All CCC'!$B$7:$B$846,0)))</f>
        <v/>
      </c>
      <c r="J214" s="856" t="str">
        <f>IF($B214="","",INDEX('All CCC'!J$7:J$846,MATCH(WatchList!$B214,'All CCC'!$B$7:$B$846,0)))</f>
        <v/>
      </c>
      <c r="K214" s="856" t="str">
        <f>IF($B214="","",INDEX('All CCC'!K$7:K$846,MATCH(WatchList!$B214,'All CCC'!$B$7:$B$846,0)))</f>
        <v/>
      </c>
      <c r="L214" s="856" t="str">
        <f>IF($B214="","",INDEX('All CCC'!L$7:L$846,MATCH(WatchList!$B214,'All CCC'!$B$7:$B$846,0)))</f>
        <v/>
      </c>
      <c r="M214" s="856" t="str">
        <f>IF($B214="","",INDEX('All CCC'!M$7:M$846,MATCH(WatchList!$B214,'All CCC'!$B$7:$B$846,0)))</f>
        <v/>
      </c>
      <c r="N214" s="856" t="str">
        <f>IF($B214="","",INDEX('All CCC'!N$7:N$846,MATCH(WatchList!$B214,'All CCC'!$B$7:$B$846,0)))</f>
        <v/>
      </c>
      <c r="O214" s="856" t="str">
        <f>IF($B214="","",INDEX('All CCC'!O$7:O$846,MATCH(WatchList!$B214,'All CCC'!$B$7:$B$846,0)))</f>
        <v/>
      </c>
      <c r="P214" s="857" t="str">
        <f>IF($B214="","",INDEX('All CCC'!P$7:P$846,MATCH(WatchList!$B214,'All CCC'!$B$7:$B$846,0)))</f>
        <v/>
      </c>
      <c r="Q214" s="857" t="str">
        <f>IF($B214="","",INDEX('All CCC'!Q$7:Q$846,MATCH(WatchList!$B214,'All CCC'!$B$7:$B$846,0)))</f>
        <v/>
      </c>
      <c r="R214" s="856" t="str">
        <f>IF($B214="","",INDEX('All CCC'!R$7:R$846,MATCH(WatchList!$B214,'All CCC'!$B$7:$B$846,0)))</f>
        <v/>
      </c>
      <c r="S214" s="856" t="str">
        <f>IF($B214="","",INDEX('All CCC'!S$7:S$846,MATCH(WatchList!$B214,'All CCC'!$B$7:$B$846,0)))</f>
        <v/>
      </c>
      <c r="T214" s="856" t="str">
        <f>IF($B214="","",INDEX('All CCC'!T$7:T$846,MATCH(WatchList!$B214,'All CCC'!$B$7:$B$846,0)))</f>
        <v/>
      </c>
      <c r="U214" s="856" t="str">
        <f>IF($B214="","",INDEX('All CCC'!U$7:U$846,MATCH(WatchList!$B214,'All CCC'!$B$7:$B$846,0)))</f>
        <v/>
      </c>
      <c r="V214" s="856" t="str">
        <f>IF($B214="","",INDEX('All CCC'!V$7:V$846,MATCH(WatchList!$B214,'All CCC'!$B$7:$B$846,0)))</f>
        <v/>
      </c>
      <c r="W214" s="856" t="str">
        <f>IF($B214="","",INDEX('All CCC'!W$7:W$846,MATCH(WatchList!$B214,'All CCC'!$B$7:$B$846,0)))</f>
        <v/>
      </c>
      <c r="X214" s="856" t="str">
        <f>IF($B214="","",INDEX('All CCC'!X$7:X$846,MATCH(WatchList!$B214,'All CCC'!$B$7:$B$846,0)))</f>
        <v/>
      </c>
      <c r="Y214" s="856" t="str">
        <f>IF($B214="","",INDEX('All CCC'!Y$7:Y$846,MATCH(WatchList!$B214,'All CCC'!$B$7:$B$846,0)))</f>
        <v/>
      </c>
      <c r="Z214" s="856" t="str">
        <f>IF($B214="","",INDEX('All CCC'!Z$7:Z$846,MATCH(WatchList!$B214,'All CCC'!$B$7:$B$846,0)))</f>
        <v/>
      </c>
      <c r="AA214" s="856" t="str">
        <f>IF($B214="","",INDEX('All CCC'!AA$7:AA$846,MATCH(WatchList!$B214,'All CCC'!$B$7:$B$846,0)))</f>
        <v/>
      </c>
      <c r="AB214" s="856" t="str">
        <f>IF($B214="","",INDEX('All CCC'!AB$7:AB$846,MATCH(WatchList!$B214,'All CCC'!$B$7:$B$846,0)))</f>
        <v/>
      </c>
      <c r="AC214" s="856" t="str">
        <f>IF($B214="","",INDEX('All CCC'!AC$7:AC$846,MATCH(WatchList!$B214,'All CCC'!$B$7:$B$846,0)))</f>
        <v/>
      </c>
      <c r="AD214" s="856" t="str">
        <f>IF($B214="","",INDEX('All CCC'!AD$7:AD$846,MATCH(WatchList!$B214,'All CCC'!$B$7:$B$846,0)))</f>
        <v/>
      </c>
      <c r="AE214" s="856" t="str">
        <f>IF($B214="","",INDEX('All CCC'!AE$7:AE$846,MATCH(WatchList!$B214,'All CCC'!$B$7:$B$846,0)))</f>
        <v/>
      </c>
      <c r="AF214" s="856" t="str">
        <f>IF($B214="","",INDEX('All CCC'!AF$7:AF$846,MATCH(WatchList!$B214,'All CCC'!$B$7:$B$846,0)))</f>
        <v/>
      </c>
      <c r="AG214" s="856" t="str">
        <f>IF($B214="","",INDEX('All CCC'!AG$7:AG$846,MATCH(WatchList!$B214,'All CCC'!$B$7:$B$846,0)))</f>
        <v/>
      </c>
      <c r="AH214" s="856" t="str">
        <f>IF($B214="","",INDEX('All CCC'!AH$7:AH$846,MATCH(WatchList!$B214,'All CCC'!$B$7:$B$846,0)))</f>
        <v/>
      </c>
      <c r="AI214" s="856" t="str">
        <f>IF($B214="","",INDEX('All CCC'!AI$7:AI$846,MATCH(WatchList!$B214,'All CCC'!$B$7:$B$846,0)))</f>
        <v/>
      </c>
      <c r="AJ214" s="856" t="str">
        <f>IF($B214="","",INDEX('All CCC'!AJ$7:AJ$846,MATCH(WatchList!$B214,'All CCC'!$B$7:$B$846,0)))</f>
        <v/>
      </c>
      <c r="AK214" s="856" t="str">
        <f>IF($B214="","",INDEX('All CCC'!AK$7:AK$846,MATCH(WatchList!$B214,'All CCC'!$B$7:$B$846,0)))</f>
        <v/>
      </c>
      <c r="AL214" s="856" t="str">
        <f>IF($B214="","",INDEX('All CCC'!AL$7:AL$846,MATCH(WatchList!$B214,'All CCC'!$B$7:$B$846,0)))</f>
        <v/>
      </c>
      <c r="AM214" s="856" t="str">
        <f>IF($B214="","",INDEX('All CCC'!AM$7:AM$846,MATCH(WatchList!$B214,'All CCC'!$B$7:$B$846,0)))</f>
        <v/>
      </c>
      <c r="AN214" s="856" t="str">
        <f>IF($B214="","",INDEX('All CCC'!AN$7:AN$846,MATCH(WatchList!$B214,'All CCC'!$B$7:$B$846,0)))</f>
        <v/>
      </c>
      <c r="AO214" s="856" t="str">
        <f>IF($B214="","",INDEX('All CCC'!AO$7:AO$846,MATCH(WatchList!$B214,'All CCC'!$B$7:$B$846,0)))</f>
        <v/>
      </c>
      <c r="AP214" s="856" t="str">
        <f>IF($B214="","",INDEX('All CCC'!AP$7:AP$846,MATCH(WatchList!$B214,'All CCC'!$B$7:$B$846,0)))</f>
        <v/>
      </c>
      <c r="AQ214" s="856" t="str">
        <f>IF($B214="","",INDEX('All CCC'!AQ$7:AQ$846,MATCH(WatchList!$B214,'All CCC'!$B$7:$B$846,0)))</f>
        <v/>
      </c>
      <c r="AR214" s="856" t="str">
        <f>IF($B214="","",INDEX('All CCC'!AR$7:AR$846,MATCH(WatchList!$B214,'All CCC'!$B$7:$B$846,0)))</f>
        <v/>
      </c>
      <c r="AS214" s="856" t="str">
        <f>IF($B214="","",INDEX('All CCC'!AS$7:AS$846,MATCH(WatchList!$B214,'All CCC'!$B$7:$B$846,0)))</f>
        <v/>
      </c>
      <c r="AT214" s="856" t="str">
        <f>IF($B214="","",INDEX('All CCC'!AT$7:AT$846,MATCH(WatchList!$B214,'All CCC'!$B$7:$B$846,0)))</f>
        <v/>
      </c>
      <c r="AU214" s="856" t="str">
        <f>IF($B214="","",INDEX('All CCC'!AU$7:AU$846,MATCH(WatchList!$B214,'All CCC'!$B$7:$B$846,0)))</f>
        <v/>
      </c>
      <c r="AV214" s="856" t="str">
        <f>IF($B214="","",INDEX('All CCC'!AV$7:AV$846,MATCH(WatchList!$B214,'All CCC'!$B$7:$B$846,0)))</f>
        <v/>
      </c>
      <c r="AW214" s="856" t="str">
        <f>IF($B214="","",INDEX('All CCC'!AW$7:AW$846,MATCH(WatchList!$B214,'All CCC'!$B$7:$B$846,0)))</f>
        <v/>
      </c>
      <c r="AX214" s="856" t="str">
        <f>IF($B214="","",INDEX('All CCC'!AX$7:AX$846,MATCH(WatchList!$B214,'All CCC'!$B$7:$B$846,0)))</f>
        <v/>
      </c>
      <c r="AY214" s="856" t="str">
        <f>IF($B214="","",INDEX('All CCC'!AY$7:AY$846,MATCH(WatchList!$B214,'All CCC'!$B$7:$B$846,0)))</f>
        <v/>
      </c>
      <c r="AZ214" s="856" t="str">
        <f>IF($B214="","",INDEX('All CCC'!AZ$7:AZ$846,MATCH(WatchList!$B214,'All CCC'!$B$7:$B$846,0)))</f>
        <v/>
      </c>
      <c r="BA214" s="856" t="str">
        <f>IF($B214="","",INDEX('All CCC'!BA$7:BA$846,MATCH(WatchList!$B214,'All CCC'!$B$7:$B$846,0)))</f>
        <v/>
      </c>
      <c r="BB214" s="856" t="str">
        <f>IF($B214="","",INDEX('All CCC'!BB$7:BB$846,MATCH(WatchList!$B214,'All CCC'!$B$7:$B$846,0)))</f>
        <v/>
      </c>
      <c r="BC214" s="856" t="str">
        <f>IF($B214="","",INDEX('All CCC'!BC$7:BC$846,MATCH(WatchList!$B214,'All CCC'!$B$7:$B$846,0)))</f>
        <v/>
      </c>
      <c r="BD214" s="856" t="str">
        <f>IF($B214="","",INDEX('All CCC'!BD$7:BD$846,MATCH(WatchList!$B214,'All CCC'!$B$7:$B$846,0)))</f>
        <v/>
      </c>
      <c r="BE214" s="856" t="str">
        <f>IF($B214="","",INDEX('All CCC'!BE$7:BE$846,MATCH(WatchList!$B214,'All CCC'!$B$7:$B$846,0)))</f>
        <v/>
      </c>
      <c r="BF214" s="856" t="str">
        <f>IF($B214="","",INDEX('All CCC'!BF$7:BF$846,MATCH(WatchList!$B214,'All CCC'!$B$7:$B$846,0)))</f>
        <v/>
      </c>
      <c r="BG214" s="856" t="str">
        <f>IF($B214="","",INDEX('All CCC'!BG$7:BG$846,MATCH(WatchList!$B214,'All CCC'!$B$7:$B$846,0)))</f>
        <v/>
      </c>
    </row>
    <row r="215" spans="1:59" x14ac:dyDescent="0.2">
      <c r="A215" s="550" t="str">
        <f>IF($B215="","",INDEX('All CCC'!A$7:A$846,MATCH(WatchList!$B215,'All CCC'!$B$7:$B$846,0)))</f>
        <v/>
      </c>
      <c r="B215" s="31"/>
      <c r="C215" s="856" t="str">
        <f>IF($B215="","",INDEX('All CCC'!C$7:C$846,MATCH(WatchList!$B215,'All CCC'!$B$7:$B$846,0)))</f>
        <v/>
      </c>
      <c r="D215" s="856" t="str">
        <f>IF($B215="","",INDEX('All CCC'!D$7:D$846,MATCH(WatchList!$B215,'All CCC'!$B$7:$B$846,0)))</f>
        <v/>
      </c>
      <c r="E215" s="856" t="str">
        <f>IF($B215="","",INDEX('All CCC'!E$7:E$846,MATCH(WatchList!$B215,'All CCC'!$B$7:$B$846,0)))</f>
        <v/>
      </c>
      <c r="F215" s="856" t="str">
        <f>IF($B215="","",INDEX('All CCC'!F$7:F$846,MATCH(WatchList!$B215,'All CCC'!$B$7:$B$846,0)))</f>
        <v/>
      </c>
      <c r="G215" s="856" t="str">
        <f>IF($B215="","",INDEX('All CCC'!G$7:G$846,MATCH(WatchList!$B215,'All CCC'!$B$7:$B$846,0)))</f>
        <v/>
      </c>
      <c r="H215" s="856" t="str">
        <f>IF($B215="","",INDEX('All CCC'!H$7:H$846,MATCH(WatchList!$B215,'All CCC'!$B$7:$B$846,0)))</f>
        <v/>
      </c>
      <c r="I215" s="856" t="str">
        <f>IF($B215="","",INDEX('All CCC'!I$7:I$846,MATCH(WatchList!$B215,'All CCC'!$B$7:$B$846,0)))</f>
        <v/>
      </c>
      <c r="J215" s="856" t="str">
        <f>IF($B215="","",INDEX('All CCC'!J$7:J$846,MATCH(WatchList!$B215,'All CCC'!$B$7:$B$846,0)))</f>
        <v/>
      </c>
      <c r="K215" s="856" t="str">
        <f>IF($B215="","",INDEX('All CCC'!K$7:K$846,MATCH(WatchList!$B215,'All CCC'!$B$7:$B$846,0)))</f>
        <v/>
      </c>
      <c r="L215" s="856" t="str">
        <f>IF($B215="","",INDEX('All CCC'!L$7:L$846,MATCH(WatchList!$B215,'All CCC'!$B$7:$B$846,0)))</f>
        <v/>
      </c>
      <c r="M215" s="856" t="str">
        <f>IF($B215="","",INDEX('All CCC'!M$7:M$846,MATCH(WatchList!$B215,'All CCC'!$B$7:$B$846,0)))</f>
        <v/>
      </c>
      <c r="N215" s="856" t="str">
        <f>IF($B215="","",INDEX('All CCC'!N$7:N$846,MATCH(WatchList!$B215,'All CCC'!$B$7:$B$846,0)))</f>
        <v/>
      </c>
      <c r="O215" s="856" t="str">
        <f>IF($B215="","",INDEX('All CCC'!O$7:O$846,MATCH(WatchList!$B215,'All CCC'!$B$7:$B$846,0)))</f>
        <v/>
      </c>
      <c r="P215" s="857" t="str">
        <f>IF($B215="","",INDEX('All CCC'!P$7:P$846,MATCH(WatchList!$B215,'All CCC'!$B$7:$B$846,0)))</f>
        <v/>
      </c>
      <c r="Q215" s="857" t="str">
        <f>IF($B215="","",INDEX('All CCC'!Q$7:Q$846,MATCH(WatchList!$B215,'All CCC'!$B$7:$B$846,0)))</f>
        <v/>
      </c>
      <c r="R215" s="856" t="str">
        <f>IF($B215="","",INDEX('All CCC'!R$7:R$846,MATCH(WatchList!$B215,'All CCC'!$B$7:$B$846,0)))</f>
        <v/>
      </c>
      <c r="S215" s="856" t="str">
        <f>IF($B215="","",INDEX('All CCC'!S$7:S$846,MATCH(WatchList!$B215,'All CCC'!$B$7:$B$846,0)))</f>
        <v/>
      </c>
      <c r="T215" s="856" t="str">
        <f>IF($B215="","",INDEX('All CCC'!T$7:T$846,MATCH(WatchList!$B215,'All CCC'!$B$7:$B$846,0)))</f>
        <v/>
      </c>
      <c r="U215" s="856" t="str">
        <f>IF($B215="","",INDEX('All CCC'!U$7:U$846,MATCH(WatchList!$B215,'All CCC'!$B$7:$B$846,0)))</f>
        <v/>
      </c>
      <c r="V215" s="856" t="str">
        <f>IF($B215="","",INDEX('All CCC'!V$7:V$846,MATCH(WatchList!$B215,'All CCC'!$B$7:$B$846,0)))</f>
        <v/>
      </c>
      <c r="W215" s="856" t="str">
        <f>IF($B215="","",INDEX('All CCC'!W$7:W$846,MATCH(WatchList!$B215,'All CCC'!$B$7:$B$846,0)))</f>
        <v/>
      </c>
      <c r="X215" s="856" t="str">
        <f>IF($B215="","",INDEX('All CCC'!X$7:X$846,MATCH(WatchList!$B215,'All CCC'!$B$7:$B$846,0)))</f>
        <v/>
      </c>
      <c r="Y215" s="856" t="str">
        <f>IF($B215="","",INDEX('All CCC'!Y$7:Y$846,MATCH(WatchList!$B215,'All CCC'!$B$7:$B$846,0)))</f>
        <v/>
      </c>
      <c r="Z215" s="856" t="str">
        <f>IF($B215="","",INDEX('All CCC'!Z$7:Z$846,MATCH(WatchList!$B215,'All CCC'!$B$7:$B$846,0)))</f>
        <v/>
      </c>
      <c r="AA215" s="856" t="str">
        <f>IF($B215="","",INDEX('All CCC'!AA$7:AA$846,MATCH(WatchList!$B215,'All CCC'!$B$7:$B$846,0)))</f>
        <v/>
      </c>
      <c r="AB215" s="856" t="str">
        <f>IF($B215="","",INDEX('All CCC'!AB$7:AB$846,MATCH(WatchList!$B215,'All CCC'!$B$7:$B$846,0)))</f>
        <v/>
      </c>
      <c r="AC215" s="856" t="str">
        <f>IF($B215="","",INDEX('All CCC'!AC$7:AC$846,MATCH(WatchList!$B215,'All CCC'!$B$7:$B$846,0)))</f>
        <v/>
      </c>
      <c r="AD215" s="856" t="str">
        <f>IF($B215="","",INDEX('All CCC'!AD$7:AD$846,MATCH(WatchList!$B215,'All CCC'!$B$7:$B$846,0)))</f>
        <v/>
      </c>
      <c r="AE215" s="856" t="str">
        <f>IF($B215="","",INDEX('All CCC'!AE$7:AE$846,MATCH(WatchList!$B215,'All CCC'!$B$7:$B$846,0)))</f>
        <v/>
      </c>
      <c r="AF215" s="856" t="str">
        <f>IF($B215="","",INDEX('All CCC'!AF$7:AF$846,MATCH(WatchList!$B215,'All CCC'!$B$7:$B$846,0)))</f>
        <v/>
      </c>
      <c r="AG215" s="856" t="str">
        <f>IF($B215="","",INDEX('All CCC'!AG$7:AG$846,MATCH(WatchList!$B215,'All CCC'!$B$7:$B$846,0)))</f>
        <v/>
      </c>
      <c r="AH215" s="856" t="str">
        <f>IF($B215="","",INDEX('All CCC'!AH$7:AH$846,MATCH(WatchList!$B215,'All CCC'!$B$7:$B$846,0)))</f>
        <v/>
      </c>
      <c r="AI215" s="856" t="str">
        <f>IF($B215="","",INDEX('All CCC'!AI$7:AI$846,MATCH(WatchList!$B215,'All CCC'!$B$7:$B$846,0)))</f>
        <v/>
      </c>
      <c r="AJ215" s="856" t="str">
        <f>IF($B215="","",INDEX('All CCC'!AJ$7:AJ$846,MATCH(WatchList!$B215,'All CCC'!$B$7:$B$846,0)))</f>
        <v/>
      </c>
      <c r="AK215" s="856" t="str">
        <f>IF($B215="","",INDEX('All CCC'!AK$7:AK$846,MATCH(WatchList!$B215,'All CCC'!$B$7:$B$846,0)))</f>
        <v/>
      </c>
      <c r="AL215" s="856" t="str">
        <f>IF($B215="","",INDEX('All CCC'!AL$7:AL$846,MATCH(WatchList!$B215,'All CCC'!$B$7:$B$846,0)))</f>
        <v/>
      </c>
      <c r="AM215" s="856" t="str">
        <f>IF($B215="","",INDEX('All CCC'!AM$7:AM$846,MATCH(WatchList!$B215,'All CCC'!$B$7:$B$846,0)))</f>
        <v/>
      </c>
      <c r="AN215" s="856" t="str">
        <f>IF($B215="","",INDEX('All CCC'!AN$7:AN$846,MATCH(WatchList!$B215,'All CCC'!$B$7:$B$846,0)))</f>
        <v/>
      </c>
      <c r="AO215" s="856" t="str">
        <f>IF($B215="","",INDEX('All CCC'!AO$7:AO$846,MATCH(WatchList!$B215,'All CCC'!$B$7:$B$846,0)))</f>
        <v/>
      </c>
      <c r="AP215" s="856" t="str">
        <f>IF($B215="","",INDEX('All CCC'!AP$7:AP$846,MATCH(WatchList!$B215,'All CCC'!$B$7:$B$846,0)))</f>
        <v/>
      </c>
      <c r="AQ215" s="856" t="str">
        <f>IF($B215="","",INDEX('All CCC'!AQ$7:AQ$846,MATCH(WatchList!$B215,'All CCC'!$B$7:$B$846,0)))</f>
        <v/>
      </c>
      <c r="AR215" s="856" t="str">
        <f>IF($B215="","",INDEX('All CCC'!AR$7:AR$846,MATCH(WatchList!$B215,'All CCC'!$B$7:$B$846,0)))</f>
        <v/>
      </c>
      <c r="AS215" s="856" t="str">
        <f>IF($B215="","",INDEX('All CCC'!AS$7:AS$846,MATCH(WatchList!$B215,'All CCC'!$B$7:$B$846,0)))</f>
        <v/>
      </c>
      <c r="AT215" s="856" t="str">
        <f>IF($B215="","",INDEX('All CCC'!AT$7:AT$846,MATCH(WatchList!$B215,'All CCC'!$B$7:$B$846,0)))</f>
        <v/>
      </c>
      <c r="AU215" s="856" t="str">
        <f>IF($B215="","",INDEX('All CCC'!AU$7:AU$846,MATCH(WatchList!$B215,'All CCC'!$B$7:$B$846,0)))</f>
        <v/>
      </c>
      <c r="AV215" s="856" t="str">
        <f>IF($B215="","",INDEX('All CCC'!AV$7:AV$846,MATCH(WatchList!$B215,'All CCC'!$B$7:$B$846,0)))</f>
        <v/>
      </c>
      <c r="AW215" s="856" t="str">
        <f>IF($B215="","",INDEX('All CCC'!AW$7:AW$846,MATCH(WatchList!$B215,'All CCC'!$B$7:$B$846,0)))</f>
        <v/>
      </c>
      <c r="AX215" s="856" t="str">
        <f>IF($B215="","",INDEX('All CCC'!AX$7:AX$846,MATCH(WatchList!$B215,'All CCC'!$B$7:$B$846,0)))</f>
        <v/>
      </c>
      <c r="AY215" s="856" t="str">
        <f>IF($B215="","",INDEX('All CCC'!AY$7:AY$846,MATCH(WatchList!$B215,'All CCC'!$B$7:$B$846,0)))</f>
        <v/>
      </c>
      <c r="AZ215" s="856" t="str">
        <f>IF($B215="","",INDEX('All CCC'!AZ$7:AZ$846,MATCH(WatchList!$B215,'All CCC'!$B$7:$B$846,0)))</f>
        <v/>
      </c>
      <c r="BA215" s="856" t="str">
        <f>IF($B215="","",INDEX('All CCC'!BA$7:BA$846,MATCH(WatchList!$B215,'All CCC'!$B$7:$B$846,0)))</f>
        <v/>
      </c>
      <c r="BB215" s="856" t="str">
        <f>IF($B215="","",INDEX('All CCC'!BB$7:BB$846,MATCH(WatchList!$B215,'All CCC'!$B$7:$B$846,0)))</f>
        <v/>
      </c>
      <c r="BC215" s="856" t="str">
        <f>IF($B215="","",INDEX('All CCC'!BC$7:BC$846,MATCH(WatchList!$B215,'All CCC'!$B$7:$B$846,0)))</f>
        <v/>
      </c>
      <c r="BD215" s="856" t="str">
        <f>IF($B215="","",INDEX('All CCC'!BD$7:BD$846,MATCH(WatchList!$B215,'All CCC'!$B$7:$B$846,0)))</f>
        <v/>
      </c>
      <c r="BE215" s="856" t="str">
        <f>IF($B215="","",INDEX('All CCC'!BE$7:BE$846,MATCH(WatchList!$B215,'All CCC'!$B$7:$B$846,0)))</f>
        <v/>
      </c>
      <c r="BF215" s="856" t="str">
        <f>IF($B215="","",INDEX('All CCC'!BF$7:BF$846,MATCH(WatchList!$B215,'All CCC'!$B$7:$B$846,0)))</f>
        <v/>
      </c>
      <c r="BG215" s="856" t="str">
        <f>IF($B215="","",INDEX('All CCC'!BG$7:BG$846,MATCH(WatchList!$B215,'All CCC'!$B$7:$B$846,0)))</f>
        <v/>
      </c>
    </row>
    <row r="216" spans="1:59" x14ac:dyDescent="0.2">
      <c r="A216" s="550" t="str">
        <f>IF($B216="","",INDEX('All CCC'!A$7:A$846,MATCH(WatchList!$B216,'All CCC'!$B$7:$B$846,0)))</f>
        <v/>
      </c>
      <c r="B216" s="31"/>
      <c r="C216" s="856" t="str">
        <f>IF($B216="","",INDEX('All CCC'!C$7:C$846,MATCH(WatchList!$B216,'All CCC'!$B$7:$B$846,0)))</f>
        <v/>
      </c>
      <c r="D216" s="856" t="str">
        <f>IF($B216="","",INDEX('All CCC'!D$7:D$846,MATCH(WatchList!$B216,'All CCC'!$B$7:$B$846,0)))</f>
        <v/>
      </c>
      <c r="E216" s="856" t="str">
        <f>IF($B216="","",INDEX('All CCC'!E$7:E$846,MATCH(WatchList!$B216,'All CCC'!$B$7:$B$846,0)))</f>
        <v/>
      </c>
      <c r="F216" s="856" t="str">
        <f>IF($B216="","",INDEX('All CCC'!F$7:F$846,MATCH(WatchList!$B216,'All CCC'!$B$7:$B$846,0)))</f>
        <v/>
      </c>
      <c r="G216" s="856" t="str">
        <f>IF($B216="","",INDEX('All CCC'!G$7:G$846,MATCH(WatchList!$B216,'All CCC'!$B$7:$B$846,0)))</f>
        <v/>
      </c>
      <c r="H216" s="856" t="str">
        <f>IF($B216="","",INDEX('All CCC'!H$7:H$846,MATCH(WatchList!$B216,'All CCC'!$B$7:$B$846,0)))</f>
        <v/>
      </c>
      <c r="I216" s="856" t="str">
        <f>IF($B216="","",INDEX('All CCC'!I$7:I$846,MATCH(WatchList!$B216,'All CCC'!$B$7:$B$846,0)))</f>
        <v/>
      </c>
      <c r="J216" s="856" t="str">
        <f>IF($B216="","",INDEX('All CCC'!J$7:J$846,MATCH(WatchList!$B216,'All CCC'!$B$7:$B$846,0)))</f>
        <v/>
      </c>
      <c r="K216" s="856" t="str">
        <f>IF($B216="","",INDEX('All CCC'!K$7:K$846,MATCH(WatchList!$B216,'All CCC'!$B$7:$B$846,0)))</f>
        <v/>
      </c>
      <c r="L216" s="856" t="str">
        <f>IF($B216="","",INDEX('All CCC'!L$7:L$846,MATCH(WatchList!$B216,'All CCC'!$B$7:$B$846,0)))</f>
        <v/>
      </c>
      <c r="M216" s="856" t="str">
        <f>IF($B216="","",INDEX('All CCC'!M$7:M$846,MATCH(WatchList!$B216,'All CCC'!$B$7:$B$846,0)))</f>
        <v/>
      </c>
      <c r="N216" s="856" t="str">
        <f>IF($B216="","",INDEX('All CCC'!N$7:N$846,MATCH(WatchList!$B216,'All CCC'!$B$7:$B$846,0)))</f>
        <v/>
      </c>
      <c r="O216" s="856" t="str">
        <f>IF($B216="","",INDEX('All CCC'!O$7:O$846,MATCH(WatchList!$B216,'All CCC'!$B$7:$B$846,0)))</f>
        <v/>
      </c>
      <c r="P216" s="857" t="str">
        <f>IF($B216="","",INDEX('All CCC'!P$7:P$846,MATCH(WatchList!$B216,'All CCC'!$B$7:$B$846,0)))</f>
        <v/>
      </c>
      <c r="Q216" s="857" t="str">
        <f>IF($B216="","",INDEX('All CCC'!Q$7:Q$846,MATCH(WatchList!$B216,'All CCC'!$B$7:$B$846,0)))</f>
        <v/>
      </c>
      <c r="R216" s="856" t="str">
        <f>IF($B216="","",INDEX('All CCC'!R$7:R$846,MATCH(WatchList!$B216,'All CCC'!$B$7:$B$846,0)))</f>
        <v/>
      </c>
      <c r="S216" s="856" t="str">
        <f>IF($B216="","",INDEX('All CCC'!S$7:S$846,MATCH(WatchList!$B216,'All CCC'!$B$7:$B$846,0)))</f>
        <v/>
      </c>
      <c r="T216" s="856" t="str">
        <f>IF($B216="","",INDEX('All CCC'!T$7:T$846,MATCH(WatchList!$B216,'All CCC'!$B$7:$B$846,0)))</f>
        <v/>
      </c>
      <c r="U216" s="856" t="str">
        <f>IF($B216="","",INDEX('All CCC'!U$7:U$846,MATCH(WatchList!$B216,'All CCC'!$B$7:$B$846,0)))</f>
        <v/>
      </c>
      <c r="V216" s="856" t="str">
        <f>IF($B216="","",INDEX('All CCC'!V$7:V$846,MATCH(WatchList!$B216,'All CCC'!$B$7:$B$846,0)))</f>
        <v/>
      </c>
      <c r="W216" s="856" t="str">
        <f>IF($B216="","",INDEX('All CCC'!W$7:W$846,MATCH(WatchList!$B216,'All CCC'!$B$7:$B$846,0)))</f>
        <v/>
      </c>
      <c r="X216" s="856" t="str">
        <f>IF($B216="","",INDEX('All CCC'!X$7:X$846,MATCH(WatchList!$B216,'All CCC'!$B$7:$B$846,0)))</f>
        <v/>
      </c>
      <c r="Y216" s="856" t="str">
        <f>IF($B216="","",INDEX('All CCC'!Y$7:Y$846,MATCH(WatchList!$B216,'All CCC'!$B$7:$B$846,0)))</f>
        <v/>
      </c>
      <c r="Z216" s="856" t="str">
        <f>IF($B216="","",INDEX('All CCC'!Z$7:Z$846,MATCH(WatchList!$B216,'All CCC'!$B$7:$B$846,0)))</f>
        <v/>
      </c>
      <c r="AA216" s="856" t="str">
        <f>IF($B216="","",INDEX('All CCC'!AA$7:AA$846,MATCH(WatchList!$B216,'All CCC'!$B$7:$B$846,0)))</f>
        <v/>
      </c>
      <c r="AB216" s="856" t="str">
        <f>IF($B216="","",INDEX('All CCC'!AB$7:AB$846,MATCH(WatchList!$B216,'All CCC'!$B$7:$B$846,0)))</f>
        <v/>
      </c>
      <c r="AC216" s="856" t="str">
        <f>IF($B216="","",INDEX('All CCC'!AC$7:AC$846,MATCH(WatchList!$B216,'All CCC'!$B$7:$B$846,0)))</f>
        <v/>
      </c>
      <c r="AD216" s="856" t="str">
        <f>IF($B216="","",INDEX('All CCC'!AD$7:AD$846,MATCH(WatchList!$B216,'All CCC'!$B$7:$B$846,0)))</f>
        <v/>
      </c>
      <c r="AE216" s="856" t="str">
        <f>IF($B216="","",INDEX('All CCC'!AE$7:AE$846,MATCH(WatchList!$B216,'All CCC'!$B$7:$B$846,0)))</f>
        <v/>
      </c>
      <c r="AF216" s="856" t="str">
        <f>IF($B216="","",INDEX('All CCC'!AF$7:AF$846,MATCH(WatchList!$B216,'All CCC'!$B$7:$B$846,0)))</f>
        <v/>
      </c>
      <c r="AG216" s="856" t="str">
        <f>IF($B216="","",INDEX('All CCC'!AG$7:AG$846,MATCH(WatchList!$B216,'All CCC'!$B$7:$B$846,0)))</f>
        <v/>
      </c>
      <c r="AH216" s="856" t="str">
        <f>IF($B216="","",INDEX('All CCC'!AH$7:AH$846,MATCH(WatchList!$B216,'All CCC'!$B$7:$B$846,0)))</f>
        <v/>
      </c>
      <c r="AI216" s="856" t="str">
        <f>IF($B216="","",INDEX('All CCC'!AI$7:AI$846,MATCH(WatchList!$B216,'All CCC'!$B$7:$B$846,0)))</f>
        <v/>
      </c>
      <c r="AJ216" s="856" t="str">
        <f>IF($B216="","",INDEX('All CCC'!AJ$7:AJ$846,MATCH(WatchList!$B216,'All CCC'!$B$7:$B$846,0)))</f>
        <v/>
      </c>
      <c r="AK216" s="856" t="str">
        <f>IF($B216="","",INDEX('All CCC'!AK$7:AK$846,MATCH(WatchList!$B216,'All CCC'!$B$7:$B$846,0)))</f>
        <v/>
      </c>
      <c r="AL216" s="856" t="str">
        <f>IF($B216="","",INDEX('All CCC'!AL$7:AL$846,MATCH(WatchList!$B216,'All CCC'!$B$7:$B$846,0)))</f>
        <v/>
      </c>
      <c r="AM216" s="856" t="str">
        <f>IF($B216="","",INDEX('All CCC'!AM$7:AM$846,MATCH(WatchList!$B216,'All CCC'!$B$7:$B$846,0)))</f>
        <v/>
      </c>
      <c r="AN216" s="856" t="str">
        <f>IF($B216="","",INDEX('All CCC'!AN$7:AN$846,MATCH(WatchList!$B216,'All CCC'!$B$7:$B$846,0)))</f>
        <v/>
      </c>
      <c r="AO216" s="856" t="str">
        <f>IF($B216="","",INDEX('All CCC'!AO$7:AO$846,MATCH(WatchList!$B216,'All CCC'!$B$7:$B$846,0)))</f>
        <v/>
      </c>
      <c r="AP216" s="856" t="str">
        <f>IF($B216="","",INDEX('All CCC'!AP$7:AP$846,MATCH(WatchList!$B216,'All CCC'!$B$7:$B$846,0)))</f>
        <v/>
      </c>
      <c r="AQ216" s="856" t="str">
        <f>IF($B216="","",INDEX('All CCC'!AQ$7:AQ$846,MATCH(WatchList!$B216,'All CCC'!$B$7:$B$846,0)))</f>
        <v/>
      </c>
      <c r="AR216" s="856" t="str">
        <f>IF($B216="","",INDEX('All CCC'!AR$7:AR$846,MATCH(WatchList!$B216,'All CCC'!$B$7:$B$846,0)))</f>
        <v/>
      </c>
      <c r="AS216" s="856" t="str">
        <f>IF($B216="","",INDEX('All CCC'!AS$7:AS$846,MATCH(WatchList!$B216,'All CCC'!$B$7:$B$846,0)))</f>
        <v/>
      </c>
      <c r="AT216" s="856" t="str">
        <f>IF($B216="","",INDEX('All CCC'!AT$7:AT$846,MATCH(WatchList!$B216,'All CCC'!$B$7:$B$846,0)))</f>
        <v/>
      </c>
      <c r="AU216" s="856" t="str">
        <f>IF($B216="","",INDEX('All CCC'!AU$7:AU$846,MATCH(WatchList!$B216,'All CCC'!$B$7:$B$846,0)))</f>
        <v/>
      </c>
      <c r="AV216" s="856" t="str">
        <f>IF($B216="","",INDEX('All CCC'!AV$7:AV$846,MATCH(WatchList!$B216,'All CCC'!$B$7:$B$846,0)))</f>
        <v/>
      </c>
      <c r="AW216" s="856" t="str">
        <f>IF($B216="","",INDEX('All CCC'!AW$7:AW$846,MATCH(WatchList!$B216,'All CCC'!$B$7:$B$846,0)))</f>
        <v/>
      </c>
      <c r="AX216" s="856" t="str">
        <f>IF($B216="","",INDEX('All CCC'!AX$7:AX$846,MATCH(WatchList!$B216,'All CCC'!$B$7:$B$846,0)))</f>
        <v/>
      </c>
      <c r="AY216" s="856" t="str">
        <f>IF($B216="","",INDEX('All CCC'!AY$7:AY$846,MATCH(WatchList!$B216,'All CCC'!$B$7:$B$846,0)))</f>
        <v/>
      </c>
      <c r="AZ216" s="856" t="str">
        <f>IF($B216="","",INDEX('All CCC'!AZ$7:AZ$846,MATCH(WatchList!$B216,'All CCC'!$B$7:$B$846,0)))</f>
        <v/>
      </c>
      <c r="BA216" s="856" t="str">
        <f>IF($B216="","",INDEX('All CCC'!BA$7:BA$846,MATCH(WatchList!$B216,'All CCC'!$B$7:$B$846,0)))</f>
        <v/>
      </c>
      <c r="BB216" s="856" t="str">
        <f>IF($B216="","",INDEX('All CCC'!BB$7:BB$846,MATCH(WatchList!$B216,'All CCC'!$B$7:$B$846,0)))</f>
        <v/>
      </c>
      <c r="BC216" s="856" t="str">
        <f>IF($B216="","",INDEX('All CCC'!BC$7:BC$846,MATCH(WatchList!$B216,'All CCC'!$B$7:$B$846,0)))</f>
        <v/>
      </c>
      <c r="BD216" s="856" t="str">
        <f>IF($B216="","",INDEX('All CCC'!BD$7:BD$846,MATCH(WatchList!$B216,'All CCC'!$B$7:$B$846,0)))</f>
        <v/>
      </c>
      <c r="BE216" s="856" t="str">
        <f>IF($B216="","",INDEX('All CCC'!BE$7:BE$846,MATCH(WatchList!$B216,'All CCC'!$B$7:$B$846,0)))</f>
        <v/>
      </c>
      <c r="BF216" s="856" t="str">
        <f>IF($B216="","",INDEX('All CCC'!BF$7:BF$846,MATCH(WatchList!$B216,'All CCC'!$B$7:$B$846,0)))</f>
        <v/>
      </c>
      <c r="BG216" s="856" t="str">
        <f>IF($B216="","",INDEX('All CCC'!BG$7:BG$846,MATCH(WatchList!$B216,'All CCC'!$B$7:$B$846,0)))</f>
        <v/>
      </c>
    </row>
    <row r="217" spans="1:59" x14ac:dyDescent="0.2">
      <c r="A217" s="550" t="str">
        <f>IF($B217="","",INDEX('All CCC'!A$7:A$846,MATCH(WatchList!$B217,'All CCC'!$B$7:$B$846,0)))</f>
        <v/>
      </c>
      <c r="B217" s="31"/>
      <c r="C217" s="856" t="str">
        <f>IF($B217="","",INDEX('All CCC'!C$7:C$846,MATCH(WatchList!$B217,'All CCC'!$B$7:$B$846,0)))</f>
        <v/>
      </c>
      <c r="D217" s="856" t="str">
        <f>IF($B217="","",INDEX('All CCC'!D$7:D$846,MATCH(WatchList!$B217,'All CCC'!$B$7:$B$846,0)))</f>
        <v/>
      </c>
      <c r="E217" s="856" t="str">
        <f>IF($B217="","",INDEX('All CCC'!E$7:E$846,MATCH(WatchList!$B217,'All CCC'!$B$7:$B$846,0)))</f>
        <v/>
      </c>
      <c r="F217" s="856" t="str">
        <f>IF($B217="","",INDEX('All CCC'!F$7:F$846,MATCH(WatchList!$B217,'All CCC'!$B$7:$B$846,0)))</f>
        <v/>
      </c>
      <c r="G217" s="856" t="str">
        <f>IF($B217="","",INDEX('All CCC'!G$7:G$846,MATCH(WatchList!$B217,'All CCC'!$B$7:$B$846,0)))</f>
        <v/>
      </c>
      <c r="H217" s="856" t="str">
        <f>IF($B217="","",INDEX('All CCC'!H$7:H$846,MATCH(WatchList!$B217,'All CCC'!$B$7:$B$846,0)))</f>
        <v/>
      </c>
      <c r="I217" s="856" t="str">
        <f>IF($B217="","",INDEX('All CCC'!I$7:I$846,MATCH(WatchList!$B217,'All CCC'!$B$7:$B$846,0)))</f>
        <v/>
      </c>
      <c r="J217" s="856" t="str">
        <f>IF($B217="","",INDEX('All CCC'!J$7:J$846,MATCH(WatchList!$B217,'All CCC'!$B$7:$B$846,0)))</f>
        <v/>
      </c>
      <c r="K217" s="856" t="str">
        <f>IF($B217="","",INDEX('All CCC'!K$7:K$846,MATCH(WatchList!$B217,'All CCC'!$B$7:$B$846,0)))</f>
        <v/>
      </c>
      <c r="L217" s="856" t="str">
        <f>IF($B217="","",INDEX('All CCC'!L$7:L$846,MATCH(WatchList!$B217,'All CCC'!$B$7:$B$846,0)))</f>
        <v/>
      </c>
      <c r="M217" s="856" t="str">
        <f>IF($B217="","",INDEX('All CCC'!M$7:M$846,MATCH(WatchList!$B217,'All CCC'!$B$7:$B$846,0)))</f>
        <v/>
      </c>
      <c r="N217" s="856" t="str">
        <f>IF($B217="","",INDEX('All CCC'!N$7:N$846,MATCH(WatchList!$B217,'All CCC'!$B$7:$B$846,0)))</f>
        <v/>
      </c>
      <c r="O217" s="856" t="str">
        <f>IF($B217="","",INDEX('All CCC'!O$7:O$846,MATCH(WatchList!$B217,'All CCC'!$B$7:$B$846,0)))</f>
        <v/>
      </c>
      <c r="P217" s="857" t="str">
        <f>IF($B217="","",INDEX('All CCC'!P$7:P$846,MATCH(WatchList!$B217,'All CCC'!$B$7:$B$846,0)))</f>
        <v/>
      </c>
      <c r="Q217" s="857" t="str">
        <f>IF($B217="","",INDEX('All CCC'!Q$7:Q$846,MATCH(WatchList!$B217,'All CCC'!$B$7:$B$846,0)))</f>
        <v/>
      </c>
      <c r="R217" s="856" t="str">
        <f>IF($B217="","",INDEX('All CCC'!R$7:R$846,MATCH(WatchList!$B217,'All CCC'!$B$7:$B$846,0)))</f>
        <v/>
      </c>
      <c r="S217" s="856" t="str">
        <f>IF($B217="","",INDEX('All CCC'!S$7:S$846,MATCH(WatchList!$B217,'All CCC'!$B$7:$B$846,0)))</f>
        <v/>
      </c>
      <c r="T217" s="856" t="str">
        <f>IF($B217="","",INDEX('All CCC'!T$7:T$846,MATCH(WatchList!$B217,'All CCC'!$B$7:$B$846,0)))</f>
        <v/>
      </c>
      <c r="U217" s="856" t="str">
        <f>IF($B217="","",INDEX('All CCC'!U$7:U$846,MATCH(WatchList!$B217,'All CCC'!$B$7:$B$846,0)))</f>
        <v/>
      </c>
      <c r="V217" s="856" t="str">
        <f>IF($B217="","",INDEX('All CCC'!V$7:V$846,MATCH(WatchList!$B217,'All CCC'!$B$7:$B$846,0)))</f>
        <v/>
      </c>
      <c r="W217" s="856" t="str">
        <f>IF($B217="","",INDEX('All CCC'!W$7:W$846,MATCH(WatchList!$B217,'All CCC'!$B$7:$B$846,0)))</f>
        <v/>
      </c>
      <c r="X217" s="856" t="str">
        <f>IF($B217="","",INDEX('All CCC'!X$7:X$846,MATCH(WatchList!$B217,'All CCC'!$B$7:$B$846,0)))</f>
        <v/>
      </c>
      <c r="Y217" s="856" t="str">
        <f>IF($B217="","",INDEX('All CCC'!Y$7:Y$846,MATCH(WatchList!$B217,'All CCC'!$B$7:$B$846,0)))</f>
        <v/>
      </c>
      <c r="Z217" s="856" t="str">
        <f>IF($B217="","",INDEX('All CCC'!Z$7:Z$846,MATCH(WatchList!$B217,'All CCC'!$B$7:$B$846,0)))</f>
        <v/>
      </c>
      <c r="AA217" s="856" t="str">
        <f>IF($B217="","",INDEX('All CCC'!AA$7:AA$846,MATCH(WatchList!$B217,'All CCC'!$B$7:$B$846,0)))</f>
        <v/>
      </c>
      <c r="AB217" s="856" t="str">
        <f>IF($B217="","",INDEX('All CCC'!AB$7:AB$846,MATCH(WatchList!$B217,'All CCC'!$B$7:$B$846,0)))</f>
        <v/>
      </c>
      <c r="AC217" s="856" t="str">
        <f>IF($B217="","",INDEX('All CCC'!AC$7:AC$846,MATCH(WatchList!$B217,'All CCC'!$B$7:$B$846,0)))</f>
        <v/>
      </c>
      <c r="AD217" s="856" t="str">
        <f>IF($B217="","",INDEX('All CCC'!AD$7:AD$846,MATCH(WatchList!$B217,'All CCC'!$B$7:$B$846,0)))</f>
        <v/>
      </c>
      <c r="AE217" s="856" t="str">
        <f>IF($B217="","",INDEX('All CCC'!AE$7:AE$846,MATCH(WatchList!$B217,'All CCC'!$B$7:$B$846,0)))</f>
        <v/>
      </c>
      <c r="AF217" s="856" t="str">
        <f>IF($B217="","",INDEX('All CCC'!AF$7:AF$846,MATCH(WatchList!$B217,'All CCC'!$B$7:$B$846,0)))</f>
        <v/>
      </c>
      <c r="AG217" s="856" t="str">
        <f>IF($B217="","",INDEX('All CCC'!AG$7:AG$846,MATCH(WatchList!$B217,'All CCC'!$B$7:$B$846,0)))</f>
        <v/>
      </c>
      <c r="AH217" s="856" t="str">
        <f>IF($B217="","",INDEX('All CCC'!AH$7:AH$846,MATCH(WatchList!$B217,'All CCC'!$B$7:$B$846,0)))</f>
        <v/>
      </c>
      <c r="AI217" s="856" t="str">
        <f>IF($B217="","",INDEX('All CCC'!AI$7:AI$846,MATCH(WatchList!$B217,'All CCC'!$B$7:$B$846,0)))</f>
        <v/>
      </c>
      <c r="AJ217" s="856" t="str">
        <f>IF($B217="","",INDEX('All CCC'!AJ$7:AJ$846,MATCH(WatchList!$B217,'All CCC'!$B$7:$B$846,0)))</f>
        <v/>
      </c>
      <c r="AK217" s="856" t="str">
        <f>IF($B217="","",INDEX('All CCC'!AK$7:AK$846,MATCH(WatchList!$B217,'All CCC'!$B$7:$B$846,0)))</f>
        <v/>
      </c>
      <c r="AL217" s="856" t="str">
        <f>IF($B217="","",INDEX('All CCC'!AL$7:AL$846,MATCH(WatchList!$B217,'All CCC'!$B$7:$B$846,0)))</f>
        <v/>
      </c>
      <c r="AM217" s="856" t="str">
        <f>IF($B217="","",INDEX('All CCC'!AM$7:AM$846,MATCH(WatchList!$B217,'All CCC'!$B$7:$B$846,0)))</f>
        <v/>
      </c>
      <c r="AN217" s="856" t="str">
        <f>IF($B217="","",INDEX('All CCC'!AN$7:AN$846,MATCH(WatchList!$B217,'All CCC'!$B$7:$B$846,0)))</f>
        <v/>
      </c>
      <c r="AO217" s="856" t="str">
        <f>IF($B217="","",INDEX('All CCC'!AO$7:AO$846,MATCH(WatchList!$B217,'All CCC'!$B$7:$B$846,0)))</f>
        <v/>
      </c>
      <c r="AP217" s="856" t="str">
        <f>IF($B217="","",INDEX('All CCC'!AP$7:AP$846,MATCH(WatchList!$B217,'All CCC'!$B$7:$B$846,0)))</f>
        <v/>
      </c>
      <c r="AQ217" s="856" t="str">
        <f>IF($B217="","",INDEX('All CCC'!AQ$7:AQ$846,MATCH(WatchList!$B217,'All CCC'!$B$7:$B$846,0)))</f>
        <v/>
      </c>
      <c r="AR217" s="856" t="str">
        <f>IF($B217="","",INDEX('All CCC'!AR$7:AR$846,MATCH(WatchList!$B217,'All CCC'!$B$7:$B$846,0)))</f>
        <v/>
      </c>
      <c r="AS217" s="856" t="str">
        <f>IF($B217="","",INDEX('All CCC'!AS$7:AS$846,MATCH(WatchList!$B217,'All CCC'!$B$7:$B$846,0)))</f>
        <v/>
      </c>
      <c r="AT217" s="856" t="str">
        <f>IF($B217="","",INDEX('All CCC'!AT$7:AT$846,MATCH(WatchList!$B217,'All CCC'!$B$7:$B$846,0)))</f>
        <v/>
      </c>
      <c r="AU217" s="856" t="str">
        <f>IF($B217="","",INDEX('All CCC'!AU$7:AU$846,MATCH(WatchList!$B217,'All CCC'!$B$7:$B$846,0)))</f>
        <v/>
      </c>
      <c r="AV217" s="856" t="str">
        <f>IF($B217="","",INDEX('All CCC'!AV$7:AV$846,MATCH(WatchList!$B217,'All CCC'!$B$7:$B$846,0)))</f>
        <v/>
      </c>
      <c r="AW217" s="856" t="str">
        <f>IF($B217="","",INDEX('All CCC'!AW$7:AW$846,MATCH(WatchList!$B217,'All CCC'!$B$7:$B$846,0)))</f>
        <v/>
      </c>
      <c r="AX217" s="856" t="str">
        <f>IF($B217="","",INDEX('All CCC'!AX$7:AX$846,MATCH(WatchList!$B217,'All CCC'!$B$7:$B$846,0)))</f>
        <v/>
      </c>
      <c r="AY217" s="856" t="str">
        <f>IF($B217="","",INDEX('All CCC'!AY$7:AY$846,MATCH(WatchList!$B217,'All CCC'!$B$7:$B$846,0)))</f>
        <v/>
      </c>
      <c r="AZ217" s="856" t="str">
        <f>IF($B217="","",INDEX('All CCC'!AZ$7:AZ$846,MATCH(WatchList!$B217,'All CCC'!$B$7:$B$846,0)))</f>
        <v/>
      </c>
      <c r="BA217" s="856" t="str">
        <f>IF($B217="","",INDEX('All CCC'!BA$7:BA$846,MATCH(WatchList!$B217,'All CCC'!$B$7:$B$846,0)))</f>
        <v/>
      </c>
      <c r="BB217" s="856" t="str">
        <f>IF($B217="","",INDEX('All CCC'!BB$7:BB$846,MATCH(WatchList!$B217,'All CCC'!$B$7:$B$846,0)))</f>
        <v/>
      </c>
      <c r="BC217" s="856" t="str">
        <f>IF($B217="","",INDEX('All CCC'!BC$7:BC$846,MATCH(WatchList!$B217,'All CCC'!$B$7:$B$846,0)))</f>
        <v/>
      </c>
      <c r="BD217" s="856" t="str">
        <f>IF($B217="","",INDEX('All CCC'!BD$7:BD$846,MATCH(WatchList!$B217,'All CCC'!$B$7:$B$846,0)))</f>
        <v/>
      </c>
      <c r="BE217" s="856" t="str">
        <f>IF($B217="","",INDEX('All CCC'!BE$7:BE$846,MATCH(WatchList!$B217,'All CCC'!$B$7:$B$846,0)))</f>
        <v/>
      </c>
      <c r="BF217" s="856" t="str">
        <f>IF($B217="","",INDEX('All CCC'!BF$7:BF$846,MATCH(WatchList!$B217,'All CCC'!$B$7:$B$846,0)))</f>
        <v/>
      </c>
      <c r="BG217" s="856" t="str">
        <f>IF($B217="","",INDEX('All CCC'!BG$7:BG$846,MATCH(WatchList!$B217,'All CCC'!$B$7:$B$846,0)))</f>
        <v/>
      </c>
    </row>
    <row r="218" spans="1:59" x14ac:dyDescent="0.2">
      <c r="A218" s="550" t="str">
        <f>IF($B218="","",INDEX('All CCC'!A$7:A$846,MATCH(WatchList!$B218,'All CCC'!$B$7:$B$846,0)))</f>
        <v/>
      </c>
      <c r="B218" s="31"/>
      <c r="C218" s="856" t="str">
        <f>IF($B218="","",INDEX('All CCC'!C$7:C$846,MATCH(WatchList!$B218,'All CCC'!$B$7:$B$846,0)))</f>
        <v/>
      </c>
      <c r="D218" s="856" t="str">
        <f>IF($B218="","",INDEX('All CCC'!D$7:D$846,MATCH(WatchList!$B218,'All CCC'!$B$7:$B$846,0)))</f>
        <v/>
      </c>
      <c r="E218" s="856" t="str">
        <f>IF($B218="","",INDEX('All CCC'!E$7:E$846,MATCH(WatchList!$B218,'All CCC'!$B$7:$B$846,0)))</f>
        <v/>
      </c>
      <c r="F218" s="856" t="str">
        <f>IF($B218="","",INDEX('All CCC'!F$7:F$846,MATCH(WatchList!$B218,'All CCC'!$B$7:$B$846,0)))</f>
        <v/>
      </c>
      <c r="G218" s="856" t="str">
        <f>IF($B218="","",INDEX('All CCC'!G$7:G$846,MATCH(WatchList!$B218,'All CCC'!$B$7:$B$846,0)))</f>
        <v/>
      </c>
      <c r="H218" s="856" t="str">
        <f>IF($B218="","",INDEX('All CCC'!H$7:H$846,MATCH(WatchList!$B218,'All CCC'!$B$7:$B$846,0)))</f>
        <v/>
      </c>
      <c r="I218" s="856" t="str">
        <f>IF($B218="","",INDEX('All CCC'!I$7:I$846,MATCH(WatchList!$B218,'All CCC'!$B$7:$B$846,0)))</f>
        <v/>
      </c>
      <c r="J218" s="856" t="str">
        <f>IF($B218="","",INDEX('All CCC'!J$7:J$846,MATCH(WatchList!$B218,'All CCC'!$B$7:$B$846,0)))</f>
        <v/>
      </c>
      <c r="K218" s="856" t="str">
        <f>IF($B218="","",INDEX('All CCC'!K$7:K$846,MATCH(WatchList!$B218,'All CCC'!$B$7:$B$846,0)))</f>
        <v/>
      </c>
      <c r="L218" s="856" t="str">
        <f>IF($B218="","",INDEX('All CCC'!L$7:L$846,MATCH(WatchList!$B218,'All CCC'!$B$7:$B$846,0)))</f>
        <v/>
      </c>
      <c r="M218" s="856" t="str">
        <f>IF($B218="","",INDEX('All CCC'!M$7:M$846,MATCH(WatchList!$B218,'All CCC'!$B$7:$B$846,0)))</f>
        <v/>
      </c>
      <c r="N218" s="856" t="str">
        <f>IF($B218="","",INDEX('All CCC'!N$7:N$846,MATCH(WatchList!$B218,'All CCC'!$B$7:$B$846,0)))</f>
        <v/>
      </c>
      <c r="O218" s="856" t="str">
        <f>IF($B218="","",INDEX('All CCC'!O$7:O$846,MATCH(WatchList!$B218,'All CCC'!$B$7:$B$846,0)))</f>
        <v/>
      </c>
      <c r="P218" s="857" t="str">
        <f>IF($B218="","",INDEX('All CCC'!P$7:P$846,MATCH(WatchList!$B218,'All CCC'!$B$7:$B$846,0)))</f>
        <v/>
      </c>
      <c r="Q218" s="857" t="str">
        <f>IF($B218="","",INDEX('All CCC'!Q$7:Q$846,MATCH(WatchList!$B218,'All CCC'!$B$7:$B$846,0)))</f>
        <v/>
      </c>
      <c r="R218" s="856" t="str">
        <f>IF($B218="","",INDEX('All CCC'!R$7:R$846,MATCH(WatchList!$B218,'All CCC'!$B$7:$B$846,0)))</f>
        <v/>
      </c>
      <c r="S218" s="856" t="str">
        <f>IF($B218="","",INDEX('All CCC'!S$7:S$846,MATCH(WatchList!$B218,'All CCC'!$B$7:$B$846,0)))</f>
        <v/>
      </c>
      <c r="T218" s="856" t="str">
        <f>IF($B218="","",INDEX('All CCC'!T$7:T$846,MATCH(WatchList!$B218,'All CCC'!$B$7:$B$846,0)))</f>
        <v/>
      </c>
      <c r="U218" s="856" t="str">
        <f>IF($B218="","",INDEX('All CCC'!U$7:U$846,MATCH(WatchList!$B218,'All CCC'!$B$7:$B$846,0)))</f>
        <v/>
      </c>
      <c r="V218" s="856" t="str">
        <f>IF($B218="","",INDEX('All CCC'!V$7:V$846,MATCH(WatchList!$B218,'All CCC'!$B$7:$B$846,0)))</f>
        <v/>
      </c>
      <c r="W218" s="856" t="str">
        <f>IF($B218="","",INDEX('All CCC'!W$7:W$846,MATCH(WatchList!$B218,'All CCC'!$B$7:$B$846,0)))</f>
        <v/>
      </c>
      <c r="X218" s="856" t="str">
        <f>IF($B218="","",INDEX('All CCC'!X$7:X$846,MATCH(WatchList!$B218,'All CCC'!$B$7:$B$846,0)))</f>
        <v/>
      </c>
      <c r="Y218" s="856" t="str">
        <f>IF($B218="","",INDEX('All CCC'!Y$7:Y$846,MATCH(WatchList!$B218,'All CCC'!$B$7:$B$846,0)))</f>
        <v/>
      </c>
      <c r="Z218" s="856" t="str">
        <f>IF($B218="","",INDEX('All CCC'!Z$7:Z$846,MATCH(WatchList!$B218,'All CCC'!$B$7:$B$846,0)))</f>
        <v/>
      </c>
      <c r="AA218" s="856" t="str">
        <f>IF($B218="","",INDEX('All CCC'!AA$7:AA$846,MATCH(WatchList!$B218,'All CCC'!$B$7:$B$846,0)))</f>
        <v/>
      </c>
      <c r="AB218" s="856" t="str">
        <f>IF($B218="","",INDEX('All CCC'!AB$7:AB$846,MATCH(WatchList!$B218,'All CCC'!$B$7:$B$846,0)))</f>
        <v/>
      </c>
      <c r="AC218" s="856" t="str">
        <f>IF($B218="","",INDEX('All CCC'!AC$7:AC$846,MATCH(WatchList!$B218,'All CCC'!$B$7:$B$846,0)))</f>
        <v/>
      </c>
      <c r="AD218" s="856" t="str">
        <f>IF($B218="","",INDEX('All CCC'!AD$7:AD$846,MATCH(WatchList!$B218,'All CCC'!$B$7:$B$846,0)))</f>
        <v/>
      </c>
      <c r="AE218" s="856" t="str">
        <f>IF($B218="","",INDEX('All CCC'!AE$7:AE$846,MATCH(WatchList!$B218,'All CCC'!$B$7:$B$846,0)))</f>
        <v/>
      </c>
      <c r="AF218" s="856" t="str">
        <f>IF($B218="","",INDEX('All CCC'!AF$7:AF$846,MATCH(WatchList!$B218,'All CCC'!$B$7:$B$846,0)))</f>
        <v/>
      </c>
      <c r="AG218" s="856" t="str">
        <f>IF($B218="","",INDEX('All CCC'!AG$7:AG$846,MATCH(WatchList!$B218,'All CCC'!$B$7:$B$846,0)))</f>
        <v/>
      </c>
      <c r="AH218" s="856" t="str">
        <f>IF($B218="","",INDEX('All CCC'!AH$7:AH$846,MATCH(WatchList!$B218,'All CCC'!$B$7:$B$846,0)))</f>
        <v/>
      </c>
      <c r="AI218" s="856" t="str">
        <f>IF($B218="","",INDEX('All CCC'!AI$7:AI$846,MATCH(WatchList!$B218,'All CCC'!$B$7:$B$846,0)))</f>
        <v/>
      </c>
      <c r="AJ218" s="856" t="str">
        <f>IF($B218="","",INDEX('All CCC'!AJ$7:AJ$846,MATCH(WatchList!$B218,'All CCC'!$B$7:$B$846,0)))</f>
        <v/>
      </c>
      <c r="AK218" s="856" t="str">
        <f>IF($B218="","",INDEX('All CCC'!AK$7:AK$846,MATCH(WatchList!$B218,'All CCC'!$B$7:$B$846,0)))</f>
        <v/>
      </c>
      <c r="AL218" s="856" t="str">
        <f>IF($B218="","",INDEX('All CCC'!AL$7:AL$846,MATCH(WatchList!$B218,'All CCC'!$B$7:$B$846,0)))</f>
        <v/>
      </c>
      <c r="AM218" s="856" t="str">
        <f>IF($B218="","",INDEX('All CCC'!AM$7:AM$846,MATCH(WatchList!$B218,'All CCC'!$B$7:$B$846,0)))</f>
        <v/>
      </c>
      <c r="AN218" s="856" t="str">
        <f>IF($B218="","",INDEX('All CCC'!AN$7:AN$846,MATCH(WatchList!$B218,'All CCC'!$B$7:$B$846,0)))</f>
        <v/>
      </c>
      <c r="AO218" s="856" t="str">
        <f>IF($B218="","",INDEX('All CCC'!AO$7:AO$846,MATCH(WatchList!$B218,'All CCC'!$B$7:$B$846,0)))</f>
        <v/>
      </c>
      <c r="AP218" s="856" t="str">
        <f>IF($B218="","",INDEX('All CCC'!AP$7:AP$846,MATCH(WatchList!$B218,'All CCC'!$B$7:$B$846,0)))</f>
        <v/>
      </c>
      <c r="AQ218" s="856" t="str">
        <f>IF($B218="","",INDEX('All CCC'!AQ$7:AQ$846,MATCH(WatchList!$B218,'All CCC'!$B$7:$B$846,0)))</f>
        <v/>
      </c>
      <c r="AR218" s="856" t="str">
        <f>IF($B218="","",INDEX('All CCC'!AR$7:AR$846,MATCH(WatchList!$B218,'All CCC'!$B$7:$B$846,0)))</f>
        <v/>
      </c>
      <c r="AS218" s="856" t="str">
        <f>IF($B218="","",INDEX('All CCC'!AS$7:AS$846,MATCH(WatchList!$B218,'All CCC'!$B$7:$B$846,0)))</f>
        <v/>
      </c>
      <c r="AT218" s="856" t="str">
        <f>IF($B218="","",INDEX('All CCC'!AT$7:AT$846,MATCH(WatchList!$B218,'All CCC'!$B$7:$B$846,0)))</f>
        <v/>
      </c>
      <c r="AU218" s="856" t="str">
        <f>IF($B218="","",INDEX('All CCC'!AU$7:AU$846,MATCH(WatchList!$B218,'All CCC'!$B$7:$B$846,0)))</f>
        <v/>
      </c>
      <c r="AV218" s="856" t="str">
        <f>IF($B218="","",INDEX('All CCC'!AV$7:AV$846,MATCH(WatchList!$B218,'All CCC'!$B$7:$B$846,0)))</f>
        <v/>
      </c>
      <c r="AW218" s="856" t="str">
        <f>IF($B218="","",INDEX('All CCC'!AW$7:AW$846,MATCH(WatchList!$B218,'All CCC'!$B$7:$B$846,0)))</f>
        <v/>
      </c>
      <c r="AX218" s="856" t="str">
        <f>IF($B218="","",INDEX('All CCC'!AX$7:AX$846,MATCH(WatchList!$B218,'All CCC'!$B$7:$B$846,0)))</f>
        <v/>
      </c>
      <c r="AY218" s="856" t="str">
        <f>IF($B218="","",INDEX('All CCC'!AY$7:AY$846,MATCH(WatchList!$B218,'All CCC'!$B$7:$B$846,0)))</f>
        <v/>
      </c>
      <c r="AZ218" s="856" t="str">
        <f>IF($B218="","",INDEX('All CCC'!AZ$7:AZ$846,MATCH(WatchList!$B218,'All CCC'!$B$7:$B$846,0)))</f>
        <v/>
      </c>
      <c r="BA218" s="856" t="str">
        <f>IF($B218="","",INDEX('All CCC'!BA$7:BA$846,MATCH(WatchList!$B218,'All CCC'!$B$7:$B$846,0)))</f>
        <v/>
      </c>
      <c r="BB218" s="856" t="str">
        <f>IF($B218="","",INDEX('All CCC'!BB$7:BB$846,MATCH(WatchList!$B218,'All CCC'!$B$7:$B$846,0)))</f>
        <v/>
      </c>
      <c r="BC218" s="856" t="str">
        <f>IF($B218="","",INDEX('All CCC'!BC$7:BC$846,MATCH(WatchList!$B218,'All CCC'!$B$7:$B$846,0)))</f>
        <v/>
      </c>
      <c r="BD218" s="856" t="str">
        <f>IF($B218="","",INDEX('All CCC'!BD$7:BD$846,MATCH(WatchList!$B218,'All CCC'!$B$7:$B$846,0)))</f>
        <v/>
      </c>
      <c r="BE218" s="856" t="str">
        <f>IF($B218="","",INDEX('All CCC'!BE$7:BE$846,MATCH(WatchList!$B218,'All CCC'!$B$7:$B$846,0)))</f>
        <v/>
      </c>
      <c r="BF218" s="856" t="str">
        <f>IF($B218="","",INDEX('All CCC'!BF$7:BF$846,MATCH(WatchList!$B218,'All CCC'!$B$7:$B$846,0)))</f>
        <v/>
      </c>
      <c r="BG218" s="856" t="str">
        <f>IF($B218="","",INDEX('All CCC'!BG$7:BG$846,MATCH(WatchList!$B218,'All CCC'!$B$7:$B$846,0)))</f>
        <v/>
      </c>
    </row>
    <row r="219" spans="1:59" x14ac:dyDescent="0.2">
      <c r="A219" s="550" t="str">
        <f>IF($B219="","",INDEX('All CCC'!A$7:A$846,MATCH(WatchList!$B219,'All CCC'!$B$7:$B$846,0)))</f>
        <v/>
      </c>
      <c r="B219" s="31"/>
      <c r="C219" s="856" t="str">
        <f>IF($B219="","",INDEX('All CCC'!C$7:C$846,MATCH(WatchList!$B219,'All CCC'!$B$7:$B$846,0)))</f>
        <v/>
      </c>
      <c r="D219" s="856" t="str">
        <f>IF($B219="","",INDEX('All CCC'!D$7:D$846,MATCH(WatchList!$B219,'All CCC'!$B$7:$B$846,0)))</f>
        <v/>
      </c>
      <c r="E219" s="856" t="str">
        <f>IF($B219="","",INDEX('All CCC'!E$7:E$846,MATCH(WatchList!$B219,'All CCC'!$B$7:$B$846,0)))</f>
        <v/>
      </c>
      <c r="F219" s="856" t="str">
        <f>IF($B219="","",INDEX('All CCC'!F$7:F$846,MATCH(WatchList!$B219,'All CCC'!$B$7:$B$846,0)))</f>
        <v/>
      </c>
      <c r="G219" s="856" t="str">
        <f>IF($B219="","",INDEX('All CCC'!G$7:G$846,MATCH(WatchList!$B219,'All CCC'!$B$7:$B$846,0)))</f>
        <v/>
      </c>
      <c r="H219" s="856" t="str">
        <f>IF($B219="","",INDEX('All CCC'!H$7:H$846,MATCH(WatchList!$B219,'All CCC'!$B$7:$B$846,0)))</f>
        <v/>
      </c>
      <c r="I219" s="856" t="str">
        <f>IF($B219="","",INDEX('All CCC'!I$7:I$846,MATCH(WatchList!$B219,'All CCC'!$B$7:$B$846,0)))</f>
        <v/>
      </c>
      <c r="J219" s="856" t="str">
        <f>IF($B219="","",INDEX('All CCC'!J$7:J$846,MATCH(WatchList!$B219,'All CCC'!$B$7:$B$846,0)))</f>
        <v/>
      </c>
      <c r="K219" s="856" t="str">
        <f>IF($B219="","",INDEX('All CCC'!K$7:K$846,MATCH(WatchList!$B219,'All CCC'!$B$7:$B$846,0)))</f>
        <v/>
      </c>
      <c r="L219" s="856" t="str">
        <f>IF($B219="","",INDEX('All CCC'!L$7:L$846,MATCH(WatchList!$B219,'All CCC'!$B$7:$B$846,0)))</f>
        <v/>
      </c>
      <c r="M219" s="856" t="str">
        <f>IF($B219="","",INDEX('All CCC'!M$7:M$846,MATCH(WatchList!$B219,'All CCC'!$B$7:$B$846,0)))</f>
        <v/>
      </c>
      <c r="N219" s="856" t="str">
        <f>IF($B219="","",INDEX('All CCC'!N$7:N$846,MATCH(WatchList!$B219,'All CCC'!$B$7:$B$846,0)))</f>
        <v/>
      </c>
      <c r="O219" s="856" t="str">
        <f>IF($B219="","",INDEX('All CCC'!O$7:O$846,MATCH(WatchList!$B219,'All CCC'!$B$7:$B$846,0)))</f>
        <v/>
      </c>
      <c r="P219" s="857" t="str">
        <f>IF($B219="","",INDEX('All CCC'!P$7:P$846,MATCH(WatchList!$B219,'All CCC'!$B$7:$B$846,0)))</f>
        <v/>
      </c>
      <c r="Q219" s="857" t="str">
        <f>IF($B219="","",INDEX('All CCC'!Q$7:Q$846,MATCH(WatchList!$B219,'All CCC'!$B$7:$B$846,0)))</f>
        <v/>
      </c>
      <c r="R219" s="856" t="str">
        <f>IF($B219="","",INDEX('All CCC'!R$7:R$846,MATCH(WatchList!$B219,'All CCC'!$B$7:$B$846,0)))</f>
        <v/>
      </c>
      <c r="S219" s="856" t="str">
        <f>IF($B219="","",INDEX('All CCC'!S$7:S$846,MATCH(WatchList!$B219,'All CCC'!$B$7:$B$846,0)))</f>
        <v/>
      </c>
      <c r="T219" s="856" t="str">
        <f>IF($B219="","",INDEX('All CCC'!T$7:T$846,MATCH(WatchList!$B219,'All CCC'!$B$7:$B$846,0)))</f>
        <v/>
      </c>
      <c r="U219" s="856" t="str">
        <f>IF($B219="","",INDEX('All CCC'!U$7:U$846,MATCH(WatchList!$B219,'All CCC'!$B$7:$B$846,0)))</f>
        <v/>
      </c>
      <c r="V219" s="856" t="str">
        <f>IF($B219="","",INDEX('All CCC'!V$7:V$846,MATCH(WatchList!$B219,'All CCC'!$B$7:$B$846,0)))</f>
        <v/>
      </c>
      <c r="W219" s="856" t="str">
        <f>IF($B219="","",INDEX('All CCC'!W$7:W$846,MATCH(WatchList!$B219,'All CCC'!$B$7:$B$846,0)))</f>
        <v/>
      </c>
      <c r="X219" s="856" t="str">
        <f>IF($B219="","",INDEX('All CCC'!X$7:X$846,MATCH(WatchList!$B219,'All CCC'!$B$7:$B$846,0)))</f>
        <v/>
      </c>
      <c r="Y219" s="856" t="str">
        <f>IF($B219="","",INDEX('All CCC'!Y$7:Y$846,MATCH(WatchList!$B219,'All CCC'!$B$7:$B$846,0)))</f>
        <v/>
      </c>
      <c r="Z219" s="856" t="str">
        <f>IF($B219="","",INDEX('All CCC'!Z$7:Z$846,MATCH(WatchList!$B219,'All CCC'!$B$7:$B$846,0)))</f>
        <v/>
      </c>
      <c r="AA219" s="856" t="str">
        <f>IF($B219="","",INDEX('All CCC'!AA$7:AA$846,MATCH(WatchList!$B219,'All CCC'!$B$7:$B$846,0)))</f>
        <v/>
      </c>
      <c r="AB219" s="856" t="str">
        <f>IF($B219="","",INDEX('All CCC'!AB$7:AB$846,MATCH(WatchList!$B219,'All CCC'!$B$7:$B$846,0)))</f>
        <v/>
      </c>
      <c r="AC219" s="856" t="str">
        <f>IF($B219="","",INDEX('All CCC'!AC$7:AC$846,MATCH(WatchList!$B219,'All CCC'!$B$7:$B$846,0)))</f>
        <v/>
      </c>
      <c r="AD219" s="856" t="str">
        <f>IF($B219="","",INDEX('All CCC'!AD$7:AD$846,MATCH(WatchList!$B219,'All CCC'!$B$7:$B$846,0)))</f>
        <v/>
      </c>
      <c r="AE219" s="856" t="str">
        <f>IF($B219="","",INDEX('All CCC'!AE$7:AE$846,MATCH(WatchList!$B219,'All CCC'!$B$7:$B$846,0)))</f>
        <v/>
      </c>
      <c r="AF219" s="856" t="str">
        <f>IF($B219="","",INDEX('All CCC'!AF$7:AF$846,MATCH(WatchList!$B219,'All CCC'!$B$7:$B$846,0)))</f>
        <v/>
      </c>
      <c r="AG219" s="856" t="str">
        <f>IF($B219="","",INDEX('All CCC'!AG$7:AG$846,MATCH(WatchList!$B219,'All CCC'!$B$7:$B$846,0)))</f>
        <v/>
      </c>
      <c r="AH219" s="856" t="str">
        <f>IF($B219="","",INDEX('All CCC'!AH$7:AH$846,MATCH(WatchList!$B219,'All CCC'!$B$7:$B$846,0)))</f>
        <v/>
      </c>
      <c r="AI219" s="856" t="str">
        <f>IF($B219="","",INDEX('All CCC'!AI$7:AI$846,MATCH(WatchList!$B219,'All CCC'!$B$7:$B$846,0)))</f>
        <v/>
      </c>
      <c r="AJ219" s="856" t="str">
        <f>IF($B219="","",INDEX('All CCC'!AJ$7:AJ$846,MATCH(WatchList!$B219,'All CCC'!$B$7:$B$846,0)))</f>
        <v/>
      </c>
      <c r="AK219" s="856" t="str">
        <f>IF($B219="","",INDEX('All CCC'!AK$7:AK$846,MATCH(WatchList!$B219,'All CCC'!$B$7:$B$846,0)))</f>
        <v/>
      </c>
      <c r="AL219" s="856" t="str">
        <f>IF($B219="","",INDEX('All CCC'!AL$7:AL$846,MATCH(WatchList!$B219,'All CCC'!$B$7:$B$846,0)))</f>
        <v/>
      </c>
      <c r="AM219" s="856" t="str">
        <f>IF($B219="","",INDEX('All CCC'!AM$7:AM$846,MATCH(WatchList!$B219,'All CCC'!$B$7:$B$846,0)))</f>
        <v/>
      </c>
      <c r="AN219" s="856" t="str">
        <f>IF($B219="","",INDEX('All CCC'!AN$7:AN$846,MATCH(WatchList!$B219,'All CCC'!$B$7:$B$846,0)))</f>
        <v/>
      </c>
      <c r="AO219" s="856" t="str">
        <f>IF($B219="","",INDEX('All CCC'!AO$7:AO$846,MATCH(WatchList!$B219,'All CCC'!$B$7:$B$846,0)))</f>
        <v/>
      </c>
      <c r="AP219" s="856" t="str">
        <f>IF($B219="","",INDEX('All CCC'!AP$7:AP$846,MATCH(WatchList!$B219,'All CCC'!$B$7:$B$846,0)))</f>
        <v/>
      </c>
      <c r="AQ219" s="856" t="str">
        <f>IF($B219="","",INDEX('All CCC'!AQ$7:AQ$846,MATCH(WatchList!$B219,'All CCC'!$B$7:$B$846,0)))</f>
        <v/>
      </c>
      <c r="AR219" s="856" t="str">
        <f>IF($B219="","",INDEX('All CCC'!AR$7:AR$846,MATCH(WatchList!$B219,'All CCC'!$B$7:$B$846,0)))</f>
        <v/>
      </c>
      <c r="AS219" s="856" t="str">
        <f>IF($B219="","",INDEX('All CCC'!AS$7:AS$846,MATCH(WatchList!$B219,'All CCC'!$B$7:$B$846,0)))</f>
        <v/>
      </c>
      <c r="AT219" s="856" t="str">
        <f>IF($B219="","",INDEX('All CCC'!AT$7:AT$846,MATCH(WatchList!$B219,'All CCC'!$B$7:$B$846,0)))</f>
        <v/>
      </c>
      <c r="AU219" s="856" t="str">
        <f>IF($B219="","",INDEX('All CCC'!AU$7:AU$846,MATCH(WatchList!$B219,'All CCC'!$B$7:$B$846,0)))</f>
        <v/>
      </c>
      <c r="AV219" s="856" t="str">
        <f>IF($B219="","",INDEX('All CCC'!AV$7:AV$846,MATCH(WatchList!$B219,'All CCC'!$B$7:$B$846,0)))</f>
        <v/>
      </c>
      <c r="AW219" s="856" t="str">
        <f>IF($B219="","",INDEX('All CCC'!AW$7:AW$846,MATCH(WatchList!$B219,'All CCC'!$B$7:$B$846,0)))</f>
        <v/>
      </c>
      <c r="AX219" s="856" t="str">
        <f>IF($B219="","",INDEX('All CCC'!AX$7:AX$846,MATCH(WatchList!$B219,'All CCC'!$B$7:$B$846,0)))</f>
        <v/>
      </c>
      <c r="AY219" s="856" t="str">
        <f>IF($B219="","",INDEX('All CCC'!AY$7:AY$846,MATCH(WatchList!$B219,'All CCC'!$B$7:$B$846,0)))</f>
        <v/>
      </c>
      <c r="AZ219" s="856" t="str">
        <f>IF($B219="","",INDEX('All CCC'!AZ$7:AZ$846,MATCH(WatchList!$B219,'All CCC'!$B$7:$B$846,0)))</f>
        <v/>
      </c>
      <c r="BA219" s="856" t="str">
        <f>IF($B219="","",INDEX('All CCC'!BA$7:BA$846,MATCH(WatchList!$B219,'All CCC'!$B$7:$B$846,0)))</f>
        <v/>
      </c>
      <c r="BB219" s="856" t="str">
        <f>IF($B219="","",INDEX('All CCC'!BB$7:BB$846,MATCH(WatchList!$B219,'All CCC'!$B$7:$B$846,0)))</f>
        <v/>
      </c>
      <c r="BC219" s="856" t="str">
        <f>IF($B219="","",INDEX('All CCC'!BC$7:BC$846,MATCH(WatchList!$B219,'All CCC'!$B$7:$B$846,0)))</f>
        <v/>
      </c>
      <c r="BD219" s="856" t="str">
        <f>IF($B219="","",INDEX('All CCC'!BD$7:BD$846,MATCH(WatchList!$B219,'All CCC'!$B$7:$B$846,0)))</f>
        <v/>
      </c>
      <c r="BE219" s="856" t="str">
        <f>IF($B219="","",INDEX('All CCC'!BE$7:BE$846,MATCH(WatchList!$B219,'All CCC'!$B$7:$B$846,0)))</f>
        <v/>
      </c>
      <c r="BF219" s="856" t="str">
        <f>IF($B219="","",INDEX('All CCC'!BF$7:BF$846,MATCH(WatchList!$B219,'All CCC'!$B$7:$B$846,0)))</f>
        <v/>
      </c>
      <c r="BG219" s="856" t="str">
        <f>IF($B219="","",INDEX('All CCC'!BG$7:BG$846,MATCH(WatchList!$B219,'All CCC'!$B$7:$B$846,0)))</f>
        <v/>
      </c>
    </row>
    <row r="220" spans="1:59" x14ac:dyDescent="0.2">
      <c r="A220" s="550" t="str">
        <f>IF($B220="","",INDEX('All CCC'!A$7:A$846,MATCH(WatchList!$B220,'All CCC'!$B$7:$B$846,0)))</f>
        <v/>
      </c>
      <c r="B220" s="31"/>
      <c r="C220" s="856" t="str">
        <f>IF($B220="","",INDEX('All CCC'!C$7:C$846,MATCH(WatchList!$B220,'All CCC'!$B$7:$B$846,0)))</f>
        <v/>
      </c>
      <c r="D220" s="856" t="str">
        <f>IF($B220="","",INDEX('All CCC'!D$7:D$846,MATCH(WatchList!$B220,'All CCC'!$B$7:$B$846,0)))</f>
        <v/>
      </c>
      <c r="E220" s="856" t="str">
        <f>IF($B220="","",INDEX('All CCC'!E$7:E$846,MATCH(WatchList!$B220,'All CCC'!$B$7:$B$846,0)))</f>
        <v/>
      </c>
      <c r="F220" s="856" t="str">
        <f>IF($B220="","",INDEX('All CCC'!F$7:F$846,MATCH(WatchList!$B220,'All CCC'!$B$7:$B$846,0)))</f>
        <v/>
      </c>
      <c r="G220" s="856" t="str">
        <f>IF($B220="","",INDEX('All CCC'!G$7:G$846,MATCH(WatchList!$B220,'All CCC'!$B$7:$B$846,0)))</f>
        <v/>
      </c>
      <c r="H220" s="856" t="str">
        <f>IF($B220="","",INDEX('All CCC'!H$7:H$846,MATCH(WatchList!$B220,'All CCC'!$B$7:$B$846,0)))</f>
        <v/>
      </c>
      <c r="I220" s="856" t="str">
        <f>IF($B220="","",INDEX('All CCC'!I$7:I$846,MATCH(WatchList!$B220,'All CCC'!$B$7:$B$846,0)))</f>
        <v/>
      </c>
      <c r="J220" s="856" t="str">
        <f>IF($B220="","",INDEX('All CCC'!J$7:J$846,MATCH(WatchList!$B220,'All CCC'!$B$7:$B$846,0)))</f>
        <v/>
      </c>
      <c r="K220" s="856" t="str">
        <f>IF($B220="","",INDEX('All CCC'!K$7:K$846,MATCH(WatchList!$B220,'All CCC'!$B$7:$B$846,0)))</f>
        <v/>
      </c>
      <c r="L220" s="856" t="str">
        <f>IF($B220="","",INDEX('All CCC'!L$7:L$846,MATCH(WatchList!$B220,'All CCC'!$B$7:$B$846,0)))</f>
        <v/>
      </c>
      <c r="M220" s="856" t="str">
        <f>IF($B220="","",INDEX('All CCC'!M$7:M$846,MATCH(WatchList!$B220,'All CCC'!$B$7:$B$846,0)))</f>
        <v/>
      </c>
      <c r="N220" s="856" t="str">
        <f>IF($B220="","",INDEX('All CCC'!N$7:N$846,MATCH(WatchList!$B220,'All CCC'!$B$7:$B$846,0)))</f>
        <v/>
      </c>
      <c r="O220" s="856" t="str">
        <f>IF($B220="","",INDEX('All CCC'!O$7:O$846,MATCH(WatchList!$B220,'All CCC'!$B$7:$B$846,0)))</f>
        <v/>
      </c>
      <c r="P220" s="857" t="str">
        <f>IF($B220="","",INDEX('All CCC'!P$7:P$846,MATCH(WatchList!$B220,'All CCC'!$B$7:$B$846,0)))</f>
        <v/>
      </c>
      <c r="Q220" s="857" t="str">
        <f>IF($B220="","",INDEX('All CCC'!Q$7:Q$846,MATCH(WatchList!$B220,'All CCC'!$B$7:$B$846,0)))</f>
        <v/>
      </c>
      <c r="R220" s="856" t="str">
        <f>IF($B220="","",INDEX('All CCC'!R$7:R$846,MATCH(WatchList!$B220,'All CCC'!$B$7:$B$846,0)))</f>
        <v/>
      </c>
      <c r="S220" s="856" t="str">
        <f>IF($B220="","",INDEX('All CCC'!S$7:S$846,MATCH(WatchList!$B220,'All CCC'!$B$7:$B$846,0)))</f>
        <v/>
      </c>
      <c r="T220" s="856" t="str">
        <f>IF($B220="","",INDEX('All CCC'!T$7:T$846,MATCH(WatchList!$B220,'All CCC'!$B$7:$B$846,0)))</f>
        <v/>
      </c>
      <c r="U220" s="856" t="str">
        <f>IF($B220="","",INDEX('All CCC'!U$7:U$846,MATCH(WatchList!$B220,'All CCC'!$B$7:$B$846,0)))</f>
        <v/>
      </c>
      <c r="V220" s="856" t="str">
        <f>IF($B220="","",INDEX('All CCC'!V$7:V$846,MATCH(WatchList!$B220,'All CCC'!$B$7:$B$846,0)))</f>
        <v/>
      </c>
      <c r="W220" s="856" t="str">
        <f>IF($B220="","",INDEX('All CCC'!W$7:W$846,MATCH(WatchList!$B220,'All CCC'!$B$7:$B$846,0)))</f>
        <v/>
      </c>
      <c r="X220" s="856" t="str">
        <f>IF($B220="","",INDEX('All CCC'!X$7:X$846,MATCH(WatchList!$B220,'All CCC'!$B$7:$B$846,0)))</f>
        <v/>
      </c>
      <c r="Y220" s="856" t="str">
        <f>IF($B220="","",INDEX('All CCC'!Y$7:Y$846,MATCH(WatchList!$B220,'All CCC'!$B$7:$B$846,0)))</f>
        <v/>
      </c>
      <c r="Z220" s="856" t="str">
        <f>IF($B220="","",INDEX('All CCC'!Z$7:Z$846,MATCH(WatchList!$B220,'All CCC'!$B$7:$B$846,0)))</f>
        <v/>
      </c>
      <c r="AA220" s="856" t="str">
        <f>IF($B220="","",INDEX('All CCC'!AA$7:AA$846,MATCH(WatchList!$B220,'All CCC'!$B$7:$B$846,0)))</f>
        <v/>
      </c>
      <c r="AB220" s="856" t="str">
        <f>IF($B220="","",INDEX('All CCC'!AB$7:AB$846,MATCH(WatchList!$B220,'All CCC'!$B$7:$B$846,0)))</f>
        <v/>
      </c>
      <c r="AC220" s="856" t="str">
        <f>IF($B220="","",INDEX('All CCC'!AC$7:AC$846,MATCH(WatchList!$B220,'All CCC'!$B$7:$B$846,0)))</f>
        <v/>
      </c>
      <c r="AD220" s="856" t="str">
        <f>IF($B220="","",INDEX('All CCC'!AD$7:AD$846,MATCH(WatchList!$B220,'All CCC'!$B$7:$B$846,0)))</f>
        <v/>
      </c>
      <c r="AE220" s="856" t="str">
        <f>IF($B220="","",INDEX('All CCC'!AE$7:AE$846,MATCH(WatchList!$B220,'All CCC'!$B$7:$B$846,0)))</f>
        <v/>
      </c>
      <c r="AF220" s="856" t="str">
        <f>IF($B220="","",INDEX('All CCC'!AF$7:AF$846,MATCH(WatchList!$B220,'All CCC'!$B$7:$B$846,0)))</f>
        <v/>
      </c>
      <c r="AG220" s="856" t="str">
        <f>IF($B220="","",INDEX('All CCC'!AG$7:AG$846,MATCH(WatchList!$B220,'All CCC'!$B$7:$B$846,0)))</f>
        <v/>
      </c>
      <c r="AH220" s="856" t="str">
        <f>IF($B220="","",INDEX('All CCC'!AH$7:AH$846,MATCH(WatchList!$B220,'All CCC'!$B$7:$B$846,0)))</f>
        <v/>
      </c>
      <c r="AI220" s="856" t="str">
        <f>IF($B220="","",INDEX('All CCC'!AI$7:AI$846,MATCH(WatchList!$B220,'All CCC'!$B$7:$B$846,0)))</f>
        <v/>
      </c>
      <c r="AJ220" s="856" t="str">
        <f>IF($B220="","",INDEX('All CCC'!AJ$7:AJ$846,MATCH(WatchList!$B220,'All CCC'!$B$7:$B$846,0)))</f>
        <v/>
      </c>
      <c r="AK220" s="856" t="str">
        <f>IF($B220="","",INDEX('All CCC'!AK$7:AK$846,MATCH(WatchList!$B220,'All CCC'!$B$7:$B$846,0)))</f>
        <v/>
      </c>
      <c r="AL220" s="856" t="str">
        <f>IF($B220="","",INDEX('All CCC'!AL$7:AL$846,MATCH(WatchList!$B220,'All CCC'!$B$7:$B$846,0)))</f>
        <v/>
      </c>
      <c r="AM220" s="856" t="str">
        <f>IF($B220="","",INDEX('All CCC'!AM$7:AM$846,MATCH(WatchList!$B220,'All CCC'!$B$7:$B$846,0)))</f>
        <v/>
      </c>
      <c r="AN220" s="856" t="str">
        <f>IF($B220="","",INDEX('All CCC'!AN$7:AN$846,MATCH(WatchList!$B220,'All CCC'!$B$7:$B$846,0)))</f>
        <v/>
      </c>
      <c r="AO220" s="856" t="str">
        <f>IF($B220="","",INDEX('All CCC'!AO$7:AO$846,MATCH(WatchList!$B220,'All CCC'!$B$7:$B$846,0)))</f>
        <v/>
      </c>
      <c r="AP220" s="856" t="str">
        <f>IF($B220="","",INDEX('All CCC'!AP$7:AP$846,MATCH(WatchList!$B220,'All CCC'!$B$7:$B$846,0)))</f>
        <v/>
      </c>
      <c r="AQ220" s="856" t="str">
        <f>IF($B220="","",INDEX('All CCC'!AQ$7:AQ$846,MATCH(WatchList!$B220,'All CCC'!$B$7:$B$846,0)))</f>
        <v/>
      </c>
      <c r="AR220" s="856" t="str">
        <f>IF($B220="","",INDEX('All CCC'!AR$7:AR$846,MATCH(WatchList!$B220,'All CCC'!$B$7:$B$846,0)))</f>
        <v/>
      </c>
      <c r="AS220" s="856" t="str">
        <f>IF($B220="","",INDEX('All CCC'!AS$7:AS$846,MATCH(WatchList!$B220,'All CCC'!$B$7:$B$846,0)))</f>
        <v/>
      </c>
      <c r="AT220" s="856" t="str">
        <f>IF($B220="","",INDEX('All CCC'!AT$7:AT$846,MATCH(WatchList!$B220,'All CCC'!$B$7:$B$846,0)))</f>
        <v/>
      </c>
      <c r="AU220" s="856" t="str">
        <f>IF($B220="","",INDEX('All CCC'!AU$7:AU$846,MATCH(WatchList!$B220,'All CCC'!$B$7:$B$846,0)))</f>
        <v/>
      </c>
      <c r="AV220" s="856" t="str">
        <f>IF($B220="","",INDEX('All CCC'!AV$7:AV$846,MATCH(WatchList!$B220,'All CCC'!$B$7:$B$846,0)))</f>
        <v/>
      </c>
      <c r="AW220" s="856" t="str">
        <f>IF($B220="","",INDEX('All CCC'!AW$7:AW$846,MATCH(WatchList!$B220,'All CCC'!$B$7:$B$846,0)))</f>
        <v/>
      </c>
      <c r="AX220" s="856" t="str">
        <f>IF($B220="","",INDEX('All CCC'!AX$7:AX$846,MATCH(WatchList!$B220,'All CCC'!$B$7:$B$846,0)))</f>
        <v/>
      </c>
      <c r="AY220" s="856" t="str">
        <f>IF($B220="","",INDEX('All CCC'!AY$7:AY$846,MATCH(WatchList!$B220,'All CCC'!$B$7:$B$846,0)))</f>
        <v/>
      </c>
      <c r="AZ220" s="856" t="str">
        <f>IF($B220="","",INDEX('All CCC'!AZ$7:AZ$846,MATCH(WatchList!$B220,'All CCC'!$B$7:$B$846,0)))</f>
        <v/>
      </c>
      <c r="BA220" s="856" t="str">
        <f>IF($B220="","",INDEX('All CCC'!BA$7:BA$846,MATCH(WatchList!$B220,'All CCC'!$B$7:$B$846,0)))</f>
        <v/>
      </c>
      <c r="BB220" s="856" t="str">
        <f>IF($B220="","",INDEX('All CCC'!BB$7:BB$846,MATCH(WatchList!$B220,'All CCC'!$B$7:$B$846,0)))</f>
        <v/>
      </c>
      <c r="BC220" s="856" t="str">
        <f>IF($B220="","",INDEX('All CCC'!BC$7:BC$846,MATCH(WatchList!$B220,'All CCC'!$B$7:$B$846,0)))</f>
        <v/>
      </c>
      <c r="BD220" s="856" t="str">
        <f>IF($B220="","",INDEX('All CCC'!BD$7:BD$846,MATCH(WatchList!$B220,'All CCC'!$B$7:$B$846,0)))</f>
        <v/>
      </c>
      <c r="BE220" s="856" t="str">
        <f>IF($B220="","",INDEX('All CCC'!BE$7:BE$846,MATCH(WatchList!$B220,'All CCC'!$B$7:$B$846,0)))</f>
        <v/>
      </c>
      <c r="BF220" s="856" t="str">
        <f>IF($B220="","",INDEX('All CCC'!BF$7:BF$846,MATCH(WatchList!$B220,'All CCC'!$B$7:$B$846,0)))</f>
        <v/>
      </c>
      <c r="BG220" s="856" t="str">
        <f>IF($B220="","",INDEX('All CCC'!BG$7:BG$846,MATCH(WatchList!$B220,'All CCC'!$B$7:$B$846,0)))</f>
        <v/>
      </c>
    </row>
    <row r="221" spans="1:59" x14ac:dyDescent="0.2">
      <c r="A221" s="550" t="str">
        <f>IF($B221="","",INDEX('All CCC'!A$7:A$846,MATCH(WatchList!$B221,'All CCC'!$B$7:$B$846,0)))</f>
        <v/>
      </c>
      <c r="B221" s="31"/>
      <c r="C221" s="856" t="str">
        <f>IF($B221="","",INDEX('All CCC'!C$7:C$846,MATCH(WatchList!$B221,'All CCC'!$B$7:$B$846,0)))</f>
        <v/>
      </c>
      <c r="D221" s="856" t="str">
        <f>IF($B221="","",INDEX('All CCC'!D$7:D$846,MATCH(WatchList!$B221,'All CCC'!$B$7:$B$846,0)))</f>
        <v/>
      </c>
      <c r="E221" s="856" t="str">
        <f>IF($B221="","",INDEX('All CCC'!E$7:E$846,MATCH(WatchList!$B221,'All CCC'!$B$7:$B$846,0)))</f>
        <v/>
      </c>
      <c r="F221" s="856" t="str">
        <f>IF($B221="","",INDEX('All CCC'!F$7:F$846,MATCH(WatchList!$B221,'All CCC'!$B$7:$B$846,0)))</f>
        <v/>
      </c>
      <c r="G221" s="856" t="str">
        <f>IF($B221="","",INDEX('All CCC'!G$7:G$846,MATCH(WatchList!$B221,'All CCC'!$B$7:$B$846,0)))</f>
        <v/>
      </c>
      <c r="H221" s="856" t="str">
        <f>IF($B221="","",INDEX('All CCC'!H$7:H$846,MATCH(WatchList!$B221,'All CCC'!$B$7:$B$846,0)))</f>
        <v/>
      </c>
      <c r="I221" s="856" t="str">
        <f>IF($B221="","",INDEX('All CCC'!I$7:I$846,MATCH(WatchList!$B221,'All CCC'!$B$7:$B$846,0)))</f>
        <v/>
      </c>
      <c r="J221" s="856" t="str">
        <f>IF($B221="","",INDEX('All CCC'!J$7:J$846,MATCH(WatchList!$B221,'All CCC'!$B$7:$B$846,0)))</f>
        <v/>
      </c>
      <c r="K221" s="856" t="str">
        <f>IF($B221="","",INDEX('All CCC'!K$7:K$846,MATCH(WatchList!$B221,'All CCC'!$B$7:$B$846,0)))</f>
        <v/>
      </c>
      <c r="L221" s="856" t="str">
        <f>IF($B221="","",INDEX('All CCC'!L$7:L$846,MATCH(WatchList!$B221,'All CCC'!$B$7:$B$846,0)))</f>
        <v/>
      </c>
      <c r="M221" s="856" t="str">
        <f>IF($B221="","",INDEX('All CCC'!M$7:M$846,MATCH(WatchList!$B221,'All CCC'!$B$7:$B$846,0)))</f>
        <v/>
      </c>
      <c r="N221" s="856" t="str">
        <f>IF($B221="","",INDEX('All CCC'!N$7:N$846,MATCH(WatchList!$B221,'All CCC'!$B$7:$B$846,0)))</f>
        <v/>
      </c>
      <c r="O221" s="856" t="str">
        <f>IF($B221="","",INDEX('All CCC'!O$7:O$846,MATCH(WatchList!$B221,'All CCC'!$B$7:$B$846,0)))</f>
        <v/>
      </c>
      <c r="P221" s="857" t="str">
        <f>IF($B221="","",INDEX('All CCC'!P$7:P$846,MATCH(WatchList!$B221,'All CCC'!$B$7:$B$846,0)))</f>
        <v/>
      </c>
      <c r="Q221" s="857" t="str">
        <f>IF($B221="","",INDEX('All CCC'!Q$7:Q$846,MATCH(WatchList!$B221,'All CCC'!$B$7:$B$846,0)))</f>
        <v/>
      </c>
      <c r="R221" s="856" t="str">
        <f>IF($B221="","",INDEX('All CCC'!R$7:R$846,MATCH(WatchList!$B221,'All CCC'!$B$7:$B$846,0)))</f>
        <v/>
      </c>
      <c r="S221" s="856" t="str">
        <f>IF($B221="","",INDEX('All CCC'!S$7:S$846,MATCH(WatchList!$B221,'All CCC'!$B$7:$B$846,0)))</f>
        <v/>
      </c>
      <c r="T221" s="856" t="str">
        <f>IF($B221="","",INDEX('All CCC'!T$7:T$846,MATCH(WatchList!$B221,'All CCC'!$B$7:$B$846,0)))</f>
        <v/>
      </c>
      <c r="U221" s="856" t="str">
        <f>IF($B221="","",INDEX('All CCC'!U$7:U$846,MATCH(WatchList!$B221,'All CCC'!$B$7:$B$846,0)))</f>
        <v/>
      </c>
      <c r="V221" s="856" t="str">
        <f>IF($B221="","",INDEX('All CCC'!V$7:V$846,MATCH(WatchList!$B221,'All CCC'!$B$7:$B$846,0)))</f>
        <v/>
      </c>
      <c r="W221" s="856" t="str">
        <f>IF($B221="","",INDEX('All CCC'!W$7:W$846,MATCH(WatchList!$B221,'All CCC'!$B$7:$B$846,0)))</f>
        <v/>
      </c>
      <c r="X221" s="856" t="str">
        <f>IF($B221="","",INDEX('All CCC'!X$7:X$846,MATCH(WatchList!$B221,'All CCC'!$B$7:$B$846,0)))</f>
        <v/>
      </c>
      <c r="Y221" s="856" t="str">
        <f>IF($B221="","",INDEX('All CCC'!Y$7:Y$846,MATCH(WatchList!$B221,'All CCC'!$B$7:$B$846,0)))</f>
        <v/>
      </c>
      <c r="Z221" s="856" t="str">
        <f>IF($B221="","",INDEX('All CCC'!Z$7:Z$846,MATCH(WatchList!$B221,'All CCC'!$B$7:$B$846,0)))</f>
        <v/>
      </c>
      <c r="AA221" s="856" t="str">
        <f>IF($B221="","",INDEX('All CCC'!AA$7:AA$846,MATCH(WatchList!$B221,'All CCC'!$B$7:$B$846,0)))</f>
        <v/>
      </c>
      <c r="AB221" s="856" t="str">
        <f>IF($B221="","",INDEX('All CCC'!AB$7:AB$846,MATCH(WatchList!$B221,'All CCC'!$B$7:$B$846,0)))</f>
        <v/>
      </c>
      <c r="AC221" s="856" t="str">
        <f>IF($B221="","",INDEX('All CCC'!AC$7:AC$846,MATCH(WatchList!$B221,'All CCC'!$B$7:$B$846,0)))</f>
        <v/>
      </c>
      <c r="AD221" s="856" t="str">
        <f>IF($B221="","",INDEX('All CCC'!AD$7:AD$846,MATCH(WatchList!$B221,'All CCC'!$B$7:$B$846,0)))</f>
        <v/>
      </c>
      <c r="AE221" s="856" t="str">
        <f>IF($B221="","",INDEX('All CCC'!AE$7:AE$846,MATCH(WatchList!$B221,'All CCC'!$B$7:$B$846,0)))</f>
        <v/>
      </c>
      <c r="AF221" s="856" t="str">
        <f>IF($B221="","",INDEX('All CCC'!AF$7:AF$846,MATCH(WatchList!$B221,'All CCC'!$B$7:$B$846,0)))</f>
        <v/>
      </c>
      <c r="AG221" s="856" t="str">
        <f>IF($B221="","",INDEX('All CCC'!AG$7:AG$846,MATCH(WatchList!$B221,'All CCC'!$B$7:$B$846,0)))</f>
        <v/>
      </c>
      <c r="AH221" s="856" t="str">
        <f>IF($B221="","",INDEX('All CCC'!AH$7:AH$846,MATCH(WatchList!$B221,'All CCC'!$B$7:$B$846,0)))</f>
        <v/>
      </c>
      <c r="AI221" s="856" t="str">
        <f>IF($B221="","",INDEX('All CCC'!AI$7:AI$846,MATCH(WatchList!$B221,'All CCC'!$B$7:$B$846,0)))</f>
        <v/>
      </c>
      <c r="AJ221" s="856" t="str">
        <f>IF($B221="","",INDEX('All CCC'!AJ$7:AJ$846,MATCH(WatchList!$B221,'All CCC'!$B$7:$B$846,0)))</f>
        <v/>
      </c>
      <c r="AK221" s="856" t="str">
        <f>IF($B221="","",INDEX('All CCC'!AK$7:AK$846,MATCH(WatchList!$B221,'All CCC'!$B$7:$B$846,0)))</f>
        <v/>
      </c>
      <c r="AL221" s="856" t="str">
        <f>IF($B221="","",INDEX('All CCC'!AL$7:AL$846,MATCH(WatchList!$B221,'All CCC'!$B$7:$B$846,0)))</f>
        <v/>
      </c>
      <c r="AM221" s="856" t="str">
        <f>IF($B221="","",INDEX('All CCC'!AM$7:AM$846,MATCH(WatchList!$B221,'All CCC'!$B$7:$B$846,0)))</f>
        <v/>
      </c>
      <c r="AN221" s="856" t="str">
        <f>IF($B221="","",INDEX('All CCC'!AN$7:AN$846,MATCH(WatchList!$B221,'All CCC'!$B$7:$B$846,0)))</f>
        <v/>
      </c>
      <c r="AO221" s="856" t="str">
        <f>IF($B221="","",INDEX('All CCC'!AO$7:AO$846,MATCH(WatchList!$B221,'All CCC'!$B$7:$B$846,0)))</f>
        <v/>
      </c>
      <c r="AP221" s="856" t="str">
        <f>IF($B221="","",INDEX('All CCC'!AP$7:AP$846,MATCH(WatchList!$B221,'All CCC'!$B$7:$B$846,0)))</f>
        <v/>
      </c>
      <c r="AQ221" s="856" t="str">
        <f>IF($B221="","",INDEX('All CCC'!AQ$7:AQ$846,MATCH(WatchList!$B221,'All CCC'!$B$7:$B$846,0)))</f>
        <v/>
      </c>
      <c r="AR221" s="856" t="str">
        <f>IF($B221="","",INDEX('All CCC'!AR$7:AR$846,MATCH(WatchList!$B221,'All CCC'!$B$7:$B$846,0)))</f>
        <v/>
      </c>
      <c r="AS221" s="856" t="str">
        <f>IF($B221="","",INDEX('All CCC'!AS$7:AS$846,MATCH(WatchList!$B221,'All CCC'!$B$7:$B$846,0)))</f>
        <v/>
      </c>
      <c r="AT221" s="856" t="str">
        <f>IF($B221="","",INDEX('All CCC'!AT$7:AT$846,MATCH(WatchList!$B221,'All CCC'!$B$7:$B$846,0)))</f>
        <v/>
      </c>
      <c r="AU221" s="856" t="str">
        <f>IF($B221="","",INDEX('All CCC'!AU$7:AU$846,MATCH(WatchList!$B221,'All CCC'!$B$7:$B$846,0)))</f>
        <v/>
      </c>
      <c r="AV221" s="856" t="str">
        <f>IF($B221="","",INDEX('All CCC'!AV$7:AV$846,MATCH(WatchList!$B221,'All CCC'!$B$7:$B$846,0)))</f>
        <v/>
      </c>
      <c r="AW221" s="856" t="str">
        <f>IF($B221="","",INDEX('All CCC'!AW$7:AW$846,MATCH(WatchList!$B221,'All CCC'!$B$7:$B$846,0)))</f>
        <v/>
      </c>
      <c r="AX221" s="856" t="str">
        <f>IF($B221="","",INDEX('All CCC'!AX$7:AX$846,MATCH(WatchList!$B221,'All CCC'!$B$7:$B$846,0)))</f>
        <v/>
      </c>
      <c r="AY221" s="856" t="str">
        <f>IF($B221="","",INDEX('All CCC'!AY$7:AY$846,MATCH(WatchList!$B221,'All CCC'!$B$7:$B$846,0)))</f>
        <v/>
      </c>
      <c r="AZ221" s="856" t="str">
        <f>IF($B221="","",INDEX('All CCC'!AZ$7:AZ$846,MATCH(WatchList!$B221,'All CCC'!$B$7:$B$846,0)))</f>
        <v/>
      </c>
      <c r="BA221" s="856" t="str">
        <f>IF($B221="","",INDEX('All CCC'!BA$7:BA$846,MATCH(WatchList!$B221,'All CCC'!$B$7:$B$846,0)))</f>
        <v/>
      </c>
      <c r="BB221" s="856" t="str">
        <f>IF($B221="","",INDEX('All CCC'!BB$7:BB$846,MATCH(WatchList!$B221,'All CCC'!$B$7:$B$846,0)))</f>
        <v/>
      </c>
      <c r="BC221" s="856" t="str">
        <f>IF($B221="","",INDEX('All CCC'!BC$7:BC$846,MATCH(WatchList!$B221,'All CCC'!$B$7:$B$846,0)))</f>
        <v/>
      </c>
      <c r="BD221" s="856" t="str">
        <f>IF($B221="","",INDEX('All CCC'!BD$7:BD$846,MATCH(WatchList!$B221,'All CCC'!$B$7:$B$846,0)))</f>
        <v/>
      </c>
      <c r="BE221" s="856" t="str">
        <f>IF($B221="","",INDEX('All CCC'!BE$7:BE$846,MATCH(WatchList!$B221,'All CCC'!$B$7:$B$846,0)))</f>
        <v/>
      </c>
      <c r="BF221" s="856" t="str">
        <f>IF($B221="","",INDEX('All CCC'!BF$7:BF$846,MATCH(WatchList!$B221,'All CCC'!$B$7:$B$846,0)))</f>
        <v/>
      </c>
      <c r="BG221" s="856" t="str">
        <f>IF($B221="","",INDEX('All CCC'!BG$7:BG$846,MATCH(WatchList!$B221,'All CCC'!$B$7:$B$846,0)))</f>
        <v/>
      </c>
    </row>
    <row r="222" spans="1:59" x14ac:dyDescent="0.2">
      <c r="A222" s="550" t="str">
        <f>IF($B222="","",INDEX('All CCC'!A$7:A$846,MATCH(WatchList!$B222,'All CCC'!$B$7:$B$846,0)))</f>
        <v/>
      </c>
      <c r="B222" s="31"/>
      <c r="C222" s="856" t="str">
        <f>IF($B222="","",INDEX('All CCC'!C$7:C$846,MATCH(WatchList!$B222,'All CCC'!$B$7:$B$846,0)))</f>
        <v/>
      </c>
      <c r="D222" s="856" t="str">
        <f>IF($B222="","",INDEX('All CCC'!D$7:D$846,MATCH(WatchList!$B222,'All CCC'!$B$7:$B$846,0)))</f>
        <v/>
      </c>
      <c r="E222" s="856" t="str">
        <f>IF($B222="","",INDEX('All CCC'!E$7:E$846,MATCH(WatchList!$B222,'All CCC'!$B$7:$B$846,0)))</f>
        <v/>
      </c>
      <c r="F222" s="856" t="str">
        <f>IF($B222="","",INDEX('All CCC'!F$7:F$846,MATCH(WatchList!$B222,'All CCC'!$B$7:$B$846,0)))</f>
        <v/>
      </c>
      <c r="G222" s="856" t="str">
        <f>IF($B222="","",INDEX('All CCC'!G$7:G$846,MATCH(WatchList!$B222,'All CCC'!$B$7:$B$846,0)))</f>
        <v/>
      </c>
      <c r="H222" s="856" t="str">
        <f>IF($B222="","",INDEX('All CCC'!H$7:H$846,MATCH(WatchList!$B222,'All CCC'!$B$7:$B$846,0)))</f>
        <v/>
      </c>
      <c r="I222" s="856" t="str">
        <f>IF($B222="","",INDEX('All CCC'!I$7:I$846,MATCH(WatchList!$B222,'All CCC'!$B$7:$B$846,0)))</f>
        <v/>
      </c>
      <c r="J222" s="856" t="str">
        <f>IF($B222="","",INDEX('All CCC'!J$7:J$846,MATCH(WatchList!$B222,'All CCC'!$B$7:$B$846,0)))</f>
        <v/>
      </c>
      <c r="K222" s="856" t="str">
        <f>IF($B222="","",INDEX('All CCC'!K$7:K$846,MATCH(WatchList!$B222,'All CCC'!$B$7:$B$846,0)))</f>
        <v/>
      </c>
      <c r="L222" s="856" t="str">
        <f>IF($B222="","",INDEX('All CCC'!L$7:L$846,MATCH(WatchList!$B222,'All CCC'!$B$7:$B$846,0)))</f>
        <v/>
      </c>
      <c r="M222" s="856" t="str">
        <f>IF($B222="","",INDEX('All CCC'!M$7:M$846,MATCH(WatchList!$B222,'All CCC'!$B$7:$B$846,0)))</f>
        <v/>
      </c>
      <c r="N222" s="856" t="str">
        <f>IF($B222="","",INDEX('All CCC'!N$7:N$846,MATCH(WatchList!$B222,'All CCC'!$B$7:$B$846,0)))</f>
        <v/>
      </c>
      <c r="O222" s="856" t="str">
        <f>IF($B222="","",INDEX('All CCC'!O$7:O$846,MATCH(WatchList!$B222,'All CCC'!$B$7:$B$846,0)))</f>
        <v/>
      </c>
      <c r="P222" s="857" t="str">
        <f>IF($B222="","",INDEX('All CCC'!P$7:P$846,MATCH(WatchList!$B222,'All CCC'!$B$7:$B$846,0)))</f>
        <v/>
      </c>
      <c r="Q222" s="857" t="str">
        <f>IF($B222="","",INDEX('All CCC'!Q$7:Q$846,MATCH(WatchList!$B222,'All CCC'!$B$7:$B$846,0)))</f>
        <v/>
      </c>
      <c r="R222" s="856" t="str">
        <f>IF($B222="","",INDEX('All CCC'!R$7:R$846,MATCH(WatchList!$B222,'All CCC'!$B$7:$B$846,0)))</f>
        <v/>
      </c>
      <c r="S222" s="856" t="str">
        <f>IF($B222="","",INDEX('All CCC'!S$7:S$846,MATCH(WatchList!$B222,'All CCC'!$B$7:$B$846,0)))</f>
        <v/>
      </c>
      <c r="T222" s="856" t="str">
        <f>IF($B222="","",INDEX('All CCC'!T$7:T$846,MATCH(WatchList!$B222,'All CCC'!$B$7:$B$846,0)))</f>
        <v/>
      </c>
      <c r="U222" s="856" t="str">
        <f>IF($B222="","",INDEX('All CCC'!U$7:U$846,MATCH(WatchList!$B222,'All CCC'!$B$7:$B$846,0)))</f>
        <v/>
      </c>
      <c r="V222" s="856" t="str">
        <f>IF($B222="","",INDEX('All CCC'!V$7:V$846,MATCH(WatchList!$B222,'All CCC'!$B$7:$B$846,0)))</f>
        <v/>
      </c>
      <c r="W222" s="856" t="str">
        <f>IF($B222="","",INDEX('All CCC'!W$7:W$846,MATCH(WatchList!$B222,'All CCC'!$B$7:$B$846,0)))</f>
        <v/>
      </c>
      <c r="X222" s="856" t="str">
        <f>IF($B222="","",INDEX('All CCC'!X$7:X$846,MATCH(WatchList!$B222,'All CCC'!$B$7:$B$846,0)))</f>
        <v/>
      </c>
      <c r="Y222" s="856" t="str">
        <f>IF($B222="","",INDEX('All CCC'!Y$7:Y$846,MATCH(WatchList!$B222,'All CCC'!$B$7:$B$846,0)))</f>
        <v/>
      </c>
      <c r="Z222" s="856" t="str">
        <f>IF($B222="","",INDEX('All CCC'!Z$7:Z$846,MATCH(WatchList!$B222,'All CCC'!$B$7:$B$846,0)))</f>
        <v/>
      </c>
      <c r="AA222" s="856" t="str">
        <f>IF($B222="","",INDEX('All CCC'!AA$7:AA$846,MATCH(WatchList!$B222,'All CCC'!$B$7:$B$846,0)))</f>
        <v/>
      </c>
      <c r="AB222" s="856" t="str">
        <f>IF($B222="","",INDEX('All CCC'!AB$7:AB$846,MATCH(WatchList!$B222,'All CCC'!$B$7:$B$846,0)))</f>
        <v/>
      </c>
      <c r="AC222" s="856" t="str">
        <f>IF($B222="","",INDEX('All CCC'!AC$7:AC$846,MATCH(WatchList!$B222,'All CCC'!$B$7:$B$846,0)))</f>
        <v/>
      </c>
      <c r="AD222" s="856" t="str">
        <f>IF($B222="","",INDEX('All CCC'!AD$7:AD$846,MATCH(WatchList!$B222,'All CCC'!$B$7:$B$846,0)))</f>
        <v/>
      </c>
      <c r="AE222" s="856" t="str">
        <f>IF($B222="","",INDEX('All CCC'!AE$7:AE$846,MATCH(WatchList!$B222,'All CCC'!$B$7:$B$846,0)))</f>
        <v/>
      </c>
      <c r="AF222" s="856" t="str">
        <f>IF($B222="","",INDEX('All CCC'!AF$7:AF$846,MATCH(WatchList!$B222,'All CCC'!$B$7:$B$846,0)))</f>
        <v/>
      </c>
      <c r="AG222" s="856" t="str">
        <f>IF($B222="","",INDEX('All CCC'!AG$7:AG$846,MATCH(WatchList!$B222,'All CCC'!$B$7:$B$846,0)))</f>
        <v/>
      </c>
      <c r="AH222" s="856" t="str">
        <f>IF($B222="","",INDEX('All CCC'!AH$7:AH$846,MATCH(WatchList!$B222,'All CCC'!$B$7:$B$846,0)))</f>
        <v/>
      </c>
      <c r="AI222" s="856" t="str">
        <f>IF($B222="","",INDEX('All CCC'!AI$7:AI$846,MATCH(WatchList!$B222,'All CCC'!$B$7:$B$846,0)))</f>
        <v/>
      </c>
      <c r="AJ222" s="856" t="str">
        <f>IF($B222="","",INDEX('All CCC'!AJ$7:AJ$846,MATCH(WatchList!$B222,'All CCC'!$B$7:$B$846,0)))</f>
        <v/>
      </c>
      <c r="AK222" s="856" t="str">
        <f>IF($B222="","",INDEX('All CCC'!AK$7:AK$846,MATCH(WatchList!$B222,'All CCC'!$B$7:$B$846,0)))</f>
        <v/>
      </c>
      <c r="AL222" s="856" t="str">
        <f>IF($B222="","",INDEX('All CCC'!AL$7:AL$846,MATCH(WatchList!$B222,'All CCC'!$B$7:$B$846,0)))</f>
        <v/>
      </c>
      <c r="AM222" s="856" t="str">
        <f>IF($B222="","",INDEX('All CCC'!AM$7:AM$846,MATCH(WatchList!$B222,'All CCC'!$B$7:$B$846,0)))</f>
        <v/>
      </c>
      <c r="AN222" s="856" t="str">
        <f>IF($B222="","",INDEX('All CCC'!AN$7:AN$846,MATCH(WatchList!$B222,'All CCC'!$B$7:$B$846,0)))</f>
        <v/>
      </c>
      <c r="AO222" s="856" t="str">
        <f>IF($B222="","",INDEX('All CCC'!AO$7:AO$846,MATCH(WatchList!$B222,'All CCC'!$B$7:$B$846,0)))</f>
        <v/>
      </c>
      <c r="AP222" s="856" t="str">
        <f>IF($B222="","",INDEX('All CCC'!AP$7:AP$846,MATCH(WatchList!$B222,'All CCC'!$B$7:$B$846,0)))</f>
        <v/>
      </c>
      <c r="AQ222" s="856" t="str">
        <f>IF($B222="","",INDEX('All CCC'!AQ$7:AQ$846,MATCH(WatchList!$B222,'All CCC'!$B$7:$B$846,0)))</f>
        <v/>
      </c>
      <c r="AR222" s="856" t="str">
        <f>IF($B222="","",INDEX('All CCC'!AR$7:AR$846,MATCH(WatchList!$B222,'All CCC'!$B$7:$B$846,0)))</f>
        <v/>
      </c>
      <c r="AS222" s="856" t="str">
        <f>IF($B222="","",INDEX('All CCC'!AS$7:AS$846,MATCH(WatchList!$B222,'All CCC'!$B$7:$B$846,0)))</f>
        <v/>
      </c>
      <c r="AT222" s="856" t="str">
        <f>IF($B222="","",INDEX('All CCC'!AT$7:AT$846,MATCH(WatchList!$B222,'All CCC'!$B$7:$B$846,0)))</f>
        <v/>
      </c>
      <c r="AU222" s="856" t="str">
        <f>IF($B222="","",INDEX('All CCC'!AU$7:AU$846,MATCH(WatchList!$B222,'All CCC'!$B$7:$B$846,0)))</f>
        <v/>
      </c>
      <c r="AV222" s="856" t="str">
        <f>IF($B222="","",INDEX('All CCC'!AV$7:AV$846,MATCH(WatchList!$B222,'All CCC'!$B$7:$B$846,0)))</f>
        <v/>
      </c>
      <c r="AW222" s="856" t="str">
        <f>IF($B222="","",INDEX('All CCC'!AW$7:AW$846,MATCH(WatchList!$B222,'All CCC'!$B$7:$B$846,0)))</f>
        <v/>
      </c>
      <c r="AX222" s="856" t="str">
        <f>IF($B222="","",INDEX('All CCC'!AX$7:AX$846,MATCH(WatchList!$B222,'All CCC'!$B$7:$B$846,0)))</f>
        <v/>
      </c>
      <c r="AY222" s="856" t="str">
        <f>IF($B222="","",INDEX('All CCC'!AY$7:AY$846,MATCH(WatchList!$B222,'All CCC'!$B$7:$B$846,0)))</f>
        <v/>
      </c>
      <c r="AZ222" s="856" t="str">
        <f>IF($B222="","",INDEX('All CCC'!AZ$7:AZ$846,MATCH(WatchList!$B222,'All CCC'!$B$7:$B$846,0)))</f>
        <v/>
      </c>
      <c r="BA222" s="856" t="str">
        <f>IF($B222="","",INDEX('All CCC'!BA$7:BA$846,MATCH(WatchList!$B222,'All CCC'!$B$7:$B$846,0)))</f>
        <v/>
      </c>
      <c r="BB222" s="856" t="str">
        <f>IF($B222="","",INDEX('All CCC'!BB$7:BB$846,MATCH(WatchList!$B222,'All CCC'!$B$7:$B$846,0)))</f>
        <v/>
      </c>
      <c r="BC222" s="856" t="str">
        <f>IF($B222="","",INDEX('All CCC'!BC$7:BC$846,MATCH(WatchList!$B222,'All CCC'!$B$7:$B$846,0)))</f>
        <v/>
      </c>
      <c r="BD222" s="856" t="str">
        <f>IF($B222="","",INDEX('All CCC'!BD$7:BD$846,MATCH(WatchList!$B222,'All CCC'!$B$7:$B$846,0)))</f>
        <v/>
      </c>
      <c r="BE222" s="856" t="str">
        <f>IF($B222="","",INDEX('All CCC'!BE$7:BE$846,MATCH(WatchList!$B222,'All CCC'!$B$7:$B$846,0)))</f>
        <v/>
      </c>
      <c r="BF222" s="856" t="str">
        <f>IF($B222="","",INDEX('All CCC'!BF$7:BF$846,MATCH(WatchList!$B222,'All CCC'!$B$7:$B$846,0)))</f>
        <v/>
      </c>
      <c r="BG222" s="856" t="str">
        <f>IF($B222="","",INDEX('All CCC'!BG$7:BG$846,MATCH(WatchList!$B222,'All CCC'!$B$7:$B$846,0)))</f>
        <v/>
      </c>
    </row>
    <row r="223" spans="1:59" x14ac:dyDescent="0.2">
      <c r="A223" s="550" t="str">
        <f>IF($B223="","",INDEX('All CCC'!A$7:A$846,MATCH(WatchList!$B223,'All CCC'!$B$7:$B$846,0)))</f>
        <v/>
      </c>
      <c r="B223" s="31"/>
      <c r="C223" s="856" t="str">
        <f>IF($B223="","",INDEX('All CCC'!C$7:C$846,MATCH(WatchList!$B223,'All CCC'!$B$7:$B$846,0)))</f>
        <v/>
      </c>
      <c r="D223" s="856" t="str">
        <f>IF($B223="","",INDEX('All CCC'!D$7:D$846,MATCH(WatchList!$B223,'All CCC'!$B$7:$B$846,0)))</f>
        <v/>
      </c>
      <c r="E223" s="856" t="str">
        <f>IF($B223="","",INDEX('All CCC'!E$7:E$846,MATCH(WatchList!$B223,'All CCC'!$B$7:$B$846,0)))</f>
        <v/>
      </c>
      <c r="F223" s="856" t="str">
        <f>IF($B223="","",INDEX('All CCC'!F$7:F$846,MATCH(WatchList!$B223,'All CCC'!$B$7:$B$846,0)))</f>
        <v/>
      </c>
      <c r="G223" s="856" t="str">
        <f>IF($B223="","",INDEX('All CCC'!G$7:G$846,MATCH(WatchList!$B223,'All CCC'!$B$7:$B$846,0)))</f>
        <v/>
      </c>
      <c r="H223" s="856" t="str">
        <f>IF($B223="","",INDEX('All CCC'!H$7:H$846,MATCH(WatchList!$B223,'All CCC'!$B$7:$B$846,0)))</f>
        <v/>
      </c>
      <c r="I223" s="856" t="str">
        <f>IF($B223="","",INDEX('All CCC'!I$7:I$846,MATCH(WatchList!$B223,'All CCC'!$B$7:$B$846,0)))</f>
        <v/>
      </c>
      <c r="J223" s="856" t="str">
        <f>IF($B223="","",INDEX('All CCC'!J$7:J$846,MATCH(WatchList!$B223,'All CCC'!$B$7:$B$846,0)))</f>
        <v/>
      </c>
      <c r="K223" s="856" t="str">
        <f>IF($B223="","",INDEX('All CCC'!K$7:K$846,MATCH(WatchList!$B223,'All CCC'!$B$7:$B$846,0)))</f>
        <v/>
      </c>
      <c r="L223" s="856" t="str">
        <f>IF($B223="","",INDEX('All CCC'!L$7:L$846,MATCH(WatchList!$B223,'All CCC'!$B$7:$B$846,0)))</f>
        <v/>
      </c>
      <c r="M223" s="856" t="str">
        <f>IF($B223="","",INDEX('All CCC'!M$7:M$846,MATCH(WatchList!$B223,'All CCC'!$B$7:$B$846,0)))</f>
        <v/>
      </c>
      <c r="N223" s="856" t="str">
        <f>IF($B223="","",INDEX('All CCC'!N$7:N$846,MATCH(WatchList!$B223,'All CCC'!$B$7:$B$846,0)))</f>
        <v/>
      </c>
      <c r="O223" s="856" t="str">
        <f>IF($B223="","",INDEX('All CCC'!O$7:O$846,MATCH(WatchList!$B223,'All CCC'!$B$7:$B$846,0)))</f>
        <v/>
      </c>
      <c r="P223" s="857" t="str">
        <f>IF($B223="","",INDEX('All CCC'!P$7:P$846,MATCH(WatchList!$B223,'All CCC'!$B$7:$B$846,0)))</f>
        <v/>
      </c>
      <c r="Q223" s="857" t="str">
        <f>IF($B223="","",INDEX('All CCC'!Q$7:Q$846,MATCH(WatchList!$B223,'All CCC'!$B$7:$B$846,0)))</f>
        <v/>
      </c>
      <c r="R223" s="856" t="str">
        <f>IF($B223="","",INDEX('All CCC'!R$7:R$846,MATCH(WatchList!$B223,'All CCC'!$B$7:$B$846,0)))</f>
        <v/>
      </c>
      <c r="S223" s="856" t="str">
        <f>IF($B223="","",INDEX('All CCC'!S$7:S$846,MATCH(WatchList!$B223,'All CCC'!$B$7:$B$846,0)))</f>
        <v/>
      </c>
      <c r="T223" s="856" t="str">
        <f>IF($B223="","",INDEX('All CCC'!T$7:T$846,MATCH(WatchList!$B223,'All CCC'!$B$7:$B$846,0)))</f>
        <v/>
      </c>
      <c r="U223" s="856" t="str">
        <f>IF($B223="","",INDEX('All CCC'!U$7:U$846,MATCH(WatchList!$B223,'All CCC'!$B$7:$B$846,0)))</f>
        <v/>
      </c>
      <c r="V223" s="856" t="str">
        <f>IF($B223="","",INDEX('All CCC'!V$7:V$846,MATCH(WatchList!$B223,'All CCC'!$B$7:$B$846,0)))</f>
        <v/>
      </c>
      <c r="W223" s="856" t="str">
        <f>IF($B223="","",INDEX('All CCC'!W$7:W$846,MATCH(WatchList!$B223,'All CCC'!$B$7:$B$846,0)))</f>
        <v/>
      </c>
      <c r="X223" s="856" t="str">
        <f>IF($B223="","",INDEX('All CCC'!X$7:X$846,MATCH(WatchList!$B223,'All CCC'!$B$7:$B$846,0)))</f>
        <v/>
      </c>
      <c r="Y223" s="856" t="str">
        <f>IF($B223="","",INDEX('All CCC'!Y$7:Y$846,MATCH(WatchList!$B223,'All CCC'!$B$7:$B$846,0)))</f>
        <v/>
      </c>
      <c r="Z223" s="856" t="str">
        <f>IF($B223="","",INDEX('All CCC'!Z$7:Z$846,MATCH(WatchList!$B223,'All CCC'!$B$7:$B$846,0)))</f>
        <v/>
      </c>
      <c r="AA223" s="856" t="str">
        <f>IF($B223="","",INDEX('All CCC'!AA$7:AA$846,MATCH(WatchList!$B223,'All CCC'!$B$7:$B$846,0)))</f>
        <v/>
      </c>
      <c r="AB223" s="856" t="str">
        <f>IF($B223="","",INDEX('All CCC'!AB$7:AB$846,MATCH(WatchList!$B223,'All CCC'!$B$7:$B$846,0)))</f>
        <v/>
      </c>
      <c r="AC223" s="856" t="str">
        <f>IF($B223="","",INDEX('All CCC'!AC$7:AC$846,MATCH(WatchList!$B223,'All CCC'!$B$7:$B$846,0)))</f>
        <v/>
      </c>
      <c r="AD223" s="856" t="str">
        <f>IF($B223="","",INDEX('All CCC'!AD$7:AD$846,MATCH(WatchList!$B223,'All CCC'!$B$7:$B$846,0)))</f>
        <v/>
      </c>
      <c r="AE223" s="856" t="str">
        <f>IF($B223="","",INDEX('All CCC'!AE$7:AE$846,MATCH(WatchList!$B223,'All CCC'!$B$7:$B$846,0)))</f>
        <v/>
      </c>
      <c r="AF223" s="856" t="str">
        <f>IF($B223="","",INDEX('All CCC'!AF$7:AF$846,MATCH(WatchList!$B223,'All CCC'!$B$7:$B$846,0)))</f>
        <v/>
      </c>
      <c r="AG223" s="856" t="str">
        <f>IF($B223="","",INDEX('All CCC'!AG$7:AG$846,MATCH(WatchList!$B223,'All CCC'!$B$7:$B$846,0)))</f>
        <v/>
      </c>
      <c r="AH223" s="856" t="str">
        <f>IF($B223="","",INDEX('All CCC'!AH$7:AH$846,MATCH(WatchList!$B223,'All CCC'!$B$7:$B$846,0)))</f>
        <v/>
      </c>
      <c r="AI223" s="856" t="str">
        <f>IF($B223="","",INDEX('All CCC'!AI$7:AI$846,MATCH(WatchList!$B223,'All CCC'!$B$7:$B$846,0)))</f>
        <v/>
      </c>
      <c r="AJ223" s="856" t="str">
        <f>IF($B223="","",INDEX('All CCC'!AJ$7:AJ$846,MATCH(WatchList!$B223,'All CCC'!$B$7:$B$846,0)))</f>
        <v/>
      </c>
      <c r="AK223" s="856" t="str">
        <f>IF($B223="","",INDEX('All CCC'!AK$7:AK$846,MATCH(WatchList!$B223,'All CCC'!$B$7:$B$846,0)))</f>
        <v/>
      </c>
      <c r="AL223" s="856" t="str">
        <f>IF($B223="","",INDEX('All CCC'!AL$7:AL$846,MATCH(WatchList!$B223,'All CCC'!$B$7:$B$846,0)))</f>
        <v/>
      </c>
      <c r="AM223" s="856" t="str">
        <f>IF($B223="","",INDEX('All CCC'!AM$7:AM$846,MATCH(WatchList!$B223,'All CCC'!$B$7:$B$846,0)))</f>
        <v/>
      </c>
      <c r="AN223" s="856" t="str">
        <f>IF($B223="","",INDEX('All CCC'!AN$7:AN$846,MATCH(WatchList!$B223,'All CCC'!$B$7:$B$846,0)))</f>
        <v/>
      </c>
      <c r="AO223" s="856" t="str">
        <f>IF($B223="","",INDEX('All CCC'!AO$7:AO$846,MATCH(WatchList!$B223,'All CCC'!$B$7:$B$846,0)))</f>
        <v/>
      </c>
      <c r="AP223" s="856" t="str">
        <f>IF($B223="","",INDEX('All CCC'!AP$7:AP$846,MATCH(WatchList!$B223,'All CCC'!$B$7:$B$846,0)))</f>
        <v/>
      </c>
      <c r="AQ223" s="856" t="str">
        <f>IF($B223="","",INDEX('All CCC'!AQ$7:AQ$846,MATCH(WatchList!$B223,'All CCC'!$B$7:$B$846,0)))</f>
        <v/>
      </c>
      <c r="AR223" s="856" t="str">
        <f>IF($B223="","",INDEX('All CCC'!AR$7:AR$846,MATCH(WatchList!$B223,'All CCC'!$B$7:$B$846,0)))</f>
        <v/>
      </c>
      <c r="AS223" s="856" t="str">
        <f>IF($B223="","",INDEX('All CCC'!AS$7:AS$846,MATCH(WatchList!$B223,'All CCC'!$B$7:$B$846,0)))</f>
        <v/>
      </c>
      <c r="AT223" s="856" t="str">
        <f>IF($B223="","",INDEX('All CCC'!AT$7:AT$846,MATCH(WatchList!$B223,'All CCC'!$B$7:$B$846,0)))</f>
        <v/>
      </c>
      <c r="AU223" s="856" t="str">
        <f>IF($B223="","",INDEX('All CCC'!AU$7:AU$846,MATCH(WatchList!$B223,'All CCC'!$B$7:$B$846,0)))</f>
        <v/>
      </c>
      <c r="AV223" s="856" t="str">
        <f>IF($B223="","",INDEX('All CCC'!AV$7:AV$846,MATCH(WatchList!$B223,'All CCC'!$B$7:$B$846,0)))</f>
        <v/>
      </c>
      <c r="AW223" s="856" t="str">
        <f>IF($B223="","",INDEX('All CCC'!AW$7:AW$846,MATCH(WatchList!$B223,'All CCC'!$B$7:$B$846,0)))</f>
        <v/>
      </c>
      <c r="AX223" s="856" t="str">
        <f>IF($B223="","",INDEX('All CCC'!AX$7:AX$846,MATCH(WatchList!$B223,'All CCC'!$B$7:$B$846,0)))</f>
        <v/>
      </c>
      <c r="AY223" s="856" t="str">
        <f>IF($B223="","",INDEX('All CCC'!AY$7:AY$846,MATCH(WatchList!$B223,'All CCC'!$B$7:$B$846,0)))</f>
        <v/>
      </c>
      <c r="AZ223" s="856" t="str">
        <f>IF($B223="","",INDEX('All CCC'!AZ$7:AZ$846,MATCH(WatchList!$B223,'All CCC'!$B$7:$B$846,0)))</f>
        <v/>
      </c>
      <c r="BA223" s="856" t="str">
        <f>IF($B223="","",INDEX('All CCC'!BA$7:BA$846,MATCH(WatchList!$B223,'All CCC'!$B$7:$B$846,0)))</f>
        <v/>
      </c>
      <c r="BB223" s="856" t="str">
        <f>IF($B223="","",INDEX('All CCC'!BB$7:BB$846,MATCH(WatchList!$B223,'All CCC'!$B$7:$B$846,0)))</f>
        <v/>
      </c>
      <c r="BC223" s="856" t="str">
        <f>IF($B223="","",INDEX('All CCC'!BC$7:BC$846,MATCH(WatchList!$B223,'All CCC'!$B$7:$B$846,0)))</f>
        <v/>
      </c>
      <c r="BD223" s="856" t="str">
        <f>IF($B223="","",INDEX('All CCC'!BD$7:BD$846,MATCH(WatchList!$B223,'All CCC'!$B$7:$B$846,0)))</f>
        <v/>
      </c>
      <c r="BE223" s="856" t="str">
        <f>IF($B223="","",INDEX('All CCC'!BE$7:BE$846,MATCH(WatchList!$B223,'All CCC'!$B$7:$B$846,0)))</f>
        <v/>
      </c>
      <c r="BF223" s="856" t="str">
        <f>IF($B223="","",INDEX('All CCC'!BF$7:BF$846,MATCH(WatchList!$B223,'All CCC'!$B$7:$B$846,0)))</f>
        <v/>
      </c>
      <c r="BG223" s="856" t="str">
        <f>IF($B223="","",INDEX('All CCC'!BG$7:BG$846,MATCH(WatchList!$B223,'All CCC'!$B$7:$B$846,0)))</f>
        <v/>
      </c>
    </row>
    <row r="224" spans="1:59" x14ac:dyDescent="0.2">
      <c r="A224" s="550" t="str">
        <f>IF($B224="","",INDEX('All CCC'!A$7:A$846,MATCH(WatchList!$B224,'All CCC'!$B$7:$B$846,0)))</f>
        <v/>
      </c>
      <c r="B224" s="31"/>
      <c r="C224" s="856" t="str">
        <f>IF($B224="","",INDEX('All CCC'!C$7:C$846,MATCH(WatchList!$B224,'All CCC'!$B$7:$B$846,0)))</f>
        <v/>
      </c>
      <c r="D224" s="856" t="str">
        <f>IF($B224="","",INDEX('All CCC'!D$7:D$846,MATCH(WatchList!$B224,'All CCC'!$B$7:$B$846,0)))</f>
        <v/>
      </c>
      <c r="E224" s="856" t="str">
        <f>IF($B224="","",INDEX('All CCC'!E$7:E$846,MATCH(WatchList!$B224,'All CCC'!$B$7:$B$846,0)))</f>
        <v/>
      </c>
      <c r="F224" s="856" t="str">
        <f>IF($B224="","",INDEX('All CCC'!F$7:F$846,MATCH(WatchList!$B224,'All CCC'!$B$7:$B$846,0)))</f>
        <v/>
      </c>
      <c r="G224" s="856" t="str">
        <f>IF($B224="","",INDEX('All CCC'!G$7:G$846,MATCH(WatchList!$B224,'All CCC'!$B$7:$B$846,0)))</f>
        <v/>
      </c>
      <c r="H224" s="856" t="str">
        <f>IF($B224="","",INDEX('All CCC'!H$7:H$846,MATCH(WatchList!$B224,'All CCC'!$B$7:$B$846,0)))</f>
        <v/>
      </c>
      <c r="I224" s="856" t="str">
        <f>IF($B224="","",INDEX('All CCC'!I$7:I$846,MATCH(WatchList!$B224,'All CCC'!$B$7:$B$846,0)))</f>
        <v/>
      </c>
      <c r="J224" s="856" t="str">
        <f>IF($B224="","",INDEX('All CCC'!J$7:J$846,MATCH(WatchList!$B224,'All CCC'!$B$7:$B$846,0)))</f>
        <v/>
      </c>
      <c r="K224" s="856" t="str">
        <f>IF($B224="","",INDEX('All CCC'!K$7:K$846,MATCH(WatchList!$B224,'All CCC'!$B$7:$B$846,0)))</f>
        <v/>
      </c>
      <c r="L224" s="856" t="str">
        <f>IF($B224="","",INDEX('All CCC'!L$7:L$846,MATCH(WatchList!$B224,'All CCC'!$B$7:$B$846,0)))</f>
        <v/>
      </c>
      <c r="M224" s="856" t="str">
        <f>IF($B224="","",INDEX('All CCC'!M$7:M$846,MATCH(WatchList!$B224,'All CCC'!$B$7:$B$846,0)))</f>
        <v/>
      </c>
      <c r="N224" s="856" t="str">
        <f>IF($B224="","",INDEX('All CCC'!N$7:N$846,MATCH(WatchList!$B224,'All CCC'!$B$7:$B$846,0)))</f>
        <v/>
      </c>
      <c r="O224" s="856" t="str">
        <f>IF($B224="","",INDEX('All CCC'!O$7:O$846,MATCH(WatchList!$B224,'All CCC'!$B$7:$B$846,0)))</f>
        <v/>
      </c>
      <c r="P224" s="857" t="str">
        <f>IF($B224="","",INDEX('All CCC'!P$7:P$846,MATCH(WatchList!$B224,'All CCC'!$B$7:$B$846,0)))</f>
        <v/>
      </c>
      <c r="Q224" s="857" t="str">
        <f>IF($B224="","",INDEX('All CCC'!Q$7:Q$846,MATCH(WatchList!$B224,'All CCC'!$B$7:$B$846,0)))</f>
        <v/>
      </c>
      <c r="R224" s="856" t="str">
        <f>IF($B224="","",INDEX('All CCC'!R$7:R$846,MATCH(WatchList!$B224,'All CCC'!$B$7:$B$846,0)))</f>
        <v/>
      </c>
      <c r="S224" s="856" t="str">
        <f>IF($B224="","",INDEX('All CCC'!S$7:S$846,MATCH(WatchList!$B224,'All CCC'!$B$7:$B$846,0)))</f>
        <v/>
      </c>
      <c r="T224" s="856" t="str">
        <f>IF($B224="","",INDEX('All CCC'!T$7:T$846,MATCH(WatchList!$B224,'All CCC'!$B$7:$B$846,0)))</f>
        <v/>
      </c>
      <c r="U224" s="856" t="str">
        <f>IF($B224="","",INDEX('All CCC'!U$7:U$846,MATCH(WatchList!$B224,'All CCC'!$B$7:$B$846,0)))</f>
        <v/>
      </c>
      <c r="V224" s="856" t="str">
        <f>IF($B224="","",INDEX('All CCC'!V$7:V$846,MATCH(WatchList!$B224,'All CCC'!$B$7:$B$846,0)))</f>
        <v/>
      </c>
      <c r="W224" s="856" t="str">
        <f>IF($B224="","",INDEX('All CCC'!W$7:W$846,MATCH(WatchList!$B224,'All CCC'!$B$7:$B$846,0)))</f>
        <v/>
      </c>
      <c r="X224" s="856" t="str">
        <f>IF($B224="","",INDEX('All CCC'!X$7:X$846,MATCH(WatchList!$B224,'All CCC'!$B$7:$B$846,0)))</f>
        <v/>
      </c>
      <c r="Y224" s="856" t="str">
        <f>IF($B224="","",INDEX('All CCC'!Y$7:Y$846,MATCH(WatchList!$B224,'All CCC'!$B$7:$B$846,0)))</f>
        <v/>
      </c>
      <c r="Z224" s="856" t="str">
        <f>IF($B224="","",INDEX('All CCC'!Z$7:Z$846,MATCH(WatchList!$B224,'All CCC'!$B$7:$B$846,0)))</f>
        <v/>
      </c>
      <c r="AA224" s="856" t="str">
        <f>IF($B224="","",INDEX('All CCC'!AA$7:AA$846,MATCH(WatchList!$B224,'All CCC'!$B$7:$B$846,0)))</f>
        <v/>
      </c>
      <c r="AB224" s="856" t="str">
        <f>IF($B224="","",INDEX('All CCC'!AB$7:AB$846,MATCH(WatchList!$B224,'All CCC'!$B$7:$B$846,0)))</f>
        <v/>
      </c>
      <c r="AC224" s="856" t="str">
        <f>IF($B224="","",INDEX('All CCC'!AC$7:AC$846,MATCH(WatchList!$B224,'All CCC'!$B$7:$B$846,0)))</f>
        <v/>
      </c>
      <c r="AD224" s="856" t="str">
        <f>IF($B224="","",INDEX('All CCC'!AD$7:AD$846,MATCH(WatchList!$B224,'All CCC'!$B$7:$B$846,0)))</f>
        <v/>
      </c>
      <c r="AE224" s="856" t="str">
        <f>IF($B224="","",INDEX('All CCC'!AE$7:AE$846,MATCH(WatchList!$B224,'All CCC'!$B$7:$B$846,0)))</f>
        <v/>
      </c>
      <c r="AF224" s="856" t="str">
        <f>IF($B224="","",INDEX('All CCC'!AF$7:AF$846,MATCH(WatchList!$B224,'All CCC'!$B$7:$B$846,0)))</f>
        <v/>
      </c>
      <c r="AG224" s="856" t="str">
        <f>IF($B224="","",INDEX('All CCC'!AG$7:AG$846,MATCH(WatchList!$B224,'All CCC'!$B$7:$B$846,0)))</f>
        <v/>
      </c>
      <c r="AH224" s="856" t="str">
        <f>IF($B224="","",INDEX('All CCC'!AH$7:AH$846,MATCH(WatchList!$B224,'All CCC'!$B$7:$B$846,0)))</f>
        <v/>
      </c>
      <c r="AI224" s="856" t="str">
        <f>IF($B224="","",INDEX('All CCC'!AI$7:AI$846,MATCH(WatchList!$B224,'All CCC'!$B$7:$B$846,0)))</f>
        <v/>
      </c>
      <c r="AJ224" s="856" t="str">
        <f>IF($B224="","",INDEX('All CCC'!AJ$7:AJ$846,MATCH(WatchList!$B224,'All CCC'!$B$7:$B$846,0)))</f>
        <v/>
      </c>
      <c r="AK224" s="856" t="str">
        <f>IF($B224="","",INDEX('All CCC'!AK$7:AK$846,MATCH(WatchList!$B224,'All CCC'!$B$7:$B$846,0)))</f>
        <v/>
      </c>
      <c r="AL224" s="856" t="str">
        <f>IF($B224="","",INDEX('All CCC'!AL$7:AL$846,MATCH(WatchList!$B224,'All CCC'!$B$7:$B$846,0)))</f>
        <v/>
      </c>
      <c r="AM224" s="856" t="str">
        <f>IF($B224="","",INDEX('All CCC'!AM$7:AM$846,MATCH(WatchList!$B224,'All CCC'!$B$7:$B$846,0)))</f>
        <v/>
      </c>
      <c r="AN224" s="856" t="str">
        <f>IF($B224="","",INDEX('All CCC'!AN$7:AN$846,MATCH(WatchList!$B224,'All CCC'!$B$7:$B$846,0)))</f>
        <v/>
      </c>
      <c r="AO224" s="856" t="str">
        <f>IF($B224="","",INDEX('All CCC'!AO$7:AO$846,MATCH(WatchList!$B224,'All CCC'!$B$7:$B$846,0)))</f>
        <v/>
      </c>
      <c r="AP224" s="856" t="str">
        <f>IF($B224="","",INDEX('All CCC'!AP$7:AP$846,MATCH(WatchList!$B224,'All CCC'!$B$7:$B$846,0)))</f>
        <v/>
      </c>
      <c r="AQ224" s="856" t="str">
        <f>IF($B224="","",INDEX('All CCC'!AQ$7:AQ$846,MATCH(WatchList!$B224,'All CCC'!$B$7:$B$846,0)))</f>
        <v/>
      </c>
      <c r="AR224" s="856" t="str">
        <f>IF($B224="","",INDEX('All CCC'!AR$7:AR$846,MATCH(WatchList!$B224,'All CCC'!$B$7:$B$846,0)))</f>
        <v/>
      </c>
      <c r="AS224" s="856" t="str">
        <f>IF($B224="","",INDEX('All CCC'!AS$7:AS$846,MATCH(WatchList!$B224,'All CCC'!$B$7:$B$846,0)))</f>
        <v/>
      </c>
      <c r="AT224" s="856" t="str">
        <f>IF($B224="","",INDEX('All CCC'!AT$7:AT$846,MATCH(WatchList!$B224,'All CCC'!$B$7:$B$846,0)))</f>
        <v/>
      </c>
      <c r="AU224" s="856" t="str">
        <f>IF($B224="","",INDEX('All CCC'!AU$7:AU$846,MATCH(WatchList!$B224,'All CCC'!$B$7:$B$846,0)))</f>
        <v/>
      </c>
      <c r="AV224" s="856" t="str">
        <f>IF($B224="","",INDEX('All CCC'!AV$7:AV$846,MATCH(WatchList!$B224,'All CCC'!$B$7:$B$846,0)))</f>
        <v/>
      </c>
      <c r="AW224" s="856" t="str">
        <f>IF($B224="","",INDEX('All CCC'!AW$7:AW$846,MATCH(WatchList!$B224,'All CCC'!$B$7:$B$846,0)))</f>
        <v/>
      </c>
      <c r="AX224" s="856" t="str">
        <f>IF($B224="","",INDEX('All CCC'!AX$7:AX$846,MATCH(WatchList!$B224,'All CCC'!$B$7:$B$846,0)))</f>
        <v/>
      </c>
      <c r="AY224" s="856" t="str">
        <f>IF($B224="","",INDEX('All CCC'!AY$7:AY$846,MATCH(WatchList!$B224,'All CCC'!$B$7:$B$846,0)))</f>
        <v/>
      </c>
      <c r="AZ224" s="856" t="str">
        <f>IF($B224="","",INDEX('All CCC'!AZ$7:AZ$846,MATCH(WatchList!$B224,'All CCC'!$B$7:$B$846,0)))</f>
        <v/>
      </c>
      <c r="BA224" s="856" t="str">
        <f>IF($B224="","",INDEX('All CCC'!BA$7:BA$846,MATCH(WatchList!$B224,'All CCC'!$B$7:$B$846,0)))</f>
        <v/>
      </c>
      <c r="BB224" s="856" t="str">
        <f>IF($B224="","",INDEX('All CCC'!BB$7:BB$846,MATCH(WatchList!$B224,'All CCC'!$B$7:$B$846,0)))</f>
        <v/>
      </c>
      <c r="BC224" s="856" t="str">
        <f>IF($B224="","",INDEX('All CCC'!BC$7:BC$846,MATCH(WatchList!$B224,'All CCC'!$B$7:$B$846,0)))</f>
        <v/>
      </c>
      <c r="BD224" s="856" t="str">
        <f>IF($B224="","",INDEX('All CCC'!BD$7:BD$846,MATCH(WatchList!$B224,'All CCC'!$B$7:$B$846,0)))</f>
        <v/>
      </c>
      <c r="BE224" s="856" t="str">
        <f>IF($B224="","",INDEX('All CCC'!BE$7:BE$846,MATCH(WatchList!$B224,'All CCC'!$B$7:$B$846,0)))</f>
        <v/>
      </c>
      <c r="BF224" s="856" t="str">
        <f>IF($B224="","",INDEX('All CCC'!BF$7:BF$846,MATCH(WatchList!$B224,'All CCC'!$B$7:$B$846,0)))</f>
        <v/>
      </c>
      <c r="BG224" s="856" t="str">
        <f>IF($B224="","",INDEX('All CCC'!BG$7:BG$846,MATCH(WatchList!$B224,'All CCC'!$B$7:$B$846,0)))</f>
        <v/>
      </c>
    </row>
    <row r="225" spans="1:59" x14ac:dyDescent="0.2">
      <c r="A225" s="550" t="str">
        <f>IF($B225="","",INDEX('All CCC'!A$7:A$846,MATCH(WatchList!$B225,'All CCC'!$B$7:$B$846,0)))</f>
        <v/>
      </c>
      <c r="B225" s="31"/>
      <c r="C225" s="856" t="str">
        <f>IF($B225="","",INDEX('All CCC'!C$7:C$846,MATCH(WatchList!$B225,'All CCC'!$B$7:$B$846,0)))</f>
        <v/>
      </c>
      <c r="D225" s="856" t="str">
        <f>IF($B225="","",INDEX('All CCC'!D$7:D$846,MATCH(WatchList!$B225,'All CCC'!$B$7:$B$846,0)))</f>
        <v/>
      </c>
      <c r="E225" s="856" t="str">
        <f>IF($B225="","",INDEX('All CCC'!E$7:E$846,MATCH(WatchList!$B225,'All CCC'!$B$7:$B$846,0)))</f>
        <v/>
      </c>
      <c r="F225" s="856" t="str">
        <f>IF($B225="","",INDEX('All CCC'!F$7:F$846,MATCH(WatchList!$B225,'All CCC'!$B$7:$B$846,0)))</f>
        <v/>
      </c>
      <c r="G225" s="856" t="str">
        <f>IF($B225="","",INDEX('All CCC'!G$7:G$846,MATCH(WatchList!$B225,'All CCC'!$B$7:$B$846,0)))</f>
        <v/>
      </c>
      <c r="H225" s="856" t="str">
        <f>IF($B225="","",INDEX('All CCC'!H$7:H$846,MATCH(WatchList!$B225,'All CCC'!$B$7:$B$846,0)))</f>
        <v/>
      </c>
      <c r="I225" s="856" t="str">
        <f>IF($B225="","",INDEX('All CCC'!I$7:I$846,MATCH(WatchList!$B225,'All CCC'!$B$7:$B$846,0)))</f>
        <v/>
      </c>
      <c r="J225" s="856" t="str">
        <f>IF($B225="","",INDEX('All CCC'!J$7:J$846,MATCH(WatchList!$B225,'All CCC'!$B$7:$B$846,0)))</f>
        <v/>
      </c>
      <c r="K225" s="856" t="str">
        <f>IF($B225="","",INDEX('All CCC'!K$7:K$846,MATCH(WatchList!$B225,'All CCC'!$B$7:$B$846,0)))</f>
        <v/>
      </c>
      <c r="L225" s="856" t="str">
        <f>IF($B225="","",INDEX('All CCC'!L$7:L$846,MATCH(WatchList!$B225,'All CCC'!$B$7:$B$846,0)))</f>
        <v/>
      </c>
      <c r="M225" s="856" t="str">
        <f>IF($B225="","",INDEX('All CCC'!M$7:M$846,MATCH(WatchList!$B225,'All CCC'!$B$7:$B$846,0)))</f>
        <v/>
      </c>
      <c r="N225" s="856" t="str">
        <f>IF($B225="","",INDEX('All CCC'!N$7:N$846,MATCH(WatchList!$B225,'All CCC'!$B$7:$B$846,0)))</f>
        <v/>
      </c>
      <c r="O225" s="856" t="str">
        <f>IF($B225="","",INDEX('All CCC'!O$7:O$846,MATCH(WatchList!$B225,'All CCC'!$B$7:$B$846,0)))</f>
        <v/>
      </c>
      <c r="P225" s="857" t="str">
        <f>IF($B225="","",INDEX('All CCC'!P$7:P$846,MATCH(WatchList!$B225,'All CCC'!$B$7:$B$846,0)))</f>
        <v/>
      </c>
      <c r="Q225" s="857" t="str">
        <f>IF($B225="","",INDEX('All CCC'!Q$7:Q$846,MATCH(WatchList!$B225,'All CCC'!$B$7:$B$846,0)))</f>
        <v/>
      </c>
      <c r="R225" s="856" t="str">
        <f>IF($B225="","",INDEX('All CCC'!R$7:R$846,MATCH(WatchList!$B225,'All CCC'!$B$7:$B$846,0)))</f>
        <v/>
      </c>
      <c r="S225" s="856" t="str">
        <f>IF($B225="","",INDEX('All CCC'!S$7:S$846,MATCH(WatchList!$B225,'All CCC'!$B$7:$B$846,0)))</f>
        <v/>
      </c>
      <c r="T225" s="856" t="str">
        <f>IF($B225="","",INDEX('All CCC'!T$7:T$846,MATCH(WatchList!$B225,'All CCC'!$B$7:$B$846,0)))</f>
        <v/>
      </c>
      <c r="U225" s="856" t="str">
        <f>IF($B225="","",INDEX('All CCC'!U$7:U$846,MATCH(WatchList!$B225,'All CCC'!$B$7:$B$846,0)))</f>
        <v/>
      </c>
      <c r="V225" s="856" t="str">
        <f>IF($B225="","",INDEX('All CCC'!V$7:V$846,MATCH(WatchList!$B225,'All CCC'!$B$7:$B$846,0)))</f>
        <v/>
      </c>
      <c r="W225" s="856" t="str">
        <f>IF($B225="","",INDEX('All CCC'!W$7:W$846,MATCH(WatchList!$B225,'All CCC'!$B$7:$B$846,0)))</f>
        <v/>
      </c>
      <c r="X225" s="856" t="str">
        <f>IF($B225="","",INDEX('All CCC'!X$7:X$846,MATCH(WatchList!$B225,'All CCC'!$B$7:$B$846,0)))</f>
        <v/>
      </c>
      <c r="Y225" s="856" t="str">
        <f>IF($B225="","",INDEX('All CCC'!Y$7:Y$846,MATCH(WatchList!$B225,'All CCC'!$B$7:$B$846,0)))</f>
        <v/>
      </c>
      <c r="Z225" s="856" t="str">
        <f>IF($B225="","",INDEX('All CCC'!Z$7:Z$846,MATCH(WatchList!$B225,'All CCC'!$B$7:$B$846,0)))</f>
        <v/>
      </c>
      <c r="AA225" s="856" t="str">
        <f>IF($B225="","",INDEX('All CCC'!AA$7:AA$846,MATCH(WatchList!$B225,'All CCC'!$B$7:$B$846,0)))</f>
        <v/>
      </c>
      <c r="AB225" s="856" t="str">
        <f>IF($B225="","",INDEX('All CCC'!AB$7:AB$846,MATCH(WatchList!$B225,'All CCC'!$B$7:$B$846,0)))</f>
        <v/>
      </c>
      <c r="AC225" s="856" t="str">
        <f>IF($B225="","",INDEX('All CCC'!AC$7:AC$846,MATCH(WatchList!$B225,'All CCC'!$B$7:$B$846,0)))</f>
        <v/>
      </c>
      <c r="AD225" s="856" t="str">
        <f>IF($B225="","",INDEX('All CCC'!AD$7:AD$846,MATCH(WatchList!$B225,'All CCC'!$B$7:$B$846,0)))</f>
        <v/>
      </c>
      <c r="AE225" s="856" t="str">
        <f>IF($B225="","",INDEX('All CCC'!AE$7:AE$846,MATCH(WatchList!$B225,'All CCC'!$B$7:$B$846,0)))</f>
        <v/>
      </c>
      <c r="AF225" s="856" t="str">
        <f>IF($B225="","",INDEX('All CCC'!AF$7:AF$846,MATCH(WatchList!$B225,'All CCC'!$B$7:$B$846,0)))</f>
        <v/>
      </c>
      <c r="AG225" s="856" t="str">
        <f>IF($B225="","",INDEX('All CCC'!AG$7:AG$846,MATCH(WatchList!$B225,'All CCC'!$B$7:$B$846,0)))</f>
        <v/>
      </c>
      <c r="AH225" s="856" t="str">
        <f>IF($B225="","",INDEX('All CCC'!AH$7:AH$846,MATCH(WatchList!$B225,'All CCC'!$B$7:$B$846,0)))</f>
        <v/>
      </c>
      <c r="AI225" s="856" t="str">
        <f>IF($B225="","",INDEX('All CCC'!AI$7:AI$846,MATCH(WatchList!$B225,'All CCC'!$B$7:$B$846,0)))</f>
        <v/>
      </c>
      <c r="AJ225" s="856" t="str">
        <f>IF($B225="","",INDEX('All CCC'!AJ$7:AJ$846,MATCH(WatchList!$B225,'All CCC'!$B$7:$B$846,0)))</f>
        <v/>
      </c>
      <c r="AK225" s="856" t="str">
        <f>IF($B225="","",INDEX('All CCC'!AK$7:AK$846,MATCH(WatchList!$B225,'All CCC'!$B$7:$B$846,0)))</f>
        <v/>
      </c>
      <c r="AL225" s="856" t="str">
        <f>IF($B225="","",INDEX('All CCC'!AL$7:AL$846,MATCH(WatchList!$B225,'All CCC'!$B$7:$B$846,0)))</f>
        <v/>
      </c>
      <c r="AM225" s="856" t="str">
        <f>IF($B225="","",INDEX('All CCC'!AM$7:AM$846,MATCH(WatchList!$B225,'All CCC'!$B$7:$B$846,0)))</f>
        <v/>
      </c>
      <c r="AN225" s="856" t="str">
        <f>IF($B225="","",INDEX('All CCC'!AN$7:AN$846,MATCH(WatchList!$B225,'All CCC'!$B$7:$B$846,0)))</f>
        <v/>
      </c>
      <c r="AO225" s="856" t="str">
        <f>IF($B225="","",INDEX('All CCC'!AO$7:AO$846,MATCH(WatchList!$B225,'All CCC'!$B$7:$B$846,0)))</f>
        <v/>
      </c>
      <c r="AP225" s="856" t="str">
        <f>IF($B225="","",INDEX('All CCC'!AP$7:AP$846,MATCH(WatchList!$B225,'All CCC'!$B$7:$B$846,0)))</f>
        <v/>
      </c>
      <c r="AQ225" s="856" t="str">
        <f>IF($B225="","",INDEX('All CCC'!AQ$7:AQ$846,MATCH(WatchList!$B225,'All CCC'!$B$7:$B$846,0)))</f>
        <v/>
      </c>
      <c r="AR225" s="856" t="str">
        <f>IF($B225="","",INDEX('All CCC'!AR$7:AR$846,MATCH(WatchList!$B225,'All CCC'!$B$7:$B$846,0)))</f>
        <v/>
      </c>
      <c r="AS225" s="856" t="str">
        <f>IF($B225="","",INDEX('All CCC'!AS$7:AS$846,MATCH(WatchList!$B225,'All CCC'!$B$7:$B$846,0)))</f>
        <v/>
      </c>
      <c r="AT225" s="856" t="str">
        <f>IF($B225="","",INDEX('All CCC'!AT$7:AT$846,MATCH(WatchList!$B225,'All CCC'!$B$7:$B$846,0)))</f>
        <v/>
      </c>
      <c r="AU225" s="856" t="str">
        <f>IF($B225="","",INDEX('All CCC'!AU$7:AU$846,MATCH(WatchList!$B225,'All CCC'!$B$7:$B$846,0)))</f>
        <v/>
      </c>
      <c r="AV225" s="856" t="str">
        <f>IF($B225="","",INDEX('All CCC'!AV$7:AV$846,MATCH(WatchList!$B225,'All CCC'!$B$7:$B$846,0)))</f>
        <v/>
      </c>
      <c r="AW225" s="856" t="str">
        <f>IF($B225="","",INDEX('All CCC'!AW$7:AW$846,MATCH(WatchList!$B225,'All CCC'!$B$7:$B$846,0)))</f>
        <v/>
      </c>
      <c r="AX225" s="856" t="str">
        <f>IF($B225="","",INDEX('All CCC'!AX$7:AX$846,MATCH(WatchList!$B225,'All CCC'!$B$7:$B$846,0)))</f>
        <v/>
      </c>
      <c r="AY225" s="856" t="str">
        <f>IF($B225="","",INDEX('All CCC'!AY$7:AY$846,MATCH(WatchList!$B225,'All CCC'!$B$7:$B$846,0)))</f>
        <v/>
      </c>
      <c r="AZ225" s="856" t="str">
        <f>IF($B225="","",INDEX('All CCC'!AZ$7:AZ$846,MATCH(WatchList!$B225,'All CCC'!$B$7:$B$846,0)))</f>
        <v/>
      </c>
      <c r="BA225" s="856" t="str">
        <f>IF($B225="","",INDEX('All CCC'!BA$7:BA$846,MATCH(WatchList!$B225,'All CCC'!$B$7:$B$846,0)))</f>
        <v/>
      </c>
      <c r="BB225" s="856" t="str">
        <f>IF($B225="","",INDEX('All CCC'!BB$7:BB$846,MATCH(WatchList!$B225,'All CCC'!$B$7:$B$846,0)))</f>
        <v/>
      </c>
      <c r="BC225" s="856" t="str">
        <f>IF($B225="","",INDEX('All CCC'!BC$7:BC$846,MATCH(WatchList!$B225,'All CCC'!$B$7:$B$846,0)))</f>
        <v/>
      </c>
      <c r="BD225" s="856" t="str">
        <f>IF($B225="","",INDEX('All CCC'!BD$7:BD$846,MATCH(WatchList!$B225,'All CCC'!$B$7:$B$846,0)))</f>
        <v/>
      </c>
      <c r="BE225" s="856" t="str">
        <f>IF($B225="","",INDEX('All CCC'!BE$7:BE$846,MATCH(WatchList!$B225,'All CCC'!$B$7:$B$846,0)))</f>
        <v/>
      </c>
      <c r="BF225" s="856" t="str">
        <f>IF($B225="","",INDEX('All CCC'!BF$7:BF$846,MATCH(WatchList!$B225,'All CCC'!$B$7:$B$846,0)))</f>
        <v/>
      </c>
      <c r="BG225" s="856" t="str">
        <f>IF($B225="","",INDEX('All CCC'!BG$7:BG$846,MATCH(WatchList!$B225,'All CCC'!$B$7:$B$846,0)))</f>
        <v/>
      </c>
    </row>
    <row r="226" spans="1:59" x14ac:dyDescent="0.2">
      <c r="A226" s="550" t="str">
        <f>IF($B226="","",INDEX('All CCC'!A$7:A$846,MATCH(WatchList!$B226,'All CCC'!$B$7:$B$846,0)))</f>
        <v/>
      </c>
      <c r="B226" s="31"/>
      <c r="C226" s="856" t="str">
        <f>IF($B226="","",INDEX('All CCC'!C$7:C$846,MATCH(WatchList!$B226,'All CCC'!$B$7:$B$846,0)))</f>
        <v/>
      </c>
      <c r="D226" s="856" t="str">
        <f>IF($B226="","",INDEX('All CCC'!D$7:D$846,MATCH(WatchList!$B226,'All CCC'!$B$7:$B$846,0)))</f>
        <v/>
      </c>
      <c r="E226" s="856" t="str">
        <f>IF($B226="","",INDEX('All CCC'!E$7:E$846,MATCH(WatchList!$B226,'All CCC'!$B$7:$B$846,0)))</f>
        <v/>
      </c>
      <c r="F226" s="856" t="str">
        <f>IF($B226="","",INDEX('All CCC'!F$7:F$846,MATCH(WatchList!$B226,'All CCC'!$B$7:$B$846,0)))</f>
        <v/>
      </c>
      <c r="G226" s="856" t="str">
        <f>IF($B226="","",INDEX('All CCC'!G$7:G$846,MATCH(WatchList!$B226,'All CCC'!$B$7:$B$846,0)))</f>
        <v/>
      </c>
      <c r="H226" s="856" t="str">
        <f>IF($B226="","",INDEX('All CCC'!H$7:H$846,MATCH(WatchList!$B226,'All CCC'!$B$7:$B$846,0)))</f>
        <v/>
      </c>
      <c r="I226" s="856" t="str">
        <f>IF($B226="","",INDEX('All CCC'!I$7:I$846,MATCH(WatchList!$B226,'All CCC'!$B$7:$B$846,0)))</f>
        <v/>
      </c>
      <c r="J226" s="856" t="str">
        <f>IF($B226="","",INDEX('All CCC'!J$7:J$846,MATCH(WatchList!$B226,'All CCC'!$B$7:$B$846,0)))</f>
        <v/>
      </c>
      <c r="K226" s="856" t="str">
        <f>IF($B226="","",INDEX('All CCC'!K$7:K$846,MATCH(WatchList!$B226,'All CCC'!$B$7:$B$846,0)))</f>
        <v/>
      </c>
      <c r="L226" s="856" t="str">
        <f>IF($B226="","",INDEX('All CCC'!L$7:L$846,MATCH(WatchList!$B226,'All CCC'!$B$7:$B$846,0)))</f>
        <v/>
      </c>
      <c r="M226" s="856" t="str">
        <f>IF($B226="","",INDEX('All CCC'!M$7:M$846,MATCH(WatchList!$B226,'All CCC'!$B$7:$B$846,0)))</f>
        <v/>
      </c>
      <c r="N226" s="856" t="str">
        <f>IF($B226="","",INDEX('All CCC'!N$7:N$846,MATCH(WatchList!$B226,'All CCC'!$B$7:$B$846,0)))</f>
        <v/>
      </c>
      <c r="O226" s="856" t="str">
        <f>IF($B226="","",INDEX('All CCC'!O$7:O$846,MATCH(WatchList!$B226,'All CCC'!$B$7:$B$846,0)))</f>
        <v/>
      </c>
      <c r="P226" s="857" t="str">
        <f>IF($B226="","",INDEX('All CCC'!P$7:P$846,MATCH(WatchList!$B226,'All CCC'!$B$7:$B$846,0)))</f>
        <v/>
      </c>
      <c r="Q226" s="857" t="str">
        <f>IF($B226="","",INDEX('All CCC'!Q$7:Q$846,MATCH(WatchList!$B226,'All CCC'!$B$7:$B$846,0)))</f>
        <v/>
      </c>
      <c r="R226" s="856" t="str">
        <f>IF($B226="","",INDEX('All CCC'!R$7:R$846,MATCH(WatchList!$B226,'All CCC'!$B$7:$B$846,0)))</f>
        <v/>
      </c>
      <c r="S226" s="856" t="str">
        <f>IF($B226="","",INDEX('All CCC'!S$7:S$846,MATCH(WatchList!$B226,'All CCC'!$B$7:$B$846,0)))</f>
        <v/>
      </c>
      <c r="T226" s="856" t="str">
        <f>IF($B226="","",INDEX('All CCC'!T$7:T$846,MATCH(WatchList!$B226,'All CCC'!$B$7:$B$846,0)))</f>
        <v/>
      </c>
      <c r="U226" s="856" t="str">
        <f>IF($B226="","",INDEX('All CCC'!U$7:U$846,MATCH(WatchList!$B226,'All CCC'!$B$7:$B$846,0)))</f>
        <v/>
      </c>
      <c r="V226" s="856" t="str">
        <f>IF($B226="","",INDEX('All CCC'!V$7:V$846,MATCH(WatchList!$B226,'All CCC'!$B$7:$B$846,0)))</f>
        <v/>
      </c>
      <c r="W226" s="856" t="str">
        <f>IF($B226="","",INDEX('All CCC'!W$7:W$846,MATCH(WatchList!$B226,'All CCC'!$B$7:$B$846,0)))</f>
        <v/>
      </c>
      <c r="X226" s="856" t="str">
        <f>IF($B226="","",INDEX('All CCC'!X$7:X$846,MATCH(WatchList!$B226,'All CCC'!$B$7:$B$846,0)))</f>
        <v/>
      </c>
      <c r="Y226" s="856" t="str">
        <f>IF($B226="","",INDEX('All CCC'!Y$7:Y$846,MATCH(WatchList!$B226,'All CCC'!$B$7:$B$846,0)))</f>
        <v/>
      </c>
      <c r="Z226" s="856" t="str">
        <f>IF($B226="","",INDEX('All CCC'!Z$7:Z$846,MATCH(WatchList!$B226,'All CCC'!$B$7:$B$846,0)))</f>
        <v/>
      </c>
      <c r="AA226" s="856" t="str">
        <f>IF($B226="","",INDEX('All CCC'!AA$7:AA$846,MATCH(WatchList!$B226,'All CCC'!$B$7:$B$846,0)))</f>
        <v/>
      </c>
      <c r="AB226" s="856" t="str">
        <f>IF($B226="","",INDEX('All CCC'!AB$7:AB$846,MATCH(WatchList!$B226,'All CCC'!$B$7:$B$846,0)))</f>
        <v/>
      </c>
      <c r="AC226" s="856" t="str">
        <f>IF($B226="","",INDEX('All CCC'!AC$7:AC$846,MATCH(WatchList!$B226,'All CCC'!$B$7:$B$846,0)))</f>
        <v/>
      </c>
      <c r="AD226" s="856" t="str">
        <f>IF($B226="","",INDEX('All CCC'!AD$7:AD$846,MATCH(WatchList!$B226,'All CCC'!$B$7:$B$846,0)))</f>
        <v/>
      </c>
      <c r="AE226" s="856" t="str">
        <f>IF($B226="","",INDEX('All CCC'!AE$7:AE$846,MATCH(WatchList!$B226,'All CCC'!$B$7:$B$846,0)))</f>
        <v/>
      </c>
      <c r="AF226" s="856" t="str">
        <f>IF($B226="","",INDEX('All CCC'!AF$7:AF$846,MATCH(WatchList!$B226,'All CCC'!$B$7:$B$846,0)))</f>
        <v/>
      </c>
      <c r="AG226" s="856" t="str">
        <f>IF($B226="","",INDEX('All CCC'!AG$7:AG$846,MATCH(WatchList!$B226,'All CCC'!$B$7:$B$846,0)))</f>
        <v/>
      </c>
      <c r="AH226" s="856" t="str">
        <f>IF($B226="","",INDEX('All CCC'!AH$7:AH$846,MATCH(WatchList!$B226,'All CCC'!$B$7:$B$846,0)))</f>
        <v/>
      </c>
      <c r="AI226" s="856" t="str">
        <f>IF($B226="","",INDEX('All CCC'!AI$7:AI$846,MATCH(WatchList!$B226,'All CCC'!$B$7:$B$846,0)))</f>
        <v/>
      </c>
      <c r="AJ226" s="856" t="str">
        <f>IF($B226="","",INDEX('All CCC'!AJ$7:AJ$846,MATCH(WatchList!$B226,'All CCC'!$B$7:$B$846,0)))</f>
        <v/>
      </c>
      <c r="AK226" s="856" t="str">
        <f>IF($B226="","",INDEX('All CCC'!AK$7:AK$846,MATCH(WatchList!$B226,'All CCC'!$B$7:$B$846,0)))</f>
        <v/>
      </c>
      <c r="AL226" s="856" t="str">
        <f>IF($B226="","",INDEX('All CCC'!AL$7:AL$846,MATCH(WatchList!$B226,'All CCC'!$B$7:$B$846,0)))</f>
        <v/>
      </c>
      <c r="AM226" s="856" t="str">
        <f>IF($B226="","",INDEX('All CCC'!AM$7:AM$846,MATCH(WatchList!$B226,'All CCC'!$B$7:$B$846,0)))</f>
        <v/>
      </c>
      <c r="AN226" s="856" t="str">
        <f>IF($B226="","",INDEX('All CCC'!AN$7:AN$846,MATCH(WatchList!$B226,'All CCC'!$B$7:$B$846,0)))</f>
        <v/>
      </c>
      <c r="AO226" s="856" t="str">
        <f>IF($B226="","",INDEX('All CCC'!AO$7:AO$846,MATCH(WatchList!$B226,'All CCC'!$B$7:$B$846,0)))</f>
        <v/>
      </c>
      <c r="AP226" s="856" t="str">
        <f>IF($B226="","",INDEX('All CCC'!AP$7:AP$846,MATCH(WatchList!$B226,'All CCC'!$B$7:$B$846,0)))</f>
        <v/>
      </c>
      <c r="AQ226" s="856" t="str">
        <f>IF($B226="","",INDEX('All CCC'!AQ$7:AQ$846,MATCH(WatchList!$B226,'All CCC'!$B$7:$B$846,0)))</f>
        <v/>
      </c>
      <c r="AR226" s="856" t="str">
        <f>IF($B226="","",INDEX('All CCC'!AR$7:AR$846,MATCH(WatchList!$B226,'All CCC'!$B$7:$B$846,0)))</f>
        <v/>
      </c>
      <c r="AS226" s="856" t="str">
        <f>IF($B226="","",INDEX('All CCC'!AS$7:AS$846,MATCH(WatchList!$B226,'All CCC'!$B$7:$B$846,0)))</f>
        <v/>
      </c>
      <c r="AT226" s="856" t="str">
        <f>IF($B226="","",INDEX('All CCC'!AT$7:AT$846,MATCH(WatchList!$B226,'All CCC'!$B$7:$B$846,0)))</f>
        <v/>
      </c>
      <c r="AU226" s="856" t="str">
        <f>IF($B226="","",INDEX('All CCC'!AU$7:AU$846,MATCH(WatchList!$B226,'All CCC'!$B$7:$B$846,0)))</f>
        <v/>
      </c>
      <c r="AV226" s="856" t="str">
        <f>IF($B226="","",INDEX('All CCC'!AV$7:AV$846,MATCH(WatchList!$B226,'All CCC'!$B$7:$B$846,0)))</f>
        <v/>
      </c>
      <c r="AW226" s="856" t="str">
        <f>IF($B226="","",INDEX('All CCC'!AW$7:AW$846,MATCH(WatchList!$B226,'All CCC'!$B$7:$B$846,0)))</f>
        <v/>
      </c>
      <c r="AX226" s="856" t="str">
        <f>IF($B226="","",INDEX('All CCC'!AX$7:AX$846,MATCH(WatchList!$B226,'All CCC'!$B$7:$B$846,0)))</f>
        <v/>
      </c>
      <c r="AY226" s="856" t="str">
        <f>IF($B226="","",INDEX('All CCC'!AY$7:AY$846,MATCH(WatchList!$B226,'All CCC'!$B$7:$B$846,0)))</f>
        <v/>
      </c>
      <c r="AZ226" s="856" t="str">
        <f>IF($B226="","",INDEX('All CCC'!AZ$7:AZ$846,MATCH(WatchList!$B226,'All CCC'!$B$7:$B$846,0)))</f>
        <v/>
      </c>
      <c r="BA226" s="856" t="str">
        <f>IF($B226="","",INDEX('All CCC'!BA$7:BA$846,MATCH(WatchList!$B226,'All CCC'!$B$7:$B$846,0)))</f>
        <v/>
      </c>
      <c r="BB226" s="856" t="str">
        <f>IF($B226="","",INDEX('All CCC'!BB$7:BB$846,MATCH(WatchList!$B226,'All CCC'!$B$7:$B$846,0)))</f>
        <v/>
      </c>
      <c r="BC226" s="856" t="str">
        <f>IF($B226="","",INDEX('All CCC'!BC$7:BC$846,MATCH(WatchList!$B226,'All CCC'!$B$7:$B$846,0)))</f>
        <v/>
      </c>
      <c r="BD226" s="856" t="str">
        <f>IF($B226="","",INDEX('All CCC'!BD$7:BD$846,MATCH(WatchList!$B226,'All CCC'!$B$7:$B$846,0)))</f>
        <v/>
      </c>
      <c r="BE226" s="856" t="str">
        <f>IF($B226="","",INDEX('All CCC'!BE$7:BE$846,MATCH(WatchList!$B226,'All CCC'!$B$7:$B$846,0)))</f>
        <v/>
      </c>
      <c r="BF226" s="856" t="str">
        <f>IF($B226="","",INDEX('All CCC'!BF$7:BF$846,MATCH(WatchList!$B226,'All CCC'!$B$7:$B$846,0)))</f>
        <v/>
      </c>
      <c r="BG226" s="856" t="str">
        <f>IF($B226="","",INDEX('All CCC'!BG$7:BG$846,MATCH(WatchList!$B226,'All CCC'!$B$7:$B$846,0)))</f>
        <v/>
      </c>
    </row>
    <row r="227" spans="1:59" x14ac:dyDescent="0.2">
      <c r="A227" s="550" t="str">
        <f>IF($B227="","",INDEX('All CCC'!A$7:A$846,MATCH(WatchList!$B227,'All CCC'!$B$7:$B$846,0)))</f>
        <v/>
      </c>
      <c r="B227" s="31"/>
      <c r="C227" s="856" t="str">
        <f>IF($B227="","",INDEX('All CCC'!C$7:C$846,MATCH(WatchList!$B227,'All CCC'!$B$7:$B$846,0)))</f>
        <v/>
      </c>
      <c r="D227" s="856" t="str">
        <f>IF($B227="","",INDEX('All CCC'!D$7:D$846,MATCH(WatchList!$B227,'All CCC'!$B$7:$B$846,0)))</f>
        <v/>
      </c>
      <c r="E227" s="856" t="str">
        <f>IF($B227="","",INDEX('All CCC'!E$7:E$846,MATCH(WatchList!$B227,'All CCC'!$B$7:$B$846,0)))</f>
        <v/>
      </c>
      <c r="F227" s="856" t="str">
        <f>IF($B227="","",INDEX('All CCC'!F$7:F$846,MATCH(WatchList!$B227,'All CCC'!$B$7:$B$846,0)))</f>
        <v/>
      </c>
      <c r="G227" s="856" t="str">
        <f>IF($B227="","",INDEX('All CCC'!G$7:G$846,MATCH(WatchList!$B227,'All CCC'!$B$7:$B$846,0)))</f>
        <v/>
      </c>
      <c r="H227" s="856" t="str">
        <f>IF($B227="","",INDEX('All CCC'!H$7:H$846,MATCH(WatchList!$B227,'All CCC'!$B$7:$B$846,0)))</f>
        <v/>
      </c>
      <c r="I227" s="856" t="str">
        <f>IF($B227="","",INDEX('All CCC'!I$7:I$846,MATCH(WatchList!$B227,'All CCC'!$B$7:$B$846,0)))</f>
        <v/>
      </c>
      <c r="J227" s="856" t="str">
        <f>IF($B227="","",INDEX('All CCC'!J$7:J$846,MATCH(WatchList!$B227,'All CCC'!$B$7:$B$846,0)))</f>
        <v/>
      </c>
      <c r="K227" s="856" t="str">
        <f>IF($B227="","",INDEX('All CCC'!K$7:K$846,MATCH(WatchList!$B227,'All CCC'!$B$7:$B$846,0)))</f>
        <v/>
      </c>
      <c r="L227" s="856" t="str">
        <f>IF($B227="","",INDEX('All CCC'!L$7:L$846,MATCH(WatchList!$B227,'All CCC'!$B$7:$B$846,0)))</f>
        <v/>
      </c>
      <c r="M227" s="856" t="str">
        <f>IF($B227="","",INDEX('All CCC'!M$7:M$846,MATCH(WatchList!$B227,'All CCC'!$B$7:$B$846,0)))</f>
        <v/>
      </c>
      <c r="N227" s="856" t="str">
        <f>IF($B227="","",INDEX('All CCC'!N$7:N$846,MATCH(WatchList!$B227,'All CCC'!$B$7:$B$846,0)))</f>
        <v/>
      </c>
      <c r="O227" s="856" t="str">
        <f>IF($B227="","",INDEX('All CCC'!O$7:O$846,MATCH(WatchList!$B227,'All CCC'!$B$7:$B$846,0)))</f>
        <v/>
      </c>
      <c r="P227" s="857" t="str">
        <f>IF($B227="","",INDEX('All CCC'!P$7:P$846,MATCH(WatchList!$B227,'All CCC'!$B$7:$B$846,0)))</f>
        <v/>
      </c>
      <c r="Q227" s="857" t="str">
        <f>IF($B227="","",INDEX('All CCC'!Q$7:Q$846,MATCH(WatchList!$B227,'All CCC'!$B$7:$B$846,0)))</f>
        <v/>
      </c>
      <c r="R227" s="856" t="str">
        <f>IF($B227="","",INDEX('All CCC'!R$7:R$846,MATCH(WatchList!$B227,'All CCC'!$B$7:$B$846,0)))</f>
        <v/>
      </c>
      <c r="S227" s="856" t="str">
        <f>IF($B227="","",INDEX('All CCC'!S$7:S$846,MATCH(WatchList!$B227,'All CCC'!$B$7:$B$846,0)))</f>
        <v/>
      </c>
      <c r="T227" s="856" t="str">
        <f>IF($B227="","",INDEX('All CCC'!T$7:T$846,MATCH(WatchList!$B227,'All CCC'!$B$7:$B$846,0)))</f>
        <v/>
      </c>
      <c r="U227" s="856" t="str">
        <f>IF($B227="","",INDEX('All CCC'!U$7:U$846,MATCH(WatchList!$B227,'All CCC'!$B$7:$B$846,0)))</f>
        <v/>
      </c>
      <c r="V227" s="856" t="str">
        <f>IF($B227="","",INDEX('All CCC'!V$7:V$846,MATCH(WatchList!$B227,'All CCC'!$B$7:$B$846,0)))</f>
        <v/>
      </c>
      <c r="W227" s="856" t="str">
        <f>IF($B227="","",INDEX('All CCC'!W$7:W$846,MATCH(WatchList!$B227,'All CCC'!$B$7:$B$846,0)))</f>
        <v/>
      </c>
      <c r="X227" s="856" t="str">
        <f>IF($B227="","",INDEX('All CCC'!X$7:X$846,MATCH(WatchList!$B227,'All CCC'!$B$7:$B$846,0)))</f>
        <v/>
      </c>
      <c r="Y227" s="856" t="str">
        <f>IF($B227="","",INDEX('All CCC'!Y$7:Y$846,MATCH(WatchList!$B227,'All CCC'!$B$7:$B$846,0)))</f>
        <v/>
      </c>
      <c r="Z227" s="856" t="str">
        <f>IF($B227="","",INDEX('All CCC'!Z$7:Z$846,MATCH(WatchList!$B227,'All CCC'!$B$7:$B$846,0)))</f>
        <v/>
      </c>
      <c r="AA227" s="856" t="str">
        <f>IF($B227="","",INDEX('All CCC'!AA$7:AA$846,MATCH(WatchList!$B227,'All CCC'!$B$7:$B$846,0)))</f>
        <v/>
      </c>
      <c r="AB227" s="856" t="str">
        <f>IF($B227="","",INDEX('All CCC'!AB$7:AB$846,MATCH(WatchList!$B227,'All CCC'!$B$7:$B$846,0)))</f>
        <v/>
      </c>
      <c r="AC227" s="856" t="str">
        <f>IF($B227="","",INDEX('All CCC'!AC$7:AC$846,MATCH(WatchList!$B227,'All CCC'!$B$7:$B$846,0)))</f>
        <v/>
      </c>
      <c r="AD227" s="856" t="str">
        <f>IF($B227="","",INDEX('All CCC'!AD$7:AD$846,MATCH(WatchList!$B227,'All CCC'!$B$7:$B$846,0)))</f>
        <v/>
      </c>
      <c r="AE227" s="856" t="str">
        <f>IF($B227="","",INDEX('All CCC'!AE$7:AE$846,MATCH(WatchList!$B227,'All CCC'!$B$7:$B$846,0)))</f>
        <v/>
      </c>
      <c r="AF227" s="856" t="str">
        <f>IF($B227="","",INDEX('All CCC'!AF$7:AF$846,MATCH(WatchList!$B227,'All CCC'!$B$7:$B$846,0)))</f>
        <v/>
      </c>
      <c r="AG227" s="856" t="str">
        <f>IF($B227="","",INDEX('All CCC'!AG$7:AG$846,MATCH(WatchList!$B227,'All CCC'!$B$7:$B$846,0)))</f>
        <v/>
      </c>
      <c r="AH227" s="856" t="str">
        <f>IF($B227="","",INDEX('All CCC'!AH$7:AH$846,MATCH(WatchList!$B227,'All CCC'!$B$7:$B$846,0)))</f>
        <v/>
      </c>
      <c r="AI227" s="856" t="str">
        <f>IF($B227="","",INDEX('All CCC'!AI$7:AI$846,MATCH(WatchList!$B227,'All CCC'!$B$7:$B$846,0)))</f>
        <v/>
      </c>
      <c r="AJ227" s="856" t="str">
        <f>IF($B227="","",INDEX('All CCC'!AJ$7:AJ$846,MATCH(WatchList!$B227,'All CCC'!$B$7:$B$846,0)))</f>
        <v/>
      </c>
      <c r="AK227" s="856" t="str">
        <f>IF($B227="","",INDEX('All CCC'!AK$7:AK$846,MATCH(WatchList!$B227,'All CCC'!$B$7:$B$846,0)))</f>
        <v/>
      </c>
      <c r="AL227" s="856" t="str">
        <f>IF($B227="","",INDEX('All CCC'!AL$7:AL$846,MATCH(WatchList!$B227,'All CCC'!$B$7:$B$846,0)))</f>
        <v/>
      </c>
      <c r="AM227" s="856" t="str">
        <f>IF($B227="","",INDEX('All CCC'!AM$7:AM$846,MATCH(WatchList!$B227,'All CCC'!$B$7:$B$846,0)))</f>
        <v/>
      </c>
      <c r="AN227" s="856" t="str">
        <f>IF($B227="","",INDEX('All CCC'!AN$7:AN$846,MATCH(WatchList!$B227,'All CCC'!$B$7:$B$846,0)))</f>
        <v/>
      </c>
      <c r="AO227" s="856" t="str">
        <f>IF($B227="","",INDEX('All CCC'!AO$7:AO$846,MATCH(WatchList!$B227,'All CCC'!$B$7:$B$846,0)))</f>
        <v/>
      </c>
      <c r="AP227" s="856" t="str">
        <f>IF($B227="","",INDEX('All CCC'!AP$7:AP$846,MATCH(WatchList!$B227,'All CCC'!$B$7:$B$846,0)))</f>
        <v/>
      </c>
      <c r="AQ227" s="856" t="str">
        <f>IF($B227="","",INDEX('All CCC'!AQ$7:AQ$846,MATCH(WatchList!$B227,'All CCC'!$B$7:$B$846,0)))</f>
        <v/>
      </c>
      <c r="AR227" s="856" t="str">
        <f>IF($B227="","",INDEX('All CCC'!AR$7:AR$846,MATCH(WatchList!$B227,'All CCC'!$B$7:$B$846,0)))</f>
        <v/>
      </c>
      <c r="AS227" s="856" t="str">
        <f>IF($B227="","",INDEX('All CCC'!AS$7:AS$846,MATCH(WatchList!$B227,'All CCC'!$B$7:$B$846,0)))</f>
        <v/>
      </c>
      <c r="AT227" s="856" t="str">
        <f>IF($B227="","",INDEX('All CCC'!AT$7:AT$846,MATCH(WatchList!$B227,'All CCC'!$B$7:$B$846,0)))</f>
        <v/>
      </c>
      <c r="AU227" s="856" t="str">
        <f>IF($B227="","",INDEX('All CCC'!AU$7:AU$846,MATCH(WatchList!$B227,'All CCC'!$B$7:$B$846,0)))</f>
        <v/>
      </c>
      <c r="AV227" s="856" t="str">
        <f>IF($B227="","",INDEX('All CCC'!AV$7:AV$846,MATCH(WatchList!$B227,'All CCC'!$B$7:$B$846,0)))</f>
        <v/>
      </c>
      <c r="AW227" s="856" t="str">
        <f>IF($B227="","",INDEX('All CCC'!AW$7:AW$846,MATCH(WatchList!$B227,'All CCC'!$B$7:$B$846,0)))</f>
        <v/>
      </c>
      <c r="AX227" s="856" t="str">
        <f>IF($B227="","",INDEX('All CCC'!AX$7:AX$846,MATCH(WatchList!$B227,'All CCC'!$B$7:$B$846,0)))</f>
        <v/>
      </c>
      <c r="AY227" s="856" t="str">
        <f>IF($B227="","",INDEX('All CCC'!AY$7:AY$846,MATCH(WatchList!$B227,'All CCC'!$B$7:$B$846,0)))</f>
        <v/>
      </c>
      <c r="AZ227" s="856" t="str">
        <f>IF($B227="","",INDEX('All CCC'!AZ$7:AZ$846,MATCH(WatchList!$B227,'All CCC'!$B$7:$B$846,0)))</f>
        <v/>
      </c>
      <c r="BA227" s="856" t="str">
        <f>IF($B227="","",INDEX('All CCC'!BA$7:BA$846,MATCH(WatchList!$B227,'All CCC'!$B$7:$B$846,0)))</f>
        <v/>
      </c>
      <c r="BB227" s="856" t="str">
        <f>IF($B227="","",INDEX('All CCC'!BB$7:BB$846,MATCH(WatchList!$B227,'All CCC'!$B$7:$B$846,0)))</f>
        <v/>
      </c>
      <c r="BC227" s="856" t="str">
        <f>IF($B227="","",INDEX('All CCC'!BC$7:BC$846,MATCH(WatchList!$B227,'All CCC'!$B$7:$B$846,0)))</f>
        <v/>
      </c>
      <c r="BD227" s="856" t="str">
        <f>IF($B227="","",INDEX('All CCC'!BD$7:BD$846,MATCH(WatchList!$B227,'All CCC'!$B$7:$B$846,0)))</f>
        <v/>
      </c>
      <c r="BE227" s="856" t="str">
        <f>IF($B227="","",INDEX('All CCC'!BE$7:BE$846,MATCH(WatchList!$B227,'All CCC'!$B$7:$B$846,0)))</f>
        <v/>
      </c>
      <c r="BF227" s="856" t="str">
        <f>IF($B227="","",INDEX('All CCC'!BF$7:BF$846,MATCH(WatchList!$B227,'All CCC'!$B$7:$B$846,0)))</f>
        <v/>
      </c>
      <c r="BG227" s="856" t="str">
        <f>IF($B227="","",INDEX('All CCC'!BG$7:BG$846,MATCH(WatchList!$B227,'All CCC'!$B$7:$B$846,0)))</f>
        <v/>
      </c>
    </row>
    <row r="228" spans="1:59" x14ac:dyDescent="0.2">
      <c r="A228" s="550" t="str">
        <f>IF($B228="","",INDEX('All CCC'!A$7:A$846,MATCH(WatchList!$B228,'All CCC'!$B$7:$B$846,0)))</f>
        <v/>
      </c>
      <c r="B228" s="31"/>
      <c r="C228" s="856" t="str">
        <f>IF($B228="","",INDEX('All CCC'!C$7:C$846,MATCH(WatchList!$B228,'All CCC'!$B$7:$B$846,0)))</f>
        <v/>
      </c>
      <c r="D228" s="856" t="str">
        <f>IF($B228="","",INDEX('All CCC'!D$7:D$846,MATCH(WatchList!$B228,'All CCC'!$B$7:$B$846,0)))</f>
        <v/>
      </c>
      <c r="E228" s="856" t="str">
        <f>IF($B228="","",INDEX('All CCC'!E$7:E$846,MATCH(WatchList!$B228,'All CCC'!$B$7:$B$846,0)))</f>
        <v/>
      </c>
      <c r="F228" s="856" t="str">
        <f>IF($B228="","",INDEX('All CCC'!F$7:F$846,MATCH(WatchList!$B228,'All CCC'!$B$7:$B$846,0)))</f>
        <v/>
      </c>
      <c r="G228" s="856" t="str">
        <f>IF($B228="","",INDEX('All CCC'!G$7:G$846,MATCH(WatchList!$B228,'All CCC'!$B$7:$B$846,0)))</f>
        <v/>
      </c>
      <c r="H228" s="856" t="str">
        <f>IF($B228="","",INDEX('All CCC'!H$7:H$846,MATCH(WatchList!$B228,'All CCC'!$B$7:$B$846,0)))</f>
        <v/>
      </c>
      <c r="I228" s="856" t="str">
        <f>IF($B228="","",INDEX('All CCC'!I$7:I$846,MATCH(WatchList!$B228,'All CCC'!$B$7:$B$846,0)))</f>
        <v/>
      </c>
      <c r="J228" s="856" t="str">
        <f>IF($B228="","",INDEX('All CCC'!J$7:J$846,MATCH(WatchList!$B228,'All CCC'!$B$7:$B$846,0)))</f>
        <v/>
      </c>
      <c r="K228" s="856" t="str">
        <f>IF($B228="","",INDEX('All CCC'!K$7:K$846,MATCH(WatchList!$B228,'All CCC'!$B$7:$B$846,0)))</f>
        <v/>
      </c>
      <c r="L228" s="856" t="str">
        <f>IF($B228="","",INDEX('All CCC'!L$7:L$846,MATCH(WatchList!$B228,'All CCC'!$B$7:$B$846,0)))</f>
        <v/>
      </c>
      <c r="M228" s="856" t="str">
        <f>IF($B228="","",INDEX('All CCC'!M$7:M$846,MATCH(WatchList!$B228,'All CCC'!$B$7:$B$846,0)))</f>
        <v/>
      </c>
      <c r="N228" s="856" t="str">
        <f>IF($B228="","",INDEX('All CCC'!N$7:N$846,MATCH(WatchList!$B228,'All CCC'!$B$7:$B$846,0)))</f>
        <v/>
      </c>
      <c r="O228" s="856" t="str">
        <f>IF($B228="","",INDEX('All CCC'!O$7:O$846,MATCH(WatchList!$B228,'All CCC'!$B$7:$B$846,0)))</f>
        <v/>
      </c>
      <c r="P228" s="857" t="str">
        <f>IF($B228="","",INDEX('All CCC'!P$7:P$846,MATCH(WatchList!$B228,'All CCC'!$B$7:$B$846,0)))</f>
        <v/>
      </c>
      <c r="Q228" s="857" t="str">
        <f>IF($B228="","",INDEX('All CCC'!Q$7:Q$846,MATCH(WatchList!$B228,'All CCC'!$B$7:$B$846,0)))</f>
        <v/>
      </c>
      <c r="R228" s="856" t="str">
        <f>IF($B228="","",INDEX('All CCC'!R$7:R$846,MATCH(WatchList!$B228,'All CCC'!$B$7:$B$846,0)))</f>
        <v/>
      </c>
      <c r="S228" s="856" t="str">
        <f>IF($B228="","",INDEX('All CCC'!S$7:S$846,MATCH(WatchList!$B228,'All CCC'!$B$7:$B$846,0)))</f>
        <v/>
      </c>
      <c r="T228" s="856" t="str">
        <f>IF($B228="","",INDEX('All CCC'!T$7:T$846,MATCH(WatchList!$B228,'All CCC'!$B$7:$B$846,0)))</f>
        <v/>
      </c>
      <c r="U228" s="856" t="str">
        <f>IF($B228="","",INDEX('All CCC'!U$7:U$846,MATCH(WatchList!$B228,'All CCC'!$B$7:$B$846,0)))</f>
        <v/>
      </c>
      <c r="V228" s="856" t="str">
        <f>IF($B228="","",INDEX('All CCC'!V$7:V$846,MATCH(WatchList!$B228,'All CCC'!$B$7:$B$846,0)))</f>
        <v/>
      </c>
      <c r="W228" s="856" t="str">
        <f>IF($B228="","",INDEX('All CCC'!W$7:W$846,MATCH(WatchList!$B228,'All CCC'!$B$7:$B$846,0)))</f>
        <v/>
      </c>
      <c r="X228" s="856" t="str">
        <f>IF($B228="","",INDEX('All CCC'!X$7:X$846,MATCH(WatchList!$B228,'All CCC'!$B$7:$B$846,0)))</f>
        <v/>
      </c>
      <c r="Y228" s="856" t="str">
        <f>IF($B228="","",INDEX('All CCC'!Y$7:Y$846,MATCH(WatchList!$B228,'All CCC'!$B$7:$B$846,0)))</f>
        <v/>
      </c>
      <c r="Z228" s="856" t="str">
        <f>IF($B228="","",INDEX('All CCC'!Z$7:Z$846,MATCH(WatchList!$B228,'All CCC'!$B$7:$B$846,0)))</f>
        <v/>
      </c>
      <c r="AA228" s="856" t="str">
        <f>IF($B228="","",INDEX('All CCC'!AA$7:AA$846,MATCH(WatchList!$B228,'All CCC'!$B$7:$B$846,0)))</f>
        <v/>
      </c>
      <c r="AB228" s="856" t="str">
        <f>IF($B228="","",INDEX('All CCC'!AB$7:AB$846,MATCH(WatchList!$B228,'All CCC'!$B$7:$B$846,0)))</f>
        <v/>
      </c>
      <c r="AC228" s="856" t="str">
        <f>IF($B228="","",INDEX('All CCC'!AC$7:AC$846,MATCH(WatchList!$B228,'All CCC'!$B$7:$B$846,0)))</f>
        <v/>
      </c>
      <c r="AD228" s="856" t="str">
        <f>IF($B228="","",INDEX('All CCC'!AD$7:AD$846,MATCH(WatchList!$B228,'All CCC'!$B$7:$B$846,0)))</f>
        <v/>
      </c>
      <c r="AE228" s="856" t="str">
        <f>IF($B228="","",INDEX('All CCC'!AE$7:AE$846,MATCH(WatchList!$B228,'All CCC'!$B$7:$B$846,0)))</f>
        <v/>
      </c>
      <c r="AF228" s="856" t="str">
        <f>IF($B228="","",INDEX('All CCC'!AF$7:AF$846,MATCH(WatchList!$B228,'All CCC'!$B$7:$B$846,0)))</f>
        <v/>
      </c>
      <c r="AG228" s="856" t="str">
        <f>IF($B228="","",INDEX('All CCC'!AG$7:AG$846,MATCH(WatchList!$B228,'All CCC'!$B$7:$B$846,0)))</f>
        <v/>
      </c>
      <c r="AH228" s="856" t="str">
        <f>IF($B228="","",INDEX('All CCC'!AH$7:AH$846,MATCH(WatchList!$B228,'All CCC'!$B$7:$B$846,0)))</f>
        <v/>
      </c>
      <c r="AI228" s="856" t="str">
        <f>IF($B228="","",INDEX('All CCC'!AI$7:AI$846,MATCH(WatchList!$B228,'All CCC'!$B$7:$B$846,0)))</f>
        <v/>
      </c>
      <c r="AJ228" s="856" t="str">
        <f>IF($B228="","",INDEX('All CCC'!AJ$7:AJ$846,MATCH(WatchList!$B228,'All CCC'!$B$7:$B$846,0)))</f>
        <v/>
      </c>
      <c r="AK228" s="856" t="str">
        <f>IF($B228="","",INDEX('All CCC'!AK$7:AK$846,MATCH(WatchList!$B228,'All CCC'!$B$7:$B$846,0)))</f>
        <v/>
      </c>
      <c r="AL228" s="856" t="str">
        <f>IF($B228="","",INDEX('All CCC'!AL$7:AL$846,MATCH(WatchList!$B228,'All CCC'!$B$7:$B$846,0)))</f>
        <v/>
      </c>
      <c r="AM228" s="856" t="str">
        <f>IF($B228="","",INDEX('All CCC'!AM$7:AM$846,MATCH(WatchList!$B228,'All CCC'!$B$7:$B$846,0)))</f>
        <v/>
      </c>
      <c r="AN228" s="856" t="str">
        <f>IF($B228="","",INDEX('All CCC'!AN$7:AN$846,MATCH(WatchList!$B228,'All CCC'!$B$7:$B$846,0)))</f>
        <v/>
      </c>
      <c r="AO228" s="856" t="str">
        <f>IF($B228="","",INDEX('All CCC'!AO$7:AO$846,MATCH(WatchList!$B228,'All CCC'!$B$7:$B$846,0)))</f>
        <v/>
      </c>
      <c r="AP228" s="856" t="str">
        <f>IF($B228="","",INDEX('All CCC'!AP$7:AP$846,MATCH(WatchList!$B228,'All CCC'!$B$7:$B$846,0)))</f>
        <v/>
      </c>
      <c r="AQ228" s="856" t="str">
        <f>IF($B228="","",INDEX('All CCC'!AQ$7:AQ$846,MATCH(WatchList!$B228,'All CCC'!$B$7:$B$846,0)))</f>
        <v/>
      </c>
      <c r="AR228" s="856" t="str">
        <f>IF($B228="","",INDEX('All CCC'!AR$7:AR$846,MATCH(WatchList!$B228,'All CCC'!$B$7:$B$846,0)))</f>
        <v/>
      </c>
      <c r="AS228" s="856" t="str">
        <f>IF($B228="","",INDEX('All CCC'!AS$7:AS$846,MATCH(WatchList!$B228,'All CCC'!$B$7:$B$846,0)))</f>
        <v/>
      </c>
      <c r="AT228" s="856" t="str">
        <f>IF($B228="","",INDEX('All CCC'!AT$7:AT$846,MATCH(WatchList!$B228,'All CCC'!$B$7:$B$846,0)))</f>
        <v/>
      </c>
      <c r="AU228" s="856" t="str">
        <f>IF($B228="","",INDEX('All CCC'!AU$7:AU$846,MATCH(WatchList!$B228,'All CCC'!$B$7:$B$846,0)))</f>
        <v/>
      </c>
      <c r="AV228" s="856" t="str">
        <f>IF($B228="","",INDEX('All CCC'!AV$7:AV$846,MATCH(WatchList!$B228,'All CCC'!$B$7:$B$846,0)))</f>
        <v/>
      </c>
      <c r="AW228" s="856" t="str">
        <f>IF($B228="","",INDEX('All CCC'!AW$7:AW$846,MATCH(WatchList!$B228,'All CCC'!$B$7:$B$846,0)))</f>
        <v/>
      </c>
      <c r="AX228" s="856" t="str">
        <f>IF($B228="","",INDEX('All CCC'!AX$7:AX$846,MATCH(WatchList!$B228,'All CCC'!$B$7:$B$846,0)))</f>
        <v/>
      </c>
      <c r="AY228" s="856" t="str">
        <f>IF($B228="","",INDEX('All CCC'!AY$7:AY$846,MATCH(WatchList!$B228,'All CCC'!$B$7:$B$846,0)))</f>
        <v/>
      </c>
      <c r="AZ228" s="856" t="str">
        <f>IF($B228="","",INDEX('All CCC'!AZ$7:AZ$846,MATCH(WatchList!$B228,'All CCC'!$B$7:$B$846,0)))</f>
        <v/>
      </c>
      <c r="BA228" s="856" t="str">
        <f>IF($B228="","",INDEX('All CCC'!BA$7:BA$846,MATCH(WatchList!$B228,'All CCC'!$B$7:$B$846,0)))</f>
        <v/>
      </c>
      <c r="BB228" s="856" t="str">
        <f>IF($B228="","",INDEX('All CCC'!BB$7:BB$846,MATCH(WatchList!$B228,'All CCC'!$B$7:$B$846,0)))</f>
        <v/>
      </c>
      <c r="BC228" s="856" t="str">
        <f>IF($B228="","",INDEX('All CCC'!BC$7:BC$846,MATCH(WatchList!$B228,'All CCC'!$B$7:$B$846,0)))</f>
        <v/>
      </c>
      <c r="BD228" s="856" t="str">
        <f>IF($B228="","",INDEX('All CCC'!BD$7:BD$846,MATCH(WatchList!$B228,'All CCC'!$B$7:$B$846,0)))</f>
        <v/>
      </c>
      <c r="BE228" s="856" t="str">
        <f>IF($B228="","",INDEX('All CCC'!BE$7:BE$846,MATCH(WatchList!$B228,'All CCC'!$B$7:$B$846,0)))</f>
        <v/>
      </c>
      <c r="BF228" s="856" t="str">
        <f>IF($B228="","",INDEX('All CCC'!BF$7:BF$846,MATCH(WatchList!$B228,'All CCC'!$B$7:$B$846,0)))</f>
        <v/>
      </c>
      <c r="BG228" s="856" t="str">
        <f>IF($B228="","",INDEX('All CCC'!BG$7:BG$846,MATCH(WatchList!$B228,'All CCC'!$B$7:$B$846,0)))</f>
        <v/>
      </c>
    </row>
    <row r="229" spans="1:59" x14ac:dyDescent="0.2">
      <c r="A229" s="550" t="str">
        <f>IF($B229="","",INDEX('All CCC'!A$7:A$846,MATCH(WatchList!$B229,'All CCC'!$B$7:$B$846,0)))</f>
        <v/>
      </c>
      <c r="B229" s="31"/>
      <c r="C229" s="856" t="str">
        <f>IF($B229="","",INDEX('All CCC'!C$7:C$846,MATCH(WatchList!$B229,'All CCC'!$B$7:$B$846,0)))</f>
        <v/>
      </c>
      <c r="D229" s="856" t="str">
        <f>IF($B229="","",INDEX('All CCC'!D$7:D$846,MATCH(WatchList!$B229,'All CCC'!$B$7:$B$846,0)))</f>
        <v/>
      </c>
      <c r="E229" s="856" t="str">
        <f>IF($B229="","",INDEX('All CCC'!E$7:E$846,MATCH(WatchList!$B229,'All CCC'!$B$7:$B$846,0)))</f>
        <v/>
      </c>
      <c r="F229" s="856" t="str">
        <f>IF($B229="","",INDEX('All CCC'!F$7:F$846,MATCH(WatchList!$B229,'All CCC'!$B$7:$B$846,0)))</f>
        <v/>
      </c>
      <c r="G229" s="856" t="str">
        <f>IF($B229="","",INDEX('All CCC'!G$7:G$846,MATCH(WatchList!$B229,'All CCC'!$B$7:$B$846,0)))</f>
        <v/>
      </c>
      <c r="H229" s="856" t="str">
        <f>IF($B229="","",INDEX('All CCC'!H$7:H$846,MATCH(WatchList!$B229,'All CCC'!$B$7:$B$846,0)))</f>
        <v/>
      </c>
      <c r="I229" s="856" t="str">
        <f>IF($B229="","",INDEX('All CCC'!I$7:I$846,MATCH(WatchList!$B229,'All CCC'!$B$7:$B$846,0)))</f>
        <v/>
      </c>
      <c r="J229" s="856" t="str">
        <f>IF($B229="","",INDEX('All CCC'!J$7:J$846,MATCH(WatchList!$B229,'All CCC'!$B$7:$B$846,0)))</f>
        <v/>
      </c>
      <c r="K229" s="856" t="str">
        <f>IF($B229="","",INDEX('All CCC'!K$7:K$846,MATCH(WatchList!$B229,'All CCC'!$B$7:$B$846,0)))</f>
        <v/>
      </c>
      <c r="L229" s="856" t="str">
        <f>IF($B229="","",INDEX('All CCC'!L$7:L$846,MATCH(WatchList!$B229,'All CCC'!$B$7:$B$846,0)))</f>
        <v/>
      </c>
      <c r="M229" s="856" t="str">
        <f>IF($B229="","",INDEX('All CCC'!M$7:M$846,MATCH(WatchList!$B229,'All CCC'!$B$7:$B$846,0)))</f>
        <v/>
      </c>
      <c r="N229" s="856" t="str">
        <f>IF($B229="","",INDEX('All CCC'!N$7:N$846,MATCH(WatchList!$B229,'All CCC'!$B$7:$B$846,0)))</f>
        <v/>
      </c>
      <c r="O229" s="856" t="str">
        <f>IF($B229="","",INDEX('All CCC'!O$7:O$846,MATCH(WatchList!$B229,'All CCC'!$B$7:$B$846,0)))</f>
        <v/>
      </c>
      <c r="P229" s="857" t="str">
        <f>IF($B229="","",INDEX('All CCC'!P$7:P$846,MATCH(WatchList!$B229,'All CCC'!$B$7:$B$846,0)))</f>
        <v/>
      </c>
      <c r="Q229" s="857" t="str">
        <f>IF($B229="","",INDEX('All CCC'!Q$7:Q$846,MATCH(WatchList!$B229,'All CCC'!$B$7:$B$846,0)))</f>
        <v/>
      </c>
      <c r="R229" s="856" t="str">
        <f>IF($B229="","",INDEX('All CCC'!R$7:R$846,MATCH(WatchList!$B229,'All CCC'!$B$7:$B$846,0)))</f>
        <v/>
      </c>
      <c r="S229" s="856" t="str">
        <f>IF($B229="","",INDEX('All CCC'!S$7:S$846,MATCH(WatchList!$B229,'All CCC'!$B$7:$B$846,0)))</f>
        <v/>
      </c>
      <c r="T229" s="856" t="str">
        <f>IF($B229="","",INDEX('All CCC'!T$7:T$846,MATCH(WatchList!$B229,'All CCC'!$B$7:$B$846,0)))</f>
        <v/>
      </c>
      <c r="U229" s="856" t="str">
        <f>IF($B229="","",INDEX('All CCC'!U$7:U$846,MATCH(WatchList!$B229,'All CCC'!$B$7:$B$846,0)))</f>
        <v/>
      </c>
      <c r="V229" s="856" t="str">
        <f>IF($B229="","",INDEX('All CCC'!V$7:V$846,MATCH(WatchList!$B229,'All CCC'!$B$7:$B$846,0)))</f>
        <v/>
      </c>
      <c r="W229" s="856" t="str">
        <f>IF($B229="","",INDEX('All CCC'!W$7:W$846,MATCH(WatchList!$B229,'All CCC'!$B$7:$B$846,0)))</f>
        <v/>
      </c>
      <c r="X229" s="856" t="str">
        <f>IF($B229="","",INDEX('All CCC'!X$7:X$846,MATCH(WatchList!$B229,'All CCC'!$B$7:$B$846,0)))</f>
        <v/>
      </c>
      <c r="Y229" s="856" t="str">
        <f>IF($B229="","",INDEX('All CCC'!Y$7:Y$846,MATCH(WatchList!$B229,'All CCC'!$B$7:$B$846,0)))</f>
        <v/>
      </c>
      <c r="Z229" s="856" t="str">
        <f>IF($B229="","",INDEX('All CCC'!Z$7:Z$846,MATCH(WatchList!$B229,'All CCC'!$B$7:$B$846,0)))</f>
        <v/>
      </c>
      <c r="AA229" s="856" t="str">
        <f>IF($B229="","",INDEX('All CCC'!AA$7:AA$846,MATCH(WatchList!$B229,'All CCC'!$B$7:$B$846,0)))</f>
        <v/>
      </c>
      <c r="AB229" s="856" t="str">
        <f>IF($B229="","",INDEX('All CCC'!AB$7:AB$846,MATCH(WatchList!$B229,'All CCC'!$B$7:$B$846,0)))</f>
        <v/>
      </c>
      <c r="AC229" s="856" t="str">
        <f>IF($B229="","",INDEX('All CCC'!AC$7:AC$846,MATCH(WatchList!$B229,'All CCC'!$B$7:$B$846,0)))</f>
        <v/>
      </c>
      <c r="AD229" s="856" t="str">
        <f>IF($B229="","",INDEX('All CCC'!AD$7:AD$846,MATCH(WatchList!$B229,'All CCC'!$B$7:$B$846,0)))</f>
        <v/>
      </c>
      <c r="AE229" s="856" t="str">
        <f>IF($B229="","",INDEX('All CCC'!AE$7:AE$846,MATCH(WatchList!$B229,'All CCC'!$B$7:$B$846,0)))</f>
        <v/>
      </c>
      <c r="AF229" s="856" t="str">
        <f>IF($B229="","",INDEX('All CCC'!AF$7:AF$846,MATCH(WatchList!$B229,'All CCC'!$B$7:$B$846,0)))</f>
        <v/>
      </c>
      <c r="AG229" s="856" t="str">
        <f>IF($B229="","",INDEX('All CCC'!AG$7:AG$846,MATCH(WatchList!$B229,'All CCC'!$B$7:$B$846,0)))</f>
        <v/>
      </c>
      <c r="AH229" s="856" t="str">
        <f>IF($B229="","",INDEX('All CCC'!AH$7:AH$846,MATCH(WatchList!$B229,'All CCC'!$B$7:$B$846,0)))</f>
        <v/>
      </c>
      <c r="AI229" s="856" t="str">
        <f>IF($B229="","",INDEX('All CCC'!AI$7:AI$846,MATCH(WatchList!$B229,'All CCC'!$B$7:$B$846,0)))</f>
        <v/>
      </c>
      <c r="AJ229" s="856" t="str">
        <f>IF($B229="","",INDEX('All CCC'!AJ$7:AJ$846,MATCH(WatchList!$B229,'All CCC'!$B$7:$B$846,0)))</f>
        <v/>
      </c>
      <c r="AK229" s="856" t="str">
        <f>IF($B229="","",INDEX('All CCC'!AK$7:AK$846,MATCH(WatchList!$B229,'All CCC'!$B$7:$B$846,0)))</f>
        <v/>
      </c>
      <c r="AL229" s="856" t="str">
        <f>IF($B229="","",INDEX('All CCC'!AL$7:AL$846,MATCH(WatchList!$B229,'All CCC'!$B$7:$B$846,0)))</f>
        <v/>
      </c>
      <c r="AM229" s="856" t="str">
        <f>IF($B229="","",INDEX('All CCC'!AM$7:AM$846,MATCH(WatchList!$B229,'All CCC'!$B$7:$B$846,0)))</f>
        <v/>
      </c>
      <c r="AN229" s="856" t="str">
        <f>IF($B229="","",INDEX('All CCC'!AN$7:AN$846,MATCH(WatchList!$B229,'All CCC'!$B$7:$B$846,0)))</f>
        <v/>
      </c>
      <c r="AO229" s="856" t="str">
        <f>IF($B229="","",INDEX('All CCC'!AO$7:AO$846,MATCH(WatchList!$B229,'All CCC'!$B$7:$B$846,0)))</f>
        <v/>
      </c>
      <c r="AP229" s="856" t="str">
        <f>IF($B229="","",INDEX('All CCC'!AP$7:AP$846,MATCH(WatchList!$B229,'All CCC'!$B$7:$B$846,0)))</f>
        <v/>
      </c>
      <c r="AQ229" s="856" t="str">
        <f>IF($B229="","",INDEX('All CCC'!AQ$7:AQ$846,MATCH(WatchList!$B229,'All CCC'!$B$7:$B$846,0)))</f>
        <v/>
      </c>
      <c r="AR229" s="856" t="str">
        <f>IF($B229="","",INDEX('All CCC'!AR$7:AR$846,MATCH(WatchList!$B229,'All CCC'!$B$7:$B$846,0)))</f>
        <v/>
      </c>
      <c r="AS229" s="856" t="str">
        <f>IF($B229="","",INDEX('All CCC'!AS$7:AS$846,MATCH(WatchList!$B229,'All CCC'!$B$7:$B$846,0)))</f>
        <v/>
      </c>
      <c r="AT229" s="856" t="str">
        <f>IF($B229="","",INDEX('All CCC'!AT$7:AT$846,MATCH(WatchList!$B229,'All CCC'!$B$7:$B$846,0)))</f>
        <v/>
      </c>
      <c r="AU229" s="856" t="str">
        <f>IF($B229="","",INDEX('All CCC'!AU$7:AU$846,MATCH(WatchList!$B229,'All CCC'!$B$7:$B$846,0)))</f>
        <v/>
      </c>
      <c r="AV229" s="856" t="str">
        <f>IF($B229="","",INDEX('All CCC'!AV$7:AV$846,MATCH(WatchList!$B229,'All CCC'!$B$7:$B$846,0)))</f>
        <v/>
      </c>
      <c r="AW229" s="856" t="str">
        <f>IF($B229="","",INDEX('All CCC'!AW$7:AW$846,MATCH(WatchList!$B229,'All CCC'!$B$7:$B$846,0)))</f>
        <v/>
      </c>
      <c r="AX229" s="856" t="str">
        <f>IF($B229="","",INDEX('All CCC'!AX$7:AX$846,MATCH(WatchList!$B229,'All CCC'!$B$7:$B$846,0)))</f>
        <v/>
      </c>
      <c r="AY229" s="856" t="str">
        <f>IF($B229="","",INDEX('All CCC'!AY$7:AY$846,MATCH(WatchList!$B229,'All CCC'!$B$7:$B$846,0)))</f>
        <v/>
      </c>
      <c r="AZ229" s="856" t="str">
        <f>IF($B229="","",INDEX('All CCC'!AZ$7:AZ$846,MATCH(WatchList!$B229,'All CCC'!$B$7:$B$846,0)))</f>
        <v/>
      </c>
      <c r="BA229" s="856" t="str">
        <f>IF($B229="","",INDEX('All CCC'!BA$7:BA$846,MATCH(WatchList!$B229,'All CCC'!$B$7:$B$846,0)))</f>
        <v/>
      </c>
      <c r="BB229" s="856" t="str">
        <f>IF($B229="","",INDEX('All CCC'!BB$7:BB$846,MATCH(WatchList!$B229,'All CCC'!$B$7:$B$846,0)))</f>
        <v/>
      </c>
      <c r="BC229" s="856" t="str">
        <f>IF($B229="","",INDEX('All CCC'!BC$7:BC$846,MATCH(WatchList!$B229,'All CCC'!$B$7:$B$846,0)))</f>
        <v/>
      </c>
      <c r="BD229" s="856" t="str">
        <f>IF($B229="","",INDEX('All CCC'!BD$7:BD$846,MATCH(WatchList!$B229,'All CCC'!$B$7:$B$846,0)))</f>
        <v/>
      </c>
      <c r="BE229" s="856" t="str">
        <f>IF($B229="","",INDEX('All CCC'!BE$7:BE$846,MATCH(WatchList!$B229,'All CCC'!$B$7:$B$846,0)))</f>
        <v/>
      </c>
      <c r="BF229" s="856" t="str">
        <f>IF($B229="","",INDEX('All CCC'!BF$7:BF$846,MATCH(WatchList!$B229,'All CCC'!$B$7:$B$846,0)))</f>
        <v/>
      </c>
      <c r="BG229" s="856" t="str">
        <f>IF($B229="","",INDEX('All CCC'!BG$7:BG$846,MATCH(WatchList!$B229,'All CCC'!$B$7:$B$846,0)))</f>
        <v/>
      </c>
    </row>
    <row r="230" spans="1:59" x14ac:dyDescent="0.2">
      <c r="A230" s="550" t="str">
        <f>IF($B230="","",INDEX('All CCC'!A$7:A$846,MATCH(WatchList!$B230,'All CCC'!$B$7:$B$846,0)))</f>
        <v/>
      </c>
      <c r="B230" s="31"/>
      <c r="C230" s="856" t="str">
        <f>IF($B230="","",INDEX('All CCC'!C$7:C$846,MATCH(WatchList!$B230,'All CCC'!$B$7:$B$846,0)))</f>
        <v/>
      </c>
      <c r="D230" s="856" t="str">
        <f>IF($B230="","",INDEX('All CCC'!D$7:D$846,MATCH(WatchList!$B230,'All CCC'!$B$7:$B$846,0)))</f>
        <v/>
      </c>
      <c r="E230" s="856" t="str">
        <f>IF($B230="","",INDEX('All CCC'!E$7:E$846,MATCH(WatchList!$B230,'All CCC'!$B$7:$B$846,0)))</f>
        <v/>
      </c>
      <c r="F230" s="856" t="str">
        <f>IF($B230="","",INDEX('All CCC'!F$7:F$846,MATCH(WatchList!$B230,'All CCC'!$B$7:$B$846,0)))</f>
        <v/>
      </c>
      <c r="G230" s="856" t="str">
        <f>IF($B230="","",INDEX('All CCC'!G$7:G$846,MATCH(WatchList!$B230,'All CCC'!$B$7:$B$846,0)))</f>
        <v/>
      </c>
      <c r="H230" s="856" t="str">
        <f>IF($B230="","",INDEX('All CCC'!H$7:H$846,MATCH(WatchList!$B230,'All CCC'!$B$7:$B$846,0)))</f>
        <v/>
      </c>
      <c r="I230" s="856" t="str">
        <f>IF($B230="","",INDEX('All CCC'!I$7:I$846,MATCH(WatchList!$B230,'All CCC'!$B$7:$B$846,0)))</f>
        <v/>
      </c>
      <c r="J230" s="856" t="str">
        <f>IF($B230="","",INDEX('All CCC'!J$7:J$846,MATCH(WatchList!$B230,'All CCC'!$B$7:$B$846,0)))</f>
        <v/>
      </c>
      <c r="K230" s="856" t="str">
        <f>IF($B230="","",INDEX('All CCC'!K$7:K$846,MATCH(WatchList!$B230,'All CCC'!$B$7:$B$846,0)))</f>
        <v/>
      </c>
      <c r="L230" s="856" t="str">
        <f>IF($B230="","",INDEX('All CCC'!L$7:L$846,MATCH(WatchList!$B230,'All CCC'!$B$7:$B$846,0)))</f>
        <v/>
      </c>
      <c r="M230" s="856" t="str">
        <f>IF($B230="","",INDEX('All CCC'!M$7:M$846,MATCH(WatchList!$B230,'All CCC'!$B$7:$B$846,0)))</f>
        <v/>
      </c>
      <c r="N230" s="856" t="str">
        <f>IF($B230="","",INDEX('All CCC'!N$7:N$846,MATCH(WatchList!$B230,'All CCC'!$B$7:$B$846,0)))</f>
        <v/>
      </c>
      <c r="O230" s="856" t="str">
        <f>IF($B230="","",INDEX('All CCC'!O$7:O$846,MATCH(WatchList!$B230,'All CCC'!$B$7:$B$846,0)))</f>
        <v/>
      </c>
      <c r="P230" s="857" t="str">
        <f>IF($B230="","",INDEX('All CCC'!P$7:P$846,MATCH(WatchList!$B230,'All CCC'!$B$7:$B$846,0)))</f>
        <v/>
      </c>
      <c r="Q230" s="857" t="str">
        <f>IF($B230="","",INDEX('All CCC'!Q$7:Q$846,MATCH(WatchList!$B230,'All CCC'!$B$7:$B$846,0)))</f>
        <v/>
      </c>
      <c r="R230" s="856" t="str">
        <f>IF($B230="","",INDEX('All CCC'!R$7:R$846,MATCH(WatchList!$B230,'All CCC'!$B$7:$B$846,0)))</f>
        <v/>
      </c>
      <c r="S230" s="856" t="str">
        <f>IF($B230="","",INDEX('All CCC'!S$7:S$846,MATCH(WatchList!$B230,'All CCC'!$B$7:$B$846,0)))</f>
        <v/>
      </c>
      <c r="T230" s="856" t="str">
        <f>IF($B230="","",INDEX('All CCC'!T$7:T$846,MATCH(WatchList!$B230,'All CCC'!$B$7:$B$846,0)))</f>
        <v/>
      </c>
      <c r="U230" s="856" t="str">
        <f>IF($B230="","",INDEX('All CCC'!U$7:U$846,MATCH(WatchList!$B230,'All CCC'!$B$7:$B$846,0)))</f>
        <v/>
      </c>
      <c r="V230" s="856" t="str">
        <f>IF($B230="","",INDEX('All CCC'!V$7:V$846,MATCH(WatchList!$B230,'All CCC'!$B$7:$B$846,0)))</f>
        <v/>
      </c>
      <c r="W230" s="856" t="str">
        <f>IF($B230="","",INDEX('All CCC'!W$7:W$846,MATCH(WatchList!$B230,'All CCC'!$B$7:$B$846,0)))</f>
        <v/>
      </c>
      <c r="X230" s="856" t="str">
        <f>IF($B230="","",INDEX('All CCC'!X$7:X$846,MATCH(WatchList!$B230,'All CCC'!$B$7:$B$846,0)))</f>
        <v/>
      </c>
      <c r="Y230" s="856" t="str">
        <f>IF($B230="","",INDEX('All CCC'!Y$7:Y$846,MATCH(WatchList!$B230,'All CCC'!$B$7:$B$846,0)))</f>
        <v/>
      </c>
      <c r="Z230" s="856" t="str">
        <f>IF($B230="","",INDEX('All CCC'!Z$7:Z$846,MATCH(WatchList!$B230,'All CCC'!$B$7:$B$846,0)))</f>
        <v/>
      </c>
      <c r="AA230" s="856" t="str">
        <f>IF($B230="","",INDEX('All CCC'!AA$7:AA$846,MATCH(WatchList!$B230,'All CCC'!$B$7:$B$846,0)))</f>
        <v/>
      </c>
      <c r="AB230" s="856" t="str">
        <f>IF($B230="","",INDEX('All CCC'!AB$7:AB$846,MATCH(WatchList!$B230,'All CCC'!$B$7:$B$846,0)))</f>
        <v/>
      </c>
      <c r="AC230" s="856" t="str">
        <f>IF($B230="","",INDEX('All CCC'!AC$7:AC$846,MATCH(WatchList!$B230,'All CCC'!$B$7:$B$846,0)))</f>
        <v/>
      </c>
      <c r="AD230" s="856" t="str">
        <f>IF($B230="","",INDEX('All CCC'!AD$7:AD$846,MATCH(WatchList!$B230,'All CCC'!$B$7:$B$846,0)))</f>
        <v/>
      </c>
      <c r="AE230" s="856" t="str">
        <f>IF($B230="","",INDEX('All CCC'!AE$7:AE$846,MATCH(WatchList!$B230,'All CCC'!$B$7:$B$846,0)))</f>
        <v/>
      </c>
      <c r="AF230" s="856" t="str">
        <f>IF($B230="","",INDEX('All CCC'!AF$7:AF$846,MATCH(WatchList!$B230,'All CCC'!$B$7:$B$846,0)))</f>
        <v/>
      </c>
      <c r="AG230" s="856" t="str">
        <f>IF($B230="","",INDEX('All CCC'!AG$7:AG$846,MATCH(WatchList!$B230,'All CCC'!$B$7:$B$846,0)))</f>
        <v/>
      </c>
      <c r="AH230" s="856" t="str">
        <f>IF($B230="","",INDEX('All CCC'!AH$7:AH$846,MATCH(WatchList!$B230,'All CCC'!$B$7:$B$846,0)))</f>
        <v/>
      </c>
      <c r="AI230" s="856" t="str">
        <f>IF($B230="","",INDEX('All CCC'!AI$7:AI$846,MATCH(WatchList!$B230,'All CCC'!$B$7:$B$846,0)))</f>
        <v/>
      </c>
      <c r="AJ230" s="856" t="str">
        <f>IF($B230="","",INDEX('All CCC'!AJ$7:AJ$846,MATCH(WatchList!$B230,'All CCC'!$B$7:$B$846,0)))</f>
        <v/>
      </c>
      <c r="AK230" s="856" t="str">
        <f>IF($B230="","",INDEX('All CCC'!AK$7:AK$846,MATCH(WatchList!$B230,'All CCC'!$B$7:$B$846,0)))</f>
        <v/>
      </c>
      <c r="AL230" s="856" t="str">
        <f>IF($B230="","",INDEX('All CCC'!AL$7:AL$846,MATCH(WatchList!$B230,'All CCC'!$B$7:$B$846,0)))</f>
        <v/>
      </c>
      <c r="AM230" s="856" t="str">
        <f>IF($B230="","",INDEX('All CCC'!AM$7:AM$846,MATCH(WatchList!$B230,'All CCC'!$B$7:$B$846,0)))</f>
        <v/>
      </c>
      <c r="AN230" s="856" t="str">
        <f>IF($B230="","",INDEX('All CCC'!AN$7:AN$846,MATCH(WatchList!$B230,'All CCC'!$B$7:$B$846,0)))</f>
        <v/>
      </c>
      <c r="AO230" s="856" t="str">
        <f>IF($B230="","",INDEX('All CCC'!AO$7:AO$846,MATCH(WatchList!$B230,'All CCC'!$B$7:$B$846,0)))</f>
        <v/>
      </c>
      <c r="AP230" s="856" t="str">
        <f>IF($B230="","",INDEX('All CCC'!AP$7:AP$846,MATCH(WatchList!$B230,'All CCC'!$B$7:$B$846,0)))</f>
        <v/>
      </c>
      <c r="AQ230" s="856" t="str">
        <f>IF($B230="","",INDEX('All CCC'!AQ$7:AQ$846,MATCH(WatchList!$B230,'All CCC'!$B$7:$B$846,0)))</f>
        <v/>
      </c>
      <c r="AR230" s="856" t="str">
        <f>IF($B230="","",INDEX('All CCC'!AR$7:AR$846,MATCH(WatchList!$B230,'All CCC'!$B$7:$B$846,0)))</f>
        <v/>
      </c>
      <c r="AS230" s="856" t="str">
        <f>IF($B230="","",INDEX('All CCC'!AS$7:AS$846,MATCH(WatchList!$B230,'All CCC'!$B$7:$B$846,0)))</f>
        <v/>
      </c>
      <c r="AT230" s="856" t="str">
        <f>IF($B230="","",INDEX('All CCC'!AT$7:AT$846,MATCH(WatchList!$B230,'All CCC'!$B$7:$B$846,0)))</f>
        <v/>
      </c>
      <c r="AU230" s="856" t="str">
        <f>IF($B230="","",INDEX('All CCC'!AU$7:AU$846,MATCH(WatchList!$B230,'All CCC'!$B$7:$B$846,0)))</f>
        <v/>
      </c>
      <c r="AV230" s="856" t="str">
        <f>IF($B230="","",INDEX('All CCC'!AV$7:AV$846,MATCH(WatchList!$B230,'All CCC'!$B$7:$B$846,0)))</f>
        <v/>
      </c>
      <c r="AW230" s="856" t="str">
        <f>IF($B230="","",INDEX('All CCC'!AW$7:AW$846,MATCH(WatchList!$B230,'All CCC'!$B$7:$B$846,0)))</f>
        <v/>
      </c>
      <c r="AX230" s="856" t="str">
        <f>IF($B230="","",INDEX('All CCC'!AX$7:AX$846,MATCH(WatchList!$B230,'All CCC'!$B$7:$B$846,0)))</f>
        <v/>
      </c>
      <c r="AY230" s="856" t="str">
        <f>IF($B230="","",INDEX('All CCC'!AY$7:AY$846,MATCH(WatchList!$B230,'All CCC'!$B$7:$B$846,0)))</f>
        <v/>
      </c>
      <c r="AZ230" s="856" t="str">
        <f>IF($B230="","",INDEX('All CCC'!AZ$7:AZ$846,MATCH(WatchList!$B230,'All CCC'!$B$7:$B$846,0)))</f>
        <v/>
      </c>
      <c r="BA230" s="856" t="str">
        <f>IF($B230="","",INDEX('All CCC'!BA$7:BA$846,MATCH(WatchList!$B230,'All CCC'!$B$7:$B$846,0)))</f>
        <v/>
      </c>
      <c r="BB230" s="856" t="str">
        <f>IF($B230="","",INDEX('All CCC'!BB$7:BB$846,MATCH(WatchList!$B230,'All CCC'!$B$7:$B$846,0)))</f>
        <v/>
      </c>
      <c r="BC230" s="856" t="str">
        <f>IF($B230="","",INDEX('All CCC'!BC$7:BC$846,MATCH(WatchList!$B230,'All CCC'!$B$7:$B$846,0)))</f>
        <v/>
      </c>
      <c r="BD230" s="856" t="str">
        <f>IF($B230="","",INDEX('All CCC'!BD$7:BD$846,MATCH(WatchList!$B230,'All CCC'!$B$7:$B$846,0)))</f>
        <v/>
      </c>
      <c r="BE230" s="856" t="str">
        <f>IF($B230="","",INDEX('All CCC'!BE$7:BE$846,MATCH(WatchList!$B230,'All CCC'!$B$7:$B$846,0)))</f>
        <v/>
      </c>
      <c r="BF230" s="856" t="str">
        <f>IF($B230="","",INDEX('All CCC'!BF$7:BF$846,MATCH(WatchList!$B230,'All CCC'!$B$7:$B$846,0)))</f>
        <v/>
      </c>
      <c r="BG230" s="856" t="str">
        <f>IF($B230="","",INDEX('All CCC'!BG$7:BG$846,MATCH(WatchList!$B230,'All CCC'!$B$7:$B$846,0)))</f>
        <v/>
      </c>
    </row>
    <row r="231" spans="1:59" x14ac:dyDescent="0.2">
      <c r="A231" s="550" t="str">
        <f>IF($B231="","",INDEX('All CCC'!A$7:A$846,MATCH(WatchList!$B231,'All CCC'!$B$7:$B$846,0)))</f>
        <v/>
      </c>
      <c r="B231" s="31"/>
      <c r="C231" s="856" t="str">
        <f>IF($B231="","",INDEX('All CCC'!C$7:C$846,MATCH(WatchList!$B231,'All CCC'!$B$7:$B$846,0)))</f>
        <v/>
      </c>
      <c r="D231" s="856" t="str">
        <f>IF($B231="","",INDEX('All CCC'!D$7:D$846,MATCH(WatchList!$B231,'All CCC'!$B$7:$B$846,0)))</f>
        <v/>
      </c>
      <c r="E231" s="856" t="str">
        <f>IF($B231="","",INDEX('All CCC'!E$7:E$846,MATCH(WatchList!$B231,'All CCC'!$B$7:$B$846,0)))</f>
        <v/>
      </c>
      <c r="F231" s="856" t="str">
        <f>IF($B231="","",INDEX('All CCC'!F$7:F$846,MATCH(WatchList!$B231,'All CCC'!$B$7:$B$846,0)))</f>
        <v/>
      </c>
      <c r="G231" s="856" t="str">
        <f>IF($B231="","",INDEX('All CCC'!G$7:G$846,MATCH(WatchList!$B231,'All CCC'!$B$7:$B$846,0)))</f>
        <v/>
      </c>
      <c r="H231" s="856" t="str">
        <f>IF($B231="","",INDEX('All CCC'!H$7:H$846,MATCH(WatchList!$B231,'All CCC'!$B$7:$B$846,0)))</f>
        <v/>
      </c>
      <c r="I231" s="856" t="str">
        <f>IF($B231="","",INDEX('All CCC'!I$7:I$846,MATCH(WatchList!$B231,'All CCC'!$B$7:$B$846,0)))</f>
        <v/>
      </c>
      <c r="J231" s="856" t="str">
        <f>IF($B231="","",INDEX('All CCC'!J$7:J$846,MATCH(WatchList!$B231,'All CCC'!$B$7:$B$846,0)))</f>
        <v/>
      </c>
      <c r="K231" s="856" t="str">
        <f>IF($B231="","",INDEX('All CCC'!K$7:K$846,MATCH(WatchList!$B231,'All CCC'!$B$7:$B$846,0)))</f>
        <v/>
      </c>
      <c r="L231" s="856" t="str">
        <f>IF($B231="","",INDEX('All CCC'!L$7:L$846,MATCH(WatchList!$B231,'All CCC'!$B$7:$B$846,0)))</f>
        <v/>
      </c>
      <c r="M231" s="856" t="str">
        <f>IF($B231="","",INDEX('All CCC'!M$7:M$846,MATCH(WatchList!$B231,'All CCC'!$B$7:$B$846,0)))</f>
        <v/>
      </c>
      <c r="N231" s="856" t="str">
        <f>IF($B231="","",INDEX('All CCC'!N$7:N$846,MATCH(WatchList!$B231,'All CCC'!$B$7:$B$846,0)))</f>
        <v/>
      </c>
      <c r="O231" s="856" t="str">
        <f>IF($B231="","",INDEX('All CCC'!O$7:O$846,MATCH(WatchList!$B231,'All CCC'!$B$7:$B$846,0)))</f>
        <v/>
      </c>
      <c r="P231" s="857" t="str">
        <f>IF($B231="","",INDEX('All CCC'!P$7:P$846,MATCH(WatchList!$B231,'All CCC'!$B$7:$B$846,0)))</f>
        <v/>
      </c>
      <c r="Q231" s="857" t="str">
        <f>IF($B231="","",INDEX('All CCC'!Q$7:Q$846,MATCH(WatchList!$B231,'All CCC'!$B$7:$B$846,0)))</f>
        <v/>
      </c>
      <c r="R231" s="856" t="str">
        <f>IF($B231="","",INDEX('All CCC'!R$7:R$846,MATCH(WatchList!$B231,'All CCC'!$B$7:$B$846,0)))</f>
        <v/>
      </c>
      <c r="S231" s="856" t="str">
        <f>IF($B231="","",INDEX('All CCC'!S$7:S$846,MATCH(WatchList!$B231,'All CCC'!$B$7:$B$846,0)))</f>
        <v/>
      </c>
      <c r="T231" s="856" t="str">
        <f>IF($B231="","",INDEX('All CCC'!T$7:T$846,MATCH(WatchList!$B231,'All CCC'!$B$7:$B$846,0)))</f>
        <v/>
      </c>
      <c r="U231" s="856" t="str">
        <f>IF($B231="","",INDEX('All CCC'!U$7:U$846,MATCH(WatchList!$B231,'All CCC'!$B$7:$B$846,0)))</f>
        <v/>
      </c>
      <c r="V231" s="856" t="str">
        <f>IF($B231="","",INDEX('All CCC'!V$7:V$846,MATCH(WatchList!$B231,'All CCC'!$B$7:$B$846,0)))</f>
        <v/>
      </c>
      <c r="W231" s="856" t="str">
        <f>IF($B231="","",INDEX('All CCC'!W$7:W$846,MATCH(WatchList!$B231,'All CCC'!$B$7:$B$846,0)))</f>
        <v/>
      </c>
      <c r="X231" s="856" t="str">
        <f>IF($B231="","",INDEX('All CCC'!X$7:X$846,MATCH(WatchList!$B231,'All CCC'!$B$7:$B$846,0)))</f>
        <v/>
      </c>
      <c r="Y231" s="856" t="str">
        <f>IF($B231="","",INDEX('All CCC'!Y$7:Y$846,MATCH(WatchList!$B231,'All CCC'!$B$7:$B$846,0)))</f>
        <v/>
      </c>
      <c r="Z231" s="856" t="str">
        <f>IF($B231="","",INDEX('All CCC'!Z$7:Z$846,MATCH(WatchList!$B231,'All CCC'!$B$7:$B$846,0)))</f>
        <v/>
      </c>
      <c r="AA231" s="856" t="str">
        <f>IF($B231="","",INDEX('All CCC'!AA$7:AA$846,MATCH(WatchList!$B231,'All CCC'!$B$7:$B$846,0)))</f>
        <v/>
      </c>
      <c r="AB231" s="856" t="str">
        <f>IF($B231="","",INDEX('All CCC'!AB$7:AB$846,MATCH(WatchList!$B231,'All CCC'!$B$7:$B$846,0)))</f>
        <v/>
      </c>
      <c r="AC231" s="856" t="str">
        <f>IF($B231="","",INDEX('All CCC'!AC$7:AC$846,MATCH(WatchList!$B231,'All CCC'!$B$7:$B$846,0)))</f>
        <v/>
      </c>
      <c r="AD231" s="856" t="str">
        <f>IF($B231="","",INDEX('All CCC'!AD$7:AD$846,MATCH(WatchList!$B231,'All CCC'!$B$7:$B$846,0)))</f>
        <v/>
      </c>
      <c r="AE231" s="856" t="str">
        <f>IF($B231="","",INDEX('All CCC'!AE$7:AE$846,MATCH(WatchList!$B231,'All CCC'!$B$7:$B$846,0)))</f>
        <v/>
      </c>
      <c r="AF231" s="856" t="str">
        <f>IF($B231="","",INDEX('All CCC'!AF$7:AF$846,MATCH(WatchList!$B231,'All CCC'!$B$7:$B$846,0)))</f>
        <v/>
      </c>
      <c r="AG231" s="856" t="str">
        <f>IF($B231="","",INDEX('All CCC'!AG$7:AG$846,MATCH(WatchList!$B231,'All CCC'!$B$7:$B$846,0)))</f>
        <v/>
      </c>
      <c r="AH231" s="856" t="str">
        <f>IF($B231="","",INDEX('All CCC'!AH$7:AH$846,MATCH(WatchList!$B231,'All CCC'!$B$7:$B$846,0)))</f>
        <v/>
      </c>
      <c r="AI231" s="856" t="str">
        <f>IF($B231="","",INDEX('All CCC'!AI$7:AI$846,MATCH(WatchList!$B231,'All CCC'!$B$7:$B$846,0)))</f>
        <v/>
      </c>
      <c r="AJ231" s="856" t="str">
        <f>IF($B231="","",INDEX('All CCC'!AJ$7:AJ$846,MATCH(WatchList!$B231,'All CCC'!$B$7:$B$846,0)))</f>
        <v/>
      </c>
      <c r="AK231" s="856" t="str">
        <f>IF($B231="","",INDEX('All CCC'!AK$7:AK$846,MATCH(WatchList!$B231,'All CCC'!$B$7:$B$846,0)))</f>
        <v/>
      </c>
      <c r="AL231" s="856" t="str">
        <f>IF($B231="","",INDEX('All CCC'!AL$7:AL$846,MATCH(WatchList!$B231,'All CCC'!$B$7:$B$846,0)))</f>
        <v/>
      </c>
      <c r="AM231" s="856" t="str">
        <f>IF($B231="","",INDEX('All CCC'!AM$7:AM$846,MATCH(WatchList!$B231,'All CCC'!$B$7:$B$846,0)))</f>
        <v/>
      </c>
      <c r="AN231" s="856" t="str">
        <f>IF($B231="","",INDEX('All CCC'!AN$7:AN$846,MATCH(WatchList!$B231,'All CCC'!$B$7:$B$846,0)))</f>
        <v/>
      </c>
      <c r="AO231" s="856" t="str">
        <f>IF($B231="","",INDEX('All CCC'!AO$7:AO$846,MATCH(WatchList!$B231,'All CCC'!$B$7:$B$846,0)))</f>
        <v/>
      </c>
      <c r="AP231" s="856" t="str">
        <f>IF($B231="","",INDEX('All CCC'!AP$7:AP$846,MATCH(WatchList!$B231,'All CCC'!$B$7:$B$846,0)))</f>
        <v/>
      </c>
      <c r="AQ231" s="856" t="str">
        <f>IF($B231="","",INDEX('All CCC'!AQ$7:AQ$846,MATCH(WatchList!$B231,'All CCC'!$B$7:$B$846,0)))</f>
        <v/>
      </c>
      <c r="AR231" s="856" t="str">
        <f>IF($B231="","",INDEX('All CCC'!AR$7:AR$846,MATCH(WatchList!$B231,'All CCC'!$B$7:$B$846,0)))</f>
        <v/>
      </c>
      <c r="AS231" s="856" t="str">
        <f>IF($B231="","",INDEX('All CCC'!AS$7:AS$846,MATCH(WatchList!$B231,'All CCC'!$B$7:$B$846,0)))</f>
        <v/>
      </c>
      <c r="AT231" s="856" t="str">
        <f>IF($B231="","",INDEX('All CCC'!AT$7:AT$846,MATCH(WatchList!$B231,'All CCC'!$B$7:$B$846,0)))</f>
        <v/>
      </c>
      <c r="AU231" s="856" t="str">
        <f>IF($B231="","",INDEX('All CCC'!AU$7:AU$846,MATCH(WatchList!$B231,'All CCC'!$B$7:$B$846,0)))</f>
        <v/>
      </c>
      <c r="AV231" s="856" t="str">
        <f>IF($B231="","",INDEX('All CCC'!AV$7:AV$846,MATCH(WatchList!$B231,'All CCC'!$B$7:$B$846,0)))</f>
        <v/>
      </c>
      <c r="AW231" s="856" t="str">
        <f>IF($B231="","",INDEX('All CCC'!AW$7:AW$846,MATCH(WatchList!$B231,'All CCC'!$B$7:$B$846,0)))</f>
        <v/>
      </c>
      <c r="AX231" s="856" t="str">
        <f>IF($B231="","",INDEX('All CCC'!AX$7:AX$846,MATCH(WatchList!$B231,'All CCC'!$B$7:$B$846,0)))</f>
        <v/>
      </c>
      <c r="AY231" s="856" t="str">
        <f>IF($B231="","",INDEX('All CCC'!AY$7:AY$846,MATCH(WatchList!$B231,'All CCC'!$B$7:$B$846,0)))</f>
        <v/>
      </c>
      <c r="AZ231" s="856" t="str">
        <f>IF($B231="","",INDEX('All CCC'!AZ$7:AZ$846,MATCH(WatchList!$B231,'All CCC'!$B$7:$B$846,0)))</f>
        <v/>
      </c>
      <c r="BA231" s="856" t="str">
        <f>IF($B231="","",INDEX('All CCC'!BA$7:BA$846,MATCH(WatchList!$B231,'All CCC'!$B$7:$B$846,0)))</f>
        <v/>
      </c>
      <c r="BB231" s="856" t="str">
        <f>IF($B231="","",INDEX('All CCC'!BB$7:BB$846,MATCH(WatchList!$B231,'All CCC'!$B$7:$B$846,0)))</f>
        <v/>
      </c>
      <c r="BC231" s="856" t="str">
        <f>IF($B231="","",INDEX('All CCC'!BC$7:BC$846,MATCH(WatchList!$B231,'All CCC'!$B$7:$B$846,0)))</f>
        <v/>
      </c>
      <c r="BD231" s="856" t="str">
        <f>IF($B231="","",INDEX('All CCC'!BD$7:BD$846,MATCH(WatchList!$B231,'All CCC'!$B$7:$B$846,0)))</f>
        <v/>
      </c>
      <c r="BE231" s="856" t="str">
        <f>IF($B231="","",INDEX('All CCC'!BE$7:BE$846,MATCH(WatchList!$B231,'All CCC'!$B$7:$B$846,0)))</f>
        <v/>
      </c>
      <c r="BF231" s="856" t="str">
        <f>IF($B231="","",INDEX('All CCC'!BF$7:BF$846,MATCH(WatchList!$B231,'All CCC'!$B$7:$B$846,0)))</f>
        <v/>
      </c>
      <c r="BG231" s="856" t="str">
        <f>IF($B231="","",INDEX('All CCC'!BG$7:BG$846,MATCH(WatchList!$B231,'All CCC'!$B$7:$B$846,0)))</f>
        <v/>
      </c>
    </row>
    <row r="232" spans="1:59" x14ac:dyDescent="0.2">
      <c r="A232" s="550" t="str">
        <f>IF($B232="","",INDEX('All CCC'!A$7:A$846,MATCH(WatchList!$B232,'All CCC'!$B$7:$B$846,0)))</f>
        <v/>
      </c>
      <c r="B232" s="31"/>
      <c r="C232" s="856" t="str">
        <f>IF($B232="","",INDEX('All CCC'!C$7:C$846,MATCH(WatchList!$B232,'All CCC'!$B$7:$B$846,0)))</f>
        <v/>
      </c>
      <c r="D232" s="856" t="str">
        <f>IF($B232="","",INDEX('All CCC'!D$7:D$846,MATCH(WatchList!$B232,'All CCC'!$B$7:$B$846,0)))</f>
        <v/>
      </c>
      <c r="E232" s="856" t="str">
        <f>IF($B232="","",INDEX('All CCC'!E$7:E$846,MATCH(WatchList!$B232,'All CCC'!$B$7:$B$846,0)))</f>
        <v/>
      </c>
      <c r="F232" s="856" t="str">
        <f>IF($B232="","",INDEX('All CCC'!F$7:F$846,MATCH(WatchList!$B232,'All CCC'!$B$7:$B$846,0)))</f>
        <v/>
      </c>
      <c r="G232" s="856" t="str">
        <f>IF($B232="","",INDEX('All CCC'!G$7:G$846,MATCH(WatchList!$B232,'All CCC'!$B$7:$B$846,0)))</f>
        <v/>
      </c>
      <c r="H232" s="856" t="str">
        <f>IF($B232="","",INDEX('All CCC'!H$7:H$846,MATCH(WatchList!$B232,'All CCC'!$B$7:$B$846,0)))</f>
        <v/>
      </c>
      <c r="I232" s="856" t="str">
        <f>IF($B232="","",INDEX('All CCC'!I$7:I$846,MATCH(WatchList!$B232,'All CCC'!$B$7:$B$846,0)))</f>
        <v/>
      </c>
      <c r="J232" s="856" t="str">
        <f>IF($B232="","",INDEX('All CCC'!J$7:J$846,MATCH(WatchList!$B232,'All CCC'!$B$7:$B$846,0)))</f>
        <v/>
      </c>
      <c r="K232" s="856" t="str">
        <f>IF($B232="","",INDEX('All CCC'!K$7:K$846,MATCH(WatchList!$B232,'All CCC'!$B$7:$B$846,0)))</f>
        <v/>
      </c>
      <c r="L232" s="856" t="str">
        <f>IF($B232="","",INDEX('All CCC'!L$7:L$846,MATCH(WatchList!$B232,'All CCC'!$B$7:$B$846,0)))</f>
        <v/>
      </c>
      <c r="M232" s="856" t="str">
        <f>IF($B232="","",INDEX('All CCC'!M$7:M$846,MATCH(WatchList!$B232,'All CCC'!$B$7:$B$846,0)))</f>
        <v/>
      </c>
      <c r="N232" s="856" t="str">
        <f>IF($B232="","",INDEX('All CCC'!N$7:N$846,MATCH(WatchList!$B232,'All CCC'!$B$7:$B$846,0)))</f>
        <v/>
      </c>
      <c r="O232" s="856" t="str">
        <f>IF($B232="","",INDEX('All CCC'!O$7:O$846,MATCH(WatchList!$B232,'All CCC'!$B$7:$B$846,0)))</f>
        <v/>
      </c>
      <c r="P232" s="857" t="str">
        <f>IF($B232="","",INDEX('All CCC'!P$7:P$846,MATCH(WatchList!$B232,'All CCC'!$B$7:$B$846,0)))</f>
        <v/>
      </c>
      <c r="Q232" s="857" t="str">
        <f>IF($B232="","",INDEX('All CCC'!Q$7:Q$846,MATCH(WatchList!$B232,'All CCC'!$B$7:$B$846,0)))</f>
        <v/>
      </c>
      <c r="R232" s="856" t="str">
        <f>IF($B232="","",INDEX('All CCC'!R$7:R$846,MATCH(WatchList!$B232,'All CCC'!$B$7:$B$846,0)))</f>
        <v/>
      </c>
      <c r="S232" s="856" t="str">
        <f>IF($B232="","",INDEX('All CCC'!S$7:S$846,MATCH(WatchList!$B232,'All CCC'!$B$7:$B$846,0)))</f>
        <v/>
      </c>
      <c r="T232" s="856" t="str">
        <f>IF($B232="","",INDEX('All CCC'!T$7:T$846,MATCH(WatchList!$B232,'All CCC'!$B$7:$B$846,0)))</f>
        <v/>
      </c>
      <c r="U232" s="856" t="str">
        <f>IF($B232="","",INDEX('All CCC'!U$7:U$846,MATCH(WatchList!$B232,'All CCC'!$B$7:$B$846,0)))</f>
        <v/>
      </c>
      <c r="V232" s="856" t="str">
        <f>IF($B232="","",INDEX('All CCC'!V$7:V$846,MATCH(WatchList!$B232,'All CCC'!$B$7:$B$846,0)))</f>
        <v/>
      </c>
      <c r="W232" s="856" t="str">
        <f>IF($B232="","",INDEX('All CCC'!W$7:W$846,MATCH(WatchList!$B232,'All CCC'!$B$7:$B$846,0)))</f>
        <v/>
      </c>
      <c r="X232" s="856" t="str">
        <f>IF($B232="","",INDEX('All CCC'!X$7:X$846,MATCH(WatchList!$B232,'All CCC'!$B$7:$B$846,0)))</f>
        <v/>
      </c>
      <c r="Y232" s="856" t="str">
        <f>IF($B232="","",INDEX('All CCC'!Y$7:Y$846,MATCH(WatchList!$B232,'All CCC'!$B$7:$B$846,0)))</f>
        <v/>
      </c>
      <c r="Z232" s="856" t="str">
        <f>IF($B232="","",INDEX('All CCC'!Z$7:Z$846,MATCH(WatchList!$B232,'All CCC'!$B$7:$B$846,0)))</f>
        <v/>
      </c>
      <c r="AA232" s="856" t="str">
        <f>IF($B232="","",INDEX('All CCC'!AA$7:AA$846,MATCH(WatchList!$B232,'All CCC'!$B$7:$B$846,0)))</f>
        <v/>
      </c>
      <c r="AB232" s="856" t="str">
        <f>IF($B232="","",INDEX('All CCC'!AB$7:AB$846,MATCH(WatchList!$B232,'All CCC'!$B$7:$B$846,0)))</f>
        <v/>
      </c>
      <c r="AC232" s="856" t="str">
        <f>IF($B232="","",INDEX('All CCC'!AC$7:AC$846,MATCH(WatchList!$B232,'All CCC'!$B$7:$B$846,0)))</f>
        <v/>
      </c>
      <c r="AD232" s="856" t="str">
        <f>IF($B232="","",INDEX('All CCC'!AD$7:AD$846,MATCH(WatchList!$B232,'All CCC'!$B$7:$B$846,0)))</f>
        <v/>
      </c>
      <c r="AE232" s="856" t="str">
        <f>IF($B232="","",INDEX('All CCC'!AE$7:AE$846,MATCH(WatchList!$B232,'All CCC'!$B$7:$B$846,0)))</f>
        <v/>
      </c>
      <c r="AF232" s="856" t="str">
        <f>IF($B232="","",INDEX('All CCC'!AF$7:AF$846,MATCH(WatchList!$B232,'All CCC'!$B$7:$B$846,0)))</f>
        <v/>
      </c>
      <c r="AG232" s="856" t="str">
        <f>IF($B232="","",INDEX('All CCC'!AG$7:AG$846,MATCH(WatchList!$B232,'All CCC'!$B$7:$B$846,0)))</f>
        <v/>
      </c>
      <c r="AH232" s="856" t="str">
        <f>IF($B232="","",INDEX('All CCC'!AH$7:AH$846,MATCH(WatchList!$B232,'All CCC'!$B$7:$B$846,0)))</f>
        <v/>
      </c>
      <c r="AI232" s="856" t="str">
        <f>IF($B232="","",INDEX('All CCC'!AI$7:AI$846,MATCH(WatchList!$B232,'All CCC'!$B$7:$B$846,0)))</f>
        <v/>
      </c>
      <c r="AJ232" s="856" t="str">
        <f>IF($B232="","",INDEX('All CCC'!AJ$7:AJ$846,MATCH(WatchList!$B232,'All CCC'!$B$7:$B$846,0)))</f>
        <v/>
      </c>
      <c r="AK232" s="856" t="str">
        <f>IF($B232="","",INDEX('All CCC'!AK$7:AK$846,MATCH(WatchList!$B232,'All CCC'!$B$7:$B$846,0)))</f>
        <v/>
      </c>
      <c r="AL232" s="856" t="str">
        <f>IF($B232="","",INDEX('All CCC'!AL$7:AL$846,MATCH(WatchList!$B232,'All CCC'!$B$7:$B$846,0)))</f>
        <v/>
      </c>
      <c r="AM232" s="856" t="str">
        <f>IF($B232="","",INDEX('All CCC'!AM$7:AM$846,MATCH(WatchList!$B232,'All CCC'!$B$7:$B$846,0)))</f>
        <v/>
      </c>
      <c r="AN232" s="856" t="str">
        <f>IF($B232="","",INDEX('All CCC'!AN$7:AN$846,MATCH(WatchList!$B232,'All CCC'!$B$7:$B$846,0)))</f>
        <v/>
      </c>
      <c r="AO232" s="856" t="str">
        <f>IF($B232="","",INDEX('All CCC'!AO$7:AO$846,MATCH(WatchList!$B232,'All CCC'!$B$7:$B$846,0)))</f>
        <v/>
      </c>
      <c r="AP232" s="856" t="str">
        <f>IF($B232="","",INDEX('All CCC'!AP$7:AP$846,MATCH(WatchList!$B232,'All CCC'!$B$7:$B$846,0)))</f>
        <v/>
      </c>
      <c r="AQ232" s="856" t="str">
        <f>IF($B232="","",INDEX('All CCC'!AQ$7:AQ$846,MATCH(WatchList!$B232,'All CCC'!$B$7:$B$846,0)))</f>
        <v/>
      </c>
      <c r="AR232" s="856" t="str">
        <f>IF($B232="","",INDEX('All CCC'!AR$7:AR$846,MATCH(WatchList!$B232,'All CCC'!$B$7:$B$846,0)))</f>
        <v/>
      </c>
      <c r="AS232" s="856" t="str">
        <f>IF($B232="","",INDEX('All CCC'!AS$7:AS$846,MATCH(WatchList!$B232,'All CCC'!$B$7:$B$846,0)))</f>
        <v/>
      </c>
      <c r="AT232" s="856" t="str">
        <f>IF($B232="","",INDEX('All CCC'!AT$7:AT$846,MATCH(WatchList!$B232,'All CCC'!$B$7:$B$846,0)))</f>
        <v/>
      </c>
      <c r="AU232" s="856" t="str">
        <f>IF($B232="","",INDEX('All CCC'!AU$7:AU$846,MATCH(WatchList!$B232,'All CCC'!$B$7:$B$846,0)))</f>
        <v/>
      </c>
      <c r="AV232" s="856" t="str">
        <f>IF($B232="","",INDEX('All CCC'!AV$7:AV$846,MATCH(WatchList!$B232,'All CCC'!$B$7:$B$846,0)))</f>
        <v/>
      </c>
      <c r="AW232" s="856" t="str">
        <f>IF($B232="","",INDEX('All CCC'!AW$7:AW$846,MATCH(WatchList!$B232,'All CCC'!$B$7:$B$846,0)))</f>
        <v/>
      </c>
      <c r="AX232" s="856" t="str">
        <f>IF($B232="","",INDEX('All CCC'!AX$7:AX$846,MATCH(WatchList!$B232,'All CCC'!$B$7:$B$846,0)))</f>
        <v/>
      </c>
      <c r="AY232" s="856" t="str">
        <f>IF($B232="","",INDEX('All CCC'!AY$7:AY$846,MATCH(WatchList!$B232,'All CCC'!$B$7:$B$846,0)))</f>
        <v/>
      </c>
      <c r="AZ232" s="856" t="str">
        <f>IF($B232="","",INDEX('All CCC'!AZ$7:AZ$846,MATCH(WatchList!$B232,'All CCC'!$B$7:$B$846,0)))</f>
        <v/>
      </c>
      <c r="BA232" s="856" t="str">
        <f>IF($B232="","",INDEX('All CCC'!BA$7:BA$846,MATCH(WatchList!$B232,'All CCC'!$B$7:$B$846,0)))</f>
        <v/>
      </c>
      <c r="BB232" s="856" t="str">
        <f>IF($B232="","",INDEX('All CCC'!BB$7:BB$846,MATCH(WatchList!$B232,'All CCC'!$B$7:$B$846,0)))</f>
        <v/>
      </c>
      <c r="BC232" s="856" t="str">
        <f>IF($B232="","",INDEX('All CCC'!BC$7:BC$846,MATCH(WatchList!$B232,'All CCC'!$B$7:$B$846,0)))</f>
        <v/>
      </c>
      <c r="BD232" s="856" t="str">
        <f>IF($B232="","",INDEX('All CCC'!BD$7:BD$846,MATCH(WatchList!$B232,'All CCC'!$B$7:$B$846,0)))</f>
        <v/>
      </c>
      <c r="BE232" s="856" t="str">
        <f>IF($B232="","",INDEX('All CCC'!BE$7:BE$846,MATCH(WatchList!$B232,'All CCC'!$B$7:$B$846,0)))</f>
        <v/>
      </c>
      <c r="BF232" s="856" t="str">
        <f>IF($B232="","",INDEX('All CCC'!BF$7:BF$846,MATCH(WatchList!$B232,'All CCC'!$B$7:$B$846,0)))</f>
        <v/>
      </c>
      <c r="BG232" s="856" t="str">
        <f>IF($B232="","",INDEX('All CCC'!BG$7:BG$846,MATCH(WatchList!$B232,'All CCC'!$B$7:$B$846,0)))</f>
        <v/>
      </c>
    </row>
    <row r="233" spans="1:59" x14ac:dyDescent="0.2">
      <c r="A233" s="550" t="str">
        <f>IF($B233="","",INDEX('All CCC'!A$7:A$846,MATCH(WatchList!$B233,'All CCC'!$B$7:$B$846,0)))</f>
        <v/>
      </c>
      <c r="B233" s="31"/>
      <c r="C233" s="856" t="str">
        <f>IF($B233="","",INDEX('All CCC'!C$7:C$846,MATCH(WatchList!$B233,'All CCC'!$B$7:$B$846,0)))</f>
        <v/>
      </c>
      <c r="D233" s="856" t="str">
        <f>IF($B233="","",INDEX('All CCC'!D$7:D$846,MATCH(WatchList!$B233,'All CCC'!$B$7:$B$846,0)))</f>
        <v/>
      </c>
      <c r="E233" s="856" t="str">
        <f>IF($B233="","",INDEX('All CCC'!E$7:E$846,MATCH(WatchList!$B233,'All CCC'!$B$7:$B$846,0)))</f>
        <v/>
      </c>
      <c r="F233" s="856" t="str">
        <f>IF($B233="","",INDEX('All CCC'!F$7:F$846,MATCH(WatchList!$B233,'All CCC'!$B$7:$B$846,0)))</f>
        <v/>
      </c>
      <c r="G233" s="856" t="str">
        <f>IF($B233="","",INDEX('All CCC'!G$7:G$846,MATCH(WatchList!$B233,'All CCC'!$B$7:$B$846,0)))</f>
        <v/>
      </c>
      <c r="H233" s="856" t="str">
        <f>IF($B233="","",INDEX('All CCC'!H$7:H$846,MATCH(WatchList!$B233,'All CCC'!$B$7:$B$846,0)))</f>
        <v/>
      </c>
      <c r="I233" s="856" t="str">
        <f>IF($B233="","",INDEX('All CCC'!I$7:I$846,MATCH(WatchList!$B233,'All CCC'!$B$7:$B$846,0)))</f>
        <v/>
      </c>
      <c r="J233" s="856" t="str">
        <f>IF($B233="","",INDEX('All CCC'!J$7:J$846,MATCH(WatchList!$B233,'All CCC'!$B$7:$B$846,0)))</f>
        <v/>
      </c>
      <c r="K233" s="856" t="str">
        <f>IF($B233="","",INDEX('All CCC'!K$7:K$846,MATCH(WatchList!$B233,'All CCC'!$B$7:$B$846,0)))</f>
        <v/>
      </c>
      <c r="L233" s="856" t="str">
        <f>IF($B233="","",INDEX('All CCC'!L$7:L$846,MATCH(WatchList!$B233,'All CCC'!$B$7:$B$846,0)))</f>
        <v/>
      </c>
      <c r="M233" s="856" t="str">
        <f>IF($B233="","",INDEX('All CCC'!M$7:M$846,MATCH(WatchList!$B233,'All CCC'!$B$7:$B$846,0)))</f>
        <v/>
      </c>
      <c r="N233" s="856" t="str">
        <f>IF($B233="","",INDEX('All CCC'!N$7:N$846,MATCH(WatchList!$B233,'All CCC'!$B$7:$B$846,0)))</f>
        <v/>
      </c>
      <c r="O233" s="856" t="str">
        <f>IF($B233="","",INDEX('All CCC'!O$7:O$846,MATCH(WatchList!$B233,'All CCC'!$B$7:$B$846,0)))</f>
        <v/>
      </c>
      <c r="P233" s="857" t="str">
        <f>IF($B233="","",INDEX('All CCC'!P$7:P$846,MATCH(WatchList!$B233,'All CCC'!$B$7:$B$846,0)))</f>
        <v/>
      </c>
      <c r="Q233" s="857" t="str">
        <f>IF($B233="","",INDEX('All CCC'!Q$7:Q$846,MATCH(WatchList!$B233,'All CCC'!$B$7:$B$846,0)))</f>
        <v/>
      </c>
      <c r="R233" s="856" t="str">
        <f>IF($B233="","",INDEX('All CCC'!R$7:R$846,MATCH(WatchList!$B233,'All CCC'!$B$7:$B$846,0)))</f>
        <v/>
      </c>
      <c r="S233" s="856" t="str">
        <f>IF($B233="","",INDEX('All CCC'!S$7:S$846,MATCH(WatchList!$B233,'All CCC'!$B$7:$B$846,0)))</f>
        <v/>
      </c>
      <c r="T233" s="856" t="str">
        <f>IF($B233="","",INDEX('All CCC'!T$7:T$846,MATCH(WatchList!$B233,'All CCC'!$B$7:$B$846,0)))</f>
        <v/>
      </c>
      <c r="U233" s="856" t="str">
        <f>IF($B233="","",INDEX('All CCC'!U$7:U$846,MATCH(WatchList!$B233,'All CCC'!$B$7:$B$846,0)))</f>
        <v/>
      </c>
      <c r="V233" s="856" t="str">
        <f>IF($B233="","",INDEX('All CCC'!V$7:V$846,MATCH(WatchList!$B233,'All CCC'!$B$7:$B$846,0)))</f>
        <v/>
      </c>
      <c r="W233" s="856" t="str">
        <f>IF($B233="","",INDEX('All CCC'!W$7:W$846,MATCH(WatchList!$B233,'All CCC'!$B$7:$B$846,0)))</f>
        <v/>
      </c>
      <c r="X233" s="856" t="str">
        <f>IF($B233="","",INDEX('All CCC'!X$7:X$846,MATCH(WatchList!$B233,'All CCC'!$B$7:$B$846,0)))</f>
        <v/>
      </c>
      <c r="Y233" s="856" t="str">
        <f>IF($B233="","",INDEX('All CCC'!Y$7:Y$846,MATCH(WatchList!$B233,'All CCC'!$B$7:$B$846,0)))</f>
        <v/>
      </c>
      <c r="Z233" s="856" t="str">
        <f>IF($B233="","",INDEX('All CCC'!Z$7:Z$846,MATCH(WatchList!$B233,'All CCC'!$B$7:$B$846,0)))</f>
        <v/>
      </c>
      <c r="AA233" s="856" t="str">
        <f>IF($B233="","",INDEX('All CCC'!AA$7:AA$846,MATCH(WatchList!$B233,'All CCC'!$B$7:$B$846,0)))</f>
        <v/>
      </c>
      <c r="AB233" s="856" t="str">
        <f>IF($B233="","",INDEX('All CCC'!AB$7:AB$846,MATCH(WatchList!$B233,'All CCC'!$B$7:$B$846,0)))</f>
        <v/>
      </c>
      <c r="AC233" s="856" t="str">
        <f>IF($B233="","",INDEX('All CCC'!AC$7:AC$846,MATCH(WatchList!$B233,'All CCC'!$B$7:$B$846,0)))</f>
        <v/>
      </c>
      <c r="AD233" s="856" t="str">
        <f>IF($B233="","",INDEX('All CCC'!AD$7:AD$846,MATCH(WatchList!$B233,'All CCC'!$B$7:$B$846,0)))</f>
        <v/>
      </c>
      <c r="AE233" s="856" t="str">
        <f>IF($B233="","",INDEX('All CCC'!AE$7:AE$846,MATCH(WatchList!$B233,'All CCC'!$B$7:$B$846,0)))</f>
        <v/>
      </c>
      <c r="AF233" s="856" t="str">
        <f>IF($B233="","",INDEX('All CCC'!AF$7:AF$846,MATCH(WatchList!$B233,'All CCC'!$B$7:$B$846,0)))</f>
        <v/>
      </c>
      <c r="AG233" s="856" t="str">
        <f>IF($B233="","",INDEX('All CCC'!AG$7:AG$846,MATCH(WatchList!$B233,'All CCC'!$B$7:$B$846,0)))</f>
        <v/>
      </c>
      <c r="AH233" s="856" t="str">
        <f>IF($B233="","",INDEX('All CCC'!AH$7:AH$846,MATCH(WatchList!$B233,'All CCC'!$B$7:$B$846,0)))</f>
        <v/>
      </c>
      <c r="AI233" s="856" t="str">
        <f>IF($B233="","",INDEX('All CCC'!AI$7:AI$846,MATCH(WatchList!$B233,'All CCC'!$B$7:$B$846,0)))</f>
        <v/>
      </c>
      <c r="AJ233" s="856" t="str">
        <f>IF($B233="","",INDEX('All CCC'!AJ$7:AJ$846,MATCH(WatchList!$B233,'All CCC'!$B$7:$B$846,0)))</f>
        <v/>
      </c>
      <c r="AK233" s="856" t="str">
        <f>IF($B233="","",INDEX('All CCC'!AK$7:AK$846,MATCH(WatchList!$B233,'All CCC'!$B$7:$B$846,0)))</f>
        <v/>
      </c>
      <c r="AL233" s="856" t="str">
        <f>IF($B233="","",INDEX('All CCC'!AL$7:AL$846,MATCH(WatchList!$B233,'All CCC'!$B$7:$B$846,0)))</f>
        <v/>
      </c>
      <c r="AM233" s="856" t="str">
        <f>IF($B233="","",INDEX('All CCC'!AM$7:AM$846,MATCH(WatchList!$B233,'All CCC'!$B$7:$B$846,0)))</f>
        <v/>
      </c>
      <c r="AN233" s="856" t="str">
        <f>IF($B233="","",INDEX('All CCC'!AN$7:AN$846,MATCH(WatchList!$B233,'All CCC'!$B$7:$B$846,0)))</f>
        <v/>
      </c>
      <c r="AO233" s="856" t="str">
        <f>IF($B233="","",INDEX('All CCC'!AO$7:AO$846,MATCH(WatchList!$B233,'All CCC'!$B$7:$B$846,0)))</f>
        <v/>
      </c>
      <c r="AP233" s="856" t="str">
        <f>IF($B233="","",INDEX('All CCC'!AP$7:AP$846,MATCH(WatchList!$B233,'All CCC'!$B$7:$B$846,0)))</f>
        <v/>
      </c>
      <c r="AQ233" s="856" t="str">
        <f>IF($B233="","",INDEX('All CCC'!AQ$7:AQ$846,MATCH(WatchList!$B233,'All CCC'!$B$7:$B$846,0)))</f>
        <v/>
      </c>
      <c r="AR233" s="856" t="str">
        <f>IF($B233="","",INDEX('All CCC'!AR$7:AR$846,MATCH(WatchList!$B233,'All CCC'!$B$7:$B$846,0)))</f>
        <v/>
      </c>
      <c r="AS233" s="856" t="str">
        <f>IF($B233="","",INDEX('All CCC'!AS$7:AS$846,MATCH(WatchList!$B233,'All CCC'!$B$7:$B$846,0)))</f>
        <v/>
      </c>
      <c r="AT233" s="856" t="str">
        <f>IF($B233="","",INDEX('All CCC'!AT$7:AT$846,MATCH(WatchList!$B233,'All CCC'!$B$7:$B$846,0)))</f>
        <v/>
      </c>
      <c r="AU233" s="856" t="str">
        <f>IF($B233="","",INDEX('All CCC'!AU$7:AU$846,MATCH(WatchList!$B233,'All CCC'!$B$7:$B$846,0)))</f>
        <v/>
      </c>
      <c r="AV233" s="856" t="str">
        <f>IF($B233="","",INDEX('All CCC'!AV$7:AV$846,MATCH(WatchList!$B233,'All CCC'!$B$7:$B$846,0)))</f>
        <v/>
      </c>
      <c r="AW233" s="856" t="str">
        <f>IF($B233="","",INDEX('All CCC'!AW$7:AW$846,MATCH(WatchList!$B233,'All CCC'!$B$7:$B$846,0)))</f>
        <v/>
      </c>
      <c r="AX233" s="856" t="str">
        <f>IF($B233="","",INDEX('All CCC'!AX$7:AX$846,MATCH(WatchList!$B233,'All CCC'!$B$7:$B$846,0)))</f>
        <v/>
      </c>
      <c r="AY233" s="856" t="str">
        <f>IF($B233="","",INDEX('All CCC'!AY$7:AY$846,MATCH(WatchList!$B233,'All CCC'!$B$7:$B$846,0)))</f>
        <v/>
      </c>
      <c r="AZ233" s="856" t="str">
        <f>IF($B233="","",INDEX('All CCC'!AZ$7:AZ$846,MATCH(WatchList!$B233,'All CCC'!$B$7:$B$846,0)))</f>
        <v/>
      </c>
      <c r="BA233" s="856" t="str">
        <f>IF($B233="","",INDEX('All CCC'!BA$7:BA$846,MATCH(WatchList!$B233,'All CCC'!$B$7:$B$846,0)))</f>
        <v/>
      </c>
      <c r="BB233" s="856" t="str">
        <f>IF($B233="","",INDEX('All CCC'!BB$7:BB$846,MATCH(WatchList!$B233,'All CCC'!$B$7:$B$846,0)))</f>
        <v/>
      </c>
      <c r="BC233" s="856" t="str">
        <f>IF($B233="","",INDEX('All CCC'!BC$7:BC$846,MATCH(WatchList!$B233,'All CCC'!$B$7:$B$846,0)))</f>
        <v/>
      </c>
      <c r="BD233" s="856" t="str">
        <f>IF($B233="","",INDEX('All CCC'!BD$7:BD$846,MATCH(WatchList!$B233,'All CCC'!$B$7:$B$846,0)))</f>
        <v/>
      </c>
      <c r="BE233" s="856" t="str">
        <f>IF($B233="","",INDEX('All CCC'!BE$7:BE$846,MATCH(WatchList!$B233,'All CCC'!$B$7:$B$846,0)))</f>
        <v/>
      </c>
      <c r="BF233" s="856" t="str">
        <f>IF($B233="","",INDEX('All CCC'!BF$7:BF$846,MATCH(WatchList!$B233,'All CCC'!$B$7:$B$846,0)))</f>
        <v/>
      </c>
      <c r="BG233" s="856" t="str">
        <f>IF($B233="","",INDEX('All CCC'!BG$7:BG$846,MATCH(WatchList!$B233,'All CCC'!$B$7:$B$846,0)))</f>
        <v/>
      </c>
    </row>
    <row r="234" spans="1:59" x14ac:dyDescent="0.2">
      <c r="A234" s="550" t="str">
        <f>IF($B234="","",INDEX('All CCC'!A$7:A$846,MATCH(WatchList!$B234,'All CCC'!$B$7:$B$846,0)))</f>
        <v/>
      </c>
      <c r="B234" s="31"/>
      <c r="C234" s="856" t="str">
        <f>IF($B234="","",INDEX('All CCC'!C$7:C$846,MATCH(WatchList!$B234,'All CCC'!$B$7:$B$846,0)))</f>
        <v/>
      </c>
      <c r="D234" s="856" t="str">
        <f>IF($B234="","",INDEX('All CCC'!D$7:D$846,MATCH(WatchList!$B234,'All CCC'!$B$7:$B$846,0)))</f>
        <v/>
      </c>
      <c r="E234" s="856" t="str">
        <f>IF($B234="","",INDEX('All CCC'!E$7:E$846,MATCH(WatchList!$B234,'All CCC'!$B$7:$B$846,0)))</f>
        <v/>
      </c>
      <c r="F234" s="856" t="str">
        <f>IF($B234="","",INDEX('All CCC'!F$7:F$846,MATCH(WatchList!$B234,'All CCC'!$B$7:$B$846,0)))</f>
        <v/>
      </c>
      <c r="G234" s="856" t="str">
        <f>IF($B234="","",INDEX('All CCC'!G$7:G$846,MATCH(WatchList!$B234,'All CCC'!$B$7:$B$846,0)))</f>
        <v/>
      </c>
      <c r="H234" s="856" t="str">
        <f>IF($B234="","",INDEX('All CCC'!H$7:H$846,MATCH(WatchList!$B234,'All CCC'!$B$7:$B$846,0)))</f>
        <v/>
      </c>
      <c r="I234" s="856" t="str">
        <f>IF($B234="","",INDEX('All CCC'!I$7:I$846,MATCH(WatchList!$B234,'All CCC'!$B$7:$B$846,0)))</f>
        <v/>
      </c>
      <c r="J234" s="856" t="str">
        <f>IF($B234="","",INDEX('All CCC'!J$7:J$846,MATCH(WatchList!$B234,'All CCC'!$B$7:$B$846,0)))</f>
        <v/>
      </c>
      <c r="K234" s="856" t="str">
        <f>IF($B234="","",INDEX('All CCC'!K$7:K$846,MATCH(WatchList!$B234,'All CCC'!$B$7:$B$846,0)))</f>
        <v/>
      </c>
      <c r="L234" s="856" t="str">
        <f>IF($B234="","",INDEX('All CCC'!L$7:L$846,MATCH(WatchList!$B234,'All CCC'!$B$7:$B$846,0)))</f>
        <v/>
      </c>
      <c r="M234" s="856" t="str">
        <f>IF($B234="","",INDEX('All CCC'!M$7:M$846,MATCH(WatchList!$B234,'All CCC'!$B$7:$B$846,0)))</f>
        <v/>
      </c>
      <c r="N234" s="856" t="str">
        <f>IF($B234="","",INDEX('All CCC'!N$7:N$846,MATCH(WatchList!$B234,'All CCC'!$B$7:$B$846,0)))</f>
        <v/>
      </c>
      <c r="O234" s="856" t="str">
        <f>IF($B234="","",INDEX('All CCC'!O$7:O$846,MATCH(WatchList!$B234,'All CCC'!$B$7:$B$846,0)))</f>
        <v/>
      </c>
      <c r="P234" s="857" t="str">
        <f>IF($B234="","",INDEX('All CCC'!P$7:P$846,MATCH(WatchList!$B234,'All CCC'!$B$7:$B$846,0)))</f>
        <v/>
      </c>
      <c r="Q234" s="857" t="str">
        <f>IF($B234="","",INDEX('All CCC'!Q$7:Q$846,MATCH(WatchList!$B234,'All CCC'!$B$7:$B$846,0)))</f>
        <v/>
      </c>
      <c r="R234" s="856" t="str">
        <f>IF($B234="","",INDEX('All CCC'!R$7:R$846,MATCH(WatchList!$B234,'All CCC'!$B$7:$B$846,0)))</f>
        <v/>
      </c>
      <c r="S234" s="856" t="str">
        <f>IF($B234="","",INDEX('All CCC'!S$7:S$846,MATCH(WatchList!$B234,'All CCC'!$B$7:$B$846,0)))</f>
        <v/>
      </c>
      <c r="T234" s="856" t="str">
        <f>IF($B234="","",INDEX('All CCC'!T$7:T$846,MATCH(WatchList!$B234,'All CCC'!$B$7:$B$846,0)))</f>
        <v/>
      </c>
      <c r="U234" s="856" t="str">
        <f>IF($B234="","",INDEX('All CCC'!U$7:U$846,MATCH(WatchList!$B234,'All CCC'!$B$7:$B$846,0)))</f>
        <v/>
      </c>
      <c r="V234" s="856" t="str">
        <f>IF($B234="","",INDEX('All CCC'!V$7:V$846,MATCH(WatchList!$B234,'All CCC'!$B$7:$B$846,0)))</f>
        <v/>
      </c>
      <c r="W234" s="856" t="str">
        <f>IF($B234="","",INDEX('All CCC'!W$7:W$846,MATCH(WatchList!$B234,'All CCC'!$B$7:$B$846,0)))</f>
        <v/>
      </c>
      <c r="X234" s="856" t="str">
        <f>IF($B234="","",INDEX('All CCC'!X$7:X$846,MATCH(WatchList!$B234,'All CCC'!$B$7:$B$846,0)))</f>
        <v/>
      </c>
      <c r="Y234" s="856" t="str">
        <f>IF($B234="","",INDEX('All CCC'!Y$7:Y$846,MATCH(WatchList!$B234,'All CCC'!$B$7:$B$846,0)))</f>
        <v/>
      </c>
      <c r="Z234" s="856" t="str">
        <f>IF($B234="","",INDEX('All CCC'!Z$7:Z$846,MATCH(WatchList!$B234,'All CCC'!$B$7:$B$846,0)))</f>
        <v/>
      </c>
      <c r="AA234" s="856" t="str">
        <f>IF($B234="","",INDEX('All CCC'!AA$7:AA$846,MATCH(WatchList!$B234,'All CCC'!$B$7:$B$846,0)))</f>
        <v/>
      </c>
      <c r="AB234" s="856" t="str">
        <f>IF($B234="","",INDEX('All CCC'!AB$7:AB$846,MATCH(WatchList!$B234,'All CCC'!$B$7:$B$846,0)))</f>
        <v/>
      </c>
      <c r="AC234" s="856" t="str">
        <f>IF($B234="","",INDEX('All CCC'!AC$7:AC$846,MATCH(WatchList!$B234,'All CCC'!$B$7:$B$846,0)))</f>
        <v/>
      </c>
      <c r="AD234" s="856" t="str">
        <f>IF($B234="","",INDEX('All CCC'!AD$7:AD$846,MATCH(WatchList!$B234,'All CCC'!$B$7:$B$846,0)))</f>
        <v/>
      </c>
      <c r="AE234" s="856" t="str">
        <f>IF($B234="","",INDEX('All CCC'!AE$7:AE$846,MATCH(WatchList!$B234,'All CCC'!$B$7:$B$846,0)))</f>
        <v/>
      </c>
      <c r="AF234" s="856" t="str">
        <f>IF($B234="","",INDEX('All CCC'!AF$7:AF$846,MATCH(WatchList!$B234,'All CCC'!$B$7:$B$846,0)))</f>
        <v/>
      </c>
      <c r="AG234" s="856" t="str">
        <f>IF($B234="","",INDEX('All CCC'!AG$7:AG$846,MATCH(WatchList!$B234,'All CCC'!$B$7:$B$846,0)))</f>
        <v/>
      </c>
      <c r="AH234" s="856" t="str">
        <f>IF($B234="","",INDEX('All CCC'!AH$7:AH$846,MATCH(WatchList!$B234,'All CCC'!$B$7:$B$846,0)))</f>
        <v/>
      </c>
      <c r="AI234" s="856" t="str">
        <f>IF($B234="","",INDEX('All CCC'!AI$7:AI$846,MATCH(WatchList!$B234,'All CCC'!$B$7:$B$846,0)))</f>
        <v/>
      </c>
      <c r="AJ234" s="856" t="str">
        <f>IF($B234="","",INDEX('All CCC'!AJ$7:AJ$846,MATCH(WatchList!$B234,'All CCC'!$B$7:$B$846,0)))</f>
        <v/>
      </c>
      <c r="AK234" s="856" t="str">
        <f>IF($B234="","",INDEX('All CCC'!AK$7:AK$846,MATCH(WatchList!$B234,'All CCC'!$B$7:$B$846,0)))</f>
        <v/>
      </c>
      <c r="AL234" s="856" t="str">
        <f>IF($B234="","",INDEX('All CCC'!AL$7:AL$846,MATCH(WatchList!$B234,'All CCC'!$B$7:$B$846,0)))</f>
        <v/>
      </c>
      <c r="AM234" s="856" t="str">
        <f>IF($B234="","",INDEX('All CCC'!AM$7:AM$846,MATCH(WatchList!$B234,'All CCC'!$B$7:$B$846,0)))</f>
        <v/>
      </c>
      <c r="AN234" s="856" t="str">
        <f>IF($B234="","",INDEX('All CCC'!AN$7:AN$846,MATCH(WatchList!$B234,'All CCC'!$B$7:$B$846,0)))</f>
        <v/>
      </c>
      <c r="AO234" s="856" t="str">
        <f>IF($B234="","",INDEX('All CCC'!AO$7:AO$846,MATCH(WatchList!$B234,'All CCC'!$B$7:$B$846,0)))</f>
        <v/>
      </c>
      <c r="AP234" s="856" t="str">
        <f>IF($B234="","",INDEX('All CCC'!AP$7:AP$846,MATCH(WatchList!$B234,'All CCC'!$B$7:$B$846,0)))</f>
        <v/>
      </c>
      <c r="AQ234" s="856" t="str">
        <f>IF($B234="","",INDEX('All CCC'!AQ$7:AQ$846,MATCH(WatchList!$B234,'All CCC'!$B$7:$B$846,0)))</f>
        <v/>
      </c>
      <c r="AR234" s="856" t="str">
        <f>IF($B234="","",INDEX('All CCC'!AR$7:AR$846,MATCH(WatchList!$B234,'All CCC'!$B$7:$B$846,0)))</f>
        <v/>
      </c>
      <c r="AS234" s="856" t="str">
        <f>IF($B234="","",INDEX('All CCC'!AS$7:AS$846,MATCH(WatchList!$B234,'All CCC'!$B$7:$B$846,0)))</f>
        <v/>
      </c>
      <c r="AT234" s="856" t="str">
        <f>IF($B234="","",INDEX('All CCC'!AT$7:AT$846,MATCH(WatchList!$B234,'All CCC'!$B$7:$B$846,0)))</f>
        <v/>
      </c>
      <c r="AU234" s="856" t="str">
        <f>IF($B234="","",INDEX('All CCC'!AU$7:AU$846,MATCH(WatchList!$B234,'All CCC'!$B$7:$B$846,0)))</f>
        <v/>
      </c>
      <c r="AV234" s="856" t="str">
        <f>IF($B234="","",INDEX('All CCC'!AV$7:AV$846,MATCH(WatchList!$B234,'All CCC'!$B$7:$B$846,0)))</f>
        <v/>
      </c>
      <c r="AW234" s="856" t="str">
        <f>IF($B234="","",INDEX('All CCC'!AW$7:AW$846,MATCH(WatchList!$B234,'All CCC'!$B$7:$B$846,0)))</f>
        <v/>
      </c>
      <c r="AX234" s="856" t="str">
        <f>IF($B234="","",INDEX('All CCC'!AX$7:AX$846,MATCH(WatchList!$B234,'All CCC'!$B$7:$B$846,0)))</f>
        <v/>
      </c>
      <c r="AY234" s="856" t="str">
        <f>IF($B234="","",INDEX('All CCC'!AY$7:AY$846,MATCH(WatchList!$B234,'All CCC'!$B$7:$B$846,0)))</f>
        <v/>
      </c>
      <c r="AZ234" s="856" t="str">
        <f>IF($B234="","",INDEX('All CCC'!AZ$7:AZ$846,MATCH(WatchList!$B234,'All CCC'!$B$7:$B$846,0)))</f>
        <v/>
      </c>
      <c r="BA234" s="856" t="str">
        <f>IF($B234="","",INDEX('All CCC'!BA$7:BA$846,MATCH(WatchList!$B234,'All CCC'!$B$7:$B$846,0)))</f>
        <v/>
      </c>
      <c r="BB234" s="856" t="str">
        <f>IF($B234="","",INDEX('All CCC'!BB$7:BB$846,MATCH(WatchList!$B234,'All CCC'!$B$7:$B$846,0)))</f>
        <v/>
      </c>
      <c r="BC234" s="856" t="str">
        <f>IF($B234="","",INDEX('All CCC'!BC$7:BC$846,MATCH(WatchList!$B234,'All CCC'!$B$7:$B$846,0)))</f>
        <v/>
      </c>
      <c r="BD234" s="856" t="str">
        <f>IF($B234="","",INDEX('All CCC'!BD$7:BD$846,MATCH(WatchList!$B234,'All CCC'!$B$7:$B$846,0)))</f>
        <v/>
      </c>
      <c r="BE234" s="856" t="str">
        <f>IF($B234="","",INDEX('All CCC'!BE$7:BE$846,MATCH(WatchList!$B234,'All CCC'!$B$7:$B$846,0)))</f>
        <v/>
      </c>
      <c r="BF234" s="856" t="str">
        <f>IF($B234="","",INDEX('All CCC'!BF$7:BF$846,MATCH(WatchList!$B234,'All CCC'!$B$7:$B$846,0)))</f>
        <v/>
      </c>
      <c r="BG234" s="856" t="str">
        <f>IF($B234="","",INDEX('All CCC'!BG$7:BG$846,MATCH(WatchList!$B234,'All CCC'!$B$7:$B$846,0)))</f>
        <v/>
      </c>
    </row>
    <row r="235" spans="1:59" x14ac:dyDescent="0.2">
      <c r="A235" s="550" t="str">
        <f>IF($B235="","",INDEX('All CCC'!A$7:A$846,MATCH(WatchList!$B235,'All CCC'!$B$7:$B$846,0)))</f>
        <v/>
      </c>
      <c r="B235" s="31"/>
      <c r="C235" s="856" t="str">
        <f>IF($B235="","",INDEX('All CCC'!C$7:C$846,MATCH(WatchList!$B235,'All CCC'!$B$7:$B$846,0)))</f>
        <v/>
      </c>
      <c r="D235" s="856" t="str">
        <f>IF($B235="","",INDEX('All CCC'!D$7:D$846,MATCH(WatchList!$B235,'All CCC'!$B$7:$B$846,0)))</f>
        <v/>
      </c>
      <c r="E235" s="856" t="str">
        <f>IF($B235="","",INDEX('All CCC'!E$7:E$846,MATCH(WatchList!$B235,'All CCC'!$B$7:$B$846,0)))</f>
        <v/>
      </c>
      <c r="F235" s="856" t="str">
        <f>IF($B235="","",INDEX('All CCC'!F$7:F$846,MATCH(WatchList!$B235,'All CCC'!$B$7:$B$846,0)))</f>
        <v/>
      </c>
      <c r="G235" s="856" t="str">
        <f>IF($B235="","",INDEX('All CCC'!G$7:G$846,MATCH(WatchList!$B235,'All CCC'!$B$7:$B$846,0)))</f>
        <v/>
      </c>
      <c r="H235" s="856" t="str">
        <f>IF($B235="","",INDEX('All CCC'!H$7:H$846,MATCH(WatchList!$B235,'All CCC'!$B$7:$B$846,0)))</f>
        <v/>
      </c>
      <c r="I235" s="856" t="str">
        <f>IF($B235="","",INDEX('All CCC'!I$7:I$846,MATCH(WatchList!$B235,'All CCC'!$B$7:$B$846,0)))</f>
        <v/>
      </c>
      <c r="J235" s="856" t="str">
        <f>IF($B235="","",INDEX('All CCC'!J$7:J$846,MATCH(WatchList!$B235,'All CCC'!$B$7:$B$846,0)))</f>
        <v/>
      </c>
      <c r="K235" s="856" t="str">
        <f>IF($B235="","",INDEX('All CCC'!K$7:K$846,MATCH(WatchList!$B235,'All CCC'!$B$7:$B$846,0)))</f>
        <v/>
      </c>
      <c r="L235" s="856" t="str">
        <f>IF($B235="","",INDEX('All CCC'!L$7:L$846,MATCH(WatchList!$B235,'All CCC'!$B$7:$B$846,0)))</f>
        <v/>
      </c>
      <c r="M235" s="856" t="str">
        <f>IF($B235="","",INDEX('All CCC'!M$7:M$846,MATCH(WatchList!$B235,'All CCC'!$B$7:$B$846,0)))</f>
        <v/>
      </c>
      <c r="N235" s="856" t="str">
        <f>IF($B235="","",INDEX('All CCC'!N$7:N$846,MATCH(WatchList!$B235,'All CCC'!$B$7:$B$846,0)))</f>
        <v/>
      </c>
      <c r="O235" s="856" t="str">
        <f>IF($B235="","",INDEX('All CCC'!O$7:O$846,MATCH(WatchList!$B235,'All CCC'!$B$7:$B$846,0)))</f>
        <v/>
      </c>
      <c r="P235" s="857" t="str">
        <f>IF($B235="","",INDEX('All CCC'!P$7:P$846,MATCH(WatchList!$B235,'All CCC'!$B$7:$B$846,0)))</f>
        <v/>
      </c>
      <c r="Q235" s="857" t="str">
        <f>IF($B235="","",INDEX('All CCC'!Q$7:Q$846,MATCH(WatchList!$B235,'All CCC'!$B$7:$B$846,0)))</f>
        <v/>
      </c>
      <c r="R235" s="856" t="str">
        <f>IF($B235="","",INDEX('All CCC'!R$7:R$846,MATCH(WatchList!$B235,'All CCC'!$B$7:$B$846,0)))</f>
        <v/>
      </c>
      <c r="S235" s="856" t="str">
        <f>IF($B235="","",INDEX('All CCC'!S$7:S$846,MATCH(WatchList!$B235,'All CCC'!$B$7:$B$846,0)))</f>
        <v/>
      </c>
      <c r="T235" s="856" t="str">
        <f>IF($B235="","",INDEX('All CCC'!T$7:T$846,MATCH(WatchList!$B235,'All CCC'!$B$7:$B$846,0)))</f>
        <v/>
      </c>
      <c r="U235" s="856" t="str">
        <f>IF($B235="","",INDEX('All CCC'!U$7:U$846,MATCH(WatchList!$B235,'All CCC'!$B$7:$B$846,0)))</f>
        <v/>
      </c>
      <c r="V235" s="856" t="str">
        <f>IF($B235="","",INDEX('All CCC'!V$7:V$846,MATCH(WatchList!$B235,'All CCC'!$B$7:$B$846,0)))</f>
        <v/>
      </c>
      <c r="W235" s="856" t="str">
        <f>IF($B235="","",INDEX('All CCC'!W$7:W$846,MATCH(WatchList!$B235,'All CCC'!$B$7:$B$846,0)))</f>
        <v/>
      </c>
      <c r="X235" s="856" t="str">
        <f>IF($B235="","",INDEX('All CCC'!X$7:X$846,MATCH(WatchList!$B235,'All CCC'!$B$7:$B$846,0)))</f>
        <v/>
      </c>
      <c r="Y235" s="856" t="str">
        <f>IF($B235="","",INDEX('All CCC'!Y$7:Y$846,MATCH(WatchList!$B235,'All CCC'!$B$7:$B$846,0)))</f>
        <v/>
      </c>
      <c r="Z235" s="856" t="str">
        <f>IF($B235="","",INDEX('All CCC'!Z$7:Z$846,MATCH(WatchList!$B235,'All CCC'!$B$7:$B$846,0)))</f>
        <v/>
      </c>
      <c r="AA235" s="856" t="str">
        <f>IF($B235="","",INDEX('All CCC'!AA$7:AA$846,MATCH(WatchList!$B235,'All CCC'!$B$7:$B$846,0)))</f>
        <v/>
      </c>
      <c r="AB235" s="856" t="str">
        <f>IF($B235="","",INDEX('All CCC'!AB$7:AB$846,MATCH(WatchList!$B235,'All CCC'!$B$7:$B$846,0)))</f>
        <v/>
      </c>
      <c r="AC235" s="856" t="str">
        <f>IF($B235="","",INDEX('All CCC'!AC$7:AC$846,MATCH(WatchList!$B235,'All CCC'!$B$7:$B$846,0)))</f>
        <v/>
      </c>
      <c r="AD235" s="856" t="str">
        <f>IF($B235="","",INDEX('All CCC'!AD$7:AD$846,MATCH(WatchList!$B235,'All CCC'!$B$7:$B$846,0)))</f>
        <v/>
      </c>
      <c r="AE235" s="856" t="str">
        <f>IF($B235="","",INDEX('All CCC'!AE$7:AE$846,MATCH(WatchList!$B235,'All CCC'!$B$7:$B$846,0)))</f>
        <v/>
      </c>
      <c r="AF235" s="856" t="str">
        <f>IF($B235="","",INDEX('All CCC'!AF$7:AF$846,MATCH(WatchList!$B235,'All CCC'!$B$7:$B$846,0)))</f>
        <v/>
      </c>
      <c r="AG235" s="856" t="str">
        <f>IF($B235="","",INDEX('All CCC'!AG$7:AG$846,MATCH(WatchList!$B235,'All CCC'!$B$7:$B$846,0)))</f>
        <v/>
      </c>
      <c r="AH235" s="856" t="str">
        <f>IF($B235="","",INDEX('All CCC'!AH$7:AH$846,MATCH(WatchList!$B235,'All CCC'!$B$7:$B$846,0)))</f>
        <v/>
      </c>
      <c r="AI235" s="856" t="str">
        <f>IF($B235="","",INDEX('All CCC'!AI$7:AI$846,MATCH(WatchList!$B235,'All CCC'!$B$7:$B$846,0)))</f>
        <v/>
      </c>
      <c r="AJ235" s="856" t="str">
        <f>IF($B235="","",INDEX('All CCC'!AJ$7:AJ$846,MATCH(WatchList!$B235,'All CCC'!$B$7:$B$846,0)))</f>
        <v/>
      </c>
      <c r="AK235" s="856" t="str">
        <f>IF($B235="","",INDEX('All CCC'!AK$7:AK$846,MATCH(WatchList!$B235,'All CCC'!$B$7:$B$846,0)))</f>
        <v/>
      </c>
      <c r="AL235" s="856" t="str">
        <f>IF($B235="","",INDEX('All CCC'!AL$7:AL$846,MATCH(WatchList!$B235,'All CCC'!$B$7:$B$846,0)))</f>
        <v/>
      </c>
      <c r="AM235" s="856" t="str">
        <f>IF($B235="","",INDEX('All CCC'!AM$7:AM$846,MATCH(WatchList!$B235,'All CCC'!$B$7:$B$846,0)))</f>
        <v/>
      </c>
      <c r="AN235" s="856" t="str">
        <f>IF($B235="","",INDEX('All CCC'!AN$7:AN$846,MATCH(WatchList!$B235,'All CCC'!$B$7:$B$846,0)))</f>
        <v/>
      </c>
      <c r="AO235" s="856" t="str">
        <f>IF($B235="","",INDEX('All CCC'!AO$7:AO$846,MATCH(WatchList!$B235,'All CCC'!$B$7:$B$846,0)))</f>
        <v/>
      </c>
      <c r="AP235" s="856" t="str">
        <f>IF($B235="","",INDEX('All CCC'!AP$7:AP$846,MATCH(WatchList!$B235,'All CCC'!$B$7:$B$846,0)))</f>
        <v/>
      </c>
      <c r="AQ235" s="856" t="str">
        <f>IF($B235="","",INDEX('All CCC'!AQ$7:AQ$846,MATCH(WatchList!$B235,'All CCC'!$B$7:$B$846,0)))</f>
        <v/>
      </c>
      <c r="AR235" s="856" t="str">
        <f>IF($B235="","",INDEX('All CCC'!AR$7:AR$846,MATCH(WatchList!$B235,'All CCC'!$B$7:$B$846,0)))</f>
        <v/>
      </c>
      <c r="AS235" s="856" t="str">
        <f>IF($B235="","",INDEX('All CCC'!AS$7:AS$846,MATCH(WatchList!$B235,'All CCC'!$B$7:$B$846,0)))</f>
        <v/>
      </c>
      <c r="AT235" s="856" t="str">
        <f>IF($B235="","",INDEX('All CCC'!AT$7:AT$846,MATCH(WatchList!$B235,'All CCC'!$B$7:$B$846,0)))</f>
        <v/>
      </c>
      <c r="AU235" s="856" t="str">
        <f>IF($B235="","",INDEX('All CCC'!AU$7:AU$846,MATCH(WatchList!$B235,'All CCC'!$B$7:$B$846,0)))</f>
        <v/>
      </c>
      <c r="AV235" s="856" t="str">
        <f>IF($B235="","",INDEX('All CCC'!AV$7:AV$846,MATCH(WatchList!$B235,'All CCC'!$B$7:$B$846,0)))</f>
        <v/>
      </c>
      <c r="AW235" s="856" t="str">
        <f>IF($B235="","",INDEX('All CCC'!AW$7:AW$846,MATCH(WatchList!$B235,'All CCC'!$B$7:$B$846,0)))</f>
        <v/>
      </c>
      <c r="AX235" s="856" t="str">
        <f>IF($B235="","",INDEX('All CCC'!AX$7:AX$846,MATCH(WatchList!$B235,'All CCC'!$B$7:$B$846,0)))</f>
        <v/>
      </c>
      <c r="AY235" s="856" t="str">
        <f>IF($B235="","",INDEX('All CCC'!AY$7:AY$846,MATCH(WatchList!$B235,'All CCC'!$B$7:$B$846,0)))</f>
        <v/>
      </c>
      <c r="AZ235" s="856" t="str">
        <f>IF($B235="","",INDEX('All CCC'!AZ$7:AZ$846,MATCH(WatchList!$B235,'All CCC'!$B$7:$B$846,0)))</f>
        <v/>
      </c>
      <c r="BA235" s="856" t="str">
        <f>IF($B235="","",INDEX('All CCC'!BA$7:BA$846,MATCH(WatchList!$B235,'All CCC'!$B$7:$B$846,0)))</f>
        <v/>
      </c>
      <c r="BB235" s="856" t="str">
        <f>IF($B235="","",INDEX('All CCC'!BB$7:BB$846,MATCH(WatchList!$B235,'All CCC'!$B$7:$B$846,0)))</f>
        <v/>
      </c>
      <c r="BC235" s="856" t="str">
        <f>IF($B235="","",INDEX('All CCC'!BC$7:BC$846,MATCH(WatchList!$B235,'All CCC'!$B$7:$B$846,0)))</f>
        <v/>
      </c>
      <c r="BD235" s="856" t="str">
        <f>IF($B235="","",INDEX('All CCC'!BD$7:BD$846,MATCH(WatchList!$B235,'All CCC'!$B$7:$B$846,0)))</f>
        <v/>
      </c>
      <c r="BE235" s="856" t="str">
        <f>IF($B235="","",INDEX('All CCC'!BE$7:BE$846,MATCH(WatchList!$B235,'All CCC'!$B$7:$B$846,0)))</f>
        <v/>
      </c>
      <c r="BF235" s="856" t="str">
        <f>IF($B235="","",INDEX('All CCC'!BF$7:BF$846,MATCH(WatchList!$B235,'All CCC'!$B$7:$B$846,0)))</f>
        <v/>
      </c>
      <c r="BG235" s="856" t="str">
        <f>IF($B235="","",INDEX('All CCC'!BG$7:BG$846,MATCH(WatchList!$B235,'All CCC'!$B$7:$B$846,0)))</f>
        <v/>
      </c>
    </row>
    <row r="236" spans="1:59" x14ac:dyDescent="0.2">
      <c r="A236" s="550" t="str">
        <f>IF($B236="","",INDEX('All CCC'!A$7:A$846,MATCH(WatchList!$B236,'All CCC'!$B$7:$B$846,0)))</f>
        <v/>
      </c>
      <c r="B236" s="31"/>
      <c r="C236" s="856" t="str">
        <f>IF($B236="","",INDEX('All CCC'!C$7:C$846,MATCH(WatchList!$B236,'All CCC'!$B$7:$B$846,0)))</f>
        <v/>
      </c>
      <c r="D236" s="856" t="str">
        <f>IF($B236="","",INDEX('All CCC'!D$7:D$846,MATCH(WatchList!$B236,'All CCC'!$B$7:$B$846,0)))</f>
        <v/>
      </c>
      <c r="E236" s="856" t="str">
        <f>IF($B236="","",INDEX('All CCC'!E$7:E$846,MATCH(WatchList!$B236,'All CCC'!$B$7:$B$846,0)))</f>
        <v/>
      </c>
      <c r="F236" s="856" t="str">
        <f>IF($B236="","",INDEX('All CCC'!F$7:F$846,MATCH(WatchList!$B236,'All CCC'!$B$7:$B$846,0)))</f>
        <v/>
      </c>
      <c r="G236" s="856" t="str">
        <f>IF($B236="","",INDEX('All CCC'!G$7:G$846,MATCH(WatchList!$B236,'All CCC'!$B$7:$B$846,0)))</f>
        <v/>
      </c>
      <c r="H236" s="856" t="str">
        <f>IF($B236="","",INDEX('All CCC'!H$7:H$846,MATCH(WatchList!$B236,'All CCC'!$B$7:$B$846,0)))</f>
        <v/>
      </c>
      <c r="I236" s="856" t="str">
        <f>IF($B236="","",INDEX('All CCC'!I$7:I$846,MATCH(WatchList!$B236,'All CCC'!$B$7:$B$846,0)))</f>
        <v/>
      </c>
      <c r="J236" s="856" t="str">
        <f>IF($B236="","",INDEX('All CCC'!J$7:J$846,MATCH(WatchList!$B236,'All CCC'!$B$7:$B$846,0)))</f>
        <v/>
      </c>
      <c r="K236" s="856" t="str">
        <f>IF($B236="","",INDEX('All CCC'!K$7:K$846,MATCH(WatchList!$B236,'All CCC'!$B$7:$B$846,0)))</f>
        <v/>
      </c>
      <c r="L236" s="856" t="str">
        <f>IF($B236="","",INDEX('All CCC'!L$7:L$846,MATCH(WatchList!$B236,'All CCC'!$B$7:$B$846,0)))</f>
        <v/>
      </c>
      <c r="M236" s="856" t="str">
        <f>IF($B236="","",INDEX('All CCC'!M$7:M$846,MATCH(WatchList!$B236,'All CCC'!$B$7:$B$846,0)))</f>
        <v/>
      </c>
      <c r="N236" s="856" t="str">
        <f>IF($B236="","",INDEX('All CCC'!N$7:N$846,MATCH(WatchList!$B236,'All CCC'!$B$7:$B$846,0)))</f>
        <v/>
      </c>
      <c r="O236" s="856" t="str">
        <f>IF($B236="","",INDEX('All CCC'!O$7:O$846,MATCH(WatchList!$B236,'All CCC'!$B$7:$B$846,0)))</f>
        <v/>
      </c>
      <c r="P236" s="857" t="str">
        <f>IF($B236="","",INDEX('All CCC'!P$7:P$846,MATCH(WatchList!$B236,'All CCC'!$B$7:$B$846,0)))</f>
        <v/>
      </c>
      <c r="Q236" s="857" t="str">
        <f>IF($B236="","",INDEX('All CCC'!Q$7:Q$846,MATCH(WatchList!$B236,'All CCC'!$B$7:$B$846,0)))</f>
        <v/>
      </c>
      <c r="R236" s="856" t="str">
        <f>IF($B236="","",INDEX('All CCC'!R$7:R$846,MATCH(WatchList!$B236,'All CCC'!$B$7:$B$846,0)))</f>
        <v/>
      </c>
      <c r="S236" s="856" t="str">
        <f>IF($B236="","",INDEX('All CCC'!S$7:S$846,MATCH(WatchList!$B236,'All CCC'!$B$7:$B$846,0)))</f>
        <v/>
      </c>
      <c r="T236" s="856" t="str">
        <f>IF($B236="","",INDEX('All CCC'!T$7:T$846,MATCH(WatchList!$B236,'All CCC'!$B$7:$B$846,0)))</f>
        <v/>
      </c>
      <c r="U236" s="856" t="str">
        <f>IF($B236="","",INDEX('All CCC'!U$7:U$846,MATCH(WatchList!$B236,'All CCC'!$B$7:$B$846,0)))</f>
        <v/>
      </c>
      <c r="V236" s="856" t="str">
        <f>IF($B236="","",INDEX('All CCC'!V$7:V$846,MATCH(WatchList!$B236,'All CCC'!$B$7:$B$846,0)))</f>
        <v/>
      </c>
      <c r="W236" s="856" t="str">
        <f>IF($B236="","",INDEX('All CCC'!W$7:W$846,MATCH(WatchList!$B236,'All CCC'!$B$7:$B$846,0)))</f>
        <v/>
      </c>
      <c r="X236" s="856" t="str">
        <f>IF($B236="","",INDEX('All CCC'!X$7:X$846,MATCH(WatchList!$B236,'All CCC'!$B$7:$B$846,0)))</f>
        <v/>
      </c>
      <c r="Y236" s="856" t="str">
        <f>IF($B236="","",INDEX('All CCC'!Y$7:Y$846,MATCH(WatchList!$B236,'All CCC'!$B$7:$B$846,0)))</f>
        <v/>
      </c>
      <c r="Z236" s="856" t="str">
        <f>IF($B236="","",INDEX('All CCC'!Z$7:Z$846,MATCH(WatchList!$B236,'All CCC'!$B$7:$B$846,0)))</f>
        <v/>
      </c>
      <c r="AA236" s="856" t="str">
        <f>IF($B236="","",INDEX('All CCC'!AA$7:AA$846,MATCH(WatchList!$B236,'All CCC'!$B$7:$B$846,0)))</f>
        <v/>
      </c>
      <c r="AB236" s="856" t="str">
        <f>IF($B236="","",INDEX('All CCC'!AB$7:AB$846,MATCH(WatchList!$B236,'All CCC'!$B$7:$B$846,0)))</f>
        <v/>
      </c>
      <c r="AC236" s="856" t="str">
        <f>IF($B236="","",INDEX('All CCC'!AC$7:AC$846,MATCH(WatchList!$B236,'All CCC'!$B$7:$B$846,0)))</f>
        <v/>
      </c>
      <c r="AD236" s="856" t="str">
        <f>IF($B236="","",INDEX('All CCC'!AD$7:AD$846,MATCH(WatchList!$B236,'All CCC'!$B$7:$B$846,0)))</f>
        <v/>
      </c>
      <c r="AE236" s="856" t="str">
        <f>IF($B236="","",INDEX('All CCC'!AE$7:AE$846,MATCH(WatchList!$B236,'All CCC'!$B$7:$B$846,0)))</f>
        <v/>
      </c>
      <c r="AF236" s="856" t="str">
        <f>IF($B236="","",INDEX('All CCC'!AF$7:AF$846,MATCH(WatchList!$B236,'All CCC'!$B$7:$B$846,0)))</f>
        <v/>
      </c>
      <c r="AG236" s="856" t="str">
        <f>IF($B236="","",INDEX('All CCC'!AG$7:AG$846,MATCH(WatchList!$B236,'All CCC'!$B$7:$B$846,0)))</f>
        <v/>
      </c>
      <c r="AH236" s="856" t="str">
        <f>IF($B236="","",INDEX('All CCC'!AH$7:AH$846,MATCH(WatchList!$B236,'All CCC'!$B$7:$B$846,0)))</f>
        <v/>
      </c>
      <c r="AI236" s="856" t="str">
        <f>IF($B236="","",INDEX('All CCC'!AI$7:AI$846,MATCH(WatchList!$B236,'All CCC'!$B$7:$B$846,0)))</f>
        <v/>
      </c>
      <c r="AJ236" s="856" t="str">
        <f>IF($B236="","",INDEX('All CCC'!AJ$7:AJ$846,MATCH(WatchList!$B236,'All CCC'!$B$7:$B$846,0)))</f>
        <v/>
      </c>
      <c r="AK236" s="856" t="str">
        <f>IF($B236="","",INDEX('All CCC'!AK$7:AK$846,MATCH(WatchList!$B236,'All CCC'!$B$7:$B$846,0)))</f>
        <v/>
      </c>
      <c r="AL236" s="856" t="str">
        <f>IF($B236="","",INDEX('All CCC'!AL$7:AL$846,MATCH(WatchList!$B236,'All CCC'!$B$7:$B$846,0)))</f>
        <v/>
      </c>
      <c r="AM236" s="856" t="str">
        <f>IF($B236="","",INDEX('All CCC'!AM$7:AM$846,MATCH(WatchList!$B236,'All CCC'!$B$7:$B$846,0)))</f>
        <v/>
      </c>
      <c r="AN236" s="856" t="str">
        <f>IF($B236="","",INDEX('All CCC'!AN$7:AN$846,MATCH(WatchList!$B236,'All CCC'!$B$7:$B$846,0)))</f>
        <v/>
      </c>
      <c r="AO236" s="856" t="str">
        <f>IF($B236="","",INDEX('All CCC'!AO$7:AO$846,MATCH(WatchList!$B236,'All CCC'!$B$7:$B$846,0)))</f>
        <v/>
      </c>
      <c r="AP236" s="856" t="str">
        <f>IF($B236="","",INDEX('All CCC'!AP$7:AP$846,MATCH(WatchList!$B236,'All CCC'!$B$7:$B$846,0)))</f>
        <v/>
      </c>
      <c r="AQ236" s="856" t="str">
        <f>IF($B236="","",INDEX('All CCC'!AQ$7:AQ$846,MATCH(WatchList!$B236,'All CCC'!$B$7:$B$846,0)))</f>
        <v/>
      </c>
      <c r="AR236" s="856" t="str">
        <f>IF($B236="","",INDEX('All CCC'!AR$7:AR$846,MATCH(WatchList!$B236,'All CCC'!$B$7:$B$846,0)))</f>
        <v/>
      </c>
      <c r="AS236" s="856" t="str">
        <f>IF($B236="","",INDEX('All CCC'!AS$7:AS$846,MATCH(WatchList!$B236,'All CCC'!$B$7:$B$846,0)))</f>
        <v/>
      </c>
      <c r="AT236" s="856" t="str">
        <f>IF($B236="","",INDEX('All CCC'!AT$7:AT$846,MATCH(WatchList!$B236,'All CCC'!$B$7:$B$846,0)))</f>
        <v/>
      </c>
      <c r="AU236" s="856" t="str">
        <f>IF($B236="","",INDEX('All CCC'!AU$7:AU$846,MATCH(WatchList!$B236,'All CCC'!$B$7:$B$846,0)))</f>
        <v/>
      </c>
      <c r="AV236" s="856" t="str">
        <f>IF($B236="","",INDEX('All CCC'!AV$7:AV$846,MATCH(WatchList!$B236,'All CCC'!$B$7:$B$846,0)))</f>
        <v/>
      </c>
      <c r="AW236" s="856" t="str">
        <f>IF($B236="","",INDEX('All CCC'!AW$7:AW$846,MATCH(WatchList!$B236,'All CCC'!$B$7:$B$846,0)))</f>
        <v/>
      </c>
      <c r="AX236" s="856" t="str">
        <f>IF($B236="","",INDEX('All CCC'!AX$7:AX$846,MATCH(WatchList!$B236,'All CCC'!$B$7:$B$846,0)))</f>
        <v/>
      </c>
      <c r="AY236" s="856" t="str">
        <f>IF($B236="","",INDEX('All CCC'!AY$7:AY$846,MATCH(WatchList!$B236,'All CCC'!$B$7:$B$846,0)))</f>
        <v/>
      </c>
      <c r="AZ236" s="856" t="str">
        <f>IF($B236="","",INDEX('All CCC'!AZ$7:AZ$846,MATCH(WatchList!$B236,'All CCC'!$B$7:$B$846,0)))</f>
        <v/>
      </c>
      <c r="BA236" s="856" t="str">
        <f>IF($B236="","",INDEX('All CCC'!BA$7:BA$846,MATCH(WatchList!$B236,'All CCC'!$B$7:$B$846,0)))</f>
        <v/>
      </c>
      <c r="BB236" s="856" t="str">
        <f>IF($B236="","",INDEX('All CCC'!BB$7:BB$846,MATCH(WatchList!$B236,'All CCC'!$B$7:$B$846,0)))</f>
        <v/>
      </c>
      <c r="BC236" s="856" t="str">
        <f>IF($B236="","",INDEX('All CCC'!BC$7:BC$846,MATCH(WatchList!$B236,'All CCC'!$B$7:$B$846,0)))</f>
        <v/>
      </c>
      <c r="BD236" s="856" t="str">
        <f>IF($B236="","",INDEX('All CCC'!BD$7:BD$846,MATCH(WatchList!$B236,'All CCC'!$B$7:$B$846,0)))</f>
        <v/>
      </c>
      <c r="BE236" s="856" t="str">
        <f>IF($B236="","",INDEX('All CCC'!BE$7:BE$846,MATCH(WatchList!$B236,'All CCC'!$B$7:$B$846,0)))</f>
        <v/>
      </c>
      <c r="BF236" s="856" t="str">
        <f>IF($B236="","",INDEX('All CCC'!BF$7:BF$846,MATCH(WatchList!$B236,'All CCC'!$B$7:$B$846,0)))</f>
        <v/>
      </c>
      <c r="BG236" s="856" t="str">
        <f>IF($B236="","",INDEX('All CCC'!BG$7:BG$846,MATCH(WatchList!$B236,'All CCC'!$B$7:$B$846,0)))</f>
        <v/>
      </c>
    </row>
    <row r="237" spans="1:59" x14ac:dyDescent="0.2">
      <c r="A237" s="550" t="str">
        <f>IF($B237="","",INDEX('All CCC'!A$7:A$846,MATCH(WatchList!$B237,'All CCC'!$B$7:$B$846,0)))</f>
        <v/>
      </c>
      <c r="B237" s="31"/>
      <c r="C237" s="856" t="str">
        <f>IF($B237="","",INDEX('All CCC'!C$7:C$846,MATCH(WatchList!$B237,'All CCC'!$B$7:$B$846,0)))</f>
        <v/>
      </c>
      <c r="D237" s="856" t="str">
        <f>IF($B237="","",INDEX('All CCC'!D$7:D$846,MATCH(WatchList!$B237,'All CCC'!$B$7:$B$846,0)))</f>
        <v/>
      </c>
      <c r="E237" s="856" t="str">
        <f>IF($B237="","",INDEX('All CCC'!E$7:E$846,MATCH(WatchList!$B237,'All CCC'!$B$7:$B$846,0)))</f>
        <v/>
      </c>
      <c r="F237" s="856" t="str">
        <f>IF($B237="","",INDEX('All CCC'!F$7:F$846,MATCH(WatchList!$B237,'All CCC'!$B$7:$B$846,0)))</f>
        <v/>
      </c>
      <c r="G237" s="856" t="str">
        <f>IF($B237="","",INDEX('All CCC'!G$7:G$846,MATCH(WatchList!$B237,'All CCC'!$B$7:$B$846,0)))</f>
        <v/>
      </c>
      <c r="H237" s="856" t="str">
        <f>IF($B237="","",INDEX('All CCC'!H$7:H$846,MATCH(WatchList!$B237,'All CCC'!$B$7:$B$846,0)))</f>
        <v/>
      </c>
      <c r="I237" s="856" t="str">
        <f>IF($B237="","",INDEX('All CCC'!I$7:I$846,MATCH(WatchList!$B237,'All CCC'!$B$7:$B$846,0)))</f>
        <v/>
      </c>
      <c r="J237" s="856" t="str">
        <f>IF($B237="","",INDEX('All CCC'!J$7:J$846,MATCH(WatchList!$B237,'All CCC'!$B$7:$B$846,0)))</f>
        <v/>
      </c>
      <c r="K237" s="856" t="str">
        <f>IF($B237="","",INDEX('All CCC'!K$7:K$846,MATCH(WatchList!$B237,'All CCC'!$B$7:$B$846,0)))</f>
        <v/>
      </c>
      <c r="L237" s="856" t="str">
        <f>IF($B237="","",INDEX('All CCC'!L$7:L$846,MATCH(WatchList!$B237,'All CCC'!$B$7:$B$846,0)))</f>
        <v/>
      </c>
      <c r="M237" s="856" t="str">
        <f>IF($B237="","",INDEX('All CCC'!M$7:M$846,MATCH(WatchList!$B237,'All CCC'!$B$7:$B$846,0)))</f>
        <v/>
      </c>
      <c r="N237" s="856" t="str">
        <f>IF($B237="","",INDEX('All CCC'!N$7:N$846,MATCH(WatchList!$B237,'All CCC'!$B$7:$B$846,0)))</f>
        <v/>
      </c>
      <c r="O237" s="856" t="str">
        <f>IF($B237="","",INDEX('All CCC'!O$7:O$846,MATCH(WatchList!$B237,'All CCC'!$B$7:$B$846,0)))</f>
        <v/>
      </c>
      <c r="P237" s="857" t="str">
        <f>IF($B237="","",INDEX('All CCC'!P$7:P$846,MATCH(WatchList!$B237,'All CCC'!$B$7:$B$846,0)))</f>
        <v/>
      </c>
      <c r="Q237" s="857" t="str">
        <f>IF($B237="","",INDEX('All CCC'!Q$7:Q$846,MATCH(WatchList!$B237,'All CCC'!$B$7:$B$846,0)))</f>
        <v/>
      </c>
      <c r="R237" s="856" t="str">
        <f>IF($B237="","",INDEX('All CCC'!R$7:R$846,MATCH(WatchList!$B237,'All CCC'!$B$7:$B$846,0)))</f>
        <v/>
      </c>
      <c r="S237" s="856" t="str">
        <f>IF($B237="","",INDEX('All CCC'!S$7:S$846,MATCH(WatchList!$B237,'All CCC'!$B$7:$B$846,0)))</f>
        <v/>
      </c>
      <c r="T237" s="856" t="str">
        <f>IF($B237="","",INDEX('All CCC'!T$7:T$846,MATCH(WatchList!$B237,'All CCC'!$B$7:$B$846,0)))</f>
        <v/>
      </c>
      <c r="U237" s="856" t="str">
        <f>IF($B237="","",INDEX('All CCC'!U$7:U$846,MATCH(WatchList!$B237,'All CCC'!$B$7:$B$846,0)))</f>
        <v/>
      </c>
      <c r="V237" s="856" t="str">
        <f>IF($B237="","",INDEX('All CCC'!V$7:V$846,MATCH(WatchList!$B237,'All CCC'!$B$7:$B$846,0)))</f>
        <v/>
      </c>
      <c r="W237" s="856" t="str">
        <f>IF($B237="","",INDEX('All CCC'!W$7:W$846,MATCH(WatchList!$B237,'All CCC'!$B$7:$B$846,0)))</f>
        <v/>
      </c>
      <c r="X237" s="856" t="str">
        <f>IF($B237="","",INDEX('All CCC'!X$7:X$846,MATCH(WatchList!$B237,'All CCC'!$B$7:$B$846,0)))</f>
        <v/>
      </c>
      <c r="Y237" s="856" t="str">
        <f>IF($B237="","",INDEX('All CCC'!Y$7:Y$846,MATCH(WatchList!$B237,'All CCC'!$B$7:$B$846,0)))</f>
        <v/>
      </c>
      <c r="Z237" s="856" t="str">
        <f>IF($B237="","",INDEX('All CCC'!Z$7:Z$846,MATCH(WatchList!$B237,'All CCC'!$B$7:$B$846,0)))</f>
        <v/>
      </c>
      <c r="AA237" s="856" t="str">
        <f>IF($B237="","",INDEX('All CCC'!AA$7:AA$846,MATCH(WatchList!$B237,'All CCC'!$B$7:$B$846,0)))</f>
        <v/>
      </c>
      <c r="AB237" s="856" t="str">
        <f>IF($B237="","",INDEX('All CCC'!AB$7:AB$846,MATCH(WatchList!$B237,'All CCC'!$B$7:$B$846,0)))</f>
        <v/>
      </c>
      <c r="AC237" s="856" t="str">
        <f>IF($B237="","",INDEX('All CCC'!AC$7:AC$846,MATCH(WatchList!$B237,'All CCC'!$B$7:$B$846,0)))</f>
        <v/>
      </c>
      <c r="AD237" s="856" t="str">
        <f>IF($B237="","",INDEX('All CCC'!AD$7:AD$846,MATCH(WatchList!$B237,'All CCC'!$B$7:$B$846,0)))</f>
        <v/>
      </c>
      <c r="AE237" s="856" t="str">
        <f>IF($B237="","",INDEX('All CCC'!AE$7:AE$846,MATCH(WatchList!$B237,'All CCC'!$B$7:$B$846,0)))</f>
        <v/>
      </c>
      <c r="AF237" s="856" t="str">
        <f>IF($B237="","",INDEX('All CCC'!AF$7:AF$846,MATCH(WatchList!$B237,'All CCC'!$B$7:$B$846,0)))</f>
        <v/>
      </c>
      <c r="AG237" s="856" t="str">
        <f>IF($B237="","",INDEX('All CCC'!AG$7:AG$846,MATCH(WatchList!$B237,'All CCC'!$B$7:$B$846,0)))</f>
        <v/>
      </c>
      <c r="AH237" s="856" t="str">
        <f>IF($B237="","",INDEX('All CCC'!AH$7:AH$846,MATCH(WatchList!$B237,'All CCC'!$B$7:$B$846,0)))</f>
        <v/>
      </c>
      <c r="AI237" s="856" t="str">
        <f>IF($B237="","",INDEX('All CCC'!AI$7:AI$846,MATCH(WatchList!$B237,'All CCC'!$B$7:$B$846,0)))</f>
        <v/>
      </c>
      <c r="AJ237" s="856" t="str">
        <f>IF($B237="","",INDEX('All CCC'!AJ$7:AJ$846,MATCH(WatchList!$B237,'All CCC'!$B$7:$B$846,0)))</f>
        <v/>
      </c>
      <c r="AK237" s="856" t="str">
        <f>IF($B237="","",INDEX('All CCC'!AK$7:AK$846,MATCH(WatchList!$B237,'All CCC'!$B$7:$B$846,0)))</f>
        <v/>
      </c>
      <c r="AL237" s="856" t="str">
        <f>IF($B237="","",INDEX('All CCC'!AL$7:AL$846,MATCH(WatchList!$B237,'All CCC'!$B$7:$B$846,0)))</f>
        <v/>
      </c>
      <c r="AM237" s="856" t="str">
        <f>IF($B237="","",INDEX('All CCC'!AM$7:AM$846,MATCH(WatchList!$B237,'All CCC'!$B$7:$B$846,0)))</f>
        <v/>
      </c>
      <c r="AN237" s="856" t="str">
        <f>IF($B237="","",INDEX('All CCC'!AN$7:AN$846,MATCH(WatchList!$B237,'All CCC'!$B$7:$B$846,0)))</f>
        <v/>
      </c>
      <c r="AO237" s="856" t="str">
        <f>IF($B237="","",INDEX('All CCC'!AO$7:AO$846,MATCH(WatchList!$B237,'All CCC'!$B$7:$B$846,0)))</f>
        <v/>
      </c>
      <c r="AP237" s="856" t="str">
        <f>IF($B237="","",INDEX('All CCC'!AP$7:AP$846,MATCH(WatchList!$B237,'All CCC'!$B$7:$B$846,0)))</f>
        <v/>
      </c>
      <c r="AQ237" s="856" t="str">
        <f>IF($B237="","",INDEX('All CCC'!AQ$7:AQ$846,MATCH(WatchList!$B237,'All CCC'!$B$7:$B$846,0)))</f>
        <v/>
      </c>
      <c r="AR237" s="856" t="str">
        <f>IF($B237="","",INDEX('All CCC'!AR$7:AR$846,MATCH(WatchList!$B237,'All CCC'!$B$7:$B$846,0)))</f>
        <v/>
      </c>
      <c r="AS237" s="856" t="str">
        <f>IF($B237="","",INDEX('All CCC'!AS$7:AS$846,MATCH(WatchList!$B237,'All CCC'!$B$7:$B$846,0)))</f>
        <v/>
      </c>
      <c r="AT237" s="856" t="str">
        <f>IF($B237="","",INDEX('All CCC'!AT$7:AT$846,MATCH(WatchList!$B237,'All CCC'!$B$7:$B$846,0)))</f>
        <v/>
      </c>
      <c r="AU237" s="856" t="str">
        <f>IF($B237="","",INDEX('All CCC'!AU$7:AU$846,MATCH(WatchList!$B237,'All CCC'!$B$7:$B$846,0)))</f>
        <v/>
      </c>
      <c r="AV237" s="856" t="str">
        <f>IF($B237="","",INDEX('All CCC'!AV$7:AV$846,MATCH(WatchList!$B237,'All CCC'!$B$7:$B$846,0)))</f>
        <v/>
      </c>
      <c r="AW237" s="856" t="str">
        <f>IF($B237="","",INDEX('All CCC'!AW$7:AW$846,MATCH(WatchList!$B237,'All CCC'!$B$7:$B$846,0)))</f>
        <v/>
      </c>
      <c r="AX237" s="856" t="str">
        <f>IF($B237="","",INDEX('All CCC'!AX$7:AX$846,MATCH(WatchList!$B237,'All CCC'!$B$7:$B$846,0)))</f>
        <v/>
      </c>
      <c r="AY237" s="856" t="str">
        <f>IF($B237="","",INDEX('All CCC'!AY$7:AY$846,MATCH(WatchList!$B237,'All CCC'!$B$7:$B$846,0)))</f>
        <v/>
      </c>
      <c r="AZ237" s="856" t="str">
        <f>IF($B237="","",INDEX('All CCC'!AZ$7:AZ$846,MATCH(WatchList!$B237,'All CCC'!$B$7:$B$846,0)))</f>
        <v/>
      </c>
      <c r="BA237" s="856" t="str">
        <f>IF($B237="","",INDEX('All CCC'!BA$7:BA$846,MATCH(WatchList!$B237,'All CCC'!$B$7:$B$846,0)))</f>
        <v/>
      </c>
      <c r="BB237" s="856" t="str">
        <f>IF($B237="","",INDEX('All CCC'!BB$7:BB$846,MATCH(WatchList!$B237,'All CCC'!$B$7:$B$846,0)))</f>
        <v/>
      </c>
      <c r="BC237" s="856" t="str">
        <f>IF($B237="","",INDEX('All CCC'!BC$7:BC$846,MATCH(WatchList!$B237,'All CCC'!$B$7:$B$846,0)))</f>
        <v/>
      </c>
      <c r="BD237" s="856" t="str">
        <f>IF($B237="","",INDEX('All CCC'!BD$7:BD$846,MATCH(WatchList!$B237,'All CCC'!$B$7:$B$846,0)))</f>
        <v/>
      </c>
      <c r="BE237" s="856" t="str">
        <f>IF($B237="","",INDEX('All CCC'!BE$7:BE$846,MATCH(WatchList!$B237,'All CCC'!$B$7:$B$846,0)))</f>
        <v/>
      </c>
      <c r="BF237" s="856" t="str">
        <f>IF($B237="","",INDEX('All CCC'!BF$7:BF$846,MATCH(WatchList!$B237,'All CCC'!$B$7:$B$846,0)))</f>
        <v/>
      </c>
      <c r="BG237" s="856" t="str">
        <f>IF($B237="","",INDEX('All CCC'!BG$7:BG$846,MATCH(WatchList!$B237,'All CCC'!$B$7:$B$846,0)))</f>
        <v/>
      </c>
    </row>
    <row r="238" spans="1:59" x14ac:dyDescent="0.2">
      <c r="A238" s="550" t="str">
        <f>IF($B238="","",INDEX('All CCC'!A$7:A$846,MATCH(WatchList!$B238,'All CCC'!$B$7:$B$846,0)))</f>
        <v/>
      </c>
      <c r="B238" s="31"/>
      <c r="C238" s="856" t="str">
        <f>IF($B238="","",INDEX('All CCC'!C$7:C$846,MATCH(WatchList!$B238,'All CCC'!$B$7:$B$846,0)))</f>
        <v/>
      </c>
      <c r="D238" s="856" t="str">
        <f>IF($B238="","",INDEX('All CCC'!D$7:D$846,MATCH(WatchList!$B238,'All CCC'!$B$7:$B$846,0)))</f>
        <v/>
      </c>
      <c r="E238" s="856" t="str">
        <f>IF($B238="","",INDEX('All CCC'!E$7:E$846,MATCH(WatchList!$B238,'All CCC'!$B$7:$B$846,0)))</f>
        <v/>
      </c>
      <c r="F238" s="856" t="str">
        <f>IF($B238="","",INDEX('All CCC'!F$7:F$846,MATCH(WatchList!$B238,'All CCC'!$B$7:$B$846,0)))</f>
        <v/>
      </c>
      <c r="G238" s="856" t="str">
        <f>IF($B238="","",INDEX('All CCC'!G$7:G$846,MATCH(WatchList!$B238,'All CCC'!$B$7:$B$846,0)))</f>
        <v/>
      </c>
      <c r="H238" s="856" t="str">
        <f>IF($B238="","",INDEX('All CCC'!H$7:H$846,MATCH(WatchList!$B238,'All CCC'!$B$7:$B$846,0)))</f>
        <v/>
      </c>
      <c r="I238" s="856" t="str">
        <f>IF($B238="","",INDEX('All CCC'!I$7:I$846,MATCH(WatchList!$B238,'All CCC'!$B$7:$B$846,0)))</f>
        <v/>
      </c>
      <c r="J238" s="856" t="str">
        <f>IF($B238="","",INDEX('All CCC'!J$7:J$846,MATCH(WatchList!$B238,'All CCC'!$B$7:$B$846,0)))</f>
        <v/>
      </c>
      <c r="K238" s="856" t="str">
        <f>IF($B238="","",INDEX('All CCC'!K$7:K$846,MATCH(WatchList!$B238,'All CCC'!$B$7:$B$846,0)))</f>
        <v/>
      </c>
      <c r="L238" s="856" t="str">
        <f>IF($B238="","",INDEX('All CCC'!L$7:L$846,MATCH(WatchList!$B238,'All CCC'!$B$7:$B$846,0)))</f>
        <v/>
      </c>
      <c r="M238" s="856" t="str">
        <f>IF($B238="","",INDEX('All CCC'!M$7:M$846,MATCH(WatchList!$B238,'All CCC'!$B$7:$B$846,0)))</f>
        <v/>
      </c>
      <c r="N238" s="856" t="str">
        <f>IF($B238="","",INDEX('All CCC'!N$7:N$846,MATCH(WatchList!$B238,'All CCC'!$B$7:$B$846,0)))</f>
        <v/>
      </c>
      <c r="O238" s="856" t="str">
        <f>IF($B238="","",INDEX('All CCC'!O$7:O$846,MATCH(WatchList!$B238,'All CCC'!$B$7:$B$846,0)))</f>
        <v/>
      </c>
      <c r="P238" s="857" t="str">
        <f>IF($B238="","",INDEX('All CCC'!P$7:P$846,MATCH(WatchList!$B238,'All CCC'!$B$7:$B$846,0)))</f>
        <v/>
      </c>
      <c r="Q238" s="857" t="str">
        <f>IF($B238="","",INDEX('All CCC'!Q$7:Q$846,MATCH(WatchList!$B238,'All CCC'!$B$7:$B$846,0)))</f>
        <v/>
      </c>
      <c r="R238" s="856" t="str">
        <f>IF($B238="","",INDEX('All CCC'!R$7:R$846,MATCH(WatchList!$B238,'All CCC'!$B$7:$B$846,0)))</f>
        <v/>
      </c>
      <c r="S238" s="856" t="str">
        <f>IF($B238="","",INDEX('All CCC'!S$7:S$846,MATCH(WatchList!$B238,'All CCC'!$B$7:$B$846,0)))</f>
        <v/>
      </c>
      <c r="T238" s="856" t="str">
        <f>IF($B238="","",INDEX('All CCC'!T$7:T$846,MATCH(WatchList!$B238,'All CCC'!$B$7:$B$846,0)))</f>
        <v/>
      </c>
      <c r="U238" s="856" t="str">
        <f>IF($B238="","",INDEX('All CCC'!U$7:U$846,MATCH(WatchList!$B238,'All CCC'!$B$7:$B$846,0)))</f>
        <v/>
      </c>
      <c r="V238" s="856" t="str">
        <f>IF($B238="","",INDEX('All CCC'!V$7:V$846,MATCH(WatchList!$B238,'All CCC'!$B$7:$B$846,0)))</f>
        <v/>
      </c>
      <c r="W238" s="856" t="str">
        <f>IF($B238="","",INDEX('All CCC'!W$7:W$846,MATCH(WatchList!$B238,'All CCC'!$B$7:$B$846,0)))</f>
        <v/>
      </c>
      <c r="X238" s="856" t="str">
        <f>IF($B238="","",INDEX('All CCC'!X$7:X$846,MATCH(WatchList!$B238,'All CCC'!$B$7:$B$846,0)))</f>
        <v/>
      </c>
      <c r="Y238" s="856" t="str">
        <f>IF($B238="","",INDEX('All CCC'!Y$7:Y$846,MATCH(WatchList!$B238,'All CCC'!$B$7:$B$846,0)))</f>
        <v/>
      </c>
      <c r="Z238" s="856" t="str">
        <f>IF($B238="","",INDEX('All CCC'!Z$7:Z$846,MATCH(WatchList!$B238,'All CCC'!$B$7:$B$846,0)))</f>
        <v/>
      </c>
      <c r="AA238" s="856" t="str">
        <f>IF($B238="","",INDEX('All CCC'!AA$7:AA$846,MATCH(WatchList!$B238,'All CCC'!$B$7:$B$846,0)))</f>
        <v/>
      </c>
      <c r="AB238" s="856" t="str">
        <f>IF($B238="","",INDEX('All CCC'!AB$7:AB$846,MATCH(WatchList!$B238,'All CCC'!$B$7:$B$846,0)))</f>
        <v/>
      </c>
      <c r="AC238" s="856" t="str">
        <f>IF($B238="","",INDEX('All CCC'!AC$7:AC$846,MATCH(WatchList!$B238,'All CCC'!$B$7:$B$846,0)))</f>
        <v/>
      </c>
      <c r="AD238" s="856" t="str">
        <f>IF($B238="","",INDEX('All CCC'!AD$7:AD$846,MATCH(WatchList!$B238,'All CCC'!$B$7:$B$846,0)))</f>
        <v/>
      </c>
      <c r="AE238" s="856" t="str">
        <f>IF($B238="","",INDEX('All CCC'!AE$7:AE$846,MATCH(WatchList!$B238,'All CCC'!$B$7:$B$846,0)))</f>
        <v/>
      </c>
      <c r="AF238" s="856" t="str">
        <f>IF($B238="","",INDEX('All CCC'!AF$7:AF$846,MATCH(WatchList!$B238,'All CCC'!$B$7:$B$846,0)))</f>
        <v/>
      </c>
      <c r="AG238" s="856" t="str">
        <f>IF($B238="","",INDEX('All CCC'!AG$7:AG$846,MATCH(WatchList!$B238,'All CCC'!$B$7:$B$846,0)))</f>
        <v/>
      </c>
      <c r="AH238" s="856" t="str">
        <f>IF($B238="","",INDEX('All CCC'!AH$7:AH$846,MATCH(WatchList!$B238,'All CCC'!$B$7:$B$846,0)))</f>
        <v/>
      </c>
      <c r="AI238" s="856" t="str">
        <f>IF($B238="","",INDEX('All CCC'!AI$7:AI$846,MATCH(WatchList!$B238,'All CCC'!$B$7:$B$846,0)))</f>
        <v/>
      </c>
      <c r="AJ238" s="856" t="str">
        <f>IF($B238="","",INDEX('All CCC'!AJ$7:AJ$846,MATCH(WatchList!$B238,'All CCC'!$B$7:$B$846,0)))</f>
        <v/>
      </c>
      <c r="AK238" s="856" t="str">
        <f>IF($B238="","",INDEX('All CCC'!AK$7:AK$846,MATCH(WatchList!$B238,'All CCC'!$B$7:$B$846,0)))</f>
        <v/>
      </c>
      <c r="AL238" s="856" t="str">
        <f>IF($B238="","",INDEX('All CCC'!AL$7:AL$846,MATCH(WatchList!$B238,'All CCC'!$B$7:$B$846,0)))</f>
        <v/>
      </c>
      <c r="AM238" s="856" t="str">
        <f>IF($B238="","",INDEX('All CCC'!AM$7:AM$846,MATCH(WatchList!$B238,'All CCC'!$B$7:$B$846,0)))</f>
        <v/>
      </c>
      <c r="AN238" s="856" t="str">
        <f>IF($B238="","",INDEX('All CCC'!AN$7:AN$846,MATCH(WatchList!$B238,'All CCC'!$B$7:$B$846,0)))</f>
        <v/>
      </c>
      <c r="AO238" s="856" t="str">
        <f>IF($B238="","",INDEX('All CCC'!AO$7:AO$846,MATCH(WatchList!$B238,'All CCC'!$B$7:$B$846,0)))</f>
        <v/>
      </c>
      <c r="AP238" s="856" t="str">
        <f>IF($B238="","",INDEX('All CCC'!AP$7:AP$846,MATCH(WatchList!$B238,'All CCC'!$B$7:$B$846,0)))</f>
        <v/>
      </c>
      <c r="AQ238" s="856" t="str">
        <f>IF($B238="","",INDEX('All CCC'!AQ$7:AQ$846,MATCH(WatchList!$B238,'All CCC'!$B$7:$B$846,0)))</f>
        <v/>
      </c>
      <c r="AR238" s="856" t="str">
        <f>IF($B238="","",INDEX('All CCC'!AR$7:AR$846,MATCH(WatchList!$B238,'All CCC'!$B$7:$B$846,0)))</f>
        <v/>
      </c>
      <c r="AS238" s="856" t="str">
        <f>IF($B238="","",INDEX('All CCC'!AS$7:AS$846,MATCH(WatchList!$B238,'All CCC'!$B$7:$B$846,0)))</f>
        <v/>
      </c>
      <c r="AT238" s="856" t="str">
        <f>IF($B238="","",INDEX('All CCC'!AT$7:AT$846,MATCH(WatchList!$B238,'All CCC'!$B$7:$B$846,0)))</f>
        <v/>
      </c>
      <c r="AU238" s="856" t="str">
        <f>IF($B238="","",INDEX('All CCC'!AU$7:AU$846,MATCH(WatchList!$B238,'All CCC'!$B$7:$B$846,0)))</f>
        <v/>
      </c>
      <c r="AV238" s="856" t="str">
        <f>IF($B238="","",INDEX('All CCC'!AV$7:AV$846,MATCH(WatchList!$B238,'All CCC'!$B$7:$B$846,0)))</f>
        <v/>
      </c>
      <c r="AW238" s="856" t="str">
        <f>IF($B238="","",INDEX('All CCC'!AW$7:AW$846,MATCH(WatchList!$B238,'All CCC'!$B$7:$B$846,0)))</f>
        <v/>
      </c>
      <c r="AX238" s="856" t="str">
        <f>IF($B238="","",INDEX('All CCC'!AX$7:AX$846,MATCH(WatchList!$B238,'All CCC'!$B$7:$B$846,0)))</f>
        <v/>
      </c>
      <c r="AY238" s="856" t="str">
        <f>IF($B238="","",INDEX('All CCC'!AY$7:AY$846,MATCH(WatchList!$B238,'All CCC'!$B$7:$B$846,0)))</f>
        <v/>
      </c>
      <c r="AZ238" s="856" t="str">
        <f>IF($B238="","",INDEX('All CCC'!AZ$7:AZ$846,MATCH(WatchList!$B238,'All CCC'!$B$7:$B$846,0)))</f>
        <v/>
      </c>
      <c r="BA238" s="856" t="str">
        <f>IF($B238="","",INDEX('All CCC'!BA$7:BA$846,MATCH(WatchList!$B238,'All CCC'!$B$7:$B$846,0)))</f>
        <v/>
      </c>
      <c r="BB238" s="856" t="str">
        <f>IF($B238="","",INDEX('All CCC'!BB$7:BB$846,MATCH(WatchList!$B238,'All CCC'!$B$7:$B$846,0)))</f>
        <v/>
      </c>
      <c r="BC238" s="856" t="str">
        <f>IF($B238="","",INDEX('All CCC'!BC$7:BC$846,MATCH(WatchList!$B238,'All CCC'!$B$7:$B$846,0)))</f>
        <v/>
      </c>
      <c r="BD238" s="856" t="str">
        <f>IF($B238="","",INDEX('All CCC'!BD$7:BD$846,MATCH(WatchList!$B238,'All CCC'!$B$7:$B$846,0)))</f>
        <v/>
      </c>
      <c r="BE238" s="856" t="str">
        <f>IF($B238="","",INDEX('All CCC'!BE$7:BE$846,MATCH(WatchList!$B238,'All CCC'!$B$7:$B$846,0)))</f>
        <v/>
      </c>
      <c r="BF238" s="856" t="str">
        <f>IF($B238="","",INDEX('All CCC'!BF$7:BF$846,MATCH(WatchList!$B238,'All CCC'!$B$7:$B$846,0)))</f>
        <v/>
      </c>
      <c r="BG238" s="856" t="str">
        <f>IF($B238="","",INDEX('All CCC'!BG$7:BG$846,MATCH(WatchList!$B238,'All CCC'!$B$7:$B$846,0)))</f>
        <v/>
      </c>
    </row>
    <row r="239" spans="1:59" x14ac:dyDescent="0.2">
      <c r="A239" s="550" t="str">
        <f>IF($B239="","",INDEX('All CCC'!A$7:A$846,MATCH(WatchList!$B239,'All CCC'!$B$7:$B$846,0)))</f>
        <v/>
      </c>
      <c r="B239" s="31"/>
      <c r="C239" s="856" t="str">
        <f>IF($B239="","",INDEX('All CCC'!C$7:C$846,MATCH(WatchList!$B239,'All CCC'!$B$7:$B$846,0)))</f>
        <v/>
      </c>
      <c r="D239" s="856" t="str">
        <f>IF($B239="","",INDEX('All CCC'!D$7:D$846,MATCH(WatchList!$B239,'All CCC'!$B$7:$B$846,0)))</f>
        <v/>
      </c>
      <c r="E239" s="856" t="str">
        <f>IF($B239="","",INDEX('All CCC'!E$7:E$846,MATCH(WatchList!$B239,'All CCC'!$B$7:$B$846,0)))</f>
        <v/>
      </c>
      <c r="F239" s="856" t="str">
        <f>IF($B239="","",INDEX('All CCC'!F$7:F$846,MATCH(WatchList!$B239,'All CCC'!$B$7:$B$846,0)))</f>
        <v/>
      </c>
      <c r="G239" s="856" t="str">
        <f>IF($B239="","",INDEX('All CCC'!G$7:G$846,MATCH(WatchList!$B239,'All CCC'!$B$7:$B$846,0)))</f>
        <v/>
      </c>
      <c r="H239" s="856" t="str">
        <f>IF($B239="","",INDEX('All CCC'!H$7:H$846,MATCH(WatchList!$B239,'All CCC'!$B$7:$B$846,0)))</f>
        <v/>
      </c>
      <c r="I239" s="856" t="str">
        <f>IF($B239="","",INDEX('All CCC'!I$7:I$846,MATCH(WatchList!$B239,'All CCC'!$B$7:$B$846,0)))</f>
        <v/>
      </c>
      <c r="J239" s="856" t="str">
        <f>IF($B239="","",INDEX('All CCC'!J$7:J$846,MATCH(WatchList!$B239,'All CCC'!$B$7:$B$846,0)))</f>
        <v/>
      </c>
      <c r="K239" s="856" t="str">
        <f>IF($B239="","",INDEX('All CCC'!K$7:K$846,MATCH(WatchList!$B239,'All CCC'!$B$7:$B$846,0)))</f>
        <v/>
      </c>
      <c r="L239" s="856" t="str">
        <f>IF($B239="","",INDEX('All CCC'!L$7:L$846,MATCH(WatchList!$B239,'All CCC'!$B$7:$B$846,0)))</f>
        <v/>
      </c>
      <c r="M239" s="856" t="str">
        <f>IF($B239="","",INDEX('All CCC'!M$7:M$846,MATCH(WatchList!$B239,'All CCC'!$B$7:$B$846,0)))</f>
        <v/>
      </c>
      <c r="N239" s="856" t="str">
        <f>IF($B239="","",INDEX('All CCC'!N$7:N$846,MATCH(WatchList!$B239,'All CCC'!$B$7:$B$846,0)))</f>
        <v/>
      </c>
      <c r="O239" s="856" t="str">
        <f>IF($B239="","",INDEX('All CCC'!O$7:O$846,MATCH(WatchList!$B239,'All CCC'!$B$7:$B$846,0)))</f>
        <v/>
      </c>
      <c r="P239" s="857" t="str">
        <f>IF($B239="","",INDEX('All CCC'!P$7:P$846,MATCH(WatchList!$B239,'All CCC'!$B$7:$B$846,0)))</f>
        <v/>
      </c>
      <c r="Q239" s="857" t="str">
        <f>IF($B239="","",INDEX('All CCC'!Q$7:Q$846,MATCH(WatchList!$B239,'All CCC'!$B$7:$B$846,0)))</f>
        <v/>
      </c>
      <c r="R239" s="856" t="str">
        <f>IF($B239="","",INDEX('All CCC'!R$7:R$846,MATCH(WatchList!$B239,'All CCC'!$B$7:$B$846,0)))</f>
        <v/>
      </c>
      <c r="S239" s="856" t="str">
        <f>IF($B239="","",INDEX('All CCC'!S$7:S$846,MATCH(WatchList!$B239,'All CCC'!$B$7:$B$846,0)))</f>
        <v/>
      </c>
      <c r="T239" s="856" t="str">
        <f>IF($B239="","",INDEX('All CCC'!T$7:T$846,MATCH(WatchList!$B239,'All CCC'!$B$7:$B$846,0)))</f>
        <v/>
      </c>
      <c r="U239" s="856" t="str">
        <f>IF($B239="","",INDEX('All CCC'!U$7:U$846,MATCH(WatchList!$B239,'All CCC'!$B$7:$B$846,0)))</f>
        <v/>
      </c>
      <c r="V239" s="856" t="str">
        <f>IF($B239="","",INDEX('All CCC'!V$7:V$846,MATCH(WatchList!$B239,'All CCC'!$B$7:$B$846,0)))</f>
        <v/>
      </c>
      <c r="W239" s="856" t="str">
        <f>IF($B239="","",INDEX('All CCC'!W$7:W$846,MATCH(WatchList!$B239,'All CCC'!$B$7:$B$846,0)))</f>
        <v/>
      </c>
      <c r="X239" s="856" t="str">
        <f>IF($B239="","",INDEX('All CCC'!X$7:X$846,MATCH(WatchList!$B239,'All CCC'!$B$7:$B$846,0)))</f>
        <v/>
      </c>
      <c r="Y239" s="856" t="str">
        <f>IF($B239="","",INDEX('All CCC'!Y$7:Y$846,MATCH(WatchList!$B239,'All CCC'!$B$7:$B$846,0)))</f>
        <v/>
      </c>
      <c r="Z239" s="856" t="str">
        <f>IF($B239="","",INDEX('All CCC'!Z$7:Z$846,MATCH(WatchList!$B239,'All CCC'!$B$7:$B$846,0)))</f>
        <v/>
      </c>
      <c r="AA239" s="856" t="str">
        <f>IF($B239="","",INDEX('All CCC'!AA$7:AA$846,MATCH(WatchList!$B239,'All CCC'!$B$7:$B$846,0)))</f>
        <v/>
      </c>
      <c r="AB239" s="856" t="str">
        <f>IF($B239="","",INDEX('All CCC'!AB$7:AB$846,MATCH(WatchList!$B239,'All CCC'!$B$7:$B$846,0)))</f>
        <v/>
      </c>
      <c r="AC239" s="856" t="str">
        <f>IF($B239="","",INDEX('All CCC'!AC$7:AC$846,MATCH(WatchList!$B239,'All CCC'!$B$7:$B$846,0)))</f>
        <v/>
      </c>
      <c r="AD239" s="856" t="str">
        <f>IF($B239="","",INDEX('All CCC'!AD$7:AD$846,MATCH(WatchList!$B239,'All CCC'!$B$7:$B$846,0)))</f>
        <v/>
      </c>
      <c r="AE239" s="856" t="str">
        <f>IF($B239="","",INDEX('All CCC'!AE$7:AE$846,MATCH(WatchList!$B239,'All CCC'!$B$7:$B$846,0)))</f>
        <v/>
      </c>
      <c r="AF239" s="856" t="str">
        <f>IF($B239="","",INDEX('All CCC'!AF$7:AF$846,MATCH(WatchList!$B239,'All CCC'!$B$7:$B$846,0)))</f>
        <v/>
      </c>
      <c r="AG239" s="856" t="str">
        <f>IF($B239="","",INDEX('All CCC'!AG$7:AG$846,MATCH(WatchList!$B239,'All CCC'!$B$7:$B$846,0)))</f>
        <v/>
      </c>
      <c r="AH239" s="856" t="str">
        <f>IF($B239="","",INDEX('All CCC'!AH$7:AH$846,MATCH(WatchList!$B239,'All CCC'!$B$7:$B$846,0)))</f>
        <v/>
      </c>
      <c r="AI239" s="856" t="str">
        <f>IF($B239="","",INDEX('All CCC'!AI$7:AI$846,MATCH(WatchList!$B239,'All CCC'!$B$7:$B$846,0)))</f>
        <v/>
      </c>
      <c r="AJ239" s="856" t="str">
        <f>IF($B239="","",INDEX('All CCC'!AJ$7:AJ$846,MATCH(WatchList!$B239,'All CCC'!$B$7:$B$846,0)))</f>
        <v/>
      </c>
      <c r="AK239" s="856" t="str">
        <f>IF($B239="","",INDEX('All CCC'!AK$7:AK$846,MATCH(WatchList!$B239,'All CCC'!$B$7:$B$846,0)))</f>
        <v/>
      </c>
      <c r="AL239" s="856" t="str">
        <f>IF($B239="","",INDEX('All CCC'!AL$7:AL$846,MATCH(WatchList!$B239,'All CCC'!$B$7:$B$846,0)))</f>
        <v/>
      </c>
      <c r="AM239" s="856" t="str">
        <f>IF($B239="","",INDEX('All CCC'!AM$7:AM$846,MATCH(WatchList!$B239,'All CCC'!$B$7:$B$846,0)))</f>
        <v/>
      </c>
      <c r="AN239" s="856" t="str">
        <f>IF($B239="","",INDEX('All CCC'!AN$7:AN$846,MATCH(WatchList!$B239,'All CCC'!$B$7:$B$846,0)))</f>
        <v/>
      </c>
      <c r="AO239" s="856" t="str">
        <f>IF($B239="","",INDEX('All CCC'!AO$7:AO$846,MATCH(WatchList!$B239,'All CCC'!$B$7:$B$846,0)))</f>
        <v/>
      </c>
      <c r="AP239" s="856" t="str">
        <f>IF($B239="","",INDEX('All CCC'!AP$7:AP$846,MATCH(WatchList!$B239,'All CCC'!$B$7:$B$846,0)))</f>
        <v/>
      </c>
      <c r="AQ239" s="856" t="str">
        <f>IF($B239="","",INDEX('All CCC'!AQ$7:AQ$846,MATCH(WatchList!$B239,'All CCC'!$B$7:$B$846,0)))</f>
        <v/>
      </c>
      <c r="AR239" s="856" t="str">
        <f>IF($B239="","",INDEX('All CCC'!AR$7:AR$846,MATCH(WatchList!$B239,'All CCC'!$B$7:$B$846,0)))</f>
        <v/>
      </c>
      <c r="AS239" s="856" t="str">
        <f>IF($B239="","",INDEX('All CCC'!AS$7:AS$846,MATCH(WatchList!$B239,'All CCC'!$B$7:$B$846,0)))</f>
        <v/>
      </c>
      <c r="AT239" s="856" t="str">
        <f>IF($B239="","",INDEX('All CCC'!AT$7:AT$846,MATCH(WatchList!$B239,'All CCC'!$B$7:$B$846,0)))</f>
        <v/>
      </c>
      <c r="AU239" s="856" t="str">
        <f>IF($B239="","",INDEX('All CCC'!AU$7:AU$846,MATCH(WatchList!$B239,'All CCC'!$B$7:$B$846,0)))</f>
        <v/>
      </c>
      <c r="AV239" s="856" t="str">
        <f>IF($B239="","",INDEX('All CCC'!AV$7:AV$846,MATCH(WatchList!$B239,'All CCC'!$B$7:$B$846,0)))</f>
        <v/>
      </c>
      <c r="AW239" s="856" t="str">
        <f>IF($B239="","",INDEX('All CCC'!AW$7:AW$846,MATCH(WatchList!$B239,'All CCC'!$B$7:$B$846,0)))</f>
        <v/>
      </c>
      <c r="AX239" s="856" t="str">
        <f>IF($B239="","",INDEX('All CCC'!AX$7:AX$846,MATCH(WatchList!$B239,'All CCC'!$B$7:$B$846,0)))</f>
        <v/>
      </c>
      <c r="AY239" s="856" t="str">
        <f>IF($B239="","",INDEX('All CCC'!AY$7:AY$846,MATCH(WatchList!$B239,'All CCC'!$B$7:$B$846,0)))</f>
        <v/>
      </c>
      <c r="AZ239" s="856" t="str">
        <f>IF($B239="","",INDEX('All CCC'!AZ$7:AZ$846,MATCH(WatchList!$B239,'All CCC'!$B$7:$B$846,0)))</f>
        <v/>
      </c>
      <c r="BA239" s="856" t="str">
        <f>IF($B239="","",INDEX('All CCC'!BA$7:BA$846,MATCH(WatchList!$B239,'All CCC'!$B$7:$B$846,0)))</f>
        <v/>
      </c>
      <c r="BB239" s="856" t="str">
        <f>IF($B239="","",INDEX('All CCC'!BB$7:BB$846,MATCH(WatchList!$B239,'All CCC'!$B$7:$B$846,0)))</f>
        <v/>
      </c>
      <c r="BC239" s="856" t="str">
        <f>IF($B239="","",INDEX('All CCC'!BC$7:BC$846,MATCH(WatchList!$B239,'All CCC'!$B$7:$B$846,0)))</f>
        <v/>
      </c>
      <c r="BD239" s="856" t="str">
        <f>IF($B239="","",INDEX('All CCC'!BD$7:BD$846,MATCH(WatchList!$B239,'All CCC'!$B$7:$B$846,0)))</f>
        <v/>
      </c>
      <c r="BE239" s="856" t="str">
        <f>IF($B239="","",INDEX('All CCC'!BE$7:BE$846,MATCH(WatchList!$B239,'All CCC'!$B$7:$B$846,0)))</f>
        <v/>
      </c>
      <c r="BF239" s="856" t="str">
        <f>IF($B239="","",INDEX('All CCC'!BF$7:BF$846,MATCH(WatchList!$B239,'All CCC'!$B$7:$B$846,0)))</f>
        <v/>
      </c>
      <c r="BG239" s="856" t="str">
        <f>IF($B239="","",INDEX('All CCC'!BG$7:BG$846,MATCH(WatchList!$B239,'All CCC'!$B$7:$B$846,0)))</f>
        <v/>
      </c>
    </row>
    <row r="240" spans="1:59" x14ac:dyDescent="0.2">
      <c r="A240" s="550" t="str">
        <f>IF($B240="","",INDEX('All CCC'!A$7:A$846,MATCH(WatchList!$B240,'All CCC'!$B$7:$B$846,0)))</f>
        <v/>
      </c>
      <c r="B240" s="31"/>
      <c r="C240" s="856" t="str">
        <f>IF($B240="","",INDEX('All CCC'!C$7:C$846,MATCH(WatchList!$B240,'All CCC'!$B$7:$B$846,0)))</f>
        <v/>
      </c>
      <c r="D240" s="856" t="str">
        <f>IF($B240="","",INDEX('All CCC'!D$7:D$846,MATCH(WatchList!$B240,'All CCC'!$B$7:$B$846,0)))</f>
        <v/>
      </c>
      <c r="E240" s="856" t="str">
        <f>IF($B240="","",INDEX('All CCC'!E$7:E$846,MATCH(WatchList!$B240,'All CCC'!$B$7:$B$846,0)))</f>
        <v/>
      </c>
      <c r="F240" s="856" t="str">
        <f>IF($B240="","",INDEX('All CCC'!F$7:F$846,MATCH(WatchList!$B240,'All CCC'!$B$7:$B$846,0)))</f>
        <v/>
      </c>
      <c r="G240" s="856" t="str">
        <f>IF($B240="","",INDEX('All CCC'!G$7:G$846,MATCH(WatchList!$B240,'All CCC'!$B$7:$B$846,0)))</f>
        <v/>
      </c>
      <c r="H240" s="856" t="str">
        <f>IF($B240="","",INDEX('All CCC'!H$7:H$846,MATCH(WatchList!$B240,'All CCC'!$B$7:$B$846,0)))</f>
        <v/>
      </c>
      <c r="I240" s="856" t="str">
        <f>IF($B240="","",INDEX('All CCC'!I$7:I$846,MATCH(WatchList!$B240,'All CCC'!$B$7:$B$846,0)))</f>
        <v/>
      </c>
      <c r="J240" s="856" t="str">
        <f>IF($B240="","",INDEX('All CCC'!J$7:J$846,MATCH(WatchList!$B240,'All CCC'!$B$7:$B$846,0)))</f>
        <v/>
      </c>
      <c r="K240" s="856" t="str">
        <f>IF($B240="","",INDEX('All CCC'!K$7:K$846,MATCH(WatchList!$B240,'All CCC'!$B$7:$B$846,0)))</f>
        <v/>
      </c>
      <c r="L240" s="856" t="str">
        <f>IF($B240="","",INDEX('All CCC'!L$7:L$846,MATCH(WatchList!$B240,'All CCC'!$B$7:$B$846,0)))</f>
        <v/>
      </c>
      <c r="M240" s="856" t="str">
        <f>IF($B240="","",INDEX('All CCC'!M$7:M$846,MATCH(WatchList!$B240,'All CCC'!$B$7:$B$846,0)))</f>
        <v/>
      </c>
      <c r="N240" s="856" t="str">
        <f>IF($B240="","",INDEX('All CCC'!N$7:N$846,MATCH(WatchList!$B240,'All CCC'!$B$7:$B$846,0)))</f>
        <v/>
      </c>
      <c r="O240" s="856" t="str">
        <f>IF($B240="","",INDEX('All CCC'!O$7:O$846,MATCH(WatchList!$B240,'All CCC'!$B$7:$B$846,0)))</f>
        <v/>
      </c>
      <c r="P240" s="857" t="str">
        <f>IF($B240="","",INDEX('All CCC'!P$7:P$846,MATCH(WatchList!$B240,'All CCC'!$B$7:$B$846,0)))</f>
        <v/>
      </c>
      <c r="Q240" s="857" t="str">
        <f>IF($B240="","",INDEX('All CCC'!Q$7:Q$846,MATCH(WatchList!$B240,'All CCC'!$B$7:$B$846,0)))</f>
        <v/>
      </c>
      <c r="R240" s="856" t="str">
        <f>IF($B240="","",INDEX('All CCC'!R$7:R$846,MATCH(WatchList!$B240,'All CCC'!$B$7:$B$846,0)))</f>
        <v/>
      </c>
      <c r="S240" s="856" t="str">
        <f>IF($B240="","",INDEX('All CCC'!S$7:S$846,MATCH(WatchList!$B240,'All CCC'!$B$7:$B$846,0)))</f>
        <v/>
      </c>
      <c r="T240" s="856" t="str">
        <f>IF($B240="","",INDEX('All CCC'!T$7:T$846,MATCH(WatchList!$B240,'All CCC'!$B$7:$B$846,0)))</f>
        <v/>
      </c>
      <c r="U240" s="856" t="str">
        <f>IF($B240="","",INDEX('All CCC'!U$7:U$846,MATCH(WatchList!$B240,'All CCC'!$B$7:$B$846,0)))</f>
        <v/>
      </c>
      <c r="V240" s="856" t="str">
        <f>IF($B240="","",INDEX('All CCC'!V$7:V$846,MATCH(WatchList!$B240,'All CCC'!$B$7:$B$846,0)))</f>
        <v/>
      </c>
      <c r="W240" s="856" t="str">
        <f>IF($B240="","",INDEX('All CCC'!W$7:W$846,MATCH(WatchList!$B240,'All CCC'!$B$7:$B$846,0)))</f>
        <v/>
      </c>
      <c r="X240" s="856" t="str">
        <f>IF($B240="","",INDEX('All CCC'!X$7:X$846,MATCH(WatchList!$B240,'All CCC'!$B$7:$B$846,0)))</f>
        <v/>
      </c>
      <c r="Y240" s="856" t="str">
        <f>IF($B240="","",INDEX('All CCC'!Y$7:Y$846,MATCH(WatchList!$B240,'All CCC'!$B$7:$B$846,0)))</f>
        <v/>
      </c>
      <c r="Z240" s="856" t="str">
        <f>IF($B240="","",INDEX('All CCC'!Z$7:Z$846,MATCH(WatchList!$B240,'All CCC'!$B$7:$B$846,0)))</f>
        <v/>
      </c>
      <c r="AA240" s="856" t="str">
        <f>IF($B240="","",INDEX('All CCC'!AA$7:AA$846,MATCH(WatchList!$B240,'All CCC'!$B$7:$B$846,0)))</f>
        <v/>
      </c>
      <c r="AB240" s="856" t="str">
        <f>IF($B240="","",INDEX('All CCC'!AB$7:AB$846,MATCH(WatchList!$B240,'All CCC'!$B$7:$B$846,0)))</f>
        <v/>
      </c>
      <c r="AC240" s="856" t="str">
        <f>IF($B240="","",INDEX('All CCC'!AC$7:AC$846,MATCH(WatchList!$B240,'All CCC'!$B$7:$B$846,0)))</f>
        <v/>
      </c>
      <c r="AD240" s="856" t="str">
        <f>IF($B240="","",INDEX('All CCC'!AD$7:AD$846,MATCH(WatchList!$B240,'All CCC'!$B$7:$B$846,0)))</f>
        <v/>
      </c>
      <c r="AE240" s="856" t="str">
        <f>IF($B240="","",INDEX('All CCC'!AE$7:AE$846,MATCH(WatchList!$B240,'All CCC'!$B$7:$B$846,0)))</f>
        <v/>
      </c>
      <c r="AF240" s="856" t="str">
        <f>IF($B240="","",INDEX('All CCC'!AF$7:AF$846,MATCH(WatchList!$B240,'All CCC'!$B$7:$B$846,0)))</f>
        <v/>
      </c>
      <c r="AG240" s="856" t="str">
        <f>IF($B240="","",INDEX('All CCC'!AG$7:AG$846,MATCH(WatchList!$B240,'All CCC'!$B$7:$B$846,0)))</f>
        <v/>
      </c>
      <c r="AH240" s="856" t="str">
        <f>IF($B240="","",INDEX('All CCC'!AH$7:AH$846,MATCH(WatchList!$B240,'All CCC'!$B$7:$B$846,0)))</f>
        <v/>
      </c>
      <c r="AI240" s="856" t="str">
        <f>IF($B240="","",INDEX('All CCC'!AI$7:AI$846,MATCH(WatchList!$B240,'All CCC'!$B$7:$B$846,0)))</f>
        <v/>
      </c>
      <c r="AJ240" s="856" t="str">
        <f>IF($B240="","",INDEX('All CCC'!AJ$7:AJ$846,MATCH(WatchList!$B240,'All CCC'!$B$7:$B$846,0)))</f>
        <v/>
      </c>
      <c r="AK240" s="856" t="str">
        <f>IF($B240="","",INDEX('All CCC'!AK$7:AK$846,MATCH(WatchList!$B240,'All CCC'!$B$7:$B$846,0)))</f>
        <v/>
      </c>
      <c r="AL240" s="856" t="str">
        <f>IF($B240="","",INDEX('All CCC'!AL$7:AL$846,MATCH(WatchList!$B240,'All CCC'!$B$7:$B$846,0)))</f>
        <v/>
      </c>
      <c r="AM240" s="856" t="str">
        <f>IF($B240="","",INDEX('All CCC'!AM$7:AM$846,MATCH(WatchList!$B240,'All CCC'!$B$7:$B$846,0)))</f>
        <v/>
      </c>
      <c r="AN240" s="856" t="str">
        <f>IF($B240="","",INDEX('All CCC'!AN$7:AN$846,MATCH(WatchList!$B240,'All CCC'!$B$7:$B$846,0)))</f>
        <v/>
      </c>
      <c r="AO240" s="856" t="str">
        <f>IF($B240="","",INDEX('All CCC'!AO$7:AO$846,MATCH(WatchList!$B240,'All CCC'!$B$7:$B$846,0)))</f>
        <v/>
      </c>
      <c r="AP240" s="856" t="str">
        <f>IF($B240="","",INDEX('All CCC'!AP$7:AP$846,MATCH(WatchList!$B240,'All CCC'!$B$7:$B$846,0)))</f>
        <v/>
      </c>
      <c r="AQ240" s="856" t="str">
        <f>IF($B240="","",INDEX('All CCC'!AQ$7:AQ$846,MATCH(WatchList!$B240,'All CCC'!$B$7:$B$846,0)))</f>
        <v/>
      </c>
      <c r="AR240" s="856" t="str">
        <f>IF($B240="","",INDEX('All CCC'!AR$7:AR$846,MATCH(WatchList!$B240,'All CCC'!$B$7:$B$846,0)))</f>
        <v/>
      </c>
      <c r="AS240" s="856" t="str">
        <f>IF($B240="","",INDEX('All CCC'!AS$7:AS$846,MATCH(WatchList!$B240,'All CCC'!$B$7:$B$846,0)))</f>
        <v/>
      </c>
      <c r="AT240" s="856" t="str">
        <f>IF($B240="","",INDEX('All CCC'!AT$7:AT$846,MATCH(WatchList!$B240,'All CCC'!$B$7:$B$846,0)))</f>
        <v/>
      </c>
      <c r="AU240" s="856" t="str">
        <f>IF($B240="","",INDEX('All CCC'!AU$7:AU$846,MATCH(WatchList!$B240,'All CCC'!$B$7:$B$846,0)))</f>
        <v/>
      </c>
      <c r="AV240" s="856" t="str">
        <f>IF($B240="","",INDEX('All CCC'!AV$7:AV$846,MATCH(WatchList!$B240,'All CCC'!$B$7:$B$846,0)))</f>
        <v/>
      </c>
      <c r="AW240" s="856" t="str">
        <f>IF($B240="","",INDEX('All CCC'!AW$7:AW$846,MATCH(WatchList!$B240,'All CCC'!$B$7:$B$846,0)))</f>
        <v/>
      </c>
      <c r="AX240" s="856" t="str">
        <f>IF($B240="","",INDEX('All CCC'!AX$7:AX$846,MATCH(WatchList!$B240,'All CCC'!$B$7:$B$846,0)))</f>
        <v/>
      </c>
      <c r="AY240" s="856" t="str">
        <f>IF($B240="","",INDEX('All CCC'!AY$7:AY$846,MATCH(WatchList!$B240,'All CCC'!$B$7:$B$846,0)))</f>
        <v/>
      </c>
      <c r="AZ240" s="856" t="str">
        <f>IF($B240="","",INDEX('All CCC'!AZ$7:AZ$846,MATCH(WatchList!$B240,'All CCC'!$B$7:$B$846,0)))</f>
        <v/>
      </c>
      <c r="BA240" s="856" t="str">
        <f>IF($B240="","",INDEX('All CCC'!BA$7:BA$846,MATCH(WatchList!$B240,'All CCC'!$B$7:$B$846,0)))</f>
        <v/>
      </c>
      <c r="BB240" s="856" t="str">
        <f>IF($B240="","",INDEX('All CCC'!BB$7:BB$846,MATCH(WatchList!$B240,'All CCC'!$B$7:$B$846,0)))</f>
        <v/>
      </c>
      <c r="BC240" s="856" t="str">
        <f>IF($B240="","",INDEX('All CCC'!BC$7:BC$846,MATCH(WatchList!$B240,'All CCC'!$B$7:$B$846,0)))</f>
        <v/>
      </c>
      <c r="BD240" s="856" t="str">
        <f>IF($B240="","",INDEX('All CCC'!BD$7:BD$846,MATCH(WatchList!$B240,'All CCC'!$B$7:$B$846,0)))</f>
        <v/>
      </c>
      <c r="BE240" s="856" t="str">
        <f>IF($B240="","",INDEX('All CCC'!BE$7:BE$846,MATCH(WatchList!$B240,'All CCC'!$B$7:$B$846,0)))</f>
        <v/>
      </c>
      <c r="BF240" s="856" t="str">
        <f>IF($B240="","",INDEX('All CCC'!BF$7:BF$846,MATCH(WatchList!$B240,'All CCC'!$B$7:$B$846,0)))</f>
        <v/>
      </c>
      <c r="BG240" s="856" t="str">
        <f>IF($B240="","",INDEX('All CCC'!BG$7:BG$846,MATCH(WatchList!$B240,'All CCC'!$B$7:$B$846,0)))</f>
        <v/>
      </c>
    </row>
    <row r="241" spans="1:59" x14ac:dyDescent="0.2">
      <c r="A241" s="550" t="str">
        <f>IF($B241="","",INDEX('All CCC'!A$7:A$846,MATCH(WatchList!$B241,'All CCC'!$B$7:$B$846,0)))</f>
        <v/>
      </c>
      <c r="B241" s="31"/>
      <c r="C241" s="856" t="str">
        <f>IF($B241="","",INDEX('All CCC'!C$7:C$846,MATCH(WatchList!$B241,'All CCC'!$B$7:$B$846,0)))</f>
        <v/>
      </c>
      <c r="D241" s="856" t="str">
        <f>IF($B241="","",INDEX('All CCC'!D$7:D$846,MATCH(WatchList!$B241,'All CCC'!$B$7:$B$846,0)))</f>
        <v/>
      </c>
      <c r="E241" s="856" t="str">
        <f>IF($B241="","",INDEX('All CCC'!E$7:E$846,MATCH(WatchList!$B241,'All CCC'!$B$7:$B$846,0)))</f>
        <v/>
      </c>
      <c r="F241" s="856" t="str">
        <f>IF($B241="","",INDEX('All CCC'!F$7:F$846,MATCH(WatchList!$B241,'All CCC'!$B$7:$B$846,0)))</f>
        <v/>
      </c>
      <c r="G241" s="856" t="str">
        <f>IF($B241="","",INDEX('All CCC'!G$7:G$846,MATCH(WatchList!$B241,'All CCC'!$B$7:$B$846,0)))</f>
        <v/>
      </c>
      <c r="H241" s="856" t="str">
        <f>IF($B241="","",INDEX('All CCC'!H$7:H$846,MATCH(WatchList!$B241,'All CCC'!$B$7:$B$846,0)))</f>
        <v/>
      </c>
      <c r="I241" s="856" t="str">
        <f>IF($B241="","",INDEX('All CCC'!I$7:I$846,MATCH(WatchList!$B241,'All CCC'!$B$7:$B$846,0)))</f>
        <v/>
      </c>
      <c r="J241" s="856" t="str">
        <f>IF($B241="","",INDEX('All CCC'!J$7:J$846,MATCH(WatchList!$B241,'All CCC'!$B$7:$B$846,0)))</f>
        <v/>
      </c>
      <c r="K241" s="856" t="str">
        <f>IF($B241="","",INDEX('All CCC'!K$7:K$846,MATCH(WatchList!$B241,'All CCC'!$B$7:$B$846,0)))</f>
        <v/>
      </c>
      <c r="L241" s="856" t="str">
        <f>IF($B241="","",INDEX('All CCC'!L$7:L$846,MATCH(WatchList!$B241,'All CCC'!$B$7:$B$846,0)))</f>
        <v/>
      </c>
      <c r="M241" s="856" t="str">
        <f>IF($B241="","",INDEX('All CCC'!M$7:M$846,MATCH(WatchList!$B241,'All CCC'!$B$7:$B$846,0)))</f>
        <v/>
      </c>
      <c r="N241" s="856" t="str">
        <f>IF($B241="","",INDEX('All CCC'!N$7:N$846,MATCH(WatchList!$B241,'All CCC'!$B$7:$B$846,0)))</f>
        <v/>
      </c>
      <c r="O241" s="856" t="str">
        <f>IF($B241="","",INDEX('All CCC'!O$7:O$846,MATCH(WatchList!$B241,'All CCC'!$B$7:$B$846,0)))</f>
        <v/>
      </c>
      <c r="P241" s="857" t="str">
        <f>IF($B241="","",INDEX('All CCC'!P$7:P$846,MATCH(WatchList!$B241,'All CCC'!$B$7:$B$846,0)))</f>
        <v/>
      </c>
      <c r="Q241" s="857" t="str">
        <f>IF($B241="","",INDEX('All CCC'!Q$7:Q$846,MATCH(WatchList!$B241,'All CCC'!$B$7:$B$846,0)))</f>
        <v/>
      </c>
      <c r="R241" s="856" t="str">
        <f>IF($B241="","",INDEX('All CCC'!R$7:R$846,MATCH(WatchList!$B241,'All CCC'!$B$7:$B$846,0)))</f>
        <v/>
      </c>
      <c r="S241" s="856" t="str">
        <f>IF($B241="","",INDEX('All CCC'!S$7:S$846,MATCH(WatchList!$B241,'All CCC'!$B$7:$B$846,0)))</f>
        <v/>
      </c>
      <c r="T241" s="856" t="str">
        <f>IF($B241="","",INDEX('All CCC'!T$7:T$846,MATCH(WatchList!$B241,'All CCC'!$B$7:$B$846,0)))</f>
        <v/>
      </c>
      <c r="U241" s="856" t="str">
        <f>IF($B241="","",INDEX('All CCC'!U$7:U$846,MATCH(WatchList!$B241,'All CCC'!$B$7:$B$846,0)))</f>
        <v/>
      </c>
      <c r="V241" s="856" t="str">
        <f>IF($B241="","",INDEX('All CCC'!V$7:V$846,MATCH(WatchList!$B241,'All CCC'!$B$7:$B$846,0)))</f>
        <v/>
      </c>
      <c r="W241" s="856" t="str">
        <f>IF($B241="","",INDEX('All CCC'!W$7:W$846,MATCH(WatchList!$B241,'All CCC'!$B$7:$B$846,0)))</f>
        <v/>
      </c>
      <c r="X241" s="856" t="str">
        <f>IF($B241="","",INDEX('All CCC'!X$7:X$846,MATCH(WatchList!$B241,'All CCC'!$B$7:$B$846,0)))</f>
        <v/>
      </c>
      <c r="Y241" s="856" t="str">
        <f>IF($B241="","",INDEX('All CCC'!Y$7:Y$846,MATCH(WatchList!$B241,'All CCC'!$B$7:$B$846,0)))</f>
        <v/>
      </c>
      <c r="Z241" s="856" t="str">
        <f>IF($B241="","",INDEX('All CCC'!Z$7:Z$846,MATCH(WatchList!$B241,'All CCC'!$B$7:$B$846,0)))</f>
        <v/>
      </c>
      <c r="AA241" s="856" t="str">
        <f>IF($B241="","",INDEX('All CCC'!AA$7:AA$846,MATCH(WatchList!$B241,'All CCC'!$B$7:$B$846,0)))</f>
        <v/>
      </c>
      <c r="AB241" s="856" t="str">
        <f>IF($B241="","",INDEX('All CCC'!AB$7:AB$846,MATCH(WatchList!$B241,'All CCC'!$B$7:$B$846,0)))</f>
        <v/>
      </c>
      <c r="AC241" s="856" t="str">
        <f>IF($B241="","",INDEX('All CCC'!AC$7:AC$846,MATCH(WatchList!$B241,'All CCC'!$B$7:$B$846,0)))</f>
        <v/>
      </c>
      <c r="AD241" s="856" t="str">
        <f>IF($B241="","",INDEX('All CCC'!AD$7:AD$846,MATCH(WatchList!$B241,'All CCC'!$B$7:$B$846,0)))</f>
        <v/>
      </c>
      <c r="AE241" s="856" t="str">
        <f>IF($B241="","",INDEX('All CCC'!AE$7:AE$846,MATCH(WatchList!$B241,'All CCC'!$B$7:$B$846,0)))</f>
        <v/>
      </c>
      <c r="AF241" s="856" t="str">
        <f>IF($B241="","",INDEX('All CCC'!AF$7:AF$846,MATCH(WatchList!$B241,'All CCC'!$B$7:$B$846,0)))</f>
        <v/>
      </c>
      <c r="AG241" s="856" t="str">
        <f>IF($B241="","",INDEX('All CCC'!AG$7:AG$846,MATCH(WatchList!$B241,'All CCC'!$B$7:$B$846,0)))</f>
        <v/>
      </c>
      <c r="AH241" s="856" t="str">
        <f>IF($B241="","",INDEX('All CCC'!AH$7:AH$846,MATCH(WatchList!$B241,'All CCC'!$B$7:$B$846,0)))</f>
        <v/>
      </c>
      <c r="AI241" s="856" t="str">
        <f>IF($B241="","",INDEX('All CCC'!AI$7:AI$846,MATCH(WatchList!$B241,'All CCC'!$B$7:$B$846,0)))</f>
        <v/>
      </c>
      <c r="AJ241" s="856" t="str">
        <f>IF($B241="","",INDEX('All CCC'!AJ$7:AJ$846,MATCH(WatchList!$B241,'All CCC'!$B$7:$B$846,0)))</f>
        <v/>
      </c>
      <c r="AK241" s="856" t="str">
        <f>IF($B241="","",INDEX('All CCC'!AK$7:AK$846,MATCH(WatchList!$B241,'All CCC'!$B$7:$B$846,0)))</f>
        <v/>
      </c>
      <c r="AL241" s="856" t="str">
        <f>IF($B241="","",INDEX('All CCC'!AL$7:AL$846,MATCH(WatchList!$B241,'All CCC'!$B$7:$B$846,0)))</f>
        <v/>
      </c>
      <c r="AM241" s="856" t="str">
        <f>IF($B241="","",INDEX('All CCC'!AM$7:AM$846,MATCH(WatchList!$B241,'All CCC'!$B$7:$B$846,0)))</f>
        <v/>
      </c>
      <c r="AN241" s="856" t="str">
        <f>IF($B241="","",INDEX('All CCC'!AN$7:AN$846,MATCH(WatchList!$B241,'All CCC'!$B$7:$B$846,0)))</f>
        <v/>
      </c>
      <c r="AO241" s="856" t="str">
        <f>IF($B241="","",INDEX('All CCC'!AO$7:AO$846,MATCH(WatchList!$B241,'All CCC'!$B$7:$B$846,0)))</f>
        <v/>
      </c>
      <c r="AP241" s="856" t="str">
        <f>IF($B241="","",INDEX('All CCC'!AP$7:AP$846,MATCH(WatchList!$B241,'All CCC'!$B$7:$B$846,0)))</f>
        <v/>
      </c>
      <c r="AQ241" s="856" t="str">
        <f>IF($B241="","",INDEX('All CCC'!AQ$7:AQ$846,MATCH(WatchList!$B241,'All CCC'!$B$7:$B$846,0)))</f>
        <v/>
      </c>
      <c r="AR241" s="856" t="str">
        <f>IF($B241="","",INDEX('All CCC'!AR$7:AR$846,MATCH(WatchList!$B241,'All CCC'!$B$7:$B$846,0)))</f>
        <v/>
      </c>
      <c r="AS241" s="856" t="str">
        <f>IF($B241="","",INDEX('All CCC'!AS$7:AS$846,MATCH(WatchList!$B241,'All CCC'!$B$7:$B$846,0)))</f>
        <v/>
      </c>
      <c r="AT241" s="856" t="str">
        <f>IF($B241="","",INDEX('All CCC'!AT$7:AT$846,MATCH(WatchList!$B241,'All CCC'!$B$7:$B$846,0)))</f>
        <v/>
      </c>
      <c r="AU241" s="856" t="str">
        <f>IF($B241="","",INDEX('All CCC'!AU$7:AU$846,MATCH(WatchList!$B241,'All CCC'!$B$7:$B$846,0)))</f>
        <v/>
      </c>
      <c r="AV241" s="856" t="str">
        <f>IF($B241="","",INDEX('All CCC'!AV$7:AV$846,MATCH(WatchList!$B241,'All CCC'!$B$7:$B$846,0)))</f>
        <v/>
      </c>
      <c r="AW241" s="856" t="str">
        <f>IF($B241="","",INDEX('All CCC'!AW$7:AW$846,MATCH(WatchList!$B241,'All CCC'!$B$7:$B$846,0)))</f>
        <v/>
      </c>
      <c r="AX241" s="856" t="str">
        <f>IF($B241="","",INDEX('All CCC'!AX$7:AX$846,MATCH(WatchList!$B241,'All CCC'!$B$7:$B$846,0)))</f>
        <v/>
      </c>
      <c r="AY241" s="856" t="str">
        <f>IF($B241="","",INDEX('All CCC'!AY$7:AY$846,MATCH(WatchList!$B241,'All CCC'!$B$7:$B$846,0)))</f>
        <v/>
      </c>
      <c r="AZ241" s="856" t="str">
        <f>IF($B241="","",INDEX('All CCC'!AZ$7:AZ$846,MATCH(WatchList!$B241,'All CCC'!$B$7:$B$846,0)))</f>
        <v/>
      </c>
      <c r="BA241" s="856" t="str">
        <f>IF($B241="","",INDEX('All CCC'!BA$7:BA$846,MATCH(WatchList!$B241,'All CCC'!$B$7:$B$846,0)))</f>
        <v/>
      </c>
      <c r="BB241" s="856" t="str">
        <f>IF($B241="","",INDEX('All CCC'!BB$7:BB$846,MATCH(WatchList!$B241,'All CCC'!$B$7:$B$846,0)))</f>
        <v/>
      </c>
      <c r="BC241" s="856" t="str">
        <f>IF($B241="","",INDEX('All CCC'!BC$7:BC$846,MATCH(WatchList!$B241,'All CCC'!$B$7:$B$846,0)))</f>
        <v/>
      </c>
      <c r="BD241" s="856" t="str">
        <f>IF($B241="","",INDEX('All CCC'!BD$7:BD$846,MATCH(WatchList!$B241,'All CCC'!$B$7:$B$846,0)))</f>
        <v/>
      </c>
      <c r="BE241" s="856" t="str">
        <f>IF($B241="","",INDEX('All CCC'!BE$7:BE$846,MATCH(WatchList!$B241,'All CCC'!$B$7:$B$846,0)))</f>
        <v/>
      </c>
      <c r="BF241" s="856" t="str">
        <f>IF($B241="","",INDEX('All CCC'!BF$7:BF$846,MATCH(WatchList!$B241,'All CCC'!$B$7:$B$846,0)))</f>
        <v/>
      </c>
      <c r="BG241" s="856" t="str">
        <f>IF($B241="","",INDEX('All CCC'!BG$7:BG$846,MATCH(WatchList!$B241,'All CCC'!$B$7:$B$846,0)))</f>
        <v/>
      </c>
    </row>
    <row r="242" spans="1:59" x14ac:dyDescent="0.2">
      <c r="A242" s="550" t="str">
        <f>IF($B242="","",INDEX('All CCC'!A$7:A$846,MATCH(WatchList!$B242,'All CCC'!$B$7:$B$846,0)))</f>
        <v/>
      </c>
      <c r="B242" s="31"/>
      <c r="C242" s="856" t="str">
        <f>IF($B242="","",INDEX('All CCC'!C$7:C$846,MATCH(WatchList!$B242,'All CCC'!$B$7:$B$846,0)))</f>
        <v/>
      </c>
      <c r="D242" s="856" t="str">
        <f>IF($B242="","",INDEX('All CCC'!D$7:D$846,MATCH(WatchList!$B242,'All CCC'!$B$7:$B$846,0)))</f>
        <v/>
      </c>
      <c r="E242" s="856" t="str">
        <f>IF($B242="","",INDEX('All CCC'!E$7:E$846,MATCH(WatchList!$B242,'All CCC'!$B$7:$B$846,0)))</f>
        <v/>
      </c>
      <c r="F242" s="856" t="str">
        <f>IF($B242="","",INDEX('All CCC'!F$7:F$846,MATCH(WatchList!$B242,'All CCC'!$B$7:$B$846,0)))</f>
        <v/>
      </c>
      <c r="G242" s="856" t="str">
        <f>IF($B242="","",INDEX('All CCC'!G$7:G$846,MATCH(WatchList!$B242,'All CCC'!$B$7:$B$846,0)))</f>
        <v/>
      </c>
      <c r="H242" s="856" t="str">
        <f>IF($B242="","",INDEX('All CCC'!H$7:H$846,MATCH(WatchList!$B242,'All CCC'!$B$7:$B$846,0)))</f>
        <v/>
      </c>
      <c r="I242" s="856" t="str">
        <f>IF($B242="","",INDEX('All CCC'!I$7:I$846,MATCH(WatchList!$B242,'All CCC'!$B$7:$B$846,0)))</f>
        <v/>
      </c>
      <c r="J242" s="856" t="str">
        <f>IF($B242="","",INDEX('All CCC'!J$7:J$846,MATCH(WatchList!$B242,'All CCC'!$B$7:$B$846,0)))</f>
        <v/>
      </c>
      <c r="K242" s="856" t="str">
        <f>IF($B242="","",INDEX('All CCC'!K$7:K$846,MATCH(WatchList!$B242,'All CCC'!$B$7:$B$846,0)))</f>
        <v/>
      </c>
      <c r="L242" s="856" t="str">
        <f>IF($B242="","",INDEX('All CCC'!L$7:L$846,MATCH(WatchList!$B242,'All CCC'!$B$7:$B$846,0)))</f>
        <v/>
      </c>
      <c r="M242" s="856" t="str">
        <f>IF($B242="","",INDEX('All CCC'!M$7:M$846,MATCH(WatchList!$B242,'All CCC'!$B$7:$B$846,0)))</f>
        <v/>
      </c>
      <c r="N242" s="856" t="str">
        <f>IF($B242="","",INDEX('All CCC'!N$7:N$846,MATCH(WatchList!$B242,'All CCC'!$B$7:$B$846,0)))</f>
        <v/>
      </c>
      <c r="O242" s="856" t="str">
        <f>IF($B242="","",INDEX('All CCC'!O$7:O$846,MATCH(WatchList!$B242,'All CCC'!$B$7:$B$846,0)))</f>
        <v/>
      </c>
      <c r="P242" s="857" t="str">
        <f>IF($B242="","",INDEX('All CCC'!P$7:P$846,MATCH(WatchList!$B242,'All CCC'!$B$7:$B$846,0)))</f>
        <v/>
      </c>
      <c r="Q242" s="857" t="str">
        <f>IF($B242="","",INDEX('All CCC'!Q$7:Q$846,MATCH(WatchList!$B242,'All CCC'!$B$7:$B$846,0)))</f>
        <v/>
      </c>
      <c r="R242" s="856" t="str">
        <f>IF($B242="","",INDEX('All CCC'!R$7:R$846,MATCH(WatchList!$B242,'All CCC'!$B$7:$B$846,0)))</f>
        <v/>
      </c>
      <c r="S242" s="856" t="str">
        <f>IF($B242="","",INDEX('All CCC'!S$7:S$846,MATCH(WatchList!$B242,'All CCC'!$B$7:$B$846,0)))</f>
        <v/>
      </c>
      <c r="T242" s="856" t="str">
        <f>IF($B242="","",INDEX('All CCC'!T$7:T$846,MATCH(WatchList!$B242,'All CCC'!$B$7:$B$846,0)))</f>
        <v/>
      </c>
      <c r="U242" s="856" t="str">
        <f>IF($B242="","",INDEX('All CCC'!U$7:U$846,MATCH(WatchList!$B242,'All CCC'!$B$7:$B$846,0)))</f>
        <v/>
      </c>
      <c r="V242" s="856" t="str">
        <f>IF($B242="","",INDEX('All CCC'!V$7:V$846,MATCH(WatchList!$B242,'All CCC'!$B$7:$B$846,0)))</f>
        <v/>
      </c>
      <c r="W242" s="856" t="str">
        <f>IF($B242="","",INDEX('All CCC'!W$7:W$846,MATCH(WatchList!$B242,'All CCC'!$B$7:$B$846,0)))</f>
        <v/>
      </c>
      <c r="X242" s="856" t="str">
        <f>IF($B242="","",INDEX('All CCC'!X$7:X$846,MATCH(WatchList!$B242,'All CCC'!$B$7:$B$846,0)))</f>
        <v/>
      </c>
      <c r="Y242" s="856" t="str">
        <f>IF($B242="","",INDEX('All CCC'!Y$7:Y$846,MATCH(WatchList!$B242,'All CCC'!$B$7:$B$846,0)))</f>
        <v/>
      </c>
      <c r="Z242" s="856" t="str">
        <f>IF($B242="","",INDEX('All CCC'!Z$7:Z$846,MATCH(WatchList!$B242,'All CCC'!$B$7:$B$846,0)))</f>
        <v/>
      </c>
      <c r="AA242" s="856" t="str">
        <f>IF($B242="","",INDEX('All CCC'!AA$7:AA$846,MATCH(WatchList!$B242,'All CCC'!$B$7:$B$846,0)))</f>
        <v/>
      </c>
      <c r="AB242" s="856" t="str">
        <f>IF($B242="","",INDEX('All CCC'!AB$7:AB$846,MATCH(WatchList!$B242,'All CCC'!$B$7:$B$846,0)))</f>
        <v/>
      </c>
      <c r="AC242" s="856" t="str">
        <f>IF($B242="","",INDEX('All CCC'!AC$7:AC$846,MATCH(WatchList!$B242,'All CCC'!$B$7:$B$846,0)))</f>
        <v/>
      </c>
      <c r="AD242" s="856" t="str">
        <f>IF($B242="","",INDEX('All CCC'!AD$7:AD$846,MATCH(WatchList!$B242,'All CCC'!$B$7:$B$846,0)))</f>
        <v/>
      </c>
      <c r="AE242" s="856" t="str">
        <f>IF($B242="","",INDEX('All CCC'!AE$7:AE$846,MATCH(WatchList!$B242,'All CCC'!$B$7:$B$846,0)))</f>
        <v/>
      </c>
      <c r="AF242" s="856" t="str">
        <f>IF($B242="","",INDEX('All CCC'!AF$7:AF$846,MATCH(WatchList!$B242,'All CCC'!$B$7:$B$846,0)))</f>
        <v/>
      </c>
      <c r="AG242" s="856" t="str">
        <f>IF($B242="","",INDEX('All CCC'!AG$7:AG$846,MATCH(WatchList!$B242,'All CCC'!$B$7:$B$846,0)))</f>
        <v/>
      </c>
      <c r="AH242" s="856" t="str">
        <f>IF($B242="","",INDEX('All CCC'!AH$7:AH$846,MATCH(WatchList!$B242,'All CCC'!$B$7:$B$846,0)))</f>
        <v/>
      </c>
      <c r="AI242" s="856" t="str">
        <f>IF($B242="","",INDEX('All CCC'!AI$7:AI$846,MATCH(WatchList!$B242,'All CCC'!$B$7:$B$846,0)))</f>
        <v/>
      </c>
      <c r="AJ242" s="856" t="str">
        <f>IF($B242="","",INDEX('All CCC'!AJ$7:AJ$846,MATCH(WatchList!$B242,'All CCC'!$B$7:$B$846,0)))</f>
        <v/>
      </c>
      <c r="AK242" s="856" t="str">
        <f>IF($B242="","",INDEX('All CCC'!AK$7:AK$846,MATCH(WatchList!$B242,'All CCC'!$B$7:$B$846,0)))</f>
        <v/>
      </c>
      <c r="AL242" s="856" t="str">
        <f>IF($B242="","",INDEX('All CCC'!AL$7:AL$846,MATCH(WatchList!$B242,'All CCC'!$B$7:$B$846,0)))</f>
        <v/>
      </c>
      <c r="AM242" s="856" t="str">
        <f>IF($B242="","",INDEX('All CCC'!AM$7:AM$846,MATCH(WatchList!$B242,'All CCC'!$B$7:$B$846,0)))</f>
        <v/>
      </c>
      <c r="AN242" s="856" t="str">
        <f>IF($B242="","",INDEX('All CCC'!AN$7:AN$846,MATCH(WatchList!$B242,'All CCC'!$B$7:$B$846,0)))</f>
        <v/>
      </c>
      <c r="AO242" s="856" t="str">
        <f>IF($B242="","",INDEX('All CCC'!AO$7:AO$846,MATCH(WatchList!$B242,'All CCC'!$B$7:$B$846,0)))</f>
        <v/>
      </c>
      <c r="AP242" s="856" t="str">
        <f>IF($B242="","",INDEX('All CCC'!AP$7:AP$846,MATCH(WatchList!$B242,'All CCC'!$B$7:$B$846,0)))</f>
        <v/>
      </c>
      <c r="AQ242" s="856" t="str">
        <f>IF($B242="","",INDEX('All CCC'!AQ$7:AQ$846,MATCH(WatchList!$B242,'All CCC'!$B$7:$B$846,0)))</f>
        <v/>
      </c>
      <c r="AR242" s="856" t="str">
        <f>IF($B242="","",INDEX('All CCC'!AR$7:AR$846,MATCH(WatchList!$B242,'All CCC'!$B$7:$B$846,0)))</f>
        <v/>
      </c>
      <c r="AS242" s="856" t="str">
        <f>IF($B242="","",INDEX('All CCC'!AS$7:AS$846,MATCH(WatchList!$B242,'All CCC'!$B$7:$B$846,0)))</f>
        <v/>
      </c>
      <c r="AT242" s="856" t="str">
        <f>IF($B242="","",INDEX('All CCC'!AT$7:AT$846,MATCH(WatchList!$B242,'All CCC'!$B$7:$B$846,0)))</f>
        <v/>
      </c>
      <c r="AU242" s="856" t="str">
        <f>IF($B242="","",INDEX('All CCC'!AU$7:AU$846,MATCH(WatchList!$B242,'All CCC'!$B$7:$B$846,0)))</f>
        <v/>
      </c>
      <c r="AV242" s="856" t="str">
        <f>IF($B242="","",INDEX('All CCC'!AV$7:AV$846,MATCH(WatchList!$B242,'All CCC'!$B$7:$B$846,0)))</f>
        <v/>
      </c>
      <c r="AW242" s="856" t="str">
        <f>IF($B242="","",INDEX('All CCC'!AW$7:AW$846,MATCH(WatchList!$B242,'All CCC'!$B$7:$B$846,0)))</f>
        <v/>
      </c>
      <c r="AX242" s="856" t="str">
        <f>IF($B242="","",INDEX('All CCC'!AX$7:AX$846,MATCH(WatchList!$B242,'All CCC'!$B$7:$B$846,0)))</f>
        <v/>
      </c>
      <c r="AY242" s="856" t="str">
        <f>IF($B242="","",INDEX('All CCC'!AY$7:AY$846,MATCH(WatchList!$B242,'All CCC'!$B$7:$B$846,0)))</f>
        <v/>
      </c>
      <c r="AZ242" s="856" t="str">
        <f>IF($B242="","",INDEX('All CCC'!AZ$7:AZ$846,MATCH(WatchList!$B242,'All CCC'!$B$7:$B$846,0)))</f>
        <v/>
      </c>
      <c r="BA242" s="856" t="str">
        <f>IF($B242="","",INDEX('All CCC'!BA$7:BA$846,MATCH(WatchList!$B242,'All CCC'!$B$7:$B$846,0)))</f>
        <v/>
      </c>
      <c r="BB242" s="856" t="str">
        <f>IF($B242="","",INDEX('All CCC'!BB$7:BB$846,MATCH(WatchList!$B242,'All CCC'!$B$7:$B$846,0)))</f>
        <v/>
      </c>
      <c r="BC242" s="856" t="str">
        <f>IF($B242="","",INDEX('All CCC'!BC$7:BC$846,MATCH(WatchList!$B242,'All CCC'!$B$7:$B$846,0)))</f>
        <v/>
      </c>
      <c r="BD242" s="856" t="str">
        <f>IF($B242="","",INDEX('All CCC'!BD$7:BD$846,MATCH(WatchList!$B242,'All CCC'!$B$7:$B$846,0)))</f>
        <v/>
      </c>
      <c r="BE242" s="856" t="str">
        <f>IF($B242="","",INDEX('All CCC'!BE$7:BE$846,MATCH(WatchList!$B242,'All CCC'!$B$7:$B$846,0)))</f>
        <v/>
      </c>
      <c r="BF242" s="856" t="str">
        <f>IF($B242="","",INDEX('All CCC'!BF$7:BF$846,MATCH(WatchList!$B242,'All CCC'!$B$7:$B$846,0)))</f>
        <v/>
      </c>
      <c r="BG242" s="856" t="str">
        <f>IF($B242="","",INDEX('All CCC'!BG$7:BG$846,MATCH(WatchList!$B242,'All CCC'!$B$7:$B$846,0)))</f>
        <v/>
      </c>
    </row>
    <row r="243" spans="1:59" x14ac:dyDescent="0.2">
      <c r="A243" s="550" t="str">
        <f>IF($B243="","",INDEX('All CCC'!A$7:A$846,MATCH(WatchList!$B243,'All CCC'!$B$7:$B$846,0)))</f>
        <v/>
      </c>
      <c r="B243" s="31"/>
      <c r="C243" s="856" t="str">
        <f>IF($B243="","",INDEX('All CCC'!C$7:C$846,MATCH(WatchList!$B243,'All CCC'!$B$7:$B$846,0)))</f>
        <v/>
      </c>
      <c r="D243" s="856" t="str">
        <f>IF($B243="","",INDEX('All CCC'!D$7:D$846,MATCH(WatchList!$B243,'All CCC'!$B$7:$B$846,0)))</f>
        <v/>
      </c>
      <c r="E243" s="856" t="str">
        <f>IF($B243="","",INDEX('All CCC'!E$7:E$846,MATCH(WatchList!$B243,'All CCC'!$B$7:$B$846,0)))</f>
        <v/>
      </c>
      <c r="F243" s="856" t="str">
        <f>IF($B243="","",INDEX('All CCC'!F$7:F$846,MATCH(WatchList!$B243,'All CCC'!$B$7:$B$846,0)))</f>
        <v/>
      </c>
      <c r="G243" s="856" t="str">
        <f>IF($B243="","",INDEX('All CCC'!G$7:G$846,MATCH(WatchList!$B243,'All CCC'!$B$7:$B$846,0)))</f>
        <v/>
      </c>
      <c r="H243" s="856" t="str">
        <f>IF($B243="","",INDEX('All CCC'!H$7:H$846,MATCH(WatchList!$B243,'All CCC'!$B$7:$B$846,0)))</f>
        <v/>
      </c>
      <c r="I243" s="856" t="str">
        <f>IF($B243="","",INDEX('All CCC'!I$7:I$846,MATCH(WatchList!$B243,'All CCC'!$B$7:$B$846,0)))</f>
        <v/>
      </c>
      <c r="J243" s="856" t="str">
        <f>IF($B243="","",INDEX('All CCC'!J$7:J$846,MATCH(WatchList!$B243,'All CCC'!$B$7:$B$846,0)))</f>
        <v/>
      </c>
      <c r="K243" s="856" t="str">
        <f>IF($B243="","",INDEX('All CCC'!K$7:K$846,MATCH(WatchList!$B243,'All CCC'!$B$7:$B$846,0)))</f>
        <v/>
      </c>
      <c r="L243" s="856" t="str">
        <f>IF($B243="","",INDEX('All CCC'!L$7:L$846,MATCH(WatchList!$B243,'All CCC'!$B$7:$B$846,0)))</f>
        <v/>
      </c>
      <c r="M243" s="856" t="str">
        <f>IF($B243="","",INDEX('All CCC'!M$7:M$846,MATCH(WatchList!$B243,'All CCC'!$B$7:$B$846,0)))</f>
        <v/>
      </c>
      <c r="N243" s="856" t="str">
        <f>IF($B243="","",INDEX('All CCC'!N$7:N$846,MATCH(WatchList!$B243,'All CCC'!$B$7:$B$846,0)))</f>
        <v/>
      </c>
      <c r="O243" s="856" t="str">
        <f>IF($B243="","",INDEX('All CCC'!O$7:O$846,MATCH(WatchList!$B243,'All CCC'!$B$7:$B$846,0)))</f>
        <v/>
      </c>
      <c r="P243" s="857" t="str">
        <f>IF($B243="","",INDEX('All CCC'!P$7:P$846,MATCH(WatchList!$B243,'All CCC'!$B$7:$B$846,0)))</f>
        <v/>
      </c>
      <c r="Q243" s="857" t="str">
        <f>IF($B243="","",INDEX('All CCC'!Q$7:Q$846,MATCH(WatchList!$B243,'All CCC'!$B$7:$B$846,0)))</f>
        <v/>
      </c>
      <c r="R243" s="856" t="str">
        <f>IF($B243="","",INDEX('All CCC'!R$7:R$846,MATCH(WatchList!$B243,'All CCC'!$B$7:$B$846,0)))</f>
        <v/>
      </c>
      <c r="S243" s="856" t="str">
        <f>IF($B243="","",INDEX('All CCC'!S$7:S$846,MATCH(WatchList!$B243,'All CCC'!$B$7:$B$846,0)))</f>
        <v/>
      </c>
      <c r="T243" s="856" t="str">
        <f>IF($B243="","",INDEX('All CCC'!T$7:T$846,MATCH(WatchList!$B243,'All CCC'!$B$7:$B$846,0)))</f>
        <v/>
      </c>
      <c r="U243" s="856" t="str">
        <f>IF($B243="","",INDEX('All CCC'!U$7:U$846,MATCH(WatchList!$B243,'All CCC'!$B$7:$B$846,0)))</f>
        <v/>
      </c>
      <c r="V243" s="856" t="str">
        <f>IF($B243="","",INDEX('All CCC'!V$7:V$846,MATCH(WatchList!$B243,'All CCC'!$B$7:$B$846,0)))</f>
        <v/>
      </c>
      <c r="W243" s="856" t="str">
        <f>IF($B243="","",INDEX('All CCC'!W$7:W$846,MATCH(WatchList!$B243,'All CCC'!$B$7:$B$846,0)))</f>
        <v/>
      </c>
      <c r="X243" s="856" t="str">
        <f>IF($B243="","",INDEX('All CCC'!X$7:X$846,MATCH(WatchList!$B243,'All CCC'!$B$7:$B$846,0)))</f>
        <v/>
      </c>
      <c r="Y243" s="856" t="str">
        <f>IF($B243="","",INDEX('All CCC'!Y$7:Y$846,MATCH(WatchList!$B243,'All CCC'!$B$7:$B$846,0)))</f>
        <v/>
      </c>
      <c r="Z243" s="856" t="str">
        <f>IF($B243="","",INDEX('All CCC'!Z$7:Z$846,MATCH(WatchList!$B243,'All CCC'!$B$7:$B$846,0)))</f>
        <v/>
      </c>
      <c r="AA243" s="856" t="str">
        <f>IF($B243="","",INDEX('All CCC'!AA$7:AA$846,MATCH(WatchList!$B243,'All CCC'!$B$7:$B$846,0)))</f>
        <v/>
      </c>
      <c r="AB243" s="856" t="str">
        <f>IF($B243="","",INDEX('All CCC'!AB$7:AB$846,MATCH(WatchList!$B243,'All CCC'!$B$7:$B$846,0)))</f>
        <v/>
      </c>
      <c r="AC243" s="856" t="str">
        <f>IF($B243="","",INDEX('All CCC'!AC$7:AC$846,MATCH(WatchList!$B243,'All CCC'!$B$7:$B$846,0)))</f>
        <v/>
      </c>
      <c r="AD243" s="856" t="str">
        <f>IF($B243="","",INDEX('All CCC'!AD$7:AD$846,MATCH(WatchList!$B243,'All CCC'!$B$7:$B$846,0)))</f>
        <v/>
      </c>
      <c r="AE243" s="856" t="str">
        <f>IF($B243="","",INDEX('All CCC'!AE$7:AE$846,MATCH(WatchList!$B243,'All CCC'!$B$7:$B$846,0)))</f>
        <v/>
      </c>
      <c r="AF243" s="856" t="str">
        <f>IF($B243="","",INDEX('All CCC'!AF$7:AF$846,MATCH(WatchList!$B243,'All CCC'!$B$7:$B$846,0)))</f>
        <v/>
      </c>
      <c r="AG243" s="856" t="str">
        <f>IF($B243="","",INDEX('All CCC'!AG$7:AG$846,MATCH(WatchList!$B243,'All CCC'!$B$7:$B$846,0)))</f>
        <v/>
      </c>
      <c r="AH243" s="856" t="str">
        <f>IF($B243="","",INDEX('All CCC'!AH$7:AH$846,MATCH(WatchList!$B243,'All CCC'!$B$7:$B$846,0)))</f>
        <v/>
      </c>
      <c r="AI243" s="856" t="str">
        <f>IF($B243="","",INDEX('All CCC'!AI$7:AI$846,MATCH(WatchList!$B243,'All CCC'!$B$7:$B$846,0)))</f>
        <v/>
      </c>
      <c r="AJ243" s="856" t="str">
        <f>IF($B243="","",INDEX('All CCC'!AJ$7:AJ$846,MATCH(WatchList!$B243,'All CCC'!$B$7:$B$846,0)))</f>
        <v/>
      </c>
      <c r="AK243" s="856" t="str">
        <f>IF($B243="","",INDEX('All CCC'!AK$7:AK$846,MATCH(WatchList!$B243,'All CCC'!$B$7:$B$846,0)))</f>
        <v/>
      </c>
      <c r="AL243" s="856" t="str">
        <f>IF($B243="","",INDEX('All CCC'!AL$7:AL$846,MATCH(WatchList!$B243,'All CCC'!$B$7:$B$846,0)))</f>
        <v/>
      </c>
      <c r="AM243" s="856" t="str">
        <f>IF($B243="","",INDEX('All CCC'!AM$7:AM$846,MATCH(WatchList!$B243,'All CCC'!$B$7:$B$846,0)))</f>
        <v/>
      </c>
      <c r="AN243" s="856" t="str">
        <f>IF($B243="","",INDEX('All CCC'!AN$7:AN$846,MATCH(WatchList!$B243,'All CCC'!$B$7:$B$846,0)))</f>
        <v/>
      </c>
      <c r="AO243" s="856" t="str">
        <f>IF($B243="","",INDEX('All CCC'!AO$7:AO$846,MATCH(WatchList!$B243,'All CCC'!$B$7:$B$846,0)))</f>
        <v/>
      </c>
      <c r="AP243" s="856" t="str">
        <f>IF($B243="","",INDEX('All CCC'!AP$7:AP$846,MATCH(WatchList!$B243,'All CCC'!$B$7:$B$846,0)))</f>
        <v/>
      </c>
      <c r="AQ243" s="856" t="str">
        <f>IF($B243="","",INDEX('All CCC'!AQ$7:AQ$846,MATCH(WatchList!$B243,'All CCC'!$B$7:$B$846,0)))</f>
        <v/>
      </c>
      <c r="AR243" s="856" t="str">
        <f>IF($B243="","",INDEX('All CCC'!AR$7:AR$846,MATCH(WatchList!$B243,'All CCC'!$B$7:$B$846,0)))</f>
        <v/>
      </c>
      <c r="AS243" s="856" t="str">
        <f>IF($B243="","",INDEX('All CCC'!AS$7:AS$846,MATCH(WatchList!$B243,'All CCC'!$B$7:$B$846,0)))</f>
        <v/>
      </c>
      <c r="AT243" s="856" t="str">
        <f>IF($B243="","",INDEX('All CCC'!AT$7:AT$846,MATCH(WatchList!$B243,'All CCC'!$B$7:$B$846,0)))</f>
        <v/>
      </c>
      <c r="AU243" s="856" t="str">
        <f>IF($B243="","",INDEX('All CCC'!AU$7:AU$846,MATCH(WatchList!$B243,'All CCC'!$B$7:$B$846,0)))</f>
        <v/>
      </c>
      <c r="AV243" s="856" t="str">
        <f>IF($B243="","",INDEX('All CCC'!AV$7:AV$846,MATCH(WatchList!$B243,'All CCC'!$B$7:$B$846,0)))</f>
        <v/>
      </c>
      <c r="AW243" s="856" t="str">
        <f>IF($B243="","",INDEX('All CCC'!AW$7:AW$846,MATCH(WatchList!$B243,'All CCC'!$B$7:$B$846,0)))</f>
        <v/>
      </c>
      <c r="AX243" s="856" t="str">
        <f>IF($B243="","",INDEX('All CCC'!AX$7:AX$846,MATCH(WatchList!$B243,'All CCC'!$B$7:$B$846,0)))</f>
        <v/>
      </c>
      <c r="AY243" s="856" t="str">
        <f>IF($B243="","",INDEX('All CCC'!AY$7:AY$846,MATCH(WatchList!$B243,'All CCC'!$B$7:$B$846,0)))</f>
        <v/>
      </c>
      <c r="AZ243" s="856" t="str">
        <f>IF($B243="","",INDEX('All CCC'!AZ$7:AZ$846,MATCH(WatchList!$B243,'All CCC'!$B$7:$B$846,0)))</f>
        <v/>
      </c>
      <c r="BA243" s="856" t="str">
        <f>IF($B243="","",INDEX('All CCC'!BA$7:BA$846,MATCH(WatchList!$B243,'All CCC'!$B$7:$B$846,0)))</f>
        <v/>
      </c>
      <c r="BB243" s="856" t="str">
        <f>IF($B243="","",INDEX('All CCC'!BB$7:BB$846,MATCH(WatchList!$B243,'All CCC'!$B$7:$B$846,0)))</f>
        <v/>
      </c>
      <c r="BC243" s="856" t="str">
        <f>IF($B243="","",INDEX('All CCC'!BC$7:BC$846,MATCH(WatchList!$B243,'All CCC'!$B$7:$B$846,0)))</f>
        <v/>
      </c>
      <c r="BD243" s="856" t="str">
        <f>IF($B243="","",INDEX('All CCC'!BD$7:BD$846,MATCH(WatchList!$B243,'All CCC'!$B$7:$B$846,0)))</f>
        <v/>
      </c>
      <c r="BE243" s="856" t="str">
        <f>IF($B243="","",INDEX('All CCC'!BE$7:BE$846,MATCH(WatchList!$B243,'All CCC'!$B$7:$B$846,0)))</f>
        <v/>
      </c>
      <c r="BF243" s="856" t="str">
        <f>IF($B243="","",INDEX('All CCC'!BF$7:BF$846,MATCH(WatchList!$B243,'All CCC'!$B$7:$B$846,0)))</f>
        <v/>
      </c>
      <c r="BG243" s="856" t="str">
        <f>IF($B243="","",INDEX('All CCC'!BG$7:BG$846,MATCH(WatchList!$B243,'All CCC'!$B$7:$B$846,0)))</f>
        <v/>
      </c>
    </row>
    <row r="244" spans="1:59" x14ac:dyDescent="0.2">
      <c r="A244" s="550" t="str">
        <f>IF($B244="","",INDEX('All CCC'!A$7:A$846,MATCH(WatchList!$B244,'All CCC'!$B$7:$B$846,0)))</f>
        <v/>
      </c>
      <c r="B244" s="31"/>
      <c r="C244" s="856" t="str">
        <f>IF($B244="","",INDEX('All CCC'!C$7:C$846,MATCH(WatchList!$B244,'All CCC'!$B$7:$B$846,0)))</f>
        <v/>
      </c>
      <c r="D244" s="856" t="str">
        <f>IF($B244="","",INDEX('All CCC'!D$7:D$846,MATCH(WatchList!$B244,'All CCC'!$B$7:$B$846,0)))</f>
        <v/>
      </c>
      <c r="E244" s="856" t="str">
        <f>IF($B244="","",INDEX('All CCC'!E$7:E$846,MATCH(WatchList!$B244,'All CCC'!$B$7:$B$846,0)))</f>
        <v/>
      </c>
      <c r="F244" s="856" t="str">
        <f>IF($B244="","",INDEX('All CCC'!F$7:F$846,MATCH(WatchList!$B244,'All CCC'!$B$7:$B$846,0)))</f>
        <v/>
      </c>
      <c r="G244" s="856" t="str">
        <f>IF($B244="","",INDEX('All CCC'!G$7:G$846,MATCH(WatchList!$B244,'All CCC'!$B$7:$B$846,0)))</f>
        <v/>
      </c>
      <c r="H244" s="856" t="str">
        <f>IF($B244="","",INDEX('All CCC'!H$7:H$846,MATCH(WatchList!$B244,'All CCC'!$B$7:$B$846,0)))</f>
        <v/>
      </c>
      <c r="I244" s="856" t="str">
        <f>IF($B244="","",INDEX('All CCC'!I$7:I$846,MATCH(WatchList!$B244,'All CCC'!$B$7:$B$846,0)))</f>
        <v/>
      </c>
      <c r="J244" s="856" t="str">
        <f>IF($B244="","",INDEX('All CCC'!J$7:J$846,MATCH(WatchList!$B244,'All CCC'!$B$7:$B$846,0)))</f>
        <v/>
      </c>
      <c r="K244" s="856" t="str">
        <f>IF($B244="","",INDEX('All CCC'!K$7:K$846,MATCH(WatchList!$B244,'All CCC'!$B$7:$B$846,0)))</f>
        <v/>
      </c>
      <c r="L244" s="856" t="str">
        <f>IF($B244="","",INDEX('All CCC'!L$7:L$846,MATCH(WatchList!$B244,'All CCC'!$B$7:$B$846,0)))</f>
        <v/>
      </c>
      <c r="M244" s="856" t="str">
        <f>IF($B244="","",INDEX('All CCC'!M$7:M$846,MATCH(WatchList!$B244,'All CCC'!$B$7:$B$846,0)))</f>
        <v/>
      </c>
      <c r="N244" s="856" t="str">
        <f>IF($B244="","",INDEX('All CCC'!N$7:N$846,MATCH(WatchList!$B244,'All CCC'!$B$7:$B$846,0)))</f>
        <v/>
      </c>
      <c r="O244" s="856" t="str">
        <f>IF($B244="","",INDEX('All CCC'!O$7:O$846,MATCH(WatchList!$B244,'All CCC'!$B$7:$B$846,0)))</f>
        <v/>
      </c>
      <c r="P244" s="857" t="str">
        <f>IF($B244="","",INDEX('All CCC'!P$7:P$846,MATCH(WatchList!$B244,'All CCC'!$B$7:$B$846,0)))</f>
        <v/>
      </c>
      <c r="Q244" s="857" t="str">
        <f>IF($B244="","",INDEX('All CCC'!Q$7:Q$846,MATCH(WatchList!$B244,'All CCC'!$B$7:$B$846,0)))</f>
        <v/>
      </c>
      <c r="R244" s="856" t="str">
        <f>IF($B244="","",INDEX('All CCC'!R$7:R$846,MATCH(WatchList!$B244,'All CCC'!$B$7:$B$846,0)))</f>
        <v/>
      </c>
      <c r="S244" s="856" t="str">
        <f>IF($B244="","",INDEX('All CCC'!S$7:S$846,MATCH(WatchList!$B244,'All CCC'!$B$7:$B$846,0)))</f>
        <v/>
      </c>
      <c r="T244" s="856" t="str">
        <f>IF($B244="","",INDEX('All CCC'!T$7:T$846,MATCH(WatchList!$B244,'All CCC'!$B$7:$B$846,0)))</f>
        <v/>
      </c>
      <c r="U244" s="856" t="str">
        <f>IF($B244="","",INDEX('All CCC'!U$7:U$846,MATCH(WatchList!$B244,'All CCC'!$B$7:$B$846,0)))</f>
        <v/>
      </c>
      <c r="V244" s="856" t="str">
        <f>IF($B244="","",INDEX('All CCC'!V$7:V$846,MATCH(WatchList!$B244,'All CCC'!$B$7:$B$846,0)))</f>
        <v/>
      </c>
      <c r="W244" s="856" t="str">
        <f>IF($B244="","",INDEX('All CCC'!W$7:W$846,MATCH(WatchList!$B244,'All CCC'!$B$7:$B$846,0)))</f>
        <v/>
      </c>
      <c r="X244" s="856" t="str">
        <f>IF($B244="","",INDEX('All CCC'!X$7:X$846,MATCH(WatchList!$B244,'All CCC'!$B$7:$B$846,0)))</f>
        <v/>
      </c>
      <c r="Y244" s="856" t="str">
        <f>IF($B244="","",INDEX('All CCC'!Y$7:Y$846,MATCH(WatchList!$B244,'All CCC'!$B$7:$B$846,0)))</f>
        <v/>
      </c>
      <c r="Z244" s="856" t="str">
        <f>IF($B244="","",INDEX('All CCC'!Z$7:Z$846,MATCH(WatchList!$B244,'All CCC'!$B$7:$B$846,0)))</f>
        <v/>
      </c>
      <c r="AA244" s="856" t="str">
        <f>IF($B244="","",INDEX('All CCC'!AA$7:AA$846,MATCH(WatchList!$B244,'All CCC'!$B$7:$B$846,0)))</f>
        <v/>
      </c>
      <c r="AB244" s="856" t="str">
        <f>IF($B244="","",INDEX('All CCC'!AB$7:AB$846,MATCH(WatchList!$B244,'All CCC'!$B$7:$B$846,0)))</f>
        <v/>
      </c>
      <c r="AC244" s="856" t="str">
        <f>IF($B244="","",INDEX('All CCC'!AC$7:AC$846,MATCH(WatchList!$B244,'All CCC'!$B$7:$B$846,0)))</f>
        <v/>
      </c>
      <c r="AD244" s="856" t="str">
        <f>IF($B244="","",INDEX('All CCC'!AD$7:AD$846,MATCH(WatchList!$B244,'All CCC'!$B$7:$B$846,0)))</f>
        <v/>
      </c>
      <c r="AE244" s="856" t="str">
        <f>IF($B244="","",INDEX('All CCC'!AE$7:AE$846,MATCH(WatchList!$B244,'All CCC'!$B$7:$B$846,0)))</f>
        <v/>
      </c>
      <c r="AF244" s="856" t="str">
        <f>IF($B244="","",INDEX('All CCC'!AF$7:AF$846,MATCH(WatchList!$B244,'All CCC'!$B$7:$B$846,0)))</f>
        <v/>
      </c>
      <c r="AG244" s="856" t="str">
        <f>IF($B244="","",INDEX('All CCC'!AG$7:AG$846,MATCH(WatchList!$B244,'All CCC'!$B$7:$B$846,0)))</f>
        <v/>
      </c>
      <c r="AH244" s="856" t="str">
        <f>IF($B244="","",INDEX('All CCC'!AH$7:AH$846,MATCH(WatchList!$B244,'All CCC'!$B$7:$B$846,0)))</f>
        <v/>
      </c>
      <c r="AI244" s="856" t="str">
        <f>IF($B244="","",INDEX('All CCC'!AI$7:AI$846,MATCH(WatchList!$B244,'All CCC'!$B$7:$B$846,0)))</f>
        <v/>
      </c>
      <c r="AJ244" s="856" t="str">
        <f>IF($B244="","",INDEX('All CCC'!AJ$7:AJ$846,MATCH(WatchList!$B244,'All CCC'!$B$7:$B$846,0)))</f>
        <v/>
      </c>
      <c r="AK244" s="856" t="str">
        <f>IF($B244="","",INDEX('All CCC'!AK$7:AK$846,MATCH(WatchList!$B244,'All CCC'!$B$7:$B$846,0)))</f>
        <v/>
      </c>
      <c r="AL244" s="856" t="str">
        <f>IF($B244="","",INDEX('All CCC'!AL$7:AL$846,MATCH(WatchList!$B244,'All CCC'!$B$7:$B$846,0)))</f>
        <v/>
      </c>
      <c r="AM244" s="856" t="str">
        <f>IF($B244="","",INDEX('All CCC'!AM$7:AM$846,MATCH(WatchList!$B244,'All CCC'!$B$7:$B$846,0)))</f>
        <v/>
      </c>
      <c r="AN244" s="856" t="str">
        <f>IF($B244="","",INDEX('All CCC'!AN$7:AN$846,MATCH(WatchList!$B244,'All CCC'!$B$7:$B$846,0)))</f>
        <v/>
      </c>
      <c r="AO244" s="856" t="str">
        <f>IF($B244="","",INDEX('All CCC'!AO$7:AO$846,MATCH(WatchList!$B244,'All CCC'!$B$7:$B$846,0)))</f>
        <v/>
      </c>
      <c r="AP244" s="856" t="str">
        <f>IF($B244="","",INDEX('All CCC'!AP$7:AP$846,MATCH(WatchList!$B244,'All CCC'!$B$7:$B$846,0)))</f>
        <v/>
      </c>
      <c r="AQ244" s="856" t="str">
        <f>IF($B244="","",INDEX('All CCC'!AQ$7:AQ$846,MATCH(WatchList!$B244,'All CCC'!$B$7:$B$846,0)))</f>
        <v/>
      </c>
      <c r="AR244" s="856" t="str">
        <f>IF($B244="","",INDEX('All CCC'!AR$7:AR$846,MATCH(WatchList!$B244,'All CCC'!$B$7:$B$846,0)))</f>
        <v/>
      </c>
      <c r="AS244" s="856" t="str">
        <f>IF($B244="","",INDEX('All CCC'!AS$7:AS$846,MATCH(WatchList!$B244,'All CCC'!$B$7:$B$846,0)))</f>
        <v/>
      </c>
      <c r="AT244" s="856" t="str">
        <f>IF($B244="","",INDEX('All CCC'!AT$7:AT$846,MATCH(WatchList!$B244,'All CCC'!$B$7:$B$846,0)))</f>
        <v/>
      </c>
      <c r="AU244" s="856" t="str">
        <f>IF($B244="","",INDEX('All CCC'!AU$7:AU$846,MATCH(WatchList!$B244,'All CCC'!$B$7:$B$846,0)))</f>
        <v/>
      </c>
      <c r="AV244" s="856" t="str">
        <f>IF($B244="","",INDEX('All CCC'!AV$7:AV$846,MATCH(WatchList!$B244,'All CCC'!$B$7:$B$846,0)))</f>
        <v/>
      </c>
      <c r="AW244" s="856" t="str">
        <f>IF($B244="","",INDEX('All CCC'!AW$7:AW$846,MATCH(WatchList!$B244,'All CCC'!$B$7:$B$846,0)))</f>
        <v/>
      </c>
      <c r="AX244" s="856" t="str">
        <f>IF($B244="","",INDEX('All CCC'!AX$7:AX$846,MATCH(WatchList!$B244,'All CCC'!$B$7:$B$846,0)))</f>
        <v/>
      </c>
      <c r="AY244" s="856" t="str">
        <f>IF($B244="","",INDEX('All CCC'!AY$7:AY$846,MATCH(WatchList!$B244,'All CCC'!$B$7:$B$846,0)))</f>
        <v/>
      </c>
      <c r="AZ244" s="856" t="str">
        <f>IF($B244="","",INDEX('All CCC'!AZ$7:AZ$846,MATCH(WatchList!$B244,'All CCC'!$B$7:$B$846,0)))</f>
        <v/>
      </c>
      <c r="BA244" s="856" t="str">
        <f>IF($B244="","",INDEX('All CCC'!BA$7:BA$846,MATCH(WatchList!$B244,'All CCC'!$B$7:$B$846,0)))</f>
        <v/>
      </c>
      <c r="BB244" s="856" t="str">
        <f>IF($B244="","",INDEX('All CCC'!BB$7:BB$846,MATCH(WatchList!$B244,'All CCC'!$B$7:$B$846,0)))</f>
        <v/>
      </c>
      <c r="BC244" s="856" t="str">
        <f>IF($B244="","",INDEX('All CCC'!BC$7:BC$846,MATCH(WatchList!$B244,'All CCC'!$B$7:$B$846,0)))</f>
        <v/>
      </c>
      <c r="BD244" s="856" t="str">
        <f>IF($B244="","",INDEX('All CCC'!BD$7:BD$846,MATCH(WatchList!$B244,'All CCC'!$B$7:$B$846,0)))</f>
        <v/>
      </c>
      <c r="BE244" s="856" t="str">
        <f>IF($B244="","",INDEX('All CCC'!BE$7:BE$846,MATCH(WatchList!$B244,'All CCC'!$B$7:$B$846,0)))</f>
        <v/>
      </c>
      <c r="BF244" s="856" t="str">
        <f>IF($B244="","",INDEX('All CCC'!BF$7:BF$846,MATCH(WatchList!$B244,'All CCC'!$B$7:$B$846,0)))</f>
        <v/>
      </c>
      <c r="BG244" s="856" t="str">
        <f>IF($B244="","",INDEX('All CCC'!BG$7:BG$846,MATCH(WatchList!$B244,'All CCC'!$B$7:$B$846,0)))</f>
        <v/>
      </c>
    </row>
    <row r="245" spans="1:59" x14ac:dyDescent="0.2">
      <c r="A245" s="550" t="str">
        <f>IF($B245="","",INDEX('All CCC'!A$7:A$846,MATCH(WatchList!$B245,'All CCC'!$B$7:$B$846,0)))</f>
        <v/>
      </c>
      <c r="B245" s="31"/>
      <c r="C245" s="856" t="str">
        <f>IF($B245="","",INDEX('All CCC'!C$7:C$846,MATCH(WatchList!$B245,'All CCC'!$B$7:$B$846,0)))</f>
        <v/>
      </c>
      <c r="D245" s="856" t="str">
        <f>IF($B245="","",INDEX('All CCC'!D$7:D$846,MATCH(WatchList!$B245,'All CCC'!$B$7:$B$846,0)))</f>
        <v/>
      </c>
      <c r="E245" s="856" t="str">
        <f>IF($B245="","",INDEX('All CCC'!E$7:E$846,MATCH(WatchList!$B245,'All CCC'!$B$7:$B$846,0)))</f>
        <v/>
      </c>
      <c r="F245" s="856" t="str">
        <f>IF($B245="","",INDEX('All CCC'!F$7:F$846,MATCH(WatchList!$B245,'All CCC'!$B$7:$B$846,0)))</f>
        <v/>
      </c>
      <c r="G245" s="856" t="str">
        <f>IF($B245="","",INDEX('All CCC'!G$7:G$846,MATCH(WatchList!$B245,'All CCC'!$B$7:$B$846,0)))</f>
        <v/>
      </c>
      <c r="H245" s="856" t="str">
        <f>IF($B245="","",INDEX('All CCC'!H$7:H$846,MATCH(WatchList!$B245,'All CCC'!$B$7:$B$846,0)))</f>
        <v/>
      </c>
      <c r="I245" s="856" t="str">
        <f>IF($B245="","",INDEX('All CCC'!I$7:I$846,MATCH(WatchList!$B245,'All CCC'!$B$7:$B$846,0)))</f>
        <v/>
      </c>
      <c r="J245" s="856" t="str">
        <f>IF($B245="","",INDEX('All CCC'!J$7:J$846,MATCH(WatchList!$B245,'All CCC'!$B$7:$B$846,0)))</f>
        <v/>
      </c>
      <c r="K245" s="856" t="str">
        <f>IF($B245="","",INDEX('All CCC'!K$7:K$846,MATCH(WatchList!$B245,'All CCC'!$B$7:$B$846,0)))</f>
        <v/>
      </c>
      <c r="L245" s="856" t="str">
        <f>IF($B245="","",INDEX('All CCC'!L$7:L$846,MATCH(WatchList!$B245,'All CCC'!$B$7:$B$846,0)))</f>
        <v/>
      </c>
      <c r="M245" s="856" t="str">
        <f>IF($B245="","",INDEX('All CCC'!M$7:M$846,MATCH(WatchList!$B245,'All CCC'!$B$7:$B$846,0)))</f>
        <v/>
      </c>
      <c r="N245" s="856" t="str">
        <f>IF($B245="","",INDEX('All CCC'!N$7:N$846,MATCH(WatchList!$B245,'All CCC'!$B$7:$B$846,0)))</f>
        <v/>
      </c>
      <c r="O245" s="856" t="str">
        <f>IF($B245="","",INDEX('All CCC'!O$7:O$846,MATCH(WatchList!$B245,'All CCC'!$B$7:$B$846,0)))</f>
        <v/>
      </c>
      <c r="P245" s="857" t="str">
        <f>IF($B245="","",INDEX('All CCC'!P$7:P$846,MATCH(WatchList!$B245,'All CCC'!$B$7:$B$846,0)))</f>
        <v/>
      </c>
      <c r="Q245" s="857" t="str">
        <f>IF($B245="","",INDEX('All CCC'!Q$7:Q$846,MATCH(WatchList!$B245,'All CCC'!$B$7:$B$846,0)))</f>
        <v/>
      </c>
      <c r="R245" s="856" t="str">
        <f>IF($B245="","",INDEX('All CCC'!R$7:R$846,MATCH(WatchList!$B245,'All CCC'!$B$7:$B$846,0)))</f>
        <v/>
      </c>
      <c r="S245" s="856" t="str">
        <f>IF($B245="","",INDEX('All CCC'!S$7:S$846,MATCH(WatchList!$B245,'All CCC'!$B$7:$B$846,0)))</f>
        <v/>
      </c>
      <c r="T245" s="856" t="str">
        <f>IF($B245="","",INDEX('All CCC'!T$7:T$846,MATCH(WatchList!$B245,'All CCC'!$B$7:$B$846,0)))</f>
        <v/>
      </c>
      <c r="U245" s="856" t="str">
        <f>IF($B245="","",INDEX('All CCC'!U$7:U$846,MATCH(WatchList!$B245,'All CCC'!$B$7:$B$846,0)))</f>
        <v/>
      </c>
      <c r="V245" s="856" t="str">
        <f>IF($B245="","",INDEX('All CCC'!V$7:V$846,MATCH(WatchList!$B245,'All CCC'!$B$7:$B$846,0)))</f>
        <v/>
      </c>
      <c r="W245" s="856" t="str">
        <f>IF($B245="","",INDEX('All CCC'!W$7:W$846,MATCH(WatchList!$B245,'All CCC'!$B$7:$B$846,0)))</f>
        <v/>
      </c>
      <c r="X245" s="856" t="str">
        <f>IF($B245="","",INDEX('All CCC'!X$7:X$846,MATCH(WatchList!$B245,'All CCC'!$B$7:$B$846,0)))</f>
        <v/>
      </c>
      <c r="Y245" s="856" t="str">
        <f>IF($B245="","",INDEX('All CCC'!Y$7:Y$846,MATCH(WatchList!$B245,'All CCC'!$B$7:$B$846,0)))</f>
        <v/>
      </c>
      <c r="Z245" s="856" t="str">
        <f>IF($B245="","",INDEX('All CCC'!Z$7:Z$846,MATCH(WatchList!$B245,'All CCC'!$B$7:$B$846,0)))</f>
        <v/>
      </c>
      <c r="AA245" s="856" t="str">
        <f>IF($B245="","",INDEX('All CCC'!AA$7:AA$846,MATCH(WatchList!$B245,'All CCC'!$B$7:$B$846,0)))</f>
        <v/>
      </c>
      <c r="AB245" s="856" t="str">
        <f>IF($B245="","",INDEX('All CCC'!AB$7:AB$846,MATCH(WatchList!$B245,'All CCC'!$B$7:$B$846,0)))</f>
        <v/>
      </c>
      <c r="AC245" s="856" t="str">
        <f>IF($B245="","",INDEX('All CCC'!AC$7:AC$846,MATCH(WatchList!$B245,'All CCC'!$B$7:$B$846,0)))</f>
        <v/>
      </c>
      <c r="AD245" s="856" t="str">
        <f>IF($B245="","",INDEX('All CCC'!AD$7:AD$846,MATCH(WatchList!$B245,'All CCC'!$B$7:$B$846,0)))</f>
        <v/>
      </c>
      <c r="AE245" s="856" t="str">
        <f>IF($B245="","",INDEX('All CCC'!AE$7:AE$846,MATCH(WatchList!$B245,'All CCC'!$B$7:$B$846,0)))</f>
        <v/>
      </c>
      <c r="AF245" s="856" t="str">
        <f>IF($B245="","",INDEX('All CCC'!AF$7:AF$846,MATCH(WatchList!$B245,'All CCC'!$B$7:$B$846,0)))</f>
        <v/>
      </c>
      <c r="AG245" s="856" t="str">
        <f>IF($B245="","",INDEX('All CCC'!AG$7:AG$846,MATCH(WatchList!$B245,'All CCC'!$B$7:$B$846,0)))</f>
        <v/>
      </c>
      <c r="AH245" s="856" t="str">
        <f>IF($B245="","",INDEX('All CCC'!AH$7:AH$846,MATCH(WatchList!$B245,'All CCC'!$B$7:$B$846,0)))</f>
        <v/>
      </c>
      <c r="AI245" s="856" t="str">
        <f>IF($B245="","",INDEX('All CCC'!AI$7:AI$846,MATCH(WatchList!$B245,'All CCC'!$B$7:$B$846,0)))</f>
        <v/>
      </c>
      <c r="AJ245" s="856" t="str">
        <f>IF($B245="","",INDEX('All CCC'!AJ$7:AJ$846,MATCH(WatchList!$B245,'All CCC'!$B$7:$B$846,0)))</f>
        <v/>
      </c>
      <c r="AK245" s="856" t="str">
        <f>IF($B245="","",INDEX('All CCC'!AK$7:AK$846,MATCH(WatchList!$B245,'All CCC'!$B$7:$B$846,0)))</f>
        <v/>
      </c>
      <c r="AL245" s="856" t="str">
        <f>IF($B245="","",INDEX('All CCC'!AL$7:AL$846,MATCH(WatchList!$B245,'All CCC'!$B$7:$B$846,0)))</f>
        <v/>
      </c>
      <c r="AM245" s="856" t="str">
        <f>IF($B245="","",INDEX('All CCC'!AM$7:AM$846,MATCH(WatchList!$B245,'All CCC'!$B$7:$B$846,0)))</f>
        <v/>
      </c>
      <c r="AN245" s="856" t="str">
        <f>IF($B245="","",INDEX('All CCC'!AN$7:AN$846,MATCH(WatchList!$B245,'All CCC'!$B$7:$B$846,0)))</f>
        <v/>
      </c>
      <c r="AO245" s="856" t="str">
        <f>IF($B245="","",INDEX('All CCC'!AO$7:AO$846,MATCH(WatchList!$B245,'All CCC'!$B$7:$B$846,0)))</f>
        <v/>
      </c>
      <c r="AP245" s="856" t="str">
        <f>IF($B245="","",INDEX('All CCC'!AP$7:AP$846,MATCH(WatchList!$B245,'All CCC'!$B$7:$B$846,0)))</f>
        <v/>
      </c>
      <c r="AQ245" s="856" t="str">
        <f>IF($B245="","",INDEX('All CCC'!AQ$7:AQ$846,MATCH(WatchList!$B245,'All CCC'!$B$7:$B$846,0)))</f>
        <v/>
      </c>
      <c r="AR245" s="856" t="str">
        <f>IF($B245="","",INDEX('All CCC'!AR$7:AR$846,MATCH(WatchList!$B245,'All CCC'!$B$7:$B$846,0)))</f>
        <v/>
      </c>
      <c r="AS245" s="856" t="str">
        <f>IF($B245="","",INDEX('All CCC'!AS$7:AS$846,MATCH(WatchList!$B245,'All CCC'!$B$7:$B$846,0)))</f>
        <v/>
      </c>
      <c r="AT245" s="856" t="str">
        <f>IF($B245="","",INDEX('All CCC'!AT$7:AT$846,MATCH(WatchList!$B245,'All CCC'!$B$7:$B$846,0)))</f>
        <v/>
      </c>
      <c r="AU245" s="856" t="str">
        <f>IF($B245="","",INDEX('All CCC'!AU$7:AU$846,MATCH(WatchList!$B245,'All CCC'!$B$7:$B$846,0)))</f>
        <v/>
      </c>
      <c r="AV245" s="856" t="str">
        <f>IF($B245="","",INDEX('All CCC'!AV$7:AV$846,MATCH(WatchList!$B245,'All CCC'!$B$7:$B$846,0)))</f>
        <v/>
      </c>
      <c r="AW245" s="856" t="str">
        <f>IF($B245="","",INDEX('All CCC'!AW$7:AW$846,MATCH(WatchList!$B245,'All CCC'!$B$7:$B$846,0)))</f>
        <v/>
      </c>
      <c r="AX245" s="856" t="str">
        <f>IF($B245="","",INDEX('All CCC'!AX$7:AX$846,MATCH(WatchList!$B245,'All CCC'!$B$7:$B$846,0)))</f>
        <v/>
      </c>
      <c r="AY245" s="856" t="str">
        <f>IF($B245="","",INDEX('All CCC'!AY$7:AY$846,MATCH(WatchList!$B245,'All CCC'!$B$7:$B$846,0)))</f>
        <v/>
      </c>
      <c r="AZ245" s="856" t="str">
        <f>IF($B245="","",INDEX('All CCC'!AZ$7:AZ$846,MATCH(WatchList!$B245,'All CCC'!$B$7:$B$846,0)))</f>
        <v/>
      </c>
      <c r="BA245" s="856" t="str">
        <f>IF($B245="","",INDEX('All CCC'!BA$7:BA$846,MATCH(WatchList!$B245,'All CCC'!$B$7:$B$846,0)))</f>
        <v/>
      </c>
      <c r="BB245" s="856" t="str">
        <f>IF($B245="","",INDEX('All CCC'!BB$7:BB$846,MATCH(WatchList!$B245,'All CCC'!$B$7:$B$846,0)))</f>
        <v/>
      </c>
      <c r="BC245" s="856" t="str">
        <f>IF($B245="","",INDEX('All CCC'!BC$7:BC$846,MATCH(WatchList!$B245,'All CCC'!$B$7:$B$846,0)))</f>
        <v/>
      </c>
      <c r="BD245" s="856" t="str">
        <f>IF($B245="","",INDEX('All CCC'!BD$7:BD$846,MATCH(WatchList!$B245,'All CCC'!$B$7:$B$846,0)))</f>
        <v/>
      </c>
      <c r="BE245" s="856" t="str">
        <f>IF($B245="","",INDEX('All CCC'!BE$7:BE$846,MATCH(WatchList!$B245,'All CCC'!$B$7:$B$846,0)))</f>
        <v/>
      </c>
      <c r="BF245" s="856" t="str">
        <f>IF($B245="","",INDEX('All CCC'!BF$7:BF$846,MATCH(WatchList!$B245,'All CCC'!$B$7:$B$846,0)))</f>
        <v/>
      </c>
      <c r="BG245" s="856" t="str">
        <f>IF($B245="","",INDEX('All CCC'!BG$7:BG$846,MATCH(WatchList!$B245,'All CCC'!$B$7:$B$846,0)))</f>
        <v/>
      </c>
    </row>
    <row r="246" spans="1:59" x14ac:dyDescent="0.2">
      <c r="A246" s="550" t="str">
        <f>IF($B246="","",INDEX('All CCC'!A$7:A$846,MATCH(WatchList!$B246,'All CCC'!$B$7:$B$846,0)))</f>
        <v/>
      </c>
      <c r="B246" s="31"/>
      <c r="C246" s="856" t="str">
        <f>IF($B246="","",INDEX('All CCC'!C$7:C$846,MATCH(WatchList!$B246,'All CCC'!$B$7:$B$846,0)))</f>
        <v/>
      </c>
      <c r="D246" s="856" t="str">
        <f>IF($B246="","",INDEX('All CCC'!D$7:D$846,MATCH(WatchList!$B246,'All CCC'!$B$7:$B$846,0)))</f>
        <v/>
      </c>
      <c r="E246" s="856" t="str">
        <f>IF($B246="","",INDEX('All CCC'!E$7:E$846,MATCH(WatchList!$B246,'All CCC'!$B$7:$B$846,0)))</f>
        <v/>
      </c>
      <c r="F246" s="856" t="str">
        <f>IF($B246="","",INDEX('All CCC'!F$7:F$846,MATCH(WatchList!$B246,'All CCC'!$B$7:$B$846,0)))</f>
        <v/>
      </c>
      <c r="G246" s="856" t="str">
        <f>IF($B246="","",INDEX('All CCC'!G$7:G$846,MATCH(WatchList!$B246,'All CCC'!$B$7:$B$846,0)))</f>
        <v/>
      </c>
      <c r="H246" s="856" t="str">
        <f>IF($B246="","",INDEX('All CCC'!H$7:H$846,MATCH(WatchList!$B246,'All CCC'!$B$7:$B$846,0)))</f>
        <v/>
      </c>
      <c r="I246" s="856" t="str">
        <f>IF($B246="","",INDEX('All CCC'!I$7:I$846,MATCH(WatchList!$B246,'All CCC'!$B$7:$B$846,0)))</f>
        <v/>
      </c>
      <c r="J246" s="856" t="str">
        <f>IF($B246="","",INDEX('All CCC'!J$7:J$846,MATCH(WatchList!$B246,'All CCC'!$B$7:$B$846,0)))</f>
        <v/>
      </c>
      <c r="K246" s="856" t="str">
        <f>IF($B246="","",INDEX('All CCC'!K$7:K$846,MATCH(WatchList!$B246,'All CCC'!$B$7:$B$846,0)))</f>
        <v/>
      </c>
      <c r="L246" s="856" t="str">
        <f>IF($B246="","",INDEX('All CCC'!L$7:L$846,MATCH(WatchList!$B246,'All CCC'!$B$7:$B$846,0)))</f>
        <v/>
      </c>
      <c r="M246" s="856" t="str">
        <f>IF($B246="","",INDEX('All CCC'!M$7:M$846,MATCH(WatchList!$B246,'All CCC'!$B$7:$B$846,0)))</f>
        <v/>
      </c>
      <c r="N246" s="856" t="str">
        <f>IF($B246="","",INDEX('All CCC'!N$7:N$846,MATCH(WatchList!$B246,'All CCC'!$B$7:$B$846,0)))</f>
        <v/>
      </c>
      <c r="O246" s="856" t="str">
        <f>IF($B246="","",INDEX('All CCC'!O$7:O$846,MATCH(WatchList!$B246,'All CCC'!$B$7:$B$846,0)))</f>
        <v/>
      </c>
      <c r="P246" s="857" t="str">
        <f>IF($B246="","",INDEX('All CCC'!P$7:P$846,MATCH(WatchList!$B246,'All CCC'!$B$7:$B$846,0)))</f>
        <v/>
      </c>
      <c r="Q246" s="857" t="str">
        <f>IF($B246="","",INDEX('All CCC'!Q$7:Q$846,MATCH(WatchList!$B246,'All CCC'!$B$7:$B$846,0)))</f>
        <v/>
      </c>
      <c r="R246" s="856" t="str">
        <f>IF($B246="","",INDEX('All CCC'!R$7:R$846,MATCH(WatchList!$B246,'All CCC'!$B$7:$B$846,0)))</f>
        <v/>
      </c>
      <c r="S246" s="856" t="str">
        <f>IF($B246="","",INDEX('All CCC'!S$7:S$846,MATCH(WatchList!$B246,'All CCC'!$B$7:$B$846,0)))</f>
        <v/>
      </c>
      <c r="T246" s="856" t="str">
        <f>IF($B246="","",INDEX('All CCC'!T$7:T$846,MATCH(WatchList!$B246,'All CCC'!$B$7:$B$846,0)))</f>
        <v/>
      </c>
      <c r="U246" s="856" t="str">
        <f>IF($B246="","",INDEX('All CCC'!U$7:U$846,MATCH(WatchList!$B246,'All CCC'!$B$7:$B$846,0)))</f>
        <v/>
      </c>
      <c r="V246" s="856" t="str">
        <f>IF($B246="","",INDEX('All CCC'!V$7:V$846,MATCH(WatchList!$B246,'All CCC'!$B$7:$B$846,0)))</f>
        <v/>
      </c>
      <c r="W246" s="856" t="str">
        <f>IF($B246="","",INDEX('All CCC'!W$7:W$846,MATCH(WatchList!$B246,'All CCC'!$B$7:$B$846,0)))</f>
        <v/>
      </c>
      <c r="X246" s="856" t="str">
        <f>IF($B246="","",INDEX('All CCC'!X$7:X$846,MATCH(WatchList!$B246,'All CCC'!$B$7:$B$846,0)))</f>
        <v/>
      </c>
      <c r="Y246" s="856" t="str">
        <f>IF($B246="","",INDEX('All CCC'!Y$7:Y$846,MATCH(WatchList!$B246,'All CCC'!$B$7:$B$846,0)))</f>
        <v/>
      </c>
      <c r="Z246" s="856" t="str">
        <f>IF($B246="","",INDEX('All CCC'!Z$7:Z$846,MATCH(WatchList!$B246,'All CCC'!$B$7:$B$846,0)))</f>
        <v/>
      </c>
      <c r="AA246" s="856" t="str">
        <f>IF($B246="","",INDEX('All CCC'!AA$7:AA$846,MATCH(WatchList!$B246,'All CCC'!$B$7:$B$846,0)))</f>
        <v/>
      </c>
      <c r="AB246" s="856" t="str">
        <f>IF($B246="","",INDEX('All CCC'!AB$7:AB$846,MATCH(WatchList!$B246,'All CCC'!$B$7:$B$846,0)))</f>
        <v/>
      </c>
      <c r="AC246" s="856" t="str">
        <f>IF($B246="","",INDEX('All CCC'!AC$7:AC$846,MATCH(WatchList!$B246,'All CCC'!$B$7:$B$846,0)))</f>
        <v/>
      </c>
      <c r="AD246" s="856" t="str">
        <f>IF($B246="","",INDEX('All CCC'!AD$7:AD$846,MATCH(WatchList!$B246,'All CCC'!$B$7:$B$846,0)))</f>
        <v/>
      </c>
      <c r="AE246" s="856" t="str">
        <f>IF($B246="","",INDEX('All CCC'!AE$7:AE$846,MATCH(WatchList!$B246,'All CCC'!$B$7:$B$846,0)))</f>
        <v/>
      </c>
      <c r="AF246" s="856" t="str">
        <f>IF($B246="","",INDEX('All CCC'!AF$7:AF$846,MATCH(WatchList!$B246,'All CCC'!$B$7:$B$846,0)))</f>
        <v/>
      </c>
      <c r="AG246" s="856" t="str">
        <f>IF($B246="","",INDEX('All CCC'!AG$7:AG$846,MATCH(WatchList!$B246,'All CCC'!$B$7:$B$846,0)))</f>
        <v/>
      </c>
      <c r="AH246" s="856" t="str">
        <f>IF($B246="","",INDEX('All CCC'!AH$7:AH$846,MATCH(WatchList!$B246,'All CCC'!$B$7:$B$846,0)))</f>
        <v/>
      </c>
      <c r="AI246" s="856" t="str">
        <f>IF($B246="","",INDEX('All CCC'!AI$7:AI$846,MATCH(WatchList!$B246,'All CCC'!$B$7:$B$846,0)))</f>
        <v/>
      </c>
      <c r="AJ246" s="856" t="str">
        <f>IF($B246="","",INDEX('All CCC'!AJ$7:AJ$846,MATCH(WatchList!$B246,'All CCC'!$B$7:$B$846,0)))</f>
        <v/>
      </c>
      <c r="AK246" s="856" t="str">
        <f>IF($B246="","",INDEX('All CCC'!AK$7:AK$846,MATCH(WatchList!$B246,'All CCC'!$B$7:$B$846,0)))</f>
        <v/>
      </c>
      <c r="AL246" s="856" t="str">
        <f>IF($B246="","",INDEX('All CCC'!AL$7:AL$846,MATCH(WatchList!$B246,'All CCC'!$B$7:$B$846,0)))</f>
        <v/>
      </c>
      <c r="AM246" s="856" t="str">
        <f>IF($B246="","",INDEX('All CCC'!AM$7:AM$846,MATCH(WatchList!$B246,'All CCC'!$B$7:$B$846,0)))</f>
        <v/>
      </c>
      <c r="AN246" s="856" t="str">
        <f>IF($B246="","",INDEX('All CCC'!AN$7:AN$846,MATCH(WatchList!$B246,'All CCC'!$B$7:$B$846,0)))</f>
        <v/>
      </c>
      <c r="AO246" s="856" t="str">
        <f>IF($B246="","",INDEX('All CCC'!AO$7:AO$846,MATCH(WatchList!$B246,'All CCC'!$B$7:$B$846,0)))</f>
        <v/>
      </c>
      <c r="AP246" s="856" t="str">
        <f>IF($B246="","",INDEX('All CCC'!AP$7:AP$846,MATCH(WatchList!$B246,'All CCC'!$B$7:$B$846,0)))</f>
        <v/>
      </c>
      <c r="AQ246" s="856" t="str">
        <f>IF($B246="","",INDEX('All CCC'!AQ$7:AQ$846,MATCH(WatchList!$B246,'All CCC'!$B$7:$B$846,0)))</f>
        <v/>
      </c>
      <c r="AR246" s="856" t="str">
        <f>IF($B246="","",INDEX('All CCC'!AR$7:AR$846,MATCH(WatchList!$B246,'All CCC'!$B$7:$B$846,0)))</f>
        <v/>
      </c>
      <c r="AS246" s="856" t="str">
        <f>IF($B246="","",INDEX('All CCC'!AS$7:AS$846,MATCH(WatchList!$B246,'All CCC'!$B$7:$B$846,0)))</f>
        <v/>
      </c>
      <c r="AT246" s="856" t="str">
        <f>IF($B246="","",INDEX('All CCC'!AT$7:AT$846,MATCH(WatchList!$B246,'All CCC'!$B$7:$B$846,0)))</f>
        <v/>
      </c>
      <c r="AU246" s="856" t="str">
        <f>IF($B246="","",INDEX('All CCC'!AU$7:AU$846,MATCH(WatchList!$B246,'All CCC'!$B$7:$B$846,0)))</f>
        <v/>
      </c>
      <c r="AV246" s="856" t="str">
        <f>IF($B246="","",INDEX('All CCC'!AV$7:AV$846,MATCH(WatchList!$B246,'All CCC'!$B$7:$B$846,0)))</f>
        <v/>
      </c>
      <c r="AW246" s="856" t="str">
        <f>IF($B246="","",INDEX('All CCC'!AW$7:AW$846,MATCH(WatchList!$B246,'All CCC'!$B$7:$B$846,0)))</f>
        <v/>
      </c>
      <c r="AX246" s="856" t="str">
        <f>IF($B246="","",INDEX('All CCC'!AX$7:AX$846,MATCH(WatchList!$B246,'All CCC'!$B$7:$B$846,0)))</f>
        <v/>
      </c>
      <c r="AY246" s="856" t="str">
        <f>IF($B246="","",INDEX('All CCC'!AY$7:AY$846,MATCH(WatchList!$B246,'All CCC'!$B$7:$B$846,0)))</f>
        <v/>
      </c>
      <c r="AZ246" s="856" t="str">
        <f>IF($B246="","",INDEX('All CCC'!AZ$7:AZ$846,MATCH(WatchList!$B246,'All CCC'!$B$7:$B$846,0)))</f>
        <v/>
      </c>
      <c r="BA246" s="856" t="str">
        <f>IF($B246="","",INDEX('All CCC'!BA$7:BA$846,MATCH(WatchList!$B246,'All CCC'!$B$7:$B$846,0)))</f>
        <v/>
      </c>
      <c r="BB246" s="856" t="str">
        <f>IF($B246="","",INDEX('All CCC'!BB$7:BB$846,MATCH(WatchList!$B246,'All CCC'!$B$7:$B$846,0)))</f>
        <v/>
      </c>
      <c r="BC246" s="856" t="str">
        <f>IF($B246="","",INDEX('All CCC'!BC$7:BC$846,MATCH(WatchList!$B246,'All CCC'!$B$7:$B$846,0)))</f>
        <v/>
      </c>
      <c r="BD246" s="856" t="str">
        <f>IF($B246="","",INDEX('All CCC'!BD$7:BD$846,MATCH(WatchList!$B246,'All CCC'!$B$7:$B$846,0)))</f>
        <v/>
      </c>
      <c r="BE246" s="856" t="str">
        <f>IF($B246="","",INDEX('All CCC'!BE$7:BE$846,MATCH(WatchList!$B246,'All CCC'!$B$7:$B$846,0)))</f>
        <v/>
      </c>
      <c r="BF246" s="856" t="str">
        <f>IF($B246="","",INDEX('All CCC'!BF$7:BF$846,MATCH(WatchList!$B246,'All CCC'!$B$7:$B$846,0)))</f>
        <v/>
      </c>
      <c r="BG246" s="856" t="str">
        <f>IF($B246="","",INDEX('All CCC'!BG$7:BG$846,MATCH(WatchList!$B246,'All CCC'!$B$7:$B$846,0)))</f>
        <v/>
      </c>
    </row>
    <row r="247" spans="1:59" x14ac:dyDescent="0.2">
      <c r="A247" s="550" t="str">
        <f>IF($B247="","",INDEX('All CCC'!A$7:A$846,MATCH(WatchList!$B247,'All CCC'!$B$7:$B$846,0)))</f>
        <v/>
      </c>
      <c r="B247" s="31"/>
      <c r="C247" s="856" t="str">
        <f>IF($B247="","",INDEX('All CCC'!C$7:C$846,MATCH(WatchList!$B247,'All CCC'!$B$7:$B$846,0)))</f>
        <v/>
      </c>
      <c r="D247" s="856" t="str">
        <f>IF($B247="","",INDEX('All CCC'!D$7:D$846,MATCH(WatchList!$B247,'All CCC'!$B$7:$B$846,0)))</f>
        <v/>
      </c>
      <c r="E247" s="856" t="str">
        <f>IF($B247="","",INDEX('All CCC'!E$7:E$846,MATCH(WatchList!$B247,'All CCC'!$B$7:$B$846,0)))</f>
        <v/>
      </c>
      <c r="F247" s="856" t="str">
        <f>IF($B247="","",INDEX('All CCC'!F$7:F$846,MATCH(WatchList!$B247,'All CCC'!$B$7:$B$846,0)))</f>
        <v/>
      </c>
      <c r="G247" s="856" t="str">
        <f>IF($B247="","",INDEX('All CCC'!G$7:G$846,MATCH(WatchList!$B247,'All CCC'!$B$7:$B$846,0)))</f>
        <v/>
      </c>
      <c r="H247" s="856" t="str">
        <f>IF($B247="","",INDEX('All CCC'!H$7:H$846,MATCH(WatchList!$B247,'All CCC'!$B$7:$B$846,0)))</f>
        <v/>
      </c>
      <c r="I247" s="856" t="str">
        <f>IF($B247="","",INDEX('All CCC'!I$7:I$846,MATCH(WatchList!$B247,'All CCC'!$B$7:$B$846,0)))</f>
        <v/>
      </c>
      <c r="J247" s="856" t="str">
        <f>IF($B247="","",INDEX('All CCC'!J$7:J$846,MATCH(WatchList!$B247,'All CCC'!$B$7:$B$846,0)))</f>
        <v/>
      </c>
      <c r="K247" s="856" t="str">
        <f>IF($B247="","",INDEX('All CCC'!K$7:K$846,MATCH(WatchList!$B247,'All CCC'!$B$7:$B$846,0)))</f>
        <v/>
      </c>
      <c r="L247" s="856" t="str">
        <f>IF($B247="","",INDEX('All CCC'!L$7:L$846,MATCH(WatchList!$B247,'All CCC'!$B$7:$B$846,0)))</f>
        <v/>
      </c>
      <c r="M247" s="856" t="str">
        <f>IF($B247="","",INDEX('All CCC'!M$7:M$846,MATCH(WatchList!$B247,'All CCC'!$B$7:$B$846,0)))</f>
        <v/>
      </c>
      <c r="N247" s="856" t="str">
        <f>IF($B247="","",INDEX('All CCC'!N$7:N$846,MATCH(WatchList!$B247,'All CCC'!$B$7:$B$846,0)))</f>
        <v/>
      </c>
      <c r="O247" s="856" t="str">
        <f>IF($B247="","",INDEX('All CCC'!O$7:O$846,MATCH(WatchList!$B247,'All CCC'!$B$7:$B$846,0)))</f>
        <v/>
      </c>
      <c r="P247" s="857" t="str">
        <f>IF($B247="","",INDEX('All CCC'!P$7:P$846,MATCH(WatchList!$B247,'All CCC'!$B$7:$B$846,0)))</f>
        <v/>
      </c>
      <c r="Q247" s="857" t="str">
        <f>IF($B247="","",INDEX('All CCC'!Q$7:Q$846,MATCH(WatchList!$B247,'All CCC'!$B$7:$B$846,0)))</f>
        <v/>
      </c>
      <c r="R247" s="856" t="str">
        <f>IF($B247="","",INDEX('All CCC'!R$7:R$846,MATCH(WatchList!$B247,'All CCC'!$B$7:$B$846,0)))</f>
        <v/>
      </c>
      <c r="S247" s="856" t="str">
        <f>IF($B247="","",INDEX('All CCC'!S$7:S$846,MATCH(WatchList!$B247,'All CCC'!$B$7:$B$846,0)))</f>
        <v/>
      </c>
      <c r="T247" s="856" t="str">
        <f>IF($B247="","",INDEX('All CCC'!T$7:T$846,MATCH(WatchList!$B247,'All CCC'!$B$7:$B$846,0)))</f>
        <v/>
      </c>
      <c r="U247" s="856" t="str">
        <f>IF($B247="","",INDEX('All CCC'!U$7:U$846,MATCH(WatchList!$B247,'All CCC'!$B$7:$B$846,0)))</f>
        <v/>
      </c>
      <c r="V247" s="856" t="str">
        <f>IF($B247="","",INDEX('All CCC'!V$7:V$846,MATCH(WatchList!$B247,'All CCC'!$B$7:$B$846,0)))</f>
        <v/>
      </c>
      <c r="W247" s="856" t="str">
        <f>IF($B247="","",INDEX('All CCC'!W$7:W$846,MATCH(WatchList!$B247,'All CCC'!$B$7:$B$846,0)))</f>
        <v/>
      </c>
      <c r="X247" s="856" t="str">
        <f>IF($B247="","",INDEX('All CCC'!X$7:X$846,MATCH(WatchList!$B247,'All CCC'!$B$7:$B$846,0)))</f>
        <v/>
      </c>
      <c r="Y247" s="856" t="str">
        <f>IF($B247="","",INDEX('All CCC'!Y$7:Y$846,MATCH(WatchList!$B247,'All CCC'!$B$7:$B$846,0)))</f>
        <v/>
      </c>
      <c r="Z247" s="856" t="str">
        <f>IF($B247="","",INDEX('All CCC'!Z$7:Z$846,MATCH(WatchList!$B247,'All CCC'!$B$7:$B$846,0)))</f>
        <v/>
      </c>
      <c r="AA247" s="856" t="str">
        <f>IF($B247="","",INDEX('All CCC'!AA$7:AA$846,MATCH(WatchList!$B247,'All CCC'!$B$7:$B$846,0)))</f>
        <v/>
      </c>
      <c r="AB247" s="856" t="str">
        <f>IF($B247="","",INDEX('All CCC'!AB$7:AB$846,MATCH(WatchList!$B247,'All CCC'!$B$7:$B$846,0)))</f>
        <v/>
      </c>
      <c r="AC247" s="856" t="str">
        <f>IF($B247="","",INDEX('All CCC'!AC$7:AC$846,MATCH(WatchList!$B247,'All CCC'!$B$7:$B$846,0)))</f>
        <v/>
      </c>
      <c r="AD247" s="856" t="str">
        <f>IF($B247="","",INDEX('All CCC'!AD$7:AD$846,MATCH(WatchList!$B247,'All CCC'!$B$7:$B$846,0)))</f>
        <v/>
      </c>
      <c r="AE247" s="856" t="str">
        <f>IF($B247="","",INDEX('All CCC'!AE$7:AE$846,MATCH(WatchList!$B247,'All CCC'!$B$7:$B$846,0)))</f>
        <v/>
      </c>
      <c r="AF247" s="856" t="str">
        <f>IF($B247="","",INDEX('All CCC'!AF$7:AF$846,MATCH(WatchList!$B247,'All CCC'!$B$7:$B$846,0)))</f>
        <v/>
      </c>
      <c r="AG247" s="856" t="str">
        <f>IF($B247="","",INDEX('All CCC'!AG$7:AG$846,MATCH(WatchList!$B247,'All CCC'!$B$7:$B$846,0)))</f>
        <v/>
      </c>
      <c r="AH247" s="856" t="str">
        <f>IF($B247="","",INDEX('All CCC'!AH$7:AH$846,MATCH(WatchList!$B247,'All CCC'!$B$7:$B$846,0)))</f>
        <v/>
      </c>
      <c r="AI247" s="856" t="str">
        <f>IF($B247="","",INDEX('All CCC'!AI$7:AI$846,MATCH(WatchList!$B247,'All CCC'!$B$7:$B$846,0)))</f>
        <v/>
      </c>
      <c r="AJ247" s="856" t="str">
        <f>IF($B247="","",INDEX('All CCC'!AJ$7:AJ$846,MATCH(WatchList!$B247,'All CCC'!$B$7:$B$846,0)))</f>
        <v/>
      </c>
      <c r="AK247" s="856" t="str">
        <f>IF($B247="","",INDEX('All CCC'!AK$7:AK$846,MATCH(WatchList!$B247,'All CCC'!$B$7:$B$846,0)))</f>
        <v/>
      </c>
      <c r="AL247" s="856" t="str">
        <f>IF($B247="","",INDEX('All CCC'!AL$7:AL$846,MATCH(WatchList!$B247,'All CCC'!$B$7:$B$846,0)))</f>
        <v/>
      </c>
      <c r="AM247" s="856" t="str">
        <f>IF($B247="","",INDEX('All CCC'!AM$7:AM$846,MATCH(WatchList!$B247,'All CCC'!$B$7:$B$846,0)))</f>
        <v/>
      </c>
      <c r="AN247" s="856" t="str">
        <f>IF($B247="","",INDEX('All CCC'!AN$7:AN$846,MATCH(WatchList!$B247,'All CCC'!$B$7:$B$846,0)))</f>
        <v/>
      </c>
      <c r="AO247" s="856" t="str">
        <f>IF($B247="","",INDEX('All CCC'!AO$7:AO$846,MATCH(WatchList!$B247,'All CCC'!$B$7:$B$846,0)))</f>
        <v/>
      </c>
      <c r="AP247" s="856" t="str">
        <f>IF($B247="","",INDEX('All CCC'!AP$7:AP$846,MATCH(WatchList!$B247,'All CCC'!$B$7:$B$846,0)))</f>
        <v/>
      </c>
      <c r="AQ247" s="856" t="str">
        <f>IF($B247="","",INDEX('All CCC'!AQ$7:AQ$846,MATCH(WatchList!$B247,'All CCC'!$B$7:$B$846,0)))</f>
        <v/>
      </c>
      <c r="AR247" s="856" t="str">
        <f>IF($B247="","",INDEX('All CCC'!AR$7:AR$846,MATCH(WatchList!$B247,'All CCC'!$B$7:$B$846,0)))</f>
        <v/>
      </c>
      <c r="AS247" s="856" t="str">
        <f>IF($B247="","",INDEX('All CCC'!AS$7:AS$846,MATCH(WatchList!$B247,'All CCC'!$B$7:$B$846,0)))</f>
        <v/>
      </c>
      <c r="AT247" s="856" t="str">
        <f>IF($B247="","",INDEX('All CCC'!AT$7:AT$846,MATCH(WatchList!$B247,'All CCC'!$B$7:$B$846,0)))</f>
        <v/>
      </c>
      <c r="AU247" s="856" t="str">
        <f>IF($B247="","",INDEX('All CCC'!AU$7:AU$846,MATCH(WatchList!$B247,'All CCC'!$B$7:$B$846,0)))</f>
        <v/>
      </c>
      <c r="AV247" s="856" t="str">
        <f>IF($B247="","",INDEX('All CCC'!AV$7:AV$846,MATCH(WatchList!$B247,'All CCC'!$B$7:$B$846,0)))</f>
        <v/>
      </c>
      <c r="AW247" s="856" t="str">
        <f>IF($B247="","",INDEX('All CCC'!AW$7:AW$846,MATCH(WatchList!$B247,'All CCC'!$B$7:$B$846,0)))</f>
        <v/>
      </c>
      <c r="AX247" s="856" t="str">
        <f>IF($B247="","",INDEX('All CCC'!AX$7:AX$846,MATCH(WatchList!$B247,'All CCC'!$B$7:$B$846,0)))</f>
        <v/>
      </c>
      <c r="AY247" s="856" t="str">
        <f>IF($B247="","",INDEX('All CCC'!AY$7:AY$846,MATCH(WatchList!$B247,'All CCC'!$B$7:$B$846,0)))</f>
        <v/>
      </c>
      <c r="AZ247" s="856" t="str">
        <f>IF($B247="","",INDEX('All CCC'!AZ$7:AZ$846,MATCH(WatchList!$B247,'All CCC'!$B$7:$B$846,0)))</f>
        <v/>
      </c>
      <c r="BA247" s="856" t="str">
        <f>IF($B247="","",INDEX('All CCC'!BA$7:BA$846,MATCH(WatchList!$B247,'All CCC'!$B$7:$B$846,0)))</f>
        <v/>
      </c>
      <c r="BB247" s="856" t="str">
        <f>IF($B247="","",INDEX('All CCC'!BB$7:BB$846,MATCH(WatchList!$B247,'All CCC'!$B$7:$B$846,0)))</f>
        <v/>
      </c>
      <c r="BC247" s="856" t="str">
        <f>IF($B247="","",INDEX('All CCC'!BC$7:BC$846,MATCH(WatchList!$B247,'All CCC'!$B$7:$B$846,0)))</f>
        <v/>
      </c>
      <c r="BD247" s="856" t="str">
        <f>IF($B247="","",INDEX('All CCC'!BD$7:BD$846,MATCH(WatchList!$B247,'All CCC'!$B$7:$B$846,0)))</f>
        <v/>
      </c>
      <c r="BE247" s="856" t="str">
        <f>IF($B247="","",INDEX('All CCC'!BE$7:BE$846,MATCH(WatchList!$B247,'All CCC'!$B$7:$B$846,0)))</f>
        <v/>
      </c>
      <c r="BF247" s="856" t="str">
        <f>IF($B247="","",INDEX('All CCC'!BF$7:BF$846,MATCH(WatchList!$B247,'All CCC'!$B$7:$B$846,0)))</f>
        <v/>
      </c>
      <c r="BG247" s="856" t="str">
        <f>IF($B247="","",INDEX('All CCC'!BG$7:BG$846,MATCH(WatchList!$B247,'All CCC'!$B$7:$B$846,0)))</f>
        <v/>
      </c>
    </row>
    <row r="248" spans="1:59" x14ac:dyDescent="0.2">
      <c r="A248" s="550" t="str">
        <f>IF($B248="","",INDEX('All CCC'!A$7:A$846,MATCH(WatchList!$B248,'All CCC'!$B$7:$B$846,0)))</f>
        <v/>
      </c>
      <c r="B248" s="31"/>
      <c r="C248" s="856" t="str">
        <f>IF($B248="","",INDEX('All CCC'!C$7:C$846,MATCH(WatchList!$B248,'All CCC'!$B$7:$B$846,0)))</f>
        <v/>
      </c>
      <c r="D248" s="856" t="str">
        <f>IF($B248="","",INDEX('All CCC'!D$7:D$846,MATCH(WatchList!$B248,'All CCC'!$B$7:$B$846,0)))</f>
        <v/>
      </c>
      <c r="E248" s="856" t="str">
        <f>IF($B248="","",INDEX('All CCC'!E$7:E$846,MATCH(WatchList!$B248,'All CCC'!$B$7:$B$846,0)))</f>
        <v/>
      </c>
      <c r="F248" s="856" t="str">
        <f>IF($B248="","",INDEX('All CCC'!F$7:F$846,MATCH(WatchList!$B248,'All CCC'!$B$7:$B$846,0)))</f>
        <v/>
      </c>
      <c r="G248" s="856" t="str">
        <f>IF($B248="","",INDEX('All CCC'!G$7:G$846,MATCH(WatchList!$B248,'All CCC'!$B$7:$B$846,0)))</f>
        <v/>
      </c>
      <c r="H248" s="856" t="str">
        <f>IF($B248="","",INDEX('All CCC'!H$7:H$846,MATCH(WatchList!$B248,'All CCC'!$B$7:$B$846,0)))</f>
        <v/>
      </c>
      <c r="I248" s="856" t="str">
        <f>IF($B248="","",INDEX('All CCC'!I$7:I$846,MATCH(WatchList!$B248,'All CCC'!$B$7:$B$846,0)))</f>
        <v/>
      </c>
      <c r="J248" s="856" t="str">
        <f>IF($B248="","",INDEX('All CCC'!J$7:J$846,MATCH(WatchList!$B248,'All CCC'!$B$7:$B$846,0)))</f>
        <v/>
      </c>
      <c r="K248" s="856" t="str">
        <f>IF($B248="","",INDEX('All CCC'!K$7:K$846,MATCH(WatchList!$B248,'All CCC'!$B$7:$B$846,0)))</f>
        <v/>
      </c>
      <c r="L248" s="856" t="str">
        <f>IF($B248="","",INDEX('All CCC'!L$7:L$846,MATCH(WatchList!$B248,'All CCC'!$B$7:$B$846,0)))</f>
        <v/>
      </c>
      <c r="M248" s="856" t="str">
        <f>IF($B248="","",INDEX('All CCC'!M$7:M$846,MATCH(WatchList!$B248,'All CCC'!$B$7:$B$846,0)))</f>
        <v/>
      </c>
      <c r="N248" s="856" t="str">
        <f>IF($B248="","",INDEX('All CCC'!N$7:N$846,MATCH(WatchList!$B248,'All CCC'!$B$7:$B$846,0)))</f>
        <v/>
      </c>
      <c r="O248" s="856" t="str">
        <f>IF($B248="","",INDEX('All CCC'!O$7:O$846,MATCH(WatchList!$B248,'All CCC'!$B$7:$B$846,0)))</f>
        <v/>
      </c>
      <c r="P248" s="857" t="str">
        <f>IF($B248="","",INDEX('All CCC'!P$7:P$846,MATCH(WatchList!$B248,'All CCC'!$B$7:$B$846,0)))</f>
        <v/>
      </c>
      <c r="Q248" s="857" t="str">
        <f>IF($B248="","",INDEX('All CCC'!Q$7:Q$846,MATCH(WatchList!$B248,'All CCC'!$B$7:$B$846,0)))</f>
        <v/>
      </c>
      <c r="R248" s="856" t="str">
        <f>IF($B248="","",INDEX('All CCC'!R$7:R$846,MATCH(WatchList!$B248,'All CCC'!$B$7:$B$846,0)))</f>
        <v/>
      </c>
      <c r="S248" s="856" t="str">
        <f>IF($B248="","",INDEX('All CCC'!S$7:S$846,MATCH(WatchList!$B248,'All CCC'!$B$7:$B$846,0)))</f>
        <v/>
      </c>
      <c r="T248" s="856" t="str">
        <f>IF($B248="","",INDEX('All CCC'!T$7:T$846,MATCH(WatchList!$B248,'All CCC'!$B$7:$B$846,0)))</f>
        <v/>
      </c>
      <c r="U248" s="856" t="str">
        <f>IF($B248="","",INDEX('All CCC'!U$7:U$846,MATCH(WatchList!$B248,'All CCC'!$B$7:$B$846,0)))</f>
        <v/>
      </c>
      <c r="V248" s="856" t="str">
        <f>IF($B248="","",INDEX('All CCC'!V$7:V$846,MATCH(WatchList!$B248,'All CCC'!$B$7:$B$846,0)))</f>
        <v/>
      </c>
      <c r="W248" s="856" t="str">
        <f>IF($B248="","",INDEX('All CCC'!W$7:W$846,MATCH(WatchList!$B248,'All CCC'!$B$7:$B$846,0)))</f>
        <v/>
      </c>
      <c r="X248" s="856" t="str">
        <f>IF($B248="","",INDEX('All CCC'!X$7:X$846,MATCH(WatchList!$B248,'All CCC'!$B$7:$B$846,0)))</f>
        <v/>
      </c>
      <c r="Y248" s="856" t="str">
        <f>IF($B248="","",INDEX('All CCC'!Y$7:Y$846,MATCH(WatchList!$B248,'All CCC'!$B$7:$B$846,0)))</f>
        <v/>
      </c>
      <c r="Z248" s="856" t="str">
        <f>IF($B248="","",INDEX('All CCC'!Z$7:Z$846,MATCH(WatchList!$B248,'All CCC'!$B$7:$B$846,0)))</f>
        <v/>
      </c>
      <c r="AA248" s="856" t="str">
        <f>IF($B248="","",INDEX('All CCC'!AA$7:AA$846,MATCH(WatchList!$B248,'All CCC'!$B$7:$B$846,0)))</f>
        <v/>
      </c>
      <c r="AB248" s="856" t="str">
        <f>IF($B248="","",INDEX('All CCC'!AB$7:AB$846,MATCH(WatchList!$B248,'All CCC'!$B$7:$B$846,0)))</f>
        <v/>
      </c>
      <c r="AC248" s="856" t="str">
        <f>IF($B248="","",INDEX('All CCC'!AC$7:AC$846,MATCH(WatchList!$B248,'All CCC'!$B$7:$B$846,0)))</f>
        <v/>
      </c>
      <c r="AD248" s="856" t="str">
        <f>IF($B248="","",INDEX('All CCC'!AD$7:AD$846,MATCH(WatchList!$B248,'All CCC'!$B$7:$B$846,0)))</f>
        <v/>
      </c>
      <c r="AE248" s="856" t="str">
        <f>IF($B248="","",INDEX('All CCC'!AE$7:AE$846,MATCH(WatchList!$B248,'All CCC'!$B$7:$B$846,0)))</f>
        <v/>
      </c>
      <c r="AF248" s="856" t="str">
        <f>IF($B248="","",INDEX('All CCC'!AF$7:AF$846,MATCH(WatchList!$B248,'All CCC'!$B$7:$B$846,0)))</f>
        <v/>
      </c>
      <c r="AG248" s="856" t="str">
        <f>IF($B248="","",INDEX('All CCC'!AG$7:AG$846,MATCH(WatchList!$B248,'All CCC'!$B$7:$B$846,0)))</f>
        <v/>
      </c>
      <c r="AH248" s="856" t="str">
        <f>IF($B248="","",INDEX('All CCC'!AH$7:AH$846,MATCH(WatchList!$B248,'All CCC'!$B$7:$B$846,0)))</f>
        <v/>
      </c>
      <c r="AI248" s="856" t="str">
        <f>IF($B248="","",INDEX('All CCC'!AI$7:AI$846,MATCH(WatchList!$B248,'All CCC'!$B$7:$B$846,0)))</f>
        <v/>
      </c>
      <c r="AJ248" s="856" t="str">
        <f>IF($B248="","",INDEX('All CCC'!AJ$7:AJ$846,MATCH(WatchList!$B248,'All CCC'!$B$7:$B$846,0)))</f>
        <v/>
      </c>
      <c r="AK248" s="856" t="str">
        <f>IF($B248="","",INDEX('All CCC'!AK$7:AK$846,MATCH(WatchList!$B248,'All CCC'!$B$7:$B$846,0)))</f>
        <v/>
      </c>
      <c r="AL248" s="856" t="str">
        <f>IF($B248="","",INDEX('All CCC'!AL$7:AL$846,MATCH(WatchList!$B248,'All CCC'!$B$7:$B$846,0)))</f>
        <v/>
      </c>
      <c r="AM248" s="856" t="str">
        <f>IF($B248="","",INDEX('All CCC'!AM$7:AM$846,MATCH(WatchList!$B248,'All CCC'!$B$7:$B$846,0)))</f>
        <v/>
      </c>
      <c r="AN248" s="856" t="str">
        <f>IF($B248="","",INDEX('All CCC'!AN$7:AN$846,MATCH(WatchList!$B248,'All CCC'!$B$7:$B$846,0)))</f>
        <v/>
      </c>
      <c r="AO248" s="856" t="str">
        <f>IF($B248="","",INDEX('All CCC'!AO$7:AO$846,MATCH(WatchList!$B248,'All CCC'!$B$7:$B$846,0)))</f>
        <v/>
      </c>
      <c r="AP248" s="856" t="str">
        <f>IF($B248="","",INDEX('All CCC'!AP$7:AP$846,MATCH(WatchList!$B248,'All CCC'!$B$7:$B$846,0)))</f>
        <v/>
      </c>
      <c r="AQ248" s="856" t="str">
        <f>IF($B248="","",INDEX('All CCC'!AQ$7:AQ$846,MATCH(WatchList!$B248,'All CCC'!$B$7:$B$846,0)))</f>
        <v/>
      </c>
      <c r="AR248" s="856" t="str">
        <f>IF($B248="","",INDEX('All CCC'!AR$7:AR$846,MATCH(WatchList!$B248,'All CCC'!$B$7:$B$846,0)))</f>
        <v/>
      </c>
      <c r="AS248" s="856" t="str">
        <f>IF($B248="","",INDEX('All CCC'!AS$7:AS$846,MATCH(WatchList!$B248,'All CCC'!$B$7:$B$846,0)))</f>
        <v/>
      </c>
      <c r="AT248" s="856" t="str">
        <f>IF($B248="","",INDEX('All CCC'!AT$7:AT$846,MATCH(WatchList!$B248,'All CCC'!$B$7:$B$846,0)))</f>
        <v/>
      </c>
      <c r="AU248" s="856" t="str">
        <f>IF($B248="","",INDEX('All CCC'!AU$7:AU$846,MATCH(WatchList!$B248,'All CCC'!$B$7:$B$846,0)))</f>
        <v/>
      </c>
      <c r="AV248" s="856" t="str">
        <f>IF($B248="","",INDEX('All CCC'!AV$7:AV$846,MATCH(WatchList!$B248,'All CCC'!$B$7:$B$846,0)))</f>
        <v/>
      </c>
      <c r="AW248" s="856" t="str">
        <f>IF($B248="","",INDEX('All CCC'!AW$7:AW$846,MATCH(WatchList!$B248,'All CCC'!$B$7:$B$846,0)))</f>
        <v/>
      </c>
      <c r="AX248" s="856" t="str">
        <f>IF($B248="","",INDEX('All CCC'!AX$7:AX$846,MATCH(WatchList!$B248,'All CCC'!$B$7:$B$846,0)))</f>
        <v/>
      </c>
      <c r="AY248" s="856" t="str">
        <f>IF($B248="","",INDEX('All CCC'!AY$7:AY$846,MATCH(WatchList!$B248,'All CCC'!$B$7:$B$846,0)))</f>
        <v/>
      </c>
      <c r="AZ248" s="856" t="str">
        <f>IF($B248="","",INDEX('All CCC'!AZ$7:AZ$846,MATCH(WatchList!$B248,'All CCC'!$B$7:$B$846,0)))</f>
        <v/>
      </c>
      <c r="BA248" s="856" t="str">
        <f>IF($B248="","",INDEX('All CCC'!BA$7:BA$846,MATCH(WatchList!$B248,'All CCC'!$B$7:$B$846,0)))</f>
        <v/>
      </c>
      <c r="BB248" s="856" t="str">
        <f>IF($B248="","",INDEX('All CCC'!BB$7:BB$846,MATCH(WatchList!$B248,'All CCC'!$B$7:$B$846,0)))</f>
        <v/>
      </c>
      <c r="BC248" s="856" t="str">
        <f>IF($B248="","",INDEX('All CCC'!BC$7:BC$846,MATCH(WatchList!$B248,'All CCC'!$B$7:$B$846,0)))</f>
        <v/>
      </c>
      <c r="BD248" s="856" t="str">
        <f>IF($B248="","",INDEX('All CCC'!BD$7:BD$846,MATCH(WatchList!$B248,'All CCC'!$B$7:$B$846,0)))</f>
        <v/>
      </c>
      <c r="BE248" s="856" t="str">
        <f>IF($B248="","",INDEX('All CCC'!BE$7:BE$846,MATCH(WatchList!$B248,'All CCC'!$B$7:$B$846,0)))</f>
        <v/>
      </c>
      <c r="BF248" s="856" t="str">
        <f>IF($B248="","",INDEX('All CCC'!BF$7:BF$846,MATCH(WatchList!$B248,'All CCC'!$B$7:$B$846,0)))</f>
        <v/>
      </c>
      <c r="BG248" s="856" t="str">
        <f>IF($B248="","",INDEX('All CCC'!BG$7:BG$846,MATCH(WatchList!$B248,'All CCC'!$B$7:$B$846,0)))</f>
        <v/>
      </c>
    </row>
    <row r="249" spans="1:59" x14ac:dyDescent="0.2">
      <c r="A249" s="550" t="str">
        <f>IF($B249="","",INDEX('All CCC'!A$7:A$846,MATCH(WatchList!$B249,'All CCC'!$B$7:$B$846,0)))</f>
        <v/>
      </c>
      <c r="B249" s="31"/>
      <c r="C249" s="856" t="str">
        <f>IF($B249="","",INDEX('All CCC'!C$7:C$846,MATCH(WatchList!$B249,'All CCC'!$B$7:$B$846,0)))</f>
        <v/>
      </c>
      <c r="D249" s="856" t="str">
        <f>IF($B249="","",INDEX('All CCC'!D$7:D$846,MATCH(WatchList!$B249,'All CCC'!$B$7:$B$846,0)))</f>
        <v/>
      </c>
      <c r="E249" s="856" t="str">
        <f>IF($B249="","",INDEX('All CCC'!E$7:E$846,MATCH(WatchList!$B249,'All CCC'!$B$7:$B$846,0)))</f>
        <v/>
      </c>
      <c r="F249" s="856" t="str">
        <f>IF($B249="","",INDEX('All CCC'!F$7:F$846,MATCH(WatchList!$B249,'All CCC'!$B$7:$B$846,0)))</f>
        <v/>
      </c>
      <c r="G249" s="856" t="str">
        <f>IF($B249="","",INDEX('All CCC'!G$7:G$846,MATCH(WatchList!$B249,'All CCC'!$B$7:$B$846,0)))</f>
        <v/>
      </c>
      <c r="H249" s="856" t="str">
        <f>IF($B249="","",INDEX('All CCC'!H$7:H$846,MATCH(WatchList!$B249,'All CCC'!$B$7:$B$846,0)))</f>
        <v/>
      </c>
      <c r="I249" s="856" t="str">
        <f>IF($B249="","",INDEX('All CCC'!I$7:I$846,MATCH(WatchList!$B249,'All CCC'!$B$7:$B$846,0)))</f>
        <v/>
      </c>
      <c r="J249" s="856" t="str">
        <f>IF($B249="","",INDEX('All CCC'!J$7:J$846,MATCH(WatchList!$B249,'All CCC'!$B$7:$B$846,0)))</f>
        <v/>
      </c>
      <c r="K249" s="856" t="str">
        <f>IF($B249="","",INDEX('All CCC'!K$7:K$846,MATCH(WatchList!$B249,'All CCC'!$B$7:$B$846,0)))</f>
        <v/>
      </c>
      <c r="L249" s="856" t="str">
        <f>IF($B249="","",INDEX('All CCC'!L$7:L$846,MATCH(WatchList!$B249,'All CCC'!$B$7:$B$846,0)))</f>
        <v/>
      </c>
      <c r="M249" s="856" t="str">
        <f>IF($B249="","",INDEX('All CCC'!M$7:M$846,MATCH(WatchList!$B249,'All CCC'!$B$7:$B$846,0)))</f>
        <v/>
      </c>
      <c r="N249" s="856" t="str">
        <f>IF($B249="","",INDEX('All CCC'!N$7:N$846,MATCH(WatchList!$B249,'All CCC'!$B$7:$B$846,0)))</f>
        <v/>
      </c>
      <c r="O249" s="856" t="str">
        <f>IF($B249="","",INDEX('All CCC'!O$7:O$846,MATCH(WatchList!$B249,'All CCC'!$B$7:$B$846,0)))</f>
        <v/>
      </c>
      <c r="P249" s="857" t="str">
        <f>IF($B249="","",INDEX('All CCC'!P$7:P$846,MATCH(WatchList!$B249,'All CCC'!$B$7:$B$846,0)))</f>
        <v/>
      </c>
      <c r="Q249" s="857" t="str">
        <f>IF($B249="","",INDEX('All CCC'!Q$7:Q$846,MATCH(WatchList!$B249,'All CCC'!$B$7:$B$846,0)))</f>
        <v/>
      </c>
      <c r="R249" s="856" t="str">
        <f>IF($B249="","",INDEX('All CCC'!R$7:R$846,MATCH(WatchList!$B249,'All CCC'!$B$7:$B$846,0)))</f>
        <v/>
      </c>
      <c r="S249" s="856" t="str">
        <f>IF($B249="","",INDEX('All CCC'!S$7:S$846,MATCH(WatchList!$B249,'All CCC'!$B$7:$B$846,0)))</f>
        <v/>
      </c>
      <c r="T249" s="856" t="str">
        <f>IF($B249="","",INDEX('All CCC'!T$7:T$846,MATCH(WatchList!$B249,'All CCC'!$B$7:$B$846,0)))</f>
        <v/>
      </c>
      <c r="U249" s="856" t="str">
        <f>IF($B249="","",INDEX('All CCC'!U$7:U$846,MATCH(WatchList!$B249,'All CCC'!$B$7:$B$846,0)))</f>
        <v/>
      </c>
      <c r="V249" s="856" t="str">
        <f>IF($B249="","",INDEX('All CCC'!V$7:V$846,MATCH(WatchList!$B249,'All CCC'!$B$7:$B$846,0)))</f>
        <v/>
      </c>
      <c r="W249" s="856" t="str">
        <f>IF($B249="","",INDEX('All CCC'!W$7:W$846,MATCH(WatchList!$B249,'All CCC'!$B$7:$B$846,0)))</f>
        <v/>
      </c>
      <c r="X249" s="856" t="str">
        <f>IF($B249="","",INDEX('All CCC'!X$7:X$846,MATCH(WatchList!$B249,'All CCC'!$B$7:$B$846,0)))</f>
        <v/>
      </c>
      <c r="Y249" s="856" t="str">
        <f>IF($B249="","",INDEX('All CCC'!Y$7:Y$846,MATCH(WatchList!$B249,'All CCC'!$B$7:$B$846,0)))</f>
        <v/>
      </c>
      <c r="Z249" s="856" t="str">
        <f>IF($B249="","",INDEX('All CCC'!Z$7:Z$846,MATCH(WatchList!$B249,'All CCC'!$B$7:$B$846,0)))</f>
        <v/>
      </c>
      <c r="AA249" s="856" t="str">
        <f>IF($B249="","",INDEX('All CCC'!AA$7:AA$846,MATCH(WatchList!$B249,'All CCC'!$B$7:$B$846,0)))</f>
        <v/>
      </c>
      <c r="AB249" s="856" t="str">
        <f>IF($B249="","",INDEX('All CCC'!AB$7:AB$846,MATCH(WatchList!$B249,'All CCC'!$B$7:$B$846,0)))</f>
        <v/>
      </c>
      <c r="AC249" s="856" t="str">
        <f>IF($B249="","",INDEX('All CCC'!AC$7:AC$846,MATCH(WatchList!$B249,'All CCC'!$B$7:$B$846,0)))</f>
        <v/>
      </c>
      <c r="AD249" s="856" t="str">
        <f>IF($B249="","",INDEX('All CCC'!AD$7:AD$846,MATCH(WatchList!$B249,'All CCC'!$B$7:$B$846,0)))</f>
        <v/>
      </c>
      <c r="AE249" s="856" t="str">
        <f>IF($B249="","",INDEX('All CCC'!AE$7:AE$846,MATCH(WatchList!$B249,'All CCC'!$B$7:$B$846,0)))</f>
        <v/>
      </c>
      <c r="AF249" s="856" t="str">
        <f>IF($B249="","",INDEX('All CCC'!AF$7:AF$846,MATCH(WatchList!$B249,'All CCC'!$B$7:$B$846,0)))</f>
        <v/>
      </c>
      <c r="AG249" s="856" t="str">
        <f>IF($B249="","",INDEX('All CCC'!AG$7:AG$846,MATCH(WatchList!$B249,'All CCC'!$B$7:$B$846,0)))</f>
        <v/>
      </c>
      <c r="AH249" s="856" t="str">
        <f>IF($B249="","",INDEX('All CCC'!AH$7:AH$846,MATCH(WatchList!$B249,'All CCC'!$B$7:$B$846,0)))</f>
        <v/>
      </c>
      <c r="AI249" s="856" t="str">
        <f>IF($B249="","",INDEX('All CCC'!AI$7:AI$846,MATCH(WatchList!$B249,'All CCC'!$B$7:$B$846,0)))</f>
        <v/>
      </c>
      <c r="AJ249" s="856" t="str">
        <f>IF($B249="","",INDEX('All CCC'!AJ$7:AJ$846,MATCH(WatchList!$B249,'All CCC'!$B$7:$B$846,0)))</f>
        <v/>
      </c>
      <c r="AK249" s="856" t="str">
        <f>IF($B249="","",INDEX('All CCC'!AK$7:AK$846,MATCH(WatchList!$B249,'All CCC'!$B$7:$B$846,0)))</f>
        <v/>
      </c>
      <c r="AL249" s="856" t="str">
        <f>IF($B249="","",INDEX('All CCC'!AL$7:AL$846,MATCH(WatchList!$B249,'All CCC'!$B$7:$B$846,0)))</f>
        <v/>
      </c>
      <c r="AM249" s="856" t="str">
        <f>IF($B249="","",INDEX('All CCC'!AM$7:AM$846,MATCH(WatchList!$B249,'All CCC'!$B$7:$B$846,0)))</f>
        <v/>
      </c>
      <c r="AN249" s="856" t="str">
        <f>IF($B249="","",INDEX('All CCC'!AN$7:AN$846,MATCH(WatchList!$B249,'All CCC'!$B$7:$B$846,0)))</f>
        <v/>
      </c>
      <c r="AO249" s="856" t="str">
        <f>IF($B249="","",INDEX('All CCC'!AO$7:AO$846,MATCH(WatchList!$B249,'All CCC'!$B$7:$B$846,0)))</f>
        <v/>
      </c>
      <c r="AP249" s="856" t="str">
        <f>IF($B249="","",INDEX('All CCC'!AP$7:AP$846,MATCH(WatchList!$B249,'All CCC'!$B$7:$B$846,0)))</f>
        <v/>
      </c>
      <c r="AQ249" s="856" t="str">
        <f>IF($B249="","",INDEX('All CCC'!AQ$7:AQ$846,MATCH(WatchList!$B249,'All CCC'!$B$7:$B$846,0)))</f>
        <v/>
      </c>
      <c r="AR249" s="856" t="str">
        <f>IF($B249="","",INDEX('All CCC'!AR$7:AR$846,MATCH(WatchList!$B249,'All CCC'!$B$7:$B$846,0)))</f>
        <v/>
      </c>
      <c r="AS249" s="856" t="str">
        <f>IF($B249="","",INDEX('All CCC'!AS$7:AS$846,MATCH(WatchList!$B249,'All CCC'!$B$7:$B$846,0)))</f>
        <v/>
      </c>
      <c r="AT249" s="856" t="str">
        <f>IF($B249="","",INDEX('All CCC'!AT$7:AT$846,MATCH(WatchList!$B249,'All CCC'!$B$7:$B$846,0)))</f>
        <v/>
      </c>
      <c r="AU249" s="856" t="str">
        <f>IF($B249="","",INDEX('All CCC'!AU$7:AU$846,MATCH(WatchList!$B249,'All CCC'!$B$7:$B$846,0)))</f>
        <v/>
      </c>
      <c r="AV249" s="856" t="str">
        <f>IF($B249="","",INDEX('All CCC'!AV$7:AV$846,MATCH(WatchList!$B249,'All CCC'!$B$7:$B$846,0)))</f>
        <v/>
      </c>
      <c r="AW249" s="856" t="str">
        <f>IF($B249="","",INDEX('All CCC'!AW$7:AW$846,MATCH(WatchList!$B249,'All CCC'!$B$7:$B$846,0)))</f>
        <v/>
      </c>
      <c r="AX249" s="856" t="str">
        <f>IF($B249="","",INDEX('All CCC'!AX$7:AX$846,MATCH(WatchList!$B249,'All CCC'!$B$7:$B$846,0)))</f>
        <v/>
      </c>
      <c r="AY249" s="856" t="str">
        <f>IF($B249="","",INDEX('All CCC'!AY$7:AY$846,MATCH(WatchList!$B249,'All CCC'!$B$7:$B$846,0)))</f>
        <v/>
      </c>
      <c r="AZ249" s="856" t="str">
        <f>IF($B249="","",INDEX('All CCC'!AZ$7:AZ$846,MATCH(WatchList!$B249,'All CCC'!$B$7:$B$846,0)))</f>
        <v/>
      </c>
      <c r="BA249" s="856" t="str">
        <f>IF($B249="","",INDEX('All CCC'!BA$7:BA$846,MATCH(WatchList!$B249,'All CCC'!$B$7:$B$846,0)))</f>
        <v/>
      </c>
      <c r="BB249" s="856" t="str">
        <f>IF($B249="","",INDEX('All CCC'!BB$7:BB$846,MATCH(WatchList!$B249,'All CCC'!$B$7:$B$846,0)))</f>
        <v/>
      </c>
      <c r="BC249" s="856" t="str">
        <f>IF($B249="","",INDEX('All CCC'!BC$7:BC$846,MATCH(WatchList!$B249,'All CCC'!$B$7:$B$846,0)))</f>
        <v/>
      </c>
      <c r="BD249" s="856" t="str">
        <f>IF($B249="","",INDEX('All CCC'!BD$7:BD$846,MATCH(WatchList!$B249,'All CCC'!$B$7:$B$846,0)))</f>
        <v/>
      </c>
      <c r="BE249" s="856" t="str">
        <f>IF($B249="","",INDEX('All CCC'!BE$7:BE$846,MATCH(WatchList!$B249,'All CCC'!$B$7:$B$846,0)))</f>
        <v/>
      </c>
      <c r="BF249" s="856" t="str">
        <f>IF($B249="","",INDEX('All CCC'!BF$7:BF$846,MATCH(WatchList!$B249,'All CCC'!$B$7:$B$846,0)))</f>
        <v/>
      </c>
      <c r="BG249" s="856" t="str">
        <f>IF($B249="","",INDEX('All CCC'!BG$7:BG$846,MATCH(WatchList!$B249,'All CCC'!$B$7:$B$846,0)))</f>
        <v/>
      </c>
    </row>
    <row r="250" spans="1:59" x14ac:dyDescent="0.2">
      <c r="A250" s="550" t="str">
        <f>IF($B250="","",INDEX('All CCC'!A$7:A$846,MATCH(WatchList!$B250,'All CCC'!$B$7:$B$846,0)))</f>
        <v/>
      </c>
      <c r="B250" s="31"/>
      <c r="C250" s="856" t="str">
        <f>IF($B250="","",INDEX('All CCC'!C$7:C$846,MATCH(WatchList!$B250,'All CCC'!$B$7:$B$846,0)))</f>
        <v/>
      </c>
      <c r="D250" s="856" t="str">
        <f>IF($B250="","",INDEX('All CCC'!D$7:D$846,MATCH(WatchList!$B250,'All CCC'!$B$7:$B$846,0)))</f>
        <v/>
      </c>
      <c r="E250" s="856" t="str">
        <f>IF($B250="","",INDEX('All CCC'!E$7:E$846,MATCH(WatchList!$B250,'All CCC'!$B$7:$B$846,0)))</f>
        <v/>
      </c>
      <c r="F250" s="856" t="str">
        <f>IF($B250="","",INDEX('All CCC'!F$7:F$846,MATCH(WatchList!$B250,'All CCC'!$B$7:$B$846,0)))</f>
        <v/>
      </c>
      <c r="G250" s="856" t="str">
        <f>IF($B250="","",INDEX('All CCC'!G$7:G$846,MATCH(WatchList!$B250,'All CCC'!$B$7:$B$846,0)))</f>
        <v/>
      </c>
      <c r="H250" s="856" t="str">
        <f>IF($B250="","",INDEX('All CCC'!H$7:H$846,MATCH(WatchList!$B250,'All CCC'!$B$7:$B$846,0)))</f>
        <v/>
      </c>
      <c r="I250" s="856" t="str">
        <f>IF($B250="","",INDEX('All CCC'!I$7:I$846,MATCH(WatchList!$B250,'All CCC'!$B$7:$B$846,0)))</f>
        <v/>
      </c>
      <c r="J250" s="856" t="str">
        <f>IF($B250="","",INDEX('All CCC'!J$7:J$846,MATCH(WatchList!$B250,'All CCC'!$B$7:$B$846,0)))</f>
        <v/>
      </c>
      <c r="K250" s="856" t="str">
        <f>IF($B250="","",INDEX('All CCC'!K$7:K$846,MATCH(WatchList!$B250,'All CCC'!$B$7:$B$846,0)))</f>
        <v/>
      </c>
      <c r="L250" s="856" t="str">
        <f>IF($B250="","",INDEX('All CCC'!L$7:L$846,MATCH(WatchList!$B250,'All CCC'!$B$7:$B$846,0)))</f>
        <v/>
      </c>
      <c r="M250" s="856" t="str">
        <f>IF($B250="","",INDEX('All CCC'!M$7:M$846,MATCH(WatchList!$B250,'All CCC'!$B$7:$B$846,0)))</f>
        <v/>
      </c>
      <c r="N250" s="856" t="str">
        <f>IF($B250="","",INDEX('All CCC'!N$7:N$846,MATCH(WatchList!$B250,'All CCC'!$B$7:$B$846,0)))</f>
        <v/>
      </c>
      <c r="O250" s="856" t="str">
        <f>IF($B250="","",INDEX('All CCC'!O$7:O$846,MATCH(WatchList!$B250,'All CCC'!$B$7:$B$846,0)))</f>
        <v/>
      </c>
      <c r="P250" s="857" t="str">
        <f>IF($B250="","",INDEX('All CCC'!P$7:P$846,MATCH(WatchList!$B250,'All CCC'!$B$7:$B$846,0)))</f>
        <v/>
      </c>
      <c r="Q250" s="857" t="str">
        <f>IF($B250="","",INDEX('All CCC'!Q$7:Q$846,MATCH(WatchList!$B250,'All CCC'!$B$7:$B$846,0)))</f>
        <v/>
      </c>
      <c r="R250" s="856" t="str">
        <f>IF($B250="","",INDEX('All CCC'!R$7:R$846,MATCH(WatchList!$B250,'All CCC'!$B$7:$B$846,0)))</f>
        <v/>
      </c>
      <c r="S250" s="856" t="str">
        <f>IF($B250="","",INDEX('All CCC'!S$7:S$846,MATCH(WatchList!$B250,'All CCC'!$B$7:$B$846,0)))</f>
        <v/>
      </c>
      <c r="T250" s="856" t="str">
        <f>IF($B250="","",INDEX('All CCC'!T$7:T$846,MATCH(WatchList!$B250,'All CCC'!$B$7:$B$846,0)))</f>
        <v/>
      </c>
      <c r="U250" s="856" t="str">
        <f>IF($B250="","",INDEX('All CCC'!U$7:U$846,MATCH(WatchList!$B250,'All CCC'!$B$7:$B$846,0)))</f>
        <v/>
      </c>
      <c r="V250" s="856" t="str">
        <f>IF($B250="","",INDEX('All CCC'!V$7:V$846,MATCH(WatchList!$B250,'All CCC'!$B$7:$B$846,0)))</f>
        <v/>
      </c>
      <c r="W250" s="856" t="str">
        <f>IF($B250="","",INDEX('All CCC'!W$7:W$846,MATCH(WatchList!$B250,'All CCC'!$B$7:$B$846,0)))</f>
        <v/>
      </c>
      <c r="X250" s="856" t="str">
        <f>IF($B250="","",INDEX('All CCC'!X$7:X$846,MATCH(WatchList!$B250,'All CCC'!$B$7:$B$846,0)))</f>
        <v/>
      </c>
      <c r="Y250" s="856" t="str">
        <f>IF($B250="","",INDEX('All CCC'!Y$7:Y$846,MATCH(WatchList!$B250,'All CCC'!$B$7:$B$846,0)))</f>
        <v/>
      </c>
      <c r="Z250" s="856" t="str">
        <f>IF($B250="","",INDEX('All CCC'!Z$7:Z$846,MATCH(WatchList!$B250,'All CCC'!$B$7:$B$846,0)))</f>
        <v/>
      </c>
      <c r="AA250" s="856" t="str">
        <f>IF($B250="","",INDEX('All CCC'!AA$7:AA$846,MATCH(WatchList!$B250,'All CCC'!$B$7:$B$846,0)))</f>
        <v/>
      </c>
      <c r="AB250" s="856" t="str">
        <f>IF($B250="","",INDEX('All CCC'!AB$7:AB$846,MATCH(WatchList!$B250,'All CCC'!$B$7:$B$846,0)))</f>
        <v/>
      </c>
      <c r="AC250" s="856" t="str">
        <f>IF($B250="","",INDEX('All CCC'!AC$7:AC$846,MATCH(WatchList!$B250,'All CCC'!$B$7:$B$846,0)))</f>
        <v/>
      </c>
      <c r="AD250" s="856" t="str">
        <f>IF($B250="","",INDEX('All CCC'!AD$7:AD$846,MATCH(WatchList!$B250,'All CCC'!$B$7:$B$846,0)))</f>
        <v/>
      </c>
      <c r="AE250" s="856" t="str">
        <f>IF($B250="","",INDEX('All CCC'!AE$7:AE$846,MATCH(WatchList!$B250,'All CCC'!$B$7:$B$846,0)))</f>
        <v/>
      </c>
      <c r="AF250" s="856" t="str">
        <f>IF($B250="","",INDEX('All CCC'!AF$7:AF$846,MATCH(WatchList!$B250,'All CCC'!$B$7:$B$846,0)))</f>
        <v/>
      </c>
      <c r="AG250" s="856" t="str">
        <f>IF($B250="","",INDEX('All CCC'!AG$7:AG$846,MATCH(WatchList!$B250,'All CCC'!$B$7:$B$846,0)))</f>
        <v/>
      </c>
      <c r="AH250" s="856" t="str">
        <f>IF($B250="","",INDEX('All CCC'!AH$7:AH$846,MATCH(WatchList!$B250,'All CCC'!$B$7:$B$846,0)))</f>
        <v/>
      </c>
      <c r="AI250" s="856" t="str">
        <f>IF($B250="","",INDEX('All CCC'!AI$7:AI$846,MATCH(WatchList!$B250,'All CCC'!$B$7:$B$846,0)))</f>
        <v/>
      </c>
      <c r="AJ250" s="856" t="str">
        <f>IF($B250="","",INDEX('All CCC'!AJ$7:AJ$846,MATCH(WatchList!$B250,'All CCC'!$B$7:$B$846,0)))</f>
        <v/>
      </c>
      <c r="AK250" s="856" t="str">
        <f>IF($B250="","",INDEX('All CCC'!AK$7:AK$846,MATCH(WatchList!$B250,'All CCC'!$B$7:$B$846,0)))</f>
        <v/>
      </c>
      <c r="AL250" s="856" t="str">
        <f>IF($B250="","",INDEX('All CCC'!AL$7:AL$846,MATCH(WatchList!$B250,'All CCC'!$B$7:$B$846,0)))</f>
        <v/>
      </c>
      <c r="AM250" s="856" t="str">
        <f>IF($B250="","",INDEX('All CCC'!AM$7:AM$846,MATCH(WatchList!$B250,'All CCC'!$B$7:$B$846,0)))</f>
        <v/>
      </c>
      <c r="AN250" s="856" t="str">
        <f>IF($B250="","",INDEX('All CCC'!AN$7:AN$846,MATCH(WatchList!$B250,'All CCC'!$B$7:$B$846,0)))</f>
        <v/>
      </c>
      <c r="AO250" s="856" t="str">
        <f>IF($B250="","",INDEX('All CCC'!AO$7:AO$846,MATCH(WatchList!$B250,'All CCC'!$B$7:$B$846,0)))</f>
        <v/>
      </c>
      <c r="AP250" s="856" t="str">
        <f>IF($B250="","",INDEX('All CCC'!AP$7:AP$846,MATCH(WatchList!$B250,'All CCC'!$B$7:$B$846,0)))</f>
        <v/>
      </c>
      <c r="AQ250" s="856" t="str">
        <f>IF($B250="","",INDEX('All CCC'!AQ$7:AQ$846,MATCH(WatchList!$B250,'All CCC'!$B$7:$B$846,0)))</f>
        <v/>
      </c>
      <c r="AR250" s="856" t="str">
        <f>IF($B250="","",INDEX('All CCC'!AR$7:AR$846,MATCH(WatchList!$B250,'All CCC'!$B$7:$B$846,0)))</f>
        <v/>
      </c>
      <c r="AS250" s="856" t="str">
        <f>IF($B250="","",INDEX('All CCC'!AS$7:AS$846,MATCH(WatchList!$B250,'All CCC'!$B$7:$B$846,0)))</f>
        <v/>
      </c>
      <c r="AT250" s="856" t="str">
        <f>IF($B250="","",INDEX('All CCC'!AT$7:AT$846,MATCH(WatchList!$B250,'All CCC'!$B$7:$B$846,0)))</f>
        <v/>
      </c>
      <c r="AU250" s="856" t="str">
        <f>IF($B250="","",INDEX('All CCC'!AU$7:AU$846,MATCH(WatchList!$B250,'All CCC'!$B$7:$B$846,0)))</f>
        <v/>
      </c>
      <c r="AV250" s="856" t="str">
        <f>IF($B250="","",INDEX('All CCC'!AV$7:AV$846,MATCH(WatchList!$B250,'All CCC'!$B$7:$B$846,0)))</f>
        <v/>
      </c>
      <c r="AW250" s="856" t="str">
        <f>IF($B250="","",INDEX('All CCC'!AW$7:AW$846,MATCH(WatchList!$B250,'All CCC'!$B$7:$B$846,0)))</f>
        <v/>
      </c>
      <c r="AX250" s="856" t="str">
        <f>IF($B250="","",INDEX('All CCC'!AX$7:AX$846,MATCH(WatchList!$B250,'All CCC'!$B$7:$B$846,0)))</f>
        <v/>
      </c>
      <c r="AY250" s="856" t="str">
        <f>IF($B250="","",INDEX('All CCC'!AY$7:AY$846,MATCH(WatchList!$B250,'All CCC'!$B$7:$B$846,0)))</f>
        <v/>
      </c>
      <c r="AZ250" s="856" t="str">
        <f>IF($B250="","",INDEX('All CCC'!AZ$7:AZ$846,MATCH(WatchList!$B250,'All CCC'!$B$7:$B$846,0)))</f>
        <v/>
      </c>
      <c r="BA250" s="856" t="str">
        <f>IF($B250="","",INDEX('All CCC'!BA$7:BA$846,MATCH(WatchList!$B250,'All CCC'!$B$7:$B$846,0)))</f>
        <v/>
      </c>
      <c r="BB250" s="856" t="str">
        <f>IF($B250="","",INDEX('All CCC'!BB$7:BB$846,MATCH(WatchList!$B250,'All CCC'!$B$7:$B$846,0)))</f>
        <v/>
      </c>
      <c r="BC250" s="856" t="str">
        <f>IF($B250="","",INDEX('All CCC'!BC$7:BC$846,MATCH(WatchList!$B250,'All CCC'!$B$7:$B$846,0)))</f>
        <v/>
      </c>
      <c r="BD250" s="856" t="str">
        <f>IF($B250="","",INDEX('All CCC'!BD$7:BD$846,MATCH(WatchList!$B250,'All CCC'!$B$7:$B$846,0)))</f>
        <v/>
      </c>
      <c r="BE250" s="856" t="str">
        <f>IF($B250="","",INDEX('All CCC'!BE$7:BE$846,MATCH(WatchList!$B250,'All CCC'!$B$7:$B$846,0)))</f>
        <v/>
      </c>
      <c r="BF250" s="856" t="str">
        <f>IF($B250="","",INDEX('All CCC'!BF$7:BF$846,MATCH(WatchList!$B250,'All CCC'!$B$7:$B$846,0)))</f>
        <v/>
      </c>
      <c r="BG250" s="856" t="str">
        <f>IF($B250="","",INDEX('All CCC'!BG$7:BG$846,MATCH(WatchList!$B250,'All CCC'!$B$7:$B$846,0)))</f>
        <v/>
      </c>
    </row>
    <row r="251" spans="1:59" x14ac:dyDescent="0.2">
      <c r="A251" s="550" t="str">
        <f>IF($B251="","",INDEX('All CCC'!A$7:A$846,MATCH(WatchList!$B251,'All CCC'!$B$7:$B$846,0)))</f>
        <v/>
      </c>
      <c r="B251" s="31"/>
      <c r="C251" s="856" t="str">
        <f>IF($B251="","",INDEX('All CCC'!C$7:C$846,MATCH(WatchList!$B251,'All CCC'!$B$7:$B$846,0)))</f>
        <v/>
      </c>
      <c r="D251" s="856" t="str">
        <f>IF($B251="","",INDEX('All CCC'!D$7:D$846,MATCH(WatchList!$B251,'All CCC'!$B$7:$B$846,0)))</f>
        <v/>
      </c>
      <c r="E251" s="856" t="str">
        <f>IF($B251="","",INDEX('All CCC'!E$7:E$846,MATCH(WatchList!$B251,'All CCC'!$B$7:$B$846,0)))</f>
        <v/>
      </c>
      <c r="F251" s="856" t="str">
        <f>IF($B251="","",INDEX('All CCC'!F$7:F$846,MATCH(WatchList!$B251,'All CCC'!$B$7:$B$846,0)))</f>
        <v/>
      </c>
      <c r="G251" s="856" t="str">
        <f>IF($B251="","",INDEX('All CCC'!G$7:G$846,MATCH(WatchList!$B251,'All CCC'!$B$7:$B$846,0)))</f>
        <v/>
      </c>
      <c r="H251" s="856" t="str">
        <f>IF($B251="","",INDEX('All CCC'!H$7:H$846,MATCH(WatchList!$B251,'All CCC'!$B$7:$B$846,0)))</f>
        <v/>
      </c>
      <c r="I251" s="856" t="str">
        <f>IF($B251="","",INDEX('All CCC'!I$7:I$846,MATCH(WatchList!$B251,'All CCC'!$B$7:$B$846,0)))</f>
        <v/>
      </c>
      <c r="J251" s="856" t="str">
        <f>IF($B251="","",INDEX('All CCC'!J$7:J$846,MATCH(WatchList!$B251,'All CCC'!$B$7:$B$846,0)))</f>
        <v/>
      </c>
      <c r="K251" s="856" t="str">
        <f>IF($B251="","",INDEX('All CCC'!K$7:K$846,MATCH(WatchList!$B251,'All CCC'!$B$7:$B$846,0)))</f>
        <v/>
      </c>
      <c r="L251" s="856" t="str">
        <f>IF($B251="","",INDEX('All CCC'!L$7:L$846,MATCH(WatchList!$B251,'All CCC'!$B$7:$B$846,0)))</f>
        <v/>
      </c>
      <c r="M251" s="856" t="str">
        <f>IF($B251="","",INDEX('All CCC'!M$7:M$846,MATCH(WatchList!$B251,'All CCC'!$B$7:$B$846,0)))</f>
        <v/>
      </c>
      <c r="N251" s="856" t="str">
        <f>IF($B251="","",INDEX('All CCC'!N$7:N$846,MATCH(WatchList!$B251,'All CCC'!$B$7:$B$846,0)))</f>
        <v/>
      </c>
      <c r="O251" s="856" t="str">
        <f>IF($B251="","",INDEX('All CCC'!O$7:O$846,MATCH(WatchList!$B251,'All CCC'!$B$7:$B$846,0)))</f>
        <v/>
      </c>
      <c r="P251" s="857" t="str">
        <f>IF($B251="","",INDEX('All CCC'!P$7:P$846,MATCH(WatchList!$B251,'All CCC'!$B$7:$B$846,0)))</f>
        <v/>
      </c>
      <c r="Q251" s="857" t="str">
        <f>IF($B251="","",INDEX('All CCC'!Q$7:Q$846,MATCH(WatchList!$B251,'All CCC'!$B$7:$B$846,0)))</f>
        <v/>
      </c>
      <c r="R251" s="856" t="str">
        <f>IF($B251="","",INDEX('All CCC'!R$7:R$846,MATCH(WatchList!$B251,'All CCC'!$B$7:$B$846,0)))</f>
        <v/>
      </c>
      <c r="S251" s="856" t="str">
        <f>IF($B251="","",INDEX('All CCC'!S$7:S$846,MATCH(WatchList!$B251,'All CCC'!$B$7:$B$846,0)))</f>
        <v/>
      </c>
      <c r="T251" s="856" t="str">
        <f>IF($B251="","",INDEX('All CCC'!T$7:T$846,MATCH(WatchList!$B251,'All CCC'!$B$7:$B$846,0)))</f>
        <v/>
      </c>
      <c r="U251" s="856" t="str">
        <f>IF($B251="","",INDEX('All CCC'!U$7:U$846,MATCH(WatchList!$B251,'All CCC'!$B$7:$B$846,0)))</f>
        <v/>
      </c>
      <c r="V251" s="856" t="str">
        <f>IF($B251="","",INDEX('All CCC'!V$7:V$846,MATCH(WatchList!$B251,'All CCC'!$B$7:$B$846,0)))</f>
        <v/>
      </c>
      <c r="W251" s="856" t="str">
        <f>IF($B251="","",INDEX('All CCC'!W$7:W$846,MATCH(WatchList!$B251,'All CCC'!$B$7:$B$846,0)))</f>
        <v/>
      </c>
      <c r="X251" s="856" t="str">
        <f>IF($B251="","",INDEX('All CCC'!X$7:X$846,MATCH(WatchList!$B251,'All CCC'!$B$7:$B$846,0)))</f>
        <v/>
      </c>
      <c r="Y251" s="856" t="str">
        <f>IF($B251="","",INDEX('All CCC'!Y$7:Y$846,MATCH(WatchList!$B251,'All CCC'!$B$7:$B$846,0)))</f>
        <v/>
      </c>
      <c r="Z251" s="856" t="str">
        <f>IF($B251="","",INDEX('All CCC'!Z$7:Z$846,MATCH(WatchList!$B251,'All CCC'!$B$7:$B$846,0)))</f>
        <v/>
      </c>
      <c r="AA251" s="856" t="str">
        <f>IF($B251="","",INDEX('All CCC'!AA$7:AA$846,MATCH(WatchList!$B251,'All CCC'!$B$7:$B$846,0)))</f>
        <v/>
      </c>
      <c r="AB251" s="856" t="str">
        <f>IF($B251="","",INDEX('All CCC'!AB$7:AB$846,MATCH(WatchList!$B251,'All CCC'!$B$7:$B$846,0)))</f>
        <v/>
      </c>
      <c r="AC251" s="856" t="str">
        <f>IF($B251="","",INDEX('All CCC'!AC$7:AC$846,MATCH(WatchList!$B251,'All CCC'!$B$7:$B$846,0)))</f>
        <v/>
      </c>
      <c r="AD251" s="856" t="str">
        <f>IF($B251="","",INDEX('All CCC'!AD$7:AD$846,MATCH(WatchList!$B251,'All CCC'!$B$7:$B$846,0)))</f>
        <v/>
      </c>
      <c r="AE251" s="856" t="str">
        <f>IF($B251="","",INDEX('All CCC'!AE$7:AE$846,MATCH(WatchList!$B251,'All CCC'!$B$7:$B$846,0)))</f>
        <v/>
      </c>
      <c r="AF251" s="856" t="str">
        <f>IF($B251="","",INDEX('All CCC'!AF$7:AF$846,MATCH(WatchList!$B251,'All CCC'!$B$7:$B$846,0)))</f>
        <v/>
      </c>
      <c r="AG251" s="856" t="str">
        <f>IF($B251="","",INDEX('All CCC'!AG$7:AG$846,MATCH(WatchList!$B251,'All CCC'!$B$7:$B$846,0)))</f>
        <v/>
      </c>
      <c r="AH251" s="856" t="str">
        <f>IF($B251="","",INDEX('All CCC'!AH$7:AH$846,MATCH(WatchList!$B251,'All CCC'!$B$7:$B$846,0)))</f>
        <v/>
      </c>
      <c r="AI251" s="856" t="str">
        <f>IF($B251="","",INDEX('All CCC'!AI$7:AI$846,MATCH(WatchList!$B251,'All CCC'!$B$7:$B$846,0)))</f>
        <v/>
      </c>
      <c r="AJ251" s="856" t="str">
        <f>IF($B251="","",INDEX('All CCC'!AJ$7:AJ$846,MATCH(WatchList!$B251,'All CCC'!$B$7:$B$846,0)))</f>
        <v/>
      </c>
      <c r="AK251" s="856" t="str">
        <f>IF($B251="","",INDEX('All CCC'!AK$7:AK$846,MATCH(WatchList!$B251,'All CCC'!$B$7:$B$846,0)))</f>
        <v/>
      </c>
      <c r="AL251" s="856" t="str">
        <f>IF($B251="","",INDEX('All CCC'!AL$7:AL$846,MATCH(WatchList!$B251,'All CCC'!$B$7:$B$846,0)))</f>
        <v/>
      </c>
      <c r="AM251" s="856" t="str">
        <f>IF($B251="","",INDEX('All CCC'!AM$7:AM$846,MATCH(WatchList!$B251,'All CCC'!$B$7:$B$846,0)))</f>
        <v/>
      </c>
      <c r="AN251" s="856" t="str">
        <f>IF($B251="","",INDEX('All CCC'!AN$7:AN$846,MATCH(WatchList!$B251,'All CCC'!$B$7:$B$846,0)))</f>
        <v/>
      </c>
      <c r="AO251" s="856" t="str">
        <f>IF($B251="","",INDEX('All CCC'!AO$7:AO$846,MATCH(WatchList!$B251,'All CCC'!$B$7:$B$846,0)))</f>
        <v/>
      </c>
      <c r="AP251" s="856" t="str">
        <f>IF($B251="","",INDEX('All CCC'!AP$7:AP$846,MATCH(WatchList!$B251,'All CCC'!$B$7:$B$846,0)))</f>
        <v/>
      </c>
      <c r="AQ251" s="856" t="str">
        <f>IF($B251="","",INDEX('All CCC'!AQ$7:AQ$846,MATCH(WatchList!$B251,'All CCC'!$B$7:$B$846,0)))</f>
        <v/>
      </c>
      <c r="AR251" s="856" t="str">
        <f>IF($B251="","",INDEX('All CCC'!AR$7:AR$846,MATCH(WatchList!$B251,'All CCC'!$B$7:$B$846,0)))</f>
        <v/>
      </c>
      <c r="AS251" s="856" t="str">
        <f>IF($B251="","",INDEX('All CCC'!AS$7:AS$846,MATCH(WatchList!$B251,'All CCC'!$B$7:$B$846,0)))</f>
        <v/>
      </c>
      <c r="AT251" s="856" t="str">
        <f>IF($B251="","",INDEX('All CCC'!AT$7:AT$846,MATCH(WatchList!$B251,'All CCC'!$B$7:$B$846,0)))</f>
        <v/>
      </c>
      <c r="AU251" s="856" t="str">
        <f>IF($B251="","",INDEX('All CCC'!AU$7:AU$846,MATCH(WatchList!$B251,'All CCC'!$B$7:$B$846,0)))</f>
        <v/>
      </c>
      <c r="AV251" s="856" t="str">
        <f>IF($B251="","",INDEX('All CCC'!AV$7:AV$846,MATCH(WatchList!$B251,'All CCC'!$B$7:$B$846,0)))</f>
        <v/>
      </c>
      <c r="AW251" s="856" t="str">
        <f>IF($B251="","",INDEX('All CCC'!AW$7:AW$846,MATCH(WatchList!$B251,'All CCC'!$B$7:$B$846,0)))</f>
        <v/>
      </c>
      <c r="AX251" s="856" t="str">
        <f>IF($B251="","",INDEX('All CCC'!AX$7:AX$846,MATCH(WatchList!$B251,'All CCC'!$B$7:$B$846,0)))</f>
        <v/>
      </c>
      <c r="AY251" s="856" t="str">
        <f>IF($B251="","",INDEX('All CCC'!AY$7:AY$846,MATCH(WatchList!$B251,'All CCC'!$B$7:$B$846,0)))</f>
        <v/>
      </c>
      <c r="AZ251" s="856" t="str">
        <f>IF($B251="","",INDEX('All CCC'!AZ$7:AZ$846,MATCH(WatchList!$B251,'All CCC'!$B$7:$B$846,0)))</f>
        <v/>
      </c>
      <c r="BA251" s="856" t="str">
        <f>IF($B251="","",INDEX('All CCC'!BA$7:BA$846,MATCH(WatchList!$B251,'All CCC'!$B$7:$B$846,0)))</f>
        <v/>
      </c>
      <c r="BB251" s="856" t="str">
        <f>IF($B251="","",INDEX('All CCC'!BB$7:BB$846,MATCH(WatchList!$B251,'All CCC'!$B$7:$B$846,0)))</f>
        <v/>
      </c>
      <c r="BC251" s="856" t="str">
        <f>IF($B251="","",INDEX('All CCC'!BC$7:BC$846,MATCH(WatchList!$B251,'All CCC'!$B$7:$B$846,0)))</f>
        <v/>
      </c>
      <c r="BD251" s="856" t="str">
        <f>IF($B251="","",INDEX('All CCC'!BD$7:BD$846,MATCH(WatchList!$B251,'All CCC'!$B$7:$B$846,0)))</f>
        <v/>
      </c>
      <c r="BE251" s="856" t="str">
        <f>IF($B251="","",INDEX('All CCC'!BE$7:BE$846,MATCH(WatchList!$B251,'All CCC'!$B$7:$B$846,0)))</f>
        <v/>
      </c>
      <c r="BF251" s="856" t="str">
        <f>IF($B251="","",INDEX('All CCC'!BF$7:BF$846,MATCH(WatchList!$B251,'All CCC'!$B$7:$B$846,0)))</f>
        <v/>
      </c>
      <c r="BG251" s="856" t="str">
        <f>IF($B251="","",INDEX('All CCC'!BG$7:BG$846,MATCH(WatchList!$B251,'All CCC'!$B$7:$B$846,0)))</f>
        <v/>
      </c>
    </row>
    <row r="252" spans="1:59" x14ac:dyDescent="0.2">
      <c r="A252" s="550" t="str">
        <f>IF($B252="","",INDEX('All CCC'!A$7:A$846,MATCH(WatchList!$B252,'All CCC'!$B$7:$B$846,0)))</f>
        <v/>
      </c>
      <c r="B252" s="31"/>
      <c r="C252" s="856" t="str">
        <f>IF($B252="","",INDEX('All CCC'!C$7:C$846,MATCH(WatchList!$B252,'All CCC'!$B$7:$B$846,0)))</f>
        <v/>
      </c>
      <c r="D252" s="856" t="str">
        <f>IF($B252="","",INDEX('All CCC'!D$7:D$846,MATCH(WatchList!$B252,'All CCC'!$B$7:$B$846,0)))</f>
        <v/>
      </c>
      <c r="E252" s="856" t="str">
        <f>IF($B252="","",INDEX('All CCC'!E$7:E$846,MATCH(WatchList!$B252,'All CCC'!$B$7:$B$846,0)))</f>
        <v/>
      </c>
      <c r="F252" s="856" t="str">
        <f>IF($B252="","",INDEX('All CCC'!F$7:F$846,MATCH(WatchList!$B252,'All CCC'!$B$7:$B$846,0)))</f>
        <v/>
      </c>
      <c r="G252" s="856" t="str">
        <f>IF($B252="","",INDEX('All CCC'!G$7:G$846,MATCH(WatchList!$B252,'All CCC'!$B$7:$B$846,0)))</f>
        <v/>
      </c>
      <c r="H252" s="856" t="str">
        <f>IF($B252="","",INDEX('All CCC'!H$7:H$846,MATCH(WatchList!$B252,'All CCC'!$B$7:$B$846,0)))</f>
        <v/>
      </c>
      <c r="I252" s="856" t="str">
        <f>IF($B252="","",INDEX('All CCC'!I$7:I$846,MATCH(WatchList!$B252,'All CCC'!$B$7:$B$846,0)))</f>
        <v/>
      </c>
      <c r="J252" s="856" t="str">
        <f>IF($B252="","",INDEX('All CCC'!J$7:J$846,MATCH(WatchList!$B252,'All CCC'!$B$7:$B$846,0)))</f>
        <v/>
      </c>
      <c r="K252" s="856" t="str">
        <f>IF($B252="","",INDEX('All CCC'!K$7:K$846,MATCH(WatchList!$B252,'All CCC'!$B$7:$B$846,0)))</f>
        <v/>
      </c>
      <c r="L252" s="856" t="str">
        <f>IF($B252="","",INDEX('All CCC'!L$7:L$846,MATCH(WatchList!$B252,'All CCC'!$B$7:$B$846,0)))</f>
        <v/>
      </c>
      <c r="M252" s="856" t="str">
        <f>IF($B252="","",INDEX('All CCC'!M$7:M$846,MATCH(WatchList!$B252,'All CCC'!$B$7:$B$846,0)))</f>
        <v/>
      </c>
      <c r="N252" s="856" t="str">
        <f>IF($B252="","",INDEX('All CCC'!N$7:N$846,MATCH(WatchList!$B252,'All CCC'!$B$7:$B$846,0)))</f>
        <v/>
      </c>
      <c r="O252" s="856" t="str">
        <f>IF($B252="","",INDEX('All CCC'!O$7:O$846,MATCH(WatchList!$B252,'All CCC'!$B$7:$B$846,0)))</f>
        <v/>
      </c>
      <c r="P252" s="857" t="str">
        <f>IF($B252="","",INDEX('All CCC'!P$7:P$846,MATCH(WatchList!$B252,'All CCC'!$B$7:$B$846,0)))</f>
        <v/>
      </c>
      <c r="Q252" s="857" t="str">
        <f>IF($B252="","",INDEX('All CCC'!Q$7:Q$846,MATCH(WatchList!$B252,'All CCC'!$B$7:$B$846,0)))</f>
        <v/>
      </c>
      <c r="R252" s="856" t="str">
        <f>IF($B252="","",INDEX('All CCC'!R$7:R$846,MATCH(WatchList!$B252,'All CCC'!$B$7:$B$846,0)))</f>
        <v/>
      </c>
      <c r="S252" s="856" t="str">
        <f>IF($B252="","",INDEX('All CCC'!S$7:S$846,MATCH(WatchList!$B252,'All CCC'!$B$7:$B$846,0)))</f>
        <v/>
      </c>
      <c r="T252" s="856" t="str">
        <f>IF($B252="","",INDEX('All CCC'!T$7:T$846,MATCH(WatchList!$B252,'All CCC'!$B$7:$B$846,0)))</f>
        <v/>
      </c>
      <c r="U252" s="856" t="str">
        <f>IF($B252="","",INDEX('All CCC'!U$7:U$846,MATCH(WatchList!$B252,'All CCC'!$B$7:$B$846,0)))</f>
        <v/>
      </c>
      <c r="V252" s="856" t="str">
        <f>IF($B252="","",INDEX('All CCC'!V$7:V$846,MATCH(WatchList!$B252,'All CCC'!$B$7:$B$846,0)))</f>
        <v/>
      </c>
      <c r="W252" s="856" t="str">
        <f>IF($B252="","",INDEX('All CCC'!W$7:W$846,MATCH(WatchList!$B252,'All CCC'!$B$7:$B$846,0)))</f>
        <v/>
      </c>
      <c r="X252" s="856" t="str">
        <f>IF($B252="","",INDEX('All CCC'!X$7:X$846,MATCH(WatchList!$B252,'All CCC'!$B$7:$B$846,0)))</f>
        <v/>
      </c>
      <c r="Y252" s="856" t="str">
        <f>IF($B252="","",INDEX('All CCC'!Y$7:Y$846,MATCH(WatchList!$B252,'All CCC'!$B$7:$B$846,0)))</f>
        <v/>
      </c>
      <c r="Z252" s="856" t="str">
        <f>IF($B252="","",INDEX('All CCC'!Z$7:Z$846,MATCH(WatchList!$B252,'All CCC'!$B$7:$B$846,0)))</f>
        <v/>
      </c>
      <c r="AA252" s="856" t="str">
        <f>IF($B252="","",INDEX('All CCC'!AA$7:AA$846,MATCH(WatchList!$B252,'All CCC'!$B$7:$B$846,0)))</f>
        <v/>
      </c>
      <c r="AB252" s="856" t="str">
        <f>IF($B252="","",INDEX('All CCC'!AB$7:AB$846,MATCH(WatchList!$B252,'All CCC'!$B$7:$B$846,0)))</f>
        <v/>
      </c>
      <c r="AC252" s="856" t="str">
        <f>IF($B252="","",INDEX('All CCC'!AC$7:AC$846,MATCH(WatchList!$B252,'All CCC'!$B$7:$B$846,0)))</f>
        <v/>
      </c>
      <c r="AD252" s="856" t="str">
        <f>IF($B252="","",INDEX('All CCC'!AD$7:AD$846,MATCH(WatchList!$B252,'All CCC'!$B$7:$B$846,0)))</f>
        <v/>
      </c>
      <c r="AE252" s="856" t="str">
        <f>IF($B252="","",INDEX('All CCC'!AE$7:AE$846,MATCH(WatchList!$B252,'All CCC'!$B$7:$B$846,0)))</f>
        <v/>
      </c>
      <c r="AF252" s="856" t="str">
        <f>IF($B252="","",INDEX('All CCC'!AF$7:AF$846,MATCH(WatchList!$B252,'All CCC'!$B$7:$B$846,0)))</f>
        <v/>
      </c>
      <c r="AG252" s="856" t="str">
        <f>IF($B252="","",INDEX('All CCC'!AG$7:AG$846,MATCH(WatchList!$B252,'All CCC'!$B$7:$B$846,0)))</f>
        <v/>
      </c>
      <c r="AH252" s="856" t="str">
        <f>IF($B252="","",INDEX('All CCC'!AH$7:AH$846,MATCH(WatchList!$B252,'All CCC'!$B$7:$B$846,0)))</f>
        <v/>
      </c>
      <c r="AI252" s="856" t="str">
        <f>IF($B252="","",INDEX('All CCC'!AI$7:AI$846,MATCH(WatchList!$B252,'All CCC'!$B$7:$B$846,0)))</f>
        <v/>
      </c>
      <c r="AJ252" s="856" t="str">
        <f>IF($B252="","",INDEX('All CCC'!AJ$7:AJ$846,MATCH(WatchList!$B252,'All CCC'!$B$7:$B$846,0)))</f>
        <v/>
      </c>
      <c r="AK252" s="856" t="str">
        <f>IF($B252="","",INDEX('All CCC'!AK$7:AK$846,MATCH(WatchList!$B252,'All CCC'!$B$7:$B$846,0)))</f>
        <v/>
      </c>
      <c r="AL252" s="856" t="str">
        <f>IF($B252="","",INDEX('All CCC'!AL$7:AL$846,MATCH(WatchList!$B252,'All CCC'!$B$7:$B$846,0)))</f>
        <v/>
      </c>
      <c r="AM252" s="856" t="str">
        <f>IF($B252="","",INDEX('All CCC'!AM$7:AM$846,MATCH(WatchList!$B252,'All CCC'!$B$7:$B$846,0)))</f>
        <v/>
      </c>
      <c r="AN252" s="856" t="str">
        <f>IF($B252="","",INDEX('All CCC'!AN$7:AN$846,MATCH(WatchList!$B252,'All CCC'!$B$7:$B$846,0)))</f>
        <v/>
      </c>
      <c r="AO252" s="856" t="str">
        <f>IF($B252="","",INDEX('All CCC'!AO$7:AO$846,MATCH(WatchList!$B252,'All CCC'!$B$7:$B$846,0)))</f>
        <v/>
      </c>
      <c r="AP252" s="856" t="str">
        <f>IF($B252="","",INDEX('All CCC'!AP$7:AP$846,MATCH(WatchList!$B252,'All CCC'!$B$7:$B$846,0)))</f>
        <v/>
      </c>
      <c r="AQ252" s="856" t="str">
        <f>IF($B252="","",INDEX('All CCC'!AQ$7:AQ$846,MATCH(WatchList!$B252,'All CCC'!$B$7:$B$846,0)))</f>
        <v/>
      </c>
      <c r="AR252" s="856" t="str">
        <f>IF($B252="","",INDEX('All CCC'!AR$7:AR$846,MATCH(WatchList!$B252,'All CCC'!$B$7:$B$846,0)))</f>
        <v/>
      </c>
      <c r="AS252" s="856" t="str">
        <f>IF($B252="","",INDEX('All CCC'!AS$7:AS$846,MATCH(WatchList!$B252,'All CCC'!$B$7:$B$846,0)))</f>
        <v/>
      </c>
      <c r="AT252" s="856" t="str">
        <f>IF($B252="","",INDEX('All CCC'!AT$7:AT$846,MATCH(WatchList!$B252,'All CCC'!$B$7:$B$846,0)))</f>
        <v/>
      </c>
      <c r="AU252" s="856" t="str">
        <f>IF($B252="","",INDEX('All CCC'!AU$7:AU$846,MATCH(WatchList!$B252,'All CCC'!$B$7:$B$846,0)))</f>
        <v/>
      </c>
      <c r="AV252" s="856" t="str">
        <f>IF($B252="","",INDEX('All CCC'!AV$7:AV$846,MATCH(WatchList!$B252,'All CCC'!$B$7:$B$846,0)))</f>
        <v/>
      </c>
      <c r="AW252" s="856" t="str">
        <f>IF($B252="","",INDEX('All CCC'!AW$7:AW$846,MATCH(WatchList!$B252,'All CCC'!$B$7:$B$846,0)))</f>
        <v/>
      </c>
      <c r="AX252" s="856" t="str">
        <f>IF($B252="","",INDEX('All CCC'!AX$7:AX$846,MATCH(WatchList!$B252,'All CCC'!$B$7:$B$846,0)))</f>
        <v/>
      </c>
      <c r="AY252" s="856" t="str">
        <f>IF($B252="","",INDEX('All CCC'!AY$7:AY$846,MATCH(WatchList!$B252,'All CCC'!$B$7:$B$846,0)))</f>
        <v/>
      </c>
      <c r="AZ252" s="856" t="str">
        <f>IF($B252="","",INDEX('All CCC'!AZ$7:AZ$846,MATCH(WatchList!$B252,'All CCC'!$B$7:$B$846,0)))</f>
        <v/>
      </c>
      <c r="BA252" s="856" t="str">
        <f>IF($B252="","",INDEX('All CCC'!BA$7:BA$846,MATCH(WatchList!$B252,'All CCC'!$B$7:$B$846,0)))</f>
        <v/>
      </c>
      <c r="BB252" s="856" t="str">
        <f>IF($B252="","",INDEX('All CCC'!BB$7:BB$846,MATCH(WatchList!$B252,'All CCC'!$B$7:$B$846,0)))</f>
        <v/>
      </c>
      <c r="BC252" s="856" t="str">
        <f>IF($B252="","",INDEX('All CCC'!BC$7:BC$846,MATCH(WatchList!$B252,'All CCC'!$B$7:$B$846,0)))</f>
        <v/>
      </c>
      <c r="BD252" s="856" t="str">
        <f>IF($B252="","",INDEX('All CCC'!BD$7:BD$846,MATCH(WatchList!$B252,'All CCC'!$B$7:$B$846,0)))</f>
        <v/>
      </c>
      <c r="BE252" s="856" t="str">
        <f>IF($B252="","",INDEX('All CCC'!BE$7:BE$846,MATCH(WatchList!$B252,'All CCC'!$B$7:$B$846,0)))</f>
        <v/>
      </c>
      <c r="BF252" s="856" t="str">
        <f>IF($B252="","",INDEX('All CCC'!BF$7:BF$846,MATCH(WatchList!$B252,'All CCC'!$B$7:$B$846,0)))</f>
        <v/>
      </c>
      <c r="BG252" s="856" t="str">
        <f>IF($B252="","",INDEX('All CCC'!BG$7:BG$846,MATCH(WatchList!$B252,'All CCC'!$B$7:$B$846,0)))</f>
        <v/>
      </c>
    </row>
    <row r="253" spans="1:59" x14ac:dyDescent="0.2">
      <c r="A253" s="550" t="str">
        <f>IF($B253="","",INDEX('All CCC'!A$7:A$846,MATCH(WatchList!$B253,'All CCC'!$B$7:$B$846,0)))</f>
        <v/>
      </c>
      <c r="B253" s="31"/>
      <c r="C253" s="856" t="str">
        <f>IF($B253="","",INDEX('All CCC'!C$7:C$846,MATCH(WatchList!$B253,'All CCC'!$B$7:$B$846,0)))</f>
        <v/>
      </c>
      <c r="D253" s="856" t="str">
        <f>IF($B253="","",INDEX('All CCC'!D$7:D$846,MATCH(WatchList!$B253,'All CCC'!$B$7:$B$846,0)))</f>
        <v/>
      </c>
      <c r="E253" s="856" t="str">
        <f>IF($B253="","",INDEX('All CCC'!E$7:E$846,MATCH(WatchList!$B253,'All CCC'!$B$7:$B$846,0)))</f>
        <v/>
      </c>
      <c r="F253" s="856" t="str">
        <f>IF($B253="","",INDEX('All CCC'!F$7:F$846,MATCH(WatchList!$B253,'All CCC'!$B$7:$B$846,0)))</f>
        <v/>
      </c>
      <c r="G253" s="856" t="str">
        <f>IF($B253="","",INDEX('All CCC'!G$7:G$846,MATCH(WatchList!$B253,'All CCC'!$B$7:$B$846,0)))</f>
        <v/>
      </c>
      <c r="H253" s="856" t="str">
        <f>IF($B253="","",INDEX('All CCC'!H$7:H$846,MATCH(WatchList!$B253,'All CCC'!$B$7:$B$846,0)))</f>
        <v/>
      </c>
      <c r="I253" s="856" t="str">
        <f>IF($B253="","",INDEX('All CCC'!I$7:I$846,MATCH(WatchList!$B253,'All CCC'!$B$7:$B$846,0)))</f>
        <v/>
      </c>
      <c r="J253" s="856" t="str">
        <f>IF($B253="","",INDEX('All CCC'!J$7:J$846,MATCH(WatchList!$B253,'All CCC'!$B$7:$B$846,0)))</f>
        <v/>
      </c>
      <c r="K253" s="856" t="str">
        <f>IF($B253="","",INDEX('All CCC'!K$7:K$846,MATCH(WatchList!$B253,'All CCC'!$B$7:$B$846,0)))</f>
        <v/>
      </c>
      <c r="L253" s="856" t="str">
        <f>IF($B253="","",INDEX('All CCC'!L$7:L$846,MATCH(WatchList!$B253,'All CCC'!$B$7:$B$846,0)))</f>
        <v/>
      </c>
      <c r="M253" s="856" t="str">
        <f>IF($B253="","",INDEX('All CCC'!M$7:M$846,MATCH(WatchList!$B253,'All CCC'!$B$7:$B$846,0)))</f>
        <v/>
      </c>
      <c r="N253" s="856" t="str">
        <f>IF($B253="","",INDEX('All CCC'!N$7:N$846,MATCH(WatchList!$B253,'All CCC'!$B$7:$B$846,0)))</f>
        <v/>
      </c>
      <c r="O253" s="856" t="str">
        <f>IF($B253="","",INDEX('All CCC'!O$7:O$846,MATCH(WatchList!$B253,'All CCC'!$B$7:$B$846,0)))</f>
        <v/>
      </c>
      <c r="P253" s="857" t="str">
        <f>IF($B253="","",INDEX('All CCC'!P$7:P$846,MATCH(WatchList!$B253,'All CCC'!$B$7:$B$846,0)))</f>
        <v/>
      </c>
      <c r="Q253" s="857" t="str">
        <f>IF($B253="","",INDEX('All CCC'!Q$7:Q$846,MATCH(WatchList!$B253,'All CCC'!$B$7:$B$846,0)))</f>
        <v/>
      </c>
      <c r="R253" s="856" t="str">
        <f>IF($B253="","",INDEX('All CCC'!R$7:R$846,MATCH(WatchList!$B253,'All CCC'!$B$7:$B$846,0)))</f>
        <v/>
      </c>
      <c r="S253" s="856" t="str">
        <f>IF($B253="","",INDEX('All CCC'!S$7:S$846,MATCH(WatchList!$B253,'All CCC'!$B$7:$B$846,0)))</f>
        <v/>
      </c>
      <c r="T253" s="856" t="str">
        <f>IF($B253="","",INDEX('All CCC'!T$7:T$846,MATCH(WatchList!$B253,'All CCC'!$B$7:$B$846,0)))</f>
        <v/>
      </c>
      <c r="U253" s="856" t="str">
        <f>IF($B253="","",INDEX('All CCC'!U$7:U$846,MATCH(WatchList!$B253,'All CCC'!$B$7:$B$846,0)))</f>
        <v/>
      </c>
      <c r="V253" s="856" t="str">
        <f>IF($B253="","",INDEX('All CCC'!V$7:V$846,MATCH(WatchList!$B253,'All CCC'!$B$7:$B$846,0)))</f>
        <v/>
      </c>
      <c r="W253" s="856" t="str">
        <f>IF($B253="","",INDEX('All CCC'!W$7:W$846,MATCH(WatchList!$B253,'All CCC'!$B$7:$B$846,0)))</f>
        <v/>
      </c>
      <c r="X253" s="856" t="str">
        <f>IF($B253="","",INDEX('All CCC'!X$7:X$846,MATCH(WatchList!$B253,'All CCC'!$B$7:$B$846,0)))</f>
        <v/>
      </c>
      <c r="Y253" s="856" t="str">
        <f>IF($B253="","",INDEX('All CCC'!Y$7:Y$846,MATCH(WatchList!$B253,'All CCC'!$B$7:$B$846,0)))</f>
        <v/>
      </c>
      <c r="Z253" s="856" t="str">
        <f>IF($B253="","",INDEX('All CCC'!Z$7:Z$846,MATCH(WatchList!$B253,'All CCC'!$B$7:$B$846,0)))</f>
        <v/>
      </c>
      <c r="AA253" s="856" t="str">
        <f>IF($B253="","",INDEX('All CCC'!AA$7:AA$846,MATCH(WatchList!$B253,'All CCC'!$B$7:$B$846,0)))</f>
        <v/>
      </c>
      <c r="AB253" s="856" t="str">
        <f>IF($B253="","",INDEX('All CCC'!AB$7:AB$846,MATCH(WatchList!$B253,'All CCC'!$B$7:$B$846,0)))</f>
        <v/>
      </c>
      <c r="AC253" s="856" t="str">
        <f>IF($B253="","",INDEX('All CCC'!AC$7:AC$846,MATCH(WatchList!$B253,'All CCC'!$B$7:$B$846,0)))</f>
        <v/>
      </c>
      <c r="AD253" s="856" t="str">
        <f>IF($B253="","",INDEX('All CCC'!AD$7:AD$846,MATCH(WatchList!$B253,'All CCC'!$B$7:$B$846,0)))</f>
        <v/>
      </c>
      <c r="AE253" s="856" t="str">
        <f>IF($B253="","",INDEX('All CCC'!AE$7:AE$846,MATCH(WatchList!$B253,'All CCC'!$B$7:$B$846,0)))</f>
        <v/>
      </c>
      <c r="AF253" s="856" t="str">
        <f>IF($B253="","",INDEX('All CCC'!AF$7:AF$846,MATCH(WatchList!$B253,'All CCC'!$B$7:$B$846,0)))</f>
        <v/>
      </c>
      <c r="AG253" s="856" t="str">
        <f>IF($B253="","",INDEX('All CCC'!AG$7:AG$846,MATCH(WatchList!$B253,'All CCC'!$B$7:$B$846,0)))</f>
        <v/>
      </c>
      <c r="AH253" s="856" t="str">
        <f>IF($B253="","",INDEX('All CCC'!AH$7:AH$846,MATCH(WatchList!$B253,'All CCC'!$B$7:$B$846,0)))</f>
        <v/>
      </c>
      <c r="AI253" s="856" t="str">
        <f>IF($B253="","",INDEX('All CCC'!AI$7:AI$846,MATCH(WatchList!$B253,'All CCC'!$B$7:$B$846,0)))</f>
        <v/>
      </c>
      <c r="AJ253" s="856" t="str">
        <f>IF($B253="","",INDEX('All CCC'!AJ$7:AJ$846,MATCH(WatchList!$B253,'All CCC'!$B$7:$B$846,0)))</f>
        <v/>
      </c>
      <c r="AK253" s="856" t="str">
        <f>IF($B253="","",INDEX('All CCC'!AK$7:AK$846,MATCH(WatchList!$B253,'All CCC'!$B$7:$B$846,0)))</f>
        <v/>
      </c>
      <c r="AL253" s="856" t="str">
        <f>IF($B253="","",INDEX('All CCC'!AL$7:AL$846,MATCH(WatchList!$B253,'All CCC'!$B$7:$B$846,0)))</f>
        <v/>
      </c>
      <c r="AM253" s="856" t="str">
        <f>IF($B253="","",INDEX('All CCC'!AM$7:AM$846,MATCH(WatchList!$B253,'All CCC'!$B$7:$B$846,0)))</f>
        <v/>
      </c>
      <c r="AN253" s="856" t="str">
        <f>IF($B253="","",INDEX('All CCC'!AN$7:AN$846,MATCH(WatchList!$B253,'All CCC'!$B$7:$B$846,0)))</f>
        <v/>
      </c>
      <c r="AO253" s="856" t="str">
        <f>IF($B253="","",INDEX('All CCC'!AO$7:AO$846,MATCH(WatchList!$B253,'All CCC'!$B$7:$B$846,0)))</f>
        <v/>
      </c>
      <c r="AP253" s="856" t="str">
        <f>IF($B253="","",INDEX('All CCC'!AP$7:AP$846,MATCH(WatchList!$B253,'All CCC'!$B$7:$B$846,0)))</f>
        <v/>
      </c>
      <c r="AQ253" s="856" t="str">
        <f>IF($B253="","",INDEX('All CCC'!AQ$7:AQ$846,MATCH(WatchList!$B253,'All CCC'!$B$7:$B$846,0)))</f>
        <v/>
      </c>
      <c r="AR253" s="856" t="str">
        <f>IF($B253="","",INDEX('All CCC'!AR$7:AR$846,MATCH(WatchList!$B253,'All CCC'!$B$7:$B$846,0)))</f>
        <v/>
      </c>
      <c r="AS253" s="856" t="str">
        <f>IF($B253="","",INDEX('All CCC'!AS$7:AS$846,MATCH(WatchList!$B253,'All CCC'!$B$7:$B$846,0)))</f>
        <v/>
      </c>
      <c r="AT253" s="856" t="str">
        <f>IF($B253="","",INDEX('All CCC'!AT$7:AT$846,MATCH(WatchList!$B253,'All CCC'!$B$7:$B$846,0)))</f>
        <v/>
      </c>
      <c r="AU253" s="856" t="str">
        <f>IF($B253="","",INDEX('All CCC'!AU$7:AU$846,MATCH(WatchList!$B253,'All CCC'!$B$7:$B$846,0)))</f>
        <v/>
      </c>
      <c r="AV253" s="856" t="str">
        <f>IF($B253="","",INDEX('All CCC'!AV$7:AV$846,MATCH(WatchList!$B253,'All CCC'!$B$7:$B$846,0)))</f>
        <v/>
      </c>
      <c r="AW253" s="856" t="str">
        <f>IF($B253="","",INDEX('All CCC'!AW$7:AW$846,MATCH(WatchList!$B253,'All CCC'!$B$7:$B$846,0)))</f>
        <v/>
      </c>
      <c r="AX253" s="856" t="str">
        <f>IF($B253="","",INDEX('All CCC'!AX$7:AX$846,MATCH(WatchList!$B253,'All CCC'!$B$7:$B$846,0)))</f>
        <v/>
      </c>
      <c r="AY253" s="856" t="str">
        <f>IF($B253="","",INDEX('All CCC'!AY$7:AY$846,MATCH(WatchList!$B253,'All CCC'!$B$7:$B$846,0)))</f>
        <v/>
      </c>
      <c r="AZ253" s="856" t="str">
        <f>IF($B253="","",INDEX('All CCC'!AZ$7:AZ$846,MATCH(WatchList!$B253,'All CCC'!$B$7:$B$846,0)))</f>
        <v/>
      </c>
      <c r="BA253" s="856" t="str">
        <f>IF($B253="","",INDEX('All CCC'!BA$7:BA$846,MATCH(WatchList!$B253,'All CCC'!$B$7:$B$846,0)))</f>
        <v/>
      </c>
      <c r="BB253" s="856" t="str">
        <f>IF($B253="","",INDEX('All CCC'!BB$7:BB$846,MATCH(WatchList!$B253,'All CCC'!$B$7:$B$846,0)))</f>
        <v/>
      </c>
      <c r="BC253" s="856" t="str">
        <f>IF($B253="","",INDEX('All CCC'!BC$7:BC$846,MATCH(WatchList!$B253,'All CCC'!$B$7:$B$846,0)))</f>
        <v/>
      </c>
      <c r="BD253" s="856" t="str">
        <f>IF($B253="","",INDEX('All CCC'!BD$7:BD$846,MATCH(WatchList!$B253,'All CCC'!$B$7:$B$846,0)))</f>
        <v/>
      </c>
      <c r="BE253" s="856" t="str">
        <f>IF($B253="","",INDEX('All CCC'!BE$7:BE$846,MATCH(WatchList!$B253,'All CCC'!$B$7:$B$846,0)))</f>
        <v/>
      </c>
      <c r="BF253" s="856" t="str">
        <f>IF($B253="","",INDEX('All CCC'!BF$7:BF$846,MATCH(WatchList!$B253,'All CCC'!$B$7:$B$846,0)))</f>
        <v/>
      </c>
      <c r="BG253" s="856" t="str">
        <f>IF($B253="","",INDEX('All CCC'!BG$7:BG$846,MATCH(WatchList!$B253,'All CCC'!$B$7:$B$846,0)))</f>
        <v/>
      </c>
    </row>
    <row r="254" spans="1:59" x14ac:dyDescent="0.2">
      <c r="A254" s="550" t="str">
        <f>IF($B254="","",INDEX('All CCC'!A$7:A$846,MATCH(WatchList!$B254,'All CCC'!$B$7:$B$846,0)))</f>
        <v/>
      </c>
      <c r="B254" s="31"/>
      <c r="C254" s="856" t="str">
        <f>IF($B254="","",INDEX('All CCC'!C$7:C$846,MATCH(WatchList!$B254,'All CCC'!$B$7:$B$846,0)))</f>
        <v/>
      </c>
      <c r="D254" s="856" t="str">
        <f>IF($B254="","",INDEX('All CCC'!D$7:D$846,MATCH(WatchList!$B254,'All CCC'!$B$7:$B$846,0)))</f>
        <v/>
      </c>
      <c r="E254" s="856" t="str">
        <f>IF($B254="","",INDEX('All CCC'!E$7:E$846,MATCH(WatchList!$B254,'All CCC'!$B$7:$B$846,0)))</f>
        <v/>
      </c>
      <c r="F254" s="856" t="str">
        <f>IF($B254="","",INDEX('All CCC'!F$7:F$846,MATCH(WatchList!$B254,'All CCC'!$B$7:$B$846,0)))</f>
        <v/>
      </c>
      <c r="G254" s="856" t="str">
        <f>IF($B254="","",INDEX('All CCC'!G$7:G$846,MATCH(WatchList!$B254,'All CCC'!$B$7:$B$846,0)))</f>
        <v/>
      </c>
      <c r="H254" s="856" t="str">
        <f>IF($B254="","",INDEX('All CCC'!H$7:H$846,MATCH(WatchList!$B254,'All CCC'!$B$7:$B$846,0)))</f>
        <v/>
      </c>
      <c r="I254" s="856" t="str">
        <f>IF($B254="","",INDEX('All CCC'!I$7:I$846,MATCH(WatchList!$B254,'All CCC'!$B$7:$B$846,0)))</f>
        <v/>
      </c>
      <c r="J254" s="856" t="str">
        <f>IF($B254="","",INDEX('All CCC'!J$7:J$846,MATCH(WatchList!$B254,'All CCC'!$B$7:$B$846,0)))</f>
        <v/>
      </c>
      <c r="K254" s="856" t="str">
        <f>IF($B254="","",INDEX('All CCC'!K$7:K$846,MATCH(WatchList!$B254,'All CCC'!$B$7:$B$846,0)))</f>
        <v/>
      </c>
      <c r="L254" s="856" t="str">
        <f>IF($B254="","",INDEX('All CCC'!L$7:L$846,MATCH(WatchList!$B254,'All CCC'!$B$7:$B$846,0)))</f>
        <v/>
      </c>
      <c r="M254" s="856" t="str">
        <f>IF($B254="","",INDEX('All CCC'!M$7:M$846,MATCH(WatchList!$B254,'All CCC'!$B$7:$B$846,0)))</f>
        <v/>
      </c>
      <c r="N254" s="856" t="str">
        <f>IF($B254="","",INDEX('All CCC'!N$7:N$846,MATCH(WatchList!$B254,'All CCC'!$B$7:$B$846,0)))</f>
        <v/>
      </c>
      <c r="O254" s="856" t="str">
        <f>IF($B254="","",INDEX('All CCC'!O$7:O$846,MATCH(WatchList!$B254,'All CCC'!$B$7:$B$846,0)))</f>
        <v/>
      </c>
      <c r="P254" s="857" t="str">
        <f>IF($B254="","",INDEX('All CCC'!P$7:P$846,MATCH(WatchList!$B254,'All CCC'!$B$7:$B$846,0)))</f>
        <v/>
      </c>
      <c r="Q254" s="857" t="str">
        <f>IF($B254="","",INDEX('All CCC'!Q$7:Q$846,MATCH(WatchList!$B254,'All CCC'!$B$7:$B$846,0)))</f>
        <v/>
      </c>
      <c r="R254" s="856" t="str">
        <f>IF($B254="","",INDEX('All CCC'!R$7:R$846,MATCH(WatchList!$B254,'All CCC'!$B$7:$B$846,0)))</f>
        <v/>
      </c>
      <c r="S254" s="856" t="str">
        <f>IF($B254="","",INDEX('All CCC'!S$7:S$846,MATCH(WatchList!$B254,'All CCC'!$B$7:$B$846,0)))</f>
        <v/>
      </c>
      <c r="T254" s="856" t="str">
        <f>IF($B254="","",INDEX('All CCC'!T$7:T$846,MATCH(WatchList!$B254,'All CCC'!$B$7:$B$846,0)))</f>
        <v/>
      </c>
      <c r="U254" s="856" t="str">
        <f>IF($B254="","",INDEX('All CCC'!U$7:U$846,MATCH(WatchList!$B254,'All CCC'!$B$7:$B$846,0)))</f>
        <v/>
      </c>
      <c r="V254" s="856" t="str">
        <f>IF($B254="","",INDEX('All CCC'!V$7:V$846,MATCH(WatchList!$B254,'All CCC'!$B$7:$B$846,0)))</f>
        <v/>
      </c>
      <c r="W254" s="856" t="str">
        <f>IF($B254="","",INDEX('All CCC'!W$7:W$846,MATCH(WatchList!$B254,'All CCC'!$B$7:$B$846,0)))</f>
        <v/>
      </c>
      <c r="X254" s="856" t="str">
        <f>IF($B254="","",INDEX('All CCC'!X$7:X$846,MATCH(WatchList!$B254,'All CCC'!$B$7:$B$846,0)))</f>
        <v/>
      </c>
      <c r="Y254" s="856" t="str">
        <f>IF($B254="","",INDEX('All CCC'!Y$7:Y$846,MATCH(WatchList!$B254,'All CCC'!$B$7:$B$846,0)))</f>
        <v/>
      </c>
      <c r="Z254" s="856" t="str">
        <f>IF($B254="","",INDEX('All CCC'!Z$7:Z$846,MATCH(WatchList!$B254,'All CCC'!$B$7:$B$846,0)))</f>
        <v/>
      </c>
      <c r="AA254" s="856" t="str">
        <f>IF($B254="","",INDEX('All CCC'!AA$7:AA$846,MATCH(WatchList!$B254,'All CCC'!$B$7:$B$846,0)))</f>
        <v/>
      </c>
      <c r="AB254" s="856" t="str">
        <f>IF($B254="","",INDEX('All CCC'!AB$7:AB$846,MATCH(WatchList!$B254,'All CCC'!$B$7:$B$846,0)))</f>
        <v/>
      </c>
      <c r="AC254" s="856" t="str">
        <f>IF($B254="","",INDEX('All CCC'!AC$7:AC$846,MATCH(WatchList!$B254,'All CCC'!$B$7:$B$846,0)))</f>
        <v/>
      </c>
      <c r="AD254" s="856" t="str">
        <f>IF($B254="","",INDEX('All CCC'!AD$7:AD$846,MATCH(WatchList!$B254,'All CCC'!$B$7:$B$846,0)))</f>
        <v/>
      </c>
      <c r="AE254" s="856" t="str">
        <f>IF($B254="","",INDEX('All CCC'!AE$7:AE$846,MATCH(WatchList!$B254,'All CCC'!$B$7:$B$846,0)))</f>
        <v/>
      </c>
      <c r="AF254" s="856" t="str">
        <f>IF($B254="","",INDEX('All CCC'!AF$7:AF$846,MATCH(WatchList!$B254,'All CCC'!$B$7:$B$846,0)))</f>
        <v/>
      </c>
      <c r="AG254" s="856" t="str">
        <f>IF($B254="","",INDEX('All CCC'!AG$7:AG$846,MATCH(WatchList!$B254,'All CCC'!$B$7:$B$846,0)))</f>
        <v/>
      </c>
      <c r="AH254" s="856" t="str">
        <f>IF($B254="","",INDEX('All CCC'!AH$7:AH$846,MATCH(WatchList!$B254,'All CCC'!$B$7:$B$846,0)))</f>
        <v/>
      </c>
      <c r="AI254" s="856" t="str">
        <f>IF($B254="","",INDEX('All CCC'!AI$7:AI$846,MATCH(WatchList!$B254,'All CCC'!$B$7:$B$846,0)))</f>
        <v/>
      </c>
      <c r="AJ254" s="856" t="str">
        <f>IF($B254="","",INDEX('All CCC'!AJ$7:AJ$846,MATCH(WatchList!$B254,'All CCC'!$B$7:$B$846,0)))</f>
        <v/>
      </c>
      <c r="AK254" s="856" t="str">
        <f>IF($B254="","",INDEX('All CCC'!AK$7:AK$846,MATCH(WatchList!$B254,'All CCC'!$B$7:$B$846,0)))</f>
        <v/>
      </c>
      <c r="AL254" s="856" t="str">
        <f>IF($B254="","",INDEX('All CCC'!AL$7:AL$846,MATCH(WatchList!$B254,'All CCC'!$B$7:$B$846,0)))</f>
        <v/>
      </c>
      <c r="AM254" s="856" t="str">
        <f>IF($B254="","",INDEX('All CCC'!AM$7:AM$846,MATCH(WatchList!$B254,'All CCC'!$B$7:$B$846,0)))</f>
        <v/>
      </c>
      <c r="AN254" s="856" t="str">
        <f>IF($B254="","",INDEX('All CCC'!AN$7:AN$846,MATCH(WatchList!$B254,'All CCC'!$B$7:$B$846,0)))</f>
        <v/>
      </c>
      <c r="AO254" s="856" t="str">
        <f>IF($B254="","",INDEX('All CCC'!AO$7:AO$846,MATCH(WatchList!$B254,'All CCC'!$B$7:$B$846,0)))</f>
        <v/>
      </c>
      <c r="AP254" s="856" t="str">
        <f>IF($B254="","",INDEX('All CCC'!AP$7:AP$846,MATCH(WatchList!$B254,'All CCC'!$B$7:$B$846,0)))</f>
        <v/>
      </c>
      <c r="AQ254" s="856" t="str">
        <f>IF($B254="","",INDEX('All CCC'!AQ$7:AQ$846,MATCH(WatchList!$B254,'All CCC'!$B$7:$B$846,0)))</f>
        <v/>
      </c>
      <c r="AR254" s="856" t="str">
        <f>IF($B254="","",INDEX('All CCC'!AR$7:AR$846,MATCH(WatchList!$B254,'All CCC'!$B$7:$B$846,0)))</f>
        <v/>
      </c>
      <c r="AS254" s="856" t="str">
        <f>IF($B254="","",INDEX('All CCC'!AS$7:AS$846,MATCH(WatchList!$B254,'All CCC'!$B$7:$B$846,0)))</f>
        <v/>
      </c>
      <c r="AT254" s="856" t="str">
        <f>IF($B254="","",INDEX('All CCC'!AT$7:AT$846,MATCH(WatchList!$B254,'All CCC'!$B$7:$B$846,0)))</f>
        <v/>
      </c>
      <c r="AU254" s="856" t="str">
        <f>IF($B254="","",INDEX('All CCC'!AU$7:AU$846,MATCH(WatchList!$B254,'All CCC'!$B$7:$B$846,0)))</f>
        <v/>
      </c>
      <c r="AV254" s="856" t="str">
        <f>IF($B254="","",INDEX('All CCC'!AV$7:AV$846,MATCH(WatchList!$B254,'All CCC'!$B$7:$B$846,0)))</f>
        <v/>
      </c>
      <c r="AW254" s="856" t="str">
        <f>IF($B254="","",INDEX('All CCC'!AW$7:AW$846,MATCH(WatchList!$B254,'All CCC'!$B$7:$B$846,0)))</f>
        <v/>
      </c>
      <c r="AX254" s="856" t="str">
        <f>IF($B254="","",INDEX('All CCC'!AX$7:AX$846,MATCH(WatchList!$B254,'All CCC'!$B$7:$B$846,0)))</f>
        <v/>
      </c>
      <c r="AY254" s="856" t="str">
        <f>IF($B254="","",INDEX('All CCC'!AY$7:AY$846,MATCH(WatchList!$B254,'All CCC'!$B$7:$B$846,0)))</f>
        <v/>
      </c>
      <c r="AZ254" s="856" t="str">
        <f>IF($B254="","",INDEX('All CCC'!AZ$7:AZ$846,MATCH(WatchList!$B254,'All CCC'!$B$7:$B$846,0)))</f>
        <v/>
      </c>
      <c r="BA254" s="856" t="str">
        <f>IF($B254="","",INDEX('All CCC'!BA$7:BA$846,MATCH(WatchList!$B254,'All CCC'!$B$7:$B$846,0)))</f>
        <v/>
      </c>
      <c r="BB254" s="856" t="str">
        <f>IF($B254="","",INDEX('All CCC'!BB$7:BB$846,MATCH(WatchList!$B254,'All CCC'!$B$7:$B$846,0)))</f>
        <v/>
      </c>
      <c r="BC254" s="856" t="str">
        <f>IF($B254="","",INDEX('All CCC'!BC$7:BC$846,MATCH(WatchList!$B254,'All CCC'!$B$7:$B$846,0)))</f>
        <v/>
      </c>
      <c r="BD254" s="856" t="str">
        <f>IF($B254="","",INDEX('All CCC'!BD$7:BD$846,MATCH(WatchList!$B254,'All CCC'!$B$7:$B$846,0)))</f>
        <v/>
      </c>
      <c r="BE254" s="856" t="str">
        <f>IF($B254="","",INDEX('All CCC'!BE$7:BE$846,MATCH(WatchList!$B254,'All CCC'!$B$7:$B$846,0)))</f>
        <v/>
      </c>
      <c r="BF254" s="856" t="str">
        <f>IF($B254="","",INDEX('All CCC'!BF$7:BF$846,MATCH(WatchList!$B254,'All CCC'!$B$7:$B$846,0)))</f>
        <v/>
      </c>
      <c r="BG254" s="856" t="str">
        <f>IF($B254="","",INDEX('All CCC'!BG$7:BG$846,MATCH(WatchList!$B254,'All CCC'!$B$7:$B$846,0)))</f>
        <v/>
      </c>
    </row>
    <row r="255" spans="1:59" x14ac:dyDescent="0.2">
      <c r="A255" s="550" t="str">
        <f>IF($B255="","",INDEX('All CCC'!A$7:A$846,MATCH(WatchList!$B255,'All CCC'!$B$7:$B$846,0)))</f>
        <v/>
      </c>
      <c r="B255" s="31"/>
      <c r="C255" s="856" t="str">
        <f>IF($B255="","",INDEX('All CCC'!C$7:C$846,MATCH(WatchList!$B255,'All CCC'!$B$7:$B$846,0)))</f>
        <v/>
      </c>
      <c r="D255" s="856" t="str">
        <f>IF($B255="","",INDEX('All CCC'!D$7:D$846,MATCH(WatchList!$B255,'All CCC'!$B$7:$B$846,0)))</f>
        <v/>
      </c>
      <c r="E255" s="856" t="str">
        <f>IF($B255="","",INDEX('All CCC'!E$7:E$846,MATCH(WatchList!$B255,'All CCC'!$B$7:$B$846,0)))</f>
        <v/>
      </c>
      <c r="F255" s="856" t="str">
        <f>IF($B255="","",INDEX('All CCC'!F$7:F$846,MATCH(WatchList!$B255,'All CCC'!$B$7:$B$846,0)))</f>
        <v/>
      </c>
      <c r="G255" s="856" t="str">
        <f>IF($B255="","",INDEX('All CCC'!G$7:G$846,MATCH(WatchList!$B255,'All CCC'!$B$7:$B$846,0)))</f>
        <v/>
      </c>
      <c r="H255" s="856" t="str">
        <f>IF($B255="","",INDEX('All CCC'!H$7:H$846,MATCH(WatchList!$B255,'All CCC'!$B$7:$B$846,0)))</f>
        <v/>
      </c>
      <c r="I255" s="856" t="str">
        <f>IF($B255="","",INDEX('All CCC'!I$7:I$846,MATCH(WatchList!$B255,'All CCC'!$B$7:$B$846,0)))</f>
        <v/>
      </c>
      <c r="J255" s="856" t="str">
        <f>IF($B255="","",INDEX('All CCC'!J$7:J$846,MATCH(WatchList!$B255,'All CCC'!$B$7:$B$846,0)))</f>
        <v/>
      </c>
      <c r="K255" s="856" t="str">
        <f>IF($B255="","",INDEX('All CCC'!K$7:K$846,MATCH(WatchList!$B255,'All CCC'!$B$7:$B$846,0)))</f>
        <v/>
      </c>
      <c r="L255" s="856" t="str">
        <f>IF($B255="","",INDEX('All CCC'!L$7:L$846,MATCH(WatchList!$B255,'All CCC'!$B$7:$B$846,0)))</f>
        <v/>
      </c>
      <c r="M255" s="856" t="str">
        <f>IF($B255="","",INDEX('All CCC'!M$7:M$846,MATCH(WatchList!$B255,'All CCC'!$B$7:$B$846,0)))</f>
        <v/>
      </c>
      <c r="N255" s="856" t="str">
        <f>IF($B255="","",INDEX('All CCC'!N$7:N$846,MATCH(WatchList!$B255,'All CCC'!$B$7:$B$846,0)))</f>
        <v/>
      </c>
      <c r="O255" s="856" t="str">
        <f>IF($B255="","",INDEX('All CCC'!O$7:O$846,MATCH(WatchList!$B255,'All CCC'!$B$7:$B$846,0)))</f>
        <v/>
      </c>
      <c r="P255" s="857" t="str">
        <f>IF($B255="","",INDEX('All CCC'!P$7:P$846,MATCH(WatchList!$B255,'All CCC'!$B$7:$B$846,0)))</f>
        <v/>
      </c>
      <c r="Q255" s="857" t="str">
        <f>IF($B255="","",INDEX('All CCC'!Q$7:Q$846,MATCH(WatchList!$B255,'All CCC'!$B$7:$B$846,0)))</f>
        <v/>
      </c>
      <c r="R255" s="856" t="str">
        <f>IF($B255="","",INDEX('All CCC'!R$7:R$846,MATCH(WatchList!$B255,'All CCC'!$B$7:$B$846,0)))</f>
        <v/>
      </c>
      <c r="S255" s="856" t="str">
        <f>IF($B255="","",INDEX('All CCC'!S$7:S$846,MATCH(WatchList!$B255,'All CCC'!$B$7:$B$846,0)))</f>
        <v/>
      </c>
      <c r="T255" s="856" t="str">
        <f>IF($B255="","",INDEX('All CCC'!T$7:T$846,MATCH(WatchList!$B255,'All CCC'!$B$7:$B$846,0)))</f>
        <v/>
      </c>
      <c r="U255" s="856" t="str">
        <f>IF($B255="","",INDEX('All CCC'!U$7:U$846,MATCH(WatchList!$B255,'All CCC'!$B$7:$B$846,0)))</f>
        <v/>
      </c>
      <c r="V255" s="856" t="str">
        <f>IF($B255="","",INDEX('All CCC'!V$7:V$846,MATCH(WatchList!$B255,'All CCC'!$B$7:$B$846,0)))</f>
        <v/>
      </c>
      <c r="W255" s="856" t="str">
        <f>IF($B255="","",INDEX('All CCC'!W$7:W$846,MATCH(WatchList!$B255,'All CCC'!$B$7:$B$846,0)))</f>
        <v/>
      </c>
      <c r="X255" s="856" t="str">
        <f>IF($B255="","",INDEX('All CCC'!X$7:X$846,MATCH(WatchList!$B255,'All CCC'!$B$7:$B$846,0)))</f>
        <v/>
      </c>
      <c r="Y255" s="856" t="str">
        <f>IF($B255="","",INDEX('All CCC'!Y$7:Y$846,MATCH(WatchList!$B255,'All CCC'!$B$7:$B$846,0)))</f>
        <v/>
      </c>
      <c r="Z255" s="856" t="str">
        <f>IF($B255="","",INDEX('All CCC'!Z$7:Z$846,MATCH(WatchList!$B255,'All CCC'!$B$7:$B$846,0)))</f>
        <v/>
      </c>
      <c r="AA255" s="856" t="str">
        <f>IF($B255="","",INDEX('All CCC'!AA$7:AA$846,MATCH(WatchList!$B255,'All CCC'!$B$7:$B$846,0)))</f>
        <v/>
      </c>
      <c r="AB255" s="856" t="str">
        <f>IF($B255="","",INDEX('All CCC'!AB$7:AB$846,MATCH(WatchList!$B255,'All CCC'!$B$7:$B$846,0)))</f>
        <v/>
      </c>
      <c r="AC255" s="856" t="str">
        <f>IF($B255="","",INDEX('All CCC'!AC$7:AC$846,MATCH(WatchList!$B255,'All CCC'!$B$7:$B$846,0)))</f>
        <v/>
      </c>
      <c r="AD255" s="856" t="str">
        <f>IF($B255="","",INDEX('All CCC'!AD$7:AD$846,MATCH(WatchList!$B255,'All CCC'!$B$7:$B$846,0)))</f>
        <v/>
      </c>
      <c r="AE255" s="856" t="str">
        <f>IF($B255="","",INDEX('All CCC'!AE$7:AE$846,MATCH(WatchList!$B255,'All CCC'!$B$7:$B$846,0)))</f>
        <v/>
      </c>
      <c r="AF255" s="856" t="str">
        <f>IF($B255="","",INDEX('All CCC'!AF$7:AF$846,MATCH(WatchList!$B255,'All CCC'!$B$7:$B$846,0)))</f>
        <v/>
      </c>
      <c r="AG255" s="856" t="str">
        <f>IF($B255="","",INDEX('All CCC'!AG$7:AG$846,MATCH(WatchList!$B255,'All CCC'!$B$7:$B$846,0)))</f>
        <v/>
      </c>
      <c r="AH255" s="856" t="str">
        <f>IF($B255="","",INDEX('All CCC'!AH$7:AH$846,MATCH(WatchList!$B255,'All CCC'!$B$7:$B$846,0)))</f>
        <v/>
      </c>
      <c r="AI255" s="856" t="str">
        <f>IF($B255="","",INDEX('All CCC'!AI$7:AI$846,MATCH(WatchList!$B255,'All CCC'!$B$7:$B$846,0)))</f>
        <v/>
      </c>
      <c r="AJ255" s="856" t="str">
        <f>IF($B255="","",INDEX('All CCC'!AJ$7:AJ$846,MATCH(WatchList!$B255,'All CCC'!$B$7:$B$846,0)))</f>
        <v/>
      </c>
      <c r="AK255" s="856" t="str">
        <f>IF($B255="","",INDEX('All CCC'!AK$7:AK$846,MATCH(WatchList!$B255,'All CCC'!$B$7:$B$846,0)))</f>
        <v/>
      </c>
      <c r="AL255" s="856" t="str">
        <f>IF($B255="","",INDEX('All CCC'!AL$7:AL$846,MATCH(WatchList!$B255,'All CCC'!$B$7:$B$846,0)))</f>
        <v/>
      </c>
      <c r="AM255" s="856" t="str">
        <f>IF($B255="","",INDEX('All CCC'!AM$7:AM$846,MATCH(WatchList!$B255,'All CCC'!$B$7:$B$846,0)))</f>
        <v/>
      </c>
      <c r="AN255" s="856" t="str">
        <f>IF($B255="","",INDEX('All CCC'!AN$7:AN$846,MATCH(WatchList!$B255,'All CCC'!$B$7:$B$846,0)))</f>
        <v/>
      </c>
      <c r="AO255" s="856" t="str">
        <f>IF($B255="","",INDEX('All CCC'!AO$7:AO$846,MATCH(WatchList!$B255,'All CCC'!$B$7:$B$846,0)))</f>
        <v/>
      </c>
      <c r="AP255" s="856" t="str">
        <f>IF($B255="","",INDEX('All CCC'!AP$7:AP$846,MATCH(WatchList!$B255,'All CCC'!$B$7:$B$846,0)))</f>
        <v/>
      </c>
      <c r="AQ255" s="856" t="str">
        <f>IF($B255="","",INDEX('All CCC'!AQ$7:AQ$846,MATCH(WatchList!$B255,'All CCC'!$B$7:$B$846,0)))</f>
        <v/>
      </c>
      <c r="AR255" s="856" t="str">
        <f>IF($B255="","",INDEX('All CCC'!AR$7:AR$846,MATCH(WatchList!$B255,'All CCC'!$B$7:$B$846,0)))</f>
        <v/>
      </c>
      <c r="AS255" s="856" t="str">
        <f>IF($B255="","",INDEX('All CCC'!AS$7:AS$846,MATCH(WatchList!$B255,'All CCC'!$B$7:$B$846,0)))</f>
        <v/>
      </c>
      <c r="AT255" s="856" t="str">
        <f>IF($B255="","",INDEX('All CCC'!AT$7:AT$846,MATCH(WatchList!$B255,'All CCC'!$B$7:$B$846,0)))</f>
        <v/>
      </c>
      <c r="AU255" s="856" t="str">
        <f>IF($B255="","",INDEX('All CCC'!AU$7:AU$846,MATCH(WatchList!$B255,'All CCC'!$B$7:$B$846,0)))</f>
        <v/>
      </c>
      <c r="AV255" s="856" t="str">
        <f>IF($B255="","",INDEX('All CCC'!AV$7:AV$846,MATCH(WatchList!$B255,'All CCC'!$B$7:$B$846,0)))</f>
        <v/>
      </c>
      <c r="AW255" s="856" t="str">
        <f>IF($B255="","",INDEX('All CCC'!AW$7:AW$846,MATCH(WatchList!$B255,'All CCC'!$B$7:$B$846,0)))</f>
        <v/>
      </c>
      <c r="AX255" s="856" t="str">
        <f>IF($B255="","",INDEX('All CCC'!AX$7:AX$846,MATCH(WatchList!$B255,'All CCC'!$B$7:$B$846,0)))</f>
        <v/>
      </c>
      <c r="AY255" s="856" t="str">
        <f>IF($B255="","",INDEX('All CCC'!AY$7:AY$846,MATCH(WatchList!$B255,'All CCC'!$B$7:$B$846,0)))</f>
        <v/>
      </c>
      <c r="AZ255" s="856" t="str">
        <f>IF($B255="","",INDEX('All CCC'!AZ$7:AZ$846,MATCH(WatchList!$B255,'All CCC'!$B$7:$B$846,0)))</f>
        <v/>
      </c>
      <c r="BA255" s="856" t="str">
        <f>IF($B255="","",INDEX('All CCC'!BA$7:BA$846,MATCH(WatchList!$B255,'All CCC'!$B$7:$B$846,0)))</f>
        <v/>
      </c>
      <c r="BB255" s="856" t="str">
        <f>IF($B255="","",INDEX('All CCC'!BB$7:BB$846,MATCH(WatchList!$B255,'All CCC'!$B$7:$B$846,0)))</f>
        <v/>
      </c>
      <c r="BC255" s="856" t="str">
        <f>IF($B255="","",INDEX('All CCC'!BC$7:BC$846,MATCH(WatchList!$B255,'All CCC'!$B$7:$B$846,0)))</f>
        <v/>
      </c>
      <c r="BD255" s="856" t="str">
        <f>IF($B255="","",INDEX('All CCC'!BD$7:BD$846,MATCH(WatchList!$B255,'All CCC'!$B$7:$B$846,0)))</f>
        <v/>
      </c>
      <c r="BE255" s="856" t="str">
        <f>IF($B255="","",INDEX('All CCC'!BE$7:BE$846,MATCH(WatchList!$B255,'All CCC'!$B$7:$B$846,0)))</f>
        <v/>
      </c>
      <c r="BF255" s="856" t="str">
        <f>IF($B255="","",INDEX('All CCC'!BF$7:BF$846,MATCH(WatchList!$B255,'All CCC'!$B$7:$B$846,0)))</f>
        <v/>
      </c>
      <c r="BG255" s="856" t="str">
        <f>IF($B255="","",INDEX('All CCC'!BG$7:BG$846,MATCH(WatchList!$B255,'All CCC'!$B$7:$B$846,0)))</f>
        <v/>
      </c>
    </row>
    <row r="256" spans="1:59" x14ac:dyDescent="0.2">
      <c r="A256" s="550" t="str">
        <f>IF($B256="","",INDEX('All CCC'!A$7:A$846,MATCH(WatchList!$B256,'All CCC'!$B$7:$B$846,0)))</f>
        <v/>
      </c>
      <c r="B256" s="31"/>
      <c r="C256" s="856" t="str">
        <f>IF($B256="","",INDEX('All CCC'!C$7:C$846,MATCH(WatchList!$B256,'All CCC'!$B$7:$B$846,0)))</f>
        <v/>
      </c>
      <c r="D256" s="856" t="str">
        <f>IF($B256="","",INDEX('All CCC'!D$7:D$846,MATCH(WatchList!$B256,'All CCC'!$B$7:$B$846,0)))</f>
        <v/>
      </c>
      <c r="E256" s="856" t="str">
        <f>IF($B256="","",INDEX('All CCC'!E$7:E$846,MATCH(WatchList!$B256,'All CCC'!$B$7:$B$846,0)))</f>
        <v/>
      </c>
      <c r="F256" s="856" t="str">
        <f>IF($B256="","",INDEX('All CCC'!F$7:F$846,MATCH(WatchList!$B256,'All CCC'!$B$7:$B$846,0)))</f>
        <v/>
      </c>
      <c r="G256" s="856" t="str">
        <f>IF($B256="","",INDEX('All CCC'!G$7:G$846,MATCH(WatchList!$B256,'All CCC'!$B$7:$B$846,0)))</f>
        <v/>
      </c>
      <c r="H256" s="856" t="str">
        <f>IF($B256="","",INDEX('All CCC'!H$7:H$846,MATCH(WatchList!$B256,'All CCC'!$B$7:$B$846,0)))</f>
        <v/>
      </c>
      <c r="I256" s="856" t="str">
        <f>IF($B256="","",INDEX('All CCC'!I$7:I$846,MATCH(WatchList!$B256,'All CCC'!$B$7:$B$846,0)))</f>
        <v/>
      </c>
      <c r="J256" s="856" t="str">
        <f>IF($B256="","",INDEX('All CCC'!J$7:J$846,MATCH(WatchList!$B256,'All CCC'!$B$7:$B$846,0)))</f>
        <v/>
      </c>
      <c r="K256" s="856" t="str">
        <f>IF($B256="","",INDEX('All CCC'!K$7:K$846,MATCH(WatchList!$B256,'All CCC'!$B$7:$B$846,0)))</f>
        <v/>
      </c>
      <c r="L256" s="856" t="str">
        <f>IF($B256="","",INDEX('All CCC'!L$7:L$846,MATCH(WatchList!$B256,'All CCC'!$B$7:$B$846,0)))</f>
        <v/>
      </c>
      <c r="M256" s="856" t="str">
        <f>IF($B256="","",INDEX('All CCC'!M$7:M$846,MATCH(WatchList!$B256,'All CCC'!$B$7:$B$846,0)))</f>
        <v/>
      </c>
      <c r="N256" s="856" t="str">
        <f>IF($B256="","",INDEX('All CCC'!N$7:N$846,MATCH(WatchList!$B256,'All CCC'!$B$7:$B$846,0)))</f>
        <v/>
      </c>
      <c r="O256" s="856" t="str">
        <f>IF($B256="","",INDEX('All CCC'!O$7:O$846,MATCH(WatchList!$B256,'All CCC'!$B$7:$B$846,0)))</f>
        <v/>
      </c>
      <c r="P256" s="857" t="str">
        <f>IF($B256="","",INDEX('All CCC'!P$7:P$846,MATCH(WatchList!$B256,'All CCC'!$B$7:$B$846,0)))</f>
        <v/>
      </c>
      <c r="Q256" s="857" t="str">
        <f>IF($B256="","",INDEX('All CCC'!Q$7:Q$846,MATCH(WatchList!$B256,'All CCC'!$B$7:$B$846,0)))</f>
        <v/>
      </c>
      <c r="R256" s="856" t="str">
        <f>IF($B256="","",INDEX('All CCC'!R$7:R$846,MATCH(WatchList!$B256,'All CCC'!$B$7:$B$846,0)))</f>
        <v/>
      </c>
      <c r="S256" s="856" t="str">
        <f>IF($B256="","",INDEX('All CCC'!S$7:S$846,MATCH(WatchList!$B256,'All CCC'!$B$7:$B$846,0)))</f>
        <v/>
      </c>
      <c r="T256" s="856" t="str">
        <f>IF($B256="","",INDEX('All CCC'!T$7:T$846,MATCH(WatchList!$B256,'All CCC'!$B$7:$B$846,0)))</f>
        <v/>
      </c>
      <c r="U256" s="856" t="str">
        <f>IF($B256="","",INDEX('All CCC'!U$7:U$846,MATCH(WatchList!$B256,'All CCC'!$B$7:$B$846,0)))</f>
        <v/>
      </c>
      <c r="V256" s="856" t="str">
        <f>IF($B256="","",INDEX('All CCC'!V$7:V$846,MATCH(WatchList!$B256,'All CCC'!$B$7:$B$846,0)))</f>
        <v/>
      </c>
      <c r="W256" s="856" t="str">
        <f>IF($B256="","",INDEX('All CCC'!W$7:W$846,MATCH(WatchList!$B256,'All CCC'!$B$7:$B$846,0)))</f>
        <v/>
      </c>
      <c r="X256" s="856" t="str">
        <f>IF($B256="","",INDEX('All CCC'!X$7:X$846,MATCH(WatchList!$B256,'All CCC'!$B$7:$B$846,0)))</f>
        <v/>
      </c>
      <c r="Y256" s="856" t="str">
        <f>IF($B256="","",INDEX('All CCC'!Y$7:Y$846,MATCH(WatchList!$B256,'All CCC'!$B$7:$B$846,0)))</f>
        <v/>
      </c>
      <c r="Z256" s="856" t="str">
        <f>IF($B256="","",INDEX('All CCC'!Z$7:Z$846,MATCH(WatchList!$B256,'All CCC'!$B$7:$B$846,0)))</f>
        <v/>
      </c>
      <c r="AA256" s="856" t="str">
        <f>IF($B256="","",INDEX('All CCC'!AA$7:AA$846,MATCH(WatchList!$B256,'All CCC'!$B$7:$B$846,0)))</f>
        <v/>
      </c>
      <c r="AB256" s="856" t="str">
        <f>IF($B256="","",INDEX('All CCC'!AB$7:AB$846,MATCH(WatchList!$B256,'All CCC'!$B$7:$B$846,0)))</f>
        <v/>
      </c>
      <c r="AC256" s="856" t="str">
        <f>IF($B256="","",INDEX('All CCC'!AC$7:AC$846,MATCH(WatchList!$B256,'All CCC'!$B$7:$B$846,0)))</f>
        <v/>
      </c>
      <c r="AD256" s="856" t="str">
        <f>IF($B256="","",INDEX('All CCC'!AD$7:AD$846,MATCH(WatchList!$B256,'All CCC'!$B$7:$B$846,0)))</f>
        <v/>
      </c>
      <c r="AE256" s="856" t="str">
        <f>IF($B256="","",INDEX('All CCC'!AE$7:AE$846,MATCH(WatchList!$B256,'All CCC'!$B$7:$B$846,0)))</f>
        <v/>
      </c>
      <c r="AF256" s="856" t="str">
        <f>IF($B256="","",INDEX('All CCC'!AF$7:AF$846,MATCH(WatchList!$B256,'All CCC'!$B$7:$B$846,0)))</f>
        <v/>
      </c>
      <c r="AG256" s="856" t="str">
        <f>IF($B256="","",INDEX('All CCC'!AG$7:AG$846,MATCH(WatchList!$B256,'All CCC'!$B$7:$B$846,0)))</f>
        <v/>
      </c>
      <c r="AH256" s="856" t="str">
        <f>IF($B256="","",INDEX('All CCC'!AH$7:AH$846,MATCH(WatchList!$B256,'All CCC'!$B$7:$B$846,0)))</f>
        <v/>
      </c>
      <c r="AI256" s="856" t="str">
        <f>IF($B256="","",INDEX('All CCC'!AI$7:AI$846,MATCH(WatchList!$B256,'All CCC'!$B$7:$B$846,0)))</f>
        <v/>
      </c>
      <c r="AJ256" s="856" t="str">
        <f>IF($B256="","",INDEX('All CCC'!AJ$7:AJ$846,MATCH(WatchList!$B256,'All CCC'!$B$7:$B$846,0)))</f>
        <v/>
      </c>
      <c r="AK256" s="856" t="str">
        <f>IF($B256="","",INDEX('All CCC'!AK$7:AK$846,MATCH(WatchList!$B256,'All CCC'!$B$7:$B$846,0)))</f>
        <v/>
      </c>
      <c r="AL256" s="856" t="str">
        <f>IF($B256="","",INDEX('All CCC'!AL$7:AL$846,MATCH(WatchList!$B256,'All CCC'!$B$7:$B$846,0)))</f>
        <v/>
      </c>
      <c r="AM256" s="856" t="str">
        <f>IF($B256="","",INDEX('All CCC'!AM$7:AM$846,MATCH(WatchList!$B256,'All CCC'!$B$7:$B$846,0)))</f>
        <v/>
      </c>
      <c r="AN256" s="856" t="str">
        <f>IF($B256="","",INDEX('All CCC'!AN$7:AN$846,MATCH(WatchList!$B256,'All CCC'!$B$7:$B$846,0)))</f>
        <v/>
      </c>
      <c r="AO256" s="856" t="str">
        <f>IF($B256="","",INDEX('All CCC'!AO$7:AO$846,MATCH(WatchList!$B256,'All CCC'!$B$7:$B$846,0)))</f>
        <v/>
      </c>
      <c r="AP256" s="856" t="str">
        <f>IF($B256="","",INDEX('All CCC'!AP$7:AP$846,MATCH(WatchList!$B256,'All CCC'!$B$7:$B$846,0)))</f>
        <v/>
      </c>
      <c r="AQ256" s="856" t="str">
        <f>IF($B256="","",INDEX('All CCC'!AQ$7:AQ$846,MATCH(WatchList!$B256,'All CCC'!$B$7:$B$846,0)))</f>
        <v/>
      </c>
      <c r="AR256" s="856" t="str">
        <f>IF($B256="","",INDEX('All CCC'!AR$7:AR$846,MATCH(WatchList!$B256,'All CCC'!$B$7:$B$846,0)))</f>
        <v/>
      </c>
      <c r="AS256" s="856" t="str">
        <f>IF($B256="","",INDEX('All CCC'!AS$7:AS$846,MATCH(WatchList!$B256,'All CCC'!$B$7:$B$846,0)))</f>
        <v/>
      </c>
      <c r="AT256" s="856" t="str">
        <f>IF($B256="","",INDEX('All CCC'!AT$7:AT$846,MATCH(WatchList!$B256,'All CCC'!$B$7:$B$846,0)))</f>
        <v/>
      </c>
      <c r="AU256" s="856" t="str">
        <f>IF($B256="","",INDEX('All CCC'!AU$7:AU$846,MATCH(WatchList!$B256,'All CCC'!$B$7:$B$846,0)))</f>
        <v/>
      </c>
      <c r="AV256" s="856" t="str">
        <f>IF($B256="","",INDEX('All CCC'!AV$7:AV$846,MATCH(WatchList!$B256,'All CCC'!$B$7:$B$846,0)))</f>
        <v/>
      </c>
      <c r="AW256" s="856" t="str">
        <f>IF($B256="","",INDEX('All CCC'!AW$7:AW$846,MATCH(WatchList!$B256,'All CCC'!$B$7:$B$846,0)))</f>
        <v/>
      </c>
      <c r="AX256" s="856" t="str">
        <f>IF($B256="","",INDEX('All CCC'!AX$7:AX$846,MATCH(WatchList!$B256,'All CCC'!$B$7:$B$846,0)))</f>
        <v/>
      </c>
      <c r="AY256" s="856" t="str">
        <f>IF($B256="","",INDEX('All CCC'!AY$7:AY$846,MATCH(WatchList!$B256,'All CCC'!$B$7:$B$846,0)))</f>
        <v/>
      </c>
      <c r="AZ256" s="856" t="str">
        <f>IF($B256="","",INDEX('All CCC'!AZ$7:AZ$846,MATCH(WatchList!$B256,'All CCC'!$B$7:$B$846,0)))</f>
        <v/>
      </c>
      <c r="BA256" s="856" t="str">
        <f>IF($B256="","",INDEX('All CCC'!BA$7:BA$846,MATCH(WatchList!$B256,'All CCC'!$B$7:$B$846,0)))</f>
        <v/>
      </c>
      <c r="BB256" s="856" t="str">
        <f>IF($B256="","",INDEX('All CCC'!BB$7:BB$846,MATCH(WatchList!$B256,'All CCC'!$B$7:$B$846,0)))</f>
        <v/>
      </c>
      <c r="BC256" s="856" t="str">
        <f>IF($B256="","",INDEX('All CCC'!BC$7:BC$846,MATCH(WatchList!$B256,'All CCC'!$B$7:$B$846,0)))</f>
        <v/>
      </c>
      <c r="BD256" s="856" t="str">
        <f>IF($B256="","",INDEX('All CCC'!BD$7:BD$846,MATCH(WatchList!$B256,'All CCC'!$B$7:$B$846,0)))</f>
        <v/>
      </c>
      <c r="BE256" s="856" t="str">
        <f>IF($B256="","",INDEX('All CCC'!BE$7:BE$846,MATCH(WatchList!$B256,'All CCC'!$B$7:$B$846,0)))</f>
        <v/>
      </c>
      <c r="BF256" s="856" t="str">
        <f>IF($B256="","",INDEX('All CCC'!BF$7:BF$846,MATCH(WatchList!$B256,'All CCC'!$B$7:$B$846,0)))</f>
        <v/>
      </c>
      <c r="BG256" s="856" t="str">
        <f>IF($B256="","",INDEX('All CCC'!BG$7:BG$846,MATCH(WatchList!$B256,'All CCC'!$B$7:$B$846,0)))</f>
        <v/>
      </c>
    </row>
    <row r="257" spans="1:59" x14ac:dyDescent="0.2">
      <c r="A257" s="550" t="str">
        <f>IF($B257="","",INDEX('All CCC'!A$7:A$846,MATCH(WatchList!$B257,'All CCC'!$B$7:$B$846,0)))</f>
        <v/>
      </c>
      <c r="B257" s="31"/>
      <c r="C257" s="856" t="str">
        <f>IF($B257="","",INDEX('All CCC'!C$7:C$846,MATCH(WatchList!$B257,'All CCC'!$B$7:$B$846,0)))</f>
        <v/>
      </c>
      <c r="D257" s="856" t="str">
        <f>IF($B257="","",INDEX('All CCC'!D$7:D$846,MATCH(WatchList!$B257,'All CCC'!$B$7:$B$846,0)))</f>
        <v/>
      </c>
      <c r="E257" s="856" t="str">
        <f>IF($B257="","",INDEX('All CCC'!E$7:E$846,MATCH(WatchList!$B257,'All CCC'!$B$7:$B$846,0)))</f>
        <v/>
      </c>
      <c r="F257" s="856" t="str">
        <f>IF($B257="","",INDEX('All CCC'!F$7:F$846,MATCH(WatchList!$B257,'All CCC'!$B$7:$B$846,0)))</f>
        <v/>
      </c>
      <c r="G257" s="856" t="str">
        <f>IF($B257="","",INDEX('All CCC'!G$7:G$846,MATCH(WatchList!$B257,'All CCC'!$B$7:$B$846,0)))</f>
        <v/>
      </c>
      <c r="H257" s="856" t="str">
        <f>IF($B257="","",INDEX('All CCC'!H$7:H$846,MATCH(WatchList!$B257,'All CCC'!$B$7:$B$846,0)))</f>
        <v/>
      </c>
      <c r="I257" s="856" t="str">
        <f>IF($B257="","",INDEX('All CCC'!I$7:I$846,MATCH(WatchList!$B257,'All CCC'!$B$7:$B$846,0)))</f>
        <v/>
      </c>
      <c r="J257" s="856" t="str">
        <f>IF($B257="","",INDEX('All CCC'!J$7:J$846,MATCH(WatchList!$B257,'All CCC'!$B$7:$B$846,0)))</f>
        <v/>
      </c>
      <c r="K257" s="856" t="str">
        <f>IF($B257="","",INDEX('All CCC'!K$7:K$846,MATCH(WatchList!$B257,'All CCC'!$B$7:$B$846,0)))</f>
        <v/>
      </c>
      <c r="L257" s="856" t="str">
        <f>IF($B257="","",INDEX('All CCC'!L$7:L$846,MATCH(WatchList!$B257,'All CCC'!$B$7:$B$846,0)))</f>
        <v/>
      </c>
      <c r="M257" s="856" t="str">
        <f>IF($B257="","",INDEX('All CCC'!M$7:M$846,MATCH(WatchList!$B257,'All CCC'!$B$7:$B$846,0)))</f>
        <v/>
      </c>
      <c r="N257" s="856" t="str">
        <f>IF($B257="","",INDEX('All CCC'!N$7:N$846,MATCH(WatchList!$B257,'All CCC'!$B$7:$B$846,0)))</f>
        <v/>
      </c>
      <c r="O257" s="856" t="str">
        <f>IF($B257="","",INDEX('All CCC'!O$7:O$846,MATCH(WatchList!$B257,'All CCC'!$B$7:$B$846,0)))</f>
        <v/>
      </c>
      <c r="P257" s="857" t="str">
        <f>IF($B257="","",INDEX('All CCC'!P$7:P$846,MATCH(WatchList!$B257,'All CCC'!$B$7:$B$846,0)))</f>
        <v/>
      </c>
      <c r="Q257" s="857" t="str">
        <f>IF($B257="","",INDEX('All CCC'!Q$7:Q$846,MATCH(WatchList!$B257,'All CCC'!$B$7:$B$846,0)))</f>
        <v/>
      </c>
      <c r="R257" s="856" t="str">
        <f>IF($B257="","",INDEX('All CCC'!R$7:R$846,MATCH(WatchList!$B257,'All CCC'!$B$7:$B$846,0)))</f>
        <v/>
      </c>
      <c r="S257" s="856" t="str">
        <f>IF($B257="","",INDEX('All CCC'!S$7:S$846,MATCH(WatchList!$B257,'All CCC'!$B$7:$B$846,0)))</f>
        <v/>
      </c>
      <c r="T257" s="856" t="str">
        <f>IF($B257="","",INDEX('All CCC'!T$7:T$846,MATCH(WatchList!$B257,'All CCC'!$B$7:$B$846,0)))</f>
        <v/>
      </c>
      <c r="U257" s="856" t="str">
        <f>IF($B257="","",INDEX('All CCC'!U$7:U$846,MATCH(WatchList!$B257,'All CCC'!$B$7:$B$846,0)))</f>
        <v/>
      </c>
      <c r="V257" s="856" t="str">
        <f>IF($B257="","",INDEX('All CCC'!V$7:V$846,MATCH(WatchList!$B257,'All CCC'!$B$7:$B$846,0)))</f>
        <v/>
      </c>
      <c r="W257" s="856" t="str">
        <f>IF($B257="","",INDEX('All CCC'!W$7:W$846,MATCH(WatchList!$B257,'All CCC'!$B$7:$B$846,0)))</f>
        <v/>
      </c>
      <c r="X257" s="856" t="str">
        <f>IF($B257="","",INDEX('All CCC'!X$7:X$846,MATCH(WatchList!$B257,'All CCC'!$B$7:$B$846,0)))</f>
        <v/>
      </c>
      <c r="Y257" s="856" t="str">
        <f>IF($B257="","",INDEX('All CCC'!Y$7:Y$846,MATCH(WatchList!$B257,'All CCC'!$B$7:$B$846,0)))</f>
        <v/>
      </c>
      <c r="Z257" s="856" t="str">
        <f>IF($B257="","",INDEX('All CCC'!Z$7:Z$846,MATCH(WatchList!$B257,'All CCC'!$B$7:$B$846,0)))</f>
        <v/>
      </c>
      <c r="AA257" s="856" t="str">
        <f>IF($B257="","",INDEX('All CCC'!AA$7:AA$846,MATCH(WatchList!$B257,'All CCC'!$B$7:$B$846,0)))</f>
        <v/>
      </c>
      <c r="AB257" s="856" t="str">
        <f>IF($B257="","",INDEX('All CCC'!AB$7:AB$846,MATCH(WatchList!$B257,'All CCC'!$B$7:$B$846,0)))</f>
        <v/>
      </c>
      <c r="AC257" s="856" t="str">
        <f>IF($B257="","",INDEX('All CCC'!AC$7:AC$846,MATCH(WatchList!$B257,'All CCC'!$B$7:$B$846,0)))</f>
        <v/>
      </c>
      <c r="AD257" s="856" t="str">
        <f>IF($B257="","",INDEX('All CCC'!AD$7:AD$846,MATCH(WatchList!$B257,'All CCC'!$B$7:$B$846,0)))</f>
        <v/>
      </c>
      <c r="AE257" s="856" t="str">
        <f>IF($B257="","",INDEX('All CCC'!AE$7:AE$846,MATCH(WatchList!$B257,'All CCC'!$B$7:$B$846,0)))</f>
        <v/>
      </c>
      <c r="AF257" s="856" t="str">
        <f>IF($B257="","",INDEX('All CCC'!AF$7:AF$846,MATCH(WatchList!$B257,'All CCC'!$B$7:$B$846,0)))</f>
        <v/>
      </c>
      <c r="AG257" s="856" t="str">
        <f>IF($B257="","",INDEX('All CCC'!AG$7:AG$846,MATCH(WatchList!$B257,'All CCC'!$B$7:$B$846,0)))</f>
        <v/>
      </c>
      <c r="AH257" s="856" t="str">
        <f>IF($B257="","",INDEX('All CCC'!AH$7:AH$846,MATCH(WatchList!$B257,'All CCC'!$B$7:$B$846,0)))</f>
        <v/>
      </c>
      <c r="AI257" s="856" t="str">
        <f>IF($B257="","",INDEX('All CCC'!AI$7:AI$846,MATCH(WatchList!$B257,'All CCC'!$B$7:$B$846,0)))</f>
        <v/>
      </c>
      <c r="AJ257" s="856" t="str">
        <f>IF($B257="","",INDEX('All CCC'!AJ$7:AJ$846,MATCH(WatchList!$B257,'All CCC'!$B$7:$B$846,0)))</f>
        <v/>
      </c>
      <c r="AK257" s="856" t="str">
        <f>IF($B257="","",INDEX('All CCC'!AK$7:AK$846,MATCH(WatchList!$B257,'All CCC'!$B$7:$B$846,0)))</f>
        <v/>
      </c>
      <c r="AL257" s="856" t="str">
        <f>IF($B257="","",INDEX('All CCC'!AL$7:AL$846,MATCH(WatchList!$B257,'All CCC'!$B$7:$B$846,0)))</f>
        <v/>
      </c>
      <c r="AM257" s="856" t="str">
        <f>IF($B257="","",INDEX('All CCC'!AM$7:AM$846,MATCH(WatchList!$B257,'All CCC'!$B$7:$B$846,0)))</f>
        <v/>
      </c>
      <c r="AN257" s="856" t="str">
        <f>IF($B257="","",INDEX('All CCC'!AN$7:AN$846,MATCH(WatchList!$B257,'All CCC'!$B$7:$B$846,0)))</f>
        <v/>
      </c>
      <c r="AO257" s="856" t="str">
        <f>IF($B257="","",INDEX('All CCC'!AO$7:AO$846,MATCH(WatchList!$B257,'All CCC'!$B$7:$B$846,0)))</f>
        <v/>
      </c>
      <c r="AP257" s="856" t="str">
        <f>IF($B257="","",INDEX('All CCC'!AP$7:AP$846,MATCH(WatchList!$B257,'All CCC'!$B$7:$B$846,0)))</f>
        <v/>
      </c>
      <c r="AQ257" s="856" t="str">
        <f>IF($B257="","",INDEX('All CCC'!AQ$7:AQ$846,MATCH(WatchList!$B257,'All CCC'!$B$7:$B$846,0)))</f>
        <v/>
      </c>
      <c r="AR257" s="856" t="str">
        <f>IF($B257="","",INDEX('All CCC'!AR$7:AR$846,MATCH(WatchList!$B257,'All CCC'!$B$7:$B$846,0)))</f>
        <v/>
      </c>
      <c r="AS257" s="856" t="str">
        <f>IF($B257="","",INDEX('All CCC'!AS$7:AS$846,MATCH(WatchList!$B257,'All CCC'!$B$7:$B$846,0)))</f>
        <v/>
      </c>
      <c r="AT257" s="856" t="str">
        <f>IF($B257="","",INDEX('All CCC'!AT$7:AT$846,MATCH(WatchList!$B257,'All CCC'!$B$7:$B$846,0)))</f>
        <v/>
      </c>
      <c r="AU257" s="856" t="str">
        <f>IF($B257="","",INDEX('All CCC'!AU$7:AU$846,MATCH(WatchList!$B257,'All CCC'!$B$7:$B$846,0)))</f>
        <v/>
      </c>
      <c r="AV257" s="856" t="str">
        <f>IF($B257="","",INDEX('All CCC'!AV$7:AV$846,MATCH(WatchList!$B257,'All CCC'!$B$7:$B$846,0)))</f>
        <v/>
      </c>
      <c r="AW257" s="856" t="str">
        <f>IF($B257="","",INDEX('All CCC'!AW$7:AW$846,MATCH(WatchList!$B257,'All CCC'!$B$7:$B$846,0)))</f>
        <v/>
      </c>
      <c r="AX257" s="856" t="str">
        <f>IF($B257="","",INDEX('All CCC'!AX$7:AX$846,MATCH(WatchList!$B257,'All CCC'!$B$7:$B$846,0)))</f>
        <v/>
      </c>
      <c r="AY257" s="856" t="str">
        <f>IF($B257="","",INDEX('All CCC'!AY$7:AY$846,MATCH(WatchList!$B257,'All CCC'!$B$7:$B$846,0)))</f>
        <v/>
      </c>
      <c r="AZ257" s="856" t="str">
        <f>IF($B257="","",INDEX('All CCC'!AZ$7:AZ$846,MATCH(WatchList!$B257,'All CCC'!$B$7:$B$846,0)))</f>
        <v/>
      </c>
      <c r="BA257" s="856" t="str">
        <f>IF($B257="","",INDEX('All CCC'!BA$7:BA$846,MATCH(WatchList!$B257,'All CCC'!$B$7:$B$846,0)))</f>
        <v/>
      </c>
      <c r="BB257" s="856" t="str">
        <f>IF($B257="","",INDEX('All CCC'!BB$7:BB$846,MATCH(WatchList!$B257,'All CCC'!$B$7:$B$846,0)))</f>
        <v/>
      </c>
      <c r="BC257" s="856" t="str">
        <f>IF($B257="","",INDEX('All CCC'!BC$7:BC$846,MATCH(WatchList!$B257,'All CCC'!$B$7:$B$846,0)))</f>
        <v/>
      </c>
      <c r="BD257" s="856" t="str">
        <f>IF($B257="","",INDEX('All CCC'!BD$7:BD$846,MATCH(WatchList!$B257,'All CCC'!$B$7:$B$846,0)))</f>
        <v/>
      </c>
      <c r="BE257" s="856" t="str">
        <f>IF($B257="","",INDEX('All CCC'!BE$7:BE$846,MATCH(WatchList!$B257,'All CCC'!$B$7:$B$846,0)))</f>
        <v/>
      </c>
      <c r="BF257" s="856" t="str">
        <f>IF($B257="","",INDEX('All CCC'!BF$7:BF$846,MATCH(WatchList!$B257,'All CCC'!$B$7:$B$846,0)))</f>
        <v/>
      </c>
      <c r="BG257" s="856" t="str">
        <f>IF($B257="","",INDEX('All CCC'!BG$7:BG$846,MATCH(WatchList!$B257,'All CCC'!$B$7:$B$846,0)))</f>
        <v/>
      </c>
    </row>
    <row r="258" spans="1:59" x14ac:dyDescent="0.2">
      <c r="A258" s="550" t="str">
        <f>IF($B258="","",INDEX('All CCC'!A$7:A$846,MATCH(WatchList!$B258,'All CCC'!$B$7:$B$846,0)))</f>
        <v/>
      </c>
      <c r="B258" s="31"/>
      <c r="C258" s="856" t="str">
        <f>IF($B258="","",INDEX('All CCC'!C$7:C$846,MATCH(WatchList!$B258,'All CCC'!$B$7:$B$846,0)))</f>
        <v/>
      </c>
      <c r="D258" s="856" t="str">
        <f>IF($B258="","",INDEX('All CCC'!D$7:D$846,MATCH(WatchList!$B258,'All CCC'!$B$7:$B$846,0)))</f>
        <v/>
      </c>
      <c r="E258" s="856" t="str">
        <f>IF($B258="","",INDEX('All CCC'!E$7:E$846,MATCH(WatchList!$B258,'All CCC'!$B$7:$B$846,0)))</f>
        <v/>
      </c>
      <c r="F258" s="856" t="str">
        <f>IF($B258="","",INDEX('All CCC'!F$7:F$846,MATCH(WatchList!$B258,'All CCC'!$B$7:$B$846,0)))</f>
        <v/>
      </c>
      <c r="G258" s="856" t="str">
        <f>IF($B258="","",INDEX('All CCC'!G$7:G$846,MATCH(WatchList!$B258,'All CCC'!$B$7:$B$846,0)))</f>
        <v/>
      </c>
      <c r="H258" s="856" t="str">
        <f>IF($B258="","",INDEX('All CCC'!H$7:H$846,MATCH(WatchList!$B258,'All CCC'!$B$7:$B$846,0)))</f>
        <v/>
      </c>
      <c r="I258" s="856" t="str">
        <f>IF($B258="","",INDEX('All CCC'!I$7:I$846,MATCH(WatchList!$B258,'All CCC'!$B$7:$B$846,0)))</f>
        <v/>
      </c>
      <c r="J258" s="856" t="str">
        <f>IF($B258="","",INDEX('All CCC'!J$7:J$846,MATCH(WatchList!$B258,'All CCC'!$B$7:$B$846,0)))</f>
        <v/>
      </c>
      <c r="K258" s="856" t="str">
        <f>IF($B258="","",INDEX('All CCC'!K$7:K$846,MATCH(WatchList!$B258,'All CCC'!$B$7:$B$846,0)))</f>
        <v/>
      </c>
      <c r="L258" s="856" t="str">
        <f>IF($B258="","",INDEX('All CCC'!L$7:L$846,MATCH(WatchList!$B258,'All CCC'!$B$7:$B$846,0)))</f>
        <v/>
      </c>
      <c r="M258" s="856" t="str">
        <f>IF($B258="","",INDEX('All CCC'!M$7:M$846,MATCH(WatchList!$B258,'All CCC'!$B$7:$B$846,0)))</f>
        <v/>
      </c>
      <c r="N258" s="856" t="str">
        <f>IF($B258="","",INDEX('All CCC'!N$7:N$846,MATCH(WatchList!$B258,'All CCC'!$B$7:$B$846,0)))</f>
        <v/>
      </c>
      <c r="O258" s="856" t="str">
        <f>IF($B258="","",INDEX('All CCC'!O$7:O$846,MATCH(WatchList!$B258,'All CCC'!$B$7:$B$846,0)))</f>
        <v/>
      </c>
      <c r="P258" s="857" t="str">
        <f>IF($B258="","",INDEX('All CCC'!P$7:P$846,MATCH(WatchList!$B258,'All CCC'!$B$7:$B$846,0)))</f>
        <v/>
      </c>
      <c r="Q258" s="857" t="str">
        <f>IF($B258="","",INDEX('All CCC'!Q$7:Q$846,MATCH(WatchList!$B258,'All CCC'!$B$7:$B$846,0)))</f>
        <v/>
      </c>
      <c r="R258" s="856" t="str">
        <f>IF($B258="","",INDEX('All CCC'!R$7:R$846,MATCH(WatchList!$B258,'All CCC'!$B$7:$B$846,0)))</f>
        <v/>
      </c>
      <c r="S258" s="856" t="str">
        <f>IF($B258="","",INDEX('All CCC'!S$7:S$846,MATCH(WatchList!$B258,'All CCC'!$B$7:$B$846,0)))</f>
        <v/>
      </c>
      <c r="T258" s="856" t="str">
        <f>IF($B258="","",INDEX('All CCC'!T$7:T$846,MATCH(WatchList!$B258,'All CCC'!$B$7:$B$846,0)))</f>
        <v/>
      </c>
      <c r="U258" s="856" t="str">
        <f>IF($B258="","",INDEX('All CCC'!U$7:U$846,MATCH(WatchList!$B258,'All CCC'!$B$7:$B$846,0)))</f>
        <v/>
      </c>
      <c r="V258" s="856" t="str">
        <f>IF($B258="","",INDEX('All CCC'!V$7:V$846,MATCH(WatchList!$B258,'All CCC'!$B$7:$B$846,0)))</f>
        <v/>
      </c>
      <c r="W258" s="856" t="str">
        <f>IF($B258="","",INDEX('All CCC'!W$7:W$846,MATCH(WatchList!$B258,'All CCC'!$B$7:$B$846,0)))</f>
        <v/>
      </c>
      <c r="X258" s="856" t="str">
        <f>IF($B258="","",INDEX('All CCC'!X$7:X$846,MATCH(WatchList!$B258,'All CCC'!$B$7:$B$846,0)))</f>
        <v/>
      </c>
      <c r="Y258" s="856" t="str">
        <f>IF($B258="","",INDEX('All CCC'!Y$7:Y$846,MATCH(WatchList!$B258,'All CCC'!$B$7:$B$846,0)))</f>
        <v/>
      </c>
      <c r="Z258" s="856" t="str">
        <f>IF($B258="","",INDEX('All CCC'!Z$7:Z$846,MATCH(WatchList!$B258,'All CCC'!$B$7:$B$846,0)))</f>
        <v/>
      </c>
      <c r="AA258" s="856" t="str">
        <f>IF($B258="","",INDEX('All CCC'!AA$7:AA$846,MATCH(WatchList!$B258,'All CCC'!$B$7:$B$846,0)))</f>
        <v/>
      </c>
      <c r="AB258" s="856" t="str">
        <f>IF($B258="","",INDEX('All CCC'!AB$7:AB$846,MATCH(WatchList!$B258,'All CCC'!$B$7:$B$846,0)))</f>
        <v/>
      </c>
      <c r="AC258" s="856" t="str">
        <f>IF($B258="","",INDEX('All CCC'!AC$7:AC$846,MATCH(WatchList!$B258,'All CCC'!$B$7:$B$846,0)))</f>
        <v/>
      </c>
      <c r="AD258" s="856" t="str">
        <f>IF($B258="","",INDEX('All CCC'!AD$7:AD$846,MATCH(WatchList!$B258,'All CCC'!$B$7:$B$846,0)))</f>
        <v/>
      </c>
      <c r="AE258" s="856" t="str">
        <f>IF($B258="","",INDEX('All CCC'!AE$7:AE$846,MATCH(WatchList!$B258,'All CCC'!$B$7:$B$846,0)))</f>
        <v/>
      </c>
      <c r="AF258" s="856" t="str">
        <f>IF($B258="","",INDEX('All CCC'!AF$7:AF$846,MATCH(WatchList!$B258,'All CCC'!$B$7:$B$846,0)))</f>
        <v/>
      </c>
      <c r="AG258" s="856" t="str">
        <f>IF($B258="","",INDEX('All CCC'!AG$7:AG$846,MATCH(WatchList!$B258,'All CCC'!$B$7:$B$846,0)))</f>
        <v/>
      </c>
      <c r="AH258" s="856" t="str">
        <f>IF($B258="","",INDEX('All CCC'!AH$7:AH$846,MATCH(WatchList!$B258,'All CCC'!$B$7:$B$846,0)))</f>
        <v/>
      </c>
      <c r="AI258" s="856" t="str">
        <f>IF($B258="","",INDEX('All CCC'!AI$7:AI$846,MATCH(WatchList!$B258,'All CCC'!$B$7:$B$846,0)))</f>
        <v/>
      </c>
      <c r="AJ258" s="856" t="str">
        <f>IF($B258="","",INDEX('All CCC'!AJ$7:AJ$846,MATCH(WatchList!$B258,'All CCC'!$B$7:$B$846,0)))</f>
        <v/>
      </c>
      <c r="AK258" s="856" t="str">
        <f>IF($B258="","",INDEX('All CCC'!AK$7:AK$846,MATCH(WatchList!$B258,'All CCC'!$B$7:$B$846,0)))</f>
        <v/>
      </c>
      <c r="AL258" s="856" t="str">
        <f>IF($B258="","",INDEX('All CCC'!AL$7:AL$846,MATCH(WatchList!$B258,'All CCC'!$B$7:$B$846,0)))</f>
        <v/>
      </c>
      <c r="AM258" s="856" t="str">
        <f>IF($B258="","",INDEX('All CCC'!AM$7:AM$846,MATCH(WatchList!$B258,'All CCC'!$B$7:$B$846,0)))</f>
        <v/>
      </c>
      <c r="AN258" s="856" t="str">
        <f>IF($B258="","",INDEX('All CCC'!AN$7:AN$846,MATCH(WatchList!$B258,'All CCC'!$B$7:$B$846,0)))</f>
        <v/>
      </c>
      <c r="AO258" s="856" t="str">
        <f>IF($B258="","",INDEX('All CCC'!AO$7:AO$846,MATCH(WatchList!$B258,'All CCC'!$B$7:$B$846,0)))</f>
        <v/>
      </c>
      <c r="AP258" s="856" t="str">
        <f>IF($B258="","",INDEX('All CCC'!AP$7:AP$846,MATCH(WatchList!$B258,'All CCC'!$B$7:$B$846,0)))</f>
        <v/>
      </c>
      <c r="AQ258" s="856" t="str">
        <f>IF($B258="","",INDEX('All CCC'!AQ$7:AQ$846,MATCH(WatchList!$B258,'All CCC'!$B$7:$B$846,0)))</f>
        <v/>
      </c>
      <c r="AR258" s="856" t="str">
        <f>IF($B258="","",INDEX('All CCC'!AR$7:AR$846,MATCH(WatchList!$B258,'All CCC'!$B$7:$B$846,0)))</f>
        <v/>
      </c>
      <c r="AS258" s="856" t="str">
        <f>IF($B258="","",INDEX('All CCC'!AS$7:AS$846,MATCH(WatchList!$B258,'All CCC'!$B$7:$B$846,0)))</f>
        <v/>
      </c>
      <c r="AT258" s="856" t="str">
        <f>IF($B258="","",INDEX('All CCC'!AT$7:AT$846,MATCH(WatchList!$B258,'All CCC'!$B$7:$B$846,0)))</f>
        <v/>
      </c>
      <c r="AU258" s="856" t="str">
        <f>IF($B258="","",INDEX('All CCC'!AU$7:AU$846,MATCH(WatchList!$B258,'All CCC'!$B$7:$B$846,0)))</f>
        <v/>
      </c>
      <c r="AV258" s="856" t="str">
        <f>IF($B258="","",INDEX('All CCC'!AV$7:AV$846,MATCH(WatchList!$B258,'All CCC'!$B$7:$B$846,0)))</f>
        <v/>
      </c>
      <c r="AW258" s="856" t="str">
        <f>IF($B258="","",INDEX('All CCC'!AW$7:AW$846,MATCH(WatchList!$B258,'All CCC'!$B$7:$B$846,0)))</f>
        <v/>
      </c>
      <c r="AX258" s="856" t="str">
        <f>IF($B258="","",INDEX('All CCC'!AX$7:AX$846,MATCH(WatchList!$B258,'All CCC'!$B$7:$B$846,0)))</f>
        <v/>
      </c>
      <c r="AY258" s="856" t="str">
        <f>IF($B258="","",INDEX('All CCC'!AY$7:AY$846,MATCH(WatchList!$B258,'All CCC'!$B$7:$B$846,0)))</f>
        <v/>
      </c>
      <c r="AZ258" s="856" t="str">
        <f>IF($B258="","",INDEX('All CCC'!AZ$7:AZ$846,MATCH(WatchList!$B258,'All CCC'!$B$7:$B$846,0)))</f>
        <v/>
      </c>
      <c r="BA258" s="856" t="str">
        <f>IF($B258="","",INDEX('All CCC'!BA$7:BA$846,MATCH(WatchList!$B258,'All CCC'!$B$7:$B$846,0)))</f>
        <v/>
      </c>
      <c r="BB258" s="856" t="str">
        <f>IF($B258="","",INDEX('All CCC'!BB$7:BB$846,MATCH(WatchList!$B258,'All CCC'!$B$7:$B$846,0)))</f>
        <v/>
      </c>
      <c r="BC258" s="856" t="str">
        <f>IF($B258="","",INDEX('All CCC'!BC$7:BC$846,MATCH(WatchList!$B258,'All CCC'!$B$7:$B$846,0)))</f>
        <v/>
      </c>
      <c r="BD258" s="856" t="str">
        <f>IF($B258="","",INDEX('All CCC'!BD$7:BD$846,MATCH(WatchList!$B258,'All CCC'!$B$7:$B$846,0)))</f>
        <v/>
      </c>
      <c r="BE258" s="856" t="str">
        <f>IF($B258="","",INDEX('All CCC'!BE$7:BE$846,MATCH(WatchList!$B258,'All CCC'!$B$7:$B$846,0)))</f>
        <v/>
      </c>
      <c r="BF258" s="856" t="str">
        <f>IF($B258="","",INDEX('All CCC'!BF$7:BF$846,MATCH(WatchList!$B258,'All CCC'!$B$7:$B$846,0)))</f>
        <v/>
      </c>
      <c r="BG258" s="856" t="str">
        <f>IF($B258="","",INDEX('All CCC'!BG$7:BG$846,MATCH(WatchList!$B258,'All CCC'!$B$7:$B$846,0)))</f>
        <v/>
      </c>
    </row>
    <row r="259" spans="1:59" x14ac:dyDescent="0.2">
      <c r="A259" s="550" t="str">
        <f>IF($B259="","",INDEX('All CCC'!A$7:A$846,MATCH(WatchList!$B259,'All CCC'!$B$7:$B$846,0)))</f>
        <v/>
      </c>
      <c r="B259" s="31"/>
      <c r="C259" s="856" t="str">
        <f>IF($B259="","",INDEX('All CCC'!C$7:C$846,MATCH(WatchList!$B259,'All CCC'!$B$7:$B$846,0)))</f>
        <v/>
      </c>
      <c r="D259" s="856" t="str">
        <f>IF($B259="","",INDEX('All CCC'!D$7:D$846,MATCH(WatchList!$B259,'All CCC'!$B$7:$B$846,0)))</f>
        <v/>
      </c>
      <c r="E259" s="856" t="str">
        <f>IF($B259="","",INDEX('All CCC'!E$7:E$846,MATCH(WatchList!$B259,'All CCC'!$B$7:$B$846,0)))</f>
        <v/>
      </c>
      <c r="F259" s="856" t="str">
        <f>IF($B259="","",INDEX('All CCC'!F$7:F$846,MATCH(WatchList!$B259,'All CCC'!$B$7:$B$846,0)))</f>
        <v/>
      </c>
      <c r="G259" s="856" t="str">
        <f>IF($B259="","",INDEX('All CCC'!G$7:G$846,MATCH(WatchList!$B259,'All CCC'!$B$7:$B$846,0)))</f>
        <v/>
      </c>
      <c r="H259" s="856" t="str">
        <f>IF($B259="","",INDEX('All CCC'!H$7:H$846,MATCH(WatchList!$B259,'All CCC'!$B$7:$B$846,0)))</f>
        <v/>
      </c>
      <c r="I259" s="856" t="str">
        <f>IF($B259="","",INDEX('All CCC'!I$7:I$846,MATCH(WatchList!$B259,'All CCC'!$B$7:$B$846,0)))</f>
        <v/>
      </c>
      <c r="J259" s="856" t="str">
        <f>IF($B259="","",INDEX('All CCC'!J$7:J$846,MATCH(WatchList!$B259,'All CCC'!$B$7:$B$846,0)))</f>
        <v/>
      </c>
      <c r="K259" s="856" t="str">
        <f>IF($B259="","",INDEX('All CCC'!K$7:K$846,MATCH(WatchList!$B259,'All CCC'!$B$7:$B$846,0)))</f>
        <v/>
      </c>
      <c r="L259" s="856" t="str">
        <f>IF($B259="","",INDEX('All CCC'!L$7:L$846,MATCH(WatchList!$B259,'All CCC'!$B$7:$B$846,0)))</f>
        <v/>
      </c>
      <c r="M259" s="856" t="str">
        <f>IF($B259="","",INDEX('All CCC'!M$7:M$846,MATCH(WatchList!$B259,'All CCC'!$B$7:$B$846,0)))</f>
        <v/>
      </c>
      <c r="N259" s="856" t="str">
        <f>IF($B259="","",INDEX('All CCC'!N$7:N$846,MATCH(WatchList!$B259,'All CCC'!$B$7:$B$846,0)))</f>
        <v/>
      </c>
      <c r="O259" s="856" t="str">
        <f>IF($B259="","",INDEX('All CCC'!O$7:O$846,MATCH(WatchList!$B259,'All CCC'!$B$7:$B$846,0)))</f>
        <v/>
      </c>
      <c r="P259" s="857" t="str">
        <f>IF($B259="","",INDEX('All CCC'!P$7:P$846,MATCH(WatchList!$B259,'All CCC'!$B$7:$B$846,0)))</f>
        <v/>
      </c>
      <c r="Q259" s="857" t="str">
        <f>IF($B259="","",INDEX('All CCC'!Q$7:Q$846,MATCH(WatchList!$B259,'All CCC'!$B$7:$B$846,0)))</f>
        <v/>
      </c>
      <c r="R259" s="856" t="str">
        <f>IF($B259="","",INDEX('All CCC'!R$7:R$846,MATCH(WatchList!$B259,'All CCC'!$B$7:$B$846,0)))</f>
        <v/>
      </c>
      <c r="S259" s="856" t="str">
        <f>IF($B259="","",INDEX('All CCC'!S$7:S$846,MATCH(WatchList!$B259,'All CCC'!$B$7:$B$846,0)))</f>
        <v/>
      </c>
      <c r="T259" s="856" t="str">
        <f>IF($B259="","",INDEX('All CCC'!T$7:T$846,MATCH(WatchList!$B259,'All CCC'!$B$7:$B$846,0)))</f>
        <v/>
      </c>
      <c r="U259" s="856" t="str">
        <f>IF($B259="","",INDEX('All CCC'!U$7:U$846,MATCH(WatchList!$B259,'All CCC'!$B$7:$B$846,0)))</f>
        <v/>
      </c>
      <c r="V259" s="856" t="str">
        <f>IF($B259="","",INDEX('All CCC'!V$7:V$846,MATCH(WatchList!$B259,'All CCC'!$B$7:$B$846,0)))</f>
        <v/>
      </c>
      <c r="W259" s="856" t="str">
        <f>IF($B259="","",INDEX('All CCC'!W$7:W$846,MATCH(WatchList!$B259,'All CCC'!$B$7:$B$846,0)))</f>
        <v/>
      </c>
      <c r="X259" s="856" t="str">
        <f>IF($B259="","",INDEX('All CCC'!X$7:X$846,MATCH(WatchList!$B259,'All CCC'!$B$7:$B$846,0)))</f>
        <v/>
      </c>
      <c r="Y259" s="856" t="str">
        <f>IF($B259="","",INDEX('All CCC'!Y$7:Y$846,MATCH(WatchList!$B259,'All CCC'!$B$7:$B$846,0)))</f>
        <v/>
      </c>
      <c r="Z259" s="856" t="str">
        <f>IF($B259="","",INDEX('All CCC'!Z$7:Z$846,MATCH(WatchList!$B259,'All CCC'!$B$7:$B$846,0)))</f>
        <v/>
      </c>
      <c r="AA259" s="856" t="str">
        <f>IF($B259="","",INDEX('All CCC'!AA$7:AA$846,MATCH(WatchList!$B259,'All CCC'!$B$7:$B$846,0)))</f>
        <v/>
      </c>
      <c r="AB259" s="856" t="str">
        <f>IF($B259="","",INDEX('All CCC'!AB$7:AB$846,MATCH(WatchList!$B259,'All CCC'!$B$7:$B$846,0)))</f>
        <v/>
      </c>
      <c r="AC259" s="856" t="str">
        <f>IF($B259="","",INDEX('All CCC'!AC$7:AC$846,MATCH(WatchList!$B259,'All CCC'!$B$7:$B$846,0)))</f>
        <v/>
      </c>
      <c r="AD259" s="856" t="str">
        <f>IF($B259="","",INDEX('All CCC'!AD$7:AD$846,MATCH(WatchList!$B259,'All CCC'!$B$7:$B$846,0)))</f>
        <v/>
      </c>
      <c r="AE259" s="856" t="str">
        <f>IF($B259="","",INDEX('All CCC'!AE$7:AE$846,MATCH(WatchList!$B259,'All CCC'!$B$7:$B$846,0)))</f>
        <v/>
      </c>
      <c r="AF259" s="856" t="str">
        <f>IF($B259="","",INDEX('All CCC'!AF$7:AF$846,MATCH(WatchList!$B259,'All CCC'!$B$7:$B$846,0)))</f>
        <v/>
      </c>
      <c r="AG259" s="856" t="str">
        <f>IF($B259="","",INDEX('All CCC'!AG$7:AG$846,MATCH(WatchList!$B259,'All CCC'!$B$7:$B$846,0)))</f>
        <v/>
      </c>
      <c r="AH259" s="856" t="str">
        <f>IF($B259="","",INDEX('All CCC'!AH$7:AH$846,MATCH(WatchList!$B259,'All CCC'!$B$7:$B$846,0)))</f>
        <v/>
      </c>
      <c r="AI259" s="856" t="str">
        <f>IF($B259="","",INDEX('All CCC'!AI$7:AI$846,MATCH(WatchList!$B259,'All CCC'!$B$7:$B$846,0)))</f>
        <v/>
      </c>
      <c r="AJ259" s="856" t="str">
        <f>IF($B259="","",INDEX('All CCC'!AJ$7:AJ$846,MATCH(WatchList!$B259,'All CCC'!$B$7:$B$846,0)))</f>
        <v/>
      </c>
      <c r="AK259" s="856" t="str">
        <f>IF($B259="","",INDEX('All CCC'!AK$7:AK$846,MATCH(WatchList!$B259,'All CCC'!$B$7:$B$846,0)))</f>
        <v/>
      </c>
      <c r="AL259" s="856" t="str">
        <f>IF($B259="","",INDEX('All CCC'!AL$7:AL$846,MATCH(WatchList!$B259,'All CCC'!$B$7:$B$846,0)))</f>
        <v/>
      </c>
      <c r="AM259" s="856" t="str">
        <f>IF($B259="","",INDEX('All CCC'!AM$7:AM$846,MATCH(WatchList!$B259,'All CCC'!$B$7:$B$846,0)))</f>
        <v/>
      </c>
      <c r="AN259" s="856" t="str">
        <f>IF($B259="","",INDEX('All CCC'!AN$7:AN$846,MATCH(WatchList!$B259,'All CCC'!$B$7:$B$846,0)))</f>
        <v/>
      </c>
      <c r="AO259" s="856" t="str">
        <f>IF($B259="","",INDEX('All CCC'!AO$7:AO$846,MATCH(WatchList!$B259,'All CCC'!$B$7:$B$846,0)))</f>
        <v/>
      </c>
      <c r="AP259" s="856" t="str">
        <f>IF($B259="","",INDEX('All CCC'!AP$7:AP$846,MATCH(WatchList!$B259,'All CCC'!$B$7:$B$846,0)))</f>
        <v/>
      </c>
      <c r="AQ259" s="856" t="str">
        <f>IF($B259="","",INDEX('All CCC'!AQ$7:AQ$846,MATCH(WatchList!$B259,'All CCC'!$B$7:$B$846,0)))</f>
        <v/>
      </c>
      <c r="AR259" s="856" t="str">
        <f>IF($B259="","",INDEX('All CCC'!AR$7:AR$846,MATCH(WatchList!$B259,'All CCC'!$B$7:$B$846,0)))</f>
        <v/>
      </c>
      <c r="AS259" s="856" t="str">
        <f>IF($B259="","",INDEX('All CCC'!AS$7:AS$846,MATCH(WatchList!$B259,'All CCC'!$B$7:$B$846,0)))</f>
        <v/>
      </c>
      <c r="AT259" s="856" t="str">
        <f>IF($B259="","",INDEX('All CCC'!AT$7:AT$846,MATCH(WatchList!$B259,'All CCC'!$B$7:$B$846,0)))</f>
        <v/>
      </c>
      <c r="AU259" s="856" t="str">
        <f>IF($B259="","",INDEX('All CCC'!AU$7:AU$846,MATCH(WatchList!$B259,'All CCC'!$B$7:$B$846,0)))</f>
        <v/>
      </c>
      <c r="AV259" s="856" t="str">
        <f>IF($B259="","",INDEX('All CCC'!AV$7:AV$846,MATCH(WatchList!$B259,'All CCC'!$B$7:$B$846,0)))</f>
        <v/>
      </c>
      <c r="AW259" s="856" t="str">
        <f>IF($B259="","",INDEX('All CCC'!AW$7:AW$846,MATCH(WatchList!$B259,'All CCC'!$B$7:$B$846,0)))</f>
        <v/>
      </c>
      <c r="AX259" s="856" t="str">
        <f>IF($B259="","",INDEX('All CCC'!AX$7:AX$846,MATCH(WatchList!$B259,'All CCC'!$B$7:$B$846,0)))</f>
        <v/>
      </c>
      <c r="AY259" s="856" t="str">
        <f>IF($B259="","",INDEX('All CCC'!AY$7:AY$846,MATCH(WatchList!$B259,'All CCC'!$B$7:$B$846,0)))</f>
        <v/>
      </c>
      <c r="AZ259" s="856" t="str">
        <f>IF($B259="","",INDEX('All CCC'!AZ$7:AZ$846,MATCH(WatchList!$B259,'All CCC'!$B$7:$B$846,0)))</f>
        <v/>
      </c>
      <c r="BA259" s="856" t="str">
        <f>IF($B259="","",INDEX('All CCC'!BA$7:BA$846,MATCH(WatchList!$B259,'All CCC'!$B$7:$B$846,0)))</f>
        <v/>
      </c>
      <c r="BB259" s="856" t="str">
        <f>IF($B259="","",INDEX('All CCC'!BB$7:BB$846,MATCH(WatchList!$B259,'All CCC'!$B$7:$B$846,0)))</f>
        <v/>
      </c>
      <c r="BC259" s="856" t="str">
        <f>IF($B259="","",INDEX('All CCC'!BC$7:BC$846,MATCH(WatchList!$B259,'All CCC'!$B$7:$B$846,0)))</f>
        <v/>
      </c>
      <c r="BD259" s="856" t="str">
        <f>IF($B259="","",INDEX('All CCC'!BD$7:BD$846,MATCH(WatchList!$B259,'All CCC'!$B$7:$B$846,0)))</f>
        <v/>
      </c>
      <c r="BE259" s="856" t="str">
        <f>IF($B259="","",INDEX('All CCC'!BE$7:BE$846,MATCH(WatchList!$B259,'All CCC'!$B$7:$B$846,0)))</f>
        <v/>
      </c>
      <c r="BF259" s="856" t="str">
        <f>IF($B259="","",INDEX('All CCC'!BF$7:BF$846,MATCH(WatchList!$B259,'All CCC'!$B$7:$B$846,0)))</f>
        <v/>
      </c>
      <c r="BG259" s="856" t="str">
        <f>IF($B259="","",INDEX('All CCC'!BG$7:BG$846,MATCH(WatchList!$B259,'All CCC'!$B$7:$B$846,0)))</f>
        <v/>
      </c>
    </row>
    <row r="260" spans="1:59" x14ac:dyDescent="0.2">
      <c r="A260" s="550" t="str">
        <f>IF($B260="","",INDEX('All CCC'!A$7:A$846,MATCH(WatchList!$B260,'All CCC'!$B$7:$B$846,0)))</f>
        <v/>
      </c>
      <c r="B260" s="31"/>
      <c r="C260" s="856" t="str">
        <f>IF($B260="","",INDEX('All CCC'!C$7:C$846,MATCH(WatchList!$B260,'All CCC'!$B$7:$B$846,0)))</f>
        <v/>
      </c>
      <c r="D260" s="856" t="str">
        <f>IF($B260="","",INDEX('All CCC'!D$7:D$846,MATCH(WatchList!$B260,'All CCC'!$B$7:$B$846,0)))</f>
        <v/>
      </c>
      <c r="E260" s="856" t="str">
        <f>IF($B260="","",INDEX('All CCC'!E$7:E$846,MATCH(WatchList!$B260,'All CCC'!$B$7:$B$846,0)))</f>
        <v/>
      </c>
      <c r="F260" s="856" t="str">
        <f>IF($B260="","",INDEX('All CCC'!F$7:F$846,MATCH(WatchList!$B260,'All CCC'!$B$7:$B$846,0)))</f>
        <v/>
      </c>
      <c r="G260" s="856" t="str">
        <f>IF($B260="","",INDEX('All CCC'!G$7:G$846,MATCH(WatchList!$B260,'All CCC'!$B$7:$B$846,0)))</f>
        <v/>
      </c>
      <c r="H260" s="856" t="str">
        <f>IF($B260="","",INDEX('All CCC'!H$7:H$846,MATCH(WatchList!$B260,'All CCC'!$B$7:$B$846,0)))</f>
        <v/>
      </c>
      <c r="I260" s="856" t="str">
        <f>IF($B260="","",INDEX('All CCC'!I$7:I$846,MATCH(WatchList!$B260,'All CCC'!$B$7:$B$846,0)))</f>
        <v/>
      </c>
      <c r="J260" s="856" t="str">
        <f>IF($B260="","",INDEX('All CCC'!J$7:J$846,MATCH(WatchList!$B260,'All CCC'!$B$7:$B$846,0)))</f>
        <v/>
      </c>
      <c r="K260" s="856" t="str">
        <f>IF($B260="","",INDEX('All CCC'!K$7:K$846,MATCH(WatchList!$B260,'All CCC'!$B$7:$B$846,0)))</f>
        <v/>
      </c>
      <c r="L260" s="856" t="str">
        <f>IF($B260="","",INDEX('All CCC'!L$7:L$846,MATCH(WatchList!$B260,'All CCC'!$B$7:$B$846,0)))</f>
        <v/>
      </c>
      <c r="M260" s="856" t="str">
        <f>IF($B260="","",INDEX('All CCC'!M$7:M$846,MATCH(WatchList!$B260,'All CCC'!$B$7:$B$846,0)))</f>
        <v/>
      </c>
      <c r="N260" s="856" t="str">
        <f>IF($B260="","",INDEX('All CCC'!N$7:N$846,MATCH(WatchList!$B260,'All CCC'!$B$7:$B$846,0)))</f>
        <v/>
      </c>
      <c r="O260" s="856" t="str">
        <f>IF($B260="","",INDEX('All CCC'!O$7:O$846,MATCH(WatchList!$B260,'All CCC'!$B$7:$B$846,0)))</f>
        <v/>
      </c>
      <c r="P260" s="857" t="str">
        <f>IF($B260="","",INDEX('All CCC'!P$7:P$846,MATCH(WatchList!$B260,'All CCC'!$B$7:$B$846,0)))</f>
        <v/>
      </c>
      <c r="Q260" s="857" t="str">
        <f>IF($B260="","",INDEX('All CCC'!Q$7:Q$846,MATCH(WatchList!$B260,'All CCC'!$B$7:$B$846,0)))</f>
        <v/>
      </c>
      <c r="R260" s="856" t="str">
        <f>IF($B260="","",INDEX('All CCC'!R$7:R$846,MATCH(WatchList!$B260,'All CCC'!$B$7:$B$846,0)))</f>
        <v/>
      </c>
      <c r="S260" s="856" t="str">
        <f>IF($B260="","",INDEX('All CCC'!S$7:S$846,MATCH(WatchList!$B260,'All CCC'!$B$7:$B$846,0)))</f>
        <v/>
      </c>
      <c r="T260" s="856" t="str">
        <f>IF($B260="","",INDEX('All CCC'!T$7:T$846,MATCH(WatchList!$B260,'All CCC'!$B$7:$B$846,0)))</f>
        <v/>
      </c>
      <c r="U260" s="856" t="str">
        <f>IF($B260="","",INDEX('All CCC'!U$7:U$846,MATCH(WatchList!$B260,'All CCC'!$B$7:$B$846,0)))</f>
        <v/>
      </c>
      <c r="V260" s="856" t="str">
        <f>IF($B260="","",INDEX('All CCC'!V$7:V$846,MATCH(WatchList!$B260,'All CCC'!$B$7:$B$846,0)))</f>
        <v/>
      </c>
      <c r="W260" s="856" t="str">
        <f>IF($B260="","",INDEX('All CCC'!W$7:W$846,MATCH(WatchList!$B260,'All CCC'!$B$7:$B$846,0)))</f>
        <v/>
      </c>
      <c r="X260" s="856" t="str">
        <f>IF($B260="","",INDEX('All CCC'!X$7:X$846,MATCH(WatchList!$B260,'All CCC'!$B$7:$B$846,0)))</f>
        <v/>
      </c>
      <c r="Y260" s="856" t="str">
        <f>IF($B260="","",INDEX('All CCC'!Y$7:Y$846,MATCH(WatchList!$B260,'All CCC'!$B$7:$B$846,0)))</f>
        <v/>
      </c>
      <c r="Z260" s="856" t="str">
        <f>IF($B260="","",INDEX('All CCC'!Z$7:Z$846,MATCH(WatchList!$B260,'All CCC'!$B$7:$B$846,0)))</f>
        <v/>
      </c>
      <c r="AA260" s="856" t="str">
        <f>IF($B260="","",INDEX('All CCC'!AA$7:AA$846,MATCH(WatchList!$B260,'All CCC'!$B$7:$B$846,0)))</f>
        <v/>
      </c>
      <c r="AB260" s="856" t="str">
        <f>IF($B260="","",INDEX('All CCC'!AB$7:AB$846,MATCH(WatchList!$B260,'All CCC'!$B$7:$B$846,0)))</f>
        <v/>
      </c>
      <c r="AC260" s="856" t="str">
        <f>IF($B260="","",INDEX('All CCC'!AC$7:AC$846,MATCH(WatchList!$B260,'All CCC'!$B$7:$B$846,0)))</f>
        <v/>
      </c>
      <c r="AD260" s="856" t="str">
        <f>IF($B260="","",INDEX('All CCC'!AD$7:AD$846,MATCH(WatchList!$B260,'All CCC'!$B$7:$B$846,0)))</f>
        <v/>
      </c>
      <c r="AE260" s="856" t="str">
        <f>IF($B260="","",INDEX('All CCC'!AE$7:AE$846,MATCH(WatchList!$B260,'All CCC'!$B$7:$B$846,0)))</f>
        <v/>
      </c>
      <c r="AF260" s="856" t="str">
        <f>IF($B260="","",INDEX('All CCC'!AF$7:AF$846,MATCH(WatchList!$B260,'All CCC'!$B$7:$B$846,0)))</f>
        <v/>
      </c>
      <c r="AG260" s="856" t="str">
        <f>IF($B260="","",INDEX('All CCC'!AG$7:AG$846,MATCH(WatchList!$B260,'All CCC'!$B$7:$B$846,0)))</f>
        <v/>
      </c>
      <c r="AH260" s="856" t="str">
        <f>IF($B260="","",INDEX('All CCC'!AH$7:AH$846,MATCH(WatchList!$B260,'All CCC'!$B$7:$B$846,0)))</f>
        <v/>
      </c>
      <c r="AI260" s="856" t="str">
        <f>IF($B260="","",INDEX('All CCC'!AI$7:AI$846,MATCH(WatchList!$B260,'All CCC'!$B$7:$B$846,0)))</f>
        <v/>
      </c>
      <c r="AJ260" s="856" t="str">
        <f>IF($B260="","",INDEX('All CCC'!AJ$7:AJ$846,MATCH(WatchList!$B260,'All CCC'!$B$7:$B$846,0)))</f>
        <v/>
      </c>
      <c r="AK260" s="856" t="str">
        <f>IF($B260="","",INDEX('All CCC'!AK$7:AK$846,MATCH(WatchList!$B260,'All CCC'!$B$7:$B$846,0)))</f>
        <v/>
      </c>
      <c r="AL260" s="856" t="str">
        <f>IF($B260="","",INDEX('All CCC'!AL$7:AL$846,MATCH(WatchList!$B260,'All CCC'!$B$7:$B$846,0)))</f>
        <v/>
      </c>
      <c r="AM260" s="856" t="str">
        <f>IF($B260="","",INDEX('All CCC'!AM$7:AM$846,MATCH(WatchList!$B260,'All CCC'!$B$7:$B$846,0)))</f>
        <v/>
      </c>
      <c r="AN260" s="856" t="str">
        <f>IF($B260="","",INDEX('All CCC'!AN$7:AN$846,MATCH(WatchList!$B260,'All CCC'!$B$7:$B$846,0)))</f>
        <v/>
      </c>
      <c r="AO260" s="856" t="str">
        <f>IF($B260="","",INDEX('All CCC'!AO$7:AO$846,MATCH(WatchList!$B260,'All CCC'!$B$7:$B$846,0)))</f>
        <v/>
      </c>
      <c r="AP260" s="856" t="str">
        <f>IF($B260="","",INDEX('All CCC'!AP$7:AP$846,MATCH(WatchList!$B260,'All CCC'!$B$7:$B$846,0)))</f>
        <v/>
      </c>
      <c r="AQ260" s="856" t="str">
        <f>IF($B260="","",INDEX('All CCC'!AQ$7:AQ$846,MATCH(WatchList!$B260,'All CCC'!$B$7:$B$846,0)))</f>
        <v/>
      </c>
      <c r="AR260" s="856" t="str">
        <f>IF($B260="","",INDEX('All CCC'!AR$7:AR$846,MATCH(WatchList!$B260,'All CCC'!$B$7:$B$846,0)))</f>
        <v/>
      </c>
      <c r="AS260" s="856" t="str">
        <f>IF($B260="","",INDEX('All CCC'!AS$7:AS$846,MATCH(WatchList!$B260,'All CCC'!$B$7:$B$846,0)))</f>
        <v/>
      </c>
      <c r="AT260" s="856" t="str">
        <f>IF($B260="","",INDEX('All CCC'!AT$7:AT$846,MATCH(WatchList!$B260,'All CCC'!$B$7:$B$846,0)))</f>
        <v/>
      </c>
      <c r="AU260" s="856" t="str">
        <f>IF($B260="","",INDEX('All CCC'!AU$7:AU$846,MATCH(WatchList!$B260,'All CCC'!$B$7:$B$846,0)))</f>
        <v/>
      </c>
      <c r="AV260" s="856" t="str">
        <f>IF($B260="","",INDEX('All CCC'!AV$7:AV$846,MATCH(WatchList!$B260,'All CCC'!$B$7:$B$846,0)))</f>
        <v/>
      </c>
      <c r="AW260" s="856" t="str">
        <f>IF($B260="","",INDEX('All CCC'!AW$7:AW$846,MATCH(WatchList!$B260,'All CCC'!$B$7:$B$846,0)))</f>
        <v/>
      </c>
      <c r="AX260" s="856" t="str">
        <f>IF($B260="","",INDEX('All CCC'!AX$7:AX$846,MATCH(WatchList!$B260,'All CCC'!$B$7:$B$846,0)))</f>
        <v/>
      </c>
      <c r="AY260" s="856" t="str">
        <f>IF($B260="","",INDEX('All CCC'!AY$7:AY$846,MATCH(WatchList!$B260,'All CCC'!$B$7:$B$846,0)))</f>
        <v/>
      </c>
      <c r="AZ260" s="856" t="str">
        <f>IF($B260="","",INDEX('All CCC'!AZ$7:AZ$846,MATCH(WatchList!$B260,'All CCC'!$B$7:$B$846,0)))</f>
        <v/>
      </c>
      <c r="BA260" s="856" t="str">
        <f>IF($B260="","",INDEX('All CCC'!BA$7:BA$846,MATCH(WatchList!$B260,'All CCC'!$B$7:$B$846,0)))</f>
        <v/>
      </c>
      <c r="BB260" s="856" t="str">
        <f>IF($B260="","",INDEX('All CCC'!BB$7:BB$846,MATCH(WatchList!$B260,'All CCC'!$B$7:$B$846,0)))</f>
        <v/>
      </c>
      <c r="BC260" s="856" t="str">
        <f>IF($B260="","",INDEX('All CCC'!BC$7:BC$846,MATCH(WatchList!$B260,'All CCC'!$B$7:$B$846,0)))</f>
        <v/>
      </c>
      <c r="BD260" s="856" t="str">
        <f>IF($B260="","",INDEX('All CCC'!BD$7:BD$846,MATCH(WatchList!$B260,'All CCC'!$B$7:$B$846,0)))</f>
        <v/>
      </c>
      <c r="BE260" s="856" t="str">
        <f>IF($B260="","",INDEX('All CCC'!BE$7:BE$846,MATCH(WatchList!$B260,'All CCC'!$B$7:$B$846,0)))</f>
        <v/>
      </c>
      <c r="BF260" s="856" t="str">
        <f>IF($B260="","",INDEX('All CCC'!BF$7:BF$846,MATCH(WatchList!$B260,'All CCC'!$B$7:$B$846,0)))</f>
        <v/>
      </c>
      <c r="BG260" s="856" t="str">
        <f>IF($B260="","",INDEX('All CCC'!BG$7:BG$846,MATCH(WatchList!$B260,'All CCC'!$B$7:$B$846,0)))</f>
        <v/>
      </c>
    </row>
    <row r="261" spans="1:59" x14ac:dyDescent="0.2">
      <c r="A261" s="550" t="str">
        <f>IF($B261="","",INDEX('All CCC'!A$7:A$846,MATCH(WatchList!$B261,'All CCC'!$B$7:$B$846,0)))</f>
        <v/>
      </c>
      <c r="B261" s="31"/>
      <c r="C261" s="856" t="str">
        <f>IF($B261="","",INDEX('All CCC'!C$7:C$846,MATCH(WatchList!$B261,'All CCC'!$B$7:$B$846,0)))</f>
        <v/>
      </c>
      <c r="D261" s="856" t="str">
        <f>IF($B261="","",INDEX('All CCC'!D$7:D$846,MATCH(WatchList!$B261,'All CCC'!$B$7:$B$846,0)))</f>
        <v/>
      </c>
      <c r="E261" s="856" t="str">
        <f>IF($B261="","",INDEX('All CCC'!E$7:E$846,MATCH(WatchList!$B261,'All CCC'!$B$7:$B$846,0)))</f>
        <v/>
      </c>
      <c r="F261" s="856" t="str">
        <f>IF($B261="","",INDEX('All CCC'!F$7:F$846,MATCH(WatchList!$B261,'All CCC'!$B$7:$B$846,0)))</f>
        <v/>
      </c>
      <c r="G261" s="856" t="str">
        <f>IF($B261="","",INDEX('All CCC'!G$7:G$846,MATCH(WatchList!$B261,'All CCC'!$B$7:$B$846,0)))</f>
        <v/>
      </c>
      <c r="H261" s="856" t="str">
        <f>IF($B261="","",INDEX('All CCC'!H$7:H$846,MATCH(WatchList!$B261,'All CCC'!$B$7:$B$846,0)))</f>
        <v/>
      </c>
      <c r="I261" s="856" t="str">
        <f>IF($B261="","",INDEX('All CCC'!I$7:I$846,MATCH(WatchList!$B261,'All CCC'!$B$7:$B$846,0)))</f>
        <v/>
      </c>
      <c r="J261" s="856" t="str">
        <f>IF($B261="","",INDEX('All CCC'!J$7:J$846,MATCH(WatchList!$B261,'All CCC'!$B$7:$B$846,0)))</f>
        <v/>
      </c>
      <c r="K261" s="856" t="str">
        <f>IF($B261="","",INDEX('All CCC'!K$7:K$846,MATCH(WatchList!$B261,'All CCC'!$B$7:$B$846,0)))</f>
        <v/>
      </c>
      <c r="L261" s="856" t="str">
        <f>IF($B261="","",INDEX('All CCC'!L$7:L$846,MATCH(WatchList!$B261,'All CCC'!$B$7:$B$846,0)))</f>
        <v/>
      </c>
      <c r="M261" s="856" t="str">
        <f>IF($B261="","",INDEX('All CCC'!M$7:M$846,MATCH(WatchList!$B261,'All CCC'!$B$7:$B$846,0)))</f>
        <v/>
      </c>
      <c r="N261" s="856" t="str">
        <f>IF($B261="","",INDEX('All CCC'!N$7:N$846,MATCH(WatchList!$B261,'All CCC'!$B$7:$B$846,0)))</f>
        <v/>
      </c>
      <c r="O261" s="856" t="str">
        <f>IF($B261="","",INDEX('All CCC'!O$7:O$846,MATCH(WatchList!$B261,'All CCC'!$B$7:$B$846,0)))</f>
        <v/>
      </c>
      <c r="P261" s="857" t="str">
        <f>IF($B261="","",INDEX('All CCC'!P$7:P$846,MATCH(WatchList!$B261,'All CCC'!$B$7:$B$846,0)))</f>
        <v/>
      </c>
      <c r="Q261" s="857" t="str">
        <f>IF($B261="","",INDEX('All CCC'!Q$7:Q$846,MATCH(WatchList!$B261,'All CCC'!$B$7:$B$846,0)))</f>
        <v/>
      </c>
      <c r="R261" s="856" t="str">
        <f>IF($B261="","",INDEX('All CCC'!R$7:R$846,MATCH(WatchList!$B261,'All CCC'!$B$7:$B$846,0)))</f>
        <v/>
      </c>
      <c r="S261" s="856" t="str">
        <f>IF($B261="","",INDEX('All CCC'!S$7:S$846,MATCH(WatchList!$B261,'All CCC'!$B$7:$B$846,0)))</f>
        <v/>
      </c>
      <c r="T261" s="856" t="str">
        <f>IF($B261="","",INDEX('All CCC'!T$7:T$846,MATCH(WatchList!$B261,'All CCC'!$B$7:$B$846,0)))</f>
        <v/>
      </c>
      <c r="U261" s="856" t="str">
        <f>IF($B261="","",INDEX('All CCC'!U$7:U$846,MATCH(WatchList!$B261,'All CCC'!$B$7:$B$846,0)))</f>
        <v/>
      </c>
      <c r="V261" s="856" t="str">
        <f>IF($B261="","",INDEX('All CCC'!V$7:V$846,MATCH(WatchList!$B261,'All CCC'!$B$7:$B$846,0)))</f>
        <v/>
      </c>
      <c r="W261" s="856" t="str">
        <f>IF($B261="","",INDEX('All CCC'!W$7:W$846,MATCH(WatchList!$B261,'All CCC'!$B$7:$B$846,0)))</f>
        <v/>
      </c>
      <c r="X261" s="856" t="str">
        <f>IF($B261="","",INDEX('All CCC'!X$7:X$846,MATCH(WatchList!$B261,'All CCC'!$B$7:$B$846,0)))</f>
        <v/>
      </c>
      <c r="Y261" s="856" t="str">
        <f>IF($B261="","",INDEX('All CCC'!Y$7:Y$846,MATCH(WatchList!$B261,'All CCC'!$B$7:$B$846,0)))</f>
        <v/>
      </c>
      <c r="Z261" s="856" t="str">
        <f>IF($B261="","",INDEX('All CCC'!Z$7:Z$846,MATCH(WatchList!$B261,'All CCC'!$B$7:$B$846,0)))</f>
        <v/>
      </c>
      <c r="AA261" s="856" t="str">
        <f>IF($B261="","",INDEX('All CCC'!AA$7:AA$846,MATCH(WatchList!$B261,'All CCC'!$B$7:$B$846,0)))</f>
        <v/>
      </c>
      <c r="AB261" s="856" t="str">
        <f>IF($B261="","",INDEX('All CCC'!AB$7:AB$846,MATCH(WatchList!$B261,'All CCC'!$B$7:$B$846,0)))</f>
        <v/>
      </c>
      <c r="AC261" s="856" t="str">
        <f>IF($B261="","",INDEX('All CCC'!AC$7:AC$846,MATCH(WatchList!$B261,'All CCC'!$B$7:$B$846,0)))</f>
        <v/>
      </c>
      <c r="AD261" s="856" t="str">
        <f>IF($B261="","",INDEX('All CCC'!AD$7:AD$846,MATCH(WatchList!$B261,'All CCC'!$B$7:$B$846,0)))</f>
        <v/>
      </c>
      <c r="AE261" s="856" t="str">
        <f>IF($B261="","",INDEX('All CCC'!AE$7:AE$846,MATCH(WatchList!$B261,'All CCC'!$B$7:$B$846,0)))</f>
        <v/>
      </c>
      <c r="AF261" s="856" t="str">
        <f>IF($B261="","",INDEX('All CCC'!AF$7:AF$846,MATCH(WatchList!$B261,'All CCC'!$B$7:$B$846,0)))</f>
        <v/>
      </c>
      <c r="AG261" s="856" t="str">
        <f>IF($B261="","",INDEX('All CCC'!AG$7:AG$846,MATCH(WatchList!$B261,'All CCC'!$B$7:$B$846,0)))</f>
        <v/>
      </c>
      <c r="AH261" s="856" t="str">
        <f>IF($B261="","",INDEX('All CCC'!AH$7:AH$846,MATCH(WatchList!$B261,'All CCC'!$B$7:$B$846,0)))</f>
        <v/>
      </c>
      <c r="AI261" s="856" t="str">
        <f>IF($B261="","",INDEX('All CCC'!AI$7:AI$846,MATCH(WatchList!$B261,'All CCC'!$B$7:$B$846,0)))</f>
        <v/>
      </c>
      <c r="AJ261" s="856" t="str">
        <f>IF($B261="","",INDEX('All CCC'!AJ$7:AJ$846,MATCH(WatchList!$B261,'All CCC'!$B$7:$B$846,0)))</f>
        <v/>
      </c>
      <c r="AK261" s="856" t="str">
        <f>IF($B261="","",INDEX('All CCC'!AK$7:AK$846,MATCH(WatchList!$B261,'All CCC'!$B$7:$B$846,0)))</f>
        <v/>
      </c>
      <c r="AL261" s="856" t="str">
        <f>IF($B261="","",INDEX('All CCC'!AL$7:AL$846,MATCH(WatchList!$B261,'All CCC'!$B$7:$B$846,0)))</f>
        <v/>
      </c>
      <c r="AM261" s="856" t="str">
        <f>IF($B261="","",INDEX('All CCC'!AM$7:AM$846,MATCH(WatchList!$B261,'All CCC'!$B$7:$B$846,0)))</f>
        <v/>
      </c>
      <c r="AN261" s="856" t="str">
        <f>IF($B261="","",INDEX('All CCC'!AN$7:AN$846,MATCH(WatchList!$B261,'All CCC'!$B$7:$B$846,0)))</f>
        <v/>
      </c>
      <c r="AO261" s="856" t="str">
        <f>IF($B261="","",INDEX('All CCC'!AO$7:AO$846,MATCH(WatchList!$B261,'All CCC'!$B$7:$B$846,0)))</f>
        <v/>
      </c>
      <c r="AP261" s="856" t="str">
        <f>IF($B261="","",INDEX('All CCC'!AP$7:AP$846,MATCH(WatchList!$B261,'All CCC'!$B$7:$B$846,0)))</f>
        <v/>
      </c>
      <c r="AQ261" s="856" t="str">
        <f>IF($B261="","",INDEX('All CCC'!AQ$7:AQ$846,MATCH(WatchList!$B261,'All CCC'!$B$7:$B$846,0)))</f>
        <v/>
      </c>
      <c r="AR261" s="856" t="str">
        <f>IF($B261="","",INDEX('All CCC'!AR$7:AR$846,MATCH(WatchList!$B261,'All CCC'!$B$7:$B$846,0)))</f>
        <v/>
      </c>
      <c r="AS261" s="856" t="str">
        <f>IF($B261="","",INDEX('All CCC'!AS$7:AS$846,MATCH(WatchList!$B261,'All CCC'!$B$7:$B$846,0)))</f>
        <v/>
      </c>
      <c r="AT261" s="856" t="str">
        <f>IF($B261="","",INDEX('All CCC'!AT$7:AT$846,MATCH(WatchList!$B261,'All CCC'!$B$7:$B$846,0)))</f>
        <v/>
      </c>
      <c r="AU261" s="856" t="str">
        <f>IF($B261="","",INDEX('All CCC'!AU$7:AU$846,MATCH(WatchList!$B261,'All CCC'!$B$7:$B$846,0)))</f>
        <v/>
      </c>
      <c r="AV261" s="856" t="str">
        <f>IF($B261="","",INDEX('All CCC'!AV$7:AV$846,MATCH(WatchList!$B261,'All CCC'!$B$7:$B$846,0)))</f>
        <v/>
      </c>
      <c r="AW261" s="856" t="str">
        <f>IF($B261="","",INDEX('All CCC'!AW$7:AW$846,MATCH(WatchList!$B261,'All CCC'!$B$7:$B$846,0)))</f>
        <v/>
      </c>
      <c r="AX261" s="856" t="str">
        <f>IF($B261="","",INDEX('All CCC'!AX$7:AX$846,MATCH(WatchList!$B261,'All CCC'!$B$7:$B$846,0)))</f>
        <v/>
      </c>
      <c r="AY261" s="856" t="str">
        <f>IF($B261="","",INDEX('All CCC'!AY$7:AY$846,MATCH(WatchList!$B261,'All CCC'!$B$7:$B$846,0)))</f>
        <v/>
      </c>
      <c r="AZ261" s="856" t="str">
        <f>IF($B261="","",INDEX('All CCC'!AZ$7:AZ$846,MATCH(WatchList!$B261,'All CCC'!$B$7:$B$846,0)))</f>
        <v/>
      </c>
      <c r="BA261" s="856" t="str">
        <f>IF($B261="","",INDEX('All CCC'!BA$7:BA$846,MATCH(WatchList!$B261,'All CCC'!$B$7:$B$846,0)))</f>
        <v/>
      </c>
      <c r="BB261" s="856" t="str">
        <f>IF($B261="","",INDEX('All CCC'!BB$7:BB$846,MATCH(WatchList!$B261,'All CCC'!$B$7:$B$846,0)))</f>
        <v/>
      </c>
      <c r="BC261" s="856" t="str">
        <f>IF($B261="","",INDEX('All CCC'!BC$7:BC$846,MATCH(WatchList!$B261,'All CCC'!$B$7:$B$846,0)))</f>
        <v/>
      </c>
      <c r="BD261" s="856" t="str">
        <f>IF($B261="","",INDEX('All CCC'!BD$7:BD$846,MATCH(WatchList!$B261,'All CCC'!$B$7:$B$846,0)))</f>
        <v/>
      </c>
      <c r="BE261" s="856" t="str">
        <f>IF($B261="","",INDEX('All CCC'!BE$7:BE$846,MATCH(WatchList!$B261,'All CCC'!$B$7:$B$846,0)))</f>
        <v/>
      </c>
      <c r="BF261" s="856" t="str">
        <f>IF($B261="","",INDEX('All CCC'!BF$7:BF$846,MATCH(WatchList!$B261,'All CCC'!$B$7:$B$846,0)))</f>
        <v/>
      </c>
      <c r="BG261" s="856" t="str">
        <f>IF($B261="","",INDEX('All CCC'!BG$7:BG$846,MATCH(WatchList!$B261,'All CCC'!$B$7:$B$846,0)))</f>
        <v/>
      </c>
    </row>
    <row r="262" spans="1:59" x14ac:dyDescent="0.2">
      <c r="A262" s="550" t="str">
        <f>IF($B262="","",INDEX('All CCC'!A$7:A$846,MATCH(WatchList!$B262,'All CCC'!$B$7:$B$846,0)))</f>
        <v/>
      </c>
      <c r="B262" s="31"/>
      <c r="C262" s="856" t="str">
        <f>IF($B262="","",INDEX('All CCC'!C$7:C$846,MATCH(WatchList!$B262,'All CCC'!$B$7:$B$846,0)))</f>
        <v/>
      </c>
      <c r="D262" s="856" t="str">
        <f>IF($B262="","",INDEX('All CCC'!D$7:D$846,MATCH(WatchList!$B262,'All CCC'!$B$7:$B$846,0)))</f>
        <v/>
      </c>
      <c r="E262" s="856" t="str">
        <f>IF($B262="","",INDEX('All CCC'!E$7:E$846,MATCH(WatchList!$B262,'All CCC'!$B$7:$B$846,0)))</f>
        <v/>
      </c>
      <c r="F262" s="856" t="str">
        <f>IF($B262="","",INDEX('All CCC'!F$7:F$846,MATCH(WatchList!$B262,'All CCC'!$B$7:$B$846,0)))</f>
        <v/>
      </c>
      <c r="G262" s="856" t="str">
        <f>IF($B262="","",INDEX('All CCC'!G$7:G$846,MATCH(WatchList!$B262,'All CCC'!$B$7:$B$846,0)))</f>
        <v/>
      </c>
      <c r="H262" s="856" t="str">
        <f>IF($B262="","",INDEX('All CCC'!H$7:H$846,MATCH(WatchList!$B262,'All CCC'!$B$7:$B$846,0)))</f>
        <v/>
      </c>
      <c r="I262" s="856" t="str">
        <f>IF($B262="","",INDEX('All CCC'!I$7:I$846,MATCH(WatchList!$B262,'All CCC'!$B$7:$B$846,0)))</f>
        <v/>
      </c>
      <c r="J262" s="856" t="str">
        <f>IF($B262="","",INDEX('All CCC'!J$7:J$846,MATCH(WatchList!$B262,'All CCC'!$B$7:$B$846,0)))</f>
        <v/>
      </c>
      <c r="K262" s="856" t="str">
        <f>IF($B262="","",INDEX('All CCC'!K$7:K$846,MATCH(WatchList!$B262,'All CCC'!$B$7:$B$846,0)))</f>
        <v/>
      </c>
      <c r="L262" s="856" t="str">
        <f>IF($B262="","",INDEX('All CCC'!L$7:L$846,MATCH(WatchList!$B262,'All CCC'!$B$7:$B$846,0)))</f>
        <v/>
      </c>
      <c r="M262" s="856" t="str">
        <f>IF($B262="","",INDEX('All CCC'!M$7:M$846,MATCH(WatchList!$B262,'All CCC'!$B$7:$B$846,0)))</f>
        <v/>
      </c>
      <c r="N262" s="856" t="str">
        <f>IF($B262="","",INDEX('All CCC'!N$7:N$846,MATCH(WatchList!$B262,'All CCC'!$B$7:$B$846,0)))</f>
        <v/>
      </c>
      <c r="O262" s="856" t="str">
        <f>IF($B262="","",INDEX('All CCC'!O$7:O$846,MATCH(WatchList!$B262,'All CCC'!$B$7:$B$846,0)))</f>
        <v/>
      </c>
      <c r="P262" s="857" t="str">
        <f>IF($B262="","",INDEX('All CCC'!P$7:P$846,MATCH(WatchList!$B262,'All CCC'!$B$7:$B$846,0)))</f>
        <v/>
      </c>
      <c r="Q262" s="857" t="str">
        <f>IF($B262="","",INDEX('All CCC'!Q$7:Q$846,MATCH(WatchList!$B262,'All CCC'!$B$7:$B$846,0)))</f>
        <v/>
      </c>
      <c r="R262" s="856" t="str">
        <f>IF($B262="","",INDEX('All CCC'!R$7:R$846,MATCH(WatchList!$B262,'All CCC'!$B$7:$B$846,0)))</f>
        <v/>
      </c>
      <c r="S262" s="856" t="str">
        <f>IF($B262="","",INDEX('All CCC'!S$7:S$846,MATCH(WatchList!$B262,'All CCC'!$B$7:$B$846,0)))</f>
        <v/>
      </c>
      <c r="T262" s="856" t="str">
        <f>IF($B262="","",INDEX('All CCC'!T$7:T$846,MATCH(WatchList!$B262,'All CCC'!$B$7:$B$846,0)))</f>
        <v/>
      </c>
      <c r="U262" s="856" t="str">
        <f>IF($B262="","",INDEX('All CCC'!U$7:U$846,MATCH(WatchList!$B262,'All CCC'!$B$7:$B$846,0)))</f>
        <v/>
      </c>
      <c r="V262" s="856" t="str">
        <f>IF($B262="","",INDEX('All CCC'!V$7:V$846,MATCH(WatchList!$B262,'All CCC'!$B$7:$B$846,0)))</f>
        <v/>
      </c>
      <c r="W262" s="856" t="str">
        <f>IF($B262="","",INDEX('All CCC'!W$7:W$846,MATCH(WatchList!$B262,'All CCC'!$B$7:$B$846,0)))</f>
        <v/>
      </c>
      <c r="X262" s="856" t="str">
        <f>IF($B262="","",INDEX('All CCC'!X$7:X$846,MATCH(WatchList!$B262,'All CCC'!$B$7:$B$846,0)))</f>
        <v/>
      </c>
      <c r="Y262" s="856" t="str">
        <f>IF($B262="","",INDEX('All CCC'!Y$7:Y$846,MATCH(WatchList!$B262,'All CCC'!$B$7:$B$846,0)))</f>
        <v/>
      </c>
      <c r="Z262" s="856" t="str">
        <f>IF($B262="","",INDEX('All CCC'!Z$7:Z$846,MATCH(WatchList!$B262,'All CCC'!$B$7:$B$846,0)))</f>
        <v/>
      </c>
      <c r="AA262" s="856" t="str">
        <f>IF($B262="","",INDEX('All CCC'!AA$7:AA$846,MATCH(WatchList!$B262,'All CCC'!$B$7:$B$846,0)))</f>
        <v/>
      </c>
      <c r="AB262" s="856" t="str">
        <f>IF($B262="","",INDEX('All CCC'!AB$7:AB$846,MATCH(WatchList!$B262,'All CCC'!$B$7:$B$846,0)))</f>
        <v/>
      </c>
      <c r="AC262" s="856" t="str">
        <f>IF($B262="","",INDEX('All CCC'!AC$7:AC$846,MATCH(WatchList!$B262,'All CCC'!$B$7:$B$846,0)))</f>
        <v/>
      </c>
      <c r="AD262" s="856" t="str">
        <f>IF($B262="","",INDEX('All CCC'!AD$7:AD$846,MATCH(WatchList!$B262,'All CCC'!$B$7:$B$846,0)))</f>
        <v/>
      </c>
      <c r="AE262" s="856" t="str">
        <f>IF($B262="","",INDEX('All CCC'!AE$7:AE$846,MATCH(WatchList!$B262,'All CCC'!$B$7:$B$846,0)))</f>
        <v/>
      </c>
      <c r="AF262" s="856" t="str">
        <f>IF($B262="","",INDEX('All CCC'!AF$7:AF$846,MATCH(WatchList!$B262,'All CCC'!$B$7:$B$846,0)))</f>
        <v/>
      </c>
      <c r="AG262" s="856" t="str">
        <f>IF($B262="","",INDEX('All CCC'!AG$7:AG$846,MATCH(WatchList!$B262,'All CCC'!$B$7:$B$846,0)))</f>
        <v/>
      </c>
      <c r="AH262" s="856" t="str">
        <f>IF($B262="","",INDEX('All CCC'!AH$7:AH$846,MATCH(WatchList!$B262,'All CCC'!$B$7:$B$846,0)))</f>
        <v/>
      </c>
      <c r="AI262" s="856" t="str">
        <f>IF($B262="","",INDEX('All CCC'!AI$7:AI$846,MATCH(WatchList!$B262,'All CCC'!$B$7:$B$846,0)))</f>
        <v/>
      </c>
      <c r="AJ262" s="856" t="str">
        <f>IF($B262="","",INDEX('All CCC'!AJ$7:AJ$846,MATCH(WatchList!$B262,'All CCC'!$B$7:$B$846,0)))</f>
        <v/>
      </c>
      <c r="AK262" s="856" t="str">
        <f>IF($B262="","",INDEX('All CCC'!AK$7:AK$846,MATCH(WatchList!$B262,'All CCC'!$B$7:$B$846,0)))</f>
        <v/>
      </c>
      <c r="AL262" s="856" t="str">
        <f>IF($B262="","",INDEX('All CCC'!AL$7:AL$846,MATCH(WatchList!$B262,'All CCC'!$B$7:$B$846,0)))</f>
        <v/>
      </c>
      <c r="AM262" s="856" t="str">
        <f>IF($B262="","",INDEX('All CCC'!AM$7:AM$846,MATCH(WatchList!$B262,'All CCC'!$B$7:$B$846,0)))</f>
        <v/>
      </c>
      <c r="AN262" s="856" t="str">
        <f>IF($B262="","",INDEX('All CCC'!AN$7:AN$846,MATCH(WatchList!$B262,'All CCC'!$B$7:$B$846,0)))</f>
        <v/>
      </c>
      <c r="AO262" s="856" t="str">
        <f>IF($B262="","",INDEX('All CCC'!AO$7:AO$846,MATCH(WatchList!$B262,'All CCC'!$B$7:$B$846,0)))</f>
        <v/>
      </c>
      <c r="AP262" s="856" t="str">
        <f>IF($B262="","",INDEX('All CCC'!AP$7:AP$846,MATCH(WatchList!$B262,'All CCC'!$B$7:$B$846,0)))</f>
        <v/>
      </c>
      <c r="AQ262" s="856" t="str">
        <f>IF($B262="","",INDEX('All CCC'!AQ$7:AQ$846,MATCH(WatchList!$B262,'All CCC'!$B$7:$B$846,0)))</f>
        <v/>
      </c>
      <c r="AR262" s="856" t="str">
        <f>IF($B262="","",INDEX('All CCC'!AR$7:AR$846,MATCH(WatchList!$B262,'All CCC'!$B$7:$B$846,0)))</f>
        <v/>
      </c>
      <c r="AS262" s="856" t="str">
        <f>IF($B262="","",INDEX('All CCC'!AS$7:AS$846,MATCH(WatchList!$B262,'All CCC'!$B$7:$B$846,0)))</f>
        <v/>
      </c>
      <c r="AT262" s="856" t="str">
        <f>IF($B262="","",INDEX('All CCC'!AT$7:AT$846,MATCH(WatchList!$B262,'All CCC'!$B$7:$B$846,0)))</f>
        <v/>
      </c>
      <c r="AU262" s="856" t="str">
        <f>IF($B262="","",INDEX('All CCC'!AU$7:AU$846,MATCH(WatchList!$B262,'All CCC'!$B$7:$B$846,0)))</f>
        <v/>
      </c>
      <c r="AV262" s="856" t="str">
        <f>IF($B262="","",INDEX('All CCC'!AV$7:AV$846,MATCH(WatchList!$B262,'All CCC'!$B$7:$B$846,0)))</f>
        <v/>
      </c>
      <c r="AW262" s="856" t="str">
        <f>IF($B262="","",INDEX('All CCC'!AW$7:AW$846,MATCH(WatchList!$B262,'All CCC'!$B$7:$B$846,0)))</f>
        <v/>
      </c>
      <c r="AX262" s="856" t="str">
        <f>IF($B262="","",INDEX('All CCC'!AX$7:AX$846,MATCH(WatchList!$B262,'All CCC'!$B$7:$B$846,0)))</f>
        <v/>
      </c>
      <c r="AY262" s="856" t="str">
        <f>IF($B262="","",INDEX('All CCC'!AY$7:AY$846,MATCH(WatchList!$B262,'All CCC'!$B$7:$B$846,0)))</f>
        <v/>
      </c>
      <c r="AZ262" s="856" t="str">
        <f>IF($B262="","",INDEX('All CCC'!AZ$7:AZ$846,MATCH(WatchList!$B262,'All CCC'!$B$7:$B$846,0)))</f>
        <v/>
      </c>
      <c r="BA262" s="856" t="str">
        <f>IF($B262="","",INDEX('All CCC'!BA$7:BA$846,MATCH(WatchList!$B262,'All CCC'!$B$7:$B$846,0)))</f>
        <v/>
      </c>
      <c r="BB262" s="856" t="str">
        <f>IF($B262="","",INDEX('All CCC'!BB$7:BB$846,MATCH(WatchList!$B262,'All CCC'!$B$7:$B$846,0)))</f>
        <v/>
      </c>
      <c r="BC262" s="856" t="str">
        <f>IF($B262="","",INDEX('All CCC'!BC$7:BC$846,MATCH(WatchList!$B262,'All CCC'!$B$7:$B$846,0)))</f>
        <v/>
      </c>
      <c r="BD262" s="856" t="str">
        <f>IF($B262="","",INDEX('All CCC'!BD$7:BD$846,MATCH(WatchList!$B262,'All CCC'!$B$7:$B$846,0)))</f>
        <v/>
      </c>
      <c r="BE262" s="856" t="str">
        <f>IF($B262="","",INDEX('All CCC'!BE$7:BE$846,MATCH(WatchList!$B262,'All CCC'!$B$7:$B$846,0)))</f>
        <v/>
      </c>
      <c r="BF262" s="856" t="str">
        <f>IF($B262="","",INDEX('All CCC'!BF$7:BF$846,MATCH(WatchList!$B262,'All CCC'!$B$7:$B$846,0)))</f>
        <v/>
      </c>
      <c r="BG262" s="856" t="str">
        <f>IF($B262="","",INDEX('All CCC'!BG$7:BG$846,MATCH(WatchList!$B262,'All CCC'!$B$7:$B$846,0)))</f>
        <v/>
      </c>
    </row>
    <row r="263" spans="1:59" x14ac:dyDescent="0.2">
      <c r="A263" s="550" t="str">
        <f>IF($B263="","",INDEX('All CCC'!A$7:A$846,MATCH(WatchList!$B263,'All CCC'!$B$7:$B$846,0)))</f>
        <v/>
      </c>
      <c r="B263" s="31"/>
      <c r="C263" s="856" t="str">
        <f>IF($B263="","",INDEX('All CCC'!C$7:C$846,MATCH(WatchList!$B263,'All CCC'!$B$7:$B$846,0)))</f>
        <v/>
      </c>
      <c r="D263" s="856" t="str">
        <f>IF($B263="","",INDEX('All CCC'!D$7:D$846,MATCH(WatchList!$B263,'All CCC'!$B$7:$B$846,0)))</f>
        <v/>
      </c>
      <c r="E263" s="856" t="str">
        <f>IF($B263="","",INDEX('All CCC'!E$7:E$846,MATCH(WatchList!$B263,'All CCC'!$B$7:$B$846,0)))</f>
        <v/>
      </c>
      <c r="F263" s="856" t="str">
        <f>IF($B263="","",INDEX('All CCC'!F$7:F$846,MATCH(WatchList!$B263,'All CCC'!$B$7:$B$846,0)))</f>
        <v/>
      </c>
      <c r="G263" s="856" t="str">
        <f>IF($B263="","",INDEX('All CCC'!G$7:G$846,MATCH(WatchList!$B263,'All CCC'!$B$7:$B$846,0)))</f>
        <v/>
      </c>
      <c r="H263" s="856" t="str">
        <f>IF($B263="","",INDEX('All CCC'!H$7:H$846,MATCH(WatchList!$B263,'All CCC'!$B$7:$B$846,0)))</f>
        <v/>
      </c>
      <c r="I263" s="856" t="str">
        <f>IF($B263="","",INDEX('All CCC'!I$7:I$846,MATCH(WatchList!$B263,'All CCC'!$B$7:$B$846,0)))</f>
        <v/>
      </c>
      <c r="J263" s="856" t="str">
        <f>IF($B263="","",INDEX('All CCC'!J$7:J$846,MATCH(WatchList!$B263,'All CCC'!$B$7:$B$846,0)))</f>
        <v/>
      </c>
      <c r="K263" s="856" t="str">
        <f>IF($B263="","",INDEX('All CCC'!K$7:K$846,MATCH(WatchList!$B263,'All CCC'!$B$7:$B$846,0)))</f>
        <v/>
      </c>
      <c r="L263" s="856" t="str">
        <f>IF($B263="","",INDEX('All CCC'!L$7:L$846,MATCH(WatchList!$B263,'All CCC'!$B$7:$B$846,0)))</f>
        <v/>
      </c>
      <c r="M263" s="856" t="str">
        <f>IF($B263="","",INDEX('All CCC'!M$7:M$846,MATCH(WatchList!$B263,'All CCC'!$B$7:$B$846,0)))</f>
        <v/>
      </c>
      <c r="N263" s="856" t="str">
        <f>IF($B263="","",INDEX('All CCC'!N$7:N$846,MATCH(WatchList!$B263,'All CCC'!$B$7:$B$846,0)))</f>
        <v/>
      </c>
      <c r="O263" s="856" t="str">
        <f>IF($B263="","",INDEX('All CCC'!O$7:O$846,MATCH(WatchList!$B263,'All CCC'!$B$7:$B$846,0)))</f>
        <v/>
      </c>
      <c r="P263" s="857" t="str">
        <f>IF($B263="","",INDEX('All CCC'!P$7:P$846,MATCH(WatchList!$B263,'All CCC'!$B$7:$B$846,0)))</f>
        <v/>
      </c>
      <c r="Q263" s="857" t="str">
        <f>IF($B263="","",INDEX('All CCC'!Q$7:Q$846,MATCH(WatchList!$B263,'All CCC'!$B$7:$B$846,0)))</f>
        <v/>
      </c>
      <c r="R263" s="856" t="str">
        <f>IF($B263="","",INDEX('All CCC'!R$7:R$846,MATCH(WatchList!$B263,'All CCC'!$B$7:$B$846,0)))</f>
        <v/>
      </c>
      <c r="S263" s="856" t="str">
        <f>IF($B263="","",INDEX('All CCC'!S$7:S$846,MATCH(WatchList!$B263,'All CCC'!$B$7:$B$846,0)))</f>
        <v/>
      </c>
      <c r="T263" s="856" t="str">
        <f>IF($B263="","",INDEX('All CCC'!T$7:T$846,MATCH(WatchList!$B263,'All CCC'!$B$7:$B$846,0)))</f>
        <v/>
      </c>
      <c r="U263" s="856" t="str">
        <f>IF($B263="","",INDEX('All CCC'!U$7:U$846,MATCH(WatchList!$B263,'All CCC'!$B$7:$B$846,0)))</f>
        <v/>
      </c>
      <c r="V263" s="856" t="str">
        <f>IF($B263="","",INDEX('All CCC'!V$7:V$846,MATCH(WatchList!$B263,'All CCC'!$B$7:$B$846,0)))</f>
        <v/>
      </c>
      <c r="W263" s="856" t="str">
        <f>IF($B263="","",INDEX('All CCC'!W$7:W$846,MATCH(WatchList!$B263,'All CCC'!$B$7:$B$846,0)))</f>
        <v/>
      </c>
      <c r="X263" s="856" t="str">
        <f>IF($B263="","",INDEX('All CCC'!X$7:X$846,MATCH(WatchList!$B263,'All CCC'!$B$7:$B$846,0)))</f>
        <v/>
      </c>
      <c r="Y263" s="856" t="str">
        <f>IF($B263="","",INDEX('All CCC'!Y$7:Y$846,MATCH(WatchList!$B263,'All CCC'!$B$7:$B$846,0)))</f>
        <v/>
      </c>
      <c r="Z263" s="856" t="str">
        <f>IF($B263="","",INDEX('All CCC'!Z$7:Z$846,MATCH(WatchList!$B263,'All CCC'!$B$7:$B$846,0)))</f>
        <v/>
      </c>
      <c r="AA263" s="856" t="str">
        <f>IF($B263="","",INDEX('All CCC'!AA$7:AA$846,MATCH(WatchList!$B263,'All CCC'!$B$7:$B$846,0)))</f>
        <v/>
      </c>
      <c r="AB263" s="856" t="str">
        <f>IF($B263="","",INDEX('All CCC'!AB$7:AB$846,MATCH(WatchList!$B263,'All CCC'!$B$7:$B$846,0)))</f>
        <v/>
      </c>
      <c r="AC263" s="856" t="str">
        <f>IF($B263="","",INDEX('All CCC'!AC$7:AC$846,MATCH(WatchList!$B263,'All CCC'!$B$7:$B$846,0)))</f>
        <v/>
      </c>
      <c r="AD263" s="856" t="str">
        <f>IF($B263="","",INDEX('All CCC'!AD$7:AD$846,MATCH(WatchList!$B263,'All CCC'!$B$7:$B$846,0)))</f>
        <v/>
      </c>
      <c r="AE263" s="856" t="str">
        <f>IF($B263="","",INDEX('All CCC'!AE$7:AE$846,MATCH(WatchList!$B263,'All CCC'!$B$7:$B$846,0)))</f>
        <v/>
      </c>
      <c r="AF263" s="856" t="str">
        <f>IF($B263="","",INDEX('All CCC'!AF$7:AF$846,MATCH(WatchList!$B263,'All CCC'!$B$7:$B$846,0)))</f>
        <v/>
      </c>
      <c r="AG263" s="856" t="str">
        <f>IF($B263="","",INDEX('All CCC'!AG$7:AG$846,MATCH(WatchList!$B263,'All CCC'!$B$7:$B$846,0)))</f>
        <v/>
      </c>
      <c r="AH263" s="856" t="str">
        <f>IF($B263="","",INDEX('All CCC'!AH$7:AH$846,MATCH(WatchList!$B263,'All CCC'!$B$7:$B$846,0)))</f>
        <v/>
      </c>
      <c r="AI263" s="856" t="str">
        <f>IF($B263="","",INDEX('All CCC'!AI$7:AI$846,MATCH(WatchList!$B263,'All CCC'!$B$7:$B$846,0)))</f>
        <v/>
      </c>
      <c r="AJ263" s="856" t="str">
        <f>IF($B263="","",INDEX('All CCC'!AJ$7:AJ$846,MATCH(WatchList!$B263,'All CCC'!$B$7:$B$846,0)))</f>
        <v/>
      </c>
      <c r="AK263" s="856" t="str">
        <f>IF($B263="","",INDEX('All CCC'!AK$7:AK$846,MATCH(WatchList!$B263,'All CCC'!$B$7:$B$846,0)))</f>
        <v/>
      </c>
      <c r="AL263" s="856" t="str">
        <f>IF($B263="","",INDEX('All CCC'!AL$7:AL$846,MATCH(WatchList!$B263,'All CCC'!$B$7:$B$846,0)))</f>
        <v/>
      </c>
      <c r="AM263" s="856" t="str">
        <f>IF($B263="","",INDEX('All CCC'!AM$7:AM$846,MATCH(WatchList!$B263,'All CCC'!$B$7:$B$846,0)))</f>
        <v/>
      </c>
      <c r="AN263" s="856" t="str">
        <f>IF($B263="","",INDEX('All CCC'!AN$7:AN$846,MATCH(WatchList!$B263,'All CCC'!$B$7:$B$846,0)))</f>
        <v/>
      </c>
      <c r="AO263" s="856" t="str">
        <f>IF($B263="","",INDEX('All CCC'!AO$7:AO$846,MATCH(WatchList!$B263,'All CCC'!$B$7:$B$846,0)))</f>
        <v/>
      </c>
      <c r="AP263" s="856" t="str">
        <f>IF($B263="","",INDEX('All CCC'!AP$7:AP$846,MATCH(WatchList!$B263,'All CCC'!$B$7:$B$846,0)))</f>
        <v/>
      </c>
      <c r="AQ263" s="856" t="str">
        <f>IF($B263="","",INDEX('All CCC'!AQ$7:AQ$846,MATCH(WatchList!$B263,'All CCC'!$B$7:$B$846,0)))</f>
        <v/>
      </c>
      <c r="AR263" s="856" t="str">
        <f>IF($B263="","",INDEX('All CCC'!AR$7:AR$846,MATCH(WatchList!$B263,'All CCC'!$B$7:$B$846,0)))</f>
        <v/>
      </c>
      <c r="AS263" s="856" t="str">
        <f>IF($B263="","",INDEX('All CCC'!AS$7:AS$846,MATCH(WatchList!$B263,'All CCC'!$B$7:$B$846,0)))</f>
        <v/>
      </c>
      <c r="AT263" s="856" t="str">
        <f>IF($B263="","",INDEX('All CCC'!AT$7:AT$846,MATCH(WatchList!$B263,'All CCC'!$B$7:$B$846,0)))</f>
        <v/>
      </c>
      <c r="AU263" s="856" t="str">
        <f>IF($B263="","",INDEX('All CCC'!AU$7:AU$846,MATCH(WatchList!$B263,'All CCC'!$B$7:$B$846,0)))</f>
        <v/>
      </c>
      <c r="AV263" s="856" t="str">
        <f>IF($B263="","",INDEX('All CCC'!AV$7:AV$846,MATCH(WatchList!$B263,'All CCC'!$B$7:$B$846,0)))</f>
        <v/>
      </c>
      <c r="AW263" s="856" t="str">
        <f>IF($B263="","",INDEX('All CCC'!AW$7:AW$846,MATCH(WatchList!$B263,'All CCC'!$B$7:$B$846,0)))</f>
        <v/>
      </c>
      <c r="AX263" s="856" t="str">
        <f>IF($B263="","",INDEX('All CCC'!AX$7:AX$846,MATCH(WatchList!$B263,'All CCC'!$B$7:$B$846,0)))</f>
        <v/>
      </c>
      <c r="AY263" s="856" t="str">
        <f>IF($B263="","",INDEX('All CCC'!AY$7:AY$846,MATCH(WatchList!$B263,'All CCC'!$B$7:$B$846,0)))</f>
        <v/>
      </c>
      <c r="AZ263" s="856" t="str">
        <f>IF($B263="","",INDEX('All CCC'!AZ$7:AZ$846,MATCH(WatchList!$B263,'All CCC'!$B$7:$B$846,0)))</f>
        <v/>
      </c>
      <c r="BA263" s="856" t="str">
        <f>IF($B263="","",INDEX('All CCC'!BA$7:BA$846,MATCH(WatchList!$B263,'All CCC'!$B$7:$B$846,0)))</f>
        <v/>
      </c>
      <c r="BB263" s="856" t="str">
        <f>IF($B263="","",INDEX('All CCC'!BB$7:BB$846,MATCH(WatchList!$B263,'All CCC'!$B$7:$B$846,0)))</f>
        <v/>
      </c>
      <c r="BC263" s="856" t="str">
        <f>IF($B263="","",INDEX('All CCC'!BC$7:BC$846,MATCH(WatchList!$B263,'All CCC'!$B$7:$B$846,0)))</f>
        <v/>
      </c>
      <c r="BD263" s="856" t="str">
        <f>IF($B263="","",INDEX('All CCC'!BD$7:BD$846,MATCH(WatchList!$B263,'All CCC'!$B$7:$B$846,0)))</f>
        <v/>
      </c>
      <c r="BE263" s="856" t="str">
        <f>IF($B263="","",INDEX('All CCC'!BE$7:BE$846,MATCH(WatchList!$B263,'All CCC'!$B$7:$B$846,0)))</f>
        <v/>
      </c>
      <c r="BF263" s="856" t="str">
        <f>IF($B263="","",INDEX('All CCC'!BF$7:BF$846,MATCH(WatchList!$B263,'All CCC'!$B$7:$B$846,0)))</f>
        <v/>
      </c>
      <c r="BG263" s="856" t="str">
        <f>IF($B263="","",INDEX('All CCC'!BG$7:BG$846,MATCH(WatchList!$B263,'All CCC'!$B$7:$B$846,0)))</f>
        <v/>
      </c>
    </row>
    <row r="264" spans="1:59" x14ac:dyDescent="0.2">
      <c r="A264" s="550" t="str">
        <f>IF($B264="","",INDEX('All CCC'!A$7:A$846,MATCH(WatchList!$B264,'All CCC'!$B$7:$B$846,0)))</f>
        <v/>
      </c>
      <c r="B264" s="31"/>
      <c r="C264" s="856" t="str">
        <f>IF($B264="","",INDEX('All CCC'!C$7:C$846,MATCH(WatchList!$B264,'All CCC'!$B$7:$B$846,0)))</f>
        <v/>
      </c>
      <c r="D264" s="856" t="str">
        <f>IF($B264="","",INDEX('All CCC'!D$7:D$846,MATCH(WatchList!$B264,'All CCC'!$B$7:$B$846,0)))</f>
        <v/>
      </c>
      <c r="E264" s="856" t="str">
        <f>IF($B264="","",INDEX('All CCC'!E$7:E$846,MATCH(WatchList!$B264,'All CCC'!$B$7:$B$846,0)))</f>
        <v/>
      </c>
      <c r="F264" s="856" t="str">
        <f>IF($B264="","",INDEX('All CCC'!F$7:F$846,MATCH(WatchList!$B264,'All CCC'!$B$7:$B$846,0)))</f>
        <v/>
      </c>
      <c r="G264" s="856" t="str">
        <f>IF($B264="","",INDEX('All CCC'!G$7:G$846,MATCH(WatchList!$B264,'All CCC'!$B$7:$B$846,0)))</f>
        <v/>
      </c>
      <c r="H264" s="856" t="str">
        <f>IF($B264="","",INDEX('All CCC'!H$7:H$846,MATCH(WatchList!$B264,'All CCC'!$B$7:$B$846,0)))</f>
        <v/>
      </c>
      <c r="I264" s="856" t="str">
        <f>IF($B264="","",INDEX('All CCC'!I$7:I$846,MATCH(WatchList!$B264,'All CCC'!$B$7:$B$846,0)))</f>
        <v/>
      </c>
      <c r="J264" s="856" t="str">
        <f>IF($B264="","",INDEX('All CCC'!J$7:J$846,MATCH(WatchList!$B264,'All CCC'!$B$7:$B$846,0)))</f>
        <v/>
      </c>
      <c r="K264" s="856" t="str">
        <f>IF($B264="","",INDEX('All CCC'!K$7:K$846,MATCH(WatchList!$B264,'All CCC'!$B$7:$B$846,0)))</f>
        <v/>
      </c>
      <c r="L264" s="856" t="str">
        <f>IF($B264="","",INDEX('All CCC'!L$7:L$846,MATCH(WatchList!$B264,'All CCC'!$B$7:$B$846,0)))</f>
        <v/>
      </c>
      <c r="M264" s="856" t="str">
        <f>IF($B264="","",INDEX('All CCC'!M$7:M$846,MATCH(WatchList!$B264,'All CCC'!$B$7:$B$846,0)))</f>
        <v/>
      </c>
      <c r="N264" s="856" t="str">
        <f>IF($B264="","",INDEX('All CCC'!N$7:N$846,MATCH(WatchList!$B264,'All CCC'!$B$7:$B$846,0)))</f>
        <v/>
      </c>
      <c r="O264" s="856" t="str">
        <f>IF($B264="","",INDEX('All CCC'!O$7:O$846,MATCH(WatchList!$B264,'All CCC'!$B$7:$B$846,0)))</f>
        <v/>
      </c>
      <c r="P264" s="857" t="str">
        <f>IF($B264="","",INDEX('All CCC'!P$7:P$846,MATCH(WatchList!$B264,'All CCC'!$B$7:$B$846,0)))</f>
        <v/>
      </c>
      <c r="Q264" s="857" t="str">
        <f>IF($B264="","",INDEX('All CCC'!Q$7:Q$846,MATCH(WatchList!$B264,'All CCC'!$B$7:$B$846,0)))</f>
        <v/>
      </c>
      <c r="R264" s="856" t="str">
        <f>IF($B264="","",INDEX('All CCC'!R$7:R$846,MATCH(WatchList!$B264,'All CCC'!$B$7:$B$846,0)))</f>
        <v/>
      </c>
      <c r="S264" s="856" t="str">
        <f>IF($B264="","",INDEX('All CCC'!S$7:S$846,MATCH(WatchList!$B264,'All CCC'!$B$7:$B$846,0)))</f>
        <v/>
      </c>
      <c r="T264" s="856" t="str">
        <f>IF($B264="","",INDEX('All CCC'!T$7:T$846,MATCH(WatchList!$B264,'All CCC'!$B$7:$B$846,0)))</f>
        <v/>
      </c>
      <c r="U264" s="856" t="str">
        <f>IF($B264="","",INDEX('All CCC'!U$7:U$846,MATCH(WatchList!$B264,'All CCC'!$B$7:$B$846,0)))</f>
        <v/>
      </c>
      <c r="V264" s="856" t="str">
        <f>IF($B264="","",INDEX('All CCC'!V$7:V$846,MATCH(WatchList!$B264,'All CCC'!$B$7:$B$846,0)))</f>
        <v/>
      </c>
      <c r="W264" s="856" t="str">
        <f>IF($B264="","",INDEX('All CCC'!W$7:W$846,MATCH(WatchList!$B264,'All CCC'!$B$7:$B$846,0)))</f>
        <v/>
      </c>
      <c r="X264" s="856" t="str">
        <f>IF($B264="","",INDEX('All CCC'!X$7:X$846,MATCH(WatchList!$B264,'All CCC'!$B$7:$B$846,0)))</f>
        <v/>
      </c>
      <c r="Y264" s="856" t="str">
        <f>IF($B264="","",INDEX('All CCC'!Y$7:Y$846,MATCH(WatchList!$B264,'All CCC'!$B$7:$B$846,0)))</f>
        <v/>
      </c>
      <c r="Z264" s="856" t="str">
        <f>IF($B264="","",INDEX('All CCC'!Z$7:Z$846,MATCH(WatchList!$B264,'All CCC'!$B$7:$B$846,0)))</f>
        <v/>
      </c>
      <c r="AA264" s="856" t="str">
        <f>IF($B264="","",INDEX('All CCC'!AA$7:AA$846,MATCH(WatchList!$B264,'All CCC'!$B$7:$B$846,0)))</f>
        <v/>
      </c>
      <c r="AB264" s="856" t="str">
        <f>IF($B264="","",INDEX('All CCC'!AB$7:AB$846,MATCH(WatchList!$B264,'All CCC'!$B$7:$B$846,0)))</f>
        <v/>
      </c>
      <c r="AC264" s="856" t="str">
        <f>IF($B264="","",INDEX('All CCC'!AC$7:AC$846,MATCH(WatchList!$B264,'All CCC'!$B$7:$B$846,0)))</f>
        <v/>
      </c>
      <c r="AD264" s="856" t="str">
        <f>IF($B264="","",INDEX('All CCC'!AD$7:AD$846,MATCH(WatchList!$B264,'All CCC'!$B$7:$B$846,0)))</f>
        <v/>
      </c>
      <c r="AE264" s="856" t="str">
        <f>IF($B264="","",INDEX('All CCC'!AE$7:AE$846,MATCH(WatchList!$B264,'All CCC'!$B$7:$B$846,0)))</f>
        <v/>
      </c>
      <c r="AF264" s="856" t="str">
        <f>IF($B264="","",INDEX('All CCC'!AF$7:AF$846,MATCH(WatchList!$B264,'All CCC'!$B$7:$B$846,0)))</f>
        <v/>
      </c>
      <c r="AG264" s="856" t="str">
        <f>IF($B264="","",INDEX('All CCC'!AG$7:AG$846,MATCH(WatchList!$B264,'All CCC'!$B$7:$B$846,0)))</f>
        <v/>
      </c>
      <c r="AH264" s="856" t="str">
        <f>IF($B264="","",INDEX('All CCC'!AH$7:AH$846,MATCH(WatchList!$B264,'All CCC'!$B$7:$B$846,0)))</f>
        <v/>
      </c>
      <c r="AI264" s="856" t="str">
        <f>IF($B264="","",INDEX('All CCC'!AI$7:AI$846,MATCH(WatchList!$B264,'All CCC'!$B$7:$B$846,0)))</f>
        <v/>
      </c>
      <c r="AJ264" s="856" t="str">
        <f>IF($B264="","",INDEX('All CCC'!AJ$7:AJ$846,MATCH(WatchList!$B264,'All CCC'!$B$7:$B$846,0)))</f>
        <v/>
      </c>
      <c r="AK264" s="856" t="str">
        <f>IF($B264="","",INDEX('All CCC'!AK$7:AK$846,MATCH(WatchList!$B264,'All CCC'!$B$7:$B$846,0)))</f>
        <v/>
      </c>
      <c r="AL264" s="856" t="str">
        <f>IF($B264="","",INDEX('All CCC'!AL$7:AL$846,MATCH(WatchList!$B264,'All CCC'!$B$7:$B$846,0)))</f>
        <v/>
      </c>
      <c r="AM264" s="856" t="str">
        <f>IF($B264="","",INDEX('All CCC'!AM$7:AM$846,MATCH(WatchList!$B264,'All CCC'!$B$7:$B$846,0)))</f>
        <v/>
      </c>
      <c r="AN264" s="856" t="str">
        <f>IF($B264="","",INDEX('All CCC'!AN$7:AN$846,MATCH(WatchList!$B264,'All CCC'!$B$7:$B$846,0)))</f>
        <v/>
      </c>
      <c r="AO264" s="856" t="str">
        <f>IF($B264="","",INDEX('All CCC'!AO$7:AO$846,MATCH(WatchList!$B264,'All CCC'!$B$7:$B$846,0)))</f>
        <v/>
      </c>
      <c r="AP264" s="856" t="str">
        <f>IF($B264="","",INDEX('All CCC'!AP$7:AP$846,MATCH(WatchList!$B264,'All CCC'!$B$7:$B$846,0)))</f>
        <v/>
      </c>
      <c r="AQ264" s="856" t="str">
        <f>IF($B264="","",INDEX('All CCC'!AQ$7:AQ$846,MATCH(WatchList!$B264,'All CCC'!$B$7:$B$846,0)))</f>
        <v/>
      </c>
      <c r="AR264" s="856" t="str">
        <f>IF($B264="","",INDEX('All CCC'!AR$7:AR$846,MATCH(WatchList!$B264,'All CCC'!$B$7:$B$846,0)))</f>
        <v/>
      </c>
      <c r="AS264" s="856" t="str">
        <f>IF($B264="","",INDEX('All CCC'!AS$7:AS$846,MATCH(WatchList!$B264,'All CCC'!$B$7:$B$846,0)))</f>
        <v/>
      </c>
      <c r="AT264" s="856" t="str">
        <f>IF($B264="","",INDEX('All CCC'!AT$7:AT$846,MATCH(WatchList!$B264,'All CCC'!$B$7:$B$846,0)))</f>
        <v/>
      </c>
      <c r="AU264" s="856" t="str">
        <f>IF($B264="","",INDEX('All CCC'!AU$7:AU$846,MATCH(WatchList!$B264,'All CCC'!$B$7:$B$846,0)))</f>
        <v/>
      </c>
      <c r="AV264" s="856" t="str">
        <f>IF($B264="","",INDEX('All CCC'!AV$7:AV$846,MATCH(WatchList!$B264,'All CCC'!$B$7:$B$846,0)))</f>
        <v/>
      </c>
      <c r="AW264" s="856" t="str">
        <f>IF($B264="","",INDEX('All CCC'!AW$7:AW$846,MATCH(WatchList!$B264,'All CCC'!$B$7:$B$846,0)))</f>
        <v/>
      </c>
      <c r="AX264" s="856" t="str">
        <f>IF($B264="","",INDEX('All CCC'!AX$7:AX$846,MATCH(WatchList!$B264,'All CCC'!$B$7:$B$846,0)))</f>
        <v/>
      </c>
      <c r="AY264" s="856" t="str">
        <f>IF($B264="","",INDEX('All CCC'!AY$7:AY$846,MATCH(WatchList!$B264,'All CCC'!$B$7:$B$846,0)))</f>
        <v/>
      </c>
      <c r="AZ264" s="856" t="str">
        <f>IF($B264="","",INDEX('All CCC'!AZ$7:AZ$846,MATCH(WatchList!$B264,'All CCC'!$B$7:$B$846,0)))</f>
        <v/>
      </c>
      <c r="BA264" s="856" t="str">
        <f>IF($B264="","",INDEX('All CCC'!BA$7:BA$846,MATCH(WatchList!$B264,'All CCC'!$B$7:$B$846,0)))</f>
        <v/>
      </c>
      <c r="BB264" s="856" t="str">
        <f>IF($B264="","",INDEX('All CCC'!BB$7:BB$846,MATCH(WatchList!$B264,'All CCC'!$B$7:$B$846,0)))</f>
        <v/>
      </c>
      <c r="BC264" s="856" t="str">
        <f>IF($B264="","",INDEX('All CCC'!BC$7:BC$846,MATCH(WatchList!$B264,'All CCC'!$B$7:$B$846,0)))</f>
        <v/>
      </c>
      <c r="BD264" s="856" t="str">
        <f>IF($B264="","",INDEX('All CCC'!BD$7:BD$846,MATCH(WatchList!$B264,'All CCC'!$B$7:$B$846,0)))</f>
        <v/>
      </c>
      <c r="BE264" s="856" t="str">
        <f>IF($B264="","",INDEX('All CCC'!BE$7:BE$846,MATCH(WatchList!$B264,'All CCC'!$B$7:$B$846,0)))</f>
        <v/>
      </c>
      <c r="BF264" s="856" t="str">
        <f>IF($B264="","",INDEX('All CCC'!BF$7:BF$846,MATCH(WatchList!$B264,'All CCC'!$B$7:$B$846,0)))</f>
        <v/>
      </c>
      <c r="BG264" s="856" t="str">
        <f>IF($B264="","",INDEX('All CCC'!BG$7:BG$846,MATCH(WatchList!$B264,'All CCC'!$B$7:$B$846,0)))</f>
        <v/>
      </c>
    </row>
    <row r="265" spans="1:59" x14ac:dyDescent="0.2">
      <c r="A265" s="550" t="str">
        <f>IF($B265="","",INDEX('All CCC'!A$7:A$846,MATCH(WatchList!$B265,'All CCC'!$B$7:$B$846,0)))</f>
        <v/>
      </c>
      <c r="B265" s="31"/>
      <c r="C265" s="856" t="str">
        <f>IF($B265="","",INDEX('All CCC'!C$7:C$846,MATCH(WatchList!$B265,'All CCC'!$B$7:$B$846,0)))</f>
        <v/>
      </c>
      <c r="D265" s="856" t="str">
        <f>IF($B265="","",INDEX('All CCC'!D$7:D$846,MATCH(WatchList!$B265,'All CCC'!$B$7:$B$846,0)))</f>
        <v/>
      </c>
      <c r="E265" s="856" t="str">
        <f>IF($B265="","",INDEX('All CCC'!E$7:E$846,MATCH(WatchList!$B265,'All CCC'!$B$7:$B$846,0)))</f>
        <v/>
      </c>
      <c r="F265" s="856" t="str">
        <f>IF($B265="","",INDEX('All CCC'!F$7:F$846,MATCH(WatchList!$B265,'All CCC'!$B$7:$B$846,0)))</f>
        <v/>
      </c>
      <c r="G265" s="856" t="str">
        <f>IF($B265="","",INDEX('All CCC'!G$7:G$846,MATCH(WatchList!$B265,'All CCC'!$B$7:$B$846,0)))</f>
        <v/>
      </c>
      <c r="H265" s="856" t="str">
        <f>IF($B265="","",INDEX('All CCC'!H$7:H$846,MATCH(WatchList!$B265,'All CCC'!$B$7:$B$846,0)))</f>
        <v/>
      </c>
      <c r="I265" s="856" t="str">
        <f>IF($B265="","",INDEX('All CCC'!I$7:I$846,MATCH(WatchList!$B265,'All CCC'!$B$7:$B$846,0)))</f>
        <v/>
      </c>
      <c r="J265" s="856" t="str">
        <f>IF($B265="","",INDEX('All CCC'!J$7:J$846,MATCH(WatchList!$B265,'All CCC'!$B$7:$B$846,0)))</f>
        <v/>
      </c>
      <c r="K265" s="856" t="str">
        <f>IF($B265="","",INDEX('All CCC'!K$7:K$846,MATCH(WatchList!$B265,'All CCC'!$B$7:$B$846,0)))</f>
        <v/>
      </c>
      <c r="L265" s="856" t="str">
        <f>IF($B265="","",INDEX('All CCC'!L$7:L$846,MATCH(WatchList!$B265,'All CCC'!$B$7:$B$846,0)))</f>
        <v/>
      </c>
      <c r="M265" s="856" t="str">
        <f>IF($B265="","",INDEX('All CCC'!M$7:M$846,MATCH(WatchList!$B265,'All CCC'!$B$7:$B$846,0)))</f>
        <v/>
      </c>
      <c r="N265" s="856" t="str">
        <f>IF($B265="","",INDEX('All CCC'!N$7:N$846,MATCH(WatchList!$B265,'All CCC'!$B$7:$B$846,0)))</f>
        <v/>
      </c>
      <c r="O265" s="856" t="str">
        <f>IF($B265="","",INDEX('All CCC'!O$7:O$846,MATCH(WatchList!$B265,'All CCC'!$B$7:$B$846,0)))</f>
        <v/>
      </c>
      <c r="P265" s="857" t="str">
        <f>IF($B265="","",INDEX('All CCC'!P$7:P$846,MATCH(WatchList!$B265,'All CCC'!$B$7:$B$846,0)))</f>
        <v/>
      </c>
      <c r="Q265" s="857" t="str">
        <f>IF($B265="","",INDEX('All CCC'!Q$7:Q$846,MATCH(WatchList!$B265,'All CCC'!$B$7:$B$846,0)))</f>
        <v/>
      </c>
      <c r="R265" s="856" t="str">
        <f>IF($B265="","",INDEX('All CCC'!R$7:R$846,MATCH(WatchList!$B265,'All CCC'!$B$7:$B$846,0)))</f>
        <v/>
      </c>
      <c r="S265" s="856" t="str">
        <f>IF($B265="","",INDEX('All CCC'!S$7:S$846,MATCH(WatchList!$B265,'All CCC'!$B$7:$B$846,0)))</f>
        <v/>
      </c>
      <c r="T265" s="856" t="str">
        <f>IF($B265="","",INDEX('All CCC'!T$7:T$846,MATCH(WatchList!$B265,'All CCC'!$B$7:$B$846,0)))</f>
        <v/>
      </c>
      <c r="U265" s="856" t="str">
        <f>IF($B265="","",INDEX('All CCC'!U$7:U$846,MATCH(WatchList!$B265,'All CCC'!$B$7:$B$846,0)))</f>
        <v/>
      </c>
      <c r="V265" s="856" t="str">
        <f>IF($B265="","",INDEX('All CCC'!V$7:V$846,MATCH(WatchList!$B265,'All CCC'!$B$7:$B$846,0)))</f>
        <v/>
      </c>
      <c r="W265" s="856" t="str">
        <f>IF($B265="","",INDEX('All CCC'!W$7:W$846,MATCH(WatchList!$B265,'All CCC'!$B$7:$B$846,0)))</f>
        <v/>
      </c>
      <c r="X265" s="856" t="str">
        <f>IF($B265="","",INDEX('All CCC'!X$7:X$846,MATCH(WatchList!$B265,'All CCC'!$B$7:$B$846,0)))</f>
        <v/>
      </c>
      <c r="Y265" s="856" t="str">
        <f>IF($B265="","",INDEX('All CCC'!Y$7:Y$846,MATCH(WatchList!$B265,'All CCC'!$B$7:$B$846,0)))</f>
        <v/>
      </c>
      <c r="Z265" s="856" t="str">
        <f>IF($B265="","",INDEX('All CCC'!Z$7:Z$846,MATCH(WatchList!$B265,'All CCC'!$B$7:$B$846,0)))</f>
        <v/>
      </c>
      <c r="AA265" s="856" t="str">
        <f>IF($B265="","",INDEX('All CCC'!AA$7:AA$846,MATCH(WatchList!$B265,'All CCC'!$B$7:$B$846,0)))</f>
        <v/>
      </c>
      <c r="AB265" s="856" t="str">
        <f>IF($B265="","",INDEX('All CCC'!AB$7:AB$846,MATCH(WatchList!$B265,'All CCC'!$B$7:$B$846,0)))</f>
        <v/>
      </c>
      <c r="AC265" s="856" t="str">
        <f>IF($B265="","",INDEX('All CCC'!AC$7:AC$846,MATCH(WatchList!$B265,'All CCC'!$B$7:$B$846,0)))</f>
        <v/>
      </c>
      <c r="AD265" s="856" t="str">
        <f>IF($B265="","",INDEX('All CCC'!AD$7:AD$846,MATCH(WatchList!$B265,'All CCC'!$B$7:$B$846,0)))</f>
        <v/>
      </c>
      <c r="AE265" s="856" t="str">
        <f>IF($B265="","",INDEX('All CCC'!AE$7:AE$846,MATCH(WatchList!$B265,'All CCC'!$B$7:$B$846,0)))</f>
        <v/>
      </c>
      <c r="AF265" s="856" t="str">
        <f>IF($B265="","",INDEX('All CCC'!AF$7:AF$846,MATCH(WatchList!$B265,'All CCC'!$B$7:$B$846,0)))</f>
        <v/>
      </c>
      <c r="AG265" s="856" t="str">
        <f>IF($B265="","",INDEX('All CCC'!AG$7:AG$846,MATCH(WatchList!$B265,'All CCC'!$B$7:$B$846,0)))</f>
        <v/>
      </c>
      <c r="AH265" s="856" t="str">
        <f>IF($B265="","",INDEX('All CCC'!AH$7:AH$846,MATCH(WatchList!$B265,'All CCC'!$B$7:$B$846,0)))</f>
        <v/>
      </c>
      <c r="AI265" s="856" t="str">
        <f>IF($B265="","",INDEX('All CCC'!AI$7:AI$846,MATCH(WatchList!$B265,'All CCC'!$B$7:$B$846,0)))</f>
        <v/>
      </c>
      <c r="AJ265" s="856" t="str">
        <f>IF($B265="","",INDEX('All CCC'!AJ$7:AJ$846,MATCH(WatchList!$B265,'All CCC'!$B$7:$B$846,0)))</f>
        <v/>
      </c>
      <c r="AK265" s="856" t="str">
        <f>IF($B265="","",INDEX('All CCC'!AK$7:AK$846,MATCH(WatchList!$B265,'All CCC'!$B$7:$B$846,0)))</f>
        <v/>
      </c>
      <c r="AL265" s="856" t="str">
        <f>IF($B265="","",INDEX('All CCC'!AL$7:AL$846,MATCH(WatchList!$B265,'All CCC'!$B$7:$B$846,0)))</f>
        <v/>
      </c>
      <c r="AM265" s="856" t="str">
        <f>IF($B265="","",INDEX('All CCC'!AM$7:AM$846,MATCH(WatchList!$B265,'All CCC'!$B$7:$B$846,0)))</f>
        <v/>
      </c>
      <c r="AN265" s="856" t="str">
        <f>IF($B265="","",INDEX('All CCC'!AN$7:AN$846,MATCH(WatchList!$B265,'All CCC'!$B$7:$B$846,0)))</f>
        <v/>
      </c>
      <c r="AO265" s="856" t="str">
        <f>IF($B265="","",INDEX('All CCC'!AO$7:AO$846,MATCH(WatchList!$B265,'All CCC'!$B$7:$B$846,0)))</f>
        <v/>
      </c>
      <c r="AP265" s="856" t="str">
        <f>IF($B265="","",INDEX('All CCC'!AP$7:AP$846,MATCH(WatchList!$B265,'All CCC'!$B$7:$B$846,0)))</f>
        <v/>
      </c>
      <c r="AQ265" s="856" t="str">
        <f>IF($B265="","",INDEX('All CCC'!AQ$7:AQ$846,MATCH(WatchList!$B265,'All CCC'!$B$7:$B$846,0)))</f>
        <v/>
      </c>
      <c r="AR265" s="856" t="str">
        <f>IF($B265="","",INDEX('All CCC'!AR$7:AR$846,MATCH(WatchList!$B265,'All CCC'!$B$7:$B$846,0)))</f>
        <v/>
      </c>
      <c r="AS265" s="856" t="str">
        <f>IF($B265="","",INDEX('All CCC'!AS$7:AS$846,MATCH(WatchList!$B265,'All CCC'!$B$7:$B$846,0)))</f>
        <v/>
      </c>
      <c r="AT265" s="856" t="str">
        <f>IF($B265="","",INDEX('All CCC'!AT$7:AT$846,MATCH(WatchList!$B265,'All CCC'!$B$7:$B$846,0)))</f>
        <v/>
      </c>
      <c r="AU265" s="856" t="str">
        <f>IF($B265="","",INDEX('All CCC'!AU$7:AU$846,MATCH(WatchList!$B265,'All CCC'!$B$7:$B$846,0)))</f>
        <v/>
      </c>
      <c r="AV265" s="856" t="str">
        <f>IF($B265="","",INDEX('All CCC'!AV$7:AV$846,MATCH(WatchList!$B265,'All CCC'!$B$7:$B$846,0)))</f>
        <v/>
      </c>
      <c r="AW265" s="856" t="str">
        <f>IF($B265="","",INDEX('All CCC'!AW$7:AW$846,MATCH(WatchList!$B265,'All CCC'!$B$7:$B$846,0)))</f>
        <v/>
      </c>
      <c r="AX265" s="856" t="str">
        <f>IF($B265="","",INDEX('All CCC'!AX$7:AX$846,MATCH(WatchList!$B265,'All CCC'!$B$7:$B$846,0)))</f>
        <v/>
      </c>
      <c r="AY265" s="856" t="str">
        <f>IF($B265="","",INDEX('All CCC'!AY$7:AY$846,MATCH(WatchList!$B265,'All CCC'!$B$7:$B$846,0)))</f>
        <v/>
      </c>
      <c r="AZ265" s="856" t="str">
        <f>IF($B265="","",INDEX('All CCC'!AZ$7:AZ$846,MATCH(WatchList!$B265,'All CCC'!$B$7:$B$846,0)))</f>
        <v/>
      </c>
      <c r="BA265" s="856" t="str">
        <f>IF($B265="","",INDEX('All CCC'!BA$7:BA$846,MATCH(WatchList!$B265,'All CCC'!$B$7:$B$846,0)))</f>
        <v/>
      </c>
      <c r="BB265" s="856" t="str">
        <f>IF($B265="","",INDEX('All CCC'!BB$7:BB$846,MATCH(WatchList!$B265,'All CCC'!$B$7:$B$846,0)))</f>
        <v/>
      </c>
      <c r="BC265" s="856" t="str">
        <f>IF($B265="","",INDEX('All CCC'!BC$7:BC$846,MATCH(WatchList!$B265,'All CCC'!$B$7:$B$846,0)))</f>
        <v/>
      </c>
      <c r="BD265" s="856" t="str">
        <f>IF($B265="","",INDEX('All CCC'!BD$7:BD$846,MATCH(WatchList!$B265,'All CCC'!$B$7:$B$846,0)))</f>
        <v/>
      </c>
      <c r="BE265" s="856" t="str">
        <f>IF($B265="","",INDEX('All CCC'!BE$7:BE$846,MATCH(WatchList!$B265,'All CCC'!$B$7:$B$846,0)))</f>
        <v/>
      </c>
      <c r="BF265" s="856" t="str">
        <f>IF($B265="","",INDEX('All CCC'!BF$7:BF$846,MATCH(WatchList!$B265,'All CCC'!$B$7:$B$846,0)))</f>
        <v/>
      </c>
      <c r="BG265" s="856" t="str">
        <f>IF($B265="","",INDEX('All CCC'!BG$7:BG$846,MATCH(WatchList!$B265,'All CCC'!$B$7:$B$846,0)))</f>
        <v/>
      </c>
    </row>
    <row r="266" spans="1:59" x14ac:dyDescent="0.2">
      <c r="A266" s="550" t="str">
        <f>IF($B266="","",INDEX('All CCC'!A$7:A$846,MATCH(WatchList!$B266,'All CCC'!$B$7:$B$846,0)))</f>
        <v/>
      </c>
      <c r="B266" s="31"/>
      <c r="C266" s="856" t="str">
        <f>IF($B266="","",INDEX('All CCC'!C$7:C$846,MATCH(WatchList!$B266,'All CCC'!$B$7:$B$846,0)))</f>
        <v/>
      </c>
      <c r="D266" s="856" t="str">
        <f>IF($B266="","",INDEX('All CCC'!D$7:D$846,MATCH(WatchList!$B266,'All CCC'!$B$7:$B$846,0)))</f>
        <v/>
      </c>
      <c r="E266" s="856" t="str">
        <f>IF($B266="","",INDEX('All CCC'!E$7:E$846,MATCH(WatchList!$B266,'All CCC'!$B$7:$B$846,0)))</f>
        <v/>
      </c>
      <c r="F266" s="856" t="str">
        <f>IF($B266="","",INDEX('All CCC'!F$7:F$846,MATCH(WatchList!$B266,'All CCC'!$B$7:$B$846,0)))</f>
        <v/>
      </c>
      <c r="G266" s="856" t="str">
        <f>IF($B266="","",INDEX('All CCC'!G$7:G$846,MATCH(WatchList!$B266,'All CCC'!$B$7:$B$846,0)))</f>
        <v/>
      </c>
      <c r="H266" s="856" t="str">
        <f>IF($B266="","",INDEX('All CCC'!H$7:H$846,MATCH(WatchList!$B266,'All CCC'!$B$7:$B$846,0)))</f>
        <v/>
      </c>
      <c r="I266" s="856" t="str">
        <f>IF($B266="","",INDEX('All CCC'!I$7:I$846,MATCH(WatchList!$B266,'All CCC'!$B$7:$B$846,0)))</f>
        <v/>
      </c>
      <c r="J266" s="856" t="str">
        <f>IF($B266="","",INDEX('All CCC'!J$7:J$846,MATCH(WatchList!$B266,'All CCC'!$B$7:$B$846,0)))</f>
        <v/>
      </c>
      <c r="K266" s="856" t="str">
        <f>IF($B266="","",INDEX('All CCC'!K$7:K$846,MATCH(WatchList!$B266,'All CCC'!$B$7:$B$846,0)))</f>
        <v/>
      </c>
      <c r="L266" s="856" t="str">
        <f>IF($B266="","",INDEX('All CCC'!L$7:L$846,MATCH(WatchList!$B266,'All CCC'!$B$7:$B$846,0)))</f>
        <v/>
      </c>
      <c r="M266" s="856" t="str">
        <f>IF($B266="","",INDEX('All CCC'!M$7:M$846,MATCH(WatchList!$B266,'All CCC'!$B$7:$B$846,0)))</f>
        <v/>
      </c>
      <c r="N266" s="856" t="str">
        <f>IF($B266="","",INDEX('All CCC'!N$7:N$846,MATCH(WatchList!$B266,'All CCC'!$B$7:$B$846,0)))</f>
        <v/>
      </c>
      <c r="O266" s="856" t="str">
        <f>IF($B266="","",INDEX('All CCC'!O$7:O$846,MATCH(WatchList!$B266,'All CCC'!$B$7:$B$846,0)))</f>
        <v/>
      </c>
      <c r="P266" s="857" t="str">
        <f>IF($B266="","",INDEX('All CCC'!P$7:P$846,MATCH(WatchList!$B266,'All CCC'!$B$7:$B$846,0)))</f>
        <v/>
      </c>
      <c r="Q266" s="857" t="str">
        <f>IF($B266="","",INDEX('All CCC'!Q$7:Q$846,MATCH(WatchList!$B266,'All CCC'!$B$7:$B$846,0)))</f>
        <v/>
      </c>
      <c r="R266" s="856" t="str">
        <f>IF($B266="","",INDEX('All CCC'!R$7:R$846,MATCH(WatchList!$B266,'All CCC'!$B$7:$B$846,0)))</f>
        <v/>
      </c>
      <c r="S266" s="856" t="str">
        <f>IF($B266="","",INDEX('All CCC'!S$7:S$846,MATCH(WatchList!$B266,'All CCC'!$B$7:$B$846,0)))</f>
        <v/>
      </c>
      <c r="T266" s="856" t="str">
        <f>IF($B266="","",INDEX('All CCC'!T$7:T$846,MATCH(WatchList!$B266,'All CCC'!$B$7:$B$846,0)))</f>
        <v/>
      </c>
      <c r="U266" s="856" t="str">
        <f>IF($B266="","",INDEX('All CCC'!U$7:U$846,MATCH(WatchList!$B266,'All CCC'!$B$7:$B$846,0)))</f>
        <v/>
      </c>
      <c r="V266" s="856" t="str">
        <f>IF($B266="","",INDEX('All CCC'!V$7:V$846,MATCH(WatchList!$B266,'All CCC'!$B$7:$B$846,0)))</f>
        <v/>
      </c>
      <c r="W266" s="856" t="str">
        <f>IF($B266="","",INDEX('All CCC'!W$7:W$846,MATCH(WatchList!$B266,'All CCC'!$B$7:$B$846,0)))</f>
        <v/>
      </c>
      <c r="X266" s="856" t="str">
        <f>IF($B266="","",INDEX('All CCC'!X$7:X$846,MATCH(WatchList!$B266,'All CCC'!$B$7:$B$846,0)))</f>
        <v/>
      </c>
      <c r="Y266" s="856" t="str">
        <f>IF($B266="","",INDEX('All CCC'!Y$7:Y$846,MATCH(WatchList!$B266,'All CCC'!$B$7:$B$846,0)))</f>
        <v/>
      </c>
      <c r="Z266" s="856" t="str">
        <f>IF($B266="","",INDEX('All CCC'!Z$7:Z$846,MATCH(WatchList!$B266,'All CCC'!$B$7:$B$846,0)))</f>
        <v/>
      </c>
      <c r="AA266" s="856" t="str">
        <f>IF($B266="","",INDEX('All CCC'!AA$7:AA$846,MATCH(WatchList!$B266,'All CCC'!$B$7:$B$846,0)))</f>
        <v/>
      </c>
      <c r="AB266" s="856" t="str">
        <f>IF($B266="","",INDEX('All CCC'!AB$7:AB$846,MATCH(WatchList!$B266,'All CCC'!$B$7:$B$846,0)))</f>
        <v/>
      </c>
      <c r="AC266" s="856" t="str">
        <f>IF($B266="","",INDEX('All CCC'!AC$7:AC$846,MATCH(WatchList!$B266,'All CCC'!$B$7:$B$846,0)))</f>
        <v/>
      </c>
      <c r="AD266" s="856" t="str">
        <f>IF($B266="","",INDEX('All CCC'!AD$7:AD$846,MATCH(WatchList!$B266,'All CCC'!$B$7:$B$846,0)))</f>
        <v/>
      </c>
      <c r="AE266" s="856" t="str">
        <f>IF($B266="","",INDEX('All CCC'!AE$7:AE$846,MATCH(WatchList!$B266,'All CCC'!$B$7:$B$846,0)))</f>
        <v/>
      </c>
      <c r="AF266" s="856" t="str">
        <f>IF($B266="","",INDEX('All CCC'!AF$7:AF$846,MATCH(WatchList!$B266,'All CCC'!$B$7:$B$846,0)))</f>
        <v/>
      </c>
      <c r="AG266" s="856" t="str">
        <f>IF($B266="","",INDEX('All CCC'!AG$7:AG$846,MATCH(WatchList!$B266,'All CCC'!$B$7:$B$846,0)))</f>
        <v/>
      </c>
      <c r="AH266" s="856" t="str">
        <f>IF($B266="","",INDEX('All CCC'!AH$7:AH$846,MATCH(WatchList!$B266,'All CCC'!$B$7:$B$846,0)))</f>
        <v/>
      </c>
      <c r="AI266" s="856" t="str">
        <f>IF($B266="","",INDEX('All CCC'!AI$7:AI$846,MATCH(WatchList!$B266,'All CCC'!$B$7:$B$846,0)))</f>
        <v/>
      </c>
      <c r="AJ266" s="856" t="str">
        <f>IF($B266="","",INDEX('All CCC'!AJ$7:AJ$846,MATCH(WatchList!$B266,'All CCC'!$B$7:$B$846,0)))</f>
        <v/>
      </c>
      <c r="AK266" s="856" t="str">
        <f>IF($B266="","",INDEX('All CCC'!AK$7:AK$846,MATCH(WatchList!$B266,'All CCC'!$B$7:$B$846,0)))</f>
        <v/>
      </c>
      <c r="AL266" s="856" t="str">
        <f>IF($B266="","",INDEX('All CCC'!AL$7:AL$846,MATCH(WatchList!$B266,'All CCC'!$B$7:$B$846,0)))</f>
        <v/>
      </c>
      <c r="AM266" s="856" t="str">
        <f>IF($B266="","",INDEX('All CCC'!AM$7:AM$846,MATCH(WatchList!$B266,'All CCC'!$B$7:$B$846,0)))</f>
        <v/>
      </c>
      <c r="AN266" s="856" t="str">
        <f>IF($B266="","",INDEX('All CCC'!AN$7:AN$846,MATCH(WatchList!$B266,'All CCC'!$B$7:$B$846,0)))</f>
        <v/>
      </c>
      <c r="AO266" s="856" t="str">
        <f>IF($B266="","",INDEX('All CCC'!AO$7:AO$846,MATCH(WatchList!$B266,'All CCC'!$B$7:$B$846,0)))</f>
        <v/>
      </c>
      <c r="AP266" s="856" t="str">
        <f>IF($B266="","",INDEX('All CCC'!AP$7:AP$846,MATCH(WatchList!$B266,'All CCC'!$B$7:$B$846,0)))</f>
        <v/>
      </c>
      <c r="AQ266" s="856" t="str">
        <f>IF($B266="","",INDEX('All CCC'!AQ$7:AQ$846,MATCH(WatchList!$B266,'All CCC'!$B$7:$B$846,0)))</f>
        <v/>
      </c>
      <c r="AR266" s="856" t="str">
        <f>IF($B266="","",INDEX('All CCC'!AR$7:AR$846,MATCH(WatchList!$B266,'All CCC'!$B$7:$B$846,0)))</f>
        <v/>
      </c>
      <c r="AS266" s="856" t="str">
        <f>IF($B266="","",INDEX('All CCC'!AS$7:AS$846,MATCH(WatchList!$B266,'All CCC'!$B$7:$B$846,0)))</f>
        <v/>
      </c>
      <c r="AT266" s="856" t="str">
        <f>IF($B266="","",INDEX('All CCC'!AT$7:AT$846,MATCH(WatchList!$B266,'All CCC'!$B$7:$B$846,0)))</f>
        <v/>
      </c>
      <c r="AU266" s="856" t="str">
        <f>IF($B266="","",INDEX('All CCC'!AU$7:AU$846,MATCH(WatchList!$B266,'All CCC'!$B$7:$B$846,0)))</f>
        <v/>
      </c>
      <c r="AV266" s="856" t="str">
        <f>IF($B266="","",INDEX('All CCC'!AV$7:AV$846,MATCH(WatchList!$B266,'All CCC'!$B$7:$B$846,0)))</f>
        <v/>
      </c>
      <c r="AW266" s="856" t="str">
        <f>IF($B266="","",INDEX('All CCC'!AW$7:AW$846,MATCH(WatchList!$B266,'All CCC'!$B$7:$B$846,0)))</f>
        <v/>
      </c>
      <c r="AX266" s="856" t="str">
        <f>IF($B266="","",INDEX('All CCC'!AX$7:AX$846,MATCH(WatchList!$B266,'All CCC'!$B$7:$B$846,0)))</f>
        <v/>
      </c>
      <c r="AY266" s="856" t="str">
        <f>IF($B266="","",INDEX('All CCC'!AY$7:AY$846,MATCH(WatchList!$B266,'All CCC'!$B$7:$B$846,0)))</f>
        <v/>
      </c>
      <c r="AZ266" s="856" t="str">
        <f>IF($B266="","",INDEX('All CCC'!AZ$7:AZ$846,MATCH(WatchList!$B266,'All CCC'!$B$7:$B$846,0)))</f>
        <v/>
      </c>
      <c r="BA266" s="856" t="str">
        <f>IF($B266="","",INDEX('All CCC'!BA$7:BA$846,MATCH(WatchList!$B266,'All CCC'!$B$7:$B$846,0)))</f>
        <v/>
      </c>
      <c r="BB266" s="856" t="str">
        <f>IF($B266="","",INDEX('All CCC'!BB$7:BB$846,MATCH(WatchList!$B266,'All CCC'!$B$7:$B$846,0)))</f>
        <v/>
      </c>
      <c r="BC266" s="856" t="str">
        <f>IF($B266="","",INDEX('All CCC'!BC$7:BC$846,MATCH(WatchList!$B266,'All CCC'!$B$7:$B$846,0)))</f>
        <v/>
      </c>
      <c r="BD266" s="856" t="str">
        <f>IF($B266="","",INDEX('All CCC'!BD$7:BD$846,MATCH(WatchList!$B266,'All CCC'!$B$7:$B$846,0)))</f>
        <v/>
      </c>
      <c r="BE266" s="856" t="str">
        <f>IF($B266="","",INDEX('All CCC'!BE$7:BE$846,MATCH(WatchList!$B266,'All CCC'!$B$7:$B$846,0)))</f>
        <v/>
      </c>
      <c r="BF266" s="856" t="str">
        <f>IF($B266="","",INDEX('All CCC'!BF$7:BF$846,MATCH(WatchList!$B266,'All CCC'!$B$7:$B$846,0)))</f>
        <v/>
      </c>
      <c r="BG266" s="856" t="str">
        <f>IF($B266="","",INDEX('All CCC'!BG$7:BG$846,MATCH(WatchList!$B266,'All CCC'!$B$7:$B$846,0)))</f>
        <v/>
      </c>
    </row>
    <row r="267" spans="1:59" x14ac:dyDescent="0.2">
      <c r="A267" s="550" t="str">
        <f>IF($B267="","",INDEX('All CCC'!A$7:A$846,MATCH(WatchList!$B267,'All CCC'!$B$7:$B$846,0)))</f>
        <v/>
      </c>
      <c r="B267" s="31"/>
      <c r="C267" s="856" t="str">
        <f>IF($B267="","",INDEX('All CCC'!C$7:C$846,MATCH(WatchList!$B267,'All CCC'!$B$7:$B$846,0)))</f>
        <v/>
      </c>
      <c r="D267" s="856" t="str">
        <f>IF($B267="","",INDEX('All CCC'!D$7:D$846,MATCH(WatchList!$B267,'All CCC'!$B$7:$B$846,0)))</f>
        <v/>
      </c>
      <c r="E267" s="856" t="str">
        <f>IF($B267="","",INDEX('All CCC'!E$7:E$846,MATCH(WatchList!$B267,'All CCC'!$B$7:$B$846,0)))</f>
        <v/>
      </c>
      <c r="F267" s="856" t="str">
        <f>IF($B267="","",INDEX('All CCC'!F$7:F$846,MATCH(WatchList!$B267,'All CCC'!$B$7:$B$846,0)))</f>
        <v/>
      </c>
      <c r="G267" s="856" t="str">
        <f>IF($B267="","",INDEX('All CCC'!G$7:G$846,MATCH(WatchList!$B267,'All CCC'!$B$7:$B$846,0)))</f>
        <v/>
      </c>
      <c r="H267" s="856" t="str">
        <f>IF($B267="","",INDEX('All CCC'!H$7:H$846,MATCH(WatchList!$B267,'All CCC'!$B$7:$B$846,0)))</f>
        <v/>
      </c>
      <c r="I267" s="856" t="str">
        <f>IF($B267="","",INDEX('All CCC'!I$7:I$846,MATCH(WatchList!$B267,'All CCC'!$B$7:$B$846,0)))</f>
        <v/>
      </c>
      <c r="J267" s="856" t="str">
        <f>IF($B267="","",INDEX('All CCC'!J$7:J$846,MATCH(WatchList!$B267,'All CCC'!$B$7:$B$846,0)))</f>
        <v/>
      </c>
      <c r="K267" s="856" t="str">
        <f>IF($B267="","",INDEX('All CCC'!K$7:K$846,MATCH(WatchList!$B267,'All CCC'!$B$7:$B$846,0)))</f>
        <v/>
      </c>
      <c r="L267" s="856" t="str">
        <f>IF($B267="","",INDEX('All CCC'!L$7:L$846,MATCH(WatchList!$B267,'All CCC'!$B$7:$B$846,0)))</f>
        <v/>
      </c>
      <c r="M267" s="856" t="str">
        <f>IF($B267="","",INDEX('All CCC'!M$7:M$846,MATCH(WatchList!$B267,'All CCC'!$B$7:$B$846,0)))</f>
        <v/>
      </c>
      <c r="N267" s="856" t="str">
        <f>IF($B267="","",INDEX('All CCC'!N$7:N$846,MATCH(WatchList!$B267,'All CCC'!$B$7:$B$846,0)))</f>
        <v/>
      </c>
      <c r="O267" s="856" t="str">
        <f>IF($B267="","",INDEX('All CCC'!O$7:O$846,MATCH(WatchList!$B267,'All CCC'!$B$7:$B$846,0)))</f>
        <v/>
      </c>
      <c r="P267" s="857" t="str">
        <f>IF($B267="","",INDEX('All CCC'!P$7:P$846,MATCH(WatchList!$B267,'All CCC'!$B$7:$B$846,0)))</f>
        <v/>
      </c>
      <c r="Q267" s="857" t="str">
        <f>IF($B267="","",INDEX('All CCC'!Q$7:Q$846,MATCH(WatchList!$B267,'All CCC'!$B$7:$B$846,0)))</f>
        <v/>
      </c>
      <c r="R267" s="856" t="str">
        <f>IF($B267="","",INDEX('All CCC'!R$7:R$846,MATCH(WatchList!$B267,'All CCC'!$B$7:$B$846,0)))</f>
        <v/>
      </c>
      <c r="S267" s="856" t="str">
        <f>IF($B267="","",INDEX('All CCC'!S$7:S$846,MATCH(WatchList!$B267,'All CCC'!$B$7:$B$846,0)))</f>
        <v/>
      </c>
      <c r="T267" s="856" t="str">
        <f>IF($B267="","",INDEX('All CCC'!T$7:T$846,MATCH(WatchList!$B267,'All CCC'!$B$7:$B$846,0)))</f>
        <v/>
      </c>
      <c r="U267" s="856" t="str">
        <f>IF($B267="","",INDEX('All CCC'!U$7:U$846,MATCH(WatchList!$B267,'All CCC'!$B$7:$B$846,0)))</f>
        <v/>
      </c>
      <c r="V267" s="856" t="str">
        <f>IF($B267="","",INDEX('All CCC'!V$7:V$846,MATCH(WatchList!$B267,'All CCC'!$B$7:$B$846,0)))</f>
        <v/>
      </c>
      <c r="W267" s="856" t="str">
        <f>IF($B267="","",INDEX('All CCC'!W$7:W$846,MATCH(WatchList!$B267,'All CCC'!$B$7:$B$846,0)))</f>
        <v/>
      </c>
      <c r="X267" s="856" t="str">
        <f>IF($B267="","",INDEX('All CCC'!X$7:X$846,MATCH(WatchList!$B267,'All CCC'!$B$7:$B$846,0)))</f>
        <v/>
      </c>
      <c r="Y267" s="856" t="str">
        <f>IF($B267="","",INDEX('All CCC'!Y$7:Y$846,MATCH(WatchList!$B267,'All CCC'!$B$7:$B$846,0)))</f>
        <v/>
      </c>
      <c r="Z267" s="856" t="str">
        <f>IF($B267="","",INDEX('All CCC'!Z$7:Z$846,MATCH(WatchList!$B267,'All CCC'!$B$7:$B$846,0)))</f>
        <v/>
      </c>
      <c r="AA267" s="856" t="str">
        <f>IF($B267="","",INDEX('All CCC'!AA$7:AA$846,MATCH(WatchList!$B267,'All CCC'!$B$7:$B$846,0)))</f>
        <v/>
      </c>
      <c r="AB267" s="856" t="str">
        <f>IF($B267="","",INDEX('All CCC'!AB$7:AB$846,MATCH(WatchList!$B267,'All CCC'!$B$7:$B$846,0)))</f>
        <v/>
      </c>
      <c r="AC267" s="856" t="str">
        <f>IF($B267="","",INDEX('All CCC'!AC$7:AC$846,MATCH(WatchList!$B267,'All CCC'!$B$7:$B$846,0)))</f>
        <v/>
      </c>
      <c r="AD267" s="856" t="str">
        <f>IF($B267="","",INDEX('All CCC'!AD$7:AD$846,MATCH(WatchList!$B267,'All CCC'!$B$7:$B$846,0)))</f>
        <v/>
      </c>
      <c r="AE267" s="856" t="str">
        <f>IF($B267="","",INDEX('All CCC'!AE$7:AE$846,MATCH(WatchList!$B267,'All CCC'!$B$7:$B$846,0)))</f>
        <v/>
      </c>
      <c r="AF267" s="856" t="str">
        <f>IF($B267="","",INDEX('All CCC'!AF$7:AF$846,MATCH(WatchList!$B267,'All CCC'!$B$7:$B$846,0)))</f>
        <v/>
      </c>
      <c r="AG267" s="856" t="str">
        <f>IF($B267="","",INDEX('All CCC'!AG$7:AG$846,MATCH(WatchList!$B267,'All CCC'!$B$7:$B$846,0)))</f>
        <v/>
      </c>
      <c r="AH267" s="856" t="str">
        <f>IF($B267="","",INDEX('All CCC'!AH$7:AH$846,MATCH(WatchList!$B267,'All CCC'!$B$7:$B$846,0)))</f>
        <v/>
      </c>
      <c r="AI267" s="856" t="str">
        <f>IF($B267="","",INDEX('All CCC'!AI$7:AI$846,MATCH(WatchList!$B267,'All CCC'!$B$7:$B$846,0)))</f>
        <v/>
      </c>
      <c r="AJ267" s="856" t="str">
        <f>IF($B267="","",INDEX('All CCC'!AJ$7:AJ$846,MATCH(WatchList!$B267,'All CCC'!$B$7:$B$846,0)))</f>
        <v/>
      </c>
      <c r="AK267" s="856" t="str">
        <f>IF($B267="","",INDEX('All CCC'!AK$7:AK$846,MATCH(WatchList!$B267,'All CCC'!$B$7:$B$846,0)))</f>
        <v/>
      </c>
      <c r="AL267" s="856" t="str">
        <f>IF($B267="","",INDEX('All CCC'!AL$7:AL$846,MATCH(WatchList!$B267,'All CCC'!$B$7:$B$846,0)))</f>
        <v/>
      </c>
      <c r="AM267" s="856" t="str">
        <f>IF($B267="","",INDEX('All CCC'!AM$7:AM$846,MATCH(WatchList!$B267,'All CCC'!$B$7:$B$846,0)))</f>
        <v/>
      </c>
      <c r="AN267" s="856" t="str">
        <f>IF($B267="","",INDEX('All CCC'!AN$7:AN$846,MATCH(WatchList!$B267,'All CCC'!$B$7:$B$846,0)))</f>
        <v/>
      </c>
      <c r="AO267" s="856" t="str">
        <f>IF($B267="","",INDEX('All CCC'!AO$7:AO$846,MATCH(WatchList!$B267,'All CCC'!$B$7:$B$846,0)))</f>
        <v/>
      </c>
      <c r="AP267" s="856" t="str">
        <f>IF($B267="","",INDEX('All CCC'!AP$7:AP$846,MATCH(WatchList!$B267,'All CCC'!$B$7:$B$846,0)))</f>
        <v/>
      </c>
      <c r="AQ267" s="856" t="str">
        <f>IF($B267="","",INDEX('All CCC'!AQ$7:AQ$846,MATCH(WatchList!$B267,'All CCC'!$B$7:$B$846,0)))</f>
        <v/>
      </c>
      <c r="AR267" s="856" t="str">
        <f>IF($B267="","",INDEX('All CCC'!AR$7:AR$846,MATCH(WatchList!$B267,'All CCC'!$B$7:$B$846,0)))</f>
        <v/>
      </c>
      <c r="AS267" s="856" t="str">
        <f>IF($B267="","",INDEX('All CCC'!AS$7:AS$846,MATCH(WatchList!$B267,'All CCC'!$B$7:$B$846,0)))</f>
        <v/>
      </c>
      <c r="AT267" s="856" t="str">
        <f>IF($B267="","",INDEX('All CCC'!AT$7:AT$846,MATCH(WatchList!$B267,'All CCC'!$B$7:$B$846,0)))</f>
        <v/>
      </c>
      <c r="AU267" s="856" t="str">
        <f>IF($B267="","",INDEX('All CCC'!AU$7:AU$846,MATCH(WatchList!$B267,'All CCC'!$B$7:$B$846,0)))</f>
        <v/>
      </c>
      <c r="AV267" s="856" t="str">
        <f>IF($B267="","",INDEX('All CCC'!AV$7:AV$846,MATCH(WatchList!$B267,'All CCC'!$B$7:$B$846,0)))</f>
        <v/>
      </c>
      <c r="AW267" s="856" t="str">
        <f>IF($B267="","",INDEX('All CCC'!AW$7:AW$846,MATCH(WatchList!$B267,'All CCC'!$B$7:$B$846,0)))</f>
        <v/>
      </c>
      <c r="AX267" s="856" t="str">
        <f>IF($B267="","",INDEX('All CCC'!AX$7:AX$846,MATCH(WatchList!$B267,'All CCC'!$B$7:$B$846,0)))</f>
        <v/>
      </c>
      <c r="AY267" s="856" t="str">
        <f>IF($B267="","",INDEX('All CCC'!AY$7:AY$846,MATCH(WatchList!$B267,'All CCC'!$B$7:$B$846,0)))</f>
        <v/>
      </c>
      <c r="AZ267" s="856" t="str">
        <f>IF($B267="","",INDEX('All CCC'!AZ$7:AZ$846,MATCH(WatchList!$B267,'All CCC'!$B$7:$B$846,0)))</f>
        <v/>
      </c>
      <c r="BA267" s="856" t="str">
        <f>IF($B267="","",INDEX('All CCC'!BA$7:BA$846,MATCH(WatchList!$B267,'All CCC'!$B$7:$B$846,0)))</f>
        <v/>
      </c>
      <c r="BB267" s="856" t="str">
        <f>IF($B267="","",INDEX('All CCC'!BB$7:BB$846,MATCH(WatchList!$B267,'All CCC'!$B$7:$B$846,0)))</f>
        <v/>
      </c>
      <c r="BC267" s="856" t="str">
        <f>IF($B267="","",INDEX('All CCC'!BC$7:BC$846,MATCH(WatchList!$B267,'All CCC'!$B$7:$B$846,0)))</f>
        <v/>
      </c>
      <c r="BD267" s="856" t="str">
        <f>IF($B267="","",INDEX('All CCC'!BD$7:BD$846,MATCH(WatchList!$B267,'All CCC'!$B$7:$B$846,0)))</f>
        <v/>
      </c>
      <c r="BE267" s="856" t="str">
        <f>IF($B267="","",INDEX('All CCC'!BE$7:BE$846,MATCH(WatchList!$B267,'All CCC'!$B$7:$B$846,0)))</f>
        <v/>
      </c>
      <c r="BF267" s="856" t="str">
        <f>IF($B267="","",INDEX('All CCC'!BF$7:BF$846,MATCH(WatchList!$B267,'All CCC'!$B$7:$B$846,0)))</f>
        <v/>
      </c>
      <c r="BG267" s="856" t="str">
        <f>IF($B267="","",INDEX('All CCC'!BG$7:BG$846,MATCH(WatchList!$B267,'All CCC'!$B$7:$B$846,0)))</f>
        <v/>
      </c>
    </row>
    <row r="268" spans="1:59" x14ac:dyDescent="0.2">
      <c r="A268" s="550" t="str">
        <f>IF($B268="","",INDEX('All CCC'!A$7:A$846,MATCH(WatchList!$B268,'All CCC'!$B$7:$B$846,0)))</f>
        <v/>
      </c>
      <c r="B268" s="31"/>
      <c r="C268" s="856" t="str">
        <f>IF($B268="","",INDEX('All CCC'!C$7:C$846,MATCH(WatchList!$B268,'All CCC'!$B$7:$B$846,0)))</f>
        <v/>
      </c>
      <c r="D268" s="856" t="str">
        <f>IF($B268="","",INDEX('All CCC'!D$7:D$846,MATCH(WatchList!$B268,'All CCC'!$B$7:$B$846,0)))</f>
        <v/>
      </c>
      <c r="E268" s="856" t="str">
        <f>IF($B268="","",INDEX('All CCC'!E$7:E$846,MATCH(WatchList!$B268,'All CCC'!$B$7:$B$846,0)))</f>
        <v/>
      </c>
      <c r="F268" s="856" t="str">
        <f>IF($B268="","",INDEX('All CCC'!F$7:F$846,MATCH(WatchList!$B268,'All CCC'!$B$7:$B$846,0)))</f>
        <v/>
      </c>
      <c r="G268" s="856" t="str">
        <f>IF($B268="","",INDEX('All CCC'!G$7:G$846,MATCH(WatchList!$B268,'All CCC'!$B$7:$B$846,0)))</f>
        <v/>
      </c>
      <c r="H268" s="856" t="str">
        <f>IF($B268="","",INDEX('All CCC'!H$7:H$846,MATCH(WatchList!$B268,'All CCC'!$B$7:$B$846,0)))</f>
        <v/>
      </c>
      <c r="I268" s="856" t="str">
        <f>IF($B268="","",INDEX('All CCC'!I$7:I$846,MATCH(WatchList!$B268,'All CCC'!$B$7:$B$846,0)))</f>
        <v/>
      </c>
      <c r="J268" s="856" t="str">
        <f>IF($B268="","",INDEX('All CCC'!J$7:J$846,MATCH(WatchList!$B268,'All CCC'!$B$7:$B$846,0)))</f>
        <v/>
      </c>
      <c r="K268" s="856" t="str">
        <f>IF($B268="","",INDEX('All CCC'!K$7:K$846,MATCH(WatchList!$B268,'All CCC'!$B$7:$B$846,0)))</f>
        <v/>
      </c>
      <c r="L268" s="856" t="str">
        <f>IF($B268="","",INDEX('All CCC'!L$7:L$846,MATCH(WatchList!$B268,'All CCC'!$B$7:$B$846,0)))</f>
        <v/>
      </c>
      <c r="M268" s="856" t="str">
        <f>IF($B268="","",INDEX('All CCC'!M$7:M$846,MATCH(WatchList!$B268,'All CCC'!$B$7:$B$846,0)))</f>
        <v/>
      </c>
      <c r="N268" s="856" t="str">
        <f>IF($B268="","",INDEX('All CCC'!N$7:N$846,MATCH(WatchList!$B268,'All CCC'!$B$7:$B$846,0)))</f>
        <v/>
      </c>
      <c r="O268" s="856" t="str">
        <f>IF($B268="","",INDEX('All CCC'!O$7:O$846,MATCH(WatchList!$B268,'All CCC'!$B$7:$B$846,0)))</f>
        <v/>
      </c>
      <c r="P268" s="857" t="str">
        <f>IF($B268="","",INDEX('All CCC'!P$7:P$846,MATCH(WatchList!$B268,'All CCC'!$B$7:$B$846,0)))</f>
        <v/>
      </c>
      <c r="Q268" s="857" t="str">
        <f>IF($B268="","",INDEX('All CCC'!Q$7:Q$846,MATCH(WatchList!$B268,'All CCC'!$B$7:$B$846,0)))</f>
        <v/>
      </c>
      <c r="R268" s="856" t="str">
        <f>IF($B268="","",INDEX('All CCC'!R$7:R$846,MATCH(WatchList!$B268,'All CCC'!$B$7:$B$846,0)))</f>
        <v/>
      </c>
      <c r="S268" s="856" t="str">
        <f>IF($B268="","",INDEX('All CCC'!S$7:S$846,MATCH(WatchList!$B268,'All CCC'!$B$7:$B$846,0)))</f>
        <v/>
      </c>
      <c r="T268" s="856" t="str">
        <f>IF($B268="","",INDEX('All CCC'!T$7:T$846,MATCH(WatchList!$B268,'All CCC'!$B$7:$B$846,0)))</f>
        <v/>
      </c>
      <c r="U268" s="856" t="str">
        <f>IF($B268="","",INDEX('All CCC'!U$7:U$846,MATCH(WatchList!$B268,'All CCC'!$B$7:$B$846,0)))</f>
        <v/>
      </c>
      <c r="V268" s="856" t="str">
        <f>IF($B268="","",INDEX('All CCC'!V$7:V$846,MATCH(WatchList!$B268,'All CCC'!$B$7:$B$846,0)))</f>
        <v/>
      </c>
      <c r="W268" s="856" t="str">
        <f>IF($B268="","",INDEX('All CCC'!W$7:W$846,MATCH(WatchList!$B268,'All CCC'!$B$7:$B$846,0)))</f>
        <v/>
      </c>
      <c r="X268" s="856" t="str">
        <f>IF($B268="","",INDEX('All CCC'!X$7:X$846,MATCH(WatchList!$B268,'All CCC'!$B$7:$B$846,0)))</f>
        <v/>
      </c>
      <c r="Y268" s="856" t="str">
        <f>IF($B268="","",INDEX('All CCC'!Y$7:Y$846,MATCH(WatchList!$B268,'All CCC'!$B$7:$B$846,0)))</f>
        <v/>
      </c>
      <c r="Z268" s="856" t="str">
        <f>IF($B268="","",INDEX('All CCC'!Z$7:Z$846,MATCH(WatchList!$B268,'All CCC'!$B$7:$B$846,0)))</f>
        <v/>
      </c>
      <c r="AA268" s="856" t="str">
        <f>IF($B268="","",INDEX('All CCC'!AA$7:AA$846,MATCH(WatchList!$B268,'All CCC'!$B$7:$B$846,0)))</f>
        <v/>
      </c>
      <c r="AB268" s="856" t="str">
        <f>IF($B268="","",INDEX('All CCC'!AB$7:AB$846,MATCH(WatchList!$B268,'All CCC'!$B$7:$B$846,0)))</f>
        <v/>
      </c>
      <c r="AC268" s="856" t="str">
        <f>IF($B268="","",INDEX('All CCC'!AC$7:AC$846,MATCH(WatchList!$B268,'All CCC'!$B$7:$B$846,0)))</f>
        <v/>
      </c>
      <c r="AD268" s="856" t="str">
        <f>IF($B268="","",INDEX('All CCC'!AD$7:AD$846,MATCH(WatchList!$B268,'All CCC'!$B$7:$B$846,0)))</f>
        <v/>
      </c>
      <c r="AE268" s="856" t="str">
        <f>IF($B268="","",INDEX('All CCC'!AE$7:AE$846,MATCH(WatchList!$B268,'All CCC'!$B$7:$B$846,0)))</f>
        <v/>
      </c>
      <c r="AF268" s="856" t="str">
        <f>IF($B268="","",INDEX('All CCC'!AF$7:AF$846,MATCH(WatchList!$B268,'All CCC'!$B$7:$B$846,0)))</f>
        <v/>
      </c>
      <c r="AG268" s="856" t="str">
        <f>IF($B268="","",INDEX('All CCC'!AG$7:AG$846,MATCH(WatchList!$B268,'All CCC'!$B$7:$B$846,0)))</f>
        <v/>
      </c>
      <c r="AH268" s="856" t="str">
        <f>IF($B268="","",INDEX('All CCC'!AH$7:AH$846,MATCH(WatchList!$B268,'All CCC'!$B$7:$B$846,0)))</f>
        <v/>
      </c>
      <c r="AI268" s="856" t="str">
        <f>IF($B268="","",INDEX('All CCC'!AI$7:AI$846,MATCH(WatchList!$B268,'All CCC'!$B$7:$B$846,0)))</f>
        <v/>
      </c>
      <c r="AJ268" s="856" t="str">
        <f>IF($B268="","",INDEX('All CCC'!AJ$7:AJ$846,MATCH(WatchList!$B268,'All CCC'!$B$7:$B$846,0)))</f>
        <v/>
      </c>
      <c r="AK268" s="856" t="str">
        <f>IF($B268="","",INDEX('All CCC'!AK$7:AK$846,MATCH(WatchList!$B268,'All CCC'!$B$7:$B$846,0)))</f>
        <v/>
      </c>
      <c r="AL268" s="856" t="str">
        <f>IF($B268="","",INDEX('All CCC'!AL$7:AL$846,MATCH(WatchList!$B268,'All CCC'!$B$7:$B$846,0)))</f>
        <v/>
      </c>
      <c r="AM268" s="856" t="str">
        <f>IF($B268="","",INDEX('All CCC'!AM$7:AM$846,MATCH(WatchList!$B268,'All CCC'!$B$7:$B$846,0)))</f>
        <v/>
      </c>
      <c r="AN268" s="856" t="str">
        <f>IF($B268="","",INDEX('All CCC'!AN$7:AN$846,MATCH(WatchList!$B268,'All CCC'!$B$7:$B$846,0)))</f>
        <v/>
      </c>
      <c r="AO268" s="856" t="str">
        <f>IF($B268="","",INDEX('All CCC'!AO$7:AO$846,MATCH(WatchList!$B268,'All CCC'!$B$7:$B$846,0)))</f>
        <v/>
      </c>
      <c r="AP268" s="856" t="str">
        <f>IF($B268="","",INDEX('All CCC'!AP$7:AP$846,MATCH(WatchList!$B268,'All CCC'!$B$7:$B$846,0)))</f>
        <v/>
      </c>
      <c r="AQ268" s="856" t="str">
        <f>IF($B268="","",INDEX('All CCC'!AQ$7:AQ$846,MATCH(WatchList!$B268,'All CCC'!$B$7:$B$846,0)))</f>
        <v/>
      </c>
      <c r="AR268" s="856" t="str">
        <f>IF($B268="","",INDEX('All CCC'!AR$7:AR$846,MATCH(WatchList!$B268,'All CCC'!$B$7:$B$846,0)))</f>
        <v/>
      </c>
      <c r="AS268" s="856" t="str">
        <f>IF($B268="","",INDEX('All CCC'!AS$7:AS$846,MATCH(WatchList!$B268,'All CCC'!$B$7:$B$846,0)))</f>
        <v/>
      </c>
      <c r="AT268" s="856" t="str">
        <f>IF($B268="","",INDEX('All CCC'!AT$7:AT$846,MATCH(WatchList!$B268,'All CCC'!$B$7:$B$846,0)))</f>
        <v/>
      </c>
      <c r="AU268" s="856" t="str">
        <f>IF($B268="","",INDEX('All CCC'!AU$7:AU$846,MATCH(WatchList!$B268,'All CCC'!$B$7:$B$846,0)))</f>
        <v/>
      </c>
      <c r="AV268" s="856" t="str">
        <f>IF($B268="","",INDEX('All CCC'!AV$7:AV$846,MATCH(WatchList!$B268,'All CCC'!$B$7:$B$846,0)))</f>
        <v/>
      </c>
      <c r="AW268" s="856" t="str">
        <f>IF($B268="","",INDEX('All CCC'!AW$7:AW$846,MATCH(WatchList!$B268,'All CCC'!$B$7:$B$846,0)))</f>
        <v/>
      </c>
      <c r="AX268" s="856" t="str">
        <f>IF($B268="","",INDEX('All CCC'!AX$7:AX$846,MATCH(WatchList!$B268,'All CCC'!$B$7:$B$846,0)))</f>
        <v/>
      </c>
      <c r="AY268" s="856" t="str">
        <f>IF($B268="","",INDEX('All CCC'!AY$7:AY$846,MATCH(WatchList!$B268,'All CCC'!$B$7:$B$846,0)))</f>
        <v/>
      </c>
      <c r="AZ268" s="856" t="str">
        <f>IF($B268="","",INDEX('All CCC'!AZ$7:AZ$846,MATCH(WatchList!$B268,'All CCC'!$B$7:$B$846,0)))</f>
        <v/>
      </c>
      <c r="BA268" s="856" t="str">
        <f>IF($B268="","",INDEX('All CCC'!BA$7:BA$846,MATCH(WatchList!$B268,'All CCC'!$B$7:$B$846,0)))</f>
        <v/>
      </c>
      <c r="BB268" s="856" t="str">
        <f>IF($B268="","",INDEX('All CCC'!BB$7:BB$846,MATCH(WatchList!$B268,'All CCC'!$B$7:$B$846,0)))</f>
        <v/>
      </c>
      <c r="BC268" s="856" t="str">
        <f>IF($B268="","",INDEX('All CCC'!BC$7:BC$846,MATCH(WatchList!$B268,'All CCC'!$B$7:$B$846,0)))</f>
        <v/>
      </c>
      <c r="BD268" s="856" t="str">
        <f>IF($B268="","",INDEX('All CCC'!BD$7:BD$846,MATCH(WatchList!$B268,'All CCC'!$B$7:$B$846,0)))</f>
        <v/>
      </c>
      <c r="BE268" s="856" t="str">
        <f>IF($B268="","",INDEX('All CCC'!BE$7:BE$846,MATCH(WatchList!$B268,'All CCC'!$B$7:$B$846,0)))</f>
        <v/>
      </c>
      <c r="BF268" s="856" t="str">
        <f>IF($B268="","",INDEX('All CCC'!BF$7:BF$846,MATCH(WatchList!$B268,'All CCC'!$B$7:$B$846,0)))</f>
        <v/>
      </c>
      <c r="BG268" s="856" t="str">
        <f>IF($B268="","",INDEX('All CCC'!BG$7:BG$846,MATCH(WatchList!$B268,'All CCC'!$B$7:$B$846,0)))</f>
        <v/>
      </c>
    </row>
    <row r="269" spans="1:59" x14ac:dyDescent="0.2">
      <c r="A269" s="550" t="str">
        <f>IF($B269="","",INDEX('All CCC'!A$7:A$846,MATCH(WatchList!$B269,'All CCC'!$B$7:$B$846,0)))</f>
        <v/>
      </c>
      <c r="B269" s="31"/>
      <c r="C269" s="856" t="str">
        <f>IF($B269="","",INDEX('All CCC'!C$7:C$846,MATCH(WatchList!$B269,'All CCC'!$B$7:$B$846,0)))</f>
        <v/>
      </c>
      <c r="D269" s="856" t="str">
        <f>IF($B269="","",INDEX('All CCC'!D$7:D$846,MATCH(WatchList!$B269,'All CCC'!$B$7:$B$846,0)))</f>
        <v/>
      </c>
      <c r="E269" s="856" t="str">
        <f>IF($B269="","",INDEX('All CCC'!E$7:E$846,MATCH(WatchList!$B269,'All CCC'!$B$7:$B$846,0)))</f>
        <v/>
      </c>
      <c r="F269" s="856" t="str">
        <f>IF($B269="","",INDEX('All CCC'!F$7:F$846,MATCH(WatchList!$B269,'All CCC'!$B$7:$B$846,0)))</f>
        <v/>
      </c>
      <c r="G269" s="856" t="str">
        <f>IF($B269="","",INDEX('All CCC'!G$7:G$846,MATCH(WatchList!$B269,'All CCC'!$B$7:$B$846,0)))</f>
        <v/>
      </c>
      <c r="H269" s="856" t="str">
        <f>IF($B269="","",INDEX('All CCC'!H$7:H$846,MATCH(WatchList!$B269,'All CCC'!$B$7:$B$846,0)))</f>
        <v/>
      </c>
      <c r="I269" s="856" t="str">
        <f>IF($B269="","",INDEX('All CCC'!I$7:I$846,MATCH(WatchList!$B269,'All CCC'!$B$7:$B$846,0)))</f>
        <v/>
      </c>
      <c r="J269" s="856" t="str">
        <f>IF($B269="","",INDEX('All CCC'!J$7:J$846,MATCH(WatchList!$B269,'All CCC'!$B$7:$B$846,0)))</f>
        <v/>
      </c>
      <c r="K269" s="856" t="str">
        <f>IF($B269="","",INDEX('All CCC'!K$7:K$846,MATCH(WatchList!$B269,'All CCC'!$B$7:$B$846,0)))</f>
        <v/>
      </c>
      <c r="L269" s="856" t="str">
        <f>IF($B269="","",INDEX('All CCC'!L$7:L$846,MATCH(WatchList!$B269,'All CCC'!$B$7:$B$846,0)))</f>
        <v/>
      </c>
      <c r="M269" s="856" t="str">
        <f>IF($B269="","",INDEX('All CCC'!M$7:M$846,MATCH(WatchList!$B269,'All CCC'!$B$7:$B$846,0)))</f>
        <v/>
      </c>
      <c r="N269" s="856" t="str">
        <f>IF($B269="","",INDEX('All CCC'!N$7:N$846,MATCH(WatchList!$B269,'All CCC'!$B$7:$B$846,0)))</f>
        <v/>
      </c>
      <c r="O269" s="856" t="str">
        <f>IF($B269="","",INDEX('All CCC'!O$7:O$846,MATCH(WatchList!$B269,'All CCC'!$B$7:$B$846,0)))</f>
        <v/>
      </c>
      <c r="P269" s="857" t="str">
        <f>IF($B269="","",INDEX('All CCC'!P$7:P$846,MATCH(WatchList!$B269,'All CCC'!$B$7:$B$846,0)))</f>
        <v/>
      </c>
      <c r="Q269" s="857" t="str">
        <f>IF($B269="","",INDEX('All CCC'!Q$7:Q$846,MATCH(WatchList!$B269,'All CCC'!$B$7:$B$846,0)))</f>
        <v/>
      </c>
      <c r="R269" s="856" t="str">
        <f>IF($B269="","",INDEX('All CCC'!R$7:R$846,MATCH(WatchList!$B269,'All CCC'!$B$7:$B$846,0)))</f>
        <v/>
      </c>
      <c r="S269" s="856" t="str">
        <f>IF($B269="","",INDEX('All CCC'!S$7:S$846,MATCH(WatchList!$B269,'All CCC'!$B$7:$B$846,0)))</f>
        <v/>
      </c>
      <c r="T269" s="856" t="str">
        <f>IF($B269="","",INDEX('All CCC'!T$7:T$846,MATCH(WatchList!$B269,'All CCC'!$B$7:$B$846,0)))</f>
        <v/>
      </c>
      <c r="U269" s="856" t="str">
        <f>IF($B269="","",INDEX('All CCC'!U$7:U$846,MATCH(WatchList!$B269,'All CCC'!$B$7:$B$846,0)))</f>
        <v/>
      </c>
      <c r="V269" s="856" t="str">
        <f>IF($B269="","",INDEX('All CCC'!V$7:V$846,MATCH(WatchList!$B269,'All CCC'!$B$7:$B$846,0)))</f>
        <v/>
      </c>
      <c r="W269" s="856" t="str">
        <f>IF($B269="","",INDEX('All CCC'!W$7:W$846,MATCH(WatchList!$B269,'All CCC'!$B$7:$B$846,0)))</f>
        <v/>
      </c>
      <c r="X269" s="856" t="str">
        <f>IF($B269="","",INDEX('All CCC'!X$7:X$846,MATCH(WatchList!$B269,'All CCC'!$B$7:$B$846,0)))</f>
        <v/>
      </c>
      <c r="Y269" s="856" t="str">
        <f>IF($B269="","",INDEX('All CCC'!Y$7:Y$846,MATCH(WatchList!$B269,'All CCC'!$B$7:$B$846,0)))</f>
        <v/>
      </c>
      <c r="Z269" s="856" t="str">
        <f>IF($B269="","",INDEX('All CCC'!Z$7:Z$846,MATCH(WatchList!$B269,'All CCC'!$B$7:$B$846,0)))</f>
        <v/>
      </c>
      <c r="AA269" s="856" t="str">
        <f>IF($B269="","",INDEX('All CCC'!AA$7:AA$846,MATCH(WatchList!$B269,'All CCC'!$B$7:$B$846,0)))</f>
        <v/>
      </c>
      <c r="AB269" s="856" t="str">
        <f>IF($B269="","",INDEX('All CCC'!AB$7:AB$846,MATCH(WatchList!$B269,'All CCC'!$B$7:$B$846,0)))</f>
        <v/>
      </c>
      <c r="AC269" s="856" t="str">
        <f>IF($B269="","",INDEX('All CCC'!AC$7:AC$846,MATCH(WatchList!$B269,'All CCC'!$B$7:$B$846,0)))</f>
        <v/>
      </c>
      <c r="AD269" s="856" t="str">
        <f>IF($B269="","",INDEX('All CCC'!AD$7:AD$846,MATCH(WatchList!$B269,'All CCC'!$B$7:$B$846,0)))</f>
        <v/>
      </c>
      <c r="AE269" s="856" t="str">
        <f>IF($B269="","",INDEX('All CCC'!AE$7:AE$846,MATCH(WatchList!$B269,'All CCC'!$B$7:$B$846,0)))</f>
        <v/>
      </c>
      <c r="AF269" s="856" t="str">
        <f>IF($B269="","",INDEX('All CCC'!AF$7:AF$846,MATCH(WatchList!$B269,'All CCC'!$B$7:$B$846,0)))</f>
        <v/>
      </c>
      <c r="AG269" s="856" t="str">
        <f>IF($B269="","",INDEX('All CCC'!AG$7:AG$846,MATCH(WatchList!$B269,'All CCC'!$B$7:$B$846,0)))</f>
        <v/>
      </c>
      <c r="AH269" s="856" t="str">
        <f>IF($B269="","",INDEX('All CCC'!AH$7:AH$846,MATCH(WatchList!$B269,'All CCC'!$B$7:$B$846,0)))</f>
        <v/>
      </c>
      <c r="AI269" s="856" t="str">
        <f>IF($B269="","",INDEX('All CCC'!AI$7:AI$846,MATCH(WatchList!$B269,'All CCC'!$B$7:$B$846,0)))</f>
        <v/>
      </c>
      <c r="AJ269" s="856" t="str">
        <f>IF($B269="","",INDEX('All CCC'!AJ$7:AJ$846,MATCH(WatchList!$B269,'All CCC'!$B$7:$B$846,0)))</f>
        <v/>
      </c>
      <c r="AK269" s="856" t="str">
        <f>IF($B269="","",INDEX('All CCC'!AK$7:AK$846,MATCH(WatchList!$B269,'All CCC'!$B$7:$B$846,0)))</f>
        <v/>
      </c>
      <c r="AL269" s="856" t="str">
        <f>IF($B269="","",INDEX('All CCC'!AL$7:AL$846,MATCH(WatchList!$B269,'All CCC'!$B$7:$B$846,0)))</f>
        <v/>
      </c>
      <c r="AM269" s="856" t="str">
        <f>IF($B269="","",INDEX('All CCC'!AM$7:AM$846,MATCH(WatchList!$B269,'All CCC'!$B$7:$B$846,0)))</f>
        <v/>
      </c>
      <c r="AN269" s="856" t="str">
        <f>IF($B269="","",INDEX('All CCC'!AN$7:AN$846,MATCH(WatchList!$B269,'All CCC'!$B$7:$B$846,0)))</f>
        <v/>
      </c>
      <c r="AO269" s="856" t="str">
        <f>IF($B269="","",INDEX('All CCC'!AO$7:AO$846,MATCH(WatchList!$B269,'All CCC'!$B$7:$B$846,0)))</f>
        <v/>
      </c>
      <c r="AP269" s="856" t="str">
        <f>IF($B269="","",INDEX('All CCC'!AP$7:AP$846,MATCH(WatchList!$B269,'All CCC'!$B$7:$B$846,0)))</f>
        <v/>
      </c>
      <c r="AQ269" s="856" t="str">
        <f>IF($B269="","",INDEX('All CCC'!AQ$7:AQ$846,MATCH(WatchList!$B269,'All CCC'!$B$7:$B$846,0)))</f>
        <v/>
      </c>
      <c r="AR269" s="856" t="str">
        <f>IF($B269="","",INDEX('All CCC'!AR$7:AR$846,MATCH(WatchList!$B269,'All CCC'!$B$7:$B$846,0)))</f>
        <v/>
      </c>
      <c r="AS269" s="856" t="str">
        <f>IF($B269="","",INDEX('All CCC'!AS$7:AS$846,MATCH(WatchList!$B269,'All CCC'!$B$7:$B$846,0)))</f>
        <v/>
      </c>
      <c r="AT269" s="856" t="str">
        <f>IF($B269="","",INDEX('All CCC'!AT$7:AT$846,MATCH(WatchList!$B269,'All CCC'!$B$7:$B$846,0)))</f>
        <v/>
      </c>
      <c r="AU269" s="856" t="str">
        <f>IF($B269="","",INDEX('All CCC'!AU$7:AU$846,MATCH(WatchList!$B269,'All CCC'!$B$7:$B$846,0)))</f>
        <v/>
      </c>
      <c r="AV269" s="856" t="str">
        <f>IF($B269="","",INDEX('All CCC'!AV$7:AV$846,MATCH(WatchList!$B269,'All CCC'!$B$7:$B$846,0)))</f>
        <v/>
      </c>
      <c r="AW269" s="856" t="str">
        <f>IF($B269="","",INDEX('All CCC'!AW$7:AW$846,MATCH(WatchList!$B269,'All CCC'!$B$7:$B$846,0)))</f>
        <v/>
      </c>
      <c r="AX269" s="856" t="str">
        <f>IF($B269="","",INDEX('All CCC'!AX$7:AX$846,MATCH(WatchList!$B269,'All CCC'!$B$7:$B$846,0)))</f>
        <v/>
      </c>
      <c r="AY269" s="856" t="str">
        <f>IF($B269="","",INDEX('All CCC'!AY$7:AY$846,MATCH(WatchList!$B269,'All CCC'!$B$7:$B$846,0)))</f>
        <v/>
      </c>
      <c r="AZ269" s="856" t="str">
        <f>IF($B269="","",INDEX('All CCC'!AZ$7:AZ$846,MATCH(WatchList!$B269,'All CCC'!$B$7:$B$846,0)))</f>
        <v/>
      </c>
      <c r="BA269" s="856" t="str">
        <f>IF($B269="","",INDEX('All CCC'!BA$7:BA$846,MATCH(WatchList!$B269,'All CCC'!$B$7:$B$846,0)))</f>
        <v/>
      </c>
      <c r="BB269" s="856" t="str">
        <f>IF($B269="","",INDEX('All CCC'!BB$7:BB$846,MATCH(WatchList!$B269,'All CCC'!$B$7:$B$846,0)))</f>
        <v/>
      </c>
      <c r="BC269" s="856" t="str">
        <f>IF($B269="","",INDEX('All CCC'!BC$7:BC$846,MATCH(WatchList!$B269,'All CCC'!$B$7:$B$846,0)))</f>
        <v/>
      </c>
      <c r="BD269" s="856" t="str">
        <f>IF($B269="","",INDEX('All CCC'!BD$7:BD$846,MATCH(WatchList!$B269,'All CCC'!$B$7:$B$846,0)))</f>
        <v/>
      </c>
      <c r="BE269" s="856" t="str">
        <f>IF($B269="","",INDEX('All CCC'!BE$7:BE$846,MATCH(WatchList!$B269,'All CCC'!$B$7:$B$846,0)))</f>
        <v/>
      </c>
      <c r="BF269" s="856" t="str">
        <f>IF($B269="","",INDEX('All CCC'!BF$7:BF$846,MATCH(WatchList!$B269,'All CCC'!$B$7:$B$846,0)))</f>
        <v/>
      </c>
      <c r="BG269" s="856" t="str">
        <f>IF($B269="","",INDEX('All CCC'!BG$7:BG$846,MATCH(WatchList!$B269,'All CCC'!$B$7:$B$846,0)))</f>
        <v/>
      </c>
    </row>
    <row r="270" spans="1:59" x14ac:dyDescent="0.2">
      <c r="A270" s="550" t="str">
        <f>IF($B270="","",INDEX('All CCC'!A$7:A$846,MATCH(WatchList!$B270,'All CCC'!$B$7:$B$846,0)))</f>
        <v/>
      </c>
      <c r="B270" s="31"/>
      <c r="C270" s="856" t="str">
        <f>IF($B270="","",INDEX('All CCC'!C$7:C$846,MATCH(WatchList!$B270,'All CCC'!$B$7:$B$846,0)))</f>
        <v/>
      </c>
      <c r="D270" s="856" t="str">
        <f>IF($B270="","",INDEX('All CCC'!D$7:D$846,MATCH(WatchList!$B270,'All CCC'!$B$7:$B$846,0)))</f>
        <v/>
      </c>
      <c r="E270" s="856" t="str">
        <f>IF($B270="","",INDEX('All CCC'!E$7:E$846,MATCH(WatchList!$B270,'All CCC'!$B$7:$B$846,0)))</f>
        <v/>
      </c>
      <c r="F270" s="856" t="str">
        <f>IF($B270="","",INDEX('All CCC'!F$7:F$846,MATCH(WatchList!$B270,'All CCC'!$B$7:$B$846,0)))</f>
        <v/>
      </c>
      <c r="G270" s="856" t="str">
        <f>IF($B270="","",INDEX('All CCC'!G$7:G$846,MATCH(WatchList!$B270,'All CCC'!$B$7:$B$846,0)))</f>
        <v/>
      </c>
      <c r="H270" s="856" t="str">
        <f>IF($B270="","",INDEX('All CCC'!H$7:H$846,MATCH(WatchList!$B270,'All CCC'!$B$7:$B$846,0)))</f>
        <v/>
      </c>
      <c r="I270" s="856" t="str">
        <f>IF($B270="","",INDEX('All CCC'!I$7:I$846,MATCH(WatchList!$B270,'All CCC'!$B$7:$B$846,0)))</f>
        <v/>
      </c>
      <c r="J270" s="856" t="str">
        <f>IF($B270="","",INDEX('All CCC'!J$7:J$846,MATCH(WatchList!$B270,'All CCC'!$B$7:$B$846,0)))</f>
        <v/>
      </c>
      <c r="K270" s="856" t="str">
        <f>IF($B270="","",INDEX('All CCC'!K$7:K$846,MATCH(WatchList!$B270,'All CCC'!$B$7:$B$846,0)))</f>
        <v/>
      </c>
      <c r="L270" s="856" t="str">
        <f>IF($B270="","",INDEX('All CCC'!L$7:L$846,MATCH(WatchList!$B270,'All CCC'!$B$7:$B$846,0)))</f>
        <v/>
      </c>
      <c r="M270" s="856" t="str">
        <f>IF($B270="","",INDEX('All CCC'!M$7:M$846,MATCH(WatchList!$B270,'All CCC'!$B$7:$B$846,0)))</f>
        <v/>
      </c>
      <c r="N270" s="856" t="str">
        <f>IF($B270="","",INDEX('All CCC'!N$7:N$846,MATCH(WatchList!$B270,'All CCC'!$B$7:$B$846,0)))</f>
        <v/>
      </c>
      <c r="O270" s="856" t="str">
        <f>IF($B270="","",INDEX('All CCC'!O$7:O$846,MATCH(WatchList!$B270,'All CCC'!$B$7:$B$846,0)))</f>
        <v/>
      </c>
      <c r="P270" s="857" t="str">
        <f>IF($B270="","",INDEX('All CCC'!P$7:P$846,MATCH(WatchList!$B270,'All CCC'!$B$7:$B$846,0)))</f>
        <v/>
      </c>
      <c r="Q270" s="857" t="str">
        <f>IF($B270="","",INDEX('All CCC'!Q$7:Q$846,MATCH(WatchList!$B270,'All CCC'!$B$7:$B$846,0)))</f>
        <v/>
      </c>
      <c r="R270" s="856" t="str">
        <f>IF($B270="","",INDEX('All CCC'!R$7:R$846,MATCH(WatchList!$B270,'All CCC'!$B$7:$B$846,0)))</f>
        <v/>
      </c>
      <c r="S270" s="856" t="str">
        <f>IF($B270="","",INDEX('All CCC'!S$7:S$846,MATCH(WatchList!$B270,'All CCC'!$B$7:$B$846,0)))</f>
        <v/>
      </c>
      <c r="T270" s="856" t="str">
        <f>IF($B270="","",INDEX('All CCC'!T$7:T$846,MATCH(WatchList!$B270,'All CCC'!$B$7:$B$846,0)))</f>
        <v/>
      </c>
      <c r="U270" s="856" t="str">
        <f>IF($B270="","",INDEX('All CCC'!U$7:U$846,MATCH(WatchList!$B270,'All CCC'!$B$7:$B$846,0)))</f>
        <v/>
      </c>
      <c r="V270" s="856" t="str">
        <f>IF($B270="","",INDEX('All CCC'!V$7:V$846,MATCH(WatchList!$B270,'All CCC'!$B$7:$B$846,0)))</f>
        <v/>
      </c>
      <c r="W270" s="856" t="str">
        <f>IF($B270="","",INDEX('All CCC'!W$7:W$846,MATCH(WatchList!$B270,'All CCC'!$B$7:$B$846,0)))</f>
        <v/>
      </c>
      <c r="X270" s="856" t="str">
        <f>IF($B270="","",INDEX('All CCC'!X$7:X$846,MATCH(WatchList!$B270,'All CCC'!$B$7:$B$846,0)))</f>
        <v/>
      </c>
      <c r="Y270" s="856" t="str">
        <f>IF($B270="","",INDEX('All CCC'!Y$7:Y$846,MATCH(WatchList!$B270,'All CCC'!$B$7:$B$846,0)))</f>
        <v/>
      </c>
      <c r="Z270" s="856" t="str">
        <f>IF($B270="","",INDEX('All CCC'!Z$7:Z$846,MATCH(WatchList!$B270,'All CCC'!$B$7:$B$846,0)))</f>
        <v/>
      </c>
      <c r="AA270" s="856" t="str">
        <f>IF($B270="","",INDEX('All CCC'!AA$7:AA$846,MATCH(WatchList!$B270,'All CCC'!$B$7:$B$846,0)))</f>
        <v/>
      </c>
      <c r="AB270" s="856" t="str">
        <f>IF($B270="","",INDEX('All CCC'!AB$7:AB$846,MATCH(WatchList!$B270,'All CCC'!$B$7:$B$846,0)))</f>
        <v/>
      </c>
      <c r="AC270" s="856" t="str">
        <f>IF($B270="","",INDEX('All CCC'!AC$7:AC$846,MATCH(WatchList!$B270,'All CCC'!$B$7:$B$846,0)))</f>
        <v/>
      </c>
      <c r="AD270" s="856" t="str">
        <f>IF($B270="","",INDEX('All CCC'!AD$7:AD$846,MATCH(WatchList!$B270,'All CCC'!$B$7:$B$846,0)))</f>
        <v/>
      </c>
      <c r="AE270" s="856" t="str">
        <f>IF($B270="","",INDEX('All CCC'!AE$7:AE$846,MATCH(WatchList!$B270,'All CCC'!$B$7:$B$846,0)))</f>
        <v/>
      </c>
      <c r="AF270" s="856" t="str">
        <f>IF($B270="","",INDEX('All CCC'!AF$7:AF$846,MATCH(WatchList!$B270,'All CCC'!$B$7:$B$846,0)))</f>
        <v/>
      </c>
      <c r="AG270" s="856" t="str">
        <f>IF($B270="","",INDEX('All CCC'!AG$7:AG$846,MATCH(WatchList!$B270,'All CCC'!$B$7:$B$846,0)))</f>
        <v/>
      </c>
      <c r="AH270" s="856" t="str">
        <f>IF($B270="","",INDEX('All CCC'!AH$7:AH$846,MATCH(WatchList!$B270,'All CCC'!$B$7:$B$846,0)))</f>
        <v/>
      </c>
      <c r="AI270" s="856" t="str">
        <f>IF($B270="","",INDEX('All CCC'!AI$7:AI$846,MATCH(WatchList!$B270,'All CCC'!$B$7:$B$846,0)))</f>
        <v/>
      </c>
      <c r="AJ270" s="856" t="str">
        <f>IF($B270="","",INDEX('All CCC'!AJ$7:AJ$846,MATCH(WatchList!$B270,'All CCC'!$B$7:$B$846,0)))</f>
        <v/>
      </c>
      <c r="AK270" s="856" t="str">
        <f>IF($B270="","",INDEX('All CCC'!AK$7:AK$846,MATCH(WatchList!$B270,'All CCC'!$B$7:$B$846,0)))</f>
        <v/>
      </c>
      <c r="AL270" s="856" t="str">
        <f>IF($B270="","",INDEX('All CCC'!AL$7:AL$846,MATCH(WatchList!$B270,'All CCC'!$B$7:$B$846,0)))</f>
        <v/>
      </c>
      <c r="AM270" s="856" t="str">
        <f>IF($B270="","",INDEX('All CCC'!AM$7:AM$846,MATCH(WatchList!$B270,'All CCC'!$B$7:$B$846,0)))</f>
        <v/>
      </c>
      <c r="AN270" s="856" t="str">
        <f>IF($B270="","",INDEX('All CCC'!AN$7:AN$846,MATCH(WatchList!$B270,'All CCC'!$B$7:$B$846,0)))</f>
        <v/>
      </c>
      <c r="AO270" s="856" t="str">
        <f>IF($B270="","",INDEX('All CCC'!AO$7:AO$846,MATCH(WatchList!$B270,'All CCC'!$B$7:$B$846,0)))</f>
        <v/>
      </c>
      <c r="AP270" s="856" t="str">
        <f>IF($B270="","",INDEX('All CCC'!AP$7:AP$846,MATCH(WatchList!$B270,'All CCC'!$B$7:$B$846,0)))</f>
        <v/>
      </c>
      <c r="AQ270" s="856" t="str">
        <f>IF($B270="","",INDEX('All CCC'!AQ$7:AQ$846,MATCH(WatchList!$B270,'All CCC'!$B$7:$B$846,0)))</f>
        <v/>
      </c>
      <c r="AR270" s="856" t="str">
        <f>IF($B270="","",INDEX('All CCC'!AR$7:AR$846,MATCH(WatchList!$B270,'All CCC'!$B$7:$B$846,0)))</f>
        <v/>
      </c>
      <c r="AS270" s="856" t="str">
        <f>IF($B270="","",INDEX('All CCC'!AS$7:AS$846,MATCH(WatchList!$B270,'All CCC'!$B$7:$B$846,0)))</f>
        <v/>
      </c>
      <c r="AT270" s="856" t="str">
        <f>IF($B270="","",INDEX('All CCC'!AT$7:AT$846,MATCH(WatchList!$B270,'All CCC'!$B$7:$B$846,0)))</f>
        <v/>
      </c>
      <c r="AU270" s="856" t="str">
        <f>IF($B270="","",INDEX('All CCC'!AU$7:AU$846,MATCH(WatchList!$B270,'All CCC'!$B$7:$B$846,0)))</f>
        <v/>
      </c>
      <c r="AV270" s="856" t="str">
        <f>IF($B270="","",INDEX('All CCC'!AV$7:AV$846,MATCH(WatchList!$B270,'All CCC'!$B$7:$B$846,0)))</f>
        <v/>
      </c>
      <c r="AW270" s="856" t="str">
        <f>IF($B270="","",INDEX('All CCC'!AW$7:AW$846,MATCH(WatchList!$B270,'All CCC'!$B$7:$B$846,0)))</f>
        <v/>
      </c>
      <c r="AX270" s="856" t="str">
        <f>IF($B270="","",INDEX('All CCC'!AX$7:AX$846,MATCH(WatchList!$B270,'All CCC'!$B$7:$B$846,0)))</f>
        <v/>
      </c>
      <c r="AY270" s="856" t="str">
        <f>IF($B270="","",INDEX('All CCC'!AY$7:AY$846,MATCH(WatchList!$B270,'All CCC'!$B$7:$B$846,0)))</f>
        <v/>
      </c>
      <c r="AZ270" s="856" t="str">
        <f>IF($B270="","",INDEX('All CCC'!AZ$7:AZ$846,MATCH(WatchList!$B270,'All CCC'!$B$7:$B$846,0)))</f>
        <v/>
      </c>
      <c r="BA270" s="856" t="str">
        <f>IF($B270="","",INDEX('All CCC'!BA$7:BA$846,MATCH(WatchList!$B270,'All CCC'!$B$7:$B$846,0)))</f>
        <v/>
      </c>
      <c r="BB270" s="856" t="str">
        <f>IF($B270="","",INDEX('All CCC'!BB$7:BB$846,MATCH(WatchList!$B270,'All CCC'!$B$7:$B$846,0)))</f>
        <v/>
      </c>
      <c r="BC270" s="856" t="str">
        <f>IF($B270="","",INDEX('All CCC'!BC$7:BC$846,MATCH(WatchList!$B270,'All CCC'!$B$7:$B$846,0)))</f>
        <v/>
      </c>
      <c r="BD270" s="856" t="str">
        <f>IF($B270="","",INDEX('All CCC'!BD$7:BD$846,MATCH(WatchList!$B270,'All CCC'!$B$7:$B$846,0)))</f>
        <v/>
      </c>
      <c r="BE270" s="856" t="str">
        <f>IF($B270="","",INDEX('All CCC'!BE$7:BE$846,MATCH(WatchList!$B270,'All CCC'!$B$7:$B$846,0)))</f>
        <v/>
      </c>
      <c r="BF270" s="856" t="str">
        <f>IF($B270="","",INDEX('All CCC'!BF$7:BF$846,MATCH(WatchList!$B270,'All CCC'!$B$7:$B$846,0)))</f>
        <v/>
      </c>
      <c r="BG270" s="856" t="str">
        <f>IF($B270="","",INDEX('All CCC'!BG$7:BG$846,MATCH(WatchList!$B270,'All CCC'!$B$7:$B$846,0)))</f>
        <v/>
      </c>
    </row>
    <row r="271" spans="1:59" x14ac:dyDescent="0.2">
      <c r="A271" s="550" t="str">
        <f>IF($B271="","",INDEX('All CCC'!A$7:A$846,MATCH(WatchList!$B271,'All CCC'!$B$7:$B$846,0)))</f>
        <v/>
      </c>
      <c r="B271" s="31"/>
      <c r="C271" s="856" t="str">
        <f>IF($B271="","",INDEX('All CCC'!C$7:C$846,MATCH(WatchList!$B271,'All CCC'!$B$7:$B$846,0)))</f>
        <v/>
      </c>
      <c r="D271" s="856" t="str">
        <f>IF($B271="","",INDEX('All CCC'!D$7:D$846,MATCH(WatchList!$B271,'All CCC'!$B$7:$B$846,0)))</f>
        <v/>
      </c>
      <c r="E271" s="856" t="str">
        <f>IF($B271="","",INDEX('All CCC'!E$7:E$846,MATCH(WatchList!$B271,'All CCC'!$B$7:$B$846,0)))</f>
        <v/>
      </c>
      <c r="F271" s="856" t="str">
        <f>IF($B271="","",INDEX('All CCC'!F$7:F$846,MATCH(WatchList!$B271,'All CCC'!$B$7:$B$846,0)))</f>
        <v/>
      </c>
      <c r="G271" s="856" t="str">
        <f>IF($B271="","",INDEX('All CCC'!G$7:G$846,MATCH(WatchList!$B271,'All CCC'!$B$7:$B$846,0)))</f>
        <v/>
      </c>
      <c r="H271" s="856" t="str">
        <f>IF($B271="","",INDEX('All CCC'!H$7:H$846,MATCH(WatchList!$B271,'All CCC'!$B$7:$B$846,0)))</f>
        <v/>
      </c>
      <c r="I271" s="856" t="str">
        <f>IF($B271="","",INDEX('All CCC'!I$7:I$846,MATCH(WatchList!$B271,'All CCC'!$B$7:$B$846,0)))</f>
        <v/>
      </c>
      <c r="J271" s="856" t="str">
        <f>IF($B271="","",INDEX('All CCC'!J$7:J$846,MATCH(WatchList!$B271,'All CCC'!$B$7:$B$846,0)))</f>
        <v/>
      </c>
      <c r="K271" s="856" t="str">
        <f>IF($B271="","",INDEX('All CCC'!K$7:K$846,MATCH(WatchList!$B271,'All CCC'!$B$7:$B$846,0)))</f>
        <v/>
      </c>
      <c r="L271" s="856" t="str">
        <f>IF($B271="","",INDEX('All CCC'!L$7:L$846,MATCH(WatchList!$B271,'All CCC'!$B$7:$B$846,0)))</f>
        <v/>
      </c>
      <c r="M271" s="856" t="str">
        <f>IF($B271="","",INDEX('All CCC'!M$7:M$846,MATCH(WatchList!$B271,'All CCC'!$B$7:$B$846,0)))</f>
        <v/>
      </c>
      <c r="N271" s="856" t="str">
        <f>IF($B271="","",INDEX('All CCC'!N$7:N$846,MATCH(WatchList!$B271,'All CCC'!$B$7:$B$846,0)))</f>
        <v/>
      </c>
      <c r="O271" s="856" t="str">
        <f>IF($B271="","",INDEX('All CCC'!O$7:O$846,MATCH(WatchList!$B271,'All CCC'!$B$7:$B$846,0)))</f>
        <v/>
      </c>
      <c r="P271" s="857" t="str">
        <f>IF($B271="","",INDEX('All CCC'!P$7:P$846,MATCH(WatchList!$B271,'All CCC'!$B$7:$B$846,0)))</f>
        <v/>
      </c>
      <c r="Q271" s="857" t="str">
        <f>IF($B271="","",INDEX('All CCC'!Q$7:Q$846,MATCH(WatchList!$B271,'All CCC'!$B$7:$B$846,0)))</f>
        <v/>
      </c>
      <c r="R271" s="856" t="str">
        <f>IF($B271="","",INDEX('All CCC'!R$7:R$846,MATCH(WatchList!$B271,'All CCC'!$B$7:$B$846,0)))</f>
        <v/>
      </c>
      <c r="S271" s="856" t="str">
        <f>IF($B271="","",INDEX('All CCC'!S$7:S$846,MATCH(WatchList!$B271,'All CCC'!$B$7:$B$846,0)))</f>
        <v/>
      </c>
      <c r="T271" s="856" t="str">
        <f>IF($B271="","",INDEX('All CCC'!T$7:T$846,MATCH(WatchList!$B271,'All CCC'!$B$7:$B$846,0)))</f>
        <v/>
      </c>
      <c r="U271" s="856" t="str">
        <f>IF($B271="","",INDEX('All CCC'!U$7:U$846,MATCH(WatchList!$B271,'All CCC'!$B$7:$B$846,0)))</f>
        <v/>
      </c>
      <c r="V271" s="856" t="str">
        <f>IF($B271="","",INDEX('All CCC'!V$7:V$846,MATCH(WatchList!$B271,'All CCC'!$B$7:$B$846,0)))</f>
        <v/>
      </c>
      <c r="W271" s="856" t="str">
        <f>IF($B271="","",INDEX('All CCC'!W$7:W$846,MATCH(WatchList!$B271,'All CCC'!$B$7:$B$846,0)))</f>
        <v/>
      </c>
      <c r="X271" s="856" t="str">
        <f>IF($B271="","",INDEX('All CCC'!X$7:X$846,MATCH(WatchList!$B271,'All CCC'!$B$7:$B$846,0)))</f>
        <v/>
      </c>
      <c r="Y271" s="856" t="str">
        <f>IF($B271="","",INDEX('All CCC'!Y$7:Y$846,MATCH(WatchList!$B271,'All CCC'!$B$7:$B$846,0)))</f>
        <v/>
      </c>
      <c r="Z271" s="856" t="str">
        <f>IF($B271="","",INDEX('All CCC'!Z$7:Z$846,MATCH(WatchList!$B271,'All CCC'!$B$7:$B$846,0)))</f>
        <v/>
      </c>
      <c r="AA271" s="856" t="str">
        <f>IF($B271="","",INDEX('All CCC'!AA$7:AA$846,MATCH(WatchList!$B271,'All CCC'!$B$7:$B$846,0)))</f>
        <v/>
      </c>
      <c r="AB271" s="856" t="str">
        <f>IF($B271="","",INDEX('All CCC'!AB$7:AB$846,MATCH(WatchList!$B271,'All CCC'!$B$7:$B$846,0)))</f>
        <v/>
      </c>
      <c r="AC271" s="856" t="str">
        <f>IF($B271="","",INDEX('All CCC'!AC$7:AC$846,MATCH(WatchList!$B271,'All CCC'!$B$7:$B$846,0)))</f>
        <v/>
      </c>
      <c r="AD271" s="856" t="str">
        <f>IF($B271="","",INDEX('All CCC'!AD$7:AD$846,MATCH(WatchList!$B271,'All CCC'!$B$7:$B$846,0)))</f>
        <v/>
      </c>
      <c r="AE271" s="856" t="str">
        <f>IF($B271="","",INDEX('All CCC'!AE$7:AE$846,MATCH(WatchList!$B271,'All CCC'!$B$7:$B$846,0)))</f>
        <v/>
      </c>
      <c r="AF271" s="856" t="str">
        <f>IF($B271="","",INDEX('All CCC'!AF$7:AF$846,MATCH(WatchList!$B271,'All CCC'!$B$7:$B$846,0)))</f>
        <v/>
      </c>
      <c r="AG271" s="856" t="str">
        <f>IF($B271="","",INDEX('All CCC'!AG$7:AG$846,MATCH(WatchList!$B271,'All CCC'!$B$7:$B$846,0)))</f>
        <v/>
      </c>
      <c r="AH271" s="856" t="str">
        <f>IF($B271="","",INDEX('All CCC'!AH$7:AH$846,MATCH(WatchList!$B271,'All CCC'!$B$7:$B$846,0)))</f>
        <v/>
      </c>
      <c r="AI271" s="856" t="str">
        <f>IF($B271="","",INDEX('All CCC'!AI$7:AI$846,MATCH(WatchList!$B271,'All CCC'!$B$7:$B$846,0)))</f>
        <v/>
      </c>
      <c r="AJ271" s="856" t="str">
        <f>IF($B271="","",INDEX('All CCC'!AJ$7:AJ$846,MATCH(WatchList!$B271,'All CCC'!$B$7:$B$846,0)))</f>
        <v/>
      </c>
      <c r="AK271" s="856" t="str">
        <f>IF($B271="","",INDEX('All CCC'!AK$7:AK$846,MATCH(WatchList!$B271,'All CCC'!$B$7:$B$846,0)))</f>
        <v/>
      </c>
      <c r="AL271" s="856" t="str">
        <f>IF($B271="","",INDEX('All CCC'!AL$7:AL$846,MATCH(WatchList!$B271,'All CCC'!$B$7:$B$846,0)))</f>
        <v/>
      </c>
      <c r="AM271" s="856" t="str">
        <f>IF($B271="","",INDEX('All CCC'!AM$7:AM$846,MATCH(WatchList!$B271,'All CCC'!$B$7:$B$846,0)))</f>
        <v/>
      </c>
      <c r="AN271" s="856" t="str">
        <f>IF($B271="","",INDEX('All CCC'!AN$7:AN$846,MATCH(WatchList!$B271,'All CCC'!$B$7:$B$846,0)))</f>
        <v/>
      </c>
      <c r="AO271" s="856" t="str">
        <f>IF($B271="","",INDEX('All CCC'!AO$7:AO$846,MATCH(WatchList!$B271,'All CCC'!$B$7:$B$846,0)))</f>
        <v/>
      </c>
      <c r="AP271" s="856" t="str">
        <f>IF($B271="","",INDEX('All CCC'!AP$7:AP$846,MATCH(WatchList!$B271,'All CCC'!$B$7:$B$846,0)))</f>
        <v/>
      </c>
      <c r="AQ271" s="856" t="str">
        <f>IF($B271="","",INDEX('All CCC'!AQ$7:AQ$846,MATCH(WatchList!$B271,'All CCC'!$B$7:$B$846,0)))</f>
        <v/>
      </c>
      <c r="AR271" s="856" t="str">
        <f>IF($B271="","",INDEX('All CCC'!AR$7:AR$846,MATCH(WatchList!$B271,'All CCC'!$B$7:$B$846,0)))</f>
        <v/>
      </c>
      <c r="AS271" s="856" t="str">
        <f>IF($B271="","",INDEX('All CCC'!AS$7:AS$846,MATCH(WatchList!$B271,'All CCC'!$B$7:$B$846,0)))</f>
        <v/>
      </c>
      <c r="AT271" s="856" t="str">
        <f>IF($B271="","",INDEX('All CCC'!AT$7:AT$846,MATCH(WatchList!$B271,'All CCC'!$B$7:$B$846,0)))</f>
        <v/>
      </c>
      <c r="AU271" s="856" t="str">
        <f>IF($B271="","",INDEX('All CCC'!AU$7:AU$846,MATCH(WatchList!$B271,'All CCC'!$B$7:$B$846,0)))</f>
        <v/>
      </c>
      <c r="AV271" s="856" t="str">
        <f>IF($B271="","",INDEX('All CCC'!AV$7:AV$846,MATCH(WatchList!$B271,'All CCC'!$B$7:$B$846,0)))</f>
        <v/>
      </c>
      <c r="AW271" s="856" t="str">
        <f>IF($B271="","",INDEX('All CCC'!AW$7:AW$846,MATCH(WatchList!$B271,'All CCC'!$B$7:$B$846,0)))</f>
        <v/>
      </c>
      <c r="AX271" s="856" t="str">
        <f>IF($B271="","",INDEX('All CCC'!AX$7:AX$846,MATCH(WatchList!$B271,'All CCC'!$B$7:$B$846,0)))</f>
        <v/>
      </c>
      <c r="AY271" s="856" t="str">
        <f>IF($B271="","",INDEX('All CCC'!AY$7:AY$846,MATCH(WatchList!$B271,'All CCC'!$B$7:$B$846,0)))</f>
        <v/>
      </c>
      <c r="AZ271" s="856" t="str">
        <f>IF($B271="","",INDEX('All CCC'!AZ$7:AZ$846,MATCH(WatchList!$B271,'All CCC'!$B$7:$B$846,0)))</f>
        <v/>
      </c>
      <c r="BA271" s="856" t="str">
        <f>IF($B271="","",INDEX('All CCC'!BA$7:BA$846,MATCH(WatchList!$B271,'All CCC'!$B$7:$B$846,0)))</f>
        <v/>
      </c>
      <c r="BB271" s="856" t="str">
        <f>IF($B271="","",INDEX('All CCC'!BB$7:BB$846,MATCH(WatchList!$B271,'All CCC'!$B$7:$B$846,0)))</f>
        <v/>
      </c>
      <c r="BC271" s="856" t="str">
        <f>IF($B271="","",INDEX('All CCC'!BC$7:BC$846,MATCH(WatchList!$B271,'All CCC'!$B$7:$B$846,0)))</f>
        <v/>
      </c>
      <c r="BD271" s="856" t="str">
        <f>IF($B271="","",INDEX('All CCC'!BD$7:BD$846,MATCH(WatchList!$B271,'All CCC'!$B$7:$B$846,0)))</f>
        <v/>
      </c>
      <c r="BE271" s="856" t="str">
        <f>IF($B271="","",INDEX('All CCC'!BE$7:BE$846,MATCH(WatchList!$B271,'All CCC'!$B$7:$B$846,0)))</f>
        <v/>
      </c>
      <c r="BF271" s="856" t="str">
        <f>IF($B271="","",INDEX('All CCC'!BF$7:BF$846,MATCH(WatchList!$B271,'All CCC'!$B$7:$B$846,0)))</f>
        <v/>
      </c>
      <c r="BG271" s="856" t="str">
        <f>IF($B271="","",INDEX('All CCC'!BG$7:BG$846,MATCH(WatchList!$B271,'All CCC'!$B$7:$B$846,0)))</f>
        <v/>
      </c>
    </row>
    <row r="272" spans="1:59" x14ac:dyDescent="0.2">
      <c r="A272" s="550" t="str">
        <f>IF($B272="","",INDEX('All CCC'!A$7:A$846,MATCH(WatchList!$B272,'All CCC'!$B$7:$B$846,0)))</f>
        <v/>
      </c>
      <c r="B272" s="31"/>
      <c r="C272" s="856" t="str">
        <f>IF($B272="","",INDEX('All CCC'!C$7:C$846,MATCH(WatchList!$B272,'All CCC'!$B$7:$B$846,0)))</f>
        <v/>
      </c>
      <c r="D272" s="856" t="str">
        <f>IF($B272="","",INDEX('All CCC'!D$7:D$846,MATCH(WatchList!$B272,'All CCC'!$B$7:$B$846,0)))</f>
        <v/>
      </c>
      <c r="E272" s="856" t="str">
        <f>IF($B272="","",INDEX('All CCC'!E$7:E$846,MATCH(WatchList!$B272,'All CCC'!$B$7:$B$846,0)))</f>
        <v/>
      </c>
      <c r="F272" s="856" t="str">
        <f>IF($B272="","",INDEX('All CCC'!F$7:F$846,MATCH(WatchList!$B272,'All CCC'!$B$7:$B$846,0)))</f>
        <v/>
      </c>
      <c r="G272" s="856" t="str">
        <f>IF($B272="","",INDEX('All CCC'!G$7:G$846,MATCH(WatchList!$B272,'All CCC'!$B$7:$B$846,0)))</f>
        <v/>
      </c>
      <c r="H272" s="856" t="str">
        <f>IF($B272="","",INDEX('All CCC'!H$7:H$846,MATCH(WatchList!$B272,'All CCC'!$B$7:$B$846,0)))</f>
        <v/>
      </c>
      <c r="I272" s="856" t="str">
        <f>IF($B272="","",INDEX('All CCC'!I$7:I$846,MATCH(WatchList!$B272,'All CCC'!$B$7:$B$846,0)))</f>
        <v/>
      </c>
      <c r="J272" s="856" t="str">
        <f>IF($B272="","",INDEX('All CCC'!J$7:J$846,MATCH(WatchList!$B272,'All CCC'!$B$7:$B$846,0)))</f>
        <v/>
      </c>
      <c r="K272" s="856" t="str">
        <f>IF($B272="","",INDEX('All CCC'!K$7:K$846,MATCH(WatchList!$B272,'All CCC'!$B$7:$B$846,0)))</f>
        <v/>
      </c>
      <c r="L272" s="856" t="str">
        <f>IF($B272="","",INDEX('All CCC'!L$7:L$846,MATCH(WatchList!$B272,'All CCC'!$B$7:$B$846,0)))</f>
        <v/>
      </c>
      <c r="M272" s="856" t="str">
        <f>IF($B272="","",INDEX('All CCC'!M$7:M$846,MATCH(WatchList!$B272,'All CCC'!$B$7:$B$846,0)))</f>
        <v/>
      </c>
      <c r="N272" s="856" t="str">
        <f>IF($B272="","",INDEX('All CCC'!N$7:N$846,MATCH(WatchList!$B272,'All CCC'!$B$7:$B$846,0)))</f>
        <v/>
      </c>
      <c r="O272" s="856" t="str">
        <f>IF($B272="","",INDEX('All CCC'!O$7:O$846,MATCH(WatchList!$B272,'All CCC'!$B$7:$B$846,0)))</f>
        <v/>
      </c>
      <c r="P272" s="857" t="str">
        <f>IF($B272="","",INDEX('All CCC'!P$7:P$846,MATCH(WatchList!$B272,'All CCC'!$B$7:$B$846,0)))</f>
        <v/>
      </c>
      <c r="Q272" s="857" t="str">
        <f>IF($B272="","",INDEX('All CCC'!Q$7:Q$846,MATCH(WatchList!$B272,'All CCC'!$B$7:$B$846,0)))</f>
        <v/>
      </c>
      <c r="R272" s="856" t="str">
        <f>IF($B272="","",INDEX('All CCC'!R$7:R$846,MATCH(WatchList!$B272,'All CCC'!$B$7:$B$846,0)))</f>
        <v/>
      </c>
      <c r="S272" s="856" t="str">
        <f>IF($B272="","",INDEX('All CCC'!S$7:S$846,MATCH(WatchList!$B272,'All CCC'!$B$7:$B$846,0)))</f>
        <v/>
      </c>
      <c r="T272" s="856" t="str">
        <f>IF($B272="","",INDEX('All CCC'!T$7:T$846,MATCH(WatchList!$B272,'All CCC'!$B$7:$B$846,0)))</f>
        <v/>
      </c>
      <c r="U272" s="856" t="str">
        <f>IF($B272="","",INDEX('All CCC'!U$7:U$846,MATCH(WatchList!$B272,'All CCC'!$B$7:$B$846,0)))</f>
        <v/>
      </c>
      <c r="V272" s="856" t="str">
        <f>IF($B272="","",INDEX('All CCC'!V$7:V$846,MATCH(WatchList!$B272,'All CCC'!$B$7:$B$846,0)))</f>
        <v/>
      </c>
      <c r="W272" s="856" t="str">
        <f>IF($B272="","",INDEX('All CCC'!W$7:W$846,MATCH(WatchList!$B272,'All CCC'!$B$7:$B$846,0)))</f>
        <v/>
      </c>
      <c r="X272" s="856" t="str">
        <f>IF($B272="","",INDEX('All CCC'!X$7:X$846,MATCH(WatchList!$B272,'All CCC'!$B$7:$B$846,0)))</f>
        <v/>
      </c>
      <c r="Y272" s="856" t="str">
        <f>IF($B272="","",INDEX('All CCC'!Y$7:Y$846,MATCH(WatchList!$B272,'All CCC'!$B$7:$B$846,0)))</f>
        <v/>
      </c>
      <c r="Z272" s="856" t="str">
        <f>IF($B272="","",INDEX('All CCC'!Z$7:Z$846,MATCH(WatchList!$B272,'All CCC'!$B$7:$B$846,0)))</f>
        <v/>
      </c>
      <c r="AA272" s="856" t="str">
        <f>IF($B272="","",INDEX('All CCC'!AA$7:AA$846,MATCH(WatchList!$B272,'All CCC'!$B$7:$B$846,0)))</f>
        <v/>
      </c>
      <c r="AB272" s="856" t="str">
        <f>IF($B272="","",INDEX('All CCC'!AB$7:AB$846,MATCH(WatchList!$B272,'All CCC'!$B$7:$B$846,0)))</f>
        <v/>
      </c>
      <c r="AC272" s="856" t="str">
        <f>IF($B272="","",INDEX('All CCC'!AC$7:AC$846,MATCH(WatchList!$B272,'All CCC'!$B$7:$B$846,0)))</f>
        <v/>
      </c>
      <c r="AD272" s="856" t="str">
        <f>IF($B272="","",INDEX('All CCC'!AD$7:AD$846,MATCH(WatchList!$B272,'All CCC'!$B$7:$B$846,0)))</f>
        <v/>
      </c>
      <c r="AE272" s="856" t="str">
        <f>IF($B272="","",INDEX('All CCC'!AE$7:AE$846,MATCH(WatchList!$B272,'All CCC'!$B$7:$B$846,0)))</f>
        <v/>
      </c>
      <c r="AF272" s="856" t="str">
        <f>IF($B272="","",INDEX('All CCC'!AF$7:AF$846,MATCH(WatchList!$B272,'All CCC'!$B$7:$B$846,0)))</f>
        <v/>
      </c>
      <c r="AG272" s="856" t="str">
        <f>IF($B272="","",INDEX('All CCC'!AG$7:AG$846,MATCH(WatchList!$B272,'All CCC'!$B$7:$B$846,0)))</f>
        <v/>
      </c>
      <c r="AH272" s="856" t="str">
        <f>IF($B272="","",INDEX('All CCC'!AH$7:AH$846,MATCH(WatchList!$B272,'All CCC'!$B$7:$B$846,0)))</f>
        <v/>
      </c>
      <c r="AI272" s="856" t="str">
        <f>IF($B272="","",INDEX('All CCC'!AI$7:AI$846,MATCH(WatchList!$B272,'All CCC'!$B$7:$B$846,0)))</f>
        <v/>
      </c>
      <c r="AJ272" s="856" t="str">
        <f>IF($B272="","",INDEX('All CCC'!AJ$7:AJ$846,MATCH(WatchList!$B272,'All CCC'!$B$7:$B$846,0)))</f>
        <v/>
      </c>
      <c r="AK272" s="856" t="str">
        <f>IF($B272="","",INDEX('All CCC'!AK$7:AK$846,MATCH(WatchList!$B272,'All CCC'!$B$7:$B$846,0)))</f>
        <v/>
      </c>
      <c r="AL272" s="856" t="str">
        <f>IF($B272="","",INDEX('All CCC'!AL$7:AL$846,MATCH(WatchList!$B272,'All CCC'!$B$7:$B$846,0)))</f>
        <v/>
      </c>
      <c r="AM272" s="856" t="str">
        <f>IF($B272="","",INDEX('All CCC'!AM$7:AM$846,MATCH(WatchList!$B272,'All CCC'!$B$7:$B$846,0)))</f>
        <v/>
      </c>
      <c r="AN272" s="856" t="str">
        <f>IF($B272="","",INDEX('All CCC'!AN$7:AN$846,MATCH(WatchList!$B272,'All CCC'!$B$7:$B$846,0)))</f>
        <v/>
      </c>
      <c r="AO272" s="856" t="str">
        <f>IF($B272="","",INDEX('All CCC'!AO$7:AO$846,MATCH(WatchList!$B272,'All CCC'!$B$7:$B$846,0)))</f>
        <v/>
      </c>
      <c r="AP272" s="856" t="str">
        <f>IF($B272="","",INDEX('All CCC'!AP$7:AP$846,MATCH(WatchList!$B272,'All CCC'!$B$7:$B$846,0)))</f>
        <v/>
      </c>
      <c r="AQ272" s="856" t="str">
        <f>IF($B272="","",INDEX('All CCC'!AQ$7:AQ$846,MATCH(WatchList!$B272,'All CCC'!$B$7:$B$846,0)))</f>
        <v/>
      </c>
      <c r="AR272" s="856" t="str">
        <f>IF($B272="","",INDEX('All CCC'!AR$7:AR$846,MATCH(WatchList!$B272,'All CCC'!$B$7:$B$846,0)))</f>
        <v/>
      </c>
      <c r="AS272" s="856" t="str">
        <f>IF($B272="","",INDEX('All CCC'!AS$7:AS$846,MATCH(WatchList!$B272,'All CCC'!$B$7:$B$846,0)))</f>
        <v/>
      </c>
      <c r="AT272" s="856" t="str">
        <f>IF($B272="","",INDEX('All CCC'!AT$7:AT$846,MATCH(WatchList!$B272,'All CCC'!$B$7:$B$846,0)))</f>
        <v/>
      </c>
      <c r="AU272" s="856" t="str">
        <f>IF($B272="","",INDEX('All CCC'!AU$7:AU$846,MATCH(WatchList!$B272,'All CCC'!$B$7:$B$846,0)))</f>
        <v/>
      </c>
      <c r="AV272" s="856" t="str">
        <f>IF($B272="","",INDEX('All CCC'!AV$7:AV$846,MATCH(WatchList!$B272,'All CCC'!$B$7:$B$846,0)))</f>
        <v/>
      </c>
      <c r="AW272" s="856" t="str">
        <f>IF($B272="","",INDEX('All CCC'!AW$7:AW$846,MATCH(WatchList!$B272,'All CCC'!$B$7:$B$846,0)))</f>
        <v/>
      </c>
      <c r="AX272" s="856" t="str">
        <f>IF($B272="","",INDEX('All CCC'!AX$7:AX$846,MATCH(WatchList!$B272,'All CCC'!$B$7:$B$846,0)))</f>
        <v/>
      </c>
      <c r="AY272" s="856" t="str">
        <f>IF($B272="","",INDEX('All CCC'!AY$7:AY$846,MATCH(WatchList!$B272,'All CCC'!$B$7:$B$846,0)))</f>
        <v/>
      </c>
      <c r="AZ272" s="856" t="str">
        <f>IF($B272="","",INDEX('All CCC'!AZ$7:AZ$846,MATCH(WatchList!$B272,'All CCC'!$B$7:$B$846,0)))</f>
        <v/>
      </c>
      <c r="BA272" s="856" t="str">
        <f>IF($B272="","",INDEX('All CCC'!BA$7:BA$846,MATCH(WatchList!$B272,'All CCC'!$B$7:$B$846,0)))</f>
        <v/>
      </c>
      <c r="BB272" s="856" t="str">
        <f>IF($B272="","",INDEX('All CCC'!BB$7:BB$846,MATCH(WatchList!$B272,'All CCC'!$B$7:$B$846,0)))</f>
        <v/>
      </c>
      <c r="BC272" s="856" t="str">
        <f>IF($B272="","",INDEX('All CCC'!BC$7:BC$846,MATCH(WatchList!$B272,'All CCC'!$B$7:$B$846,0)))</f>
        <v/>
      </c>
      <c r="BD272" s="856" t="str">
        <f>IF($B272="","",INDEX('All CCC'!BD$7:BD$846,MATCH(WatchList!$B272,'All CCC'!$B$7:$B$846,0)))</f>
        <v/>
      </c>
      <c r="BE272" s="856" t="str">
        <f>IF($B272="","",INDEX('All CCC'!BE$7:BE$846,MATCH(WatchList!$B272,'All CCC'!$B$7:$B$846,0)))</f>
        <v/>
      </c>
      <c r="BF272" s="856" t="str">
        <f>IF($B272="","",INDEX('All CCC'!BF$7:BF$846,MATCH(WatchList!$B272,'All CCC'!$B$7:$B$846,0)))</f>
        <v/>
      </c>
      <c r="BG272" s="856" t="str">
        <f>IF($B272="","",INDEX('All CCC'!BG$7:BG$846,MATCH(WatchList!$B272,'All CCC'!$B$7:$B$846,0)))</f>
        <v/>
      </c>
    </row>
    <row r="273" spans="1:59" x14ac:dyDescent="0.2">
      <c r="A273" s="550" t="str">
        <f>IF($B273="","",INDEX('All CCC'!A$7:A$846,MATCH(WatchList!$B273,'All CCC'!$B$7:$B$846,0)))</f>
        <v/>
      </c>
      <c r="B273" s="31"/>
      <c r="C273" s="856" t="str">
        <f>IF($B273="","",INDEX('All CCC'!C$7:C$846,MATCH(WatchList!$B273,'All CCC'!$B$7:$B$846,0)))</f>
        <v/>
      </c>
      <c r="D273" s="856" t="str">
        <f>IF($B273="","",INDEX('All CCC'!D$7:D$846,MATCH(WatchList!$B273,'All CCC'!$B$7:$B$846,0)))</f>
        <v/>
      </c>
      <c r="E273" s="856" t="str">
        <f>IF($B273="","",INDEX('All CCC'!E$7:E$846,MATCH(WatchList!$B273,'All CCC'!$B$7:$B$846,0)))</f>
        <v/>
      </c>
      <c r="F273" s="856" t="str">
        <f>IF($B273="","",INDEX('All CCC'!F$7:F$846,MATCH(WatchList!$B273,'All CCC'!$B$7:$B$846,0)))</f>
        <v/>
      </c>
      <c r="G273" s="856" t="str">
        <f>IF($B273="","",INDEX('All CCC'!G$7:G$846,MATCH(WatchList!$B273,'All CCC'!$B$7:$B$846,0)))</f>
        <v/>
      </c>
      <c r="H273" s="856" t="str">
        <f>IF($B273="","",INDEX('All CCC'!H$7:H$846,MATCH(WatchList!$B273,'All CCC'!$B$7:$B$846,0)))</f>
        <v/>
      </c>
      <c r="I273" s="856" t="str">
        <f>IF($B273="","",INDEX('All CCC'!I$7:I$846,MATCH(WatchList!$B273,'All CCC'!$B$7:$B$846,0)))</f>
        <v/>
      </c>
      <c r="J273" s="856" t="str">
        <f>IF($B273="","",INDEX('All CCC'!J$7:J$846,MATCH(WatchList!$B273,'All CCC'!$B$7:$B$846,0)))</f>
        <v/>
      </c>
      <c r="K273" s="856" t="str">
        <f>IF($B273="","",INDEX('All CCC'!K$7:K$846,MATCH(WatchList!$B273,'All CCC'!$B$7:$B$846,0)))</f>
        <v/>
      </c>
      <c r="L273" s="856" t="str">
        <f>IF($B273="","",INDEX('All CCC'!L$7:L$846,MATCH(WatchList!$B273,'All CCC'!$B$7:$B$846,0)))</f>
        <v/>
      </c>
      <c r="M273" s="856" t="str">
        <f>IF($B273="","",INDEX('All CCC'!M$7:M$846,MATCH(WatchList!$B273,'All CCC'!$B$7:$B$846,0)))</f>
        <v/>
      </c>
      <c r="N273" s="856" t="str">
        <f>IF($B273="","",INDEX('All CCC'!N$7:N$846,MATCH(WatchList!$B273,'All CCC'!$B$7:$B$846,0)))</f>
        <v/>
      </c>
      <c r="O273" s="856" t="str">
        <f>IF($B273="","",INDEX('All CCC'!O$7:O$846,MATCH(WatchList!$B273,'All CCC'!$B$7:$B$846,0)))</f>
        <v/>
      </c>
      <c r="P273" s="857" t="str">
        <f>IF($B273="","",INDEX('All CCC'!P$7:P$846,MATCH(WatchList!$B273,'All CCC'!$B$7:$B$846,0)))</f>
        <v/>
      </c>
      <c r="Q273" s="857" t="str">
        <f>IF($B273="","",INDEX('All CCC'!Q$7:Q$846,MATCH(WatchList!$B273,'All CCC'!$B$7:$B$846,0)))</f>
        <v/>
      </c>
      <c r="R273" s="856" t="str">
        <f>IF($B273="","",INDEX('All CCC'!R$7:R$846,MATCH(WatchList!$B273,'All CCC'!$B$7:$B$846,0)))</f>
        <v/>
      </c>
      <c r="S273" s="856" t="str">
        <f>IF($B273="","",INDEX('All CCC'!S$7:S$846,MATCH(WatchList!$B273,'All CCC'!$B$7:$B$846,0)))</f>
        <v/>
      </c>
      <c r="T273" s="856" t="str">
        <f>IF($B273="","",INDEX('All CCC'!T$7:T$846,MATCH(WatchList!$B273,'All CCC'!$B$7:$B$846,0)))</f>
        <v/>
      </c>
      <c r="U273" s="856" t="str">
        <f>IF($B273="","",INDEX('All CCC'!U$7:U$846,MATCH(WatchList!$B273,'All CCC'!$B$7:$B$846,0)))</f>
        <v/>
      </c>
      <c r="V273" s="856" t="str">
        <f>IF($B273="","",INDEX('All CCC'!V$7:V$846,MATCH(WatchList!$B273,'All CCC'!$B$7:$B$846,0)))</f>
        <v/>
      </c>
      <c r="W273" s="856" t="str">
        <f>IF($B273="","",INDEX('All CCC'!W$7:W$846,MATCH(WatchList!$B273,'All CCC'!$B$7:$B$846,0)))</f>
        <v/>
      </c>
      <c r="X273" s="856" t="str">
        <f>IF($B273="","",INDEX('All CCC'!X$7:X$846,MATCH(WatchList!$B273,'All CCC'!$B$7:$B$846,0)))</f>
        <v/>
      </c>
      <c r="Y273" s="856" t="str">
        <f>IF($B273="","",INDEX('All CCC'!Y$7:Y$846,MATCH(WatchList!$B273,'All CCC'!$B$7:$B$846,0)))</f>
        <v/>
      </c>
      <c r="Z273" s="856" t="str">
        <f>IF($B273="","",INDEX('All CCC'!Z$7:Z$846,MATCH(WatchList!$B273,'All CCC'!$B$7:$B$846,0)))</f>
        <v/>
      </c>
      <c r="AA273" s="856" t="str">
        <f>IF($B273="","",INDEX('All CCC'!AA$7:AA$846,MATCH(WatchList!$B273,'All CCC'!$B$7:$B$846,0)))</f>
        <v/>
      </c>
      <c r="AB273" s="856" t="str">
        <f>IF($B273="","",INDEX('All CCC'!AB$7:AB$846,MATCH(WatchList!$B273,'All CCC'!$B$7:$B$846,0)))</f>
        <v/>
      </c>
      <c r="AC273" s="856" t="str">
        <f>IF($B273="","",INDEX('All CCC'!AC$7:AC$846,MATCH(WatchList!$B273,'All CCC'!$B$7:$B$846,0)))</f>
        <v/>
      </c>
      <c r="AD273" s="856" t="str">
        <f>IF($B273="","",INDEX('All CCC'!AD$7:AD$846,MATCH(WatchList!$B273,'All CCC'!$B$7:$B$846,0)))</f>
        <v/>
      </c>
      <c r="AE273" s="856" t="str">
        <f>IF($B273="","",INDEX('All CCC'!AE$7:AE$846,MATCH(WatchList!$B273,'All CCC'!$B$7:$B$846,0)))</f>
        <v/>
      </c>
      <c r="AF273" s="856" t="str">
        <f>IF($B273="","",INDEX('All CCC'!AF$7:AF$846,MATCH(WatchList!$B273,'All CCC'!$B$7:$B$846,0)))</f>
        <v/>
      </c>
      <c r="AG273" s="856" t="str">
        <f>IF($B273="","",INDEX('All CCC'!AG$7:AG$846,MATCH(WatchList!$B273,'All CCC'!$B$7:$B$846,0)))</f>
        <v/>
      </c>
      <c r="AH273" s="856" t="str">
        <f>IF($B273="","",INDEX('All CCC'!AH$7:AH$846,MATCH(WatchList!$B273,'All CCC'!$B$7:$B$846,0)))</f>
        <v/>
      </c>
      <c r="AI273" s="856" t="str">
        <f>IF($B273="","",INDEX('All CCC'!AI$7:AI$846,MATCH(WatchList!$B273,'All CCC'!$B$7:$B$846,0)))</f>
        <v/>
      </c>
      <c r="AJ273" s="856" t="str">
        <f>IF($B273="","",INDEX('All CCC'!AJ$7:AJ$846,MATCH(WatchList!$B273,'All CCC'!$B$7:$B$846,0)))</f>
        <v/>
      </c>
      <c r="AK273" s="856" t="str">
        <f>IF($B273="","",INDEX('All CCC'!AK$7:AK$846,MATCH(WatchList!$B273,'All CCC'!$B$7:$B$846,0)))</f>
        <v/>
      </c>
      <c r="AL273" s="856" t="str">
        <f>IF($B273="","",INDEX('All CCC'!AL$7:AL$846,MATCH(WatchList!$B273,'All CCC'!$B$7:$B$846,0)))</f>
        <v/>
      </c>
      <c r="AM273" s="856" t="str">
        <f>IF($B273="","",INDEX('All CCC'!AM$7:AM$846,MATCH(WatchList!$B273,'All CCC'!$B$7:$B$846,0)))</f>
        <v/>
      </c>
      <c r="AN273" s="856" t="str">
        <f>IF($B273="","",INDEX('All CCC'!AN$7:AN$846,MATCH(WatchList!$B273,'All CCC'!$B$7:$B$846,0)))</f>
        <v/>
      </c>
      <c r="AO273" s="856" t="str">
        <f>IF($B273="","",INDEX('All CCC'!AO$7:AO$846,MATCH(WatchList!$B273,'All CCC'!$B$7:$B$846,0)))</f>
        <v/>
      </c>
      <c r="AP273" s="856" t="str">
        <f>IF($B273="","",INDEX('All CCC'!AP$7:AP$846,MATCH(WatchList!$B273,'All CCC'!$B$7:$B$846,0)))</f>
        <v/>
      </c>
      <c r="AQ273" s="856" t="str">
        <f>IF($B273="","",INDEX('All CCC'!AQ$7:AQ$846,MATCH(WatchList!$B273,'All CCC'!$B$7:$B$846,0)))</f>
        <v/>
      </c>
      <c r="AR273" s="856" t="str">
        <f>IF($B273="","",INDEX('All CCC'!AR$7:AR$846,MATCH(WatchList!$B273,'All CCC'!$B$7:$B$846,0)))</f>
        <v/>
      </c>
      <c r="AS273" s="856" t="str">
        <f>IF($B273="","",INDEX('All CCC'!AS$7:AS$846,MATCH(WatchList!$B273,'All CCC'!$B$7:$B$846,0)))</f>
        <v/>
      </c>
      <c r="AT273" s="856" t="str">
        <f>IF($B273="","",INDEX('All CCC'!AT$7:AT$846,MATCH(WatchList!$B273,'All CCC'!$B$7:$B$846,0)))</f>
        <v/>
      </c>
      <c r="AU273" s="856" t="str">
        <f>IF($B273="","",INDEX('All CCC'!AU$7:AU$846,MATCH(WatchList!$B273,'All CCC'!$B$7:$B$846,0)))</f>
        <v/>
      </c>
      <c r="AV273" s="856" t="str">
        <f>IF($B273="","",INDEX('All CCC'!AV$7:AV$846,MATCH(WatchList!$B273,'All CCC'!$B$7:$B$846,0)))</f>
        <v/>
      </c>
      <c r="AW273" s="856" t="str">
        <f>IF($B273="","",INDEX('All CCC'!AW$7:AW$846,MATCH(WatchList!$B273,'All CCC'!$B$7:$B$846,0)))</f>
        <v/>
      </c>
      <c r="AX273" s="856" t="str">
        <f>IF($B273="","",INDEX('All CCC'!AX$7:AX$846,MATCH(WatchList!$B273,'All CCC'!$B$7:$B$846,0)))</f>
        <v/>
      </c>
      <c r="AY273" s="856" t="str">
        <f>IF($B273="","",INDEX('All CCC'!AY$7:AY$846,MATCH(WatchList!$B273,'All CCC'!$B$7:$B$846,0)))</f>
        <v/>
      </c>
      <c r="AZ273" s="856" t="str">
        <f>IF($B273="","",INDEX('All CCC'!AZ$7:AZ$846,MATCH(WatchList!$B273,'All CCC'!$B$7:$B$846,0)))</f>
        <v/>
      </c>
      <c r="BA273" s="856" t="str">
        <f>IF($B273="","",INDEX('All CCC'!BA$7:BA$846,MATCH(WatchList!$B273,'All CCC'!$B$7:$B$846,0)))</f>
        <v/>
      </c>
      <c r="BB273" s="856" t="str">
        <f>IF($B273="","",INDEX('All CCC'!BB$7:BB$846,MATCH(WatchList!$B273,'All CCC'!$B$7:$B$846,0)))</f>
        <v/>
      </c>
      <c r="BC273" s="856" t="str">
        <f>IF($B273="","",INDEX('All CCC'!BC$7:BC$846,MATCH(WatchList!$B273,'All CCC'!$B$7:$B$846,0)))</f>
        <v/>
      </c>
      <c r="BD273" s="856" t="str">
        <f>IF($B273="","",INDEX('All CCC'!BD$7:BD$846,MATCH(WatchList!$B273,'All CCC'!$B$7:$B$846,0)))</f>
        <v/>
      </c>
      <c r="BE273" s="856" t="str">
        <f>IF($B273="","",INDEX('All CCC'!BE$7:BE$846,MATCH(WatchList!$B273,'All CCC'!$B$7:$B$846,0)))</f>
        <v/>
      </c>
      <c r="BF273" s="856" t="str">
        <f>IF($B273="","",INDEX('All CCC'!BF$7:BF$846,MATCH(WatchList!$B273,'All CCC'!$B$7:$B$846,0)))</f>
        <v/>
      </c>
      <c r="BG273" s="856" t="str">
        <f>IF($B273="","",INDEX('All CCC'!BG$7:BG$846,MATCH(WatchList!$B273,'All CCC'!$B$7:$B$846,0)))</f>
        <v/>
      </c>
    </row>
    <row r="274" spans="1:59" x14ac:dyDescent="0.2">
      <c r="A274" s="550" t="str">
        <f>IF($B274="","",INDEX('All CCC'!A$7:A$846,MATCH(WatchList!$B274,'All CCC'!$B$7:$B$846,0)))</f>
        <v/>
      </c>
      <c r="B274" s="31"/>
      <c r="C274" s="856" t="str">
        <f>IF($B274="","",INDEX('All CCC'!C$7:C$846,MATCH(WatchList!$B274,'All CCC'!$B$7:$B$846,0)))</f>
        <v/>
      </c>
      <c r="D274" s="856" t="str">
        <f>IF($B274="","",INDEX('All CCC'!D$7:D$846,MATCH(WatchList!$B274,'All CCC'!$B$7:$B$846,0)))</f>
        <v/>
      </c>
      <c r="E274" s="856" t="str">
        <f>IF($B274="","",INDEX('All CCC'!E$7:E$846,MATCH(WatchList!$B274,'All CCC'!$B$7:$B$846,0)))</f>
        <v/>
      </c>
      <c r="F274" s="856" t="str">
        <f>IF($B274="","",INDEX('All CCC'!F$7:F$846,MATCH(WatchList!$B274,'All CCC'!$B$7:$B$846,0)))</f>
        <v/>
      </c>
      <c r="G274" s="856" t="str">
        <f>IF($B274="","",INDEX('All CCC'!G$7:G$846,MATCH(WatchList!$B274,'All CCC'!$B$7:$B$846,0)))</f>
        <v/>
      </c>
      <c r="H274" s="856" t="str">
        <f>IF($B274="","",INDEX('All CCC'!H$7:H$846,MATCH(WatchList!$B274,'All CCC'!$B$7:$B$846,0)))</f>
        <v/>
      </c>
      <c r="I274" s="856" t="str">
        <f>IF($B274="","",INDEX('All CCC'!I$7:I$846,MATCH(WatchList!$B274,'All CCC'!$B$7:$B$846,0)))</f>
        <v/>
      </c>
      <c r="J274" s="856" t="str">
        <f>IF($B274="","",INDEX('All CCC'!J$7:J$846,MATCH(WatchList!$B274,'All CCC'!$B$7:$B$846,0)))</f>
        <v/>
      </c>
      <c r="K274" s="856" t="str">
        <f>IF($B274="","",INDEX('All CCC'!K$7:K$846,MATCH(WatchList!$B274,'All CCC'!$B$7:$B$846,0)))</f>
        <v/>
      </c>
      <c r="L274" s="856" t="str">
        <f>IF($B274="","",INDEX('All CCC'!L$7:L$846,MATCH(WatchList!$B274,'All CCC'!$B$7:$B$846,0)))</f>
        <v/>
      </c>
      <c r="M274" s="856" t="str">
        <f>IF($B274="","",INDEX('All CCC'!M$7:M$846,MATCH(WatchList!$B274,'All CCC'!$B$7:$B$846,0)))</f>
        <v/>
      </c>
      <c r="N274" s="856" t="str">
        <f>IF($B274="","",INDEX('All CCC'!N$7:N$846,MATCH(WatchList!$B274,'All CCC'!$B$7:$B$846,0)))</f>
        <v/>
      </c>
      <c r="O274" s="856" t="str">
        <f>IF($B274="","",INDEX('All CCC'!O$7:O$846,MATCH(WatchList!$B274,'All CCC'!$B$7:$B$846,0)))</f>
        <v/>
      </c>
      <c r="P274" s="857" t="str">
        <f>IF($B274="","",INDEX('All CCC'!P$7:P$846,MATCH(WatchList!$B274,'All CCC'!$B$7:$B$846,0)))</f>
        <v/>
      </c>
      <c r="Q274" s="857" t="str">
        <f>IF($B274="","",INDEX('All CCC'!Q$7:Q$846,MATCH(WatchList!$B274,'All CCC'!$B$7:$B$846,0)))</f>
        <v/>
      </c>
      <c r="R274" s="856" t="str">
        <f>IF($B274="","",INDEX('All CCC'!R$7:R$846,MATCH(WatchList!$B274,'All CCC'!$B$7:$B$846,0)))</f>
        <v/>
      </c>
      <c r="S274" s="856" t="str">
        <f>IF($B274="","",INDEX('All CCC'!S$7:S$846,MATCH(WatchList!$B274,'All CCC'!$B$7:$B$846,0)))</f>
        <v/>
      </c>
      <c r="T274" s="856" t="str">
        <f>IF($B274="","",INDEX('All CCC'!T$7:T$846,MATCH(WatchList!$B274,'All CCC'!$B$7:$B$846,0)))</f>
        <v/>
      </c>
      <c r="U274" s="856" t="str">
        <f>IF($B274="","",INDEX('All CCC'!U$7:U$846,MATCH(WatchList!$B274,'All CCC'!$B$7:$B$846,0)))</f>
        <v/>
      </c>
      <c r="V274" s="856" t="str">
        <f>IF($B274="","",INDEX('All CCC'!V$7:V$846,MATCH(WatchList!$B274,'All CCC'!$B$7:$B$846,0)))</f>
        <v/>
      </c>
      <c r="W274" s="856" t="str">
        <f>IF($B274="","",INDEX('All CCC'!W$7:W$846,MATCH(WatchList!$B274,'All CCC'!$B$7:$B$846,0)))</f>
        <v/>
      </c>
      <c r="X274" s="856" t="str">
        <f>IF($B274="","",INDEX('All CCC'!X$7:X$846,MATCH(WatchList!$B274,'All CCC'!$B$7:$B$846,0)))</f>
        <v/>
      </c>
      <c r="Y274" s="856" t="str">
        <f>IF($B274="","",INDEX('All CCC'!Y$7:Y$846,MATCH(WatchList!$B274,'All CCC'!$B$7:$B$846,0)))</f>
        <v/>
      </c>
      <c r="Z274" s="856" t="str">
        <f>IF($B274="","",INDEX('All CCC'!Z$7:Z$846,MATCH(WatchList!$B274,'All CCC'!$B$7:$B$846,0)))</f>
        <v/>
      </c>
      <c r="AA274" s="856" t="str">
        <f>IF($B274="","",INDEX('All CCC'!AA$7:AA$846,MATCH(WatchList!$B274,'All CCC'!$B$7:$B$846,0)))</f>
        <v/>
      </c>
      <c r="AB274" s="856" t="str">
        <f>IF($B274="","",INDEX('All CCC'!AB$7:AB$846,MATCH(WatchList!$B274,'All CCC'!$B$7:$B$846,0)))</f>
        <v/>
      </c>
      <c r="AC274" s="856" t="str">
        <f>IF($B274="","",INDEX('All CCC'!AC$7:AC$846,MATCH(WatchList!$B274,'All CCC'!$B$7:$B$846,0)))</f>
        <v/>
      </c>
      <c r="AD274" s="856" t="str">
        <f>IF($B274="","",INDEX('All CCC'!AD$7:AD$846,MATCH(WatchList!$B274,'All CCC'!$B$7:$B$846,0)))</f>
        <v/>
      </c>
      <c r="AE274" s="856" t="str">
        <f>IF($B274="","",INDEX('All CCC'!AE$7:AE$846,MATCH(WatchList!$B274,'All CCC'!$B$7:$B$846,0)))</f>
        <v/>
      </c>
      <c r="AF274" s="856" t="str">
        <f>IF($B274="","",INDEX('All CCC'!AF$7:AF$846,MATCH(WatchList!$B274,'All CCC'!$B$7:$B$846,0)))</f>
        <v/>
      </c>
      <c r="AG274" s="856" t="str">
        <f>IF($B274="","",INDEX('All CCC'!AG$7:AG$846,MATCH(WatchList!$B274,'All CCC'!$B$7:$B$846,0)))</f>
        <v/>
      </c>
      <c r="AH274" s="856" t="str">
        <f>IF($B274="","",INDEX('All CCC'!AH$7:AH$846,MATCH(WatchList!$B274,'All CCC'!$B$7:$B$846,0)))</f>
        <v/>
      </c>
      <c r="AI274" s="856" t="str">
        <f>IF($B274="","",INDEX('All CCC'!AI$7:AI$846,MATCH(WatchList!$B274,'All CCC'!$B$7:$B$846,0)))</f>
        <v/>
      </c>
      <c r="AJ274" s="856" t="str">
        <f>IF($B274="","",INDEX('All CCC'!AJ$7:AJ$846,MATCH(WatchList!$B274,'All CCC'!$B$7:$B$846,0)))</f>
        <v/>
      </c>
      <c r="AK274" s="856" t="str">
        <f>IF($B274="","",INDEX('All CCC'!AK$7:AK$846,MATCH(WatchList!$B274,'All CCC'!$B$7:$B$846,0)))</f>
        <v/>
      </c>
      <c r="AL274" s="856" t="str">
        <f>IF($B274="","",INDEX('All CCC'!AL$7:AL$846,MATCH(WatchList!$B274,'All CCC'!$B$7:$B$846,0)))</f>
        <v/>
      </c>
      <c r="AM274" s="856" t="str">
        <f>IF($B274="","",INDEX('All CCC'!AM$7:AM$846,MATCH(WatchList!$B274,'All CCC'!$B$7:$B$846,0)))</f>
        <v/>
      </c>
      <c r="AN274" s="856" t="str">
        <f>IF($B274="","",INDEX('All CCC'!AN$7:AN$846,MATCH(WatchList!$B274,'All CCC'!$B$7:$B$846,0)))</f>
        <v/>
      </c>
      <c r="AO274" s="856" t="str">
        <f>IF($B274="","",INDEX('All CCC'!AO$7:AO$846,MATCH(WatchList!$B274,'All CCC'!$B$7:$B$846,0)))</f>
        <v/>
      </c>
      <c r="AP274" s="856" t="str">
        <f>IF($B274="","",INDEX('All CCC'!AP$7:AP$846,MATCH(WatchList!$B274,'All CCC'!$B$7:$B$846,0)))</f>
        <v/>
      </c>
      <c r="AQ274" s="856" t="str">
        <f>IF($B274="","",INDEX('All CCC'!AQ$7:AQ$846,MATCH(WatchList!$B274,'All CCC'!$B$7:$B$846,0)))</f>
        <v/>
      </c>
      <c r="AR274" s="856" t="str">
        <f>IF($B274="","",INDEX('All CCC'!AR$7:AR$846,MATCH(WatchList!$B274,'All CCC'!$B$7:$B$846,0)))</f>
        <v/>
      </c>
      <c r="AS274" s="856" t="str">
        <f>IF($B274="","",INDEX('All CCC'!AS$7:AS$846,MATCH(WatchList!$B274,'All CCC'!$B$7:$B$846,0)))</f>
        <v/>
      </c>
      <c r="AT274" s="856" t="str">
        <f>IF($B274="","",INDEX('All CCC'!AT$7:AT$846,MATCH(WatchList!$B274,'All CCC'!$B$7:$B$846,0)))</f>
        <v/>
      </c>
      <c r="AU274" s="856" t="str">
        <f>IF($B274="","",INDEX('All CCC'!AU$7:AU$846,MATCH(WatchList!$B274,'All CCC'!$B$7:$B$846,0)))</f>
        <v/>
      </c>
      <c r="AV274" s="856" t="str">
        <f>IF($B274="","",INDEX('All CCC'!AV$7:AV$846,MATCH(WatchList!$B274,'All CCC'!$B$7:$B$846,0)))</f>
        <v/>
      </c>
      <c r="AW274" s="856" t="str">
        <f>IF($B274="","",INDEX('All CCC'!AW$7:AW$846,MATCH(WatchList!$B274,'All CCC'!$B$7:$B$846,0)))</f>
        <v/>
      </c>
      <c r="AX274" s="856" t="str">
        <f>IF($B274="","",INDEX('All CCC'!AX$7:AX$846,MATCH(WatchList!$B274,'All CCC'!$B$7:$B$846,0)))</f>
        <v/>
      </c>
      <c r="AY274" s="856" t="str">
        <f>IF($B274="","",INDEX('All CCC'!AY$7:AY$846,MATCH(WatchList!$B274,'All CCC'!$B$7:$B$846,0)))</f>
        <v/>
      </c>
      <c r="AZ274" s="856" t="str">
        <f>IF($B274="","",INDEX('All CCC'!AZ$7:AZ$846,MATCH(WatchList!$B274,'All CCC'!$B$7:$B$846,0)))</f>
        <v/>
      </c>
      <c r="BA274" s="856" t="str">
        <f>IF($B274="","",INDEX('All CCC'!BA$7:BA$846,MATCH(WatchList!$B274,'All CCC'!$B$7:$B$846,0)))</f>
        <v/>
      </c>
      <c r="BB274" s="856" t="str">
        <f>IF($B274="","",INDEX('All CCC'!BB$7:BB$846,MATCH(WatchList!$B274,'All CCC'!$B$7:$B$846,0)))</f>
        <v/>
      </c>
      <c r="BC274" s="856" t="str">
        <f>IF($B274="","",INDEX('All CCC'!BC$7:BC$846,MATCH(WatchList!$B274,'All CCC'!$B$7:$B$846,0)))</f>
        <v/>
      </c>
      <c r="BD274" s="856" t="str">
        <f>IF($B274="","",INDEX('All CCC'!BD$7:BD$846,MATCH(WatchList!$B274,'All CCC'!$B$7:$B$846,0)))</f>
        <v/>
      </c>
      <c r="BE274" s="856" t="str">
        <f>IF($B274="","",INDEX('All CCC'!BE$7:BE$846,MATCH(WatchList!$B274,'All CCC'!$B$7:$B$846,0)))</f>
        <v/>
      </c>
      <c r="BF274" s="856" t="str">
        <f>IF($B274="","",INDEX('All CCC'!BF$7:BF$846,MATCH(WatchList!$B274,'All CCC'!$B$7:$B$846,0)))</f>
        <v/>
      </c>
      <c r="BG274" s="856" t="str">
        <f>IF($B274="","",INDEX('All CCC'!BG$7:BG$846,MATCH(WatchList!$B274,'All CCC'!$B$7:$B$846,0)))</f>
        <v/>
      </c>
    </row>
    <row r="275" spans="1:59" x14ac:dyDescent="0.2">
      <c r="A275" s="550" t="str">
        <f>IF($B275="","",INDEX('All CCC'!A$7:A$846,MATCH(WatchList!$B275,'All CCC'!$B$7:$B$846,0)))</f>
        <v/>
      </c>
      <c r="B275" s="31"/>
      <c r="C275" s="856" t="str">
        <f>IF($B275="","",INDEX('All CCC'!C$7:C$846,MATCH(WatchList!$B275,'All CCC'!$B$7:$B$846,0)))</f>
        <v/>
      </c>
      <c r="D275" s="856" t="str">
        <f>IF($B275="","",INDEX('All CCC'!D$7:D$846,MATCH(WatchList!$B275,'All CCC'!$B$7:$B$846,0)))</f>
        <v/>
      </c>
      <c r="E275" s="856" t="str">
        <f>IF($B275="","",INDEX('All CCC'!E$7:E$846,MATCH(WatchList!$B275,'All CCC'!$B$7:$B$846,0)))</f>
        <v/>
      </c>
      <c r="F275" s="856" t="str">
        <f>IF($B275="","",INDEX('All CCC'!F$7:F$846,MATCH(WatchList!$B275,'All CCC'!$B$7:$B$846,0)))</f>
        <v/>
      </c>
      <c r="G275" s="856" t="str">
        <f>IF($B275="","",INDEX('All CCC'!G$7:G$846,MATCH(WatchList!$B275,'All CCC'!$B$7:$B$846,0)))</f>
        <v/>
      </c>
      <c r="H275" s="856" t="str">
        <f>IF($B275="","",INDEX('All CCC'!H$7:H$846,MATCH(WatchList!$B275,'All CCC'!$B$7:$B$846,0)))</f>
        <v/>
      </c>
      <c r="I275" s="856" t="str">
        <f>IF($B275="","",INDEX('All CCC'!I$7:I$846,MATCH(WatchList!$B275,'All CCC'!$B$7:$B$846,0)))</f>
        <v/>
      </c>
      <c r="J275" s="856" t="str">
        <f>IF($B275="","",INDEX('All CCC'!J$7:J$846,MATCH(WatchList!$B275,'All CCC'!$B$7:$B$846,0)))</f>
        <v/>
      </c>
      <c r="K275" s="856" t="str">
        <f>IF($B275="","",INDEX('All CCC'!K$7:K$846,MATCH(WatchList!$B275,'All CCC'!$B$7:$B$846,0)))</f>
        <v/>
      </c>
      <c r="L275" s="856" t="str">
        <f>IF($B275="","",INDEX('All CCC'!L$7:L$846,MATCH(WatchList!$B275,'All CCC'!$B$7:$B$846,0)))</f>
        <v/>
      </c>
      <c r="M275" s="856" t="str">
        <f>IF($B275="","",INDEX('All CCC'!M$7:M$846,MATCH(WatchList!$B275,'All CCC'!$B$7:$B$846,0)))</f>
        <v/>
      </c>
      <c r="N275" s="856" t="str">
        <f>IF($B275="","",INDEX('All CCC'!N$7:N$846,MATCH(WatchList!$B275,'All CCC'!$B$7:$B$846,0)))</f>
        <v/>
      </c>
      <c r="O275" s="856" t="str">
        <f>IF($B275="","",INDEX('All CCC'!O$7:O$846,MATCH(WatchList!$B275,'All CCC'!$B$7:$B$846,0)))</f>
        <v/>
      </c>
      <c r="P275" s="857" t="str">
        <f>IF($B275="","",INDEX('All CCC'!P$7:P$846,MATCH(WatchList!$B275,'All CCC'!$B$7:$B$846,0)))</f>
        <v/>
      </c>
      <c r="Q275" s="857" t="str">
        <f>IF($B275="","",INDEX('All CCC'!Q$7:Q$846,MATCH(WatchList!$B275,'All CCC'!$B$7:$B$846,0)))</f>
        <v/>
      </c>
      <c r="R275" s="856" t="str">
        <f>IF($B275="","",INDEX('All CCC'!R$7:R$846,MATCH(WatchList!$B275,'All CCC'!$B$7:$B$846,0)))</f>
        <v/>
      </c>
      <c r="S275" s="856" t="str">
        <f>IF($B275="","",INDEX('All CCC'!S$7:S$846,MATCH(WatchList!$B275,'All CCC'!$B$7:$B$846,0)))</f>
        <v/>
      </c>
      <c r="T275" s="856" t="str">
        <f>IF($B275="","",INDEX('All CCC'!T$7:T$846,MATCH(WatchList!$B275,'All CCC'!$B$7:$B$846,0)))</f>
        <v/>
      </c>
      <c r="U275" s="856" t="str">
        <f>IF($B275="","",INDEX('All CCC'!U$7:U$846,MATCH(WatchList!$B275,'All CCC'!$B$7:$B$846,0)))</f>
        <v/>
      </c>
      <c r="V275" s="856" t="str">
        <f>IF($B275="","",INDEX('All CCC'!V$7:V$846,MATCH(WatchList!$B275,'All CCC'!$B$7:$B$846,0)))</f>
        <v/>
      </c>
      <c r="W275" s="856" t="str">
        <f>IF($B275="","",INDEX('All CCC'!W$7:W$846,MATCH(WatchList!$B275,'All CCC'!$B$7:$B$846,0)))</f>
        <v/>
      </c>
      <c r="X275" s="856" t="str">
        <f>IF($B275="","",INDEX('All CCC'!X$7:X$846,MATCH(WatchList!$B275,'All CCC'!$B$7:$B$846,0)))</f>
        <v/>
      </c>
      <c r="Y275" s="856" t="str">
        <f>IF($B275="","",INDEX('All CCC'!Y$7:Y$846,MATCH(WatchList!$B275,'All CCC'!$B$7:$B$846,0)))</f>
        <v/>
      </c>
      <c r="Z275" s="856" t="str">
        <f>IF($B275="","",INDEX('All CCC'!Z$7:Z$846,MATCH(WatchList!$B275,'All CCC'!$B$7:$B$846,0)))</f>
        <v/>
      </c>
      <c r="AA275" s="856" t="str">
        <f>IF($B275="","",INDEX('All CCC'!AA$7:AA$846,MATCH(WatchList!$B275,'All CCC'!$B$7:$B$846,0)))</f>
        <v/>
      </c>
      <c r="AB275" s="856" t="str">
        <f>IF($B275="","",INDEX('All CCC'!AB$7:AB$846,MATCH(WatchList!$B275,'All CCC'!$B$7:$B$846,0)))</f>
        <v/>
      </c>
      <c r="AC275" s="856" t="str">
        <f>IF($B275="","",INDEX('All CCC'!AC$7:AC$846,MATCH(WatchList!$B275,'All CCC'!$B$7:$B$846,0)))</f>
        <v/>
      </c>
      <c r="AD275" s="856" t="str">
        <f>IF($B275="","",INDEX('All CCC'!AD$7:AD$846,MATCH(WatchList!$B275,'All CCC'!$B$7:$B$846,0)))</f>
        <v/>
      </c>
      <c r="AE275" s="856" t="str">
        <f>IF($B275="","",INDEX('All CCC'!AE$7:AE$846,MATCH(WatchList!$B275,'All CCC'!$B$7:$B$846,0)))</f>
        <v/>
      </c>
      <c r="AF275" s="856" t="str">
        <f>IF($B275="","",INDEX('All CCC'!AF$7:AF$846,MATCH(WatchList!$B275,'All CCC'!$B$7:$B$846,0)))</f>
        <v/>
      </c>
      <c r="AG275" s="856" t="str">
        <f>IF($B275="","",INDEX('All CCC'!AG$7:AG$846,MATCH(WatchList!$B275,'All CCC'!$B$7:$B$846,0)))</f>
        <v/>
      </c>
      <c r="AH275" s="856" t="str">
        <f>IF($B275="","",INDEX('All CCC'!AH$7:AH$846,MATCH(WatchList!$B275,'All CCC'!$B$7:$B$846,0)))</f>
        <v/>
      </c>
      <c r="AI275" s="856" t="str">
        <f>IF($B275="","",INDEX('All CCC'!AI$7:AI$846,MATCH(WatchList!$B275,'All CCC'!$B$7:$B$846,0)))</f>
        <v/>
      </c>
      <c r="AJ275" s="856" t="str">
        <f>IF($B275="","",INDEX('All CCC'!AJ$7:AJ$846,MATCH(WatchList!$B275,'All CCC'!$B$7:$B$846,0)))</f>
        <v/>
      </c>
      <c r="AK275" s="856" t="str">
        <f>IF($B275="","",INDEX('All CCC'!AK$7:AK$846,MATCH(WatchList!$B275,'All CCC'!$B$7:$B$846,0)))</f>
        <v/>
      </c>
      <c r="AL275" s="856" t="str">
        <f>IF($B275="","",INDEX('All CCC'!AL$7:AL$846,MATCH(WatchList!$B275,'All CCC'!$B$7:$B$846,0)))</f>
        <v/>
      </c>
      <c r="AM275" s="856" t="str">
        <f>IF($B275="","",INDEX('All CCC'!AM$7:AM$846,MATCH(WatchList!$B275,'All CCC'!$B$7:$B$846,0)))</f>
        <v/>
      </c>
      <c r="AN275" s="856" t="str">
        <f>IF($B275="","",INDEX('All CCC'!AN$7:AN$846,MATCH(WatchList!$B275,'All CCC'!$B$7:$B$846,0)))</f>
        <v/>
      </c>
      <c r="AO275" s="856" t="str">
        <f>IF($B275="","",INDEX('All CCC'!AO$7:AO$846,MATCH(WatchList!$B275,'All CCC'!$B$7:$B$846,0)))</f>
        <v/>
      </c>
      <c r="AP275" s="856" t="str">
        <f>IF($B275="","",INDEX('All CCC'!AP$7:AP$846,MATCH(WatchList!$B275,'All CCC'!$B$7:$B$846,0)))</f>
        <v/>
      </c>
      <c r="AQ275" s="856" t="str">
        <f>IF($B275="","",INDEX('All CCC'!AQ$7:AQ$846,MATCH(WatchList!$B275,'All CCC'!$B$7:$B$846,0)))</f>
        <v/>
      </c>
      <c r="AR275" s="856" t="str">
        <f>IF($B275="","",INDEX('All CCC'!AR$7:AR$846,MATCH(WatchList!$B275,'All CCC'!$B$7:$B$846,0)))</f>
        <v/>
      </c>
      <c r="AS275" s="856" t="str">
        <f>IF($B275="","",INDEX('All CCC'!AS$7:AS$846,MATCH(WatchList!$B275,'All CCC'!$B$7:$B$846,0)))</f>
        <v/>
      </c>
      <c r="AT275" s="856" t="str">
        <f>IF($B275="","",INDEX('All CCC'!AT$7:AT$846,MATCH(WatchList!$B275,'All CCC'!$B$7:$B$846,0)))</f>
        <v/>
      </c>
      <c r="AU275" s="856" t="str">
        <f>IF($B275="","",INDEX('All CCC'!AU$7:AU$846,MATCH(WatchList!$B275,'All CCC'!$B$7:$B$846,0)))</f>
        <v/>
      </c>
      <c r="AV275" s="856" t="str">
        <f>IF($B275="","",INDEX('All CCC'!AV$7:AV$846,MATCH(WatchList!$B275,'All CCC'!$B$7:$B$846,0)))</f>
        <v/>
      </c>
      <c r="AW275" s="856" t="str">
        <f>IF($B275="","",INDEX('All CCC'!AW$7:AW$846,MATCH(WatchList!$B275,'All CCC'!$B$7:$B$846,0)))</f>
        <v/>
      </c>
      <c r="AX275" s="856" t="str">
        <f>IF($B275="","",INDEX('All CCC'!AX$7:AX$846,MATCH(WatchList!$B275,'All CCC'!$B$7:$B$846,0)))</f>
        <v/>
      </c>
      <c r="AY275" s="856" t="str">
        <f>IF($B275="","",INDEX('All CCC'!AY$7:AY$846,MATCH(WatchList!$B275,'All CCC'!$B$7:$B$846,0)))</f>
        <v/>
      </c>
      <c r="AZ275" s="856" t="str">
        <f>IF($B275="","",INDEX('All CCC'!AZ$7:AZ$846,MATCH(WatchList!$B275,'All CCC'!$B$7:$B$846,0)))</f>
        <v/>
      </c>
      <c r="BA275" s="856" t="str">
        <f>IF($B275="","",INDEX('All CCC'!BA$7:BA$846,MATCH(WatchList!$B275,'All CCC'!$B$7:$B$846,0)))</f>
        <v/>
      </c>
      <c r="BB275" s="856" t="str">
        <f>IF($B275="","",INDEX('All CCC'!BB$7:BB$846,MATCH(WatchList!$B275,'All CCC'!$B$7:$B$846,0)))</f>
        <v/>
      </c>
      <c r="BC275" s="856" t="str">
        <f>IF($B275="","",INDEX('All CCC'!BC$7:BC$846,MATCH(WatchList!$B275,'All CCC'!$B$7:$B$846,0)))</f>
        <v/>
      </c>
      <c r="BD275" s="856" t="str">
        <f>IF($B275="","",INDEX('All CCC'!BD$7:BD$846,MATCH(WatchList!$B275,'All CCC'!$B$7:$B$846,0)))</f>
        <v/>
      </c>
      <c r="BE275" s="856" t="str">
        <f>IF($B275="","",INDEX('All CCC'!BE$7:BE$846,MATCH(WatchList!$B275,'All CCC'!$B$7:$B$846,0)))</f>
        <v/>
      </c>
      <c r="BF275" s="856" t="str">
        <f>IF($B275="","",INDEX('All CCC'!BF$7:BF$846,MATCH(WatchList!$B275,'All CCC'!$B$7:$B$846,0)))</f>
        <v/>
      </c>
      <c r="BG275" s="856" t="str">
        <f>IF($B275="","",INDEX('All CCC'!BG$7:BG$846,MATCH(WatchList!$B275,'All CCC'!$B$7:$B$846,0)))</f>
        <v/>
      </c>
    </row>
    <row r="276" spans="1:59" x14ac:dyDescent="0.2">
      <c r="A276" s="550" t="str">
        <f>IF($B276="","",INDEX('All CCC'!A$7:A$846,MATCH(WatchList!$B276,'All CCC'!$B$7:$B$846,0)))</f>
        <v/>
      </c>
      <c r="B276" s="31"/>
      <c r="C276" s="856" t="str">
        <f>IF($B276="","",INDEX('All CCC'!C$7:C$846,MATCH(WatchList!$B276,'All CCC'!$B$7:$B$846,0)))</f>
        <v/>
      </c>
      <c r="D276" s="856" t="str">
        <f>IF($B276="","",INDEX('All CCC'!D$7:D$846,MATCH(WatchList!$B276,'All CCC'!$B$7:$B$846,0)))</f>
        <v/>
      </c>
      <c r="E276" s="856" t="str">
        <f>IF($B276="","",INDEX('All CCC'!E$7:E$846,MATCH(WatchList!$B276,'All CCC'!$B$7:$B$846,0)))</f>
        <v/>
      </c>
      <c r="F276" s="856" t="str">
        <f>IF($B276="","",INDEX('All CCC'!F$7:F$846,MATCH(WatchList!$B276,'All CCC'!$B$7:$B$846,0)))</f>
        <v/>
      </c>
      <c r="G276" s="856" t="str">
        <f>IF($B276="","",INDEX('All CCC'!G$7:G$846,MATCH(WatchList!$B276,'All CCC'!$B$7:$B$846,0)))</f>
        <v/>
      </c>
      <c r="H276" s="856" t="str">
        <f>IF($B276="","",INDEX('All CCC'!H$7:H$846,MATCH(WatchList!$B276,'All CCC'!$B$7:$B$846,0)))</f>
        <v/>
      </c>
      <c r="I276" s="856" t="str">
        <f>IF($B276="","",INDEX('All CCC'!I$7:I$846,MATCH(WatchList!$B276,'All CCC'!$B$7:$B$846,0)))</f>
        <v/>
      </c>
      <c r="J276" s="856" t="str">
        <f>IF($B276="","",INDEX('All CCC'!J$7:J$846,MATCH(WatchList!$B276,'All CCC'!$B$7:$B$846,0)))</f>
        <v/>
      </c>
      <c r="K276" s="856" t="str">
        <f>IF($B276="","",INDEX('All CCC'!K$7:K$846,MATCH(WatchList!$B276,'All CCC'!$B$7:$B$846,0)))</f>
        <v/>
      </c>
      <c r="L276" s="856" t="str">
        <f>IF($B276="","",INDEX('All CCC'!L$7:L$846,MATCH(WatchList!$B276,'All CCC'!$B$7:$B$846,0)))</f>
        <v/>
      </c>
      <c r="M276" s="856" t="str">
        <f>IF($B276="","",INDEX('All CCC'!M$7:M$846,MATCH(WatchList!$B276,'All CCC'!$B$7:$B$846,0)))</f>
        <v/>
      </c>
      <c r="N276" s="856" t="str">
        <f>IF($B276="","",INDEX('All CCC'!N$7:N$846,MATCH(WatchList!$B276,'All CCC'!$B$7:$B$846,0)))</f>
        <v/>
      </c>
      <c r="O276" s="856" t="str">
        <f>IF($B276="","",INDEX('All CCC'!O$7:O$846,MATCH(WatchList!$B276,'All CCC'!$B$7:$B$846,0)))</f>
        <v/>
      </c>
      <c r="P276" s="857" t="str">
        <f>IF($B276="","",INDEX('All CCC'!P$7:P$846,MATCH(WatchList!$B276,'All CCC'!$B$7:$B$846,0)))</f>
        <v/>
      </c>
      <c r="Q276" s="857" t="str">
        <f>IF($B276="","",INDEX('All CCC'!Q$7:Q$846,MATCH(WatchList!$B276,'All CCC'!$B$7:$B$846,0)))</f>
        <v/>
      </c>
      <c r="R276" s="856" t="str">
        <f>IF($B276="","",INDEX('All CCC'!R$7:R$846,MATCH(WatchList!$B276,'All CCC'!$B$7:$B$846,0)))</f>
        <v/>
      </c>
      <c r="S276" s="856" t="str">
        <f>IF($B276="","",INDEX('All CCC'!S$7:S$846,MATCH(WatchList!$B276,'All CCC'!$B$7:$B$846,0)))</f>
        <v/>
      </c>
      <c r="T276" s="856" t="str">
        <f>IF($B276="","",INDEX('All CCC'!T$7:T$846,MATCH(WatchList!$B276,'All CCC'!$B$7:$B$846,0)))</f>
        <v/>
      </c>
      <c r="U276" s="856" t="str">
        <f>IF($B276="","",INDEX('All CCC'!U$7:U$846,MATCH(WatchList!$B276,'All CCC'!$B$7:$B$846,0)))</f>
        <v/>
      </c>
      <c r="V276" s="856" t="str">
        <f>IF($B276="","",INDEX('All CCC'!V$7:V$846,MATCH(WatchList!$B276,'All CCC'!$B$7:$B$846,0)))</f>
        <v/>
      </c>
      <c r="W276" s="856" t="str">
        <f>IF($B276="","",INDEX('All CCC'!W$7:W$846,MATCH(WatchList!$B276,'All CCC'!$B$7:$B$846,0)))</f>
        <v/>
      </c>
      <c r="X276" s="856" t="str">
        <f>IF($B276="","",INDEX('All CCC'!X$7:X$846,MATCH(WatchList!$B276,'All CCC'!$B$7:$B$846,0)))</f>
        <v/>
      </c>
      <c r="Y276" s="856" t="str">
        <f>IF($B276="","",INDEX('All CCC'!Y$7:Y$846,MATCH(WatchList!$B276,'All CCC'!$B$7:$B$846,0)))</f>
        <v/>
      </c>
      <c r="Z276" s="856" t="str">
        <f>IF($B276="","",INDEX('All CCC'!Z$7:Z$846,MATCH(WatchList!$B276,'All CCC'!$B$7:$B$846,0)))</f>
        <v/>
      </c>
      <c r="AA276" s="856" t="str">
        <f>IF($B276="","",INDEX('All CCC'!AA$7:AA$846,MATCH(WatchList!$B276,'All CCC'!$B$7:$B$846,0)))</f>
        <v/>
      </c>
      <c r="AB276" s="856" t="str">
        <f>IF($B276="","",INDEX('All CCC'!AB$7:AB$846,MATCH(WatchList!$B276,'All CCC'!$B$7:$B$846,0)))</f>
        <v/>
      </c>
      <c r="AC276" s="856" t="str">
        <f>IF($B276="","",INDEX('All CCC'!AC$7:AC$846,MATCH(WatchList!$B276,'All CCC'!$B$7:$B$846,0)))</f>
        <v/>
      </c>
      <c r="AD276" s="856" t="str">
        <f>IF($B276="","",INDEX('All CCC'!AD$7:AD$846,MATCH(WatchList!$B276,'All CCC'!$B$7:$B$846,0)))</f>
        <v/>
      </c>
      <c r="AE276" s="856" t="str">
        <f>IF($B276="","",INDEX('All CCC'!AE$7:AE$846,MATCH(WatchList!$B276,'All CCC'!$B$7:$B$846,0)))</f>
        <v/>
      </c>
      <c r="AF276" s="856" t="str">
        <f>IF($B276="","",INDEX('All CCC'!AF$7:AF$846,MATCH(WatchList!$B276,'All CCC'!$B$7:$B$846,0)))</f>
        <v/>
      </c>
      <c r="AG276" s="856" t="str">
        <f>IF($B276="","",INDEX('All CCC'!AG$7:AG$846,MATCH(WatchList!$B276,'All CCC'!$B$7:$B$846,0)))</f>
        <v/>
      </c>
      <c r="AH276" s="856" t="str">
        <f>IF($B276="","",INDEX('All CCC'!AH$7:AH$846,MATCH(WatchList!$B276,'All CCC'!$B$7:$B$846,0)))</f>
        <v/>
      </c>
      <c r="AI276" s="856" t="str">
        <f>IF($B276="","",INDEX('All CCC'!AI$7:AI$846,MATCH(WatchList!$B276,'All CCC'!$B$7:$B$846,0)))</f>
        <v/>
      </c>
      <c r="AJ276" s="856" t="str">
        <f>IF($B276="","",INDEX('All CCC'!AJ$7:AJ$846,MATCH(WatchList!$B276,'All CCC'!$B$7:$B$846,0)))</f>
        <v/>
      </c>
      <c r="AK276" s="856" t="str">
        <f>IF($B276="","",INDEX('All CCC'!AK$7:AK$846,MATCH(WatchList!$B276,'All CCC'!$B$7:$B$846,0)))</f>
        <v/>
      </c>
      <c r="AL276" s="856" t="str">
        <f>IF($B276="","",INDEX('All CCC'!AL$7:AL$846,MATCH(WatchList!$B276,'All CCC'!$B$7:$B$846,0)))</f>
        <v/>
      </c>
      <c r="AM276" s="856" t="str">
        <f>IF($B276="","",INDEX('All CCC'!AM$7:AM$846,MATCH(WatchList!$B276,'All CCC'!$B$7:$B$846,0)))</f>
        <v/>
      </c>
      <c r="AN276" s="856" t="str">
        <f>IF($B276="","",INDEX('All CCC'!AN$7:AN$846,MATCH(WatchList!$B276,'All CCC'!$B$7:$B$846,0)))</f>
        <v/>
      </c>
      <c r="AO276" s="856" t="str">
        <f>IF($B276="","",INDEX('All CCC'!AO$7:AO$846,MATCH(WatchList!$B276,'All CCC'!$B$7:$B$846,0)))</f>
        <v/>
      </c>
      <c r="AP276" s="856" t="str">
        <f>IF($B276="","",INDEX('All CCC'!AP$7:AP$846,MATCH(WatchList!$B276,'All CCC'!$B$7:$B$846,0)))</f>
        <v/>
      </c>
      <c r="AQ276" s="856" t="str">
        <f>IF($B276="","",INDEX('All CCC'!AQ$7:AQ$846,MATCH(WatchList!$B276,'All CCC'!$B$7:$B$846,0)))</f>
        <v/>
      </c>
      <c r="AR276" s="856" t="str">
        <f>IF($B276="","",INDEX('All CCC'!AR$7:AR$846,MATCH(WatchList!$B276,'All CCC'!$B$7:$B$846,0)))</f>
        <v/>
      </c>
      <c r="AS276" s="856" t="str">
        <f>IF($B276="","",INDEX('All CCC'!AS$7:AS$846,MATCH(WatchList!$B276,'All CCC'!$B$7:$B$846,0)))</f>
        <v/>
      </c>
      <c r="AT276" s="856" t="str">
        <f>IF($B276="","",INDEX('All CCC'!AT$7:AT$846,MATCH(WatchList!$B276,'All CCC'!$B$7:$B$846,0)))</f>
        <v/>
      </c>
      <c r="AU276" s="856" t="str">
        <f>IF($B276="","",INDEX('All CCC'!AU$7:AU$846,MATCH(WatchList!$B276,'All CCC'!$B$7:$B$846,0)))</f>
        <v/>
      </c>
      <c r="AV276" s="856" t="str">
        <f>IF($B276="","",INDEX('All CCC'!AV$7:AV$846,MATCH(WatchList!$B276,'All CCC'!$B$7:$B$846,0)))</f>
        <v/>
      </c>
      <c r="AW276" s="856" t="str">
        <f>IF($B276="","",INDEX('All CCC'!AW$7:AW$846,MATCH(WatchList!$B276,'All CCC'!$B$7:$B$846,0)))</f>
        <v/>
      </c>
      <c r="AX276" s="856" t="str">
        <f>IF($B276="","",INDEX('All CCC'!AX$7:AX$846,MATCH(WatchList!$B276,'All CCC'!$B$7:$B$846,0)))</f>
        <v/>
      </c>
      <c r="AY276" s="856" t="str">
        <f>IF($B276="","",INDEX('All CCC'!AY$7:AY$846,MATCH(WatchList!$B276,'All CCC'!$B$7:$B$846,0)))</f>
        <v/>
      </c>
      <c r="AZ276" s="856" t="str">
        <f>IF($B276="","",INDEX('All CCC'!AZ$7:AZ$846,MATCH(WatchList!$B276,'All CCC'!$B$7:$B$846,0)))</f>
        <v/>
      </c>
      <c r="BA276" s="856" t="str">
        <f>IF($B276="","",INDEX('All CCC'!BA$7:BA$846,MATCH(WatchList!$B276,'All CCC'!$B$7:$B$846,0)))</f>
        <v/>
      </c>
      <c r="BB276" s="856" t="str">
        <f>IF($B276="","",INDEX('All CCC'!BB$7:BB$846,MATCH(WatchList!$B276,'All CCC'!$B$7:$B$846,0)))</f>
        <v/>
      </c>
      <c r="BC276" s="856" t="str">
        <f>IF($B276="","",INDEX('All CCC'!BC$7:BC$846,MATCH(WatchList!$B276,'All CCC'!$B$7:$B$846,0)))</f>
        <v/>
      </c>
      <c r="BD276" s="856" t="str">
        <f>IF($B276="","",INDEX('All CCC'!BD$7:BD$846,MATCH(WatchList!$B276,'All CCC'!$B$7:$B$846,0)))</f>
        <v/>
      </c>
      <c r="BE276" s="856" t="str">
        <f>IF($B276="","",INDEX('All CCC'!BE$7:BE$846,MATCH(WatchList!$B276,'All CCC'!$B$7:$B$846,0)))</f>
        <v/>
      </c>
      <c r="BF276" s="856" t="str">
        <f>IF($B276="","",INDEX('All CCC'!BF$7:BF$846,MATCH(WatchList!$B276,'All CCC'!$B$7:$B$846,0)))</f>
        <v/>
      </c>
      <c r="BG276" s="856" t="str">
        <f>IF($B276="","",INDEX('All CCC'!BG$7:BG$846,MATCH(WatchList!$B276,'All CCC'!$B$7:$B$846,0)))</f>
        <v/>
      </c>
    </row>
    <row r="277" spans="1:59" x14ac:dyDescent="0.2">
      <c r="A277" s="550" t="str">
        <f>IF($B277="","",INDEX('All CCC'!A$7:A$846,MATCH(WatchList!$B277,'All CCC'!$B$7:$B$846,0)))</f>
        <v/>
      </c>
      <c r="B277" s="31"/>
      <c r="C277" s="856" t="str">
        <f>IF($B277="","",INDEX('All CCC'!C$7:C$846,MATCH(WatchList!$B277,'All CCC'!$B$7:$B$846,0)))</f>
        <v/>
      </c>
      <c r="D277" s="856" t="str">
        <f>IF($B277="","",INDEX('All CCC'!D$7:D$846,MATCH(WatchList!$B277,'All CCC'!$B$7:$B$846,0)))</f>
        <v/>
      </c>
      <c r="E277" s="856" t="str">
        <f>IF($B277="","",INDEX('All CCC'!E$7:E$846,MATCH(WatchList!$B277,'All CCC'!$B$7:$B$846,0)))</f>
        <v/>
      </c>
      <c r="F277" s="856" t="str">
        <f>IF($B277="","",INDEX('All CCC'!F$7:F$846,MATCH(WatchList!$B277,'All CCC'!$B$7:$B$846,0)))</f>
        <v/>
      </c>
      <c r="G277" s="856" t="str">
        <f>IF($B277="","",INDEX('All CCC'!G$7:G$846,MATCH(WatchList!$B277,'All CCC'!$B$7:$B$846,0)))</f>
        <v/>
      </c>
      <c r="H277" s="856" t="str">
        <f>IF($B277="","",INDEX('All CCC'!H$7:H$846,MATCH(WatchList!$B277,'All CCC'!$B$7:$B$846,0)))</f>
        <v/>
      </c>
      <c r="I277" s="856" t="str">
        <f>IF($B277="","",INDEX('All CCC'!I$7:I$846,MATCH(WatchList!$B277,'All CCC'!$B$7:$B$846,0)))</f>
        <v/>
      </c>
      <c r="J277" s="856" t="str">
        <f>IF($B277="","",INDEX('All CCC'!J$7:J$846,MATCH(WatchList!$B277,'All CCC'!$B$7:$B$846,0)))</f>
        <v/>
      </c>
      <c r="K277" s="856" t="str">
        <f>IF($B277="","",INDEX('All CCC'!K$7:K$846,MATCH(WatchList!$B277,'All CCC'!$B$7:$B$846,0)))</f>
        <v/>
      </c>
      <c r="L277" s="856" t="str">
        <f>IF($B277="","",INDEX('All CCC'!L$7:L$846,MATCH(WatchList!$B277,'All CCC'!$B$7:$B$846,0)))</f>
        <v/>
      </c>
      <c r="M277" s="856" t="str">
        <f>IF($B277="","",INDEX('All CCC'!M$7:M$846,MATCH(WatchList!$B277,'All CCC'!$B$7:$B$846,0)))</f>
        <v/>
      </c>
      <c r="N277" s="856" t="str">
        <f>IF($B277="","",INDEX('All CCC'!N$7:N$846,MATCH(WatchList!$B277,'All CCC'!$B$7:$B$846,0)))</f>
        <v/>
      </c>
      <c r="O277" s="856" t="str">
        <f>IF($B277="","",INDEX('All CCC'!O$7:O$846,MATCH(WatchList!$B277,'All CCC'!$B$7:$B$846,0)))</f>
        <v/>
      </c>
      <c r="P277" s="857" t="str">
        <f>IF($B277="","",INDEX('All CCC'!P$7:P$846,MATCH(WatchList!$B277,'All CCC'!$B$7:$B$846,0)))</f>
        <v/>
      </c>
      <c r="Q277" s="857" t="str">
        <f>IF($B277="","",INDEX('All CCC'!Q$7:Q$846,MATCH(WatchList!$B277,'All CCC'!$B$7:$B$846,0)))</f>
        <v/>
      </c>
      <c r="R277" s="856" t="str">
        <f>IF($B277="","",INDEX('All CCC'!R$7:R$846,MATCH(WatchList!$B277,'All CCC'!$B$7:$B$846,0)))</f>
        <v/>
      </c>
      <c r="S277" s="856" t="str">
        <f>IF($B277="","",INDEX('All CCC'!S$7:S$846,MATCH(WatchList!$B277,'All CCC'!$B$7:$B$846,0)))</f>
        <v/>
      </c>
      <c r="T277" s="856" t="str">
        <f>IF($B277="","",INDEX('All CCC'!T$7:T$846,MATCH(WatchList!$B277,'All CCC'!$B$7:$B$846,0)))</f>
        <v/>
      </c>
      <c r="U277" s="856" t="str">
        <f>IF($B277="","",INDEX('All CCC'!U$7:U$846,MATCH(WatchList!$B277,'All CCC'!$B$7:$B$846,0)))</f>
        <v/>
      </c>
      <c r="V277" s="856" t="str">
        <f>IF($B277="","",INDEX('All CCC'!V$7:V$846,MATCH(WatchList!$B277,'All CCC'!$B$7:$B$846,0)))</f>
        <v/>
      </c>
      <c r="W277" s="856" t="str">
        <f>IF($B277="","",INDEX('All CCC'!W$7:W$846,MATCH(WatchList!$B277,'All CCC'!$B$7:$B$846,0)))</f>
        <v/>
      </c>
      <c r="X277" s="856" t="str">
        <f>IF($B277="","",INDEX('All CCC'!X$7:X$846,MATCH(WatchList!$B277,'All CCC'!$B$7:$B$846,0)))</f>
        <v/>
      </c>
      <c r="Y277" s="856" t="str">
        <f>IF($B277="","",INDEX('All CCC'!Y$7:Y$846,MATCH(WatchList!$B277,'All CCC'!$B$7:$B$846,0)))</f>
        <v/>
      </c>
      <c r="Z277" s="856" t="str">
        <f>IF($B277="","",INDEX('All CCC'!Z$7:Z$846,MATCH(WatchList!$B277,'All CCC'!$B$7:$B$846,0)))</f>
        <v/>
      </c>
      <c r="AA277" s="856" t="str">
        <f>IF($B277="","",INDEX('All CCC'!AA$7:AA$846,MATCH(WatchList!$B277,'All CCC'!$B$7:$B$846,0)))</f>
        <v/>
      </c>
      <c r="AB277" s="856" t="str">
        <f>IF($B277="","",INDEX('All CCC'!AB$7:AB$846,MATCH(WatchList!$B277,'All CCC'!$B$7:$B$846,0)))</f>
        <v/>
      </c>
      <c r="AC277" s="856" t="str">
        <f>IF($B277="","",INDEX('All CCC'!AC$7:AC$846,MATCH(WatchList!$B277,'All CCC'!$B$7:$B$846,0)))</f>
        <v/>
      </c>
      <c r="AD277" s="856" t="str">
        <f>IF($B277="","",INDEX('All CCC'!AD$7:AD$846,MATCH(WatchList!$B277,'All CCC'!$B$7:$B$846,0)))</f>
        <v/>
      </c>
      <c r="AE277" s="856" t="str">
        <f>IF($B277="","",INDEX('All CCC'!AE$7:AE$846,MATCH(WatchList!$B277,'All CCC'!$B$7:$B$846,0)))</f>
        <v/>
      </c>
      <c r="AF277" s="856" t="str">
        <f>IF($B277="","",INDEX('All CCC'!AF$7:AF$846,MATCH(WatchList!$B277,'All CCC'!$B$7:$B$846,0)))</f>
        <v/>
      </c>
      <c r="AG277" s="856" t="str">
        <f>IF($B277="","",INDEX('All CCC'!AG$7:AG$846,MATCH(WatchList!$B277,'All CCC'!$B$7:$B$846,0)))</f>
        <v/>
      </c>
      <c r="AH277" s="856" t="str">
        <f>IF($B277="","",INDEX('All CCC'!AH$7:AH$846,MATCH(WatchList!$B277,'All CCC'!$B$7:$B$846,0)))</f>
        <v/>
      </c>
      <c r="AI277" s="856" t="str">
        <f>IF($B277="","",INDEX('All CCC'!AI$7:AI$846,MATCH(WatchList!$B277,'All CCC'!$B$7:$B$846,0)))</f>
        <v/>
      </c>
      <c r="AJ277" s="856" t="str">
        <f>IF($B277="","",INDEX('All CCC'!AJ$7:AJ$846,MATCH(WatchList!$B277,'All CCC'!$B$7:$B$846,0)))</f>
        <v/>
      </c>
      <c r="AK277" s="856" t="str">
        <f>IF($B277="","",INDEX('All CCC'!AK$7:AK$846,MATCH(WatchList!$B277,'All CCC'!$B$7:$B$846,0)))</f>
        <v/>
      </c>
      <c r="AL277" s="856" t="str">
        <f>IF($B277="","",INDEX('All CCC'!AL$7:AL$846,MATCH(WatchList!$B277,'All CCC'!$B$7:$B$846,0)))</f>
        <v/>
      </c>
      <c r="AM277" s="856" t="str">
        <f>IF($B277="","",INDEX('All CCC'!AM$7:AM$846,MATCH(WatchList!$B277,'All CCC'!$B$7:$B$846,0)))</f>
        <v/>
      </c>
      <c r="AN277" s="856" t="str">
        <f>IF($B277="","",INDEX('All CCC'!AN$7:AN$846,MATCH(WatchList!$B277,'All CCC'!$B$7:$B$846,0)))</f>
        <v/>
      </c>
      <c r="AO277" s="856" t="str">
        <f>IF($B277="","",INDEX('All CCC'!AO$7:AO$846,MATCH(WatchList!$B277,'All CCC'!$B$7:$B$846,0)))</f>
        <v/>
      </c>
      <c r="AP277" s="856" t="str">
        <f>IF($B277="","",INDEX('All CCC'!AP$7:AP$846,MATCH(WatchList!$B277,'All CCC'!$B$7:$B$846,0)))</f>
        <v/>
      </c>
      <c r="AQ277" s="856" t="str">
        <f>IF($B277="","",INDEX('All CCC'!AQ$7:AQ$846,MATCH(WatchList!$B277,'All CCC'!$B$7:$B$846,0)))</f>
        <v/>
      </c>
      <c r="AR277" s="856" t="str">
        <f>IF($B277="","",INDEX('All CCC'!AR$7:AR$846,MATCH(WatchList!$B277,'All CCC'!$B$7:$B$846,0)))</f>
        <v/>
      </c>
      <c r="AS277" s="856" t="str">
        <f>IF($B277="","",INDEX('All CCC'!AS$7:AS$846,MATCH(WatchList!$B277,'All CCC'!$B$7:$B$846,0)))</f>
        <v/>
      </c>
      <c r="AT277" s="856" t="str">
        <f>IF($B277="","",INDEX('All CCC'!AT$7:AT$846,MATCH(WatchList!$B277,'All CCC'!$B$7:$B$846,0)))</f>
        <v/>
      </c>
      <c r="AU277" s="856" t="str">
        <f>IF($B277="","",INDEX('All CCC'!AU$7:AU$846,MATCH(WatchList!$B277,'All CCC'!$B$7:$B$846,0)))</f>
        <v/>
      </c>
      <c r="AV277" s="856" t="str">
        <f>IF($B277="","",INDEX('All CCC'!AV$7:AV$846,MATCH(WatchList!$B277,'All CCC'!$B$7:$B$846,0)))</f>
        <v/>
      </c>
      <c r="AW277" s="856" t="str">
        <f>IF($B277="","",INDEX('All CCC'!AW$7:AW$846,MATCH(WatchList!$B277,'All CCC'!$B$7:$B$846,0)))</f>
        <v/>
      </c>
      <c r="AX277" s="856" t="str">
        <f>IF($B277="","",INDEX('All CCC'!AX$7:AX$846,MATCH(WatchList!$B277,'All CCC'!$B$7:$B$846,0)))</f>
        <v/>
      </c>
      <c r="AY277" s="856" t="str">
        <f>IF($B277="","",INDEX('All CCC'!AY$7:AY$846,MATCH(WatchList!$B277,'All CCC'!$B$7:$B$846,0)))</f>
        <v/>
      </c>
      <c r="AZ277" s="856" t="str">
        <f>IF($B277="","",INDEX('All CCC'!AZ$7:AZ$846,MATCH(WatchList!$B277,'All CCC'!$B$7:$B$846,0)))</f>
        <v/>
      </c>
      <c r="BA277" s="856" t="str">
        <f>IF($B277="","",INDEX('All CCC'!BA$7:BA$846,MATCH(WatchList!$B277,'All CCC'!$B$7:$B$846,0)))</f>
        <v/>
      </c>
      <c r="BB277" s="856" t="str">
        <f>IF($B277="","",INDEX('All CCC'!BB$7:BB$846,MATCH(WatchList!$B277,'All CCC'!$B$7:$B$846,0)))</f>
        <v/>
      </c>
      <c r="BC277" s="856" t="str">
        <f>IF($B277="","",INDEX('All CCC'!BC$7:BC$846,MATCH(WatchList!$B277,'All CCC'!$B$7:$B$846,0)))</f>
        <v/>
      </c>
      <c r="BD277" s="856" t="str">
        <f>IF($B277="","",INDEX('All CCC'!BD$7:BD$846,MATCH(WatchList!$B277,'All CCC'!$B$7:$B$846,0)))</f>
        <v/>
      </c>
      <c r="BE277" s="856" t="str">
        <f>IF($B277="","",INDEX('All CCC'!BE$7:BE$846,MATCH(WatchList!$B277,'All CCC'!$B$7:$B$846,0)))</f>
        <v/>
      </c>
      <c r="BF277" s="856" t="str">
        <f>IF($B277="","",INDEX('All CCC'!BF$7:BF$846,MATCH(WatchList!$B277,'All CCC'!$B$7:$B$846,0)))</f>
        <v/>
      </c>
      <c r="BG277" s="856" t="str">
        <f>IF($B277="","",INDEX('All CCC'!BG$7:BG$846,MATCH(WatchList!$B277,'All CCC'!$B$7:$B$846,0)))</f>
        <v/>
      </c>
    </row>
    <row r="278" spans="1:59" x14ac:dyDescent="0.2">
      <c r="A278" s="550" t="str">
        <f>IF($B278="","",INDEX('All CCC'!A$7:A$846,MATCH(WatchList!$B278,'All CCC'!$B$7:$B$846,0)))</f>
        <v/>
      </c>
      <c r="B278" s="31"/>
      <c r="C278" s="856" t="str">
        <f>IF($B278="","",INDEX('All CCC'!C$7:C$846,MATCH(WatchList!$B278,'All CCC'!$B$7:$B$846,0)))</f>
        <v/>
      </c>
      <c r="D278" s="856" t="str">
        <f>IF($B278="","",INDEX('All CCC'!D$7:D$846,MATCH(WatchList!$B278,'All CCC'!$B$7:$B$846,0)))</f>
        <v/>
      </c>
      <c r="E278" s="856" t="str">
        <f>IF($B278="","",INDEX('All CCC'!E$7:E$846,MATCH(WatchList!$B278,'All CCC'!$B$7:$B$846,0)))</f>
        <v/>
      </c>
      <c r="F278" s="856" t="str">
        <f>IF($B278="","",INDEX('All CCC'!F$7:F$846,MATCH(WatchList!$B278,'All CCC'!$B$7:$B$846,0)))</f>
        <v/>
      </c>
      <c r="G278" s="856" t="str">
        <f>IF($B278="","",INDEX('All CCC'!G$7:G$846,MATCH(WatchList!$B278,'All CCC'!$B$7:$B$846,0)))</f>
        <v/>
      </c>
      <c r="H278" s="856" t="str">
        <f>IF($B278="","",INDEX('All CCC'!H$7:H$846,MATCH(WatchList!$B278,'All CCC'!$B$7:$B$846,0)))</f>
        <v/>
      </c>
      <c r="I278" s="856" t="str">
        <f>IF($B278="","",INDEX('All CCC'!I$7:I$846,MATCH(WatchList!$B278,'All CCC'!$B$7:$B$846,0)))</f>
        <v/>
      </c>
      <c r="J278" s="856" t="str">
        <f>IF($B278="","",INDEX('All CCC'!J$7:J$846,MATCH(WatchList!$B278,'All CCC'!$B$7:$B$846,0)))</f>
        <v/>
      </c>
      <c r="K278" s="856" t="str">
        <f>IF($B278="","",INDEX('All CCC'!K$7:K$846,MATCH(WatchList!$B278,'All CCC'!$B$7:$B$846,0)))</f>
        <v/>
      </c>
      <c r="L278" s="856" t="str">
        <f>IF($B278="","",INDEX('All CCC'!L$7:L$846,MATCH(WatchList!$B278,'All CCC'!$B$7:$B$846,0)))</f>
        <v/>
      </c>
      <c r="M278" s="856" t="str">
        <f>IF($B278="","",INDEX('All CCC'!M$7:M$846,MATCH(WatchList!$B278,'All CCC'!$B$7:$B$846,0)))</f>
        <v/>
      </c>
      <c r="N278" s="856" t="str">
        <f>IF($B278="","",INDEX('All CCC'!N$7:N$846,MATCH(WatchList!$B278,'All CCC'!$B$7:$B$846,0)))</f>
        <v/>
      </c>
      <c r="O278" s="856" t="str">
        <f>IF($B278="","",INDEX('All CCC'!O$7:O$846,MATCH(WatchList!$B278,'All CCC'!$B$7:$B$846,0)))</f>
        <v/>
      </c>
      <c r="P278" s="857" t="str">
        <f>IF($B278="","",INDEX('All CCC'!P$7:P$846,MATCH(WatchList!$B278,'All CCC'!$B$7:$B$846,0)))</f>
        <v/>
      </c>
      <c r="Q278" s="857" t="str">
        <f>IF($B278="","",INDEX('All CCC'!Q$7:Q$846,MATCH(WatchList!$B278,'All CCC'!$B$7:$B$846,0)))</f>
        <v/>
      </c>
      <c r="R278" s="856" t="str">
        <f>IF($B278="","",INDEX('All CCC'!R$7:R$846,MATCH(WatchList!$B278,'All CCC'!$B$7:$B$846,0)))</f>
        <v/>
      </c>
      <c r="S278" s="856" t="str">
        <f>IF($B278="","",INDEX('All CCC'!S$7:S$846,MATCH(WatchList!$B278,'All CCC'!$B$7:$B$846,0)))</f>
        <v/>
      </c>
      <c r="T278" s="856" t="str">
        <f>IF($B278="","",INDEX('All CCC'!T$7:T$846,MATCH(WatchList!$B278,'All CCC'!$B$7:$B$846,0)))</f>
        <v/>
      </c>
      <c r="U278" s="856" t="str">
        <f>IF($B278="","",INDEX('All CCC'!U$7:U$846,MATCH(WatchList!$B278,'All CCC'!$B$7:$B$846,0)))</f>
        <v/>
      </c>
      <c r="V278" s="856" t="str">
        <f>IF($B278="","",INDEX('All CCC'!V$7:V$846,MATCH(WatchList!$B278,'All CCC'!$B$7:$B$846,0)))</f>
        <v/>
      </c>
      <c r="W278" s="856" t="str">
        <f>IF($B278="","",INDEX('All CCC'!W$7:W$846,MATCH(WatchList!$B278,'All CCC'!$B$7:$B$846,0)))</f>
        <v/>
      </c>
      <c r="X278" s="856" t="str">
        <f>IF($B278="","",INDEX('All CCC'!X$7:X$846,MATCH(WatchList!$B278,'All CCC'!$B$7:$B$846,0)))</f>
        <v/>
      </c>
      <c r="Y278" s="856" t="str">
        <f>IF($B278="","",INDEX('All CCC'!Y$7:Y$846,MATCH(WatchList!$B278,'All CCC'!$B$7:$B$846,0)))</f>
        <v/>
      </c>
      <c r="Z278" s="856" t="str">
        <f>IF($B278="","",INDEX('All CCC'!Z$7:Z$846,MATCH(WatchList!$B278,'All CCC'!$B$7:$B$846,0)))</f>
        <v/>
      </c>
      <c r="AA278" s="856" t="str">
        <f>IF($B278="","",INDEX('All CCC'!AA$7:AA$846,MATCH(WatchList!$B278,'All CCC'!$B$7:$B$846,0)))</f>
        <v/>
      </c>
      <c r="AB278" s="856" t="str">
        <f>IF($B278="","",INDEX('All CCC'!AB$7:AB$846,MATCH(WatchList!$B278,'All CCC'!$B$7:$B$846,0)))</f>
        <v/>
      </c>
      <c r="AC278" s="856" t="str">
        <f>IF($B278="","",INDEX('All CCC'!AC$7:AC$846,MATCH(WatchList!$B278,'All CCC'!$B$7:$B$846,0)))</f>
        <v/>
      </c>
      <c r="AD278" s="856" t="str">
        <f>IF($B278="","",INDEX('All CCC'!AD$7:AD$846,MATCH(WatchList!$B278,'All CCC'!$B$7:$B$846,0)))</f>
        <v/>
      </c>
      <c r="AE278" s="856" t="str">
        <f>IF($B278="","",INDEX('All CCC'!AE$7:AE$846,MATCH(WatchList!$B278,'All CCC'!$B$7:$B$846,0)))</f>
        <v/>
      </c>
      <c r="AF278" s="856" t="str">
        <f>IF($B278="","",INDEX('All CCC'!AF$7:AF$846,MATCH(WatchList!$B278,'All CCC'!$B$7:$B$846,0)))</f>
        <v/>
      </c>
      <c r="AG278" s="856" t="str">
        <f>IF($B278="","",INDEX('All CCC'!AG$7:AG$846,MATCH(WatchList!$B278,'All CCC'!$B$7:$B$846,0)))</f>
        <v/>
      </c>
      <c r="AH278" s="856" t="str">
        <f>IF($B278="","",INDEX('All CCC'!AH$7:AH$846,MATCH(WatchList!$B278,'All CCC'!$B$7:$B$846,0)))</f>
        <v/>
      </c>
      <c r="AI278" s="856" t="str">
        <f>IF($B278="","",INDEX('All CCC'!AI$7:AI$846,MATCH(WatchList!$B278,'All CCC'!$B$7:$B$846,0)))</f>
        <v/>
      </c>
      <c r="AJ278" s="856" t="str">
        <f>IF($B278="","",INDEX('All CCC'!AJ$7:AJ$846,MATCH(WatchList!$B278,'All CCC'!$B$7:$B$846,0)))</f>
        <v/>
      </c>
      <c r="AK278" s="856" t="str">
        <f>IF($B278="","",INDEX('All CCC'!AK$7:AK$846,MATCH(WatchList!$B278,'All CCC'!$B$7:$B$846,0)))</f>
        <v/>
      </c>
      <c r="AL278" s="856" t="str">
        <f>IF($B278="","",INDEX('All CCC'!AL$7:AL$846,MATCH(WatchList!$B278,'All CCC'!$B$7:$B$846,0)))</f>
        <v/>
      </c>
      <c r="AM278" s="856" t="str">
        <f>IF($B278="","",INDEX('All CCC'!AM$7:AM$846,MATCH(WatchList!$B278,'All CCC'!$B$7:$B$846,0)))</f>
        <v/>
      </c>
      <c r="AN278" s="856" t="str">
        <f>IF($B278="","",INDEX('All CCC'!AN$7:AN$846,MATCH(WatchList!$B278,'All CCC'!$B$7:$B$846,0)))</f>
        <v/>
      </c>
      <c r="AO278" s="856" t="str">
        <f>IF($B278="","",INDEX('All CCC'!AO$7:AO$846,MATCH(WatchList!$B278,'All CCC'!$B$7:$B$846,0)))</f>
        <v/>
      </c>
      <c r="AP278" s="856" t="str">
        <f>IF($B278="","",INDEX('All CCC'!AP$7:AP$846,MATCH(WatchList!$B278,'All CCC'!$B$7:$B$846,0)))</f>
        <v/>
      </c>
      <c r="AQ278" s="856" t="str">
        <f>IF($B278="","",INDEX('All CCC'!AQ$7:AQ$846,MATCH(WatchList!$B278,'All CCC'!$B$7:$B$846,0)))</f>
        <v/>
      </c>
      <c r="AR278" s="856" t="str">
        <f>IF($B278="","",INDEX('All CCC'!AR$7:AR$846,MATCH(WatchList!$B278,'All CCC'!$B$7:$B$846,0)))</f>
        <v/>
      </c>
      <c r="AS278" s="856" t="str">
        <f>IF($B278="","",INDEX('All CCC'!AS$7:AS$846,MATCH(WatchList!$B278,'All CCC'!$B$7:$B$846,0)))</f>
        <v/>
      </c>
      <c r="AT278" s="856" t="str">
        <f>IF($B278="","",INDEX('All CCC'!AT$7:AT$846,MATCH(WatchList!$B278,'All CCC'!$B$7:$B$846,0)))</f>
        <v/>
      </c>
      <c r="AU278" s="856" t="str">
        <f>IF($B278="","",INDEX('All CCC'!AU$7:AU$846,MATCH(WatchList!$B278,'All CCC'!$B$7:$B$846,0)))</f>
        <v/>
      </c>
      <c r="AV278" s="856" t="str">
        <f>IF($B278="","",INDEX('All CCC'!AV$7:AV$846,MATCH(WatchList!$B278,'All CCC'!$B$7:$B$846,0)))</f>
        <v/>
      </c>
      <c r="AW278" s="856" t="str">
        <f>IF($B278="","",INDEX('All CCC'!AW$7:AW$846,MATCH(WatchList!$B278,'All CCC'!$B$7:$B$846,0)))</f>
        <v/>
      </c>
      <c r="AX278" s="856" t="str">
        <f>IF($B278="","",INDEX('All CCC'!AX$7:AX$846,MATCH(WatchList!$B278,'All CCC'!$B$7:$B$846,0)))</f>
        <v/>
      </c>
      <c r="AY278" s="856" t="str">
        <f>IF($B278="","",INDEX('All CCC'!AY$7:AY$846,MATCH(WatchList!$B278,'All CCC'!$B$7:$B$846,0)))</f>
        <v/>
      </c>
      <c r="AZ278" s="856" t="str">
        <f>IF($B278="","",INDEX('All CCC'!AZ$7:AZ$846,MATCH(WatchList!$B278,'All CCC'!$B$7:$B$846,0)))</f>
        <v/>
      </c>
      <c r="BA278" s="856" t="str">
        <f>IF($B278="","",INDEX('All CCC'!BA$7:BA$846,MATCH(WatchList!$B278,'All CCC'!$B$7:$B$846,0)))</f>
        <v/>
      </c>
      <c r="BB278" s="856" t="str">
        <f>IF($B278="","",INDEX('All CCC'!BB$7:BB$846,MATCH(WatchList!$B278,'All CCC'!$B$7:$B$846,0)))</f>
        <v/>
      </c>
      <c r="BC278" s="856" t="str">
        <f>IF($B278="","",INDEX('All CCC'!BC$7:BC$846,MATCH(WatchList!$B278,'All CCC'!$B$7:$B$846,0)))</f>
        <v/>
      </c>
      <c r="BD278" s="856" t="str">
        <f>IF($B278="","",INDEX('All CCC'!BD$7:BD$846,MATCH(WatchList!$B278,'All CCC'!$B$7:$B$846,0)))</f>
        <v/>
      </c>
      <c r="BE278" s="856" t="str">
        <f>IF($B278="","",INDEX('All CCC'!BE$7:BE$846,MATCH(WatchList!$B278,'All CCC'!$B$7:$B$846,0)))</f>
        <v/>
      </c>
      <c r="BF278" s="856" t="str">
        <f>IF($B278="","",INDEX('All CCC'!BF$7:BF$846,MATCH(WatchList!$B278,'All CCC'!$B$7:$B$846,0)))</f>
        <v/>
      </c>
      <c r="BG278" s="856" t="str">
        <f>IF($B278="","",INDEX('All CCC'!BG$7:BG$846,MATCH(WatchList!$B278,'All CCC'!$B$7:$B$846,0)))</f>
        <v/>
      </c>
    </row>
    <row r="279" spans="1:59" x14ac:dyDescent="0.2">
      <c r="A279" s="550" t="str">
        <f>IF($B279="","",INDEX('All CCC'!A$7:A$846,MATCH(WatchList!$B279,'All CCC'!$B$7:$B$846,0)))</f>
        <v/>
      </c>
      <c r="B279" s="31"/>
      <c r="C279" s="856" t="str">
        <f>IF($B279="","",INDEX('All CCC'!C$7:C$846,MATCH(WatchList!$B279,'All CCC'!$B$7:$B$846,0)))</f>
        <v/>
      </c>
      <c r="D279" s="856" t="str">
        <f>IF($B279="","",INDEX('All CCC'!D$7:D$846,MATCH(WatchList!$B279,'All CCC'!$B$7:$B$846,0)))</f>
        <v/>
      </c>
      <c r="E279" s="856" t="str">
        <f>IF($B279="","",INDEX('All CCC'!E$7:E$846,MATCH(WatchList!$B279,'All CCC'!$B$7:$B$846,0)))</f>
        <v/>
      </c>
      <c r="F279" s="856" t="str">
        <f>IF($B279="","",INDEX('All CCC'!F$7:F$846,MATCH(WatchList!$B279,'All CCC'!$B$7:$B$846,0)))</f>
        <v/>
      </c>
      <c r="G279" s="856" t="str">
        <f>IF($B279="","",INDEX('All CCC'!G$7:G$846,MATCH(WatchList!$B279,'All CCC'!$B$7:$B$846,0)))</f>
        <v/>
      </c>
      <c r="H279" s="856" t="str">
        <f>IF($B279="","",INDEX('All CCC'!H$7:H$846,MATCH(WatchList!$B279,'All CCC'!$B$7:$B$846,0)))</f>
        <v/>
      </c>
      <c r="I279" s="856" t="str">
        <f>IF($B279="","",INDEX('All CCC'!I$7:I$846,MATCH(WatchList!$B279,'All CCC'!$B$7:$B$846,0)))</f>
        <v/>
      </c>
      <c r="J279" s="856" t="str">
        <f>IF($B279="","",INDEX('All CCC'!J$7:J$846,MATCH(WatchList!$B279,'All CCC'!$B$7:$B$846,0)))</f>
        <v/>
      </c>
      <c r="K279" s="856" t="str">
        <f>IF($B279="","",INDEX('All CCC'!K$7:K$846,MATCH(WatchList!$B279,'All CCC'!$B$7:$B$846,0)))</f>
        <v/>
      </c>
      <c r="L279" s="856" t="str">
        <f>IF($B279="","",INDEX('All CCC'!L$7:L$846,MATCH(WatchList!$B279,'All CCC'!$B$7:$B$846,0)))</f>
        <v/>
      </c>
      <c r="M279" s="856" t="str">
        <f>IF($B279="","",INDEX('All CCC'!M$7:M$846,MATCH(WatchList!$B279,'All CCC'!$B$7:$B$846,0)))</f>
        <v/>
      </c>
      <c r="N279" s="856" t="str">
        <f>IF($B279="","",INDEX('All CCC'!N$7:N$846,MATCH(WatchList!$B279,'All CCC'!$B$7:$B$846,0)))</f>
        <v/>
      </c>
      <c r="O279" s="856" t="str">
        <f>IF($B279="","",INDEX('All CCC'!O$7:O$846,MATCH(WatchList!$B279,'All CCC'!$B$7:$B$846,0)))</f>
        <v/>
      </c>
      <c r="P279" s="857" t="str">
        <f>IF($B279="","",INDEX('All CCC'!P$7:P$846,MATCH(WatchList!$B279,'All CCC'!$B$7:$B$846,0)))</f>
        <v/>
      </c>
      <c r="Q279" s="857" t="str">
        <f>IF($B279="","",INDEX('All CCC'!Q$7:Q$846,MATCH(WatchList!$B279,'All CCC'!$B$7:$B$846,0)))</f>
        <v/>
      </c>
      <c r="R279" s="856" t="str">
        <f>IF($B279="","",INDEX('All CCC'!R$7:R$846,MATCH(WatchList!$B279,'All CCC'!$B$7:$B$846,0)))</f>
        <v/>
      </c>
      <c r="S279" s="856" t="str">
        <f>IF($B279="","",INDEX('All CCC'!S$7:S$846,MATCH(WatchList!$B279,'All CCC'!$B$7:$B$846,0)))</f>
        <v/>
      </c>
      <c r="T279" s="856" t="str">
        <f>IF($B279="","",INDEX('All CCC'!T$7:T$846,MATCH(WatchList!$B279,'All CCC'!$B$7:$B$846,0)))</f>
        <v/>
      </c>
      <c r="U279" s="856" t="str">
        <f>IF($B279="","",INDEX('All CCC'!U$7:U$846,MATCH(WatchList!$B279,'All CCC'!$B$7:$B$846,0)))</f>
        <v/>
      </c>
      <c r="V279" s="856" t="str">
        <f>IF($B279="","",INDEX('All CCC'!V$7:V$846,MATCH(WatchList!$B279,'All CCC'!$B$7:$B$846,0)))</f>
        <v/>
      </c>
      <c r="W279" s="856" t="str">
        <f>IF($B279="","",INDEX('All CCC'!W$7:W$846,MATCH(WatchList!$B279,'All CCC'!$B$7:$B$846,0)))</f>
        <v/>
      </c>
      <c r="X279" s="856" t="str">
        <f>IF($B279="","",INDEX('All CCC'!X$7:X$846,MATCH(WatchList!$B279,'All CCC'!$B$7:$B$846,0)))</f>
        <v/>
      </c>
      <c r="Y279" s="856" t="str">
        <f>IF($B279="","",INDEX('All CCC'!Y$7:Y$846,MATCH(WatchList!$B279,'All CCC'!$B$7:$B$846,0)))</f>
        <v/>
      </c>
      <c r="Z279" s="856" t="str">
        <f>IF($B279="","",INDEX('All CCC'!Z$7:Z$846,MATCH(WatchList!$B279,'All CCC'!$B$7:$B$846,0)))</f>
        <v/>
      </c>
      <c r="AA279" s="856" t="str">
        <f>IF($B279="","",INDEX('All CCC'!AA$7:AA$846,MATCH(WatchList!$B279,'All CCC'!$B$7:$B$846,0)))</f>
        <v/>
      </c>
      <c r="AB279" s="856" t="str">
        <f>IF($B279="","",INDEX('All CCC'!AB$7:AB$846,MATCH(WatchList!$B279,'All CCC'!$B$7:$B$846,0)))</f>
        <v/>
      </c>
      <c r="AC279" s="856" t="str">
        <f>IF($B279="","",INDEX('All CCC'!AC$7:AC$846,MATCH(WatchList!$B279,'All CCC'!$B$7:$B$846,0)))</f>
        <v/>
      </c>
      <c r="AD279" s="856" t="str">
        <f>IF($B279="","",INDEX('All CCC'!AD$7:AD$846,MATCH(WatchList!$B279,'All CCC'!$B$7:$B$846,0)))</f>
        <v/>
      </c>
      <c r="AE279" s="856" t="str">
        <f>IF($B279="","",INDEX('All CCC'!AE$7:AE$846,MATCH(WatchList!$B279,'All CCC'!$B$7:$B$846,0)))</f>
        <v/>
      </c>
      <c r="AF279" s="856" t="str">
        <f>IF($B279="","",INDEX('All CCC'!AF$7:AF$846,MATCH(WatchList!$B279,'All CCC'!$B$7:$B$846,0)))</f>
        <v/>
      </c>
      <c r="AG279" s="856" t="str">
        <f>IF($B279="","",INDEX('All CCC'!AG$7:AG$846,MATCH(WatchList!$B279,'All CCC'!$B$7:$B$846,0)))</f>
        <v/>
      </c>
      <c r="AH279" s="856" t="str">
        <f>IF($B279="","",INDEX('All CCC'!AH$7:AH$846,MATCH(WatchList!$B279,'All CCC'!$B$7:$B$846,0)))</f>
        <v/>
      </c>
      <c r="AI279" s="856" t="str">
        <f>IF($B279="","",INDEX('All CCC'!AI$7:AI$846,MATCH(WatchList!$B279,'All CCC'!$B$7:$B$846,0)))</f>
        <v/>
      </c>
      <c r="AJ279" s="856" t="str">
        <f>IF($B279="","",INDEX('All CCC'!AJ$7:AJ$846,MATCH(WatchList!$B279,'All CCC'!$B$7:$B$846,0)))</f>
        <v/>
      </c>
      <c r="AK279" s="856" t="str">
        <f>IF($B279="","",INDEX('All CCC'!AK$7:AK$846,MATCH(WatchList!$B279,'All CCC'!$B$7:$B$846,0)))</f>
        <v/>
      </c>
      <c r="AL279" s="856" t="str">
        <f>IF($B279="","",INDEX('All CCC'!AL$7:AL$846,MATCH(WatchList!$B279,'All CCC'!$B$7:$B$846,0)))</f>
        <v/>
      </c>
      <c r="AM279" s="856" t="str">
        <f>IF($B279="","",INDEX('All CCC'!AM$7:AM$846,MATCH(WatchList!$B279,'All CCC'!$B$7:$B$846,0)))</f>
        <v/>
      </c>
      <c r="AN279" s="856" t="str">
        <f>IF($B279="","",INDEX('All CCC'!AN$7:AN$846,MATCH(WatchList!$B279,'All CCC'!$B$7:$B$846,0)))</f>
        <v/>
      </c>
      <c r="AO279" s="856" t="str">
        <f>IF($B279="","",INDEX('All CCC'!AO$7:AO$846,MATCH(WatchList!$B279,'All CCC'!$B$7:$B$846,0)))</f>
        <v/>
      </c>
      <c r="AP279" s="856" t="str">
        <f>IF($B279="","",INDEX('All CCC'!AP$7:AP$846,MATCH(WatchList!$B279,'All CCC'!$B$7:$B$846,0)))</f>
        <v/>
      </c>
      <c r="AQ279" s="856" t="str">
        <f>IF($B279="","",INDEX('All CCC'!AQ$7:AQ$846,MATCH(WatchList!$B279,'All CCC'!$B$7:$B$846,0)))</f>
        <v/>
      </c>
      <c r="AR279" s="856" t="str">
        <f>IF($B279="","",INDEX('All CCC'!AR$7:AR$846,MATCH(WatchList!$B279,'All CCC'!$B$7:$B$846,0)))</f>
        <v/>
      </c>
      <c r="AS279" s="856" t="str">
        <f>IF($B279="","",INDEX('All CCC'!AS$7:AS$846,MATCH(WatchList!$B279,'All CCC'!$B$7:$B$846,0)))</f>
        <v/>
      </c>
      <c r="AT279" s="856" t="str">
        <f>IF($B279="","",INDEX('All CCC'!AT$7:AT$846,MATCH(WatchList!$B279,'All CCC'!$B$7:$B$846,0)))</f>
        <v/>
      </c>
      <c r="AU279" s="856" t="str">
        <f>IF($B279="","",INDEX('All CCC'!AU$7:AU$846,MATCH(WatchList!$B279,'All CCC'!$B$7:$B$846,0)))</f>
        <v/>
      </c>
      <c r="AV279" s="856" t="str">
        <f>IF($B279="","",INDEX('All CCC'!AV$7:AV$846,MATCH(WatchList!$B279,'All CCC'!$B$7:$B$846,0)))</f>
        <v/>
      </c>
      <c r="AW279" s="856" t="str">
        <f>IF($B279="","",INDEX('All CCC'!AW$7:AW$846,MATCH(WatchList!$B279,'All CCC'!$B$7:$B$846,0)))</f>
        <v/>
      </c>
      <c r="AX279" s="856" t="str">
        <f>IF($B279="","",INDEX('All CCC'!AX$7:AX$846,MATCH(WatchList!$B279,'All CCC'!$B$7:$B$846,0)))</f>
        <v/>
      </c>
      <c r="AY279" s="856" t="str">
        <f>IF($B279="","",INDEX('All CCC'!AY$7:AY$846,MATCH(WatchList!$B279,'All CCC'!$B$7:$B$846,0)))</f>
        <v/>
      </c>
      <c r="AZ279" s="856" t="str">
        <f>IF($B279="","",INDEX('All CCC'!AZ$7:AZ$846,MATCH(WatchList!$B279,'All CCC'!$B$7:$B$846,0)))</f>
        <v/>
      </c>
      <c r="BA279" s="856" t="str">
        <f>IF($B279="","",INDEX('All CCC'!BA$7:BA$846,MATCH(WatchList!$B279,'All CCC'!$B$7:$B$846,0)))</f>
        <v/>
      </c>
      <c r="BB279" s="856" t="str">
        <f>IF($B279="","",INDEX('All CCC'!BB$7:BB$846,MATCH(WatchList!$B279,'All CCC'!$B$7:$B$846,0)))</f>
        <v/>
      </c>
      <c r="BC279" s="856" t="str">
        <f>IF($B279="","",INDEX('All CCC'!BC$7:BC$846,MATCH(WatchList!$B279,'All CCC'!$B$7:$B$846,0)))</f>
        <v/>
      </c>
      <c r="BD279" s="856" t="str">
        <f>IF($B279="","",INDEX('All CCC'!BD$7:BD$846,MATCH(WatchList!$B279,'All CCC'!$B$7:$B$846,0)))</f>
        <v/>
      </c>
      <c r="BE279" s="856" t="str">
        <f>IF($B279="","",INDEX('All CCC'!BE$7:BE$846,MATCH(WatchList!$B279,'All CCC'!$B$7:$B$846,0)))</f>
        <v/>
      </c>
      <c r="BF279" s="856" t="str">
        <f>IF($B279="","",INDEX('All CCC'!BF$7:BF$846,MATCH(WatchList!$B279,'All CCC'!$B$7:$B$846,0)))</f>
        <v/>
      </c>
      <c r="BG279" s="856" t="str">
        <f>IF($B279="","",INDEX('All CCC'!BG$7:BG$846,MATCH(WatchList!$B279,'All CCC'!$B$7:$B$846,0)))</f>
        <v/>
      </c>
    </row>
    <row r="280" spans="1:59" x14ac:dyDescent="0.2">
      <c r="A280" s="550" t="str">
        <f>IF($B280="","",INDEX('All CCC'!A$7:A$846,MATCH(WatchList!$B280,'All CCC'!$B$7:$B$846,0)))</f>
        <v/>
      </c>
      <c r="B280" s="31"/>
      <c r="C280" s="856" t="str">
        <f>IF($B280="","",INDEX('All CCC'!C$7:C$846,MATCH(WatchList!$B280,'All CCC'!$B$7:$B$846,0)))</f>
        <v/>
      </c>
      <c r="D280" s="856" t="str">
        <f>IF($B280="","",INDEX('All CCC'!D$7:D$846,MATCH(WatchList!$B280,'All CCC'!$B$7:$B$846,0)))</f>
        <v/>
      </c>
      <c r="E280" s="856" t="str">
        <f>IF($B280="","",INDEX('All CCC'!E$7:E$846,MATCH(WatchList!$B280,'All CCC'!$B$7:$B$846,0)))</f>
        <v/>
      </c>
      <c r="F280" s="856" t="str">
        <f>IF($B280="","",INDEX('All CCC'!F$7:F$846,MATCH(WatchList!$B280,'All CCC'!$B$7:$B$846,0)))</f>
        <v/>
      </c>
      <c r="G280" s="856" t="str">
        <f>IF($B280="","",INDEX('All CCC'!G$7:G$846,MATCH(WatchList!$B280,'All CCC'!$B$7:$B$846,0)))</f>
        <v/>
      </c>
      <c r="H280" s="856" t="str">
        <f>IF($B280="","",INDEX('All CCC'!H$7:H$846,MATCH(WatchList!$B280,'All CCC'!$B$7:$B$846,0)))</f>
        <v/>
      </c>
      <c r="I280" s="856" t="str">
        <f>IF($B280="","",INDEX('All CCC'!I$7:I$846,MATCH(WatchList!$B280,'All CCC'!$B$7:$B$846,0)))</f>
        <v/>
      </c>
      <c r="J280" s="856" t="str">
        <f>IF($B280="","",INDEX('All CCC'!J$7:J$846,MATCH(WatchList!$B280,'All CCC'!$B$7:$B$846,0)))</f>
        <v/>
      </c>
      <c r="K280" s="856" t="str">
        <f>IF($B280="","",INDEX('All CCC'!K$7:K$846,MATCH(WatchList!$B280,'All CCC'!$B$7:$B$846,0)))</f>
        <v/>
      </c>
      <c r="L280" s="856" t="str">
        <f>IF($B280="","",INDEX('All CCC'!L$7:L$846,MATCH(WatchList!$B280,'All CCC'!$B$7:$B$846,0)))</f>
        <v/>
      </c>
      <c r="M280" s="856" t="str">
        <f>IF($B280="","",INDEX('All CCC'!M$7:M$846,MATCH(WatchList!$B280,'All CCC'!$B$7:$B$846,0)))</f>
        <v/>
      </c>
      <c r="N280" s="856" t="str">
        <f>IF($B280="","",INDEX('All CCC'!N$7:N$846,MATCH(WatchList!$B280,'All CCC'!$B$7:$B$846,0)))</f>
        <v/>
      </c>
      <c r="O280" s="856" t="str">
        <f>IF($B280="","",INDEX('All CCC'!O$7:O$846,MATCH(WatchList!$B280,'All CCC'!$B$7:$B$846,0)))</f>
        <v/>
      </c>
      <c r="P280" s="857" t="str">
        <f>IF($B280="","",INDEX('All CCC'!P$7:P$846,MATCH(WatchList!$B280,'All CCC'!$B$7:$B$846,0)))</f>
        <v/>
      </c>
      <c r="Q280" s="857" t="str">
        <f>IF($B280="","",INDEX('All CCC'!Q$7:Q$846,MATCH(WatchList!$B280,'All CCC'!$B$7:$B$846,0)))</f>
        <v/>
      </c>
      <c r="R280" s="856" t="str">
        <f>IF($B280="","",INDEX('All CCC'!R$7:R$846,MATCH(WatchList!$B280,'All CCC'!$B$7:$B$846,0)))</f>
        <v/>
      </c>
      <c r="S280" s="856" t="str">
        <f>IF($B280="","",INDEX('All CCC'!S$7:S$846,MATCH(WatchList!$B280,'All CCC'!$B$7:$B$846,0)))</f>
        <v/>
      </c>
      <c r="T280" s="856" t="str">
        <f>IF($B280="","",INDEX('All CCC'!T$7:T$846,MATCH(WatchList!$B280,'All CCC'!$B$7:$B$846,0)))</f>
        <v/>
      </c>
      <c r="U280" s="856" t="str">
        <f>IF($B280="","",INDEX('All CCC'!U$7:U$846,MATCH(WatchList!$B280,'All CCC'!$B$7:$B$846,0)))</f>
        <v/>
      </c>
      <c r="V280" s="856" t="str">
        <f>IF($B280="","",INDEX('All CCC'!V$7:V$846,MATCH(WatchList!$B280,'All CCC'!$B$7:$B$846,0)))</f>
        <v/>
      </c>
      <c r="W280" s="856" t="str">
        <f>IF($B280="","",INDEX('All CCC'!W$7:W$846,MATCH(WatchList!$B280,'All CCC'!$B$7:$B$846,0)))</f>
        <v/>
      </c>
      <c r="X280" s="856" t="str">
        <f>IF($B280="","",INDEX('All CCC'!X$7:X$846,MATCH(WatchList!$B280,'All CCC'!$B$7:$B$846,0)))</f>
        <v/>
      </c>
      <c r="Y280" s="856" t="str">
        <f>IF($B280="","",INDEX('All CCC'!Y$7:Y$846,MATCH(WatchList!$B280,'All CCC'!$B$7:$B$846,0)))</f>
        <v/>
      </c>
      <c r="Z280" s="856" t="str">
        <f>IF($B280="","",INDEX('All CCC'!Z$7:Z$846,MATCH(WatchList!$B280,'All CCC'!$B$7:$B$846,0)))</f>
        <v/>
      </c>
      <c r="AA280" s="856" t="str">
        <f>IF($B280="","",INDEX('All CCC'!AA$7:AA$846,MATCH(WatchList!$B280,'All CCC'!$B$7:$B$846,0)))</f>
        <v/>
      </c>
      <c r="AB280" s="856" t="str">
        <f>IF($B280="","",INDEX('All CCC'!AB$7:AB$846,MATCH(WatchList!$B280,'All CCC'!$B$7:$B$846,0)))</f>
        <v/>
      </c>
      <c r="AC280" s="856" t="str">
        <f>IF($B280="","",INDEX('All CCC'!AC$7:AC$846,MATCH(WatchList!$B280,'All CCC'!$B$7:$B$846,0)))</f>
        <v/>
      </c>
      <c r="AD280" s="856" t="str">
        <f>IF($B280="","",INDEX('All CCC'!AD$7:AD$846,MATCH(WatchList!$B280,'All CCC'!$B$7:$B$846,0)))</f>
        <v/>
      </c>
      <c r="AE280" s="856" t="str">
        <f>IF($B280="","",INDEX('All CCC'!AE$7:AE$846,MATCH(WatchList!$B280,'All CCC'!$B$7:$B$846,0)))</f>
        <v/>
      </c>
      <c r="AF280" s="856" t="str">
        <f>IF($B280="","",INDEX('All CCC'!AF$7:AF$846,MATCH(WatchList!$B280,'All CCC'!$B$7:$B$846,0)))</f>
        <v/>
      </c>
      <c r="AG280" s="856" t="str">
        <f>IF($B280="","",INDEX('All CCC'!AG$7:AG$846,MATCH(WatchList!$B280,'All CCC'!$B$7:$B$846,0)))</f>
        <v/>
      </c>
      <c r="AH280" s="856" t="str">
        <f>IF($B280="","",INDEX('All CCC'!AH$7:AH$846,MATCH(WatchList!$B280,'All CCC'!$B$7:$B$846,0)))</f>
        <v/>
      </c>
      <c r="AI280" s="856" t="str">
        <f>IF($B280="","",INDEX('All CCC'!AI$7:AI$846,MATCH(WatchList!$B280,'All CCC'!$B$7:$B$846,0)))</f>
        <v/>
      </c>
      <c r="AJ280" s="856" t="str">
        <f>IF($B280="","",INDEX('All CCC'!AJ$7:AJ$846,MATCH(WatchList!$B280,'All CCC'!$B$7:$B$846,0)))</f>
        <v/>
      </c>
      <c r="AK280" s="856" t="str">
        <f>IF($B280="","",INDEX('All CCC'!AK$7:AK$846,MATCH(WatchList!$B280,'All CCC'!$B$7:$B$846,0)))</f>
        <v/>
      </c>
      <c r="AL280" s="856" t="str">
        <f>IF($B280="","",INDEX('All CCC'!AL$7:AL$846,MATCH(WatchList!$B280,'All CCC'!$B$7:$B$846,0)))</f>
        <v/>
      </c>
      <c r="AM280" s="856" t="str">
        <f>IF($B280="","",INDEX('All CCC'!AM$7:AM$846,MATCH(WatchList!$B280,'All CCC'!$B$7:$B$846,0)))</f>
        <v/>
      </c>
      <c r="AN280" s="856" t="str">
        <f>IF($B280="","",INDEX('All CCC'!AN$7:AN$846,MATCH(WatchList!$B280,'All CCC'!$B$7:$B$846,0)))</f>
        <v/>
      </c>
      <c r="AO280" s="856" t="str">
        <f>IF($B280="","",INDEX('All CCC'!AO$7:AO$846,MATCH(WatchList!$B280,'All CCC'!$B$7:$B$846,0)))</f>
        <v/>
      </c>
      <c r="AP280" s="856" t="str">
        <f>IF($B280="","",INDEX('All CCC'!AP$7:AP$846,MATCH(WatchList!$B280,'All CCC'!$B$7:$B$846,0)))</f>
        <v/>
      </c>
      <c r="AQ280" s="856" t="str">
        <f>IF($B280="","",INDEX('All CCC'!AQ$7:AQ$846,MATCH(WatchList!$B280,'All CCC'!$B$7:$B$846,0)))</f>
        <v/>
      </c>
      <c r="AR280" s="856" t="str">
        <f>IF($B280="","",INDEX('All CCC'!AR$7:AR$846,MATCH(WatchList!$B280,'All CCC'!$B$7:$B$846,0)))</f>
        <v/>
      </c>
      <c r="AS280" s="856" t="str">
        <f>IF($B280="","",INDEX('All CCC'!AS$7:AS$846,MATCH(WatchList!$B280,'All CCC'!$B$7:$B$846,0)))</f>
        <v/>
      </c>
      <c r="AT280" s="856" t="str">
        <f>IF($B280="","",INDEX('All CCC'!AT$7:AT$846,MATCH(WatchList!$B280,'All CCC'!$B$7:$B$846,0)))</f>
        <v/>
      </c>
      <c r="AU280" s="856" t="str">
        <f>IF($B280="","",INDEX('All CCC'!AU$7:AU$846,MATCH(WatchList!$B280,'All CCC'!$B$7:$B$846,0)))</f>
        <v/>
      </c>
      <c r="AV280" s="856" t="str">
        <f>IF($B280="","",INDEX('All CCC'!AV$7:AV$846,MATCH(WatchList!$B280,'All CCC'!$B$7:$B$846,0)))</f>
        <v/>
      </c>
      <c r="AW280" s="856" t="str">
        <f>IF($B280="","",INDEX('All CCC'!AW$7:AW$846,MATCH(WatchList!$B280,'All CCC'!$B$7:$B$846,0)))</f>
        <v/>
      </c>
      <c r="AX280" s="856" t="str">
        <f>IF($B280="","",INDEX('All CCC'!AX$7:AX$846,MATCH(WatchList!$B280,'All CCC'!$B$7:$B$846,0)))</f>
        <v/>
      </c>
      <c r="AY280" s="856" t="str">
        <f>IF($B280="","",INDEX('All CCC'!AY$7:AY$846,MATCH(WatchList!$B280,'All CCC'!$B$7:$B$846,0)))</f>
        <v/>
      </c>
      <c r="AZ280" s="856" t="str">
        <f>IF($B280="","",INDEX('All CCC'!AZ$7:AZ$846,MATCH(WatchList!$B280,'All CCC'!$B$7:$B$846,0)))</f>
        <v/>
      </c>
      <c r="BA280" s="856" t="str">
        <f>IF($B280="","",INDEX('All CCC'!BA$7:BA$846,MATCH(WatchList!$B280,'All CCC'!$B$7:$B$846,0)))</f>
        <v/>
      </c>
      <c r="BB280" s="856" t="str">
        <f>IF($B280="","",INDEX('All CCC'!BB$7:BB$846,MATCH(WatchList!$B280,'All CCC'!$B$7:$B$846,0)))</f>
        <v/>
      </c>
      <c r="BC280" s="856" t="str">
        <f>IF($B280="","",INDEX('All CCC'!BC$7:BC$846,MATCH(WatchList!$B280,'All CCC'!$B$7:$B$846,0)))</f>
        <v/>
      </c>
      <c r="BD280" s="856" t="str">
        <f>IF($B280="","",INDEX('All CCC'!BD$7:BD$846,MATCH(WatchList!$B280,'All CCC'!$B$7:$B$846,0)))</f>
        <v/>
      </c>
      <c r="BE280" s="856" t="str">
        <f>IF($B280="","",INDEX('All CCC'!BE$7:BE$846,MATCH(WatchList!$B280,'All CCC'!$B$7:$B$846,0)))</f>
        <v/>
      </c>
      <c r="BF280" s="856" t="str">
        <f>IF($B280="","",INDEX('All CCC'!BF$7:BF$846,MATCH(WatchList!$B280,'All CCC'!$B$7:$B$846,0)))</f>
        <v/>
      </c>
      <c r="BG280" s="856" t="str">
        <f>IF($B280="","",INDEX('All CCC'!BG$7:BG$846,MATCH(WatchList!$B280,'All CCC'!$B$7:$B$846,0)))</f>
        <v/>
      </c>
    </row>
    <row r="281" spans="1:59" x14ac:dyDescent="0.2">
      <c r="A281" s="550" t="str">
        <f>IF($B281="","",INDEX('All CCC'!A$7:A$846,MATCH(WatchList!$B281,'All CCC'!$B$7:$B$846,0)))</f>
        <v/>
      </c>
      <c r="B281" s="31"/>
      <c r="C281" s="856" t="str">
        <f>IF($B281="","",INDEX('All CCC'!C$7:C$846,MATCH(WatchList!$B281,'All CCC'!$B$7:$B$846,0)))</f>
        <v/>
      </c>
      <c r="D281" s="856" t="str">
        <f>IF($B281="","",INDEX('All CCC'!D$7:D$846,MATCH(WatchList!$B281,'All CCC'!$B$7:$B$846,0)))</f>
        <v/>
      </c>
      <c r="E281" s="856" t="str">
        <f>IF($B281="","",INDEX('All CCC'!E$7:E$846,MATCH(WatchList!$B281,'All CCC'!$B$7:$B$846,0)))</f>
        <v/>
      </c>
      <c r="F281" s="856" t="str">
        <f>IF($B281="","",INDEX('All CCC'!F$7:F$846,MATCH(WatchList!$B281,'All CCC'!$B$7:$B$846,0)))</f>
        <v/>
      </c>
      <c r="G281" s="856" t="str">
        <f>IF($B281="","",INDEX('All CCC'!G$7:G$846,MATCH(WatchList!$B281,'All CCC'!$B$7:$B$846,0)))</f>
        <v/>
      </c>
      <c r="H281" s="856" t="str">
        <f>IF($B281="","",INDEX('All CCC'!H$7:H$846,MATCH(WatchList!$B281,'All CCC'!$B$7:$B$846,0)))</f>
        <v/>
      </c>
      <c r="I281" s="856" t="str">
        <f>IF($B281="","",INDEX('All CCC'!I$7:I$846,MATCH(WatchList!$B281,'All CCC'!$B$7:$B$846,0)))</f>
        <v/>
      </c>
      <c r="J281" s="856" t="str">
        <f>IF($B281="","",INDEX('All CCC'!J$7:J$846,MATCH(WatchList!$B281,'All CCC'!$B$7:$B$846,0)))</f>
        <v/>
      </c>
      <c r="K281" s="856" t="str">
        <f>IF($B281="","",INDEX('All CCC'!K$7:K$846,MATCH(WatchList!$B281,'All CCC'!$B$7:$B$846,0)))</f>
        <v/>
      </c>
      <c r="L281" s="856" t="str">
        <f>IF($B281="","",INDEX('All CCC'!L$7:L$846,MATCH(WatchList!$B281,'All CCC'!$B$7:$B$846,0)))</f>
        <v/>
      </c>
      <c r="M281" s="856" t="str">
        <f>IF($B281="","",INDEX('All CCC'!M$7:M$846,MATCH(WatchList!$B281,'All CCC'!$B$7:$B$846,0)))</f>
        <v/>
      </c>
      <c r="N281" s="856" t="str">
        <f>IF($B281="","",INDEX('All CCC'!N$7:N$846,MATCH(WatchList!$B281,'All CCC'!$B$7:$B$846,0)))</f>
        <v/>
      </c>
      <c r="O281" s="856" t="str">
        <f>IF($B281="","",INDEX('All CCC'!O$7:O$846,MATCH(WatchList!$B281,'All CCC'!$B$7:$B$846,0)))</f>
        <v/>
      </c>
      <c r="P281" s="857" t="str">
        <f>IF($B281="","",INDEX('All CCC'!P$7:P$846,MATCH(WatchList!$B281,'All CCC'!$B$7:$B$846,0)))</f>
        <v/>
      </c>
      <c r="Q281" s="857" t="str">
        <f>IF($B281="","",INDEX('All CCC'!Q$7:Q$846,MATCH(WatchList!$B281,'All CCC'!$B$7:$B$846,0)))</f>
        <v/>
      </c>
      <c r="R281" s="856" t="str">
        <f>IF($B281="","",INDEX('All CCC'!R$7:R$846,MATCH(WatchList!$B281,'All CCC'!$B$7:$B$846,0)))</f>
        <v/>
      </c>
      <c r="S281" s="856" t="str">
        <f>IF($B281="","",INDEX('All CCC'!S$7:S$846,MATCH(WatchList!$B281,'All CCC'!$B$7:$B$846,0)))</f>
        <v/>
      </c>
      <c r="T281" s="856" t="str">
        <f>IF($B281="","",INDEX('All CCC'!T$7:T$846,MATCH(WatchList!$B281,'All CCC'!$B$7:$B$846,0)))</f>
        <v/>
      </c>
      <c r="U281" s="856" t="str">
        <f>IF($B281="","",INDEX('All CCC'!U$7:U$846,MATCH(WatchList!$B281,'All CCC'!$B$7:$B$846,0)))</f>
        <v/>
      </c>
      <c r="V281" s="856" t="str">
        <f>IF($B281="","",INDEX('All CCC'!V$7:V$846,MATCH(WatchList!$B281,'All CCC'!$B$7:$B$846,0)))</f>
        <v/>
      </c>
      <c r="W281" s="856" t="str">
        <f>IF($B281="","",INDEX('All CCC'!W$7:W$846,MATCH(WatchList!$B281,'All CCC'!$B$7:$B$846,0)))</f>
        <v/>
      </c>
      <c r="X281" s="856" t="str">
        <f>IF($B281="","",INDEX('All CCC'!X$7:X$846,MATCH(WatchList!$B281,'All CCC'!$B$7:$B$846,0)))</f>
        <v/>
      </c>
      <c r="Y281" s="856" t="str">
        <f>IF($B281="","",INDEX('All CCC'!Y$7:Y$846,MATCH(WatchList!$B281,'All CCC'!$B$7:$B$846,0)))</f>
        <v/>
      </c>
      <c r="Z281" s="856" t="str">
        <f>IF($B281="","",INDEX('All CCC'!Z$7:Z$846,MATCH(WatchList!$B281,'All CCC'!$B$7:$B$846,0)))</f>
        <v/>
      </c>
      <c r="AA281" s="856" t="str">
        <f>IF($B281="","",INDEX('All CCC'!AA$7:AA$846,MATCH(WatchList!$B281,'All CCC'!$B$7:$B$846,0)))</f>
        <v/>
      </c>
      <c r="AB281" s="856" t="str">
        <f>IF($B281="","",INDEX('All CCC'!AB$7:AB$846,MATCH(WatchList!$B281,'All CCC'!$B$7:$B$846,0)))</f>
        <v/>
      </c>
      <c r="AC281" s="856" t="str">
        <f>IF($B281="","",INDEX('All CCC'!AC$7:AC$846,MATCH(WatchList!$B281,'All CCC'!$B$7:$B$846,0)))</f>
        <v/>
      </c>
      <c r="AD281" s="856" t="str">
        <f>IF($B281="","",INDEX('All CCC'!AD$7:AD$846,MATCH(WatchList!$B281,'All CCC'!$B$7:$B$846,0)))</f>
        <v/>
      </c>
      <c r="AE281" s="856" t="str">
        <f>IF($B281="","",INDEX('All CCC'!AE$7:AE$846,MATCH(WatchList!$B281,'All CCC'!$B$7:$B$846,0)))</f>
        <v/>
      </c>
      <c r="AF281" s="856" t="str">
        <f>IF($B281="","",INDEX('All CCC'!AF$7:AF$846,MATCH(WatchList!$B281,'All CCC'!$B$7:$B$846,0)))</f>
        <v/>
      </c>
      <c r="AG281" s="856" t="str">
        <f>IF($B281="","",INDEX('All CCC'!AG$7:AG$846,MATCH(WatchList!$B281,'All CCC'!$B$7:$B$846,0)))</f>
        <v/>
      </c>
      <c r="AH281" s="856" t="str">
        <f>IF($B281="","",INDEX('All CCC'!AH$7:AH$846,MATCH(WatchList!$B281,'All CCC'!$B$7:$B$846,0)))</f>
        <v/>
      </c>
      <c r="AI281" s="856" t="str">
        <f>IF($B281="","",INDEX('All CCC'!AI$7:AI$846,MATCH(WatchList!$B281,'All CCC'!$B$7:$B$846,0)))</f>
        <v/>
      </c>
      <c r="AJ281" s="856" t="str">
        <f>IF($B281="","",INDEX('All CCC'!AJ$7:AJ$846,MATCH(WatchList!$B281,'All CCC'!$B$7:$B$846,0)))</f>
        <v/>
      </c>
      <c r="AK281" s="856" t="str">
        <f>IF($B281="","",INDEX('All CCC'!AK$7:AK$846,MATCH(WatchList!$B281,'All CCC'!$B$7:$B$846,0)))</f>
        <v/>
      </c>
      <c r="AL281" s="856" t="str">
        <f>IF($B281="","",INDEX('All CCC'!AL$7:AL$846,MATCH(WatchList!$B281,'All CCC'!$B$7:$B$846,0)))</f>
        <v/>
      </c>
      <c r="AM281" s="856" t="str">
        <f>IF($B281="","",INDEX('All CCC'!AM$7:AM$846,MATCH(WatchList!$B281,'All CCC'!$B$7:$B$846,0)))</f>
        <v/>
      </c>
      <c r="AN281" s="856" t="str">
        <f>IF($B281="","",INDEX('All CCC'!AN$7:AN$846,MATCH(WatchList!$B281,'All CCC'!$B$7:$B$846,0)))</f>
        <v/>
      </c>
      <c r="AO281" s="856" t="str">
        <f>IF($B281="","",INDEX('All CCC'!AO$7:AO$846,MATCH(WatchList!$B281,'All CCC'!$B$7:$B$846,0)))</f>
        <v/>
      </c>
      <c r="AP281" s="856" t="str">
        <f>IF($B281="","",INDEX('All CCC'!AP$7:AP$846,MATCH(WatchList!$B281,'All CCC'!$B$7:$B$846,0)))</f>
        <v/>
      </c>
      <c r="AQ281" s="856" t="str">
        <f>IF($B281="","",INDEX('All CCC'!AQ$7:AQ$846,MATCH(WatchList!$B281,'All CCC'!$B$7:$B$846,0)))</f>
        <v/>
      </c>
      <c r="AR281" s="856" t="str">
        <f>IF($B281="","",INDEX('All CCC'!AR$7:AR$846,MATCH(WatchList!$B281,'All CCC'!$B$7:$B$846,0)))</f>
        <v/>
      </c>
      <c r="AS281" s="856" t="str">
        <f>IF($B281="","",INDEX('All CCC'!AS$7:AS$846,MATCH(WatchList!$B281,'All CCC'!$B$7:$B$846,0)))</f>
        <v/>
      </c>
      <c r="AT281" s="856" t="str">
        <f>IF($B281="","",INDEX('All CCC'!AT$7:AT$846,MATCH(WatchList!$B281,'All CCC'!$B$7:$B$846,0)))</f>
        <v/>
      </c>
      <c r="AU281" s="856" t="str">
        <f>IF($B281="","",INDEX('All CCC'!AU$7:AU$846,MATCH(WatchList!$B281,'All CCC'!$B$7:$B$846,0)))</f>
        <v/>
      </c>
      <c r="AV281" s="856" t="str">
        <f>IF($B281="","",INDEX('All CCC'!AV$7:AV$846,MATCH(WatchList!$B281,'All CCC'!$B$7:$B$846,0)))</f>
        <v/>
      </c>
      <c r="AW281" s="856" t="str">
        <f>IF($B281="","",INDEX('All CCC'!AW$7:AW$846,MATCH(WatchList!$B281,'All CCC'!$B$7:$B$846,0)))</f>
        <v/>
      </c>
      <c r="AX281" s="856" t="str">
        <f>IF($B281="","",INDEX('All CCC'!AX$7:AX$846,MATCH(WatchList!$B281,'All CCC'!$B$7:$B$846,0)))</f>
        <v/>
      </c>
      <c r="AY281" s="856" t="str">
        <f>IF($B281="","",INDEX('All CCC'!AY$7:AY$846,MATCH(WatchList!$B281,'All CCC'!$B$7:$B$846,0)))</f>
        <v/>
      </c>
      <c r="AZ281" s="856" t="str">
        <f>IF($B281="","",INDEX('All CCC'!AZ$7:AZ$846,MATCH(WatchList!$B281,'All CCC'!$B$7:$B$846,0)))</f>
        <v/>
      </c>
      <c r="BA281" s="856" t="str">
        <f>IF($B281="","",INDEX('All CCC'!BA$7:BA$846,MATCH(WatchList!$B281,'All CCC'!$B$7:$B$846,0)))</f>
        <v/>
      </c>
      <c r="BB281" s="856" t="str">
        <f>IF($B281="","",INDEX('All CCC'!BB$7:BB$846,MATCH(WatchList!$B281,'All CCC'!$B$7:$B$846,0)))</f>
        <v/>
      </c>
      <c r="BC281" s="856" t="str">
        <f>IF($B281="","",INDEX('All CCC'!BC$7:BC$846,MATCH(WatchList!$B281,'All CCC'!$B$7:$B$846,0)))</f>
        <v/>
      </c>
      <c r="BD281" s="856" t="str">
        <f>IF($B281="","",INDEX('All CCC'!BD$7:BD$846,MATCH(WatchList!$B281,'All CCC'!$B$7:$B$846,0)))</f>
        <v/>
      </c>
      <c r="BE281" s="856" t="str">
        <f>IF($B281="","",INDEX('All CCC'!BE$7:BE$846,MATCH(WatchList!$B281,'All CCC'!$B$7:$B$846,0)))</f>
        <v/>
      </c>
      <c r="BF281" s="856" t="str">
        <f>IF($B281="","",INDEX('All CCC'!BF$7:BF$846,MATCH(WatchList!$B281,'All CCC'!$B$7:$B$846,0)))</f>
        <v/>
      </c>
      <c r="BG281" s="856" t="str">
        <f>IF($B281="","",INDEX('All CCC'!BG$7:BG$846,MATCH(WatchList!$B281,'All CCC'!$B$7:$B$846,0)))</f>
        <v/>
      </c>
    </row>
    <row r="282" spans="1:59" x14ac:dyDescent="0.2">
      <c r="A282" s="550" t="str">
        <f>IF($B282="","",INDEX('All CCC'!A$7:A$846,MATCH(WatchList!$B282,'All CCC'!$B$7:$B$846,0)))</f>
        <v/>
      </c>
      <c r="B282" s="31"/>
      <c r="C282" s="856" t="str">
        <f>IF($B282="","",INDEX('All CCC'!C$7:C$846,MATCH(WatchList!$B282,'All CCC'!$B$7:$B$846,0)))</f>
        <v/>
      </c>
      <c r="D282" s="856" t="str">
        <f>IF($B282="","",INDEX('All CCC'!D$7:D$846,MATCH(WatchList!$B282,'All CCC'!$B$7:$B$846,0)))</f>
        <v/>
      </c>
      <c r="E282" s="856" t="str">
        <f>IF($B282="","",INDEX('All CCC'!E$7:E$846,MATCH(WatchList!$B282,'All CCC'!$B$7:$B$846,0)))</f>
        <v/>
      </c>
      <c r="F282" s="856" t="str">
        <f>IF($B282="","",INDEX('All CCC'!F$7:F$846,MATCH(WatchList!$B282,'All CCC'!$B$7:$B$846,0)))</f>
        <v/>
      </c>
      <c r="G282" s="856" t="str">
        <f>IF($B282="","",INDEX('All CCC'!G$7:G$846,MATCH(WatchList!$B282,'All CCC'!$B$7:$B$846,0)))</f>
        <v/>
      </c>
      <c r="H282" s="856" t="str">
        <f>IF($B282="","",INDEX('All CCC'!H$7:H$846,MATCH(WatchList!$B282,'All CCC'!$B$7:$B$846,0)))</f>
        <v/>
      </c>
      <c r="I282" s="856" t="str">
        <f>IF($B282="","",INDEX('All CCC'!I$7:I$846,MATCH(WatchList!$B282,'All CCC'!$B$7:$B$846,0)))</f>
        <v/>
      </c>
      <c r="J282" s="856" t="str">
        <f>IF($B282="","",INDEX('All CCC'!J$7:J$846,MATCH(WatchList!$B282,'All CCC'!$B$7:$B$846,0)))</f>
        <v/>
      </c>
      <c r="K282" s="856" t="str">
        <f>IF($B282="","",INDEX('All CCC'!K$7:K$846,MATCH(WatchList!$B282,'All CCC'!$B$7:$B$846,0)))</f>
        <v/>
      </c>
      <c r="L282" s="856" t="str">
        <f>IF($B282="","",INDEX('All CCC'!L$7:L$846,MATCH(WatchList!$B282,'All CCC'!$B$7:$B$846,0)))</f>
        <v/>
      </c>
      <c r="M282" s="856" t="str">
        <f>IF($B282="","",INDEX('All CCC'!M$7:M$846,MATCH(WatchList!$B282,'All CCC'!$B$7:$B$846,0)))</f>
        <v/>
      </c>
      <c r="N282" s="856" t="str">
        <f>IF($B282="","",INDEX('All CCC'!N$7:N$846,MATCH(WatchList!$B282,'All CCC'!$B$7:$B$846,0)))</f>
        <v/>
      </c>
      <c r="O282" s="856" t="str">
        <f>IF($B282="","",INDEX('All CCC'!O$7:O$846,MATCH(WatchList!$B282,'All CCC'!$B$7:$B$846,0)))</f>
        <v/>
      </c>
      <c r="P282" s="857" t="str">
        <f>IF($B282="","",INDEX('All CCC'!P$7:P$846,MATCH(WatchList!$B282,'All CCC'!$B$7:$B$846,0)))</f>
        <v/>
      </c>
      <c r="Q282" s="857" t="str">
        <f>IF($B282="","",INDEX('All CCC'!Q$7:Q$846,MATCH(WatchList!$B282,'All CCC'!$B$7:$B$846,0)))</f>
        <v/>
      </c>
      <c r="R282" s="856" t="str">
        <f>IF($B282="","",INDEX('All CCC'!R$7:R$846,MATCH(WatchList!$B282,'All CCC'!$B$7:$B$846,0)))</f>
        <v/>
      </c>
      <c r="S282" s="856" t="str">
        <f>IF($B282="","",INDEX('All CCC'!S$7:S$846,MATCH(WatchList!$B282,'All CCC'!$B$7:$B$846,0)))</f>
        <v/>
      </c>
      <c r="T282" s="856" t="str">
        <f>IF($B282="","",INDEX('All CCC'!T$7:T$846,MATCH(WatchList!$B282,'All CCC'!$B$7:$B$846,0)))</f>
        <v/>
      </c>
      <c r="U282" s="856" t="str">
        <f>IF($B282="","",INDEX('All CCC'!U$7:U$846,MATCH(WatchList!$B282,'All CCC'!$B$7:$B$846,0)))</f>
        <v/>
      </c>
      <c r="V282" s="856" t="str">
        <f>IF($B282="","",INDEX('All CCC'!V$7:V$846,MATCH(WatchList!$B282,'All CCC'!$B$7:$B$846,0)))</f>
        <v/>
      </c>
      <c r="W282" s="856" t="str">
        <f>IF($B282="","",INDEX('All CCC'!W$7:W$846,MATCH(WatchList!$B282,'All CCC'!$B$7:$B$846,0)))</f>
        <v/>
      </c>
      <c r="X282" s="856" t="str">
        <f>IF($B282="","",INDEX('All CCC'!X$7:X$846,MATCH(WatchList!$B282,'All CCC'!$B$7:$B$846,0)))</f>
        <v/>
      </c>
      <c r="Y282" s="856" t="str">
        <f>IF($B282="","",INDEX('All CCC'!Y$7:Y$846,MATCH(WatchList!$B282,'All CCC'!$B$7:$B$846,0)))</f>
        <v/>
      </c>
      <c r="Z282" s="856" t="str">
        <f>IF($B282="","",INDEX('All CCC'!Z$7:Z$846,MATCH(WatchList!$B282,'All CCC'!$B$7:$B$846,0)))</f>
        <v/>
      </c>
      <c r="AA282" s="856" t="str">
        <f>IF($B282="","",INDEX('All CCC'!AA$7:AA$846,MATCH(WatchList!$B282,'All CCC'!$B$7:$B$846,0)))</f>
        <v/>
      </c>
      <c r="AB282" s="856" t="str">
        <f>IF($B282="","",INDEX('All CCC'!AB$7:AB$846,MATCH(WatchList!$B282,'All CCC'!$B$7:$B$846,0)))</f>
        <v/>
      </c>
      <c r="AC282" s="856" t="str">
        <f>IF($B282="","",INDEX('All CCC'!AC$7:AC$846,MATCH(WatchList!$B282,'All CCC'!$B$7:$B$846,0)))</f>
        <v/>
      </c>
      <c r="AD282" s="856" t="str">
        <f>IF($B282="","",INDEX('All CCC'!AD$7:AD$846,MATCH(WatchList!$B282,'All CCC'!$B$7:$B$846,0)))</f>
        <v/>
      </c>
      <c r="AE282" s="856" t="str">
        <f>IF($B282="","",INDEX('All CCC'!AE$7:AE$846,MATCH(WatchList!$B282,'All CCC'!$B$7:$B$846,0)))</f>
        <v/>
      </c>
      <c r="AF282" s="856" t="str">
        <f>IF($B282="","",INDEX('All CCC'!AF$7:AF$846,MATCH(WatchList!$B282,'All CCC'!$B$7:$B$846,0)))</f>
        <v/>
      </c>
      <c r="AG282" s="856" t="str">
        <f>IF($B282="","",INDEX('All CCC'!AG$7:AG$846,MATCH(WatchList!$B282,'All CCC'!$B$7:$B$846,0)))</f>
        <v/>
      </c>
      <c r="AH282" s="856" t="str">
        <f>IF($B282="","",INDEX('All CCC'!AH$7:AH$846,MATCH(WatchList!$B282,'All CCC'!$B$7:$B$846,0)))</f>
        <v/>
      </c>
      <c r="AI282" s="856" t="str">
        <f>IF($B282="","",INDEX('All CCC'!AI$7:AI$846,MATCH(WatchList!$B282,'All CCC'!$B$7:$B$846,0)))</f>
        <v/>
      </c>
      <c r="AJ282" s="856" t="str">
        <f>IF($B282="","",INDEX('All CCC'!AJ$7:AJ$846,MATCH(WatchList!$B282,'All CCC'!$B$7:$B$846,0)))</f>
        <v/>
      </c>
      <c r="AK282" s="856" t="str">
        <f>IF($B282="","",INDEX('All CCC'!AK$7:AK$846,MATCH(WatchList!$B282,'All CCC'!$B$7:$B$846,0)))</f>
        <v/>
      </c>
      <c r="AL282" s="856" t="str">
        <f>IF($B282="","",INDEX('All CCC'!AL$7:AL$846,MATCH(WatchList!$B282,'All CCC'!$B$7:$B$846,0)))</f>
        <v/>
      </c>
      <c r="AM282" s="856" t="str">
        <f>IF($B282="","",INDEX('All CCC'!AM$7:AM$846,MATCH(WatchList!$B282,'All CCC'!$B$7:$B$846,0)))</f>
        <v/>
      </c>
      <c r="AN282" s="856" t="str">
        <f>IF($B282="","",INDEX('All CCC'!AN$7:AN$846,MATCH(WatchList!$B282,'All CCC'!$B$7:$B$846,0)))</f>
        <v/>
      </c>
      <c r="AO282" s="856" t="str">
        <f>IF($B282="","",INDEX('All CCC'!AO$7:AO$846,MATCH(WatchList!$B282,'All CCC'!$B$7:$B$846,0)))</f>
        <v/>
      </c>
      <c r="AP282" s="856" t="str">
        <f>IF($B282="","",INDEX('All CCC'!AP$7:AP$846,MATCH(WatchList!$B282,'All CCC'!$B$7:$B$846,0)))</f>
        <v/>
      </c>
      <c r="AQ282" s="856" t="str">
        <f>IF($B282="","",INDEX('All CCC'!AQ$7:AQ$846,MATCH(WatchList!$B282,'All CCC'!$B$7:$B$846,0)))</f>
        <v/>
      </c>
      <c r="AR282" s="856" t="str">
        <f>IF($B282="","",INDEX('All CCC'!AR$7:AR$846,MATCH(WatchList!$B282,'All CCC'!$B$7:$B$846,0)))</f>
        <v/>
      </c>
      <c r="AS282" s="856" t="str">
        <f>IF($B282="","",INDEX('All CCC'!AS$7:AS$846,MATCH(WatchList!$B282,'All CCC'!$B$7:$B$846,0)))</f>
        <v/>
      </c>
      <c r="AT282" s="856" t="str">
        <f>IF($B282="","",INDEX('All CCC'!AT$7:AT$846,MATCH(WatchList!$B282,'All CCC'!$B$7:$B$846,0)))</f>
        <v/>
      </c>
      <c r="AU282" s="856" t="str">
        <f>IF($B282="","",INDEX('All CCC'!AU$7:AU$846,MATCH(WatchList!$B282,'All CCC'!$B$7:$B$846,0)))</f>
        <v/>
      </c>
      <c r="AV282" s="856" t="str">
        <f>IF($B282="","",INDEX('All CCC'!AV$7:AV$846,MATCH(WatchList!$B282,'All CCC'!$B$7:$B$846,0)))</f>
        <v/>
      </c>
      <c r="AW282" s="856" t="str">
        <f>IF($B282="","",INDEX('All CCC'!AW$7:AW$846,MATCH(WatchList!$B282,'All CCC'!$B$7:$B$846,0)))</f>
        <v/>
      </c>
      <c r="AX282" s="856" t="str">
        <f>IF($B282="","",INDEX('All CCC'!AX$7:AX$846,MATCH(WatchList!$B282,'All CCC'!$B$7:$B$846,0)))</f>
        <v/>
      </c>
      <c r="AY282" s="856" t="str">
        <f>IF($B282="","",INDEX('All CCC'!AY$7:AY$846,MATCH(WatchList!$B282,'All CCC'!$B$7:$B$846,0)))</f>
        <v/>
      </c>
      <c r="AZ282" s="856" t="str">
        <f>IF($B282="","",INDEX('All CCC'!AZ$7:AZ$846,MATCH(WatchList!$B282,'All CCC'!$B$7:$B$846,0)))</f>
        <v/>
      </c>
      <c r="BA282" s="856" t="str">
        <f>IF($B282="","",INDEX('All CCC'!BA$7:BA$846,MATCH(WatchList!$B282,'All CCC'!$B$7:$B$846,0)))</f>
        <v/>
      </c>
      <c r="BB282" s="856" t="str">
        <f>IF($B282="","",INDEX('All CCC'!BB$7:BB$846,MATCH(WatchList!$B282,'All CCC'!$B$7:$B$846,0)))</f>
        <v/>
      </c>
      <c r="BC282" s="856" t="str">
        <f>IF($B282="","",INDEX('All CCC'!BC$7:BC$846,MATCH(WatchList!$B282,'All CCC'!$B$7:$B$846,0)))</f>
        <v/>
      </c>
      <c r="BD282" s="856" t="str">
        <f>IF($B282="","",INDEX('All CCC'!BD$7:BD$846,MATCH(WatchList!$B282,'All CCC'!$B$7:$B$846,0)))</f>
        <v/>
      </c>
      <c r="BE282" s="856" t="str">
        <f>IF($B282="","",INDEX('All CCC'!BE$7:BE$846,MATCH(WatchList!$B282,'All CCC'!$B$7:$B$846,0)))</f>
        <v/>
      </c>
      <c r="BF282" s="856" t="str">
        <f>IF($B282="","",INDEX('All CCC'!BF$7:BF$846,MATCH(WatchList!$B282,'All CCC'!$B$7:$B$846,0)))</f>
        <v/>
      </c>
      <c r="BG282" s="856" t="str">
        <f>IF($B282="","",INDEX('All CCC'!BG$7:BG$846,MATCH(WatchList!$B282,'All CCC'!$B$7:$B$846,0)))</f>
        <v/>
      </c>
    </row>
    <row r="283" spans="1:59" x14ac:dyDescent="0.2">
      <c r="A283" s="550" t="str">
        <f>IF($B283="","",INDEX('All CCC'!A$7:A$846,MATCH(WatchList!$B283,'All CCC'!$B$7:$B$846,0)))</f>
        <v/>
      </c>
      <c r="B283" s="31"/>
      <c r="C283" s="856" t="str">
        <f>IF($B283="","",INDEX('All CCC'!C$7:C$846,MATCH(WatchList!$B283,'All CCC'!$B$7:$B$846,0)))</f>
        <v/>
      </c>
      <c r="D283" s="856" t="str">
        <f>IF($B283="","",INDEX('All CCC'!D$7:D$846,MATCH(WatchList!$B283,'All CCC'!$B$7:$B$846,0)))</f>
        <v/>
      </c>
      <c r="E283" s="856" t="str">
        <f>IF($B283="","",INDEX('All CCC'!E$7:E$846,MATCH(WatchList!$B283,'All CCC'!$B$7:$B$846,0)))</f>
        <v/>
      </c>
      <c r="F283" s="856" t="str">
        <f>IF($B283="","",INDEX('All CCC'!F$7:F$846,MATCH(WatchList!$B283,'All CCC'!$B$7:$B$846,0)))</f>
        <v/>
      </c>
      <c r="G283" s="856" t="str">
        <f>IF($B283="","",INDEX('All CCC'!G$7:G$846,MATCH(WatchList!$B283,'All CCC'!$B$7:$B$846,0)))</f>
        <v/>
      </c>
      <c r="H283" s="856" t="str">
        <f>IF($B283="","",INDEX('All CCC'!H$7:H$846,MATCH(WatchList!$B283,'All CCC'!$B$7:$B$846,0)))</f>
        <v/>
      </c>
      <c r="I283" s="856" t="str">
        <f>IF($B283="","",INDEX('All CCC'!I$7:I$846,MATCH(WatchList!$B283,'All CCC'!$B$7:$B$846,0)))</f>
        <v/>
      </c>
      <c r="J283" s="856" t="str">
        <f>IF($B283="","",INDEX('All CCC'!J$7:J$846,MATCH(WatchList!$B283,'All CCC'!$B$7:$B$846,0)))</f>
        <v/>
      </c>
      <c r="K283" s="856" t="str">
        <f>IF($B283="","",INDEX('All CCC'!K$7:K$846,MATCH(WatchList!$B283,'All CCC'!$B$7:$B$846,0)))</f>
        <v/>
      </c>
      <c r="L283" s="856" t="str">
        <f>IF($B283="","",INDEX('All CCC'!L$7:L$846,MATCH(WatchList!$B283,'All CCC'!$B$7:$B$846,0)))</f>
        <v/>
      </c>
      <c r="M283" s="856" t="str">
        <f>IF($B283="","",INDEX('All CCC'!M$7:M$846,MATCH(WatchList!$B283,'All CCC'!$B$7:$B$846,0)))</f>
        <v/>
      </c>
      <c r="N283" s="856" t="str">
        <f>IF($B283="","",INDEX('All CCC'!N$7:N$846,MATCH(WatchList!$B283,'All CCC'!$B$7:$B$846,0)))</f>
        <v/>
      </c>
      <c r="O283" s="856" t="str">
        <f>IF($B283="","",INDEX('All CCC'!O$7:O$846,MATCH(WatchList!$B283,'All CCC'!$B$7:$B$846,0)))</f>
        <v/>
      </c>
      <c r="P283" s="857" t="str">
        <f>IF($B283="","",INDEX('All CCC'!P$7:P$846,MATCH(WatchList!$B283,'All CCC'!$B$7:$B$846,0)))</f>
        <v/>
      </c>
      <c r="Q283" s="857" t="str">
        <f>IF($B283="","",INDEX('All CCC'!Q$7:Q$846,MATCH(WatchList!$B283,'All CCC'!$B$7:$B$846,0)))</f>
        <v/>
      </c>
      <c r="R283" s="856" t="str">
        <f>IF($B283="","",INDEX('All CCC'!R$7:R$846,MATCH(WatchList!$B283,'All CCC'!$B$7:$B$846,0)))</f>
        <v/>
      </c>
      <c r="S283" s="856" t="str">
        <f>IF($B283="","",INDEX('All CCC'!S$7:S$846,MATCH(WatchList!$B283,'All CCC'!$B$7:$B$846,0)))</f>
        <v/>
      </c>
      <c r="T283" s="856" t="str">
        <f>IF($B283="","",INDEX('All CCC'!T$7:T$846,MATCH(WatchList!$B283,'All CCC'!$B$7:$B$846,0)))</f>
        <v/>
      </c>
      <c r="U283" s="856" t="str">
        <f>IF($B283="","",INDEX('All CCC'!U$7:U$846,MATCH(WatchList!$B283,'All CCC'!$B$7:$B$846,0)))</f>
        <v/>
      </c>
      <c r="V283" s="856" t="str">
        <f>IF($B283="","",INDEX('All CCC'!V$7:V$846,MATCH(WatchList!$B283,'All CCC'!$B$7:$B$846,0)))</f>
        <v/>
      </c>
      <c r="W283" s="856" t="str">
        <f>IF($B283="","",INDEX('All CCC'!W$7:W$846,MATCH(WatchList!$B283,'All CCC'!$B$7:$B$846,0)))</f>
        <v/>
      </c>
      <c r="X283" s="856" t="str">
        <f>IF($B283="","",INDEX('All CCC'!X$7:X$846,MATCH(WatchList!$B283,'All CCC'!$B$7:$B$846,0)))</f>
        <v/>
      </c>
      <c r="Y283" s="856" t="str">
        <f>IF($B283="","",INDEX('All CCC'!Y$7:Y$846,MATCH(WatchList!$B283,'All CCC'!$B$7:$B$846,0)))</f>
        <v/>
      </c>
      <c r="Z283" s="856" t="str">
        <f>IF($B283="","",INDEX('All CCC'!Z$7:Z$846,MATCH(WatchList!$B283,'All CCC'!$B$7:$B$846,0)))</f>
        <v/>
      </c>
      <c r="AA283" s="856" t="str">
        <f>IF($B283="","",INDEX('All CCC'!AA$7:AA$846,MATCH(WatchList!$B283,'All CCC'!$B$7:$B$846,0)))</f>
        <v/>
      </c>
      <c r="AB283" s="856" t="str">
        <f>IF($B283="","",INDEX('All CCC'!AB$7:AB$846,MATCH(WatchList!$B283,'All CCC'!$B$7:$B$846,0)))</f>
        <v/>
      </c>
      <c r="AC283" s="856" t="str">
        <f>IF($B283="","",INDEX('All CCC'!AC$7:AC$846,MATCH(WatchList!$B283,'All CCC'!$B$7:$B$846,0)))</f>
        <v/>
      </c>
      <c r="AD283" s="856" t="str">
        <f>IF($B283="","",INDEX('All CCC'!AD$7:AD$846,MATCH(WatchList!$B283,'All CCC'!$B$7:$B$846,0)))</f>
        <v/>
      </c>
      <c r="AE283" s="856" t="str">
        <f>IF($B283="","",INDEX('All CCC'!AE$7:AE$846,MATCH(WatchList!$B283,'All CCC'!$B$7:$B$846,0)))</f>
        <v/>
      </c>
      <c r="AF283" s="856" t="str">
        <f>IF($B283="","",INDEX('All CCC'!AF$7:AF$846,MATCH(WatchList!$B283,'All CCC'!$B$7:$B$846,0)))</f>
        <v/>
      </c>
      <c r="AG283" s="856" t="str">
        <f>IF($B283="","",INDEX('All CCC'!AG$7:AG$846,MATCH(WatchList!$B283,'All CCC'!$B$7:$B$846,0)))</f>
        <v/>
      </c>
      <c r="AH283" s="856" t="str">
        <f>IF($B283="","",INDEX('All CCC'!AH$7:AH$846,MATCH(WatchList!$B283,'All CCC'!$B$7:$B$846,0)))</f>
        <v/>
      </c>
      <c r="AI283" s="856" t="str">
        <f>IF($B283="","",INDEX('All CCC'!AI$7:AI$846,MATCH(WatchList!$B283,'All CCC'!$B$7:$B$846,0)))</f>
        <v/>
      </c>
      <c r="AJ283" s="856" t="str">
        <f>IF($B283="","",INDEX('All CCC'!AJ$7:AJ$846,MATCH(WatchList!$B283,'All CCC'!$B$7:$B$846,0)))</f>
        <v/>
      </c>
      <c r="AK283" s="856" t="str">
        <f>IF($B283="","",INDEX('All CCC'!AK$7:AK$846,MATCH(WatchList!$B283,'All CCC'!$B$7:$B$846,0)))</f>
        <v/>
      </c>
      <c r="AL283" s="856" t="str">
        <f>IF($B283="","",INDEX('All CCC'!AL$7:AL$846,MATCH(WatchList!$B283,'All CCC'!$B$7:$B$846,0)))</f>
        <v/>
      </c>
      <c r="AM283" s="856" t="str">
        <f>IF($B283="","",INDEX('All CCC'!AM$7:AM$846,MATCH(WatchList!$B283,'All CCC'!$B$7:$B$846,0)))</f>
        <v/>
      </c>
      <c r="AN283" s="856" t="str">
        <f>IF($B283="","",INDEX('All CCC'!AN$7:AN$846,MATCH(WatchList!$B283,'All CCC'!$B$7:$B$846,0)))</f>
        <v/>
      </c>
      <c r="AO283" s="856" t="str">
        <f>IF($B283="","",INDEX('All CCC'!AO$7:AO$846,MATCH(WatchList!$B283,'All CCC'!$B$7:$B$846,0)))</f>
        <v/>
      </c>
      <c r="AP283" s="856" t="str">
        <f>IF($B283="","",INDEX('All CCC'!AP$7:AP$846,MATCH(WatchList!$B283,'All CCC'!$B$7:$B$846,0)))</f>
        <v/>
      </c>
      <c r="AQ283" s="856" t="str">
        <f>IF($B283="","",INDEX('All CCC'!AQ$7:AQ$846,MATCH(WatchList!$B283,'All CCC'!$B$7:$B$846,0)))</f>
        <v/>
      </c>
      <c r="AR283" s="856" t="str">
        <f>IF($B283="","",INDEX('All CCC'!AR$7:AR$846,MATCH(WatchList!$B283,'All CCC'!$B$7:$B$846,0)))</f>
        <v/>
      </c>
      <c r="AS283" s="856" t="str">
        <f>IF($B283="","",INDEX('All CCC'!AS$7:AS$846,MATCH(WatchList!$B283,'All CCC'!$B$7:$B$846,0)))</f>
        <v/>
      </c>
      <c r="AT283" s="856" t="str">
        <f>IF($B283="","",INDEX('All CCC'!AT$7:AT$846,MATCH(WatchList!$B283,'All CCC'!$B$7:$B$846,0)))</f>
        <v/>
      </c>
      <c r="AU283" s="856" t="str">
        <f>IF($B283="","",INDEX('All CCC'!AU$7:AU$846,MATCH(WatchList!$B283,'All CCC'!$B$7:$B$846,0)))</f>
        <v/>
      </c>
      <c r="AV283" s="856" t="str">
        <f>IF($B283="","",INDEX('All CCC'!AV$7:AV$846,MATCH(WatchList!$B283,'All CCC'!$B$7:$B$846,0)))</f>
        <v/>
      </c>
      <c r="AW283" s="856" t="str">
        <f>IF($B283="","",INDEX('All CCC'!AW$7:AW$846,MATCH(WatchList!$B283,'All CCC'!$B$7:$B$846,0)))</f>
        <v/>
      </c>
      <c r="AX283" s="856" t="str">
        <f>IF($B283="","",INDEX('All CCC'!AX$7:AX$846,MATCH(WatchList!$B283,'All CCC'!$B$7:$B$846,0)))</f>
        <v/>
      </c>
      <c r="AY283" s="856" t="str">
        <f>IF($B283="","",INDEX('All CCC'!AY$7:AY$846,MATCH(WatchList!$B283,'All CCC'!$B$7:$B$846,0)))</f>
        <v/>
      </c>
      <c r="AZ283" s="856" t="str">
        <f>IF($B283="","",INDEX('All CCC'!AZ$7:AZ$846,MATCH(WatchList!$B283,'All CCC'!$B$7:$B$846,0)))</f>
        <v/>
      </c>
      <c r="BA283" s="856" t="str">
        <f>IF($B283="","",INDEX('All CCC'!BA$7:BA$846,MATCH(WatchList!$B283,'All CCC'!$B$7:$B$846,0)))</f>
        <v/>
      </c>
      <c r="BB283" s="856" t="str">
        <f>IF($B283="","",INDEX('All CCC'!BB$7:BB$846,MATCH(WatchList!$B283,'All CCC'!$B$7:$B$846,0)))</f>
        <v/>
      </c>
      <c r="BC283" s="856" t="str">
        <f>IF($B283="","",INDEX('All CCC'!BC$7:BC$846,MATCH(WatchList!$B283,'All CCC'!$B$7:$B$846,0)))</f>
        <v/>
      </c>
      <c r="BD283" s="856" t="str">
        <f>IF($B283="","",INDEX('All CCC'!BD$7:BD$846,MATCH(WatchList!$B283,'All CCC'!$B$7:$B$846,0)))</f>
        <v/>
      </c>
      <c r="BE283" s="856" t="str">
        <f>IF($B283="","",INDEX('All CCC'!BE$7:BE$846,MATCH(WatchList!$B283,'All CCC'!$B$7:$B$846,0)))</f>
        <v/>
      </c>
      <c r="BF283" s="856" t="str">
        <f>IF($B283="","",INDEX('All CCC'!BF$7:BF$846,MATCH(WatchList!$B283,'All CCC'!$B$7:$B$846,0)))</f>
        <v/>
      </c>
      <c r="BG283" s="856" t="str">
        <f>IF($B283="","",INDEX('All CCC'!BG$7:BG$846,MATCH(WatchList!$B283,'All CCC'!$B$7:$B$846,0)))</f>
        <v/>
      </c>
    </row>
    <row r="284" spans="1:59" x14ac:dyDescent="0.2">
      <c r="A284" s="550" t="str">
        <f>IF($B284="","",INDEX('All CCC'!A$7:A$846,MATCH(WatchList!$B284,'All CCC'!$B$7:$B$846,0)))</f>
        <v/>
      </c>
      <c r="B284" s="31"/>
      <c r="C284" s="856" t="str">
        <f>IF($B284="","",INDEX('All CCC'!C$7:C$846,MATCH(WatchList!$B284,'All CCC'!$B$7:$B$846,0)))</f>
        <v/>
      </c>
      <c r="D284" s="856" t="str">
        <f>IF($B284="","",INDEX('All CCC'!D$7:D$846,MATCH(WatchList!$B284,'All CCC'!$B$7:$B$846,0)))</f>
        <v/>
      </c>
      <c r="E284" s="856" t="str">
        <f>IF($B284="","",INDEX('All CCC'!E$7:E$846,MATCH(WatchList!$B284,'All CCC'!$B$7:$B$846,0)))</f>
        <v/>
      </c>
      <c r="F284" s="856" t="str">
        <f>IF($B284="","",INDEX('All CCC'!F$7:F$846,MATCH(WatchList!$B284,'All CCC'!$B$7:$B$846,0)))</f>
        <v/>
      </c>
      <c r="G284" s="856" t="str">
        <f>IF($B284="","",INDEX('All CCC'!G$7:G$846,MATCH(WatchList!$B284,'All CCC'!$B$7:$B$846,0)))</f>
        <v/>
      </c>
      <c r="H284" s="856" t="str">
        <f>IF($B284="","",INDEX('All CCC'!H$7:H$846,MATCH(WatchList!$B284,'All CCC'!$B$7:$B$846,0)))</f>
        <v/>
      </c>
      <c r="I284" s="856" t="str">
        <f>IF($B284="","",INDEX('All CCC'!I$7:I$846,MATCH(WatchList!$B284,'All CCC'!$B$7:$B$846,0)))</f>
        <v/>
      </c>
      <c r="J284" s="856" t="str">
        <f>IF($B284="","",INDEX('All CCC'!J$7:J$846,MATCH(WatchList!$B284,'All CCC'!$B$7:$B$846,0)))</f>
        <v/>
      </c>
      <c r="K284" s="856" t="str">
        <f>IF($B284="","",INDEX('All CCC'!K$7:K$846,MATCH(WatchList!$B284,'All CCC'!$B$7:$B$846,0)))</f>
        <v/>
      </c>
      <c r="L284" s="856" t="str">
        <f>IF($B284="","",INDEX('All CCC'!L$7:L$846,MATCH(WatchList!$B284,'All CCC'!$B$7:$B$846,0)))</f>
        <v/>
      </c>
      <c r="M284" s="856" t="str">
        <f>IF($B284="","",INDEX('All CCC'!M$7:M$846,MATCH(WatchList!$B284,'All CCC'!$B$7:$B$846,0)))</f>
        <v/>
      </c>
      <c r="N284" s="856" t="str">
        <f>IF($B284="","",INDEX('All CCC'!N$7:N$846,MATCH(WatchList!$B284,'All CCC'!$B$7:$B$846,0)))</f>
        <v/>
      </c>
      <c r="O284" s="856" t="str">
        <f>IF($B284="","",INDEX('All CCC'!O$7:O$846,MATCH(WatchList!$B284,'All CCC'!$B$7:$B$846,0)))</f>
        <v/>
      </c>
      <c r="P284" s="857" t="str">
        <f>IF($B284="","",INDEX('All CCC'!P$7:P$846,MATCH(WatchList!$B284,'All CCC'!$B$7:$B$846,0)))</f>
        <v/>
      </c>
      <c r="Q284" s="857" t="str">
        <f>IF($B284="","",INDEX('All CCC'!Q$7:Q$846,MATCH(WatchList!$B284,'All CCC'!$B$7:$B$846,0)))</f>
        <v/>
      </c>
      <c r="R284" s="856" t="str">
        <f>IF($B284="","",INDEX('All CCC'!R$7:R$846,MATCH(WatchList!$B284,'All CCC'!$B$7:$B$846,0)))</f>
        <v/>
      </c>
      <c r="S284" s="856" t="str">
        <f>IF($B284="","",INDEX('All CCC'!S$7:S$846,MATCH(WatchList!$B284,'All CCC'!$B$7:$B$846,0)))</f>
        <v/>
      </c>
      <c r="T284" s="856" t="str">
        <f>IF($B284="","",INDEX('All CCC'!T$7:T$846,MATCH(WatchList!$B284,'All CCC'!$B$7:$B$846,0)))</f>
        <v/>
      </c>
      <c r="U284" s="856" t="str">
        <f>IF($B284="","",INDEX('All CCC'!U$7:U$846,MATCH(WatchList!$B284,'All CCC'!$B$7:$B$846,0)))</f>
        <v/>
      </c>
      <c r="V284" s="856" t="str">
        <f>IF($B284="","",INDEX('All CCC'!V$7:V$846,MATCH(WatchList!$B284,'All CCC'!$B$7:$B$846,0)))</f>
        <v/>
      </c>
      <c r="W284" s="856" t="str">
        <f>IF($B284="","",INDEX('All CCC'!W$7:W$846,MATCH(WatchList!$B284,'All CCC'!$B$7:$B$846,0)))</f>
        <v/>
      </c>
      <c r="X284" s="856" t="str">
        <f>IF($B284="","",INDEX('All CCC'!X$7:X$846,MATCH(WatchList!$B284,'All CCC'!$B$7:$B$846,0)))</f>
        <v/>
      </c>
      <c r="Y284" s="856" t="str">
        <f>IF($B284="","",INDEX('All CCC'!Y$7:Y$846,MATCH(WatchList!$B284,'All CCC'!$B$7:$B$846,0)))</f>
        <v/>
      </c>
      <c r="Z284" s="856" t="str">
        <f>IF($B284="","",INDEX('All CCC'!Z$7:Z$846,MATCH(WatchList!$B284,'All CCC'!$B$7:$B$846,0)))</f>
        <v/>
      </c>
      <c r="AA284" s="856" t="str">
        <f>IF($B284="","",INDEX('All CCC'!AA$7:AA$846,MATCH(WatchList!$B284,'All CCC'!$B$7:$B$846,0)))</f>
        <v/>
      </c>
      <c r="AB284" s="856" t="str">
        <f>IF($B284="","",INDEX('All CCC'!AB$7:AB$846,MATCH(WatchList!$B284,'All CCC'!$B$7:$B$846,0)))</f>
        <v/>
      </c>
      <c r="AC284" s="856" t="str">
        <f>IF($B284="","",INDEX('All CCC'!AC$7:AC$846,MATCH(WatchList!$B284,'All CCC'!$B$7:$B$846,0)))</f>
        <v/>
      </c>
      <c r="AD284" s="856" t="str">
        <f>IF($B284="","",INDEX('All CCC'!AD$7:AD$846,MATCH(WatchList!$B284,'All CCC'!$B$7:$B$846,0)))</f>
        <v/>
      </c>
      <c r="AE284" s="856" t="str">
        <f>IF($B284="","",INDEX('All CCC'!AE$7:AE$846,MATCH(WatchList!$B284,'All CCC'!$B$7:$B$846,0)))</f>
        <v/>
      </c>
      <c r="AF284" s="856" t="str">
        <f>IF($B284="","",INDEX('All CCC'!AF$7:AF$846,MATCH(WatchList!$B284,'All CCC'!$B$7:$B$846,0)))</f>
        <v/>
      </c>
      <c r="AG284" s="856" t="str">
        <f>IF($B284="","",INDEX('All CCC'!AG$7:AG$846,MATCH(WatchList!$B284,'All CCC'!$B$7:$B$846,0)))</f>
        <v/>
      </c>
      <c r="AH284" s="856" t="str">
        <f>IF($B284="","",INDEX('All CCC'!AH$7:AH$846,MATCH(WatchList!$B284,'All CCC'!$B$7:$B$846,0)))</f>
        <v/>
      </c>
      <c r="AI284" s="856" t="str">
        <f>IF($B284="","",INDEX('All CCC'!AI$7:AI$846,MATCH(WatchList!$B284,'All CCC'!$B$7:$B$846,0)))</f>
        <v/>
      </c>
      <c r="AJ284" s="856" t="str">
        <f>IF($B284="","",INDEX('All CCC'!AJ$7:AJ$846,MATCH(WatchList!$B284,'All CCC'!$B$7:$B$846,0)))</f>
        <v/>
      </c>
      <c r="AK284" s="856" t="str">
        <f>IF($B284="","",INDEX('All CCC'!AK$7:AK$846,MATCH(WatchList!$B284,'All CCC'!$B$7:$B$846,0)))</f>
        <v/>
      </c>
      <c r="AL284" s="856" t="str">
        <f>IF($B284="","",INDEX('All CCC'!AL$7:AL$846,MATCH(WatchList!$B284,'All CCC'!$B$7:$B$846,0)))</f>
        <v/>
      </c>
      <c r="AM284" s="856" t="str">
        <f>IF($B284="","",INDEX('All CCC'!AM$7:AM$846,MATCH(WatchList!$B284,'All CCC'!$B$7:$B$846,0)))</f>
        <v/>
      </c>
      <c r="AN284" s="856" t="str">
        <f>IF($B284="","",INDEX('All CCC'!AN$7:AN$846,MATCH(WatchList!$B284,'All CCC'!$B$7:$B$846,0)))</f>
        <v/>
      </c>
      <c r="AO284" s="856" t="str">
        <f>IF($B284="","",INDEX('All CCC'!AO$7:AO$846,MATCH(WatchList!$B284,'All CCC'!$B$7:$B$846,0)))</f>
        <v/>
      </c>
      <c r="AP284" s="856" t="str">
        <f>IF($B284="","",INDEX('All CCC'!AP$7:AP$846,MATCH(WatchList!$B284,'All CCC'!$B$7:$B$846,0)))</f>
        <v/>
      </c>
      <c r="AQ284" s="856" t="str">
        <f>IF($B284="","",INDEX('All CCC'!AQ$7:AQ$846,MATCH(WatchList!$B284,'All CCC'!$B$7:$B$846,0)))</f>
        <v/>
      </c>
      <c r="AR284" s="856" t="str">
        <f>IF($B284="","",INDEX('All CCC'!AR$7:AR$846,MATCH(WatchList!$B284,'All CCC'!$B$7:$B$846,0)))</f>
        <v/>
      </c>
      <c r="AS284" s="856" t="str">
        <f>IF($B284="","",INDEX('All CCC'!AS$7:AS$846,MATCH(WatchList!$B284,'All CCC'!$B$7:$B$846,0)))</f>
        <v/>
      </c>
      <c r="AT284" s="856" t="str">
        <f>IF($B284="","",INDEX('All CCC'!AT$7:AT$846,MATCH(WatchList!$B284,'All CCC'!$B$7:$B$846,0)))</f>
        <v/>
      </c>
      <c r="AU284" s="856" t="str">
        <f>IF($B284="","",INDEX('All CCC'!AU$7:AU$846,MATCH(WatchList!$B284,'All CCC'!$B$7:$B$846,0)))</f>
        <v/>
      </c>
      <c r="AV284" s="856" t="str">
        <f>IF($B284="","",INDEX('All CCC'!AV$7:AV$846,MATCH(WatchList!$B284,'All CCC'!$B$7:$B$846,0)))</f>
        <v/>
      </c>
      <c r="AW284" s="856" t="str">
        <f>IF($B284="","",INDEX('All CCC'!AW$7:AW$846,MATCH(WatchList!$B284,'All CCC'!$B$7:$B$846,0)))</f>
        <v/>
      </c>
      <c r="AX284" s="856" t="str">
        <f>IF($B284="","",INDEX('All CCC'!AX$7:AX$846,MATCH(WatchList!$B284,'All CCC'!$B$7:$B$846,0)))</f>
        <v/>
      </c>
      <c r="AY284" s="856" t="str">
        <f>IF($B284="","",INDEX('All CCC'!AY$7:AY$846,MATCH(WatchList!$B284,'All CCC'!$B$7:$B$846,0)))</f>
        <v/>
      </c>
      <c r="AZ284" s="856" t="str">
        <f>IF($B284="","",INDEX('All CCC'!AZ$7:AZ$846,MATCH(WatchList!$B284,'All CCC'!$B$7:$B$846,0)))</f>
        <v/>
      </c>
      <c r="BA284" s="856" t="str">
        <f>IF($B284="","",INDEX('All CCC'!BA$7:BA$846,MATCH(WatchList!$B284,'All CCC'!$B$7:$B$846,0)))</f>
        <v/>
      </c>
      <c r="BB284" s="856" t="str">
        <f>IF($B284="","",INDEX('All CCC'!BB$7:BB$846,MATCH(WatchList!$B284,'All CCC'!$B$7:$B$846,0)))</f>
        <v/>
      </c>
      <c r="BC284" s="856" t="str">
        <f>IF($B284="","",INDEX('All CCC'!BC$7:BC$846,MATCH(WatchList!$B284,'All CCC'!$B$7:$B$846,0)))</f>
        <v/>
      </c>
      <c r="BD284" s="856" t="str">
        <f>IF($B284="","",INDEX('All CCC'!BD$7:BD$846,MATCH(WatchList!$B284,'All CCC'!$B$7:$B$846,0)))</f>
        <v/>
      </c>
      <c r="BE284" s="856" t="str">
        <f>IF($B284="","",INDEX('All CCC'!BE$7:BE$846,MATCH(WatchList!$B284,'All CCC'!$B$7:$B$846,0)))</f>
        <v/>
      </c>
      <c r="BF284" s="856" t="str">
        <f>IF($B284="","",INDEX('All CCC'!BF$7:BF$846,MATCH(WatchList!$B284,'All CCC'!$B$7:$B$846,0)))</f>
        <v/>
      </c>
      <c r="BG284" s="856" t="str">
        <f>IF($B284="","",INDEX('All CCC'!BG$7:BG$846,MATCH(WatchList!$B284,'All CCC'!$B$7:$B$846,0)))</f>
        <v/>
      </c>
    </row>
    <row r="285" spans="1:59" x14ac:dyDescent="0.2">
      <c r="A285" s="550" t="str">
        <f>IF($B285="","",INDEX('All CCC'!A$7:A$846,MATCH(WatchList!$B285,'All CCC'!$B$7:$B$846,0)))</f>
        <v/>
      </c>
      <c r="B285" s="31"/>
      <c r="C285" s="856" t="str">
        <f>IF($B285="","",INDEX('All CCC'!C$7:C$846,MATCH(WatchList!$B285,'All CCC'!$B$7:$B$846,0)))</f>
        <v/>
      </c>
      <c r="D285" s="856" t="str">
        <f>IF($B285="","",INDEX('All CCC'!D$7:D$846,MATCH(WatchList!$B285,'All CCC'!$B$7:$B$846,0)))</f>
        <v/>
      </c>
      <c r="E285" s="856" t="str">
        <f>IF($B285="","",INDEX('All CCC'!E$7:E$846,MATCH(WatchList!$B285,'All CCC'!$B$7:$B$846,0)))</f>
        <v/>
      </c>
      <c r="F285" s="856" t="str">
        <f>IF($B285="","",INDEX('All CCC'!F$7:F$846,MATCH(WatchList!$B285,'All CCC'!$B$7:$B$846,0)))</f>
        <v/>
      </c>
      <c r="G285" s="856" t="str">
        <f>IF($B285="","",INDEX('All CCC'!G$7:G$846,MATCH(WatchList!$B285,'All CCC'!$B$7:$B$846,0)))</f>
        <v/>
      </c>
      <c r="H285" s="856" t="str">
        <f>IF($B285="","",INDEX('All CCC'!H$7:H$846,MATCH(WatchList!$B285,'All CCC'!$B$7:$B$846,0)))</f>
        <v/>
      </c>
      <c r="I285" s="856" t="str">
        <f>IF($B285="","",INDEX('All CCC'!I$7:I$846,MATCH(WatchList!$B285,'All CCC'!$B$7:$B$846,0)))</f>
        <v/>
      </c>
      <c r="J285" s="856" t="str">
        <f>IF($B285="","",INDEX('All CCC'!J$7:J$846,MATCH(WatchList!$B285,'All CCC'!$B$7:$B$846,0)))</f>
        <v/>
      </c>
      <c r="K285" s="856" t="str">
        <f>IF($B285="","",INDEX('All CCC'!K$7:K$846,MATCH(WatchList!$B285,'All CCC'!$B$7:$B$846,0)))</f>
        <v/>
      </c>
      <c r="L285" s="856" t="str">
        <f>IF($B285="","",INDEX('All CCC'!L$7:L$846,MATCH(WatchList!$B285,'All CCC'!$B$7:$B$846,0)))</f>
        <v/>
      </c>
      <c r="M285" s="856" t="str">
        <f>IF($B285="","",INDEX('All CCC'!M$7:M$846,MATCH(WatchList!$B285,'All CCC'!$B$7:$B$846,0)))</f>
        <v/>
      </c>
      <c r="N285" s="856" t="str">
        <f>IF($B285="","",INDEX('All CCC'!N$7:N$846,MATCH(WatchList!$B285,'All CCC'!$B$7:$B$846,0)))</f>
        <v/>
      </c>
      <c r="O285" s="856" t="str">
        <f>IF($B285="","",INDEX('All CCC'!O$7:O$846,MATCH(WatchList!$B285,'All CCC'!$B$7:$B$846,0)))</f>
        <v/>
      </c>
      <c r="P285" s="857" t="str">
        <f>IF($B285="","",INDEX('All CCC'!P$7:P$846,MATCH(WatchList!$B285,'All CCC'!$B$7:$B$846,0)))</f>
        <v/>
      </c>
      <c r="Q285" s="857" t="str">
        <f>IF($B285="","",INDEX('All CCC'!Q$7:Q$846,MATCH(WatchList!$B285,'All CCC'!$B$7:$B$846,0)))</f>
        <v/>
      </c>
      <c r="R285" s="856" t="str">
        <f>IF($B285="","",INDEX('All CCC'!R$7:R$846,MATCH(WatchList!$B285,'All CCC'!$B$7:$B$846,0)))</f>
        <v/>
      </c>
      <c r="S285" s="856" t="str">
        <f>IF($B285="","",INDEX('All CCC'!S$7:S$846,MATCH(WatchList!$B285,'All CCC'!$B$7:$B$846,0)))</f>
        <v/>
      </c>
      <c r="T285" s="856" t="str">
        <f>IF($B285="","",INDEX('All CCC'!T$7:T$846,MATCH(WatchList!$B285,'All CCC'!$B$7:$B$846,0)))</f>
        <v/>
      </c>
      <c r="U285" s="856" t="str">
        <f>IF($B285="","",INDEX('All CCC'!U$7:U$846,MATCH(WatchList!$B285,'All CCC'!$B$7:$B$846,0)))</f>
        <v/>
      </c>
      <c r="V285" s="856" t="str">
        <f>IF($B285="","",INDEX('All CCC'!V$7:V$846,MATCH(WatchList!$B285,'All CCC'!$B$7:$B$846,0)))</f>
        <v/>
      </c>
      <c r="W285" s="856" t="str">
        <f>IF($B285="","",INDEX('All CCC'!W$7:W$846,MATCH(WatchList!$B285,'All CCC'!$B$7:$B$846,0)))</f>
        <v/>
      </c>
      <c r="X285" s="856" t="str">
        <f>IF($B285="","",INDEX('All CCC'!X$7:X$846,MATCH(WatchList!$B285,'All CCC'!$B$7:$B$846,0)))</f>
        <v/>
      </c>
      <c r="Y285" s="856" t="str">
        <f>IF($B285="","",INDEX('All CCC'!Y$7:Y$846,MATCH(WatchList!$B285,'All CCC'!$B$7:$B$846,0)))</f>
        <v/>
      </c>
      <c r="Z285" s="856" t="str">
        <f>IF($B285="","",INDEX('All CCC'!Z$7:Z$846,MATCH(WatchList!$B285,'All CCC'!$B$7:$B$846,0)))</f>
        <v/>
      </c>
      <c r="AA285" s="856" t="str">
        <f>IF($B285="","",INDEX('All CCC'!AA$7:AA$846,MATCH(WatchList!$B285,'All CCC'!$B$7:$B$846,0)))</f>
        <v/>
      </c>
      <c r="AB285" s="856" t="str">
        <f>IF($B285="","",INDEX('All CCC'!AB$7:AB$846,MATCH(WatchList!$B285,'All CCC'!$B$7:$B$846,0)))</f>
        <v/>
      </c>
      <c r="AC285" s="856" t="str">
        <f>IF($B285="","",INDEX('All CCC'!AC$7:AC$846,MATCH(WatchList!$B285,'All CCC'!$B$7:$B$846,0)))</f>
        <v/>
      </c>
      <c r="AD285" s="856" t="str">
        <f>IF($B285="","",INDEX('All CCC'!AD$7:AD$846,MATCH(WatchList!$B285,'All CCC'!$B$7:$B$846,0)))</f>
        <v/>
      </c>
      <c r="AE285" s="856" t="str">
        <f>IF($B285="","",INDEX('All CCC'!AE$7:AE$846,MATCH(WatchList!$B285,'All CCC'!$B$7:$B$846,0)))</f>
        <v/>
      </c>
      <c r="AF285" s="856" t="str">
        <f>IF($B285="","",INDEX('All CCC'!AF$7:AF$846,MATCH(WatchList!$B285,'All CCC'!$B$7:$B$846,0)))</f>
        <v/>
      </c>
      <c r="AG285" s="856" t="str">
        <f>IF($B285="","",INDEX('All CCC'!AG$7:AG$846,MATCH(WatchList!$B285,'All CCC'!$B$7:$B$846,0)))</f>
        <v/>
      </c>
      <c r="AH285" s="856" t="str">
        <f>IF($B285="","",INDEX('All CCC'!AH$7:AH$846,MATCH(WatchList!$B285,'All CCC'!$B$7:$B$846,0)))</f>
        <v/>
      </c>
      <c r="AI285" s="856" t="str">
        <f>IF($B285="","",INDEX('All CCC'!AI$7:AI$846,MATCH(WatchList!$B285,'All CCC'!$B$7:$B$846,0)))</f>
        <v/>
      </c>
      <c r="AJ285" s="856" t="str">
        <f>IF($B285="","",INDEX('All CCC'!AJ$7:AJ$846,MATCH(WatchList!$B285,'All CCC'!$B$7:$B$846,0)))</f>
        <v/>
      </c>
      <c r="AK285" s="856" t="str">
        <f>IF($B285="","",INDEX('All CCC'!AK$7:AK$846,MATCH(WatchList!$B285,'All CCC'!$B$7:$B$846,0)))</f>
        <v/>
      </c>
      <c r="AL285" s="856" t="str">
        <f>IF($B285="","",INDEX('All CCC'!AL$7:AL$846,MATCH(WatchList!$B285,'All CCC'!$B$7:$B$846,0)))</f>
        <v/>
      </c>
      <c r="AM285" s="856" t="str">
        <f>IF($B285="","",INDEX('All CCC'!AM$7:AM$846,MATCH(WatchList!$B285,'All CCC'!$B$7:$B$846,0)))</f>
        <v/>
      </c>
      <c r="AN285" s="856" t="str">
        <f>IF($B285="","",INDEX('All CCC'!AN$7:AN$846,MATCH(WatchList!$B285,'All CCC'!$B$7:$B$846,0)))</f>
        <v/>
      </c>
      <c r="AO285" s="856" t="str">
        <f>IF($B285="","",INDEX('All CCC'!AO$7:AO$846,MATCH(WatchList!$B285,'All CCC'!$B$7:$B$846,0)))</f>
        <v/>
      </c>
      <c r="AP285" s="856" t="str">
        <f>IF($B285="","",INDEX('All CCC'!AP$7:AP$846,MATCH(WatchList!$B285,'All CCC'!$B$7:$B$846,0)))</f>
        <v/>
      </c>
      <c r="AQ285" s="856" t="str">
        <f>IF($B285="","",INDEX('All CCC'!AQ$7:AQ$846,MATCH(WatchList!$B285,'All CCC'!$B$7:$B$846,0)))</f>
        <v/>
      </c>
      <c r="AR285" s="856" t="str">
        <f>IF($B285="","",INDEX('All CCC'!AR$7:AR$846,MATCH(WatchList!$B285,'All CCC'!$B$7:$B$846,0)))</f>
        <v/>
      </c>
      <c r="AS285" s="856" t="str">
        <f>IF($B285="","",INDEX('All CCC'!AS$7:AS$846,MATCH(WatchList!$B285,'All CCC'!$B$7:$B$846,0)))</f>
        <v/>
      </c>
      <c r="AT285" s="856" t="str">
        <f>IF($B285="","",INDEX('All CCC'!AT$7:AT$846,MATCH(WatchList!$B285,'All CCC'!$B$7:$B$846,0)))</f>
        <v/>
      </c>
      <c r="AU285" s="856" t="str">
        <f>IF($B285="","",INDEX('All CCC'!AU$7:AU$846,MATCH(WatchList!$B285,'All CCC'!$B$7:$B$846,0)))</f>
        <v/>
      </c>
      <c r="AV285" s="856" t="str">
        <f>IF($B285="","",INDEX('All CCC'!AV$7:AV$846,MATCH(WatchList!$B285,'All CCC'!$B$7:$B$846,0)))</f>
        <v/>
      </c>
      <c r="AW285" s="856" t="str">
        <f>IF($B285="","",INDEX('All CCC'!AW$7:AW$846,MATCH(WatchList!$B285,'All CCC'!$B$7:$B$846,0)))</f>
        <v/>
      </c>
      <c r="AX285" s="856" t="str">
        <f>IF($B285="","",INDEX('All CCC'!AX$7:AX$846,MATCH(WatchList!$B285,'All CCC'!$B$7:$B$846,0)))</f>
        <v/>
      </c>
      <c r="AY285" s="856" t="str">
        <f>IF($B285="","",INDEX('All CCC'!AY$7:AY$846,MATCH(WatchList!$B285,'All CCC'!$B$7:$B$846,0)))</f>
        <v/>
      </c>
      <c r="AZ285" s="856" t="str">
        <f>IF($B285="","",INDEX('All CCC'!AZ$7:AZ$846,MATCH(WatchList!$B285,'All CCC'!$B$7:$B$846,0)))</f>
        <v/>
      </c>
      <c r="BA285" s="856" t="str">
        <f>IF($B285="","",INDEX('All CCC'!BA$7:BA$846,MATCH(WatchList!$B285,'All CCC'!$B$7:$B$846,0)))</f>
        <v/>
      </c>
      <c r="BB285" s="856" t="str">
        <f>IF($B285="","",INDEX('All CCC'!BB$7:BB$846,MATCH(WatchList!$B285,'All CCC'!$B$7:$B$846,0)))</f>
        <v/>
      </c>
      <c r="BC285" s="856" t="str">
        <f>IF($B285="","",INDEX('All CCC'!BC$7:BC$846,MATCH(WatchList!$B285,'All CCC'!$B$7:$B$846,0)))</f>
        <v/>
      </c>
      <c r="BD285" s="856" t="str">
        <f>IF($B285="","",INDEX('All CCC'!BD$7:BD$846,MATCH(WatchList!$B285,'All CCC'!$B$7:$B$846,0)))</f>
        <v/>
      </c>
      <c r="BE285" s="856" t="str">
        <f>IF($B285="","",INDEX('All CCC'!BE$7:BE$846,MATCH(WatchList!$B285,'All CCC'!$B$7:$B$846,0)))</f>
        <v/>
      </c>
      <c r="BF285" s="856" t="str">
        <f>IF($B285="","",INDEX('All CCC'!BF$7:BF$846,MATCH(WatchList!$B285,'All CCC'!$B$7:$B$846,0)))</f>
        <v/>
      </c>
      <c r="BG285" s="856" t="str">
        <f>IF($B285="","",INDEX('All CCC'!BG$7:BG$846,MATCH(WatchList!$B285,'All CCC'!$B$7:$B$846,0)))</f>
        <v/>
      </c>
    </row>
    <row r="286" spans="1:59" x14ac:dyDescent="0.2">
      <c r="A286" s="550" t="str">
        <f>IF($B286="","",INDEX('All CCC'!A$7:A$846,MATCH(WatchList!$B286,'All CCC'!$B$7:$B$846,0)))</f>
        <v/>
      </c>
      <c r="B286" s="31"/>
      <c r="C286" s="856" t="str">
        <f>IF($B286="","",INDEX('All CCC'!C$7:C$846,MATCH(WatchList!$B286,'All CCC'!$B$7:$B$846,0)))</f>
        <v/>
      </c>
      <c r="D286" s="856" t="str">
        <f>IF($B286="","",INDEX('All CCC'!D$7:D$846,MATCH(WatchList!$B286,'All CCC'!$B$7:$B$846,0)))</f>
        <v/>
      </c>
      <c r="E286" s="856" t="str">
        <f>IF($B286="","",INDEX('All CCC'!E$7:E$846,MATCH(WatchList!$B286,'All CCC'!$B$7:$B$846,0)))</f>
        <v/>
      </c>
      <c r="F286" s="856" t="str">
        <f>IF($B286="","",INDEX('All CCC'!F$7:F$846,MATCH(WatchList!$B286,'All CCC'!$B$7:$B$846,0)))</f>
        <v/>
      </c>
      <c r="G286" s="856" t="str">
        <f>IF($B286="","",INDEX('All CCC'!G$7:G$846,MATCH(WatchList!$B286,'All CCC'!$B$7:$B$846,0)))</f>
        <v/>
      </c>
      <c r="H286" s="856" t="str">
        <f>IF($B286="","",INDEX('All CCC'!H$7:H$846,MATCH(WatchList!$B286,'All CCC'!$B$7:$B$846,0)))</f>
        <v/>
      </c>
      <c r="I286" s="856" t="str">
        <f>IF($B286="","",INDEX('All CCC'!I$7:I$846,MATCH(WatchList!$B286,'All CCC'!$B$7:$B$846,0)))</f>
        <v/>
      </c>
      <c r="J286" s="856" t="str">
        <f>IF($B286="","",INDEX('All CCC'!J$7:J$846,MATCH(WatchList!$B286,'All CCC'!$B$7:$B$846,0)))</f>
        <v/>
      </c>
      <c r="K286" s="856" t="str">
        <f>IF($B286="","",INDEX('All CCC'!K$7:K$846,MATCH(WatchList!$B286,'All CCC'!$B$7:$B$846,0)))</f>
        <v/>
      </c>
      <c r="L286" s="856" t="str">
        <f>IF($B286="","",INDEX('All CCC'!L$7:L$846,MATCH(WatchList!$B286,'All CCC'!$B$7:$B$846,0)))</f>
        <v/>
      </c>
      <c r="M286" s="856" t="str">
        <f>IF($B286="","",INDEX('All CCC'!M$7:M$846,MATCH(WatchList!$B286,'All CCC'!$B$7:$B$846,0)))</f>
        <v/>
      </c>
      <c r="N286" s="856" t="str">
        <f>IF($B286="","",INDEX('All CCC'!N$7:N$846,MATCH(WatchList!$B286,'All CCC'!$B$7:$B$846,0)))</f>
        <v/>
      </c>
      <c r="O286" s="856" t="str">
        <f>IF($B286="","",INDEX('All CCC'!O$7:O$846,MATCH(WatchList!$B286,'All CCC'!$B$7:$B$846,0)))</f>
        <v/>
      </c>
      <c r="P286" s="857" t="str">
        <f>IF($B286="","",INDEX('All CCC'!P$7:P$846,MATCH(WatchList!$B286,'All CCC'!$B$7:$B$846,0)))</f>
        <v/>
      </c>
      <c r="Q286" s="857" t="str">
        <f>IF($B286="","",INDEX('All CCC'!Q$7:Q$846,MATCH(WatchList!$B286,'All CCC'!$B$7:$B$846,0)))</f>
        <v/>
      </c>
      <c r="R286" s="856" t="str">
        <f>IF($B286="","",INDEX('All CCC'!R$7:R$846,MATCH(WatchList!$B286,'All CCC'!$B$7:$B$846,0)))</f>
        <v/>
      </c>
      <c r="S286" s="856" t="str">
        <f>IF($B286="","",INDEX('All CCC'!S$7:S$846,MATCH(WatchList!$B286,'All CCC'!$B$7:$B$846,0)))</f>
        <v/>
      </c>
      <c r="T286" s="856" t="str">
        <f>IF($B286="","",INDEX('All CCC'!T$7:T$846,MATCH(WatchList!$B286,'All CCC'!$B$7:$B$846,0)))</f>
        <v/>
      </c>
      <c r="U286" s="856" t="str">
        <f>IF($B286="","",INDEX('All CCC'!U$7:U$846,MATCH(WatchList!$B286,'All CCC'!$B$7:$B$846,0)))</f>
        <v/>
      </c>
      <c r="V286" s="856" t="str">
        <f>IF($B286="","",INDEX('All CCC'!V$7:V$846,MATCH(WatchList!$B286,'All CCC'!$B$7:$B$846,0)))</f>
        <v/>
      </c>
      <c r="W286" s="856" t="str">
        <f>IF($B286="","",INDEX('All CCC'!W$7:W$846,MATCH(WatchList!$B286,'All CCC'!$B$7:$B$846,0)))</f>
        <v/>
      </c>
      <c r="X286" s="856" t="str">
        <f>IF($B286="","",INDEX('All CCC'!X$7:X$846,MATCH(WatchList!$B286,'All CCC'!$B$7:$B$846,0)))</f>
        <v/>
      </c>
      <c r="Y286" s="856" t="str">
        <f>IF($B286="","",INDEX('All CCC'!Y$7:Y$846,MATCH(WatchList!$B286,'All CCC'!$B$7:$B$846,0)))</f>
        <v/>
      </c>
      <c r="Z286" s="856" t="str">
        <f>IF($B286="","",INDEX('All CCC'!Z$7:Z$846,MATCH(WatchList!$B286,'All CCC'!$B$7:$B$846,0)))</f>
        <v/>
      </c>
      <c r="AA286" s="856" t="str">
        <f>IF($B286="","",INDEX('All CCC'!AA$7:AA$846,MATCH(WatchList!$B286,'All CCC'!$B$7:$B$846,0)))</f>
        <v/>
      </c>
      <c r="AB286" s="856" t="str">
        <f>IF($B286="","",INDEX('All CCC'!AB$7:AB$846,MATCH(WatchList!$B286,'All CCC'!$B$7:$B$846,0)))</f>
        <v/>
      </c>
      <c r="AC286" s="856" t="str">
        <f>IF($B286="","",INDEX('All CCC'!AC$7:AC$846,MATCH(WatchList!$B286,'All CCC'!$B$7:$B$846,0)))</f>
        <v/>
      </c>
      <c r="AD286" s="856" t="str">
        <f>IF($B286="","",INDEX('All CCC'!AD$7:AD$846,MATCH(WatchList!$B286,'All CCC'!$B$7:$B$846,0)))</f>
        <v/>
      </c>
      <c r="AE286" s="856" t="str">
        <f>IF($B286="","",INDEX('All CCC'!AE$7:AE$846,MATCH(WatchList!$B286,'All CCC'!$B$7:$B$846,0)))</f>
        <v/>
      </c>
      <c r="AF286" s="856" t="str">
        <f>IF($B286="","",INDEX('All CCC'!AF$7:AF$846,MATCH(WatchList!$B286,'All CCC'!$B$7:$B$846,0)))</f>
        <v/>
      </c>
      <c r="AG286" s="856" t="str">
        <f>IF($B286="","",INDEX('All CCC'!AG$7:AG$846,MATCH(WatchList!$B286,'All CCC'!$B$7:$B$846,0)))</f>
        <v/>
      </c>
      <c r="AH286" s="856" t="str">
        <f>IF($B286="","",INDEX('All CCC'!AH$7:AH$846,MATCH(WatchList!$B286,'All CCC'!$B$7:$B$846,0)))</f>
        <v/>
      </c>
      <c r="AI286" s="856" t="str">
        <f>IF($B286="","",INDEX('All CCC'!AI$7:AI$846,MATCH(WatchList!$B286,'All CCC'!$B$7:$B$846,0)))</f>
        <v/>
      </c>
      <c r="AJ286" s="856" t="str">
        <f>IF($B286="","",INDEX('All CCC'!AJ$7:AJ$846,MATCH(WatchList!$B286,'All CCC'!$B$7:$B$846,0)))</f>
        <v/>
      </c>
      <c r="AK286" s="856" t="str">
        <f>IF($B286="","",INDEX('All CCC'!AK$7:AK$846,MATCH(WatchList!$B286,'All CCC'!$B$7:$B$846,0)))</f>
        <v/>
      </c>
      <c r="AL286" s="856" t="str">
        <f>IF($B286="","",INDEX('All CCC'!AL$7:AL$846,MATCH(WatchList!$B286,'All CCC'!$B$7:$B$846,0)))</f>
        <v/>
      </c>
      <c r="AM286" s="856" t="str">
        <f>IF($B286="","",INDEX('All CCC'!AM$7:AM$846,MATCH(WatchList!$B286,'All CCC'!$B$7:$B$846,0)))</f>
        <v/>
      </c>
      <c r="AN286" s="856" t="str">
        <f>IF($B286="","",INDEX('All CCC'!AN$7:AN$846,MATCH(WatchList!$B286,'All CCC'!$B$7:$B$846,0)))</f>
        <v/>
      </c>
      <c r="AO286" s="856" t="str">
        <f>IF($B286="","",INDEX('All CCC'!AO$7:AO$846,MATCH(WatchList!$B286,'All CCC'!$B$7:$B$846,0)))</f>
        <v/>
      </c>
      <c r="AP286" s="856" t="str">
        <f>IF($B286="","",INDEX('All CCC'!AP$7:AP$846,MATCH(WatchList!$B286,'All CCC'!$B$7:$B$846,0)))</f>
        <v/>
      </c>
      <c r="AQ286" s="856" t="str">
        <f>IF($B286="","",INDEX('All CCC'!AQ$7:AQ$846,MATCH(WatchList!$B286,'All CCC'!$B$7:$B$846,0)))</f>
        <v/>
      </c>
      <c r="AR286" s="856" t="str">
        <f>IF($B286="","",INDEX('All CCC'!AR$7:AR$846,MATCH(WatchList!$B286,'All CCC'!$B$7:$B$846,0)))</f>
        <v/>
      </c>
      <c r="AS286" s="856" t="str">
        <f>IF($B286="","",INDEX('All CCC'!AS$7:AS$846,MATCH(WatchList!$B286,'All CCC'!$B$7:$B$846,0)))</f>
        <v/>
      </c>
      <c r="AT286" s="856" t="str">
        <f>IF($B286="","",INDEX('All CCC'!AT$7:AT$846,MATCH(WatchList!$B286,'All CCC'!$B$7:$B$846,0)))</f>
        <v/>
      </c>
      <c r="AU286" s="856" t="str">
        <f>IF($B286="","",INDEX('All CCC'!AU$7:AU$846,MATCH(WatchList!$B286,'All CCC'!$B$7:$B$846,0)))</f>
        <v/>
      </c>
      <c r="AV286" s="856" t="str">
        <f>IF($B286="","",INDEX('All CCC'!AV$7:AV$846,MATCH(WatchList!$B286,'All CCC'!$B$7:$B$846,0)))</f>
        <v/>
      </c>
      <c r="AW286" s="856" t="str">
        <f>IF($B286="","",INDEX('All CCC'!AW$7:AW$846,MATCH(WatchList!$B286,'All CCC'!$B$7:$B$846,0)))</f>
        <v/>
      </c>
      <c r="AX286" s="856" t="str">
        <f>IF($B286="","",INDEX('All CCC'!AX$7:AX$846,MATCH(WatchList!$B286,'All CCC'!$B$7:$B$846,0)))</f>
        <v/>
      </c>
      <c r="AY286" s="856" t="str">
        <f>IF($B286="","",INDEX('All CCC'!AY$7:AY$846,MATCH(WatchList!$B286,'All CCC'!$B$7:$B$846,0)))</f>
        <v/>
      </c>
      <c r="AZ286" s="856" t="str">
        <f>IF($B286="","",INDEX('All CCC'!AZ$7:AZ$846,MATCH(WatchList!$B286,'All CCC'!$B$7:$B$846,0)))</f>
        <v/>
      </c>
      <c r="BA286" s="856" t="str">
        <f>IF($B286="","",INDEX('All CCC'!BA$7:BA$846,MATCH(WatchList!$B286,'All CCC'!$B$7:$B$846,0)))</f>
        <v/>
      </c>
      <c r="BB286" s="856" t="str">
        <f>IF($B286="","",INDEX('All CCC'!BB$7:BB$846,MATCH(WatchList!$B286,'All CCC'!$B$7:$B$846,0)))</f>
        <v/>
      </c>
      <c r="BC286" s="856" t="str">
        <f>IF($B286="","",INDEX('All CCC'!BC$7:BC$846,MATCH(WatchList!$B286,'All CCC'!$B$7:$B$846,0)))</f>
        <v/>
      </c>
      <c r="BD286" s="856" t="str">
        <f>IF($B286="","",INDEX('All CCC'!BD$7:BD$846,MATCH(WatchList!$B286,'All CCC'!$B$7:$B$846,0)))</f>
        <v/>
      </c>
      <c r="BE286" s="856" t="str">
        <f>IF($B286="","",INDEX('All CCC'!BE$7:BE$846,MATCH(WatchList!$B286,'All CCC'!$B$7:$B$846,0)))</f>
        <v/>
      </c>
      <c r="BF286" s="856" t="str">
        <f>IF($B286="","",INDEX('All CCC'!BF$7:BF$846,MATCH(WatchList!$B286,'All CCC'!$B$7:$B$846,0)))</f>
        <v/>
      </c>
      <c r="BG286" s="856" t="str">
        <f>IF($B286="","",INDEX('All CCC'!BG$7:BG$846,MATCH(WatchList!$B286,'All CCC'!$B$7:$B$846,0)))</f>
        <v/>
      </c>
    </row>
    <row r="287" spans="1:59" x14ac:dyDescent="0.2">
      <c r="A287" s="550" t="str">
        <f>IF($B287="","",INDEX('All CCC'!A$7:A$846,MATCH(WatchList!$B287,'All CCC'!$B$7:$B$846,0)))</f>
        <v/>
      </c>
      <c r="B287" s="31"/>
      <c r="C287" s="856" t="str">
        <f>IF($B287="","",INDEX('All CCC'!C$7:C$846,MATCH(WatchList!$B287,'All CCC'!$B$7:$B$846,0)))</f>
        <v/>
      </c>
      <c r="D287" s="856" t="str">
        <f>IF($B287="","",INDEX('All CCC'!D$7:D$846,MATCH(WatchList!$B287,'All CCC'!$B$7:$B$846,0)))</f>
        <v/>
      </c>
      <c r="E287" s="856" t="str">
        <f>IF($B287="","",INDEX('All CCC'!E$7:E$846,MATCH(WatchList!$B287,'All CCC'!$B$7:$B$846,0)))</f>
        <v/>
      </c>
      <c r="F287" s="856" t="str">
        <f>IF($B287="","",INDEX('All CCC'!F$7:F$846,MATCH(WatchList!$B287,'All CCC'!$B$7:$B$846,0)))</f>
        <v/>
      </c>
      <c r="G287" s="856" t="str">
        <f>IF($B287="","",INDEX('All CCC'!G$7:G$846,MATCH(WatchList!$B287,'All CCC'!$B$7:$B$846,0)))</f>
        <v/>
      </c>
      <c r="H287" s="856" t="str">
        <f>IF($B287="","",INDEX('All CCC'!H$7:H$846,MATCH(WatchList!$B287,'All CCC'!$B$7:$B$846,0)))</f>
        <v/>
      </c>
      <c r="I287" s="856" t="str">
        <f>IF($B287="","",INDEX('All CCC'!I$7:I$846,MATCH(WatchList!$B287,'All CCC'!$B$7:$B$846,0)))</f>
        <v/>
      </c>
      <c r="J287" s="856" t="str">
        <f>IF($B287="","",INDEX('All CCC'!J$7:J$846,MATCH(WatchList!$B287,'All CCC'!$B$7:$B$846,0)))</f>
        <v/>
      </c>
      <c r="K287" s="856" t="str">
        <f>IF($B287="","",INDEX('All CCC'!K$7:K$846,MATCH(WatchList!$B287,'All CCC'!$B$7:$B$846,0)))</f>
        <v/>
      </c>
      <c r="L287" s="856" t="str">
        <f>IF($B287="","",INDEX('All CCC'!L$7:L$846,MATCH(WatchList!$B287,'All CCC'!$B$7:$B$846,0)))</f>
        <v/>
      </c>
      <c r="M287" s="856" t="str">
        <f>IF($B287="","",INDEX('All CCC'!M$7:M$846,MATCH(WatchList!$B287,'All CCC'!$B$7:$B$846,0)))</f>
        <v/>
      </c>
      <c r="N287" s="856" t="str">
        <f>IF($B287="","",INDEX('All CCC'!N$7:N$846,MATCH(WatchList!$B287,'All CCC'!$B$7:$B$846,0)))</f>
        <v/>
      </c>
      <c r="O287" s="856" t="str">
        <f>IF($B287="","",INDEX('All CCC'!O$7:O$846,MATCH(WatchList!$B287,'All CCC'!$B$7:$B$846,0)))</f>
        <v/>
      </c>
      <c r="P287" s="857" t="str">
        <f>IF($B287="","",INDEX('All CCC'!P$7:P$846,MATCH(WatchList!$B287,'All CCC'!$B$7:$B$846,0)))</f>
        <v/>
      </c>
      <c r="Q287" s="857" t="str">
        <f>IF($B287="","",INDEX('All CCC'!Q$7:Q$846,MATCH(WatchList!$B287,'All CCC'!$B$7:$B$846,0)))</f>
        <v/>
      </c>
      <c r="R287" s="856" t="str">
        <f>IF($B287="","",INDEX('All CCC'!R$7:R$846,MATCH(WatchList!$B287,'All CCC'!$B$7:$B$846,0)))</f>
        <v/>
      </c>
      <c r="S287" s="856" t="str">
        <f>IF($B287="","",INDEX('All CCC'!S$7:S$846,MATCH(WatchList!$B287,'All CCC'!$B$7:$B$846,0)))</f>
        <v/>
      </c>
      <c r="T287" s="856" t="str">
        <f>IF($B287="","",INDEX('All CCC'!T$7:T$846,MATCH(WatchList!$B287,'All CCC'!$B$7:$B$846,0)))</f>
        <v/>
      </c>
      <c r="U287" s="856" t="str">
        <f>IF($B287="","",INDEX('All CCC'!U$7:U$846,MATCH(WatchList!$B287,'All CCC'!$B$7:$B$846,0)))</f>
        <v/>
      </c>
      <c r="V287" s="856" t="str">
        <f>IF($B287="","",INDEX('All CCC'!V$7:V$846,MATCH(WatchList!$B287,'All CCC'!$B$7:$B$846,0)))</f>
        <v/>
      </c>
      <c r="W287" s="856" t="str">
        <f>IF($B287="","",INDEX('All CCC'!W$7:W$846,MATCH(WatchList!$B287,'All CCC'!$B$7:$B$846,0)))</f>
        <v/>
      </c>
      <c r="X287" s="856" t="str">
        <f>IF($B287="","",INDEX('All CCC'!X$7:X$846,MATCH(WatchList!$B287,'All CCC'!$B$7:$B$846,0)))</f>
        <v/>
      </c>
      <c r="Y287" s="856" t="str">
        <f>IF($B287="","",INDEX('All CCC'!Y$7:Y$846,MATCH(WatchList!$B287,'All CCC'!$B$7:$B$846,0)))</f>
        <v/>
      </c>
      <c r="Z287" s="856" t="str">
        <f>IF($B287="","",INDEX('All CCC'!Z$7:Z$846,MATCH(WatchList!$B287,'All CCC'!$B$7:$B$846,0)))</f>
        <v/>
      </c>
      <c r="AA287" s="856" t="str">
        <f>IF($B287="","",INDEX('All CCC'!AA$7:AA$846,MATCH(WatchList!$B287,'All CCC'!$B$7:$B$846,0)))</f>
        <v/>
      </c>
      <c r="AB287" s="856" t="str">
        <f>IF($B287="","",INDEX('All CCC'!AB$7:AB$846,MATCH(WatchList!$B287,'All CCC'!$B$7:$B$846,0)))</f>
        <v/>
      </c>
      <c r="AC287" s="856" t="str">
        <f>IF($B287="","",INDEX('All CCC'!AC$7:AC$846,MATCH(WatchList!$B287,'All CCC'!$B$7:$B$846,0)))</f>
        <v/>
      </c>
      <c r="AD287" s="856" t="str">
        <f>IF($B287="","",INDEX('All CCC'!AD$7:AD$846,MATCH(WatchList!$B287,'All CCC'!$B$7:$B$846,0)))</f>
        <v/>
      </c>
      <c r="AE287" s="856" t="str">
        <f>IF($B287="","",INDEX('All CCC'!AE$7:AE$846,MATCH(WatchList!$B287,'All CCC'!$B$7:$B$846,0)))</f>
        <v/>
      </c>
      <c r="AF287" s="856" t="str">
        <f>IF($B287="","",INDEX('All CCC'!AF$7:AF$846,MATCH(WatchList!$B287,'All CCC'!$B$7:$B$846,0)))</f>
        <v/>
      </c>
      <c r="AG287" s="856" t="str">
        <f>IF($B287="","",INDEX('All CCC'!AG$7:AG$846,MATCH(WatchList!$B287,'All CCC'!$B$7:$B$846,0)))</f>
        <v/>
      </c>
      <c r="AH287" s="856" t="str">
        <f>IF($B287="","",INDEX('All CCC'!AH$7:AH$846,MATCH(WatchList!$B287,'All CCC'!$B$7:$B$846,0)))</f>
        <v/>
      </c>
      <c r="AI287" s="856" t="str">
        <f>IF($B287="","",INDEX('All CCC'!AI$7:AI$846,MATCH(WatchList!$B287,'All CCC'!$B$7:$B$846,0)))</f>
        <v/>
      </c>
      <c r="AJ287" s="856" t="str">
        <f>IF($B287="","",INDEX('All CCC'!AJ$7:AJ$846,MATCH(WatchList!$B287,'All CCC'!$B$7:$B$846,0)))</f>
        <v/>
      </c>
      <c r="AK287" s="856" t="str">
        <f>IF($B287="","",INDEX('All CCC'!AK$7:AK$846,MATCH(WatchList!$B287,'All CCC'!$B$7:$B$846,0)))</f>
        <v/>
      </c>
      <c r="AL287" s="856" t="str">
        <f>IF($B287="","",INDEX('All CCC'!AL$7:AL$846,MATCH(WatchList!$B287,'All CCC'!$B$7:$B$846,0)))</f>
        <v/>
      </c>
      <c r="AM287" s="856" t="str">
        <f>IF($B287="","",INDEX('All CCC'!AM$7:AM$846,MATCH(WatchList!$B287,'All CCC'!$B$7:$B$846,0)))</f>
        <v/>
      </c>
      <c r="AN287" s="856" t="str">
        <f>IF($B287="","",INDEX('All CCC'!AN$7:AN$846,MATCH(WatchList!$B287,'All CCC'!$B$7:$B$846,0)))</f>
        <v/>
      </c>
      <c r="AO287" s="856" t="str">
        <f>IF($B287="","",INDEX('All CCC'!AO$7:AO$846,MATCH(WatchList!$B287,'All CCC'!$B$7:$B$846,0)))</f>
        <v/>
      </c>
      <c r="AP287" s="856" t="str">
        <f>IF($B287="","",INDEX('All CCC'!AP$7:AP$846,MATCH(WatchList!$B287,'All CCC'!$B$7:$B$846,0)))</f>
        <v/>
      </c>
      <c r="AQ287" s="856" t="str">
        <f>IF($B287="","",INDEX('All CCC'!AQ$7:AQ$846,MATCH(WatchList!$B287,'All CCC'!$B$7:$B$846,0)))</f>
        <v/>
      </c>
      <c r="AR287" s="856" t="str">
        <f>IF($B287="","",INDEX('All CCC'!AR$7:AR$846,MATCH(WatchList!$B287,'All CCC'!$B$7:$B$846,0)))</f>
        <v/>
      </c>
      <c r="AS287" s="856" t="str">
        <f>IF($B287="","",INDEX('All CCC'!AS$7:AS$846,MATCH(WatchList!$B287,'All CCC'!$B$7:$B$846,0)))</f>
        <v/>
      </c>
      <c r="AT287" s="856" t="str">
        <f>IF($B287="","",INDEX('All CCC'!AT$7:AT$846,MATCH(WatchList!$B287,'All CCC'!$B$7:$B$846,0)))</f>
        <v/>
      </c>
      <c r="AU287" s="856" t="str">
        <f>IF($B287="","",INDEX('All CCC'!AU$7:AU$846,MATCH(WatchList!$B287,'All CCC'!$B$7:$B$846,0)))</f>
        <v/>
      </c>
      <c r="AV287" s="856" t="str">
        <f>IF($B287="","",INDEX('All CCC'!AV$7:AV$846,MATCH(WatchList!$B287,'All CCC'!$B$7:$B$846,0)))</f>
        <v/>
      </c>
      <c r="AW287" s="856" t="str">
        <f>IF($B287="","",INDEX('All CCC'!AW$7:AW$846,MATCH(WatchList!$B287,'All CCC'!$B$7:$B$846,0)))</f>
        <v/>
      </c>
      <c r="AX287" s="856" t="str">
        <f>IF($B287="","",INDEX('All CCC'!AX$7:AX$846,MATCH(WatchList!$B287,'All CCC'!$B$7:$B$846,0)))</f>
        <v/>
      </c>
      <c r="AY287" s="856" t="str">
        <f>IF($B287="","",INDEX('All CCC'!AY$7:AY$846,MATCH(WatchList!$B287,'All CCC'!$B$7:$B$846,0)))</f>
        <v/>
      </c>
      <c r="AZ287" s="856" t="str">
        <f>IF($B287="","",INDEX('All CCC'!AZ$7:AZ$846,MATCH(WatchList!$B287,'All CCC'!$B$7:$B$846,0)))</f>
        <v/>
      </c>
      <c r="BA287" s="856" t="str">
        <f>IF($B287="","",INDEX('All CCC'!BA$7:BA$846,MATCH(WatchList!$B287,'All CCC'!$B$7:$B$846,0)))</f>
        <v/>
      </c>
      <c r="BB287" s="856" t="str">
        <f>IF($B287="","",INDEX('All CCC'!BB$7:BB$846,MATCH(WatchList!$B287,'All CCC'!$B$7:$B$846,0)))</f>
        <v/>
      </c>
      <c r="BC287" s="856" t="str">
        <f>IF($B287="","",INDEX('All CCC'!BC$7:BC$846,MATCH(WatchList!$B287,'All CCC'!$B$7:$B$846,0)))</f>
        <v/>
      </c>
      <c r="BD287" s="856" t="str">
        <f>IF($B287="","",INDEX('All CCC'!BD$7:BD$846,MATCH(WatchList!$B287,'All CCC'!$B$7:$B$846,0)))</f>
        <v/>
      </c>
      <c r="BE287" s="856" t="str">
        <f>IF($B287="","",INDEX('All CCC'!BE$7:BE$846,MATCH(WatchList!$B287,'All CCC'!$B$7:$B$846,0)))</f>
        <v/>
      </c>
      <c r="BF287" s="856" t="str">
        <f>IF($B287="","",INDEX('All CCC'!BF$7:BF$846,MATCH(WatchList!$B287,'All CCC'!$B$7:$B$846,0)))</f>
        <v/>
      </c>
      <c r="BG287" s="856" t="str">
        <f>IF($B287="","",INDEX('All CCC'!BG$7:BG$846,MATCH(WatchList!$B287,'All CCC'!$B$7:$B$846,0)))</f>
        <v/>
      </c>
    </row>
    <row r="288" spans="1:59" x14ac:dyDescent="0.2">
      <c r="A288" s="550" t="str">
        <f>IF($B288="","",INDEX('All CCC'!A$7:A$846,MATCH(WatchList!$B288,'All CCC'!$B$7:$B$846,0)))</f>
        <v/>
      </c>
      <c r="B288" s="31"/>
      <c r="C288" s="856" t="str">
        <f>IF($B288="","",INDEX('All CCC'!C$7:C$846,MATCH(WatchList!$B288,'All CCC'!$B$7:$B$846,0)))</f>
        <v/>
      </c>
      <c r="D288" s="856" t="str">
        <f>IF($B288="","",INDEX('All CCC'!D$7:D$846,MATCH(WatchList!$B288,'All CCC'!$B$7:$B$846,0)))</f>
        <v/>
      </c>
      <c r="E288" s="856" t="str">
        <f>IF($B288="","",INDEX('All CCC'!E$7:E$846,MATCH(WatchList!$B288,'All CCC'!$B$7:$B$846,0)))</f>
        <v/>
      </c>
      <c r="F288" s="856" t="str">
        <f>IF($B288="","",INDEX('All CCC'!F$7:F$846,MATCH(WatchList!$B288,'All CCC'!$B$7:$B$846,0)))</f>
        <v/>
      </c>
      <c r="G288" s="856" t="str">
        <f>IF($B288="","",INDEX('All CCC'!G$7:G$846,MATCH(WatchList!$B288,'All CCC'!$B$7:$B$846,0)))</f>
        <v/>
      </c>
      <c r="H288" s="856" t="str">
        <f>IF($B288="","",INDEX('All CCC'!H$7:H$846,MATCH(WatchList!$B288,'All CCC'!$B$7:$B$846,0)))</f>
        <v/>
      </c>
      <c r="I288" s="856" t="str">
        <f>IF($B288="","",INDEX('All CCC'!I$7:I$846,MATCH(WatchList!$B288,'All CCC'!$B$7:$B$846,0)))</f>
        <v/>
      </c>
      <c r="J288" s="856" t="str">
        <f>IF($B288="","",INDEX('All CCC'!J$7:J$846,MATCH(WatchList!$B288,'All CCC'!$B$7:$B$846,0)))</f>
        <v/>
      </c>
      <c r="K288" s="856" t="str">
        <f>IF($B288="","",INDEX('All CCC'!K$7:K$846,MATCH(WatchList!$B288,'All CCC'!$B$7:$B$846,0)))</f>
        <v/>
      </c>
      <c r="L288" s="856" t="str">
        <f>IF($B288="","",INDEX('All CCC'!L$7:L$846,MATCH(WatchList!$B288,'All CCC'!$B$7:$B$846,0)))</f>
        <v/>
      </c>
      <c r="M288" s="856" t="str">
        <f>IF($B288="","",INDEX('All CCC'!M$7:M$846,MATCH(WatchList!$B288,'All CCC'!$B$7:$B$846,0)))</f>
        <v/>
      </c>
      <c r="N288" s="856" t="str">
        <f>IF($B288="","",INDEX('All CCC'!N$7:N$846,MATCH(WatchList!$B288,'All CCC'!$B$7:$B$846,0)))</f>
        <v/>
      </c>
      <c r="O288" s="856" t="str">
        <f>IF($B288="","",INDEX('All CCC'!O$7:O$846,MATCH(WatchList!$B288,'All CCC'!$B$7:$B$846,0)))</f>
        <v/>
      </c>
      <c r="P288" s="857" t="str">
        <f>IF($B288="","",INDEX('All CCC'!P$7:P$846,MATCH(WatchList!$B288,'All CCC'!$B$7:$B$846,0)))</f>
        <v/>
      </c>
      <c r="Q288" s="857" t="str">
        <f>IF($B288="","",INDEX('All CCC'!Q$7:Q$846,MATCH(WatchList!$B288,'All CCC'!$B$7:$B$846,0)))</f>
        <v/>
      </c>
      <c r="R288" s="856" t="str">
        <f>IF($B288="","",INDEX('All CCC'!R$7:R$846,MATCH(WatchList!$B288,'All CCC'!$B$7:$B$846,0)))</f>
        <v/>
      </c>
      <c r="S288" s="856" t="str">
        <f>IF($B288="","",INDEX('All CCC'!S$7:S$846,MATCH(WatchList!$B288,'All CCC'!$B$7:$B$846,0)))</f>
        <v/>
      </c>
      <c r="T288" s="856" t="str">
        <f>IF($B288="","",INDEX('All CCC'!T$7:T$846,MATCH(WatchList!$B288,'All CCC'!$B$7:$B$846,0)))</f>
        <v/>
      </c>
      <c r="U288" s="856" t="str">
        <f>IF($B288="","",INDEX('All CCC'!U$7:U$846,MATCH(WatchList!$B288,'All CCC'!$B$7:$B$846,0)))</f>
        <v/>
      </c>
      <c r="V288" s="856" t="str">
        <f>IF($B288="","",INDEX('All CCC'!V$7:V$846,MATCH(WatchList!$B288,'All CCC'!$B$7:$B$846,0)))</f>
        <v/>
      </c>
      <c r="W288" s="856" t="str">
        <f>IF($B288="","",INDEX('All CCC'!W$7:W$846,MATCH(WatchList!$B288,'All CCC'!$B$7:$B$846,0)))</f>
        <v/>
      </c>
      <c r="X288" s="856" t="str">
        <f>IF($B288="","",INDEX('All CCC'!X$7:X$846,MATCH(WatchList!$B288,'All CCC'!$B$7:$B$846,0)))</f>
        <v/>
      </c>
      <c r="Y288" s="856" t="str">
        <f>IF($B288="","",INDEX('All CCC'!Y$7:Y$846,MATCH(WatchList!$B288,'All CCC'!$B$7:$B$846,0)))</f>
        <v/>
      </c>
      <c r="Z288" s="856" t="str">
        <f>IF($B288="","",INDEX('All CCC'!Z$7:Z$846,MATCH(WatchList!$B288,'All CCC'!$B$7:$B$846,0)))</f>
        <v/>
      </c>
      <c r="AA288" s="856" t="str">
        <f>IF($B288="","",INDEX('All CCC'!AA$7:AA$846,MATCH(WatchList!$B288,'All CCC'!$B$7:$B$846,0)))</f>
        <v/>
      </c>
      <c r="AB288" s="856" t="str">
        <f>IF($B288="","",INDEX('All CCC'!AB$7:AB$846,MATCH(WatchList!$B288,'All CCC'!$B$7:$B$846,0)))</f>
        <v/>
      </c>
      <c r="AC288" s="856" t="str">
        <f>IF($B288="","",INDEX('All CCC'!AC$7:AC$846,MATCH(WatchList!$B288,'All CCC'!$B$7:$B$846,0)))</f>
        <v/>
      </c>
      <c r="AD288" s="856" t="str">
        <f>IF($B288="","",INDEX('All CCC'!AD$7:AD$846,MATCH(WatchList!$B288,'All CCC'!$B$7:$B$846,0)))</f>
        <v/>
      </c>
      <c r="AE288" s="856" t="str">
        <f>IF($B288="","",INDEX('All CCC'!AE$7:AE$846,MATCH(WatchList!$B288,'All CCC'!$B$7:$B$846,0)))</f>
        <v/>
      </c>
      <c r="AF288" s="856" t="str">
        <f>IF($B288="","",INDEX('All CCC'!AF$7:AF$846,MATCH(WatchList!$B288,'All CCC'!$B$7:$B$846,0)))</f>
        <v/>
      </c>
      <c r="AG288" s="856" t="str">
        <f>IF($B288="","",INDEX('All CCC'!AG$7:AG$846,MATCH(WatchList!$B288,'All CCC'!$B$7:$B$846,0)))</f>
        <v/>
      </c>
      <c r="AH288" s="856" t="str">
        <f>IF($B288="","",INDEX('All CCC'!AH$7:AH$846,MATCH(WatchList!$B288,'All CCC'!$B$7:$B$846,0)))</f>
        <v/>
      </c>
      <c r="AI288" s="856" t="str">
        <f>IF($B288="","",INDEX('All CCC'!AI$7:AI$846,MATCH(WatchList!$B288,'All CCC'!$B$7:$B$846,0)))</f>
        <v/>
      </c>
      <c r="AJ288" s="856" t="str">
        <f>IF($B288="","",INDEX('All CCC'!AJ$7:AJ$846,MATCH(WatchList!$B288,'All CCC'!$B$7:$B$846,0)))</f>
        <v/>
      </c>
      <c r="AK288" s="856" t="str">
        <f>IF($B288="","",INDEX('All CCC'!AK$7:AK$846,MATCH(WatchList!$B288,'All CCC'!$B$7:$B$846,0)))</f>
        <v/>
      </c>
      <c r="AL288" s="856" t="str">
        <f>IF($B288="","",INDEX('All CCC'!AL$7:AL$846,MATCH(WatchList!$B288,'All CCC'!$B$7:$B$846,0)))</f>
        <v/>
      </c>
      <c r="AM288" s="856" t="str">
        <f>IF($B288="","",INDEX('All CCC'!AM$7:AM$846,MATCH(WatchList!$B288,'All CCC'!$B$7:$B$846,0)))</f>
        <v/>
      </c>
      <c r="AN288" s="856" t="str">
        <f>IF($B288="","",INDEX('All CCC'!AN$7:AN$846,MATCH(WatchList!$B288,'All CCC'!$B$7:$B$846,0)))</f>
        <v/>
      </c>
      <c r="AO288" s="856" t="str">
        <f>IF($B288="","",INDEX('All CCC'!AO$7:AO$846,MATCH(WatchList!$B288,'All CCC'!$B$7:$B$846,0)))</f>
        <v/>
      </c>
      <c r="AP288" s="856" t="str">
        <f>IF($B288="","",INDEX('All CCC'!AP$7:AP$846,MATCH(WatchList!$B288,'All CCC'!$B$7:$B$846,0)))</f>
        <v/>
      </c>
      <c r="AQ288" s="856" t="str">
        <f>IF($B288="","",INDEX('All CCC'!AQ$7:AQ$846,MATCH(WatchList!$B288,'All CCC'!$B$7:$B$846,0)))</f>
        <v/>
      </c>
      <c r="AR288" s="856" t="str">
        <f>IF($B288="","",INDEX('All CCC'!AR$7:AR$846,MATCH(WatchList!$B288,'All CCC'!$B$7:$B$846,0)))</f>
        <v/>
      </c>
      <c r="AS288" s="856" t="str">
        <f>IF($B288="","",INDEX('All CCC'!AS$7:AS$846,MATCH(WatchList!$B288,'All CCC'!$B$7:$B$846,0)))</f>
        <v/>
      </c>
      <c r="AT288" s="856" t="str">
        <f>IF($B288="","",INDEX('All CCC'!AT$7:AT$846,MATCH(WatchList!$B288,'All CCC'!$B$7:$B$846,0)))</f>
        <v/>
      </c>
      <c r="AU288" s="856" t="str">
        <f>IF($B288="","",INDEX('All CCC'!AU$7:AU$846,MATCH(WatchList!$B288,'All CCC'!$B$7:$B$846,0)))</f>
        <v/>
      </c>
      <c r="AV288" s="856" t="str">
        <f>IF($B288="","",INDEX('All CCC'!AV$7:AV$846,MATCH(WatchList!$B288,'All CCC'!$B$7:$B$846,0)))</f>
        <v/>
      </c>
      <c r="AW288" s="856" t="str">
        <f>IF($B288="","",INDEX('All CCC'!AW$7:AW$846,MATCH(WatchList!$B288,'All CCC'!$B$7:$B$846,0)))</f>
        <v/>
      </c>
      <c r="AX288" s="856" t="str">
        <f>IF($B288="","",INDEX('All CCC'!AX$7:AX$846,MATCH(WatchList!$B288,'All CCC'!$B$7:$B$846,0)))</f>
        <v/>
      </c>
      <c r="AY288" s="856" t="str">
        <f>IF($B288="","",INDEX('All CCC'!AY$7:AY$846,MATCH(WatchList!$B288,'All CCC'!$B$7:$B$846,0)))</f>
        <v/>
      </c>
      <c r="AZ288" s="856" t="str">
        <f>IF($B288="","",INDEX('All CCC'!AZ$7:AZ$846,MATCH(WatchList!$B288,'All CCC'!$B$7:$B$846,0)))</f>
        <v/>
      </c>
      <c r="BA288" s="856" t="str">
        <f>IF($B288="","",INDEX('All CCC'!BA$7:BA$846,MATCH(WatchList!$B288,'All CCC'!$B$7:$B$846,0)))</f>
        <v/>
      </c>
      <c r="BB288" s="856" t="str">
        <f>IF($B288="","",INDEX('All CCC'!BB$7:BB$846,MATCH(WatchList!$B288,'All CCC'!$B$7:$B$846,0)))</f>
        <v/>
      </c>
      <c r="BC288" s="856" t="str">
        <f>IF($B288="","",INDEX('All CCC'!BC$7:BC$846,MATCH(WatchList!$B288,'All CCC'!$B$7:$B$846,0)))</f>
        <v/>
      </c>
      <c r="BD288" s="856" t="str">
        <f>IF($B288="","",INDEX('All CCC'!BD$7:BD$846,MATCH(WatchList!$B288,'All CCC'!$B$7:$B$846,0)))</f>
        <v/>
      </c>
      <c r="BE288" s="856" t="str">
        <f>IF($B288="","",INDEX('All CCC'!BE$7:BE$846,MATCH(WatchList!$B288,'All CCC'!$B$7:$B$846,0)))</f>
        <v/>
      </c>
      <c r="BF288" s="856" t="str">
        <f>IF($B288="","",INDEX('All CCC'!BF$7:BF$846,MATCH(WatchList!$B288,'All CCC'!$B$7:$B$846,0)))</f>
        <v/>
      </c>
      <c r="BG288" s="856" t="str">
        <f>IF($B288="","",INDEX('All CCC'!BG$7:BG$846,MATCH(WatchList!$B288,'All CCC'!$B$7:$B$846,0)))</f>
        <v/>
      </c>
    </row>
    <row r="289" spans="1:59" x14ac:dyDescent="0.2">
      <c r="A289" s="550" t="str">
        <f>IF($B289="","",INDEX('All CCC'!A$7:A$846,MATCH(WatchList!$B289,'All CCC'!$B$7:$B$846,0)))</f>
        <v/>
      </c>
      <c r="B289" s="31"/>
      <c r="C289" s="856" t="str">
        <f>IF($B289="","",INDEX('All CCC'!C$7:C$846,MATCH(WatchList!$B289,'All CCC'!$B$7:$B$846,0)))</f>
        <v/>
      </c>
      <c r="D289" s="856" t="str">
        <f>IF($B289="","",INDEX('All CCC'!D$7:D$846,MATCH(WatchList!$B289,'All CCC'!$B$7:$B$846,0)))</f>
        <v/>
      </c>
      <c r="E289" s="856" t="str">
        <f>IF($B289="","",INDEX('All CCC'!E$7:E$846,MATCH(WatchList!$B289,'All CCC'!$B$7:$B$846,0)))</f>
        <v/>
      </c>
      <c r="F289" s="856" t="str">
        <f>IF($B289="","",INDEX('All CCC'!F$7:F$846,MATCH(WatchList!$B289,'All CCC'!$B$7:$B$846,0)))</f>
        <v/>
      </c>
      <c r="G289" s="856" t="str">
        <f>IF($B289="","",INDEX('All CCC'!G$7:G$846,MATCH(WatchList!$B289,'All CCC'!$B$7:$B$846,0)))</f>
        <v/>
      </c>
      <c r="H289" s="856" t="str">
        <f>IF($B289="","",INDEX('All CCC'!H$7:H$846,MATCH(WatchList!$B289,'All CCC'!$B$7:$B$846,0)))</f>
        <v/>
      </c>
      <c r="I289" s="856" t="str">
        <f>IF($B289="","",INDEX('All CCC'!I$7:I$846,MATCH(WatchList!$B289,'All CCC'!$B$7:$B$846,0)))</f>
        <v/>
      </c>
      <c r="J289" s="856" t="str">
        <f>IF($B289="","",INDEX('All CCC'!J$7:J$846,MATCH(WatchList!$B289,'All CCC'!$B$7:$B$846,0)))</f>
        <v/>
      </c>
      <c r="K289" s="856" t="str">
        <f>IF($B289="","",INDEX('All CCC'!K$7:K$846,MATCH(WatchList!$B289,'All CCC'!$B$7:$B$846,0)))</f>
        <v/>
      </c>
      <c r="L289" s="856" t="str">
        <f>IF($B289="","",INDEX('All CCC'!L$7:L$846,MATCH(WatchList!$B289,'All CCC'!$B$7:$B$846,0)))</f>
        <v/>
      </c>
      <c r="M289" s="856" t="str">
        <f>IF($B289="","",INDEX('All CCC'!M$7:M$846,MATCH(WatchList!$B289,'All CCC'!$B$7:$B$846,0)))</f>
        <v/>
      </c>
      <c r="N289" s="856" t="str">
        <f>IF($B289="","",INDEX('All CCC'!N$7:N$846,MATCH(WatchList!$B289,'All CCC'!$B$7:$B$846,0)))</f>
        <v/>
      </c>
      <c r="O289" s="856" t="str">
        <f>IF($B289="","",INDEX('All CCC'!O$7:O$846,MATCH(WatchList!$B289,'All CCC'!$B$7:$B$846,0)))</f>
        <v/>
      </c>
      <c r="P289" s="857" t="str">
        <f>IF($B289="","",INDEX('All CCC'!P$7:P$846,MATCH(WatchList!$B289,'All CCC'!$B$7:$B$846,0)))</f>
        <v/>
      </c>
      <c r="Q289" s="857" t="str">
        <f>IF($B289="","",INDEX('All CCC'!Q$7:Q$846,MATCH(WatchList!$B289,'All CCC'!$B$7:$B$846,0)))</f>
        <v/>
      </c>
      <c r="R289" s="856" t="str">
        <f>IF($B289="","",INDEX('All CCC'!R$7:R$846,MATCH(WatchList!$B289,'All CCC'!$B$7:$B$846,0)))</f>
        <v/>
      </c>
      <c r="S289" s="856" t="str">
        <f>IF($B289="","",INDEX('All CCC'!S$7:S$846,MATCH(WatchList!$B289,'All CCC'!$B$7:$B$846,0)))</f>
        <v/>
      </c>
      <c r="T289" s="856" t="str">
        <f>IF($B289="","",INDEX('All CCC'!T$7:T$846,MATCH(WatchList!$B289,'All CCC'!$B$7:$B$846,0)))</f>
        <v/>
      </c>
      <c r="U289" s="856" t="str">
        <f>IF($B289="","",INDEX('All CCC'!U$7:U$846,MATCH(WatchList!$B289,'All CCC'!$B$7:$B$846,0)))</f>
        <v/>
      </c>
      <c r="V289" s="856" t="str">
        <f>IF($B289="","",INDEX('All CCC'!V$7:V$846,MATCH(WatchList!$B289,'All CCC'!$B$7:$B$846,0)))</f>
        <v/>
      </c>
      <c r="W289" s="856" t="str">
        <f>IF($B289="","",INDEX('All CCC'!W$7:W$846,MATCH(WatchList!$B289,'All CCC'!$B$7:$B$846,0)))</f>
        <v/>
      </c>
      <c r="X289" s="856" t="str">
        <f>IF($B289="","",INDEX('All CCC'!X$7:X$846,MATCH(WatchList!$B289,'All CCC'!$B$7:$B$846,0)))</f>
        <v/>
      </c>
      <c r="Y289" s="856" t="str">
        <f>IF($B289="","",INDEX('All CCC'!Y$7:Y$846,MATCH(WatchList!$B289,'All CCC'!$B$7:$B$846,0)))</f>
        <v/>
      </c>
      <c r="Z289" s="856" t="str">
        <f>IF($B289="","",INDEX('All CCC'!Z$7:Z$846,MATCH(WatchList!$B289,'All CCC'!$B$7:$B$846,0)))</f>
        <v/>
      </c>
      <c r="AA289" s="856" t="str">
        <f>IF($B289="","",INDEX('All CCC'!AA$7:AA$846,MATCH(WatchList!$B289,'All CCC'!$B$7:$B$846,0)))</f>
        <v/>
      </c>
      <c r="AB289" s="856" t="str">
        <f>IF($B289="","",INDEX('All CCC'!AB$7:AB$846,MATCH(WatchList!$B289,'All CCC'!$B$7:$B$846,0)))</f>
        <v/>
      </c>
      <c r="AC289" s="856" t="str">
        <f>IF($B289="","",INDEX('All CCC'!AC$7:AC$846,MATCH(WatchList!$B289,'All CCC'!$B$7:$B$846,0)))</f>
        <v/>
      </c>
      <c r="AD289" s="856" t="str">
        <f>IF($B289="","",INDEX('All CCC'!AD$7:AD$846,MATCH(WatchList!$B289,'All CCC'!$B$7:$B$846,0)))</f>
        <v/>
      </c>
      <c r="AE289" s="856" t="str">
        <f>IF($B289="","",INDEX('All CCC'!AE$7:AE$846,MATCH(WatchList!$B289,'All CCC'!$B$7:$B$846,0)))</f>
        <v/>
      </c>
      <c r="AF289" s="856" t="str">
        <f>IF($B289="","",INDEX('All CCC'!AF$7:AF$846,MATCH(WatchList!$B289,'All CCC'!$B$7:$B$846,0)))</f>
        <v/>
      </c>
      <c r="AG289" s="856" t="str">
        <f>IF($B289="","",INDEX('All CCC'!AG$7:AG$846,MATCH(WatchList!$B289,'All CCC'!$B$7:$B$846,0)))</f>
        <v/>
      </c>
      <c r="AH289" s="856" t="str">
        <f>IF($B289="","",INDEX('All CCC'!AH$7:AH$846,MATCH(WatchList!$B289,'All CCC'!$B$7:$B$846,0)))</f>
        <v/>
      </c>
      <c r="AI289" s="856" t="str">
        <f>IF($B289="","",INDEX('All CCC'!AI$7:AI$846,MATCH(WatchList!$B289,'All CCC'!$B$7:$B$846,0)))</f>
        <v/>
      </c>
      <c r="AJ289" s="856" t="str">
        <f>IF($B289="","",INDEX('All CCC'!AJ$7:AJ$846,MATCH(WatchList!$B289,'All CCC'!$B$7:$B$846,0)))</f>
        <v/>
      </c>
      <c r="AK289" s="856" t="str">
        <f>IF($B289="","",INDEX('All CCC'!AK$7:AK$846,MATCH(WatchList!$B289,'All CCC'!$B$7:$B$846,0)))</f>
        <v/>
      </c>
      <c r="AL289" s="856" t="str">
        <f>IF($B289="","",INDEX('All CCC'!AL$7:AL$846,MATCH(WatchList!$B289,'All CCC'!$B$7:$B$846,0)))</f>
        <v/>
      </c>
      <c r="AM289" s="856" t="str">
        <f>IF($B289="","",INDEX('All CCC'!AM$7:AM$846,MATCH(WatchList!$B289,'All CCC'!$B$7:$B$846,0)))</f>
        <v/>
      </c>
      <c r="AN289" s="856" t="str">
        <f>IF($B289="","",INDEX('All CCC'!AN$7:AN$846,MATCH(WatchList!$B289,'All CCC'!$B$7:$B$846,0)))</f>
        <v/>
      </c>
      <c r="AO289" s="856" t="str">
        <f>IF($B289="","",INDEX('All CCC'!AO$7:AO$846,MATCH(WatchList!$B289,'All CCC'!$B$7:$B$846,0)))</f>
        <v/>
      </c>
      <c r="AP289" s="856" t="str">
        <f>IF($B289="","",INDEX('All CCC'!AP$7:AP$846,MATCH(WatchList!$B289,'All CCC'!$B$7:$B$846,0)))</f>
        <v/>
      </c>
      <c r="AQ289" s="856" t="str">
        <f>IF($B289="","",INDEX('All CCC'!AQ$7:AQ$846,MATCH(WatchList!$B289,'All CCC'!$B$7:$B$846,0)))</f>
        <v/>
      </c>
      <c r="AR289" s="856" t="str">
        <f>IF($B289="","",INDEX('All CCC'!AR$7:AR$846,MATCH(WatchList!$B289,'All CCC'!$B$7:$B$846,0)))</f>
        <v/>
      </c>
      <c r="AS289" s="856" t="str">
        <f>IF($B289="","",INDEX('All CCC'!AS$7:AS$846,MATCH(WatchList!$B289,'All CCC'!$B$7:$B$846,0)))</f>
        <v/>
      </c>
      <c r="AT289" s="856" t="str">
        <f>IF($B289="","",INDEX('All CCC'!AT$7:AT$846,MATCH(WatchList!$B289,'All CCC'!$B$7:$B$846,0)))</f>
        <v/>
      </c>
      <c r="AU289" s="856" t="str">
        <f>IF($B289="","",INDEX('All CCC'!AU$7:AU$846,MATCH(WatchList!$B289,'All CCC'!$B$7:$B$846,0)))</f>
        <v/>
      </c>
      <c r="AV289" s="856" t="str">
        <f>IF($B289="","",INDEX('All CCC'!AV$7:AV$846,MATCH(WatchList!$B289,'All CCC'!$B$7:$B$846,0)))</f>
        <v/>
      </c>
      <c r="AW289" s="856" t="str">
        <f>IF($B289="","",INDEX('All CCC'!AW$7:AW$846,MATCH(WatchList!$B289,'All CCC'!$B$7:$B$846,0)))</f>
        <v/>
      </c>
      <c r="AX289" s="856" t="str">
        <f>IF($B289="","",INDEX('All CCC'!AX$7:AX$846,MATCH(WatchList!$B289,'All CCC'!$B$7:$B$846,0)))</f>
        <v/>
      </c>
      <c r="AY289" s="856" t="str">
        <f>IF($B289="","",INDEX('All CCC'!AY$7:AY$846,MATCH(WatchList!$B289,'All CCC'!$B$7:$B$846,0)))</f>
        <v/>
      </c>
      <c r="AZ289" s="856" t="str">
        <f>IF($B289="","",INDEX('All CCC'!AZ$7:AZ$846,MATCH(WatchList!$B289,'All CCC'!$B$7:$B$846,0)))</f>
        <v/>
      </c>
      <c r="BA289" s="856" t="str">
        <f>IF($B289="","",INDEX('All CCC'!BA$7:BA$846,MATCH(WatchList!$B289,'All CCC'!$B$7:$B$846,0)))</f>
        <v/>
      </c>
      <c r="BB289" s="856" t="str">
        <f>IF($B289="","",INDEX('All CCC'!BB$7:BB$846,MATCH(WatchList!$B289,'All CCC'!$B$7:$B$846,0)))</f>
        <v/>
      </c>
      <c r="BC289" s="856" t="str">
        <f>IF($B289="","",INDEX('All CCC'!BC$7:BC$846,MATCH(WatchList!$B289,'All CCC'!$B$7:$B$846,0)))</f>
        <v/>
      </c>
      <c r="BD289" s="856" t="str">
        <f>IF($B289="","",INDEX('All CCC'!BD$7:BD$846,MATCH(WatchList!$B289,'All CCC'!$B$7:$B$846,0)))</f>
        <v/>
      </c>
      <c r="BE289" s="856" t="str">
        <f>IF($B289="","",INDEX('All CCC'!BE$7:BE$846,MATCH(WatchList!$B289,'All CCC'!$B$7:$B$846,0)))</f>
        <v/>
      </c>
      <c r="BF289" s="856" t="str">
        <f>IF($B289="","",INDEX('All CCC'!BF$7:BF$846,MATCH(WatchList!$B289,'All CCC'!$B$7:$B$846,0)))</f>
        <v/>
      </c>
      <c r="BG289" s="856" t="str">
        <f>IF($B289="","",INDEX('All CCC'!BG$7:BG$846,MATCH(WatchList!$B289,'All CCC'!$B$7:$B$846,0)))</f>
        <v/>
      </c>
    </row>
    <row r="290" spans="1:59" x14ac:dyDescent="0.2">
      <c r="A290" s="550" t="str">
        <f>IF($B290="","",INDEX('All CCC'!A$7:A$846,MATCH(WatchList!$B290,'All CCC'!$B$7:$B$846,0)))</f>
        <v/>
      </c>
      <c r="B290" s="31"/>
      <c r="C290" s="856" t="str">
        <f>IF($B290="","",INDEX('All CCC'!C$7:C$846,MATCH(WatchList!$B290,'All CCC'!$B$7:$B$846,0)))</f>
        <v/>
      </c>
      <c r="D290" s="856" t="str">
        <f>IF($B290="","",INDEX('All CCC'!D$7:D$846,MATCH(WatchList!$B290,'All CCC'!$B$7:$B$846,0)))</f>
        <v/>
      </c>
      <c r="E290" s="856" t="str">
        <f>IF($B290="","",INDEX('All CCC'!E$7:E$846,MATCH(WatchList!$B290,'All CCC'!$B$7:$B$846,0)))</f>
        <v/>
      </c>
      <c r="F290" s="856" t="str">
        <f>IF($B290="","",INDEX('All CCC'!F$7:F$846,MATCH(WatchList!$B290,'All CCC'!$B$7:$B$846,0)))</f>
        <v/>
      </c>
      <c r="G290" s="856" t="str">
        <f>IF($B290="","",INDEX('All CCC'!G$7:G$846,MATCH(WatchList!$B290,'All CCC'!$B$7:$B$846,0)))</f>
        <v/>
      </c>
      <c r="H290" s="856" t="str">
        <f>IF($B290="","",INDEX('All CCC'!H$7:H$846,MATCH(WatchList!$B290,'All CCC'!$B$7:$B$846,0)))</f>
        <v/>
      </c>
      <c r="I290" s="856" t="str">
        <f>IF($B290="","",INDEX('All CCC'!I$7:I$846,MATCH(WatchList!$B290,'All CCC'!$B$7:$B$846,0)))</f>
        <v/>
      </c>
      <c r="J290" s="856" t="str">
        <f>IF($B290="","",INDEX('All CCC'!J$7:J$846,MATCH(WatchList!$B290,'All CCC'!$B$7:$B$846,0)))</f>
        <v/>
      </c>
      <c r="K290" s="856" t="str">
        <f>IF($B290="","",INDEX('All CCC'!K$7:K$846,MATCH(WatchList!$B290,'All CCC'!$B$7:$B$846,0)))</f>
        <v/>
      </c>
      <c r="L290" s="856" t="str">
        <f>IF($B290="","",INDEX('All CCC'!L$7:L$846,MATCH(WatchList!$B290,'All CCC'!$B$7:$B$846,0)))</f>
        <v/>
      </c>
      <c r="M290" s="856" t="str">
        <f>IF($B290="","",INDEX('All CCC'!M$7:M$846,MATCH(WatchList!$B290,'All CCC'!$B$7:$B$846,0)))</f>
        <v/>
      </c>
      <c r="N290" s="856" t="str">
        <f>IF($B290="","",INDEX('All CCC'!N$7:N$846,MATCH(WatchList!$B290,'All CCC'!$B$7:$B$846,0)))</f>
        <v/>
      </c>
      <c r="O290" s="856" t="str">
        <f>IF($B290="","",INDEX('All CCC'!O$7:O$846,MATCH(WatchList!$B290,'All CCC'!$B$7:$B$846,0)))</f>
        <v/>
      </c>
      <c r="P290" s="857" t="str">
        <f>IF($B290="","",INDEX('All CCC'!P$7:P$846,MATCH(WatchList!$B290,'All CCC'!$B$7:$B$846,0)))</f>
        <v/>
      </c>
      <c r="Q290" s="857" t="str">
        <f>IF($B290="","",INDEX('All CCC'!Q$7:Q$846,MATCH(WatchList!$B290,'All CCC'!$B$7:$B$846,0)))</f>
        <v/>
      </c>
      <c r="R290" s="856" t="str">
        <f>IF($B290="","",INDEX('All CCC'!R$7:R$846,MATCH(WatchList!$B290,'All CCC'!$B$7:$B$846,0)))</f>
        <v/>
      </c>
      <c r="S290" s="856" t="str">
        <f>IF($B290="","",INDEX('All CCC'!S$7:S$846,MATCH(WatchList!$B290,'All CCC'!$B$7:$B$846,0)))</f>
        <v/>
      </c>
      <c r="T290" s="856" t="str">
        <f>IF($B290="","",INDEX('All CCC'!T$7:T$846,MATCH(WatchList!$B290,'All CCC'!$B$7:$B$846,0)))</f>
        <v/>
      </c>
      <c r="U290" s="856" t="str">
        <f>IF($B290="","",INDEX('All CCC'!U$7:U$846,MATCH(WatchList!$B290,'All CCC'!$B$7:$B$846,0)))</f>
        <v/>
      </c>
      <c r="V290" s="856" t="str">
        <f>IF($B290="","",INDEX('All CCC'!V$7:V$846,MATCH(WatchList!$B290,'All CCC'!$B$7:$B$846,0)))</f>
        <v/>
      </c>
      <c r="W290" s="856" t="str">
        <f>IF($B290="","",INDEX('All CCC'!W$7:W$846,MATCH(WatchList!$B290,'All CCC'!$B$7:$B$846,0)))</f>
        <v/>
      </c>
      <c r="X290" s="856" t="str">
        <f>IF($B290="","",INDEX('All CCC'!X$7:X$846,MATCH(WatchList!$B290,'All CCC'!$B$7:$B$846,0)))</f>
        <v/>
      </c>
      <c r="Y290" s="856" t="str">
        <f>IF($B290="","",INDEX('All CCC'!Y$7:Y$846,MATCH(WatchList!$B290,'All CCC'!$B$7:$B$846,0)))</f>
        <v/>
      </c>
      <c r="Z290" s="856" t="str">
        <f>IF($B290="","",INDEX('All CCC'!Z$7:Z$846,MATCH(WatchList!$B290,'All CCC'!$B$7:$B$846,0)))</f>
        <v/>
      </c>
      <c r="AA290" s="856" t="str">
        <f>IF($B290="","",INDEX('All CCC'!AA$7:AA$846,MATCH(WatchList!$B290,'All CCC'!$B$7:$B$846,0)))</f>
        <v/>
      </c>
      <c r="AB290" s="856" t="str">
        <f>IF($B290="","",INDEX('All CCC'!AB$7:AB$846,MATCH(WatchList!$B290,'All CCC'!$B$7:$B$846,0)))</f>
        <v/>
      </c>
      <c r="AC290" s="856" t="str">
        <f>IF($B290="","",INDEX('All CCC'!AC$7:AC$846,MATCH(WatchList!$B290,'All CCC'!$B$7:$B$846,0)))</f>
        <v/>
      </c>
      <c r="AD290" s="856" t="str">
        <f>IF($B290="","",INDEX('All CCC'!AD$7:AD$846,MATCH(WatchList!$B290,'All CCC'!$B$7:$B$846,0)))</f>
        <v/>
      </c>
      <c r="AE290" s="856" t="str">
        <f>IF($B290="","",INDEX('All CCC'!AE$7:AE$846,MATCH(WatchList!$B290,'All CCC'!$B$7:$B$846,0)))</f>
        <v/>
      </c>
      <c r="AF290" s="856" t="str">
        <f>IF($B290="","",INDEX('All CCC'!AF$7:AF$846,MATCH(WatchList!$B290,'All CCC'!$B$7:$B$846,0)))</f>
        <v/>
      </c>
      <c r="AG290" s="856" t="str">
        <f>IF($B290="","",INDEX('All CCC'!AG$7:AG$846,MATCH(WatchList!$B290,'All CCC'!$B$7:$B$846,0)))</f>
        <v/>
      </c>
      <c r="AH290" s="856" t="str">
        <f>IF($B290="","",INDEX('All CCC'!AH$7:AH$846,MATCH(WatchList!$B290,'All CCC'!$B$7:$B$846,0)))</f>
        <v/>
      </c>
      <c r="AI290" s="856" t="str">
        <f>IF($B290="","",INDEX('All CCC'!AI$7:AI$846,MATCH(WatchList!$B290,'All CCC'!$B$7:$B$846,0)))</f>
        <v/>
      </c>
      <c r="AJ290" s="856" t="str">
        <f>IF($B290="","",INDEX('All CCC'!AJ$7:AJ$846,MATCH(WatchList!$B290,'All CCC'!$B$7:$B$846,0)))</f>
        <v/>
      </c>
      <c r="AK290" s="856" t="str">
        <f>IF($B290="","",INDEX('All CCC'!AK$7:AK$846,MATCH(WatchList!$B290,'All CCC'!$B$7:$B$846,0)))</f>
        <v/>
      </c>
      <c r="AL290" s="856" t="str">
        <f>IF($B290="","",INDEX('All CCC'!AL$7:AL$846,MATCH(WatchList!$B290,'All CCC'!$B$7:$B$846,0)))</f>
        <v/>
      </c>
      <c r="AM290" s="856" t="str">
        <f>IF($B290="","",INDEX('All CCC'!AM$7:AM$846,MATCH(WatchList!$B290,'All CCC'!$B$7:$B$846,0)))</f>
        <v/>
      </c>
      <c r="AN290" s="856" t="str">
        <f>IF($B290="","",INDEX('All CCC'!AN$7:AN$846,MATCH(WatchList!$B290,'All CCC'!$B$7:$B$846,0)))</f>
        <v/>
      </c>
      <c r="AO290" s="856" t="str">
        <f>IF($B290="","",INDEX('All CCC'!AO$7:AO$846,MATCH(WatchList!$B290,'All CCC'!$B$7:$B$846,0)))</f>
        <v/>
      </c>
      <c r="AP290" s="856" t="str">
        <f>IF($B290="","",INDEX('All CCC'!AP$7:AP$846,MATCH(WatchList!$B290,'All CCC'!$B$7:$B$846,0)))</f>
        <v/>
      </c>
      <c r="AQ290" s="856" t="str">
        <f>IF($B290="","",INDEX('All CCC'!AQ$7:AQ$846,MATCH(WatchList!$B290,'All CCC'!$B$7:$B$846,0)))</f>
        <v/>
      </c>
      <c r="AR290" s="856" t="str">
        <f>IF($B290="","",INDEX('All CCC'!AR$7:AR$846,MATCH(WatchList!$B290,'All CCC'!$B$7:$B$846,0)))</f>
        <v/>
      </c>
      <c r="AS290" s="856" t="str">
        <f>IF($B290="","",INDEX('All CCC'!AS$7:AS$846,MATCH(WatchList!$B290,'All CCC'!$B$7:$B$846,0)))</f>
        <v/>
      </c>
      <c r="AT290" s="856" t="str">
        <f>IF($B290="","",INDEX('All CCC'!AT$7:AT$846,MATCH(WatchList!$B290,'All CCC'!$B$7:$B$846,0)))</f>
        <v/>
      </c>
      <c r="AU290" s="856" t="str">
        <f>IF($B290="","",INDEX('All CCC'!AU$7:AU$846,MATCH(WatchList!$B290,'All CCC'!$B$7:$B$846,0)))</f>
        <v/>
      </c>
      <c r="AV290" s="856" t="str">
        <f>IF($B290="","",INDEX('All CCC'!AV$7:AV$846,MATCH(WatchList!$B290,'All CCC'!$B$7:$B$846,0)))</f>
        <v/>
      </c>
      <c r="AW290" s="856" t="str">
        <f>IF($B290="","",INDEX('All CCC'!AW$7:AW$846,MATCH(WatchList!$B290,'All CCC'!$B$7:$B$846,0)))</f>
        <v/>
      </c>
      <c r="AX290" s="856" t="str">
        <f>IF($B290="","",INDEX('All CCC'!AX$7:AX$846,MATCH(WatchList!$B290,'All CCC'!$B$7:$B$846,0)))</f>
        <v/>
      </c>
      <c r="AY290" s="856" t="str">
        <f>IF($B290="","",INDEX('All CCC'!AY$7:AY$846,MATCH(WatchList!$B290,'All CCC'!$B$7:$B$846,0)))</f>
        <v/>
      </c>
      <c r="AZ290" s="856" t="str">
        <f>IF($B290="","",INDEX('All CCC'!AZ$7:AZ$846,MATCH(WatchList!$B290,'All CCC'!$B$7:$B$846,0)))</f>
        <v/>
      </c>
      <c r="BA290" s="856" t="str">
        <f>IF($B290="","",INDEX('All CCC'!BA$7:BA$846,MATCH(WatchList!$B290,'All CCC'!$B$7:$B$846,0)))</f>
        <v/>
      </c>
      <c r="BB290" s="856" t="str">
        <f>IF($B290="","",INDEX('All CCC'!BB$7:BB$846,MATCH(WatchList!$B290,'All CCC'!$B$7:$B$846,0)))</f>
        <v/>
      </c>
      <c r="BC290" s="856" t="str">
        <f>IF($B290="","",INDEX('All CCC'!BC$7:BC$846,MATCH(WatchList!$B290,'All CCC'!$B$7:$B$846,0)))</f>
        <v/>
      </c>
      <c r="BD290" s="856" t="str">
        <f>IF($B290="","",INDEX('All CCC'!BD$7:BD$846,MATCH(WatchList!$B290,'All CCC'!$B$7:$B$846,0)))</f>
        <v/>
      </c>
      <c r="BE290" s="856" t="str">
        <f>IF($B290="","",INDEX('All CCC'!BE$7:BE$846,MATCH(WatchList!$B290,'All CCC'!$B$7:$B$846,0)))</f>
        <v/>
      </c>
      <c r="BF290" s="856" t="str">
        <f>IF($B290="","",INDEX('All CCC'!BF$7:BF$846,MATCH(WatchList!$B290,'All CCC'!$B$7:$B$846,0)))</f>
        <v/>
      </c>
      <c r="BG290" s="856" t="str">
        <f>IF($B290="","",INDEX('All CCC'!BG$7:BG$846,MATCH(WatchList!$B290,'All CCC'!$B$7:$B$846,0)))</f>
        <v/>
      </c>
    </row>
    <row r="291" spans="1:59" x14ac:dyDescent="0.2">
      <c r="A291" s="550" t="str">
        <f>IF($B291="","",INDEX('All CCC'!A$7:A$846,MATCH(WatchList!$B291,'All CCC'!$B$7:$B$846,0)))</f>
        <v/>
      </c>
      <c r="B291" s="31"/>
      <c r="C291" s="856" t="str">
        <f>IF($B291="","",INDEX('All CCC'!C$7:C$846,MATCH(WatchList!$B291,'All CCC'!$B$7:$B$846,0)))</f>
        <v/>
      </c>
      <c r="D291" s="856" t="str">
        <f>IF($B291="","",INDEX('All CCC'!D$7:D$846,MATCH(WatchList!$B291,'All CCC'!$B$7:$B$846,0)))</f>
        <v/>
      </c>
      <c r="E291" s="856" t="str">
        <f>IF($B291="","",INDEX('All CCC'!E$7:E$846,MATCH(WatchList!$B291,'All CCC'!$B$7:$B$846,0)))</f>
        <v/>
      </c>
      <c r="F291" s="856" t="str">
        <f>IF($B291="","",INDEX('All CCC'!F$7:F$846,MATCH(WatchList!$B291,'All CCC'!$B$7:$B$846,0)))</f>
        <v/>
      </c>
      <c r="G291" s="856" t="str">
        <f>IF($B291="","",INDEX('All CCC'!G$7:G$846,MATCH(WatchList!$B291,'All CCC'!$B$7:$B$846,0)))</f>
        <v/>
      </c>
      <c r="H291" s="856" t="str">
        <f>IF($B291="","",INDEX('All CCC'!H$7:H$846,MATCH(WatchList!$B291,'All CCC'!$B$7:$B$846,0)))</f>
        <v/>
      </c>
      <c r="I291" s="856" t="str">
        <f>IF($B291="","",INDEX('All CCC'!I$7:I$846,MATCH(WatchList!$B291,'All CCC'!$B$7:$B$846,0)))</f>
        <v/>
      </c>
      <c r="J291" s="856" t="str">
        <f>IF($B291="","",INDEX('All CCC'!J$7:J$846,MATCH(WatchList!$B291,'All CCC'!$B$7:$B$846,0)))</f>
        <v/>
      </c>
      <c r="K291" s="856" t="str">
        <f>IF($B291="","",INDEX('All CCC'!K$7:K$846,MATCH(WatchList!$B291,'All CCC'!$B$7:$B$846,0)))</f>
        <v/>
      </c>
      <c r="L291" s="856" t="str">
        <f>IF($B291="","",INDEX('All CCC'!L$7:L$846,MATCH(WatchList!$B291,'All CCC'!$B$7:$B$846,0)))</f>
        <v/>
      </c>
      <c r="M291" s="856" t="str">
        <f>IF($B291="","",INDEX('All CCC'!M$7:M$846,MATCH(WatchList!$B291,'All CCC'!$B$7:$B$846,0)))</f>
        <v/>
      </c>
      <c r="N291" s="856" t="str">
        <f>IF($B291="","",INDEX('All CCC'!N$7:N$846,MATCH(WatchList!$B291,'All CCC'!$B$7:$B$846,0)))</f>
        <v/>
      </c>
      <c r="O291" s="856" t="str">
        <f>IF($B291="","",INDEX('All CCC'!O$7:O$846,MATCH(WatchList!$B291,'All CCC'!$B$7:$B$846,0)))</f>
        <v/>
      </c>
      <c r="P291" s="857" t="str">
        <f>IF($B291="","",INDEX('All CCC'!P$7:P$846,MATCH(WatchList!$B291,'All CCC'!$B$7:$B$846,0)))</f>
        <v/>
      </c>
      <c r="Q291" s="857" t="str">
        <f>IF($B291="","",INDEX('All CCC'!Q$7:Q$846,MATCH(WatchList!$B291,'All CCC'!$B$7:$B$846,0)))</f>
        <v/>
      </c>
      <c r="R291" s="856" t="str">
        <f>IF($B291="","",INDEX('All CCC'!R$7:R$846,MATCH(WatchList!$B291,'All CCC'!$B$7:$B$846,0)))</f>
        <v/>
      </c>
      <c r="S291" s="856" t="str">
        <f>IF($B291="","",INDEX('All CCC'!S$7:S$846,MATCH(WatchList!$B291,'All CCC'!$B$7:$B$846,0)))</f>
        <v/>
      </c>
      <c r="T291" s="856" t="str">
        <f>IF($B291="","",INDEX('All CCC'!T$7:T$846,MATCH(WatchList!$B291,'All CCC'!$B$7:$B$846,0)))</f>
        <v/>
      </c>
      <c r="U291" s="856" t="str">
        <f>IF($B291="","",INDEX('All CCC'!U$7:U$846,MATCH(WatchList!$B291,'All CCC'!$B$7:$B$846,0)))</f>
        <v/>
      </c>
      <c r="V291" s="856" t="str">
        <f>IF($B291="","",INDEX('All CCC'!V$7:V$846,MATCH(WatchList!$B291,'All CCC'!$B$7:$B$846,0)))</f>
        <v/>
      </c>
      <c r="W291" s="856" t="str">
        <f>IF($B291="","",INDEX('All CCC'!W$7:W$846,MATCH(WatchList!$B291,'All CCC'!$B$7:$B$846,0)))</f>
        <v/>
      </c>
      <c r="X291" s="856" t="str">
        <f>IF($B291="","",INDEX('All CCC'!X$7:X$846,MATCH(WatchList!$B291,'All CCC'!$B$7:$B$846,0)))</f>
        <v/>
      </c>
      <c r="Y291" s="856" t="str">
        <f>IF($B291="","",INDEX('All CCC'!Y$7:Y$846,MATCH(WatchList!$B291,'All CCC'!$B$7:$B$846,0)))</f>
        <v/>
      </c>
      <c r="Z291" s="856" t="str">
        <f>IF($B291="","",INDEX('All CCC'!Z$7:Z$846,MATCH(WatchList!$B291,'All CCC'!$B$7:$B$846,0)))</f>
        <v/>
      </c>
      <c r="AA291" s="856" t="str">
        <f>IF($B291="","",INDEX('All CCC'!AA$7:AA$846,MATCH(WatchList!$B291,'All CCC'!$B$7:$B$846,0)))</f>
        <v/>
      </c>
      <c r="AB291" s="856" t="str">
        <f>IF($B291="","",INDEX('All CCC'!AB$7:AB$846,MATCH(WatchList!$B291,'All CCC'!$B$7:$B$846,0)))</f>
        <v/>
      </c>
      <c r="AC291" s="856" t="str">
        <f>IF($B291="","",INDEX('All CCC'!AC$7:AC$846,MATCH(WatchList!$B291,'All CCC'!$B$7:$B$846,0)))</f>
        <v/>
      </c>
      <c r="AD291" s="856" t="str">
        <f>IF($B291="","",INDEX('All CCC'!AD$7:AD$846,MATCH(WatchList!$B291,'All CCC'!$B$7:$B$846,0)))</f>
        <v/>
      </c>
      <c r="AE291" s="856" t="str">
        <f>IF($B291="","",INDEX('All CCC'!AE$7:AE$846,MATCH(WatchList!$B291,'All CCC'!$B$7:$B$846,0)))</f>
        <v/>
      </c>
      <c r="AF291" s="856" t="str">
        <f>IF($B291="","",INDEX('All CCC'!AF$7:AF$846,MATCH(WatchList!$B291,'All CCC'!$B$7:$B$846,0)))</f>
        <v/>
      </c>
      <c r="AG291" s="856" t="str">
        <f>IF($B291="","",INDEX('All CCC'!AG$7:AG$846,MATCH(WatchList!$B291,'All CCC'!$B$7:$B$846,0)))</f>
        <v/>
      </c>
      <c r="AH291" s="856" t="str">
        <f>IF($B291="","",INDEX('All CCC'!AH$7:AH$846,MATCH(WatchList!$B291,'All CCC'!$B$7:$B$846,0)))</f>
        <v/>
      </c>
      <c r="AI291" s="856" t="str">
        <f>IF($B291="","",INDEX('All CCC'!AI$7:AI$846,MATCH(WatchList!$B291,'All CCC'!$B$7:$B$846,0)))</f>
        <v/>
      </c>
      <c r="AJ291" s="856" t="str">
        <f>IF($B291="","",INDEX('All CCC'!AJ$7:AJ$846,MATCH(WatchList!$B291,'All CCC'!$B$7:$B$846,0)))</f>
        <v/>
      </c>
      <c r="AK291" s="856" t="str">
        <f>IF($B291="","",INDEX('All CCC'!AK$7:AK$846,MATCH(WatchList!$B291,'All CCC'!$B$7:$B$846,0)))</f>
        <v/>
      </c>
      <c r="AL291" s="856" t="str">
        <f>IF($B291="","",INDEX('All CCC'!AL$7:AL$846,MATCH(WatchList!$B291,'All CCC'!$B$7:$B$846,0)))</f>
        <v/>
      </c>
      <c r="AM291" s="856" t="str">
        <f>IF($B291="","",INDEX('All CCC'!AM$7:AM$846,MATCH(WatchList!$B291,'All CCC'!$B$7:$B$846,0)))</f>
        <v/>
      </c>
      <c r="AN291" s="856" t="str">
        <f>IF($B291="","",INDEX('All CCC'!AN$7:AN$846,MATCH(WatchList!$B291,'All CCC'!$B$7:$B$846,0)))</f>
        <v/>
      </c>
      <c r="AO291" s="856" t="str">
        <f>IF($B291="","",INDEX('All CCC'!AO$7:AO$846,MATCH(WatchList!$B291,'All CCC'!$B$7:$B$846,0)))</f>
        <v/>
      </c>
      <c r="AP291" s="856" t="str">
        <f>IF($B291="","",INDEX('All CCC'!AP$7:AP$846,MATCH(WatchList!$B291,'All CCC'!$B$7:$B$846,0)))</f>
        <v/>
      </c>
      <c r="AQ291" s="856" t="str">
        <f>IF($B291="","",INDEX('All CCC'!AQ$7:AQ$846,MATCH(WatchList!$B291,'All CCC'!$B$7:$B$846,0)))</f>
        <v/>
      </c>
      <c r="AR291" s="856" t="str">
        <f>IF($B291="","",INDEX('All CCC'!AR$7:AR$846,MATCH(WatchList!$B291,'All CCC'!$B$7:$B$846,0)))</f>
        <v/>
      </c>
      <c r="AS291" s="856" t="str">
        <f>IF($B291="","",INDEX('All CCC'!AS$7:AS$846,MATCH(WatchList!$B291,'All CCC'!$B$7:$B$846,0)))</f>
        <v/>
      </c>
      <c r="AT291" s="856" t="str">
        <f>IF($B291="","",INDEX('All CCC'!AT$7:AT$846,MATCH(WatchList!$B291,'All CCC'!$B$7:$B$846,0)))</f>
        <v/>
      </c>
      <c r="AU291" s="856" t="str">
        <f>IF($B291="","",INDEX('All CCC'!AU$7:AU$846,MATCH(WatchList!$B291,'All CCC'!$B$7:$B$846,0)))</f>
        <v/>
      </c>
      <c r="AV291" s="856" t="str">
        <f>IF($B291="","",INDEX('All CCC'!AV$7:AV$846,MATCH(WatchList!$B291,'All CCC'!$B$7:$B$846,0)))</f>
        <v/>
      </c>
      <c r="AW291" s="856" t="str">
        <f>IF($B291="","",INDEX('All CCC'!AW$7:AW$846,MATCH(WatchList!$B291,'All CCC'!$B$7:$B$846,0)))</f>
        <v/>
      </c>
      <c r="AX291" s="856" t="str">
        <f>IF($B291="","",INDEX('All CCC'!AX$7:AX$846,MATCH(WatchList!$B291,'All CCC'!$B$7:$B$846,0)))</f>
        <v/>
      </c>
      <c r="AY291" s="856" t="str">
        <f>IF($B291="","",INDEX('All CCC'!AY$7:AY$846,MATCH(WatchList!$B291,'All CCC'!$B$7:$B$846,0)))</f>
        <v/>
      </c>
      <c r="AZ291" s="856" t="str">
        <f>IF($B291="","",INDEX('All CCC'!AZ$7:AZ$846,MATCH(WatchList!$B291,'All CCC'!$B$7:$B$846,0)))</f>
        <v/>
      </c>
      <c r="BA291" s="856" t="str">
        <f>IF($B291="","",INDEX('All CCC'!BA$7:BA$846,MATCH(WatchList!$B291,'All CCC'!$B$7:$B$846,0)))</f>
        <v/>
      </c>
      <c r="BB291" s="856" t="str">
        <f>IF($B291="","",INDEX('All CCC'!BB$7:BB$846,MATCH(WatchList!$B291,'All CCC'!$B$7:$B$846,0)))</f>
        <v/>
      </c>
      <c r="BC291" s="856" t="str">
        <f>IF($B291="","",INDEX('All CCC'!BC$7:BC$846,MATCH(WatchList!$B291,'All CCC'!$B$7:$B$846,0)))</f>
        <v/>
      </c>
      <c r="BD291" s="856" t="str">
        <f>IF($B291="","",INDEX('All CCC'!BD$7:BD$846,MATCH(WatchList!$B291,'All CCC'!$B$7:$B$846,0)))</f>
        <v/>
      </c>
      <c r="BE291" s="856" t="str">
        <f>IF($B291="","",INDEX('All CCC'!BE$7:BE$846,MATCH(WatchList!$B291,'All CCC'!$B$7:$B$846,0)))</f>
        <v/>
      </c>
      <c r="BF291" s="856" t="str">
        <f>IF($B291="","",INDEX('All CCC'!BF$7:BF$846,MATCH(WatchList!$B291,'All CCC'!$B$7:$B$846,0)))</f>
        <v/>
      </c>
      <c r="BG291" s="856" t="str">
        <f>IF($B291="","",INDEX('All CCC'!BG$7:BG$846,MATCH(WatchList!$B291,'All CCC'!$B$7:$B$846,0)))</f>
        <v/>
      </c>
    </row>
    <row r="292" spans="1:59" x14ac:dyDescent="0.2">
      <c r="A292" s="550" t="str">
        <f>IF($B292="","",INDEX('All CCC'!A$7:A$846,MATCH(WatchList!$B292,'All CCC'!$B$7:$B$846,0)))</f>
        <v/>
      </c>
      <c r="B292" s="31"/>
      <c r="C292" s="856" t="str">
        <f>IF($B292="","",INDEX('All CCC'!C$7:C$846,MATCH(WatchList!$B292,'All CCC'!$B$7:$B$846,0)))</f>
        <v/>
      </c>
      <c r="D292" s="856" t="str">
        <f>IF($B292="","",INDEX('All CCC'!D$7:D$846,MATCH(WatchList!$B292,'All CCC'!$B$7:$B$846,0)))</f>
        <v/>
      </c>
      <c r="E292" s="856" t="str">
        <f>IF($B292="","",INDEX('All CCC'!E$7:E$846,MATCH(WatchList!$B292,'All CCC'!$B$7:$B$846,0)))</f>
        <v/>
      </c>
      <c r="F292" s="856" t="str">
        <f>IF($B292="","",INDEX('All CCC'!F$7:F$846,MATCH(WatchList!$B292,'All CCC'!$B$7:$B$846,0)))</f>
        <v/>
      </c>
      <c r="G292" s="856" t="str">
        <f>IF($B292="","",INDEX('All CCC'!G$7:G$846,MATCH(WatchList!$B292,'All CCC'!$B$7:$B$846,0)))</f>
        <v/>
      </c>
      <c r="H292" s="856" t="str">
        <f>IF($B292="","",INDEX('All CCC'!H$7:H$846,MATCH(WatchList!$B292,'All CCC'!$B$7:$B$846,0)))</f>
        <v/>
      </c>
      <c r="I292" s="856" t="str">
        <f>IF($B292="","",INDEX('All CCC'!I$7:I$846,MATCH(WatchList!$B292,'All CCC'!$B$7:$B$846,0)))</f>
        <v/>
      </c>
      <c r="J292" s="856" t="str">
        <f>IF($B292="","",INDEX('All CCC'!J$7:J$846,MATCH(WatchList!$B292,'All CCC'!$B$7:$B$846,0)))</f>
        <v/>
      </c>
      <c r="K292" s="856" t="str">
        <f>IF($B292="","",INDEX('All CCC'!K$7:K$846,MATCH(WatchList!$B292,'All CCC'!$B$7:$B$846,0)))</f>
        <v/>
      </c>
      <c r="L292" s="856" t="str">
        <f>IF($B292="","",INDEX('All CCC'!L$7:L$846,MATCH(WatchList!$B292,'All CCC'!$B$7:$B$846,0)))</f>
        <v/>
      </c>
      <c r="M292" s="856" t="str">
        <f>IF($B292="","",INDEX('All CCC'!M$7:M$846,MATCH(WatchList!$B292,'All CCC'!$B$7:$B$846,0)))</f>
        <v/>
      </c>
      <c r="N292" s="856" t="str">
        <f>IF($B292="","",INDEX('All CCC'!N$7:N$846,MATCH(WatchList!$B292,'All CCC'!$B$7:$B$846,0)))</f>
        <v/>
      </c>
      <c r="O292" s="856" t="str">
        <f>IF($B292="","",INDEX('All CCC'!O$7:O$846,MATCH(WatchList!$B292,'All CCC'!$B$7:$B$846,0)))</f>
        <v/>
      </c>
      <c r="P292" s="857" t="str">
        <f>IF($B292="","",INDEX('All CCC'!P$7:P$846,MATCH(WatchList!$B292,'All CCC'!$B$7:$B$846,0)))</f>
        <v/>
      </c>
      <c r="Q292" s="857" t="str">
        <f>IF($B292="","",INDEX('All CCC'!Q$7:Q$846,MATCH(WatchList!$B292,'All CCC'!$B$7:$B$846,0)))</f>
        <v/>
      </c>
      <c r="R292" s="856" t="str">
        <f>IF($B292="","",INDEX('All CCC'!R$7:R$846,MATCH(WatchList!$B292,'All CCC'!$B$7:$B$846,0)))</f>
        <v/>
      </c>
      <c r="S292" s="856" t="str">
        <f>IF($B292="","",INDEX('All CCC'!S$7:S$846,MATCH(WatchList!$B292,'All CCC'!$B$7:$B$846,0)))</f>
        <v/>
      </c>
      <c r="T292" s="856" t="str">
        <f>IF($B292="","",INDEX('All CCC'!T$7:T$846,MATCH(WatchList!$B292,'All CCC'!$B$7:$B$846,0)))</f>
        <v/>
      </c>
      <c r="U292" s="856" t="str">
        <f>IF($B292="","",INDEX('All CCC'!U$7:U$846,MATCH(WatchList!$B292,'All CCC'!$B$7:$B$846,0)))</f>
        <v/>
      </c>
      <c r="V292" s="856" t="str">
        <f>IF($B292="","",INDEX('All CCC'!V$7:V$846,MATCH(WatchList!$B292,'All CCC'!$B$7:$B$846,0)))</f>
        <v/>
      </c>
      <c r="W292" s="856" t="str">
        <f>IF($B292="","",INDEX('All CCC'!W$7:W$846,MATCH(WatchList!$B292,'All CCC'!$B$7:$B$846,0)))</f>
        <v/>
      </c>
      <c r="X292" s="856" t="str">
        <f>IF($B292="","",INDEX('All CCC'!X$7:X$846,MATCH(WatchList!$B292,'All CCC'!$B$7:$B$846,0)))</f>
        <v/>
      </c>
      <c r="Y292" s="856" t="str">
        <f>IF($B292="","",INDEX('All CCC'!Y$7:Y$846,MATCH(WatchList!$B292,'All CCC'!$B$7:$B$846,0)))</f>
        <v/>
      </c>
      <c r="Z292" s="856" t="str">
        <f>IF($B292="","",INDEX('All CCC'!Z$7:Z$846,MATCH(WatchList!$B292,'All CCC'!$B$7:$B$846,0)))</f>
        <v/>
      </c>
      <c r="AA292" s="856" t="str">
        <f>IF($B292="","",INDEX('All CCC'!AA$7:AA$846,MATCH(WatchList!$B292,'All CCC'!$B$7:$B$846,0)))</f>
        <v/>
      </c>
      <c r="AB292" s="856" t="str">
        <f>IF($B292="","",INDEX('All CCC'!AB$7:AB$846,MATCH(WatchList!$B292,'All CCC'!$B$7:$B$846,0)))</f>
        <v/>
      </c>
      <c r="AC292" s="856" t="str">
        <f>IF($B292="","",INDEX('All CCC'!AC$7:AC$846,MATCH(WatchList!$B292,'All CCC'!$B$7:$B$846,0)))</f>
        <v/>
      </c>
      <c r="AD292" s="856" t="str">
        <f>IF($B292="","",INDEX('All CCC'!AD$7:AD$846,MATCH(WatchList!$B292,'All CCC'!$B$7:$B$846,0)))</f>
        <v/>
      </c>
      <c r="AE292" s="856" t="str">
        <f>IF($B292="","",INDEX('All CCC'!AE$7:AE$846,MATCH(WatchList!$B292,'All CCC'!$B$7:$B$846,0)))</f>
        <v/>
      </c>
      <c r="AF292" s="856" t="str">
        <f>IF($B292="","",INDEX('All CCC'!AF$7:AF$846,MATCH(WatchList!$B292,'All CCC'!$B$7:$B$846,0)))</f>
        <v/>
      </c>
      <c r="AG292" s="856" t="str">
        <f>IF($B292="","",INDEX('All CCC'!AG$7:AG$846,MATCH(WatchList!$B292,'All CCC'!$B$7:$B$846,0)))</f>
        <v/>
      </c>
      <c r="AH292" s="856" t="str">
        <f>IF($B292="","",INDEX('All CCC'!AH$7:AH$846,MATCH(WatchList!$B292,'All CCC'!$B$7:$B$846,0)))</f>
        <v/>
      </c>
      <c r="AI292" s="856" t="str">
        <f>IF($B292="","",INDEX('All CCC'!AI$7:AI$846,MATCH(WatchList!$B292,'All CCC'!$B$7:$B$846,0)))</f>
        <v/>
      </c>
      <c r="AJ292" s="856" t="str">
        <f>IF($B292="","",INDEX('All CCC'!AJ$7:AJ$846,MATCH(WatchList!$B292,'All CCC'!$B$7:$B$846,0)))</f>
        <v/>
      </c>
      <c r="AK292" s="856" t="str">
        <f>IF($B292="","",INDEX('All CCC'!AK$7:AK$846,MATCH(WatchList!$B292,'All CCC'!$B$7:$B$846,0)))</f>
        <v/>
      </c>
      <c r="AL292" s="856" t="str">
        <f>IF($B292="","",INDEX('All CCC'!AL$7:AL$846,MATCH(WatchList!$B292,'All CCC'!$B$7:$B$846,0)))</f>
        <v/>
      </c>
      <c r="AM292" s="856" t="str">
        <f>IF($B292="","",INDEX('All CCC'!AM$7:AM$846,MATCH(WatchList!$B292,'All CCC'!$B$7:$B$846,0)))</f>
        <v/>
      </c>
      <c r="AN292" s="856" t="str">
        <f>IF($B292="","",INDEX('All CCC'!AN$7:AN$846,MATCH(WatchList!$B292,'All CCC'!$B$7:$B$846,0)))</f>
        <v/>
      </c>
      <c r="AO292" s="856" t="str">
        <f>IF($B292="","",INDEX('All CCC'!AO$7:AO$846,MATCH(WatchList!$B292,'All CCC'!$B$7:$B$846,0)))</f>
        <v/>
      </c>
      <c r="AP292" s="856" t="str">
        <f>IF($B292="","",INDEX('All CCC'!AP$7:AP$846,MATCH(WatchList!$B292,'All CCC'!$B$7:$B$846,0)))</f>
        <v/>
      </c>
      <c r="AQ292" s="856" t="str">
        <f>IF($B292="","",INDEX('All CCC'!AQ$7:AQ$846,MATCH(WatchList!$B292,'All CCC'!$B$7:$B$846,0)))</f>
        <v/>
      </c>
      <c r="AR292" s="856" t="str">
        <f>IF($B292="","",INDEX('All CCC'!AR$7:AR$846,MATCH(WatchList!$B292,'All CCC'!$B$7:$B$846,0)))</f>
        <v/>
      </c>
      <c r="AS292" s="856" t="str">
        <f>IF($B292="","",INDEX('All CCC'!AS$7:AS$846,MATCH(WatchList!$B292,'All CCC'!$B$7:$B$846,0)))</f>
        <v/>
      </c>
      <c r="AT292" s="856" t="str">
        <f>IF($B292="","",INDEX('All CCC'!AT$7:AT$846,MATCH(WatchList!$B292,'All CCC'!$B$7:$B$846,0)))</f>
        <v/>
      </c>
      <c r="AU292" s="856" t="str">
        <f>IF($B292="","",INDEX('All CCC'!AU$7:AU$846,MATCH(WatchList!$B292,'All CCC'!$B$7:$B$846,0)))</f>
        <v/>
      </c>
      <c r="AV292" s="856" t="str">
        <f>IF($B292="","",INDEX('All CCC'!AV$7:AV$846,MATCH(WatchList!$B292,'All CCC'!$B$7:$B$846,0)))</f>
        <v/>
      </c>
      <c r="AW292" s="856" t="str">
        <f>IF($B292="","",INDEX('All CCC'!AW$7:AW$846,MATCH(WatchList!$B292,'All CCC'!$B$7:$B$846,0)))</f>
        <v/>
      </c>
      <c r="AX292" s="856" t="str">
        <f>IF($B292="","",INDEX('All CCC'!AX$7:AX$846,MATCH(WatchList!$B292,'All CCC'!$B$7:$B$846,0)))</f>
        <v/>
      </c>
      <c r="AY292" s="856" t="str">
        <f>IF($B292="","",INDEX('All CCC'!AY$7:AY$846,MATCH(WatchList!$B292,'All CCC'!$B$7:$B$846,0)))</f>
        <v/>
      </c>
      <c r="AZ292" s="856" t="str">
        <f>IF($B292="","",INDEX('All CCC'!AZ$7:AZ$846,MATCH(WatchList!$B292,'All CCC'!$B$7:$B$846,0)))</f>
        <v/>
      </c>
      <c r="BA292" s="856" t="str">
        <f>IF($B292="","",INDEX('All CCC'!BA$7:BA$846,MATCH(WatchList!$B292,'All CCC'!$B$7:$B$846,0)))</f>
        <v/>
      </c>
      <c r="BB292" s="856" t="str">
        <f>IF($B292="","",INDEX('All CCC'!BB$7:BB$846,MATCH(WatchList!$B292,'All CCC'!$B$7:$B$846,0)))</f>
        <v/>
      </c>
      <c r="BC292" s="856" t="str">
        <f>IF($B292="","",INDEX('All CCC'!BC$7:BC$846,MATCH(WatchList!$B292,'All CCC'!$B$7:$B$846,0)))</f>
        <v/>
      </c>
      <c r="BD292" s="856" t="str">
        <f>IF($B292="","",INDEX('All CCC'!BD$7:BD$846,MATCH(WatchList!$B292,'All CCC'!$B$7:$B$846,0)))</f>
        <v/>
      </c>
      <c r="BE292" s="856" t="str">
        <f>IF($B292="","",INDEX('All CCC'!BE$7:BE$846,MATCH(WatchList!$B292,'All CCC'!$B$7:$B$846,0)))</f>
        <v/>
      </c>
      <c r="BF292" s="856" t="str">
        <f>IF($B292="","",INDEX('All CCC'!BF$7:BF$846,MATCH(WatchList!$B292,'All CCC'!$B$7:$B$846,0)))</f>
        <v/>
      </c>
      <c r="BG292" s="856" t="str">
        <f>IF($B292="","",INDEX('All CCC'!BG$7:BG$846,MATCH(WatchList!$B292,'All CCC'!$B$7:$B$846,0)))</f>
        <v/>
      </c>
    </row>
    <row r="293" spans="1:59" x14ac:dyDescent="0.2">
      <c r="A293" s="550" t="str">
        <f>IF($B293="","",INDEX('All CCC'!A$7:A$846,MATCH(WatchList!$B293,'All CCC'!$B$7:$B$846,0)))</f>
        <v/>
      </c>
      <c r="B293" s="31"/>
      <c r="C293" s="856" t="str">
        <f>IF($B293="","",INDEX('All CCC'!C$7:C$846,MATCH(WatchList!$B293,'All CCC'!$B$7:$B$846,0)))</f>
        <v/>
      </c>
      <c r="D293" s="856" t="str">
        <f>IF($B293="","",INDEX('All CCC'!D$7:D$846,MATCH(WatchList!$B293,'All CCC'!$B$7:$B$846,0)))</f>
        <v/>
      </c>
      <c r="E293" s="856" t="str">
        <f>IF($B293="","",INDEX('All CCC'!E$7:E$846,MATCH(WatchList!$B293,'All CCC'!$B$7:$B$846,0)))</f>
        <v/>
      </c>
      <c r="F293" s="856" t="str">
        <f>IF($B293="","",INDEX('All CCC'!F$7:F$846,MATCH(WatchList!$B293,'All CCC'!$B$7:$B$846,0)))</f>
        <v/>
      </c>
      <c r="G293" s="856" t="str">
        <f>IF($B293="","",INDEX('All CCC'!G$7:G$846,MATCH(WatchList!$B293,'All CCC'!$B$7:$B$846,0)))</f>
        <v/>
      </c>
      <c r="H293" s="856" t="str">
        <f>IF($B293="","",INDEX('All CCC'!H$7:H$846,MATCH(WatchList!$B293,'All CCC'!$B$7:$B$846,0)))</f>
        <v/>
      </c>
      <c r="I293" s="856" t="str">
        <f>IF($B293="","",INDEX('All CCC'!I$7:I$846,MATCH(WatchList!$B293,'All CCC'!$B$7:$B$846,0)))</f>
        <v/>
      </c>
      <c r="J293" s="856" t="str">
        <f>IF($B293="","",INDEX('All CCC'!J$7:J$846,MATCH(WatchList!$B293,'All CCC'!$B$7:$B$846,0)))</f>
        <v/>
      </c>
      <c r="K293" s="856" t="str">
        <f>IF($B293="","",INDEX('All CCC'!K$7:K$846,MATCH(WatchList!$B293,'All CCC'!$B$7:$B$846,0)))</f>
        <v/>
      </c>
      <c r="L293" s="856" t="str">
        <f>IF($B293="","",INDEX('All CCC'!L$7:L$846,MATCH(WatchList!$B293,'All CCC'!$B$7:$B$846,0)))</f>
        <v/>
      </c>
      <c r="M293" s="856" t="str">
        <f>IF($B293="","",INDEX('All CCC'!M$7:M$846,MATCH(WatchList!$B293,'All CCC'!$B$7:$B$846,0)))</f>
        <v/>
      </c>
      <c r="N293" s="856" t="str">
        <f>IF($B293="","",INDEX('All CCC'!N$7:N$846,MATCH(WatchList!$B293,'All CCC'!$B$7:$B$846,0)))</f>
        <v/>
      </c>
      <c r="O293" s="856" t="str">
        <f>IF($B293="","",INDEX('All CCC'!O$7:O$846,MATCH(WatchList!$B293,'All CCC'!$B$7:$B$846,0)))</f>
        <v/>
      </c>
      <c r="P293" s="857" t="str">
        <f>IF($B293="","",INDEX('All CCC'!P$7:P$846,MATCH(WatchList!$B293,'All CCC'!$B$7:$B$846,0)))</f>
        <v/>
      </c>
      <c r="Q293" s="857" t="str">
        <f>IF($B293="","",INDEX('All CCC'!Q$7:Q$846,MATCH(WatchList!$B293,'All CCC'!$B$7:$B$846,0)))</f>
        <v/>
      </c>
      <c r="R293" s="856" t="str">
        <f>IF($B293="","",INDEX('All CCC'!R$7:R$846,MATCH(WatchList!$B293,'All CCC'!$B$7:$B$846,0)))</f>
        <v/>
      </c>
      <c r="S293" s="856" t="str">
        <f>IF($B293="","",INDEX('All CCC'!S$7:S$846,MATCH(WatchList!$B293,'All CCC'!$B$7:$B$846,0)))</f>
        <v/>
      </c>
      <c r="T293" s="856" t="str">
        <f>IF($B293="","",INDEX('All CCC'!T$7:T$846,MATCH(WatchList!$B293,'All CCC'!$B$7:$B$846,0)))</f>
        <v/>
      </c>
      <c r="U293" s="856" t="str">
        <f>IF($B293="","",INDEX('All CCC'!U$7:U$846,MATCH(WatchList!$B293,'All CCC'!$B$7:$B$846,0)))</f>
        <v/>
      </c>
      <c r="V293" s="856" t="str">
        <f>IF($B293="","",INDEX('All CCC'!V$7:V$846,MATCH(WatchList!$B293,'All CCC'!$B$7:$B$846,0)))</f>
        <v/>
      </c>
      <c r="W293" s="856" t="str">
        <f>IF($B293="","",INDEX('All CCC'!W$7:W$846,MATCH(WatchList!$B293,'All CCC'!$B$7:$B$846,0)))</f>
        <v/>
      </c>
      <c r="X293" s="856" t="str">
        <f>IF($B293="","",INDEX('All CCC'!X$7:X$846,MATCH(WatchList!$B293,'All CCC'!$B$7:$B$846,0)))</f>
        <v/>
      </c>
      <c r="Y293" s="856" t="str">
        <f>IF($B293="","",INDEX('All CCC'!Y$7:Y$846,MATCH(WatchList!$B293,'All CCC'!$B$7:$B$846,0)))</f>
        <v/>
      </c>
      <c r="Z293" s="856" t="str">
        <f>IF($B293="","",INDEX('All CCC'!Z$7:Z$846,MATCH(WatchList!$B293,'All CCC'!$B$7:$B$846,0)))</f>
        <v/>
      </c>
      <c r="AA293" s="856" t="str">
        <f>IF($B293="","",INDEX('All CCC'!AA$7:AA$846,MATCH(WatchList!$B293,'All CCC'!$B$7:$B$846,0)))</f>
        <v/>
      </c>
      <c r="AB293" s="856" t="str">
        <f>IF($B293="","",INDEX('All CCC'!AB$7:AB$846,MATCH(WatchList!$B293,'All CCC'!$B$7:$B$846,0)))</f>
        <v/>
      </c>
      <c r="AC293" s="856" t="str">
        <f>IF($B293="","",INDEX('All CCC'!AC$7:AC$846,MATCH(WatchList!$B293,'All CCC'!$B$7:$B$846,0)))</f>
        <v/>
      </c>
      <c r="AD293" s="856" t="str">
        <f>IF($B293="","",INDEX('All CCC'!AD$7:AD$846,MATCH(WatchList!$B293,'All CCC'!$B$7:$B$846,0)))</f>
        <v/>
      </c>
      <c r="AE293" s="856" t="str">
        <f>IF($B293="","",INDEX('All CCC'!AE$7:AE$846,MATCH(WatchList!$B293,'All CCC'!$B$7:$B$846,0)))</f>
        <v/>
      </c>
      <c r="AF293" s="856" t="str">
        <f>IF($B293="","",INDEX('All CCC'!AF$7:AF$846,MATCH(WatchList!$B293,'All CCC'!$B$7:$B$846,0)))</f>
        <v/>
      </c>
      <c r="AG293" s="856" t="str">
        <f>IF($B293="","",INDEX('All CCC'!AG$7:AG$846,MATCH(WatchList!$B293,'All CCC'!$B$7:$B$846,0)))</f>
        <v/>
      </c>
      <c r="AH293" s="856" t="str">
        <f>IF($B293="","",INDEX('All CCC'!AH$7:AH$846,MATCH(WatchList!$B293,'All CCC'!$B$7:$B$846,0)))</f>
        <v/>
      </c>
      <c r="AI293" s="856" t="str">
        <f>IF($B293="","",INDEX('All CCC'!AI$7:AI$846,MATCH(WatchList!$B293,'All CCC'!$B$7:$B$846,0)))</f>
        <v/>
      </c>
      <c r="AJ293" s="856" t="str">
        <f>IF($B293="","",INDEX('All CCC'!AJ$7:AJ$846,MATCH(WatchList!$B293,'All CCC'!$B$7:$B$846,0)))</f>
        <v/>
      </c>
      <c r="AK293" s="856" t="str">
        <f>IF($B293="","",INDEX('All CCC'!AK$7:AK$846,MATCH(WatchList!$B293,'All CCC'!$B$7:$B$846,0)))</f>
        <v/>
      </c>
      <c r="AL293" s="856" t="str">
        <f>IF($B293="","",INDEX('All CCC'!AL$7:AL$846,MATCH(WatchList!$B293,'All CCC'!$B$7:$B$846,0)))</f>
        <v/>
      </c>
      <c r="AM293" s="856" t="str">
        <f>IF($B293="","",INDEX('All CCC'!AM$7:AM$846,MATCH(WatchList!$B293,'All CCC'!$B$7:$B$846,0)))</f>
        <v/>
      </c>
      <c r="AN293" s="856" t="str">
        <f>IF($B293="","",INDEX('All CCC'!AN$7:AN$846,MATCH(WatchList!$B293,'All CCC'!$B$7:$B$846,0)))</f>
        <v/>
      </c>
      <c r="AO293" s="856" t="str">
        <f>IF($B293="","",INDEX('All CCC'!AO$7:AO$846,MATCH(WatchList!$B293,'All CCC'!$B$7:$B$846,0)))</f>
        <v/>
      </c>
      <c r="AP293" s="856" t="str">
        <f>IF($B293="","",INDEX('All CCC'!AP$7:AP$846,MATCH(WatchList!$B293,'All CCC'!$B$7:$B$846,0)))</f>
        <v/>
      </c>
      <c r="AQ293" s="856" t="str">
        <f>IF($B293="","",INDEX('All CCC'!AQ$7:AQ$846,MATCH(WatchList!$B293,'All CCC'!$B$7:$B$846,0)))</f>
        <v/>
      </c>
      <c r="AR293" s="856" t="str">
        <f>IF($B293="","",INDEX('All CCC'!AR$7:AR$846,MATCH(WatchList!$B293,'All CCC'!$B$7:$B$846,0)))</f>
        <v/>
      </c>
      <c r="AS293" s="856" t="str">
        <f>IF($B293="","",INDEX('All CCC'!AS$7:AS$846,MATCH(WatchList!$B293,'All CCC'!$B$7:$B$846,0)))</f>
        <v/>
      </c>
      <c r="AT293" s="856" t="str">
        <f>IF($B293="","",INDEX('All CCC'!AT$7:AT$846,MATCH(WatchList!$B293,'All CCC'!$B$7:$B$846,0)))</f>
        <v/>
      </c>
      <c r="AU293" s="856" t="str">
        <f>IF($B293="","",INDEX('All CCC'!AU$7:AU$846,MATCH(WatchList!$B293,'All CCC'!$B$7:$B$846,0)))</f>
        <v/>
      </c>
      <c r="AV293" s="856" t="str">
        <f>IF($B293="","",INDEX('All CCC'!AV$7:AV$846,MATCH(WatchList!$B293,'All CCC'!$B$7:$B$846,0)))</f>
        <v/>
      </c>
      <c r="AW293" s="856" t="str">
        <f>IF($B293="","",INDEX('All CCC'!AW$7:AW$846,MATCH(WatchList!$B293,'All CCC'!$B$7:$B$846,0)))</f>
        <v/>
      </c>
      <c r="AX293" s="856" t="str">
        <f>IF($B293="","",INDEX('All CCC'!AX$7:AX$846,MATCH(WatchList!$B293,'All CCC'!$B$7:$B$846,0)))</f>
        <v/>
      </c>
      <c r="AY293" s="856" t="str">
        <f>IF($B293="","",INDEX('All CCC'!AY$7:AY$846,MATCH(WatchList!$B293,'All CCC'!$B$7:$B$846,0)))</f>
        <v/>
      </c>
      <c r="AZ293" s="856" t="str">
        <f>IF($B293="","",INDEX('All CCC'!AZ$7:AZ$846,MATCH(WatchList!$B293,'All CCC'!$B$7:$B$846,0)))</f>
        <v/>
      </c>
      <c r="BA293" s="856" t="str">
        <f>IF($B293="","",INDEX('All CCC'!BA$7:BA$846,MATCH(WatchList!$B293,'All CCC'!$B$7:$B$846,0)))</f>
        <v/>
      </c>
      <c r="BB293" s="856" t="str">
        <f>IF($B293="","",INDEX('All CCC'!BB$7:BB$846,MATCH(WatchList!$B293,'All CCC'!$B$7:$B$846,0)))</f>
        <v/>
      </c>
      <c r="BC293" s="856" t="str">
        <f>IF($B293="","",INDEX('All CCC'!BC$7:BC$846,MATCH(WatchList!$B293,'All CCC'!$B$7:$B$846,0)))</f>
        <v/>
      </c>
      <c r="BD293" s="856" t="str">
        <f>IF($B293="","",INDEX('All CCC'!BD$7:BD$846,MATCH(WatchList!$B293,'All CCC'!$B$7:$B$846,0)))</f>
        <v/>
      </c>
      <c r="BE293" s="856" t="str">
        <f>IF($B293="","",INDEX('All CCC'!BE$7:BE$846,MATCH(WatchList!$B293,'All CCC'!$B$7:$B$846,0)))</f>
        <v/>
      </c>
      <c r="BF293" s="856" t="str">
        <f>IF($B293="","",INDEX('All CCC'!BF$7:BF$846,MATCH(WatchList!$B293,'All CCC'!$B$7:$B$846,0)))</f>
        <v/>
      </c>
      <c r="BG293" s="856" t="str">
        <f>IF($B293="","",INDEX('All CCC'!BG$7:BG$846,MATCH(WatchList!$B293,'All CCC'!$B$7:$B$846,0)))</f>
        <v/>
      </c>
    </row>
    <row r="294" spans="1:59" x14ac:dyDescent="0.2">
      <c r="A294" s="550" t="str">
        <f>IF($B294="","",INDEX('All CCC'!A$7:A$846,MATCH(WatchList!$B294,'All CCC'!$B$7:$B$846,0)))</f>
        <v/>
      </c>
      <c r="B294" s="31"/>
      <c r="C294" s="856" t="str">
        <f>IF($B294="","",INDEX('All CCC'!C$7:C$846,MATCH(WatchList!$B294,'All CCC'!$B$7:$B$846,0)))</f>
        <v/>
      </c>
      <c r="D294" s="856" t="str">
        <f>IF($B294="","",INDEX('All CCC'!D$7:D$846,MATCH(WatchList!$B294,'All CCC'!$B$7:$B$846,0)))</f>
        <v/>
      </c>
      <c r="E294" s="856" t="str">
        <f>IF($B294="","",INDEX('All CCC'!E$7:E$846,MATCH(WatchList!$B294,'All CCC'!$B$7:$B$846,0)))</f>
        <v/>
      </c>
      <c r="F294" s="856" t="str">
        <f>IF($B294="","",INDEX('All CCC'!F$7:F$846,MATCH(WatchList!$B294,'All CCC'!$B$7:$B$846,0)))</f>
        <v/>
      </c>
      <c r="G294" s="856" t="str">
        <f>IF($B294="","",INDEX('All CCC'!G$7:G$846,MATCH(WatchList!$B294,'All CCC'!$B$7:$B$846,0)))</f>
        <v/>
      </c>
      <c r="H294" s="856" t="str">
        <f>IF($B294="","",INDEX('All CCC'!H$7:H$846,MATCH(WatchList!$B294,'All CCC'!$B$7:$B$846,0)))</f>
        <v/>
      </c>
      <c r="I294" s="856" t="str">
        <f>IF($B294="","",INDEX('All CCC'!I$7:I$846,MATCH(WatchList!$B294,'All CCC'!$B$7:$B$846,0)))</f>
        <v/>
      </c>
      <c r="J294" s="856" t="str">
        <f>IF($B294="","",INDEX('All CCC'!J$7:J$846,MATCH(WatchList!$B294,'All CCC'!$B$7:$B$846,0)))</f>
        <v/>
      </c>
      <c r="K294" s="856" t="str">
        <f>IF($B294="","",INDEX('All CCC'!K$7:K$846,MATCH(WatchList!$B294,'All CCC'!$B$7:$B$846,0)))</f>
        <v/>
      </c>
      <c r="L294" s="856" t="str">
        <f>IF($B294="","",INDEX('All CCC'!L$7:L$846,MATCH(WatchList!$B294,'All CCC'!$B$7:$B$846,0)))</f>
        <v/>
      </c>
      <c r="M294" s="856" t="str">
        <f>IF($B294="","",INDEX('All CCC'!M$7:M$846,MATCH(WatchList!$B294,'All CCC'!$B$7:$B$846,0)))</f>
        <v/>
      </c>
      <c r="N294" s="856" t="str">
        <f>IF($B294="","",INDEX('All CCC'!N$7:N$846,MATCH(WatchList!$B294,'All CCC'!$B$7:$B$846,0)))</f>
        <v/>
      </c>
      <c r="O294" s="856" t="str">
        <f>IF($B294="","",INDEX('All CCC'!O$7:O$846,MATCH(WatchList!$B294,'All CCC'!$B$7:$B$846,0)))</f>
        <v/>
      </c>
      <c r="P294" s="857" t="str">
        <f>IF($B294="","",INDEX('All CCC'!P$7:P$846,MATCH(WatchList!$B294,'All CCC'!$B$7:$B$846,0)))</f>
        <v/>
      </c>
      <c r="Q294" s="857" t="str">
        <f>IF($B294="","",INDEX('All CCC'!Q$7:Q$846,MATCH(WatchList!$B294,'All CCC'!$B$7:$B$846,0)))</f>
        <v/>
      </c>
      <c r="R294" s="856" t="str">
        <f>IF($B294="","",INDEX('All CCC'!R$7:R$846,MATCH(WatchList!$B294,'All CCC'!$B$7:$B$846,0)))</f>
        <v/>
      </c>
      <c r="S294" s="856" t="str">
        <f>IF($B294="","",INDEX('All CCC'!S$7:S$846,MATCH(WatchList!$B294,'All CCC'!$B$7:$B$846,0)))</f>
        <v/>
      </c>
      <c r="T294" s="856" t="str">
        <f>IF($B294="","",INDEX('All CCC'!T$7:T$846,MATCH(WatchList!$B294,'All CCC'!$B$7:$B$846,0)))</f>
        <v/>
      </c>
      <c r="U294" s="856" t="str">
        <f>IF($B294="","",INDEX('All CCC'!U$7:U$846,MATCH(WatchList!$B294,'All CCC'!$B$7:$B$846,0)))</f>
        <v/>
      </c>
      <c r="V294" s="856" t="str">
        <f>IF($B294="","",INDEX('All CCC'!V$7:V$846,MATCH(WatchList!$B294,'All CCC'!$B$7:$B$846,0)))</f>
        <v/>
      </c>
      <c r="W294" s="856" t="str">
        <f>IF($B294="","",INDEX('All CCC'!W$7:W$846,MATCH(WatchList!$B294,'All CCC'!$B$7:$B$846,0)))</f>
        <v/>
      </c>
      <c r="X294" s="856" t="str">
        <f>IF($B294="","",INDEX('All CCC'!X$7:X$846,MATCH(WatchList!$B294,'All CCC'!$B$7:$B$846,0)))</f>
        <v/>
      </c>
      <c r="Y294" s="856" t="str">
        <f>IF($B294="","",INDEX('All CCC'!Y$7:Y$846,MATCH(WatchList!$B294,'All CCC'!$B$7:$B$846,0)))</f>
        <v/>
      </c>
      <c r="Z294" s="856" t="str">
        <f>IF($B294="","",INDEX('All CCC'!Z$7:Z$846,MATCH(WatchList!$B294,'All CCC'!$B$7:$B$846,0)))</f>
        <v/>
      </c>
      <c r="AA294" s="856" t="str">
        <f>IF($B294="","",INDEX('All CCC'!AA$7:AA$846,MATCH(WatchList!$B294,'All CCC'!$B$7:$B$846,0)))</f>
        <v/>
      </c>
      <c r="AB294" s="856" t="str">
        <f>IF($B294="","",INDEX('All CCC'!AB$7:AB$846,MATCH(WatchList!$B294,'All CCC'!$B$7:$B$846,0)))</f>
        <v/>
      </c>
      <c r="AC294" s="856" t="str">
        <f>IF($B294="","",INDEX('All CCC'!AC$7:AC$846,MATCH(WatchList!$B294,'All CCC'!$B$7:$B$846,0)))</f>
        <v/>
      </c>
      <c r="AD294" s="856" t="str">
        <f>IF($B294="","",INDEX('All CCC'!AD$7:AD$846,MATCH(WatchList!$B294,'All CCC'!$B$7:$B$846,0)))</f>
        <v/>
      </c>
      <c r="AE294" s="856" t="str">
        <f>IF($B294="","",INDEX('All CCC'!AE$7:AE$846,MATCH(WatchList!$B294,'All CCC'!$B$7:$B$846,0)))</f>
        <v/>
      </c>
      <c r="AF294" s="856" t="str">
        <f>IF($B294="","",INDEX('All CCC'!AF$7:AF$846,MATCH(WatchList!$B294,'All CCC'!$B$7:$B$846,0)))</f>
        <v/>
      </c>
      <c r="AG294" s="856" t="str">
        <f>IF($B294="","",INDEX('All CCC'!AG$7:AG$846,MATCH(WatchList!$B294,'All CCC'!$B$7:$B$846,0)))</f>
        <v/>
      </c>
      <c r="AH294" s="856" t="str">
        <f>IF($B294="","",INDEX('All CCC'!AH$7:AH$846,MATCH(WatchList!$B294,'All CCC'!$B$7:$B$846,0)))</f>
        <v/>
      </c>
      <c r="AI294" s="856" t="str">
        <f>IF($B294="","",INDEX('All CCC'!AI$7:AI$846,MATCH(WatchList!$B294,'All CCC'!$B$7:$B$846,0)))</f>
        <v/>
      </c>
      <c r="AJ294" s="856" t="str">
        <f>IF($B294="","",INDEX('All CCC'!AJ$7:AJ$846,MATCH(WatchList!$B294,'All CCC'!$B$7:$B$846,0)))</f>
        <v/>
      </c>
      <c r="AK294" s="856" t="str">
        <f>IF($B294="","",INDEX('All CCC'!AK$7:AK$846,MATCH(WatchList!$B294,'All CCC'!$B$7:$B$846,0)))</f>
        <v/>
      </c>
      <c r="AL294" s="856" t="str">
        <f>IF($B294="","",INDEX('All CCC'!AL$7:AL$846,MATCH(WatchList!$B294,'All CCC'!$B$7:$B$846,0)))</f>
        <v/>
      </c>
      <c r="AM294" s="856" t="str">
        <f>IF($B294="","",INDEX('All CCC'!AM$7:AM$846,MATCH(WatchList!$B294,'All CCC'!$B$7:$B$846,0)))</f>
        <v/>
      </c>
      <c r="AN294" s="856" t="str">
        <f>IF($B294="","",INDEX('All CCC'!AN$7:AN$846,MATCH(WatchList!$B294,'All CCC'!$B$7:$B$846,0)))</f>
        <v/>
      </c>
      <c r="AO294" s="856" t="str">
        <f>IF($B294="","",INDEX('All CCC'!AO$7:AO$846,MATCH(WatchList!$B294,'All CCC'!$B$7:$B$846,0)))</f>
        <v/>
      </c>
      <c r="AP294" s="856" t="str">
        <f>IF($B294="","",INDEX('All CCC'!AP$7:AP$846,MATCH(WatchList!$B294,'All CCC'!$B$7:$B$846,0)))</f>
        <v/>
      </c>
      <c r="AQ294" s="856" t="str">
        <f>IF($B294="","",INDEX('All CCC'!AQ$7:AQ$846,MATCH(WatchList!$B294,'All CCC'!$B$7:$B$846,0)))</f>
        <v/>
      </c>
      <c r="AR294" s="856" t="str">
        <f>IF($B294="","",INDEX('All CCC'!AR$7:AR$846,MATCH(WatchList!$B294,'All CCC'!$B$7:$B$846,0)))</f>
        <v/>
      </c>
      <c r="AS294" s="856" t="str">
        <f>IF($B294="","",INDEX('All CCC'!AS$7:AS$846,MATCH(WatchList!$B294,'All CCC'!$B$7:$B$846,0)))</f>
        <v/>
      </c>
      <c r="AT294" s="856" t="str">
        <f>IF($B294="","",INDEX('All CCC'!AT$7:AT$846,MATCH(WatchList!$B294,'All CCC'!$B$7:$B$846,0)))</f>
        <v/>
      </c>
      <c r="AU294" s="856" t="str">
        <f>IF($B294="","",INDEX('All CCC'!AU$7:AU$846,MATCH(WatchList!$B294,'All CCC'!$B$7:$B$846,0)))</f>
        <v/>
      </c>
      <c r="AV294" s="856" t="str">
        <f>IF($B294="","",INDEX('All CCC'!AV$7:AV$846,MATCH(WatchList!$B294,'All CCC'!$B$7:$B$846,0)))</f>
        <v/>
      </c>
      <c r="AW294" s="856" t="str">
        <f>IF($B294="","",INDEX('All CCC'!AW$7:AW$846,MATCH(WatchList!$B294,'All CCC'!$B$7:$B$846,0)))</f>
        <v/>
      </c>
      <c r="AX294" s="856" t="str">
        <f>IF($B294="","",INDEX('All CCC'!AX$7:AX$846,MATCH(WatchList!$B294,'All CCC'!$B$7:$B$846,0)))</f>
        <v/>
      </c>
      <c r="AY294" s="856" t="str">
        <f>IF($B294="","",INDEX('All CCC'!AY$7:AY$846,MATCH(WatchList!$B294,'All CCC'!$B$7:$B$846,0)))</f>
        <v/>
      </c>
      <c r="AZ294" s="856" t="str">
        <f>IF($B294="","",INDEX('All CCC'!AZ$7:AZ$846,MATCH(WatchList!$B294,'All CCC'!$B$7:$B$846,0)))</f>
        <v/>
      </c>
      <c r="BA294" s="856" t="str">
        <f>IF($B294="","",INDEX('All CCC'!BA$7:BA$846,MATCH(WatchList!$B294,'All CCC'!$B$7:$B$846,0)))</f>
        <v/>
      </c>
      <c r="BB294" s="856" t="str">
        <f>IF($B294="","",INDEX('All CCC'!BB$7:BB$846,MATCH(WatchList!$B294,'All CCC'!$B$7:$B$846,0)))</f>
        <v/>
      </c>
      <c r="BC294" s="856" t="str">
        <f>IF($B294="","",INDEX('All CCC'!BC$7:BC$846,MATCH(WatchList!$B294,'All CCC'!$B$7:$B$846,0)))</f>
        <v/>
      </c>
      <c r="BD294" s="856" t="str">
        <f>IF($B294="","",INDEX('All CCC'!BD$7:BD$846,MATCH(WatchList!$B294,'All CCC'!$B$7:$B$846,0)))</f>
        <v/>
      </c>
      <c r="BE294" s="856" t="str">
        <f>IF($B294="","",INDEX('All CCC'!BE$7:BE$846,MATCH(WatchList!$B294,'All CCC'!$B$7:$B$846,0)))</f>
        <v/>
      </c>
      <c r="BF294" s="856" t="str">
        <f>IF($B294="","",INDEX('All CCC'!BF$7:BF$846,MATCH(WatchList!$B294,'All CCC'!$B$7:$B$846,0)))</f>
        <v/>
      </c>
      <c r="BG294" s="856" t="str">
        <f>IF($B294="","",INDEX('All CCC'!BG$7:BG$846,MATCH(WatchList!$B294,'All CCC'!$B$7:$B$846,0)))</f>
        <v/>
      </c>
    </row>
    <row r="295" spans="1:59" x14ac:dyDescent="0.2">
      <c r="A295" s="550" t="str">
        <f>IF($B295="","",INDEX('All CCC'!A$7:A$846,MATCH(WatchList!$B295,'All CCC'!$B$7:$B$846,0)))</f>
        <v/>
      </c>
      <c r="B295" s="31"/>
      <c r="C295" s="856" t="str">
        <f>IF($B295="","",INDEX('All CCC'!C$7:C$846,MATCH(WatchList!$B295,'All CCC'!$B$7:$B$846,0)))</f>
        <v/>
      </c>
      <c r="D295" s="856" t="str">
        <f>IF($B295="","",INDEX('All CCC'!D$7:D$846,MATCH(WatchList!$B295,'All CCC'!$B$7:$B$846,0)))</f>
        <v/>
      </c>
      <c r="E295" s="856" t="str">
        <f>IF($B295="","",INDEX('All CCC'!E$7:E$846,MATCH(WatchList!$B295,'All CCC'!$B$7:$B$846,0)))</f>
        <v/>
      </c>
      <c r="F295" s="856" t="str">
        <f>IF($B295="","",INDEX('All CCC'!F$7:F$846,MATCH(WatchList!$B295,'All CCC'!$B$7:$B$846,0)))</f>
        <v/>
      </c>
      <c r="G295" s="856" t="str">
        <f>IF($B295="","",INDEX('All CCC'!G$7:G$846,MATCH(WatchList!$B295,'All CCC'!$B$7:$B$846,0)))</f>
        <v/>
      </c>
      <c r="H295" s="856" t="str">
        <f>IF($B295="","",INDEX('All CCC'!H$7:H$846,MATCH(WatchList!$B295,'All CCC'!$B$7:$B$846,0)))</f>
        <v/>
      </c>
      <c r="I295" s="856" t="str">
        <f>IF($B295="","",INDEX('All CCC'!I$7:I$846,MATCH(WatchList!$B295,'All CCC'!$B$7:$B$846,0)))</f>
        <v/>
      </c>
      <c r="J295" s="856" t="str">
        <f>IF($B295="","",INDEX('All CCC'!J$7:J$846,MATCH(WatchList!$B295,'All CCC'!$B$7:$B$846,0)))</f>
        <v/>
      </c>
      <c r="K295" s="856" t="str">
        <f>IF($B295="","",INDEX('All CCC'!K$7:K$846,MATCH(WatchList!$B295,'All CCC'!$B$7:$B$846,0)))</f>
        <v/>
      </c>
      <c r="L295" s="856" t="str">
        <f>IF($B295="","",INDEX('All CCC'!L$7:L$846,MATCH(WatchList!$B295,'All CCC'!$B$7:$B$846,0)))</f>
        <v/>
      </c>
      <c r="M295" s="856" t="str">
        <f>IF($B295="","",INDEX('All CCC'!M$7:M$846,MATCH(WatchList!$B295,'All CCC'!$B$7:$B$846,0)))</f>
        <v/>
      </c>
      <c r="N295" s="856" t="str">
        <f>IF($B295="","",INDEX('All CCC'!N$7:N$846,MATCH(WatchList!$B295,'All CCC'!$B$7:$B$846,0)))</f>
        <v/>
      </c>
      <c r="O295" s="856" t="str">
        <f>IF($B295="","",INDEX('All CCC'!O$7:O$846,MATCH(WatchList!$B295,'All CCC'!$B$7:$B$846,0)))</f>
        <v/>
      </c>
      <c r="P295" s="857" t="str">
        <f>IF($B295="","",INDEX('All CCC'!P$7:P$846,MATCH(WatchList!$B295,'All CCC'!$B$7:$B$846,0)))</f>
        <v/>
      </c>
      <c r="Q295" s="857" t="str">
        <f>IF($B295="","",INDEX('All CCC'!Q$7:Q$846,MATCH(WatchList!$B295,'All CCC'!$B$7:$B$846,0)))</f>
        <v/>
      </c>
      <c r="R295" s="856" t="str">
        <f>IF($B295="","",INDEX('All CCC'!R$7:R$846,MATCH(WatchList!$B295,'All CCC'!$B$7:$B$846,0)))</f>
        <v/>
      </c>
      <c r="S295" s="856" t="str">
        <f>IF($B295="","",INDEX('All CCC'!S$7:S$846,MATCH(WatchList!$B295,'All CCC'!$B$7:$B$846,0)))</f>
        <v/>
      </c>
      <c r="T295" s="856" t="str">
        <f>IF($B295="","",INDEX('All CCC'!T$7:T$846,MATCH(WatchList!$B295,'All CCC'!$B$7:$B$846,0)))</f>
        <v/>
      </c>
      <c r="U295" s="856" t="str">
        <f>IF($B295="","",INDEX('All CCC'!U$7:U$846,MATCH(WatchList!$B295,'All CCC'!$B$7:$B$846,0)))</f>
        <v/>
      </c>
      <c r="V295" s="856" t="str">
        <f>IF($B295="","",INDEX('All CCC'!V$7:V$846,MATCH(WatchList!$B295,'All CCC'!$B$7:$B$846,0)))</f>
        <v/>
      </c>
      <c r="W295" s="856" t="str">
        <f>IF($B295="","",INDEX('All CCC'!W$7:W$846,MATCH(WatchList!$B295,'All CCC'!$B$7:$B$846,0)))</f>
        <v/>
      </c>
      <c r="X295" s="856" t="str">
        <f>IF($B295="","",INDEX('All CCC'!X$7:X$846,MATCH(WatchList!$B295,'All CCC'!$B$7:$B$846,0)))</f>
        <v/>
      </c>
      <c r="Y295" s="856" t="str">
        <f>IF($B295="","",INDEX('All CCC'!Y$7:Y$846,MATCH(WatchList!$B295,'All CCC'!$B$7:$B$846,0)))</f>
        <v/>
      </c>
      <c r="Z295" s="856" t="str">
        <f>IF($B295="","",INDEX('All CCC'!Z$7:Z$846,MATCH(WatchList!$B295,'All CCC'!$B$7:$B$846,0)))</f>
        <v/>
      </c>
      <c r="AA295" s="856" t="str">
        <f>IF($B295="","",INDEX('All CCC'!AA$7:AA$846,MATCH(WatchList!$B295,'All CCC'!$B$7:$B$846,0)))</f>
        <v/>
      </c>
      <c r="AB295" s="856" t="str">
        <f>IF($B295="","",INDEX('All CCC'!AB$7:AB$846,MATCH(WatchList!$B295,'All CCC'!$B$7:$B$846,0)))</f>
        <v/>
      </c>
      <c r="AC295" s="856" t="str">
        <f>IF($B295="","",INDEX('All CCC'!AC$7:AC$846,MATCH(WatchList!$B295,'All CCC'!$B$7:$B$846,0)))</f>
        <v/>
      </c>
      <c r="AD295" s="856" t="str">
        <f>IF($B295="","",INDEX('All CCC'!AD$7:AD$846,MATCH(WatchList!$B295,'All CCC'!$B$7:$B$846,0)))</f>
        <v/>
      </c>
      <c r="AE295" s="856" t="str">
        <f>IF($B295="","",INDEX('All CCC'!AE$7:AE$846,MATCH(WatchList!$B295,'All CCC'!$B$7:$B$846,0)))</f>
        <v/>
      </c>
      <c r="AF295" s="856" t="str">
        <f>IF($B295="","",INDEX('All CCC'!AF$7:AF$846,MATCH(WatchList!$B295,'All CCC'!$B$7:$B$846,0)))</f>
        <v/>
      </c>
      <c r="AG295" s="856" t="str">
        <f>IF($B295="","",INDEX('All CCC'!AG$7:AG$846,MATCH(WatchList!$B295,'All CCC'!$B$7:$B$846,0)))</f>
        <v/>
      </c>
      <c r="AH295" s="856" t="str">
        <f>IF($B295="","",INDEX('All CCC'!AH$7:AH$846,MATCH(WatchList!$B295,'All CCC'!$B$7:$B$846,0)))</f>
        <v/>
      </c>
      <c r="AI295" s="856" t="str">
        <f>IF($B295="","",INDEX('All CCC'!AI$7:AI$846,MATCH(WatchList!$B295,'All CCC'!$B$7:$B$846,0)))</f>
        <v/>
      </c>
      <c r="AJ295" s="856" t="str">
        <f>IF($B295="","",INDEX('All CCC'!AJ$7:AJ$846,MATCH(WatchList!$B295,'All CCC'!$B$7:$B$846,0)))</f>
        <v/>
      </c>
      <c r="AK295" s="856" t="str">
        <f>IF($B295="","",INDEX('All CCC'!AK$7:AK$846,MATCH(WatchList!$B295,'All CCC'!$B$7:$B$846,0)))</f>
        <v/>
      </c>
      <c r="AL295" s="856" t="str">
        <f>IF($B295="","",INDEX('All CCC'!AL$7:AL$846,MATCH(WatchList!$B295,'All CCC'!$B$7:$B$846,0)))</f>
        <v/>
      </c>
      <c r="AM295" s="856" t="str">
        <f>IF($B295="","",INDEX('All CCC'!AM$7:AM$846,MATCH(WatchList!$B295,'All CCC'!$B$7:$B$846,0)))</f>
        <v/>
      </c>
      <c r="AN295" s="856" t="str">
        <f>IF($B295="","",INDEX('All CCC'!AN$7:AN$846,MATCH(WatchList!$B295,'All CCC'!$B$7:$B$846,0)))</f>
        <v/>
      </c>
      <c r="AO295" s="856" t="str">
        <f>IF($B295="","",INDEX('All CCC'!AO$7:AO$846,MATCH(WatchList!$B295,'All CCC'!$B$7:$B$846,0)))</f>
        <v/>
      </c>
      <c r="AP295" s="856" t="str">
        <f>IF($B295="","",INDEX('All CCC'!AP$7:AP$846,MATCH(WatchList!$B295,'All CCC'!$B$7:$B$846,0)))</f>
        <v/>
      </c>
      <c r="AQ295" s="856" t="str">
        <f>IF($B295="","",INDEX('All CCC'!AQ$7:AQ$846,MATCH(WatchList!$B295,'All CCC'!$B$7:$B$846,0)))</f>
        <v/>
      </c>
      <c r="AR295" s="856" t="str">
        <f>IF($B295="","",INDEX('All CCC'!AR$7:AR$846,MATCH(WatchList!$B295,'All CCC'!$B$7:$B$846,0)))</f>
        <v/>
      </c>
      <c r="AS295" s="856" t="str">
        <f>IF($B295="","",INDEX('All CCC'!AS$7:AS$846,MATCH(WatchList!$B295,'All CCC'!$B$7:$B$846,0)))</f>
        <v/>
      </c>
      <c r="AT295" s="856" t="str">
        <f>IF($B295="","",INDEX('All CCC'!AT$7:AT$846,MATCH(WatchList!$B295,'All CCC'!$B$7:$B$846,0)))</f>
        <v/>
      </c>
      <c r="AU295" s="856" t="str">
        <f>IF($B295="","",INDEX('All CCC'!AU$7:AU$846,MATCH(WatchList!$B295,'All CCC'!$B$7:$B$846,0)))</f>
        <v/>
      </c>
      <c r="AV295" s="856" t="str">
        <f>IF($B295="","",INDEX('All CCC'!AV$7:AV$846,MATCH(WatchList!$B295,'All CCC'!$B$7:$B$846,0)))</f>
        <v/>
      </c>
      <c r="AW295" s="856" t="str">
        <f>IF($B295="","",INDEX('All CCC'!AW$7:AW$846,MATCH(WatchList!$B295,'All CCC'!$B$7:$B$846,0)))</f>
        <v/>
      </c>
      <c r="AX295" s="856" t="str">
        <f>IF($B295="","",INDEX('All CCC'!AX$7:AX$846,MATCH(WatchList!$B295,'All CCC'!$B$7:$B$846,0)))</f>
        <v/>
      </c>
      <c r="AY295" s="856" t="str">
        <f>IF($B295="","",INDEX('All CCC'!AY$7:AY$846,MATCH(WatchList!$B295,'All CCC'!$B$7:$B$846,0)))</f>
        <v/>
      </c>
      <c r="AZ295" s="856" t="str">
        <f>IF($B295="","",INDEX('All CCC'!AZ$7:AZ$846,MATCH(WatchList!$B295,'All CCC'!$B$7:$B$846,0)))</f>
        <v/>
      </c>
      <c r="BA295" s="856" t="str">
        <f>IF($B295="","",INDEX('All CCC'!BA$7:BA$846,MATCH(WatchList!$B295,'All CCC'!$B$7:$B$846,0)))</f>
        <v/>
      </c>
      <c r="BB295" s="856" t="str">
        <f>IF($B295="","",INDEX('All CCC'!BB$7:BB$846,MATCH(WatchList!$B295,'All CCC'!$B$7:$B$846,0)))</f>
        <v/>
      </c>
      <c r="BC295" s="856" t="str">
        <f>IF($B295="","",INDEX('All CCC'!BC$7:BC$846,MATCH(WatchList!$B295,'All CCC'!$B$7:$B$846,0)))</f>
        <v/>
      </c>
      <c r="BD295" s="856" t="str">
        <f>IF($B295="","",INDEX('All CCC'!BD$7:BD$846,MATCH(WatchList!$B295,'All CCC'!$B$7:$B$846,0)))</f>
        <v/>
      </c>
      <c r="BE295" s="856" t="str">
        <f>IF($B295="","",INDEX('All CCC'!BE$7:BE$846,MATCH(WatchList!$B295,'All CCC'!$B$7:$B$846,0)))</f>
        <v/>
      </c>
      <c r="BF295" s="856" t="str">
        <f>IF($B295="","",INDEX('All CCC'!BF$7:BF$846,MATCH(WatchList!$B295,'All CCC'!$B$7:$B$846,0)))</f>
        <v/>
      </c>
      <c r="BG295" s="856" t="str">
        <f>IF($B295="","",INDEX('All CCC'!BG$7:BG$846,MATCH(WatchList!$B295,'All CCC'!$B$7:$B$846,0)))</f>
        <v/>
      </c>
    </row>
    <row r="296" spans="1:59" x14ac:dyDescent="0.2">
      <c r="A296" s="550" t="str">
        <f>IF($B296="","",INDEX('All CCC'!A$7:A$846,MATCH(WatchList!$B296,'All CCC'!$B$7:$B$846,0)))</f>
        <v/>
      </c>
      <c r="B296" s="31"/>
      <c r="C296" s="856" t="str">
        <f>IF($B296="","",INDEX('All CCC'!C$7:C$846,MATCH(WatchList!$B296,'All CCC'!$B$7:$B$846,0)))</f>
        <v/>
      </c>
      <c r="D296" s="856" t="str">
        <f>IF($B296="","",INDEX('All CCC'!D$7:D$846,MATCH(WatchList!$B296,'All CCC'!$B$7:$B$846,0)))</f>
        <v/>
      </c>
      <c r="E296" s="856" t="str">
        <f>IF($B296="","",INDEX('All CCC'!E$7:E$846,MATCH(WatchList!$B296,'All CCC'!$B$7:$B$846,0)))</f>
        <v/>
      </c>
      <c r="F296" s="856" t="str">
        <f>IF($B296="","",INDEX('All CCC'!F$7:F$846,MATCH(WatchList!$B296,'All CCC'!$B$7:$B$846,0)))</f>
        <v/>
      </c>
      <c r="G296" s="856" t="str">
        <f>IF($B296="","",INDEX('All CCC'!G$7:G$846,MATCH(WatchList!$B296,'All CCC'!$B$7:$B$846,0)))</f>
        <v/>
      </c>
      <c r="H296" s="856" t="str">
        <f>IF($B296="","",INDEX('All CCC'!H$7:H$846,MATCH(WatchList!$B296,'All CCC'!$B$7:$B$846,0)))</f>
        <v/>
      </c>
      <c r="I296" s="856" t="str">
        <f>IF($B296="","",INDEX('All CCC'!I$7:I$846,MATCH(WatchList!$B296,'All CCC'!$B$7:$B$846,0)))</f>
        <v/>
      </c>
      <c r="J296" s="856" t="str">
        <f>IF($B296="","",INDEX('All CCC'!J$7:J$846,MATCH(WatchList!$B296,'All CCC'!$B$7:$B$846,0)))</f>
        <v/>
      </c>
      <c r="K296" s="856" t="str">
        <f>IF($B296="","",INDEX('All CCC'!K$7:K$846,MATCH(WatchList!$B296,'All CCC'!$B$7:$B$846,0)))</f>
        <v/>
      </c>
      <c r="L296" s="856" t="str">
        <f>IF($B296="","",INDEX('All CCC'!L$7:L$846,MATCH(WatchList!$B296,'All CCC'!$B$7:$B$846,0)))</f>
        <v/>
      </c>
      <c r="M296" s="856" t="str">
        <f>IF($B296="","",INDEX('All CCC'!M$7:M$846,MATCH(WatchList!$B296,'All CCC'!$B$7:$B$846,0)))</f>
        <v/>
      </c>
      <c r="N296" s="856" t="str">
        <f>IF($B296="","",INDEX('All CCC'!N$7:N$846,MATCH(WatchList!$B296,'All CCC'!$B$7:$B$846,0)))</f>
        <v/>
      </c>
      <c r="O296" s="856" t="str">
        <f>IF($B296="","",INDEX('All CCC'!O$7:O$846,MATCH(WatchList!$B296,'All CCC'!$B$7:$B$846,0)))</f>
        <v/>
      </c>
      <c r="P296" s="857" t="str">
        <f>IF($B296="","",INDEX('All CCC'!P$7:P$846,MATCH(WatchList!$B296,'All CCC'!$B$7:$B$846,0)))</f>
        <v/>
      </c>
      <c r="Q296" s="857" t="str">
        <f>IF($B296="","",INDEX('All CCC'!Q$7:Q$846,MATCH(WatchList!$B296,'All CCC'!$B$7:$B$846,0)))</f>
        <v/>
      </c>
      <c r="R296" s="856" t="str">
        <f>IF($B296="","",INDEX('All CCC'!R$7:R$846,MATCH(WatchList!$B296,'All CCC'!$B$7:$B$846,0)))</f>
        <v/>
      </c>
      <c r="S296" s="856" t="str">
        <f>IF($B296="","",INDEX('All CCC'!S$7:S$846,MATCH(WatchList!$B296,'All CCC'!$B$7:$B$846,0)))</f>
        <v/>
      </c>
      <c r="T296" s="856" t="str">
        <f>IF($B296="","",INDEX('All CCC'!T$7:T$846,MATCH(WatchList!$B296,'All CCC'!$B$7:$B$846,0)))</f>
        <v/>
      </c>
      <c r="U296" s="856" t="str">
        <f>IF($B296="","",INDEX('All CCC'!U$7:U$846,MATCH(WatchList!$B296,'All CCC'!$B$7:$B$846,0)))</f>
        <v/>
      </c>
      <c r="V296" s="856" t="str">
        <f>IF($B296="","",INDEX('All CCC'!V$7:V$846,MATCH(WatchList!$B296,'All CCC'!$B$7:$B$846,0)))</f>
        <v/>
      </c>
      <c r="W296" s="856" t="str">
        <f>IF($B296="","",INDEX('All CCC'!W$7:W$846,MATCH(WatchList!$B296,'All CCC'!$B$7:$B$846,0)))</f>
        <v/>
      </c>
      <c r="X296" s="856" t="str">
        <f>IF($B296="","",INDEX('All CCC'!X$7:X$846,MATCH(WatchList!$B296,'All CCC'!$B$7:$B$846,0)))</f>
        <v/>
      </c>
      <c r="Y296" s="856" t="str">
        <f>IF($B296="","",INDEX('All CCC'!Y$7:Y$846,MATCH(WatchList!$B296,'All CCC'!$B$7:$B$846,0)))</f>
        <v/>
      </c>
      <c r="Z296" s="856" t="str">
        <f>IF($B296="","",INDEX('All CCC'!Z$7:Z$846,MATCH(WatchList!$B296,'All CCC'!$B$7:$B$846,0)))</f>
        <v/>
      </c>
      <c r="AA296" s="856" t="str">
        <f>IF($B296="","",INDEX('All CCC'!AA$7:AA$846,MATCH(WatchList!$B296,'All CCC'!$B$7:$B$846,0)))</f>
        <v/>
      </c>
      <c r="AB296" s="856" t="str">
        <f>IF($B296="","",INDEX('All CCC'!AB$7:AB$846,MATCH(WatchList!$B296,'All CCC'!$B$7:$B$846,0)))</f>
        <v/>
      </c>
      <c r="AC296" s="856" t="str">
        <f>IF($B296="","",INDEX('All CCC'!AC$7:AC$846,MATCH(WatchList!$B296,'All CCC'!$B$7:$B$846,0)))</f>
        <v/>
      </c>
      <c r="AD296" s="856" t="str">
        <f>IF($B296="","",INDEX('All CCC'!AD$7:AD$846,MATCH(WatchList!$B296,'All CCC'!$B$7:$B$846,0)))</f>
        <v/>
      </c>
      <c r="AE296" s="856" t="str">
        <f>IF($B296="","",INDEX('All CCC'!AE$7:AE$846,MATCH(WatchList!$B296,'All CCC'!$B$7:$B$846,0)))</f>
        <v/>
      </c>
      <c r="AF296" s="856" t="str">
        <f>IF($B296="","",INDEX('All CCC'!AF$7:AF$846,MATCH(WatchList!$B296,'All CCC'!$B$7:$B$846,0)))</f>
        <v/>
      </c>
      <c r="AG296" s="856" t="str">
        <f>IF($B296="","",INDEX('All CCC'!AG$7:AG$846,MATCH(WatchList!$B296,'All CCC'!$B$7:$B$846,0)))</f>
        <v/>
      </c>
      <c r="AH296" s="856" t="str">
        <f>IF($B296="","",INDEX('All CCC'!AH$7:AH$846,MATCH(WatchList!$B296,'All CCC'!$B$7:$B$846,0)))</f>
        <v/>
      </c>
      <c r="AI296" s="856" t="str">
        <f>IF($B296="","",INDEX('All CCC'!AI$7:AI$846,MATCH(WatchList!$B296,'All CCC'!$B$7:$B$846,0)))</f>
        <v/>
      </c>
      <c r="AJ296" s="856" t="str">
        <f>IF($B296="","",INDEX('All CCC'!AJ$7:AJ$846,MATCH(WatchList!$B296,'All CCC'!$B$7:$B$846,0)))</f>
        <v/>
      </c>
      <c r="AK296" s="856" t="str">
        <f>IF($B296="","",INDEX('All CCC'!AK$7:AK$846,MATCH(WatchList!$B296,'All CCC'!$B$7:$B$846,0)))</f>
        <v/>
      </c>
      <c r="AL296" s="856" t="str">
        <f>IF($B296="","",INDEX('All CCC'!AL$7:AL$846,MATCH(WatchList!$B296,'All CCC'!$B$7:$B$846,0)))</f>
        <v/>
      </c>
      <c r="AM296" s="856" t="str">
        <f>IF($B296="","",INDEX('All CCC'!AM$7:AM$846,MATCH(WatchList!$B296,'All CCC'!$B$7:$B$846,0)))</f>
        <v/>
      </c>
      <c r="AN296" s="856" t="str">
        <f>IF($B296="","",INDEX('All CCC'!AN$7:AN$846,MATCH(WatchList!$B296,'All CCC'!$B$7:$B$846,0)))</f>
        <v/>
      </c>
      <c r="AO296" s="856" t="str">
        <f>IF($B296="","",INDEX('All CCC'!AO$7:AO$846,MATCH(WatchList!$B296,'All CCC'!$B$7:$B$846,0)))</f>
        <v/>
      </c>
      <c r="AP296" s="856" t="str">
        <f>IF($B296="","",INDEX('All CCC'!AP$7:AP$846,MATCH(WatchList!$B296,'All CCC'!$B$7:$B$846,0)))</f>
        <v/>
      </c>
      <c r="AQ296" s="856" t="str">
        <f>IF($B296="","",INDEX('All CCC'!AQ$7:AQ$846,MATCH(WatchList!$B296,'All CCC'!$B$7:$B$846,0)))</f>
        <v/>
      </c>
      <c r="AR296" s="856" t="str">
        <f>IF($B296="","",INDEX('All CCC'!AR$7:AR$846,MATCH(WatchList!$B296,'All CCC'!$B$7:$B$846,0)))</f>
        <v/>
      </c>
      <c r="AS296" s="856" t="str">
        <f>IF($B296="","",INDEX('All CCC'!AS$7:AS$846,MATCH(WatchList!$B296,'All CCC'!$B$7:$B$846,0)))</f>
        <v/>
      </c>
      <c r="AT296" s="856" t="str">
        <f>IF($B296="","",INDEX('All CCC'!AT$7:AT$846,MATCH(WatchList!$B296,'All CCC'!$B$7:$B$846,0)))</f>
        <v/>
      </c>
      <c r="AU296" s="856" t="str">
        <f>IF($B296="","",INDEX('All CCC'!AU$7:AU$846,MATCH(WatchList!$B296,'All CCC'!$B$7:$B$846,0)))</f>
        <v/>
      </c>
      <c r="AV296" s="856" t="str">
        <f>IF($B296="","",INDEX('All CCC'!AV$7:AV$846,MATCH(WatchList!$B296,'All CCC'!$B$7:$B$846,0)))</f>
        <v/>
      </c>
      <c r="AW296" s="856" t="str">
        <f>IF($B296="","",INDEX('All CCC'!AW$7:AW$846,MATCH(WatchList!$B296,'All CCC'!$B$7:$B$846,0)))</f>
        <v/>
      </c>
      <c r="AX296" s="856" t="str">
        <f>IF($B296="","",INDEX('All CCC'!AX$7:AX$846,MATCH(WatchList!$B296,'All CCC'!$B$7:$B$846,0)))</f>
        <v/>
      </c>
      <c r="AY296" s="856" t="str">
        <f>IF($B296="","",INDEX('All CCC'!AY$7:AY$846,MATCH(WatchList!$B296,'All CCC'!$B$7:$B$846,0)))</f>
        <v/>
      </c>
      <c r="AZ296" s="856" t="str">
        <f>IF($B296="","",INDEX('All CCC'!AZ$7:AZ$846,MATCH(WatchList!$B296,'All CCC'!$B$7:$B$846,0)))</f>
        <v/>
      </c>
      <c r="BA296" s="856" t="str">
        <f>IF($B296="","",INDEX('All CCC'!BA$7:BA$846,MATCH(WatchList!$B296,'All CCC'!$B$7:$B$846,0)))</f>
        <v/>
      </c>
      <c r="BB296" s="856" t="str">
        <f>IF($B296="","",INDEX('All CCC'!BB$7:BB$846,MATCH(WatchList!$B296,'All CCC'!$B$7:$B$846,0)))</f>
        <v/>
      </c>
      <c r="BC296" s="856" t="str">
        <f>IF($B296="","",INDEX('All CCC'!BC$7:BC$846,MATCH(WatchList!$B296,'All CCC'!$B$7:$B$846,0)))</f>
        <v/>
      </c>
      <c r="BD296" s="856" t="str">
        <f>IF($B296="","",INDEX('All CCC'!BD$7:BD$846,MATCH(WatchList!$B296,'All CCC'!$B$7:$B$846,0)))</f>
        <v/>
      </c>
      <c r="BE296" s="856" t="str">
        <f>IF($B296="","",INDEX('All CCC'!BE$7:BE$846,MATCH(WatchList!$B296,'All CCC'!$B$7:$B$846,0)))</f>
        <v/>
      </c>
      <c r="BF296" s="856" t="str">
        <f>IF($B296="","",INDEX('All CCC'!BF$7:BF$846,MATCH(WatchList!$B296,'All CCC'!$B$7:$B$846,0)))</f>
        <v/>
      </c>
      <c r="BG296" s="856" t="str">
        <f>IF($B296="","",INDEX('All CCC'!BG$7:BG$846,MATCH(WatchList!$B296,'All CCC'!$B$7:$B$846,0)))</f>
        <v/>
      </c>
    </row>
    <row r="297" spans="1:59" x14ac:dyDescent="0.2">
      <c r="A297" s="550" t="str">
        <f>IF($B297="","",INDEX('All CCC'!A$7:A$846,MATCH(WatchList!$B297,'All CCC'!$B$7:$B$846,0)))</f>
        <v/>
      </c>
      <c r="B297" s="31"/>
      <c r="C297" s="856" t="str">
        <f>IF($B297="","",INDEX('All CCC'!C$7:C$846,MATCH(WatchList!$B297,'All CCC'!$B$7:$B$846,0)))</f>
        <v/>
      </c>
      <c r="D297" s="856" t="str">
        <f>IF($B297="","",INDEX('All CCC'!D$7:D$846,MATCH(WatchList!$B297,'All CCC'!$B$7:$B$846,0)))</f>
        <v/>
      </c>
      <c r="E297" s="856" t="str">
        <f>IF($B297="","",INDEX('All CCC'!E$7:E$846,MATCH(WatchList!$B297,'All CCC'!$B$7:$B$846,0)))</f>
        <v/>
      </c>
      <c r="F297" s="856" t="str">
        <f>IF($B297="","",INDEX('All CCC'!F$7:F$846,MATCH(WatchList!$B297,'All CCC'!$B$7:$B$846,0)))</f>
        <v/>
      </c>
      <c r="G297" s="856" t="str">
        <f>IF($B297="","",INDEX('All CCC'!G$7:G$846,MATCH(WatchList!$B297,'All CCC'!$B$7:$B$846,0)))</f>
        <v/>
      </c>
      <c r="H297" s="856" t="str">
        <f>IF($B297="","",INDEX('All CCC'!H$7:H$846,MATCH(WatchList!$B297,'All CCC'!$B$7:$B$846,0)))</f>
        <v/>
      </c>
      <c r="I297" s="856" t="str">
        <f>IF($B297="","",INDEX('All CCC'!I$7:I$846,MATCH(WatchList!$B297,'All CCC'!$B$7:$B$846,0)))</f>
        <v/>
      </c>
      <c r="J297" s="856" t="str">
        <f>IF($B297="","",INDEX('All CCC'!J$7:J$846,MATCH(WatchList!$B297,'All CCC'!$B$7:$B$846,0)))</f>
        <v/>
      </c>
      <c r="K297" s="856" t="str">
        <f>IF($B297="","",INDEX('All CCC'!K$7:K$846,MATCH(WatchList!$B297,'All CCC'!$B$7:$B$846,0)))</f>
        <v/>
      </c>
      <c r="L297" s="856" t="str">
        <f>IF($B297="","",INDEX('All CCC'!L$7:L$846,MATCH(WatchList!$B297,'All CCC'!$B$7:$B$846,0)))</f>
        <v/>
      </c>
      <c r="M297" s="856" t="str">
        <f>IF($B297="","",INDEX('All CCC'!M$7:M$846,MATCH(WatchList!$B297,'All CCC'!$B$7:$B$846,0)))</f>
        <v/>
      </c>
      <c r="N297" s="856" t="str">
        <f>IF($B297="","",INDEX('All CCC'!N$7:N$846,MATCH(WatchList!$B297,'All CCC'!$B$7:$B$846,0)))</f>
        <v/>
      </c>
      <c r="O297" s="856" t="str">
        <f>IF($B297="","",INDEX('All CCC'!O$7:O$846,MATCH(WatchList!$B297,'All CCC'!$B$7:$B$846,0)))</f>
        <v/>
      </c>
      <c r="P297" s="857" t="str">
        <f>IF($B297="","",INDEX('All CCC'!P$7:P$846,MATCH(WatchList!$B297,'All CCC'!$B$7:$B$846,0)))</f>
        <v/>
      </c>
      <c r="Q297" s="857" t="str">
        <f>IF($B297="","",INDEX('All CCC'!Q$7:Q$846,MATCH(WatchList!$B297,'All CCC'!$B$7:$B$846,0)))</f>
        <v/>
      </c>
      <c r="R297" s="856" t="str">
        <f>IF($B297="","",INDEX('All CCC'!R$7:R$846,MATCH(WatchList!$B297,'All CCC'!$B$7:$B$846,0)))</f>
        <v/>
      </c>
      <c r="S297" s="856" t="str">
        <f>IF($B297="","",INDEX('All CCC'!S$7:S$846,MATCH(WatchList!$B297,'All CCC'!$B$7:$B$846,0)))</f>
        <v/>
      </c>
      <c r="T297" s="856" t="str">
        <f>IF($B297="","",INDEX('All CCC'!T$7:T$846,MATCH(WatchList!$B297,'All CCC'!$B$7:$B$846,0)))</f>
        <v/>
      </c>
      <c r="U297" s="856" t="str">
        <f>IF($B297="","",INDEX('All CCC'!U$7:U$846,MATCH(WatchList!$B297,'All CCC'!$B$7:$B$846,0)))</f>
        <v/>
      </c>
      <c r="V297" s="856" t="str">
        <f>IF($B297="","",INDEX('All CCC'!V$7:V$846,MATCH(WatchList!$B297,'All CCC'!$B$7:$B$846,0)))</f>
        <v/>
      </c>
      <c r="W297" s="856" t="str">
        <f>IF($B297="","",INDEX('All CCC'!W$7:W$846,MATCH(WatchList!$B297,'All CCC'!$B$7:$B$846,0)))</f>
        <v/>
      </c>
      <c r="X297" s="856" t="str">
        <f>IF($B297="","",INDEX('All CCC'!X$7:X$846,MATCH(WatchList!$B297,'All CCC'!$B$7:$B$846,0)))</f>
        <v/>
      </c>
      <c r="Y297" s="856" t="str">
        <f>IF($B297="","",INDEX('All CCC'!Y$7:Y$846,MATCH(WatchList!$B297,'All CCC'!$B$7:$B$846,0)))</f>
        <v/>
      </c>
      <c r="Z297" s="856" t="str">
        <f>IF($B297="","",INDEX('All CCC'!Z$7:Z$846,MATCH(WatchList!$B297,'All CCC'!$B$7:$B$846,0)))</f>
        <v/>
      </c>
      <c r="AA297" s="856" t="str">
        <f>IF($B297="","",INDEX('All CCC'!AA$7:AA$846,MATCH(WatchList!$B297,'All CCC'!$B$7:$B$846,0)))</f>
        <v/>
      </c>
      <c r="AB297" s="856" t="str">
        <f>IF($B297="","",INDEX('All CCC'!AB$7:AB$846,MATCH(WatchList!$B297,'All CCC'!$B$7:$B$846,0)))</f>
        <v/>
      </c>
      <c r="AC297" s="856" t="str">
        <f>IF($B297="","",INDEX('All CCC'!AC$7:AC$846,MATCH(WatchList!$B297,'All CCC'!$B$7:$B$846,0)))</f>
        <v/>
      </c>
      <c r="AD297" s="856" t="str">
        <f>IF($B297="","",INDEX('All CCC'!AD$7:AD$846,MATCH(WatchList!$B297,'All CCC'!$B$7:$B$846,0)))</f>
        <v/>
      </c>
      <c r="AE297" s="856" t="str">
        <f>IF($B297="","",INDEX('All CCC'!AE$7:AE$846,MATCH(WatchList!$B297,'All CCC'!$B$7:$B$846,0)))</f>
        <v/>
      </c>
      <c r="AF297" s="856" t="str">
        <f>IF($B297="","",INDEX('All CCC'!AF$7:AF$846,MATCH(WatchList!$B297,'All CCC'!$B$7:$B$846,0)))</f>
        <v/>
      </c>
      <c r="AG297" s="856" t="str">
        <f>IF($B297="","",INDEX('All CCC'!AG$7:AG$846,MATCH(WatchList!$B297,'All CCC'!$B$7:$B$846,0)))</f>
        <v/>
      </c>
      <c r="AH297" s="856" t="str">
        <f>IF($B297="","",INDEX('All CCC'!AH$7:AH$846,MATCH(WatchList!$B297,'All CCC'!$B$7:$B$846,0)))</f>
        <v/>
      </c>
      <c r="AI297" s="856" t="str">
        <f>IF($B297="","",INDEX('All CCC'!AI$7:AI$846,MATCH(WatchList!$B297,'All CCC'!$B$7:$B$846,0)))</f>
        <v/>
      </c>
      <c r="AJ297" s="856" t="str">
        <f>IF($B297="","",INDEX('All CCC'!AJ$7:AJ$846,MATCH(WatchList!$B297,'All CCC'!$B$7:$B$846,0)))</f>
        <v/>
      </c>
      <c r="AK297" s="856" t="str">
        <f>IF($B297="","",INDEX('All CCC'!AK$7:AK$846,MATCH(WatchList!$B297,'All CCC'!$B$7:$B$846,0)))</f>
        <v/>
      </c>
      <c r="AL297" s="856" t="str">
        <f>IF($B297="","",INDEX('All CCC'!AL$7:AL$846,MATCH(WatchList!$B297,'All CCC'!$B$7:$B$846,0)))</f>
        <v/>
      </c>
      <c r="AM297" s="856" t="str">
        <f>IF($B297="","",INDEX('All CCC'!AM$7:AM$846,MATCH(WatchList!$B297,'All CCC'!$B$7:$B$846,0)))</f>
        <v/>
      </c>
      <c r="AN297" s="856" t="str">
        <f>IF($B297="","",INDEX('All CCC'!AN$7:AN$846,MATCH(WatchList!$B297,'All CCC'!$B$7:$B$846,0)))</f>
        <v/>
      </c>
      <c r="AO297" s="856" t="str">
        <f>IF($B297="","",INDEX('All CCC'!AO$7:AO$846,MATCH(WatchList!$B297,'All CCC'!$B$7:$B$846,0)))</f>
        <v/>
      </c>
      <c r="AP297" s="856" t="str">
        <f>IF($B297="","",INDEX('All CCC'!AP$7:AP$846,MATCH(WatchList!$B297,'All CCC'!$B$7:$B$846,0)))</f>
        <v/>
      </c>
      <c r="AQ297" s="856" t="str">
        <f>IF($B297="","",INDEX('All CCC'!AQ$7:AQ$846,MATCH(WatchList!$B297,'All CCC'!$B$7:$B$846,0)))</f>
        <v/>
      </c>
      <c r="AR297" s="856" t="str">
        <f>IF($B297="","",INDEX('All CCC'!AR$7:AR$846,MATCH(WatchList!$B297,'All CCC'!$B$7:$B$846,0)))</f>
        <v/>
      </c>
      <c r="AS297" s="856" t="str">
        <f>IF($B297="","",INDEX('All CCC'!AS$7:AS$846,MATCH(WatchList!$B297,'All CCC'!$B$7:$B$846,0)))</f>
        <v/>
      </c>
      <c r="AT297" s="856" t="str">
        <f>IF($B297="","",INDEX('All CCC'!AT$7:AT$846,MATCH(WatchList!$B297,'All CCC'!$B$7:$B$846,0)))</f>
        <v/>
      </c>
      <c r="AU297" s="856" t="str">
        <f>IF($B297="","",INDEX('All CCC'!AU$7:AU$846,MATCH(WatchList!$B297,'All CCC'!$B$7:$B$846,0)))</f>
        <v/>
      </c>
      <c r="AV297" s="856" t="str">
        <f>IF($B297="","",INDEX('All CCC'!AV$7:AV$846,MATCH(WatchList!$B297,'All CCC'!$B$7:$B$846,0)))</f>
        <v/>
      </c>
      <c r="AW297" s="856" t="str">
        <f>IF($B297="","",INDEX('All CCC'!AW$7:AW$846,MATCH(WatchList!$B297,'All CCC'!$B$7:$B$846,0)))</f>
        <v/>
      </c>
      <c r="AX297" s="856" t="str">
        <f>IF($B297="","",INDEX('All CCC'!AX$7:AX$846,MATCH(WatchList!$B297,'All CCC'!$B$7:$B$846,0)))</f>
        <v/>
      </c>
      <c r="AY297" s="856" t="str">
        <f>IF($B297="","",INDEX('All CCC'!AY$7:AY$846,MATCH(WatchList!$B297,'All CCC'!$B$7:$B$846,0)))</f>
        <v/>
      </c>
      <c r="AZ297" s="856" t="str">
        <f>IF($B297="","",INDEX('All CCC'!AZ$7:AZ$846,MATCH(WatchList!$B297,'All CCC'!$B$7:$B$846,0)))</f>
        <v/>
      </c>
      <c r="BA297" s="856" t="str">
        <f>IF($B297="","",INDEX('All CCC'!BA$7:BA$846,MATCH(WatchList!$B297,'All CCC'!$B$7:$B$846,0)))</f>
        <v/>
      </c>
      <c r="BB297" s="856" t="str">
        <f>IF($B297="","",INDEX('All CCC'!BB$7:BB$846,MATCH(WatchList!$B297,'All CCC'!$B$7:$B$846,0)))</f>
        <v/>
      </c>
      <c r="BC297" s="856" t="str">
        <f>IF($B297="","",INDEX('All CCC'!BC$7:BC$846,MATCH(WatchList!$B297,'All CCC'!$B$7:$B$846,0)))</f>
        <v/>
      </c>
      <c r="BD297" s="856" t="str">
        <f>IF($B297="","",INDEX('All CCC'!BD$7:BD$846,MATCH(WatchList!$B297,'All CCC'!$B$7:$B$846,0)))</f>
        <v/>
      </c>
      <c r="BE297" s="856" t="str">
        <f>IF($B297="","",INDEX('All CCC'!BE$7:BE$846,MATCH(WatchList!$B297,'All CCC'!$B$7:$B$846,0)))</f>
        <v/>
      </c>
      <c r="BF297" s="856" t="str">
        <f>IF($B297="","",INDEX('All CCC'!BF$7:BF$846,MATCH(WatchList!$B297,'All CCC'!$B$7:$B$846,0)))</f>
        <v/>
      </c>
      <c r="BG297" s="856" t="str">
        <f>IF($B297="","",INDEX('All CCC'!BG$7:BG$846,MATCH(WatchList!$B297,'All CCC'!$B$7:$B$846,0)))</f>
        <v/>
      </c>
    </row>
    <row r="298" spans="1:59" x14ac:dyDescent="0.2">
      <c r="A298" s="550" t="str">
        <f>IF($B298="","",INDEX('All CCC'!A$7:A$846,MATCH(WatchList!$B298,'All CCC'!$B$7:$B$846,0)))</f>
        <v/>
      </c>
      <c r="B298" s="31"/>
      <c r="C298" s="856" t="str">
        <f>IF($B298="","",INDEX('All CCC'!C$7:C$846,MATCH(WatchList!$B298,'All CCC'!$B$7:$B$846,0)))</f>
        <v/>
      </c>
      <c r="D298" s="856" t="str">
        <f>IF($B298="","",INDEX('All CCC'!D$7:D$846,MATCH(WatchList!$B298,'All CCC'!$B$7:$B$846,0)))</f>
        <v/>
      </c>
      <c r="E298" s="856" t="str">
        <f>IF($B298="","",INDEX('All CCC'!E$7:E$846,MATCH(WatchList!$B298,'All CCC'!$B$7:$B$846,0)))</f>
        <v/>
      </c>
      <c r="F298" s="856" t="str">
        <f>IF($B298="","",INDEX('All CCC'!F$7:F$846,MATCH(WatchList!$B298,'All CCC'!$B$7:$B$846,0)))</f>
        <v/>
      </c>
      <c r="G298" s="856" t="str">
        <f>IF($B298="","",INDEX('All CCC'!G$7:G$846,MATCH(WatchList!$B298,'All CCC'!$B$7:$B$846,0)))</f>
        <v/>
      </c>
      <c r="H298" s="856" t="str">
        <f>IF($B298="","",INDEX('All CCC'!H$7:H$846,MATCH(WatchList!$B298,'All CCC'!$B$7:$B$846,0)))</f>
        <v/>
      </c>
      <c r="I298" s="856" t="str">
        <f>IF($B298="","",INDEX('All CCC'!I$7:I$846,MATCH(WatchList!$B298,'All CCC'!$B$7:$B$846,0)))</f>
        <v/>
      </c>
      <c r="J298" s="856" t="str">
        <f>IF($B298="","",INDEX('All CCC'!J$7:J$846,MATCH(WatchList!$B298,'All CCC'!$B$7:$B$846,0)))</f>
        <v/>
      </c>
      <c r="K298" s="856" t="str">
        <f>IF($B298="","",INDEX('All CCC'!K$7:K$846,MATCH(WatchList!$B298,'All CCC'!$B$7:$B$846,0)))</f>
        <v/>
      </c>
      <c r="L298" s="856" t="str">
        <f>IF($B298="","",INDEX('All CCC'!L$7:L$846,MATCH(WatchList!$B298,'All CCC'!$B$7:$B$846,0)))</f>
        <v/>
      </c>
      <c r="M298" s="856" t="str">
        <f>IF($B298="","",INDEX('All CCC'!M$7:M$846,MATCH(WatchList!$B298,'All CCC'!$B$7:$B$846,0)))</f>
        <v/>
      </c>
      <c r="N298" s="856" t="str">
        <f>IF($B298="","",INDEX('All CCC'!N$7:N$846,MATCH(WatchList!$B298,'All CCC'!$B$7:$B$846,0)))</f>
        <v/>
      </c>
      <c r="O298" s="856" t="str">
        <f>IF($B298="","",INDEX('All CCC'!O$7:O$846,MATCH(WatchList!$B298,'All CCC'!$B$7:$B$846,0)))</f>
        <v/>
      </c>
      <c r="P298" s="857" t="str">
        <f>IF($B298="","",INDEX('All CCC'!P$7:P$846,MATCH(WatchList!$B298,'All CCC'!$B$7:$B$846,0)))</f>
        <v/>
      </c>
      <c r="Q298" s="857" t="str">
        <f>IF($B298="","",INDEX('All CCC'!Q$7:Q$846,MATCH(WatchList!$B298,'All CCC'!$B$7:$B$846,0)))</f>
        <v/>
      </c>
      <c r="R298" s="856" t="str">
        <f>IF($B298="","",INDEX('All CCC'!R$7:R$846,MATCH(WatchList!$B298,'All CCC'!$B$7:$B$846,0)))</f>
        <v/>
      </c>
      <c r="S298" s="856" t="str">
        <f>IF($B298="","",INDEX('All CCC'!S$7:S$846,MATCH(WatchList!$B298,'All CCC'!$B$7:$B$846,0)))</f>
        <v/>
      </c>
      <c r="T298" s="856" t="str">
        <f>IF($B298="","",INDEX('All CCC'!T$7:T$846,MATCH(WatchList!$B298,'All CCC'!$B$7:$B$846,0)))</f>
        <v/>
      </c>
      <c r="U298" s="856" t="str">
        <f>IF($B298="","",INDEX('All CCC'!U$7:U$846,MATCH(WatchList!$B298,'All CCC'!$B$7:$B$846,0)))</f>
        <v/>
      </c>
      <c r="V298" s="856" t="str">
        <f>IF($B298="","",INDEX('All CCC'!V$7:V$846,MATCH(WatchList!$B298,'All CCC'!$B$7:$B$846,0)))</f>
        <v/>
      </c>
      <c r="W298" s="856" t="str">
        <f>IF($B298="","",INDEX('All CCC'!W$7:W$846,MATCH(WatchList!$B298,'All CCC'!$B$7:$B$846,0)))</f>
        <v/>
      </c>
      <c r="X298" s="856" t="str">
        <f>IF($B298="","",INDEX('All CCC'!X$7:X$846,MATCH(WatchList!$B298,'All CCC'!$B$7:$B$846,0)))</f>
        <v/>
      </c>
      <c r="Y298" s="856" t="str">
        <f>IF($B298="","",INDEX('All CCC'!Y$7:Y$846,MATCH(WatchList!$B298,'All CCC'!$B$7:$B$846,0)))</f>
        <v/>
      </c>
      <c r="Z298" s="856" t="str">
        <f>IF($B298="","",INDEX('All CCC'!Z$7:Z$846,MATCH(WatchList!$B298,'All CCC'!$B$7:$B$846,0)))</f>
        <v/>
      </c>
      <c r="AA298" s="856" t="str">
        <f>IF($B298="","",INDEX('All CCC'!AA$7:AA$846,MATCH(WatchList!$B298,'All CCC'!$B$7:$B$846,0)))</f>
        <v/>
      </c>
      <c r="AB298" s="856" t="str">
        <f>IF($B298="","",INDEX('All CCC'!AB$7:AB$846,MATCH(WatchList!$B298,'All CCC'!$B$7:$B$846,0)))</f>
        <v/>
      </c>
      <c r="AC298" s="856" t="str">
        <f>IF($B298="","",INDEX('All CCC'!AC$7:AC$846,MATCH(WatchList!$B298,'All CCC'!$B$7:$B$846,0)))</f>
        <v/>
      </c>
      <c r="AD298" s="856" t="str">
        <f>IF($B298="","",INDEX('All CCC'!AD$7:AD$846,MATCH(WatchList!$B298,'All CCC'!$B$7:$B$846,0)))</f>
        <v/>
      </c>
      <c r="AE298" s="856" t="str">
        <f>IF($B298="","",INDEX('All CCC'!AE$7:AE$846,MATCH(WatchList!$B298,'All CCC'!$B$7:$B$846,0)))</f>
        <v/>
      </c>
      <c r="AF298" s="856" t="str">
        <f>IF($B298="","",INDEX('All CCC'!AF$7:AF$846,MATCH(WatchList!$B298,'All CCC'!$B$7:$B$846,0)))</f>
        <v/>
      </c>
      <c r="AG298" s="856" t="str">
        <f>IF($B298="","",INDEX('All CCC'!AG$7:AG$846,MATCH(WatchList!$B298,'All CCC'!$B$7:$B$846,0)))</f>
        <v/>
      </c>
      <c r="AH298" s="856" t="str">
        <f>IF($B298="","",INDEX('All CCC'!AH$7:AH$846,MATCH(WatchList!$B298,'All CCC'!$B$7:$B$846,0)))</f>
        <v/>
      </c>
      <c r="AI298" s="856" t="str">
        <f>IF($B298="","",INDEX('All CCC'!AI$7:AI$846,MATCH(WatchList!$B298,'All CCC'!$B$7:$B$846,0)))</f>
        <v/>
      </c>
      <c r="AJ298" s="856" t="str">
        <f>IF($B298="","",INDEX('All CCC'!AJ$7:AJ$846,MATCH(WatchList!$B298,'All CCC'!$B$7:$B$846,0)))</f>
        <v/>
      </c>
      <c r="AK298" s="856" t="str">
        <f>IF($B298="","",INDEX('All CCC'!AK$7:AK$846,MATCH(WatchList!$B298,'All CCC'!$B$7:$B$846,0)))</f>
        <v/>
      </c>
      <c r="AL298" s="856" t="str">
        <f>IF($B298="","",INDEX('All CCC'!AL$7:AL$846,MATCH(WatchList!$B298,'All CCC'!$B$7:$B$846,0)))</f>
        <v/>
      </c>
      <c r="AM298" s="856" t="str">
        <f>IF($B298="","",INDEX('All CCC'!AM$7:AM$846,MATCH(WatchList!$B298,'All CCC'!$B$7:$B$846,0)))</f>
        <v/>
      </c>
      <c r="AN298" s="856" t="str">
        <f>IF($B298="","",INDEX('All CCC'!AN$7:AN$846,MATCH(WatchList!$B298,'All CCC'!$B$7:$B$846,0)))</f>
        <v/>
      </c>
      <c r="AO298" s="856" t="str">
        <f>IF($B298="","",INDEX('All CCC'!AO$7:AO$846,MATCH(WatchList!$B298,'All CCC'!$B$7:$B$846,0)))</f>
        <v/>
      </c>
      <c r="AP298" s="856" t="str">
        <f>IF($B298="","",INDEX('All CCC'!AP$7:AP$846,MATCH(WatchList!$B298,'All CCC'!$B$7:$B$846,0)))</f>
        <v/>
      </c>
      <c r="AQ298" s="856" t="str">
        <f>IF($B298="","",INDEX('All CCC'!AQ$7:AQ$846,MATCH(WatchList!$B298,'All CCC'!$B$7:$B$846,0)))</f>
        <v/>
      </c>
      <c r="AR298" s="856" t="str">
        <f>IF($B298="","",INDEX('All CCC'!AR$7:AR$846,MATCH(WatchList!$B298,'All CCC'!$B$7:$B$846,0)))</f>
        <v/>
      </c>
      <c r="AS298" s="856" t="str">
        <f>IF($B298="","",INDEX('All CCC'!AS$7:AS$846,MATCH(WatchList!$B298,'All CCC'!$B$7:$B$846,0)))</f>
        <v/>
      </c>
      <c r="AT298" s="856" t="str">
        <f>IF($B298="","",INDEX('All CCC'!AT$7:AT$846,MATCH(WatchList!$B298,'All CCC'!$B$7:$B$846,0)))</f>
        <v/>
      </c>
      <c r="AU298" s="856" t="str">
        <f>IF($B298="","",INDEX('All CCC'!AU$7:AU$846,MATCH(WatchList!$B298,'All CCC'!$B$7:$B$846,0)))</f>
        <v/>
      </c>
      <c r="AV298" s="856" t="str">
        <f>IF($B298="","",INDEX('All CCC'!AV$7:AV$846,MATCH(WatchList!$B298,'All CCC'!$B$7:$B$846,0)))</f>
        <v/>
      </c>
      <c r="AW298" s="856" t="str">
        <f>IF($B298="","",INDEX('All CCC'!AW$7:AW$846,MATCH(WatchList!$B298,'All CCC'!$B$7:$B$846,0)))</f>
        <v/>
      </c>
      <c r="AX298" s="856" t="str">
        <f>IF($B298="","",INDEX('All CCC'!AX$7:AX$846,MATCH(WatchList!$B298,'All CCC'!$B$7:$B$846,0)))</f>
        <v/>
      </c>
      <c r="AY298" s="856" t="str">
        <f>IF($B298="","",INDEX('All CCC'!AY$7:AY$846,MATCH(WatchList!$B298,'All CCC'!$B$7:$B$846,0)))</f>
        <v/>
      </c>
      <c r="AZ298" s="856" t="str">
        <f>IF($B298="","",INDEX('All CCC'!AZ$7:AZ$846,MATCH(WatchList!$B298,'All CCC'!$B$7:$B$846,0)))</f>
        <v/>
      </c>
      <c r="BA298" s="856" t="str">
        <f>IF($B298="","",INDEX('All CCC'!BA$7:BA$846,MATCH(WatchList!$B298,'All CCC'!$B$7:$B$846,0)))</f>
        <v/>
      </c>
      <c r="BB298" s="856" t="str">
        <f>IF($B298="","",INDEX('All CCC'!BB$7:BB$846,MATCH(WatchList!$B298,'All CCC'!$B$7:$B$846,0)))</f>
        <v/>
      </c>
      <c r="BC298" s="856" t="str">
        <f>IF($B298="","",INDEX('All CCC'!BC$7:BC$846,MATCH(WatchList!$B298,'All CCC'!$B$7:$B$846,0)))</f>
        <v/>
      </c>
      <c r="BD298" s="856" t="str">
        <f>IF($B298="","",INDEX('All CCC'!BD$7:BD$846,MATCH(WatchList!$B298,'All CCC'!$B$7:$B$846,0)))</f>
        <v/>
      </c>
      <c r="BE298" s="856" t="str">
        <f>IF($B298="","",INDEX('All CCC'!BE$7:BE$846,MATCH(WatchList!$B298,'All CCC'!$B$7:$B$846,0)))</f>
        <v/>
      </c>
      <c r="BF298" s="856" t="str">
        <f>IF($B298="","",INDEX('All CCC'!BF$7:BF$846,MATCH(WatchList!$B298,'All CCC'!$B$7:$B$846,0)))</f>
        <v/>
      </c>
      <c r="BG298" s="856" t="str">
        <f>IF($B298="","",INDEX('All CCC'!BG$7:BG$846,MATCH(WatchList!$B298,'All CCC'!$B$7:$B$846,0)))</f>
        <v/>
      </c>
    </row>
    <row r="299" spans="1:59" x14ac:dyDescent="0.2">
      <c r="A299" s="550" t="str">
        <f>IF($B299="","",INDEX('All CCC'!A$7:A$846,MATCH(WatchList!$B299,'All CCC'!$B$7:$B$846,0)))</f>
        <v/>
      </c>
      <c r="B299" s="31"/>
      <c r="C299" s="856" t="str">
        <f>IF($B299="","",INDEX('All CCC'!C$7:C$846,MATCH(WatchList!$B299,'All CCC'!$B$7:$B$846,0)))</f>
        <v/>
      </c>
      <c r="D299" s="856" t="str">
        <f>IF($B299="","",INDEX('All CCC'!D$7:D$846,MATCH(WatchList!$B299,'All CCC'!$B$7:$B$846,0)))</f>
        <v/>
      </c>
      <c r="E299" s="856" t="str">
        <f>IF($B299="","",INDEX('All CCC'!E$7:E$846,MATCH(WatchList!$B299,'All CCC'!$B$7:$B$846,0)))</f>
        <v/>
      </c>
      <c r="F299" s="856" t="str">
        <f>IF($B299="","",INDEX('All CCC'!F$7:F$846,MATCH(WatchList!$B299,'All CCC'!$B$7:$B$846,0)))</f>
        <v/>
      </c>
      <c r="G299" s="856" t="str">
        <f>IF($B299="","",INDEX('All CCC'!G$7:G$846,MATCH(WatchList!$B299,'All CCC'!$B$7:$B$846,0)))</f>
        <v/>
      </c>
      <c r="H299" s="856" t="str">
        <f>IF($B299="","",INDEX('All CCC'!H$7:H$846,MATCH(WatchList!$B299,'All CCC'!$B$7:$B$846,0)))</f>
        <v/>
      </c>
      <c r="I299" s="856" t="str">
        <f>IF($B299="","",INDEX('All CCC'!I$7:I$846,MATCH(WatchList!$B299,'All CCC'!$B$7:$B$846,0)))</f>
        <v/>
      </c>
      <c r="J299" s="856" t="str">
        <f>IF($B299="","",INDEX('All CCC'!J$7:J$846,MATCH(WatchList!$B299,'All CCC'!$B$7:$B$846,0)))</f>
        <v/>
      </c>
      <c r="K299" s="856" t="str">
        <f>IF($B299="","",INDEX('All CCC'!K$7:K$846,MATCH(WatchList!$B299,'All CCC'!$B$7:$B$846,0)))</f>
        <v/>
      </c>
      <c r="L299" s="856" t="str">
        <f>IF($B299="","",INDEX('All CCC'!L$7:L$846,MATCH(WatchList!$B299,'All CCC'!$B$7:$B$846,0)))</f>
        <v/>
      </c>
      <c r="M299" s="856" t="str">
        <f>IF($B299="","",INDEX('All CCC'!M$7:M$846,MATCH(WatchList!$B299,'All CCC'!$B$7:$B$846,0)))</f>
        <v/>
      </c>
      <c r="N299" s="856" t="str">
        <f>IF($B299="","",INDEX('All CCC'!N$7:N$846,MATCH(WatchList!$B299,'All CCC'!$B$7:$B$846,0)))</f>
        <v/>
      </c>
      <c r="O299" s="856" t="str">
        <f>IF($B299="","",INDEX('All CCC'!O$7:O$846,MATCH(WatchList!$B299,'All CCC'!$B$7:$B$846,0)))</f>
        <v/>
      </c>
      <c r="P299" s="857" t="str">
        <f>IF($B299="","",INDEX('All CCC'!P$7:P$846,MATCH(WatchList!$B299,'All CCC'!$B$7:$B$846,0)))</f>
        <v/>
      </c>
      <c r="Q299" s="857" t="str">
        <f>IF($B299="","",INDEX('All CCC'!Q$7:Q$846,MATCH(WatchList!$B299,'All CCC'!$B$7:$B$846,0)))</f>
        <v/>
      </c>
      <c r="R299" s="856" t="str">
        <f>IF($B299="","",INDEX('All CCC'!R$7:R$846,MATCH(WatchList!$B299,'All CCC'!$B$7:$B$846,0)))</f>
        <v/>
      </c>
      <c r="S299" s="856" t="str">
        <f>IF($B299="","",INDEX('All CCC'!S$7:S$846,MATCH(WatchList!$B299,'All CCC'!$B$7:$B$846,0)))</f>
        <v/>
      </c>
      <c r="T299" s="856" t="str">
        <f>IF($B299="","",INDEX('All CCC'!T$7:T$846,MATCH(WatchList!$B299,'All CCC'!$B$7:$B$846,0)))</f>
        <v/>
      </c>
      <c r="U299" s="856" t="str">
        <f>IF($B299="","",INDEX('All CCC'!U$7:U$846,MATCH(WatchList!$B299,'All CCC'!$B$7:$B$846,0)))</f>
        <v/>
      </c>
      <c r="V299" s="856" t="str">
        <f>IF($B299="","",INDEX('All CCC'!V$7:V$846,MATCH(WatchList!$B299,'All CCC'!$B$7:$B$846,0)))</f>
        <v/>
      </c>
      <c r="W299" s="856" t="str">
        <f>IF($B299="","",INDEX('All CCC'!W$7:W$846,MATCH(WatchList!$B299,'All CCC'!$B$7:$B$846,0)))</f>
        <v/>
      </c>
      <c r="X299" s="856" t="str">
        <f>IF($B299="","",INDEX('All CCC'!X$7:X$846,MATCH(WatchList!$B299,'All CCC'!$B$7:$B$846,0)))</f>
        <v/>
      </c>
      <c r="Y299" s="856" t="str">
        <f>IF($B299="","",INDEX('All CCC'!Y$7:Y$846,MATCH(WatchList!$B299,'All CCC'!$B$7:$B$846,0)))</f>
        <v/>
      </c>
      <c r="Z299" s="856" t="str">
        <f>IF($B299="","",INDEX('All CCC'!Z$7:Z$846,MATCH(WatchList!$B299,'All CCC'!$B$7:$B$846,0)))</f>
        <v/>
      </c>
      <c r="AA299" s="856" t="str">
        <f>IF($B299="","",INDEX('All CCC'!AA$7:AA$846,MATCH(WatchList!$B299,'All CCC'!$B$7:$B$846,0)))</f>
        <v/>
      </c>
      <c r="AB299" s="856" t="str">
        <f>IF($B299="","",INDEX('All CCC'!AB$7:AB$846,MATCH(WatchList!$B299,'All CCC'!$B$7:$B$846,0)))</f>
        <v/>
      </c>
      <c r="AC299" s="856" t="str">
        <f>IF($B299="","",INDEX('All CCC'!AC$7:AC$846,MATCH(WatchList!$B299,'All CCC'!$B$7:$B$846,0)))</f>
        <v/>
      </c>
      <c r="AD299" s="856" t="str">
        <f>IF($B299="","",INDEX('All CCC'!AD$7:AD$846,MATCH(WatchList!$B299,'All CCC'!$B$7:$B$846,0)))</f>
        <v/>
      </c>
      <c r="AE299" s="856" t="str">
        <f>IF($B299="","",INDEX('All CCC'!AE$7:AE$846,MATCH(WatchList!$B299,'All CCC'!$B$7:$B$846,0)))</f>
        <v/>
      </c>
      <c r="AF299" s="856" t="str">
        <f>IF($B299="","",INDEX('All CCC'!AF$7:AF$846,MATCH(WatchList!$B299,'All CCC'!$B$7:$B$846,0)))</f>
        <v/>
      </c>
      <c r="AG299" s="856" t="str">
        <f>IF($B299="","",INDEX('All CCC'!AG$7:AG$846,MATCH(WatchList!$B299,'All CCC'!$B$7:$B$846,0)))</f>
        <v/>
      </c>
      <c r="AH299" s="856" t="str">
        <f>IF($B299="","",INDEX('All CCC'!AH$7:AH$846,MATCH(WatchList!$B299,'All CCC'!$B$7:$B$846,0)))</f>
        <v/>
      </c>
      <c r="AI299" s="856" t="str">
        <f>IF($B299="","",INDEX('All CCC'!AI$7:AI$846,MATCH(WatchList!$B299,'All CCC'!$B$7:$B$846,0)))</f>
        <v/>
      </c>
      <c r="AJ299" s="856" t="str">
        <f>IF($B299="","",INDEX('All CCC'!AJ$7:AJ$846,MATCH(WatchList!$B299,'All CCC'!$B$7:$B$846,0)))</f>
        <v/>
      </c>
      <c r="AK299" s="856" t="str">
        <f>IF($B299="","",INDEX('All CCC'!AK$7:AK$846,MATCH(WatchList!$B299,'All CCC'!$B$7:$B$846,0)))</f>
        <v/>
      </c>
      <c r="AL299" s="856" t="str">
        <f>IF($B299="","",INDEX('All CCC'!AL$7:AL$846,MATCH(WatchList!$B299,'All CCC'!$B$7:$B$846,0)))</f>
        <v/>
      </c>
      <c r="AM299" s="856" t="str">
        <f>IF($B299="","",INDEX('All CCC'!AM$7:AM$846,MATCH(WatchList!$B299,'All CCC'!$B$7:$B$846,0)))</f>
        <v/>
      </c>
      <c r="AN299" s="856" t="str">
        <f>IF($B299="","",INDEX('All CCC'!AN$7:AN$846,MATCH(WatchList!$B299,'All CCC'!$B$7:$B$846,0)))</f>
        <v/>
      </c>
      <c r="AO299" s="856" t="str">
        <f>IF($B299="","",INDEX('All CCC'!AO$7:AO$846,MATCH(WatchList!$B299,'All CCC'!$B$7:$B$846,0)))</f>
        <v/>
      </c>
      <c r="AP299" s="856" t="str">
        <f>IF($B299="","",INDEX('All CCC'!AP$7:AP$846,MATCH(WatchList!$B299,'All CCC'!$B$7:$B$846,0)))</f>
        <v/>
      </c>
      <c r="AQ299" s="856" t="str">
        <f>IF($B299="","",INDEX('All CCC'!AQ$7:AQ$846,MATCH(WatchList!$B299,'All CCC'!$B$7:$B$846,0)))</f>
        <v/>
      </c>
      <c r="AR299" s="856" t="str">
        <f>IF($B299="","",INDEX('All CCC'!AR$7:AR$846,MATCH(WatchList!$B299,'All CCC'!$B$7:$B$846,0)))</f>
        <v/>
      </c>
      <c r="AS299" s="856" t="str">
        <f>IF($B299="","",INDEX('All CCC'!AS$7:AS$846,MATCH(WatchList!$B299,'All CCC'!$B$7:$B$846,0)))</f>
        <v/>
      </c>
      <c r="AT299" s="856" t="str">
        <f>IF($B299="","",INDEX('All CCC'!AT$7:AT$846,MATCH(WatchList!$B299,'All CCC'!$B$7:$B$846,0)))</f>
        <v/>
      </c>
      <c r="AU299" s="856" t="str">
        <f>IF($B299="","",INDEX('All CCC'!AU$7:AU$846,MATCH(WatchList!$B299,'All CCC'!$B$7:$B$846,0)))</f>
        <v/>
      </c>
      <c r="AV299" s="856" t="str">
        <f>IF($B299="","",INDEX('All CCC'!AV$7:AV$846,MATCH(WatchList!$B299,'All CCC'!$B$7:$B$846,0)))</f>
        <v/>
      </c>
      <c r="AW299" s="856" t="str">
        <f>IF($B299="","",INDEX('All CCC'!AW$7:AW$846,MATCH(WatchList!$B299,'All CCC'!$B$7:$B$846,0)))</f>
        <v/>
      </c>
      <c r="AX299" s="856" t="str">
        <f>IF($B299="","",INDEX('All CCC'!AX$7:AX$846,MATCH(WatchList!$B299,'All CCC'!$B$7:$B$846,0)))</f>
        <v/>
      </c>
      <c r="AY299" s="856" t="str">
        <f>IF($B299="","",INDEX('All CCC'!AY$7:AY$846,MATCH(WatchList!$B299,'All CCC'!$B$7:$B$846,0)))</f>
        <v/>
      </c>
      <c r="AZ299" s="856" t="str">
        <f>IF($B299="","",INDEX('All CCC'!AZ$7:AZ$846,MATCH(WatchList!$B299,'All CCC'!$B$7:$B$846,0)))</f>
        <v/>
      </c>
      <c r="BA299" s="856" t="str">
        <f>IF($B299="","",INDEX('All CCC'!BA$7:BA$846,MATCH(WatchList!$B299,'All CCC'!$B$7:$B$846,0)))</f>
        <v/>
      </c>
      <c r="BB299" s="856" t="str">
        <f>IF($B299="","",INDEX('All CCC'!BB$7:BB$846,MATCH(WatchList!$B299,'All CCC'!$B$7:$B$846,0)))</f>
        <v/>
      </c>
      <c r="BC299" s="856" t="str">
        <f>IF($B299="","",INDEX('All CCC'!BC$7:BC$846,MATCH(WatchList!$B299,'All CCC'!$B$7:$B$846,0)))</f>
        <v/>
      </c>
      <c r="BD299" s="856" t="str">
        <f>IF($B299="","",INDEX('All CCC'!BD$7:BD$846,MATCH(WatchList!$B299,'All CCC'!$B$7:$B$846,0)))</f>
        <v/>
      </c>
      <c r="BE299" s="856" t="str">
        <f>IF($B299="","",INDEX('All CCC'!BE$7:BE$846,MATCH(WatchList!$B299,'All CCC'!$B$7:$B$846,0)))</f>
        <v/>
      </c>
      <c r="BF299" s="856" t="str">
        <f>IF($B299="","",INDEX('All CCC'!BF$7:BF$846,MATCH(WatchList!$B299,'All CCC'!$B$7:$B$846,0)))</f>
        <v/>
      </c>
      <c r="BG299" s="856" t="str">
        <f>IF($B299="","",INDEX('All CCC'!BG$7:BG$846,MATCH(WatchList!$B299,'All CCC'!$B$7:$B$846,0)))</f>
        <v/>
      </c>
    </row>
    <row r="300" spans="1:59" x14ac:dyDescent="0.2">
      <c r="A300" s="550" t="str">
        <f>IF($B300="","",INDEX('All CCC'!A$7:A$846,MATCH(WatchList!$B300,'All CCC'!$B$7:$B$846,0)))</f>
        <v/>
      </c>
      <c r="B300" s="31"/>
      <c r="C300" s="856" t="str">
        <f>IF($B300="","",INDEX('All CCC'!C$7:C$846,MATCH(WatchList!$B300,'All CCC'!$B$7:$B$846,0)))</f>
        <v/>
      </c>
      <c r="D300" s="856" t="str">
        <f>IF($B300="","",INDEX('All CCC'!D$7:D$846,MATCH(WatchList!$B300,'All CCC'!$B$7:$B$846,0)))</f>
        <v/>
      </c>
      <c r="E300" s="856" t="str">
        <f>IF($B300="","",INDEX('All CCC'!E$7:E$846,MATCH(WatchList!$B300,'All CCC'!$B$7:$B$846,0)))</f>
        <v/>
      </c>
      <c r="F300" s="856" t="str">
        <f>IF($B300="","",INDEX('All CCC'!F$7:F$846,MATCH(WatchList!$B300,'All CCC'!$B$7:$B$846,0)))</f>
        <v/>
      </c>
      <c r="G300" s="856" t="str">
        <f>IF($B300="","",INDEX('All CCC'!G$7:G$846,MATCH(WatchList!$B300,'All CCC'!$B$7:$B$846,0)))</f>
        <v/>
      </c>
      <c r="H300" s="856" t="str">
        <f>IF($B300="","",INDEX('All CCC'!H$7:H$846,MATCH(WatchList!$B300,'All CCC'!$B$7:$B$846,0)))</f>
        <v/>
      </c>
      <c r="I300" s="856" t="str">
        <f>IF($B300="","",INDEX('All CCC'!I$7:I$846,MATCH(WatchList!$B300,'All CCC'!$B$7:$B$846,0)))</f>
        <v/>
      </c>
      <c r="J300" s="856" t="str">
        <f>IF($B300="","",INDEX('All CCC'!J$7:J$846,MATCH(WatchList!$B300,'All CCC'!$B$7:$B$846,0)))</f>
        <v/>
      </c>
      <c r="K300" s="856" t="str">
        <f>IF($B300="","",INDEX('All CCC'!K$7:K$846,MATCH(WatchList!$B300,'All CCC'!$B$7:$B$846,0)))</f>
        <v/>
      </c>
      <c r="L300" s="856" t="str">
        <f>IF($B300="","",INDEX('All CCC'!L$7:L$846,MATCH(WatchList!$B300,'All CCC'!$B$7:$B$846,0)))</f>
        <v/>
      </c>
      <c r="M300" s="856" t="str">
        <f>IF($B300="","",INDEX('All CCC'!M$7:M$846,MATCH(WatchList!$B300,'All CCC'!$B$7:$B$846,0)))</f>
        <v/>
      </c>
      <c r="N300" s="856" t="str">
        <f>IF($B300="","",INDEX('All CCC'!N$7:N$846,MATCH(WatchList!$B300,'All CCC'!$B$7:$B$846,0)))</f>
        <v/>
      </c>
      <c r="O300" s="856" t="str">
        <f>IF($B300="","",INDEX('All CCC'!O$7:O$846,MATCH(WatchList!$B300,'All CCC'!$B$7:$B$846,0)))</f>
        <v/>
      </c>
      <c r="P300" s="857" t="str">
        <f>IF($B300="","",INDEX('All CCC'!P$7:P$846,MATCH(WatchList!$B300,'All CCC'!$B$7:$B$846,0)))</f>
        <v/>
      </c>
      <c r="Q300" s="857" t="str">
        <f>IF($B300="","",INDEX('All CCC'!Q$7:Q$846,MATCH(WatchList!$B300,'All CCC'!$B$7:$B$846,0)))</f>
        <v/>
      </c>
      <c r="R300" s="856" t="str">
        <f>IF($B300="","",INDEX('All CCC'!R$7:R$846,MATCH(WatchList!$B300,'All CCC'!$B$7:$B$846,0)))</f>
        <v/>
      </c>
      <c r="S300" s="856" t="str">
        <f>IF($B300="","",INDEX('All CCC'!S$7:S$846,MATCH(WatchList!$B300,'All CCC'!$B$7:$B$846,0)))</f>
        <v/>
      </c>
      <c r="T300" s="856" t="str">
        <f>IF($B300="","",INDEX('All CCC'!T$7:T$846,MATCH(WatchList!$B300,'All CCC'!$B$7:$B$846,0)))</f>
        <v/>
      </c>
      <c r="U300" s="856" t="str">
        <f>IF($B300="","",INDEX('All CCC'!U$7:U$846,MATCH(WatchList!$B300,'All CCC'!$B$7:$B$846,0)))</f>
        <v/>
      </c>
      <c r="V300" s="856" t="str">
        <f>IF($B300="","",INDEX('All CCC'!V$7:V$846,MATCH(WatchList!$B300,'All CCC'!$B$7:$B$846,0)))</f>
        <v/>
      </c>
      <c r="W300" s="856" t="str">
        <f>IF($B300="","",INDEX('All CCC'!W$7:W$846,MATCH(WatchList!$B300,'All CCC'!$B$7:$B$846,0)))</f>
        <v/>
      </c>
      <c r="X300" s="856" t="str">
        <f>IF($B300="","",INDEX('All CCC'!X$7:X$846,MATCH(WatchList!$B300,'All CCC'!$B$7:$B$846,0)))</f>
        <v/>
      </c>
      <c r="Y300" s="856" t="str">
        <f>IF($B300="","",INDEX('All CCC'!Y$7:Y$846,MATCH(WatchList!$B300,'All CCC'!$B$7:$B$846,0)))</f>
        <v/>
      </c>
      <c r="Z300" s="856" t="str">
        <f>IF($B300="","",INDEX('All CCC'!Z$7:Z$846,MATCH(WatchList!$B300,'All CCC'!$B$7:$B$846,0)))</f>
        <v/>
      </c>
      <c r="AA300" s="856" t="str">
        <f>IF($B300="","",INDEX('All CCC'!AA$7:AA$846,MATCH(WatchList!$B300,'All CCC'!$B$7:$B$846,0)))</f>
        <v/>
      </c>
      <c r="AB300" s="856" t="str">
        <f>IF($B300="","",INDEX('All CCC'!AB$7:AB$846,MATCH(WatchList!$B300,'All CCC'!$B$7:$B$846,0)))</f>
        <v/>
      </c>
      <c r="AC300" s="856" t="str">
        <f>IF($B300="","",INDEX('All CCC'!AC$7:AC$846,MATCH(WatchList!$B300,'All CCC'!$B$7:$B$846,0)))</f>
        <v/>
      </c>
      <c r="AD300" s="856" t="str">
        <f>IF($B300="","",INDEX('All CCC'!AD$7:AD$846,MATCH(WatchList!$B300,'All CCC'!$B$7:$B$846,0)))</f>
        <v/>
      </c>
      <c r="AE300" s="856" t="str">
        <f>IF($B300="","",INDEX('All CCC'!AE$7:AE$846,MATCH(WatchList!$B300,'All CCC'!$B$7:$B$846,0)))</f>
        <v/>
      </c>
      <c r="AF300" s="856" t="str">
        <f>IF($B300="","",INDEX('All CCC'!AF$7:AF$846,MATCH(WatchList!$B300,'All CCC'!$B$7:$B$846,0)))</f>
        <v/>
      </c>
      <c r="AG300" s="856" t="str">
        <f>IF($B300="","",INDEX('All CCC'!AG$7:AG$846,MATCH(WatchList!$B300,'All CCC'!$B$7:$B$846,0)))</f>
        <v/>
      </c>
      <c r="AH300" s="856" t="str">
        <f>IF($B300="","",INDEX('All CCC'!AH$7:AH$846,MATCH(WatchList!$B300,'All CCC'!$B$7:$B$846,0)))</f>
        <v/>
      </c>
      <c r="AI300" s="856" t="str">
        <f>IF($B300="","",INDEX('All CCC'!AI$7:AI$846,MATCH(WatchList!$B300,'All CCC'!$B$7:$B$846,0)))</f>
        <v/>
      </c>
      <c r="AJ300" s="856" t="str">
        <f>IF($B300="","",INDEX('All CCC'!AJ$7:AJ$846,MATCH(WatchList!$B300,'All CCC'!$B$7:$B$846,0)))</f>
        <v/>
      </c>
      <c r="AK300" s="856" t="str">
        <f>IF($B300="","",INDEX('All CCC'!AK$7:AK$846,MATCH(WatchList!$B300,'All CCC'!$B$7:$B$846,0)))</f>
        <v/>
      </c>
      <c r="AL300" s="856" t="str">
        <f>IF($B300="","",INDEX('All CCC'!AL$7:AL$846,MATCH(WatchList!$B300,'All CCC'!$B$7:$B$846,0)))</f>
        <v/>
      </c>
      <c r="AM300" s="856" t="str">
        <f>IF($B300="","",INDEX('All CCC'!AM$7:AM$846,MATCH(WatchList!$B300,'All CCC'!$B$7:$B$846,0)))</f>
        <v/>
      </c>
      <c r="AN300" s="856" t="str">
        <f>IF($B300="","",INDEX('All CCC'!AN$7:AN$846,MATCH(WatchList!$B300,'All CCC'!$B$7:$B$846,0)))</f>
        <v/>
      </c>
      <c r="AO300" s="856" t="str">
        <f>IF($B300="","",INDEX('All CCC'!AO$7:AO$846,MATCH(WatchList!$B300,'All CCC'!$B$7:$B$846,0)))</f>
        <v/>
      </c>
      <c r="AP300" s="856" t="str">
        <f>IF($B300="","",INDEX('All CCC'!AP$7:AP$846,MATCH(WatchList!$B300,'All CCC'!$B$7:$B$846,0)))</f>
        <v/>
      </c>
      <c r="AQ300" s="856" t="str">
        <f>IF($B300="","",INDEX('All CCC'!AQ$7:AQ$846,MATCH(WatchList!$B300,'All CCC'!$B$7:$B$846,0)))</f>
        <v/>
      </c>
      <c r="AR300" s="856" t="str">
        <f>IF($B300="","",INDEX('All CCC'!AR$7:AR$846,MATCH(WatchList!$B300,'All CCC'!$B$7:$B$846,0)))</f>
        <v/>
      </c>
      <c r="AS300" s="856" t="str">
        <f>IF($B300="","",INDEX('All CCC'!AS$7:AS$846,MATCH(WatchList!$B300,'All CCC'!$B$7:$B$846,0)))</f>
        <v/>
      </c>
      <c r="AT300" s="856" t="str">
        <f>IF($B300="","",INDEX('All CCC'!AT$7:AT$846,MATCH(WatchList!$B300,'All CCC'!$B$7:$B$846,0)))</f>
        <v/>
      </c>
      <c r="AU300" s="856" t="str">
        <f>IF($B300="","",INDEX('All CCC'!AU$7:AU$846,MATCH(WatchList!$B300,'All CCC'!$B$7:$B$846,0)))</f>
        <v/>
      </c>
      <c r="AV300" s="856" t="str">
        <f>IF($B300="","",INDEX('All CCC'!AV$7:AV$846,MATCH(WatchList!$B300,'All CCC'!$B$7:$B$846,0)))</f>
        <v/>
      </c>
      <c r="AW300" s="856" t="str">
        <f>IF($B300="","",INDEX('All CCC'!AW$7:AW$846,MATCH(WatchList!$B300,'All CCC'!$B$7:$B$846,0)))</f>
        <v/>
      </c>
      <c r="AX300" s="856" t="str">
        <f>IF($B300="","",INDEX('All CCC'!AX$7:AX$846,MATCH(WatchList!$B300,'All CCC'!$B$7:$B$846,0)))</f>
        <v/>
      </c>
      <c r="AY300" s="856" t="str">
        <f>IF($B300="","",INDEX('All CCC'!AY$7:AY$846,MATCH(WatchList!$B300,'All CCC'!$B$7:$B$846,0)))</f>
        <v/>
      </c>
      <c r="AZ300" s="856" t="str">
        <f>IF($B300="","",INDEX('All CCC'!AZ$7:AZ$846,MATCH(WatchList!$B300,'All CCC'!$B$7:$B$846,0)))</f>
        <v/>
      </c>
      <c r="BA300" s="856" t="str">
        <f>IF($B300="","",INDEX('All CCC'!BA$7:BA$846,MATCH(WatchList!$B300,'All CCC'!$B$7:$B$846,0)))</f>
        <v/>
      </c>
      <c r="BB300" s="856" t="str">
        <f>IF($B300="","",INDEX('All CCC'!BB$7:BB$846,MATCH(WatchList!$B300,'All CCC'!$B$7:$B$846,0)))</f>
        <v/>
      </c>
      <c r="BC300" s="856" t="str">
        <f>IF($B300="","",INDEX('All CCC'!BC$7:BC$846,MATCH(WatchList!$B300,'All CCC'!$B$7:$B$846,0)))</f>
        <v/>
      </c>
      <c r="BD300" s="856" t="str">
        <f>IF($B300="","",INDEX('All CCC'!BD$7:BD$846,MATCH(WatchList!$B300,'All CCC'!$B$7:$B$846,0)))</f>
        <v/>
      </c>
      <c r="BE300" s="856" t="str">
        <f>IF($B300="","",INDEX('All CCC'!BE$7:BE$846,MATCH(WatchList!$B300,'All CCC'!$B$7:$B$846,0)))</f>
        <v/>
      </c>
      <c r="BF300" s="856" t="str">
        <f>IF($B300="","",INDEX('All CCC'!BF$7:BF$846,MATCH(WatchList!$B300,'All CCC'!$B$7:$B$846,0)))</f>
        <v/>
      </c>
      <c r="BG300" s="856" t="str">
        <f>IF($B300="","",INDEX('All CCC'!BG$7:BG$846,MATCH(WatchList!$B300,'All CCC'!$B$7:$B$846,0)))</f>
        <v/>
      </c>
    </row>
    <row r="301" spans="1:59" x14ac:dyDescent="0.2">
      <c r="A301" s="550" t="str">
        <f>IF($B301="","",INDEX('All CCC'!A$7:A$846,MATCH(WatchList!$B301,'All CCC'!$B$7:$B$846,0)))</f>
        <v/>
      </c>
      <c r="B301" s="31"/>
      <c r="C301" s="856" t="str">
        <f>IF($B301="","",INDEX('All CCC'!C$7:C$846,MATCH(WatchList!$B301,'All CCC'!$B$7:$B$846,0)))</f>
        <v/>
      </c>
      <c r="D301" s="856" t="str">
        <f>IF($B301="","",INDEX('All CCC'!D$7:D$846,MATCH(WatchList!$B301,'All CCC'!$B$7:$B$846,0)))</f>
        <v/>
      </c>
      <c r="E301" s="856" t="str">
        <f>IF($B301="","",INDEX('All CCC'!E$7:E$846,MATCH(WatchList!$B301,'All CCC'!$B$7:$B$846,0)))</f>
        <v/>
      </c>
      <c r="F301" s="856" t="str">
        <f>IF($B301="","",INDEX('All CCC'!F$7:F$846,MATCH(WatchList!$B301,'All CCC'!$B$7:$B$846,0)))</f>
        <v/>
      </c>
      <c r="G301" s="856" t="str">
        <f>IF($B301="","",INDEX('All CCC'!G$7:G$846,MATCH(WatchList!$B301,'All CCC'!$B$7:$B$846,0)))</f>
        <v/>
      </c>
      <c r="H301" s="856" t="str">
        <f>IF($B301="","",INDEX('All CCC'!H$7:H$846,MATCH(WatchList!$B301,'All CCC'!$B$7:$B$846,0)))</f>
        <v/>
      </c>
      <c r="I301" s="856" t="str">
        <f>IF($B301="","",INDEX('All CCC'!I$7:I$846,MATCH(WatchList!$B301,'All CCC'!$B$7:$B$846,0)))</f>
        <v/>
      </c>
      <c r="J301" s="856" t="str">
        <f>IF($B301="","",INDEX('All CCC'!J$7:J$846,MATCH(WatchList!$B301,'All CCC'!$B$7:$B$846,0)))</f>
        <v/>
      </c>
      <c r="K301" s="856" t="str">
        <f>IF($B301="","",INDEX('All CCC'!K$7:K$846,MATCH(WatchList!$B301,'All CCC'!$B$7:$B$846,0)))</f>
        <v/>
      </c>
      <c r="L301" s="856" t="str">
        <f>IF($B301="","",INDEX('All CCC'!L$7:L$846,MATCH(WatchList!$B301,'All CCC'!$B$7:$B$846,0)))</f>
        <v/>
      </c>
      <c r="M301" s="856" t="str">
        <f>IF($B301="","",INDEX('All CCC'!M$7:M$846,MATCH(WatchList!$B301,'All CCC'!$B$7:$B$846,0)))</f>
        <v/>
      </c>
      <c r="N301" s="856" t="str">
        <f>IF($B301="","",INDEX('All CCC'!N$7:N$846,MATCH(WatchList!$B301,'All CCC'!$B$7:$B$846,0)))</f>
        <v/>
      </c>
      <c r="O301" s="856" t="str">
        <f>IF($B301="","",INDEX('All CCC'!O$7:O$846,MATCH(WatchList!$B301,'All CCC'!$B$7:$B$846,0)))</f>
        <v/>
      </c>
      <c r="P301" s="857" t="str">
        <f>IF($B301="","",INDEX('All CCC'!P$7:P$846,MATCH(WatchList!$B301,'All CCC'!$B$7:$B$846,0)))</f>
        <v/>
      </c>
      <c r="Q301" s="857" t="str">
        <f>IF($B301="","",INDEX('All CCC'!Q$7:Q$846,MATCH(WatchList!$B301,'All CCC'!$B$7:$B$846,0)))</f>
        <v/>
      </c>
      <c r="R301" s="856" t="str">
        <f>IF($B301="","",INDEX('All CCC'!R$7:R$846,MATCH(WatchList!$B301,'All CCC'!$B$7:$B$846,0)))</f>
        <v/>
      </c>
      <c r="S301" s="856" t="str">
        <f>IF($B301="","",INDEX('All CCC'!S$7:S$846,MATCH(WatchList!$B301,'All CCC'!$B$7:$B$846,0)))</f>
        <v/>
      </c>
      <c r="T301" s="856" t="str">
        <f>IF($B301="","",INDEX('All CCC'!T$7:T$846,MATCH(WatchList!$B301,'All CCC'!$B$7:$B$846,0)))</f>
        <v/>
      </c>
      <c r="U301" s="856" t="str">
        <f>IF($B301="","",INDEX('All CCC'!U$7:U$846,MATCH(WatchList!$B301,'All CCC'!$B$7:$B$846,0)))</f>
        <v/>
      </c>
      <c r="V301" s="856" t="str">
        <f>IF($B301="","",INDEX('All CCC'!V$7:V$846,MATCH(WatchList!$B301,'All CCC'!$B$7:$B$846,0)))</f>
        <v/>
      </c>
      <c r="W301" s="856" t="str">
        <f>IF($B301="","",INDEX('All CCC'!W$7:W$846,MATCH(WatchList!$B301,'All CCC'!$B$7:$B$846,0)))</f>
        <v/>
      </c>
      <c r="X301" s="856" t="str">
        <f>IF($B301="","",INDEX('All CCC'!X$7:X$846,MATCH(WatchList!$B301,'All CCC'!$B$7:$B$846,0)))</f>
        <v/>
      </c>
      <c r="Y301" s="856" t="str">
        <f>IF($B301="","",INDEX('All CCC'!Y$7:Y$846,MATCH(WatchList!$B301,'All CCC'!$B$7:$B$846,0)))</f>
        <v/>
      </c>
      <c r="Z301" s="856" t="str">
        <f>IF($B301="","",INDEX('All CCC'!Z$7:Z$846,MATCH(WatchList!$B301,'All CCC'!$B$7:$B$846,0)))</f>
        <v/>
      </c>
      <c r="AA301" s="856" t="str">
        <f>IF($B301="","",INDEX('All CCC'!AA$7:AA$846,MATCH(WatchList!$B301,'All CCC'!$B$7:$B$846,0)))</f>
        <v/>
      </c>
      <c r="AB301" s="856" t="str">
        <f>IF($B301="","",INDEX('All CCC'!AB$7:AB$846,MATCH(WatchList!$B301,'All CCC'!$B$7:$B$846,0)))</f>
        <v/>
      </c>
      <c r="AC301" s="856" t="str">
        <f>IF($B301="","",INDEX('All CCC'!AC$7:AC$846,MATCH(WatchList!$B301,'All CCC'!$B$7:$B$846,0)))</f>
        <v/>
      </c>
      <c r="AD301" s="856" t="str">
        <f>IF($B301="","",INDEX('All CCC'!AD$7:AD$846,MATCH(WatchList!$B301,'All CCC'!$B$7:$B$846,0)))</f>
        <v/>
      </c>
      <c r="AE301" s="856" t="str">
        <f>IF($B301="","",INDEX('All CCC'!AE$7:AE$846,MATCH(WatchList!$B301,'All CCC'!$B$7:$B$846,0)))</f>
        <v/>
      </c>
      <c r="AF301" s="856" t="str">
        <f>IF($B301="","",INDEX('All CCC'!AF$7:AF$846,MATCH(WatchList!$B301,'All CCC'!$B$7:$B$846,0)))</f>
        <v/>
      </c>
      <c r="AG301" s="856" t="str">
        <f>IF($B301="","",INDEX('All CCC'!AG$7:AG$846,MATCH(WatchList!$B301,'All CCC'!$B$7:$B$846,0)))</f>
        <v/>
      </c>
      <c r="AH301" s="856" t="str">
        <f>IF($B301="","",INDEX('All CCC'!AH$7:AH$846,MATCH(WatchList!$B301,'All CCC'!$B$7:$B$846,0)))</f>
        <v/>
      </c>
      <c r="AI301" s="856" t="str">
        <f>IF($B301="","",INDEX('All CCC'!AI$7:AI$846,MATCH(WatchList!$B301,'All CCC'!$B$7:$B$846,0)))</f>
        <v/>
      </c>
      <c r="AJ301" s="856" t="str">
        <f>IF($B301="","",INDEX('All CCC'!AJ$7:AJ$846,MATCH(WatchList!$B301,'All CCC'!$B$7:$B$846,0)))</f>
        <v/>
      </c>
      <c r="AK301" s="856" t="str">
        <f>IF($B301="","",INDEX('All CCC'!AK$7:AK$846,MATCH(WatchList!$B301,'All CCC'!$B$7:$B$846,0)))</f>
        <v/>
      </c>
      <c r="AL301" s="856" t="str">
        <f>IF($B301="","",INDEX('All CCC'!AL$7:AL$846,MATCH(WatchList!$B301,'All CCC'!$B$7:$B$846,0)))</f>
        <v/>
      </c>
      <c r="AM301" s="856" t="str">
        <f>IF($B301="","",INDEX('All CCC'!AM$7:AM$846,MATCH(WatchList!$B301,'All CCC'!$B$7:$B$846,0)))</f>
        <v/>
      </c>
      <c r="AN301" s="856" t="str">
        <f>IF($B301="","",INDEX('All CCC'!AN$7:AN$846,MATCH(WatchList!$B301,'All CCC'!$B$7:$B$846,0)))</f>
        <v/>
      </c>
      <c r="AO301" s="856" t="str">
        <f>IF($B301="","",INDEX('All CCC'!AO$7:AO$846,MATCH(WatchList!$B301,'All CCC'!$B$7:$B$846,0)))</f>
        <v/>
      </c>
      <c r="AP301" s="856" t="str">
        <f>IF($B301="","",INDEX('All CCC'!AP$7:AP$846,MATCH(WatchList!$B301,'All CCC'!$B$7:$B$846,0)))</f>
        <v/>
      </c>
      <c r="AQ301" s="856" t="str">
        <f>IF($B301="","",INDEX('All CCC'!AQ$7:AQ$846,MATCH(WatchList!$B301,'All CCC'!$B$7:$B$846,0)))</f>
        <v/>
      </c>
      <c r="AR301" s="856" t="str">
        <f>IF($B301="","",INDEX('All CCC'!AR$7:AR$846,MATCH(WatchList!$B301,'All CCC'!$B$7:$B$846,0)))</f>
        <v/>
      </c>
      <c r="AS301" s="856" t="str">
        <f>IF($B301="","",INDEX('All CCC'!AS$7:AS$846,MATCH(WatchList!$B301,'All CCC'!$B$7:$B$846,0)))</f>
        <v/>
      </c>
      <c r="AT301" s="856" t="str">
        <f>IF($B301="","",INDEX('All CCC'!AT$7:AT$846,MATCH(WatchList!$B301,'All CCC'!$B$7:$B$846,0)))</f>
        <v/>
      </c>
      <c r="AU301" s="856" t="str">
        <f>IF($B301="","",INDEX('All CCC'!AU$7:AU$846,MATCH(WatchList!$B301,'All CCC'!$B$7:$B$846,0)))</f>
        <v/>
      </c>
      <c r="AV301" s="856" t="str">
        <f>IF($B301="","",INDEX('All CCC'!AV$7:AV$846,MATCH(WatchList!$B301,'All CCC'!$B$7:$B$846,0)))</f>
        <v/>
      </c>
      <c r="AW301" s="856" t="str">
        <f>IF($B301="","",INDEX('All CCC'!AW$7:AW$846,MATCH(WatchList!$B301,'All CCC'!$B$7:$B$846,0)))</f>
        <v/>
      </c>
      <c r="AX301" s="856" t="str">
        <f>IF($B301="","",INDEX('All CCC'!AX$7:AX$846,MATCH(WatchList!$B301,'All CCC'!$B$7:$B$846,0)))</f>
        <v/>
      </c>
      <c r="AY301" s="856" t="str">
        <f>IF($B301="","",INDEX('All CCC'!AY$7:AY$846,MATCH(WatchList!$B301,'All CCC'!$B$7:$B$846,0)))</f>
        <v/>
      </c>
      <c r="AZ301" s="856" t="str">
        <f>IF($B301="","",INDEX('All CCC'!AZ$7:AZ$846,MATCH(WatchList!$B301,'All CCC'!$B$7:$B$846,0)))</f>
        <v/>
      </c>
      <c r="BA301" s="856" t="str">
        <f>IF($B301="","",INDEX('All CCC'!BA$7:BA$846,MATCH(WatchList!$B301,'All CCC'!$B$7:$B$846,0)))</f>
        <v/>
      </c>
      <c r="BB301" s="856" t="str">
        <f>IF($B301="","",INDEX('All CCC'!BB$7:BB$846,MATCH(WatchList!$B301,'All CCC'!$B$7:$B$846,0)))</f>
        <v/>
      </c>
      <c r="BC301" s="856" t="str">
        <f>IF($B301="","",INDEX('All CCC'!BC$7:BC$846,MATCH(WatchList!$B301,'All CCC'!$B$7:$B$846,0)))</f>
        <v/>
      </c>
      <c r="BD301" s="856" t="str">
        <f>IF($B301="","",INDEX('All CCC'!BD$7:BD$846,MATCH(WatchList!$B301,'All CCC'!$B$7:$B$846,0)))</f>
        <v/>
      </c>
      <c r="BE301" s="856" t="str">
        <f>IF($B301="","",INDEX('All CCC'!BE$7:BE$846,MATCH(WatchList!$B301,'All CCC'!$B$7:$B$846,0)))</f>
        <v/>
      </c>
      <c r="BF301" s="856" t="str">
        <f>IF($B301="","",INDEX('All CCC'!BF$7:BF$846,MATCH(WatchList!$B301,'All CCC'!$B$7:$B$846,0)))</f>
        <v/>
      </c>
      <c r="BG301" s="856" t="str">
        <f>IF($B301="","",INDEX('All CCC'!BG$7:BG$846,MATCH(WatchList!$B301,'All CCC'!$B$7:$B$846,0)))</f>
        <v/>
      </c>
    </row>
    <row r="302" spans="1:59" x14ac:dyDescent="0.2">
      <c r="A302" s="550" t="str">
        <f>IF($B302="","",INDEX('All CCC'!A$7:A$846,MATCH(WatchList!$B302,'All CCC'!$B$7:$B$846,0)))</f>
        <v/>
      </c>
      <c r="B302" s="31"/>
      <c r="C302" s="856" t="str">
        <f>IF($B302="","",INDEX('All CCC'!C$7:C$846,MATCH(WatchList!$B302,'All CCC'!$B$7:$B$846,0)))</f>
        <v/>
      </c>
      <c r="D302" s="856" t="str">
        <f>IF($B302="","",INDEX('All CCC'!D$7:D$846,MATCH(WatchList!$B302,'All CCC'!$B$7:$B$846,0)))</f>
        <v/>
      </c>
      <c r="E302" s="856" t="str">
        <f>IF($B302="","",INDEX('All CCC'!E$7:E$846,MATCH(WatchList!$B302,'All CCC'!$B$7:$B$846,0)))</f>
        <v/>
      </c>
      <c r="F302" s="856" t="str">
        <f>IF($B302="","",INDEX('All CCC'!F$7:F$846,MATCH(WatchList!$B302,'All CCC'!$B$7:$B$846,0)))</f>
        <v/>
      </c>
      <c r="G302" s="856" t="str">
        <f>IF($B302="","",INDEX('All CCC'!G$7:G$846,MATCH(WatchList!$B302,'All CCC'!$B$7:$B$846,0)))</f>
        <v/>
      </c>
      <c r="H302" s="856" t="str">
        <f>IF($B302="","",INDEX('All CCC'!H$7:H$846,MATCH(WatchList!$B302,'All CCC'!$B$7:$B$846,0)))</f>
        <v/>
      </c>
      <c r="I302" s="856" t="str">
        <f>IF($B302="","",INDEX('All CCC'!I$7:I$846,MATCH(WatchList!$B302,'All CCC'!$B$7:$B$846,0)))</f>
        <v/>
      </c>
      <c r="J302" s="856" t="str">
        <f>IF($B302="","",INDEX('All CCC'!J$7:J$846,MATCH(WatchList!$B302,'All CCC'!$B$7:$B$846,0)))</f>
        <v/>
      </c>
      <c r="K302" s="856" t="str">
        <f>IF($B302="","",INDEX('All CCC'!K$7:K$846,MATCH(WatchList!$B302,'All CCC'!$B$7:$B$846,0)))</f>
        <v/>
      </c>
      <c r="L302" s="856" t="str">
        <f>IF($B302="","",INDEX('All CCC'!L$7:L$846,MATCH(WatchList!$B302,'All CCC'!$B$7:$B$846,0)))</f>
        <v/>
      </c>
      <c r="M302" s="856" t="str">
        <f>IF($B302="","",INDEX('All CCC'!M$7:M$846,MATCH(WatchList!$B302,'All CCC'!$B$7:$B$846,0)))</f>
        <v/>
      </c>
      <c r="N302" s="856" t="str">
        <f>IF($B302="","",INDEX('All CCC'!N$7:N$846,MATCH(WatchList!$B302,'All CCC'!$B$7:$B$846,0)))</f>
        <v/>
      </c>
      <c r="O302" s="856" t="str">
        <f>IF($B302="","",INDEX('All CCC'!O$7:O$846,MATCH(WatchList!$B302,'All CCC'!$B$7:$B$846,0)))</f>
        <v/>
      </c>
      <c r="P302" s="857" t="str">
        <f>IF($B302="","",INDEX('All CCC'!P$7:P$846,MATCH(WatchList!$B302,'All CCC'!$B$7:$B$846,0)))</f>
        <v/>
      </c>
      <c r="Q302" s="857" t="str">
        <f>IF($B302="","",INDEX('All CCC'!Q$7:Q$846,MATCH(WatchList!$B302,'All CCC'!$B$7:$B$846,0)))</f>
        <v/>
      </c>
      <c r="R302" s="856" t="str">
        <f>IF($B302="","",INDEX('All CCC'!R$7:R$846,MATCH(WatchList!$B302,'All CCC'!$B$7:$B$846,0)))</f>
        <v/>
      </c>
      <c r="S302" s="856" t="str">
        <f>IF($B302="","",INDEX('All CCC'!S$7:S$846,MATCH(WatchList!$B302,'All CCC'!$B$7:$B$846,0)))</f>
        <v/>
      </c>
      <c r="T302" s="856" t="str">
        <f>IF($B302="","",INDEX('All CCC'!T$7:T$846,MATCH(WatchList!$B302,'All CCC'!$B$7:$B$846,0)))</f>
        <v/>
      </c>
      <c r="U302" s="856" t="str">
        <f>IF($B302="","",INDEX('All CCC'!U$7:U$846,MATCH(WatchList!$B302,'All CCC'!$B$7:$B$846,0)))</f>
        <v/>
      </c>
      <c r="V302" s="856" t="str">
        <f>IF($B302="","",INDEX('All CCC'!V$7:V$846,MATCH(WatchList!$B302,'All CCC'!$B$7:$B$846,0)))</f>
        <v/>
      </c>
      <c r="W302" s="856" t="str">
        <f>IF($B302="","",INDEX('All CCC'!W$7:W$846,MATCH(WatchList!$B302,'All CCC'!$B$7:$B$846,0)))</f>
        <v/>
      </c>
      <c r="X302" s="856" t="str">
        <f>IF($B302="","",INDEX('All CCC'!X$7:X$846,MATCH(WatchList!$B302,'All CCC'!$B$7:$B$846,0)))</f>
        <v/>
      </c>
      <c r="Y302" s="856" t="str">
        <f>IF($B302="","",INDEX('All CCC'!Y$7:Y$846,MATCH(WatchList!$B302,'All CCC'!$B$7:$B$846,0)))</f>
        <v/>
      </c>
      <c r="Z302" s="856" t="str">
        <f>IF($B302="","",INDEX('All CCC'!Z$7:Z$846,MATCH(WatchList!$B302,'All CCC'!$B$7:$B$846,0)))</f>
        <v/>
      </c>
      <c r="AA302" s="856" t="str">
        <f>IF($B302="","",INDEX('All CCC'!AA$7:AA$846,MATCH(WatchList!$B302,'All CCC'!$B$7:$B$846,0)))</f>
        <v/>
      </c>
      <c r="AB302" s="856" t="str">
        <f>IF($B302="","",INDEX('All CCC'!AB$7:AB$846,MATCH(WatchList!$B302,'All CCC'!$B$7:$B$846,0)))</f>
        <v/>
      </c>
      <c r="AC302" s="856" t="str">
        <f>IF($B302="","",INDEX('All CCC'!AC$7:AC$846,MATCH(WatchList!$B302,'All CCC'!$B$7:$B$846,0)))</f>
        <v/>
      </c>
      <c r="AD302" s="856" t="str">
        <f>IF($B302="","",INDEX('All CCC'!AD$7:AD$846,MATCH(WatchList!$B302,'All CCC'!$B$7:$B$846,0)))</f>
        <v/>
      </c>
      <c r="AE302" s="856" t="str">
        <f>IF($B302="","",INDEX('All CCC'!AE$7:AE$846,MATCH(WatchList!$B302,'All CCC'!$B$7:$B$846,0)))</f>
        <v/>
      </c>
      <c r="AF302" s="856" t="str">
        <f>IF($B302="","",INDEX('All CCC'!AF$7:AF$846,MATCH(WatchList!$B302,'All CCC'!$B$7:$B$846,0)))</f>
        <v/>
      </c>
      <c r="AG302" s="856" t="str">
        <f>IF($B302="","",INDEX('All CCC'!AG$7:AG$846,MATCH(WatchList!$B302,'All CCC'!$B$7:$B$846,0)))</f>
        <v/>
      </c>
      <c r="AH302" s="856" t="str">
        <f>IF($B302="","",INDEX('All CCC'!AH$7:AH$846,MATCH(WatchList!$B302,'All CCC'!$B$7:$B$846,0)))</f>
        <v/>
      </c>
      <c r="AI302" s="856" t="str">
        <f>IF($B302="","",INDEX('All CCC'!AI$7:AI$846,MATCH(WatchList!$B302,'All CCC'!$B$7:$B$846,0)))</f>
        <v/>
      </c>
      <c r="AJ302" s="856" t="str">
        <f>IF($B302="","",INDEX('All CCC'!AJ$7:AJ$846,MATCH(WatchList!$B302,'All CCC'!$B$7:$B$846,0)))</f>
        <v/>
      </c>
      <c r="AK302" s="856" t="str">
        <f>IF($B302="","",INDEX('All CCC'!AK$7:AK$846,MATCH(WatchList!$B302,'All CCC'!$B$7:$B$846,0)))</f>
        <v/>
      </c>
      <c r="AL302" s="856" t="str">
        <f>IF($B302="","",INDEX('All CCC'!AL$7:AL$846,MATCH(WatchList!$B302,'All CCC'!$B$7:$B$846,0)))</f>
        <v/>
      </c>
      <c r="AM302" s="856" t="str">
        <f>IF($B302="","",INDEX('All CCC'!AM$7:AM$846,MATCH(WatchList!$B302,'All CCC'!$B$7:$B$846,0)))</f>
        <v/>
      </c>
      <c r="AN302" s="856" t="str">
        <f>IF($B302="","",INDEX('All CCC'!AN$7:AN$846,MATCH(WatchList!$B302,'All CCC'!$B$7:$B$846,0)))</f>
        <v/>
      </c>
      <c r="AO302" s="856" t="str">
        <f>IF($B302="","",INDEX('All CCC'!AO$7:AO$846,MATCH(WatchList!$B302,'All CCC'!$B$7:$B$846,0)))</f>
        <v/>
      </c>
      <c r="AP302" s="856" t="str">
        <f>IF($B302="","",INDEX('All CCC'!AP$7:AP$846,MATCH(WatchList!$B302,'All CCC'!$B$7:$B$846,0)))</f>
        <v/>
      </c>
      <c r="AQ302" s="856" t="str">
        <f>IF($B302="","",INDEX('All CCC'!AQ$7:AQ$846,MATCH(WatchList!$B302,'All CCC'!$B$7:$B$846,0)))</f>
        <v/>
      </c>
      <c r="AR302" s="856" t="str">
        <f>IF($B302="","",INDEX('All CCC'!AR$7:AR$846,MATCH(WatchList!$B302,'All CCC'!$B$7:$B$846,0)))</f>
        <v/>
      </c>
      <c r="AS302" s="856" t="str">
        <f>IF($B302="","",INDEX('All CCC'!AS$7:AS$846,MATCH(WatchList!$B302,'All CCC'!$B$7:$B$846,0)))</f>
        <v/>
      </c>
      <c r="AT302" s="856" t="str">
        <f>IF($B302="","",INDEX('All CCC'!AT$7:AT$846,MATCH(WatchList!$B302,'All CCC'!$B$7:$B$846,0)))</f>
        <v/>
      </c>
      <c r="AU302" s="856" t="str">
        <f>IF($B302="","",INDEX('All CCC'!AU$7:AU$846,MATCH(WatchList!$B302,'All CCC'!$B$7:$B$846,0)))</f>
        <v/>
      </c>
      <c r="AV302" s="856" t="str">
        <f>IF($B302="","",INDEX('All CCC'!AV$7:AV$846,MATCH(WatchList!$B302,'All CCC'!$B$7:$B$846,0)))</f>
        <v/>
      </c>
      <c r="AW302" s="856" t="str">
        <f>IF($B302="","",INDEX('All CCC'!AW$7:AW$846,MATCH(WatchList!$B302,'All CCC'!$B$7:$B$846,0)))</f>
        <v/>
      </c>
      <c r="AX302" s="856" t="str">
        <f>IF($B302="","",INDEX('All CCC'!AX$7:AX$846,MATCH(WatchList!$B302,'All CCC'!$B$7:$B$846,0)))</f>
        <v/>
      </c>
      <c r="AY302" s="856" t="str">
        <f>IF($B302="","",INDEX('All CCC'!AY$7:AY$846,MATCH(WatchList!$B302,'All CCC'!$B$7:$B$846,0)))</f>
        <v/>
      </c>
      <c r="AZ302" s="856" t="str">
        <f>IF($B302="","",INDEX('All CCC'!AZ$7:AZ$846,MATCH(WatchList!$B302,'All CCC'!$B$7:$B$846,0)))</f>
        <v/>
      </c>
      <c r="BA302" s="856" t="str">
        <f>IF($B302="","",INDEX('All CCC'!BA$7:BA$846,MATCH(WatchList!$B302,'All CCC'!$B$7:$B$846,0)))</f>
        <v/>
      </c>
      <c r="BB302" s="856" t="str">
        <f>IF($B302="","",INDEX('All CCC'!BB$7:BB$846,MATCH(WatchList!$B302,'All CCC'!$B$7:$B$846,0)))</f>
        <v/>
      </c>
      <c r="BC302" s="856" t="str">
        <f>IF($B302="","",INDEX('All CCC'!BC$7:BC$846,MATCH(WatchList!$B302,'All CCC'!$B$7:$B$846,0)))</f>
        <v/>
      </c>
      <c r="BD302" s="856" t="str">
        <f>IF($B302="","",INDEX('All CCC'!BD$7:BD$846,MATCH(WatchList!$B302,'All CCC'!$B$7:$B$846,0)))</f>
        <v/>
      </c>
      <c r="BE302" s="856" t="str">
        <f>IF($B302="","",INDEX('All CCC'!BE$7:BE$846,MATCH(WatchList!$B302,'All CCC'!$B$7:$B$846,0)))</f>
        <v/>
      </c>
      <c r="BF302" s="856" t="str">
        <f>IF($B302="","",INDEX('All CCC'!BF$7:BF$846,MATCH(WatchList!$B302,'All CCC'!$B$7:$B$846,0)))</f>
        <v/>
      </c>
      <c r="BG302" s="856" t="str">
        <f>IF($B302="","",INDEX('All CCC'!BG$7:BG$846,MATCH(WatchList!$B302,'All CCC'!$B$7:$B$846,0)))</f>
        <v/>
      </c>
    </row>
    <row r="303" spans="1:59" x14ac:dyDescent="0.2">
      <c r="A303" s="550" t="str">
        <f>IF($B303="","",INDEX('All CCC'!A$7:A$846,MATCH(WatchList!$B303,'All CCC'!$B$7:$B$846,0)))</f>
        <v/>
      </c>
      <c r="B303" s="31"/>
      <c r="C303" s="856" t="str">
        <f>IF($B303="","",INDEX('All CCC'!C$7:C$846,MATCH(WatchList!$B303,'All CCC'!$B$7:$B$846,0)))</f>
        <v/>
      </c>
      <c r="D303" s="856" t="str">
        <f>IF($B303="","",INDEX('All CCC'!D$7:D$846,MATCH(WatchList!$B303,'All CCC'!$B$7:$B$846,0)))</f>
        <v/>
      </c>
      <c r="E303" s="856" t="str">
        <f>IF($B303="","",INDEX('All CCC'!E$7:E$846,MATCH(WatchList!$B303,'All CCC'!$B$7:$B$846,0)))</f>
        <v/>
      </c>
      <c r="F303" s="856" t="str">
        <f>IF($B303="","",INDEX('All CCC'!F$7:F$846,MATCH(WatchList!$B303,'All CCC'!$B$7:$B$846,0)))</f>
        <v/>
      </c>
      <c r="G303" s="856" t="str">
        <f>IF($B303="","",INDEX('All CCC'!G$7:G$846,MATCH(WatchList!$B303,'All CCC'!$B$7:$B$846,0)))</f>
        <v/>
      </c>
      <c r="H303" s="856" t="str">
        <f>IF($B303="","",INDEX('All CCC'!H$7:H$846,MATCH(WatchList!$B303,'All CCC'!$B$7:$B$846,0)))</f>
        <v/>
      </c>
      <c r="I303" s="856" t="str">
        <f>IF($B303="","",INDEX('All CCC'!I$7:I$846,MATCH(WatchList!$B303,'All CCC'!$B$7:$B$846,0)))</f>
        <v/>
      </c>
      <c r="J303" s="856" t="str">
        <f>IF($B303="","",INDEX('All CCC'!J$7:J$846,MATCH(WatchList!$B303,'All CCC'!$B$7:$B$846,0)))</f>
        <v/>
      </c>
      <c r="K303" s="856" t="str">
        <f>IF($B303="","",INDEX('All CCC'!K$7:K$846,MATCH(WatchList!$B303,'All CCC'!$B$7:$B$846,0)))</f>
        <v/>
      </c>
      <c r="L303" s="856" t="str">
        <f>IF($B303="","",INDEX('All CCC'!L$7:L$846,MATCH(WatchList!$B303,'All CCC'!$B$7:$B$846,0)))</f>
        <v/>
      </c>
      <c r="M303" s="856" t="str">
        <f>IF($B303="","",INDEX('All CCC'!M$7:M$846,MATCH(WatchList!$B303,'All CCC'!$B$7:$B$846,0)))</f>
        <v/>
      </c>
      <c r="N303" s="856" t="str">
        <f>IF($B303="","",INDEX('All CCC'!N$7:N$846,MATCH(WatchList!$B303,'All CCC'!$B$7:$B$846,0)))</f>
        <v/>
      </c>
      <c r="O303" s="856" t="str">
        <f>IF($B303="","",INDEX('All CCC'!O$7:O$846,MATCH(WatchList!$B303,'All CCC'!$B$7:$B$846,0)))</f>
        <v/>
      </c>
      <c r="P303" s="857" t="str">
        <f>IF($B303="","",INDEX('All CCC'!P$7:P$846,MATCH(WatchList!$B303,'All CCC'!$B$7:$B$846,0)))</f>
        <v/>
      </c>
      <c r="Q303" s="857" t="str">
        <f>IF($B303="","",INDEX('All CCC'!Q$7:Q$846,MATCH(WatchList!$B303,'All CCC'!$B$7:$B$846,0)))</f>
        <v/>
      </c>
      <c r="R303" s="856" t="str">
        <f>IF($B303="","",INDEX('All CCC'!R$7:R$846,MATCH(WatchList!$B303,'All CCC'!$B$7:$B$846,0)))</f>
        <v/>
      </c>
      <c r="S303" s="856" t="str">
        <f>IF($B303="","",INDEX('All CCC'!S$7:S$846,MATCH(WatchList!$B303,'All CCC'!$B$7:$B$846,0)))</f>
        <v/>
      </c>
      <c r="T303" s="856" t="str">
        <f>IF($B303="","",INDEX('All CCC'!T$7:T$846,MATCH(WatchList!$B303,'All CCC'!$B$7:$B$846,0)))</f>
        <v/>
      </c>
      <c r="U303" s="856" t="str">
        <f>IF($B303="","",INDEX('All CCC'!U$7:U$846,MATCH(WatchList!$B303,'All CCC'!$B$7:$B$846,0)))</f>
        <v/>
      </c>
      <c r="V303" s="856" t="str">
        <f>IF($B303="","",INDEX('All CCC'!V$7:V$846,MATCH(WatchList!$B303,'All CCC'!$B$7:$B$846,0)))</f>
        <v/>
      </c>
      <c r="W303" s="856" t="str">
        <f>IF($B303="","",INDEX('All CCC'!W$7:W$846,MATCH(WatchList!$B303,'All CCC'!$B$7:$B$846,0)))</f>
        <v/>
      </c>
      <c r="X303" s="856" t="str">
        <f>IF($B303="","",INDEX('All CCC'!X$7:X$846,MATCH(WatchList!$B303,'All CCC'!$B$7:$B$846,0)))</f>
        <v/>
      </c>
      <c r="Y303" s="856" t="str">
        <f>IF($B303="","",INDEX('All CCC'!Y$7:Y$846,MATCH(WatchList!$B303,'All CCC'!$B$7:$B$846,0)))</f>
        <v/>
      </c>
      <c r="Z303" s="856" t="str">
        <f>IF($B303="","",INDEX('All CCC'!Z$7:Z$846,MATCH(WatchList!$B303,'All CCC'!$B$7:$B$846,0)))</f>
        <v/>
      </c>
      <c r="AA303" s="856" t="str">
        <f>IF($B303="","",INDEX('All CCC'!AA$7:AA$846,MATCH(WatchList!$B303,'All CCC'!$B$7:$B$846,0)))</f>
        <v/>
      </c>
      <c r="AB303" s="856" t="str">
        <f>IF($B303="","",INDEX('All CCC'!AB$7:AB$846,MATCH(WatchList!$B303,'All CCC'!$B$7:$B$846,0)))</f>
        <v/>
      </c>
      <c r="AC303" s="856" t="str">
        <f>IF($B303="","",INDEX('All CCC'!AC$7:AC$846,MATCH(WatchList!$B303,'All CCC'!$B$7:$B$846,0)))</f>
        <v/>
      </c>
      <c r="AD303" s="856" t="str">
        <f>IF($B303="","",INDEX('All CCC'!AD$7:AD$846,MATCH(WatchList!$B303,'All CCC'!$B$7:$B$846,0)))</f>
        <v/>
      </c>
      <c r="AE303" s="856" t="str">
        <f>IF($B303="","",INDEX('All CCC'!AE$7:AE$846,MATCH(WatchList!$B303,'All CCC'!$B$7:$B$846,0)))</f>
        <v/>
      </c>
      <c r="AF303" s="856" t="str">
        <f>IF($B303="","",INDEX('All CCC'!AF$7:AF$846,MATCH(WatchList!$B303,'All CCC'!$B$7:$B$846,0)))</f>
        <v/>
      </c>
      <c r="AG303" s="856" t="str">
        <f>IF($B303="","",INDEX('All CCC'!AG$7:AG$846,MATCH(WatchList!$B303,'All CCC'!$B$7:$B$846,0)))</f>
        <v/>
      </c>
      <c r="AH303" s="856" t="str">
        <f>IF($B303="","",INDEX('All CCC'!AH$7:AH$846,MATCH(WatchList!$B303,'All CCC'!$B$7:$B$846,0)))</f>
        <v/>
      </c>
      <c r="AI303" s="856" t="str">
        <f>IF($B303="","",INDEX('All CCC'!AI$7:AI$846,MATCH(WatchList!$B303,'All CCC'!$B$7:$B$846,0)))</f>
        <v/>
      </c>
      <c r="AJ303" s="856" t="str">
        <f>IF($B303="","",INDEX('All CCC'!AJ$7:AJ$846,MATCH(WatchList!$B303,'All CCC'!$B$7:$B$846,0)))</f>
        <v/>
      </c>
      <c r="AK303" s="856" t="str">
        <f>IF($B303="","",INDEX('All CCC'!AK$7:AK$846,MATCH(WatchList!$B303,'All CCC'!$B$7:$B$846,0)))</f>
        <v/>
      </c>
      <c r="AL303" s="856" t="str">
        <f>IF($B303="","",INDEX('All CCC'!AL$7:AL$846,MATCH(WatchList!$B303,'All CCC'!$B$7:$B$846,0)))</f>
        <v/>
      </c>
      <c r="AM303" s="856" t="str">
        <f>IF($B303="","",INDEX('All CCC'!AM$7:AM$846,MATCH(WatchList!$B303,'All CCC'!$B$7:$B$846,0)))</f>
        <v/>
      </c>
      <c r="AN303" s="856" t="str">
        <f>IF($B303="","",INDEX('All CCC'!AN$7:AN$846,MATCH(WatchList!$B303,'All CCC'!$B$7:$B$846,0)))</f>
        <v/>
      </c>
      <c r="AO303" s="856" t="str">
        <f>IF($B303="","",INDEX('All CCC'!AO$7:AO$846,MATCH(WatchList!$B303,'All CCC'!$B$7:$B$846,0)))</f>
        <v/>
      </c>
      <c r="AP303" s="856" t="str">
        <f>IF($B303="","",INDEX('All CCC'!AP$7:AP$846,MATCH(WatchList!$B303,'All CCC'!$B$7:$B$846,0)))</f>
        <v/>
      </c>
      <c r="AQ303" s="856" t="str">
        <f>IF($B303="","",INDEX('All CCC'!AQ$7:AQ$846,MATCH(WatchList!$B303,'All CCC'!$B$7:$B$846,0)))</f>
        <v/>
      </c>
      <c r="AR303" s="856" t="str">
        <f>IF($B303="","",INDEX('All CCC'!AR$7:AR$846,MATCH(WatchList!$B303,'All CCC'!$B$7:$B$846,0)))</f>
        <v/>
      </c>
      <c r="AS303" s="856" t="str">
        <f>IF($B303="","",INDEX('All CCC'!AS$7:AS$846,MATCH(WatchList!$B303,'All CCC'!$B$7:$B$846,0)))</f>
        <v/>
      </c>
      <c r="AT303" s="856" t="str">
        <f>IF($B303="","",INDEX('All CCC'!AT$7:AT$846,MATCH(WatchList!$B303,'All CCC'!$B$7:$B$846,0)))</f>
        <v/>
      </c>
      <c r="AU303" s="856" t="str">
        <f>IF($B303="","",INDEX('All CCC'!AU$7:AU$846,MATCH(WatchList!$B303,'All CCC'!$B$7:$B$846,0)))</f>
        <v/>
      </c>
      <c r="AV303" s="856" t="str">
        <f>IF($B303="","",INDEX('All CCC'!AV$7:AV$846,MATCH(WatchList!$B303,'All CCC'!$B$7:$B$846,0)))</f>
        <v/>
      </c>
      <c r="AW303" s="856" t="str">
        <f>IF($B303="","",INDEX('All CCC'!AW$7:AW$846,MATCH(WatchList!$B303,'All CCC'!$B$7:$B$846,0)))</f>
        <v/>
      </c>
      <c r="AX303" s="856" t="str">
        <f>IF($B303="","",INDEX('All CCC'!AX$7:AX$846,MATCH(WatchList!$B303,'All CCC'!$B$7:$B$846,0)))</f>
        <v/>
      </c>
      <c r="AY303" s="856" t="str">
        <f>IF($B303="","",INDEX('All CCC'!AY$7:AY$846,MATCH(WatchList!$B303,'All CCC'!$B$7:$B$846,0)))</f>
        <v/>
      </c>
      <c r="AZ303" s="856" t="str">
        <f>IF($B303="","",INDEX('All CCC'!AZ$7:AZ$846,MATCH(WatchList!$B303,'All CCC'!$B$7:$B$846,0)))</f>
        <v/>
      </c>
      <c r="BA303" s="856" t="str">
        <f>IF($B303="","",INDEX('All CCC'!BA$7:BA$846,MATCH(WatchList!$B303,'All CCC'!$B$7:$B$846,0)))</f>
        <v/>
      </c>
      <c r="BB303" s="856" t="str">
        <f>IF($B303="","",INDEX('All CCC'!BB$7:BB$846,MATCH(WatchList!$B303,'All CCC'!$B$7:$B$846,0)))</f>
        <v/>
      </c>
      <c r="BC303" s="856" t="str">
        <f>IF($B303="","",INDEX('All CCC'!BC$7:BC$846,MATCH(WatchList!$B303,'All CCC'!$B$7:$B$846,0)))</f>
        <v/>
      </c>
      <c r="BD303" s="856" t="str">
        <f>IF($B303="","",INDEX('All CCC'!BD$7:BD$846,MATCH(WatchList!$B303,'All CCC'!$B$7:$B$846,0)))</f>
        <v/>
      </c>
      <c r="BE303" s="856" t="str">
        <f>IF($B303="","",INDEX('All CCC'!BE$7:BE$846,MATCH(WatchList!$B303,'All CCC'!$B$7:$B$846,0)))</f>
        <v/>
      </c>
      <c r="BF303" s="856" t="str">
        <f>IF($B303="","",INDEX('All CCC'!BF$7:BF$846,MATCH(WatchList!$B303,'All CCC'!$B$7:$B$846,0)))</f>
        <v/>
      </c>
      <c r="BG303" s="856" t="str">
        <f>IF($B303="","",INDEX('All CCC'!BG$7:BG$846,MATCH(WatchList!$B303,'All CCC'!$B$7:$B$846,0)))</f>
        <v/>
      </c>
    </row>
    <row r="304" spans="1:59" x14ac:dyDescent="0.2">
      <c r="A304" s="550" t="str">
        <f>IF($B304="","",INDEX('All CCC'!A$7:A$846,MATCH(WatchList!$B304,'All CCC'!$B$7:$B$846,0)))</f>
        <v/>
      </c>
      <c r="B304" s="31"/>
      <c r="C304" s="856" t="str">
        <f>IF($B304="","",INDEX('All CCC'!C$7:C$846,MATCH(WatchList!$B304,'All CCC'!$B$7:$B$846,0)))</f>
        <v/>
      </c>
      <c r="D304" s="856" t="str">
        <f>IF($B304="","",INDEX('All CCC'!D$7:D$846,MATCH(WatchList!$B304,'All CCC'!$B$7:$B$846,0)))</f>
        <v/>
      </c>
      <c r="E304" s="856" t="str">
        <f>IF($B304="","",INDEX('All CCC'!E$7:E$846,MATCH(WatchList!$B304,'All CCC'!$B$7:$B$846,0)))</f>
        <v/>
      </c>
      <c r="F304" s="856" t="str">
        <f>IF($B304="","",INDEX('All CCC'!F$7:F$846,MATCH(WatchList!$B304,'All CCC'!$B$7:$B$846,0)))</f>
        <v/>
      </c>
      <c r="G304" s="856" t="str">
        <f>IF($B304="","",INDEX('All CCC'!G$7:G$846,MATCH(WatchList!$B304,'All CCC'!$B$7:$B$846,0)))</f>
        <v/>
      </c>
      <c r="H304" s="856" t="str">
        <f>IF($B304="","",INDEX('All CCC'!H$7:H$846,MATCH(WatchList!$B304,'All CCC'!$B$7:$B$846,0)))</f>
        <v/>
      </c>
      <c r="I304" s="856" t="str">
        <f>IF($B304="","",INDEX('All CCC'!I$7:I$846,MATCH(WatchList!$B304,'All CCC'!$B$7:$B$846,0)))</f>
        <v/>
      </c>
      <c r="J304" s="856" t="str">
        <f>IF($B304="","",INDEX('All CCC'!J$7:J$846,MATCH(WatchList!$B304,'All CCC'!$B$7:$B$846,0)))</f>
        <v/>
      </c>
      <c r="K304" s="856" t="str">
        <f>IF($B304="","",INDEX('All CCC'!K$7:K$846,MATCH(WatchList!$B304,'All CCC'!$B$7:$B$846,0)))</f>
        <v/>
      </c>
      <c r="L304" s="856" t="str">
        <f>IF($B304="","",INDEX('All CCC'!L$7:L$846,MATCH(WatchList!$B304,'All CCC'!$B$7:$B$846,0)))</f>
        <v/>
      </c>
      <c r="M304" s="856" t="str">
        <f>IF($B304="","",INDEX('All CCC'!M$7:M$846,MATCH(WatchList!$B304,'All CCC'!$B$7:$B$846,0)))</f>
        <v/>
      </c>
      <c r="N304" s="856" t="str">
        <f>IF($B304="","",INDEX('All CCC'!N$7:N$846,MATCH(WatchList!$B304,'All CCC'!$B$7:$B$846,0)))</f>
        <v/>
      </c>
      <c r="O304" s="856" t="str">
        <f>IF($B304="","",INDEX('All CCC'!O$7:O$846,MATCH(WatchList!$B304,'All CCC'!$B$7:$B$846,0)))</f>
        <v/>
      </c>
      <c r="P304" s="857" t="str">
        <f>IF($B304="","",INDEX('All CCC'!P$7:P$846,MATCH(WatchList!$B304,'All CCC'!$B$7:$B$846,0)))</f>
        <v/>
      </c>
      <c r="Q304" s="857" t="str">
        <f>IF($B304="","",INDEX('All CCC'!Q$7:Q$846,MATCH(WatchList!$B304,'All CCC'!$B$7:$B$846,0)))</f>
        <v/>
      </c>
      <c r="R304" s="856" t="str">
        <f>IF($B304="","",INDEX('All CCC'!R$7:R$846,MATCH(WatchList!$B304,'All CCC'!$B$7:$B$846,0)))</f>
        <v/>
      </c>
      <c r="S304" s="856" t="str">
        <f>IF($B304="","",INDEX('All CCC'!S$7:S$846,MATCH(WatchList!$B304,'All CCC'!$B$7:$B$846,0)))</f>
        <v/>
      </c>
      <c r="T304" s="856" t="str">
        <f>IF($B304="","",INDEX('All CCC'!T$7:T$846,MATCH(WatchList!$B304,'All CCC'!$B$7:$B$846,0)))</f>
        <v/>
      </c>
      <c r="U304" s="856" t="str">
        <f>IF($B304="","",INDEX('All CCC'!U$7:U$846,MATCH(WatchList!$B304,'All CCC'!$B$7:$B$846,0)))</f>
        <v/>
      </c>
      <c r="V304" s="856" t="str">
        <f>IF($B304="","",INDEX('All CCC'!V$7:V$846,MATCH(WatchList!$B304,'All CCC'!$B$7:$B$846,0)))</f>
        <v/>
      </c>
      <c r="W304" s="856" t="str">
        <f>IF($B304="","",INDEX('All CCC'!W$7:W$846,MATCH(WatchList!$B304,'All CCC'!$B$7:$B$846,0)))</f>
        <v/>
      </c>
      <c r="X304" s="856" t="str">
        <f>IF($B304="","",INDEX('All CCC'!X$7:X$846,MATCH(WatchList!$B304,'All CCC'!$B$7:$B$846,0)))</f>
        <v/>
      </c>
      <c r="Y304" s="856" t="str">
        <f>IF($B304="","",INDEX('All CCC'!Y$7:Y$846,MATCH(WatchList!$B304,'All CCC'!$B$7:$B$846,0)))</f>
        <v/>
      </c>
      <c r="Z304" s="856" t="str">
        <f>IF($B304="","",INDEX('All CCC'!Z$7:Z$846,MATCH(WatchList!$B304,'All CCC'!$B$7:$B$846,0)))</f>
        <v/>
      </c>
      <c r="AA304" s="856" t="str">
        <f>IF($B304="","",INDEX('All CCC'!AA$7:AA$846,MATCH(WatchList!$B304,'All CCC'!$B$7:$B$846,0)))</f>
        <v/>
      </c>
      <c r="AB304" s="856" t="str">
        <f>IF($B304="","",INDEX('All CCC'!AB$7:AB$846,MATCH(WatchList!$B304,'All CCC'!$B$7:$B$846,0)))</f>
        <v/>
      </c>
      <c r="AC304" s="856" t="str">
        <f>IF($B304="","",INDEX('All CCC'!AC$7:AC$846,MATCH(WatchList!$B304,'All CCC'!$B$7:$B$846,0)))</f>
        <v/>
      </c>
      <c r="AD304" s="856" t="str">
        <f>IF($B304="","",INDEX('All CCC'!AD$7:AD$846,MATCH(WatchList!$B304,'All CCC'!$B$7:$B$846,0)))</f>
        <v/>
      </c>
      <c r="AE304" s="856" t="str">
        <f>IF($B304="","",INDEX('All CCC'!AE$7:AE$846,MATCH(WatchList!$B304,'All CCC'!$B$7:$B$846,0)))</f>
        <v/>
      </c>
      <c r="AF304" s="856" t="str">
        <f>IF($B304="","",INDEX('All CCC'!AF$7:AF$846,MATCH(WatchList!$B304,'All CCC'!$B$7:$B$846,0)))</f>
        <v/>
      </c>
      <c r="AG304" s="856" t="str">
        <f>IF($B304="","",INDEX('All CCC'!AG$7:AG$846,MATCH(WatchList!$B304,'All CCC'!$B$7:$B$846,0)))</f>
        <v/>
      </c>
      <c r="AH304" s="856" t="str">
        <f>IF($B304="","",INDEX('All CCC'!AH$7:AH$846,MATCH(WatchList!$B304,'All CCC'!$B$7:$B$846,0)))</f>
        <v/>
      </c>
      <c r="AI304" s="856" t="str">
        <f>IF($B304="","",INDEX('All CCC'!AI$7:AI$846,MATCH(WatchList!$B304,'All CCC'!$B$7:$B$846,0)))</f>
        <v/>
      </c>
      <c r="AJ304" s="856" t="str">
        <f>IF($B304="","",INDEX('All CCC'!AJ$7:AJ$846,MATCH(WatchList!$B304,'All CCC'!$B$7:$B$846,0)))</f>
        <v/>
      </c>
      <c r="AK304" s="856" t="str">
        <f>IF($B304="","",INDEX('All CCC'!AK$7:AK$846,MATCH(WatchList!$B304,'All CCC'!$B$7:$B$846,0)))</f>
        <v/>
      </c>
      <c r="AL304" s="856" t="str">
        <f>IF($B304="","",INDEX('All CCC'!AL$7:AL$846,MATCH(WatchList!$B304,'All CCC'!$B$7:$B$846,0)))</f>
        <v/>
      </c>
      <c r="AM304" s="856" t="str">
        <f>IF($B304="","",INDEX('All CCC'!AM$7:AM$846,MATCH(WatchList!$B304,'All CCC'!$B$7:$B$846,0)))</f>
        <v/>
      </c>
      <c r="AN304" s="856" t="str">
        <f>IF($B304="","",INDEX('All CCC'!AN$7:AN$846,MATCH(WatchList!$B304,'All CCC'!$B$7:$B$846,0)))</f>
        <v/>
      </c>
      <c r="AO304" s="856" t="str">
        <f>IF($B304="","",INDEX('All CCC'!AO$7:AO$846,MATCH(WatchList!$B304,'All CCC'!$B$7:$B$846,0)))</f>
        <v/>
      </c>
      <c r="AP304" s="856" t="str">
        <f>IF($B304="","",INDEX('All CCC'!AP$7:AP$846,MATCH(WatchList!$B304,'All CCC'!$B$7:$B$846,0)))</f>
        <v/>
      </c>
      <c r="AQ304" s="856" t="str">
        <f>IF($B304="","",INDEX('All CCC'!AQ$7:AQ$846,MATCH(WatchList!$B304,'All CCC'!$B$7:$B$846,0)))</f>
        <v/>
      </c>
      <c r="AR304" s="856" t="str">
        <f>IF($B304="","",INDEX('All CCC'!AR$7:AR$846,MATCH(WatchList!$B304,'All CCC'!$B$7:$B$846,0)))</f>
        <v/>
      </c>
      <c r="AS304" s="856" t="str">
        <f>IF($B304="","",INDEX('All CCC'!AS$7:AS$846,MATCH(WatchList!$B304,'All CCC'!$B$7:$B$846,0)))</f>
        <v/>
      </c>
      <c r="AT304" s="856" t="str">
        <f>IF($B304="","",INDEX('All CCC'!AT$7:AT$846,MATCH(WatchList!$B304,'All CCC'!$B$7:$B$846,0)))</f>
        <v/>
      </c>
      <c r="AU304" s="856" t="str">
        <f>IF($B304="","",INDEX('All CCC'!AU$7:AU$846,MATCH(WatchList!$B304,'All CCC'!$B$7:$B$846,0)))</f>
        <v/>
      </c>
      <c r="AV304" s="856" t="str">
        <f>IF($B304="","",INDEX('All CCC'!AV$7:AV$846,MATCH(WatchList!$B304,'All CCC'!$B$7:$B$846,0)))</f>
        <v/>
      </c>
      <c r="AW304" s="856" t="str">
        <f>IF($B304="","",INDEX('All CCC'!AW$7:AW$846,MATCH(WatchList!$B304,'All CCC'!$B$7:$B$846,0)))</f>
        <v/>
      </c>
      <c r="AX304" s="856" t="str">
        <f>IF($B304="","",INDEX('All CCC'!AX$7:AX$846,MATCH(WatchList!$B304,'All CCC'!$B$7:$B$846,0)))</f>
        <v/>
      </c>
      <c r="AY304" s="856" t="str">
        <f>IF($B304="","",INDEX('All CCC'!AY$7:AY$846,MATCH(WatchList!$B304,'All CCC'!$B$7:$B$846,0)))</f>
        <v/>
      </c>
      <c r="AZ304" s="856" t="str">
        <f>IF($B304="","",INDEX('All CCC'!AZ$7:AZ$846,MATCH(WatchList!$B304,'All CCC'!$B$7:$B$846,0)))</f>
        <v/>
      </c>
      <c r="BA304" s="856" t="str">
        <f>IF($B304="","",INDEX('All CCC'!BA$7:BA$846,MATCH(WatchList!$B304,'All CCC'!$B$7:$B$846,0)))</f>
        <v/>
      </c>
      <c r="BB304" s="856" t="str">
        <f>IF($B304="","",INDEX('All CCC'!BB$7:BB$846,MATCH(WatchList!$B304,'All CCC'!$B$7:$B$846,0)))</f>
        <v/>
      </c>
      <c r="BC304" s="856" t="str">
        <f>IF($B304="","",INDEX('All CCC'!BC$7:BC$846,MATCH(WatchList!$B304,'All CCC'!$B$7:$B$846,0)))</f>
        <v/>
      </c>
      <c r="BD304" s="856" t="str">
        <f>IF($B304="","",INDEX('All CCC'!BD$7:BD$846,MATCH(WatchList!$B304,'All CCC'!$B$7:$B$846,0)))</f>
        <v/>
      </c>
      <c r="BE304" s="856" t="str">
        <f>IF($B304="","",INDEX('All CCC'!BE$7:BE$846,MATCH(WatchList!$B304,'All CCC'!$B$7:$B$846,0)))</f>
        <v/>
      </c>
      <c r="BF304" s="856" t="str">
        <f>IF($B304="","",INDEX('All CCC'!BF$7:BF$846,MATCH(WatchList!$B304,'All CCC'!$B$7:$B$846,0)))</f>
        <v/>
      </c>
      <c r="BG304" s="856" t="str">
        <f>IF($B304="","",INDEX('All CCC'!BG$7:BG$846,MATCH(WatchList!$B304,'All CCC'!$B$7:$B$846,0)))</f>
        <v/>
      </c>
    </row>
    <row r="305" spans="1:59" s="604" customFormat="1" x14ac:dyDescent="0.2">
      <c r="A305" s="551" t="str">
        <f>IF($B305="","",INDEX('All CCC'!A$7:A$846,MATCH(WatchList!$B305,'All CCC'!$B$7:$B$846,0)))</f>
        <v/>
      </c>
      <c r="B305" s="571"/>
      <c r="C305" s="858" t="str">
        <f>IF($B305="","",INDEX('All CCC'!C$7:C$846,MATCH(WatchList!$B305,'All CCC'!$B$7:$B$846,0)))</f>
        <v/>
      </c>
      <c r="D305" s="858" t="str">
        <f>IF($B305="","",INDEX('All CCC'!D$7:D$846,MATCH(WatchList!$B305,'All CCC'!$B$7:$B$846,0)))</f>
        <v/>
      </c>
      <c r="E305" s="858" t="str">
        <f>IF($B305="","",INDEX('All CCC'!E$7:E$846,MATCH(WatchList!$B305,'All CCC'!$B$7:$B$846,0)))</f>
        <v/>
      </c>
      <c r="F305" s="858" t="str">
        <f>IF($B305="","",INDEX('All CCC'!F$7:F$846,MATCH(WatchList!$B305,'All CCC'!$B$7:$B$846,0)))</f>
        <v/>
      </c>
      <c r="G305" s="858" t="str">
        <f>IF($B305="","",INDEX('All CCC'!G$7:G$846,MATCH(WatchList!$B305,'All CCC'!$B$7:$B$846,0)))</f>
        <v/>
      </c>
      <c r="H305" s="858" t="str">
        <f>IF($B305="","",INDEX('All CCC'!H$7:H$846,MATCH(WatchList!$B305,'All CCC'!$B$7:$B$846,0)))</f>
        <v/>
      </c>
      <c r="I305" s="858" t="str">
        <f>IF($B305="","",INDEX('All CCC'!I$7:I$846,MATCH(WatchList!$B305,'All CCC'!$B$7:$B$846,0)))</f>
        <v/>
      </c>
      <c r="J305" s="858" t="str">
        <f>IF($B305="","",INDEX('All CCC'!J$7:J$846,MATCH(WatchList!$B305,'All CCC'!$B$7:$B$846,0)))</f>
        <v/>
      </c>
      <c r="K305" s="858" t="str">
        <f>IF($B305="","",INDEX('All CCC'!K$7:K$846,MATCH(WatchList!$B305,'All CCC'!$B$7:$B$846,0)))</f>
        <v/>
      </c>
      <c r="L305" s="858" t="str">
        <f>IF($B305="","",INDEX('All CCC'!L$7:L$846,MATCH(WatchList!$B305,'All CCC'!$B$7:$B$846,0)))</f>
        <v/>
      </c>
      <c r="M305" s="858" t="str">
        <f>IF($B305="","",INDEX('All CCC'!M$7:M$846,MATCH(WatchList!$B305,'All CCC'!$B$7:$B$846,0)))</f>
        <v/>
      </c>
      <c r="N305" s="858" t="str">
        <f>IF($B305="","",INDEX('All CCC'!N$7:N$846,MATCH(WatchList!$B305,'All CCC'!$B$7:$B$846,0)))</f>
        <v/>
      </c>
      <c r="O305" s="858" t="str">
        <f>IF($B305="","",INDEX('All CCC'!O$7:O$846,MATCH(WatchList!$B305,'All CCC'!$B$7:$B$846,0)))</f>
        <v/>
      </c>
      <c r="P305" s="859" t="str">
        <f>IF($B305="","",INDEX('All CCC'!P$7:P$846,MATCH(WatchList!$B305,'All CCC'!$B$7:$B$846,0)))</f>
        <v/>
      </c>
      <c r="Q305" s="859" t="str">
        <f>IF($B305="","",INDEX('All CCC'!Q$7:Q$846,MATCH(WatchList!$B305,'All CCC'!$B$7:$B$846,0)))</f>
        <v/>
      </c>
      <c r="R305" s="858" t="str">
        <f>IF($B305="","",INDEX('All CCC'!R$7:R$846,MATCH(WatchList!$B305,'All CCC'!$B$7:$B$846,0)))</f>
        <v/>
      </c>
      <c r="S305" s="858" t="str">
        <f>IF($B305="","",INDEX('All CCC'!S$7:S$846,MATCH(WatchList!$B305,'All CCC'!$B$7:$B$846,0)))</f>
        <v/>
      </c>
      <c r="T305" s="858" t="str">
        <f>IF($B305="","",INDEX('All CCC'!T$7:T$846,MATCH(WatchList!$B305,'All CCC'!$B$7:$B$846,0)))</f>
        <v/>
      </c>
      <c r="U305" s="858" t="str">
        <f>IF($B305="","",INDEX('All CCC'!U$7:U$846,MATCH(WatchList!$B305,'All CCC'!$B$7:$B$846,0)))</f>
        <v/>
      </c>
      <c r="V305" s="858" t="str">
        <f>IF($B305="","",INDEX('All CCC'!V$7:V$846,MATCH(WatchList!$B305,'All CCC'!$B$7:$B$846,0)))</f>
        <v/>
      </c>
      <c r="W305" s="858" t="str">
        <f>IF($B305="","",INDEX('All CCC'!W$7:W$846,MATCH(WatchList!$B305,'All CCC'!$B$7:$B$846,0)))</f>
        <v/>
      </c>
      <c r="X305" s="858" t="str">
        <f>IF($B305="","",INDEX('All CCC'!X$7:X$846,MATCH(WatchList!$B305,'All CCC'!$B$7:$B$846,0)))</f>
        <v/>
      </c>
      <c r="Y305" s="858" t="str">
        <f>IF($B305="","",INDEX('All CCC'!Y$7:Y$846,MATCH(WatchList!$B305,'All CCC'!$B$7:$B$846,0)))</f>
        <v/>
      </c>
      <c r="Z305" s="858" t="str">
        <f>IF($B305="","",INDEX('All CCC'!Z$7:Z$846,MATCH(WatchList!$B305,'All CCC'!$B$7:$B$846,0)))</f>
        <v/>
      </c>
      <c r="AA305" s="858" t="str">
        <f>IF($B305="","",INDEX('All CCC'!AA$7:AA$846,MATCH(WatchList!$B305,'All CCC'!$B$7:$B$846,0)))</f>
        <v/>
      </c>
      <c r="AB305" s="858" t="str">
        <f>IF($B305="","",INDEX('All CCC'!AB$7:AB$846,MATCH(WatchList!$B305,'All CCC'!$B$7:$B$846,0)))</f>
        <v/>
      </c>
      <c r="AC305" s="858" t="str">
        <f>IF($B305="","",INDEX('All CCC'!AC$7:AC$846,MATCH(WatchList!$B305,'All CCC'!$B$7:$B$846,0)))</f>
        <v/>
      </c>
      <c r="AD305" s="858" t="str">
        <f>IF($B305="","",INDEX('All CCC'!AD$7:AD$846,MATCH(WatchList!$B305,'All CCC'!$B$7:$B$846,0)))</f>
        <v/>
      </c>
      <c r="AE305" s="858" t="str">
        <f>IF($B305="","",INDEX('All CCC'!AE$7:AE$846,MATCH(WatchList!$B305,'All CCC'!$B$7:$B$846,0)))</f>
        <v/>
      </c>
      <c r="AF305" s="858" t="str">
        <f>IF($B305="","",INDEX('All CCC'!AF$7:AF$846,MATCH(WatchList!$B305,'All CCC'!$B$7:$B$846,0)))</f>
        <v/>
      </c>
      <c r="AG305" s="858" t="str">
        <f>IF($B305="","",INDEX('All CCC'!AG$7:AG$846,MATCH(WatchList!$B305,'All CCC'!$B$7:$B$846,0)))</f>
        <v/>
      </c>
      <c r="AH305" s="858" t="str">
        <f>IF($B305="","",INDEX('All CCC'!AH$7:AH$846,MATCH(WatchList!$B305,'All CCC'!$B$7:$B$846,0)))</f>
        <v/>
      </c>
      <c r="AI305" s="858" t="str">
        <f>IF($B305="","",INDEX('All CCC'!AI$7:AI$846,MATCH(WatchList!$B305,'All CCC'!$B$7:$B$846,0)))</f>
        <v/>
      </c>
      <c r="AJ305" s="858" t="str">
        <f>IF($B305="","",INDEX('All CCC'!AJ$7:AJ$846,MATCH(WatchList!$B305,'All CCC'!$B$7:$B$846,0)))</f>
        <v/>
      </c>
      <c r="AK305" s="858" t="str">
        <f>IF($B305="","",INDEX('All CCC'!AK$7:AK$846,MATCH(WatchList!$B305,'All CCC'!$B$7:$B$846,0)))</f>
        <v/>
      </c>
      <c r="AL305" s="858" t="str">
        <f>IF($B305="","",INDEX('All CCC'!AL$7:AL$846,MATCH(WatchList!$B305,'All CCC'!$B$7:$B$846,0)))</f>
        <v/>
      </c>
      <c r="AM305" s="858" t="str">
        <f>IF($B305="","",INDEX('All CCC'!AM$7:AM$846,MATCH(WatchList!$B305,'All CCC'!$B$7:$B$846,0)))</f>
        <v/>
      </c>
      <c r="AN305" s="858" t="str">
        <f>IF($B305="","",INDEX('All CCC'!AN$7:AN$846,MATCH(WatchList!$B305,'All CCC'!$B$7:$B$846,0)))</f>
        <v/>
      </c>
      <c r="AO305" s="858" t="str">
        <f>IF($B305="","",INDEX('All CCC'!AO$7:AO$846,MATCH(WatchList!$B305,'All CCC'!$B$7:$B$846,0)))</f>
        <v/>
      </c>
      <c r="AP305" s="858" t="str">
        <f>IF($B305="","",INDEX('All CCC'!AP$7:AP$846,MATCH(WatchList!$B305,'All CCC'!$B$7:$B$846,0)))</f>
        <v/>
      </c>
      <c r="AQ305" s="858" t="str">
        <f>IF($B305="","",INDEX('All CCC'!AQ$7:AQ$846,MATCH(WatchList!$B305,'All CCC'!$B$7:$B$846,0)))</f>
        <v/>
      </c>
      <c r="AR305" s="858" t="str">
        <f>IF($B305="","",INDEX('All CCC'!AR$7:AR$846,MATCH(WatchList!$B305,'All CCC'!$B$7:$B$846,0)))</f>
        <v/>
      </c>
      <c r="AS305" s="858" t="str">
        <f>IF($B305="","",INDEX('All CCC'!AS$7:AS$846,MATCH(WatchList!$B305,'All CCC'!$B$7:$B$846,0)))</f>
        <v/>
      </c>
      <c r="AT305" s="858" t="str">
        <f>IF($B305="","",INDEX('All CCC'!AT$7:AT$846,MATCH(WatchList!$B305,'All CCC'!$B$7:$B$846,0)))</f>
        <v/>
      </c>
      <c r="AU305" s="858" t="str">
        <f>IF($B305="","",INDEX('All CCC'!AU$7:AU$846,MATCH(WatchList!$B305,'All CCC'!$B$7:$B$846,0)))</f>
        <v/>
      </c>
      <c r="AV305" s="858" t="str">
        <f>IF($B305="","",INDEX('All CCC'!AV$7:AV$846,MATCH(WatchList!$B305,'All CCC'!$B$7:$B$846,0)))</f>
        <v/>
      </c>
      <c r="AW305" s="858" t="str">
        <f>IF($B305="","",INDEX('All CCC'!AW$7:AW$846,MATCH(WatchList!$B305,'All CCC'!$B$7:$B$846,0)))</f>
        <v/>
      </c>
      <c r="AX305" s="858" t="str">
        <f>IF($B305="","",INDEX('All CCC'!AX$7:AX$846,MATCH(WatchList!$B305,'All CCC'!$B$7:$B$846,0)))</f>
        <v/>
      </c>
      <c r="AY305" s="858" t="str">
        <f>IF($B305="","",INDEX('All CCC'!AY$7:AY$846,MATCH(WatchList!$B305,'All CCC'!$B$7:$B$846,0)))</f>
        <v/>
      </c>
      <c r="AZ305" s="858" t="str">
        <f>IF($B305="","",INDEX('All CCC'!AZ$7:AZ$846,MATCH(WatchList!$B305,'All CCC'!$B$7:$B$846,0)))</f>
        <v/>
      </c>
      <c r="BA305" s="858" t="str">
        <f>IF($B305="","",INDEX('All CCC'!BA$7:BA$846,MATCH(WatchList!$B305,'All CCC'!$B$7:$B$846,0)))</f>
        <v/>
      </c>
      <c r="BB305" s="858" t="str">
        <f>IF($B305="","",INDEX('All CCC'!BB$7:BB$846,MATCH(WatchList!$B305,'All CCC'!$B$7:$B$846,0)))</f>
        <v/>
      </c>
      <c r="BC305" s="858" t="str">
        <f>IF($B305="","",INDEX('All CCC'!BC$7:BC$846,MATCH(WatchList!$B305,'All CCC'!$B$7:$B$846,0)))</f>
        <v/>
      </c>
      <c r="BD305" s="858" t="str">
        <f>IF($B305="","",INDEX('All CCC'!BD$7:BD$846,MATCH(WatchList!$B305,'All CCC'!$B$7:$B$846,0)))</f>
        <v/>
      </c>
      <c r="BE305" s="858" t="str">
        <f>IF($B305="","",INDEX('All CCC'!BE$7:BE$846,MATCH(WatchList!$B305,'All CCC'!$B$7:$B$846,0)))</f>
        <v/>
      </c>
      <c r="BF305" s="858" t="str">
        <f>IF($B305="","",INDEX('All CCC'!BF$7:BF$846,MATCH(WatchList!$B305,'All CCC'!$B$7:$B$846,0)))</f>
        <v/>
      </c>
      <c r="BG305" s="858" t="str">
        <f>IF($B305="","",INDEX('All CCC'!BG$7:BG$846,MATCH(WatchList!$B305,'All CCC'!$B$7:$B$846,0)))</f>
        <v/>
      </c>
    </row>
    <row r="306" spans="1:59" x14ac:dyDescent="0.2">
      <c r="A306" s="815" t="s">
        <v>4120</v>
      </c>
    </row>
  </sheetData>
  <sheetProtection selectLockedCells="1" selectUnlockedCells="1"/>
  <mergeCells count="4">
    <mergeCell ref="P4:Q4"/>
    <mergeCell ref="AZ3:BC3"/>
    <mergeCell ref="AW4:AX4"/>
    <mergeCell ref="AW3:AX3"/>
  </mergeCells>
  <pageMargins left="0.3" right="0.2" top="0.50972222222222219" bottom="0.52986111111111112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19"/>
  <sheetViews>
    <sheetView workbookViewId="0"/>
  </sheetViews>
  <sheetFormatPr defaultColWidth="8.85546875" defaultRowHeight="12.75" x14ac:dyDescent="0.2"/>
  <cols>
    <col min="1" max="1" width="19.5703125" customWidth="1"/>
    <col min="2" max="2" width="6.5703125" customWidth="1"/>
    <col min="3" max="3" width="4.140625" customWidth="1"/>
    <col min="4" max="4" width="7.5703125" customWidth="1"/>
    <col min="5" max="8" width="5.5703125" customWidth="1"/>
    <col min="9" max="9" width="37.5703125" customWidth="1"/>
    <col min="10" max="10" width="10.7109375" bestFit="1" customWidth="1"/>
    <col min="11" max="12" width="10.28515625" bestFit="1" customWidth="1"/>
  </cols>
  <sheetData>
    <row r="1" spans="1:14" x14ac:dyDescent="0.2">
      <c r="A1" s="128" t="s">
        <v>1831</v>
      </c>
      <c r="B1" s="101"/>
      <c r="C1" s="10"/>
      <c r="D1" s="10"/>
      <c r="E1" s="10"/>
      <c r="F1" s="148" t="s">
        <v>1832</v>
      </c>
      <c r="G1" s="10"/>
      <c r="H1" s="10"/>
      <c r="I1" s="10"/>
    </row>
    <row r="2" spans="1:14" ht="11.1" customHeight="1" x14ac:dyDescent="0.2">
      <c r="A2" s="129" t="s">
        <v>1833</v>
      </c>
      <c r="B2" s="10"/>
      <c r="C2" s="10"/>
      <c r="D2" s="10"/>
      <c r="E2" s="10"/>
      <c r="F2" s="148"/>
      <c r="G2" s="10"/>
      <c r="H2" s="10"/>
      <c r="I2" s="10"/>
    </row>
    <row r="3" spans="1:14" ht="11.1" customHeight="1" x14ac:dyDescent="0.2">
      <c r="A3" s="130" t="s">
        <v>1834</v>
      </c>
      <c r="B3" s="10"/>
      <c r="C3" s="10"/>
      <c r="D3" s="10"/>
      <c r="E3" s="10"/>
      <c r="F3" s="148"/>
      <c r="G3" s="10"/>
      <c r="H3" s="10"/>
      <c r="I3" s="10"/>
    </row>
    <row r="4" spans="1:14" ht="11.1" customHeight="1" x14ac:dyDescent="0.2">
      <c r="A4" s="131" t="s">
        <v>1835</v>
      </c>
      <c r="B4" s="101"/>
      <c r="C4" s="10"/>
      <c r="D4" s="10"/>
      <c r="E4" s="10"/>
      <c r="F4" s="148"/>
      <c r="G4" s="10"/>
      <c r="H4" s="10"/>
      <c r="I4" s="10"/>
    </row>
    <row r="5" spans="1:14" ht="11.1" customHeight="1" x14ac:dyDescent="0.2">
      <c r="A5" s="132" t="s">
        <v>1836</v>
      </c>
      <c r="B5" s="10"/>
      <c r="C5" s="10"/>
      <c r="D5" s="10"/>
      <c r="E5" s="10"/>
      <c r="F5" s="148"/>
      <c r="G5" s="10"/>
      <c r="H5" s="10"/>
      <c r="I5" s="10"/>
    </row>
    <row r="6" spans="1:14" x14ac:dyDescent="0.2">
      <c r="A6" s="29"/>
      <c r="B6" s="18"/>
      <c r="C6" s="56" t="s">
        <v>23</v>
      </c>
      <c r="D6" s="21" t="s">
        <v>1837</v>
      </c>
      <c r="E6" s="37" t="s">
        <v>1838</v>
      </c>
      <c r="F6" s="21" t="s">
        <v>1839</v>
      </c>
      <c r="G6" s="38" t="s">
        <v>1840</v>
      </c>
      <c r="H6" s="21"/>
      <c r="I6" s="30"/>
    </row>
    <row r="7" spans="1:14" x14ac:dyDescent="0.2">
      <c r="A7" s="82" t="s">
        <v>21</v>
      </c>
      <c r="B7" s="49" t="s">
        <v>56</v>
      </c>
      <c r="C7" s="70" t="s">
        <v>58</v>
      </c>
      <c r="D7" s="1044" t="s">
        <v>1841</v>
      </c>
      <c r="E7" s="1044" t="s">
        <v>1842</v>
      </c>
      <c r="F7" s="46" t="s">
        <v>1843</v>
      </c>
      <c r="G7" s="43" t="s">
        <v>1844</v>
      </c>
      <c r="H7" s="46" t="s">
        <v>1845</v>
      </c>
      <c r="I7" s="75" t="s">
        <v>1846</v>
      </c>
    </row>
    <row r="8" spans="1:14" x14ac:dyDescent="0.2">
      <c r="A8" s="479" t="s">
        <v>862</v>
      </c>
      <c r="B8" s="468" t="s">
        <v>863</v>
      </c>
      <c r="C8" s="998">
        <v>18</v>
      </c>
      <c r="D8" s="1027">
        <v>44253</v>
      </c>
      <c r="E8" s="887"/>
      <c r="F8" s="32"/>
      <c r="G8" s="32" t="s">
        <v>1849</v>
      </c>
      <c r="H8" s="38"/>
      <c r="I8" s="1052" t="s">
        <v>4666</v>
      </c>
      <c r="K8" s="815"/>
      <c r="N8" s="815"/>
    </row>
    <row r="9" spans="1:14" s="815" customFormat="1" x14ac:dyDescent="0.2">
      <c r="A9" s="838" t="s">
        <v>817</v>
      </c>
      <c r="B9" s="578" t="s">
        <v>818</v>
      </c>
      <c r="C9" s="705">
        <v>18</v>
      </c>
      <c r="D9" s="1027">
        <v>44225</v>
      </c>
      <c r="E9" s="887"/>
      <c r="F9" s="824"/>
      <c r="G9" s="824" t="s">
        <v>1849</v>
      </c>
      <c r="H9" s="819"/>
      <c r="I9" s="870" t="s">
        <v>4641</v>
      </c>
    </row>
    <row r="10" spans="1:14" s="815" customFormat="1" x14ac:dyDescent="0.2">
      <c r="A10" s="847" t="s">
        <v>4307</v>
      </c>
      <c r="B10" s="570" t="s">
        <v>3786</v>
      </c>
      <c r="C10" s="705">
        <v>6</v>
      </c>
      <c r="D10" s="1027">
        <v>44165</v>
      </c>
      <c r="E10" s="887"/>
      <c r="F10" s="824" t="s">
        <v>1849</v>
      </c>
      <c r="G10" s="824"/>
      <c r="H10" s="819"/>
      <c r="I10" s="870"/>
    </row>
    <row r="11" spans="1:14" s="815" customFormat="1" x14ac:dyDescent="0.2">
      <c r="A11" s="831" t="s">
        <v>940</v>
      </c>
      <c r="B11" s="842" t="s">
        <v>4089</v>
      </c>
      <c r="C11" s="705">
        <v>7</v>
      </c>
      <c r="D11" s="1027">
        <v>44165</v>
      </c>
      <c r="E11" s="887"/>
      <c r="F11" s="824" t="s">
        <v>1849</v>
      </c>
      <c r="G11" s="824"/>
      <c r="H11" s="819"/>
      <c r="I11" s="870"/>
    </row>
    <row r="12" spans="1:14" s="815" customFormat="1" x14ac:dyDescent="0.2">
      <c r="A12" s="831" t="s">
        <v>3787</v>
      </c>
      <c r="B12" s="578" t="s">
        <v>3788</v>
      </c>
      <c r="C12" s="705">
        <v>6</v>
      </c>
      <c r="D12" s="1027">
        <v>44165</v>
      </c>
      <c r="E12" s="887"/>
      <c r="F12" s="824" t="s">
        <v>1849</v>
      </c>
      <c r="G12" s="824"/>
      <c r="H12" s="819"/>
      <c r="I12" s="870"/>
      <c r="L12" s="831"/>
      <c r="M12" s="831"/>
    </row>
    <row r="13" spans="1:14" s="815" customFormat="1" x14ac:dyDescent="0.2">
      <c r="A13" s="847" t="s">
        <v>1030</v>
      </c>
      <c r="B13" s="570" t="s">
        <v>1031</v>
      </c>
      <c r="C13" s="705">
        <v>7</v>
      </c>
      <c r="D13" s="1027">
        <v>44165</v>
      </c>
      <c r="E13" s="887"/>
      <c r="F13" s="824" t="s">
        <v>1849</v>
      </c>
      <c r="G13" s="824"/>
      <c r="H13" s="819"/>
      <c r="I13" s="870"/>
    </row>
    <row r="14" spans="1:14" s="815" customFormat="1" x14ac:dyDescent="0.2">
      <c r="A14" s="831" t="s">
        <v>1079</v>
      </c>
      <c r="B14" s="842" t="s">
        <v>1080</v>
      </c>
      <c r="C14" s="705">
        <v>9</v>
      </c>
      <c r="D14" s="1027">
        <v>44165</v>
      </c>
      <c r="E14" s="887"/>
      <c r="F14" s="824" t="s">
        <v>1849</v>
      </c>
      <c r="G14" s="824"/>
      <c r="H14" s="819"/>
      <c r="I14" s="870"/>
    </row>
    <row r="15" spans="1:14" s="815" customFormat="1" x14ac:dyDescent="0.2">
      <c r="A15" s="838" t="s">
        <v>537</v>
      </c>
      <c r="B15" s="842" t="s">
        <v>538</v>
      </c>
      <c r="C15" s="705">
        <v>17</v>
      </c>
      <c r="D15" s="1027">
        <v>44165</v>
      </c>
      <c r="E15" s="887" t="s">
        <v>1849</v>
      </c>
      <c r="F15" s="824"/>
      <c r="G15" s="824"/>
      <c r="H15" s="819"/>
      <c r="I15" s="870"/>
    </row>
    <row r="16" spans="1:14" s="815" customFormat="1" x14ac:dyDescent="0.2">
      <c r="A16" s="847" t="s">
        <v>4452</v>
      </c>
      <c r="B16" s="570" t="s">
        <v>4426</v>
      </c>
      <c r="C16" s="705">
        <v>5</v>
      </c>
      <c r="D16" s="1027">
        <v>44165</v>
      </c>
      <c r="E16" s="888"/>
      <c r="F16" s="824" t="s">
        <v>1849</v>
      </c>
      <c r="G16" s="824"/>
      <c r="H16" s="819"/>
      <c r="I16" s="870"/>
    </row>
    <row r="17" spans="1:9" s="815" customFormat="1" x14ac:dyDescent="0.2">
      <c r="A17" s="831" t="s">
        <v>1210</v>
      </c>
      <c r="B17" s="842" t="s">
        <v>1211</v>
      </c>
      <c r="C17" s="705">
        <v>9</v>
      </c>
      <c r="D17" s="1027">
        <v>44165</v>
      </c>
      <c r="E17" s="888"/>
      <c r="F17" s="824" t="s">
        <v>1849</v>
      </c>
      <c r="G17" s="824"/>
      <c r="H17" s="819"/>
      <c r="I17" s="870"/>
    </row>
    <row r="18" spans="1:9" s="815" customFormat="1" x14ac:dyDescent="0.2">
      <c r="A18" s="831" t="s">
        <v>3815</v>
      </c>
      <c r="B18" s="842" t="s">
        <v>3816</v>
      </c>
      <c r="C18" s="705">
        <v>6</v>
      </c>
      <c r="D18" s="1027">
        <v>44165</v>
      </c>
      <c r="E18" s="888"/>
      <c r="F18" s="824" t="s">
        <v>1849</v>
      </c>
      <c r="G18" s="824"/>
      <c r="H18" s="819"/>
      <c r="I18" s="870"/>
    </row>
    <row r="19" spans="1:9" s="815" customFormat="1" x14ac:dyDescent="0.2">
      <c r="A19" s="831" t="s">
        <v>609</v>
      </c>
      <c r="B19" s="842" t="s">
        <v>610</v>
      </c>
      <c r="C19" s="705">
        <v>18</v>
      </c>
      <c r="D19" s="1027">
        <v>44165</v>
      </c>
      <c r="E19" s="888" t="s">
        <v>1849</v>
      </c>
      <c r="F19" s="824"/>
      <c r="G19" s="824"/>
      <c r="H19" s="819"/>
      <c r="I19" s="870"/>
    </row>
    <row r="20" spans="1:9" s="815" customFormat="1" x14ac:dyDescent="0.2">
      <c r="A20" s="831" t="s">
        <v>1405</v>
      </c>
      <c r="B20" s="842" t="s">
        <v>1406</v>
      </c>
      <c r="C20" s="705">
        <v>11</v>
      </c>
      <c r="D20" s="1027">
        <v>44165</v>
      </c>
      <c r="E20" s="888"/>
      <c r="F20" s="824" t="s">
        <v>1849</v>
      </c>
      <c r="G20" s="824"/>
      <c r="H20" s="819"/>
      <c r="I20" s="870"/>
    </row>
    <row r="21" spans="1:9" s="815" customFormat="1" x14ac:dyDescent="0.2">
      <c r="A21" s="831" t="s">
        <v>685</v>
      </c>
      <c r="B21" s="842" t="s">
        <v>686</v>
      </c>
      <c r="C21" s="705">
        <v>20</v>
      </c>
      <c r="D21" s="1027">
        <v>44165</v>
      </c>
      <c r="E21" s="888"/>
      <c r="F21" s="824" t="s">
        <v>1849</v>
      </c>
      <c r="G21" s="824"/>
      <c r="H21" s="819"/>
      <c r="I21" s="826"/>
    </row>
    <row r="22" spans="1:9" s="815" customFormat="1" x14ac:dyDescent="0.2">
      <c r="A22" s="847" t="s">
        <v>1505</v>
      </c>
      <c r="B22" s="570" t="s">
        <v>1506</v>
      </c>
      <c r="C22" s="705">
        <v>8</v>
      </c>
      <c r="D22" s="1027">
        <v>44165</v>
      </c>
      <c r="E22" s="888"/>
      <c r="F22" s="824" t="s">
        <v>1849</v>
      </c>
      <c r="G22" s="824"/>
      <c r="H22" s="819"/>
      <c r="I22" s="870"/>
    </row>
    <row r="23" spans="1:9" s="815" customFormat="1" x14ac:dyDescent="0.2">
      <c r="A23" s="847" t="s">
        <v>4239</v>
      </c>
      <c r="B23" s="570" t="s">
        <v>4235</v>
      </c>
      <c r="C23" s="705">
        <v>6</v>
      </c>
      <c r="D23" s="1027">
        <v>44165</v>
      </c>
      <c r="E23" s="888"/>
      <c r="F23" s="824" t="s">
        <v>1849</v>
      </c>
      <c r="G23" s="824"/>
      <c r="H23" s="819"/>
      <c r="I23" s="870"/>
    </row>
    <row r="24" spans="1:9" s="815" customFormat="1" x14ac:dyDescent="0.2">
      <c r="A24" s="831" t="s">
        <v>1578</v>
      </c>
      <c r="B24" s="842" t="s">
        <v>1579</v>
      </c>
      <c r="C24" s="705">
        <v>9</v>
      </c>
      <c r="D24" s="1027">
        <v>44165</v>
      </c>
      <c r="E24" s="888"/>
      <c r="F24" s="824" t="s">
        <v>1849</v>
      </c>
      <c r="G24" s="824"/>
      <c r="H24" s="819"/>
      <c r="I24" s="870"/>
    </row>
    <row r="25" spans="1:9" s="815" customFormat="1" x14ac:dyDescent="0.2">
      <c r="A25" s="831" t="s">
        <v>4194</v>
      </c>
      <c r="B25" s="842" t="s">
        <v>3877</v>
      </c>
      <c r="C25" s="705">
        <v>6</v>
      </c>
      <c r="D25" s="1027">
        <v>44165</v>
      </c>
      <c r="E25" s="888"/>
      <c r="F25" s="824" t="s">
        <v>1849</v>
      </c>
      <c r="G25" s="824"/>
      <c r="H25" s="819"/>
      <c r="I25" s="870"/>
    </row>
    <row r="26" spans="1:9" s="815" customFormat="1" x14ac:dyDescent="0.2">
      <c r="A26" s="831" t="s">
        <v>4521</v>
      </c>
      <c r="B26" s="842" t="s">
        <v>4520</v>
      </c>
      <c r="C26" s="705">
        <v>26</v>
      </c>
      <c r="D26" s="1027">
        <v>44165</v>
      </c>
      <c r="E26" s="888"/>
      <c r="F26" s="824" t="s">
        <v>1849</v>
      </c>
      <c r="G26" s="824"/>
      <c r="H26" s="819"/>
      <c r="I26" s="870"/>
    </row>
    <row r="27" spans="1:9" s="815" customFormat="1" x14ac:dyDescent="0.2">
      <c r="A27" s="831" t="s">
        <v>1623</v>
      </c>
      <c r="B27" s="842" t="s">
        <v>1624</v>
      </c>
      <c r="C27" s="705">
        <v>8</v>
      </c>
      <c r="D27" s="1027">
        <v>44165</v>
      </c>
      <c r="E27" s="888"/>
      <c r="F27" s="824" t="s">
        <v>1849</v>
      </c>
      <c r="G27" s="824"/>
      <c r="H27" s="819"/>
      <c r="I27" s="870"/>
    </row>
    <row r="28" spans="1:9" s="815" customFormat="1" x14ac:dyDescent="0.2">
      <c r="A28" s="847" t="s">
        <v>1645</v>
      </c>
      <c r="B28" s="570" t="s">
        <v>1646</v>
      </c>
      <c r="C28" s="705">
        <v>9</v>
      </c>
      <c r="D28" s="1027">
        <v>44165</v>
      </c>
      <c r="E28" s="888"/>
      <c r="F28" s="824" t="s">
        <v>1849</v>
      </c>
      <c r="G28" s="824"/>
      <c r="H28" s="819"/>
      <c r="I28" s="870"/>
    </row>
    <row r="29" spans="1:9" s="815" customFormat="1" x14ac:dyDescent="0.2">
      <c r="A29" s="831" t="s">
        <v>4186</v>
      </c>
      <c r="B29" s="842" t="s">
        <v>4144</v>
      </c>
      <c r="C29" s="705">
        <v>6</v>
      </c>
      <c r="D29" s="1027">
        <v>44165</v>
      </c>
      <c r="E29" s="888"/>
      <c r="F29" s="824" t="s">
        <v>1849</v>
      </c>
      <c r="G29" s="824"/>
      <c r="H29" s="819"/>
      <c r="I29" s="870"/>
    </row>
    <row r="30" spans="1:9" s="815" customFormat="1" x14ac:dyDescent="0.2">
      <c r="A30" s="831" t="s">
        <v>1739</v>
      </c>
      <c r="B30" s="842" t="s">
        <v>1740</v>
      </c>
      <c r="C30" s="705">
        <v>9</v>
      </c>
      <c r="D30" s="1027">
        <v>44165</v>
      </c>
      <c r="E30" s="888"/>
      <c r="F30" s="824" t="s">
        <v>1849</v>
      </c>
      <c r="G30" s="824"/>
      <c r="H30" s="819"/>
      <c r="I30" s="870"/>
    </row>
    <row r="31" spans="1:9" s="815" customFormat="1" x14ac:dyDescent="0.2">
      <c r="A31" s="838" t="s">
        <v>1745</v>
      </c>
      <c r="B31" s="842" t="s">
        <v>1746</v>
      </c>
      <c r="C31" s="705">
        <v>7</v>
      </c>
      <c r="D31" s="1027">
        <v>44165</v>
      </c>
      <c r="E31" s="888" t="s">
        <v>1849</v>
      </c>
      <c r="F31" s="824"/>
      <c r="G31" s="824"/>
      <c r="H31" s="819"/>
      <c r="I31" s="870"/>
    </row>
    <row r="32" spans="1:9" s="815" customFormat="1" x14ac:dyDescent="0.2">
      <c r="A32" s="831" t="s">
        <v>982</v>
      </c>
      <c r="B32" s="842" t="s">
        <v>983</v>
      </c>
      <c r="C32" s="705">
        <v>9</v>
      </c>
      <c r="D32" s="1027">
        <v>44134</v>
      </c>
      <c r="E32" s="888"/>
      <c r="F32" s="824" t="s">
        <v>1849</v>
      </c>
      <c r="G32" s="824"/>
      <c r="H32" s="819"/>
      <c r="I32" s="870"/>
    </row>
    <row r="33" spans="1:13" s="815" customFormat="1" x14ac:dyDescent="0.2">
      <c r="A33" s="838" t="s">
        <v>1232</v>
      </c>
      <c r="B33" s="842" t="s">
        <v>1233</v>
      </c>
      <c r="C33" s="705">
        <v>8</v>
      </c>
      <c r="D33" s="1027">
        <v>44134</v>
      </c>
      <c r="E33" s="888" t="s">
        <v>1849</v>
      </c>
      <c r="F33" s="824"/>
      <c r="G33" s="824"/>
      <c r="H33" s="819"/>
      <c r="I33" s="870"/>
    </row>
    <row r="34" spans="1:13" s="815" customFormat="1" x14ac:dyDescent="0.2">
      <c r="A34" s="838" t="s">
        <v>4072</v>
      </c>
      <c r="B34" s="842" t="s">
        <v>4073</v>
      </c>
      <c r="C34" s="705">
        <v>6</v>
      </c>
      <c r="D34" s="1027">
        <v>44134</v>
      </c>
      <c r="E34" s="888"/>
      <c r="F34" s="824" t="s">
        <v>1849</v>
      </c>
      <c r="G34" s="824"/>
      <c r="H34" s="819"/>
      <c r="I34" s="870"/>
    </row>
    <row r="35" spans="1:13" s="815" customFormat="1" x14ac:dyDescent="0.2">
      <c r="A35" s="831" t="s">
        <v>1291</v>
      </c>
      <c r="B35" s="842" t="s">
        <v>1292</v>
      </c>
      <c r="C35" s="705">
        <v>8</v>
      </c>
      <c r="D35" s="1027">
        <v>44134</v>
      </c>
      <c r="E35" s="888"/>
      <c r="F35" s="824" t="s">
        <v>1849</v>
      </c>
      <c r="G35" s="824"/>
      <c r="H35" s="819"/>
      <c r="I35" s="870"/>
    </row>
    <row r="36" spans="1:13" s="815" customFormat="1" x14ac:dyDescent="0.2">
      <c r="A36" s="838" t="s">
        <v>1469</v>
      </c>
      <c r="B36" s="842" t="s">
        <v>1470</v>
      </c>
      <c r="C36" s="705">
        <v>9</v>
      </c>
      <c r="D36" s="1027">
        <v>44134</v>
      </c>
      <c r="E36" s="888"/>
      <c r="F36" s="824" t="s">
        <v>1849</v>
      </c>
      <c r="G36" s="824"/>
      <c r="H36" s="819"/>
      <c r="I36" s="870"/>
    </row>
    <row r="37" spans="1:13" s="815" customFormat="1" x14ac:dyDescent="0.2">
      <c r="A37" s="838" t="s">
        <v>3890</v>
      </c>
      <c r="B37" s="842" t="s">
        <v>3891</v>
      </c>
      <c r="C37" s="705">
        <v>6</v>
      </c>
      <c r="D37" s="1027">
        <v>44134</v>
      </c>
      <c r="E37" s="888"/>
      <c r="F37" s="824" t="s">
        <v>1849</v>
      </c>
      <c r="G37" s="824"/>
      <c r="H37" s="819"/>
      <c r="I37" s="870"/>
    </row>
    <row r="38" spans="1:13" s="815" customFormat="1" x14ac:dyDescent="0.2">
      <c r="A38" s="831" t="s">
        <v>1698</v>
      </c>
      <c r="B38" s="842" t="s">
        <v>1699</v>
      </c>
      <c r="C38" s="705">
        <v>10</v>
      </c>
      <c r="D38" s="1027">
        <v>44134</v>
      </c>
      <c r="E38" s="888"/>
      <c r="F38" s="824"/>
      <c r="G38" s="824" t="s">
        <v>1849</v>
      </c>
      <c r="H38" s="819"/>
      <c r="I38" s="870" t="s">
        <v>4560</v>
      </c>
    </row>
    <row r="39" spans="1:13" s="815" customFormat="1" x14ac:dyDescent="0.2">
      <c r="A39" s="831" t="s">
        <v>4511</v>
      </c>
      <c r="B39" s="842" t="s">
        <v>4512</v>
      </c>
      <c r="C39" s="705">
        <v>8</v>
      </c>
      <c r="D39" s="1027">
        <v>44134</v>
      </c>
      <c r="E39" s="888"/>
      <c r="F39" s="824" t="s">
        <v>1849</v>
      </c>
      <c r="G39" s="824"/>
      <c r="H39" s="819"/>
      <c r="I39" s="870"/>
    </row>
    <row r="40" spans="1:13" s="815" customFormat="1" x14ac:dyDescent="0.2">
      <c r="A40" s="838" t="s">
        <v>399</v>
      </c>
      <c r="B40" s="843" t="s">
        <v>400</v>
      </c>
      <c r="C40" s="705">
        <v>16</v>
      </c>
      <c r="D40" s="1027">
        <v>44104</v>
      </c>
      <c r="E40" s="888"/>
      <c r="F40" s="824" t="s">
        <v>1849</v>
      </c>
      <c r="G40" s="824"/>
      <c r="H40" s="819"/>
      <c r="I40" s="870"/>
      <c r="M40" s="1078"/>
    </row>
    <row r="41" spans="1:13" s="815" customFormat="1" x14ac:dyDescent="0.2">
      <c r="A41" s="831" t="s">
        <v>967</v>
      </c>
      <c r="B41" s="842" t="s">
        <v>968</v>
      </c>
      <c r="C41" s="1076">
        <v>9</v>
      </c>
      <c r="D41" s="1027">
        <v>44104</v>
      </c>
      <c r="E41" s="888"/>
      <c r="F41" s="824" t="s">
        <v>1849</v>
      </c>
      <c r="G41" s="824"/>
      <c r="H41" s="819"/>
      <c r="I41" s="870"/>
    </row>
    <row r="42" spans="1:13" s="815" customFormat="1" x14ac:dyDescent="0.2">
      <c r="A42" s="831" t="s">
        <v>3970</v>
      </c>
      <c r="B42" s="842" t="s">
        <v>3969</v>
      </c>
      <c r="C42" s="705">
        <v>6</v>
      </c>
      <c r="D42" s="1027">
        <v>44104</v>
      </c>
      <c r="E42" s="888" t="s">
        <v>1849</v>
      </c>
      <c r="F42" s="824"/>
      <c r="G42" s="824"/>
      <c r="H42" s="819"/>
      <c r="I42" s="870"/>
    </row>
    <row r="43" spans="1:13" s="815" customFormat="1" x14ac:dyDescent="0.2">
      <c r="A43" s="838" t="s">
        <v>477</v>
      </c>
      <c r="B43" s="842" t="s">
        <v>478</v>
      </c>
      <c r="C43" s="705">
        <v>19</v>
      </c>
      <c r="D43" s="1027">
        <v>44104</v>
      </c>
      <c r="E43" s="888"/>
      <c r="F43" s="824" t="s">
        <v>1849</v>
      </c>
      <c r="G43" s="824"/>
      <c r="H43" s="819"/>
      <c r="I43" s="870"/>
    </row>
    <row r="44" spans="1:13" s="815" customFormat="1" x14ac:dyDescent="0.2">
      <c r="A44" s="831" t="s">
        <v>581</v>
      </c>
      <c r="B44" s="842" t="s">
        <v>582</v>
      </c>
      <c r="C44" s="705">
        <v>18</v>
      </c>
      <c r="D44" s="1027">
        <v>44104</v>
      </c>
      <c r="E44" s="888"/>
      <c r="F44" s="824" t="s">
        <v>1849</v>
      </c>
      <c r="G44" s="824"/>
      <c r="H44" s="819"/>
      <c r="I44" s="870"/>
    </row>
    <row r="45" spans="1:13" s="815" customFormat="1" x14ac:dyDescent="0.2">
      <c r="A45" s="726" t="s">
        <v>1413</v>
      </c>
      <c r="B45" s="751" t="s">
        <v>1414</v>
      </c>
      <c r="C45" s="727">
        <v>7</v>
      </c>
      <c r="D45" s="1027">
        <v>44104</v>
      </c>
      <c r="E45" s="888"/>
      <c r="F45" s="824" t="s">
        <v>1849</v>
      </c>
      <c r="G45" s="824"/>
      <c r="H45" s="819"/>
      <c r="I45" s="870"/>
    </row>
    <row r="46" spans="1:13" s="815" customFormat="1" x14ac:dyDescent="0.2">
      <c r="A46" s="831" t="s">
        <v>1433</v>
      </c>
      <c r="B46" s="842" t="s">
        <v>1434</v>
      </c>
      <c r="C46" s="705">
        <v>9</v>
      </c>
      <c r="D46" s="1027">
        <v>44104</v>
      </c>
      <c r="E46" s="888"/>
      <c r="F46" s="824" t="s">
        <v>1849</v>
      </c>
      <c r="G46" s="824"/>
      <c r="H46" s="819"/>
      <c r="I46" s="870"/>
    </row>
    <row r="47" spans="1:13" s="815" customFormat="1" x14ac:dyDescent="0.2">
      <c r="A47" s="831" t="s">
        <v>1524</v>
      </c>
      <c r="B47" s="842" t="s">
        <v>1525</v>
      </c>
      <c r="C47" s="705">
        <v>9</v>
      </c>
      <c r="D47" s="1027">
        <v>44104</v>
      </c>
      <c r="E47" s="888"/>
      <c r="F47" s="824" t="s">
        <v>1849</v>
      </c>
      <c r="G47" s="824"/>
      <c r="H47" s="819"/>
      <c r="I47" s="870"/>
    </row>
    <row r="48" spans="1:13" s="815" customFormat="1" x14ac:dyDescent="0.2">
      <c r="A48" s="726" t="s">
        <v>1526</v>
      </c>
      <c r="B48" s="751" t="s">
        <v>1527</v>
      </c>
      <c r="C48" s="727">
        <v>9</v>
      </c>
      <c r="D48" s="1027">
        <v>44104</v>
      </c>
      <c r="E48" s="888"/>
      <c r="F48" s="824" t="s">
        <v>1849</v>
      </c>
      <c r="G48" s="824"/>
      <c r="H48" s="819"/>
      <c r="I48" s="870"/>
    </row>
    <row r="49" spans="1:9" s="815" customFormat="1" x14ac:dyDescent="0.2">
      <c r="A49" s="848" t="s">
        <v>4467</v>
      </c>
      <c r="B49" s="842" t="s">
        <v>3925</v>
      </c>
      <c r="C49" s="705">
        <v>5</v>
      </c>
      <c r="D49" s="1027">
        <v>44104</v>
      </c>
      <c r="E49" s="888"/>
      <c r="F49" s="824" t="s">
        <v>1849</v>
      </c>
      <c r="G49" s="824"/>
      <c r="H49" s="819"/>
      <c r="I49" s="870"/>
    </row>
    <row r="50" spans="1:9" s="815" customFormat="1" x14ac:dyDescent="0.2">
      <c r="A50" s="831" t="s">
        <v>3873</v>
      </c>
      <c r="B50" s="842" t="s">
        <v>3874</v>
      </c>
      <c r="C50" s="705">
        <v>6</v>
      </c>
      <c r="D50" s="1027">
        <v>44104</v>
      </c>
      <c r="E50" s="888"/>
      <c r="F50" s="824" t="s">
        <v>1849</v>
      </c>
      <c r="G50" s="824"/>
      <c r="H50" s="819"/>
      <c r="I50" s="870"/>
    </row>
    <row r="51" spans="1:9" s="815" customFormat="1" x14ac:dyDescent="0.2">
      <c r="A51" s="838" t="s">
        <v>1821</v>
      </c>
      <c r="B51" s="842" t="s">
        <v>1822</v>
      </c>
      <c r="C51" s="705">
        <v>6</v>
      </c>
      <c r="D51" s="1027">
        <v>44104</v>
      </c>
      <c r="E51" s="888"/>
      <c r="F51" s="824" t="s">
        <v>1849</v>
      </c>
      <c r="G51" s="824"/>
      <c r="H51" s="819"/>
      <c r="I51" s="870"/>
    </row>
    <row r="52" spans="1:9" s="815" customFormat="1" x14ac:dyDescent="0.2">
      <c r="A52" s="848" t="s">
        <v>4454</v>
      </c>
      <c r="B52" s="842" t="s">
        <v>4428</v>
      </c>
      <c r="C52" s="705">
        <v>5</v>
      </c>
      <c r="D52" s="1027">
        <v>44104</v>
      </c>
      <c r="E52" s="888"/>
      <c r="F52" s="824" t="s">
        <v>1849</v>
      </c>
      <c r="G52" s="824"/>
      <c r="H52" s="819"/>
      <c r="I52" s="870"/>
    </row>
    <row r="53" spans="1:9" s="815" customFormat="1" x14ac:dyDescent="0.2">
      <c r="A53" s="838" t="s">
        <v>1395</v>
      </c>
      <c r="B53" s="842" t="s">
        <v>1396</v>
      </c>
      <c r="C53" s="705">
        <v>9</v>
      </c>
      <c r="D53" s="1027">
        <v>44074</v>
      </c>
      <c r="E53" s="888"/>
      <c r="F53" s="824"/>
      <c r="G53" s="824" t="s">
        <v>1849</v>
      </c>
      <c r="H53" s="819"/>
      <c r="I53" s="870" t="s">
        <v>4547</v>
      </c>
    </row>
    <row r="54" spans="1:9" s="815" customFormat="1" x14ac:dyDescent="0.2">
      <c r="A54" s="838" t="s">
        <v>1073</v>
      </c>
      <c r="B54" s="842" t="s">
        <v>1074</v>
      </c>
      <c r="C54" s="705">
        <v>9</v>
      </c>
      <c r="D54" s="1027">
        <v>44043</v>
      </c>
      <c r="E54" s="888" t="s">
        <v>1849</v>
      </c>
      <c r="F54" s="824"/>
      <c r="G54" s="824"/>
      <c r="H54" s="819"/>
      <c r="I54" s="870"/>
    </row>
    <row r="55" spans="1:9" s="815" customFormat="1" x14ac:dyDescent="0.2">
      <c r="A55" s="831" t="s">
        <v>1133</v>
      </c>
      <c r="B55" s="842" t="s">
        <v>1134</v>
      </c>
      <c r="C55" s="705">
        <v>10</v>
      </c>
      <c r="D55" s="1027">
        <v>44043</v>
      </c>
      <c r="E55" s="888"/>
      <c r="F55" s="824"/>
      <c r="G55" s="824" t="s">
        <v>1849</v>
      </c>
      <c r="H55" s="819"/>
      <c r="I55" s="870" t="s">
        <v>4540</v>
      </c>
    </row>
    <row r="56" spans="1:9" s="815" customFormat="1" x14ac:dyDescent="0.2">
      <c r="A56" s="848" t="s">
        <v>4479</v>
      </c>
      <c r="B56" s="842" t="s">
        <v>4475</v>
      </c>
      <c r="C56" s="705">
        <v>5</v>
      </c>
      <c r="D56" s="1027">
        <v>44043</v>
      </c>
      <c r="E56" s="888"/>
      <c r="F56" s="824"/>
      <c r="G56" s="824" t="s">
        <v>1849</v>
      </c>
      <c r="H56" s="819"/>
      <c r="I56" s="870" t="s">
        <v>4533</v>
      </c>
    </row>
    <row r="57" spans="1:9" s="815" customFormat="1" x14ac:dyDescent="0.2">
      <c r="A57" s="831" t="s">
        <v>1350</v>
      </c>
      <c r="B57" s="842" t="s">
        <v>1351</v>
      </c>
      <c r="C57" s="705">
        <v>9</v>
      </c>
      <c r="D57" s="1027">
        <v>44043</v>
      </c>
      <c r="E57" s="888" t="s">
        <v>1849</v>
      </c>
      <c r="F57" s="824"/>
      <c r="G57" s="824"/>
      <c r="H57" s="819"/>
      <c r="I57" s="870"/>
    </row>
    <row r="58" spans="1:9" s="815" customFormat="1" x14ac:dyDescent="0.2">
      <c r="A58" s="831" t="s">
        <v>668</v>
      </c>
      <c r="B58" s="842" t="s">
        <v>669</v>
      </c>
      <c r="C58" s="705">
        <v>18</v>
      </c>
      <c r="D58" s="1027">
        <v>44043</v>
      </c>
      <c r="E58" s="888"/>
      <c r="F58" s="824"/>
      <c r="G58" s="824" t="s">
        <v>1849</v>
      </c>
      <c r="H58" s="819"/>
      <c r="I58" s="870" t="s">
        <v>2455</v>
      </c>
    </row>
    <row r="59" spans="1:9" s="815" customFormat="1" x14ac:dyDescent="0.2">
      <c r="A59" s="838" t="s">
        <v>3849</v>
      </c>
      <c r="B59" s="842" t="s">
        <v>3850</v>
      </c>
      <c r="C59" s="705">
        <v>7</v>
      </c>
      <c r="D59" s="1027">
        <v>44043</v>
      </c>
      <c r="E59" s="888"/>
      <c r="F59" s="824"/>
      <c r="G59" s="824" t="s">
        <v>1849</v>
      </c>
      <c r="H59" s="819"/>
      <c r="I59" s="870" t="s">
        <v>4534</v>
      </c>
    </row>
    <row r="60" spans="1:9" s="815" customFormat="1" x14ac:dyDescent="0.2">
      <c r="A60" s="838" t="s">
        <v>1782</v>
      </c>
      <c r="B60" s="842" t="s">
        <v>1783</v>
      </c>
      <c r="C60" s="705">
        <v>9</v>
      </c>
      <c r="D60" s="1027">
        <v>44043</v>
      </c>
      <c r="E60" s="888" t="s">
        <v>1849</v>
      </c>
      <c r="F60" s="824"/>
      <c r="G60" s="824"/>
      <c r="H60" s="819"/>
      <c r="I60" s="870"/>
    </row>
    <row r="61" spans="1:9" s="815" customFormat="1" x14ac:dyDescent="0.2">
      <c r="A61" s="847" t="s">
        <v>4190</v>
      </c>
      <c r="B61" s="578" t="s">
        <v>4189</v>
      </c>
      <c r="C61" s="705">
        <v>11</v>
      </c>
      <c r="D61" s="1027">
        <v>44043</v>
      </c>
      <c r="E61" s="888" t="s">
        <v>1849</v>
      </c>
      <c r="F61" s="824"/>
      <c r="G61" s="824"/>
      <c r="H61" s="819"/>
      <c r="I61" s="870"/>
    </row>
    <row r="62" spans="1:9" s="815" customFormat="1" x14ac:dyDescent="0.2">
      <c r="A62" s="838" t="s">
        <v>432</v>
      </c>
      <c r="B62" s="578" t="s">
        <v>433</v>
      </c>
      <c r="C62" s="705">
        <v>15</v>
      </c>
      <c r="D62" s="1027">
        <v>44012</v>
      </c>
      <c r="E62" s="888" t="s">
        <v>1849</v>
      </c>
      <c r="F62" s="824"/>
      <c r="G62" s="824"/>
      <c r="H62" s="819"/>
      <c r="I62" s="870"/>
    </row>
    <row r="63" spans="1:9" s="815" customFormat="1" x14ac:dyDescent="0.2">
      <c r="A63" s="848" t="s">
        <v>3978</v>
      </c>
      <c r="B63" s="578" t="s">
        <v>3979</v>
      </c>
      <c r="C63" s="705">
        <v>6</v>
      </c>
      <c r="D63" s="1027">
        <v>44012</v>
      </c>
      <c r="E63" s="888"/>
      <c r="F63" s="824"/>
      <c r="G63" s="824" t="s">
        <v>1849</v>
      </c>
      <c r="H63" s="819"/>
      <c r="I63" s="870" t="s">
        <v>4532</v>
      </c>
    </row>
    <row r="64" spans="1:9" s="815" customFormat="1" x14ac:dyDescent="0.2">
      <c r="A64" s="831" t="s">
        <v>1643</v>
      </c>
      <c r="B64" s="578" t="s">
        <v>1644</v>
      </c>
      <c r="C64" s="705">
        <v>10</v>
      </c>
      <c r="D64" s="1027">
        <v>44012</v>
      </c>
      <c r="E64" s="888" t="s">
        <v>1849</v>
      </c>
      <c r="F64" s="824"/>
      <c r="G64" s="824"/>
      <c r="H64" s="819"/>
      <c r="I64" s="870"/>
    </row>
    <row r="65" spans="1:9" s="815" customFormat="1" x14ac:dyDescent="0.2">
      <c r="A65" s="838" t="s">
        <v>1696</v>
      </c>
      <c r="B65" s="842" t="s">
        <v>1697</v>
      </c>
      <c r="C65" s="705">
        <v>10</v>
      </c>
      <c r="D65" s="1027">
        <v>44012</v>
      </c>
      <c r="E65" s="888" t="s">
        <v>1849</v>
      </c>
      <c r="F65" s="824"/>
      <c r="G65" s="824"/>
      <c r="H65" s="819"/>
      <c r="I65" s="870"/>
    </row>
    <row r="66" spans="1:9" s="815" customFormat="1" x14ac:dyDescent="0.2">
      <c r="A66" s="838" t="s">
        <v>831</v>
      </c>
      <c r="B66" s="578" t="s">
        <v>832</v>
      </c>
      <c r="C66" s="705">
        <v>26</v>
      </c>
      <c r="D66" s="1027">
        <v>44012</v>
      </c>
      <c r="E66" s="888" t="s">
        <v>1849</v>
      </c>
      <c r="F66" s="824"/>
      <c r="G66" s="824"/>
      <c r="H66" s="819"/>
      <c r="I66" s="870"/>
    </row>
    <row r="67" spans="1:9" s="815" customFormat="1" x14ac:dyDescent="0.2">
      <c r="A67" s="848" t="s">
        <v>4470</v>
      </c>
      <c r="B67" s="578" t="s">
        <v>4439</v>
      </c>
      <c r="C67" s="705">
        <v>5</v>
      </c>
      <c r="D67" s="1027">
        <v>44012</v>
      </c>
      <c r="E67" s="888" t="s">
        <v>1849</v>
      </c>
      <c r="F67" s="824"/>
      <c r="G67" s="824"/>
      <c r="H67" s="819"/>
      <c r="I67" s="870"/>
    </row>
    <row r="68" spans="1:9" s="815" customFormat="1" x14ac:dyDescent="0.2">
      <c r="A68" s="831" t="s">
        <v>1761</v>
      </c>
      <c r="B68" s="842" t="s">
        <v>1762</v>
      </c>
      <c r="C68" s="705">
        <v>9</v>
      </c>
      <c r="D68" s="1027">
        <v>44012</v>
      </c>
      <c r="E68" s="888" t="s">
        <v>1849</v>
      </c>
      <c r="F68" s="824"/>
      <c r="G68" s="824"/>
      <c r="H68" s="819"/>
      <c r="I68" s="870"/>
    </row>
    <row r="69" spans="1:9" s="815" customFormat="1" x14ac:dyDescent="0.2">
      <c r="A69" s="676" t="s">
        <v>3905</v>
      </c>
      <c r="B69" s="754" t="s">
        <v>3906</v>
      </c>
      <c r="C69" s="705">
        <v>6</v>
      </c>
      <c r="D69" s="1027">
        <v>44012</v>
      </c>
      <c r="E69" s="888"/>
      <c r="F69" s="824"/>
      <c r="G69" s="824" t="s">
        <v>1849</v>
      </c>
      <c r="H69" s="819"/>
      <c r="I69" s="870" t="s">
        <v>4529</v>
      </c>
    </row>
    <row r="70" spans="1:9" s="815" customFormat="1" x14ac:dyDescent="0.2">
      <c r="A70" s="831" t="s">
        <v>869</v>
      </c>
      <c r="B70" s="842" t="s">
        <v>870</v>
      </c>
      <c r="C70" s="705">
        <v>7</v>
      </c>
      <c r="D70" s="1027">
        <v>43980</v>
      </c>
      <c r="E70" s="888" t="s">
        <v>1849</v>
      </c>
      <c r="F70" s="824"/>
      <c r="G70" s="824"/>
      <c r="H70" s="819"/>
      <c r="I70" s="870"/>
    </row>
    <row r="71" spans="1:9" s="815" customFormat="1" x14ac:dyDescent="0.2">
      <c r="A71" s="831" t="s">
        <v>941</v>
      </c>
      <c r="B71" s="578" t="s">
        <v>942</v>
      </c>
      <c r="C71" s="705">
        <v>8</v>
      </c>
      <c r="D71" s="1027">
        <v>43980</v>
      </c>
      <c r="E71" s="888" t="s">
        <v>1849</v>
      </c>
      <c r="F71" s="824"/>
      <c r="G71" s="824"/>
      <c r="H71" s="819"/>
      <c r="I71" s="870"/>
    </row>
    <row r="72" spans="1:9" s="815" customFormat="1" x14ac:dyDescent="0.2">
      <c r="A72" s="831" t="s">
        <v>1004</v>
      </c>
      <c r="B72" s="578" t="s">
        <v>1005</v>
      </c>
      <c r="C72" s="705">
        <v>7</v>
      </c>
      <c r="D72" s="1027">
        <v>43980</v>
      </c>
      <c r="E72" s="888" t="s">
        <v>1849</v>
      </c>
      <c r="F72" s="824"/>
      <c r="G72" s="824"/>
      <c r="H72" s="819"/>
      <c r="I72" s="826"/>
    </row>
    <row r="73" spans="1:9" s="815" customFormat="1" x14ac:dyDescent="0.2">
      <c r="A73" s="831" t="s">
        <v>1026</v>
      </c>
      <c r="B73" s="578" t="s">
        <v>1027</v>
      </c>
      <c r="C73" s="705">
        <v>11</v>
      </c>
      <c r="D73" s="1027">
        <v>43980</v>
      </c>
      <c r="E73" s="888" t="s">
        <v>1849</v>
      </c>
      <c r="F73" s="824"/>
      <c r="G73" s="824"/>
      <c r="H73" s="819"/>
      <c r="I73" s="870"/>
    </row>
    <row r="74" spans="1:9" s="815" customFormat="1" x14ac:dyDescent="0.2">
      <c r="A74" s="831" t="s">
        <v>4147</v>
      </c>
      <c r="B74" s="578" t="s">
        <v>3917</v>
      </c>
      <c r="C74" s="705">
        <v>8</v>
      </c>
      <c r="D74" s="1027">
        <v>43980</v>
      </c>
      <c r="E74" s="888"/>
      <c r="F74" s="824"/>
      <c r="G74" s="824" t="s">
        <v>1849</v>
      </c>
      <c r="H74" s="819"/>
      <c r="I74" s="870" t="s">
        <v>2035</v>
      </c>
    </row>
    <row r="75" spans="1:9" s="815" customFormat="1" x14ac:dyDescent="0.2">
      <c r="A75" s="831" t="s">
        <v>1028</v>
      </c>
      <c r="B75" s="842" t="s">
        <v>1029</v>
      </c>
      <c r="C75" s="705">
        <v>8</v>
      </c>
      <c r="D75" s="1043">
        <v>43980</v>
      </c>
      <c r="E75" s="888" t="s">
        <v>1849</v>
      </c>
      <c r="F75" s="824"/>
      <c r="G75" s="824"/>
      <c r="H75" s="819"/>
      <c r="I75" s="826"/>
    </row>
    <row r="76" spans="1:9" s="815" customFormat="1" x14ac:dyDescent="0.2">
      <c r="A76" s="831" t="s">
        <v>1049</v>
      </c>
      <c r="B76" s="842" t="s">
        <v>1050</v>
      </c>
      <c r="C76" s="705">
        <v>8</v>
      </c>
      <c r="D76" s="1043">
        <v>43980</v>
      </c>
      <c r="E76" s="888" t="s">
        <v>1849</v>
      </c>
      <c r="F76" s="824"/>
      <c r="G76" s="824"/>
      <c r="H76" s="819"/>
      <c r="I76" s="1046"/>
    </row>
    <row r="77" spans="1:9" s="815" customFormat="1" x14ac:dyDescent="0.2">
      <c r="A77" s="831" t="s">
        <v>1055</v>
      </c>
      <c r="B77" s="842" t="s">
        <v>1056</v>
      </c>
      <c r="C77" s="705">
        <v>11</v>
      </c>
      <c r="D77" s="1043">
        <v>43980</v>
      </c>
      <c r="E77" s="888" t="s">
        <v>1849</v>
      </c>
      <c r="F77" s="824"/>
      <c r="G77" s="824"/>
      <c r="H77" s="819"/>
      <c r="I77" s="1045"/>
    </row>
    <row r="78" spans="1:9" s="815" customFormat="1" x14ac:dyDescent="0.2">
      <c r="A78" s="831" t="s">
        <v>3794</v>
      </c>
      <c r="B78" s="842" t="s">
        <v>3795</v>
      </c>
      <c r="C78" s="705">
        <v>6</v>
      </c>
      <c r="D78" s="1043">
        <v>43980</v>
      </c>
      <c r="E78" s="888" t="s">
        <v>1849</v>
      </c>
      <c r="F78" s="824"/>
      <c r="G78" s="824"/>
      <c r="H78" s="819"/>
      <c r="I78" s="1045"/>
    </row>
    <row r="79" spans="1:9" s="815" customFormat="1" x14ac:dyDescent="0.2">
      <c r="A79" s="831" t="s">
        <v>1115</v>
      </c>
      <c r="B79" s="842" t="s">
        <v>1116</v>
      </c>
      <c r="C79" s="705">
        <v>10</v>
      </c>
      <c r="D79" s="1043">
        <v>43980</v>
      </c>
      <c r="E79" s="888" t="s">
        <v>1849</v>
      </c>
      <c r="F79" s="824"/>
      <c r="G79" s="824"/>
      <c r="H79" s="819"/>
      <c r="I79" s="1046"/>
    </row>
    <row r="80" spans="1:9" s="815" customFormat="1" x14ac:dyDescent="0.2">
      <c r="A80" s="831" t="s">
        <v>1141</v>
      </c>
      <c r="B80" s="842" t="s">
        <v>1142</v>
      </c>
      <c r="C80" s="705">
        <v>10</v>
      </c>
      <c r="D80" s="1043">
        <v>43980</v>
      </c>
      <c r="E80" s="888" t="s">
        <v>1849</v>
      </c>
      <c r="F80" s="824"/>
      <c r="G80" s="824"/>
      <c r="H80" s="819"/>
      <c r="I80" s="1046"/>
    </row>
    <row r="81" spans="1:9" s="815" customFormat="1" x14ac:dyDescent="0.2">
      <c r="A81" s="831" t="s">
        <v>1159</v>
      </c>
      <c r="B81" s="842" t="s">
        <v>1160</v>
      </c>
      <c r="C81" s="705">
        <v>8</v>
      </c>
      <c r="D81" s="1043">
        <v>43980</v>
      </c>
      <c r="E81" s="888" t="s">
        <v>1849</v>
      </c>
      <c r="F81" s="824"/>
      <c r="G81" s="824"/>
      <c r="H81" s="819"/>
      <c r="I81" s="1045"/>
    </row>
    <row r="82" spans="1:9" s="815" customFormat="1" x14ac:dyDescent="0.2">
      <c r="A82" s="831" t="s">
        <v>3803</v>
      </c>
      <c r="B82" s="842" t="s">
        <v>3804</v>
      </c>
      <c r="C82" s="705">
        <v>6</v>
      </c>
      <c r="D82" s="1043">
        <v>43980</v>
      </c>
      <c r="E82" s="888" t="s">
        <v>1849</v>
      </c>
      <c r="F82" s="824"/>
      <c r="G82" s="824"/>
      <c r="H82" s="819"/>
      <c r="I82" s="1046"/>
    </row>
    <row r="83" spans="1:9" s="815" customFormat="1" x14ac:dyDescent="0.2">
      <c r="A83" s="831" t="s">
        <v>1212</v>
      </c>
      <c r="B83" s="842" t="s">
        <v>1213</v>
      </c>
      <c r="C83" s="705">
        <v>10</v>
      </c>
      <c r="D83" s="1043">
        <v>43980</v>
      </c>
      <c r="E83" s="888" t="s">
        <v>1849</v>
      </c>
      <c r="F83" s="824"/>
      <c r="G83" s="824"/>
      <c r="H83" s="819"/>
      <c r="I83" s="1046"/>
    </row>
    <row r="84" spans="1:9" s="815" customFormat="1" x14ac:dyDescent="0.2">
      <c r="A84" s="831" t="s">
        <v>4309</v>
      </c>
      <c r="B84" s="842" t="s">
        <v>3817</v>
      </c>
      <c r="C84" s="705">
        <v>6</v>
      </c>
      <c r="D84" s="1043">
        <v>43980</v>
      </c>
      <c r="E84" s="888" t="s">
        <v>1849</v>
      </c>
      <c r="F84" s="824"/>
      <c r="G84" s="824"/>
      <c r="H84" s="819"/>
      <c r="I84" s="1046"/>
    </row>
    <row r="85" spans="1:9" s="815" customFormat="1" x14ac:dyDescent="0.2">
      <c r="A85" s="831" t="s">
        <v>1239</v>
      </c>
      <c r="B85" s="842" t="s">
        <v>1240</v>
      </c>
      <c r="C85" s="705">
        <v>10</v>
      </c>
      <c r="D85" s="1043">
        <v>43980</v>
      </c>
      <c r="E85" s="888" t="s">
        <v>1849</v>
      </c>
      <c r="F85" s="824"/>
      <c r="G85" s="824"/>
      <c r="H85" s="819"/>
      <c r="I85" s="1045"/>
    </row>
    <row r="86" spans="1:9" s="815" customFormat="1" x14ac:dyDescent="0.2">
      <c r="A86" s="831" t="s">
        <v>4464</v>
      </c>
      <c r="B86" s="842" t="s">
        <v>4434</v>
      </c>
      <c r="C86" s="705">
        <v>5</v>
      </c>
      <c r="D86" s="1043">
        <v>43980</v>
      </c>
      <c r="E86" s="888" t="s">
        <v>1849</v>
      </c>
      <c r="F86" s="824"/>
      <c r="G86" s="824"/>
      <c r="H86" s="819"/>
      <c r="I86" s="1045"/>
    </row>
    <row r="87" spans="1:9" s="815" customFormat="1" x14ac:dyDescent="0.2">
      <c r="A87" s="831" t="s">
        <v>1265</v>
      </c>
      <c r="B87" s="842" t="s">
        <v>1266</v>
      </c>
      <c r="C87" s="705">
        <v>10</v>
      </c>
      <c r="D87" s="1043">
        <v>43980</v>
      </c>
      <c r="E87" s="888" t="s">
        <v>1849</v>
      </c>
      <c r="F87" s="824"/>
      <c r="G87" s="824"/>
      <c r="H87" s="819"/>
      <c r="I87" s="1046"/>
    </row>
    <row r="88" spans="1:9" s="815" customFormat="1" x14ac:dyDescent="0.2">
      <c r="A88" s="831" t="s">
        <v>4031</v>
      </c>
      <c r="B88" s="842" t="s">
        <v>4032</v>
      </c>
      <c r="C88" s="705">
        <v>10</v>
      </c>
      <c r="D88" s="1043">
        <v>43980</v>
      </c>
      <c r="E88" s="888" t="s">
        <v>1849</v>
      </c>
      <c r="F88" s="824"/>
      <c r="G88" s="824"/>
      <c r="H88" s="819"/>
      <c r="I88" s="1046"/>
    </row>
    <row r="89" spans="1:9" s="815" customFormat="1" x14ac:dyDescent="0.2">
      <c r="A89" s="831" t="s">
        <v>1322</v>
      </c>
      <c r="B89" s="842" t="s">
        <v>1323</v>
      </c>
      <c r="C89" s="705">
        <v>11</v>
      </c>
      <c r="D89" s="1043">
        <v>43980</v>
      </c>
      <c r="E89" s="888" t="s">
        <v>1849</v>
      </c>
      <c r="F89" s="824"/>
      <c r="G89" s="824"/>
      <c r="H89" s="819"/>
      <c r="I89" s="1045"/>
    </row>
    <row r="90" spans="1:9" s="815" customFormat="1" x14ac:dyDescent="0.2">
      <c r="A90" s="831" t="s">
        <v>4456</v>
      </c>
      <c r="B90" s="842" t="s">
        <v>3836</v>
      </c>
      <c r="C90" s="705">
        <v>5</v>
      </c>
      <c r="D90" s="1043">
        <v>43980</v>
      </c>
      <c r="E90" s="888" t="s">
        <v>1849</v>
      </c>
      <c r="F90" s="824"/>
      <c r="G90" s="824"/>
      <c r="H90" s="819"/>
      <c r="I90" s="1046"/>
    </row>
    <row r="91" spans="1:9" s="815" customFormat="1" x14ac:dyDescent="0.2">
      <c r="A91" s="831" t="s">
        <v>3837</v>
      </c>
      <c r="B91" s="842" t="s">
        <v>3838</v>
      </c>
      <c r="C91" s="705">
        <v>7</v>
      </c>
      <c r="D91" s="1043">
        <v>43980</v>
      </c>
      <c r="E91" s="888" t="s">
        <v>1849</v>
      </c>
      <c r="F91" s="824"/>
      <c r="G91" s="824"/>
      <c r="H91" s="819"/>
      <c r="I91" s="826"/>
    </row>
    <row r="92" spans="1:9" s="815" customFormat="1" x14ac:dyDescent="0.2">
      <c r="A92" s="676" t="s">
        <v>1817</v>
      </c>
      <c r="B92" s="754" t="s">
        <v>1818</v>
      </c>
      <c r="C92" s="705">
        <v>7</v>
      </c>
      <c r="D92" s="1043">
        <v>43980</v>
      </c>
      <c r="E92" s="888" t="s">
        <v>1849</v>
      </c>
      <c r="F92" s="824"/>
      <c r="G92" s="824"/>
      <c r="H92" s="819"/>
      <c r="I92" s="870"/>
    </row>
    <row r="93" spans="1:9" s="815" customFormat="1" x14ac:dyDescent="0.2">
      <c r="A93" s="831" t="s">
        <v>4458</v>
      </c>
      <c r="B93" s="842" t="s">
        <v>4430</v>
      </c>
      <c r="C93" s="705">
        <v>6</v>
      </c>
      <c r="D93" s="1043">
        <v>43980</v>
      </c>
      <c r="E93" s="888" t="s">
        <v>1849</v>
      </c>
      <c r="F93" s="824"/>
      <c r="G93" s="824"/>
      <c r="H93" s="819"/>
      <c r="I93" s="826"/>
    </row>
    <row r="94" spans="1:9" s="815" customFormat="1" x14ac:dyDescent="0.2">
      <c r="A94" s="831" t="s">
        <v>3871</v>
      </c>
      <c r="B94" s="842" t="s">
        <v>3872</v>
      </c>
      <c r="C94" s="705">
        <v>6</v>
      </c>
      <c r="D94" s="1043">
        <v>43980</v>
      </c>
      <c r="E94" s="888" t="s">
        <v>1849</v>
      </c>
      <c r="F94" s="824"/>
      <c r="G94" s="824"/>
      <c r="H94" s="819"/>
      <c r="I94" s="826"/>
    </row>
    <row r="95" spans="1:9" s="815" customFormat="1" x14ac:dyDescent="0.2">
      <c r="A95" s="831" t="s">
        <v>1538</v>
      </c>
      <c r="B95" s="842" t="s">
        <v>1539</v>
      </c>
      <c r="C95" s="705">
        <v>10</v>
      </c>
      <c r="D95" s="1043">
        <v>43980</v>
      </c>
      <c r="E95" s="888" t="s">
        <v>1849</v>
      </c>
      <c r="F95" s="824"/>
      <c r="G95" s="824"/>
      <c r="H95" s="819"/>
      <c r="I95" s="826"/>
    </row>
    <row r="96" spans="1:9" s="815" customFormat="1" x14ac:dyDescent="0.2">
      <c r="A96" s="831" t="s">
        <v>1570</v>
      </c>
      <c r="B96" s="842" t="s">
        <v>1571</v>
      </c>
      <c r="C96" s="705">
        <v>9</v>
      </c>
      <c r="D96" s="1043">
        <v>43980</v>
      </c>
      <c r="E96" s="888" t="s">
        <v>1849</v>
      </c>
      <c r="F96" s="824"/>
      <c r="G96" s="824"/>
      <c r="H96" s="819"/>
      <c r="I96" s="826"/>
    </row>
    <row r="97" spans="1:9" s="815" customFormat="1" x14ac:dyDescent="0.2">
      <c r="A97" s="831" t="s">
        <v>771</v>
      </c>
      <c r="B97" s="842" t="s">
        <v>772</v>
      </c>
      <c r="C97" s="705">
        <v>26</v>
      </c>
      <c r="D97" s="1043">
        <v>43980</v>
      </c>
      <c r="E97" s="888" t="s">
        <v>1849</v>
      </c>
      <c r="F97" s="824"/>
      <c r="G97" s="824"/>
      <c r="H97" s="819"/>
      <c r="I97" s="826"/>
    </row>
    <row r="98" spans="1:9" s="815" customFormat="1" x14ac:dyDescent="0.2">
      <c r="A98" s="831" t="s">
        <v>1607</v>
      </c>
      <c r="B98" s="842" t="s">
        <v>1608</v>
      </c>
      <c r="C98" s="705">
        <v>9</v>
      </c>
      <c r="D98" s="1043">
        <v>43980</v>
      </c>
      <c r="E98" s="888" t="s">
        <v>1849</v>
      </c>
      <c r="F98" s="824"/>
      <c r="G98" s="824"/>
      <c r="H98" s="819"/>
      <c r="I98" s="826"/>
    </row>
    <row r="99" spans="1:9" s="815" customFormat="1" x14ac:dyDescent="0.2">
      <c r="A99" s="848" t="s">
        <v>4023</v>
      </c>
      <c r="B99" s="842" t="s">
        <v>4024</v>
      </c>
      <c r="C99" s="705">
        <v>5</v>
      </c>
      <c r="D99" s="1043">
        <v>43980</v>
      </c>
      <c r="E99" s="888" t="s">
        <v>1849</v>
      </c>
      <c r="F99" s="824"/>
      <c r="G99" s="824"/>
      <c r="H99" s="819"/>
      <c r="I99" s="870"/>
    </row>
    <row r="100" spans="1:9" s="815" customFormat="1" x14ac:dyDescent="0.2">
      <c r="A100" s="831" t="s">
        <v>1674</v>
      </c>
      <c r="B100" s="842" t="s">
        <v>1675</v>
      </c>
      <c r="C100" s="572">
        <v>11</v>
      </c>
      <c r="D100" s="1043">
        <v>43980</v>
      </c>
      <c r="E100" s="888" t="s">
        <v>1849</v>
      </c>
      <c r="F100" s="824"/>
      <c r="G100" s="824"/>
      <c r="H100" s="819"/>
      <c r="I100" s="870"/>
    </row>
    <row r="101" spans="1:9" s="815" customFormat="1" x14ac:dyDescent="0.2">
      <c r="A101" s="831" t="s">
        <v>802</v>
      </c>
      <c r="B101" s="842" t="s">
        <v>803</v>
      </c>
      <c r="C101" s="572">
        <v>27</v>
      </c>
      <c r="D101" s="1043">
        <v>43980</v>
      </c>
      <c r="E101" s="888" t="s">
        <v>1849</v>
      </c>
      <c r="F101" s="821"/>
      <c r="G101" s="824"/>
      <c r="H101" s="819"/>
      <c r="I101" s="826"/>
    </row>
    <row r="102" spans="1:9" s="815" customFormat="1" x14ac:dyDescent="0.2">
      <c r="A102" s="831" t="s">
        <v>812</v>
      </c>
      <c r="B102" s="842" t="s">
        <v>813</v>
      </c>
      <c r="C102" s="572">
        <v>18</v>
      </c>
      <c r="D102" s="1043">
        <v>43980</v>
      </c>
      <c r="E102" s="888" t="s">
        <v>1849</v>
      </c>
      <c r="F102" s="824"/>
      <c r="G102" s="824"/>
      <c r="H102" s="819"/>
      <c r="I102" s="870"/>
    </row>
    <row r="103" spans="1:9" s="815" customFormat="1" x14ac:dyDescent="0.2">
      <c r="A103" s="831" t="s">
        <v>819</v>
      </c>
      <c r="B103" s="842" t="s">
        <v>820</v>
      </c>
      <c r="C103" s="572">
        <v>23</v>
      </c>
      <c r="D103" s="1043">
        <v>43980</v>
      </c>
      <c r="E103" s="888" t="s">
        <v>1849</v>
      </c>
      <c r="F103" s="821"/>
      <c r="G103" s="824"/>
      <c r="H103" s="819"/>
      <c r="I103" s="826"/>
    </row>
    <row r="104" spans="1:9" s="815" customFormat="1" x14ac:dyDescent="0.2">
      <c r="A104" s="831" t="s">
        <v>1765</v>
      </c>
      <c r="B104" s="842" t="s">
        <v>1766</v>
      </c>
      <c r="C104" s="572">
        <v>9</v>
      </c>
      <c r="D104" s="1043">
        <v>43980</v>
      </c>
      <c r="E104" s="888" t="s">
        <v>1849</v>
      </c>
      <c r="F104" s="821"/>
      <c r="G104" s="824"/>
      <c r="H104" s="819"/>
      <c r="I104" s="826"/>
    </row>
    <row r="105" spans="1:9" s="815" customFormat="1" x14ac:dyDescent="0.2">
      <c r="A105" s="831" t="s">
        <v>1784</v>
      </c>
      <c r="B105" s="842" t="s">
        <v>1785</v>
      </c>
      <c r="C105" s="572">
        <v>10</v>
      </c>
      <c r="D105" s="1043">
        <v>43980</v>
      </c>
      <c r="E105" s="888" t="s">
        <v>1849</v>
      </c>
      <c r="F105" s="821"/>
      <c r="G105" s="824"/>
      <c r="H105" s="819"/>
      <c r="I105" s="826"/>
    </row>
    <row r="106" spans="1:9" s="815" customFormat="1" x14ac:dyDescent="0.2">
      <c r="A106" s="831" t="s">
        <v>1793</v>
      </c>
      <c r="B106" s="842" t="s">
        <v>1794</v>
      </c>
      <c r="C106" s="572">
        <v>11</v>
      </c>
      <c r="D106" s="1043">
        <v>43980</v>
      </c>
      <c r="E106" s="888" t="s">
        <v>1849</v>
      </c>
      <c r="F106" s="821"/>
      <c r="G106" s="824"/>
      <c r="H106" s="819"/>
      <c r="I106" s="870"/>
    </row>
    <row r="107" spans="1:9" s="815" customFormat="1" x14ac:dyDescent="0.2">
      <c r="A107" s="831" t="s">
        <v>1795</v>
      </c>
      <c r="B107" s="842" t="s">
        <v>1796</v>
      </c>
      <c r="C107" s="1005">
        <v>9</v>
      </c>
      <c r="D107" s="1043">
        <v>43980</v>
      </c>
      <c r="E107" s="888" t="s">
        <v>1849</v>
      </c>
      <c r="F107" s="821"/>
      <c r="G107" s="824"/>
      <c r="H107" s="819"/>
      <c r="I107" s="826"/>
    </row>
    <row r="108" spans="1:9" s="815" customFormat="1" x14ac:dyDescent="0.2">
      <c r="A108" s="831" t="s">
        <v>883</v>
      </c>
      <c r="B108" s="842" t="s">
        <v>884</v>
      </c>
      <c r="C108" s="705">
        <v>9</v>
      </c>
      <c r="D108" s="1043">
        <v>43951</v>
      </c>
      <c r="E108" s="888"/>
      <c r="F108" s="821"/>
      <c r="G108" s="824" t="s">
        <v>1849</v>
      </c>
      <c r="H108" s="819"/>
      <c r="I108" s="870" t="s">
        <v>4517</v>
      </c>
    </row>
    <row r="109" spans="1:9" s="815" customFormat="1" x14ac:dyDescent="0.2">
      <c r="A109" s="831" t="s">
        <v>898</v>
      </c>
      <c r="B109" s="842" t="s">
        <v>899</v>
      </c>
      <c r="C109" s="1005">
        <v>9</v>
      </c>
      <c r="D109" s="1043">
        <v>43951</v>
      </c>
      <c r="E109" s="888" t="s">
        <v>1849</v>
      </c>
      <c r="F109" s="821"/>
      <c r="G109" s="824"/>
      <c r="H109" s="819"/>
      <c r="I109" s="826"/>
    </row>
    <row r="110" spans="1:9" s="815" customFormat="1" x14ac:dyDescent="0.2">
      <c r="A110" s="831" t="s">
        <v>954</v>
      </c>
      <c r="B110" s="842" t="s">
        <v>955</v>
      </c>
      <c r="C110" s="705">
        <v>10</v>
      </c>
      <c r="D110" s="1043">
        <v>43951</v>
      </c>
      <c r="E110" s="888" t="s">
        <v>1849</v>
      </c>
      <c r="F110" s="824"/>
      <c r="G110" s="824"/>
      <c r="H110" s="819"/>
      <c r="I110" s="1056"/>
    </row>
    <row r="111" spans="1:9" s="815" customFormat="1" x14ac:dyDescent="0.2">
      <c r="A111" s="831" t="s">
        <v>984</v>
      </c>
      <c r="B111" s="842" t="s">
        <v>985</v>
      </c>
      <c r="C111" s="705">
        <v>9</v>
      </c>
      <c r="D111" s="1043">
        <v>43951</v>
      </c>
      <c r="E111" s="888" t="s">
        <v>1849</v>
      </c>
      <c r="F111" s="824"/>
      <c r="G111" s="824"/>
      <c r="H111" s="819"/>
      <c r="I111" s="1046"/>
    </row>
    <row r="112" spans="1:9" s="815" customFormat="1" x14ac:dyDescent="0.2">
      <c r="A112" s="831" t="s">
        <v>4441</v>
      </c>
      <c r="B112" s="842" t="s">
        <v>4061</v>
      </c>
      <c r="C112" s="1005">
        <v>5</v>
      </c>
      <c r="D112" s="1043">
        <v>43951</v>
      </c>
      <c r="E112" s="888" t="s">
        <v>1849</v>
      </c>
      <c r="F112" s="821"/>
      <c r="G112" s="824"/>
      <c r="H112" s="819"/>
      <c r="I112" s="826"/>
    </row>
    <row r="113" spans="1:9" s="815" customFormat="1" x14ac:dyDescent="0.2">
      <c r="A113" s="831" t="s">
        <v>1038</v>
      </c>
      <c r="B113" s="842" t="s">
        <v>1039</v>
      </c>
      <c r="C113" s="705">
        <v>9</v>
      </c>
      <c r="D113" s="1043">
        <v>43951</v>
      </c>
      <c r="E113" s="888" t="s">
        <v>1849</v>
      </c>
      <c r="F113" s="824"/>
      <c r="G113" s="824"/>
      <c r="H113" s="819"/>
      <c r="I113" s="1046"/>
    </row>
    <row r="114" spans="1:9" s="815" customFormat="1" x14ac:dyDescent="0.2">
      <c r="A114" s="831" t="s">
        <v>497</v>
      </c>
      <c r="B114" s="842" t="s">
        <v>498</v>
      </c>
      <c r="C114" s="705">
        <v>15</v>
      </c>
      <c r="D114" s="1043">
        <v>43951</v>
      </c>
      <c r="E114" s="888" t="s">
        <v>1849</v>
      </c>
      <c r="F114" s="824"/>
      <c r="G114" s="824"/>
      <c r="H114" s="819"/>
      <c r="I114" s="1046"/>
    </row>
    <row r="115" spans="1:9" s="815" customFormat="1" x14ac:dyDescent="0.2">
      <c r="A115" s="831" t="s">
        <v>4461</v>
      </c>
      <c r="B115" s="842" t="s">
        <v>4432</v>
      </c>
      <c r="C115" s="705">
        <v>6</v>
      </c>
      <c r="D115" s="1043">
        <v>43951</v>
      </c>
      <c r="E115" s="888" t="s">
        <v>1849</v>
      </c>
      <c r="F115" s="824"/>
      <c r="G115" s="824"/>
      <c r="H115" s="819"/>
      <c r="I115" s="1046"/>
    </row>
    <row r="116" spans="1:9" s="815" customFormat="1" x14ac:dyDescent="0.2">
      <c r="A116" s="831" t="s">
        <v>513</v>
      </c>
      <c r="B116" s="842" t="s">
        <v>514</v>
      </c>
      <c r="C116" s="705">
        <v>15</v>
      </c>
      <c r="D116" s="1043">
        <v>43951</v>
      </c>
      <c r="E116" s="888" t="s">
        <v>1849</v>
      </c>
      <c r="F116" s="824"/>
      <c r="G116" s="824"/>
      <c r="H116" s="819"/>
      <c r="I116" s="1046"/>
    </row>
    <row r="117" spans="1:9" s="815" customFormat="1" x14ac:dyDescent="0.2">
      <c r="A117" s="831" t="s">
        <v>4087</v>
      </c>
      <c r="B117" s="842" t="s">
        <v>4088</v>
      </c>
      <c r="C117" s="705">
        <v>6</v>
      </c>
      <c r="D117" s="1043">
        <v>43951</v>
      </c>
      <c r="E117" s="888" t="s">
        <v>1849</v>
      </c>
      <c r="F117" s="824"/>
      <c r="G117" s="824"/>
      <c r="H117" s="819"/>
      <c r="I117" s="1046"/>
    </row>
    <row r="118" spans="1:9" s="815" customFormat="1" x14ac:dyDescent="0.2">
      <c r="A118" s="831" t="s">
        <v>1123</v>
      </c>
      <c r="B118" s="842" t="s">
        <v>1124</v>
      </c>
      <c r="C118" s="705">
        <v>9</v>
      </c>
      <c r="D118" s="1043">
        <v>43951</v>
      </c>
      <c r="E118" s="888" t="s">
        <v>1849</v>
      </c>
      <c r="F118" s="824"/>
      <c r="G118" s="824"/>
      <c r="H118" s="819"/>
      <c r="I118" s="826"/>
    </row>
    <row r="119" spans="1:9" s="815" customFormat="1" x14ac:dyDescent="0.2">
      <c r="A119" s="831" t="s">
        <v>1149</v>
      </c>
      <c r="B119" s="842" t="s">
        <v>1150</v>
      </c>
      <c r="C119" s="705">
        <v>10</v>
      </c>
      <c r="D119" s="1043">
        <v>43951</v>
      </c>
      <c r="E119" s="888" t="s">
        <v>1849</v>
      </c>
      <c r="F119" s="824"/>
      <c r="G119" s="824"/>
      <c r="H119" s="819"/>
      <c r="I119" s="826"/>
    </row>
    <row r="120" spans="1:9" s="815" customFormat="1" x14ac:dyDescent="0.2">
      <c r="A120" s="831" t="s">
        <v>1247</v>
      </c>
      <c r="B120" s="842" t="s">
        <v>1248</v>
      </c>
      <c r="C120" s="705">
        <v>7</v>
      </c>
      <c r="D120" s="1043">
        <v>43951</v>
      </c>
      <c r="E120" s="888" t="s">
        <v>1849</v>
      </c>
      <c r="F120" s="824"/>
      <c r="G120" s="824"/>
      <c r="H120" s="819"/>
      <c r="I120" s="826"/>
    </row>
    <row r="121" spans="1:9" s="815" customFormat="1" x14ac:dyDescent="0.2">
      <c r="A121" s="831" t="s">
        <v>4084</v>
      </c>
      <c r="B121" s="842" t="s">
        <v>4083</v>
      </c>
      <c r="C121" s="705">
        <v>5</v>
      </c>
      <c r="D121" s="1043">
        <v>43951</v>
      </c>
      <c r="E121" s="888" t="s">
        <v>1849</v>
      </c>
      <c r="F121" s="824"/>
      <c r="G121" s="824"/>
      <c r="H121" s="819"/>
      <c r="I121" s="826"/>
    </row>
    <row r="122" spans="1:9" s="815" customFormat="1" x14ac:dyDescent="0.2">
      <c r="A122" s="831" t="s">
        <v>3950</v>
      </c>
      <c r="B122" s="842" t="s">
        <v>3951</v>
      </c>
      <c r="C122" s="705">
        <v>5</v>
      </c>
      <c r="D122" s="1043">
        <v>43951</v>
      </c>
      <c r="E122" s="888" t="s">
        <v>1849</v>
      </c>
      <c r="F122" s="824"/>
      <c r="G122" s="824"/>
      <c r="H122" s="819"/>
      <c r="I122" s="826"/>
    </row>
    <row r="123" spans="1:9" s="815" customFormat="1" x14ac:dyDescent="0.2">
      <c r="A123" s="831" t="s">
        <v>1251</v>
      </c>
      <c r="B123" s="842" t="s">
        <v>1252</v>
      </c>
      <c r="C123" s="705">
        <v>11</v>
      </c>
      <c r="D123" s="1043">
        <v>43951</v>
      </c>
      <c r="E123" s="888" t="s">
        <v>1849</v>
      </c>
      <c r="F123" s="824"/>
      <c r="G123" s="824"/>
      <c r="H123" s="819"/>
      <c r="I123" s="826"/>
    </row>
    <row r="124" spans="1:9" s="815" customFormat="1" x14ac:dyDescent="0.2">
      <c r="A124" s="831" t="s">
        <v>1261</v>
      </c>
      <c r="B124" s="842" t="s">
        <v>1262</v>
      </c>
      <c r="C124" s="705">
        <v>10</v>
      </c>
      <c r="D124" s="1043">
        <v>43951</v>
      </c>
      <c r="E124" s="888" t="s">
        <v>1849</v>
      </c>
      <c r="F124" s="824"/>
      <c r="G124" s="824"/>
      <c r="H124" s="819"/>
      <c r="I124" s="826"/>
    </row>
    <row r="125" spans="1:9" s="815" customFormat="1" x14ac:dyDescent="0.2">
      <c r="A125" s="831" t="s">
        <v>251</v>
      </c>
      <c r="B125" s="842" t="s">
        <v>252</v>
      </c>
      <c r="C125" s="705">
        <v>47</v>
      </c>
      <c r="D125" s="1043">
        <v>43951</v>
      </c>
      <c r="E125" s="888" t="s">
        <v>1849</v>
      </c>
      <c r="F125" s="824"/>
      <c r="G125" s="824"/>
      <c r="H125" s="819"/>
      <c r="I125" s="826"/>
    </row>
    <row r="126" spans="1:9" s="815" customFormat="1" x14ac:dyDescent="0.2">
      <c r="A126" s="831" t="s">
        <v>1277</v>
      </c>
      <c r="B126" s="842" t="s">
        <v>1278</v>
      </c>
      <c r="C126" s="572">
        <v>8</v>
      </c>
      <c r="D126" s="1043">
        <v>43951</v>
      </c>
      <c r="E126" s="888" t="s">
        <v>1849</v>
      </c>
      <c r="F126" s="824"/>
      <c r="G126" s="824"/>
      <c r="H126" s="819"/>
      <c r="I126" s="826"/>
    </row>
    <row r="127" spans="1:9" s="815" customFormat="1" x14ac:dyDescent="0.2">
      <c r="A127" s="831" t="s">
        <v>4450</v>
      </c>
      <c r="B127" s="842" t="s">
        <v>4424</v>
      </c>
      <c r="C127" s="572">
        <v>5</v>
      </c>
      <c r="D127" s="1043">
        <v>43951</v>
      </c>
      <c r="E127" s="888" t="s">
        <v>1849</v>
      </c>
      <c r="F127" s="821"/>
      <c r="G127" s="824"/>
      <c r="H127" s="819"/>
      <c r="I127" s="826"/>
    </row>
    <row r="128" spans="1:9" s="815" customFormat="1" x14ac:dyDescent="0.2">
      <c r="A128" s="831" t="s">
        <v>618</v>
      </c>
      <c r="B128" s="842" t="s">
        <v>619</v>
      </c>
      <c r="C128" s="572">
        <v>15</v>
      </c>
      <c r="D128" s="1043">
        <v>43951</v>
      </c>
      <c r="E128" s="888" t="s">
        <v>1849</v>
      </c>
      <c r="F128" s="824"/>
      <c r="G128" s="824"/>
      <c r="H128" s="819"/>
      <c r="I128" s="826"/>
    </row>
    <row r="129" spans="1:9" s="815" customFormat="1" x14ac:dyDescent="0.2">
      <c r="A129" s="831" t="s">
        <v>1336</v>
      </c>
      <c r="B129" s="842" t="s">
        <v>1337</v>
      </c>
      <c r="C129" s="572">
        <v>10</v>
      </c>
      <c r="D129" s="1043">
        <v>43951</v>
      </c>
      <c r="E129" s="888" t="s">
        <v>1849</v>
      </c>
      <c r="F129" s="821"/>
      <c r="G129" s="824"/>
      <c r="H129" s="819"/>
      <c r="I129" s="826"/>
    </row>
    <row r="130" spans="1:9" s="815" customFormat="1" x14ac:dyDescent="0.2">
      <c r="A130" s="831" t="s">
        <v>1377</v>
      </c>
      <c r="B130" s="842" t="s">
        <v>1378</v>
      </c>
      <c r="C130" s="572">
        <v>10</v>
      </c>
      <c r="D130" s="1043">
        <v>43951</v>
      </c>
      <c r="E130" s="888" t="s">
        <v>1849</v>
      </c>
      <c r="F130" s="821"/>
      <c r="G130" s="824"/>
      <c r="H130" s="819"/>
      <c r="I130" s="826"/>
    </row>
    <row r="131" spans="1:9" s="815" customFormat="1" x14ac:dyDescent="0.2">
      <c r="A131" s="831" t="s">
        <v>1389</v>
      </c>
      <c r="B131" s="842" t="s">
        <v>1390</v>
      </c>
      <c r="C131" s="572">
        <v>9</v>
      </c>
      <c r="D131" s="1043">
        <v>43951</v>
      </c>
      <c r="E131" s="888" t="s">
        <v>1849</v>
      </c>
      <c r="F131" s="821"/>
      <c r="G131" s="824"/>
      <c r="H131" s="819"/>
      <c r="I131" s="826"/>
    </row>
    <row r="132" spans="1:9" s="815" customFormat="1" x14ac:dyDescent="0.2">
      <c r="A132" s="831" t="s">
        <v>3842</v>
      </c>
      <c r="B132" s="842" t="s">
        <v>3843</v>
      </c>
      <c r="C132" s="572">
        <v>7</v>
      </c>
      <c r="D132" s="1043">
        <v>43951</v>
      </c>
      <c r="E132" s="888" t="s">
        <v>1849</v>
      </c>
      <c r="F132" s="821"/>
      <c r="G132" s="824"/>
      <c r="H132" s="819"/>
      <c r="I132" s="826"/>
    </row>
    <row r="133" spans="1:9" s="815" customFormat="1" x14ac:dyDescent="0.2">
      <c r="A133" s="831" t="s">
        <v>3961</v>
      </c>
      <c r="B133" s="842" t="s">
        <v>3962</v>
      </c>
      <c r="C133" s="1005">
        <v>5</v>
      </c>
      <c r="D133" s="1043">
        <v>43951</v>
      </c>
      <c r="E133" s="888" t="s">
        <v>1849</v>
      </c>
      <c r="F133" s="821"/>
      <c r="G133" s="824"/>
      <c r="H133" s="819"/>
      <c r="I133" s="826"/>
    </row>
    <row r="134" spans="1:9" s="815" customFormat="1" x14ac:dyDescent="0.2">
      <c r="A134" s="831" t="s">
        <v>672</v>
      </c>
      <c r="B134" s="842" t="s">
        <v>673</v>
      </c>
      <c r="C134" s="705">
        <v>27</v>
      </c>
      <c r="D134" s="1043">
        <v>43951</v>
      </c>
      <c r="E134" s="888" t="s">
        <v>1849</v>
      </c>
      <c r="F134" s="821"/>
      <c r="G134" s="824"/>
      <c r="H134" s="819"/>
      <c r="I134" s="826"/>
    </row>
    <row r="135" spans="1:9" s="815" customFormat="1" x14ac:dyDescent="0.2">
      <c r="A135" s="831" t="s">
        <v>1457</v>
      </c>
      <c r="B135" s="842" t="s">
        <v>1458</v>
      </c>
      <c r="C135" s="1005">
        <v>9</v>
      </c>
      <c r="D135" s="1043">
        <v>43951</v>
      </c>
      <c r="E135" s="888" t="s">
        <v>1849</v>
      </c>
      <c r="F135" s="821"/>
      <c r="G135" s="824"/>
      <c r="H135" s="819"/>
      <c r="I135" s="826"/>
    </row>
    <row r="136" spans="1:9" s="815" customFormat="1" x14ac:dyDescent="0.2">
      <c r="A136" s="831" t="s">
        <v>3851</v>
      </c>
      <c r="B136" s="842" t="s">
        <v>3852</v>
      </c>
      <c r="C136" s="1005">
        <v>7</v>
      </c>
      <c r="D136" s="1043">
        <v>43951</v>
      </c>
      <c r="E136" s="888" t="s">
        <v>1849</v>
      </c>
      <c r="F136" s="821"/>
      <c r="G136" s="824"/>
      <c r="H136" s="819"/>
      <c r="I136" s="826"/>
    </row>
    <row r="137" spans="1:9" s="815" customFormat="1" x14ac:dyDescent="0.2">
      <c r="A137" s="831" t="s">
        <v>3855</v>
      </c>
      <c r="B137" s="842" t="s">
        <v>3856</v>
      </c>
      <c r="C137" s="572">
        <v>6</v>
      </c>
      <c r="D137" s="1043">
        <v>43951</v>
      </c>
      <c r="E137" s="888"/>
      <c r="F137" s="821"/>
      <c r="G137" s="824" t="s">
        <v>1849</v>
      </c>
      <c r="H137" s="819"/>
      <c r="I137" s="870" t="s">
        <v>4523</v>
      </c>
    </row>
    <row r="138" spans="1:9" s="815" customFormat="1" x14ac:dyDescent="0.2">
      <c r="A138" s="831" t="s">
        <v>746</v>
      </c>
      <c r="B138" s="842" t="s">
        <v>747</v>
      </c>
      <c r="C138" s="572">
        <v>15</v>
      </c>
      <c r="D138" s="1043">
        <v>43951</v>
      </c>
      <c r="E138" s="888"/>
      <c r="F138" s="821"/>
      <c r="G138" s="824" t="s">
        <v>1849</v>
      </c>
      <c r="H138" s="819"/>
      <c r="I138" s="826" t="s">
        <v>4522</v>
      </c>
    </row>
    <row r="139" spans="1:9" s="815" customFormat="1" x14ac:dyDescent="0.2">
      <c r="A139" s="831" t="s">
        <v>1603</v>
      </c>
      <c r="B139" s="842" t="s">
        <v>1604</v>
      </c>
      <c r="C139" s="572">
        <v>11</v>
      </c>
      <c r="D139" s="1043">
        <v>43951</v>
      </c>
      <c r="E139" s="888" t="s">
        <v>1849</v>
      </c>
      <c r="F139" s="821"/>
      <c r="G139" s="824"/>
      <c r="H139" s="819"/>
      <c r="I139" s="826"/>
    </row>
    <row r="140" spans="1:9" s="815" customFormat="1" x14ac:dyDescent="0.2">
      <c r="A140" s="831" t="s">
        <v>767</v>
      </c>
      <c r="B140" s="842" t="s">
        <v>768</v>
      </c>
      <c r="C140" s="572">
        <v>18</v>
      </c>
      <c r="D140" s="1043">
        <v>43951</v>
      </c>
      <c r="E140" s="888" t="s">
        <v>1849</v>
      </c>
      <c r="F140" s="821"/>
      <c r="G140" s="824"/>
      <c r="H140" s="819"/>
      <c r="I140" s="826"/>
    </row>
    <row r="141" spans="1:9" s="815" customFormat="1" x14ac:dyDescent="0.2">
      <c r="A141" s="831" t="s">
        <v>1609</v>
      </c>
      <c r="B141" s="842" t="s">
        <v>1610</v>
      </c>
      <c r="C141" s="1005">
        <v>8</v>
      </c>
      <c r="D141" s="1043">
        <v>43951</v>
      </c>
      <c r="E141" s="888" t="s">
        <v>1849</v>
      </c>
      <c r="F141" s="821"/>
      <c r="G141" s="824"/>
      <c r="H141" s="819"/>
      <c r="I141" s="826"/>
    </row>
    <row r="142" spans="1:9" s="815" customFormat="1" x14ac:dyDescent="0.2">
      <c r="A142" s="831" t="s">
        <v>4507</v>
      </c>
      <c r="B142" s="842" t="s">
        <v>4501</v>
      </c>
      <c r="C142" s="705">
        <v>5</v>
      </c>
      <c r="D142" s="1043">
        <v>43951</v>
      </c>
      <c r="E142" s="888" t="s">
        <v>1849</v>
      </c>
      <c r="F142" s="821"/>
      <c r="G142" s="824"/>
      <c r="H142" s="819"/>
      <c r="I142" s="826"/>
    </row>
    <row r="143" spans="1:9" s="815" customFormat="1" x14ac:dyDescent="0.2">
      <c r="A143" s="848" t="s">
        <v>1663</v>
      </c>
      <c r="B143" s="842" t="s">
        <v>1664</v>
      </c>
      <c r="C143" s="1005">
        <v>8</v>
      </c>
      <c r="D143" s="1043">
        <v>43951</v>
      </c>
      <c r="E143" s="888" t="s">
        <v>1849</v>
      </c>
      <c r="F143" s="821"/>
      <c r="G143" s="824"/>
      <c r="H143" s="819"/>
      <c r="I143" s="870"/>
    </row>
    <row r="144" spans="1:9" s="815" customFormat="1" x14ac:dyDescent="0.2">
      <c r="A144" s="831" t="s">
        <v>1665</v>
      </c>
      <c r="B144" s="842" t="s">
        <v>1666</v>
      </c>
      <c r="C144" s="1005">
        <v>8</v>
      </c>
      <c r="D144" s="1043">
        <v>43951</v>
      </c>
      <c r="E144" s="888"/>
      <c r="F144" s="821"/>
      <c r="G144" s="824" t="s">
        <v>1849</v>
      </c>
      <c r="H144" s="819"/>
      <c r="I144" s="870" t="s">
        <v>4519</v>
      </c>
    </row>
    <row r="145" spans="1:9" s="815" customFormat="1" x14ac:dyDescent="0.2">
      <c r="A145" s="831" t="s">
        <v>4361</v>
      </c>
      <c r="B145" s="842" t="s">
        <v>4362</v>
      </c>
      <c r="C145" s="572">
        <v>5</v>
      </c>
      <c r="D145" s="1043">
        <v>43951</v>
      </c>
      <c r="E145" s="888"/>
      <c r="F145" s="821"/>
      <c r="G145" s="824" t="s">
        <v>1849</v>
      </c>
      <c r="H145" s="819"/>
      <c r="I145" s="870" t="s">
        <v>4518</v>
      </c>
    </row>
    <row r="146" spans="1:9" s="815" customFormat="1" x14ac:dyDescent="0.2">
      <c r="A146" s="831" t="s">
        <v>1703</v>
      </c>
      <c r="B146" s="842" t="s">
        <v>1704</v>
      </c>
      <c r="C146" s="572">
        <v>8</v>
      </c>
      <c r="D146" s="1043">
        <v>43951</v>
      </c>
      <c r="E146" s="888" t="s">
        <v>1849</v>
      </c>
      <c r="F146" s="821"/>
      <c r="G146" s="824"/>
      <c r="H146" s="819"/>
      <c r="I146" s="826"/>
    </row>
    <row r="147" spans="1:9" s="815" customFormat="1" x14ac:dyDescent="0.2">
      <c r="A147" s="607" t="s">
        <v>1755</v>
      </c>
      <c r="B147" s="1045" t="s">
        <v>1756</v>
      </c>
      <c r="C147" s="572">
        <v>10</v>
      </c>
      <c r="D147" s="1043">
        <v>43951</v>
      </c>
      <c r="E147" s="888" t="s">
        <v>1849</v>
      </c>
      <c r="F147" s="821"/>
      <c r="G147" s="824"/>
      <c r="H147" s="819"/>
      <c r="I147" s="870"/>
    </row>
    <row r="148" spans="1:9" s="815" customFormat="1" x14ac:dyDescent="0.2">
      <c r="A148" s="831" t="s">
        <v>3994</v>
      </c>
      <c r="B148" s="842" t="s">
        <v>3995</v>
      </c>
      <c r="C148" s="572">
        <v>6</v>
      </c>
      <c r="D148" s="1043">
        <v>43951</v>
      </c>
      <c r="E148" s="888" t="s">
        <v>1849</v>
      </c>
      <c r="F148" s="821"/>
      <c r="G148" s="824"/>
      <c r="H148" s="819"/>
      <c r="I148" s="826"/>
    </row>
    <row r="149" spans="1:9" s="815" customFormat="1" x14ac:dyDescent="0.2">
      <c r="A149" s="831" t="s">
        <v>1757</v>
      </c>
      <c r="B149" s="842" t="s">
        <v>1758</v>
      </c>
      <c r="C149" s="1005">
        <v>9</v>
      </c>
      <c r="D149" s="1043">
        <v>43951</v>
      </c>
      <c r="E149" s="888" t="s">
        <v>1849</v>
      </c>
      <c r="F149" s="821"/>
      <c r="G149" s="824"/>
      <c r="H149" s="819"/>
      <c r="I149" s="826"/>
    </row>
    <row r="150" spans="1:9" s="815" customFormat="1" x14ac:dyDescent="0.2">
      <c r="A150" s="831" t="s">
        <v>4356</v>
      </c>
      <c r="B150" s="842" t="s">
        <v>853</v>
      </c>
      <c r="C150" s="705">
        <v>8</v>
      </c>
      <c r="D150" s="1043">
        <v>43951</v>
      </c>
      <c r="E150" s="888" t="s">
        <v>1849</v>
      </c>
      <c r="F150" s="821"/>
      <c r="G150" s="824"/>
      <c r="H150" s="819"/>
      <c r="I150" s="826"/>
    </row>
    <row r="151" spans="1:9" s="815" customFormat="1" x14ac:dyDescent="0.2">
      <c r="A151" s="831" t="s">
        <v>1804</v>
      </c>
      <c r="B151" s="842" t="s">
        <v>1805</v>
      </c>
      <c r="C151" s="1005">
        <v>10</v>
      </c>
      <c r="D151" s="1043">
        <v>43951</v>
      </c>
      <c r="E151" s="888" t="s">
        <v>1849</v>
      </c>
      <c r="F151" s="821"/>
      <c r="G151" s="824"/>
      <c r="H151" s="819"/>
      <c r="I151" s="826"/>
    </row>
    <row r="152" spans="1:9" s="815" customFormat="1" x14ac:dyDescent="0.2">
      <c r="A152" s="831" t="s">
        <v>3971</v>
      </c>
      <c r="B152" s="842" t="s">
        <v>3972</v>
      </c>
      <c r="C152" s="705">
        <v>6</v>
      </c>
      <c r="D152" s="1043">
        <v>43951</v>
      </c>
      <c r="E152" s="888" t="s">
        <v>1849</v>
      </c>
      <c r="F152" s="821"/>
      <c r="G152" s="824"/>
      <c r="H152" s="819"/>
      <c r="I152" s="826"/>
    </row>
    <row r="153" spans="1:9" s="815" customFormat="1" x14ac:dyDescent="0.2">
      <c r="A153" s="831" t="s">
        <v>885</v>
      </c>
      <c r="B153" s="842" t="s">
        <v>886</v>
      </c>
      <c r="C153" s="1005">
        <v>8</v>
      </c>
      <c r="D153" s="1043">
        <v>43921</v>
      </c>
      <c r="E153" s="888" t="s">
        <v>1849</v>
      </c>
      <c r="F153" s="821"/>
      <c r="G153" s="824"/>
      <c r="H153" s="819"/>
      <c r="I153" s="826"/>
    </row>
    <row r="154" spans="1:9" s="815" customFormat="1" x14ac:dyDescent="0.2">
      <c r="A154" s="831" t="s">
        <v>4033</v>
      </c>
      <c r="B154" s="842" t="s">
        <v>4034</v>
      </c>
      <c r="C154" s="572">
        <v>6</v>
      </c>
      <c r="D154" s="1027">
        <v>43921</v>
      </c>
      <c r="E154" s="883" t="s">
        <v>1849</v>
      </c>
      <c r="F154" s="821"/>
      <c r="G154" s="824"/>
      <c r="H154" s="819"/>
      <c r="I154" s="826"/>
    </row>
    <row r="155" spans="1:9" s="815" customFormat="1" x14ac:dyDescent="0.2">
      <c r="A155" s="831" t="s">
        <v>991</v>
      </c>
      <c r="B155" s="842" t="s">
        <v>992</v>
      </c>
      <c r="C155" s="572">
        <v>8</v>
      </c>
      <c r="D155" s="1027">
        <v>43921</v>
      </c>
      <c r="E155" s="883" t="s">
        <v>1849</v>
      </c>
      <c r="F155" s="821"/>
      <c r="G155" s="824"/>
      <c r="H155" s="819"/>
      <c r="I155" s="826"/>
    </row>
    <row r="156" spans="1:9" s="815" customFormat="1" x14ac:dyDescent="0.2">
      <c r="A156" s="831" t="s">
        <v>524</v>
      </c>
      <c r="B156" s="842" t="s">
        <v>525</v>
      </c>
      <c r="C156" s="572">
        <v>17</v>
      </c>
      <c r="D156" s="1027">
        <v>43921</v>
      </c>
      <c r="E156" s="883" t="s">
        <v>1849</v>
      </c>
      <c r="F156" s="821"/>
      <c r="G156" s="824"/>
      <c r="H156" s="819"/>
      <c r="I156" s="826"/>
    </row>
    <row r="157" spans="1:9" s="815" customFormat="1" x14ac:dyDescent="0.2">
      <c r="A157" s="831" t="s">
        <v>1105</v>
      </c>
      <c r="B157" s="842" t="s">
        <v>1106</v>
      </c>
      <c r="C157" s="1005">
        <v>7</v>
      </c>
      <c r="D157" s="1027">
        <v>43921</v>
      </c>
      <c r="E157" s="883" t="s">
        <v>1849</v>
      </c>
      <c r="F157" s="821"/>
      <c r="G157" s="824"/>
      <c r="H157" s="819"/>
      <c r="I157" s="826"/>
    </row>
    <row r="158" spans="1:9" s="815" customFormat="1" x14ac:dyDescent="0.2">
      <c r="A158" s="831" t="s">
        <v>1143</v>
      </c>
      <c r="B158" s="842" t="s">
        <v>1144</v>
      </c>
      <c r="C158" s="705">
        <v>8</v>
      </c>
      <c r="D158" s="1027">
        <v>43921</v>
      </c>
      <c r="E158" s="883" t="s">
        <v>1849</v>
      </c>
      <c r="F158" s="821"/>
      <c r="G158" s="824"/>
      <c r="H158" s="819"/>
      <c r="I158" s="826"/>
    </row>
    <row r="159" spans="1:9" s="815" customFormat="1" x14ac:dyDescent="0.2">
      <c r="A159" s="831" t="s">
        <v>1381</v>
      </c>
      <c r="B159" s="842" t="s">
        <v>1382</v>
      </c>
      <c r="C159" s="1005">
        <v>8</v>
      </c>
      <c r="D159" s="1027">
        <v>43921</v>
      </c>
      <c r="E159" s="883" t="s">
        <v>1849</v>
      </c>
      <c r="F159" s="821"/>
      <c r="G159" s="824"/>
      <c r="H159" s="819"/>
      <c r="I159" s="826"/>
    </row>
    <row r="160" spans="1:9" s="815" customFormat="1" x14ac:dyDescent="0.2">
      <c r="A160" s="831" t="s">
        <v>1391</v>
      </c>
      <c r="B160" s="842" t="s">
        <v>1392</v>
      </c>
      <c r="C160" s="1005">
        <v>10</v>
      </c>
      <c r="D160" s="1027">
        <v>43921</v>
      </c>
      <c r="E160" s="883" t="s">
        <v>1849</v>
      </c>
      <c r="F160" s="821"/>
      <c r="G160" s="824"/>
      <c r="H160" s="819"/>
      <c r="I160" s="826"/>
    </row>
    <row r="161" spans="1:9" s="815" customFormat="1" x14ac:dyDescent="0.2">
      <c r="A161" s="831" t="s">
        <v>1419</v>
      </c>
      <c r="B161" s="842" t="s">
        <v>1420</v>
      </c>
      <c r="C161" s="1005">
        <v>10</v>
      </c>
      <c r="D161" s="1027">
        <v>43921</v>
      </c>
      <c r="E161" s="883" t="s">
        <v>1849</v>
      </c>
      <c r="F161" s="821"/>
      <c r="G161" s="824"/>
      <c r="H161" s="819"/>
      <c r="I161" s="826"/>
    </row>
    <row r="162" spans="1:9" s="815" customFormat="1" x14ac:dyDescent="0.2">
      <c r="A162" s="831" t="s">
        <v>1443</v>
      </c>
      <c r="B162" s="842" t="s">
        <v>1444</v>
      </c>
      <c r="C162" s="1005">
        <v>10</v>
      </c>
      <c r="D162" s="1027">
        <v>43921</v>
      </c>
      <c r="E162" s="883" t="s">
        <v>1849</v>
      </c>
      <c r="F162" s="821"/>
      <c r="G162" s="824"/>
      <c r="H162" s="819"/>
      <c r="I162" s="826"/>
    </row>
    <row r="163" spans="1:9" s="815" customFormat="1" x14ac:dyDescent="0.2">
      <c r="A163" s="831" t="s">
        <v>712</v>
      </c>
      <c r="B163" s="842" t="s">
        <v>713</v>
      </c>
      <c r="C163" s="1005">
        <v>16</v>
      </c>
      <c r="D163" s="1027">
        <v>43921</v>
      </c>
      <c r="E163" s="883" t="s">
        <v>1849</v>
      </c>
      <c r="F163" s="821"/>
      <c r="G163" s="824"/>
      <c r="H163" s="819"/>
      <c r="I163" s="826"/>
    </row>
    <row r="164" spans="1:9" s="815" customFormat="1" x14ac:dyDescent="0.2">
      <c r="A164" s="831" t="s">
        <v>1520</v>
      </c>
      <c r="B164" s="842" t="s">
        <v>1521</v>
      </c>
      <c r="C164" s="1005">
        <v>9</v>
      </c>
      <c r="D164" s="1027">
        <v>43921</v>
      </c>
      <c r="E164" s="883" t="s">
        <v>1849</v>
      </c>
      <c r="F164" s="821"/>
      <c r="G164" s="824"/>
      <c r="H164" s="819"/>
      <c r="I164" s="826"/>
    </row>
    <row r="165" spans="1:9" s="815" customFormat="1" x14ac:dyDescent="0.2">
      <c r="A165" s="831" t="s">
        <v>1611</v>
      </c>
      <c r="B165" s="842" t="s">
        <v>1612</v>
      </c>
      <c r="C165" s="1005">
        <v>8</v>
      </c>
      <c r="D165" s="1027">
        <v>43921</v>
      </c>
      <c r="E165" s="883" t="s">
        <v>1849</v>
      </c>
      <c r="F165" s="821"/>
      <c r="G165" s="824"/>
      <c r="H165" s="819"/>
      <c r="I165" s="826"/>
    </row>
    <row r="166" spans="1:9" s="815" customFormat="1" x14ac:dyDescent="0.2">
      <c r="A166" s="831" t="s">
        <v>4409</v>
      </c>
      <c r="B166" s="842" t="s">
        <v>4408</v>
      </c>
      <c r="C166" s="1005">
        <v>8</v>
      </c>
      <c r="D166" s="1027">
        <v>43921</v>
      </c>
      <c r="E166" s="883" t="s">
        <v>1849</v>
      </c>
      <c r="F166" s="821"/>
      <c r="G166" s="824"/>
      <c r="H166" s="819"/>
      <c r="I166" s="826"/>
    </row>
    <row r="167" spans="1:9" s="815" customFormat="1" x14ac:dyDescent="0.2">
      <c r="A167" s="831" t="s">
        <v>1639</v>
      </c>
      <c r="B167" s="842" t="s">
        <v>1640</v>
      </c>
      <c r="C167" s="1005">
        <v>9</v>
      </c>
      <c r="D167" s="1027">
        <v>43921</v>
      </c>
      <c r="E167" s="883" t="s">
        <v>1849</v>
      </c>
      <c r="F167" s="821"/>
      <c r="G167" s="824"/>
      <c r="H167" s="819"/>
      <c r="I167" s="826"/>
    </row>
    <row r="168" spans="1:9" s="815" customFormat="1" x14ac:dyDescent="0.2">
      <c r="A168" s="831" t="s">
        <v>1653</v>
      </c>
      <c r="B168" s="842" t="s">
        <v>1654</v>
      </c>
      <c r="C168" s="1005">
        <v>9</v>
      </c>
      <c r="D168" s="1027">
        <v>43921</v>
      </c>
      <c r="E168" s="883" t="s">
        <v>1849</v>
      </c>
      <c r="F168" s="821"/>
      <c r="G168" s="824"/>
      <c r="H168" s="819"/>
      <c r="I168" s="826"/>
    </row>
    <row r="169" spans="1:9" s="815" customFormat="1" x14ac:dyDescent="0.2">
      <c r="A169" s="831" t="s">
        <v>1686</v>
      </c>
      <c r="B169" s="842" t="s">
        <v>1687</v>
      </c>
      <c r="C169" s="1005">
        <v>9</v>
      </c>
      <c r="D169" s="1027">
        <v>43921</v>
      </c>
      <c r="E169" s="883" t="s">
        <v>1849</v>
      </c>
      <c r="F169" s="821"/>
      <c r="G169" s="824"/>
      <c r="H169" s="819"/>
      <c r="I169" s="826"/>
    </row>
    <row r="170" spans="1:9" s="815" customFormat="1" x14ac:dyDescent="0.2">
      <c r="A170" s="831" t="s">
        <v>3943</v>
      </c>
      <c r="B170" s="842" t="s">
        <v>3894</v>
      </c>
      <c r="C170" s="1005">
        <v>7</v>
      </c>
      <c r="D170" s="1027">
        <v>43921</v>
      </c>
      <c r="E170" s="883" t="s">
        <v>1849</v>
      </c>
      <c r="F170" s="821"/>
      <c r="G170" s="824"/>
      <c r="H170" s="819"/>
      <c r="I170" s="826"/>
    </row>
    <row r="171" spans="1:9" s="815" customFormat="1" x14ac:dyDescent="0.2">
      <c r="A171" s="831" t="s">
        <v>1709</v>
      </c>
      <c r="B171" s="842" t="s">
        <v>1710</v>
      </c>
      <c r="C171" s="1005">
        <v>9</v>
      </c>
      <c r="D171" s="1027">
        <v>43921</v>
      </c>
      <c r="E171" s="883" t="s">
        <v>1849</v>
      </c>
      <c r="F171" s="821"/>
      <c r="G171" s="824"/>
      <c r="H171" s="819"/>
      <c r="I171" s="826"/>
    </row>
    <row r="172" spans="1:9" s="815" customFormat="1" x14ac:dyDescent="0.2">
      <c r="A172" s="831" t="s">
        <v>835</v>
      </c>
      <c r="B172" s="842" t="s">
        <v>836</v>
      </c>
      <c r="C172" s="1005">
        <v>20</v>
      </c>
      <c r="D172" s="1027">
        <v>43921</v>
      </c>
      <c r="E172" s="883" t="s">
        <v>1849</v>
      </c>
      <c r="F172" s="821"/>
      <c r="G172" s="824"/>
      <c r="H172" s="819"/>
      <c r="I172" s="826"/>
    </row>
    <row r="173" spans="1:9" s="815" customFormat="1" x14ac:dyDescent="0.2">
      <c r="A173" s="831" t="s">
        <v>4453</v>
      </c>
      <c r="B173" s="842" t="s">
        <v>4427</v>
      </c>
      <c r="C173" s="1005">
        <v>5</v>
      </c>
      <c r="D173" s="1027">
        <v>43889</v>
      </c>
      <c r="E173" s="883" t="s">
        <v>1849</v>
      </c>
      <c r="F173" s="821"/>
      <c r="G173" s="824"/>
      <c r="H173" s="819"/>
      <c r="I173" s="826"/>
    </row>
    <row r="174" spans="1:9" s="815" customFormat="1" x14ac:dyDescent="0.2">
      <c r="A174" s="831" t="s">
        <v>4415</v>
      </c>
      <c r="B174" s="842" t="s">
        <v>2287</v>
      </c>
      <c r="C174" s="1005">
        <v>6</v>
      </c>
      <c r="D174" s="1027">
        <v>43889</v>
      </c>
      <c r="E174" s="883" t="s">
        <v>1849</v>
      </c>
      <c r="F174" s="821"/>
      <c r="G174" s="824"/>
      <c r="H174" s="819"/>
      <c r="I174" s="826"/>
    </row>
    <row r="175" spans="1:9" s="815" customFormat="1" x14ac:dyDescent="0.2">
      <c r="A175" s="831" t="s">
        <v>3818</v>
      </c>
      <c r="B175" s="842" t="s">
        <v>3819</v>
      </c>
      <c r="C175" s="1005">
        <v>6</v>
      </c>
      <c r="D175" s="1027">
        <v>43889</v>
      </c>
      <c r="E175" s="883" t="s">
        <v>1849</v>
      </c>
      <c r="F175" s="821"/>
      <c r="G175" s="824"/>
      <c r="H175" s="819"/>
      <c r="I175" s="826"/>
    </row>
    <row r="176" spans="1:9" s="815" customFormat="1" x14ac:dyDescent="0.2">
      <c r="A176" s="831" t="s">
        <v>1435</v>
      </c>
      <c r="B176" s="842" t="s">
        <v>1436</v>
      </c>
      <c r="C176" s="1005">
        <v>7</v>
      </c>
      <c r="D176" s="1027">
        <v>43889</v>
      </c>
      <c r="E176" s="883" t="s">
        <v>1849</v>
      </c>
      <c r="F176" s="821"/>
      <c r="G176" s="824"/>
      <c r="H176" s="819"/>
      <c r="I176" s="826"/>
    </row>
    <row r="177" spans="1:25" s="815" customFormat="1" x14ac:dyDescent="0.2">
      <c r="A177" s="831" t="s">
        <v>1647</v>
      </c>
      <c r="B177" s="842" t="s">
        <v>1648</v>
      </c>
      <c r="C177" s="1005">
        <v>10</v>
      </c>
      <c r="D177" s="1027">
        <v>43889</v>
      </c>
      <c r="E177" s="883" t="s">
        <v>1849</v>
      </c>
      <c r="F177" s="821"/>
      <c r="G177" s="824"/>
      <c r="H177" s="819"/>
      <c r="I177" s="826"/>
    </row>
    <row r="178" spans="1:25" s="815" customFormat="1" x14ac:dyDescent="0.2">
      <c r="A178" s="831" t="s">
        <v>3956</v>
      </c>
      <c r="B178" s="842" t="s">
        <v>3957</v>
      </c>
      <c r="C178" s="1005">
        <v>6</v>
      </c>
      <c r="D178" s="1027">
        <v>43889</v>
      </c>
      <c r="E178" s="883"/>
      <c r="F178" s="821"/>
      <c r="G178" s="824" t="s">
        <v>1849</v>
      </c>
      <c r="H178" s="819"/>
      <c r="I178" s="826" t="s">
        <v>4497</v>
      </c>
    </row>
    <row r="179" spans="1:25" s="815" customFormat="1" x14ac:dyDescent="0.2">
      <c r="A179" s="831" t="s">
        <v>856</v>
      </c>
      <c r="B179" s="842" t="s">
        <v>857</v>
      </c>
      <c r="C179" s="1005">
        <v>17</v>
      </c>
      <c r="D179" s="1027">
        <v>43889</v>
      </c>
      <c r="E179" s="883" t="s">
        <v>1849</v>
      </c>
      <c r="F179" s="821"/>
      <c r="G179" s="824"/>
      <c r="H179" s="819"/>
      <c r="I179" s="826"/>
    </row>
    <row r="180" spans="1:25" s="815" customFormat="1" x14ac:dyDescent="0.2">
      <c r="A180" s="831" t="s">
        <v>1731</v>
      </c>
      <c r="B180" s="842" t="s">
        <v>1732</v>
      </c>
      <c r="C180" s="1005">
        <v>7</v>
      </c>
      <c r="D180" s="1027">
        <v>43861</v>
      </c>
      <c r="E180" s="883"/>
      <c r="F180" s="821"/>
      <c r="G180" s="824" t="s">
        <v>1849</v>
      </c>
      <c r="H180" s="819"/>
      <c r="I180" s="826" t="s">
        <v>4480</v>
      </c>
    </row>
    <row r="181" spans="1:25" s="815" customFormat="1" x14ac:dyDescent="0.2">
      <c r="A181" s="831" t="s">
        <v>3789</v>
      </c>
      <c r="B181" s="842" t="s">
        <v>3790</v>
      </c>
      <c r="C181" s="1005">
        <v>5</v>
      </c>
      <c r="D181" s="1027">
        <v>43830</v>
      </c>
      <c r="E181" s="883"/>
      <c r="F181" s="821" t="s">
        <v>1849</v>
      </c>
      <c r="G181" s="824"/>
      <c r="H181" s="819"/>
      <c r="I181" s="826"/>
    </row>
    <row r="182" spans="1:25" s="815" customFormat="1" x14ac:dyDescent="0.2">
      <c r="A182" s="862" t="s">
        <v>1208</v>
      </c>
      <c r="B182" s="831" t="s">
        <v>1209</v>
      </c>
      <c r="C182" s="1005">
        <v>8</v>
      </c>
      <c r="D182" s="1006">
        <v>43830</v>
      </c>
      <c r="E182" s="819"/>
      <c r="F182" s="821" t="s">
        <v>1849</v>
      </c>
      <c r="G182" s="824"/>
      <c r="H182" s="819"/>
      <c r="I182" s="826"/>
    </row>
    <row r="183" spans="1:25" s="815" customFormat="1" x14ac:dyDescent="0.2">
      <c r="A183" s="862" t="s">
        <v>1359</v>
      </c>
      <c r="B183" s="862" t="s">
        <v>1360</v>
      </c>
      <c r="C183" s="1004">
        <v>8</v>
      </c>
      <c r="D183" s="1006">
        <v>43830</v>
      </c>
      <c r="E183" s="819"/>
      <c r="F183" s="821" t="s">
        <v>1849</v>
      </c>
      <c r="G183" s="824"/>
      <c r="H183" s="819"/>
      <c r="I183" s="826"/>
    </row>
    <row r="184" spans="1:25" s="815" customFormat="1" x14ac:dyDescent="0.2">
      <c r="A184" s="862" t="s">
        <v>1365</v>
      </c>
      <c r="B184" s="862" t="s">
        <v>1366</v>
      </c>
      <c r="C184" s="1004">
        <v>6</v>
      </c>
      <c r="D184" s="1006">
        <v>43830</v>
      </c>
      <c r="E184" s="819" t="s">
        <v>1849</v>
      </c>
      <c r="F184" s="821"/>
      <c r="G184" s="824"/>
      <c r="H184" s="819"/>
      <c r="I184" s="826"/>
    </row>
    <row r="185" spans="1:25" s="815" customFormat="1" x14ac:dyDescent="0.2">
      <c r="A185" s="862" t="s">
        <v>1373</v>
      </c>
      <c r="B185" s="862" t="s">
        <v>1374</v>
      </c>
      <c r="C185" s="1004">
        <v>5</v>
      </c>
      <c r="D185" s="1006">
        <v>43830</v>
      </c>
      <c r="E185" s="819"/>
      <c r="F185" s="821" t="s">
        <v>1849</v>
      </c>
      <c r="G185" s="824"/>
      <c r="H185" s="819"/>
      <c r="I185" s="826"/>
    </row>
    <row r="186" spans="1:25" s="815" customFormat="1" x14ac:dyDescent="0.2">
      <c r="A186" s="862" t="s">
        <v>3857</v>
      </c>
      <c r="B186" s="862" t="s">
        <v>3858</v>
      </c>
      <c r="C186" s="1004">
        <v>5</v>
      </c>
      <c r="D186" s="1006">
        <v>43830</v>
      </c>
      <c r="E186" s="819"/>
      <c r="F186" s="821" t="s">
        <v>1849</v>
      </c>
      <c r="G186" s="824"/>
      <c r="H186" s="819"/>
      <c r="I186" s="826"/>
    </row>
    <row r="187" spans="1:25" x14ac:dyDescent="0.2">
      <c r="A187" s="862" t="s">
        <v>4022</v>
      </c>
      <c r="B187" s="862" t="s">
        <v>3859</v>
      </c>
      <c r="C187" s="1004">
        <v>5</v>
      </c>
      <c r="D187" s="1006">
        <v>43830</v>
      </c>
      <c r="E187" s="819" t="s">
        <v>1849</v>
      </c>
      <c r="F187" s="821"/>
      <c r="G187" s="824"/>
      <c r="H187" s="819"/>
      <c r="I187" s="826"/>
      <c r="J187" s="815"/>
      <c r="K187" s="815"/>
      <c r="L187" s="815"/>
      <c r="M187" s="815"/>
      <c r="N187" s="815"/>
      <c r="O187" s="815"/>
      <c r="P187" s="815"/>
      <c r="Q187" s="815"/>
      <c r="R187" s="815"/>
      <c r="S187" s="815"/>
      <c r="T187" s="815"/>
      <c r="U187" s="815"/>
      <c r="V187" s="815"/>
      <c r="W187" s="815"/>
      <c r="X187" s="815"/>
      <c r="Y187" s="815"/>
    </row>
    <row r="188" spans="1:25" s="815" customFormat="1" x14ac:dyDescent="0.2">
      <c r="A188" s="862" t="s">
        <v>3865</v>
      </c>
      <c r="B188" s="862" t="s">
        <v>3866</v>
      </c>
      <c r="C188" s="1004">
        <v>6</v>
      </c>
      <c r="D188" s="1006">
        <v>43830</v>
      </c>
      <c r="E188" s="819"/>
      <c r="F188" s="821"/>
      <c r="G188" s="824" t="s">
        <v>1849</v>
      </c>
      <c r="H188" s="819"/>
      <c r="I188" s="826" t="s">
        <v>4471</v>
      </c>
      <c r="L188" s="838"/>
      <c r="M188" s="831"/>
      <c r="X188"/>
      <c r="Y188"/>
    </row>
    <row r="189" spans="1:25" s="815" customFormat="1" x14ac:dyDescent="0.2">
      <c r="A189" s="862" t="s">
        <v>1694</v>
      </c>
      <c r="B189" s="862" t="s">
        <v>1695</v>
      </c>
      <c r="C189" s="1004">
        <v>9</v>
      </c>
      <c r="D189" s="1006">
        <v>43830</v>
      </c>
      <c r="E189" s="819"/>
      <c r="F189" s="821"/>
      <c r="G189" s="824" t="s">
        <v>1849</v>
      </c>
      <c r="H189" s="819"/>
      <c r="I189" s="826" t="s">
        <v>4418</v>
      </c>
    </row>
    <row r="190" spans="1:25" s="815" customFormat="1" x14ac:dyDescent="0.2">
      <c r="A190" s="862" t="s">
        <v>1780</v>
      </c>
      <c r="B190" s="862" t="s">
        <v>1781</v>
      </c>
      <c r="C190" s="1004">
        <v>8</v>
      </c>
      <c r="D190" s="1006">
        <v>43830</v>
      </c>
      <c r="E190" s="819"/>
      <c r="F190" s="821" t="s">
        <v>1849</v>
      </c>
      <c r="G190" s="824"/>
      <c r="H190" s="819"/>
      <c r="I190" s="826"/>
    </row>
    <row r="191" spans="1:25" s="815" customFormat="1" x14ac:dyDescent="0.2">
      <c r="A191" s="862" t="s">
        <v>3781</v>
      </c>
      <c r="B191" s="862" t="s">
        <v>3782</v>
      </c>
      <c r="C191" s="1004">
        <v>5</v>
      </c>
      <c r="D191" s="1006">
        <v>43798</v>
      </c>
      <c r="E191" s="819"/>
      <c r="F191" s="821" t="s">
        <v>1849</v>
      </c>
      <c r="G191" s="824"/>
      <c r="H191" s="819"/>
      <c r="I191" s="826"/>
    </row>
    <row r="192" spans="1:25" s="815" customFormat="1" x14ac:dyDescent="0.2">
      <c r="A192" s="939" t="s">
        <v>996</v>
      </c>
      <c r="B192" s="862" t="s">
        <v>997</v>
      </c>
      <c r="C192" s="1004">
        <v>6</v>
      </c>
      <c r="D192" s="1006">
        <v>43798</v>
      </c>
      <c r="E192" s="819"/>
      <c r="F192" s="821" t="s">
        <v>1849</v>
      </c>
      <c r="G192" s="824"/>
      <c r="H192" s="819"/>
      <c r="I192" s="826"/>
    </row>
    <row r="193" spans="1:23" s="815" customFormat="1" x14ac:dyDescent="0.2">
      <c r="A193" s="862" t="s">
        <v>998</v>
      </c>
      <c r="B193" s="862" t="s">
        <v>999</v>
      </c>
      <c r="C193" s="1005">
        <v>6</v>
      </c>
      <c r="D193" s="1006">
        <v>43798</v>
      </c>
      <c r="E193" s="819"/>
      <c r="F193" s="821" t="s">
        <v>1849</v>
      </c>
      <c r="G193" s="824"/>
      <c r="H193" s="819"/>
      <c r="I193" s="826"/>
    </row>
    <row r="194" spans="1:23" s="815" customFormat="1" x14ac:dyDescent="0.2">
      <c r="A194" s="542" t="s">
        <v>4338</v>
      </c>
      <c r="B194" s="829" t="s">
        <v>3793</v>
      </c>
      <c r="C194" s="572">
        <v>5</v>
      </c>
      <c r="D194" s="828">
        <v>43798</v>
      </c>
      <c r="E194" s="823"/>
      <c r="F194" s="821" t="s">
        <v>1849</v>
      </c>
      <c r="G194" s="824"/>
      <c r="H194" s="819"/>
      <c r="I194" s="826"/>
    </row>
    <row r="195" spans="1:23" s="815" customFormat="1" x14ac:dyDescent="0.2">
      <c r="A195" s="830" t="s">
        <v>1061</v>
      </c>
      <c r="B195" s="829" t="s">
        <v>1062</v>
      </c>
      <c r="C195" s="572">
        <v>6</v>
      </c>
      <c r="D195" s="828">
        <v>43798</v>
      </c>
      <c r="E195" s="823"/>
      <c r="F195" s="821" t="s">
        <v>1849</v>
      </c>
      <c r="G195" s="824"/>
      <c r="H195" s="819"/>
      <c r="I195" s="826"/>
    </row>
    <row r="196" spans="1:23" s="815" customFormat="1" x14ac:dyDescent="0.2">
      <c r="A196" s="838" t="s">
        <v>4244</v>
      </c>
      <c r="B196" s="842" t="s">
        <v>4243</v>
      </c>
      <c r="C196" s="572">
        <v>13</v>
      </c>
      <c r="D196" s="828">
        <v>43798</v>
      </c>
      <c r="E196" s="823"/>
      <c r="F196" s="821" t="s">
        <v>1849</v>
      </c>
      <c r="G196" s="824"/>
      <c r="H196" s="819"/>
      <c r="I196" s="826"/>
      <c r="W196"/>
    </row>
    <row r="197" spans="1:23" s="815" customFormat="1" x14ac:dyDescent="0.2">
      <c r="A197" s="847" t="s">
        <v>1139</v>
      </c>
      <c r="B197" s="842" t="s">
        <v>1140</v>
      </c>
      <c r="C197" s="705">
        <v>6</v>
      </c>
      <c r="D197" s="828">
        <v>43798</v>
      </c>
      <c r="E197" s="823"/>
      <c r="F197" s="821" t="s">
        <v>1849</v>
      </c>
      <c r="G197" s="824"/>
      <c r="H197" s="819"/>
      <c r="I197" s="826"/>
    </row>
    <row r="198" spans="1:23" s="815" customFormat="1" x14ac:dyDescent="0.2">
      <c r="A198" s="831" t="s">
        <v>1147</v>
      </c>
      <c r="B198" s="842" t="s">
        <v>1148</v>
      </c>
      <c r="C198" s="572">
        <v>9</v>
      </c>
      <c r="D198" s="828">
        <v>43798</v>
      </c>
      <c r="E198" s="823"/>
      <c r="F198" s="821" t="s">
        <v>1849</v>
      </c>
      <c r="G198" s="824"/>
      <c r="H198" s="819"/>
      <c r="I198" s="826"/>
      <c r="V198"/>
    </row>
    <row r="199" spans="1:23" s="815" customFormat="1" x14ac:dyDescent="0.2">
      <c r="A199" s="838" t="s">
        <v>1257</v>
      </c>
      <c r="B199" s="578" t="s">
        <v>1258</v>
      </c>
      <c r="C199" s="705">
        <v>6</v>
      </c>
      <c r="D199" s="828">
        <v>43798</v>
      </c>
      <c r="E199" s="823"/>
      <c r="F199" s="821" t="s">
        <v>1849</v>
      </c>
      <c r="G199" s="824"/>
      <c r="H199" s="819"/>
      <c r="I199" s="826"/>
    </row>
    <row r="200" spans="1:23" s="815" customFormat="1" x14ac:dyDescent="0.2">
      <c r="A200" s="838" t="s">
        <v>1346</v>
      </c>
      <c r="B200" s="842" t="s">
        <v>1347</v>
      </c>
      <c r="C200" s="572">
        <v>7</v>
      </c>
      <c r="D200" s="828">
        <v>43798</v>
      </c>
      <c r="E200" s="823"/>
      <c r="F200" s="821" t="s">
        <v>1849</v>
      </c>
      <c r="G200" s="824"/>
      <c r="H200" s="819"/>
      <c r="I200" s="826"/>
    </row>
    <row r="201" spans="1:23" s="815" customFormat="1" x14ac:dyDescent="0.2">
      <c r="A201" s="831" t="s">
        <v>1369</v>
      </c>
      <c r="B201" s="842" t="s">
        <v>1370</v>
      </c>
      <c r="C201" s="572">
        <v>8</v>
      </c>
      <c r="D201" s="828">
        <v>43798</v>
      </c>
      <c r="E201" s="823"/>
      <c r="F201" s="821" t="s">
        <v>1849</v>
      </c>
      <c r="G201" s="824"/>
      <c r="H201" s="819"/>
      <c r="I201" s="826"/>
    </row>
    <row r="202" spans="1:23" s="815" customFormat="1" x14ac:dyDescent="0.2">
      <c r="A202" s="831" t="s">
        <v>1393</v>
      </c>
      <c r="B202" s="842" t="s">
        <v>1394</v>
      </c>
      <c r="C202" s="705">
        <v>9</v>
      </c>
      <c r="D202" s="828">
        <v>43798</v>
      </c>
      <c r="E202" s="823"/>
      <c r="F202" s="821"/>
      <c r="G202" s="824" t="s">
        <v>1849</v>
      </c>
      <c r="H202" s="819"/>
      <c r="I202" s="826" t="s">
        <v>4413</v>
      </c>
      <c r="L202" s="838"/>
      <c r="M202" s="831"/>
    </row>
    <row r="203" spans="1:23" s="815" customFormat="1" x14ac:dyDescent="0.2">
      <c r="A203" s="848" t="s">
        <v>1493</v>
      </c>
      <c r="B203" s="842" t="s">
        <v>1494</v>
      </c>
      <c r="C203" s="705">
        <v>6</v>
      </c>
      <c r="D203" s="828">
        <v>43798</v>
      </c>
      <c r="E203" s="823" t="s">
        <v>1849</v>
      </c>
      <c r="F203" s="821"/>
      <c r="G203" s="824"/>
      <c r="H203" s="819"/>
      <c r="I203" s="826"/>
      <c r="L203" s="838"/>
      <c r="M203" s="831"/>
    </row>
    <row r="204" spans="1:23" s="815" customFormat="1" x14ac:dyDescent="0.2">
      <c r="A204" s="831" t="s">
        <v>1512</v>
      </c>
      <c r="B204" s="842" t="s">
        <v>1513</v>
      </c>
      <c r="C204" s="705">
        <v>8</v>
      </c>
      <c r="D204" s="828">
        <v>43798</v>
      </c>
      <c r="E204" s="823"/>
      <c r="F204" s="821" t="s">
        <v>1849</v>
      </c>
      <c r="G204" s="824"/>
      <c r="H204" s="819"/>
      <c r="I204" s="826"/>
    </row>
    <row r="205" spans="1:23" s="815" customFormat="1" x14ac:dyDescent="0.2">
      <c r="A205" s="863" t="s">
        <v>1530</v>
      </c>
      <c r="B205" s="862" t="s">
        <v>1531</v>
      </c>
      <c r="C205" s="1004">
        <v>5</v>
      </c>
      <c r="D205" s="828">
        <v>43798</v>
      </c>
      <c r="E205" s="823"/>
      <c r="F205" s="821" t="s">
        <v>1849</v>
      </c>
      <c r="G205" s="824"/>
      <c r="H205" s="819"/>
      <c r="I205" s="826"/>
    </row>
    <row r="206" spans="1:23" s="815" customFormat="1" x14ac:dyDescent="0.2">
      <c r="A206" s="676" t="s">
        <v>4104</v>
      </c>
      <c r="B206" s="754" t="s">
        <v>2679</v>
      </c>
      <c r="C206" s="1005">
        <v>7</v>
      </c>
      <c r="D206" s="828">
        <v>43798</v>
      </c>
      <c r="E206" s="823"/>
      <c r="F206" s="821" t="s">
        <v>1849</v>
      </c>
      <c r="G206" s="824"/>
      <c r="H206" s="819"/>
      <c r="I206" s="826"/>
    </row>
    <row r="207" spans="1:23" s="815" customFormat="1" x14ac:dyDescent="0.2">
      <c r="A207" s="838" t="s">
        <v>3892</v>
      </c>
      <c r="B207" s="842" t="s">
        <v>3893</v>
      </c>
      <c r="C207" s="1005">
        <v>5</v>
      </c>
      <c r="D207" s="828">
        <v>43798</v>
      </c>
      <c r="E207" s="823"/>
      <c r="F207" s="821" t="s">
        <v>1849</v>
      </c>
      <c r="G207" s="824"/>
      <c r="H207" s="819"/>
      <c r="I207" s="826"/>
    </row>
    <row r="208" spans="1:23" s="815" customFormat="1" x14ac:dyDescent="0.2">
      <c r="A208" s="847" t="s">
        <v>1808</v>
      </c>
      <c r="B208" s="842" t="s">
        <v>3928</v>
      </c>
      <c r="C208" s="705">
        <v>9</v>
      </c>
      <c r="D208" s="828">
        <v>43798</v>
      </c>
      <c r="E208" s="823"/>
      <c r="F208" s="821" t="s">
        <v>1849</v>
      </c>
      <c r="G208" s="824"/>
      <c r="H208" s="819"/>
      <c r="I208" s="826"/>
    </row>
    <row r="209" spans="1:21" s="815" customFormat="1" x14ac:dyDescent="0.2">
      <c r="A209" s="831" t="s">
        <v>962</v>
      </c>
      <c r="B209" s="842" t="s">
        <v>963</v>
      </c>
      <c r="C209" s="705">
        <v>9</v>
      </c>
      <c r="D209" s="828">
        <v>43769</v>
      </c>
      <c r="E209" s="823"/>
      <c r="F209" s="821" t="s">
        <v>1849</v>
      </c>
      <c r="G209" s="824"/>
      <c r="H209" s="819"/>
      <c r="I209" s="826"/>
      <c r="U209"/>
    </row>
    <row r="210" spans="1:21" s="815" customFormat="1" x14ac:dyDescent="0.2">
      <c r="A210" s="831" t="s">
        <v>466</v>
      </c>
      <c r="B210" s="842" t="s">
        <v>467</v>
      </c>
      <c r="C210" s="705">
        <v>13</v>
      </c>
      <c r="D210" s="828">
        <v>43769</v>
      </c>
      <c r="E210" s="823"/>
      <c r="F210" s="821" t="s">
        <v>1849</v>
      </c>
      <c r="G210" s="824"/>
      <c r="H210" s="819"/>
      <c r="I210" s="826"/>
    </row>
    <row r="211" spans="1:21" s="815" customFormat="1" x14ac:dyDescent="0.2">
      <c r="A211" s="831" t="s">
        <v>202</v>
      </c>
      <c r="B211" s="842" t="s">
        <v>203</v>
      </c>
      <c r="C211" s="705">
        <v>50</v>
      </c>
      <c r="D211" s="828">
        <v>43769</v>
      </c>
      <c r="E211" s="823"/>
      <c r="F211" s="821"/>
      <c r="G211" s="824" t="s">
        <v>1849</v>
      </c>
      <c r="H211" s="819"/>
      <c r="I211" s="826" t="s">
        <v>4407</v>
      </c>
    </row>
    <row r="212" spans="1:21" s="815" customFormat="1" x14ac:dyDescent="0.2">
      <c r="A212" s="831" t="s">
        <v>1326</v>
      </c>
      <c r="B212" s="842" t="s">
        <v>1327</v>
      </c>
      <c r="C212" s="705">
        <v>9</v>
      </c>
      <c r="D212" s="828">
        <v>43769</v>
      </c>
      <c r="E212" s="823"/>
      <c r="F212" s="821" t="s">
        <v>1849</v>
      </c>
      <c r="G212" s="824"/>
      <c r="H212" s="819"/>
      <c r="I212" s="826"/>
    </row>
    <row r="213" spans="1:21" s="815" customFormat="1" x14ac:dyDescent="0.2">
      <c r="A213" s="831" t="s">
        <v>630</v>
      </c>
      <c r="B213" s="842" t="s">
        <v>631</v>
      </c>
      <c r="C213" s="705">
        <v>14</v>
      </c>
      <c r="D213" s="828">
        <v>43769</v>
      </c>
      <c r="E213" s="823"/>
      <c r="F213" s="821"/>
      <c r="G213" s="824" t="s">
        <v>1849</v>
      </c>
      <c r="H213" s="819"/>
      <c r="I213" s="826" t="s">
        <v>4411</v>
      </c>
      <c r="L213" s="838"/>
      <c r="M213" s="831"/>
    </row>
    <row r="214" spans="1:21" s="815" customFormat="1" x14ac:dyDescent="0.2">
      <c r="A214" s="838" t="s">
        <v>1403</v>
      </c>
      <c r="B214" s="842" t="s">
        <v>1404</v>
      </c>
      <c r="C214" s="1005">
        <v>6</v>
      </c>
      <c r="D214" s="122">
        <v>43769</v>
      </c>
      <c r="E214" s="823"/>
      <c r="F214" s="821" t="s">
        <v>1849</v>
      </c>
      <c r="G214" s="824"/>
      <c r="H214" s="819"/>
      <c r="I214" s="826"/>
    </row>
    <row r="215" spans="1:21" s="815" customFormat="1" x14ac:dyDescent="0.2">
      <c r="A215" s="461" t="s">
        <v>1471</v>
      </c>
      <c r="B215" s="829" t="s">
        <v>1472</v>
      </c>
      <c r="C215" s="572">
        <v>7</v>
      </c>
      <c r="D215" s="828">
        <v>43769</v>
      </c>
      <c r="E215" s="823"/>
      <c r="F215" s="821"/>
      <c r="G215" s="824" t="s">
        <v>1849</v>
      </c>
      <c r="H215" s="819"/>
      <c r="I215" s="826" t="s">
        <v>4410</v>
      </c>
      <c r="T215"/>
    </row>
    <row r="216" spans="1:21" s="815" customFormat="1" x14ac:dyDescent="0.2">
      <c r="A216" s="461" t="s">
        <v>1528</v>
      </c>
      <c r="B216" s="829" t="s">
        <v>1529</v>
      </c>
      <c r="C216" s="572">
        <v>6</v>
      </c>
      <c r="D216" s="828">
        <v>43769</v>
      </c>
      <c r="E216" s="823"/>
      <c r="F216" s="821" t="s">
        <v>1849</v>
      </c>
      <c r="G216" s="824"/>
      <c r="H216" s="819"/>
      <c r="I216" s="826"/>
    </row>
    <row r="217" spans="1:21" s="815" customFormat="1" x14ac:dyDescent="0.2">
      <c r="A217" s="461" t="s">
        <v>4063</v>
      </c>
      <c r="B217" s="829" t="s">
        <v>4064</v>
      </c>
      <c r="C217" s="572">
        <v>6</v>
      </c>
      <c r="D217" s="828">
        <v>43769</v>
      </c>
      <c r="E217" s="823"/>
      <c r="F217" s="821" t="s">
        <v>1849</v>
      </c>
      <c r="G217" s="824"/>
      <c r="H217" s="819"/>
      <c r="I217" s="826"/>
      <c r="S217"/>
    </row>
    <row r="218" spans="1:21" s="815" customFormat="1" x14ac:dyDescent="0.2">
      <c r="A218" s="461" t="s">
        <v>1576</v>
      </c>
      <c r="B218" s="829" t="s">
        <v>1577</v>
      </c>
      <c r="C218" s="572">
        <v>8</v>
      </c>
      <c r="D218" s="828">
        <v>43769</v>
      </c>
      <c r="E218" s="823"/>
      <c r="F218" s="821" t="s">
        <v>1849</v>
      </c>
      <c r="G218" s="824"/>
      <c r="H218" s="819"/>
      <c r="I218" s="826"/>
    </row>
    <row r="219" spans="1:21" s="815" customFormat="1" x14ac:dyDescent="0.2">
      <c r="A219" s="461" t="s">
        <v>1615</v>
      </c>
      <c r="B219" s="829" t="s">
        <v>1616</v>
      </c>
      <c r="C219" s="572">
        <v>8</v>
      </c>
      <c r="D219" s="828">
        <v>43769</v>
      </c>
      <c r="E219" s="823"/>
      <c r="F219" s="821" t="s">
        <v>1849</v>
      </c>
      <c r="G219" s="824"/>
      <c r="H219" s="819"/>
      <c r="I219" s="826"/>
    </row>
    <row r="220" spans="1:21" s="815" customFormat="1" x14ac:dyDescent="0.2">
      <c r="A220" s="461" t="s">
        <v>4395</v>
      </c>
      <c r="B220" s="829" t="s">
        <v>1792</v>
      </c>
      <c r="C220" s="572">
        <v>8</v>
      </c>
      <c r="D220" s="828">
        <v>43769</v>
      </c>
      <c r="E220" s="823"/>
      <c r="F220" s="821" t="s">
        <v>1849</v>
      </c>
      <c r="G220" s="824"/>
      <c r="H220" s="819"/>
      <c r="I220" s="826"/>
    </row>
    <row r="221" spans="1:21" s="815" customFormat="1" x14ac:dyDescent="0.2">
      <c r="A221" s="461" t="s">
        <v>893</v>
      </c>
      <c r="B221" s="829" t="s">
        <v>894</v>
      </c>
      <c r="C221" s="572">
        <v>7</v>
      </c>
      <c r="D221" s="828">
        <v>43738</v>
      </c>
      <c r="E221" s="823"/>
      <c r="F221" s="821" t="s">
        <v>1849</v>
      </c>
      <c r="G221" s="824"/>
      <c r="H221" s="819"/>
      <c r="I221" s="826"/>
      <c r="J221"/>
      <c r="M221"/>
      <c r="N221"/>
      <c r="O221"/>
      <c r="P221"/>
      <c r="Q221"/>
      <c r="R221"/>
    </row>
    <row r="222" spans="1:21" s="815" customFormat="1" x14ac:dyDescent="0.2">
      <c r="A222" s="461" t="s">
        <v>412</v>
      </c>
      <c r="B222" s="829" t="s">
        <v>413</v>
      </c>
      <c r="C222" s="572">
        <v>14</v>
      </c>
      <c r="D222" s="828">
        <v>43738</v>
      </c>
      <c r="E222" s="823"/>
      <c r="F222" s="821"/>
      <c r="G222" s="824" t="s">
        <v>1849</v>
      </c>
      <c r="H222" s="819"/>
      <c r="I222" s="826" t="s">
        <v>4401</v>
      </c>
    </row>
    <row r="223" spans="1:21" s="815" customFormat="1" x14ac:dyDescent="0.2">
      <c r="A223" s="461" t="s">
        <v>1135</v>
      </c>
      <c r="B223" s="829" t="s">
        <v>1136</v>
      </c>
      <c r="C223" s="572">
        <v>9</v>
      </c>
      <c r="D223" s="828">
        <v>43738</v>
      </c>
      <c r="E223" s="823"/>
      <c r="F223" s="821"/>
      <c r="G223" s="824" t="s">
        <v>1849</v>
      </c>
      <c r="H223" s="819"/>
      <c r="I223" s="826" t="s">
        <v>4400</v>
      </c>
    </row>
    <row r="224" spans="1:21" s="815" customFormat="1" x14ac:dyDescent="0.2">
      <c r="A224" s="461" t="s">
        <v>597</v>
      </c>
      <c r="B224" s="829" t="s">
        <v>598</v>
      </c>
      <c r="C224" s="572">
        <v>15</v>
      </c>
      <c r="D224" s="828">
        <v>43738</v>
      </c>
      <c r="E224" s="823"/>
      <c r="F224" s="821" t="s">
        <v>1849</v>
      </c>
      <c r="G224" s="824"/>
      <c r="H224" s="819"/>
      <c r="I224" s="826"/>
    </row>
    <row r="225" spans="1:12" s="815" customFormat="1" x14ac:dyDescent="0.2">
      <c r="A225" s="461" t="s">
        <v>4319</v>
      </c>
      <c r="B225" s="829" t="s">
        <v>3835</v>
      </c>
      <c r="C225" s="572">
        <v>6</v>
      </c>
      <c r="D225" s="828">
        <v>43738</v>
      </c>
      <c r="E225" s="823"/>
      <c r="F225" s="821" t="s">
        <v>1849</v>
      </c>
      <c r="G225" s="824"/>
      <c r="H225" s="819"/>
      <c r="I225" s="826"/>
    </row>
    <row r="226" spans="1:12" s="815" customFormat="1" x14ac:dyDescent="0.2">
      <c r="A226" s="461" t="s">
        <v>1489</v>
      </c>
      <c r="B226" s="829" t="s">
        <v>1490</v>
      </c>
      <c r="C226" s="572">
        <v>6</v>
      </c>
      <c r="D226" s="828">
        <v>43738</v>
      </c>
      <c r="E226" s="823"/>
      <c r="F226" s="821" t="s">
        <v>1849</v>
      </c>
      <c r="G226" s="824"/>
      <c r="H226" s="819"/>
      <c r="I226" s="826"/>
    </row>
    <row r="227" spans="1:12" s="815" customFormat="1" x14ac:dyDescent="0.2">
      <c r="A227" s="461" t="s">
        <v>1522</v>
      </c>
      <c r="B227" s="829" t="s">
        <v>1523</v>
      </c>
      <c r="C227" s="572">
        <v>6</v>
      </c>
      <c r="D227" s="828">
        <v>43738</v>
      </c>
      <c r="E227" s="823"/>
      <c r="F227" s="821" t="s">
        <v>1849</v>
      </c>
      <c r="G227" s="824"/>
      <c r="H227" s="819"/>
      <c r="I227" s="826"/>
    </row>
    <row r="228" spans="1:12" s="815" customFormat="1" x14ac:dyDescent="0.2">
      <c r="A228" s="461" t="s">
        <v>1532</v>
      </c>
      <c r="B228" s="829" t="s">
        <v>1533</v>
      </c>
      <c r="C228" s="572">
        <v>9</v>
      </c>
      <c r="D228" s="828">
        <v>43738</v>
      </c>
      <c r="E228" s="823"/>
      <c r="F228" s="821" t="s">
        <v>1849</v>
      </c>
      <c r="G228" s="824"/>
      <c r="H228" s="819"/>
      <c r="I228" s="826"/>
    </row>
    <row r="229" spans="1:12" s="815" customFormat="1" x14ac:dyDescent="0.2">
      <c r="A229" s="461" t="s">
        <v>1617</v>
      </c>
      <c r="B229" s="829" t="s">
        <v>1618</v>
      </c>
      <c r="C229" s="572">
        <v>6</v>
      </c>
      <c r="D229" s="828">
        <v>43738</v>
      </c>
      <c r="E229" s="823"/>
      <c r="F229" s="821" t="s">
        <v>1849</v>
      </c>
      <c r="G229" s="824"/>
      <c r="H229" s="819"/>
      <c r="I229" s="826"/>
    </row>
    <row r="230" spans="1:12" s="815" customFormat="1" x14ac:dyDescent="0.2">
      <c r="A230" s="461" t="s">
        <v>920</v>
      </c>
      <c r="B230" s="829" t="s">
        <v>921</v>
      </c>
      <c r="C230" s="572">
        <v>8</v>
      </c>
      <c r="D230" s="828">
        <v>43708</v>
      </c>
      <c r="E230" s="823"/>
      <c r="F230" s="821"/>
      <c r="G230" s="824" t="s">
        <v>1849</v>
      </c>
      <c r="H230" s="819"/>
      <c r="I230" s="826" t="s">
        <v>4387</v>
      </c>
    </row>
    <row r="231" spans="1:12" s="815" customFormat="1" x14ac:dyDescent="0.2">
      <c r="A231" s="461" t="s">
        <v>1361</v>
      </c>
      <c r="B231" s="829" t="s">
        <v>1362</v>
      </c>
      <c r="C231" s="572">
        <v>6</v>
      </c>
      <c r="D231" s="828">
        <v>43708</v>
      </c>
      <c r="E231" s="823" t="s">
        <v>1849</v>
      </c>
      <c r="F231" s="821"/>
      <c r="G231" s="824"/>
      <c r="H231" s="819"/>
      <c r="I231" s="826" t="s">
        <v>4392</v>
      </c>
    </row>
    <row r="232" spans="1:12" s="815" customFormat="1" x14ac:dyDescent="0.2">
      <c r="A232" s="461" t="s">
        <v>1371</v>
      </c>
      <c r="B232" s="829" t="s">
        <v>1372</v>
      </c>
      <c r="C232" s="572">
        <v>8</v>
      </c>
      <c r="D232" s="828">
        <v>43708</v>
      </c>
      <c r="E232" s="823" t="s">
        <v>1849</v>
      </c>
      <c r="F232" s="821"/>
      <c r="G232" s="824"/>
      <c r="H232" s="819"/>
      <c r="I232" s="826"/>
    </row>
    <row r="233" spans="1:12" s="815" customFormat="1" x14ac:dyDescent="0.2">
      <c r="A233" s="461" t="s">
        <v>648</v>
      </c>
      <c r="B233" s="829" t="s">
        <v>649</v>
      </c>
      <c r="C233" s="705">
        <v>16</v>
      </c>
      <c r="D233" s="828">
        <v>43677</v>
      </c>
      <c r="E233" s="823"/>
      <c r="F233" s="821"/>
      <c r="G233" s="824" t="s">
        <v>1849</v>
      </c>
      <c r="H233" s="819"/>
      <c r="I233" s="826" t="s">
        <v>4378</v>
      </c>
    </row>
    <row r="234" spans="1:12" s="815" customFormat="1" x14ac:dyDescent="0.2">
      <c r="A234" s="825" t="s">
        <v>154</v>
      </c>
      <c r="B234" s="816" t="s">
        <v>155</v>
      </c>
      <c r="C234" s="867">
        <v>36</v>
      </c>
      <c r="D234" s="828">
        <v>43644</v>
      </c>
      <c r="E234" s="823"/>
      <c r="F234" s="821"/>
      <c r="G234" s="824" t="s">
        <v>1849</v>
      </c>
      <c r="H234" s="819"/>
      <c r="I234" s="826" t="s">
        <v>4374</v>
      </c>
      <c r="K234" s="831"/>
      <c r="L234" s="831"/>
    </row>
    <row r="235" spans="1:12" s="815" customFormat="1" x14ac:dyDescent="0.2">
      <c r="A235" s="461" t="s">
        <v>1344</v>
      </c>
      <c r="B235" s="829" t="s">
        <v>1345</v>
      </c>
      <c r="C235" s="705">
        <v>9</v>
      </c>
      <c r="D235" s="828">
        <v>43616</v>
      </c>
      <c r="E235" s="823" t="s">
        <v>1849</v>
      </c>
      <c r="F235" s="821"/>
      <c r="G235" s="824"/>
      <c r="H235" s="819"/>
      <c r="I235" s="826"/>
    </row>
    <row r="236" spans="1:12" s="815" customFormat="1" x14ac:dyDescent="0.2">
      <c r="A236" s="830" t="s">
        <v>1214</v>
      </c>
      <c r="B236" s="829" t="s">
        <v>1215</v>
      </c>
      <c r="C236" s="575">
        <v>7</v>
      </c>
      <c r="D236" s="828">
        <v>43585</v>
      </c>
      <c r="E236" s="823" t="s">
        <v>1849</v>
      </c>
      <c r="F236" s="821"/>
      <c r="G236" s="824"/>
      <c r="H236" s="819"/>
      <c r="I236" s="826"/>
    </row>
    <row r="237" spans="1:12" s="815" customFormat="1" x14ac:dyDescent="0.2">
      <c r="A237" s="448" t="s">
        <v>4046</v>
      </c>
      <c r="B237" s="829" t="s">
        <v>4047</v>
      </c>
      <c r="C237" s="575">
        <v>7</v>
      </c>
      <c r="D237" s="828">
        <v>43585</v>
      </c>
      <c r="E237" s="823"/>
      <c r="F237" s="821"/>
      <c r="G237" s="824" t="s">
        <v>1849</v>
      </c>
      <c r="H237" s="819"/>
      <c r="I237" s="816" t="s">
        <v>4363</v>
      </c>
    </row>
    <row r="238" spans="1:12" s="815" customFormat="1" x14ac:dyDescent="0.2">
      <c r="A238" s="831" t="s">
        <v>1401</v>
      </c>
      <c r="B238" s="842" t="s">
        <v>1402</v>
      </c>
      <c r="C238" s="705">
        <v>9</v>
      </c>
      <c r="D238" s="828">
        <v>43555</v>
      </c>
      <c r="E238" s="823" t="s">
        <v>1849</v>
      </c>
      <c r="F238" s="821"/>
      <c r="G238" s="824"/>
      <c r="H238" s="819"/>
      <c r="I238" s="826"/>
    </row>
    <row r="239" spans="1:12" s="815" customFormat="1" x14ac:dyDescent="0.2">
      <c r="A239" s="838" t="s">
        <v>1451</v>
      </c>
      <c r="B239" s="842" t="s">
        <v>1452</v>
      </c>
      <c r="C239" s="705">
        <v>7</v>
      </c>
      <c r="D239" s="828">
        <v>43555</v>
      </c>
      <c r="E239" s="823"/>
      <c r="F239" s="821"/>
      <c r="G239" s="824" t="s">
        <v>1849</v>
      </c>
      <c r="H239" s="819"/>
      <c r="I239" s="826" t="s">
        <v>4358</v>
      </c>
    </row>
    <row r="240" spans="1:12" s="815" customFormat="1" x14ac:dyDescent="0.2">
      <c r="A240" s="838" t="s">
        <v>823</v>
      </c>
      <c r="B240" s="842" t="s">
        <v>824</v>
      </c>
      <c r="C240" s="572">
        <v>14</v>
      </c>
      <c r="D240" s="828">
        <v>43555</v>
      </c>
      <c r="E240" s="823"/>
      <c r="F240" s="821"/>
      <c r="G240" s="824" t="s">
        <v>1849</v>
      </c>
      <c r="H240" s="819"/>
      <c r="I240" s="826" t="s">
        <v>4357</v>
      </c>
    </row>
    <row r="241" spans="1:25" s="815" customFormat="1" x14ac:dyDescent="0.2">
      <c r="A241" s="10" t="s">
        <v>4188</v>
      </c>
      <c r="B241" s="570" t="s">
        <v>4187</v>
      </c>
      <c r="C241" s="189">
        <v>6</v>
      </c>
      <c r="D241" s="828">
        <v>43524</v>
      </c>
      <c r="E241" s="823" t="s">
        <v>1849</v>
      </c>
      <c r="F241" s="821"/>
      <c r="G241" s="824"/>
      <c r="H241" s="819"/>
      <c r="I241" s="816"/>
    </row>
    <row r="242" spans="1:25" s="815" customFormat="1" x14ac:dyDescent="0.2">
      <c r="A242" s="923" t="s">
        <v>1379</v>
      </c>
      <c r="B242" s="922" t="s">
        <v>1380</v>
      </c>
      <c r="C242" s="189">
        <v>6</v>
      </c>
      <c r="D242" s="828">
        <v>43524</v>
      </c>
      <c r="E242" s="823" t="s">
        <v>1849</v>
      </c>
      <c r="F242" s="821"/>
      <c r="G242" s="824"/>
      <c r="H242" s="819"/>
      <c r="I242" s="816"/>
    </row>
    <row r="243" spans="1:25" s="815" customFormat="1" x14ac:dyDescent="0.2">
      <c r="A243" s="923" t="s">
        <v>373</v>
      </c>
      <c r="B243" s="922" t="s">
        <v>374</v>
      </c>
      <c r="C243" s="884">
        <v>59</v>
      </c>
      <c r="D243" s="828">
        <v>43524</v>
      </c>
      <c r="E243" s="823"/>
      <c r="F243" s="821"/>
      <c r="G243" s="824" t="s">
        <v>1849</v>
      </c>
      <c r="H243" s="819"/>
      <c r="I243" s="816" t="s">
        <v>4345</v>
      </c>
    </row>
    <row r="244" spans="1:25" s="815" customFormat="1" x14ac:dyDescent="0.2">
      <c r="A244" s="10" t="s">
        <v>852</v>
      </c>
      <c r="B244" s="570" t="s">
        <v>853</v>
      </c>
      <c r="C244" s="189">
        <v>12</v>
      </c>
      <c r="D244" s="828">
        <v>43524</v>
      </c>
      <c r="E244" s="823"/>
      <c r="F244" s="821"/>
      <c r="G244" s="824" t="s">
        <v>1849</v>
      </c>
      <c r="H244" s="819"/>
      <c r="I244" s="816" t="s">
        <v>4344</v>
      </c>
    </row>
    <row r="245" spans="1:25" s="815" customFormat="1" x14ac:dyDescent="0.2">
      <c r="A245" s="831" t="s">
        <v>1016</v>
      </c>
      <c r="B245" s="842" t="s">
        <v>1017</v>
      </c>
      <c r="C245" s="705">
        <v>8</v>
      </c>
      <c r="D245" s="828">
        <v>43496</v>
      </c>
      <c r="E245" s="823"/>
      <c r="F245" s="821" t="s">
        <v>1849</v>
      </c>
      <c r="G245" s="824"/>
      <c r="H245" s="819"/>
      <c r="I245" s="79"/>
    </row>
    <row r="246" spans="1:25" s="815" customFormat="1" x14ac:dyDescent="0.2">
      <c r="A246" s="831" t="s">
        <v>1044</v>
      </c>
      <c r="B246" s="842" t="s">
        <v>1045</v>
      </c>
      <c r="C246" s="705">
        <v>7</v>
      </c>
      <c r="D246" s="828">
        <v>43496</v>
      </c>
      <c r="E246" s="823"/>
      <c r="F246" s="821" t="s">
        <v>1849</v>
      </c>
      <c r="G246" s="824"/>
      <c r="H246" s="819"/>
      <c r="I246" s="79"/>
    </row>
    <row r="247" spans="1:25" x14ac:dyDescent="0.2">
      <c r="A247" s="838" t="s">
        <v>545</v>
      </c>
      <c r="B247" s="842" t="s">
        <v>546</v>
      </c>
      <c r="C247" s="705">
        <v>12</v>
      </c>
      <c r="D247" s="828">
        <v>43496</v>
      </c>
      <c r="E247" s="823"/>
      <c r="F247" s="821"/>
      <c r="G247" s="824"/>
      <c r="H247" s="819" t="s">
        <v>1849</v>
      </c>
      <c r="I247" s="826" t="s">
        <v>4329</v>
      </c>
      <c r="J247" s="815"/>
      <c r="K247" s="815"/>
      <c r="L247" s="815"/>
      <c r="M247" s="815"/>
      <c r="N247" s="815"/>
      <c r="O247" s="815"/>
      <c r="P247" s="815"/>
      <c r="Q247" s="815"/>
      <c r="R247" s="815"/>
      <c r="S247" s="815"/>
      <c r="T247" s="815"/>
      <c r="U247" s="815"/>
      <c r="V247" s="815"/>
      <c r="W247" s="815"/>
      <c r="X247" s="815"/>
      <c r="Y247" s="815"/>
    </row>
    <row r="248" spans="1:25" x14ac:dyDescent="0.2">
      <c r="A248" s="838" t="s">
        <v>1253</v>
      </c>
      <c r="B248" s="842" t="s">
        <v>1254</v>
      </c>
      <c r="C248" s="572">
        <v>6</v>
      </c>
      <c r="D248" s="828">
        <v>43496</v>
      </c>
      <c r="E248" s="823"/>
      <c r="F248" s="821"/>
      <c r="G248" s="824" t="s">
        <v>1849</v>
      </c>
      <c r="H248" s="819"/>
      <c r="I248" s="826" t="s">
        <v>4340</v>
      </c>
      <c r="J248" s="815"/>
      <c r="K248" s="815"/>
      <c r="L248" s="815"/>
      <c r="M248" s="815"/>
      <c r="N248" s="815"/>
      <c r="O248" s="815"/>
      <c r="P248" s="815"/>
      <c r="Q248" s="815"/>
      <c r="R248" s="815"/>
      <c r="S248" s="815"/>
      <c r="T248" s="815"/>
      <c r="U248" s="815"/>
      <c r="V248" s="815"/>
      <c r="W248" s="815"/>
    </row>
    <row r="249" spans="1:25" x14ac:dyDescent="0.2">
      <c r="A249" s="831" t="s">
        <v>781</v>
      </c>
      <c r="B249" s="842" t="s">
        <v>782</v>
      </c>
      <c r="C249" s="572">
        <v>15</v>
      </c>
      <c r="D249" s="828">
        <v>43496</v>
      </c>
      <c r="E249" s="823"/>
      <c r="F249" s="821"/>
      <c r="G249" s="824" t="s">
        <v>1849</v>
      </c>
      <c r="H249" s="819"/>
      <c r="I249" s="826" t="s">
        <v>4330</v>
      </c>
      <c r="J249" s="815"/>
      <c r="K249" s="815"/>
      <c r="L249" s="815"/>
      <c r="M249" s="815"/>
      <c r="N249" s="815"/>
      <c r="O249" s="815"/>
      <c r="P249" s="815"/>
      <c r="Q249" s="815"/>
      <c r="R249" s="815"/>
      <c r="S249" s="815"/>
      <c r="T249" s="815"/>
      <c r="U249" s="815"/>
      <c r="V249" s="815"/>
      <c r="W249" s="815"/>
    </row>
    <row r="250" spans="1:25" s="815" customFormat="1" ht="13.5" thickBot="1" x14ac:dyDescent="0.25">
      <c r="A250" s="831" t="s">
        <v>3903</v>
      </c>
      <c r="B250" s="842" t="s">
        <v>3904</v>
      </c>
      <c r="C250" s="572">
        <v>5</v>
      </c>
      <c r="D250" s="828">
        <v>43496</v>
      </c>
      <c r="E250" s="823"/>
      <c r="F250" s="821"/>
      <c r="G250" s="824" t="s">
        <v>1849</v>
      </c>
      <c r="H250" s="819"/>
      <c r="I250" s="826" t="s">
        <v>4331</v>
      </c>
      <c r="X250"/>
      <c r="Y250"/>
    </row>
    <row r="251" spans="1:25" s="815" customFormat="1" x14ac:dyDescent="0.2">
      <c r="A251" s="838" t="s">
        <v>948</v>
      </c>
      <c r="B251" s="990" t="s">
        <v>949</v>
      </c>
      <c r="C251" s="896">
        <v>6</v>
      </c>
      <c r="D251" s="828">
        <v>43465</v>
      </c>
      <c r="E251" s="823" t="s">
        <v>1849</v>
      </c>
      <c r="F251" s="821"/>
      <c r="G251" s="824"/>
      <c r="H251" s="819"/>
      <c r="I251" s="826" t="s">
        <v>4322</v>
      </c>
      <c r="K251" s="607"/>
      <c r="L251" s="607"/>
    </row>
    <row r="252" spans="1:25" s="815" customFormat="1" x14ac:dyDescent="0.2">
      <c r="A252" s="148" t="s">
        <v>794</v>
      </c>
      <c r="B252" s="570" t="s">
        <v>795</v>
      </c>
      <c r="C252" s="705">
        <v>12</v>
      </c>
      <c r="D252" s="828">
        <v>43465</v>
      </c>
      <c r="E252" s="823"/>
      <c r="F252" s="821"/>
      <c r="G252" s="824" t="s">
        <v>1849</v>
      </c>
      <c r="H252" s="819"/>
      <c r="I252" s="826" t="s">
        <v>2787</v>
      </c>
      <c r="K252" s="607"/>
      <c r="L252" s="607"/>
    </row>
    <row r="253" spans="1:25" s="815" customFormat="1" x14ac:dyDescent="0.2">
      <c r="A253" s="838" t="s">
        <v>1690</v>
      </c>
      <c r="B253" s="842" t="s">
        <v>1691</v>
      </c>
      <c r="C253" s="867">
        <v>7</v>
      </c>
      <c r="D253" s="828">
        <v>43465</v>
      </c>
      <c r="E253" s="823"/>
      <c r="F253" s="821" t="s">
        <v>1849</v>
      </c>
      <c r="G253" s="824"/>
      <c r="H253" s="819"/>
      <c r="I253" s="826"/>
    </row>
    <row r="254" spans="1:25" x14ac:dyDescent="0.2">
      <c r="A254" s="831" t="s">
        <v>475</v>
      </c>
      <c r="B254" s="842" t="s">
        <v>476</v>
      </c>
      <c r="C254" s="705">
        <v>22</v>
      </c>
      <c r="D254" s="828">
        <v>43434</v>
      </c>
      <c r="E254" s="823" t="s">
        <v>1849</v>
      </c>
      <c r="F254" s="821"/>
      <c r="G254" s="824"/>
      <c r="H254" s="819"/>
      <c r="I254" s="826"/>
      <c r="J254" s="815"/>
      <c r="K254" s="815"/>
      <c r="L254" s="815"/>
      <c r="M254" s="815"/>
      <c r="N254" s="815"/>
      <c r="O254" s="815"/>
      <c r="P254" s="815"/>
      <c r="Q254" s="815"/>
      <c r="R254" s="815"/>
      <c r="S254" s="815"/>
      <c r="T254" s="815"/>
      <c r="U254" s="815"/>
      <c r="V254" s="815"/>
      <c r="W254" s="815"/>
      <c r="X254" s="815"/>
      <c r="Y254" s="815"/>
    </row>
    <row r="255" spans="1:25" s="808" customFormat="1" x14ac:dyDescent="0.2">
      <c r="A255" s="838" t="s">
        <v>1034</v>
      </c>
      <c r="B255" s="842" t="s">
        <v>1035</v>
      </c>
      <c r="C255" s="705">
        <v>7</v>
      </c>
      <c r="D255" s="828">
        <v>43434</v>
      </c>
      <c r="E255" s="823"/>
      <c r="F255" s="821" t="s">
        <v>1849</v>
      </c>
      <c r="G255" s="824"/>
      <c r="H255" s="819"/>
      <c r="I255" s="826"/>
      <c r="J255" s="815"/>
      <c r="K255" s="815"/>
      <c r="L255" s="815"/>
      <c r="M255" s="815"/>
      <c r="N255" s="815"/>
      <c r="O255" s="815"/>
      <c r="P255" s="815"/>
      <c r="Q255" s="815"/>
      <c r="R255" s="815"/>
      <c r="S255" s="815"/>
      <c r="T255" s="815"/>
      <c r="U255" s="815"/>
      <c r="V255" s="815"/>
      <c r="W255" s="815"/>
      <c r="X255"/>
      <c r="Y255"/>
    </row>
    <row r="256" spans="1:25" s="811" customFormat="1" x14ac:dyDescent="0.2">
      <c r="A256" s="831" t="s">
        <v>1046</v>
      </c>
      <c r="B256" s="842" t="s">
        <v>1047</v>
      </c>
      <c r="C256" s="705">
        <v>8</v>
      </c>
      <c r="D256" s="828">
        <v>43434</v>
      </c>
      <c r="E256" s="823"/>
      <c r="F256" s="821" t="s">
        <v>1849</v>
      </c>
      <c r="G256" s="824"/>
      <c r="H256" s="819"/>
      <c r="I256" s="826"/>
      <c r="J256" s="815"/>
      <c r="K256" s="815"/>
      <c r="L256" s="815"/>
      <c r="M256" s="815"/>
      <c r="N256" s="815"/>
      <c r="O256" s="815"/>
      <c r="P256" s="815"/>
      <c r="Q256" s="815"/>
      <c r="R256" s="815"/>
      <c r="S256" s="815"/>
      <c r="T256" s="815"/>
      <c r="U256" s="815"/>
      <c r="V256" s="815"/>
      <c r="W256"/>
      <c r="X256" s="808"/>
      <c r="Y256" s="808"/>
    </row>
    <row r="257" spans="1:25" s="813" customFormat="1" x14ac:dyDescent="0.2">
      <c r="A257" s="838" t="s">
        <v>519</v>
      </c>
      <c r="B257" s="842" t="s">
        <v>520</v>
      </c>
      <c r="C257" s="705">
        <v>14</v>
      </c>
      <c r="D257" s="828">
        <v>43434</v>
      </c>
      <c r="E257" s="823"/>
      <c r="F257" s="821" t="s">
        <v>1849</v>
      </c>
      <c r="G257" s="824"/>
      <c r="H257" s="819"/>
      <c r="I257" s="826"/>
      <c r="J257" s="815"/>
      <c r="K257" s="815"/>
      <c r="L257" s="815"/>
      <c r="M257" s="815"/>
      <c r="N257" s="815"/>
      <c r="O257" s="815"/>
      <c r="P257" s="815"/>
      <c r="Q257" s="815"/>
      <c r="R257" s="815"/>
      <c r="S257" s="815"/>
      <c r="T257" s="815"/>
      <c r="U257" s="815"/>
      <c r="V257" s="815"/>
      <c r="W257"/>
      <c r="X257" s="811"/>
      <c r="Y257" s="811"/>
    </row>
    <row r="258" spans="1:25" s="810" customFormat="1" x14ac:dyDescent="0.2">
      <c r="A258" s="838" t="s">
        <v>1145</v>
      </c>
      <c r="B258" s="842" t="s">
        <v>1146</v>
      </c>
      <c r="C258" s="705">
        <v>8</v>
      </c>
      <c r="D258" s="828">
        <v>43434</v>
      </c>
      <c r="E258" s="823"/>
      <c r="F258" s="821" t="s">
        <v>1849</v>
      </c>
      <c r="G258" s="824"/>
      <c r="H258" s="819"/>
      <c r="I258" s="826"/>
      <c r="J258" s="815"/>
      <c r="K258" s="815"/>
      <c r="L258" s="815"/>
      <c r="M258" s="815"/>
      <c r="N258" s="815"/>
      <c r="O258" s="815"/>
      <c r="P258" s="815"/>
      <c r="Q258" s="815"/>
      <c r="R258" s="815"/>
      <c r="S258" s="815"/>
      <c r="T258" s="815"/>
      <c r="U258" s="815"/>
      <c r="V258"/>
      <c r="W258"/>
      <c r="X258" s="813"/>
      <c r="Y258" s="813"/>
    </row>
    <row r="259" spans="1:25" s="809" customFormat="1" x14ac:dyDescent="0.2">
      <c r="A259" s="726" t="s">
        <v>588</v>
      </c>
      <c r="B259" s="751" t="s">
        <v>589</v>
      </c>
      <c r="C259" s="727">
        <v>16</v>
      </c>
      <c r="D259" s="828">
        <v>43434</v>
      </c>
      <c r="E259" s="823"/>
      <c r="F259" s="821" t="s">
        <v>1849</v>
      </c>
      <c r="G259" s="824"/>
      <c r="H259" s="819"/>
      <c r="I259" s="826"/>
      <c r="J259" s="815"/>
      <c r="K259" s="815"/>
      <c r="L259" s="815"/>
      <c r="M259" s="815"/>
      <c r="N259" s="815"/>
      <c r="O259" s="815"/>
      <c r="P259" s="815"/>
      <c r="Q259" s="815"/>
      <c r="R259" s="815"/>
      <c r="S259" s="815"/>
      <c r="T259" s="815"/>
      <c r="U259" s="815"/>
      <c r="V259"/>
      <c r="W259" s="815"/>
      <c r="X259" s="810"/>
      <c r="Y259" s="810"/>
    </row>
    <row r="260" spans="1:25" s="815" customFormat="1" x14ac:dyDescent="0.2">
      <c r="A260" s="838" t="s">
        <v>1224</v>
      </c>
      <c r="B260" s="842" t="s">
        <v>1225</v>
      </c>
      <c r="C260" s="705">
        <v>6</v>
      </c>
      <c r="D260" s="828">
        <v>43434</v>
      </c>
      <c r="E260" s="823"/>
      <c r="F260" s="821" t="s">
        <v>1849</v>
      </c>
      <c r="G260" s="824"/>
      <c r="H260" s="819"/>
      <c r="I260" s="826"/>
      <c r="V260"/>
      <c r="X260" s="809"/>
      <c r="Y260" s="809"/>
    </row>
    <row r="261" spans="1:25" s="815" customFormat="1" x14ac:dyDescent="0.2">
      <c r="A261" s="831" t="s">
        <v>1415</v>
      </c>
      <c r="B261" s="842" t="s">
        <v>1416</v>
      </c>
      <c r="C261" s="705">
        <v>8</v>
      </c>
      <c r="D261" s="828">
        <v>43434</v>
      </c>
      <c r="E261" s="823"/>
      <c r="F261" s="821" t="s">
        <v>1849</v>
      </c>
      <c r="G261" s="824"/>
      <c r="H261" s="819"/>
      <c r="I261" s="826"/>
    </row>
    <row r="262" spans="1:25" s="815" customFormat="1" x14ac:dyDescent="0.2">
      <c r="A262" s="726" t="s">
        <v>1467</v>
      </c>
      <c r="B262" s="751" t="s">
        <v>1468</v>
      </c>
      <c r="C262" s="727">
        <v>8</v>
      </c>
      <c r="D262" s="828">
        <v>43434</v>
      </c>
      <c r="E262" s="823"/>
      <c r="F262" s="821" t="s">
        <v>1849</v>
      </c>
      <c r="G262" s="824"/>
      <c r="H262" s="819"/>
      <c r="I262" s="826"/>
    </row>
    <row r="263" spans="1:25" s="815" customFormat="1" x14ac:dyDescent="0.2">
      <c r="A263" s="726" t="s">
        <v>1507</v>
      </c>
      <c r="B263" s="751" t="s">
        <v>1508</v>
      </c>
      <c r="C263" s="705">
        <v>5</v>
      </c>
      <c r="D263" s="828">
        <v>43434</v>
      </c>
      <c r="E263" s="823"/>
      <c r="F263" s="821" t="s">
        <v>1849</v>
      </c>
      <c r="G263" s="824"/>
      <c r="H263" s="819"/>
      <c r="I263" s="826"/>
      <c r="W263"/>
    </row>
    <row r="264" spans="1:25" s="815" customFormat="1" x14ac:dyDescent="0.2">
      <c r="A264" s="838" t="s">
        <v>1554</v>
      </c>
      <c r="B264" s="842" t="s">
        <v>1555</v>
      </c>
      <c r="C264" s="705">
        <v>5</v>
      </c>
      <c r="D264" s="828">
        <v>43434</v>
      </c>
      <c r="E264" s="823"/>
      <c r="F264" s="821"/>
      <c r="G264" s="824" t="s">
        <v>1849</v>
      </c>
      <c r="H264" s="819"/>
      <c r="I264" s="826" t="s">
        <v>4310</v>
      </c>
      <c r="W264" s="808"/>
    </row>
    <row r="265" spans="1:25" s="815" customFormat="1" x14ac:dyDescent="0.2">
      <c r="A265" s="831" t="s">
        <v>1669</v>
      </c>
      <c r="B265" s="842" t="s">
        <v>1670</v>
      </c>
      <c r="C265" s="705">
        <v>5</v>
      </c>
      <c r="D265" s="828">
        <v>43434</v>
      </c>
      <c r="E265" s="823"/>
      <c r="F265" s="821" t="s">
        <v>1849</v>
      </c>
      <c r="G265" s="824"/>
      <c r="H265" s="819"/>
      <c r="I265" s="826"/>
      <c r="V265"/>
      <c r="W265" s="811"/>
    </row>
    <row r="266" spans="1:25" x14ac:dyDescent="0.2">
      <c r="A266" s="831" t="s">
        <v>850</v>
      </c>
      <c r="B266" s="842" t="s">
        <v>4036</v>
      </c>
      <c r="C266" s="705">
        <v>14</v>
      </c>
      <c r="D266" s="828">
        <v>43434</v>
      </c>
      <c r="E266" s="823"/>
      <c r="F266" s="821" t="s">
        <v>1849</v>
      </c>
      <c r="G266" s="824"/>
      <c r="H266" s="819"/>
      <c r="I266" s="826"/>
      <c r="J266" s="815"/>
      <c r="K266" s="815"/>
      <c r="L266" s="815"/>
      <c r="M266" s="815"/>
      <c r="N266" s="815"/>
      <c r="O266" s="815"/>
      <c r="P266" s="815"/>
      <c r="Q266" s="815"/>
      <c r="R266" s="815"/>
      <c r="S266" s="815"/>
      <c r="T266" s="815"/>
      <c r="U266" s="815"/>
      <c r="V266" s="808"/>
      <c r="W266" s="813"/>
      <c r="X266" s="815"/>
      <c r="Y266" s="815"/>
    </row>
    <row r="267" spans="1:25" x14ac:dyDescent="0.2">
      <c r="A267" s="838" t="s">
        <v>420</v>
      </c>
      <c r="B267" s="842" t="s">
        <v>421</v>
      </c>
      <c r="C267" s="705">
        <v>12</v>
      </c>
      <c r="D267" s="828">
        <v>43404</v>
      </c>
      <c r="E267" s="823" t="s">
        <v>1849</v>
      </c>
      <c r="F267" s="821"/>
      <c r="G267" s="824"/>
      <c r="H267" s="819"/>
      <c r="I267" s="826"/>
      <c r="J267" s="815"/>
      <c r="K267" s="831"/>
      <c r="L267" s="831"/>
      <c r="M267" s="815"/>
      <c r="N267" s="815"/>
      <c r="O267" s="815"/>
      <c r="P267" s="815"/>
      <c r="Q267" s="815"/>
      <c r="R267" s="815"/>
      <c r="S267" s="815"/>
      <c r="T267" s="815"/>
      <c r="U267" s="815"/>
      <c r="V267" s="811"/>
      <c r="W267" s="810"/>
    </row>
    <row r="268" spans="1:25" x14ac:dyDescent="0.2">
      <c r="A268" s="838" t="s">
        <v>918</v>
      </c>
      <c r="B268" s="842" t="s">
        <v>919</v>
      </c>
      <c r="C268" s="705">
        <v>6</v>
      </c>
      <c r="D268" s="828">
        <v>43404</v>
      </c>
      <c r="E268" s="823"/>
      <c r="F268" s="821"/>
      <c r="G268" s="824" t="s">
        <v>1849</v>
      </c>
      <c r="H268" s="819"/>
      <c r="I268" s="826" t="s">
        <v>4247</v>
      </c>
      <c r="J268" s="815"/>
      <c r="K268" s="815"/>
      <c r="L268" s="815"/>
      <c r="M268" s="815"/>
      <c r="N268" s="815"/>
      <c r="O268" s="815"/>
      <c r="P268" s="815"/>
      <c r="Q268" s="815"/>
      <c r="R268" s="815"/>
      <c r="S268" s="815"/>
      <c r="T268" s="815"/>
      <c r="U268" s="815"/>
      <c r="V268" s="813"/>
      <c r="W268" s="809"/>
    </row>
    <row r="269" spans="1:25" x14ac:dyDescent="0.2">
      <c r="A269" s="847" t="s">
        <v>936</v>
      </c>
      <c r="B269" s="842" t="s">
        <v>937</v>
      </c>
      <c r="C269" s="705">
        <v>5</v>
      </c>
      <c r="D269" s="828">
        <v>43404</v>
      </c>
      <c r="E269" s="823" t="s">
        <v>1849</v>
      </c>
      <c r="F269" s="870"/>
      <c r="G269" s="824"/>
      <c r="H269" s="819"/>
      <c r="I269" s="826"/>
      <c r="J269" s="815"/>
      <c r="K269" s="815"/>
      <c r="L269" s="815"/>
      <c r="M269" s="815"/>
      <c r="N269" s="815"/>
      <c r="O269" s="815"/>
      <c r="P269" s="815"/>
      <c r="Q269" s="815"/>
      <c r="R269" s="815"/>
      <c r="S269" s="815"/>
      <c r="T269" s="815"/>
      <c r="V269" s="810"/>
      <c r="W269" s="815"/>
    </row>
    <row r="270" spans="1:25" x14ac:dyDescent="0.2">
      <c r="A270" s="847" t="s">
        <v>965</v>
      </c>
      <c r="B270" s="842" t="s">
        <v>966</v>
      </c>
      <c r="C270" s="705">
        <v>6</v>
      </c>
      <c r="D270" s="828">
        <v>43404</v>
      </c>
      <c r="E270" s="823"/>
      <c r="F270" s="821" t="s">
        <v>1849</v>
      </c>
      <c r="G270" s="824"/>
      <c r="H270" s="819"/>
      <c r="I270" s="826" t="s">
        <v>4242</v>
      </c>
      <c r="J270" s="815"/>
      <c r="K270" s="815"/>
      <c r="L270" s="815"/>
      <c r="M270" s="815"/>
      <c r="N270" s="815"/>
      <c r="O270" s="815"/>
      <c r="P270" s="815"/>
      <c r="Q270" s="815"/>
      <c r="R270" s="815"/>
      <c r="S270" s="815"/>
      <c r="T270" s="815"/>
      <c r="V270" s="809"/>
      <c r="W270" s="815"/>
    </row>
    <row r="271" spans="1:25" x14ac:dyDescent="0.2">
      <c r="A271" s="838" t="s">
        <v>1000</v>
      </c>
      <c r="B271" s="842" t="s">
        <v>1001</v>
      </c>
      <c r="C271" s="705">
        <v>6</v>
      </c>
      <c r="D271" s="828">
        <v>43404</v>
      </c>
      <c r="E271" s="823"/>
      <c r="F271" s="821" t="s">
        <v>1849</v>
      </c>
      <c r="G271" s="824"/>
      <c r="H271" s="819"/>
      <c r="I271" s="826" t="s">
        <v>4242</v>
      </c>
      <c r="J271" s="815"/>
      <c r="K271" s="815"/>
      <c r="L271" s="815"/>
      <c r="M271" s="815"/>
      <c r="N271" s="815"/>
      <c r="O271" s="815"/>
      <c r="P271" s="815"/>
      <c r="Q271" s="815"/>
      <c r="R271" s="815"/>
      <c r="S271" s="815"/>
      <c r="T271" s="815"/>
      <c r="V271" s="815"/>
      <c r="W271" s="815"/>
    </row>
    <row r="272" spans="1:25" x14ac:dyDescent="0.2">
      <c r="A272" s="676" t="s">
        <v>4101</v>
      </c>
      <c r="B272" s="754" t="s">
        <v>4098</v>
      </c>
      <c r="C272" s="705">
        <v>5</v>
      </c>
      <c r="D272" s="828">
        <v>43404</v>
      </c>
      <c r="E272" s="823"/>
      <c r="F272" s="821"/>
      <c r="G272" s="824" t="s">
        <v>1849</v>
      </c>
      <c r="H272" s="819"/>
      <c r="I272" s="826" t="s">
        <v>4249</v>
      </c>
      <c r="J272" s="815"/>
      <c r="K272" s="815"/>
      <c r="L272" s="815"/>
      <c r="M272" s="815"/>
      <c r="N272" s="815"/>
      <c r="O272" s="815"/>
      <c r="P272" s="815"/>
      <c r="Q272" s="815"/>
      <c r="R272" s="815"/>
      <c r="S272" s="815"/>
      <c r="T272" s="815"/>
      <c r="U272" s="815"/>
      <c r="V272" s="815"/>
      <c r="W272" s="815"/>
    </row>
    <row r="273" spans="1:23" x14ac:dyDescent="0.2">
      <c r="A273" s="838" t="s">
        <v>1071</v>
      </c>
      <c r="B273" s="842" t="s">
        <v>1072</v>
      </c>
      <c r="C273" s="705">
        <v>7</v>
      </c>
      <c r="D273" s="828">
        <v>43404</v>
      </c>
      <c r="E273" s="823"/>
      <c r="F273" s="821"/>
      <c r="G273" s="824" t="s">
        <v>1849</v>
      </c>
      <c r="H273" s="819"/>
      <c r="I273" s="826" t="s">
        <v>4248</v>
      </c>
      <c r="J273" s="815"/>
      <c r="K273" s="815"/>
      <c r="L273" s="815"/>
      <c r="M273" s="815"/>
      <c r="N273" s="815"/>
      <c r="O273" s="815"/>
      <c r="P273" s="815"/>
      <c r="Q273" s="815"/>
      <c r="R273" s="815"/>
      <c r="S273" s="815"/>
      <c r="T273" s="815"/>
      <c r="U273" s="815"/>
      <c r="V273" s="815"/>
      <c r="W273" s="815"/>
    </row>
    <row r="274" spans="1:23" x14ac:dyDescent="0.2">
      <c r="A274" s="838" t="s">
        <v>1085</v>
      </c>
      <c r="B274" s="842" t="s">
        <v>1086</v>
      </c>
      <c r="C274" s="705">
        <v>7</v>
      </c>
      <c r="D274" s="828">
        <v>43404</v>
      </c>
      <c r="E274" s="823"/>
      <c r="F274" s="821"/>
      <c r="G274" s="824" t="s">
        <v>1849</v>
      </c>
      <c r="H274" s="819"/>
      <c r="I274" s="826" t="s">
        <v>4250</v>
      </c>
      <c r="J274" s="815"/>
      <c r="K274" s="815"/>
      <c r="L274" s="815"/>
      <c r="M274" s="815"/>
      <c r="N274" s="815"/>
      <c r="O274" s="815"/>
      <c r="P274" s="815"/>
      <c r="Q274" s="815"/>
      <c r="R274" s="815"/>
      <c r="S274" s="815"/>
      <c r="T274" s="815"/>
      <c r="U274" s="815"/>
      <c r="V274" s="815"/>
      <c r="W274" s="815"/>
    </row>
    <row r="275" spans="1:23" x14ac:dyDescent="0.2">
      <c r="A275" s="838" t="s">
        <v>532</v>
      </c>
      <c r="B275" s="842" t="s">
        <v>533</v>
      </c>
      <c r="C275" s="705">
        <v>14</v>
      </c>
      <c r="D275" s="828">
        <v>43404</v>
      </c>
      <c r="E275" s="823"/>
      <c r="F275" s="821" t="s">
        <v>1849</v>
      </c>
      <c r="G275" s="824"/>
      <c r="H275" s="819"/>
      <c r="I275" s="826" t="s">
        <v>4242</v>
      </c>
      <c r="J275" s="815"/>
      <c r="K275" s="815"/>
      <c r="L275" s="815"/>
      <c r="M275" s="815"/>
      <c r="N275" s="815"/>
      <c r="O275" s="815"/>
      <c r="P275" s="815"/>
      <c r="Q275" s="815"/>
      <c r="R275" s="815"/>
      <c r="S275" s="815"/>
      <c r="U275" s="815"/>
      <c r="V275" s="815"/>
    </row>
    <row r="276" spans="1:23" x14ac:dyDescent="0.2">
      <c r="A276" s="831" t="s">
        <v>1131</v>
      </c>
      <c r="B276" s="842" t="s">
        <v>1132</v>
      </c>
      <c r="C276" s="705">
        <v>7</v>
      </c>
      <c r="D276" s="828">
        <v>43404</v>
      </c>
      <c r="E276" s="823"/>
      <c r="F276" s="821"/>
      <c r="G276" s="824" t="s">
        <v>1849</v>
      </c>
      <c r="H276" s="819"/>
      <c r="I276" s="826" t="s">
        <v>1978</v>
      </c>
      <c r="J276" s="815"/>
      <c r="K276" s="815"/>
      <c r="L276" s="815"/>
      <c r="M276" s="815"/>
      <c r="N276" s="815"/>
      <c r="O276" s="815"/>
      <c r="P276" s="815"/>
      <c r="Q276" s="815"/>
      <c r="R276" s="815"/>
      <c r="S276" s="815"/>
      <c r="V276" s="815"/>
    </row>
    <row r="277" spans="1:23" x14ac:dyDescent="0.2">
      <c r="A277" s="831" t="s">
        <v>553</v>
      </c>
      <c r="B277" s="842" t="s">
        <v>554</v>
      </c>
      <c r="C277" s="705">
        <v>16</v>
      </c>
      <c r="D277" s="828">
        <v>43404</v>
      </c>
      <c r="E277" s="823"/>
      <c r="F277" s="821"/>
      <c r="G277" s="824" t="s">
        <v>1849</v>
      </c>
      <c r="H277" s="819"/>
      <c r="I277" s="826" t="s">
        <v>4245</v>
      </c>
      <c r="J277" s="815"/>
      <c r="K277" s="815"/>
      <c r="L277" s="815"/>
      <c r="M277" s="815"/>
      <c r="N277" s="815"/>
      <c r="O277" s="815"/>
      <c r="P277" s="815"/>
      <c r="Q277" s="815"/>
      <c r="R277" s="815"/>
      <c r="U277" s="808"/>
    </row>
    <row r="278" spans="1:23" x14ac:dyDescent="0.2">
      <c r="A278" s="838" t="s">
        <v>1151</v>
      </c>
      <c r="B278" s="842" t="s">
        <v>1152</v>
      </c>
      <c r="C278" s="705">
        <v>7</v>
      </c>
      <c r="D278" s="828">
        <v>43404</v>
      </c>
      <c r="E278" s="823"/>
      <c r="F278" s="821" t="s">
        <v>1849</v>
      </c>
      <c r="G278" s="824"/>
      <c r="H278" s="819"/>
      <c r="I278" s="826" t="s">
        <v>4242</v>
      </c>
      <c r="J278" s="815"/>
      <c r="K278" s="815"/>
      <c r="L278" s="815"/>
      <c r="M278" s="815"/>
      <c r="N278" s="815"/>
      <c r="O278" s="815"/>
      <c r="P278" s="815"/>
      <c r="Q278" s="815"/>
      <c r="R278" s="815"/>
      <c r="T278" s="815"/>
      <c r="U278" s="811"/>
    </row>
    <row r="279" spans="1:23" x14ac:dyDescent="0.2">
      <c r="A279" s="838" t="s">
        <v>1174</v>
      </c>
      <c r="B279" s="842" t="s">
        <v>1175</v>
      </c>
      <c r="C279" s="705">
        <v>7</v>
      </c>
      <c r="D279" s="828">
        <v>43404</v>
      </c>
      <c r="E279" s="823"/>
      <c r="F279" s="821" t="s">
        <v>1849</v>
      </c>
      <c r="G279" s="824"/>
      <c r="H279" s="819"/>
      <c r="I279" s="826" t="s">
        <v>4242</v>
      </c>
      <c r="J279" s="815"/>
      <c r="K279" s="815"/>
      <c r="L279" s="815"/>
      <c r="M279" s="815"/>
      <c r="N279" s="815"/>
      <c r="O279" s="815"/>
      <c r="P279" s="815"/>
      <c r="Q279" s="815"/>
      <c r="R279" s="815"/>
      <c r="T279" s="815"/>
      <c r="U279" s="813"/>
    </row>
    <row r="280" spans="1:23" x14ac:dyDescent="0.2">
      <c r="A280" s="838" t="s">
        <v>3809</v>
      </c>
      <c r="B280" s="842" t="s">
        <v>3810</v>
      </c>
      <c r="C280" s="572">
        <v>5</v>
      </c>
      <c r="D280" s="828">
        <v>43404</v>
      </c>
      <c r="E280" s="823"/>
      <c r="F280" s="821"/>
      <c r="G280" s="824" t="s">
        <v>1849</v>
      </c>
      <c r="H280" s="819"/>
      <c r="I280" s="826" t="s">
        <v>4246</v>
      </c>
      <c r="J280" s="815"/>
      <c r="K280" s="815"/>
      <c r="L280" s="815"/>
      <c r="M280" s="815"/>
      <c r="N280" s="815"/>
      <c r="O280" s="815"/>
      <c r="P280" s="815"/>
      <c r="Q280" s="815"/>
      <c r="R280" s="815"/>
      <c r="S280" s="815"/>
      <c r="T280" s="815"/>
      <c r="U280" s="810"/>
    </row>
    <row r="281" spans="1:23" x14ac:dyDescent="0.2">
      <c r="A281" s="838" t="s">
        <v>594</v>
      </c>
      <c r="B281" s="842" t="s">
        <v>595</v>
      </c>
      <c r="C281" s="572">
        <v>11</v>
      </c>
      <c r="D281" s="828">
        <v>43404</v>
      </c>
      <c r="E281" s="823"/>
      <c r="F281" s="821" t="s">
        <v>1849</v>
      </c>
      <c r="G281" s="824"/>
      <c r="H281" s="819"/>
      <c r="I281" s="826" t="s">
        <v>4242</v>
      </c>
      <c r="S281" s="815"/>
      <c r="T281" s="815"/>
      <c r="U281" s="809"/>
    </row>
    <row r="282" spans="1:23" x14ac:dyDescent="0.2">
      <c r="A282" s="838" t="s">
        <v>1255</v>
      </c>
      <c r="B282" s="842" t="s">
        <v>1256</v>
      </c>
      <c r="C282" s="705">
        <v>5</v>
      </c>
      <c r="D282" s="828">
        <v>43404</v>
      </c>
      <c r="E282" s="823"/>
      <c r="F282" s="821" t="s">
        <v>1849</v>
      </c>
      <c r="G282" s="824"/>
      <c r="H282" s="819"/>
      <c r="I282" s="826" t="s">
        <v>4242</v>
      </c>
      <c r="S282" s="815"/>
      <c r="U282" s="815"/>
    </row>
    <row r="283" spans="1:23" x14ac:dyDescent="0.2">
      <c r="A283" s="838" t="s">
        <v>1259</v>
      </c>
      <c r="B283" s="842" t="s">
        <v>1260</v>
      </c>
      <c r="C283" s="705">
        <v>5</v>
      </c>
      <c r="D283" s="828">
        <v>43404</v>
      </c>
      <c r="E283" s="823"/>
      <c r="F283" s="821" t="s">
        <v>1849</v>
      </c>
      <c r="G283" s="824"/>
      <c r="H283" s="819"/>
      <c r="I283" s="826" t="s">
        <v>4242</v>
      </c>
      <c r="K283" s="815"/>
      <c r="L283" s="815"/>
      <c r="S283" s="815"/>
      <c r="T283" s="808"/>
      <c r="U283" s="815"/>
    </row>
    <row r="284" spans="1:23" x14ac:dyDescent="0.2">
      <c r="A284" s="619" t="s">
        <v>1425</v>
      </c>
      <c r="B284" s="751" t="s">
        <v>1426</v>
      </c>
      <c r="C284" s="727">
        <v>7</v>
      </c>
      <c r="D284" s="828">
        <v>43404</v>
      </c>
      <c r="E284" s="823"/>
      <c r="F284" s="821" t="s">
        <v>1849</v>
      </c>
      <c r="G284" s="824"/>
      <c r="H284" s="819"/>
      <c r="I284" s="826" t="s">
        <v>4242</v>
      </c>
      <c r="J284" s="815"/>
      <c r="K284" s="815"/>
      <c r="L284" s="815"/>
      <c r="M284" s="815"/>
      <c r="N284" s="815"/>
      <c r="O284" s="815"/>
      <c r="P284" s="815"/>
      <c r="Q284" s="815"/>
      <c r="R284" s="815"/>
      <c r="T284" s="811"/>
      <c r="U284" s="815"/>
    </row>
    <row r="285" spans="1:23" x14ac:dyDescent="0.2">
      <c r="A285" s="726" t="s">
        <v>1483</v>
      </c>
      <c r="B285" s="751" t="s">
        <v>1484</v>
      </c>
      <c r="C285" s="727">
        <v>5</v>
      </c>
      <c r="D285" s="828">
        <v>43404</v>
      </c>
      <c r="E285" s="823"/>
      <c r="F285" s="821" t="s">
        <v>1849</v>
      </c>
      <c r="G285" s="824"/>
      <c r="H285" s="819"/>
      <c r="I285" s="826" t="s">
        <v>4242</v>
      </c>
      <c r="J285" s="815"/>
      <c r="K285" s="815"/>
      <c r="L285" s="815"/>
      <c r="M285" s="815"/>
      <c r="N285" s="815"/>
      <c r="O285" s="815"/>
      <c r="P285" s="815"/>
      <c r="Q285" s="815"/>
      <c r="R285" s="815"/>
      <c r="S285" s="808"/>
      <c r="T285" s="813"/>
      <c r="U285" s="815"/>
    </row>
    <row r="286" spans="1:23" x14ac:dyDescent="0.2">
      <c r="A286" s="831" t="s">
        <v>723</v>
      </c>
      <c r="B286" s="842" t="s">
        <v>724</v>
      </c>
      <c r="C286" s="705">
        <v>21</v>
      </c>
      <c r="D286" s="828">
        <v>43404</v>
      </c>
      <c r="E286" s="823" t="s">
        <v>1849</v>
      </c>
      <c r="F286" s="821"/>
      <c r="G286" s="824"/>
      <c r="H286" s="819"/>
      <c r="I286" s="422"/>
      <c r="J286" s="815"/>
      <c r="K286" s="815"/>
      <c r="L286" s="815"/>
      <c r="M286" s="815"/>
      <c r="N286" s="815"/>
      <c r="O286" s="815"/>
      <c r="P286" s="815"/>
      <c r="Q286" s="815"/>
      <c r="R286" s="815"/>
      <c r="S286" s="811"/>
      <c r="T286" s="810"/>
      <c r="U286" s="815"/>
    </row>
    <row r="287" spans="1:23" x14ac:dyDescent="0.2">
      <c r="A287" s="838" t="s">
        <v>1536</v>
      </c>
      <c r="B287" s="842" t="s">
        <v>1537</v>
      </c>
      <c r="C287" s="705">
        <v>5</v>
      </c>
      <c r="D287" s="828">
        <v>43404</v>
      </c>
      <c r="E287" s="823"/>
      <c r="F287" s="821" t="s">
        <v>1849</v>
      </c>
      <c r="G287" s="824"/>
      <c r="H287" s="819"/>
      <c r="I287" s="826" t="s">
        <v>4242</v>
      </c>
      <c r="J287" s="815"/>
      <c r="K287" s="815"/>
      <c r="L287" s="815"/>
      <c r="M287" s="815"/>
      <c r="N287" s="815"/>
      <c r="O287" s="815"/>
      <c r="P287" s="815"/>
      <c r="Q287" s="815"/>
      <c r="R287" s="815"/>
      <c r="S287" s="813"/>
      <c r="T287" s="809"/>
      <c r="U287" s="815"/>
    </row>
    <row r="288" spans="1:23" x14ac:dyDescent="0.2">
      <c r="A288" s="838" t="s">
        <v>1583</v>
      </c>
      <c r="B288" s="842" t="s">
        <v>1584</v>
      </c>
      <c r="C288" s="705">
        <v>8</v>
      </c>
      <c r="D288" s="828">
        <v>43404</v>
      </c>
      <c r="E288" s="823"/>
      <c r="F288" s="821" t="s">
        <v>1849</v>
      </c>
      <c r="G288" s="824"/>
      <c r="H288" s="819"/>
      <c r="I288" s="826" t="s">
        <v>4242</v>
      </c>
      <c r="K288" s="815"/>
      <c r="L288" s="815"/>
      <c r="S288" s="810"/>
      <c r="T288" s="815"/>
    </row>
    <row r="289" spans="1:20" x14ac:dyDescent="0.2">
      <c r="A289" s="726" t="s">
        <v>1589</v>
      </c>
      <c r="B289" s="751" t="s">
        <v>1590</v>
      </c>
      <c r="C289" s="727">
        <v>5</v>
      </c>
      <c r="D289" s="828">
        <v>43404</v>
      </c>
      <c r="E289" s="823"/>
      <c r="F289" s="821" t="s">
        <v>1849</v>
      </c>
      <c r="G289" s="824"/>
      <c r="H289" s="819"/>
      <c r="I289" s="826" t="s">
        <v>4242</v>
      </c>
      <c r="J289" s="808"/>
      <c r="K289" s="815"/>
      <c r="L289" s="815"/>
      <c r="M289" s="808"/>
      <c r="N289" s="808"/>
      <c r="O289" s="808"/>
      <c r="P289" s="808"/>
      <c r="Q289" s="808"/>
      <c r="R289" s="808"/>
      <c r="S289" s="809"/>
      <c r="T289" s="815"/>
    </row>
    <row r="290" spans="1:20" x14ac:dyDescent="0.2">
      <c r="A290" s="726" t="s">
        <v>1629</v>
      </c>
      <c r="B290" s="751" t="s">
        <v>1630</v>
      </c>
      <c r="C290" s="727">
        <v>6</v>
      </c>
      <c r="D290" s="828">
        <v>43404</v>
      </c>
      <c r="E290" s="823"/>
      <c r="F290" s="821" t="s">
        <v>1849</v>
      </c>
      <c r="G290" s="824"/>
      <c r="H290" s="819"/>
      <c r="I290" s="826" t="s">
        <v>4242</v>
      </c>
      <c r="J290" s="811"/>
      <c r="K290" s="811"/>
      <c r="L290" s="811"/>
      <c r="M290" s="811"/>
      <c r="N290" s="811"/>
      <c r="O290" s="811"/>
      <c r="P290" s="811"/>
      <c r="Q290" s="811"/>
      <c r="R290" s="811"/>
      <c r="S290" s="815"/>
      <c r="T290" s="815"/>
    </row>
    <row r="291" spans="1:20" x14ac:dyDescent="0.2">
      <c r="A291" s="831" t="s">
        <v>1692</v>
      </c>
      <c r="B291" s="842" t="s">
        <v>1693</v>
      </c>
      <c r="C291" s="705">
        <v>6</v>
      </c>
      <c r="D291" s="828">
        <v>43404</v>
      </c>
      <c r="E291" s="823"/>
      <c r="F291" s="821" t="s">
        <v>1849</v>
      </c>
      <c r="G291" s="824"/>
      <c r="H291" s="819"/>
      <c r="I291" s="826" t="s">
        <v>4242</v>
      </c>
      <c r="J291" s="813"/>
      <c r="K291" s="815"/>
      <c r="L291" s="815"/>
      <c r="M291" s="813"/>
      <c r="N291" s="813"/>
      <c r="O291" s="813"/>
      <c r="P291" s="813"/>
      <c r="Q291" s="813"/>
      <c r="R291" s="813"/>
      <c r="S291" s="815"/>
      <c r="T291" s="815"/>
    </row>
    <row r="292" spans="1:20" x14ac:dyDescent="0.2">
      <c r="A292" s="838" t="s">
        <v>1729</v>
      </c>
      <c r="B292" s="843" t="s">
        <v>1730</v>
      </c>
      <c r="C292" s="705">
        <v>6</v>
      </c>
      <c r="D292" s="828">
        <v>43404</v>
      </c>
      <c r="E292" s="823"/>
      <c r="F292" s="821" t="s">
        <v>1849</v>
      </c>
      <c r="G292" s="824"/>
      <c r="H292" s="819"/>
      <c r="I292" s="826" t="s">
        <v>4242</v>
      </c>
      <c r="J292" s="810"/>
      <c r="K292" s="810"/>
      <c r="L292" s="810"/>
      <c r="M292" s="810"/>
      <c r="N292" s="810"/>
      <c r="O292" s="810"/>
      <c r="P292" s="810"/>
      <c r="Q292" s="810"/>
      <c r="R292" s="810"/>
      <c r="S292" s="815"/>
      <c r="T292" s="815"/>
    </row>
    <row r="293" spans="1:20" x14ac:dyDescent="0.2">
      <c r="A293" s="838" t="s">
        <v>1743</v>
      </c>
      <c r="B293" s="842" t="s">
        <v>1744</v>
      </c>
      <c r="C293" s="705">
        <v>6</v>
      </c>
      <c r="D293" s="828">
        <v>43404</v>
      </c>
      <c r="E293" s="823"/>
      <c r="F293" s="821" t="s">
        <v>1849</v>
      </c>
      <c r="G293" s="824"/>
      <c r="H293" s="819"/>
      <c r="I293" s="826" t="s">
        <v>4242</v>
      </c>
      <c r="J293" s="809"/>
      <c r="K293" s="815"/>
      <c r="L293" s="809"/>
      <c r="M293" s="809"/>
      <c r="N293" s="809"/>
      <c r="O293" s="809"/>
      <c r="P293" s="809"/>
      <c r="Q293" s="809"/>
      <c r="R293" s="809"/>
      <c r="S293" s="815"/>
      <c r="T293" s="815"/>
    </row>
    <row r="294" spans="1:20" x14ac:dyDescent="0.2">
      <c r="A294" s="847" t="s">
        <v>1815</v>
      </c>
      <c r="B294" s="842" t="s">
        <v>1816</v>
      </c>
      <c r="C294" s="705">
        <v>6</v>
      </c>
      <c r="D294" s="828">
        <v>43404</v>
      </c>
      <c r="E294" s="823"/>
      <c r="F294" s="821" t="s">
        <v>1849</v>
      </c>
      <c r="G294" s="824"/>
      <c r="H294" s="819"/>
      <c r="I294" s="826" t="s">
        <v>4242</v>
      </c>
      <c r="J294" s="815"/>
      <c r="K294" s="815"/>
      <c r="L294" s="815"/>
      <c r="M294" s="815"/>
      <c r="N294" s="815"/>
      <c r="O294" s="815"/>
      <c r="P294" s="815"/>
      <c r="Q294" s="815"/>
      <c r="R294" s="815"/>
      <c r="S294" s="815"/>
    </row>
    <row r="295" spans="1:20" x14ac:dyDescent="0.2">
      <c r="A295" s="838" t="s">
        <v>1190</v>
      </c>
      <c r="B295" s="842" t="s">
        <v>1191</v>
      </c>
      <c r="C295" s="867">
        <v>5</v>
      </c>
      <c r="D295" s="828">
        <v>43371</v>
      </c>
      <c r="E295" s="823"/>
      <c r="F295" s="821"/>
      <c r="G295" s="824" t="s">
        <v>1849</v>
      </c>
      <c r="H295" s="819"/>
      <c r="I295" s="826" t="s">
        <v>4217</v>
      </c>
      <c r="J295" s="815"/>
      <c r="K295" s="815"/>
      <c r="L295" s="815"/>
      <c r="M295" s="815"/>
      <c r="N295" s="815"/>
      <c r="O295" s="815"/>
      <c r="P295" s="815"/>
      <c r="Q295" s="815"/>
      <c r="R295" s="815"/>
      <c r="S295" s="815"/>
    </row>
    <row r="296" spans="1:20" x14ac:dyDescent="0.2">
      <c r="A296" s="619" t="s">
        <v>1228</v>
      </c>
      <c r="B296" s="751" t="s">
        <v>1229</v>
      </c>
      <c r="C296" s="884">
        <v>8</v>
      </c>
      <c r="D296" s="828">
        <v>43371</v>
      </c>
      <c r="E296" s="821"/>
      <c r="F296" s="819"/>
      <c r="G296" s="883" t="s">
        <v>1849</v>
      </c>
      <c r="H296" s="819"/>
      <c r="I296" s="826" t="s">
        <v>4215</v>
      </c>
      <c r="J296" s="815"/>
      <c r="K296" s="815"/>
      <c r="L296" s="815"/>
      <c r="M296" s="815"/>
      <c r="N296" s="815"/>
      <c r="O296" s="815"/>
      <c r="P296" s="815"/>
      <c r="Q296" s="815"/>
      <c r="R296" s="815"/>
    </row>
    <row r="297" spans="1:20" x14ac:dyDescent="0.2">
      <c r="A297" s="980" t="s">
        <v>4213</v>
      </c>
      <c r="B297" s="829" t="s">
        <v>1671</v>
      </c>
      <c r="C297" s="827">
        <v>5</v>
      </c>
      <c r="D297" s="828">
        <v>43371</v>
      </c>
      <c r="E297" s="823" t="s">
        <v>1849</v>
      </c>
      <c r="F297" s="821"/>
      <c r="G297" s="824"/>
      <c r="H297" s="819"/>
      <c r="I297" s="826" t="s">
        <v>4214</v>
      </c>
      <c r="J297" s="815"/>
      <c r="K297" s="815"/>
      <c r="L297" s="815"/>
      <c r="M297" s="815"/>
      <c r="N297" s="815"/>
      <c r="O297" s="815"/>
      <c r="P297" s="815"/>
      <c r="Q297" s="815"/>
      <c r="R297" s="815"/>
    </row>
    <row r="298" spans="1:20" x14ac:dyDescent="0.2">
      <c r="A298" s="448" t="s">
        <v>1811</v>
      </c>
      <c r="B298" s="829" t="s">
        <v>1812</v>
      </c>
      <c r="C298" s="827">
        <v>5</v>
      </c>
      <c r="D298" s="828">
        <v>43371</v>
      </c>
      <c r="E298" s="823"/>
      <c r="F298" s="821"/>
      <c r="G298" s="824" t="s">
        <v>1849</v>
      </c>
      <c r="H298" s="819"/>
      <c r="I298" s="826" t="s">
        <v>4216</v>
      </c>
      <c r="J298" s="815"/>
      <c r="K298" s="815"/>
      <c r="L298" s="815"/>
      <c r="M298" s="815"/>
      <c r="N298" s="815"/>
      <c r="O298" s="815"/>
      <c r="P298" s="815"/>
      <c r="Q298" s="815"/>
      <c r="R298" s="815"/>
    </row>
    <row r="299" spans="1:20" x14ac:dyDescent="0.2">
      <c r="A299" s="825" t="s">
        <v>4150</v>
      </c>
      <c r="B299" s="816" t="s">
        <v>4151</v>
      </c>
      <c r="C299" s="827">
        <v>5</v>
      </c>
      <c r="D299" s="828">
        <v>43343</v>
      </c>
      <c r="E299" s="823"/>
      <c r="F299" s="821"/>
      <c r="G299" s="824" t="s">
        <v>1849</v>
      </c>
      <c r="H299" s="819"/>
      <c r="I299" s="826" t="s">
        <v>4152</v>
      </c>
      <c r="J299" s="815"/>
      <c r="K299" s="815"/>
      <c r="L299" s="815"/>
      <c r="M299" s="815"/>
      <c r="N299" s="815"/>
      <c r="O299" s="815"/>
      <c r="P299" s="815"/>
      <c r="Q299" s="815"/>
      <c r="R299" s="815"/>
    </row>
    <row r="300" spans="1:20" x14ac:dyDescent="0.2">
      <c r="A300" s="148" t="s">
        <v>4153</v>
      </c>
      <c r="B300" s="871" t="s">
        <v>4154</v>
      </c>
      <c r="C300" s="827">
        <v>5</v>
      </c>
      <c r="D300" s="828">
        <v>43343</v>
      </c>
      <c r="E300" s="823"/>
      <c r="F300" s="821"/>
      <c r="G300" s="824" t="s">
        <v>1849</v>
      </c>
      <c r="H300" s="819"/>
      <c r="I300" s="826" t="s">
        <v>4155</v>
      </c>
    </row>
    <row r="301" spans="1:20" x14ac:dyDescent="0.2">
      <c r="A301" s="148" t="s">
        <v>4148</v>
      </c>
      <c r="B301" s="871" t="s">
        <v>4149</v>
      </c>
      <c r="C301" s="827">
        <v>9</v>
      </c>
      <c r="D301" s="828">
        <v>43343</v>
      </c>
      <c r="E301" s="823" t="s">
        <v>1849</v>
      </c>
      <c r="F301" s="821"/>
      <c r="G301" s="824"/>
      <c r="H301" s="819"/>
      <c r="I301" s="826"/>
      <c r="K301" s="815"/>
    </row>
    <row r="302" spans="1:20" x14ac:dyDescent="0.2">
      <c r="A302" s="831" t="s">
        <v>4157</v>
      </c>
      <c r="B302" s="871" t="s">
        <v>4156</v>
      </c>
      <c r="C302" s="827">
        <v>8</v>
      </c>
      <c r="D302" s="828">
        <v>43312</v>
      </c>
      <c r="E302" s="823"/>
      <c r="F302" s="821"/>
      <c r="G302" s="824" t="s">
        <v>1849</v>
      </c>
      <c r="H302" s="819"/>
      <c r="I302" s="826" t="s">
        <v>4158</v>
      </c>
      <c r="K302" s="815"/>
      <c r="L302" s="815"/>
    </row>
    <row r="303" spans="1:20" x14ac:dyDescent="0.2">
      <c r="A303" s="838" t="s">
        <v>4171</v>
      </c>
      <c r="B303" s="583" t="s">
        <v>4172</v>
      </c>
      <c r="C303" s="827">
        <v>11</v>
      </c>
      <c r="D303" s="828">
        <v>43312</v>
      </c>
      <c r="E303" s="823"/>
      <c r="F303" s="821"/>
      <c r="G303" s="824" t="s">
        <v>1849</v>
      </c>
      <c r="H303" s="819"/>
      <c r="I303" s="826" t="s">
        <v>4173</v>
      </c>
    </row>
    <row r="304" spans="1:20" x14ac:dyDescent="0.2">
      <c r="A304" s="461" t="s">
        <v>4159</v>
      </c>
      <c r="B304" s="583" t="s">
        <v>4160</v>
      </c>
      <c r="C304" s="827">
        <v>7</v>
      </c>
      <c r="D304" s="828">
        <v>43312</v>
      </c>
      <c r="E304" s="823"/>
      <c r="F304" s="821"/>
      <c r="G304" s="824" t="s">
        <v>1849</v>
      </c>
      <c r="H304" s="819"/>
      <c r="I304" s="826" t="s">
        <v>4161</v>
      </c>
      <c r="K304" s="831"/>
      <c r="L304" s="831"/>
    </row>
    <row r="305" spans="1:12" x14ac:dyDescent="0.2">
      <c r="A305" s="830" t="s">
        <v>4162</v>
      </c>
      <c r="B305" s="829" t="s">
        <v>4163</v>
      </c>
      <c r="C305" s="827">
        <v>15</v>
      </c>
      <c r="D305" s="828">
        <v>43312</v>
      </c>
      <c r="E305" s="823"/>
      <c r="F305" s="821"/>
      <c r="G305" s="824" t="s">
        <v>1849</v>
      </c>
      <c r="H305" s="819"/>
      <c r="I305" s="826" t="s">
        <v>4164</v>
      </c>
    </row>
    <row r="306" spans="1:12" x14ac:dyDescent="0.2">
      <c r="A306" s="447" t="s">
        <v>4168</v>
      </c>
      <c r="B306" s="814" t="s">
        <v>4169</v>
      </c>
      <c r="C306" s="827">
        <v>6</v>
      </c>
      <c r="D306" s="828">
        <v>43312</v>
      </c>
      <c r="E306" s="823"/>
      <c r="F306" s="821"/>
      <c r="G306" s="824" t="s">
        <v>1849</v>
      </c>
      <c r="H306" s="819"/>
      <c r="I306" s="826" t="s">
        <v>4170</v>
      </c>
    </row>
    <row r="307" spans="1:12" x14ac:dyDescent="0.2">
      <c r="A307" s="461" t="s">
        <v>4165</v>
      </c>
      <c r="B307" s="829" t="s">
        <v>4166</v>
      </c>
      <c r="C307" s="827">
        <v>43</v>
      </c>
      <c r="D307" s="828">
        <v>43312</v>
      </c>
      <c r="E307" s="823"/>
      <c r="F307" s="821"/>
      <c r="G307" s="824" t="s">
        <v>1849</v>
      </c>
      <c r="H307" s="819"/>
      <c r="I307" s="826" t="s">
        <v>4167</v>
      </c>
    </row>
    <row r="308" spans="1:12" x14ac:dyDescent="0.2">
      <c r="A308" s="826" t="s">
        <v>4182</v>
      </c>
      <c r="B308" s="820" t="s">
        <v>4183</v>
      </c>
      <c r="C308" s="827">
        <v>7</v>
      </c>
      <c r="D308" s="828">
        <v>43281</v>
      </c>
      <c r="E308" s="823"/>
      <c r="F308" s="821"/>
      <c r="G308" s="824" t="s">
        <v>1849</v>
      </c>
      <c r="H308" s="819"/>
      <c r="I308" s="826" t="s">
        <v>4185</v>
      </c>
      <c r="K308" s="815"/>
      <c r="L308" s="815"/>
    </row>
    <row r="309" spans="1:12" x14ac:dyDescent="0.2">
      <c r="A309" s="33" t="s">
        <v>4178</v>
      </c>
      <c r="B309" s="822" t="s">
        <v>4179</v>
      </c>
      <c r="C309" s="827">
        <v>17</v>
      </c>
      <c r="D309" s="828">
        <v>43281</v>
      </c>
      <c r="E309" s="823" t="s">
        <v>1849</v>
      </c>
      <c r="F309" s="821"/>
      <c r="G309" s="824"/>
      <c r="H309" s="819"/>
      <c r="I309" s="826"/>
    </row>
    <row r="310" spans="1:12" x14ac:dyDescent="0.2">
      <c r="A310" s="822" t="s">
        <v>4180</v>
      </c>
      <c r="B310" s="818" t="s">
        <v>4181</v>
      </c>
      <c r="C310" s="827">
        <v>13</v>
      </c>
      <c r="D310" s="828">
        <v>43281</v>
      </c>
      <c r="E310" s="823"/>
      <c r="F310" s="821"/>
      <c r="G310" s="824" t="s">
        <v>1849</v>
      </c>
      <c r="H310" s="819"/>
      <c r="I310" s="826" t="s">
        <v>4184</v>
      </c>
    </row>
    <row r="311" spans="1:12" x14ac:dyDescent="0.2">
      <c r="A311" s="830" t="s">
        <v>4174</v>
      </c>
      <c r="B311" s="829" t="s">
        <v>4175</v>
      </c>
      <c r="C311" s="827">
        <v>7</v>
      </c>
      <c r="D311" s="828">
        <v>43255</v>
      </c>
      <c r="E311" s="823"/>
      <c r="F311" s="821" t="s">
        <v>1849</v>
      </c>
      <c r="G311" s="824"/>
      <c r="H311" s="819"/>
      <c r="I311" s="826" t="s">
        <v>1857</v>
      </c>
    </row>
    <row r="312" spans="1:12" x14ac:dyDescent="0.2">
      <c r="A312" s="817" t="s">
        <v>804</v>
      </c>
      <c r="B312" s="59" t="s">
        <v>805</v>
      </c>
      <c r="C312" s="827">
        <v>18</v>
      </c>
      <c r="D312" s="828">
        <v>43255</v>
      </c>
      <c r="E312" s="823" t="s">
        <v>1849</v>
      </c>
      <c r="F312" s="821"/>
      <c r="G312" s="824"/>
      <c r="H312" s="819"/>
      <c r="I312" s="826"/>
      <c r="K312" s="815"/>
      <c r="L312" s="815"/>
    </row>
    <row r="313" spans="1:12" x14ac:dyDescent="0.2">
      <c r="A313" s="807" t="s">
        <v>4176</v>
      </c>
      <c r="B313" s="820" t="s">
        <v>4177</v>
      </c>
      <c r="C313" s="827">
        <v>5</v>
      </c>
      <c r="D313" s="828">
        <v>43255</v>
      </c>
      <c r="E313" s="823" t="s">
        <v>1849</v>
      </c>
      <c r="F313" s="821"/>
      <c r="G313" s="824"/>
      <c r="H313" s="819"/>
      <c r="I313" s="826"/>
    </row>
    <row r="314" spans="1:12" x14ac:dyDescent="0.2">
      <c r="A314" s="826" t="s">
        <v>1180</v>
      </c>
      <c r="B314" s="816" t="s">
        <v>1181</v>
      </c>
      <c r="C314" s="827">
        <v>5</v>
      </c>
      <c r="D314" s="828">
        <v>43220</v>
      </c>
      <c r="E314" s="823"/>
      <c r="F314" s="821"/>
      <c r="G314" s="824" t="s">
        <v>1849</v>
      </c>
      <c r="H314" s="819"/>
      <c r="I314" s="826" t="s">
        <v>4065</v>
      </c>
    </row>
    <row r="315" spans="1:12" x14ac:dyDescent="0.2">
      <c r="A315" s="825" t="s">
        <v>1431</v>
      </c>
      <c r="B315" s="816" t="s">
        <v>1432</v>
      </c>
      <c r="C315" s="827">
        <v>6</v>
      </c>
      <c r="D315" s="828">
        <v>43191</v>
      </c>
      <c r="E315" s="823"/>
      <c r="F315" s="821"/>
      <c r="G315" s="824" t="s">
        <v>1849</v>
      </c>
      <c r="H315" s="819"/>
      <c r="I315" s="826" t="s">
        <v>4059</v>
      </c>
    </row>
    <row r="316" spans="1:12" x14ac:dyDescent="0.2">
      <c r="A316" s="825" t="s">
        <v>624</v>
      </c>
      <c r="B316" s="816" t="s">
        <v>625</v>
      </c>
      <c r="C316" s="827">
        <v>13</v>
      </c>
      <c r="D316" s="828">
        <v>43168</v>
      </c>
      <c r="E316" s="823" t="s">
        <v>1849</v>
      </c>
      <c r="F316" s="821"/>
      <c r="G316" s="824"/>
      <c r="H316" s="819"/>
      <c r="I316" s="826"/>
    </row>
    <row r="317" spans="1:12" x14ac:dyDescent="0.2">
      <c r="A317" s="825" t="s">
        <v>1627</v>
      </c>
      <c r="B317" s="816" t="s">
        <v>1628</v>
      </c>
      <c r="C317" s="827">
        <v>7</v>
      </c>
      <c r="D317" s="828">
        <v>43165</v>
      </c>
      <c r="E317" s="823"/>
      <c r="F317" s="821"/>
      <c r="G317" s="824" t="s">
        <v>1849</v>
      </c>
      <c r="H317" s="819"/>
      <c r="I317" s="816" t="s">
        <v>4040</v>
      </c>
      <c r="K317" s="815"/>
      <c r="L317" s="815"/>
    </row>
    <row r="318" spans="1:12" x14ac:dyDescent="0.2">
      <c r="A318" s="82" t="s">
        <v>1423</v>
      </c>
      <c r="B318" s="822" t="s">
        <v>1424</v>
      </c>
      <c r="C318" s="138">
        <v>7</v>
      </c>
      <c r="D318" s="139">
        <v>43162</v>
      </c>
      <c r="E318" s="47" t="s">
        <v>1849</v>
      </c>
      <c r="F318" s="46"/>
      <c r="G318" s="49"/>
      <c r="H318" s="43"/>
      <c r="I318" s="822" t="s">
        <v>4039</v>
      </c>
      <c r="K318" s="815"/>
      <c r="L318" s="815"/>
    </row>
    <row r="319" spans="1:12" x14ac:dyDescent="0.2">
      <c r="A319" s="29" t="s">
        <v>678</v>
      </c>
      <c r="B319" s="817" t="s">
        <v>679</v>
      </c>
      <c r="C319" s="133">
        <v>15</v>
      </c>
      <c r="D319" s="134">
        <v>43102</v>
      </c>
      <c r="E319" s="37"/>
      <c r="F319" s="21"/>
      <c r="G319" s="32" t="s">
        <v>1849</v>
      </c>
      <c r="H319" s="32"/>
      <c r="I319" s="820" t="s">
        <v>3942</v>
      </c>
    </row>
    <row r="320" spans="1:12" x14ac:dyDescent="0.2">
      <c r="A320" s="31" t="s">
        <v>164</v>
      </c>
      <c r="B320" s="816" t="s">
        <v>165</v>
      </c>
      <c r="C320" s="827">
        <v>46</v>
      </c>
      <c r="D320" s="828">
        <v>43098</v>
      </c>
      <c r="E320" s="823"/>
      <c r="F320" s="821"/>
      <c r="G320" s="824" t="s">
        <v>1849</v>
      </c>
      <c r="H320" s="824"/>
      <c r="I320" s="81" t="s">
        <v>3927</v>
      </c>
    </row>
    <row r="321" spans="1:12" x14ac:dyDescent="0.2">
      <c r="A321" s="825" t="s">
        <v>1992</v>
      </c>
      <c r="B321" s="816" t="s">
        <v>1993</v>
      </c>
      <c r="C321" s="827">
        <v>11</v>
      </c>
      <c r="D321" s="828">
        <v>43067</v>
      </c>
      <c r="E321" s="823"/>
      <c r="F321" s="821" t="s">
        <v>1849</v>
      </c>
      <c r="G321" s="824"/>
      <c r="H321" s="824"/>
      <c r="I321" s="81" t="s">
        <v>1994</v>
      </c>
    </row>
    <row r="322" spans="1:12" x14ac:dyDescent="0.2">
      <c r="A322" s="435" t="s">
        <v>2521</v>
      </c>
      <c r="B322" s="436" t="s">
        <v>2522</v>
      </c>
      <c r="C322" s="827">
        <v>6</v>
      </c>
      <c r="D322" s="828">
        <v>43060</v>
      </c>
      <c r="E322" s="823"/>
      <c r="F322" s="821" t="s">
        <v>1849</v>
      </c>
      <c r="G322" s="824"/>
      <c r="H322" s="824"/>
      <c r="I322" s="81" t="s">
        <v>3949</v>
      </c>
    </row>
    <row r="323" spans="1:12" x14ac:dyDescent="0.2">
      <c r="A323" s="983" t="s">
        <v>2311</v>
      </c>
      <c r="B323" s="822" t="s">
        <v>2312</v>
      </c>
      <c r="C323" s="138">
        <v>5</v>
      </c>
      <c r="D323" s="139">
        <v>43055</v>
      </c>
      <c r="E323" s="47"/>
      <c r="F323" s="46" t="s">
        <v>1849</v>
      </c>
      <c r="G323" s="49"/>
      <c r="H323" s="49"/>
      <c r="I323" s="820" t="s">
        <v>1857</v>
      </c>
    </row>
    <row r="324" spans="1:12" x14ac:dyDescent="0.2">
      <c r="A324" s="985" t="s">
        <v>2804</v>
      </c>
      <c r="B324" s="945" t="s">
        <v>2805</v>
      </c>
      <c r="C324" s="133">
        <v>5</v>
      </c>
      <c r="D324" s="134">
        <v>43054</v>
      </c>
      <c r="E324" s="37"/>
      <c r="F324" s="21" t="s">
        <v>1849</v>
      </c>
      <c r="G324" s="32"/>
      <c r="H324" s="38"/>
      <c r="I324" s="817" t="s">
        <v>3949</v>
      </c>
    </row>
    <row r="325" spans="1:12" x14ac:dyDescent="0.2">
      <c r="A325" s="31" t="s">
        <v>2434</v>
      </c>
      <c r="B325" s="816" t="s">
        <v>2435</v>
      </c>
      <c r="C325" s="827">
        <v>6</v>
      </c>
      <c r="D325" s="828">
        <v>43049</v>
      </c>
      <c r="E325" s="823"/>
      <c r="F325" s="821" t="s">
        <v>1849</v>
      </c>
      <c r="G325" s="824"/>
      <c r="H325" s="819"/>
      <c r="I325" s="826" t="s">
        <v>1857</v>
      </c>
    </row>
    <row r="326" spans="1:12" x14ac:dyDescent="0.2">
      <c r="A326" s="31" t="s">
        <v>2620</v>
      </c>
      <c r="B326" s="816" t="s">
        <v>2621</v>
      </c>
      <c r="C326" s="827">
        <v>7</v>
      </c>
      <c r="D326" s="828">
        <v>43049</v>
      </c>
      <c r="E326" s="823"/>
      <c r="F326" s="821" t="s">
        <v>1849</v>
      </c>
      <c r="G326" s="824"/>
      <c r="H326" s="819"/>
      <c r="I326" s="826" t="s">
        <v>1857</v>
      </c>
    </row>
    <row r="327" spans="1:12" x14ac:dyDescent="0.2">
      <c r="A327" s="825" t="s">
        <v>2359</v>
      </c>
      <c r="B327" s="816" t="s">
        <v>2360</v>
      </c>
      <c r="C327" s="827">
        <v>6</v>
      </c>
      <c r="D327" s="828">
        <v>43048</v>
      </c>
      <c r="E327" s="823"/>
      <c r="F327" s="821" t="s">
        <v>1849</v>
      </c>
      <c r="G327" s="824"/>
      <c r="H327" s="819"/>
      <c r="I327" s="826" t="s">
        <v>1857</v>
      </c>
      <c r="K327" s="815"/>
      <c r="L327" s="815"/>
    </row>
    <row r="328" spans="1:12" x14ac:dyDescent="0.2">
      <c r="A328" s="33" t="s">
        <v>2673</v>
      </c>
      <c r="B328" s="822" t="s">
        <v>2674</v>
      </c>
      <c r="C328" s="138">
        <v>6</v>
      </c>
      <c r="D328" s="139">
        <v>43042</v>
      </c>
      <c r="E328" s="47"/>
      <c r="F328" s="46" t="s">
        <v>1849</v>
      </c>
      <c r="G328" s="49"/>
      <c r="H328" s="43"/>
      <c r="I328" s="822" t="s">
        <v>1857</v>
      </c>
      <c r="K328" s="815"/>
      <c r="L328" s="815"/>
    </row>
    <row r="329" spans="1:12" x14ac:dyDescent="0.2">
      <c r="A329" s="29" t="s">
        <v>2414</v>
      </c>
      <c r="B329" s="817" t="s">
        <v>2415</v>
      </c>
      <c r="C329" s="133">
        <v>6</v>
      </c>
      <c r="D329" s="134">
        <v>43040</v>
      </c>
      <c r="E329" s="37"/>
      <c r="F329" s="21" t="s">
        <v>1849</v>
      </c>
      <c r="G329" s="32"/>
      <c r="H329" s="32"/>
      <c r="I329" s="59" t="s">
        <v>1857</v>
      </c>
      <c r="K329" s="815"/>
      <c r="L329" s="815"/>
    </row>
    <row r="330" spans="1:12" x14ac:dyDescent="0.2">
      <c r="A330" s="31" t="s">
        <v>2628</v>
      </c>
      <c r="B330" s="816" t="s">
        <v>2629</v>
      </c>
      <c r="C330" s="827">
        <v>6</v>
      </c>
      <c r="D330" s="828">
        <v>43039</v>
      </c>
      <c r="E330" s="823"/>
      <c r="F330" s="821"/>
      <c r="G330" s="824" t="s">
        <v>1849</v>
      </c>
      <c r="H330" s="824"/>
      <c r="I330" s="826" t="s">
        <v>2630</v>
      </c>
    </row>
    <row r="331" spans="1:12" x14ac:dyDescent="0.2">
      <c r="A331" s="918" t="s">
        <v>1916</v>
      </c>
      <c r="B331" s="135" t="s">
        <v>1914</v>
      </c>
      <c r="C331" s="827">
        <v>7</v>
      </c>
      <c r="D331" s="828">
        <v>43038</v>
      </c>
      <c r="E331" s="823"/>
      <c r="F331" s="821"/>
      <c r="G331" s="824"/>
      <c r="H331" s="824" t="s">
        <v>1849</v>
      </c>
      <c r="I331" s="826"/>
      <c r="K331" s="815"/>
      <c r="L331" s="815"/>
    </row>
    <row r="332" spans="1:12" x14ac:dyDescent="0.2">
      <c r="A332" s="31" t="s">
        <v>2606</v>
      </c>
      <c r="B332" s="816" t="s">
        <v>2607</v>
      </c>
      <c r="C332" s="827">
        <v>5</v>
      </c>
      <c r="D332" s="828">
        <v>43035</v>
      </c>
      <c r="E332" s="823"/>
      <c r="F332" s="821" t="s">
        <v>1849</v>
      </c>
      <c r="G332" s="824"/>
      <c r="H332" s="824"/>
      <c r="I332" s="826" t="s">
        <v>1857</v>
      </c>
      <c r="K332" s="815"/>
      <c r="L332" s="815"/>
    </row>
    <row r="333" spans="1:12" x14ac:dyDescent="0.2">
      <c r="A333" s="33" t="s">
        <v>1855</v>
      </c>
      <c r="B333" s="822" t="s">
        <v>1856</v>
      </c>
      <c r="C333" s="138">
        <v>6</v>
      </c>
      <c r="D333" s="139">
        <v>43034</v>
      </c>
      <c r="E333" s="47"/>
      <c r="F333" s="46" t="s">
        <v>1849</v>
      </c>
      <c r="G333" s="49"/>
      <c r="H333" s="49"/>
      <c r="I333" s="96" t="s">
        <v>1857</v>
      </c>
    </row>
    <row r="334" spans="1:12" x14ac:dyDescent="0.2">
      <c r="A334" s="54" t="s">
        <v>2471</v>
      </c>
      <c r="B334" s="817" t="s">
        <v>2472</v>
      </c>
      <c r="C334" s="133">
        <v>6</v>
      </c>
      <c r="D334" s="134">
        <v>43034</v>
      </c>
      <c r="E334" s="37"/>
      <c r="F334" s="21" t="s">
        <v>1849</v>
      </c>
      <c r="G334" s="32"/>
      <c r="H334" s="32"/>
      <c r="I334" s="18" t="s">
        <v>1857</v>
      </c>
      <c r="K334" s="815"/>
      <c r="L334" s="815"/>
    </row>
    <row r="335" spans="1:12" x14ac:dyDescent="0.2">
      <c r="A335" s="435" t="s">
        <v>2225</v>
      </c>
      <c r="B335" s="436" t="s">
        <v>2226</v>
      </c>
      <c r="C335" s="827">
        <v>6</v>
      </c>
      <c r="D335" s="828">
        <v>43028</v>
      </c>
      <c r="E335" s="823"/>
      <c r="F335" s="821" t="s">
        <v>1849</v>
      </c>
      <c r="G335" s="824"/>
      <c r="H335" s="824"/>
      <c r="I335" s="81" t="s">
        <v>3949</v>
      </c>
    </row>
    <row r="336" spans="1:12" x14ac:dyDescent="0.2">
      <c r="A336" s="825" t="s">
        <v>2227</v>
      </c>
      <c r="B336" s="816" t="s">
        <v>2228</v>
      </c>
      <c r="C336" s="827">
        <v>6</v>
      </c>
      <c r="D336" s="828">
        <v>43028</v>
      </c>
      <c r="E336" s="823"/>
      <c r="F336" s="821" t="s">
        <v>1849</v>
      </c>
      <c r="G336" s="824"/>
      <c r="H336" s="824"/>
      <c r="I336" s="81" t="s">
        <v>1857</v>
      </c>
    </row>
    <row r="337" spans="1:12" x14ac:dyDescent="0.2">
      <c r="A337" s="31" t="s">
        <v>2309</v>
      </c>
      <c r="B337" s="816" t="s">
        <v>2310</v>
      </c>
      <c r="C337" s="827">
        <v>6</v>
      </c>
      <c r="D337" s="828">
        <v>43027</v>
      </c>
      <c r="E337" s="823"/>
      <c r="F337" s="821" t="s">
        <v>1849</v>
      </c>
      <c r="G337" s="824"/>
      <c r="H337" s="824"/>
      <c r="I337" s="81" t="s">
        <v>1857</v>
      </c>
    </row>
    <row r="338" spans="1:12" x14ac:dyDescent="0.2">
      <c r="A338" s="33" t="s">
        <v>1988</v>
      </c>
      <c r="B338" s="822" t="s">
        <v>1989</v>
      </c>
      <c r="C338" s="138">
        <v>5</v>
      </c>
      <c r="D338" s="139">
        <v>43026</v>
      </c>
      <c r="E338" s="47"/>
      <c r="F338" s="46" t="s">
        <v>1849</v>
      </c>
      <c r="G338" s="49"/>
      <c r="H338" s="49"/>
      <c r="I338" s="818" t="s">
        <v>1857</v>
      </c>
      <c r="K338" s="815"/>
      <c r="L338" s="815"/>
    </row>
    <row r="339" spans="1:12" x14ac:dyDescent="0.2">
      <c r="A339" s="29" t="s">
        <v>2841</v>
      </c>
      <c r="B339" s="817" t="s">
        <v>2842</v>
      </c>
      <c r="C339" s="133">
        <v>6</v>
      </c>
      <c r="D339" s="134">
        <v>43026</v>
      </c>
      <c r="E339" s="37"/>
      <c r="F339" s="21" t="s">
        <v>1849</v>
      </c>
      <c r="G339" s="32"/>
      <c r="H339" s="32"/>
      <c r="I339" s="18" t="s">
        <v>1857</v>
      </c>
    </row>
    <row r="340" spans="1:12" x14ac:dyDescent="0.2">
      <c r="A340" s="442" t="s">
        <v>2301</v>
      </c>
      <c r="B340" s="434" t="s">
        <v>2302</v>
      </c>
      <c r="C340" s="827">
        <v>14</v>
      </c>
      <c r="D340" s="828">
        <v>43020</v>
      </c>
      <c r="E340" s="823" t="s">
        <v>1849</v>
      </c>
      <c r="F340" s="821"/>
      <c r="G340" s="824"/>
      <c r="H340" s="824"/>
      <c r="I340" s="820" t="s">
        <v>3944</v>
      </c>
    </row>
    <row r="341" spans="1:12" x14ac:dyDescent="0.2">
      <c r="A341" s="31" t="s">
        <v>1982</v>
      </c>
      <c r="B341" s="816" t="s">
        <v>1983</v>
      </c>
      <c r="C341" s="827">
        <v>6</v>
      </c>
      <c r="D341" s="828">
        <v>43010</v>
      </c>
      <c r="E341" s="823" t="s">
        <v>1849</v>
      </c>
      <c r="F341" s="821"/>
      <c r="G341" s="824"/>
      <c r="H341" s="824"/>
      <c r="I341" s="81" t="s">
        <v>1984</v>
      </c>
    </row>
    <row r="342" spans="1:12" x14ac:dyDescent="0.2">
      <c r="A342" s="31" t="s">
        <v>2948</v>
      </c>
      <c r="B342" s="816" t="s">
        <v>2949</v>
      </c>
      <c r="C342" s="827">
        <v>6</v>
      </c>
      <c r="D342" s="828">
        <v>43010</v>
      </c>
      <c r="E342" s="823"/>
      <c r="F342" s="821" t="s">
        <v>1849</v>
      </c>
      <c r="G342" s="824"/>
      <c r="H342" s="824"/>
      <c r="I342" s="81" t="s">
        <v>2950</v>
      </c>
    </row>
    <row r="343" spans="1:12" x14ac:dyDescent="0.2">
      <c r="A343" s="33" t="s">
        <v>2883</v>
      </c>
      <c r="B343" s="822" t="s">
        <v>2884</v>
      </c>
      <c r="C343" s="138">
        <v>7</v>
      </c>
      <c r="D343" s="139">
        <v>43007</v>
      </c>
      <c r="E343" s="47"/>
      <c r="F343" s="46" t="s">
        <v>1849</v>
      </c>
      <c r="G343" s="49"/>
      <c r="H343" s="49"/>
      <c r="I343" s="818" t="s">
        <v>2885</v>
      </c>
    </row>
    <row r="344" spans="1:12" x14ac:dyDescent="0.2">
      <c r="A344" s="54" t="s">
        <v>2664</v>
      </c>
      <c r="B344" s="817" t="s">
        <v>2665</v>
      </c>
      <c r="C344" s="133">
        <v>5</v>
      </c>
      <c r="D344" s="134">
        <v>43005</v>
      </c>
      <c r="E344" s="37"/>
      <c r="F344" s="21" t="s">
        <v>1849</v>
      </c>
      <c r="G344" s="32"/>
      <c r="H344" s="32"/>
      <c r="I344" s="55" t="s">
        <v>1857</v>
      </c>
    </row>
    <row r="345" spans="1:12" x14ac:dyDescent="0.2">
      <c r="A345" s="825" t="s">
        <v>2164</v>
      </c>
      <c r="B345" s="816" t="s">
        <v>2165</v>
      </c>
      <c r="C345" s="827">
        <v>12</v>
      </c>
      <c r="D345" s="828">
        <v>42998</v>
      </c>
      <c r="E345" s="823"/>
      <c r="F345" s="821"/>
      <c r="G345" s="824" t="s">
        <v>1849</v>
      </c>
      <c r="H345" s="824"/>
      <c r="I345" s="81" t="s">
        <v>2166</v>
      </c>
    </row>
    <row r="346" spans="1:12" x14ac:dyDescent="0.2">
      <c r="A346" s="31" t="s">
        <v>2059</v>
      </c>
      <c r="B346" s="816" t="s">
        <v>2060</v>
      </c>
      <c r="C346" s="827">
        <v>7</v>
      </c>
      <c r="D346" s="828">
        <v>42996</v>
      </c>
      <c r="E346" s="823"/>
      <c r="F346" s="821" t="s">
        <v>1849</v>
      </c>
      <c r="G346" s="824"/>
      <c r="H346" s="824"/>
      <c r="I346" s="81" t="s">
        <v>1857</v>
      </c>
    </row>
    <row r="347" spans="1:12" x14ac:dyDescent="0.2">
      <c r="A347" s="825" t="s">
        <v>2174</v>
      </c>
      <c r="B347" s="816" t="s">
        <v>2175</v>
      </c>
      <c r="C347" s="827">
        <v>5</v>
      </c>
      <c r="D347" s="828">
        <v>42996</v>
      </c>
      <c r="E347" s="823"/>
      <c r="F347" s="821" t="s">
        <v>1849</v>
      </c>
      <c r="G347" s="824"/>
      <c r="H347" s="824"/>
      <c r="I347" s="820" t="s">
        <v>1857</v>
      </c>
    </row>
    <row r="348" spans="1:12" x14ac:dyDescent="0.2">
      <c r="A348" s="82" t="s">
        <v>1939</v>
      </c>
      <c r="B348" s="822" t="s">
        <v>1940</v>
      </c>
      <c r="C348" s="138">
        <v>19</v>
      </c>
      <c r="D348" s="139">
        <v>42993</v>
      </c>
      <c r="E348" s="47" t="s">
        <v>1849</v>
      </c>
      <c r="F348" s="46"/>
      <c r="G348" s="49"/>
      <c r="H348" s="49"/>
      <c r="I348" s="818"/>
    </row>
    <row r="349" spans="1:12" x14ac:dyDescent="0.2">
      <c r="A349" s="29" t="s">
        <v>2442</v>
      </c>
      <c r="B349" s="817" t="s">
        <v>2443</v>
      </c>
      <c r="C349" s="133">
        <v>7</v>
      </c>
      <c r="D349" s="134">
        <v>42993</v>
      </c>
      <c r="E349" s="37"/>
      <c r="F349" s="21" t="s">
        <v>1849</v>
      </c>
      <c r="G349" s="32"/>
      <c r="H349" s="32"/>
      <c r="I349" s="994" t="s">
        <v>4062</v>
      </c>
    </row>
    <row r="350" spans="1:12" x14ac:dyDescent="0.2">
      <c r="A350" s="31" t="s">
        <v>2708</v>
      </c>
      <c r="B350" s="816" t="s">
        <v>2709</v>
      </c>
      <c r="C350" s="827">
        <v>7</v>
      </c>
      <c r="D350" s="828">
        <v>42993</v>
      </c>
      <c r="E350" s="823"/>
      <c r="F350" s="821" t="s">
        <v>1849</v>
      </c>
      <c r="G350" s="824"/>
      <c r="H350" s="824"/>
      <c r="I350" s="820" t="s">
        <v>1857</v>
      </c>
      <c r="K350" s="815"/>
      <c r="L350" s="815"/>
    </row>
    <row r="351" spans="1:12" x14ac:dyDescent="0.2">
      <c r="A351" s="825" t="s">
        <v>2190</v>
      </c>
      <c r="B351" s="816" t="s">
        <v>2191</v>
      </c>
      <c r="C351" s="827">
        <v>8</v>
      </c>
      <c r="D351" s="828">
        <v>42992</v>
      </c>
      <c r="E351" s="823"/>
      <c r="F351" s="821"/>
      <c r="G351" s="824" t="s">
        <v>1849</v>
      </c>
      <c r="H351" s="824"/>
      <c r="I351" s="81" t="s">
        <v>2192</v>
      </c>
    </row>
    <row r="352" spans="1:12" x14ac:dyDescent="0.2">
      <c r="A352" s="825" t="s">
        <v>2725</v>
      </c>
      <c r="B352" s="816" t="s">
        <v>2726</v>
      </c>
      <c r="C352" s="827">
        <v>6</v>
      </c>
      <c r="D352" s="828">
        <v>42983</v>
      </c>
      <c r="E352" s="823"/>
      <c r="F352" s="821" t="s">
        <v>1849</v>
      </c>
      <c r="G352" s="824"/>
      <c r="H352" s="824"/>
      <c r="I352" s="820" t="s">
        <v>1857</v>
      </c>
    </row>
    <row r="353" spans="1:12" x14ac:dyDescent="0.2">
      <c r="A353" s="973" t="s">
        <v>2774</v>
      </c>
      <c r="B353" s="137" t="s">
        <v>2775</v>
      </c>
      <c r="C353" s="138">
        <v>11</v>
      </c>
      <c r="D353" s="139">
        <v>42983</v>
      </c>
      <c r="E353" s="47"/>
      <c r="F353" s="46"/>
      <c r="G353" s="49"/>
      <c r="H353" s="49" t="s">
        <v>1849</v>
      </c>
      <c r="I353" s="818"/>
      <c r="K353" s="815"/>
      <c r="L353" s="815"/>
    </row>
    <row r="354" spans="1:12" x14ac:dyDescent="0.2">
      <c r="A354" s="29" t="s">
        <v>1875</v>
      </c>
      <c r="B354" s="817" t="s">
        <v>1876</v>
      </c>
      <c r="C354" s="133">
        <v>6</v>
      </c>
      <c r="D354" s="134">
        <v>42978</v>
      </c>
      <c r="E354" s="37"/>
      <c r="F354" s="21" t="s">
        <v>1849</v>
      </c>
      <c r="G354" s="32"/>
      <c r="H354" s="32"/>
      <c r="I354" s="18" t="s">
        <v>1857</v>
      </c>
      <c r="K354" s="831"/>
      <c r="L354" s="831"/>
    </row>
    <row r="355" spans="1:12" x14ac:dyDescent="0.2">
      <c r="A355" s="31" t="s">
        <v>2179</v>
      </c>
      <c r="B355" s="816" t="s">
        <v>2180</v>
      </c>
      <c r="C355" s="827">
        <v>5</v>
      </c>
      <c r="D355" s="828">
        <v>42978</v>
      </c>
      <c r="E355" s="823"/>
      <c r="F355" s="821"/>
      <c r="G355" s="824" t="s">
        <v>1849</v>
      </c>
      <c r="H355" s="824"/>
      <c r="I355" s="820" t="s">
        <v>2181</v>
      </c>
      <c r="K355" s="815"/>
      <c r="L355" s="815"/>
    </row>
    <row r="356" spans="1:12" x14ac:dyDescent="0.2">
      <c r="A356" s="31" t="s">
        <v>2974</v>
      </c>
      <c r="B356" s="816" t="s">
        <v>2975</v>
      </c>
      <c r="C356" s="827">
        <v>7</v>
      </c>
      <c r="D356" s="828">
        <v>42975</v>
      </c>
      <c r="E356" s="823"/>
      <c r="F356" s="821"/>
      <c r="G356" s="824" t="s">
        <v>1849</v>
      </c>
      <c r="H356" s="824"/>
      <c r="I356" s="81" t="s">
        <v>2976</v>
      </c>
    </row>
    <row r="357" spans="1:12" x14ac:dyDescent="0.2">
      <c r="A357" s="975" t="s">
        <v>2289</v>
      </c>
      <c r="B357" s="436" t="s">
        <v>2290</v>
      </c>
      <c r="C357" s="827">
        <v>12</v>
      </c>
      <c r="D357" s="828">
        <v>42957</v>
      </c>
      <c r="E357" s="823"/>
      <c r="F357" s="821" t="s">
        <v>1849</v>
      </c>
      <c r="G357" s="824"/>
      <c r="H357" s="824"/>
      <c r="I357" s="81" t="s">
        <v>3949</v>
      </c>
    </row>
    <row r="358" spans="1:12" x14ac:dyDescent="0.2">
      <c r="A358" s="82" t="s">
        <v>2515</v>
      </c>
      <c r="B358" s="822" t="s">
        <v>2516</v>
      </c>
      <c r="C358" s="138">
        <v>16</v>
      </c>
      <c r="D358" s="139">
        <v>42957</v>
      </c>
      <c r="E358" s="47"/>
      <c r="F358" s="46" t="s">
        <v>1849</v>
      </c>
      <c r="G358" s="49"/>
      <c r="H358" s="49"/>
      <c r="I358" s="818" t="s">
        <v>2517</v>
      </c>
    </row>
    <row r="359" spans="1:12" x14ac:dyDescent="0.2">
      <c r="A359" s="984" t="s">
        <v>2392</v>
      </c>
      <c r="B359" s="163" t="s">
        <v>2393</v>
      </c>
      <c r="C359" s="133">
        <v>7</v>
      </c>
      <c r="D359" s="134">
        <v>42956</v>
      </c>
      <c r="E359" s="37"/>
      <c r="F359" s="21"/>
      <c r="G359" s="32"/>
      <c r="H359" s="32" t="s">
        <v>1849</v>
      </c>
      <c r="I359" s="817"/>
    </row>
    <row r="360" spans="1:12" x14ac:dyDescent="0.2">
      <c r="A360" s="31" t="s">
        <v>2450</v>
      </c>
      <c r="B360" s="816" t="s">
        <v>2451</v>
      </c>
      <c r="C360" s="827">
        <v>6</v>
      </c>
      <c r="D360" s="828">
        <v>42955</v>
      </c>
      <c r="E360" s="823"/>
      <c r="F360" s="821" t="s">
        <v>1849</v>
      </c>
      <c r="G360" s="824"/>
      <c r="H360" s="824"/>
      <c r="I360" s="816" t="s">
        <v>1857</v>
      </c>
    </row>
    <row r="361" spans="1:12" x14ac:dyDescent="0.2">
      <c r="A361" s="142" t="s">
        <v>2678</v>
      </c>
      <c r="B361" s="69" t="s">
        <v>2679</v>
      </c>
      <c r="C361" s="827">
        <v>6</v>
      </c>
      <c r="D361" s="828">
        <v>42955</v>
      </c>
      <c r="E361" s="823"/>
      <c r="F361" s="821" t="s">
        <v>1849</v>
      </c>
      <c r="G361" s="824"/>
      <c r="H361" s="824"/>
      <c r="I361" s="816" t="s">
        <v>2680</v>
      </c>
    </row>
    <row r="362" spans="1:12" x14ac:dyDescent="0.2">
      <c r="A362" s="31" t="s">
        <v>2527</v>
      </c>
      <c r="B362" s="816" t="s">
        <v>2526</v>
      </c>
      <c r="C362" s="827">
        <v>7</v>
      </c>
      <c r="D362" s="828">
        <v>42954</v>
      </c>
      <c r="E362" s="823"/>
      <c r="F362" s="821" t="s">
        <v>1849</v>
      </c>
      <c r="G362" s="824"/>
      <c r="H362" s="824"/>
      <c r="I362" s="816" t="s">
        <v>1857</v>
      </c>
    </row>
    <row r="363" spans="1:12" x14ac:dyDescent="0.2">
      <c r="A363" s="33" t="s">
        <v>2271</v>
      </c>
      <c r="B363" s="822" t="s">
        <v>2272</v>
      </c>
      <c r="C363" s="138">
        <v>6</v>
      </c>
      <c r="D363" s="139">
        <v>42951</v>
      </c>
      <c r="E363" s="47"/>
      <c r="F363" s="46" t="s">
        <v>1849</v>
      </c>
      <c r="G363" s="49"/>
      <c r="H363" s="49"/>
      <c r="I363" s="822" t="s">
        <v>1857</v>
      </c>
      <c r="K363" s="815"/>
      <c r="L363" s="815"/>
    </row>
    <row r="364" spans="1:12" x14ac:dyDescent="0.2">
      <c r="A364" s="976" t="s">
        <v>2291</v>
      </c>
      <c r="B364" s="945" t="s">
        <v>2292</v>
      </c>
      <c r="C364" s="133">
        <v>7</v>
      </c>
      <c r="D364" s="134">
        <v>42951</v>
      </c>
      <c r="E364" s="37"/>
      <c r="F364" s="21" t="s">
        <v>1849</v>
      </c>
      <c r="G364" s="32"/>
      <c r="H364" s="32"/>
      <c r="I364" s="18" t="s">
        <v>3949</v>
      </c>
    </row>
    <row r="365" spans="1:12" x14ac:dyDescent="0.2">
      <c r="A365" s="31" t="s">
        <v>2753</v>
      </c>
      <c r="B365" s="816" t="s">
        <v>2754</v>
      </c>
      <c r="C365" s="827">
        <v>6</v>
      </c>
      <c r="D365" s="828">
        <v>42951</v>
      </c>
      <c r="E365" s="823"/>
      <c r="F365" s="821" t="s">
        <v>1849</v>
      </c>
      <c r="G365" s="824"/>
      <c r="H365" s="824"/>
      <c r="I365" s="820" t="s">
        <v>1857</v>
      </c>
    </row>
    <row r="366" spans="1:12" x14ac:dyDescent="0.2">
      <c r="A366" s="825" t="s">
        <v>2759</v>
      </c>
      <c r="B366" s="816" t="s">
        <v>2760</v>
      </c>
      <c r="C366" s="827">
        <v>6</v>
      </c>
      <c r="D366" s="828">
        <v>42951</v>
      </c>
      <c r="E366" s="823"/>
      <c r="F366" s="821" t="s">
        <v>1849</v>
      </c>
      <c r="G366" s="824"/>
      <c r="H366" s="824"/>
      <c r="I366" s="820" t="s">
        <v>1857</v>
      </c>
    </row>
    <row r="367" spans="1:12" x14ac:dyDescent="0.2">
      <c r="A367" s="825" t="s">
        <v>2967</v>
      </c>
      <c r="B367" s="816" t="s">
        <v>2968</v>
      </c>
      <c r="C367" s="827">
        <v>5</v>
      </c>
      <c r="D367" s="828">
        <v>42950</v>
      </c>
      <c r="E367" s="823"/>
      <c r="F367" s="821" t="s">
        <v>1849</v>
      </c>
      <c r="G367" s="824"/>
      <c r="H367" s="824"/>
      <c r="I367" s="820" t="s">
        <v>1857</v>
      </c>
    </row>
    <row r="368" spans="1:12" x14ac:dyDescent="0.2">
      <c r="A368" s="33" t="s">
        <v>2894</v>
      </c>
      <c r="B368" s="822" t="s">
        <v>2895</v>
      </c>
      <c r="C368" s="138">
        <v>6</v>
      </c>
      <c r="D368" s="139">
        <v>42949</v>
      </c>
      <c r="E368" s="47"/>
      <c r="F368" s="46" t="s">
        <v>1849</v>
      </c>
      <c r="G368" s="49"/>
      <c r="H368" s="49"/>
      <c r="I368" s="818" t="s">
        <v>1857</v>
      </c>
    </row>
    <row r="369" spans="1:12" x14ac:dyDescent="0.2">
      <c r="A369" s="54" t="s">
        <v>2719</v>
      </c>
      <c r="B369" s="817" t="s">
        <v>2720</v>
      </c>
      <c r="C369" s="133">
        <v>13</v>
      </c>
      <c r="D369" s="134">
        <v>42948</v>
      </c>
      <c r="E369" s="37"/>
      <c r="F369" s="21"/>
      <c r="G369" s="32" t="s">
        <v>1849</v>
      </c>
      <c r="H369" s="32"/>
      <c r="I369" s="817" t="s">
        <v>2721</v>
      </c>
      <c r="K369" s="815"/>
      <c r="L369" s="815"/>
    </row>
    <row r="370" spans="1:12" x14ac:dyDescent="0.2">
      <c r="A370" s="825" t="s">
        <v>1887</v>
      </c>
      <c r="B370" s="816" t="s">
        <v>1888</v>
      </c>
      <c r="C370" s="827">
        <v>11</v>
      </c>
      <c r="D370" s="828">
        <v>42916</v>
      </c>
      <c r="E370" s="823"/>
      <c r="F370" s="821"/>
      <c r="G370" s="824" t="s">
        <v>1849</v>
      </c>
      <c r="H370" s="824"/>
      <c r="I370" s="826" t="s">
        <v>1889</v>
      </c>
    </row>
    <row r="371" spans="1:12" x14ac:dyDescent="0.2">
      <c r="A371" s="825" t="s">
        <v>1868</v>
      </c>
      <c r="B371" s="816" t="s">
        <v>1869</v>
      </c>
      <c r="C371" s="827">
        <v>5</v>
      </c>
      <c r="D371" s="828">
        <v>42909</v>
      </c>
      <c r="E371" s="823"/>
      <c r="F371" s="821"/>
      <c r="G371" s="824" t="s">
        <v>1870</v>
      </c>
      <c r="H371" s="824"/>
      <c r="I371" s="826" t="s">
        <v>1871</v>
      </c>
    </row>
    <row r="372" spans="1:12" x14ac:dyDescent="0.2">
      <c r="A372" s="825" t="s">
        <v>2782</v>
      </c>
      <c r="B372" s="816" t="s">
        <v>2783</v>
      </c>
      <c r="C372" s="827">
        <v>18</v>
      </c>
      <c r="D372" s="828">
        <v>42902</v>
      </c>
      <c r="E372" s="823"/>
      <c r="F372" s="821"/>
      <c r="G372" s="824" t="s">
        <v>1849</v>
      </c>
      <c r="H372" s="824"/>
      <c r="I372" s="826" t="s">
        <v>2784</v>
      </c>
    </row>
    <row r="373" spans="1:12" x14ac:dyDescent="0.2">
      <c r="A373" s="82" t="s">
        <v>2486</v>
      </c>
      <c r="B373" s="822" t="s">
        <v>2487</v>
      </c>
      <c r="C373" s="138">
        <v>8</v>
      </c>
      <c r="D373" s="139">
        <v>42900</v>
      </c>
      <c r="E373" s="47"/>
      <c r="F373" s="46"/>
      <c r="G373" s="49" t="s">
        <v>1849</v>
      </c>
      <c r="H373" s="49"/>
      <c r="I373" s="96" t="s">
        <v>2488</v>
      </c>
    </row>
    <row r="374" spans="1:12" x14ac:dyDescent="0.2">
      <c r="A374" s="54" t="s">
        <v>2400</v>
      </c>
      <c r="B374" s="817" t="s">
        <v>2401</v>
      </c>
      <c r="C374" s="133">
        <v>6</v>
      </c>
      <c r="D374" s="134">
        <v>42887</v>
      </c>
      <c r="E374" s="37"/>
      <c r="F374" s="21"/>
      <c r="G374" s="32" t="s">
        <v>1849</v>
      </c>
      <c r="H374" s="21"/>
      <c r="I374" s="55" t="s">
        <v>2402</v>
      </c>
    </row>
    <row r="375" spans="1:12" x14ac:dyDescent="0.2">
      <c r="A375" s="825" t="s">
        <v>2932</v>
      </c>
      <c r="B375" s="816" t="s">
        <v>2933</v>
      </c>
      <c r="C375" s="827">
        <v>39</v>
      </c>
      <c r="D375" s="828">
        <v>42886</v>
      </c>
      <c r="E375" s="823"/>
      <c r="F375" s="821"/>
      <c r="G375" s="824" t="s">
        <v>1849</v>
      </c>
      <c r="H375" s="821"/>
      <c r="I375" s="81" t="s">
        <v>2934</v>
      </c>
    </row>
    <row r="376" spans="1:12" x14ac:dyDescent="0.2">
      <c r="A376" s="825" t="s">
        <v>2969</v>
      </c>
      <c r="B376" s="816" t="s">
        <v>2970</v>
      </c>
      <c r="C376" s="827">
        <v>5</v>
      </c>
      <c r="D376" s="828">
        <v>42886</v>
      </c>
      <c r="E376" s="823"/>
      <c r="F376" s="821"/>
      <c r="G376" s="824" t="s">
        <v>1849</v>
      </c>
      <c r="H376" s="821"/>
      <c r="I376" s="81" t="s">
        <v>2971</v>
      </c>
    </row>
    <row r="377" spans="1:12" x14ac:dyDescent="0.2">
      <c r="A377" s="148" t="s">
        <v>2791</v>
      </c>
      <c r="B377" s="816" t="s">
        <v>2792</v>
      </c>
      <c r="C377" s="64">
        <v>7</v>
      </c>
      <c r="D377" s="149">
        <v>42873</v>
      </c>
      <c r="E377" s="821" t="s">
        <v>1849</v>
      </c>
      <c r="F377" s="821"/>
      <c r="G377" s="821"/>
      <c r="H377" s="821"/>
      <c r="I377" s="816"/>
    </row>
    <row r="378" spans="1:12" x14ac:dyDescent="0.2">
      <c r="A378" s="82" t="s">
        <v>2101</v>
      </c>
      <c r="B378" s="822" t="s">
        <v>2102</v>
      </c>
      <c r="C378" s="138">
        <v>6</v>
      </c>
      <c r="D378" s="139">
        <v>42856</v>
      </c>
      <c r="E378" s="47"/>
      <c r="F378" s="46"/>
      <c r="G378" s="49" t="s">
        <v>1849</v>
      </c>
      <c r="H378" s="46"/>
      <c r="I378" s="85" t="s">
        <v>2103</v>
      </c>
    </row>
    <row r="379" spans="1:12" x14ac:dyDescent="0.2">
      <c r="A379" s="54" t="s">
        <v>2212</v>
      </c>
      <c r="B379" s="817" t="s">
        <v>2213</v>
      </c>
      <c r="C379" s="133">
        <v>10</v>
      </c>
      <c r="D379" s="134">
        <v>42853</v>
      </c>
      <c r="E379" s="37" t="s">
        <v>1849</v>
      </c>
      <c r="F379" s="21"/>
      <c r="G379" s="32"/>
      <c r="H379" s="32"/>
      <c r="I379" s="18"/>
    </row>
    <row r="380" spans="1:12" x14ac:dyDescent="0.2">
      <c r="A380" s="825" t="s">
        <v>2033</v>
      </c>
      <c r="B380" s="816" t="s">
        <v>2034</v>
      </c>
      <c r="C380" s="827">
        <v>8</v>
      </c>
      <c r="D380" s="828">
        <v>42849</v>
      </c>
      <c r="E380" s="823"/>
      <c r="F380" s="821"/>
      <c r="G380" s="824" t="s">
        <v>1849</v>
      </c>
      <c r="H380" s="824"/>
      <c r="I380" s="81" t="s">
        <v>2035</v>
      </c>
    </row>
    <row r="381" spans="1:12" x14ac:dyDescent="0.2">
      <c r="A381" s="825" t="s">
        <v>2761</v>
      </c>
      <c r="B381" s="816" t="s">
        <v>2762</v>
      </c>
      <c r="C381" s="827">
        <v>6</v>
      </c>
      <c r="D381" s="828">
        <v>42836</v>
      </c>
      <c r="E381" s="823" t="s">
        <v>1849</v>
      </c>
      <c r="F381" s="821"/>
      <c r="G381" s="824"/>
      <c r="H381" s="824"/>
      <c r="I381" s="820"/>
    </row>
    <row r="382" spans="1:12" x14ac:dyDescent="0.2">
      <c r="A382" s="825" t="s">
        <v>2040</v>
      </c>
      <c r="B382" s="816" t="s">
        <v>2041</v>
      </c>
      <c r="C382" s="827">
        <v>6</v>
      </c>
      <c r="D382" s="828">
        <v>42832</v>
      </c>
      <c r="E382" s="823"/>
      <c r="F382" s="821"/>
      <c r="G382" s="824" t="s">
        <v>1849</v>
      </c>
      <c r="H382" s="824"/>
      <c r="I382" s="81" t="s">
        <v>2042</v>
      </c>
      <c r="K382" s="815"/>
      <c r="L382" s="815"/>
    </row>
    <row r="383" spans="1:12" x14ac:dyDescent="0.2">
      <c r="A383" s="82" t="s">
        <v>2283</v>
      </c>
      <c r="B383" s="822" t="s">
        <v>2284</v>
      </c>
      <c r="C383" s="138">
        <v>11</v>
      </c>
      <c r="D383" s="139">
        <v>42828</v>
      </c>
      <c r="E383" s="47"/>
      <c r="F383" s="46"/>
      <c r="G383" s="49" t="s">
        <v>1849</v>
      </c>
      <c r="H383" s="49"/>
      <c r="I383" s="81" t="s">
        <v>2285</v>
      </c>
      <c r="K383" s="815"/>
      <c r="L383" s="815"/>
    </row>
    <row r="384" spans="1:12" x14ac:dyDescent="0.2">
      <c r="A384" s="54" t="s">
        <v>2214</v>
      </c>
      <c r="B384" s="817" t="s">
        <v>2215</v>
      </c>
      <c r="C384" s="133">
        <v>6</v>
      </c>
      <c r="D384" s="134">
        <v>42822</v>
      </c>
      <c r="E384" s="37"/>
      <c r="F384" s="21"/>
      <c r="G384" s="32" t="s">
        <v>1849</v>
      </c>
      <c r="H384" s="38"/>
      <c r="I384" s="59" t="s">
        <v>2216</v>
      </c>
    </row>
    <row r="385" spans="1:13" x14ac:dyDescent="0.2">
      <c r="A385" s="825" t="s">
        <v>2331</v>
      </c>
      <c r="B385" s="816" t="s">
        <v>2332</v>
      </c>
      <c r="C385" s="64">
        <v>6</v>
      </c>
      <c r="D385" s="828">
        <v>42804</v>
      </c>
      <c r="E385" s="823"/>
      <c r="F385" s="821"/>
      <c r="G385" s="824" t="s">
        <v>1849</v>
      </c>
      <c r="H385" s="819"/>
      <c r="I385" s="826" t="s">
        <v>2333</v>
      </c>
    </row>
    <row r="386" spans="1:13" x14ac:dyDescent="0.2">
      <c r="A386" s="825" t="s">
        <v>2453</v>
      </c>
      <c r="B386" s="816" t="s">
        <v>2454</v>
      </c>
      <c r="C386" s="64">
        <v>25</v>
      </c>
      <c r="D386" s="828">
        <v>42804</v>
      </c>
      <c r="E386" s="823"/>
      <c r="F386" s="821"/>
      <c r="G386" s="824" t="s">
        <v>1849</v>
      </c>
      <c r="H386" s="819"/>
      <c r="I386" s="826" t="s">
        <v>2455</v>
      </c>
    </row>
    <row r="387" spans="1:13" x14ac:dyDescent="0.2">
      <c r="A387" s="825" t="s">
        <v>2078</v>
      </c>
      <c r="B387" s="816" t="s">
        <v>2079</v>
      </c>
      <c r="C387" s="64">
        <v>33</v>
      </c>
      <c r="D387" s="828">
        <v>42795</v>
      </c>
      <c r="E387" s="823"/>
      <c r="F387" s="821"/>
      <c r="G387" s="824" t="s">
        <v>1849</v>
      </c>
      <c r="H387" s="819"/>
      <c r="I387" s="826" t="s">
        <v>2080</v>
      </c>
    </row>
    <row r="388" spans="1:13" x14ac:dyDescent="0.2">
      <c r="A388" s="82" t="s">
        <v>2785</v>
      </c>
      <c r="B388" s="822" t="s">
        <v>2786</v>
      </c>
      <c r="C388" s="70">
        <v>7</v>
      </c>
      <c r="D388" s="139">
        <v>42793</v>
      </c>
      <c r="E388" s="47"/>
      <c r="F388" s="46"/>
      <c r="G388" s="49" t="s">
        <v>1849</v>
      </c>
      <c r="H388" s="43"/>
      <c r="I388" s="822" t="s">
        <v>2787</v>
      </c>
      <c r="L388" s="815"/>
      <c r="M388" s="815"/>
    </row>
    <row r="389" spans="1:13" x14ac:dyDescent="0.2">
      <c r="A389" s="54" t="s">
        <v>2306</v>
      </c>
      <c r="B389" s="817" t="s">
        <v>2307</v>
      </c>
      <c r="C389" s="56">
        <v>5</v>
      </c>
      <c r="D389" s="134">
        <v>42782</v>
      </c>
      <c r="E389" s="37" t="s">
        <v>1849</v>
      </c>
      <c r="F389" s="21"/>
      <c r="G389" s="32"/>
      <c r="H389" s="32"/>
      <c r="I389" s="820" t="s">
        <v>2308</v>
      </c>
    </row>
    <row r="390" spans="1:13" x14ac:dyDescent="0.2">
      <c r="A390" s="825" t="s">
        <v>2671</v>
      </c>
      <c r="B390" s="816" t="s">
        <v>2672</v>
      </c>
      <c r="C390" s="64">
        <v>5</v>
      </c>
      <c r="D390" s="828">
        <v>42754</v>
      </c>
      <c r="E390" s="823" t="s">
        <v>1849</v>
      </c>
      <c r="F390" s="821"/>
      <c r="G390" s="824"/>
      <c r="H390" s="824"/>
      <c r="I390" s="81"/>
    </row>
    <row r="391" spans="1:13" x14ac:dyDescent="0.2">
      <c r="A391" s="825" t="s">
        <v>2097</v>
      </c>
      <c r="B391" s="816" t="s">
        <v>2098</v>
      </c>
      <c r="C391" s="64">
        <v>7</v>
      </c>
      <c r="D391" s="828">
        <v>42745</v>
      </c>
      <c r="E391" s="823"/>
      <c r="F391" s="821"/>
      <c r="G391" s="824" t="s">
        <v>1849</v>
      </c>
      <c r="H391" s="824"/>
      <c r="I391" s="81" t="s">
        <v>2099</v>
      </c>
    </row>
    <row r="392" spans="1:13" x14ac:dyDescent="0.2">
      <c r="A392" s="825" t="s">
        <v>2788</v>
      </c>
      <c r="B392" s="816" t="s">
        <v>2789</v>
      </c>
      <c r="C392" s="64">
        <v>6</v>
      </c>
      <c r="D392" s="828">
        <v>42739</v>
      </c>
      <c r="E392" s="823"/>
      <c r="F392" s="821"/>
      <c r="G392" s="824" t="s">
        <v>1849</v>
      </c>
      <c r="H392" s="824"/>
      <c r="I392" s="81" t="s">
        <v>2790</v>
      </c>
      <c r="K392" s="831"/>
      <c r="L392" s="831"/>
    </row>
    <row r="393" spans="1:13" x14ac:dyDescent="0.2">
      <c r="A393" s="860" t="s">
        <v>2999</v>
      </c>
      <c r="B393" s="438" t="s">
        <v>3000</v>
      </c>
      <c r="C393" s="70">
        <v>13</v>
      </c>
      <c r="D393" s="139">
        <v>42725</v>
      </c>
      <c r="E393" s="47"/>
      <c r="F393" s="46"/>
      <c r="G393" s="49"/>
      <c r="H393" s="49" t="s">
        <v>1849</v>
      </c>
      <c r="I393" s="85" t="s">
        <v>3973</v>
      </c>
      <c r="K393" s="815"/>
      <c r="L393" s="815"/>
    </row>
    <row r="394" spans="1:13" x14ac:dyDescent="0.2">
      <c r="A394" s="54" t="s">
        <v>2127</v>
      </c>
      <c r="B394" s="817" t="s">
        <v>2128</v>
      </c>
      <c r="C394" s="56">
        <v>5</v>
      </c>
      <c r="D394" s="134">
        <v>42712</v>
      </c>
      <c r="E394" s="37" t="s">
        <v>1849</v>
      </c>
      <c r="F394" s="21"/>
      <c r="G394" s="32"/>
      <c r="H394" s="32"/>
      <c r="I394" s="18"/>
    </row>
    <row r="395" spans="1:13" x14ac:dyDescent="0.2">
      <c r="A395" s="31" t="s">
        <v>2675</v>
      </c>
      <c r="B395" s="816" t="s">
        <v>2676</v>
      </c>
      <c r="C395" s="64">
        <v>6</v>
      </c>
      <c r="D395" s="828">
        <v>42705</v>
      </c>
      <c r="E395" s="823"/>
      <c r="F395" s="821"/>
      <c r="G395" s="824" t="s">
        <v>1849</v>
      </c>
      <c r="H395" s="824"/>
      <c r="I395" s="81" t="s">
        <v>2677</v>
      </c>
      <c r="K395" s="815"/>
      <c r="L395" s="815"/>
    </row>
    <row r="396" spans="1:13" x14ac:dyDescent="0.2">
      <c r="A396" s="825" t="s">
        <v>2263</v>
      </c>
      <c r="B396" s="816" t="s">
        <v>2264</v>
      </c>
      <c r="C396" s="64">
        <v>15</v>
      </c>
      <c r="D396" s="828">
        <v>42697</v>
      </c>
      <c r="E396" s="823"/>
      <c r="F396" s="821" t="s">
        <v>1849</v>
      </c>
      <c r="G396" s="824"/>
      <c r="H396" s="824"/>
      <c r="I396" s="81" t="s">
        <v>1850</v>
      </c>
      <c r="K396" s="815"/>
      <c r="L396" s="815"/>
    </row>
    <row r="397" spans="1:13" x14ac:dyDescent="0.2">
      <c r="A397" s="140" t="s">
        <v>2185</v>
      </c>
      <c r="B397" s="69" t="s">
        <v>2186</v>
      </c>
      <c r="C397" s="64">
        <v>5</v>
      </c>
      <c r="D397" s="828">
        <v>42696</v>
      </c>
      <c r="E397" s="823"/>
      <c r="F397" s="821" t="s">
        <v>1849</v>
      </c>
      <c r="G397" s="824"/>
      <c r="H397" s="824"/>
      <c r="I397" s="81" t="s">
        <v>4042</v>
      </c>
      <c r="K397" s="815"/>
      <c r="L397" s="815"/>
      <c r="M397" s="815"/>
    </row>
    <row r="398" spans="1:13" x14ac:dyDescent="0.2">
      <c r="A398" s="82" t="s">
        <v>2579</v>
      </c>
      <c r="B398" s="822" t="s">
        <v>2580</v>
      </c>
      <c r="C398" s="70">
        <v>6</v>
      </c>
      <c r="D398" s="139">
        <v>42690</v>
      </c>
      <c r="E398" s="47"/>
      <c r="F398" s="46" t="s">
        <v>1849</v>
      </c>
      <c r="G398" s="49"/>
      <c r="H398" s="49"/>
      <c r="I398" s="85" t="s">
        <v>1850</v>
      </c>
    </row>
    <row r="399" spans="1:13" x14ac:dyDescent="0.2">
      <c r="A399" s="54" t="s">
        <v>2636</v>
      </c>
      <c r="B399" s="817" t="s">
        <v>2637</v>
      </c>
      <c r="C399" s="56">
        <v>10</v>
      </c>
      <c r="D399" s="134">
        <v>42690</v>
      </c>
      <c r="E399" s="37"/>
      <c r="F399" s="21" t="s">
        <v>1849</v>
      </c>
      <c r="G399" s="32"/>
      <c r="H399" s="32"/>
      <c r="I399" s="55" t="s">
        <v>1850</v>
      </c>
    </row>
    <row r="400" spans="1:13" x14ac:dyDescent="0.2">
      <c r="A400" s="825" t="s">
        <v>2138</v>
      </c>
      <c r="B400" s="816" t="s">
        <v>2139</v>
      </c>
      <c r="C400" s="64">
        <v>5</v>
      </c>
      <c r="D400" s="828">
        <v>42688</v>
      </c>
      <c r="E400" s="823"/>
      <c r="F400" s="821" t="s">
        <v>1849</v>
      </c>
      <c r="G400" s="824"/>
      <c r="H400" s="824"/>
      <c r="I400" s="81" t="s">
        <v>1850</v>
      </c>
    </row>
    <row r="401" spans="1:16" x14ac:dyDescent="0.2">
      <c r="A401" s="825" t="s">
        <v>2170</v>
      </c>
      <c r="B401" s="816" t="s">
        <v>2171</v>
      </c>
      <c r="C401" s="64">
        <v>10</v>
      </c>
      <c r="D401" s="828">
        <v>42688</v>
      </c>
      <c r="E401" s="823"/>
      <c r="F401" s="821" t="s">
        <v>1849</v>
      </c>
      <c r="G401" s="824"/>
      <c r="H401" s="824"/>
      <c r="I401" s="81" t="s">
        <v>1850</v>
      </c>
      <c r="K401" s="815"/>
      <c r="L401" s="815"/>
    </row>
    <row r="402" spans="1:16" x14ac:dyDescent="0.2">
      <c r="A402" s="140" t="s">
        <v>1959</v>
      </c>
      <c r="B402" s="69" t="s">
        <v>1960</v>
      </c>
      <c r="C402" s="64">
        <v>6</v>
      </c>
      <c r="D402" s="828">
        <v>42685</v>
      </c>
      <c r="E402" s="823"/>
      <c r="F402" s="821" t="s">
        <v>1849</v>
      </c>
      <c r="G402" s="824"/>
      <c r="H402" s="824"/>
      <c r="I402" s="81" t="s">
        <v>1961</v>
      </c>
    </row>
    <row r="403" spans="1:16" x14ac:dyDescent="0.2">
      <c r="A403" s="82" t="s">
        <v>2537</v>
      </c>
      <c r="B403" s="822" t="s">
        <v>2538</v>
      </c>
      <c r="C403" s="70">
        <v>12</v>
      </c>
      <c r="D403" s="139">
        <v>42684</v>
      </c>
      <c r="E403" s="47"/>
      <c r="F403" s="46"/>
      <c r="G403" s="49" t="s">
        <v>1849</v>
      </c>
      <c r="H403" s="49"/>
      <c r="I403" s="85" t="s">
        <v>2539</v>
      </c>
      <c r="K403" s="815"/>
      <c r="L403" s="815"/>
    </row>
    <row r="404" spans="1:16" x14ac:dyDescent="0.2">
      <c r="A404" s="54" t="s">
        <v>2567</v>
      </c>
      <c r="B404" s="817" t="s">
        <v>2568</v>
      </c>
      <c r="C404" s="56">
        <v>5</v>
      </c>
      <c r="D404" s="134">
        <v>42684</v>
      </c>
      <c r="E404" s="37"/>
      <c r="F404" s="21" t="s">
        <v>1849</v>
      </c>
      <c r="G404" s="32"/>
      <c r="H404" s="32"/>
      <c r="I404" s="55" t="s">
        <v>2569</v>
      </c>
      <c r="L404" s="815"/>
      <c r="M404" s="815"/>
    </row>
    <row r="405" spans="1:16" x14ac:dyDescent="0.2">
      <c r="A405" s="140" t="s">
        <v>2043</v>
      </c>
      <c r="B405" s="69" t="s">
        <v>2044</v>
      </c>
      <c r="C405" s="64">
        <v>5</v>
      </c>
      <c r="D405" s="828">
        <v>42682</v>
      </c>
      <c r="E405" s="823"/>
      <c r="F405" s="821" t="s">
        <v>1849</v>
      </c>
      <c r="G405" s="824"/>
      <c r="H405" s="824"/>
      <c r="I405" s="81" t="s">
        <v>2045</v>
      </c>
    </row>
    <row r="406" spans="1:16" x14ac:dyDescent="0.2">
      <c r="A406" s="825" t="s">
        <v>2367</v>
      </c>
      <c r="B406" s="816" t="s">
        <v>2368</v>
      </c>
      <c r="C406" s="64">
        <v>5</v>
      </c>
      <c r="D406" s="828">
        <v>42681</v>
      </c>
      <c r="E406" s="823"/>
      <c r="F406" s="821" t="s">
        <v>1849</v>
      </c>
      <c r="G406" s="824"/>
      <c r="H406" s="824"/>
      <c r="I406" s="826" t="s">
        <v>2369</v>
      </c>
    </row>
    <row r="407" spans="1:16" x14ac:dyDescent="0.2">
      <c r="A407" s="825" t="s">
        <v>2342</v>
      </c>
      <c r="B407" s="816" t="s">
        <v>2343</v>
      </c>
      <c r="C407" s="64">
        <v>31</v>
      </c>
      <c r="D407" s="828">
        <v>42678</v>
      </c>
      <c r="E407" s="823"/>
      <c r="F407" s="821"/>
      <c r="G407" s="824"/>
      <c r="H407" s="824" t="s">
        <v>1849</v>
      </c>
      <c r="I407" s="820" t="s">
        <v>2344</v>
      </c>
    </row>
    <row r="408" spans="1:16" x14ac:dyDescent="0.2">
      <c r="A408" s="966" t="s">
        <v>1911</v>
      </c>
      <c r="B408" s="974" t="s">
        <v>1912</v>
      </c>
      <c r="C408" s="70">
        <v>6</v>
      </c>
      <c r="D408" s="139">
        <v>42677</v>
      </c>
      <c r="E408" s="47"/>
      <c r="F408" s="46" t="s">
        <v>1849</v>
      </c>
      <c r="G408" s="49"/>
      <c r="H408" s="49"/>
      <c r="I408" s="85" t="s">
        <v>3990</v>
      </c>
    </row>
    <row r="409" spans="1:16" x14ac:dyDescent="0.2">
      <c r="A409" s="59" t="s">
        <v>1998</v>
      </c>
      <c r="B409" s="18" t="s">
        <v>1999</v>
      </c>
      <c r="C409" s="56">
        <v>5</v>
      </c>
      <c r="D409" s="134">
        <v>42676</v>
      </c>
      <c r="E409" s="37"/>
      <c r="F409" s="21" t="s">
        <v>1849</v>
      </c>
      <c r="G409" s="32"/>
      <c r="H409" s="32"/>
      <c r="I409" s="59" t="s">
        <v>1850</v>
      </c>
      <c r="K409" s="831"/>
      <c r="L409" s="831"/>
    </row>
    <row r="410" spans="1:16" x14ac:dyDescent="0.2">
      <c r="A410" s="826" t="s">
        <v>2448</v>
      </c>
      <c r="B410" s="10" t="s">
        <v>2449</v>
      </c>
      <c r="C410" s="64">
        <v>5</v>
      </c>
      <c r="D410" s="828">
        <v>42675</v>
      </c>
      <c r="E410" s="823"/>
      <c r="F410" s="821" t="s">
        <v>1849</v>
      </c>
      <c r="G410" s="824"/>
      <c r="H410" s="824"/>
      <c r="I410" s="826" t="s">
        <v>1850</v>
      </c>
      <c r="K410" s="815"/>
      <c r="L410" s="815"/>
    </row>
    <row r="411" spans="1:16" x14ac:dyDescent="0.2">
      <c r="A411" s="826" t="s">
        <v>2631</v>
      </c>
      <c r="B411" s="10" t="s">
        <v>2632</v>
      </c>
      <c r="C411" s="64">
        <v>5</v>
      </c>
      <c r="D411" s="828">
        <v>42675</v>
      </c>
      <c r="E411" s="823"/>
      <c r="F411" s="821" t="s">
        <v>1849</v>
      </c>
      <c r="G411" s="824"/>
      <c r="H411" s="824"/>
      <c r="I411" s="826" t="s">
        <v>1850</v>
      </c>
      <c r="K411" s="815"/>
      <c r="L411" s="815"/>
      <c r="O411" s="815"/>
      <c r="P411" s="815"/>
    </row>
    <row r="412" spans="1:16" x14ac:dyDescent="0.2">
      <c r="A412" s="826" t="s">
        <v>2747</v>
      </c>
      <c r="B412" s="820" t="s">
        <v>2748</v>
      </c>
      <c r="C412" s="64">
        <v>6</v>
      </c>
      <c r="D412" s="828">
        <v>42675</v>
      </c>
      <c r="E412" s="823"/>
      <c r="F412" s="821" t="s">
        <v>1849</v>
      </c>
      <c r="G412" s="824"/>
      <c r="H412" s="824"/>
      <c r="I412" s="826" t="s">
        <v>2749</v>
      </c>
    </row>
    <row r="413" spans="1:16" x14ac:dyDescent="0.2">
      <c r="A413" s="96" t="s">
        <v>1974</v>
      </c>
      <c r="B413" s="20" t="s">
        <v>1975</v>
      </c>
      <c r="C413" s="70">
        <v>8</v>
      </c>
      <c r="D413" s="139">
        <v>42674</v>
      </c>
      <c r="E413" s="47"/>
      <c r="F413" s="46" t="s">
        <v>1849</v>
      </c>
      <c r="G413" s="49"/>
      <c r="H413" s="49"/>
      <c r="I413" s="96" t="s">
        <v>1850</v>
      </c>
    </row>
    <row r="414" spans="1:16" x14ac:dyDescent="0.2">
      <c r="A414" s="59" t="s">
        <v>2385</v>
      </c>
      <c r="B414" s="18" t="s">
        <v>2386</v>
      </c>
      <c r="C414" s="56">
        <v>5</v>
      </c>
      <c r="D414" s="134">
        <v>42671</v>
      </c>
      <c r="E414" s="37"/>
      <c r="F414" s="21" t="s">
        <v>1849</v>
      </c>
      <c r="G414" s="32"/>
      <c r="H414" s="32"/>
      <c r="I414" s="55" t="s">
        <v>1850</v>
      </c>
      <c r="K414" s="815"/>
      <c r="L414" s="815"/>
    </row>
    <row r="415" spans="1:16" x14ac:dyDescent="0.2">
      <c r="A415" s="826" t="s">
        <v>2021</v>
      </c>
      <c r="B415" s="10" t="s">
        <v>2022</v>
      </c>
      <c r="C415" s="64">
        <v>6</v>
      </c>
      <c r="D415" s="828">
        <v>42670</v>
      </c>
      <c r="E415" s="823"/>
      <c r="F415" s="821" t="s">
        <v>1849</v>
      </c>
      <c r="G415" s="824"/>
      <c r="H415" s="824"/>
      <c r="I415" s="81" t="s">
        <v>1850</v>
      </c>
    </row>
    <row r="416" spans="1:16" x14ac:dyDescent="0.2">
      <c r="A416" s="826" t="s">
        <v>2157</v>
      </c>
      <c r="B416" s="820" t="s">
        <v>2158</v>
      </c>
      <c r="C416" s="64">
        <v>10</v>
      </c>
      <c r="D416" s="828">
        <v>42670</v>
      </c>
      <c r="E416" s="823"/>
      <c r="F416" s="821" t="s">
        <v>1849</v>
      </c>
      <c r="G416" s="824"/>
      <c r="H416" s="824"/>
      <c r="I416" s="81" t="s">
        <v>1850</v>
      </c>
    </row>
    <row r="417" spans="1:13" x14ac:dyDescent="0.2">
      <c r="A417" s="826" t="s">
        <v>2602</v>
      </c>
      <c r="B417" s="820" t="s">
        <v>2603</v>
      </c>
      <c r="C417" s="64">
        <v>5</v>
      </c>
      <c r="D417" s="828">
        <v>42670</v>
      </c>
      <c r="E417" s="823" t="s">
        <v>1849</v>
      </c>
      <c r="F417" s="821"/>
      <c r="G417" s="824"/>
      <c r="H417" s="824"/>
      <c r="I417" s="820"/>
      <c r="L417" s="815"/>
      <c r="M417" s="815"/>
    </row>
    <row r="418" spans="1:13" x14ac:dyDescent="0.2">
      <c r="A418" s="96" t="s">
        <v>2809</v>
      </c>
      <c r="B418" s="818" t="s">
        <v>2810</v>
      </c>
      <c r="C418" s="70">
        <v>11</v>
      </c>
      <c r="D418" s="139">
        <v>42670</v>
      </c>
      <c r="E418" s="47" t="s">
        <v>1849</v>
      </c>
      <c r="F418" s="46"/>
      <c r="G418" s="49"/>
      <c r="H418" s="49"/>
      <c r="I418" s="818"/>
      <c r="K418" s="815"/>
      <c r="L418" s="815"/>
    </row>
    <row r="419" spans="1:13" x14ac:dyDescent="0.2">
      <c r="A419" s="59" t="s">
        <v>2478</v>
      </c>
      <c r="B419" s="18" t="s">
        <v>2479</v>
      </c>
      <c r="C419" s="56">
        <v>5</v>
      </c>
      <c r="D419" s="134">
        <v>42669</v>
      </c>
      <c r="E419" s="37" t="s">
        <v>1849</v>
      </c>
      <c r="F419" s="21"/>
      <c r="G419" s="32"/>
      <c r="H419" s="32"/>
      <c r="I419" s="18"/>
    </row>
    <row r="420" spans="1:13" x14ac:dyDescent="0.2">
      <c r="A420" s="816" t="s">
        <v>2136</v>
      </c>
      <c r="B420" s="820" t="s">
        <v>2137</v>
      </c>
      <c r="C420" s="64">
        <v>11</v>
      </c>
      <c r="D420" s="828">
        <v>42668</v>
      </c>
      <c r="E420" s="823"/>
      <c r="F420" s="821" t="s">
        <v>1849</v>
      </c>
      <c r="G420" s="824"/>
      <c r="H420" s="824"/>
      <c r="I420" s="81" t="s">
        <v>1850</v>
      </c>
      <c r="K420" s="815"/>
      <c r="L420" s="815"/>
      <c r="M420" s="815"/>
    </row>
    <row r="421" spans="1:13" x14ac:dyDescent="0.2">
      <c r="A421" s="79" t="s">
        <v>2581</v>
      </c>
      <c r="B421" s="152" t="s">
        <v>2582</v>
      </c>
      <c r="C421" s="64">
        <v>14</v>
      </c>
      <c r="D421" s="828">
        <v>42668</v>
      </c>
      <c r="E421" s="823"/>
      <c r="F421" s="821" t="s">
        <v>1849</v>
      </c>
      <c r="G421" s="824"/>
      <c r="H421" s="824"/>
      <c r="I421" s="81" t="s">
        <v>3955</v>
      </c>
    </row>
    <row r="422" spans="1:13" x14ac:dyDescent="0.2">
      <c r="A422" s="826" t="s">
        <v>2643</v>
      </c>
      <c r="B422" s="820" t="s">
        <v>2644</v>
      </c>
      <c r="C422" s="64">
        <v>5</v>
      </c>
      <c r="D422" s="828">
        <v>42668</v>
      </c>
      <c r="E422" s="823"/>
      <c r="F422" s="821" t="s">
        <v>1849</v>
      </c>
      <c r="G422" s="824"/>
      <c r="H422" s="824"/>
      <c r="I422" s="81" t="s">
        <v>2645</v>
      </c>
      <c r="L422" s="815"/>
      <c r="M422" s="815"/>
    </row>
    <row r="423" spans="1:13" x14ac:dyDescent="0.2">
      <c r="A423" s="981" t="s">
        <v>2981</v>
      </c>
      <c r="B423" s="869" t="s">
        <v>2982</v>
      </c>
      <c r="C423" s="70">
        <v>6</v>
      </c>
      <c r="D423" s="139">
        <v>42668</v>
      </c>
      <c r="E423" s="47"/>
      <c r="F423" s="46" t="s">
        <v>1849</v>
      </c>
      <c r="G423" s="49"/>
      <c r="H423" s="49"/>
      <c r="I423" s="85" t="s">
        <v>4077</v>
      </c>
    </row>
    <row r="424" spans="1:13" x14ac:dyDescent="0.2">
      <c r="A424" s="59" t="s">
        <v>1946</v>
      </c>
      <c r="B424" s="7" t="s">
        <v>1947</v>
      </c>
      <c r="C424" s="56">
        <v>5</v>
      </c>
      <c r="D424" s="134">
        <v>42662</v>
      </c>
      <c r="E424" s="37"/>
      <c r="F424" s="21" t="s">
        <v>1849</v>
      </c>
      <c r="G424" s="32"/>
      <c r="H424" s="32"/>
      <c r="I424" s="55" t="s">
        <v>1850</v>
      </c>
    </row>
    <row r="425" spans="1:13" x14ac:dyDescent="0.2">
      <c r="A425" s="826" t="s">
        <v>2196</v>
      </c>
      <c r="B425" s="10" t="s">
        <v>2197</v>
      </c>
      <c r="C425" s="64">
        <v>5</v>
      </c>
      <c r="D425" s="828">
        <v>42662</v>
      </c>
      <c r="E425" s="823"/>
      <c r="F425" s="821" t="s">
        <v>1849</v>
      </c>
      <c r="G425" s="824"/>
      <c r="H425" s="824"/>
      <c r="I425" s="81" t="s">
        <v>1850</v>
      </c>
    </row>
    <row r="426" spans="1:13" x14ac:dyDescent="0.2">
      <c r="A426" s="825" t="s">
        <v>2611</v>
      </c>
      <c r="B426" s="816" t="s">
        <v>2612</v>
      </c>
      <c r="C426" s="64">
        <v>10</v>
      </c>
      <c r="D426" s="828">
        <v>42662</v>
      </c>
      <c r="E426" s="823"/>
      <c r="F426" s="821" t="s">
        <v>1849</v>
      </c>
      <c r="G426" s="824"/>
      <c r="H426" s="824"/>
      <c r="I426" s="81" t="s">
        <v>2613</v>
      </c>
    </row>
    <row r="427" spans="1:13" x14ac:dyDescent="0.2">
      <c r="A427" s="826" t="s">
        <v>1847</v>
      </c>
      <c r="B427" s="10" t="s">
        <v>1848</v>
      </c>
      <c r="C427" s="64">
        <v>8</v>
      </c>
      <c r="D427" s="828">
        <v>42657</v>
      </c>
      <c r="E427" s="823"/>
      <c r="F427" s="821" t="s">
        <v>1849</v>
      </c>
      <c r="G427" s="824"/>
      <c r="H427" s="824"/>
      <c r="I427" s="81" t="s">
        <v>4013</v>
      </c>
    </row>
    <row r="428" spans="1:13" x14ac:dyDescent="0.2">
      <c r="A428" s="108" t="s">
        <v>2340</v>
      </c>
      <c r="B428" s="989" t="s">
        <v>2341</v>
      </c>
      <c r="C428" s="70">
        <v>6</v>
      </c>
      <c r="D428" s="139">
        <v>42656</v>
      </c>
      <c r="E428" s="47"/>
      <c r="F428" s="46" t="s">
        <v>1849</v>
      </c>
      <c r="G428" s="49"/>
      <c r="H428" s="49"/>
      <c r="I428" s="85" t="s">
        <v>4027</v>
      </c>
    </row>
    <row r="429" spans="1:13" x14ac:dyDescent="0.2">
      <c r="A429" s="54" t="s">
        <v>2396</v>
      </c>
      <c r="B429" s="817" t="s">
        <v>2397</v>
      </c>
      <c r="C429" s="95">
        <v>12</v>
      </c>
      <c r="D429" s="134">
        <v>42655</v>
      </c>
      <c r="E429" s="37"/>
      <c r="F429" s="21"/>
      <c r="G429" s="32" t="s">
        <v>1849</v>
      </c>
      <c r="H429" s="32"/>
      <c r="I429" s="18" t="s">
        <v>2398</v>
      </c>
      <c r="K429" s="815"/>
      <c r="L429" s="815"/>
    </row>
    <row r="430" spans="1:13" x14ac:dyDescent="0.2">
      <c r="A430" s="825" t="s">
        <v>2123</v>
      </c>
      <c r="B430" s="816" t="s">
        <v>2124</v>
      </c>
      <c r="C430" s="93">
        <v>8</v>
      </c>
      <c r="D430" s="828">
        <v>42654</v>
      </c>
      <c r="E430" s="823"/>
      <c r="F430" s="821" t="s">
        <v>1849</v>
      </c>
      <c r="G430" s="824"/>
      <c r="H430" s="824"/>
      <c r="I430" s="826" t="s">
        <v>1850</v>
      </c>
    </row>
    <row r="431" spans="1:13" x14ac:dyDescent="0.2">
      <c r="A431" s="825" t="s">
        <v>2614</v>
      </c>
      <c r="B431" s="816" t="s">
        <v>2615</v>
      </c>
      <c r="C431" s="93">
        <v>8</v>
      </c>
      <c r="D431" s="828">
        <v>42653</v>
      </c>
      <c r="E431" s="823"/>
      <c r="F431" s="821" t="s">
        <v>1849</v>
      </c>
      <c r="G431" s="824"/>
      <c r="H431" s="824"/>
      <c r="I431" s="81" t="s">
        <v>1850</v>
      </c>
    </row>
    <row r="432" spans="1:13" x14ac:dyDescent="0.2">
      <c r="A432" s="825" t="s">
        <v>2497</v>
      </c>
      <c r="B432" s="816" t="s">
        <v>2498</v>
      </c>
      <c r="C432" s="93">
        <v>13</v>
      </c>
      <c r="D432" s="828">
        <v>42646</v>
      </c>
      <c r="E432" s="823"/>
      <c r="F432" s="821" t="s">
        <v>1849</v>
      </c>
      <c r="G432" s="824"/>
      <c r="H432" s="824"/>
      <c r="I432" s="826" t="s">
        <v>1850</v>
      </c>
    </row>
    <row r="433" spans="1:13" x14ac:dyDescent="0.2">
      <c r="A433" s="82" t="s">
        <v>2661</v>
      </c>
      <c r="B433" s="822" t="s">
        <v>2662</v>
      </c>
      <c r="C433" s="97">
        <v>38</v>
      </c>
      <c r="D433" s="139">
        <v>42646</v>
      </c>
      <c r="E433" s="47"/>
      <c r="F433" s="46"/>
      <c r="G433" s="49" t="s">
        <v>1849</v>
      </c>
      <c r="H433" s="49"/>
      <c r="I433" s="85" t="s">
        <v>2663</v>
      </c>
      <c r="L433" s="815"/>
      <c r="M433" s="815"/>
    </row>
    <row r="434" spans="1:13" x14ac:dyDescent="0.2">
      <c r="A434" s="919" t="s">
        <v>1863</v>
      </c>
      <c r="B434" s="90" t="s">
        <v>1864</v>
      </c>
      <c r="C434" s="56">
        <v>5</v>
      </c>
      <c r="D434" s="134">
        <v>42643</v>
      </c>
      <c r="E434" s="37"/>
      <c r="F434" s="21" t="s">
        <v>1849</v>
      </c>
      <c r="G434" s="32"/>
      <c r="H434" s="32"/>
      <c r="I434" s="55" t="s">
        <v>3945</v>
      </c>
    </row>
    <row r="435" spans="1:13" x14ac:dyDescent="0.2">
      <c r="A435" s="975" t="s">
        <v>2237</v>
      </c>
      <c r="B435" s="436" t="s">
        <v>2238</v>
      </c>
      <c r="C435" s="93">
        <v>15</v>
      </c>
      <c r="D435" s="828">
        <v>42641</v>
      </c>
      <c r="E435" s="823"/>
      <c r="F435" s="821" t="s">
        <v>1849</v>
      </c>
      <c r="G435" s="824"/>
      <c r="H435" s="824"/>
      <c r="I435" s="81" t="s">
        <v>3922</v>
      </c>
      <c r="K435" s="815"/>
      <c r="L435" s="815"/>
    </row>
    <row r="436" spans="1:13" x14ac:dyDescent="0.2">
      <c r="A436" s="975" t="s">
        <v>2276</v>
      </c>
      <c r="B436" s="69" t="s">
        <v>2277</v>
      </c>
      <c r="C436" s="93">
        <v>5</v>
      </c>
      <c r="D436" s="828">
        <v>42641</v>
      </c>
      <c r="E436" s="823"/>
      <c r="F436" s="821" t="s">
        <v>1849</v>
      </c>
      <c r="G436" s="824"/>
      <c r="H436" s="824"/>
      <c r="I436" s="81" t="s">
        <v>2257</v>
      </c>
    </row>
    <row r="437" spans="1:13" x14ac:dyDescent="0.2">
      <c r="A437" s="825" t="s">
        <v>2092</v>
      </c>
      <c r="B437" s="816" t="s">
        <v>2093</v>
      </c>
      <c r="C437" s="93">
        <v>9</v>
      </c>
      <c r="D437" s="828">
        <v>42635</v>
      </c>
      <c r="E437" s="823"/>
      <c r="F437" s="821"/>
      <c r="G437" s="824"/>
      <c r="H437" s="824" t="s">
        <v>1849</v>
      </c>
      <c r="I437" s="81" t="s">
        <v>2094</v>
      </c>
    </row>
    <row r="438" spans="1:13" x14ac:dyDescent="0.2">
      <c r="A438" s="82" t="s">
        <v>2131</v>
      </c>
      <c r="B438" s="822" t="s">
        <v>2132</v>
      </c>
      <c r="C438" s="97">
        <v>5</v>
      </c>
      <c r="D438" s="139">
        <v>42635</v>
      </c>
      <c r="E438" s="47"/>
      <c r="F438" s="46" t="s">
        <v>1849</v>
      </c>
      <c r="G438" s="49"/>
      <c r="H438" s="49"/>
      <c r="I438" s="85" t="s">
        <v>1850</v>
      </c>
    </row>
    <row r="439" spans="1:13" x14ac:dyDescent="0.2">
      <c r="A439" s="985" t="s">
        <v>2961</v>
      </c>
      <c r="B439" s="945" t="s">
        <v>2962</v>
      </c>
      <c r="C439" s="95">
        <v>5</v>
      </c>
      <c r="D439" s="134">
        <v>42635</v>
      </c>
      <c r="E439" s="37"/>
      <c r="F439" s="21" t="s">
        <v>1849</v>
      </c>
      <c r="G439" s="32"/>
      <c r="H439" s="32"/>
      <c r="I439" s="55" t="s">
        <v>3922</v>
      </c>
      <c r="L439" s="815"/>
      <c r="M439" s="815"/>
    </row>
    <row r="440" spans="1:13" x14ac:dyDescent="0.2">
      <c r="A440" s="825" t="s">
        <v>2796</v>
      </c>
      <c r="B440" s="816" t="s">
        <v>2797</v>
      </c>
      <c r="C440" s="93">
        <v>7</v>
      </c>
      <c r="D440" s="828">
        <v>42634</v>
      </c>
      <c r="E440" s="823"/>
      <c r="F440" s="821"/>
      <c r="G440" s="824" t="s">
        <v>1849</v>
      </c>
      <c r="H440" s="824"/>
      <c r="I440" s="81" t="s">
        <v>2798</v>
      </c>
    </row>
    <row r="441" spans="1:13" x14ac:dyDescent="0.2">
      <c r="A441" s="825" t="s">
        <v>2937</v>
      </c>
      <c r="B441" s="816" t="s">
        <v>2938</v>
      </c>
      <c r="C441" s="93">
        <v>6</v>
      </c>
      <c r="D441" s="828">
        <v>42634</v>
      </c>
      <c r="E441" s="823" t="s">
        <v>1849</v>
      </c>
      <c r="F441" s="821"/>
      <c r="G441" s="824"/>
      <c r="H441" s="824"/>
      <c r="I441" s="81" t="s">
        <v>2939</v>
      </c>
    </row>
    <row r="442" spans="1:13" x14ac:dyDescent="0.2">
      <c r="A442" s="140" t="s">
        <v>2255</v>
      </c>
      <c r="B442" s="69" t="s">
        <v>2256</v>
      </c>
      <c r="C442" s="93">
        <v>5</v>
      </c>
      <c r="D442" s="828">
        <v>42633</v>
      </c>
      <c r="E442" s="823"/>
      <c r="F442" s="821" t="s">
        <v>1849</v>
      </c>
      <c r="G442" s="824"/>
      <c r="H442" s="824"/>
      <c r="I442" s="81" t="s">
        <v>2257</v>
      </c>
    </row>
    <row r="443" spans="1:13" x14ac:dyDescent="0.2">
      <c r="A443" s="82" t="s">
        <v>1995</v>
      </c>
      <c r="B443" s="822" t="s">
        <v>1996</v>
      </c>
      <c r="C443" s="97">
        <v>43</v>
      </c>
      <c r="D443" s="139">
        <v>42632</v>
      </c>
      <c r="E443" s="47">
        <v>43</v>
      </c>
      <c r="F443" s="46" t="s">
        <v>1849</v>
      </c>
      <c r="G443" s="49"/>
      <c r="H443" s="49"/>
      <c r="I443" s="85" t="s">
        <v>1997</v>
      </c>
    </row>
    <row r="444" spans="1:13" x14ac:dyDescent="0.2">
      <c r="A444" s="59" t="s">
        <v>2668</v>
      </c>
      <c r="B444" s="18" t="s">
        <v>2669</v>
      </c>
      <c r="C444" s="95">
        <v>14</v>
      </c>
      <c r="D444" s="134">
        <v>42630</v>
      </c>
      <c r="E444" s="37" t="s">
        <v>1849</v>
      </c>
      <c r="F444" s="21"/>
      <c r="G444" s="32"/>
      <c r="H444" s="32"/>
      <c r="I444" s="817" t="s">
        <v>2670</v>
      </c>
    </row>
    <row r="445" spans="1:13" x14ac:dyDescent="0.2">
      <c r="A445" s="826" t="s">
        <v>2699</v>
      </c>
      <c r="B445" s="820" t="s">
        <v>2700</v>
      </c>
      <c r="C445" s="93">
        <v>37</v>
      </c>
      <c r="D445" s="828">
        <v>42629</v>
      </c>
      <c r="E445" s="823"/>
      <c r="F445" s="821"/>
      <c r="G445" s="824" t="s">
        <v>1849</v>
      </c>
      <c r="H445" s="824"/>
      <c r="I445" s="826" t="s">
        <v>2701</v>
      </c>
    </row>
    <row r="446" spans="1:13" x14ac:dyDescent="0.2">
      <c r="A446" s="826" t="s">
        <v>1929</v>
      </c>
      <c r="B446" s="820" t="s">
        <v>1930</v>
      </c>
      <c r="C446" s="93">
        <v>5</v>
      </c>
      <c r="D446" s="828">
        <v>42628</v>
      </c>
      <c r="E446" s="823"/>
      <c r="F446" s="821" t="s">
        <v>1849</v>
      </c>
      <c r="G446" s="824"/>
      <c r="H446" s="824"/>
      <c r="I446" s="81" t="s">
        <v>1850</v>
      </c>
      <c r="K446" s="815"/>
      <c r="L446" s="815"/>
    </row>
    <row r="447" spans="1:13" x14ac:dyDescent="0.2">
      <c r="A447" s="826" t="s">
        <v>2365</v>
      </c>
      <c r="B447" s="820" t="s">
        <v>2366</v>
      </c>
      <c r="C447" s="93">
        <v>5</v>
      </c>
      <c r="D447" s="828">
        <v>42628</v>
      </c>
      <c r="E447" s="823"/>
      <c r="F447" s="821" t="s">
        <v>1849</v>
      </c>
      <c r="G447" s="824"/>
      <c r="H447" s="824"/>
      <c r="I447" s="81" t="s">
        <v>1850</v>
      </c>
    </row>
    <row r="448" spans="1:13" x14ac:dyDescent="0.2">
      <c r="A448" s="108" t="s">
        <v>2298</v>
      </c>
      <c r="B448" s="432" t="s">
        <v>2299</v>
      </c>
      <c r="C448" s="97">
        <v>5</v>
      </c>
      <c r="D448" s="139">
        <v>42622</v>
      </c>
      <c r="E448" s="47"/>
      <c r="F448" s="46" t="s">
        <v>1849</v>
      </c>
      <c r="G448" s="49"/>
      <c r="H448" s="49"/>
      <c r="I448" s="96" t="s">
        <v>2300</v>
      </c>
      <c r="K448" s="815"/>
      <c r="L448" s="815"/>
      <c r="M448" s="815"/>
    </row>
    <row r="449" spans="1:16" x14ac:dyDescent="0.2">
      <c r="A449" s="59" t="s">
        <v>1926</v>
      </c>
      <c r="B449" s="7" t="s">
        <v>1927</v>
      </c>
      <c r="C449" s="56">
        <v>7</v>
      </c>
      <c r="D449" s="134">
        <v>42621</v>
      </c>
      <c r="E449" s="37"/>
      <c r="F449" s="21"/>
      <c r="G449" s="32" t="s">
        <v>1849</v>
      </c>
      <c r="H449" s="32"/>
      <c r="I449" s="55" t="s">
        <v>1928</v>
      </c>
      <c r="K449" s="815"/>
      <c r="L449" s="815"/>
    </row>
    <row r="450" spans="1:16" x14ac:dyDescent="0.2">
      <c r="A450" s="826" t="s">
        <v>1725</v>
      </c>
      <c r="B450" s="10" t="s">
        <v>1726</v>
      </c>
      <c r="C450" s="64">
        <v>5</v>
      </c>
      <c r="D450" s="828">
        <v>42621</v>
      </c>
      <c r="E450" s="155" t="s">
        <v>1849</v>
      </c>
      <c r="F450" s="821"/>
      <c r="G450" s="824"/>
      <c r="H450" s="824"/>
      <c r="I450" s="158" t="s">
        <v>2533</v>
      </c>
    </row>
    <row r="451" spans="1:16" x14ac:dyDescent="0.2">
      <c r="A451" s="825" t="s">
        <v>2681</v>
      </c>
      <c r="B451" s="816" t="s">
        <v>2682</v>
      </c>
      <c r="C451" s="64">
        <v>5</v>
      </c>
      <c r="D451" s="828">
        <v>42620</v>
      </c>
      <c r="E451" s="823"/>
      <c r="F451" s="821" t="s">
        <v>1849</v>
      </c>
      <c r="G451" s="824"/>
      <c r="H451" s="824"/>
      <c r="I451" s="81" t="s">
        <v>2683</v>
      </c>
      <c r="L451" s="815"/>
      <c r="M451" s="815"/>
    </row>
    <row r="452" spans="1:16" x14ac:dyDescent="0.2">
      <c r="A452" s="825" t="s">
        <v>2930</v>
      </c>
      <c r="B452" s="816" t="s">
        <v>2931</v>
      </c>
      <c r="C452" s="64">
        <v>14</v>
      </c>
      <c r="D452" s="828">
        <v>42620</v>
      </c>
      <c r="E452" s="823"/>
      <c r="F452" s="821" t="s">
        <v>1849</v>
      </c>
      <c r="G452" s="824"/>
      <c r="H452" s="824"/>
      <c r="I452" s="81" t="s">
        <v>1850</v>
      </c>
      <c r="K452" s="815"/>
      <c r="L452" s="815"/>
    </row>
    <row r="453" spans="1:16" x14ac:dyDescent="0.2">
      <c r="A453" s="96" t="s">
        <v>2038</v>
      </c>
      <c r="B453" s="20" t="s">
        <v>2039</v>
      </c>
      <c r="C453" s="70">
        <v>5</v>
      </c>
      <c r="D453" s="139">
        <v>42615</v>
      </c>
      <c r="E453" s="47"/>
      <c r="F453" s="46" t="s">
        <v>1849</v>
      </c>
      <c r="G453" s="49"/>
      <c r="H453" s="49"/>
      <c r="I453" s="85" t="s">
        <v>1850</v>
      </c>
    </row>
    <row r="454" spans="1:16" x14ac:dyDescent="0.2">
      <c r="A454" s="54" t="s">
        <v>2159</v>
      </c>
      <c r="B454" s="817" t="s">
        <v>2160</v>
      </c>
      <c r="C454" s="56">
        <v>12</v>
      </c>
      <c r="D454" s="134">
        <v>42615</v>
      </c>
      <c r="E454" s="37"/>
      <c r="F454" s="21" t="s">
        <v>1849</v>
      </c>
      <c r="G454" s="32"/>
      <c r="H454" s="32"/>
      <c r="I454" s="55" t="s">
        <v>1850</v>
      </c>
      <c r="K454" s="815"/>
      <c r="L454" s="815"/>
    </row>
    <row r="455" spans="1:16" x14ac:dyDescent="0.2">
      <c r="A455" s="140" t="s">
        <v>2258</v>
      </c>
      <c r="B455" s="69" t="s">
        <v>2259</v>
      </c>
      <c r="C455" s="64">
        <v>5</v>
      </c>
      <c r="D455" s="828">
        <v>42615</v>
      </c>
      <c r="E455" s="823"/>
      <c r="F455" s="821" t="s">
        <v>1849</v>
      </c>
      <c r="G455" s="824"/>
      <c r="H455" s="824"/>
      <c r="I455" s="81" t="s">
        <v>4027</v>
      </c>
    </row>
    <row r="456" spans="1:16" x14ac:dyDescent="0.2">
      <c r="A456" s="825" t="s">
        <v>2713</v>
      </c>
      <c r="B456" s="816" t="s">
        <v>2714</v>
      </c>
      <c r="C456" s="64">
        <v>29</v>
      </c>
      <c r="D456" s="828">
        <v>42615</v>
      </c>
      <c r="E456" s="823"/>
      <c r="F456" s="821" t="s">
        <v>1849</v>
      </c>
      <c r="G456" s="824"/>
      <c r="H456" s="824"/>
      <c r="I456" s="81" t="s">
        <v>1850</v>
      </c>
      <c r="K456" s="831"/>
      <c r="L456" s="831"/>
    </row>
    <row r="457" spans="1:16" x14ac:dyDescent="0.2">
      <c r="A457" s="825" t="s">
        <v>2799</v>
      </c>
      <c r="B457" s="816" t="s">
        <v>2800</v>
      </c>
      <c r="C457" s="64">
        <v>7</v>
      </c>
      <c r="D457" s="828">
        <v>42615</v>
      </c>
      <c r="E457" s="823"/>
      <c r="F457" s="821" t="s">
        <v>1849</v>
      </c>
      <c r="G457" s="824"/>
      <c r="H457" s="824"/>
      <c r="I457" s="81" t="s">
        <v>1850</v>
      </c>
      <c r="K457" s="831"/>
      <c r="L457" s="831"/>
      <c r="O457" s="838"/>
      <c r="P457" s="831"/>
    </row>
    <row r="458" spans="1:16" x14ac:dyDescent="0.2">
      <c r="A458" s="82" t="s">
        <v>2901</v>
      </c>
      <c r="B458" s="822" t="s">
        <v>2902</v>
      </c>
      <c r="C458" s="70">
        <v>6</v>
      </c>
      <c r="D458" s="139">
        <v>42615</v>
      </c>
      <c r="E458" s="47"/>
      <c r="F458" s="46" t="s">
        <v>1849</v>
      </c>
      <c r="G458" s="49"/>
      <c r="H458" s="49"/>
      <c r="I458" s="85" t="s">
        <v>1850</v>
      </c>
    </row>
    <row r="459" spans="1:16" x14ac:dyDescent="0.2">
      <c r="A459" s="54" t="s">
        <v>2903</v>
      </c>
      <c r="B459" s="817" t="s">
        <v>2904</v>
      </c>
      <c r="C459" s="56">
        <v>9</v>
      </c>
      <c r="D459" s="134">
        <v>42613</v>
      </c>
      <c r="E459" s="37"/>
      <c r="F459" s="21"/>
      <c r="G459" s="32" t="s">
        <v>1849</v>
      </c>
      <c r="H459" s="32"/>
      <c r="I459" s="59" t="s">
        <v>2905</v>
      </c>
    </row>
    <row r="460" spans="1:16" x14ac:dyDescent="0.2">
      <c r="A460" s="31" t="s">
        <v>2523</v>
      </c>
      <c r="B460" s="816" t="s">
        <v>2524</v>
      </c>
      <c r="C460" s="64">
        <v>19</v>
      </c>
      <c r="D460" s="828">
        <v>42585</v>
      </c>
      <c r="E460" s="823" t="s">
        <v>1849</v>
      </c>
      <c r="F460" s="821"/>
      <c r="G460" s="824"/>
      <c r="H460" s="824"/>
      <c r="I460" s="816"/>
    </row>
    <row r="461" spans="1:16" x14ac:dyDescent="0.2">
      <c r="A461" s="441" t="s">
        <v>2979</v>
      </c>
      <c r="B461" s="441" t="s">
        <v>2980</v>
      </c>
      <c r="C461" s="64">
        <v>12</v>
      </c>
      <c r="D461" s="828">
        <v>42585</v>
      </c>
      <c r="E461" s="823" t="s">
        <v>1849</v>
      </c>
      <c r="F461" s="821"/>
      <c r="G461" s="824"/>
      <c r="H461" s="824"/>
      <c r="I461" s="826" t="s">
        <v>4019</v>
      </c>
      <c r="K461" s="815"/>
      <c r="L461" s="815"/>
      <c r="M461" s="815"/>
    </row>
    <row r="462" spans="1:16" x14ac:dyDescent="0.2">
      <c r="A462" s="825" t="s">
        <v>2489</v>
      </c>
      <c r="B462" s="31" t="s">
        <v>2490</v>
      </c>
      <c r="C462" s="64">
        <v>5</v>
      </c>
      <c r="D462" s="828">
        <v>42584</v>
      </c>
      <c r="E462" s="823" t="s">
        <v>1849</v>
      </c>
      <c r="F462" s="821"/>
      <c r="G462" s="824"/>
      <c r="H462" s="824"/>
      <c r="I462" s="816"/>
    </row>
    <row r="463" spans="1:16" x14ac:dyDescent="0.2">
      <c r="A463" s="973" t="s">
        <v>2172</v>
      </c>
      <c r="B463" s="137" t="s">
        <v>2173</v>
      </c>
      <c r="C463" s="70">
        <v>6</v>
      </c>
      <c r="D463" s="139">
        <v>42583</v>
      </c>
      <c r="E463" s="47"/>
      <c r="F463" s="46"/>
      <c r="G463" s="49"/>
      <c r="H463" s="49" t="s">
        <v>1849</v>
      </c>
      <c r="I463" s="822"/>
    </row>
    <row r="464" spans="1:16" x14ac:dyDescent="0.2">
      <c r="A464" s="54" t="s">
        <v>2273</v>
      </c>
      <c r="B464" s="817" t="s">
        <v>2274</v>
      </c>
      <c r="C464" s="56">
        <v>5</v>
      </c>
      <c r="D464" s="134">
        <v>42552</v>
      </c>
      <c r="E464" s="37"/>
      <c r="F464" s="21"/>
      <c r="G464" s="32" t="s">
        <v>1849</v>
      </c>
      <c r="H464" s="21"/>
      <c r="I464" s="55" t="s">
        <v>2275</v>
      </c>
    </row>
    <row r="465" spans="1:13" x14ac:dyDescent="0.2">
      <c r="A465" s="825" t="s">
        <v>1865</v>
      </c>
      <c r="B465" s="816" t="s">
        <v>1866</v>
      </c>
      <c r="C465" s="64">
        <v>14</v>
      </c>
      <c r="D465" s="828">
        <v>42551</v>
      </c>
      <c r="E465" s="823"/>
      <c r="F465" s="821"/>
      <c r="G465" s="824" t="s">
        <v>1849</v>
      </c>
      <c r="H465" s="821"/>
      <c r="I465" s="81" t="s">
        <v>1867</v>
      </c>
    </row>
    <row r="466" spans="1:13" x14ac:dyDescent="0.2">
      <c r="A466" s="825" t="s">
        <v>2512</v>
      </c>
      <c r="B466" s="816" t="s">
        <v>2513</v>
      </c>
      <c r="C466" s="64">
        <v>6</v>
      </c>
      <c r="D466" s="828">
        <v>42545</v>
      </c>
      <c r="E466" s="823"/>
      <c r="F466" s="821"/>
      <c r="G466" s="824" t="s">
        <v>1849</v>
      </c>
      <c r="H466" s="821"/>
      <c r="I466" s="81" t="s">
        <v>2514</v>
      </c>
      <c r="L466" s="815"/>
      <c r="M466" s="815"/>
    </row>
    <row r="467" spans="1:13" x14ac:dyDescent="0.2">
      <c r="A467" s="825" t="s">
        <v>2149</v>
      </c>
      <c r="B467" s="816" t="s">
        <v>2150</v>
      </c>
      <c r="C467" s="64">
        <v>11</v>
      </c>
      <c r="D467" s="828">
        <v>42538</v>
      </c>
      <c r="E467" s="823" t="s">
        <v>1849</v>
      </c>
      <c r="F467" s="821"/>
      <c r="G467" s="824"/>
      <c r="H467" s="821"/>
      <c r="I467" s="81" t="s">
        <v>2151</v>
      </c>
    </row>
    <row r="468" spans="1:13" x14ac:dyDescent="0.2">
      <c r="A468" s="33" t="s">
        <v>1872</v>
      </c>
      <c r="B468" s="822" t="s">
        <v>1873</v>
      </c>
      <c r="C468" s="70">
        <v>13</v>
      </c>
      <c r="D468" s="139">
        <v>42513</v>
      </c>
      <c r="E468" s="47"/>
      <c r="F468" s="46"/>
      <c r="G468" s="49" t="s">
        <v>1849</v>
      </c>
      <c r="H468" s="46"/>
      <c r="I468" s="85" t="s">
        <v>1874</v>
      </c>
    </row>
    <row r="469" spans="1:13" x14ac:dyDescent="0.2">
      <c r="A469" s="54" t="s">
        <v>2896</v>
      </c>
      <c r="B469" s="817" t="s">
        <v>2897</v>
      </c>
      <c r="C469" s="56">
        <v>9</v>
      </c>
      <c r="D469" s="134">
        <v>42494</v>
      </c>
      <c r="E469" s="37" t="s">
        <v>1849</v>
      </c>
      <c r="F469" s="21"/>
      <c r="G469" s="32"/>
      <c r="H469" s="21"/>
      <c r="I469" s="18" t="s">
        <v>2898</v>
      </c>
      <c r="K469" s="815"/>
      <c r="L469" s="815"/>
    </row>
    <row r="470" spans="1:13" x14ac:dyDescent="0.2">
      <c r="A470" s="825" t="s">
        <v>1924</v>
      </c>
      <c r="B470" s="816" t="s">
        <v>1925</v>
      </c>
      <c r="C470" s="64">
        <v>9</v>
      </c>
      <c r="D470" s="828">
        <v>42493</v>
      </c>
      <c r="E470" s="823" t="s">
        <v>1849</v>
      </c>
      <c r="F470" s="821"/>
      <c r="G470" s="824"/>
      <c r="H470" s="821"/>
      <c r="I470" s="820"/>
    </row>
    <row r="471" spans="1:13" x14ac:dyDescent="0.2">
      <c r="A471" s="825" t="s">
        <v>1860</v>
      </c>
      <c r="B471" s="816" t="s">
        <v>1861</v>
      </c>
      <c r="C471" s="64">
        <v>5</v>
      </c>
      <c r="D471" s="828">
        <v>42489</v>
      </c>
      <c r="E471" s="823"/>
      <c r="F471" s="821"/>
      <c r="G471" s="824" t="s">
        <v>1849</v>
      </c>
      <c r="H471" s="821"/>
      <c r="I471" s="81" t="s">
        <v>1862</v>
      </c>
    </row>
    <row r="472" spans="1:13" x14ac:dyDescent="0.2">
      <c r="A472" s="944" t="s">
        <v>1883</v>
      </c>
      <c r="B472" s="87" t="s">
        <v>1884</v>
      </c>
      <c r="C472" s="64">
        <v>10</v>
      </c>
      <c r="D472" s="828">
        <v>42486</v>
      </c>
      <c r="E472" s="823" t="s">
        <v>1849</v>
      </c>
      <c r="F472" s="821"/>
      <c r="G472" s="824"/>
      <c r="H472" s="821"/>
      <c r="I472" s="820" t="s">
        <v>3974</v>
      </c>
      <c r="K472" s="815"/>
      <c r="L472" s="815"/>
      <c r="M472" s="815"/>
    </row>
    <row r="473" spans="1:13" x14ac:dyDescent="0.2">
      <c r="A473" s="987" t="s">
        <v>1885</v>
      </c>
      <c r="B473" s="150" t="s">
        <v>1886</v>
      </c>
      <c r="C473" s="70">
        <v>13</v>
      </c>
      <c r="D473" s="139">
        <v>42486</v>
      </c>
      <c r="E473" s="47" t="s">
        <v>1849</v>
      </c>
      <c r="F473" s="46"/>
      <c r="G473" s="49"/>
      <c r="H473" s="46"/>
      <c r="I473" s="818" t="s">
        <v>3974</v>
      </c>
      <c r="K473" s="815"/>
      <c r="L473" s="815"/>
    </row>
    <row r="474" spans="1:13" x14ac:dyDescent="0.2">
      <c r="A474" s="54" t="s">
        <v>1906</v>
      </c>
      <c r="B474" s="817" t="s">
        <v>1907</v>
      </c>
      <c r="C474" s="56">
        <v>5</v>
      </c>
      <c r="D474" s="134">
        <v>42485</v>
      </c>
      <c r="E474" s="37" t="s">
        <v>1849</v>
      </c>
      <c r="F474" s="21"/>
      <c r="G474" s="32"/>
      <c r="H474" s="32"/>
      <c r="I474" s="18"/>
    </row>
    <row r="475" spans="1:13" x14ac:dyDescent="0.2">
      <c r="A475" s="825" t="s">
        <v>2345</v>
      </c>
      <c r="B475" s="816" t="s">
        <v>2346</v>
      </c>
      <c r="C475" s="64">
        <v>5</v>
      </c>
      <c r="D475" s="828">
        <v>42482</v>
      </c>
      <c r="E475" s="823"/>
      <c r="F475" s="821"/>
      <c r="G475" s="824" t="s">
        <v>1849</v>
      </c>
      <c r="H475" s="824"/>
      <c r="I475" s="81" t="s">
        <v>2347</v>
      </c>
    </row>
    <row r="476" spans="1:13" x14ac:dyDescent="0.2">
      <c r="A476" s="825" t="s">
        <v>2570</v>
      </c>
      <c r="B476" s="816" t="s">
        <v>2571</v>
      </c>
      <c r="C476" s="64">
        <v>5</v>
      </c>
      <c r="D476" s="828">
        <v>42481</v>
      </c>
      <c r="E476" s="823" t="s">
        <v>1849</v>
      </c>
      <c r="F476" s="821"/>
      <c r="G476" s="824"/>
      <c r="H476" s="824"/>
      <c r="I476" s="820"/>
    </row>
    <row r="477" spans="1:13" x14ac:dyDescent="0.2">
      <c r="A477" s="825" t="s">
        <v>2403</v>
      </c>
      <c r="B477" s="816" t="s">
        <v>2404</v>
      </c>
      <c r="C477" s="64">
        <v>6</v>
      </c>
      <c r="D477" s="828">
        <v>42480</v>
      </c>
      <c r="E477" s="823" t="s">
        <v>1849</v>
      </c>
      <c r="F477" s="821"/>
      <c r="G477" s="824"/>
      <c r="H477" s="824"/>
      <c r="I477" s="820"/>
    </row>
    <row r="478" spans="1:13" x14ac:dyDescent="0.2">
      <c r="A478" s="82" t="s">
        <v>2081</v>
      </c>
      <c r="B478" s="822" t="s">
        <v>2082</v>
      </c>
      <c r="C478" s="70">
        <v>6</v>
      </c>
      <c r="D478" s="139">
        <v>42473</v>
      </c>
      <c r="E478" s="47"/>
      <c r="F478" s="46"/>
      <c r="G478" s="49" t="s">
        <v>1870</v>
      </c>
      <c r="H478" s="49"/>
      <c r="I478" s="85" t="s">
        <v>2083</v>
      </c>
      <c r="K478" s="815"/>
      <c r="L478" s="815"/>
    </row>
    <row r="479" spans="1:13" x14ac:dyDescent="0.2">
      <c r="A479" s="54" t="s">
        <v>2540</v>
      </c>
      <c r="B479" s="817" t="s">
        <v>2541</v>
      </c>
      <c r="C479" s="56">
        <v>7</v>
      </c>
      <c r="D479" s="134">
        <v>42472</v>
      </c>
      <c r="E479" s="37" t="s">
        <v>1849</v>
      </c>
      <c r="F479" s="21"/>
      <c r="G479" s="32"/>
      <c r="H479" s="32"/>
      <c r="I479" s="18"/>
    </row>
    <row r="480" spans="1:13" x14ac:dyDescent="0.2">
      <c r="A480" s="825" t="s">
        <v>2640</v>
      </c>
      <c r="B480" s="816" t="s">
        <v>2641</v>
      </c>
      <c r="C480" s="64">
        <v>22</v>
      </c>
      <c r="D480" s="828">
        <v>42447</v>
      </c>
      <c r="E480" s="823"/>
      <c r="F480" s="821"/>
      <c r="G480" s="824" t="s">
        <v>1849</v>
      </c>
      <c r="H480" s="824"/>
      <c r="I480" s="81" t="s">
        <v>2642</v>
      </c>
    </row>
    <row r="481" spans="1:13" x14ac:dyDescent="0.2">
      <c r="A481" s="825" t="s">
        <v>2793</v>
      </c>
      <c r="B481" s="816" t="s">
        <v>2794</v>
      </c>
      <c r="C481" s="64">
        <v>17</v>
      </c>
      <c r="D481" s="828">
        <v>42436</v>
      </c>
      <c r="E481" s="823"/>
      <c r="F481" s="821"/>
      <c r="G481" s="824" t="s">
        <v>1849</v>
      </c>
      <c r="H481" s="824"/>
      <c r="I481" s="820" t="s">
        <v>2795</v>
      </c>
    </row>
    <row r="482" spans="1:13" x14ac:dyDescent="0.2">
      <c r="A482" s="825" t="s">
        <v>2776</v>
      </c>
      <c r="B482" s="816" t="s">
        <v>2777</v>
      </c>
      <c r="C482" s="64">
        <v>7</v>
      </c>
      <c r="D482" s="828">
        <v>42432</v>
      </c>
      <c r="E482" s="823"/>
      <c r="F482" s="821"/>
      <c r="G482" s="824" t="s">
        <v>1849</v>
      </c>
      <c r="H482" s="824"/>
      <c r="I482" s="81" t="s">
        <v>2778</v>
      </c>
    </row>
    <row r="483" spans="1:13" x14ac:dyDescent="0.2">
      <c r="A483" s="82" t="s">
        <v>2073</v>
      </c>
      <c r="B483" s="822" t="s">
        <v>2074</v>
      </c>
      <c r="C483" s="70">
        <v>6</v>
      </c>
      <c r="D483" s="139">
        <v>42423</v>
      </c>
      <c r="E483" s="47" t="s">
        <v>1849</v>
      </c>
      <c r="F483" s="46"/>
      <c r="G483" s="49"/>
      <c r="H483" s="49"/>
      <c r="I483" s="818"/>
      <c r="K483" s="831"/>
      <c r="L483" s="831"/>
    </row>
    <row r="484" spans="1:13" x14ac:dyDescent="0.2">
      <c r="A484" s="943" t="s">
        <v>1970</v>
      </c>
      <c r="B484" s="440" t="s">
        <v>1971</v>
      </c>
      <c r="C484" s="56">
        <v>13</v>
      </c>
      <c r="D484" s="134">
        <v>42422</v>
      </c>
      <c r="E484" s="37" t="s">
        <v>1849</v>
      </c>
      <c r="F484" s="21"/>
      <c r="G484" s="32"/>
      <c r="H484" s="32"/>
      <c r="I484" s="18" t="s">
        <v>4041</v>
      </c>
    </row>
    <row r="485" spans="1:13" x14ac:dyDescent="0.2">
      <c r="A485" s="442" t="s">
        <v>1972</v>
      </c>
      <c r="B485" s="434" t="s">
        <v>1973</v>
      </c>
      <c r="C485" s="64">
        <v>13</v>
      </c>
      <c r="D485" s="828">
        <v>42422</v>
      </c>
      <c r="E485" s="823" t="s">
        <v>1849</v>
      </c>
      <c r="F485" s="821"/>
      <c r="G485" s="824"/>
      <c r="H485" s="824"/>
      <c r="I485" s="820" t="s">
        <v>4041</v>
      </c>
    </row>
    <row r="486" spans="1:13" x14ac:dyDescent="0.2">
      <c r="A486" s="825" t="s">
        <v>2831</v>
      </c>
      <c r="B486" s="816" t="s">
        <v>2832</v>
      </c>
      <c r="C486" s="64">
        <v>14</v>
      </c>
      <c r="D486" s="828">
        <v>42422</v>
      </c>
      <c r="E486" s="823"/>
      <c r="F486" s="821"/>
      <c r="G486" s="824" t="s">
        <v>1849</v>
      </c>
      <c r="H486" s="824"/>
      <c r="I486" s="81" t="s">
        <v>2833</v>
      </c>
    </row>
    <row r="487" spans="1:13" x14ac:dyDescent="0.2">
      <c r="A487" s="825" t="s">
        <v>2843</v>
      </c>
      <c r="B487" s="816" t="s">
        <v>2844</v>
      </c>
      <c r="C487" s="64">
        <v>9</v>
      </c>
      <c r="D487" s="828">
        <v>42417</v>
      </c>
      <c r="E487" s="823"/>
      <c r="F487" s="821"/>
      <c r="G487" s="824" t="s">
        <v>1849</v>
      </c>
      <c r="H487" s="824"/>
      <c r="I487" s="81" t="s">
        <v>2845</v>
      </c>
    </row>
    <row r="488" spans="1:13" x14ac:dyDescent="0.2">
      <c r="A488" s="860" t="s">
        <v>2168</v>
      </c>
      <c r="B488" s="438" t="s">
        <v>2169</v>
      </c>
      <c r="C488" s="70">
        <v>5</v>
      </c>
      <c r="D488" s="139">
        <v>42416</v>
      </c>
      <c r="E488" s="47" t="s">
        <v>1849</v>
      </c>
      <c r="F488" s="46"/>
      <c r="G488" s="49"/>
      <c r="H488" s="49"/>
      <c r="I488" s="818" t="s">
        <v>4030</v>
      </c>
    </row>
    <row r="489" spans="1:13" x14ac:dyDescent="0.2">
      <c r="A489" s="54" t="s">
        <v>2828</v>
      </c>
      <c r="B489" s="817" t="s">
        <v>2829</v>
      </c>
      <c r="C489" s="56">
        <v>6</v>
      </c>
      <c r="D489" s="134">
        <v>42412</v>
      </c>
      <c r="E489" s="37"/>
      <c r="F489" s="21"/>
      <c r="G489" s="32" t="s">
        <v>1849</v>
      </c>
      <c r="H489" s="32"/>
      <c r="I489" s="18" t="s">
        <v>2830</v>
      </c>
      <c r="L489" s="815"/>
      <c r="M489" s="815"/>
    </row>
    <row r="490" spans="1:13" x14ac:dyDescent="0.2">
      <c r="A490" s="31" t="s">
        <v>2003</v>
      </c>
      <c r="B490" s="816" t="s">
        <v>2004</v>
      </c>
      <c r="C490" s="64">
        <v>5</v>
      </c>
      <c r="D490" s="828">
        <v>42409</v>
      </c>
      <c r="E490" s="823" t="s">
        <v>1849</v>
      </c>
      <c r="F490" s="821"/>
      <c r="G490" s="824"/>
      <c r="H490" s="824"/>
      <c r="I490" s="820" t="s">
        <v>2005</v>
      </c>
    </row>
    <row r="491" spans="1:13" x14ac:dyDescent="0.2">
      <c r="A491" s="442" t="s">
        <v>2110</v>
      </c>
      <c r="B491" s="434" t="s">
        <v>2111</v>
      </c>
      <c r="C491" s="64">
        <v>15</v>
      </c>
      <c r="D491" s="828">
        <v>42404</v>
      </c>
      <c r="E491" s="823" t="s">
        <v>1849</v>
      </c>
      <c r="F491" s="821"/>
      <c r="G491" s="824"/>
      <c r="H491" s="824"/>
      <c r="I491" s="820" t="s">
        <v>3974</v>
      </c>
    </row>
    <row r="492" spans="1:13" x14ac:dyDescent="0.2">
      <c r="A492" s="825" t="s">
        <v>2717</v>
      </c>
      <c r="B492" s="816" t="s">
        <v>2718</v>
      </c>
      <c r="C492" s="64">
        <v>6</v>
      </c>
      <c r="D492" s="828">
        <v>42401</v>
      </c>
      <c r="E492" s="823" t="s">
        <v>1849</v>
      </c>
      <c r="F492" s="821"/>
      <c r="G492" s="824"/>
      <c r="H492" s="824"/>
      <c r="I492" s="820"/>
    </row>
    <row r="493" spans="1:13" x14ac:dyDescent="0.2">
      <c r="A493" s="33" t="s">
        <v>2008</v>
      </c>
      <c r="B493" s="822" t="s">
        <v>2009</v>
      </c>
      <c r="C493" s="70">
        <v>6</v>
      </c>
      <c r="D493" s="139">
        <v>42398</v>
      </c>
      <c r="E493" s="47"/>
      <c r="F493" s="46"/>
      <c r="G493" s="49" t="s">
        <v>1849</v>
      </c>
      <c r="H493" s="49"/>
      <c r="I493" s="85" t="s">
        <v>2010</v>
      </c>
    </row>
    <row r="494" spans="1:13" x14ac:dyDescent="0.2">
      <c r="A494" s="54" t="s">
        <v>2304</v>
      </c>
      <c r="B494" s="817" t="s">
        <v>2305</v>
      </c>
      <c r="C494" s="56">
        <v>6</v>
      </c>
      <c r="D494" s="134">
        <v>42397</v>
      </c>
      <c r="E494" s="37" t="s">
        <v>1849</v>
      </c>
      <c r="F494" s="21"/>
      <c r="G494" s="32"/>
      <c r="H494" s="32"/>
      <c r="I494" s="18"/>
    </row>
    <row r="495" spans="1:13" x14ac:dyDescent="0.2">
      <c r="A495" s="825" t="s">
        <v>1976</v>
      </c>
      <c r="B495" s="816" t="s">
        <v>1977</v>
      </c>
      <c r="C495" s="64">
        <v>5</v>
      </c>
      <c r="D495" s="828">
        <v>42396</v>
      </c>
      <c r="E495" s="823"/>
      <c r="F495" s="821"/>
      <c r="G495" s="824" t="s">
        <v>1849</v>
      </c>
      <c r="H495" s="824"/>
      <c r="I495" s="820" t="s">
        <v>1978</v>
      </c>
    </row>
    <row r="496" spans="1:13" x14ac:dyDescent="0.2">
      <c r="A496" s="441" t="s">
        <v>2577</v>
      </c>
      <c r="B496" s="434" t="s">
        <v>2578</v>
      </c>
      <c r="C496" s="64">
        <v>5</v>
      </c>
      <c r="D496" s="828">
        <v>42395</v>
      </c>
      <c r="E496" s="823" t="s">
        <v>1849</v>
      </c>
      <c r="F496" s="821"/>
      <c r="G496" s="824"/>
      <c r="H496" s="824"/>
      <c r="I496" s="820" t="s">
        <v>4030</v>
      </c>
      <c r="K496" s="815"/>
      <c r="L496" s="815"/>
    </row>
    <row r="497" spans="1:12" x14ac:dyDescent="0.2">
      <c r="A497" s="825" t="s">
        <v>2143</v>
      </c>
      <c r="B497" s="816" t="s">
        <v>2144</v>
      </c>
      <c r="C497" s="64">
        <v>5</v>
      </c>
      <c r="D497" s="828">
        <v>42391</v>
      </c>
      <c r="E497" s="823" t="s">
        <v>1849</v>
      </c>
      <c r="F497" s="821"/>
      <c r="G497" s="824"/>
      <c r="H497" s="824"/>
      <c r="I497" s="820" t="s">
        <v>2145</v>
      </c>
      <c r="K497" s="815"/>
      <c r="L497" s="815"/>
    </row>
    <row r="498" spans="1:12" x14ac:dyDescent="0.2">
      <c r="A498" s="33" t="s">
        <v>2071</v>
      </c>
      <c r="B498" s="822" t="s">
        <v>503</v>
      </c>
      <c r="C498" s="70">
        <v>33</v>
      </c>
      <c r="D498" s="139">
        <v>42383</v>
      </c>
      <c r="E498" s="47"/>
      <c r="F498" s="46"/>
      <c r="G498" s="49" t="s">
        <v>1849</v>
      </c>
      <c r="H498" s="49"/>
      <c r="I498" s="818" t="s">
        <v>2072</v>
      </c>
    </row>
    <row r="499" spans="1:12" x14ac:dyDescent="0.2">
      <c r="A499" s="29" t="s">
        <v>1892</v>
      </c>
      <c r="B499" s="817" t="s">
        <v>1893</v>
      </c>
      <c r="C499" s="56">
        <v>9</v>
      </c>
      <c r="D499" s="134">
        <v>42366</v>
      </c>
      <c r="E499" s="37"/>
      <c r="F499" s="21"/>
      <c r="G499" s="32" t="s">
        <v>1849</v>
      </c>
      <c r="H499" s="32"/>
      <c r="I499" s="18" t="s">
        <v>1894</v>
      </c>
    </row>
    <row r="500" spans="1:12" x14ac:dyDescent="0.2">
      <c r="A500" s="825" t="s">
        <v>2855</v>
      </c>
      <c r="B500" s="816" t="s">
        <v>2856</v>
      </c>
      <c r="C500" s="64">
        <v>11</v>
      </c>
      <c r="D500" s="828">
        <v>42355</v>
      </c>
      <c r="E500" s="823" t="s">
        <v>1849</v>
      </c>
      <c r="F500" s="821"/>
      <c r="G500" s="824"/>
      <c r="H500" s="824"/>
      <c r="I500" s="820"/>
    </row>
    <row r="501" spans="1:12" x14ac:dyDescent="0.2">
      <c r="A501" s="825" t="s">
        <v>2857</v>
      </c>
      <c r="B501" s="816" t="s">
        <v>2858</v>
      </c>
      <c r="C501" s="64">
        <v>9</v>
      </c>
      <c r="D501" s="828">
        <v>42355</v>
      </c>
      <c r="E501" s="823" t="s">
        <v>1849</v>
      </c>
      <c r="F501" s="821"/>
      <c r="G501" s="824"/>
      <c r="H501" s="824"/>
      <c r="I501" s="820"/>
    </row>
    <row r="502" spans="1:12" x14ac:dyDescent="0.2">
      <c r="A502" s="31" t="s">
        <v>2755</v>
      </c>
      <c r="B502" s="816" t="s">
        <v>2756</v>
      </c>
      <c r="C502" s="64">
        <v>5</v>
      </c>
      <c r="D502" s="828">
        <v>42354</v>
      </c>
      <c r="E502" s="823"/>
      <c r="F502" s="821" t="s">
        <v>1849</v>
      </c>
      <c r="G502" s="824"/>
      <c r="H502" s="824"/>
      <c r="I502" s="820" t="s">
        <v>1997</v>
      </c>
    </row>
    <row r="503" spans="1:12" x14ac:dyDescent="0.2">
      <c r="A503" s="145" t="s">
        <v>2465</v>
      </c>
      <c r="B503" s="83" t="s">
        <v>2466</v>
      </c>
      <c r="C503" s="70">
        <v>13</v>
      </c>
      <c r="D503" s="139">
        <v>42352</v>
      </c>
      <c r="E503" s="47"/>
      <c r="F503" s="46" t="s">
        <v>1849</v>
      </c>
      <c r="G503" s="49"/>
      <c r="H503" s="49"/>
      <c r="I503" s="85" t="s">
        <v>2467</v>
      </c>
    </row>
    <row r="504" spans="1:12" x14ac:dyDescent="0.2">
      <c r="A504" s="54" t="s">
        <v>2880</v>
      </c>
      <c r="B504" s="817" t="s">
        <v>2881</v>
      </c>
      <c r="C504" s="56">
        <v>5</v>
      </c>
      <c r="D504" s="134">
        <v>42348</v>
      </c>
      <c r="E504" s="37"/>
      <c r="F504" s="21"/>
      <c r="G504" s="32" t="s">
        <v>1849</v>
      </c>
      <c r="H504" s="32"/>
      <c r="I504" s="59" t="s">
        <v>2882</v>
      </c>
    </row>
    <row r="505" spans="1:12" x14ac:dyDescent="0.2">
      <c r="A505" s="442" t="s">
        <v>2419</v>
      </c>
      <c r="B505" s="434" t="s">
        <v>2420</v>
      </c>
      <c r="C505" s="64">
        <v>5</v>
      </c>
      <c r="D505" s="828">
        <v>42346</v>
      </c>
      <c r="E505" s="823" t="s">
        <v>1849</v>
      </c>
      <c r="F505" s="821"/>
      <c r="G505" s="824"/>
      <c r="H505" s="824"/>
      <c r="I505" s="816" t="s">
        <v>4066</v>
      </c>
    </row>
    <row r="506" spans="1:12" x14ac:dyDescent="0.2">
      <c r="A506" s="825" t="s">
        <v>2705</v>
      </c>
      <c r="B506" s="816" t="s">
        <v>2706</v>
      </c>
      <c r="C506" s="64">
        <v>5</v>
      </c>
      <c r="D506" s="828">
        <v>42346</v>
      </c>
      <c r="E506" s="823" t="s">
        <v>1849</v>
      </c>
      <c r="F506" s="821"/>
      <c r="G506" s="824"/>
      <c r="H506" s="824"/>
      <c r="I506" s="826" t="s">
        <v>2707</v>
      </c>
    </row>
    <row r="507" spans="1:12" x14ac:dyDescent="0.2">
      <c r="A507" s="825" t="s">
        <v>2468</v>
      </c>
      <c r="B507" s="816" t="s">
        <v>2469</v>
      </c>
      <c r="C507" s="64">
        <v>5</v>
      </c>
      <c r="D507" s="828">
        <v>42342</v>
      </c>
      <c r="E507" s="823"/>
      <c r="F507" s="821"/>
      <c r="G507" s="824" t="s">
        <v>1849</v>
      </c>
      <c r="H507" s="824"/>
      <c r="I507" s="816" t="s">
        <v>2470</v>
      </c>
    </row>
    <row r="508" spans="1:12" x14ac:dyDescent="0.2">
      <c r="A508" s="82" t="s">
        <v>2768</v>
      </c>
      <c r="B508" s="822" t="s">
        <v>2769</v>
      </c>
      <c r="C508" s="70">
        <v>38</v>
      </c>
      <c r="D508" s="139">
        <v>42331</v>
      </c>
      <c r="E508" s="47"/>
      <c r="F508" s="46"/>
      <c r="G508" s="49" t="s">
        <v>1849</v>
      </c>
      <c r="H508" s="49"/>
      <c r="I508" s="822" t="s">
        <v>2770</v>
      </c>
    </row>
    <row r="509" spans="1:12" x14ac:dyDescent="0.2">
      <c r="A509" s="163" t="s">
        <v>2820</v>
      </c>
      <c r="B509" s="163" t="s">
        <v>2821</v>
      </c>
      <c r="C509" s="56">
        <v>9</v>
      </c>
      <c r="D509" s="134">
        <v>42325</v>
      </c>
      <c r="E509" s="37"/>
      <c r="F509" s="21"/>
      <c r="G509" s="32"/>
      <c r="H509" s="32" t="s">
        <v>1849</v>
      </c>
      <c r="I509" s="817"/>
    </row>
    <row r="510" spans="1:12" x14ac:dyDescent="0.2">
      <c r="A510" s="135" t="s">
        <v>2019</v>
      </c>
      <c r="B510" s="135" t="s">
        <v>2020</v>
      </c>
      <c r="C510" s="64">
        <v>7</v>
      </c>
      <c r="D510" s="828">
        <v>42320</v>
      </c>
      <c r="E510" s="823"/>
      <c r="F510" s="821"/>
      <c r="G510" s="824"/>
      <c r="H510" s="824" t="s">
        <v>1849</v>
      </c>
      <c r="I510" s="816"/>
      <c r="K510" s="815"/>
      <c r="L510" s="815"/>
    </row>
    <row r="511" spans="1:12" x14ac:dyDescent="0.2">
      <c r="A511" s="816" t="s">
        <v>2089</v>
      </c>
      <c r="B511" s="816" t="s">
        <v>2090</v>
      </c>
      <c r="C511" s="64">
        <v>6</v>
      </c>
      <c r="D511" s="828">
        <v>42320</v>
      </c>
      <c r="E511" s="823"/>
      <c r="F511" s="821" t="s">
        <v>1849</v>
      </c>
      <c r="G511" s="824"/>
      <c r="H511" s="824"/>
      <c r="I511" s="826" t="s">
        <v>2091</v>
      </c>
    </row>
    <row r="512" spans="1:12" x14ac:dyDescent="0.2">
      <c r="A512" s="826" t="s">
        <v>2836</v>
      </c>
      <c r="B512" s="816" t="s">
        <v>2837</v>
      </c>
      <c r="C512" s="64">
        <v>5</v>
      </c>
      <c r="D512" s="828">
        <v>42313</v>
      </c>
      <c r="E512" s="823" t="s">
        <v>1849</v>
      </c>
      <c r="F512" s="821"/>
      <c r="G512" s="824"/>
      <c r="H512" s="824"/>
      <c r="I512" s="816"/>
    </row>
    <row r="513" spans="1:16" x14ac:dyDescent="0.2">
      <c r="A513" s="96" t="s">
        <v>2977</v>
      </c>
      <c r="B513" s="822" t="s">
        <v>2978</v>
      </c>
      <c r="C513" s="70">
        <v>5</v>
      </c>
      <c r="D513" s="139">
        <v>42313</v>
      </c>
      <c r="E513" s="47" t="s">
        <v>1849</v>
      </c>
      <c r="F513" s="46"/>
      <c r="G513" s="49"/>
      <c r="H513" s="49"/>
      <c r="I513" s="822"/>
    </row>
    <row r="514" spans="1:16" x14ac:dyDescent="0.2">
      <c r="A514" s="59" t="s">
        <v>2875</v>
      </c>
      <c r="B514" s="817" t="s">
        <v>2876</v>
      </c>
      <c r="C514" s="56">
        <v>8</v>
      </c>
      <c r="D514" s="134">
        <v>42311</v>
      </c>
      <c r="E514" s="37" t="s">
        <v>1849</v>
      </c>
      <c r="F514" s="21"/>
      <c r="G514" s="32"/>
      <c r="H514" s="32"/>
      <c r="I514" s="817" t="s">
        <v>2049</v>
      </c>
    </row>
    <row r="515" spans="1:16" x14ac:dyDescent="0.2">
      <c r="A515" s="135" t="s">
        <v>1957</v>
      </c>
      <c r="B515" s="135" t="s">
        <v>1958</v>
      </c>
      <c r="C515" s="64">
        <v>5</v>
      </c>
      <c r="D515" s="828">
        <v>42307</v>
      </c>
      <c r="E515" s="823"/>
      <c r="F515" s="821"/>
      <c r="G515" s="824"/>
      <c r="H515" s="824" t="s">
        <v>1849</v>
      </c>
      <c r="I515" s="816"/>
    </row>
    <row r="516" spans="1:16" x14ac:dyDescent="0.2">
      <c r="A516" s="826" t="s">
        <v>2426</v>
      </c>
      <c r="B516" s="816" t="s">
        <v>2427</v>
      </c>
      <c r="C516" s="64">
        <v>5</v>
      </c>
      <c r="D516" s="828">
        <v>42306</v>
      </c>
      <c r="E516" s="823" t="s">
        <v>1849</v>
      </c>
      <c r="F516" s="821"/>
      <c r="G516" s="824"/>
      <c r="H516" s="824"/>
      <c r="I516" s="816" t="s">
        <v>2428</v>
      </c>
    </row>
    <row r="517" spans="1:16" x14ac:dyDescent="0.2">
      <c r="A517" s="816" t="s">
        <v>2463</v>
      </c>
      <c r="B517" s="816" t="s">
        <v>2464</v>
      </c>
      <c r="C517" s="64">
        <v>5</v>
      </c>
      <c r="D517" s="828">
        <v>42306</v>
      </c>
      <c r="E517" s="823" t="s">
        <v>1849</v>
      </c>
      <c r="F517" s="821"/>
      <c r="G517" s="824"/>
      <c r="H517" s="824"/>
      <c r="I517" s="816"/>
    </row>
    <row r="518" spans="1:16" x14ac:dyDescent="0.2">
      <c r="A518" s="947" t="s">
        <v>2872</v>
      </c>
      <c r="B518" s="137" t="s">
        <v>2873</v>
      </c>
      <c r="C518" s="70">
        <v>15</v>
      </c>
      <c r="D518" s="139">
        <v>42306</v>
      </c>
      <c r="E518" s="47"/>
      <c r="F518" s="46"/>
      <c r="G518" s="49"/>
      <c r="H518" s="49" t="s">
        <v>1849</v>
      </c>
      <c r="I518" s="822" t="s">
        <v>2874</v>
      </c>
    </row>
    <row r="519" spans="1:16" x14ac:dyDescent="0.2">
      <c r="A519" s="817" t="s">
        <v>2337</v>
      </c>
      <c r="B519" s="817" t="s">
        <v>2338</v>
      </c>
      <c r="C519" s="56">
        <v>18</v>
      </c>
      <c r="D519" s="134">
        <v>42304</v>
      </c>
      <c r="E519" s="37"/>
      <c r="F519" s="21"/>
      <c r="G519" s="32" t="s">
        <v>1849</v>
      </c>
      <c r="H519" s="32"/>
      <c r="I519" s="18" t="s">
        <v>2339</v>
      </c>
    </row>
    <row r="520" spans="1:16" x14ac:dyDescent="0.2">
      <c r="A520" s="436" t="s">
        <v>2616</v>
      </c>
      <c r="B520" s="436" t="s">
        <v>2617</v>
      </c>
      <c r="C520" s="64">
        <v>6</v>
      </c>
      <c r="D520" s="828">
        <v>42303</v>
      </c>
      <c r="E520" s="823"/>
      <c r="F520" s="821" t="s">
        <v>1849</v>
      </c>
      <c r="G520" s="824"/>
      <c r="H520" s="824"/>
      <c r="I520" s="81" t="s">
        <v>3975</v>
      </c>
    </row>
    <row r="521" spans="1:16" x14ac:dyDescent="0.2">
      <c r="A521" s="816" t="s">
        <v>2870</v>
      </c>
      <c r="B521" s="816" t="s">
        <v>2871</v>
      </c>
      <c r="C521" s="64">
        <v>6</v>
      </c>
      <c r="D521" s="828">
        <v>42303</v>
      </c>
      <c r="E521" s="823"/>
      <c r="F521" s="821" t="s">
        <v>1849</v>
      </c>
      <c r="G521" s="824"/>
      <c r="H521" s="824"/>
      <c r="I521" s="81" t="s">
        <v>1920</v>
      </c>
    </row>
    <row r="522" spans="1:16" x14ac:dyDescent="0.2">
      <c r="A522" s="826" t="s">
        <v>2023</v>
      </c>
      <c r="B522" s="816" t="s">
        <v>2024</v>
      </c>
      <c r="C522" s="64">
        <v>5</v>
      </c>
      <c r="D522" s="828">
        <v>42300</v>
      </c>
      <c r="E522" s="823"/>
      <c r="F522" s="821" t="s">
        <v>1849</v>
      </c>
      <c r="G522" s="824"/>
      <c r="H522" s="824"/>
      <c r="I522" s="81" t="s">
        <v>1920</v>
      </c>
      <c r="K522" s="815"/>
      <c r="L522" s="815"/>
      <c r="M522" s="815"/>
    </row>
    <row r="523" spans="1:16" x14ac:dyDescent="0.2">
      <c r="A523" s="822" t="s">
        <v>2483</v>
      </c>
      <c r="B523" s="822" t="s">
        <v>2484</v>
      </c>
      <c r="C523" s="70">
        <v>5</v>
      </c>
      <c r="D523" s="139">
        <v>42292</v>
      </c>
      <c r="E523" s="47"/>
      <c r="F523" s="46" t="s">
        <v>1849</v>
      </c>
      <c r="G523" s="49"/>
      <c r="H523" s="49"/>
      <c r="I523" s="85" t="s">
        <v>2485</v>
      </c>
      <c r="K523" s="815"/>
      <c r="L523" s="815"/>
      <c r="O523" s="815"/>
      <c r="P523" s="815"/>
    </row>
    <row r="524" spans="1:16" x14ac:dyDescent="0.2">
      <c r="A524" s="817" t="s">
        <v>2361</v>
      </c>
      <c r="B524" s="817" t="s">
        <v>2362</v>
      </c>
      <c r="C524" s="56">
        <v>5</v>
      </c>
      <c r="D524" s="134">
        <v>42284</v>
      </c>
      <c r="E524" s="37"/>
      <c r="F524" s="21"/>
      <c r="G524" s="32" t="s">
        <v>1849</v>
      </c>
      <c r="H524" s="21"/>
      <c r="I524" s="18" t="s">
        <v>2363</v>
      </c>
    </row>
    <row r="525" spans="1:16" x14ac:dyDescent="0.2">
      <c r="A525" s="161" t="s">
        <v>2738</v>
      </c>
      <c r="B525" s="135" t="s">
        <v>2739</v>
      </c>
      <c r="C525" s="64">
        <v>5</v>
      </c>
      <c r="D525" s="828">
        <v>42279</v>
      </c>
      <c r="E525" s="823"/>
      <c r="F525" s="821"/>
      <c r="G525" s="824"/>
      <c r="H525" s="821" t="s">
        <v>1849</v>
      </c>
      <c r="I525" s="820"/>
      <c r="L525" s="815"/>
      <c r="M525" s="815"/>
    </row>
    <row r="526" spans="1:16" x14ac:dyDescent="0.2">
      <c r="A526" s="826" t="s">
        <v>2649</v>
      </c>
      <c r="B526" s="816" t="s">
        <v>2650</v>
      </c>
      <c r="C526" s="64">
        <v>5</v>
      </c>
      <c r="D526" s="828">
        <v>42268</v>
      </c>
      <c r="E526" s="823" t="s">
        <v>1849</v>
      </c>
      <c r="F526" s="821"/>
      <c r="G526" s="824"/>
      <c r="H526" s="821"/>
      <c r="I526" s="820"/>
    </row>
    <row r="527" spans="1:16" x14ac:dyDescent="0.2">
      <c r="A527" s="826" t="s">
        <v>2154</v>
      </c>
      <c r="B527" s="816" t="s">
        <v>2155</v>
      </c>
      <c r="C527" s="64">
        <v>10</v>
      </c>
      <c r="D527" s="828">
        <v>42264</v>
      </c>
      <c r="E527" s="823"/>
      <c r="F527" s="821" t="s">
        <v>1849</v>
      </c>
      <c r="G527" s="824"/>
      <c r="H527" s="821"/>
      <c r="I527" s="81" t="s">
        <v>2156</v>
      </c>
    </row>
    <row r="528" spans="1:16" x14ac:dyDescent="0.2">
      <c r="A528" s="822" t="s">
        <v>1918</v>
      </c>
      <c r="B528" s="822" t="s">
        <v>1919</v>
      </c>
      <c r="C528" s="70">
        <v>5</v>
      </c>
      <c r="D528" s="139">
        <v>42257</v>
      </c>
      <c r="E528" s="47"/>
      <c r="F528" s="46" t="s">
        <v>1849</v>
      </c>
      <c r="G528" s="49"/>
      <c r="H528" s="46"/>
      <c r="I528" s="85" t="s">
        <v>1920</v>
      </c>
      <c r="K528" s="815"/>
      <c r="L528" s="815"/>
    </row>
    <row r="529" spans="1:13" x14ac:dyDescent="0.2">
      <c r="A529" s="90" t="s">
        <v>2502</v>
      </c>
      <c r="B529" s="90" t="s">
        <v>2503</v>
      </c>
      <c r="C529" s="56">
        <v>12</v>
      </c>
      <c r="D529" s="134">
        <v>42249</v>
      </c>
      <c r="E529" s="37"/>
      <c r="F529" s="21" t="s">
        <v>1849</v>
      </c>
      <c r="G529" s="32"/>
      <c r="H529" s="21"/>
      <c r="I529" s="55" t="s">
        <v>2504</v>
      </c>
    </row>
    <row r="530" spans="1:13" x14ac:dyDescent="0.2">
      <c r="A530" s="826" t="s">
        <v>2528</v>
      </c>
      <c r="B530" s="816" t="s">
        <v>2529</v>
      </c>
      <c r="C530" s="64">
        <v>5</v>
      </c>
      <c r="D530" s="828">
        <v>42249</v>
      </c>
      <c r="E530" s="823"/>
      <c r="F530" s="821" t="s">
        <v>1849</v>
      </c>
      <c r="G530" s="824"/>
      <c r="H530" s="821"/>
      <c r="I530" s="81" t="s">
        <v>2530</v>
      </c>
    </row>
    <row r="531" spans="1:13" x14ac:dyDescent="0.2">
      <c r="A531" s="816" t="s">
        <v>2633</v>
      </c>
      <c r="B531" s="816" t="s">
        <v>2634</v>
      </c>
      <c r="C531" s="64">
        <v>10</v>
      </c>
      <c r="D531" s="828">
        <v>42248</v>
      </c>
      <c r="E531" s="823"/>
      <c r="F531" s="821"/>
      <c r="G531" s="824" t="s">
        <v>1849</v>
      </c>
      <c r="H531" s="821"/>
      <c r="I531" s="820" t="s">
        <v>2635</v>
      </c>
    </row>
    <row r="532" spans="1:13" x14ac:dyDescent="0.2">
      <c r="A532" s="135" t="s">
        <v>1858</v>
      </c>
      <c r="B532" s="135" t="s">
        <v>1859</v>
      </c>
      <c r="C532" s="64">
        <v>6</v>
      </c>
      <c r="D532" s="828">
        <v>42247</v>
      </c>
      <c r="E532" s="823"/>
      <c r="F532" s="821"/>
      <c r="G532" s="824"/>
      <c r="H532" s="821" t="s">
        <v>1849</v>
      </c>
      <c r="I532" s="820"/>
    </row>
    <row r="533" spans="1:13" x14ac:dyDescent="0.2">
      <c r="A533" s="137" t="s">
        <v>1944</v>
      </c>
      <c r="B533" s="137" t="s">
        <v>1945</v>
      </c>
      <c r="C533" s="70">
        <v>6</v>
      </c>
      <c r="D533" s="139">
        <v>42247</v>
      </c>
      <c r="E533" s="47"/>
      <c r="F533" s="46"/>
      <c r="G533" s="49"/>
      <c r="H533" s="46" t="s">
        <v>1849</v>
      </c>
      <c r="I533" s="818"/>
      <c r="K533" s="831"/>
      <c r="L533" s="831"/>
    </row>
    <row r="534" spans="1:13" x14ac:dyDescent="0.2">
      <c r="A534" s="163" t="s">
        <v>1955</v>
      </c>
      <c r="B534" s="163" t="s">
        <v>1956</v>
      </c>
      <c r="C534" s="56">
        <v>5</v>
      </c>
      <c r="D534" s="134">
        <v>42247</v>
      </c>
      <c r="E534" s="37"/>
      <c r="F534" s="21"/>
      <c r="G534" s="32"/>
      <c r="H534" s="32" t="s">
        <v>1849</v>
      </c>
      <c r="I534" s="817"/>
    </row>
    <row r="535" spans="1:13" x14ac:dyDescent="0.2">
      <c r="A535" s="816" t="s">
        <v>2278</v>
      </c>
      <c r="B535" s="816" t="s">
        <v>2279</v>
      </c>
      <c r="C535" s="64">
        <v>8</v>
      </c>
      <c r="D535" s="828">
        <v>42242</v>
      </c>
      <c r="E535" s="823"/>
      <c r="F535" s="821"/>
      <c r="G535" s="824" t="s">
        <v>1849</v>
      </c>
      <c r="H535" s="824"/>
      <c r="I535" s="816" t="s">
        <v>2280</v>
      </c>
      <c r="L535" s="815"/>
      <c r="M535" s="815"/>
    </row>
    <row r="536" spans="1:13" x14ac:dyDescent="0.2">
      <c r="A536" s="816" t="s">
        <v>2608</v>
      </c>
      <c r="B536" s="816" t="s">
        <v>2609</v>
      </c>
      <c r="C536" s="64">
        <v>5</v>
      </c>
      <c r="D536" s="828">
        <v>42234</v>
      </c>
      <c r="E536" s="823"/>
      <c r="F536" s="821"/>
      <c r="G536" s="824" t="s">
        <v>1849</v>
      </c>
      <c r="H536" s="824"/>
      <c r="I536" s="826" t="s">
        <v>2610</v>
      </c>
      <c r="K536" s="815"/>
      <c r="L536" s="815"/>
    </row>
    <row r="537" spans="1:13" x14ac:dyDescent="0.2">
      <c r="A537" s="135" t="s">
        <v>2865</v>
      </c>
      <c r="B537" s="135" t="s">
        <v>2866</v>
      </c>
      <c r="C537" s="64">
        <v>5</v>
      </c>
      <c r="D537" s="828">
        <v>42223</v>
      </c>
      <c r="E537" s="823"/>
      <c r="F537" s="821"/>
      <c r="G537" s="824"/>
      <c r="H537" s="824" t="s">
        <v>1849</v>
      </c>
      <c r="I537" s="816"/>
    </row>
    <row r="538" spans="1:13" x14ac:dyDescent="0.2">
      <c r="A538" s="947" t="s">
        <v>2028</v>
      </c>
      <c r="B538" s="137" t="s">
        <v>2029</v>
      </c>
      <c r="C538" s="70">
        <v>14</v>
      </c>
      <c r="D538" s="139">
        <v>42222</v>
      </c>
      <c r="E538" s="47"/>
      <c r="F538" s="46"/>
      <c r="G538" s="49"/>
      <c r="H538" s="49" t="s">
        <v>1849</v>
      </c>
      <c r="I538" s="822"/>
      <c r="K538" s="815"/>
      <c r="L538" s="815"/>
    </row>
    <row r="539" spans="1:13" x14ac:dyDescent="0.2">
      <c r="A539" s="163" t="s">
        <v>2006</v>
      </c>
      <c r="B539" s="163" t="s">
        <v>2007</v>
      </c>
      <c r="C539" s="56">
        <v>10</v>
      </c>
      <c r="D539" s="134">
        <v>42217</v>
      </c>
      <c r="E539" s="37"/>
      <c r="F539" s="21"/>
      <c r="G539" s="32"/>
      <c r="H539" s="32" t="s">
        <v>1849</v>
      </c>
      <c r="I539" s="55"/>
    </row>
    <row r="540" spans="1:13" x14ac:dyDescent="0.2">
      <c r="A540" s="816" t="s">
        <v>2244</v>
      </c>
      <c r="B540" s="816" t="s">
        <v>2245</v>
      </c>
      <c r="C540" s="64">
        <v>7</v>
      </c>
      <c r="D540" s="828">
        <v>42217</v>
      </c>
      <c r="E540" s="823"/>
      <c r="F540" s="821"/>
      <c r="G540" s="824" t="s">
        <v>1849</v>
      </c>
      <c r="H540" s="824"/>
      <c r="I540" s="81" t="s">
        <v>2246</v>
      </c>
    </row>
    <row r="541" spans="1:13" x14ac:dyDescent="0.2">
      <c r="A541" s="135" t="s">
        <v>2373</v>
      </c>
      <c r="B541" s="135" t="s">
        <v>2374</v>
      </c>
      <c r="C541" s="64">
        <v>22</v>
      </c>
      <c r="D541" s="828">
        <v>42217</v>
      </c>
      <c r="E541" s="823"/>
      <c r="F541" s="821"/>
      <c r="G541" s="824"/>
      <c r="H541" s="824" t="s">
        <v>1849</v>
      </c>
      <c r="I541" s="820" t="s">
        <v>2375</v>
      </c>
    </row>
    <row r="542" spans="1:13" x14ac:dyDescent="0.2">
      <c r="A542" s="826" t="s">
        <v>2518</v>
      </c>
      <c r="B542" s="816" t="s">
        <v>2519</v>
      </c>
      <c r="C542" s="64">
        <v>5</v>
      </c>
      <c r="D542" s="828">
        <v>42217</v>
      </c>
      <c r="E542" s="823"/>
      <c r="F542" s="821"/>
      <c r="G542" s="824" t="s">
        <v>1849</v>
      </c>
      <c r="H542" s="824"/>
      <c r="I542" s="820" t="s">
        <v>2520</v>
      </c>
      <c r="L542" s="815"/>
      <c r="M542" s="815"/>
    </row>
    <row r="543" spans="1:13" x14ac:dyDescent="0.2">
      <c r="A543" s="822" t="s">
        <v>2047</v>
      </c>
      <c r="B543" s="822" t="s">
        <v>2048</v>
      </c>
      <c r="C543" s="70">
        <v>6</v>
      </c>
      <c r="D543" s="139">
        <v>42215</v>
      </c>
      <c r="E543" s="47" t="s">
        <v>1849</v>
      </c>
      <c r="F543" s="46"/>
      <c r="G543" s="49"/>
      <c r="H543" s="49"/>
      <c r="I543" s="822" t="s">
        <v>2049</v>
      </c>
      <c r="L543" s="815"/>
      <c r="M543" s="815"/>
    </row>
    <row r="544" spans="1:13" x14ac:dyDescent="0.2">
      <c r="A544" s="817" t="s">
        <v>1962</v>
      </c>
      <c r="B544" s="817" t="s">
        <v>1963</v>
      </c>
      <c r="C544" s="56">
        <v>8</v>
      </c>
      <c r="D544" s="134">
        <v>42214</v>
      </c>
      <c r="E544" s="37"/>
      <c r="F544" s="21"/>
      <c r="G544" s="32"/>
      <c r="H544" s="32" t="s">
        <v>1849</v>
      </c>
      <c r="I544" s="55" t="s">
        <v>1964</v>
      </c>
    </row>
    <row r="545" spans="1:16" x14ac:dyDescent="0.2">
      <c r="A545" s="816" t="s">
        <v>2456</v>
      </c>
      <c r="B545" s="816" t="s">
        <v>2457</v>
      </c>
      <c r="C545" s="64">
        <v>8</v>
      </c>
      <c r="D545" s="828">
        <v>42167</v>
      </c>
      <c r="E545" s="823"/>
      <c r="F545" s="821"/>
      <c r="G545" s="824" t="s">
        <v>1849</v>
      </c>
      <c r="H545" s="824"/>
      <c r="I545" s="820" t="s">
        <v>2458</v>
      </c>
    </row>
    <row r="546" spans="1:16" x14ac:dyDescent="0.2">
      <c r="A546" s="161" t="s">
        <v>1931</v>
      </c>
      <c r="B546" s="135" t="s">
        <v>1932</v>
      </c>
      <c r="C546" s="64">
        <v>5</v>
      </c>
      <c r="D546" s="828">
        <v>42139</v>
      </c>
      <c r="E546" s="823"/>
      <c r="F546" s="821"/>
      <c r="G546" s="824"/>
      <c r="H546" s="824" t="s">
        <v>1849</v>
      </c>
      <c r="I546" s="820"/>
    </row>
    <row r="547" spans="1:16" x14ac:dyDescent="0.2">
      <c r="A547" s="161" t="s">
        <v>2863</v>
      </c>
      <c r="B547" s="135" t="s">
        <v>2864</v>
      </c>
      <c r="C547" s="64">
        <v>5</v>
      </c>
      <c r="D547" s="828">
        <v>42139</v>
      </c>
      <c r="E547" s="823"/>
      <c r="F547" s="821"/>
      <c r="G547" s="824"/>
      <c r="H547" s="824" t="s">
        <v>1849</v>
      </c>
      <c r="I547" s="820"/>
      <c r="K547" s="815"/>
      <c r="L547" s="815"/>
      <c r="M547" s="815"/>
    </row>
    <row r="548" spans="1:16" x14ac:dyDescent="0.2">
      <c r="A548" s="947" t="s">
        <v>1851</v>
      </c>
      <c r="B548" s="137" t="s">
        <v>1852</v>
      </c>
      <c r="C548" s="70">
        <v>5</v>
      </c>
      <c r="D548" s="139">
        <v>42117</v>
      </c>
      <c r="E548" s="47"/>
      <c r="F548" s="46"/>
      <c r="G548" s="49"/>
      <c r="H548" s="49" t="s">
        <v>1849</v>
      </c>
      <c r="I548" s="85"/>
    </row>
    <row r="549" spans="1:16" x14ac:dyDescent="0.2">
      <c r="A549" s="163" t="s">
        <v>1878</v>
      </c>
      <c r="B549" s="163" t="s">
        <v>1879</v>
      </c>
      <c r="C549" s="56">
        <v>5</v>
      </c>
      <c r="D549" s="134">
        <v>42117</v>
      </c>
      <c r="E549" s="37"/>
      <c r="F549" s="21"/>
      <c r="G549" s="32"/>
      <c r="H549" s="32" t="s">
        <v>1849</v>
      </c>
      <c r="I549" s="18"/>
      <c r="K549" s="815"/>
      <c r="L549" s="815"/>
    </row>
    <row r="550" spans="1:16" x14ac:dyDescent="0.2">
      <c r="A550" s="161" t="s">
        <v>2562</v>
      </c>
      <c r="B550" s="135" t="s">
        <v>2563</v>
      </c>
      <c r="C550" s="64">
        <v>14</v>
      </c>
      <c r="D550" s="828">
        <v>42117</v>
      </c>
      <c r="E550" s="823"/>
      <c r="F550" s="821"/>
      <c r="G550" s="824"/>
      <c r="H550" s="824" t="s">
        <v>1849</v>
      </c>
      <c r="I550" s="820"/>
    </row>
    <row r="551" spans="1:16" x14ac:dyDescent="0.2">
      <c r="A551" s="135" t="s">
        <v>2588</v>
      </c>
      <c r="B551" s="135" t="s">
        <v>2589</v>
      </c>
      <c r="C551" s="64">
        <v>14</v>
      </c>
      <c r="D551" s="828">
        <v>42094</v>
      </c>
      <c r="E551" s="823"/>
      <c r="F551" s="821"/>
      <c r="G551" s="824"/>
      <c r="H551" s="824" t="s">
        <v>1849</v>
      </c>
      <c r="I551" s="820"/>
    </row>
    <row r="552" spans="1:16" x14ac:dyDescent="0.2">
      <c r="A552" s="826" t="s">
        <v>2030</v>
      </c>
      <c r="B552" s="816" t="s">
        <v>2031</v>
      </c>
      <c r="C552" s="64">
        <v>14</v>
      </c>
      <c r="D552" s="828">
        <v>42080</v>
      </c>
      <c r="E552" s="823" t="s">
        <v>1849</v>
      </c>
      <c r="F552" s="821"/>
      <c r="G552" s="824"/>
      <c r="H552" s="824"/>
      <c r="I552" s="81" t="s">
        <v>2032</v>
      </c>
    </row>
    <row r="553" spans="1:16" x14ac:dyDescent="0.2">
      <c r="A553" s="822" t="s">
        <v>2653</v>
      </c>
      <c r="B553" s="822" t="s">
        <v>2654</v>
      </c>
      <c r="C553" s="70">
        <v>6</v>
      </c>
      <c r="D553" s="139">
        <v>42074</v>
      </c>
      <c r="E553" s="47"/>
      <c r="F553" s="46"/>
      <c r="G553" s="49" t="s">
        <v>1849</v>
      </c>
      <c r="H553" s="49"/>
      <c r="I553" s="818" t="s">
        <v>2655</v>
      </c>
      <c r="L553" s="815"/>
      <c r="M553" s="815"/>
    </row>
    <row r="554" spans="1:16" x14ac:dyDescent="0.2">
      <c r="A554" s="817" t="s">
        <v>2946</v>
      </c>
      <c r="B554" s="817" t="s">
        <v>2947</v>
      </c>
      <c r="C554" s="56">
        <v>5</v>
      </c>
      <c r="D554" s="134">
        <v>42067</v>
      </c>
      <c r="E554" s="37" t="s">
        <v>1849</v>
      </c>
      <c r="F554" s="21"/>
      <c r="G554" s="32"/>
      <c r="H554" s="32"/>
      <c r="I554" s="18"/>
      <c r="K554" s="815"/>
      <c r="L554" s="815"/>
      <c r="M554" s="815"/>
    </row>
    <row r="555" spans="1:16" x14ac:dyDescent="0.2">
      <c r="A555" s="816" t="s">
        <v>2229</v>
      </c>
      <c r="B555" s="816" t="s">
        <v>2230</v>
      </c>
      <c r="C555" s="64">
        <v>5</v>
      </c>
      <c r="D555" s="828">
        <v>42061</v>
      </c>
      <c r="E555" s="823" t="s">
        <v>1849</v>
      </c>
      <c r="F555" s="821"/>
      <c r="G555" s="824"/>
      <c r="H555" s="824"/>
      <c r="I555" s="820" t="s">
        <v>2049</v>
      </c>
      <c r="K555" s="815"/>
      <c r="L555" s="815"/>
      <c r="O555" s="815"/>
      <c r="P555" s="815"/>
    </row>
    <row r="556" spans="1:16" x14ac:dyDescent="0.2">
      <c r="A556" s="816" t="s">
        <v>2935</v>
      </c>
      <c r="B556" s="816" t="s">
        <v>2936</v>
      </c>
      <c r="C556" s="64">
        <v>7</v>
      </c>
      <c r="D556" s="828">
        <v>42052</v>
      </c>
      <c r="E556" s="823" t="s">
        <v>1849</v>
      </c>
      <c r="F556" s="821"/>
      <c r="G556" s="824"/>
      <c r="H556" s="824"/>
      <c r="I556" s="820" t="s">
        <v>2002</v>
      </c>
    </row>
    <row r="557" spans="1:16" x14ac:dyDescent="0.2">
      <c r="A557" s="434" t="s">
        <v>2118</v>
      </c>
      <c r="B557" s="434" t="s">
        <v>2119</v>
      </c>
      <c r="C557" s="64">
        <v>5</v>
      </c>
      <c r="D557" s="828">
        <v>42046</v>
      </c>
      <c r="E557" s="823" t="s">
        <v>1849</v>
      </c>
      <c r="F557" s="821"/>
      <c r="G557" s="824"/>
      <c r="H557" s="824"/>
      <c r="I557" s="820" t="s">
        <v>4035</v>
      </c>
      <c r="K557" s="815"/>
      <c r="L557" s="815"/>
    </row>
    <row r="558" spans="1:16" x14ac:dyDescent="0.2">
      <c r="A558" s="822" t="s">
        <v>2242</v>
      </c>
      <c r="B558" s="822" t="s">
        <v>2243</v>
      </c>
      <c r="C558" s="70">
        <v>8</v>
      </c>
      <c r="D558" s="139">
        <v>42037</v>
      </c>
      <c r="E558" s="47" t="s">
        <v>1849</v>
      </c>
      <c r="F558" s="46"/>
      <c r="G558" s="49"/>
      <c r="H558" s="49"/>
      <c r="I558" s="818" t="s">
        <v>2049</v>
      </c>
      <c r="L558" s="815"/>
      <c r="M558" s="815"/>
    </row>
    <row r="559" spans="1:16" x14ac:dyDescent="0.2">
      <c r="A559" s="817" t="s">
        <v>2249</v>
      </c>
      <c r="B559" s="817" t="s">
        <v>2250</v>
      </c>
      <c r="C559" s="56">
        <v>38</v>
      </c>
      <c r="D559" s="134">
        <v>42037</v>
      </c>
      <c r="E559" s="37"/>
      <c r="F559" s="21"/>
      <c r="G559" s="32" t="s">
        <v>1849</v>
      </c>
      <c r="H559" s="32"/>
      <c r="I559" s="18" t="s">
        <v>2251</v>
      </c>
    </row>
    <row r="560" spans="1:16" x14ac:dyDescent="0.2">
      <c r="A560" s="826" t="s">
        <v>2692</v>
      </c>
      <c r="B560" s="816" t="s">
        <v>2693</v>
      </c>
      <c r="C560" s="64">
        <v>5</v>
      </c>
      <c r="D560" s="828">
        <v>42037</v>
      </c>
      <c r="E560" s="823"/>
      <c r="F560" s="821"/>
      <c r="G560" s="824" t="s">
        <v>1849</v>
      </c>
      <c r="H560" s="824"/>
      <c r="I560" s="81" t="s">
        <v>2694</v>
      </c>
      <c r="K560" s="815"/>
      <c r="L560" s="815"/>
    </row>
    <row r="561" spans="1:16" x14ac:dyDescent="0.2">
      <c r="A561" s="816" t="s">
        <v>2750</v>
      </c>
      <c r="B561" s="816" t="s">
        <v>2751</v>
      </c>
      <c r="C561" s="64">
        <v>10</v>
      </c>
      <c r="D561" s="828">
        <v>42037</v>
      </c>
      <c r="E561" s="823"/>
      <c r="F561" s="821"/>
      <c r="G561" s="824" t="s">
        <v>1849</v>
      </c>
      <c r="H561" s="824"/>
      <c r="I561" s="81" t="s">
        <v>2752</v>
      </c>
      <c r="K561" s="815"/>
      <c r="L561" s="815"/>
    </row>
    <row r="562" spans="1:16" x14ac:dyDescent="0.2">
      <c r="A562" s="816" t="s">
        <v>2983</v>
      </c>
      <c r="B562" s="816" t="s">
        <v>2982</v>
      </c>
      <c r="C562" s="64">
        <v>10</v>
      </c>
      <c r="D562" s="828">
        <v>42037</v>
      </c>
      <c r="E562" s="823"/>
      <c r="F562" s="821"/>
      <c r="G562" s="824" t="s">
        <v>1849</v>
      </c>
      <c r="H562" s="824"/>
      <c r="I562" s="820" t="s">
        <v>2984</v>
      </c>
      <c r="L562" s="815"/>
      <c r="M562" s="815"/>
    </row>
    <row r="563" spans="1:16" x14ac:dyDescent="0.2">
      <c r="A563" s="822" t="s">
        <v>2133</v>
      </c>
      <c r="B563" s="822" t="s">
        <v>2134</v>
      </c>
      <c r="C563" s="70">
        <v>8</v>
      </c>
      <c r="D563" s="139">
        <v>42032</v>
      </c>
      <c r="E563" s="47"/>
      <c r="F563" s="46"/>
      <c r="G563" s="49" t="s">
        <v>1849</v>
      </c>
      <c r="H563" s="49"/>
      <c r="I563" s="818" t="s">
        <v>2135</v>
      </c>
    </row>
    <row r="564" spans="1:16" x14ac:dyDescent="0.2">
      <c r="A564" s="817" t="s">
        <v>2107</v>
      </c>
      <c r="B564" s="817" t="s">
        <v>2108</v>
      </c>
      <c r="C564" s="56">
        <v>6</v>
      </c>
      <c r="D564" s="134">
        <v>42008</v>
      </c>
      <c r="E564" s="37"/>
      <c r="F564" s="21" t="s">
        <v>1849</v>
      </c>
      <c r="G564" s="32"/>
      <c r="H564" s="32"/>
      <c r="I564" s="55" t="s">
        <v>2109</v>
      </c>
    </row>
    <row r="565" spans="1:16" x14ac:dyDescent="0.2">
      <c r="A565" s="816" t="s">
        <v>2000</v>
      </c>
      <c r="B565" s="816" t="s">
        <v>2001</v>
      </c>
      <c r="C565" s="64">
        <v>6</v>
      </c>
      <c r="D565" s="828">
        <v>42006</v>
      </c>
      <c r="E565" s="823" t="s">
        <v>1849</v>
      </c>
      <c r="F565" s="821"/>
      <c r="G565" s="824"/>
      <c r="H565" s="824"/>
      <c r="I565" s="820" t="s">
        <v>2002</v>
      </c>
    </row>
    <row r="566" spans="1:16" x14ac:dyDescent="0.2">
      <c r="A566" s="816" t="s">
        <v>2722</v>
      </c>
      <c r="B566" s="816" t="s">
        <v>2723</v>
      </c>
      <c r="C566" s="64">
        <v>6</v>
      </c>
      <c r="D566" s="828">
        <v>41985</v>
      </c>
      <c r="E566" s="823"/>
      <c r="F566" s="821" t="s">
        <v>1849</v>
      </c>
      <c r="G566" s="824"/>
      <c r="H566" s="824"/>
      <c r="I566" s="81" t="s">
        <v>2724</v>
      </c>
      <c r="L566" s="815"/>
      <c r="M566" s="815"/>
    </row>
    <row r="567" spans="1:16" x14ac:dyDescent="0.2">
      <c r="A567" s="816" t="s">
        <v>2877</v>
      </c>
      <c r="B567" s="816" t="s">
        <v>2878</v>
      </c>
      <c r="C567" s="64">
        <v>9</v>
      </c>
      <c r="D567" s="828">
        <v>41985</v>
      </c>
      <c r="E567" s="823"/>
      <c r="F567" s="821"/>
      <c r="G567" s="824" t="s">
        <v>1849</v>
      </c>
      <c r="H567" s="824"/>
      <c r="I567" s="820" t="s">
        <v>2879</v>
      </c>
    </row>
    <row r="568" spans="1:16" x14ac:dyDescent="0.2">
      <c r="A568" s="137" t="s">
        <v>2765</v>
      </c>
      <c r="B568" s="137" t="s">
        <v>2766</v>
      </c>
      <c r="C568" s="70">
        <v>11</v>
      </c>
      <c r="D568" s="139">
        <v>41984</v>
      </c>
      <c r="E568" s="47"/>
      <c r="F568" s="46"/>
      <c r="G568" s="49"/>
      <c r="H568" s="49" t="s">
        <v>1849</v>
      </c>
      <c r="I568" s="818"/>
    </row>
    <row r="569" spans="1:16" x14ac:dyDescent="0.2">
      <c r="A569" s="84" t="s">
        <v>2689</v>
      </c>
      <c r="B569" s="84" t="s">
        <v>2690</v>
      </c>
      <c r="C569" s="56">
        <v>5</v>
      </c>
      <c r="D569" s="134">
        <v>41981</v>
      </c>
      <c r="E569" s="968" t="s">
        <v>1849</v>
      </c>
      <c r="F569" s="21"/>
      <c r="G569" s="32"/>
      <c r="H569" s="32"/>
      <c r="I569" s="905" t="s">
        <v>2691</v>
      </c>
    </row>
    <row r="570" spans="1:16" x14ac:dyDescent="0.2">
      <c r="A570" s="79" t="s">
        <v>2972</v>
      </c>
      <c r="B570" s="69" t="s">
        <v>2973</v>
      </c>
      <c r="C570" s="64">
        <v>5</v>
      </c>
      <c r="D570" s="828">
        <v>41978</v>
      </c>
      <c r="E570" s="823"/>
      <c r="F570" s="821" t="s">
        <v>1849</v>
      </c>
      <c r="G570" s="824"/>
      <c r="H570" s="824"/>
      <c r="I570" s="81" t="s">
        <v>2712</v>
      </c>
      <c r="K570" s="815"/>
      <c r="L570" s="815"/>
      <c r="M570" s="815"/>
    </row>
    <row r="571" spans="1:16" x14ac:dyDescent="0.2">
      <c r="A571" s="816" t="s">
        <v>2204</v>
      </c>
      <c r="B571" s="816" t="s">
        <v>2205</v>
      </c>
      <c r="C571" s="64">
        <v>6</v>
      </c>
      <c r="D571" s="828">
        <v>41969</v>
      </c>
      <c r="E571" s="823"/>
      <c r="F571" s="821"/>
      <c r="G571" s="824" t="s">
        <v>1849</v>
      </c>
      <c r="H571" s="824"/>
      <c r="I571" s="81" t="s">
        <v>2206</v>
      </c>
      <c r="K571" s="815"/>
      <c r="L571" s="815"/>
    </row>
    <row r="572" spans="1:16" x14ac:dyDescent="0.2">
      <c r="A572" s="816" t="s">
        <v>2417</v>
      </c>
      <c r="B572" s="816" t="s">
        <v>2418</v>
      </c>
      <c r="C572" s="64">
        <v>18</v>
      </c>
      <c r="D572" s="828">
        <v>41969</v>
      </c>
      <c r="E572" s="823"/>
      <c r="F572" s="821"/>
      <c r="G572" s="824" t="s">
        <v>1849</v>
      </c>
      <c r="H572" s="819"/>
      <c r="I572" s="826" t="s">
        <v>2206</v>
      </c>
      <c r="K572" s="815"/>
      <c r="L572" s="815"/>
    </row>
    <row r="573" spans="1:16" x14ac:dyDescent="0.2">
      <c r="A573" s="816" t="s">
        <v>2757</v>
      </c>
      <c r="B573" s="816" t="s">
        <v>2758</v>
      </c>
      <c r="C573" s="64">
        <v>5</v>
      </c>
      <c r="D573" s="828">
        <v>41969</v>
      </c>
      <c r="E573" s="823" t="s">
        <v>1849</v>
      </c>
      <c r="F573" s="821"/>
      <c r="G573" s="824"/>
      <c r="H573" s="824"/>
      <c r="I573" s="81"/>
      <c r="K573" s="815"/>
      <c r="L573" s="815"/>
    </row>
    <row r="574" spans="1:16" x14ac:dyDescent="0.2">
      <c r="A574" s="96" t="s">
        <v>2920</v>
      </c>
      <c r="B574" s="822" t="s">
        <v>2921</v>
      </c>
      <c r="C574" s="70">
        <v>5</v>
      </c>
      <c r="D574" s="139">
        <v>41967</v>
      </c>
      <c r="E574" s="47" t="s">
        <v>1849</v>
      </c>
      <c r="F574" s="46"/>
      <c r="G574" s="49"/>
      <c r="H574" s="49"/>
      <c r="I574" s="81"/>
      <c r="K574" s="815"/>
      <c r="L574" s="815"/>
      <c r="O574" s="815"/>
      <c r="P574" s="815"/>
    </row>
    <row r="575" spans="1:16" x14ac:dyDescent="0.2">
      <c r="A575" s="817" t="s">
        <v>2352</v>
      </c>
      <c r="B575" s="817" t="s">
        <v>2353</v>
      </c>
      <c r="C575" s="56">
        <v>6</v>
      </c>
      <c r="D575" s="134">
        <v>41949</v>
      </c>
      <c r="E575" s="37"/>
      <c r="F575" s="21" t="s">
        <v>1849</v>
      </c>
      <c r="G575" s="32"/>
      <c r="H575" s="38"/>
      <c r="I575" s="59" t="s">
        <v>2117</v>
      </c>
    </row>
    <row r="576" spans="1:16" x14ac:dyDescent="0.2">
      <c r="A576" s="816" t="s">
        <v>2597</v>
      </c>
      <c r="B576" s="816" t="s">
        <v>2598</v>
      </c>
      <c r="C576" s="64">
        <v>8</v>
      </c>
      <c r="D576" s="828">
        <v>41943</v>
      </c>
      <c r="E576" s="823"/>
      <c r="F576" s="821" t="s">
        <v>1849</v>
      </c>
      <c r="G576" s="824"/>
      <c r="H576" s="819"/>
      <c r="I576" s="826" t="s">
        <v>4002</v>
      </c>
      <c r="K576" s="831"/>
      <c r="L576" s="831"/>
    </row>
    <row r="577" spans="1:13" x14ac:dyDescent="0.2">
      <c r="A577" s="153" t="s">
        <v>2814</v>
      </c>
      <c r="B577" s="87" t="s">
        <v>2815</v>
      </c>
      <c r="C577" s="64">
        <v>5</v>
      </c>
      <c r="D577" s="828">
        <v>41941</v>
      </c>
      <c r="E577" s="823" t="s">
        <v>1849</v>
      </c>
      <c r="F577" s="821"/>
      <c r="G577" s="824"/>
      <c r="H577" s="819"/>
      <c r="I577" s="826" t="s">
        <v>2816</v>
      </c>
    </row>
    <row r="578" spans="1:13" x14ac:dyDescent="0.2">
      <c r="A578" s="822" t="s">
        <v>2557</v>
      </c>
      <c r="B578" s="822" t="s">
        <v>2558</v>
      </c>
      <c r="C578" s="70">
        <v>6</v>
      </c>
      <c r="D578" s="139">
        <v>41935</v>
      </c>
      <c r="E578" s="47"/>
      <c r="F578" s="46" t="s">
        <v>1849</v>
      </c>
      <c r="G578" s="49"/>
      <c r="H578" s="43"/>
      <c r="I578" s="96" t="s">
        <v>2117</v>
      </c>
    </row>
    <row r="579" spans="1:13" x14ac:dyDescent="0.2">
      <c r="A579" s="59" t="s">
        <v>2217</v>
      </c>
      <c r="B579" s="817" t="s">
        <v>2218</v>
      </c>
      <c r="C579" s="56">
        <v>32</v>
      </c>
      <c r="D579" s="134">
        <v>41933</v>
      </c>
      <c r="E579" s="37" t="s">
        <v>1849</v>
      </c>
      <c r="F579" s="21"/>
      <c r="G579" s="32"/>
      <c r="H579" s="32"/>
      <c r="I579" s="81" t="s">
        <v>2219</v>
      </c>
    </row>
    <row r="580" spans="1:13" x14ac:dyDescent="0.2">
      <c r="A580" s="816" t="s">
        <v>2176</v>
      </c>
      <c r="B580" s="816" t="s">
        <v>2177</v>
      </c>
      <c r="C580" s="64">
        <v>60</v>
      </c>
      <c r="D580" s="828">
        <v>41928</v>
      </c>
      <c r="E580" s="823"/>
      <c r="F580" s="821" t="s">
        <v>1849</v>
      </c>
      <c r="G580" s="824"/>
      <c r="H580" s="824"/>
      <c r="I580" s="81" t="s">
        <v>2178</v>
      </c>
    </row>
    <row r="581" spans="1:13" x14ac:dyDescent="0.2">
      <c r="A581" s="826" t="s">
        <v>2234</v>
      </c>
      <c r="B581" s="816" t="s">
        <v>2235</v>
      </c>
      <c r="C581" s="64">
        <v>6</v>
      </c>
      <c r="D581" s="828">
        <v>41928</v>
      </c>
      <c r="E581" s="823"/>
      <c r="F581" s="821"/>
      <c r="G581" s="824" t="s">
        <v>1849</v>
      </c>
      <c r="H581" s="824"/>
      <c r="I581" s="81" t="s">
        <v>2236</v>
      </c>
    </row>
    <row r="582" spans="1:13" x14ac:dyDescent="0.2">
      <c r="A582" s="816" t="s">
        <v>2763</v>
      </c>
      <c r="B582" s="816" t="s">
        <v>2764</v>
      </c>
      <c r="C582" s="64">
        <v>10</v>
      </c>
      <c r="D582" s="828">
        <v>41918</v>
      </c>
      <c r="E582" s="823"/>
      <c r="F582" s="821" t="s">
        <v>1849</v>
      </c>
      <c r="G582" s="824"/>
      <c r="H582" s="824"/>
      <c r="I582" s="81" t="s">
        <v>2117</v>
      </c>
      <c r="K582" s="607"/>
      <c r="L582" s="607"/>
    </row>
    <row r="583" spans="1:13" x14ac:dyDescent="0.2">
      <c r="A583" s="96" t="s">
        <v>2064</v>
      </c>
      <c r="B583" s="822" t="s">
        <v>2065</v>
      </c>
      <c r="C583" s="70">
        <v>8</v>
      </c>
      <c r="D583" s="139">
        <v>41904</v>
      </c>
      <c r="E583" s="47" t="s">
        <v>1849</v>
      </c>
      <c r="F583" s="46"/>
      <c r="G583" s="49"/>
      <c r="H583" s="49"/>
      <c r="I583" s="85"/>
      <c r="K583" s="815"/>
      <c r="L583" s="815"/>
    </row>
    <row r="584" spans="1:13" x14ac:dyDescent="0.2">
      <c r="A584" s="817" t="s">
        <v>2066</v>
      </c>
      <c r="B584" s="817" t="s">
        <v>2067</v>
      </c>
      <c r="C584" s="56">
        <v>5</v>
      </c>
      <c r="D584" s="134">
        <v>41904</v>
      </c>
      <c r="E584" s="37" t="s">
        <v>1849</v>
      </c>
      <c r="F584" s="21"/>
      <c r="G584" s="32"/>
      <c r="H584" s="32"/>
      <c r="I584" s="55"/>
      <c r="K584" s="815"/>
      <c r="L584" s="815"/>
    </row>
    <row r="585" spans="1:13" x14ac:dyDescent="0.2">
      <c r="A585" s="135" t="s">
        <v>1965</v>
      </c>
      <c r="B585" s="135" t="s">
        <v>1966</v>
      </c>
      <c r="C585" s="64">
        <v>5</v>
      </c>
      <c r="D585" s="828">
        <v>41898</v>
      </c>
      <c r="E585" s="823"/>
      <c r="F585" s="821"/>
      <c r="G585" s="824"/>
      <c r="H585" s="824" t="s">
        <v>1849</v>
      </c>
      <c r="I585" s="81"/>
      <c r="L585" s="815"/>
      <c r="M585" s="815"/>
    </row>
    <row r="586" spans="1:13" x14ac:dyDescent="0.2">
      <c r="A586" s="135" t="s">
        <v>2733</v>
      </c>
      <c r="B586" s="135" t="s">
        <v>2734</v>
      </c>
      <c r="C586" s="64">
        <v>9</v>
      </c>
      <c r="D586" s="828">
        <v>41898</v>
      </c>
      <c r="E586" s="823"/>
      <c r="F586" s="821"/>
      <c r="G586" s="824"/>
      <c r="H586" s="824" t="s">
        <v>1849</v>
      </c>
      <c r="I586" s="81"/>
    </row>
    <row r="587" spans="1:13" x14ac:dyDescent="0.2">
      <c r="A587" s="826" t="s">
        <v>2956</v>
      </c>
      <c r="B587" s="816" t="s">
        <v>2957</v>
      </c>
      <c r="C587" s="64">
        <v>11</v>
      </c>
      <c r="D587" s="828">
        <v>41898</v>
      </c>
      <c r="E587" s="823"/>
      <c r="F587" s="821"/>
      <c r="G587" s="824" t="s">
        <v>1849</v>
      </c>
      <c r="H587" s="824"/>
      <c r="I587" s="81" t="s">
        <v>2958</v>
      </c>
      <c r="K587" s="815"/>
      <c r="L587" s="815"/>
    </row>
    <row r="588" spans="1:13" x14ac:dyDescent="0.2">
      <c r="A588" s="83" t="s">
        <v>2390</v>
      </c>
      <c r="B588" s="83" t="s">
        <v>2391</v>
      </c>
      <c r="C588" s="70">
        <v>10</v>
      </c>
      <c r="D588" s="139">
        <v>41894</v>
      </c>
      <c r="E588" s="47"/>
      <c r="F588" s="46" t="s">
        <v>1849</v>
      </c>
      <c r="G588" s="49"/>
      <c r="H588" s="49"/>
      <c r="I588" s="85" t="s">
        <v>3964</v>
      </c>
      <c r="K588" s="815"/>
      <c r="L588" s="815"/>
    </row>
    <row r="589" spans="1:13" x14ac:dyDescent="0.2">
      <c r="A589" s="817" t="s">
        <v>2104</v>
      </c>
      <c r="B589" s="817" t="s">
        <v>2105</v>
      </c>
      <c r="C589" s="56">
        <v>11</v>
      </c>
      <c r="D589" s="134">
        <v>41885</v>
      </c>
      <c r="E589" s="37"/>
      <c r="F589" s="21" t="s">
        <v>1849</v>
      </c>
      <c r="G589" s="32"/>
      <c r="H589" s="32"/>
      <c r="I589" s="59" t="s">
        <v>2106</v>
      </c>
    </row>
    <row r="590" spans="1:13" x14ac:dyDescent="0.2">
      <c r="A590" s="826" t="s">
        <v>2924</v>
      </c>
      <c r="B590" s="816" t="s">
        <v>2925</v>
      </c>
      <c r="C590" s="64">
        <v>15</v>
      </c>
      <c r="D590" s="828">
        <v>41880</v>
      </c>
      <c r="E590" s="823"/>
      <c r="F590" s="821"/>
      <c r="G590" s="824" t="s">
        <v>1849</v>
      </c>
      <c r="H590" s="824"/>
      <c r="I590" s="826" t="s">
        <v>2926</v>
      </c>
    </row>
    <row r="591" spans="1:13" x14ac:dyDescent="0.2">
      <c r="A591" s="816" t="s">
        <v>2115</v>
      </c>
      <c r="B591" s="816" t="s">
        <v>2116</v>
      </c>
      <c r="C591" s="64">
        <v>7</v>
      </c>
      <c r="D591" s="828">
        <v>41853</v>
      </c>
      <c r="E591" s="823"/>
      <c r="F591" s="821" t="s">
        <v>1849</v>
      </c>
      <c r="G591" s="824"/>
      <c r="H591" s="824"/>
      <c r="I591" s="826" t="s">
        <v>2117</v>
      </c>
    </row>
    <row r="592" spans="1:13" x14ac:dyDescent="0.2">
      <c r="A592" s="107" t="s">
        <v>781</v>
      </c>
      <c r="B592" s="107" t="s">
        <v>782</v>
      </c>
      <c r="C592" s="64">
        <v>11</v>
      </c>
      <c r="D592" s="828">
        <v>41849</v>
      </c>
      <c r="E592" s="823"/>
      <c r="F592" s="821"/>
      <c r="G592" s="948" t="s">
        <v>1849</v>
      </c>
      <c r="H592" s="824"/>
      <c r="I592" s="73" t="s">
        <v>2767</v>
      </c>
      <c r="K592" s="815"/>
      <c r="L592" s="815"/>
    </row>
    <row r="593" spans="1:12" x14ac:dyDescent="0.2">
      <c r="A593" s="822" t="s">
        <v>2846</v>
      </c>
      <c r="B593" s="822" t="s">
        <v>2847</v>
      </c>
      <c r="C593" s="70">
        <v>12</v>
      </c>
      <c r="D593" s="139">
        <v>41791</v>
      </c>
      <c r="E593" s="47"/>
      <c r="F593" s="46"/>
      <c r="G593" s="49" t="s">
        <v>1849</v>
      </c>
      <c r="H593" s="49"/>
      <c r="I593" s="96" t="s">
        <v>2848</v>
      </c>
    </row>
    <row r="594" spans="1:12" x14ac:dyDescent="0.2">
      <c r="A594" s="84" t="s">
        <v>2917</v>
      </c>
      <c r="B594" s="84" t="s">
        <v>2918</v>
      </c>
      <c r="C594" s="56">
        <v>8</v>
      </c>
      <c r="D594" s="134">
        <v>41765</v>
      </c>
      <c r="E594" s="37"/>
      <c r="F594" s="443" t="s">
        <v>1849</v>
      </c>
      <c r="G594" s="32"/>
      <c r="H594" s="32"/>
      <c r="I594" s="992" t="s">
        <v>2919</v>
      </c>
    </row>
    <row r="595" spans="1:12" x14ac:dyDescent="0.2">
      <c r="A595" s="816" t="s">
        <v>2702</v>
      </c>
      <c r="B595" s="816" t="s">
        <v>2703</v>
      </c>
      <c r="C595" s="64">
        <v>6</v>
      </c>
      <c r="D595" s="828">
        <v>41761</v>
      </c>
      <c r="E595" s="823"/>
      <c r="F595" s="821"/>
      <c r="G595" s="824" t="s">
        <v>1849</v>
      </c>
      <c r="H595" s="824"/>
      <c r="I595" s="81" t="s">
        <v>2704</v>
      </c>
    </row>
    <row r="596" spans="1:12" x14ac:dyDescent="0.2">
      <c r="A596" s="79" t="s">
        <v>2710</v>
      </c>
      <c r="B596" s="69" t="s">
        <v>2711</v>
      </c>
      <c r="C596" s="64">
        <v>7</v>
      </c>
      <c r="D596" s="828">
        <v>41751</v>
      </c>
      <c r="E596" s="823"/>
      <c r="F596" s="821" t="s">
        <v>1849</v>
      </c>
      <c r="G596" s="824"/>
      <c r="H596" s="824"/>
      <c r="I596" s="81" t="s">
        <v>2712</v>
      </c>
      <c r="K596" s="815"/>
      <c r="L596" s="815"/>
    </row>
    <row r="597" spans="1:12" x14ac:dyDescent="0.2">
      <c r="A597" s="816" t="s">
        <v>1990</v>
      </c>
      <c r="B597" s="816" t="s">
        <v>1991</v>
      </c>
      <c r="C597" s="64">
        <v>8</v>
      </c>
      <c r="D597" s="828">
        <v>41680</v>
      </c>
      <c r="E597" s="823" t="s">
        <v>1849</v>
      </c>
      <c r="F597" s="821"/>
      <c r="G597" s="824"/>
      <c r="H597" s="824"/>
      <c r="I597" s="81"/>
    </row>
    <row r="598" spans="1:12" x14ac:dyDescent="0.2">
      <c r="A598" s="822" t="s">
        <v>1908</v>
      </c>
      <c r="B598" s="822" t="s">
        <v>1909</v>
      </c>
      <c r="C598" s="70">
        <v>5</v>
      </c>
      <c r="D598" s="139">
        <v>41675</v>
      </c>
      <c r="E598" s="47"/>
      <c r="F598" s="46" t="s">
        <v>1849</v>
      </c>
      <c r="G598" s="49"/>
      <c r="H598" s="49"/>
      <c r="I598" s="818" t="s">
        <v>1910</v>
      </c>
      <c r="K598" s="815"/>
      <c r="L598" s="815"/>
    </row>
    <row r="599" spans="1:12" x14ac:dyDescent="0.2">
      <c r="A599" s="29" t="s">
        <v>2806</v>
      </c>
      <c r="B599" s="817" t="s">
        <v>2807</v>
      </c>
      <c r="C599" s="197">
        <v>5</v>
      </c>
      <c r="D599" s="164">
        <v>41631</v>
      </c>
      <c r="E599" s="38"/>
      <c r="F599" s="21"/>
      <c r="G599" s="38" t="s">
        <v>1849</v>
      </c>
      <c r="H599" s="21"/>
      <c r="I599" s="18" t="s">
        <v>2808</v>
      </c>
      <c r="K599" s="815"/>
      <c r="L599" s="815"/>
    </row>
    <row r="600" spans="1:12" x14ac:dyDescent="0.2">
      <c r="A600" s="31" t="s">
        <v>2599</v>
      </c>
      <c r="B600" s="816" t="s">
        <v>2600</v>
      </c>
      <c r="C600" s="189">
        <v>7</v>
      </c>
      <c r="D600" s="149">
        <v>41627</v>
      </c>
      <c r="E600" s="819"/>
      <c r="F600" s="821"/>
      <c r="G600" s="819" t="s">
        <v>1849</v>
      </c>
      <c r="H600" s="821"/>
      <c r="I600" s="820" t="s">
        <v>2601</v>
      </c>
    </row>
    <row r="601" spans="1:12" x14ac:dyDescent="0.2">
      <c r="A601" s="141" t="s">
        <v>2572</v>
      </c>
      <c r="B601" s="135" t="s">
        <v>2573</v>
      </c>
      <c r="C601" s="189">
        <v>11</v>
      </c>
      <c r="D601" s="149">
        <v>41618</v>
      </c>
      <c r="E601" s="819"/>
      <c r="F601" s="821"/>
      <c r="G601" s="819"/>
      <c r="H601" s="821" t="s">
        <v>1849</v>
      </c>
      <c r="I601" s="81"/>
    </row>
    <row r="602" spans="1:12" x14ac:dyDescent="0.2">
      <c r="A602" s="31" t="s">
        <v>2505</v>
      </c>
      <c r="B602" s="816" t="s">
        <v>2506</v>
      </c>
      <c r="C602" s="189">
        <v>10</v>
      </c>
      <c r="D602" s="149">
        <v>41617</v>
      </c>
      <c r="E602" s="819"/>
      <c r="F602" s="821"/>
      <c r="G602" s="819" t="s">
        <v>1849</v>
      </c>
      <c r="H602" s="821"/>
      <c r="I602" s="820" t="s">
        <v>2508</v>
      </c>
      <c r="K602" s="815"/>
      <c r="L602" s="815"/>
    </row>
    <row r="603" spans="1:12" x14ac:dyDescent="0.2">
      <c r="A603" s="982" t="s">
        <v>2593</v>
      </c>
      <c r="B603" s="137" t="s">
        <v>2594</v>
      </c>
      <c r="C603" s="169">
        <v>11</v>
      </c>
      <c r="D603" s="165">
        <v>41607</v>
      </c>
      <c r="E603" s="43"/>
      <c r="F603" s="46"/>
      <c r="G603" s="43"/>
      <c r="H603" s="46" t="s">
        <v>1849</v>
      </c>
      <c r="I603" s="818"/>
    </row>
    <row r="604" spans="1:12" x14ac:dyDescent="0.2">
      <c r="A604" s="436" t="s">
        <v>2509</v>
      </c>
      <c r="B604" s="69" t="s">
        <v>2510</v>
      </c>
      <c r="C604" s="64">
        <v>5</v>
      </c>
      <c r="D604" s="828">
        <v>41592</v>
      </c>
      <c r="E604" s="823"/>
      <c r="F604" s="821" t="s">
        <v>1849</v>
      </c>
      <c r="G604" s="824"/>
      <c r="H604" s="824"/>
      <c r="I604" s="81" t="s">
        <v>2511</v>
      </c>
    </row>
    <row r="605" spans="1:12" x14ac:dyDescent="0.2">
      <c r="A605" s="816" t="s">
        <v>2017</v>
      </c>
      <c r="B605" s="816" t="s">
        <v>2018</v>
      </c>
      <c r="C605" s="64">
        <v>5</v>
      </c>
      <c r="D605" s="828">
        <v>41586</v>
      </c>
      <c r="E605" s="823"/>
      <c r="F605" s="821" t="s">
        <v>1849</v>
      </c>
      <c r="G605" s="824"/>
      <c r="H605" s="824"/>
      <c r="I605" s="81" t="s">
        <v>1981</v>
      </c>
    </row>
    <row r="606" spans="1:12" x14ac:dyDescent="0.2">
      <c r="A606" s="816" t="s">
        <v>2409</v>
      </c>
      <c r="B606" s="816" t="s">
        <v>2410</v>
      </c>
      <c r="C606" s="64">
        <v>22</v>
      </c>
      <c r="D606" s="828">
        <v>41578</v>
      </c>
      <c r="E606" s="823"/>
      <c r="F606" s="821" t="s">
        <v>1849</v>
      </c>
      <c r="G606" s="824"/>
      <c r="H606" s="824"/>
      <c r="I606" s="81" t="s">
        <v>1981</v>
      </c>
      <c r="K606" s="815"/>
      <c r="L606" s="815"/>
    </row>
    <row r="607" spans="1:12" x14ac:dyDescent="0.2">
      <c r="A607" s="816" t="s">
        <v>2531</v>
      </c>
      <c r="B607" s="816" t="s">
        <v>2532</v>
      </c>
      <c r="C607" s="64">
        <v>6</v>
      </c>
      <c r="D607" s="828">
        <v>41578</v>
      </c>
      <c r="E607" s="823"/>
      <c r="F607" s="821" t="s">
        <v>1849</v>
      </c>
      <c r="G607" s="824"/>
      <c r="H607" s="824"/>
      <c r="I607" s="81" t="s">
        <v>4043</v>
      </c>
    </row>
    <row r="608" spans="1:12" x14ac:dyDescent="0.2">
      <c r="A608" s="83" t="s">
        <v>2534</v>
      </c>
      <c r="B608" s="83" t="s">
        <v>2535</v>
      </c>
      <c r="C608" s="70">
        <v>10</v>
      </c>
      <c r="D608" s="139">
        <v>41578</v>
      </c>
      <c r="E608" s="47"/>
      <c r="F608" s="46" t="s">
        <v>1849</v>
      </c>
      <c r="G608" s="49"/>
      <c r="H608" s="49"/>
      <c r="I608" s="85" t="s">
        <v>2536</v>
      </c>
    </row>
    <row r="609" spans="1:12" x14ac:dyDescent="0.2">
      <c r="A609" s="817" t="s">
        <v>2595</v>
      </c>
      <c r="B609" s="817" t="s">
        <v>2596</v>
      </c>
      <c r="C609" s="56">
        <v>12</v>
      </c>
      <c r="D609" s="134">
        <v>41578</v>
      </c>
      <c r="E609" s="37"/>
      <c r="F609" s="21" t="s">
        <v>1849</v>
      </c>
      <c r="G609" s="32"/>
      <c r="H609" s="32"/>
      <c r="I609" s="55" t="s">
        <v>4003</v>
      </c>
    </row>
    <row r="610" spans="1:12" x14ac:dyDescent="0.2">
      <c r="A610" s="69" t="s">
        <v>2849</v>
      </c>
      <c r="B610" s="69" t="s">
        <v>2850</v>
      </c>
      <c r="C610" s="64">
        <v>6</v>
      </c>
      <c r="D610" s="828">
        <v>41577</v>
      </c>
      <c r="E610" s="823"/>
      <c r="F610" s="821" t="s">
        <v>1849</v>
      </c>
      <c r="G610" s="824"/>
      <c r="H610" s="824"/>
      <c r="I610" s="81" t="s">
        <v>2851</v>
      </c>
      <c r="K610" s="831"/>
      <c r="L610" s="831"/>
    </row>
    <row r="611" spans="1:12" x14ac:dyDescent="0.2">
      <c r="A611" s="826" t="s">
        <v>2554</v>
      </c>
      <c r="B611" s="816" t="s">
        <v>2555</v>
      </c>
      <c r="C611" s="64">
        <v>10</v>
      </c>
      <c r="D611" s="828">
        <v>41569</v>
      </c>
      <c r="E611" s="823"/>
      <c r="F611" s="821" t="s">
        <v>1849</v>
      </c>
      <c r="G611" s="824"/>
      <c r="H611" s="824"/>
      <c r="I611" s="81" t="s">
        <v>2556</v>
      </c>
      <c r="K611" s="815"/>
      <c r="L611" s="815"/>
    </row>
    <row r="612" spans="1:12" x14ac:dyDescent="0.2">
      <c r="A612" s="826" t="s">
        <v>2140</v>
      </c>
      <c r="B612" s="816" t="s">
        <v>2141</v>
      </c>
      <c r="C612" s="64">
        <v>6</v>
      </c>
      <c r="D612" s="828">
        <v>41554</v>
      </c>
      <c r="E612" s="823"/>
      <c r="F612" s="821"/>
      <c r="G612" s="824" t="s">
        <v>1849</v>
      </c>
      <c r="H612" s="824"/>
      <c r="I612" s="81" t="s">
        <v>2142</v>
      </c>
      <c r="K612" s="815"/>
      <c r="L612" s="815"/>
    </row>
    <row r="613" spans="1:12" x14ac:dyDescent="0.2">
      <c r="A613" s="822" t="s">
        <v>1979</v>
      </c>
      <c r="B613" s="822" t="s">
        <v>1980</v>
      </c>
      <c r="C613" s="70">
        <v>9</v>
      </c>
      <c r="D613" s="139">
        <v>41535</v>
      </c>
      <c r="E613" s="47"/>
      <c r="F613" s="46" t="s">
        <v>1849</v>
      </c>
      <c r="G613" s="49"/>
      <c r="H613" s="49"/>
      <c r="I613" s="85" t="s">
        <v>1981</v>
      </c>
      <c r="K613" s="815"/>
      <c r="L613" s="815"/>
    </row>
    <row r="614" spans="1:12" x14ac:dyDescent="0.2">
      <c r="A614" s="817" t="s">
        <v>2193</v>
      </c>
      <c r="B614" s="18" t="s">
        <v>2194</v>
      </c>
      <c r="C614" s="56">
        <v>5</v>
      </c>
      <c r="D614" s="134">
        <v>41534</v>
      </c>
      <c r="E614" s="37" t="s">
        <v>1849</v>
      </c>
      <c r="F614" s="21"/>
      <c r="G614" s="32"/>
      <c r="H614" s="32"/>
      <c r="I614" s="55" t="s">
        <v>2195</v>
      </c>
    </row>
    <row r="615" spans="1:12" x14ac:dyDescent="0.2">
      <c r="A615" s="816" t="s">
        <v>2411</v>
      </c>
      <c r="B615" s="820" t="s">
        <v>2412</v>
      </c>
      <c r="C615" s="64">
        <v>6</v>
      </c>
      <c r="D615" s="828">
        <v>41526</v>
      </c>
      <c r="E615" s="823"/>
      <c r="F615" s="821" t="s">
        <v>1849</v>
      </c>
      <c r="G615" s="824"/>
      <c r="H615" s="824"/>
      <c r="I615" s="81" t="s">
        <v>2413</v>
      </c>
      <c r="K615" s="815"/>
      <c r="L615" s="815"/>
    </row>
    <row r="616" spans="1:12" x14ac:dyDescent="0.2">
      <c r="A616" s="826" t="s">
        <v>2646</v>
      </c>
      <c r="B616" s="820" t="s">
        <v>2647</v>
      </c>
      <c r="C616" s="64">
        <v>6</v>
      </c>
      <c r="D616" s="828">
        <v>41521</v>
      </c>
      <c r="E616" s="823"/>
      <c r="F616" s="821" t="s">
        <v>1849</v>
      </c>
      <c r="G616" s="824"/>
      <c r="H616" s="824"/>
      <c r="I616" s="81" t="s">
        <v>2648</v>
      </c>
      <c r="K616" s="831"/>
      <c r="L616" s="831"/>
    </row>
    <row r="617" spans="1:12" x14ac:dyDescent="0.2">
      <c r="A617" s="816" t="s">
        <v>2499</v>
      </c>
      <c r="B617" s="820" t="s">
        <v>2500</v>
      </c>
      <c r="C617" s="64">
        <v>12</v>
      </c>
      <c r="D617" s="828">
        <v>41518</v>
      </c>
      <c r="E617" s="823"/>
      <c r="F617" s="821"/>
      <c r="G617" s="824" t="s">
        <v>1849</v>
      </c>
      <c r="H617" s="824"/>
      <c r="I617" s="820" t="s">
        <v>2501</v>
      </c>
    </row>
    <row r="618" spans="1:12" x14ac:dyDescent="0.2">
      <c r="A618" s="822" t="s">
        <v>2421</v>
      </c>
      <c r="B618" s="818" t="s">
        <v>2422</v>
      </c>
      <c r="C618" s="70">
        <v>5</v>
      </c>
      <c r="D618" s="139">
        <v>41495</v>
      </c>
      <c r="E618" s="47" t="s">
        <v>1849</v>
      </c>
      <c r="F618" s="46"/>
      <c r="G618" s="49"/>
      <c r="H618" s="49"/>
      <c r="I618" s="818"/>
      <c r="K618" s="815"/>
      <c r="L618" s="815"/>
    </row>
    <row r="619" spans="1:12" x14ac:dyDescent="0.2">
      <c r="A619" s="817" t="s">
        <v>1934</v>
      </c>
      <c r="B619" s="18" t="s">
        <v>1935</v>
      </c>
      <c r="C619" s="56">
        <v>9</v>
      </c>
      <c r="D619" s="134">
        <v>41488</v>
      </c>
      <c r="E619" s="37" t="s">
        <v>1849</v>
      </c>
      <c r="F619" s="21"/>
      <c r="G619" s="32"/>
      <c r="H619" s="32"/>
      <c r="I619" s="55"/>
      <c r="K619" s="815"/>
      <c r="L619" s="815"/>
    </row>
    <row r="620" spans="1:12" x14ac:dyDescent="0.2">
      <c r="A620" s="816" t="s">
        <v>2886</v>
      </c>
      <c r="B620" s="820" t="s">
        <v>2887</v>
      </c>
      <c r="C620" s="64">
        <v>6</v>
      </c>
      <c r="D620" s="828">
        <v>41452</v>
      </c>
      <c r="E620" s="823"/>
      <c r="F620" s="821"/>
      <c r="G620" s="824" t="s">
        <v>1849</v>
      </c>
      <c r="H620" s="824"/>
      <c r="I620" s="820" t="s">
        <v>2888</v>
      </c>
    </row>
    <row r="621" spans="1:12" x14ac:dyDescent="0.2">
      <c r="A621" s="826" t="s">
        <v>2548</v>
      </c>
      <c r="B621" s="820" t="s">
        <v>2549</v>
      </c>
      <c r="C621" s="64">
        <v>9</v>
      </c>
      <c r="D621" s="828">
        <v>41449</v>
      </c>
      <c r="E621" s="823"/>
      <c r="F621" s="821"/>
      <c r="G621" s="824"/>
      <c r="H621" s="824" t="s">
        <v>1849</v>
      </c>
      <c r="I621" s="81" t="s">
        <v>2550</v>
      </c>
      <c r="K621" s="815"/>
      <c r="L621" s="815"/>
    </row>
    <row r="622" spans="1:12" x14ac:dyDescent="0.2">
      <c r="A622" s="816" t="s">
        <v>2320</v>
      </c>
      <c r="B622" s="820" t="s">
        <v>2321</v>
      </c>
      <c r="C622" s="64">
        <v>9</v>
      </c>
      <c r="D622" s="828">
        <v>41432</v>
      </c>
      <c r="E622" s="823"/>
      <c r="F622" s="821"/>
      <c r="G622" s="824" t="s">
        <v>1849</v>
      </c>
      <c r="H622" s="824"/>
      <c r="I622" s="81" t="s">
        <v>2322</v>
      </c>
    </row>
    <row r="623" spans="1:12" x14ac:dyDescent="0.2">
      <c r="A623" s="822" t="s">
        <v>2779</v>
      </c>
      <c r="B623" s="818" t="s">
        <v>2780</v>
      </c>
      <c r="C623" s="70">
        <v>8</v>
      </c>
      <c r="D623" s="139">
        <v>41426</v>
      </c>
      <c r="E623" s="47"/>
      <c r="F623" s="46"/>
      <c r="G623" s="49" t="s">
        <v>1849</v>
      </c>
      <c r="H623" s="49"/>
      <c r="I623" s="818" t="s">
        <v>2781</v>
      </c>
      <c r="K623" s="815"/>
      <c r="L623" s="815"/>
    </row>
    <row r="624" spans="1:12" x14ac:dyDescent="0.2">
      <c r="A624" s="90" t="s">
        <v>2025</v>
      </c>
      <c r="B624" s="151" t="s">
        <v>2026</v>
      </c>
      <c r="C624" s="56">
        <v>8</v>
      </c>
      <c r="D624" s="134">
        <v>41418</v>
      </c>
      <c r="E624" s="37"/>
      <c r="F624" s="21" t="s">
        <v>1849</v>
      </c>
      <c r="G624" s="32"/>
      <c r="H624" s="32"/>
      <c r="I624" s="55" t="s">
        <v>2027</v>
      </c>
    </row>
    <row r="625" spans="1:12" x14ac:dyDescent="0.2">
      <c r="A625" s="816" t="s">
        <v>2439</v>
      </c>
      <c r="B625" s="820" t="s">
        <v>2440</v>
      </c>
      <c r="C625" s="64">
        <v>9</v>
      </c>
      <c r="D625" s="828">
        <v>41409</v>
      </c>
      <c r="E625" s="823"/>
      <c r="F625" s="821" t="s">
        <v>1849</v>
      </c>
      <c r="G625" s="824"/>
      <c r="H625" s="824"/>
      <c r="I625" s="81" t="s">
        <v>2441</v>
      </c>
      <c r="K625" s="815"/>
      <c r="L625" s="815"/>
    </row>
    <row r="626" spans="1:12" x14ac:dyDescent="0.2">
      <c r="A626" s="816" t="s">
        <v>1895</v>
      </c>
      <c r="B626" s="820" t="s">
        <v>1896</v>
      </c>
      <c r="C626" s="64">
        <v>12</v>
      </c>
      <c r="D626" s="828">
        <v>41395</v>
      </c>
      <c r="E626" s="823"/>
      <c r="F626" s="821"/>
      <c r="G626" s="824" t="s">
        <v>1849</v>
      </c>
      <c r="H626" s="824"/>
      <c r="I626" s="820" t="s">
        <v>1897</v>
      </c>
    </row>
    <row r="627" spans="1:12" x14ac:dyDescent="0.2">
      <c r="A627" s="816" t="s">
        <v>2666</v>
      </c>
      <c r="B627" s="820" t="s">
        <v>2667</v>
      </c>
      <c r="C627" s="64">
        <v>30</v>
      </c>
      <c r="D627" s="828">
        <v>41394</v>
      </c>
      <c r="E627" s="823" t="s">
        <v>1849</v>
      </c>
      <c r="F627" s="821"/>
      <c r="G627" s="824"/>
      <c r="H627" s="824"/>
      <c r="I627" s="820"/>
    </row>
    <row r="628" spans="1:12" x14ac:dyDescent="0.2">
      <c r="A628" s="822" t="s">
        <v>1499</v>
      </c>
      <c r="B628" s="818" t="s">
        <v>1500</v>
      </c>
      <c r="C628" s="70">
        <v>5</v>
      </c>
      <c r="D628" s="139">
        <v>41389</v>
      </c>
      <c r="E628" s="47"/>
      <c r="F628" s="46"/>
      <c r="G628" s="49"/>
      <c r="H628" s="49" t="s">
        <v>1849</v>
      </c>
      <c r="I628" s="85" t="s">
        <v>2584</v>
      </c>
    </row>
    <row r="629" spans="1:12" x14ac:dyDescent="0.2">
      <c r="A629" s="59" t="s">
        <v>2095</v>
      </c>
      <c r="B629" s="18" t="s">
        <v>2096</v>
      </c>
      <c r="C629" s="56">
        <v>9</v>
      </c>
      <c r="D629" s="134">
        <v>41381</v>
      </c>
      <c r="E629" s="37" t="s">
        <v>1849</v>
      </c>
      <c r="F629" s="21"/>
      <c r="G629" s="32"/>
      <c r="H629" s="32"/>
      <c r="I629" s="18"/>
      <c r="K629" s="815"/>
      <c r="L629" s="815"/>
    </row>
    <row r="630" spans="1:12" x14ac:dyDescent="0.2">
      <c r="A630" s="161" t="s">
        <v>2585</v>
      </c>
      <c r="B630" s="160" t="s">
        <v>2586</v>
      </c>
      <c r="C630" s="64">
        <v>12</v>
      </c>
      <c r="D630" s="828">
        <v>41370</v>
      </c>
      <c r="E630" s="823"/>
      <c r="F630" s="821"/>
      <c r="G630" s="824"/>
      <c r="H630" s="824" t="s">
        <v>1849</v>
      </c>
      <c r="I630" s="81" t="s">
        <v>2587</v>
      </c>
    </row>
    <row r="631" spans="1:12" x14ac:dyDescent="0.2">
      <c r="A631" s="816" t="s">
        <v>2239</v>
      </c>
      <c r="B631" s="820" t="s">
        <v>2240</v>
      </c>
      <c r="C631" s="64">
        <v>6</v>
      </c>
      <c r="D631" s="828">
        <v>41366</v>
      </c>
      <c r="E631" s="823"/>
      <c r="F631" s="821"/>
      <c r="G631" s="824" t="s">
        <v>1849</v>
      </c>
      <c r="H631" s="824"/>
      <c r="I631" s="820" t="s">
        <v>2241</v>
      </c>
      <c r="K631" s="815"/>
      <c r="L631" s="815"/>
    </row>
    <row r="632" spans="1:12" x14ac:dyDescent="0.2">
      <c r="A632" s="826" t="s">
        <v>1880</v>
      </c>
      <c r="B632" s="820" t="s">
        <v>1881</v>
      </c>
      <c r="C632" s="64">
        <v>7</v>
      </c>
      <c r="D632" s="828">
        <v>41341</v>
      </c>
      <c r="E632" s="823"/>
      <c r="F632" s="821"/>
      <c r="G632" s="824" t="s">
        <v>1849</v>
      </c>
      <c r="H632" s="824"/>
      <c r="I632" s="81" t="s">
        <v>1882</v>
      </c>
    </row>
    <row r="633" spans="1:12" x14ac:dyDescent="0.2">
      <c r="A633" s="96" t="s">
        <v>2727</v>
      </c>
      <c r="B633" s="818" t="s">
        <v>2728</v>
      </c>
      <c r="C633" s="70">
        <v>6</v>
      </c>
      <c r="D633" s="139">
        <v>41325</v>
      </c>
      <c r="E633" s="47"/>
      <c r="F633" s="46"/>
      <c r="G633" s="49" t="s">
        <v>1849</v>
      </c>
      <c r="H633" s="49"/>
      <c r="I633" s="85" t="s">
        <v>2729</v>
      </c>
      <c r="K633" s="815"/>
      <c r="L633" s="815"/>
    </row>
    <row r="634" spans="1:12" x14ac:dyDescent="0.2">
      <c r="A634" s="817" t="s">
        <v>579</v>
      </c>
      <c r="B634" s="18" t="s">
        <v>580</v>
      </c>
      <c r="C634" s="56">
        <v>13</v>
      </c>
      <c r="D634" s="134">
        <v>41290</v>
      </c>
      <c r="E634" s="968" t="s">
        <v>1849</v>
      </c>
      <c r="F634" s="21"/>
      <c r="G634" s="32"/>
      <c r="H634" s="32"/>
      <c r="I634" s="905" t="s">
        <v>2252</v>
      </c>
    </row>
    <row r="635" spans="1:12" x14ac:dyDescent="0.2">
      <c r="A635" s="153" t="s">
        <v>2959</v>
      </c>
      <c r="B635" s="154" t="s">
        <v>2960</v>
      </c>
      <c r="C635" s="64">
        <v>11</v>
      </c>
      <c r="D635" s="828">
        <v>41285</v>
      </c>
      <c r="E635" s="823" t="s">
        <v>1849</v>
      </c>
      <c r="F635" s="821"/>
      <c r="G635" s="824"/>
      <c r="H635" s="824"/>
      <c r="I635" s="147" t="s">
        <v>3954</v>
      </c>
    </row>
    <row r="636" spans="1:12" x14ac:dyDescent="0.2">
      <c r="A636" s="816" t="s">
        <v>1853</v>
      </c>
      <c r="B636" s="820" t="s">
        <v>1854</v>
      </c>
      <c r="C636" s="64">
        <v>40</v>
      </c>
      <c r="D636" s="828">
        <v>41262</v>
      </c>
      <c r="E636" s="823"/>
      <c r="F636" s="821"/>
      <c r="G636" s="824"/>
      <c r="H636" s="824" t="s">
        <v>1849</v>
      </c>
      <c r="I636" s="995" t="s">
        <v>3926</v>
      </c>
    </row>
    <row r="637" spans="1:12" x14ac:dyDescent="0.2">
      <c r="A637" s="161" t="s">
        <v>2202</v>
      </c>
      <c r="B637" s="160" t="s">
        <v>2203</v>
      </c>
      <c r="C637" s="64">
        <v>13</v>
      </c>
      <c r="D637" s="828">
        <v>41259</v>
      </c>
      <c r="E637" s="823"/>
      <c r="F637" s="821"/>
      <c r="G637" s="824"/>
      <c r="H637" s="824" t="s">
        <v>1849</v>
      </c>
      <c r="I637" s="820"/>
    </row>
    <row r="638" spans="1:12" x14ac:dyDescent="0.2">
      <c r="A638" s="96" t="s">
        <v>2491</v>
      </c>
      <c r="B638" s="818" t="s">
        <v>2492</v>
      </c>
      <c r="C638" s="70">
        <v>5</v>
      </c>
      <c r="D638" s="139">
        <v>41254</v>
      </c>
      <c r="E638" s="47"/>
      <c r="F638" s="46"/>
      <c r="G638" s="49" t="s">
        <v>1849</v>
      </c>
      <c r="H638" s="49"/>
      <c r="I638" s="818" t="s">
        <v>2493</v>
      </c>
      <c r="K638" s="815"/>
      <c r="L638" s="815"/>
    </row>
    <row r="639" spans="1:12" x14ac:dyDescent="0.2">
      <c r="A639" s="59" t="s">
        <v>1903</v>
      </c>
      <c r="B639" s="18" t="s">
        <v>1904</v>
      </c>
      <c r="C639" s="56">
        <v>8</v>
      </c>
      <c r="D639" s="134">
        <v>41250</v>
      </c>
      <c r="E639" s="37"/>
      <c r="F639" s="21" t="s">
        <v>1849</v>
      </c>
      <c r="G639" s="32"/>
      <c r="H639" s="32"/>
      <c r="I639" s="55" t="s">
        <v>1905</v>
      </c>
    </row>
    <row r="640" spans="1:12" x14ac:dyDescent="0.2">
      <c r="A640" s="135" t="s">
        <v>2906</v>
      </c>
      <c r="B640" s="160" t="s">
        <v>2907</v>
      </c>
      <c r="C640" s="64">
        <v>12</v>
      </c>
      <c r="D640" s="828">
        <v>41250</v>
      </c>
      <c r="E640" s="823"/>
      <c r="F640" s="821"/>
      <c r="G640" s="824"/>
      <c r="H640" s="824" t="s">
        <v>1849</v>
      </c>
      <c r="I640" s="81" t="s">
        <v>4076</v>
      </c>
    </row>
    <row r="641" spans="1:13" x14ac:dyDescent="0.2">
      <c r="A641" s="135" t="s">
        <v>2908</v>
      </c>
      <c r="B641" s="160" t="s">
        <v>2909</v>
      </c>
      <c r="C641" s="64">
        <v>12</v>
      </c>
      <c r="D641" s="828">
        <v>41250</v>
      </c>
      <c r="E641" s="823"/>
      <c r="F641" s="821"/>
      <c r="G641" s="824"/>
      <c r="H641" s="824" t="s">
        <v>1849</v>
      </c>
      <c r="I641" s="81" t="s">
        <v>4076</v>
      </c>
    </row>
    <row r="642" spans="1:13" x14ac:dyDescent="0.2">
      <c r="A642" s="434" t="s">
        <v>2315</v>
      </c>
      <c r="B642" s="988" t="s">
        <v>2316</v>
      </c>
      <c r="C642" s="64">
        <v>8</v>
      </c>
      <c r="D642" s="828">
        <v>41247</v>
      </c>
      <c r="E642" s="823" t="s">
        <v>1849</v>
      </c>
      <c r="F642" s="821"/>
      <c r="G642" s="824"/>
      <c r="H642" s="824"/>
      <c r="I642" s="81" t="s">
        <v>4030</v>
      </c>
    </row>
    <row r="643" spans="1:13" x14ac:dyDescent="0.2">
      <c r="A643" s="822" t="s">
        <v>2838</v>
      </c>
      <c r="B643" s="818" t="s">
        <v>2839</v>
      </c>
      <c r="C643" s="70">
        <v>6</v>
      </c>
      <c r="D643" s="139">
        <v>41247</v>
      </c>
      <c r="E643" s="47"/>
      <c r="F643" s="46" t="s">
        <v>1849</v>
      </c>
      <c r="G643" s="49"/>
      <c r="H643" s="49"/>
      <c r="I643" s="85" t="s">
        <v>2840</v>
      </c>
      <c r="K643" s="815"/>
      <c r="L643" s="815"/>
    </row>
    <row r="644" spans="1:13" x14ac:dyDescent="0.2">
      <c r="A644" s="94" t="s">
        <v>2075</v>
      </c>
      <c r="B644" s="151" t="s">
        <v>2076</v>
      </c>
      <c r="C644" s="56">
        <v>11</v>
      </c>
      <c r="D644" s="134">
        <v>41243</v>
      </c>
      <c r="E644" s="37"/>
      <c r="F644" s="21" t="s">
        <v>1849</v>
      </c>
      <c r="G644" s="32"/>
      <c r="H644" s="32"/>
      <c r="I644" s="55" t="s">
        <v>2077</v>
      </c>
    </row>
    <row r="645" spans="1:13" x14ac:dyDescent="0.2">
      <c r="A645" s="816" t="s">
        <v>662</v>
      </c>
      <c r="B645" s="820" t="s">
        <v>663</v>
      </c>
      <c r="C645" s="64">
        <v>12</v>
      </c>
      <c r="D645" s="828">
        <v>41243</v>
      </c>
      <c r="E645" s="823"/>
      <c r="F645" s="821"/>
      <c r="G645" s="824"/>
      <c r="H645" s="948" t="s">
        <v>1849</v>
      </c>
      <c r="I645" s="144" t="s">
        <v>2459</v>
      </c>
    </row>
    <row r="646" spans="1:13" x14ac:dyDescent="0.2">
      <c r="A646" s="69" t="s">
        <v>2317</v>
      </c>
      <c r="B646" s="152" t="s">
        <v>2318</v>
      </c>
      <c r="C646" s="64">
        <v>6</v>
      </c>
      <c r="D646" s="828">
        <v>41241</v>
      </c>
      <c r="E646" s="823"/>
      <c r="F646" s="821" t="s">
        <v>1849</v>
      </c>
      <c r="G646" s="824"/>
      <c r="H646" s="824"/>
      <c r="I646" s="81" t="s">
        <v>2319</v>
      </c>
    </row>
    <row r="647" spans="1:13" x14ac:dyDescent="0.2">
      <c r="A647" s="69" t="s">
        <v>2260</v>
      </c>
      <c r="B647" s="152" t="s">
        <v>2261</v>
      </c>
      <c r="C647" s="64">
        <v>10</v>
      </c>
      <c r="D647" s="828">
        <v>41234</v>
      </c>
      <c r="E647" s="823"/>
      <c r="F647" s="821" t="s">
        <v>1849</v>
      </c>
      <c r="G647" s="824"/>
      <c r="H647" s="824"/>
      <c r="I647" s="81" t="s">
        <v>4018</v>
      </c>
    </row>
    <row r="648" spans="1:13" x14ac:dyDescent="0.2">
      <c r="A648" s="137" t="s">
        <v>2889</v>
      </c>
      <c r="B648" s="159" t="s">
        <v>2890</v>
      </c>
      <c r="C648" s="70">
        <v>6</v>
      </c>
      <c r="D648" s="139">
        <v>41229</v>
      </c>
      <c r="E648" s="47"/>
      <c r="F648" s="46"/>
      <c r="G648" s="49"/>
      <c r="H648" s="49" t="s">
        <v>1849</v>
      </c>
      <c r="I648" s="818"/>
      <c r="L648" s="815"/>
      <c r="M648" s="815"/>
    </row>
    <row r="649" spans="1:13" x14ac:dyDescent="0.2">
      <c r="A649" s="143" t="s">
        <v>2811</v>
      </c>
      <c r="B649" s="162" t="s">
        <v>2812</v>
      </c>
      <c r="C649" s="56">
        <v>8</v>
      </c>
      <c r="D649" s="134">
        <v>41222</v>
      </c>
      <c r="E649" s="37"/>
      <c r="F649" s="21" t="s">
        <v>1849</v>
      </c>
      <c r="G649" s="32"/>
      <c r="H649" s="32"/>
      <c r="I649" s="55" t="s">
        <v>2813</v>
      </c>
    </row>
    <row r="650" spans="1:13" x14ac:dyDescent="0.2">
      <c r="A650" s="826" t="s">
        <v>2423</v>
      </c>
      <c r="B650" s="820" t="s">
        <v>2424</v>
      </c>
      <c r="C650" s="64">
        <v>7</v>
      </c>
      <c r="D650" s="828">
        <v>41221</v>
      </c>
      <c r="E650" s="823"/>
      <c r="F650" s="821" t="s">
        <v>1849</v>
      </c>
      <c r="G650" s="824"/>
      <c r="H650" s="824"/>
      <c r="I650" s="81" t="s">
        <v>2425</v>
      </c>
      <c r="K650" s="815"/>
      <c r="L650" s="815"/>
    </row>
    <row r="651" spans="1:13" x14ac:dyDescent="0.2">
      <c r="A651" s="826" t="s">
        <v>2199</v>
      </c>
      <c r="B651" s="820" t="s">
        <v>2200</v>
      </c>
      <c r="C651" s="64">
        <v>6</v>
      </c>
      <c r="D651" s="828">
        <v>41218</v>
      </c>
      <c r="E651" s="823"/>
      <c r="F651" s="821" t="s">
        <v>1849</v>
      </c>
      <c r="G651" s="824"/>
      <c r="H651" s="824"/>
      <c r="I651" s="81" t="s">
        <v>2201</v>
      </c>
    </row>
    <row r="652" spans="1:13" x14ac:dyDescent="0.2">
      <c r="A652" s="826" t="s">
        <v>2817</v>
      </c>
      <c r="B652" s="820" t="s">
        <v>2818</v>
      </c>
      <c r="C652" s="64">
        <v>14</v>
      </c>
      <c r="D652" s="828">
        <v>41215</v>
      </c>
      <c r="E652" s="823"/>
      <c r="F652" s="821" t="s">
        <v>1849</v>
      </c>
      <c r="G652" s="824"/>
      <c r="H652" s="824"/>
      <c r="I652" s="81" t="s">
        <v>2819</v>
      </c>
    </row>
    <row r="653" spans="1:13" x14ac:dyDescent="0.2">
      <c r="A653" s="822" t="s">
        <v>1942</v>
      </c>
      <c r="B653" s="818" t="s">
        <v>1943</v>
      </c>
      <c r="C653" s="70">
        <v>22</v>
      </c>
      <c r="D653" s="139">
        <v>41214</v>
      </c>
      <c r="E653" s="47" t="s">
        <v>1849</v>
      </c>
      <c r="F653" s="46"/>
      <c r="G653" s="49"/>
      <c r="H653" s="49"/>
      <c r="I653" s="85"/>
    </row>
    <row r="654" spans="1:13" x14ac:dyDescent="0.2">
      <c r="A654" s="946" t="s">
        <v>2436</v>
      </c>
      <c r="B654" s="162" t="s">
        <v>2437</v>
      </c>
      <c r="C654" s="56">
        <v>6</v>
      </c>
      <c r="D654" s="134">
        <v>41209</v>
      </c>
      <c r="E654" s="37" t="s">
        <v>1849</v>
      </c>
      <c r="F654" s="21"/>
      <c r="G654" s="32"/>
      <c r="H654" s="32"/>
      <c r="I654" s="55" t="s">
        <v>4004</v>
      </c>
      <c r="K654" s="815"/>
      <c r="L654" s="815"/>
    </row>
    <row r="655" spans="1:13" x14ac:dyDescent="0.2">
      <c r="A655" s="816" t="s">
        <v>2915</v>
      </c>
      <c r="B655" s="820" t="s">
        <v>2916</v>
      </c>
      <c r="C655" s="64">
        <v>6</v>
      </c>
      <c r="D655" s="828">
        <v>41180</v>
      </c>
      <c r="E655" s="823" t="s">
        <v>1849</v>
      </c>
      <c r="F655" s="821"/>
      <c r="G655" s="824"/>
      <c r="H655" s="824"/>
      <c r="I655" s="820" t="s">
        <v>2372</v>
      </c>
    </row>
    <row r="656" spans="1:13" x14ac:dyDescent="0.2">
      <c r="A656" s="69" t="s">
        <v>1617</v>
      </c>
      <c r="B656" s="152" t="s">
        <v>1618</v>
      </c>
      <c r="C656" s="64">
        <v>9</v>
      </c>
      <c r="D656" s="828">
        <v>41172</v>
      </c>
      <c r="E656" s="823"/>
      <c r="F656" s="821" t="s">
        <v>1849</v>
      </c>
      <c r="G656" s="824"/>
      <c r="H656" s="824"/>
      <c r="I656" s="147" t="s">
        <v>2100</v>
      </c>
    </row>
    <row r="657" spans="1:13" x14ac:dyDescent="0.2">
      <c r="A657" s="816" t="s">
        <v>2656</v>
      </c>
      <c r="B657" s="820" t="s">
        <v>2657</v>
      </c>
      <c r="C657" s="64">
        <v>6</v>
      </c>
      <c r="D657" s="828">
        <v>41171</v>
      </c>
      <c r="E657" s="823"/>
      <c r="F657" s="821" t="s">
        <v>1849</v>
      </c>
      <c r="G657" s="824"/>
      <c r="H657" s="824"/>
      <c r="I657" s="81" t="s">
        <v>2425</v>
      </c>
      <c r="K657" s="815"/>
      <c r="L657" s="815"/>
    </row>
    <row r="658" spans="1:13" x14ac:dyDescent="0.2">
      <c r="A658" s="96" t="s">
        <v>2313</v>
      </c>
      <c r="B658" s="818" t="s">
        <v>2314</v>
      </c>
      <c r="C658" s="70">
        <v>7</v>
      </c>
      <c r="D658" s="139">
        <v>41152</v>
      </c>
      <c r="E658" s="47"/>
      <c r="F658" s="46" t="s">
        <v>1849</v>
      </c>
      <c r="G658" s="49"/>
      <c r="H658" s="49"/>
      <c r="I658" s="85" t="s">
        <v>1938</v>
      </c>
    </row>
    <row r="659" spans="1:13" x14ac:dyDescent="0.2">
      <c r="A659" s="946" t="s">
        <v>2086</v>
      </c>
      <c r="B659" s="162" t="s">
        <v>2087</v>
      </c>
      <c r="C659" s="56">
        <v>7</v>
      </c>
      <c r="D659" s="134">
        <v>41149</v>
      </c>
      <c r="E659" s="37" t="s">
        <v>1849</v>
      </c>
      <c r="F659" s="21"/>
      <c r="G659" s="32"/>
      <c r="H659" s="32"/>
      <c r="I659" s="55" t="s">
        <v>2088</v>
      </c>
    </row>
    <row r="660" spans="1:13" x14ac:dyDescent="0.2">
      <c r="A660" s="816" t="s">
        <v>1936</v>
      </c>
      <c r="B660" s="820" t="s">
        <v>1937</v>
      </c>
      <c r="C660" s="64">
        <v>7</v>
      </c>
      <c r="D660" s="828">
        <v>41142</v>
      </c>
      <c r="E660" s="823"/>
      <c r="F660" s="821" t="s">
        <v>1849</v>
      </c>
      <c r="G660" s="824"/>
      <c r="H660" s="824"/>
      <c r="I660" s="81" t="s">
        <v>1938</v>
      </c>
    </row>
    <row r="661" spans="1:13" x14ac:dyDescent="0.2">
      <c r="A661" s="826" t="s">
        <v>2429</v>
      </c>
      <c r="B661" s="820" t="s">
        <v>2430</v>
      </c>
      <c r="C661" s="64">
        <v>8</v>
      </c>
      <c r="D661" s="828">
        <v>41122</v>
      </c>
      <c r="E661" s="823" t="s">
        <v>1849</v>
      </c>
      <c r="F661" s="821"/>
      <c r="G661" s="824"/>
      <c r="H661" s="824"/>
      <c r="I661" s="81"/>
      <c r="K661" s="815"/>
      <c r="L661" s="815"/>
    </row>
    <row r="662" spans="1:13" x14ac:dyDescent="0.2">
      <c r="A662" s="816" t="s">
        <v>2891</v>
      </c>
      <c r="B662" s="820" t="s">
        <v>2892</v>
      </c>
      <c r="C662" s="64">
        <v>21</v>
      </c>
      <c r="D662" s="828">
        <v>41121</v>
      </c>
      <c r="E662" s="823"/>
      <c r="F662" s="821"/>
      <c r="G662" s="824" t="s">
        <v>1849</v>
      </c>
      <c r="H662" s="824"/>
      <c r="I662" s="81" t="s">
        <v>2893</v>
      </c>
      <c r="K662" s="815"/>
      <c r="L662" s="815"/>
    </row>
    <row r="663" spans="1:13" x14ac:dyDescent="0.2">
      <c r="A663" s="822" t="s">
        <v>2953</v>
      </c>
      <c r="B663" s="818" t="s">
        <v>2954</v>
      </c>
      <c r="C663" s="70">
        <v>39</v>
      </c>
      <c r="D663" s="139">
        <v>41116</v>
      </c>
      <c r="E663" s="47" t="s">
        <v>1849</v>
      </c>
      <c r="F663" s="46"/>
      <c r="G663" s="49"/>
      <c r="H663" s="49"/>
      <c r="I663" s="85"/>
    </row>
    <row r="664" spans="1:13" x14ac:dyDescent="0.2">
      <c r="A664" s="817" t="s">
        <v>2161</v>
      </c>
      <c r="B664" s="817" t="s">
        <v>2162</v>
      </c>
      <c r="C664" s="56">
        <v>11</v>
      </c>
      <c r="D664" s="134">
        <v>41060</v>
      </c>
      <c r="E664" s="37"/>
      <c r="F664" s="21"/>
      <c r="G664" s="32" t="s">
        <v>1849</v>
      </c>
      <c r="H664" s="32"/>
      <c r="I664" s="18" t="s">
        <v>2163</v>
      </c>
      <c r="K664" s="815"/>
      <c r="L664" s="815"/>
    </row>
    <row r="665" spans="1:13" x14ac:dyDescent="0.2">
      <c r="A665" s="826" t="s">
        <v>2210</v>
      </c>
      <c r="B665" s="816" t="s">
        <v>2211</v>
      </c>
      <c r="C665" s="64">
        <v>8</v>
      </c>
      <c r="D665" s="828">
        <v>41031</v>
      </c>
      <c r="E665" s="823" t="s">
        <v>1849</v>
      </c>
      <c r="F665" s="821"/>
      <c r="G665" s="824"/>
      <c r="H665" s="824"/>
      <c r="I665" s="81"/>
    </row>
    <row r="666" spans="1:13" x14ac:dyDescent="0.2">
      <c r="A666" s="816" t="s">
        <v>1921</v>
      </c>
      <c r="B666" s="816" t="s">
        <v>1922</v>
      </c>
      <c r="C666" s="64">
        <v>8</v>
      </c>
      <c r="D666" s="828">
        <v>41030</v>
      </c>
      <c r="E666" s="823" t="s">
        <v>1849</v>
      </c>
      <c r="F666" s="821"/>
      <c r="G666" s="824"/>
      <c r="H666" s="824"/>
      <c r="I666" s="820" t="s">
        <v>1923</v>
      </c>
    </row>
    <row r="667" spans="1:13" x14ac:dyDescent="0.2">
      <c r="A667" s="816" t="s">
        <v>2323</v>
      </c>
      <c r="B667" s="816" t="s">
        <v>2324</v>
      </c>
      <c r="C667" s="64">
        <v>25</v>
      </c>
      <c r="D667" s="828">
        <v>41030</v>
      </c>
      <c r="E667" s="823"/>
      <c r="F667" s="821"/>
      <c r="G667" s="824" t="s">
        <v>1849</v>
      </c>
      <c r="H667" s="824"/>
      <c r="I667" s="81" t="s">
        <v>2325</v>
      </c>
      <c r="K667" s="815"/>
      <c r="L667" s="815"/>
    </row>
    <row r="668" spans="1:13" x14ac:dyDescent="0.2">
      <c r="A668" s="822" t="s">
        <v>2380</v>
      </c>
      <c r="B668" s="822" t="s">
        <v>2381</v>
      </c>
      <c r="C668" s="70">
        <v>10</v>
      </c>
      <c r="D668" s="139">
        <v>41025</v>
      </c>
      <c r="E668" s="47" t="s">
        <v>1849</v>
      </c>
      <c r="F668" s="46"/>
      <c r="G668" s="49"/>
      <c r="H668" s="49"/>
      <c r="I668" s="85" t="s">
        <v>2382</v>
      </c>
      <c r="K668" s="815"/>
      <c r="L668" s="815"/>
    </row>
    <row r="669" spans="1:13" x14ac:dyDescent="0.2">
      <c r="A669" s="817" t="s">
        <v>2590</v>
      </c>
      <c r="B669" s="817" t="s">
        <v>2591</v>
      </c>
      <c r="C669" s="56">
        <v>14</v>
      </c>
      <c r="D669" s="134">
        <v>41008</v>
      </c>
      <c r="E669" s="37"/>
      <c r="F669" s="21"/>
      <c r="G669" s="32" t="s">
        <v>1849</v>
      </c>
      <c r="H669" s="32"/>
      <c r="I669" s="18" t="s">
        <v>2592</v>
      </c>
      <c r="L669" s="815"/>
      <c r="M669" s="815"/>
    </row>
    <row r="670" spans="1:13" x14ac:dyDescent="0.2">
      <c r="A670" s="153" t="s">
        <v>2061</v>
      </c>
      <c r="B670" s="87" t="s">
        <v>2062</v>
      </c>
      <c r="C670" s="64">
        <v>8</v>
      </c>
      <c r="D670" s="828">
        <v>40962</v>
      </c>
      <c r="E670" s="823" t="s">
        <v>1849</v>
      </c>
      <c r="F670" s="821"/>
      <c r="G670" s="824"/>
      <c r="H670" s="824"/>
      <c r="I670" s="81" t="s">
        <v>2063</v>
      </c>
      <c r="L670" s="815"/>
      <c r="M670" s="815"/>
    </row>
    <row r="671" spans="1:13" x14ac:dyDescent="0.2">
      <c r="A671" s="153" t="s">
        <v>2545</v>
      </c>
      <c r="B671" s="87" t="s">
        <v>2546</v>
      </c>
      <c r="C671" s="64">
        <v>8</v>
      </c>
      <c r="D671" s="828">
        <v>40960</v>
      </c>
      <c r="E671" s="823" t="s">
        <v>1849</v>
      </c>
      <c r="F671" s="821"/>
      <c r="G671" s="824"/>
      <c r="H671" s="824"/>
      <c r="I671" s="81" t="s">
        <v>2547</v>
      </c>
    </row>
    <row r="672" spans="1:13" x14ac:dyDescent="0.2">
      <c r="A672" s="434" t="s">
        <v>2574</v>
      </c>
      <c r="B672" s="87" t="s">
        <v>2575</v>
      </c>
      <c r="C672" s="64">
        <v>8</v>
      </c>
      <c r="D672" s="828">
        <v>40942</v>
      </c>
      <c r="E672" s="823" t="s">
        <v>1849</v>
      </c>
      <c r="F672" s="821"/>
      <c r="G672" s="824"/>
      <c r="H672" s="824"/>
      <c r="I672" s="81" t="s">
        <v>2576</v>
      </c>
      <c r="K672" s="815"/>
      <c r="L672" s="815"/>
    </row>
    <row r="673" spans="1:16" x14ac:dyDescent="0.2">
      <c r="A673" s="96" t="s">
        <v>2125</v>
      </c>
      <c r="B673" s="822" t="s">
        <v>2126</v>
      </c>
      <c r="C673" s="70">
        <v>13</v>
      </c>
      <c r="D673" s="139">
        <v>40920</v>
      </c>
      <c r="E673" s="47" t="s">
        <v>1849</v>
      </c>
      <c r="F673" s="46"/>
      <c r="G673" s="49"/>
      <c r="H673" s="49"/>
      <c r="I673" s="818"/>
    </row>
    <row r="674" spans="1:16" x14ac:dyDescent="0.2">
      <c r="A674" s="59" t="s">
        <v>2861</v>
      </c>
      <c r="B674" s="817" t="s">
        <v>2862</v>
      </c>
      <c r="C674" s="56">
        <v>9</v>
      </c>
      <c r="D674" s="134">
        <v>40892</v>
      </c>
      <c r="E674" s="37" t="s">
        <v>1849</v>
      </c>
      <c r="F674" s="21"/>
      <c r="G674" s="32"/>
      <c r="H674" s="32"/>
      <c r="I674" s="55"/>
    </row>
    <row r="675" spans="1:16" x14ac:dyDescent="0.2">
      <c r="A675" s="826" t="s">
        <v>2293</v>
      </c>
      <c r="B675" s="816" t="s">
        <v>2294</v>
      </c>
      <c r="C675" s="64">
        <v>5</v>
      </c>
      <c r="D675" s="828">
        <v>40879</v>
      </c>
      <c r="E675" s="823"/>
      <c r="F675" s="821" t="s">
        <v>1849</v>
      </c>
      <c r="G675" s="824"/>
      <c r="H675" s="824"/>
      <c r="I675" s="81" t="s">
        <v>2295</v>
      </c>
      <c r="K675" s="815"/>
      <c r="L675" s="815"/>
    </row>
    <row r="676" spans="1:16" x14ac:dyDescent="0.2">
      <c r="A676" s="816" t="s">
        <v>2383</v>
      </c>
      <c r="B676" s="816" t="s">
        <v>2384</v>
      </c>
      <c r="C676" s="64">
        <v>15</v>
      </c>
      <c r="D676" s="828">
        <v>40879</v>
      </c>
      <c r="E676" s="823" t="s">
        <v>1849</v>
      </c>
      <c r="F676" s="821"/>
      <c r="G676" s="824"/>
      <c r="H676" s="824"/>
      <c r="I676" s="820"/>
      <c r="K676" s="815"/>
      <c r="L676" s="815"/>
    </row>
    <row r="677" spans="1:16" x14ac:dyDescent="0.2">
      <c r="A677" s="816" t="s">
        <v>2182</v>
      </c>
      <c r="B677" s="816" t="s">
        <v>2183</v>
      </c>
      <c r="C677" s="64">
        <v>6</v>
      </c>
      <c r="D677" s="828">
        <v>40877</v>
      </c>
      <c r="E677" s="823"/>
      <c r="F677" s="821"/>
      <c r="G677" s="824" t="s">
        <v>1849</v>
      </c>
      <c r="H677" s="824"/>
      <c r="I677" s="81" t="s">
        <v>2184</v>
      </c>
    </row>
    <row r="678" spans="1:16" x14ac:dyDescent="0.2">
      <c r="A678" s="822" t="s">
        <v>2658</v>
      </c>
      <c r="B678" s="822" t="s">
        <v>2659</v>
      </c>
      <c r="C678" s="70">
        <v>6</v>
      </c>
      <c r="D678" s="139">
        <v>40877</v>
      </c>
      <c r="E678" s="47"/>
      <c r="F678" s="46"/>
      <c r="G678" s="49" t="s">
        <v>1849</v>
      </c>
      <c r="H678" s="49"/>
      <c r="I678" s="85" t="s">
        <v>2660</v>
      </c>
    </row>
    <row r="679" spans="1:16" x14ac:dyDescent="0.2">
      <c r="A679" s="59" t="s">
        <v>2050</v>
      </c>
      <c r="B679" s="816" t="s">
        <v>2051</v>
      </c>
      <c r="C679" s="64">
        <v>37</v>
      </c>
      <c r="D679" s="828">
        <v>40862</v>
      </c>
      <c r="E679" s="823"/>
      <c r="F679" s="821" t="s">
        <v>1849</v>
      </c>
      <c r="G679" s="824"/>
      <c r="H679" s="824"/>
      <c r="I679" s="81" t="s">
        <v>2052</v>
      </c>
      <c r="K679" s="815"/>
      <c r="L679" s="815"/>
    </row>
    <row r="680" spans="1:16" x14ac:dyDescent="0.2">
      <c r="A680" s="79" t="s">
        <v>2695</v>
      </c>
      <c r="B680" s="69" t="s">
        <v>34</v>
      </c>
      <c r="C680" s="64">
        <v>7</v>
      </c>
      <c r="D680" s="828">
        <v>40862</v>
      </c>
      <c r="E680" s="823"/>
      <c r="F680" s="821" t="s">
        <v>1849</v>
      </c>
      <c r="G680" s="824"/>
      <c r="H680" s="824"/>
      <c r="I680" s="147" t="s">
        <v>1917</v>
      </c>
      <c r="K680" s="831"/>
      <c r="L680" s="831"/>
    </row>
    <row r="681" spans="1:16" x14ac:dyDescent="0.2">
      <c r="A681" s="826" t="s">
        <v>2494</v>
      </c>
      <c r="B681" s="816" t="s">
        <v>2495</v>
      </c>
      <c r="C681" s="64">
        <v>19</v>
      </c>
      <c r="D681" s="828">
        <v>40857</v>
      </c>
      <c r="E681" s="823"/>
      <c r="F681" s="821" t="s">
        <v>1849</v>
      </c>
      <c r="G681" s="824"/>
      <c r="H681" s="824"/>
      <c r="I681" s="81" t="s">
        <v>2496</v>
      </c>
      <c r="K681" s="815"/>
      <c r="L681" s="815"/>
    </row>
    <row r="682" spans="1:16" x14ac:dyDescent="0.2">
      <c r="A682" s="816" t="s">
        <v>1342</v>
      </c>
      <c r="B682" s="816" t="s">
        <v>1343</v>
      </c>
      <c r="C682" s="64">
        <v>8</v>
      </c>
      <c r="D682" s="828">
        <v>40855</v>
      </c>
      <c r="E682" s="823"/>
      <c r="F682" s="821"/>
      <c r="G682" s="824"/>
      <c r="H682" s="824" t="s">
        <v>1849</v>
      </c>
      <c r="I682" s="147" t="s">
        <v>2399</v>
      </c>
      <c r="L682" s="815"/>
      <c r="M682" s="815"/>
    </row>
    <row r="683" spans="1:16" x14ac:dyDescent="0.2">
      <c r="A683" s="83" t="s">
        <v>1083</v>
      </c>
      <c r="B683" s="69" t="s">
        <v>1084</v>
      </c>
      <c r="C683" s="64">
        <v>6</v>
      </c>
      <c r="D683" s="828">
        <v>40850</v>
      </c>
      <c r="E683" s="823"/>
      <c r="F683" s="821" t="s">
        <v>1849</v>
      </c>
      <c r="G683" s="824"/>
      <c r="H683" s="824"/>
      <c r="I683" s="147" t="s">
        <v>2100</v>
      </c>
    </row>
    <row r="684" spans="1:16" x14ac:dyDescent="0.2">
      <c r="A684" s="946" t="s">
        <v>2618</v>
      </c>
      <c r="B684" s="162" t="s">
        <v>2619</v>
      </c>
      <c r="C684" s="56">
        <v>11</v>
      </c>
      <c r="D684" s="134">
        <v>40848</v>
      </c>
      <c r="E684" s="37" t="s">
        <v>1849</v>
      </c>
      <c r="F684" s="21"/>
      <c r="G684" s="32"/>
      <c r="H684" s="32"/>
      <c r="I684" s="55" t="s">
        <v>4067</v>
      </c>
      <c r="K684" s="815"/>
      <c r="L684" s="815"/>
      <c r="O684" s="815"/>
      <c r="P684" s="815"/>
    </row>
    <row r="685" spans="1:16" x14ac:dyDescent="0.2">
      <c r="A685" s="79" t="s">
        <v>2740</v>
      </c>
      <c r="B685" s="152" t="s">
        <v>2741</v>
      </c>
      <c r="C685" s="64">
        <v>5</v>
      </c>
      <c r="D685" s="828">
        <v>40844</v>
      </c>
      <c r="E685" s="823"/>
      <c r="F685" s="821" t="s">
        <v>1849</v>
      </c>
      <c r="G685" s="824"/>
      <c r="H685" s="824"/>
      <c r="I685" s="81" t="s">
        <v>2742</v>
      </c>
      <c r="K685" s="815"/>
      <c r="L685" s="815"/>
    </row>
    <row r="686" spans="1:16" x14ac:dyDescent="0.2">
      <c r="A686" s="79" t="s">
        <v>2743</v>
      </c>
      <c r="B686" s="147" t="s">
        <v>2744</v>
      </c>
      <c r="C686" s="64">
        <v>5</v>
      </c>
      <c r="D686" s="828">
        <v>40844</v>
      </c>
      <c r="E686" s="823"/>
      <c r="F686" s="821" t="s">
        <v>1849</v>
      </c>
      <c r="G686" s="824"/>
      <c r="H686" s="824"/>
      <c r="I686" s="81" t="s">
        <v>2742</v>
      </c>
      <c r="K686" s="815"/>
      <c r="L686" s="815"/>
    </row>
    <row r="687" spans="1:16" x14ac:dyDescent="0.2">
      <c r="A687" s="69" t="s">
        <v>1633</v>
      </c>
      <c r="B687" s="152" t="s">
        <v>1634</v>
      </c>
      <c r="C687" s="64">
        <v>14</v>
      </c>
      <c r="D687" s="828">
        <v>40836</v>
      </c>
      <c r="E687" s="823"/>
      <c r="F687" s="821" t="s">
        <v>1849</v>
      </c>
      <c r="G687" s="824"/>
      <c r="H687" s="824"/>
      <c r="I687" s="147" t="s">
        <v>2100</v>
      </c>
      <c r="K687" s="815"/>
      <c r="L687" s="815"/>
    </row>
    <row r="688" spans="1:16" x14ac:dyDescent="0.2">
      <c r="A688" s="83" t="s">
        <v>2329</v>
      </c>
      <c r="B688" s="432" t="s">
        <v>2330</v>
      </c>
      <c r="C688" s="70">
        <v>22</v>
      </c>
      <c r="D688" s="139">
        <v>40835</v>
      </c>
      <c r="E688" s="47"/>
      <c r="F688" s="46" t="s">
        <v>1849</v>
      </c>
      <c r="G688" s="49"/>
      <c r="H688" s="49"/>
      <c r="I688" s="85" t="s">
        <v>3958</v>
      </c>
    </row>
    <row r="689" spans="1:16" x14ac:dyDescent="0.2">
      <c r="A689" s="817" t="s">
        <v>2604</v>
      </c>
      <c r="B689" s="18" t="s">
        <v>2605</v>
      </c>
      <c r="C689" s="56">
        <v>15</v>
      </c>
      <c r="D689" s="134">
        <v>40834</v>
      </c>
      <c r="E689" s="37"/>
      <c r="F689" s="21" t="s">
        <v>1849</v>
      </c>
      <c r="G689" s="32"/>
      <c r="H689" s="32"/>
      <c r="I689" s="55" t="s">
        <v>2336</v>
      </c>
      <c r="K689" s="815"/>
      <c r="L689" s="815"/>
    </row>
    <row r="690" spans="1:16" x14ac:dyDescent="0.2">
      <c r="A690" s="79" t="s">
        <v>2922</v>
      </c>
      <c r="B690" s="152" t="s">
        <v>1752</v>
      </c>
      <c r="C690" s="64">
        <v>16</v>
      </c>
      <c r="D690" s="828">
        <v>40830</v>
      </c>
      <c r="E690" s="823"/>
      <c r="F690" s="821" t="s">
        <v>1849</v>
      </c>
      <c r="G690" s="824"/>
      <c r="H690" s="824"/>
      <c r="I690" s="81" t="s">
        <v>2923</v>
      </c>
      <c r="K690" s="815"/>
      <c r="L690" s="815"/>
      <c r="O690" s="815"/>
      <c r="P690" s="815"/>
    </row>
    <row r="691" spans="1:16" x14ac:dyDescent="0.2">
      <c r="A691" s="69" t="s">
        <v>2112</v>
      </c>
      <c r="B691" s="152" t="s">
        <v>2113</v>
      </c>
      <c r="C691" s="64">
        <v>13</v>
      </c>
      <c r="D691" s="828">
        <v>40826</v>
      </c>
      <c r="E691" s="823"/>
      <c r="F691" s="821" t="s">
        <v>1849</v>
      </c>
      <c r="G691" s="824"/>
      <c r="H691" s="824"/>
      <c r="I691" s="820" t="s">
        <v>2114</v>
      </c>
      <c r="K691" s="815"/>
      <c r="L691" s="815"/>
    </row>
    <row r="692" spans="1:16" x14ac:dyDescent="0.2">
      <c r="A692" s="816" t="s">
        <v>2334</v>
      </c>
      <c r="B692" s="820" t="s">
        <v>2335</v>
      </c>
      <c r="C692" s="64">
        <v>16</v>
      </c>
      <c r="D692" s="828">
        <v>40826</v>
      </c>
      <c r="E692" s="823"/>
      <c r="F692" s="821" t="s">
        <v>1849</v>
      </c>
      <c r="G692" s="824"/>
      <c r="H692" s="824"/>
      <c r="I692" s="820" t="s">
        <v>2336</v>
      </c>
      <c r="K692" s="815"/>
      <c r="L692" s="815"/>
      <c r="O692" s="815"/>
      <c r="P692" s="815"/>
    </row>
    <row r="693" spans="1:16" x14ac:dyDescent="0.2">
      <c r="A693" s="438" t="s">
        <v>1237</v>
      </c>
      <c r="B693" s="967" t="s">
        <v>1238</v>
      </c>
      <c r="C693" s="70">
        <v>11</v>
      </c>
      <c r="D693" s="139">
        <v>40809</v>
      </c>
      <c r="E693" s="47" t="s">
        <v>1849</v>
      </c>
      <c r="F693" s="46"/>
      <c r="G693" s="49"/>
      <c r="H693" s="49"/>
      <c r="I693" s="146" t="s">
        <v>2100</v>
      </c>
    </row>
    <row r="694" spans="1:16" x14ac:dyDescent="0.2">
      <c r="A694" s="817" t="s">
        <v>2551</v>
      </c>
      <c r="B694" s="18" t="s">
        <v>2552</v>
      </c>
      <c r="C694" s="56">
        <v>6</v>
      </c>
      <c r="D694" s="134">
        <v>40807</v>
      </c>
      <c r="E694" s="37"/>
      <c r="F694" s="21"/>
      <c r="G694" s="32" t="s">
        <v>1849</v>
      </c>
      <c r="H694" s="32"/>
      <c r="I694" s="18" t="s">
        <v>2553</v>
      </c>
      <c r="K694" s="815"/>
      <c r="L694" s="815"/>
      <c r="O694" s="815"/>
      <c r="P694" s="815"/>
    </row>
    <row r="695" spans="1:16" x14ac:dyDescent="0.2">
      <c r="A695" s="826" t="s">
        <v>2187</v>
      </c>
      <c r="B695" s="820" t="s">
        <v>2188</v>
      </c>
      <c r="C695" s="64">
        <v>5</v>
      </c>
      <c r="D695" s="828">
        <v>40793</v>
      </c>
      <c r="E695" s="823"/>
      <c r="F695" s="821"/>
      <c r="G695" s="824" t="s">
        <v>1849</v>
      </c>
      <c r="H695" s="824"/>
      <c r="I695" s="81" t="s">
        <v>2189</v>
      </c>
    </row>
    <row r="696" spans="1:16" x14ac:dyDescent="0.2">
      <c r="A696" s="816" t="s">
        <v>1890</v>
      </c>
      <c r="B696" s="820" t="s">
        <v>1888</v>
      </c>
      <c r="C696" s="64">
        <v>5</v>
      </c>
      <c r="D696" s="828">
        <v>40773</v>
      </c>
      <c r="E696" s="823"/>
      <c r="F696" s="821"/>
      <c r="G696" s="824"/>
      <c r="H696" s="948" t="s">
        <v>1849</v>
      </c>
      <c r="I696" s="144" t="s">
        <v>1891</v>
      </c>
      <c r="K696" s="815"/>
      <c r="L696" s="815"/>
    </row>
    <row r="697" spans="1:16" x14ac:dyDescent="0.2">
      <c r="A697" s="826" t="s">
        <v>1967</v>
      </c>
      <c r="B697" s="820" t="s">
        <v>1968</v>
      </c>
      <c r="C697" s="64">
        <v>17</v>
      </c>
      <c r="D697" s="828">
        <v>40731</v>
      </c>
      <c r="E697" s="823"/>
      <c r="F697" s="821"/>
      <c r="G697" s="824" t="s">
        <v>1849</v>
      </c>
      <c r="H697" s="824"/>
      <c r="I697" s="81" t="s">
        <v>1969</v>
      </c>
      <c r="K697" s="815"/>
      <c r="L697" s="815"/>
      <c r="O697" s="815"/>
      <c r="P697" s="815"/>
    </row>
    <row r="698" spans="1:16" x14ac:dyDescent="0.2">
      <c r="A698" s="822" t="s">
        <v>2394</v>
      </c>
      <c r="B698" s="818" t="s">
        <v>2395</v>
      </c>
      <c r="C698" s="70">
        <v>39</v>
      </c>
      <c r="D698" s="139">
        <v>40724</v>
      </c>
      <c r="E698" s="47" t="s">
        <v>1849</v>
      </c>
      <c r="F698" s="46"/>
      <c r="G698" s="49"/>
      <c r="H698" s="49"/>
      <c r="I698" s="822"/>
    </row>
    <row r="699" spans="1:16" x14ac:dyDescent="0.2">
      <c r="A699" s="817" t="s">
        <v>2964</v>
      </c>
      <c r="B699" s="18" t="s">
        <v>2965</v>
      </c>
      <c r="C699" s="56">
        <v>39</v>
      </c>
      <c r="D699" s="134">
        <v>40718</v>
      </c>
      <c r="E699" s="37"/>
      <c r="F699" s="21"/>
      <c r="G699" s="32" t="s">
        <v>1849</v>
      </c>
      <c r="H699" s="32"/>
      <c r="I699" s="55" t="s">
        <v>2966</v>
      </c>
      <c r="K699" s="815"/>
      <c r="L699" s="815"/>
    </row>
    <row r="700" spans="1:16" x14ac:dyDescent="0.2">
      <c r="A700" s="816" t="s">
        <v>2370</v>
      </c>
      <c r="B700" s="820" t="s">
        <v>2371</v>
      </c>
      <c r="C700" s="64">
        <v>12</v>
      </c>
      <c r="D700" s="828">
        <v>40653</v>
      </c>
      <c r="E700" s="823" t="s">
        <v>1849</v>
      </c>
      <c r="F700" s="821"/>
      <c r="G700" s="824"/>
      <c r="H700" s="824"/>
      <c r="I700" s="820" t="s">
        <v>2372</v>
      </c>
      <c r="K700" s="815"/>
      <c r="L700" s="815"/>
    </row>
    <row r="701" spans="1:16" x14ac:dyDescent="0.2">
      <c r="A701" s="153" t="s">
        <v>2940</v>
      </c>
      <c r="B701" s="154" t="s">
        <v>2941</v>
      </c>
      <c r="C701" s="64">
        <v>8</v>
      </c>
      <c r="D701" s="828">
        <v>40620</v>
      </c>
      <c r="E701" s="823" t="s">
        <v>1849</v>
      </c>
      <c r="F701" s="821"/>
      <c r="G701" s="824"/>
      <c r="H701" s="824"/>
      <c r="I701" s="81" t="s">
        <v>2942</v>
      </c>
      <c r="K701" s="815"/>
      <c r="L701" s="815"/>
    </row>
    <row r="702" spans="1:16" x14ac:dyDescent="0.2">
      <c r="A702" s="87" t="s">
        <v>2348</v>
      </c>
      <c r="B702" s="154" t="s">
        <v>2349</v>
      </c>
      <c r="C702" s="64">
        <v>6</v>
      </c>
      <c r="D702" s="828">
        <v>40598</v>
      </c>
      <c r="E702" s="823" t="s">
        <v>1849</v>
      </c>
      <c r="F702" s="821"/>
      <c r="G702" s="824"/>
      <c r="H702" s="824"/>
      <c r="I702" s="81" t="s">
        <v>2350</v>
      </c>
      <c r="K702" s="815"/>
      <c r="L702" s="815"/>
    </row>
    <row r="703" spans="1:16" x14ac:dyDescent="0.2">
      <c r="A703" s="108" t="s">
        <v>1457</v>
      </c>
      <c r="B703" s="432" t="s">
        <v>1458</v>
      </c>
      <c r="C703" s="70">
        <v>7</v>
      </c>
      <c r="D703" s="139">
        <v>40506</v>
      </c>
      <c r="E703" s="47"/>
      <c r="F703" s="46" t="s">
        <v>1849</v>
      </c>
      <c r="G703" s="49"/>
      <c r="H703" s="49"/>
      <c r="I703" s="146" t="s">
        <v>1877</v>
      </c>
    </row>
    <row r="704" spans="1:16" x14ac:dyDescent="0.2">
      <c r="A704" s="817" t="s">
        <v>2406</v>
      </c>
      <c r="B704" s="18" t="s">
        <v>2407</v>
      </c>
      <c r="C704" s="56">
        <v>5</v>
      </c>
      <c r="D704" s="134">
        <v>40505</v>
      </c>
      <c r="E704" s="37"/>
      <c r="F704" s="21" t="s">
        <v>1849</v>
      </c>
      <c r="G704" s="32"/>
      <c r="H704" s="32"/>
      <c r="I704" s="55" t="s">
        <v>2408</v>
      </c>
    </row>
    <row r="705" spans="1:16" x14ac:dyDescent="0.2">
      <c r="A705" s="69" t="s">
        <v>1585</v>
      </c>
      <c r="B705" s="152" t="s">
        <v>1586</v>
      </c>
      <c r="C705" s="64">
        <v>14</v>
      </c>
      <c r="D705" s="828">
        <v>40505</v>
      </c>
      <c r="E705" s="823"/>
      <c r="F705" s="821" t="s">
        <v>1849</v>
      </c>
      <c r="G705" s="824"/>
      <c r="H705" s="824"/>
      <c r="I705" s="147" t="s">
        <v>1877</v>
      </c>
    </row>
    <row r="706" spans="1:16" x14ac:dyDescent="0.2">
      <c r="A706" s="69" t="s">
        <v>2146</v>
      </c>
      <c r="B706" s="152" t="s">
        <v>2147</v>
      </c>
      <c r="C706" s="64">
        <v>7</v>
      </c>
      <c r="D706" s="828">
        <v>40499</v>
      </c>
      <c r="E706" s="823"/>
      <c r="F706" s="821" t="s">
        <v>1849</v>
      </c>
      <c r="G706" s="824"/>
      <c r="H706" s="824"/>
      <c r="I706" s="81" t="s">
        <v>2148</v>
      </c>
      <c r="K706" s="815"/>
      <c r="L706" s="815"/>
      <c r="O706" s="815"/>
      <c r="P706" s="815"/>
    </row>
    <row r="707" spans="1:16" x14ac:dyDescent="0.2">
      <c r="A707" s="816" t="s">
        <v>2129</v>
      </c>
      <c r="B707" s="820" t="s">
        <v>2130</v>
      </c>
      <c r="C707" s="64">
        <v>15</v>
      </c>
      <c r="D707" s="828">
        <v>40497</v>
      </c>
      <c r="E707" s="823"/>
      <c r="F707" s="821" t="s">
        <v>1849</v>
      </c>
      <c r="G707" s="824"/>
      <c r="H707" s="824"/>
      <c r="I707" s="820" t="s">
        <v>1954</v>
      </c>
      <c r="K707" s="815"/>
      <c r="L707" s="815"/>
    </row>
    <row r="708" spans="1:16" x14ac:dyDescent="0.2">
      <c r="A708" s="96" t="s">
        <v>690</v>
      </c>
      <c r="B708" s="818" t="s">
        <v>691</v>
      </c>
      <c r="C708" s="70">
        <v>7</v>
      </c>
      <c r="D708" s="139">
        <v>40497</v>
      </c>
      <c r="E708" s="991" t="s">
        <v>1849</v>
      </c>
      <c r="F708" s="46"/>
      <c r="G708" s="49"/>
      <c r="H708" s="49"/>
      <c r="I708" s="996" t="s">
        <v>2533</v>
      </c>
      <c r="K708" s="815"/>
      <c r="L708" s="815"/>
    </row>
    <row r="709" spans="1:16" x14ac:dyDescent="0.2">
      <c r="A709" s="94" t="s">
        <v>2476</v>
      </c>
      <c r="B709" s="151" t="s">
        <v>2477</v>
      </c>
      <c r="C709" s="56">
        <v>16</v>
      </c>
      <c r="D709" s="134">
        <v>40493</v>
      </c>
      <c r="E709" s="37"/>
      <c r="F709" s="21" t="s">
        <v>1849</v>
      </c>
      <c r="G709" s="32"/>
      <c r="H709" s="38"/>
      <c r="I709" s="59" t="s">
        <v>4020</v>
      </c>
    </row>
    <row r="710" spans="1:16" x14ac:dyDescent="0.2">
      <c r="A710" s="816" t="s">
        <v>2910</v>
      </c>
      <c r="B710" s="820" t="s">
        <v>2911</v>
      </c>
      <c r="C710" s="64">
        <v>14</v>
      </c>
      <c r="D710" s="828">
        <v>40492</v>
      </c>
      <c r="E710" s="823"/>
      <c r="F710" s="821" t="s">
        <v>1849</v>
      </c>
      <c r="G710" s="824"/>
      <c r="H710" s="819"/>
      <c r="I710" s="826" t="s">
        <v>2912</v>
      </c>
      <c r="K710" s="815"/>
      <c r="L710" s="815"/>
    </row>
    <row r="711" spans="1:16" x14ac:dyDescent="0.2">
      <c r="A711" s="816" t="s">
        <v>2084</v>
      </c>
      <c r="B711" s="820" t="s">
        <v>2085</v>
      </c>
      <c r="C711" s="64">
        <v>18</v>
      </c>
      <c r="D711" s="828">
        <v>40491</v>
      </c>
      <c r="E711" s="823"/>
      <c r="F711" s="821" t="s">
        <v>1849</v>
      </c>
      <c r="G711" s="824"/>
      <c r="H711" s="819"/>
      <c r="I711" s="816" t="s">
        <v>1954</v>
      </c>
      <c r="K711" s="831"/>
      <c r="L711" s="831"/>
    </row>
    <row r="712" spans="1:16" x14ac:dyDescent="0.2">
      <c r="A712" s="69" t="s">
        <v>1566</v>
      </c>
      <c r="B712" s="152" t="s">
        <v>1567</v>
      </c>
      <c r="C712" s="64">
        <v>6</v>
      </c>
      <c r="D712" s="828">
        <v>40486</v>
      </c>
      <c r="E712" s="823"/>
      <c r="F712" s="821" t="s">
        <v>1849</v>
      </c>
      <c r="G712" s="824"/>
      <c r="H712" s="819"/>
      <c r="I712" s="79" t="s">
        <v>1877</v>
      </c>
    </row>
    <row r="713" spans="1:16" x14ac:dyDescent="0.2">
      <c r="A713" s="83" t="s">
        <v>2364</v>
      </c>
      <c r="B713" s="432" t="s">
        <v>1290</v>
      </c>
      <c r="C713" s="70">
        <v>5</v>
      </c>
      <c r="D713" s="139">
        <v>40480</v>
      </c>
      <c r="E713" s="47"/>
      <c r="F713" s="46" t="s">
        <v>1849</v>
      </c>
      <c r="G713" s="49"/>
      <c r="H713" s="43"/>
      <c r="I713" s="108" t="s">
        <v>1877</v>
      </c>
      <c r="K713" s="815"/>
      <c r="L713" s="815"/>
      <c r="O713" s="815"/>
      <c r="P713" s="815"/>
    </row>
    <row r="714" spans="1:16" x14ac:dyDescent="0.2">
      <c r="A714" s="90" t="s">
        <v>2997</v>
      </c>
      <c r="B714" s="151" t="s">
        <v>2998</v>
      </c>
      <c r="C714" s="56">
        <v>10</v>
      </c>
      <c r="D714" s="134">
        <v>40480</v>
      </c>
      <c r="E714" s="37"/>
      <c r="F714" s="21" t="s">
        <v>1849</v>
      </c>
      <c r="G714" s="32"/>
      <c r="H714" s="38"/>
      <c r="I714" s="94" t="s">
        <v>3954</v>
      </c>
      <c r="K714" s="815"/>
      <c r="L714" s="815"/>
    </row>
    <row r="715" spans="1:16" x14ac:dyDescent="0.2">
      <c r="A715" s="436" t="s">
        <v>2220</v>
      </c>
      <c r="B715" s="152" t="s">
        <v>554</v>
      </c>
      <c r="C715" s="64">
        <v>12</v>
      </c>
      <c r="D715" s="828">
        <v>40479</v>
      </c>
      <c r="E715" s="823"/>
      <c r="F715" s="821" t="s">
        <v>1849</v>
      </c>
      <c r="G715" s="824"/>
      <c r="H715" s="819"/>
      <c r="I715" s="826" t="s">
        <v>2221</v>
      </c>
    </row>
    <row r="716" spans="1:16" x14ac:dyDescent="0.2">
      <c r="A716" s="79" t="s">
        <v>2253</v>
      </c>
      <c r="B716" s="152" t="s">
        <v>2254</v>
      </c>
      <c r="C716" s="64">
        <v>13</v>
      </c>
      <c r="D716" s="828">
        <v>40479</v>
      </c>
      <c r="E716" s="823"/>
      <c r="F716" s="821" t="s">
        <v>1849</v>
      </c>
      <c r="G716" s="824"/>
      <c r="H716" s="819"/>
      <c r="I716" s="826" t="s">
        <v>4085</v>
      </c>
    </row>
    <row r="717" spans="1:16" x14ac:dyDescent="0.2">
      <c r="A717" s="69" t="s">
        <v>2468</v>
      </c>
      <c r="B717" s="152" t="s">
        <v>2469</v>
      </c>
      <c r="C717" s="64">
        <v>7</v>
      </c>
      <c r="D717" s="828">
        <v>40478</v>
      </c>
      <c r="E717" s="823"/>
      <c r="F717" s="821" t="s">
        <v>1849</v>
      </c>
      <c r="G717" s="824"/>
      <c r="H717" s="819"/>
      <c r="I717" s="79" t="s">
        <v>1877</v>
      </c>
      <c r="K717" s="815"/>
      <c r="L717" s="815"/>
    </row>
    <row r="718" spans="1:16" x14ac:dyDescent="0.2">
      <c r="A718" s="96" t="s">
        <v>2696</v>
      </c>
      <c r="B718" s="818" t="s">
        <v>2697</v>
      </c>
      <c r="C718" s="70">
        <v>7</v>
      </c>
      <c r="D718" s="139">
        <v>40478</v>
      </c>
      <c r="E718" s="47"/>
      <c r="F718" s="46" t="s">
        <v>1849</v>
      </c>
      <c r="G718" s="49"/>
      <c r="H718" s="43"/>
      <c r="I718" s="96" t="s">
        <v>2698</v>
      </c>
    </row>
    <row r="719" spans="1:16" x14ac:dyDescent="0.2">
      <c r="A719" s="817" t="s">
        <v>2053</v>
      </c>
      <c r="B719" s="18" t="s">
        <v>2054</v>
      </c>
      <c r="C719" s="56">
        <v>7</v>
      </c>
      <c r="D719" s="134">
        <v>40477</v>
      </c>
      <c r="E719" s="37"/>
      <c r="F719" s="21" t="s">
        <v>1849</v>
      </c>
      <c r="G719" s="32"/>
      <c r="H719" s="38"/>
      <c r="I719" s="817" t="s">
        <v>1954</v>
      </c>
      <c r="K719" s="815"/>
      <c r="L719" s="815"/>
    </row>
    <row r="720" spans="1:16" x14ac:dyDescent="0.2">
      <c r="A720" s="69" t="s">
        <v>2478</v>
      </c>
      <c r="B720" s="152" t="s">
        <v>2479</v>
      </c>
      <c r="C720" s="64">
        <v>7</v>
      </c>
      <c r="D720" s="828">
        <v>40477</v>
      </c>
      <c r="E720" s="823"/>
      <c r="F720" s="821" t="s">
        <v>1849</v>
      </c>
      <c r="G720" s="824"/>
      <c r="H720" s="819"/>
      <c r="I720" s="79" t="s">
        <v>1877</v>
      </c>
    </row>
    <row r="721" spans="1:12" x14ac:dyDescent="0.2">
      <c r="A721" s="422" t="s">
        <v>2577</v>
      </c>
      <c r="B721" s="152" t="s">
        <v>2578</v>
      </c>
      <c r="C721" s="64">
        <v>7</v>
      </c>
      <c r="D721" s="828">
        <v>40477</v>
      </c>
      <c r="E721" s="823"/>
      <c r="F721" s="821" t="s">
        <v>1849</v>
      </c>
      <c r="G721" s="824"/>
      <c r="H721" s="819"/>
      <c r="I721" s="79" t="s">
        <v>1877</v>
      </c>
    </row>
    <row r="722" spans="1:12" x14ac:dyDescent="0.2">
      <c r="A722" s="816" t="s">
        <v>2859</v>
      </c>
      <c r="B722" s="820" t="s">
        <v>2860</v>
      </c>
      <c r="C722" s="64">
        <v>31</v>
      </c>
      <c r="D722" s="828">
        <v>40477</v>
      </c>
      <c r="E722" s="823"/>
      <c r="F722" s="821" t="s">
        <v>1849</v>
      </c>
      <c r="G722" s="824"/>
      <c r="H722" s="819"/>
      <c r="I722" s="816" t="s">
        <v>1954</v>
      </c>
      <c r="K722" s="815"/>
      <c r="L722" s="815"/>
    </row>
    <row r="723" spans="1:12" x14ac:dyDescent="0.2">
      <c r="A723" s="822" t="s">
        <v>1952</v>
      </c>
      <c r="B723" s="818" t="s">
        <v>1953</v>
      </c>
      <c r="C723" s="70">
        <v>30</v>
      </c>
      <c r="D723" s="139">
        <v>40476</v>
      </c>
      <c r="E723" s="47"/>
      <c r="F723" s="46" t="s">
        <v>1849</v>
      </c>
      <c r="G723" s="49"/>
      <c r="H723" s="43"/>
      <c r="I723" s="822" t="s">
        <v>1954</v>
      </c>
      <c r="K723" s="815"/>
      <c r="L723" s="815"/>
    </row>
    <row r="724" spans="1:12" x14ac:dyDescent="0.2">
      <c r="A724" s="90" t="s">
        <v>991</v>
      </c>
      <c r="B724" s="151" t="s">
        <v>992</v>
      </c>
      <c r="C724" s="56">
        <v>6</v>
      </c>
      <c r="D724" s="134">
        <v>40476</v>
      </c>
      <c r="E724" s="37"/>
      <c r="F724" s="21" t="s">
        <v>1849</v>
      </c>
      <c r="G724" s="32"/>
      <c r="H724" s="38"/>
      <c r="I724" s="94" t="s">
        <v>1917</v>
      </c>
    </row>
    <row r="725" spans="1:12" x14ac:dyDescent="0.2">
      <c r="A725" s="69" t="s">
        <v>2730</v>
      </c>
      <c r="B725" s="152" t="s">
        <v>2731</v>
      </c>
      <c r="C725" s="64">
        <v>6</v>
      </c>
      <c r="D725" s="828">
        <v>40476</v>
      </c>
      <c r="E725" s="823"/>
      <c r="F725" s="821" t="s">
        <v>1849</v>
      </c>
      <c r="G725" s="824"/>
      <c r="H725" s="819"/>
      <c r="I725" s="826" t="s">
        <v>2732</v>
      </c>
      <c r="K725" s="815"/>
      <c r="L725" s="815"/>
    </row>
    <row r="726" spans="1:12" x14ac:dyDescent="0.2">
      <c r="A726" s="107" t="s">
        <v>1226</v>
      </c>
      <c r="B726" s="158" t="s">
        <v>2296</v>
      </c>
      <c r="C726" s="64">
        <v>5</v>
      </c>
      <c r="D726" s="828">
        <v>40473</v>
      </c>
      <c r="E726" s="823"/>
      <c r="F726" s="156" t="s">
        <v>1849</v>
      </c>
      <c r="G726" s="824"/>
      <c r="H726" s="819"/>
      <c r="I726" s="73" t="s">
        <v>2297</v>
      </c>
      <c r="K726" s="815"/>
      <c r="L726" s="815"/>
    </row>
    <row r="727" spans="1:12" x14ac:dyDescent="0.2">
      <c r="A727" s="69" t="s">
        <v>889</v>
      </c>
      <c r="B727" s="152" t="s">
        <v>890</v>
      </c>
      <c r="C727" s="64">
        <v>8</v>
      </c>
      <c r="D727" s="828">
        <v>40471</v>
      </c>
      <c r="E727" s="823"/>
      <c r="F727" s="821" t="s">
        <v>1849</v>
      </c>
      <c r="G727" s="824"/>
      <c r="H727" s="819"/>
      <c r="I727" s="79" t="s">
        <v>1877</v>
      </c>
      <c r="K727" s="815"/>
      <c r="L727" s="815"/>
    </row>
    <row r="728" spans="1:12" x14ac:dyDescent="0.2">
      <c r="A728" s="83" t="s">
        <v>2438</v>
      </c>
      <c r="B728" s="432" t="s">
        <v>1386</v>
      </c>
      <c r="C728" s="70">
        <v>13</v>
      </c>
      <c r="D728" s="139">
        <v>40471</v>
      </c>
      <c r="E728" s="47"/>
      <c r="F728" s="46" t="s">
        <v>1849</v>
      </c>
      <c r="G728" s="49"/>
      <c r="H728" s="43"/>
      <c r="I728" s="108" t="s">
        <v>1917</v>
      </c>
    </row>
    <row r="729" spans="1:12" x14ac:dyDescent="0.2">
      <c r="A729" s="90" t="s">
        <v>2207</v>
      </c>
      <c r="B729" s="151" t="s">
        <v>2208</v>
      </c>
      <c r="C729" s="56">
        <v>42</v>
      </c>
      <c r="D729" s="134">
        <v>40469</v>
      </c>
      <c r="E729" s="37"/>
      <c r="F729" s="21" t="s">
        <v>1849</v>
      </c>
      <c r="G729" s="32"/>
      <c r="H729" s="32"/>
      <c r="I729" s="55" t="s">
        <v>2209</v>
      </c>
      <c r="K729" s="815"/>
      <c r="L729" s="815"/>
    </row>
    <row r="730" spans="1:12" x14ac:dyDescent="0.2">
      <c r="A730" s="816" t="s">
        <v>2387</v>
      </c>
      <c r="B730" s="820" t="s">
        <v>2388</v>
      </c>
      <c r="C730" s="64">
        <v>51</v>
      </c>
      <c r="D730" s="828">
        <v>40465</v>
      </c>
      <c r="E730" s="823"/>
      <c r="F730" s="821" t="s">
        <v>1849</v>
      </c>
      <c r="G730" s="824"/>
      <c r="H730" s="824"/>
      <c r="I730" s="81" t="s">
        <v>2389</v>
      </c>
    </row>
    <row r="731" spans="1:12" x14ac:dyDescent="0.2">
      <c r="A731" s="816" t="s">
        <v>2120</v>
      </c>
      <c r="B731" s="820" t="s">
        <v>2121</v>
      </c>
      <c r="C731" s="64">
        <v>5</v>
      </c>
      <c r="D731" s="828">
        <v>40464</v>
      </c>
      <c r="E731" s="823"/>
      <c r="F731" s="821" t="s">
        <v>1849</v>
      </c>
      <c r="G731" s="824"/>
      <c r="H731" s="824"/>
      <c r="I731" s="81" t="s">
        <v>2122</v>
      </c>
    </row>
    <row r="732" spans="1:12" x14ac:dyDescent="0.2">
      <c r="A732" s="69" t="s">
        <v>1534</v>
      </c>
      <c r="B732" s="152" t="s">
        <v>1535</v>
      </c>
      <c r="C732" s="64">
        <v>20</v>
      </c>
      <c r="D732" s="828">
        <v>40464</v>
      </c>
      <c r="E732" s="823"/>
      <c r="F732" s="821" t="s">
        <v>1849</v>
      </c>
      <c r="G732" s="824"/>
      <c r="H732" s="824"/>
      <c r="I732" s="147" t="s">
        <v>1877</v>
      </c>
      <c r="K732" s="831"/>
      <c r="L732" s="831"/>
    </row>
    <row r="733" spans="1:12" x14ac:dyDescent="0.2">
      <c r="A733" s="822" t="s">
        <v>2036</v>
      </c>
      <c r="B733" s="818" t="s">
        <v>2037</v>
      </c>
      <c r="C733" s="70">
        <v>6</v>
      </c>
      <c r="D733" s="139">
        <v>40463</v>
      </c>
      <c r="E733" s="47"/>
      <c r="F733" s="46" t="s">
        <v>1849</v>
      </c>
      <c r="G733" s="49"/>
      <c r="H733" s="49"/>
      <c r="I733" s="818" t="s">
        <v>1954</v>
      </c>
      <c r="K733" s="831"/>
      <c r="L733" s="831"/>
    </row>
    <row r="734" spans="1:12" x14ac:dyDescent="0.2">
      <c r="A734" s="90" t="s">
        <v>1063</v>
      </c>
      <c r="B734" s="151" t="s">
        <v>1064</v>
      </c>
      <c r="C734" s="56">
        <v>7</v>
      </c>
      <c r="D734" s="134">
        <v>40458</v>
      </c>
      <c r="E734" s="37"/>
      <c r="F734" s="21" t="s">
        <v>1849</v>
      </c>
      <c r="G734" s="32"/>
      <c r="H734" s="32"/>
      <c r="I734" s="157" t="s">
        <v>1917</v>
      </c>
      <c r="K734" s="815"/>
      <c r="L734" s="815"/>
    </row>
    <row r="735" spans="1:12" x14ac:dyDescent="0.2">
      <c r="A735" s="436" t="s">
        <v>928</v>
      </c>
      <c r="B735" s="152" t="s">
        <v>929</v>
      </c>
      <c r="C735" s="64">
        <v>8</v>
      </c>
      <c r="D735" s="828">
        <v>40457</v>
      </c>
      <c r="E735" s="823"/>
      <c r="F735" s="821" t="s">
        <v>1849</v>
      </c>
      <c r="G735" s="824"/>
      <c r="H735" s="824"/>
      <c r="I735" s="147" t="s">
        <v>1917</v>
      </c>
      <c r="K735" s="831"/>
      <c r="L735" s="831"/>
    </row>
    <row r="736" spans="1:12" x14ac:dyDescent="0.2">
      <c r="A736" s="816" t="s">
        <v>2852</v>
      </c>
      <c r="B736" s="820" t="s">
        <v>2853</v>
      </c>
      <c r="C736" s="64">
        <v>7</v>
      </c>
      <c r="D736" s="828">
        <v>40456</v>
      </c>
      <c r="E736" s="823"/>
      <c r="F736" s="821" t="s">
        <v>1849</v>
      </c>
      <c r="G736" s="824"/>
      <c r="H736" s="824"/>
      <c r="I736" s="81" t="s">
        <v>2854</v>
      </c>
    </row>
    <row r="737" spans="1:12" x14ac:dyDescent="0.2">
      <c r="A737" s="826" t="s">
        <v>2505</v>
      </c>
      <c r="B737" s="820" t="s">
        <v>2506</v>
      </c>
      <c r="C737" s="64">
        <v>5</v>
      </c>
      <c r="D737" s="828">
        <v>40450</v>
      </c>
      <c r="E737" s="823"/>
      <c r="F737" s="156" t="s">
        <v>1849</v>
      </c>
      <c r="G737" s="824"/>
      <c r="H737" s="824"/>
      <c r="I737" s="144" t="s">
        <v>2507</v>
      </c>
    </row>
    <row r="738" spans="1:12" x14ac:dyDescent="0.2">
      <c r="A738" s="822" t="s">
        <v>2011</v>
      </c>
      <c r="B738" s="818" t="s">
        <v>2012</v>
      </c>
      <c r="C738" s="70">
        <v>5</v>
      </c>
      <c r="D738" s="139">
        <v>40444</v>
      </c>
      <c r="E738" s="47"/>
      <c r="F738" s="46"/>
      <c r="G738" s="49" t="s">
        <v>1849</v>
      </c>
      <c r="H738" s="49"/>
      <c r="I738" s="85" t="s">
        <v>2013</v>
      </c>
    </row>
    <row r="739" spans="1:12" x14ac:dyDescent="0.2">
      <c r="A739" s="94" t="s">
        <v>2068</v>
      </c>
      <c r="B739" s="151" t="s">
        <v>2069</v>
      </c>
      <c r="C739" s="56">
        <v>6</v>
      </c>
      <c r="D739" s="134">
        <v>40444</v>
      </c>
      <c r="E739" s="37"/>
      <c r="F739" s="21" t="s">
        <v>1849</v>
      </c>
      <c r="G739" s="32"/>
      <c r="H739" s="32"/>
      <c r="I739" s="55" t="s">
        <v>2070</v>
      </c>
    </row>
    <row r="740" spans="1:12" x14ac:dyDescent="0.2">
      <c r="A740" s="79" t="s">
        <v>2014</v>
      </c>
      <c r="B740" s="152" t="s">
        <v>2015</v>
      </c>
      <c r="C740" s="64">
        <v>7</v>
      </c>
      <c r="D740" s="828">
        <v>40442</v>
      </c>
      <c r="E740" s="823"/>
      <c r="F740" s="821" t="s">
        <v>1849</v>
      </c>
      <c r="G740" s="824"/>
      <c r="H740" s="824"/>
      <c r="I740" s="81" t="s">
        <v>2016</v>
      </c>
    </row>
    <row r="741" spans="1:12" x14ac:dyDescent="0.2">
      <c r="A741" s="826" t="s">
        <v>2559</v>
      </c>
      <c r="B741" s="820" t="s">
        <v>2560</v>
      </c>
      <c r="C741" s="64">
        <v>9</v>
      </c>
      <c r="D741" s="828">
        <v>40442</v>
      </c>
      <c r="E741" s="823"/>
      <c r="F741" s="821" t="s">
        <v>1849</v>
      </c>
      <c r="G741" s="824"/>
      <c r="H741" s="824"/>
      <c r="I741" s="81" t="s">
        <v>2561</v>
      </c>
    </row>
    <row r="742" spans="1:12" x14ac:dyDescent="0.2">
      <c r="A742" s="107" t="s">
        <v>2625</v>
      </c>
      <c r="B742" s="158" t="s">
        <v>2626</v>
      </c>
      <c r="C742" s="64">
        <v>5</v>
      </c>
      <c r="D742" s="828">
        <v>40442</v>
      </c>
      <c r="E742" s="823"/>
      <c r="F742" s="156" t="s">
        <v>1849</v>
      </c>
      <c r="G742" s="824"/>
      <c r="H742" s="824"/>
      <c r="I742" s="144" t="s">
        <v>2627</v>
      </c>
    </row>
    <row r="743" spans="1:12" x14ac:dyDescent="0.2">
      <c r="A743" s="96" t="s">
        <v>2684</v>
      </c>
      <c r="B743" s="818" t="s">
        <v>2685</v>
      </c>
      <c r="C743" s="70">
        <v>21</v>
      </c>
      <c r="D743" s="139">
        <v>40438</v>
      </c>
      <c r="E743" s="47"/>
      <c r="F743" s="46" t="s">
        <v>1849</v>
      </c>
      <c r="G743" s="49"/>
      <c r="H743" s="49"/>
      <c r="I743" s="85" t="s">
        <v>2686</v>
      </c>
    </row>
    <row r="744" spans="1:12" x14ac:dyDescent="0.2">
      <c r="A744" s="94" t="s">
        <v>2955</v>
      </c>
      <c r="B744" s="151" t="s">
        <v>1771</v>
      </c>
      <c r="C744" s="56">
        <v>16</v>
      </c>
      <c r="D744" s="134">
        <v>40438</v>
      </c>
      <c r="E744" s="37"/>
      <c r="F744" s="21" t="s">
        <v>1849</v>
      </c>
      <c r="G744" s="32"/>
      <c r="H744" s="32"/>
      <c r="I744" s="157" t="s">
        <v>1877</v>
      </c>
    </row>
    <row r="745" spans="1:12" x14ac:dyDescent="0.2">
      <c r="A745" s="79" t="s">
        <v>2376</v>
      </c>
      <c r="B745" s="152" t="s">
        <v>1316</v>
      </c>
      <c r="C745" s="64">
        <v>8</v>
      </c>
      <c r="D745" s="828">
        <v>40437</v>
      </c>
      <c r="E745" s="823"/>
      <c r="F745" s="821" t="s">
        <v>1849</v>
      </c>
      <c r="G745" s="824"/>
      <c r="H745" s="824"/>
      <c r="I745" s="147" t="s">
        <v>1877</v>
      </c>
    </row>
    <row r="746" spans="1:12" x14ac:dyDescent="0.2">
      <c r="A746" s="69" t="s">
        <v>1318</v>
      </c>
      <c r="B746" s="152" t="s">
        <v>1319</v>
      </c>
      <c r="C746" s="64">
        <v>6</v>
      </c>
      <c r="D746" s="828">
        <v>40436</v>
      </c>
      <c r="E746" s="823"/>
      <c r="F746" s="821" t="s">
        <v>1849</v>
      </c>
      <c r="G746" s="824"/>
      <c r="H746" s="824"/>
      <c r="I746" s="147" t="s">
        <v>1877</v>
      </c>
    </row>
    <row r="747" spans="1:12" x14ac:dyDescent="0.2">
      <c r="A747" s="816" t="s">
        <v>2231</v>
      </c>
      <c r="B747" s="820" t="s">
        <v>2232</v>
      </c>
      <c r="C747" s="64">
        <v>6</v>
      </c>
      <c r="D747" s="828">
        <v>40433</v>
      </c>
      <c r="E747" s="823"/>
      <c r="F747" s="821"/>
      <c r="G747" s="824" t="s">
        <v>1849</v>
      </c>
      <c r="H747" s="824"/>
      <c r="I747" s="81" t="s">
        <v>2233</v>
      </c>
    </row>
    <row r="748" spans="1:12" x14ac:dyDescent="0.2">
      <c r="A748" s="83" t="s">
        <v>1875</v>
      </c>
      <c r="B748" s="432" t="s">
        <v>1876</v>
      </c>
      <c r="C748" s="70">
        <v>8</v>
      </c>
      <c r="D748" s="139">
        <v>40431</v>
      </c>
      <c r="E748" s="47"/>
      <c r="F748" s="46" t="s">
        <v>1849</v>
      </c>
      <c r="G748" s="49"/>
      <c r="H748" s="49"/>
      <c r="I748" s="146" t="s">
        <v>1877</v>
      </c>
    </row>
    <row r="749" spans="1:12" x14ac:dyDescent="0.2">
      <c r="A749" s="817" t="s">
        <v>1900</v>
      </c>
      <c r="B749" s="18" t="s">
        <v>1901</v>
      </c>
      <c r="C749" s="56">
        <v>7</v>
      </c>
      <c r="D749" s="134">
        <v>40431</v>
      </c>
      <c r="E749" s="37"/>
      <c r="F749" s="21" t="s">
        <v>1849</v>
      </c>
      <c r="G749" s="32"/>
      <c r="H749" s="32"/>
      <c r="I749" s="55" t="s">
        <v>1902</v>
      </c>
      <c r="K749" s="815"/>
      <c r="L749" s="815"/>
    </row>
    <row r="750" spans="1:12" x14ac:dyDescent="0.2">
      <c r="A750" s="79" t="s">
        <v>1985</v>
      </c>
      <c r="B750" s="152" t="s">
        <v>1986</v>
      </c>
      <c r="C750" s="64">
        <v>12</v>
      </c>
      <c r="D750" s="828">
        <v>40431</v>
      </c>
      <c r="E750" s="823"/>
      <c r="F750" s="821" t="s">
        <v>1849</v>
      </c>
      <c r="G750" s="824"/>
      <c r="H750" s="824"/>
      <c r="I750" s="81" t="s">
        <v>1987</v>
      </c>
      <c r="K750" s="815"/>
      <c r="L750" s="815"/>
    </row>
    <row r="751" spans="1:12" x14ac:dyDescent="0.2">
      <c r="A751" s="69" t="s">
        <v>2056</v>
      </c>
      <c r="B751" s="152" t="s">
        <v>2057</v>
      </c>
      <c r="C751" s="64">
        <v>7</v>
      </c>
      <c r="D751" s="828">
        <v>40431</v>
      </c>
      <c r="E751" s="823"/>
      <c r="F751" s="821" t="s">
        <v>1849</v>
      </c>
      <c r="G751" s="824"/>
      <c r="H751" s="824"/>
      <c r="I751" s="81" t="s">
        <v>2058</v>
      </c>
    </row>
    <row r="752" spans="1:12" x14ac:dyDescent="0.2">
      <c r="A752" s="69" t="s">
        <v>2167</v>
      </c>
      <c r="B752" s="152" t="s">
        <v>1108</v>
      </c>
      <c r="C752" s="64">
        <v>7</v>
      </c>
      <c r="D752" s="828">
        <v>40431</v>
      </c>
      <c r="E752" s="823"/>
      <c r="F752" s="821" t="s">
        <v>1849</v>
      </c>
      <c r="G752" s="824"/>
      <c r="H752" s="824"/>
      <c r="I752" s="147" t="s">
        <v>1917</v>
      </c>
      <c r="K752" s="815"/>
      <c r="L752" s="815"/>
    </row>
    <row r="753" spans="1:13" x14ac:dyDescent="0.2">
      <c r="A753" s="83" t="s">
        <v>1212</v>
      </c>
      <c r="B753" s="432" t="s">
        <v>1213</v>
      </c>
      <c r="C753" s="70">
        <v>7</v>
      </c>
      <c r="D753" s="139">
        <v>40431</v>
      </c>
      <c r="E753" s="47"/>
      <c r="F753" s="46" t="s">
        <v>1849</v>
      </c>
      <c r="G753" s="49"/>
      <c r="H753" s="49"/>
      <c r="I753" s="146" t="s">
        <v>1877</v>
      </c>
      <c r="K753" s="815"/>
      <c r="L753" s="815"/>
    </row>
    <row r="754" spans="1:13" x14ac:dyDescent="0.2">
      <c r="A754" s="945" t="s">
        <v>1230</v>
      </c>
      <c r="B754" s="151" t="s">
        <v>1231</v>
      </c>
      <c r="C754" s="56">
        <v>7</v>
      </c>
      <c r="D754" s="134">
        <v>40431</v>
      </c>
      <c r="E754" s="37"/>
      <c r="F754" s="21" t="s">
        <v>1849</v>
      </c>
      <c r="G754" s="32"/>
      <c r="H754" s="32"/>
      <c r="I754" s="157" t="s">
        <v>1877</v>
      </c>
    </row>
    <row r="755" spans="1:13" x14ac:dyDescent="0.2">
      <c r="A755" s="816" t="s">
        <v>2431</v>
      </c>
      <c r="B755" s="820" t="s">
        <v>2432</v>
      </c>
      <c r="C755" s="64">
        <v>8</v>
      </c>
      <c r="D755" s="828">
        <v>40431</v>
      </c>
      <c r="E755" s="823"/>
      <c r="F755" s="821" t="s">
        <v>1849</v>
      </c>
      <c r="G755" s="824"/>
      <c r="H755" s="824"/>
      <c r="I755" s="81" t="s">
        <v>2433</v>
      </c>
    </row>
    <row r="756" spans="1:13" x14ac:dyDescent="0.2">
      <c r="A756" s="69" t="s">
        <v>1725</v>
      </c>
      <c r="B756" s="152" t="s">
        <v>1726</v>
      </c>
      <c r="C756" s="64">
        <v>5</v>
      </c>
      <c r="D756" s="828">
        <v>40431</v>
      </c>
      <c r="E756" s="823"/>
      <c r="F756" s="821" t="s">
        <v>1849</v>
      </c>
      <c r="G756" s="824"/>
      <c r="H756" s="824"/>
      <c r="I756" s="147" t="s">
        <v>1877</v>
      </c>
    </row>
    <row r="757" spans="1:13" x14ac:dyDescent="0.2">
      <c r="A757" s="69" t="s">
        <v>2985</v>
      </c>
      <c r="B757" s="152" t="s">
        <v>2986</v>
      </c>
      <c r="C757" s="64">
        <v>7</v>
      </c>
      <c r="D757" s="828">
        <v>40431</v>
      </c>
      <c r="E757" s="823"/>
      <c r="F757" s="821" t="s">
        <v>1849</v>
      </c>
      <c r="G757" s="824"/>
      <c r="H757" s="824"/>
      <c r="I757" s="147" t="s">
        <v>2987</v>
      </c>
    </row>
    <row r="758" spans="1:13" x14ac:dyDescent="0.2">
      <c r="A758" s="108" t="s">
        <v>2991</v>
      </c>
      <c r="B758" s="432" t="s">
        <v>2992</v>
      </c>
      <c r="C758" s="70">
        <v>15</v>
      </c>
      <c r="D758" s="139">
        <v>40431</v>
      </c>
      <c r="E758" s="47"/>
      <c r="F758" s="46" t="s">
        <v>1849</v>
      </c>
      <c r="G758" s="49"/>
      <c r="H758" s="49"/>
      <c r="I758" s="85" t="s">
        <v>2993</v>
      </c>
      <c r="L758" s="815"/>
      <c r="M758" s="815"/>
    </row>
    <row r="759" spans="1:13" x14ac:dyDescent="0.2">
      <c r="A759" s="143" t="s">
        <v>972</v>
      </c>
      <c r="B759" s="162" t="s">
        <v>973</v>
      </c>
      <c r="C759" s="56">
        <v>25</v>
      </c>
      <c r="D759" s="134">
        <v>40426</v>
      </c>
      <c r="E759" s="37"/>
      <c r="F759" s="21" t="s">
        <v>1849</v>
      </c>
      <c r="G759" s="32"/>
      <c r="H759" s="32"/>
      <c r="I759" s="55" t="s">
        <v>1948</v>
      </c>
    </row>
    <row r="760" spans="1:13" x14ac:dyDescent="0.2">
      <c r="A760" s="826" t="s">
        <v>2564</v>
      </c>
      <c r="B760" s="820" t="s">
        <v>2565</v>
      </c>
      <c r="C760" s="64">
        <v>5</v>
      </c>
      <c r="D760" s="828">
        <v>40422</v>
      </c>
      <c r="E760" s="823"/>
      <c r="F760" s="821"/>
      <c r="G760" s="824" t="s">
        <v>1849</v>
      </c>
      <c r="H760" s="824"/>
      <c r="I760" s="81" t="s">
        <v>2566</v>
      </c>
    </row>
    <row r="761" spans="1:13" x14ac:dyDescent="0.2">
      <c r="A761" s="816" t="s">
        <v>2638</v>
      </c>
      <c r="B761" s="820" t="s">
        <v>2639</v>
      </c>
      <c r="C761" s="64">
        <v>20</v>
      </c>
      <c r="D761" s="828">
        <v>40412</v>
      </c>
      <c r="E761" s="823"/>
      <c r="F761" s="821" t="s">
        <v>1849</v>
      </c>
      <c r="G761" s="824"/>
      <c r="H761" s="824"/>
      <c r="I761" s="820" t="s">
        <v>2446</v>
      </c>
    </row>
    <row r="762" spans="1:13" x14ac:dyDescent="0.2">
      <c r="A762" s="79" t="s">
        <v>1688</v>
      </c>
      <c r="B762" s="152" t="s">
        <v>1689</v>
      </c>
      <c r="C762" s="64">
        <v>13</v>
      </c>
      <c r="D762" s="828">
        <v>40407</v>
      </c>
      <c r="E762" s="823"/>
      <c r="F762" s="821" t="s">
        <v>1849</v>
      </c>
      <c r="G762" s="824"/>
      <c r="H762" s="824"/>
      <c r="I762" s="147" t="s">
        <v>2351</v>
      </c>
    </row>
    <row r="763" spans="1:13" x14ac:dyDescent="0.2">
      <c r="A763" s="96" t="s">
        <v>2377</v>
      </c>
      <c r="B763" s="818" t="s">
        <v>2378</v>
      </c>
      <c r="C763" s="70">
        <v>6</v>
      </c>
      <c r="D763" s="139">
        <v>40400</v>
      </c>
      <c r="E763" s="47"/>
      <c r="F763" s="46"/>
      <c r="G763" s="49" t="s">
        <v>1849</v>
      </c>
      <c r="H763" s="49"/>
      <c r="I763" s="85" t="s">
        <v>2379</v>
      </c>
    </row>
    <row r="764" spans="1:13" x14ac:dyDescent="0.2">
      <c r="A764" s="94" t="s">
        <v>2357</v>
      </c>
      <c r="B764" s="151" t="s">
        <v>2358</v>
      </c>
      <c r="C764" s="56">
        <v>16</v>
      </c>
      <c r="D764" s="134">
        <v>40395</v>
      </c>
      <c r="E764" s="37"/>
      <c r="F764" s="21" t="s">
        <v>1849</v>
      </c>
      <c r="G764" s="32"/>
      <c r="H764" s="32"/>
      <c r="I764" s="157" t="s">
        <v>1877</v>
      </c>
    </row>
    <row r="765" spans="1:13" x14ac:dyDescent="0.2">
      <c r="A765" s="79" t="s">
        <v>2262</v>
      </c>
      <c r="B765" s="152" t="s">
        <v>1193</v>
      </c>
      <c r="C765" s="64">
        <v>23</v>
      </c>
      <c r="D765" s="828">
        <v>40386</v>
      </c>
      <c r="E765" s="823"/>
      <c r="F765" s="821" t="s">
        <v>1849</v>
      </c>
      <c r="G765" s="824"/>
      <c r="H765" s="824"/>
      <c r="I765" s="147" t="s">
        <v>1877</v>
      </c>
    </row>
    <row r="766" spans="1:13" x14ac:dyDescent="0.2">
      <c r="A766" s="79" t="s">
        <v>943</v>
      </c>
      <c r="B766" s="152" t="s">
        <v>944</v>
      </c>
      <c r="C766" s="64">
        <v>23</v>
      </c>
      <c r="D766" s="828">
        <v>40382</v>
      </c>
      <c r="E766" s="823"/>
      <c r="F766" s="821" t="s">
        <v>1849</v>
      </c>
      <c r="G766" s="824"/>
      <c r="H766" s="824"/>
      <c r="I766" s="147" t="s">
        <v>1877</v>
      </c>
    </row>
    <row r="767" spans="1:13" x14ac:dyDescent="0.2">
      <c r="A767" s="69" t="s">
        <v>2198</v>
      </c>
      <c r="B767" s="152" t="s">
        <v>1126</v>
      </c>
      <c r="C767" s="64">
        <v>16</v>
      </c>
      <c r="D767" s="828">
        <v>40375</v>
      </c>
      <c r="E767" s="823"/>
      <c r="F767" s="821" t="s">
        <v>1849</v>
      </c>
      <c r="G767" s="824"/>
      <c r="H767" s="824"/>
      <c r="I767" s="147" t="s">
        <v>1917</v>
      </c>
    </row>
    <row r="768" spans="1:13" x14ac:dyDescent="0.2">
      <c r="A768" s="150" t="s">
        <v>2927</v>
      </c>
      <c r="B768" s="967" t="s">
        <v>2928</v>
      </c>
      <c r="C768" s="70">
        <v>18</v>
      </c>
      <c r="D768" s="139">
        <v>40371</v>
      </c>
      <c r="E768" s="47" t="s">
        <v>1849</v>
      </c>
      <c r="F768" s="46"/>
      <c r="G768" s="49"/>
      <c r="H768" s="49"/>
      <c r="I768" s="85" t="s">
        <v>2929</v>
      </c>
      <c r="K768" s="815"/>
      <c r="L768" s="815"/>
    </row>
    <row r="769" spans="1:25" x14ac:dyDescent="0.2">
      <c r="A769" s="90" t="s">
        <v>2583</v>
      </c>
      <c r="B769" s="151" t="s">
        <v>1498</v>
      </c>
      <c r="C769" s="56">
        <v>22</v>
      </c>
      <c r="D769" s="134">
        <v>40147</v>
      </c>
      <c r="E769" s="37"/>
      <c r="F769" s="21" t="s">
        <v>1849</v>
      </c>
      <c r="G769" s="32"/>
      <c r="H769" s="32"/>
      <c r="I769" s="157" t="s">
        <v>1917</v>
      </c>
    </row>
    <row r="770" spans="1:25" x14ac:dyDescent="0.2">
      <c r="A770" s="69" t="s">
        <v>1283</v>
      </c>
      <c r="B770" s="152" t="s">
        <v>1284</v>
      </c>
      <c r="C770" s="64">
        <v>19</v>
      </c>
      <c r="D770" s="828">
        <v>40135</v>
      </c>
      <c r="E770" s="823"/>
      <c r="F770" s="821" t="s">
        <v>1849</v>
      </c>
      <c r="G770" s="824"/>
      <c r="H770" s="824"/>
      <c r="I770" s="147" t="s">
        <v>1877</v>
      </c>
    </row>
    <row r="771" spans="1:25" x14ac:dyDescent="0.2">
      <c r="A771" s="69" t="s">
        <v>2460</v>
      </c>
      <c r="B771" s="152" t="s">
        <v>2461</v>
      </c>
      <c r="C771" s="64">
        <v>27</v>
      </c>
      <c r="D771" s="828">
        <v>40134</v>
      </c>
      <c r="E771" s="823"/>
      <c r="F771" s="821" t="s">
        <v>1849</v>
      </c>
      <c r="G771" s="824"/>
      <c r="H771" s="824"/>
      <c r="I771" s="81" t="s">
        <v>2462</v>
      </c>
    </row>
    <row r="772" spans="1:25" x14ac:dyDescent="0.2">
      <c r="A772" s="816" t="s">
        <v>2444</v>
      </c>
      <c r="B772" s="820" t="s">
        <v>2445</v>
      </c>
      <c r="C772" s="64">
        <v>23</v>
      </c>
      <c r="D772" s="828">
        <v>40127</v>
      </c>
      <c r="E772" s="823"/>
      <c r="F772" s="821" t="s">
        <v>1849</v>
      </c>
      <c r="G772" s="824"/>
      <c r="H772" s="824"/>
      <c r="I772" s="820" t="s">
        <v>2446</v>
      </c>
    </row>
    <row r="773" spans="1:25" x14ac:dyDescent="0.2">
      <c r="A773" s="822" t="s">
        <v>2801</v>
      </c>
      <c r="B773" s="818" t="s">
        <v>2802</v>
      </c>
      <c r="C773" s="70">
        <v>16</v>
      </c>
      <c r="D773" s="139">
        <v>40123</v>
      </c>
      <c r="E773" s="47"/>
      <c r="F773" s="46" t="s">
        <v>1849</v>
      </c>
      <c r="G773" s="49"/>
      <c r="H773" s="49"/>
      <c r="I773" s="85" t="s">
        <v>2803</v>
      </c>
    </row>
    <row r="774" spans="1:25" x14ac:dyDescent="0.2">
      <c r="A774" s="90" t="s">
        <v>2622</v>
      </c>
      <c r="B774" s="90" t="s">
        <v>2623</v>
      </c>
      <c r="C774" s="56">
        <v>33</v>
      </c>
      <c r="D774" s="164">
        <v>40116</v>
      </c>
      <c r="E774" s="21"/>
      <c r="F774" s="21" t="s">
        <v>1849</v>
      </c>
      <c r="G774" s="21"/>
      <c r="H774" s="21"/>
      <c r="I774" s="59" t="s">
        <v>2624</v>
      </c>
      <c r="K774" s="815"/>
      <c r="L774" s="815"/>
    </row>
    <row r="775" spans="1:25" x14ac:dyDescent="0.2">
      <c r="A775" s="816" t="s">
        <v>2899</v>
      </c>
      <c r="B775" s="816" t="s">
        <v>2900</v>
      </c>
      <c r="C775" s="64">
        <v>25</v>
      </c>
      <c r="D775" s="149">
        <v>40116</v>
      </c>
      <c r="E775" s="821"/>
      <c r="F775" s="821" t="s">
        <v>1849</v>
      </c>
      <c r="G775" s="821"/>
      <c r="H775" s="821"/>
      <c r="I775" s="816" t="s">
        <v>2446</v>
      </c>
    </row>
    <row r="776" spans="1:25" x14ac:dyDescent="0.2">
      <c r="A776" s="816" t="s">
        <v>2268</v>
      </c>
      <c r="B776" s="816" t="s">
        <v>2269</v>
      </c>
      <c r="C776" s="64">
        <v>40</v>
      </c>
      <c r="D776" s="149">
        <v>40115</v>
      </c>
      <c r="E776" s="821"/>
      <c r="F776" s="821"/>
      <c r="G776" s="821" t="s">
        <v>1849</v>
      </c>
      <c r="H776" s="821"/>
      <c r="I776" s="826" t="s">
        <v>2270</v>
      </c>
      <c r="K776" s="815"/>
      <c r="L776" s="815"/>
    </row>
    <row r="777" spans="1:25" x14ac:dyDescent="0.2">
      <c r="A777" s="87" t="s">
        <v>2055</v>
      </c>
      <c r="B777" s="87" t="s">
        <v>1054</v>
      </c>
      <c r="C777" s="64">
        <v>34</v>
      </c>
      <c r="D777" s="149">
        <v>40112</v>
      </c>
      <c r="E777" s="821"/>
      <c r="F777" s="821" t="s">
        <v>1849</v>
      </c>
      <c r="G777" s="821"/>
      <c r="H777" s="821"/>
      <c r="I777" s="79" t="s">
        <v>1917</v>
      </c>
    </row>
    <row r="778" spans="1:25" x14ac:dyDescent="0.2">
      <c r="A778" s="822" t="s">
        <v>2867</v>
      </c>
      <c r="B778" s="822" t="s">
        <v>2868</v>
      </c>
      <c r="C778" s="70">
        <v>16</v>
      </c>
      <c r="D778" s="165">
        <v>40112</v>
      </c>
      <c r="E778" s="46"/>
      <c r="F778" s="46"/>
      <c r="G778" s="46" t="s">
        <v>1849</v>
      </c>
      <c r="H778" s="46"/>
      <c r="I778" s="96" t="s">
        <v>2869</v>
      </c>
    </row>
    <row r="779" spans="1:25" x14ac:dyDescent="0.2">
      <c r="A779" s="816" t="s">
        <v>2822</v>
      </c>
      <c r="B779" s="816" t="s">
        <v>2823</v>
      </c>
      <c r="C779" s="64">
        <v>35</v>
      </c>
      <c r="D779" s="149">
        <v>40106</v>
      </c>
      <c r="E779" s="821" t="s">
        <v>1849</v>
      </c>
      <c r="F779" s="821"/>
      <c r="G779" s="821"/>
      <c r="H779" s="821"/>
      <c r="I779" s="816" t="s">
        <v>2824</v>
      </c>
    </row>
    <row r="780" spans="1:25" x14ac:dyDescent="0.2">
      <c r="A780" s="69" t="s">
        <v>1279</v>
      </c>
      <c r="B780" s="69" t="s">
        <v>1280</v>
      </c>
      <c r="C780" s="64">
        <v>33</v>
      </c>
      <c r="D780" s="149">
        <v>40105</v>
      </c>
      <c r="E780" s="821"/>
      <c r="F780" s="821" t="s">
        <v>1849</v>
      </c>
      <c r="G780" s="821"/>
      <c r="H780" s="821"/>
      <c r="I780" s="79" t="s">
        <v>2351</v>
      </c>
    </row>
    <row r="781" spans="1:25" s="815" customFormat="1" x14ac:dyDescent="0.2">
      <c r="A781" s="69" t="s">
        <v>2303</v>
      </c>
      <c r="B781" s="69" t="s">
        <v>1242</v>
      </c>
      <c r="C781" s="64">
        <v>16</v>
      </c>
      <c r="D781" s="149">
        <v>40087</v>
      </c>
      <c r="E781" s="821"/>
      <c r="F781" s="821" t="s">
        <v>1849</v>
      </c>
      <c r="G781" s="821"/>
      <c r="H781" s="821"/>
      <c r="I781" s="79" t="s">
        <v>1917</v>
      </c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</row>
    <row r="782" spans="1:25" x14ac:dyDescent="0.2">
      <c r="A782" s="69" t="s">
        <v>2152</v>
      </c>
      <c r="B782" s="69" t="s">
        <v>2153</v>
      </c>
      <c r="C782" s="64">
        <v>15</v>
      </c>
      <c r="D782" s="149">
        <v>40085</v>
      </c>
      <c r="E782" s="821"/>
      <c r="F782" s="821" t="s">
        <v>1849</v>
      </c>
      <c r="G782" s="821"/>
      <c r="H782" s="821"/>
      <c r="I782" s="79" t="s">
        <v>3954</v>
      </c>
      <c r="K782" s="815"/>
      <c r="L782" s="815"/>
      <c r="X782" s="815"/>
      <c r="Y782" s="815"/>
    </row>
    <row r="783" spans="1:25" x14ac:dyDescent="0.2">
      <c r="A783" s="69" t="s">
        <v>2405</v>
      </c>
      <c r="B783" s="69" t="s">
        <v>1347</v>
      </c>
      <c r="C783" s="64">
        <v>33</v>
      </c>
      <c r="D783" s="149">
        <v>40085</v>
      </c>
      <c r="E783" s="821"/>
      <c r="F783" s="821" t="s">
        <v>1849</v>
      </c>
      <c r="G783" s="821"/>
      <c r="H783" s="821"/>
      <c r="I783" s="79" t="s">
        <v>1877</v>
      </c>
    </row>
    <row r="784" spans="1:25" x14ac:dyDescent="0.2">
      <c r="A784" s="440" t="s">
        <v>2416</v>
      </c>
      <c r="B784" s="143" t="s">
        <v>1370</v>
      </c>
      <c r="C784" s="56">
        <v>15</v>
      </c>
      <c r="D784" s="164">
        <v>40085</v>
      </c>
      <c r="E784" s="21" t="s">
        <v>1849</v>
      </c>
      <c r="F784" s="21"/>
      <c r="G784" s="21"/>
      <c r="H784" s="21"/>
      <c r="I784" s="94" t="s">
        <v>1877</v>
      </c>
    </row>
    <row r="785" spans="1:23" x14ac:dyDescent="0.2">
      <c r="A785" s="69" t="s">
        <v>2525</v>
      </c>
      <c r="B785" s="69" t="s">
        <v>2526</v>
      </c>
      <c r="C785" s="64">
        <v>30</v>
      </c>
      <c r="D785" s="149">
        <v>40085</v>
      </c>
      <c r="E785" s="821"/>
      <c r="F785" s="821" t="s">
        <v>1849</v>
      </c>
      <c r="G785" s="821"/>
      <c r="H785" s="821"/>
      <c r="I785" s="79" t="s">
        <v>2351</v>
      </c>
    </row>
    <row r="786" spans="1:23" x14ac:dyDescent="0.2">
      <c r="A786" s="816" t="s">
        <v>2913</v>
      </c>
      <c r="B786" s="816" t="s">
        <v>367</v>
      </c>
      <c r="C786" s="64">
        <v>35</v>
      </c>
      <c r="D786" s="149">
        <v>40085</v>
      </c>
      <c r="E786" s="821"/>
      <c r="F786" s="156" t="s">
        <v>1849</v>
      </c>
      <c r="G786" s="821"/>
      <c r="H786" s="821"/>
      <c r="I786" s="73" t="s">
        <v>2914</v>
      </c>
    </row>
    <row r="787" spans="1:23" x14ac:dyDescent="0.2">
      <c r="A787" s="87" t="s">
        <v>2745</v>
      </c>
      <c r="B787" s="87" t="s">
        <v>1614</v>
      </c>
      <c r="C787" s="64">
        <v>18</v>
      </c>
      <c r="D787" s="149">
        <v>40067</v>
      </c>
      <c r="E787" s="821" t="s">
        <v>1849</v>
      </c>
      <c r="F787" s="821"/>
      <c r="G787" s="821"/>
      <c r="H787" s="821"/>
      <c r="I787" s="826" t="s">
        <v>2746</v>
      </c>
    </row>
    <row r="788" spans="1:23" x14ac:dyDescent="0.2">
      <c r="A788" s="150" t="s">
        <v>2651</v>
      </c>
      <c r="B788" s="150" t="s">
        <v>2652</v>
      </c>
      <c r="C788" s="70">
        <v>43</v>
      </c>
      <c r="D788" s="165">
        <v>40054</v>
      </c>
      <c r="E788" s="46" t="s">
        <v>1849</v>
      </c>
      <c r="F788" s="46"/>
      <c r="G788" s="46"/>
      <c r="H788" s="46"/>
      <c r="I788" s="96" t="s">
        <v>4080</v>
      </c>
    </row>
    <row r="789" spans="1:23" x14ac:dyDescent="0.2">
      <c r="A789" s="143" t="s">
        <v>2963</v>
      </c>
      <c r="B789" s="143" t="s">
        <v>1787</v>
      </c>
      <c r="C789" s="56">
        <v>22</v>
      </c>
      <c r="D789" s="164">
        <v>40054</v>
      </c>
      <c r="E789" s="21" t="s">
        <v>1849</v>
      </c>
      <c r="F789" s="21"/>
      <c r="G789" s="21"/>
      <c r="H789" s="21"/>
      <c r="I789" s="94" t="s">
        <v>1877</v>
      </c>
    </row>
    <row r="790" spans="1:23" x14ac:dyDescent="0.2">
      <c r="A790" s="87" t="s">
        <v>1941</v>
      </c>
      <c r="B790" s="87" t="s">
        <v>959</v>
      </c>
      <c r="C790" s="64">
        <v>32</v>
      </c>
      <c r="D790" s="149">
        <v>40029</v>
      </c>
      <c r="E790" s="821" t="s">
        <v>1849</v>
      </c>
      <c r="F790" s="821"/>
      <c r="G790" s="821"/>
      <c r="H790" s="821"/>
      <c r="I790" s="79" t="s">
        <v>1877</v>
      </c>
      <c r="W790" s="815"/>
    </row>
    <row r="791" spans="1:23" x14ac:dyDescent="0.2">
      <c r="A791" s="87" t="s">
        <v>2943</v>
      </c>
      <c r="B791" s="87" t="s">
        <v>2944</v>
      </c>
      <c r="C791" s="64">
        <v>15</v>
      </c>
      <c r="D791" s="149">
        <v>39975</v>
      </c>
      <c r="E791" s="821" t="s">
        <v>1849</v>
      </c>
      <c r="F791" s="821"/>
      <c r="G791" s="821"/>
      <c r="H791" s="821"/>
      <c r="I791" s="826" t="s">
        <v>2945</v>
      </c>
    </row>
    <row r="792" spans="1:23" x14ac:dyDescent="0.2">
      <c r="A792" s="87" t="s">
        <v>1737</v>
      </c>
      <c r="B792" s="87" t="s">
        <v>1738</v>
      </c>
      <c r="C792" s="64">
        <v>32</v>
      </c>
      <c r="D792" s="149">
        <v>39959</v>
      </c>
      <c r="E792" s="821" t="s">
        <v>1849</v>
      </c>
      <c r="F792" s="821"/>
      <c r="G792" s="821"/>
      <c r="H792" s="821"/>
      <c r="I792" s="79" t="s">
        <v>1877</v>
      </c>
      <c r="V792" s="815"/>
    </row>
    <row r="793" spans="1:23" x14ac:dyDescent="0.2">
      <c r="A793" s="438" t="s">
        <v>987</v>
      </c>
      <c r="B793" s="150" t="s">
        <v>988</v>
      </c>
      <c r="C793" s="70">
        <v>37</v>
      </c>
      <c r="D793" s="165">
        <v>39944</v>
      </c>
      <c r="E793" s="46" t="s">
        <v>1849</v>
      </c>
      <c r="F793" s="46"/>
      <c r="G793" s="46"/>
      <c r="H793" s="46"/>
      <c r="I793" s="108" t="s">
        <v>1917</v>
      </c>
    </row>
    <row r="794" spans="1:23" x14ac:dyDescent="0.2">
      <c r="A794" s="143" t="s">
        <v>2447</v>
      </c>
      <c r="B794" s="143" t="s">
        <v>1396</v>
      </c>
      <c r="C794" s="56">
        <v>27</v>
      </c>
      <c r="D794" s="164">
        <v>39937</v>
      </c>
      <c r="E794" s="21" t="s">
        <v>1849</v>
      </c>
      <c r="F794" s="21"/>
      <c r="G794" s="21"/>
      <c r="H794" s="21"/>
      <c r="I794" s="94" t="s">
        <v>1877</v>
      </c>
    </row>
    <row r="795" spans="1:23" x14ac:dyDescent="0.2">
      <c r="A795" s="87" t="s">
        <v>2606</v>
      </c>
      <c r="B795" s="87" t="s">
        <v>2607</v>
      </c>
      <c r="C795" s="64">
        <v>26</v>
      </c>
      <c r="D795" s="149">
        <v>39930</v>
      </c>
      <c r="E795" s="821" t="s">
        <v>1849</v>
      </c>
      <c r="F795" s="821"/>
      <c r="G795" s="821"/>
      <c r="H795" s="821"/>
      <c r="I795" s="79" t="s">
        <v>1917</v>
      </c>
    </row>
    <row r="796" spans="1:23" x14ac:dyDescent="0.2">
      <c r="A796" s="87" t="s">
        <v>2542</v>
      </c>
      <c r="B796" s="87" t="s">
        <v>2543</v>
      </c>
      <c r="C796" s="64">
        <v>31</v>
      </c>
      <c r="D796" s="149">
        <v>39927</v>
      </c>
      <c r="E796" s="821" t="s">
        <v>1849</v>
      </c>
      <c r="F796" s="821"/>
      <c r="G796" s="821"/>
      <c r="H796" s="821"/>
      <c r="I796" s="826" t="s">
        <v>2544</v>
      </c>
    </row>
    <row r="797" spans="1:23" x14ac:dyDescent="0.2">
      <c r="A797" s="87" t="s">
        <v>950</v>
      </c>
      <c r="B797" s="87" t="s">
        <v>1933</v>
      </c>
      <c r="C797" s="64">
        <v>38</v>
      </c>
      <c r="D797" s="149">
        <v>39924</v>
      </c>
      <c r="E797" s="821" t="s">
        <v>1849</v>
      </c>
      <c r="F797" s="821"/>
      <c r="G797" s="821"/>
      <c r="H797" s="821"/>
      <c r="I797" s="79" t="s">
        <v>1917</v>
      </c>
    </row>
    <row r="798" spans="1:23" x14ac:dyDescent="0.2">
      <c r="A798" s="150" t="s">
        <v>2825</v>
      </c>
      <c r="B798" s="150" t="s">
        <v>2826</v>
      </c>
      <c r="C798" s="70">
        <v>26</v>
      </c>
      <c r="D798" s="165">
        <v>39918</v>
      </c>
      <c r="E798" s="46" t="s">
        <v>1849</v>
      </c>
      <c r="F798" s="46"/>
      <c r="G798" s="46"/>
      <c r="H798" s="46"/>
      <c r="I798" s="96" t="s">
        <v>2827</v>
      </c>
    </row>
    <row r="799" spans="1:23" x14ac:dyDescent="0.2">
      <c r="A799" s="143" t="s">
        <v>2480</v>
      </c>
      <c r="B799" s="143" t="s">
        <v>2481</v>
      </c>
      <c r="C799" s="56">
        <v>50</v>
      </c>
      <c r="D799" s="164">
        <v>39899</v>
      </c>
      <c r="E799" s="21" t="s">
        <v>1849</v>
      </c>
      <c r="F799" s="21"/>
      <c r="G799" s="21"/>
      <c r="H799" s="21"/>
      <c r="I799" s="59" t="s">
        <v>2482</v>
      </c>
    </row>
    <row r="800" spans="1:23" x14ac:dyDescent="0.2">
      <c r="A800" s="87" t="s">
        <v>2281</v>
      </c>
      <c r="B800" s="87" t="s">
        <v>2282</v>
      </c>
      <c r="C800" s="64">
        <v>32</v>
      </c>
      <c r="D800" s="149">
        <v>39889</v>
      </c>
      <c r="E800" s="821" t="s">
        <v>1849</v>
      </c>
      <c r="F800" s="821"/>
      <c r="G800" s="821"/>
      <c r="H800" s="821"/>
      <c r="I800" s="826" t="s">
        <v>4050</v>
      </c>
    </row>
    <row r="801" spans="1:25" x14ac:dyDescent="0.2">
      <c r="A801" s="816" t="s">
        <v>1038</v>
      </c>
      <c r="B801" s="816" t="s">
        <v>1039</v>
      </c>
      <c r="C801" s="64">
        <v>20</v>
      </c>
      <c r="D801" s="149">
        <v>39881</v>
      </c>
      <c r="E801" s="821" t="s">
        <v>1849</v>
      </c>
      <c r="F801" s="821"/>
      <c r="G801" s="821"/>
      <c r="H801" s="821"/>
      <c r="I801" s="826" t="s">
        <v>2046</v>
      </c>
      <c r="K801" s="815"/>
      <c r="L801" s="815"/>
    </row>
    <row r="802" spans="1:25" x14ac:dyDescent="0.2">
      <c r="A802" s="816" t="s">
        <v>2735</v>
      </c>
      <c r="B802" s="816" t="s">
        <v>2736</v>
      </c>
      <c r="C802" s="64">
        <v>31</v>
      </c>
      <c r="D802" s="149">
        <v>39881</v>
      </c>
      <c r="E802" s="821"/>
      <c r="F802" s="821"/>
      <c r="G802" s="821" t="s">
        <v>1849</v>
      </c>
      <c r="H802" s="821"/>
      <c r="I802" s="826" t="s">
        <v>2737</v>
      </c>
      <c r="L802" s="815"/>
      <c r="M802" s="815"/>
    </row>
    <row r="803" spans="1:25" x14ac:dyDescent="0.2">
      <c r="A803" s="150" t="s">
        <v>1782</v>
      </c>
      <c r="B803" s="150" t="s">
        <v>1783</v>
      </c>
      <c r="C803" s="70">
        <v>20</v>
      </c>
      <c r="D803" s="165">
        <v>39878</v>
      </c>
      <c r="E803" s="46" t="s">
        <v>1849</v>
      </c>
      <c r="F803" s="46"/>
      <c r="G803" s="46"/>
      <c r="H803" s="46"/>
      <c r="I803" s="108" t="s">
        <v>1877</v>
      </c>
      <c r="L803" s="815"/>
      <c r="M803" s="815"/>
      <c r="U803" s="815"/>
    </row>
    <row r="804" spans="1:25" x14ac:dyDescent="0.2">
      <c r="A804" s="143" t="s">
        <v>1735</v>
      </c>
      <c r="B804" s="143" t="s">
        <v>1736</v>
      </c>
      <c r="C804" s="56">
        <v>36</v>
      </c>
      <c r="D804" s="164">
        <v>39876</v>
      </c>
      <c r="E804" s="21" t="s">
        <v>1849</v>
      </c>
      <c r="F804" s="21"/>
      <c r="G804" s="21"/>
      <c r="H804" s="21"/>
      <c r="I804" s="94" t="s">
        <v>1877</v>
      </c>
      <c r="L804" s="815"/>
      <c r="M804" s="815"/>
    </row>
    <row r="805" spans="1:25" x14ac:dyDescent="0.2">
      <c r="A805" s="433" t="s">
        <v>2298</v>
      </c>
      <c r="B805" s="87" t="s">
        <v>2299</v>
      </c>
      <c r="C805" s="64">
        <v>32</v>
      </c>
      <c r="D805" s="149">
        <v>39871</v>
      </c>
      <c r="E805" s="821" t="s">
        <v>1849</v>
      </c>
      <c r="F805" s="821"/>
      <c r="G805" s="821"/>
      <c r="H805" s="821"/>
      <c r="I805" s="79" t="s">
        <v>1877</v>
      </c>
    </row>
    <row r="806" spans="1:25" x14ac:dyDescent="0.2">
      <c r="A806" s="434" t="s">
        <v>2286</v>
      </c>
      <c r="B806" s="87" t="s">
        <v>2287</v>
      </c>
      <c r="C806" s="64">
        <v>39</v>
      </c>
      <c r="D806" s="149">
        <v>39869</v>
      </c>
      <c r="E806" s="821" t="s">
        <v>1849</v>
      </c>
      <c r="F806" s="821"/>
      <c r="G806" s="821"/>
      <c r="H806" s="821"/>
      <c r="I806" s="826" t="s">
        <v>2288</v>
      </c>
    </row>
    <row r="807" spans="1:25" x14ac:dyDescent="0.2">
      <c r="A807" s="816" t="s">
        <v>2247</v>
      </c>
      <c r="B807" s="816" t="s">
        <v>2248</v>
      </c>
      <c r="C807" s="64">
        <v>35</v>
      </c>
      <c r="D807" s="149">
        <v>39862</v>
      </c>
      <c r="E807" s="821" t="s">
        <v>1849</v>
      </c>
      <c r="F807" s="821"/>
      <c r="G807" s="821"/>
      <c r="H807" s="821"/>
      <c r="I807" s="816"/>
    </row>
    <row r="808" spans="1:25" s="815" customFormat="1" x14ac:dyDescent="0.2">
      <c r="A808" s="150" t="s">
        <v>1682</v>
      </c>
      <c r="B808" s="150" t="s">
        <v>1683</v>
      </c>
      <c r="C808" s="70">
        <v>27</v>
      </c>
      <c r="D808" s="165">
        <v>39849</v>
      </c>
      <c r="E808" s="46" t="s">
        <v>1849</v>
      </c>
      <c r="F808" s="46"/>
      <c r="G808" s="46"/>
      <c r="H808" s="46"/>
      <c r="I808" s="108" t="s">
        <v>1877</v>
      </c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</row>
    <row r="809" spans="1:25" x14ac:dyDescent="0.2">
      <c r="A809" s="817" t="s">
        <v>2988</v>
      </c>
      <c r="B809" s="817" t="s">
        <v>2989</v>
      </c>
      <c r="C809" s="56">
        <v>27</v>
      </c>
      <c r="D809" s="164">
        <v>39849</v>
      </c>
      <c r="E809" s="21" t="s">
        <v>1849</v>
      </c>
      <c r="F809" s="21"/>
      <c r="G809" s="21"/>
      <c r="H809" s="21"/>
      <c r="I809" s="817" t="s">
        <v>2990</v>
      </c>
      <c r="T809" s="815"/>
      <c r="X809" s="815"/>
      <c r="Y809" s="815"/>
    </row>
    <row r="810" spans="1:25" x14ac:dyDescent="0.2">
      <c r="A810" s="87" t="s">
        <v>2951</v>
      </c>
      <c r="B810" s="87" t="s">
        <v>2952</v>
      </c>
      <c r="C810" s="64">
        <v>25</v>
      </c>
      <c r="D810" s="149">
        <v>39843</v>
      </c>
      <c r="E810" s="821" t="s">
        <v>1849</v>
      </c>
      <c r="F810" s="821"/>
      <c r="G810" s="821"/>
      <c r="H810" s="821"/>
      <c r="I810" s="79" t="s">
        <v>1877</v>
      </c>
      <c r="M810" s="815"/>
    </row>
    <row r="811" spans="1:25" x14ac:dyDescent="0.2">
      <c r="A811" s="87" t="s">
        <v>1546</v>
      </c>
      <c r="B811" s="87" t="s">
        <v>1547</v>
      </c>
      <c r="C811" s="64">
        <v>41</v>
      </c>
      <c r="D811" s="149">
        <v>39839</v>
      </c>
      <c r="E811" s="821" t="s">
        <v>1849</v>
      </c>
      <c r="F811" s="821"/>
      <c r="G811" s="821"/>
      <c r="H811" s="821"/>
      <c r="I811" s="79" t="s">
        <v>1877</v>
      </c>
      <c r="S811" s="815"/>
    </row>
    <row r="812" spans="1:25" x14ac:dyDescent="0.2">
      <c r="A812" s="87" t="s">
        <v>1694</v>
      </c>
      <c r="B812" s="87" t="s">
        <v>1695</v>
      </c>
      <c r="C812" s="64">
        <v>22</v>
      </c>
      <c r="D812" s="149">
        <v>39835</v>
      </c>
      <c r="E812" s="821" t="s">
        <v>1849</v>
      </c>
      <c r="F812" s="821"/>
      <c r="G812" s="821"/>
      <c r="H812" s="821"/>
      <c r="I812" s="79" t="s">
        <v>1877</v>
      </c>
      <c r="K812" s="831"/>
      <c r="L812" s="831"/>
    </row>
    <row r="813" spans="1:25" x14ac:dyDescent="0.2">
      <c r="A813" s="822" t="s">
        <v>2473</v>
      </c>
      <c r="B813" s="822" t="s">
        <v>2474</v>
      </c>
      <c r="C813" s="70">
        <v>36</v>
      </c>
      <c r="D813" s="165">
        <v>39828</v>
      </c>
      <c r="E813" s="46" t="s">
        <v>1849</v>
      </c>
      <c r="F813" s="46"/>
      <c r="G813" s="46"/>
      <c r="H813" s="46"/>
      <c r="I813" s="822" t="s">
        <v>2475</v>
      </c>
    </row>
    <row r="814" spans="1:25" x14ac:dyDescent="0.2">
      <c r="A814" s="90" t="s">
        <v>2265</v>
      </c>
      <c r="B814" s="90" t="s">
        <v>2266</v>
      </c>
      <c r="C814" s="56">
        <v>24</v>
      </c>
      <c r="D814" s="164">
        <v>39772</v>
      </c>
      <c r="E814" s="21"/>
      <c r="F814" s="21" t="s">
        <v>1849</v>
      </c>
      <c r="G814" s="21"/>
      <c r="H814" s="21"/>
      <c r="I814" s="59" t="s">
        <v>2267</v>
      </c>
    </row>
    <row r="815" spans="1:25" x14ac:dyDescent="0.2">
      <c r="A815" s="826" t="s">
        <v>1913</v>
      </c>
      <c r="B815" s="816" t="s">
        <v>1914</v>
      </c>
      <c r="C815" s="64">
        <v>31</v>
      </c>
      <c r="D815" s="149">
        <v>39770</v>
      </c>
      <c r="E815" s="821"/>
      <c r="F815" s="821"/>
      <c r="G815" s="821" t="s">
        <v>1849</v>
      </c>
      <c r="H815" s="821"/>
      <c r="I815" s="826" t="s">
        <v>1915</v>
      </c>
      <c r="J815" s="815"/>
      <c r="K815" s="815"/>
      <c r="L815" s="815"/>
      <c r="M815" s="815"/>
      <c r="N815" s="815"/>
      <c r="O815" s="815"/>
      <c r="P815" s="815"/>
      <c r="Q815" s="815"/>
      <c r="R815" s="815"/>
    </row>
    <row r="816" spans="1:25" x14ac:dyDescent="0.2">
      <c r="A816" s="816" t="s">
        <v>2326</v>
      </c>
      <c r="B816" s="816" t="s">
        <v>2327</v>
      </c>
      <c r="C816" s="64">
        <v>27</v>
      </c>
      <c r="D816" s="149">
        <v>39769</v>
      </c>
      <c r="E816" s="821"/>
      <c r="F816" s="821" t="s">
        <v>1849</v>
      </c>
      <c r="G816" s="821"/>
      <c r="H816" s="821"/>
      <c r="I816" s="826" t="s">
        <v>2328</v>
      </c>
    </row>
    <row r="817" spans="1:23" x14ac:dyDescent="0.2">
      <c r="A817" s="87" t="s">
        <v>2452</v>
      </c>
      <c r="B817" s="87" t="s">
        <v>1408</v>
      </c>
      <c r="C817" s="64">
        <v>25</v>
      </c>
      <c r="D817" s="149">
        <v>39752</v>
      </c>
      <c r="E817" s="821" t="s">
        <v>1849</v>
      </c>
      <c r="F817" s="821"/>
      <c r="G817" s="821"/>
      <c r="H817" s="821"/>
      <c r="I817" s="79" t="s">
        <v>1877</v>
      </c>
      <c r="W817" s="815"/>
    </row>
    <row r="818" spans="1:23" x14ac:dyDescent="0.2">
      <c r="A818" s="822" t="s">
        <v>2222</v>
      </c>
      <c r="B818" s="822" t="s">
        <v>2223</v>
      </c>
      <c r="C818" s="70">
        <v>33</v>
      </c>
      <c r="D818" s="165">
        <v>39729</v>
      </c>
      <c r="E818" s="46"/>
      <c r="F818" s="46"/>
      <c r="G818" s="46" t="s">
        <v>1849</v>
      </c>
      <c r="H818" s="46"/>
      <c r="I818" s="96" t="s">
        <v>2224</v>
      </c>
    </row>
    <row r="819" spans="1:23" x14ac:dyDescent="0.2">
      <c r="A819" s="817" t="s">
        <v>2994</v>
      </c>
      <c r="B819" s="817" t="s">
        <v>2995</v>
      </c>
      <c r="C819" s="56">
        <v>28</v>
      </c>
      <c r="D819" s="164">
        <v>39729</v>
      </c>
      <c r="E819" s="21"/>
      <c r="F819" s="21"/>
      <c r="G819" s="21" t="s">
        <v>1849</v>
      </c>
      <c r="H819" s="21"/>
      <c r="I819" s="59" t="s">
        <v>2996</v>
      </c>
      <c r="V819" s="815"/>
    </row>
    <row r="820" spans="1:23" x14ac:dyDescent="0.2">
      <c r="A820" s="87" t="s">
        <v>1949</v>
      </c>
      <c r="B820" s="87" t="s">
        <v>1950</v>
      </c>
      <c r="C820" s="64">
        <v>30</v>
      </c>
      <c r="D820" s="149">
        <v>39727</v>
      </c>
      <c r="E820" s="821" t="s">
        <v>1849</v>
      </c>
      <c r="F820" s="821"/>
      <c r="G820" s="821"/>
      <c r="H820" s="821"/>
      <c r="I820" s="826" t="s">
        <v>1951</v>
      </c>
    </row>
    <row r="821" spans="1:23" x14ac:dyDescent="0.2">
      <c r="A821" s="434" t="s">
        <v>1081</v>
      </c>
      <c r="B821" s="87" t="s">
        <v>1082</v>
      </c>
      <c r="C821" s="64">
        <v>39</v>
      </c>
      <c r="D821" s="149">
        <v>39727</v>
      </c>
      <c r="E821" s="821" t="s">
        <v>1849</v>
      </c>
      <c r="F821" s="821"/>
      <c r="G821" s="821"/>
      <c r="H821" s="821"/>
      <c r="I821" s="79" t="s">
        <v>1877</v>
      </c>
    </row>
    <row r="822" spans="1:23" x14ac:dyDescent="0.2">
      <c r="A822" s="87" t="s">
        <v>2834</v>
      </c>
      <c r="B822" s="87" t="s">
        <v>2835</v>
      </c>
      <c r="C822" s="64">
        <v>30</v>
      </c>
      <c r="D822" s="149">
        <v>39701</v>
      </c>
      <c r="E822" s="821" t="s">
        <v>1849</v>
      </c>
      <c r="F822" s="821"/>
      <c r="G822" s="821"/>
      <c r="H822" s="821"/>
      <c r="I822" s="79" t="s">
        <v>3954</v>
      </c>
    </row>
    <row r="823" spans="1:23" x14ac:dyDescent="0.2">
      <c r="A823" s="150" t="s">
        <v>2715</v>
      </c>
      <c r="B823" s="150" t="s">
        <v>1594</v>
      </c>
      <c r="C823" s="70">
        <v>37</v>
      </c>
      <c r="D823" s="165">
        <v>39651</v>
      </c>
      <c r="E823" s="46" t="s">
        <v>1849</v>
      </c>
      <c r="F823" s="46"/>
      <c r="G823" s="46"/>
      <c r="H823" s="46"/>
      <c r="I823" s="96" t="s">
        <v>2716</v>
      </c>
    </row>
    <row r="824" spans="1:23" x14ac:dyDescent="0.2">
      <c r="A824" s="143" t="s">
        <v>2255</v>
      </c>
      <c r="B824" s="87" t="s">
        <v>2256</v>
      </c>
      <c r="C824" s="64">
        <v>34</v>
      </c>
      <c r="D824" s="149">
        <v>39617</v>
      </c>
      <c r="E824" s="821" t="s">
        <v>1849</v>
      </c>
      <c r="F824" s="821"/>
      <c r="G824" s="821"/>
      <c r="H824" s="821"/>
      <c r="I824" s="79" t="s">
        <v>1877</v>
      </c>
    </row>
    <row r="825" spans="1:23" x14ac:dyDescent="0.2">
      <c r="A825" s="87" t="s">
        <v>1367</v>
      </c>
      <c r="B825" s="87" t="s">
        <v>1368</v>
      </c>
      <c r="C825" s="64">
        <v>43</v>
      </c>
      <c r="D825" s="149">
        <v>39617</v>
      </c>
      <c r="E825" s="821" t="s">
        <v>1849</v>
      </c>
      <c r="F825" s="821"/>
      <c r="G825" s="821"/>
      <c r="H825" s="821"/>
      <c r="I825" s="79" t="s">
        <v>1877</v>
      </c>
      <c r="K825" s="815"/>
      <c r="L825" s="815"/>
    </row>
    <row r="826" spans="1:23" x14ac:dyDescent="0.2">
      <c r="A826" s="816" t="s">
        <v>2354</v>
      </c>
      <c r="B826" s="816" t="s">
        <v>2355</v>
      </c>
      <c r="C826" s="64">
        <v>35</v>
      </c>
      <c r="D826" s="149">
        <v>39538</v>
      </c>
      <c r="E826" s="821"/>
      <c r="F826" s="821"/>
      <c r="G826" s="821"/>
      <c r="H826" s="821" t="s">
        <v>1849</v>
      </c>
      <c r="I826" s="816" t="s">
        <v>2356</v>
      </c>
    </row>
    <row r="827" spans="1:23" x14ac:dyDescent="0.2">
      <c r="A827" s="87" t="s">
        <v>1381</v>
      </c>
      <c r="B827" s="87" t="s">
        <v>1382</v>
      </c>
      <c r="C827" s="64">
        <v>25</v>
      </c>
      <c r="D827" s="149">
        <v>39497</v>
      </c>
      <c r="E827" s="821" t="s">
        <v>1849</v>
      </c>
      <c r="F827" s="821"/>
      <c r="G827" s="821"/>
      <c r="H827" s="821"/>
      <c r="I827" s="79" t="s">
        <v>1917</v>
      </c>
    </row>
    <row r="828" spans="1:23" ht="6" customHeight="1" x14ac:dyDescent="0.2">
      <c r="A828" s="816" t="s">
        <v>1898</v>
      </c>
      <c r="B828" s="816" t="s">
        <v>125</v>
      </c>
      <c r="C828" s="64">
        <v>39</v>
      </c>
      <c r="D828" s="149">
        <v>39477</v>
      </c>
      <c r="E828" s="821"/>
      <c r="F828" s="821"/>
      <c r="G828" s="821"/>
      <c r="H828" s="156" t="s">
        <v>1849</v>
      </c>
      <c r="I828" s="73" t="s">
        <v>1899</v>
      </c>
    </row>
    <row r="829" spans="1:23" x14ac:dyDescent="0.2">
      <c r="A829" s="87" t="s">
        <v>2687</v>
      </c>
      <c r="B829" s="87" t="s">
        <v>2688</v>
      </c>
      <c r="C829" s="64">
        <v>36</v>
      </c>
      <c r="D829" s="149">
        <v>39477</v>
      </c>
      <c r="E829" s="821" t="s">
        <v>1849</v>
      </c>
      <c r="F829" s="821"/>
      <c r="G829" s="821"/>
      <c r="H829" s="821"/>
      <c r="I829" s="826" t="s">
        <v>3982</v>
      </c>
    </row>
    <row r="830" spans="1:23" x14ac:dyDescent="0.2">
      <c r="A830" s="986" t="s">
        <v>2771</v>
      </c>
      <c r="B830" s="986" t="s">
        <v>2772</v>
      </c>
      <c r="C830" s="70">
        <v>26</v>
      </c>
      <c r="D830" s="165">
        <v>39448</v>
      </c>
      <c r="E830" s="969" t="s">
        <v>1849</v>
      </c>
      <c r="F830" s="46"/>
      <c r="G830" s="46"/>
      <c r="H830" s="46"/>
      <c r="I830" s="993" t="s">
        <v>2773</v>
      </c>
      <c r="U830" s="815"/>
    </row>
    <row r="831" spans="1:23" x14ac:dyDescent="0.2">
      <c r="A831" s="860"/>
      <c r="B831" s="869"/>
      <c r="C831" s="169"/>
      <c r="D831" s="170"/>
      <c r="E831" s="43"/>
      <c r="F831" s="43"/>
      <c r="G831" s="43"/>
      <c r="H831" s="43"/>
      <c r="I831" s="85"/>
    </row>
    <row r="832" spans="1:23" x14ac:dyDescent="0.2">
      <c r="A832" s="28" t="s">
        <v>3001</v>
      </c>
      <c r="B832" s="41">
        <f>COUNTA(B8:B830)</f>
        <v>823</v>
      </c>
      <c r="C832" s="166"/>
      <c r="D832" s="167"/>
      <c r="E832" s="41">
        <f>COUNTA(E8:E830)</f>
        <v>273</v>
      </c>
      <c r="F832" s="41">
        <f>COUNTA(F8:F830)</f>
        <v>334</v>
      </c>
      <c r="G832" s="41">
        <f>COUNTA(G8:G830)</f>
        <v>172</v>
      </c>
      <c r="H832" s="41">
        <f>COUNTA(H8:H830)</f>
        <v>45</v>
      </c>
      <c r="I832" s="168" t="s">
        <v>3002</v>
      </c>
    </row>
    <row r="833" spans="1:25" x14ac:dyDescent="0.2">
      <c r="A833" s="82" t="s">
        <v>3003</v>
      </c>
      <c r="B833" s="43">
        <f>B832-5</f>
        <v>818</v>
      </c>
      <c r="C833" s="169"/>
      <c r="D833" s="170"/>
      <c r="E833" s="43">
        <f>E832-2</f>
        <v>271</v>
      </c>
      <c r="F833" s="43">
        <f>F832-3</f>
        <v>331</v>
      </c>
      <c r="G833" s="43">
        <f>G832</f>
        <v>172</v>
      </c>
      <c r="H833" s="43">
        <f>H832</f>
        <v>45</v>
      </c>
      <c r="I833" s="171" t="s">
        <v>3004</v>
      </c>
    </row>
    <row r="834" spans="1:25" x14ac:dyDescent="0.2">
      <c r="A834" s="82" t="s">
        <v>3005</v>
      </c>
      <c r="B834" s="43">
        <f>B833-9</f>
        <v>809</v>
      </c>
      <c r="C834" s="169"/>
      <c r="D834" s="170"/>
      <c r="E834" s="43">
        <f>E833-3</f>
        <v>268</v>
      </c>
      <c r="F834" s="43">
        <f>F833-2</f>
        <v>329</v>
      </c>
      <c r="G834" s="43">
        <f>G833-1</f>
        <v>171</v>
      </c>
      <c r="H834" s="43">
        <f>H833-3</f>
        <v>42</v>
      </c>
      <c r="I834" s="171" t="s">
        <v>3006</v>
      </c>
    </row>
    <row r="835" spans="1:25" x14ac:dyDescent="0.2">
      <c r="A835" s="33" t="s">
        <v>3007</v>
      </c>
      <c r="B835" s="172">
        <v>100</v>
      </c>
      <c r="C835" s="173"/>
      <c r="D835" s="127"/>
      <c r="E835" s="173">
        <f>E834/$B834*100</f>
        <v>33.127317676143385</v>
      </c>
      <c r="F835" s="173">
        <f>F834/$B834*100</f>
        <v>40.667490729295423</v>
      </c>
      <c r="G835" s="173">
        <f>G834/$B834*100</f>
        <v>21.137206427688504</v>
      </c>
      <c r="H835" s="173">
        <f>H834/$B834*100</f>
        <v>5.1915945611866503</v>
      </c>
      <c r="I835" s="34"/>
    </row>
    <row r="836" spans="1:25" x14ac:dyDescent="0.2">
      <c r="A836" s="33" t="s">
        <v>3008</v>
      </c>
      <c r="B836" s="20"/>
      <c r="C836" s="173">
        <f>AVERAGE(C8:C830)</f>
        <v>11.328068043742405</v>
      </c>
      <c r="D836" s="174">
        <f>AVERAGE(D8:D830)</f>
        <v>42470.213851761844</v>
      </c>
      <c r="E836" s="43"/>
      <c r="F836" s="43"/>
      <c r="G836" s="43"/>
      <c r="H836" s="43"/>
      <c r="I836" s="34"/>
      <c r="T836" s="815"/>
    </row>
    <row r="837" spans="1:25" x14ac:dyDescent="0.2">
      <c r="A837" s="148" t="s">
        <v>3009</v>
      </c>
      <c r="B837" s="101"/>
      <c r="C837" s="175"/>
      <c r="D837" s="123"/>
      <c r="E837" s="109"/>
      <c r="F837" s="109"/>
      <c r="G837" s="109"/>
      <c r="H837" s="109"/>
      <c r="I837" s="101"/>
    </row>
    <row r="838" spans="1:25" x14ac:dyDescent="0.2">
      <c r="A838" s="100"/>
      <c r="B838" s="101"/>
      <c r="C838" s="175"/>
      <c r="D838" s="123"/>
      <c r="E838" s="109"/>
      <c r="F838" s="109"/>
      <c r="G838" s="109"/>
      <c r="H838" s="109"/>
      <c r="I838" s="101"/>
      <c r="S838" s="815"/>
    </row>
    <row r="839" spans="1:25" x14ac:dyDescent="0.2">
      <c r="A839" s="176" t="s">
        <v>3010</v>
      </c>
      <c r="B839" s="16"/>
      <c r="C839" s="177" t="s">
        <v>23</v>
      </c>
      <c r="D839" s="178" t="s">
        <v>3011</v>
      </c>
      <c r="E839" s="40" t="s">
        <v>1842</v>
      </c>
      <c r="F839" s="39" t="s">
        <v>3012</v>
      </c>
      <c r="G839" s="42" t="s">
        <v>3013</v>
      </c>
      <c r="H839" s="42" t="s">
        <v>1845</v>
      </c>
      <c r="I839" s="179" t="s">
        <v>1846</v>
      </c>
    </row>
    <row r="840" spans="1:25" x14ac:dyDescent="0.2">
      <c r="A840" s="74" t="s">
        <v>3014</v>
      </c>
      <c r="B840" s="10"/>
      <c r="C840" s="136">
        <f>SUM(E840:H840)</f>
        <v>156</v>
      </c>
      <c r="D840" s="180">
        <f>C840/C844*100</f>
        <v>19.283065512978986</v>
      </c>
      <c r="E840" s="437">
        <v>61</v>
      </c>
      <c r="F840" s="181">
        <v>92</v>
      </c>
      <c r="G840" s="58">
        <v>0</v>
      </c>
      <c r="H840" s="439">
        <v>3</v>
      </c>
      <c r="I840" s="182" t="s">
        <v>3015</v>
      </c>
    </row>
    <row r="841" spans="1:25" x14ac:dyDescent="0.2">
      <c r="A841" s="74" t="s">
        <v>3016</v>
      </c>
      <c r="B841" s="10"/>
      <c r="C841" s="136">
        <f>SUM(E841:H841)</f>
        <v>30</v>
      </c>
      <c r="D841" s="180">
        <f>C841/C844*100</f>
        <v>3.7082818294190356</v>
      </c>
      <c r="E841" s="44" t="s">
        <v>3017</v>
      </c>
      <c r="F841" s="44" t="s">
        <v>3017</v>
      </c>
      <c r="G841" s="44" t="s">
        <v>3017</v>
      </c>
      <c r="H841" s="183">
        <v>30</v>
      </c>
      <c r="I841" s="184" t="s">
        <v>3018</v>
      </c>
    </row>
    <row r="842" spans="1:25" x14ac:dyDescent="0.2">
      <c r="A842" s="74" t="s">
        <v>3019</v>
      </c>
      <c r="B842" s="10"/>
      <c r="C842" s="136">
        <f>SUM(E842:H842)</f>
        <v>124</v>
      </c>
      <c r="D842" s="180">
        <f>C842/C844*100</f>
        <v>15.327564894932014</v>
      </c>
      <c r="E842" s="57">
        <v>3</v>
      </c>
      <c r="F842" s="44">
        <v>7</v>
      </c>
      <c r="G842" s="58">
        <v>112</v>
      </c>
      <c r="H842" s="58">
        <v>2</v>
      </c>
      <c r="I842" s="101"/>
      <c r="J842" s="815"/>
      <c r="K842" s="815"/>
      <c r="L842" s="815"/>
      <c r="M842" s="815"/>
      <c r="N842" s="815"/>
      <c r="O842" s="815"/>
      <c r="P842" s="815"/>
      <c r="Q842" s="815"/>
      <c r="R842" s="815"/>
    </row>
    <row r="843" spans="1:25" s="815" customFormat="1" x14ac:dyDescent="0.2">
      <c r="A843" s="74" t="s">
        <v>3020</v>
      </c>
      <c r="B843" s="10"/>
      <c r="C843" s="136">
        <f>C844-C840-C842-C841</f>
        <v>499</v>
      </c>
      <c r="D843" s="180">
        <f>D844-D840-D842-D841</f>
        <v>61.681087762669961</v>
      </c>
      <c r="E843" s="57">
        <f>E844-E840-E842</f>
        <v>204</v>
      </c>
      <c r="F843" s="44">
        <f>F844-F840-F842</f>
        <v>230</v>
      </c>
      <c r="G843" s="44" t="s">
        <v>3017</v>
      </c>
      <c r="H843" s="58">
        <f>H844-H840-H842-H841</f>
        <v>7</v>
      </c>
      <c r="I843" s="101"/>
      <c r="J843" s="572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</row>
    <row r="844" spans="1:25" x14ac:dyDescent="0.2">
      <c r="A844" s="28" t="s">
        <v>3001</v>
      </c>
      <c r="B844" s="16"/>
      <c r="C844" s="177">
        <f>B834</f>
        <v>809</v>
      </c>
      <c r="D844" s="185">
        <v>100</v>
      </c>
      <c r="E844" s="177">
        <f>E834</f>
        <v>268</v>
      </c>
      <c r="F844" s="186">
        <f>F834</f>
        <v>329</v>
      </c>
      <c r="G844" s="187">
        <f>G834</f>
        <v>171</v>
      </c>
      <c r="H844" s="187">
        <f>H834</f>
        <v>42</v>
      </c>
      <c r="I844" s="101"/>
      <c r="X844" s="815"/>
      <c r="Y844" s="815"/>
    </row>
    <row r="845" spans="1:25" x14ac:dyDescent="0.2">
      <c r="A845" s="100"/>
      <c r="B845" s="101"/>
      <c r="C845" s="175"/>
      <c r="D845" s="123"/>
      <c r="E845" s="109"/>
      <c r="F845" s="109"/>
      <c r="G845" s="109"/>
      <c r="H845" s="109"/>
      <c r="I845" s="101"/>
    </row>
    <row r="846" spans="1:25" x14ac:dyDescent="0.2">
      <c r="A846" s="176" t="s">
        <v>3021</v>
      </c>
      <c r="B846" s="17"/>
      <c r="C846" s="166" t="s">
        <v>23</v>
      </c>
      <c r="D846" s="178" t="s">
        <v>3011</v>
      </c>
      <c r="E846" s="39" t="s">
        <v>1842</v>
      </c>
      <c r="F846" s="42" t="s">
        <v>3012</v>
      </c>
      <c r="G846" s="42" t="s">
        <v>3013</v>
      </c>
      <c r="H846" s="42" t="s">
        <v>1845</v>
      </c>
      <c r="I846" s="168" t="s">
        <v>1846</v>
      </c>
      <c r="K846" s="921" t="s">
        <v>866</v>
      </c>
      <c r="L846" s="168" t="s">
        <v>391</v>
      </c>
      <c r="M846" s="168" t="s">
        <v>390</v>
      </c>
      <c r="N846" s="168" t="s">
        <v>3233</v>
      </c>
      <c r="O846" s="838" t="s">
        <v>4332</v>
      </c>
    </row>
    <row r="847" spans="1:25" x14ac:dyDescent="0.2">
      <c r="A847" s="892">
        <v>2008</v>
      </c>
      <c r="B847" s="7"/>
      <c r="C847" s="133">
        <f t="shared" ref="C847:C856" si="0">SUM(E847:H847)</f>
        <v>15</v>
      </c>
      <c r="D847" s="195">
        <f t="shared" ref="D847:D858" si="1">C847/C$859*100</f>
        <v>2.6501766784452299</v>
      </c>
      <c r="E847" s="21">
        <v>9</v>
      </c>
      <c r="F847" s="32">
        <v>2</v>
      </c>
      <c r="G847" s="32">
        <v>3</v>
      </c>
      <c r="H847" s="32">
        <v>1</v>
      </c>
      <c r="I847" s="100" t="s">
        <v>3022</v>
      </c>
      <c r="J847">
        <v>2008</v>
      </c>
      <c r="K847" s="886">
        <f t="shared" ref="K847:K858" si="2">COUNTIFS($D$8:$D$830,"&gt;=1/1/"&amp;$A847,$D$8:$D$830,"&lt;=12/31/"&amp;$A847,$C$8:$C$830,"&gt;=5",$C$8:$C$830,"&lt;10")</f>
        <v>0</v>
      </c>
      <c r="L847" s="886">
        <f t="shared" ref="L847:L858" si="3">COUNTIFS($D$8:$D$830,"&gt;=1/1/"&amp;$A847,$D$8:$D$830,"&lt;=12/31/"&amp;$A847,$C$8:$C$830,"&gt;=10",$C$8:$C$830,"&lt;25")</f>
        <v>1</v>
      </c>
      <c r="M847" s="886">
        <f t="shared" ref="M847:M858" si="4">COUNTIFS($D$8:$D$830,"&gt;=1/1/"&amp;$A847,$D$8:$D$830,"&lt;=12/31/"&amp;$A847,$C$8:$C$830,"&gt;=25")</f>
        <v>16</v>
      </c>
      <c r="N847" s="920">
        <f t="shared" ref="N847:N858" si="5">SUM(K847:M847)</f>
        <v>17</v>
      </c>
    </row>
    <row r="848" spans="1:25" x14ac:dyDescent="0.2">
      <c r="A848" s="893">
        <v>2009</v>
      </c>
      <c r="B848" s="10"/>
      <c r="C848" s="136">
        <f t="shared" si="0"/>
        <v>44</v>
      </c>
      <c r="D848" s="180">
        <f t="shared" si="1"/>
        <v>7.7738515901060072</v>
      </c>
      <c r="E848" s="44">
        <v>28</v>
      </c>
      <c r="F848" s="58">
        <v>13</v>
      </c>
      <c r="G848" s="58">
        <v>3</v>
      </c>
      <c r="H848" s="58">
        <v>0</v>
      </c>
      <c r="I848" s="100" t="s">
        <v>3022</v>
      </c>
      <c r="J848">
        <v>2009</v>
      </c>
      <c r="K848" s="886">
        <f t="shared" si="2"/>
        <v>0</v>
      </c>
      <c r="L848" s="886">
        <f t="shared" si="3"/>
        <v>14</v>
      </c>
      <c r="M848" s="886">
        <f t="shared" si="4"/>
        <v>31</v>
      </c>
      <c r="N848" s="920">
        <f t="shared" si="5"/>
        <v>45</v>
      </c>
    </row>
    <row r="849" spans="1:23" x14ac:dyDescent="0.2">
      <c r="A849" s="893">
        <v>2010</v>
      </c>
      <c r="B849" s="10"/>
      <c r="C849" s="136">
        <f t="shared" si="0"/>
        <v>62</v>
      </c>
      <c r="D849" s="180">
        <f t="shared" si="1"/>
        <v>10.954063604240282</v>
      </c>
      <c r="E849" s="44">
        <v>1</v>
      </c>
      <c r="F849" s="58">
        <v>57</v>
      </c>
      <c r="G849" s="58">
        <v>4</v>
      </c>
      <c r="H849" s="58">
        <v>0</v>
      </c>
      <c r="I849" s="100" t="s">
        <v>3023</v>
      </c>
      <c r="J849">
        <v>2010</v>
      </c>
      <c r="K849" s="886">
        <f t="shared" si="2"/>
        <v>40</v>
      </c>
      <c r="L849" s="886">
        <f t="shared" si="3"/>
        <v>21</v>
      </c>
      <c r="M849" s="886">
        <f t="shared" si="4"/>
        <v>5</v>
      </c>
      <c r="N849" s="920">
        <f t="shared" si="5"/>
        <v>66</v>
      </c>
    </row>
    <row r="850" spans="1:23" x14ac:dyDescent="0.2">
      <c r="A850" s="893">
        <v>2011</v>
      </c>
      <c r="B850" s="10"/>
      <c r="C850" s="136">
        <f t="shared" si="0"/>
        <v>28</v>
      </c>
      <c r="D850" s="180">
        <f t="shared" si="1"/>
        <v>4.946996466431095</v>
      </c>
      <c r="E850" s="44">
        <v>8</v>
      </c>
      <c r="F850" s="58">
        <v>13</v>
      </c>
      <c r="G850" s="58">
        <v>6</v>
      </c>
      <c r="H850" s="58">
        <v>1</v>
      </c>
      <c r="I850" s="101"/>
      <c r="J850">
        <v>2011</v>
      </c>
      <c r="K850" s="886">
        <f t="shared" si="2"/>
        <v>14</v>
      </c>
      <c r="L850" s="886">
        <f t="shared" si="3"/>
        <v>12</v>
      </c>
      <c r="M850" s="886">
        <f t="shared" si="4"/>
        <v>3</v>
      </c>
      <c r="N850" s="920">
        <f t="shared" si="5"/>
        <v>29</v>
      </c>
    </row>
    <row r="851" spans="1:23" x14ac:dyDescent="0.2">
      <c r="A851" s="893">
        <v>2012</v>
      </c>
      <c r="B851" s="10"/>
      <c r="C851" s="136">
        <f t="shared" si="0"/>
        <v>37</v>
      </c>
      <c r="D851" s="180">
        <f t="shared" si="1"/>
        <v>6.5371024734982335</v>
      </c>
      <c r="E851" s="44">
        <v>14</v>
      </c>
      <c r="F851" s="58">
        <v>13</v>
      </c>
      <c r="G851" s="58">
        <v>5</v>
      </c>
      <c r="H851" s="58">
        <v>5</v>
      </c>
      <c r="I851" s="101"/>
      <c r="J851">
        <v>2012</v>
      </c>
      <c r="K851" s="886">
        <f t="shared" si="2"/>
        <v>22</v>
      </c>
      <c r="L851" s="886">
        <f t="shared" si="3"/>
        <v>13</v>
      </c>
      <c r="M851" s="886">
        <f t="shared" si="4"/>
        <v>3</v>
      </c>
      <c r="N851" s="920">
        <f t="shared" si="5"/>
        <v>38</v>
      </c>
    </row>
    <row r="852" spans="1:23" x14ac:dyDescent="0.2">
      <c r="A852" s="893">
        <v>2013</v>
      </c>
      <c r="B852" s="10"/>
      <c r="C852" s="136">
        <f t="shared" si="0"/>
        <v>36</v>
      </c>
      <c r="D852" s="180">
        <f t="shared" si="1"/>
        <v>6.3604240282685502</v>
      </c>
      <c r="E852" s="44">
        <v>6</v>
      </c>
      <c r="F852" s="58">
        <v>13</v>
      </c>
      <c r="G852" s="58">
        <v>12</v>
      </c>
      <c r="H852" s="58">
        <v>5</v>
      </c>
      <c r="I852" s="101"/>
      <c r="J852">
        <v>2013</v>
      </c>
      <c r="K852" s="886">
        <f t="shared" si="2"/>
        <v>24</v>
      </c>
      <c r="L852" s="886">
        <f t="shared" si="3"/>
        <v>12</v>
      </c>
      <c r="M852" s="886">
        <f t="shared" si="4"/>
        <v>1</v>
      </c>
      <c r="N852" s="920">
        <f t="shared" si="5"/>
        <v>37</v>
      </c>
      <c r="W852" s="815"/>
    </row>
    <row r="853" spans="1:23" x14ac:dyDescent="0.2">
      <c r="A853" s="893">
        <v>2014</v>
      </c>
      <c r="B853" s="10"/>
      <c r="C853" s="136">
        <f t="shared" si="0"/>
        <v>30</v>
      </c>
      <c r="D853" s="180">
        <f t="shared" si="1"/>
        <v>5.3003533568904597</v>
      </c>
      <c r="E853" s="44">
        <v>7</v>
      </c>
      <c r="F853" s="58">
        <v>12</v>
      </c>
      <c r="G853" s="58">
        <v>8</v>
      </c>
      <c r="H853" s="58">
        <v>3</v>
      </c>
      <c r="I853" s="101"/>
      <c r="J853">
        <v>2014</v>
      </c>
      <c r="K853" s="886">
        <f t="shared" si="2"/>
        <v>22</v>
      </c>
      <c r="L853" s="886">
        <f t="shared" si="3"/>
        <v>9</v>
      </c>
      <c r="M853" s="886">
        <f t="shared" si="4"/>
        <v>2</v>
      </c>
      <c r="N853" s="920">
        <f t="shared" si="5"/>
        <v>33</v>
      </c>
    </row>
    <row r="854" spans="1:23" x14ac:dyDescent="0.2">
      <c r="A854" s="894">
        <v>2015</v>
      </c>
      <c r="B854" s="831"/>
      <c r="C854" s="575">
        <f t="shared" si="0"/>
        <v>67</v>
      </c>
      <c r="D854" s="180">
        <f t="shared" si="1"/>
        <v>11.837455830388691</v>
      </c>
      <c r="E854" s="44">
        <v>18</v>
      </c>
      <c r="F854" s="58">
        <v>12</v>
      </c>
      <c r="G854" s="58">
        <v>18</v>
      </c>
      <c r="H854" s="58">
        <v>19</v>
      </c>
      <c r="I854" s="101"/>
      <c r="J854">
        <v>2015</v>
      </c>
      <c r="K854" s="886">
        <f t="shared" si="2"/>
        <v>50</v>
      </c>
      <c r="L854" s="886">
        <f t="shared" si="3"/>
        <v>15</v>
      </c>
      <c r="M854" s="886">
        <f t="shared" si="4"/>
        <v>2</v>
      </c>
      <c r="N854" s="920">
        <f t="shared" si="5"/>
        <v>67</v>
      </c>
      <c r="V854" s="815"/>
    </row>
    <row r="855" spans="1:23" x14ac:dyDescent="0.2">
      <c r="A855" s="573">
        <v>2016</v>
      </c>
      <c r="B855" s="578"/>
      <c r="C855" s="889">
        <f t="shared" si="0"/>
        <v>105</v>
      </c>
      <c r="D855" s="180">
        <f t="shared" si="1"/>
        <v>18.551236749116608</v>
      </c>
      <c r="E855" s="823">
        <v>28</v>
      </c>
      <c r="F855" s="885">
        <v>49</v>
      </c>
      <c r="G855" s="885">
        <v>24</v>
      </c>
      <c r="H855" s="883">
        <v>4</v>
      </c>
      <c r="I855" s="101"/>
      <c r="J855">
        <v>2016</v>
      </c>
      <c r="K855" s="886">
        <f t="shared" si="2"/>
        <v>71</v>
      </c>
      <c r="L855" s="886">
        <f t="shared" si="3"/>
        <v>29</v>
      </c>
      <c r="M855" s="886">
        <f t="shared" si="4"/>
        <v>6</v>
      </c>
      <c r="N855" s="920">
        <f t="shared" si="5"/>
        <v>106</v>
      </c>
    </row>
    <row r="856" spans="1:23" x14ac:dyDescent="0.2">
      <c r="A856" s="573">
        <v>2017</v>
      </c>
      <c r="B856" s="578"/>
      <c r="C856" s="889">
        <f t="shared" si="0"/>
        <v>73</v>
      </c>
      <c r="D856" s="180">
        <f t="shared" si="1"/>
        <v>12.897526501766784</v>
      </c>
      <c r="E856" s="888">
        <f t="shared" ref="E856:H858" si="6">COUNTIFS($D$8:$D$830,"&gt;=1/1/"&amp;$A856,$D$8:$D$830,"&lt;=12/31/"&amp;$A856,E$8:E$830,"X")</f>
        <v>8</v>
      </c>
      <c r="F856" s="887">
        <f t="shared" si="6"/>
        <v>37</v>
      </c>
      <c r="G856" s="887">
        <f t="shared" si="6"/>
        <v>25</v>
      </c>
      <c r="H856" s="887">
        <f t="shared" si="6"/>
        <v>3</v>
      </c>
      <c r="I856" s="101"/>
      <c r="J856">
        <v>2017</v>
      </c>
      <c r="K856" s="886">
        <f t="shared" si="2"/>
        <v>57</v>
      </c>
      <c r="L856" s="886">
        <f t="shared" si="3"/>
        <v>12</v>
      </c>
      <c r="M856" s="886">
        <f t="shared" si="4"/>
        <v>4</v>
      </c>
      <c r="N856" s="920">
        <f t="shared" si="5"/>
        <v>73</v>
      </c>
    </row>
    <row r="857" spans="1:23" x14ac:dyDescent="0.2">
      <c r="A857" s="573">
        <v>2018</v>
      </c>
      <c r="B857" s="578"/>
      <c r="C857" s="890">
        <f>SUM(E857:H857)</f>
        <v>69</v>
      </c>
      <c r="D857" s="191">
        <f t="shared" si="1"/>
        <v>12.190812720848058</v>
      </c>
      <c r="E857" s="886">
        <f t="shared" si="6"/>
        <v>12</v>
      </c>
      <c r="F857" s="886">
        <f t="shared" si="6"/>
        <v>31</v>
      </c>
      <c r="G857" s="886">
        <f t="shared" si="6"/>
        <v>26</v>
      </c>
      <c r="H857" s="885">
        <f t="shared" si="6"/>
        <v>0</v>
      </c>
      <c r="I857" s="804"/>
      <c r="J857">
        <v>2018</v>
      </c>
      <c r="K857" s="885">
        <f t="shared" si="2"/>
        <v>51</v>
      </c>
      <c r="L857" s="885">
        <f t="shared" si="3"/>
        <v>17</v>
      </c>
      <c r="M857" s="885">
        <f t="shared" si="4"/>
        <v>1</v>
      </c>
      <c r="N857" s="920">
        <f t="shared" si="5"/>
        <v>69</v>
      </c>
    </row>
    <row r="858" spans="1:23" x14ac:dyDescent="0.2">
      <c r="A858" s="573">
        <v>2019</v>
      </c>
      <c r="B858" s="578"/>
      <c r="C858" s="890">
        <f>SUM(E858:H858)</f>
        <v>70</v>
      </c>
      <c r="D858" s="191">
        <f t="shared" si="1"/>
        <v>12.367491166077739</v>
      </c>
      <c r="E858" s="886">
        <f t="shared" si="6"/>
        <v>10</v>
      </c>
      <c r="F858" s="886">
        <f t="shared" si="6"/>
        <v>40</v>
      </c>
      <c r="G858" s="886">
        <f t="shared" si="6"/>
        <v>19</v>
      </c>
      <c r="H858" s="924">
        <f t="shared" si="6"/>
        <v>1</v>
      </c>
      <c r="I858" s="10"/>
      <c r="J858" s="815">
        <v>2019</v>
      </c>
      <c r="K858" s="924">
        <f t="shared" si="2"/>
        <v>57</v>
      </c>
      <c r="L858" s="924">
        <f t="shared" si="3"/>
        <v>10</v>
      </c>
      <c r="M858" s="924">
        <f t="shared" si="4"/>
        <v>3</v>
      </c>
      <c r="N858" s="925">
        <f t="shared" si="5"/>
        <v>70</v>
      </c>
      <c r="O858" s="815"/>
      <c r="P858" s="815"/>
      <c r="Q858" s="815"/>
      <c r="R858" s="815"/>
    </row>
    <row r="859" spans="1:23" x14ac:dyDescent="0.2">
      <c r="A859" s="549" t="s">
        <v>3001</v>
      </c>
      <c r="B859" s="578"/>
      <c r="C859" s="891">
        <f t="shared" ref="C859:H859" si="7">SUM(C847:C857)</f>
        <v>566</v>
      </c>
      <c r="D859" s="192">
        <f t="shared" si="7"/>
        <v>99.999999999999986</v>
      </c>
      <c r="E859" s="186">
        <f>SUM(E847:E857)</f>
        <v>139</v>
      </c>
      <c r="F859" s="186">
        <f t="shared" si="7"/>
        <v>252</v>
      </c>
      <c r="G859" s="177">
        <f t="shared" si="7"/>
        <v>134</v>
      </c>
      <c r="H859" s="70">
        <f t="shared" si="7"/>
        <v>41</v>
      </c>
      <c r="I859" s="101"/>
    </row>
    <row r="860" spans="1:23" x14ac:dyDescent="0.2">
      <c r="A860" s="549"/>
      <c r="B860" s="578"/>
      <c r="C860" s="572"/>
      <c r="D860" s="193"/>
      <c r="E860" s="189"/>
      <c r="F860" s="189"/>
      <c r="G860" s="189"/>
      <c r="H860" s="189"/>
      <c r="I860" s="101"/>
    </row>
    <row r="861" spans="1:23" x14ac:dyDescent="0.2">
      <c r="A861" s="577" t="s">
        <v>3024</v>
      </c>
      <c r="B861" s="578"/>
      <c r="C861" s="891" t="s">
        <v>23</v>
      </c>
      <c r="D861" s="194" t="s">
        <v>3011</v>
      </c>
      <c r="E861" s="40" t="s">
        <v>1842</v>
      </c>
      <c r="F861" s="39" t="s">
        <v>3012</v>
      </c>
      <c r="G861" s="42" t="s">
        <v>3013</v>
      </c>
      <c r="H861" s="42" t="s">
        <v>1845</v>
      </c>
      <c r="I861" s="101"/>
    </row>
    <row r="862" spans="1:23" x14ac:dyDescent="0.2">
      <c r="A862" s="573" t="s">
        <v>3025</v>
      </c>
      <c r="B862" s="578"/>
      <c r="C862" s="889">
        <f t="shared" ref="C862:C871" si="8">SUM(E862:H862)</f>
        <v>296</v>
      </c>
      <c r="D862" s="180">
        <f t="shared" ref="D862:D871" si="9">C862/C$872*100</f>
        <v>58.846918489065601</v>
      </c>
      <c r="E862" s="37">
        <v>63</v>
      </c>
      <c r="F862" s="21">
        <v>143</v>
      </c>
      <c r="G862" s="32">
        <v>67</v>
      </c>
      <c r="H862" s="32">
        <v>23</v>
      </c>
      <c r="I862" s="101"/>
    </row>
    <row r="863" spans="1:23" x14ac:dyDescent="0.2">
      <c r="A863" s="573" t="s">
        <v>3026</v>
      </c>
      <c r="B863" s="578"/>
      <c r="C863" s="889">
        <f t="shared" si="8"/>
        <v>84</v>
      </c>
      <c r="D863" s="180">
        <f t="shared" si="9"/>
        <v>16.699801192842941</v>
      </c>
      <c r="E863" s="57">
        <v>19</v>
      </c>
      <c r="F863" s="44">
        <v>33</v>
      </c>
      <c r="G863" s="58">
        <v>19</v>
      </c>
      <c r="H863" s="58">
        <v>13</v>
      </c>
      <c r="I863" s="101"/>
    </row>
    <row r="864" spans="1:23" x14ac:dyDescent="0.2">
      <c r="A864" s="573" t="s">
        <v>3027</v>
      </c>
      <c r="B864" s="578"/>
      <c r="C864" s="889">
        <f t="shared" si="8"/>
        <v>35</v>
      </c>
      <c r="D864" s="180">
        <f t="shared" si="9"/>
        <v>6.9582504970178931</v>
      </c>
      <c r="E864" s="57">
        <v>8</v>
      </c>
      <c r="F864" s="44">
        <v>18</v>
      </c>
      <c r="G864" s="58">
        <v>8</v>
      </c>
      <c r="H864" s="58">
        <v>1</v>
      </c>
      <c r="I864" s="101"/>
    </row>
    <row r="865" spans="1:21" x14ac:dyDescent="0.2">
      <c r="A865" s="573" t="s">
        <v>3028</v>
      </c>
      <c r="B865" s="578"/>
      <c r="C865" s="889">
        <f t="shared" si="8"/>
        <v>18</v>
      </c>
      <c r="D865" s="180">
        <f t="shared" si="9"/>
        <v>3.5785288270377733</v>
      </c>
      <c r="E865" s="57">
        <v>5</v>
      </c>
      <c r="F865" s="44">
        <v>10</v>
      </c>
      <c r="G865" s="58">
        <v>2</v>
      </c>
      <c r="H865" s="58">
        <v>1</v>
      </c>
      <c r="I865" s="101"/>
      <c r="U865" s="815"/>
    </row>
    <row r="866" spans="1:21" x14ac:dyDescent="0.2">
      <c r="A866" s="573" t="s">
        <v>3029</v>
      </c>
      <c r="B866" s="578"/>
      <c r="C866" s="889">
        <f t="shared" si="8"/>
        <v>16</v>
      </c>
      <c r="D866" s="180">
        <f t="shared" si="9"/>
        <v>3.180914512922465</v>
      </c>
      <c r="E866" s="57">
        <v>8</v>
      </c>
      <c r="F866" s="44">
        <v>5</v>
      </c>
      <c r="G866" s="58">
        <v>3</v>
      </c>
      <c r="H866" s="58">
        <v>0</v>
      </c>
      <c r="I866" s="101"/>
    </row>
    <row r="867" spans="1:21" x14ac:dyDescent="0.2">
      <c r="A867" s="573" t="s">
        <v>3030</v>
      </c>
      <c r="B867" s="578"/>
      <c r="C867" s="889">
        <f t="shared" si="8"/>
        <v>23</v>
      </c>
      <c r="D867" s="180">
        <f t="shared" si="9"/>
        <v>4.5725646123260439</v>
      </c>
      <c r="E867" s="57">
        <v>10</v>
      </c>
      <c r="F867" s="44">
        <v>7</v>
      </c>
      <c r="G867" s="58">
        <v>5</v>
      </c>
      <c r="H867" s="58">
        <v>1</v>
      </c>
      <c r="I867" s="101"/>
    </row>
    <row r="868" spans="1:21" x14ac:dyDescent="0.2">
      <c r="A868" s="573" t="s">
        <v>3031</v>
      </c>
      <c r="B868" s="578"/>
      <c r="C868" s="889">
        <f t="shared" si="8"/>
        <v>20</v>
      </c>
      <c r="D868" s="180">
        <f t="shared" si="9"/>
        <v>3.9761431411530817</v>
      </c>
      <c r="E868" s="57">
        <v>12</v>
      </c>
      <c r="F868" s="44">
        <v>1</v>
      </c>
      <c r="G868" s="58">
        <v>6</v>
      </c>
      <c r="H868" s="58">
        <v>1</v>
      </c>
      <c r="I868" s="101"/>
    </row>
    <row r="869" spans="1:21" x14ac:dyDescent="0.2">
      <c r="A869" s="573" t="s">
        <v>3032</v>
      </c>
      <c r="B869" s="578"/>
      <c r="C869" s="889">
        <f t="shared" si="8"/>
        <v>7</v>
      </c>
      <c r="D869" s="180">
        <f t="shared" si="9"/>
        <v>1.3916500994035785</v>
      </c>
      <c r="E869" s="57">
        <v>3</v>
      </c>
      <c r="F869" s="44">
        <v>2</v>
      </c>
      <c r="G869" s="58">
        <v>1</v>
      </c>
      <c r="H869" s="58">
        <v>1</v>
      </c>
      <c r="I869" s="101"/>
    </row>
    <row r="870" spans="1:21" x14ac:dyDescent="0.2">
      <c r="A870" s="573" t="s">
        <v>3033</v>
      </c>
      <c r="B870" s="578"/>
      <c r="C870" s="889">
        <f t="shared" si="8"/>
        <v>1</v>
      </c>
      <c r="D870" s="180">
        <f t="shared" si="9"/>
        <v>0.19880715705765406</v>
      </c>
      <c r="E870" s="57">
        <v>0</v>
      </c>
      <c r="F870" s="44">
        <v>0</v>
      </c>
      <c r="G870" s="58">
        <v>1</v>
      </c>
      <c r="H870" s="58">
        <v>0</v>
      </c>
      <c r="I870" s="101"/>
    </row>
    <row r="871" spans="1:21" x14ac:dyDescent="0.2">
      <c r="A871" s="576" t="s">
        <v>3034</v>
      </c>
      <c r="B871" s="581"/>
      <c r="C871" s="575">
        <f t="shared" si="8"/>
        <v>3</v>
      </c>
      <c r="D871" s="180">
        <f t="shared" si="9"/>
        <v>0.59642147117296218</v>
      </c>
      <c r="E871" s="47">
        <v>1</v>
      </c>
      <c r="F871" s="46">
        <v>2</v>
      </c>
      <c r="G871" s="49">
        <v>0</v>
      </c>
      <c r="H871" s="49">
        <v>0</v>
      </c>
      <c r="I871" s="101"/>
      <c r="T871" s="815"/>
    </row>
    <row r="872" spans="1:21" x14ac:dyDescent="0.2">
      <c r="A872" s="28" t="s">
        <v>3001</v>
      </c>
      <c r="B872" s="582"/>
      <c r="C872" s="186">
        <f t="shared" ref="C872:H872" si="10">SUM(C862:C871)</f>
        <v>503</v>
      </c>
      <c r="D872" s="192">
        <f t="shared" si="10"/>
        <v>100.00000000000001</v>
      </c>
      <c r="E872" s="177">
        <f t="shared" si="10"/>
        <v>129</v>
      </c>
      <c r="F872" s="186">
        <f t="shared" si="10"/>
        <v>221</v>
      </c>
      <c r="G872" s="187">
        <f t="shared" si="10"/>
        <v>112</v>
      </c>
      <c r="H872" s="187">
        <f t="shared" si="10"/>
        <v>41</v>
      </c>
      <c r="I872" s="101"/>
    </row>
    <row r="873" spans="1:21" x14ac:dyDescent="0.2">
      <c r="A873" s="176" t="s">
        <v>3035</v>
      </c>
      <c r="B873" s="16"/>
      <c r="C873" s="186" t="s">
        <v>23</v>
      </c>
      <c r="D873" s="194" t="s">
        <v>3011</v>
      </c>
      <c r="E873" s="40" t="s">
        <v>1842</v>
      </c>
      <c r="F873" s="39" t="s">
        <v>3012</v>
      </c>
      <c r="G873" s="42" t="s">
        <v>3013</v>
      </c>
      <c r="H873" s="42" t="s">
        <v>1845</v>
      </c>
      <c r="I873" s="101"/>
      <c r="S873" s="815"/>
    </row>
    <row r="874" spans="1:21" x14ac:dyDescent="0.2">
      <c r="A874" s="188" t="s">
        <v>866</v>
      </c>
      <c r="B874" s="7"/>
      <c r="C874" s="136">
        <f>C862</f>
        <v>296</v>
      </c>
      <c r="D874" s="195">
        <f>C874/C$877*100</f>
        <v>58.846918489065601</v>
      </c>
      <c r="E874" s="37">
        <f>E862</f>
        <v>63</v>
      </c>
      <c r="F874" s="37">
        <f>F862</f>
        <v>143</v>
      </c>
      <c r="G874" s="37">
        <f>G862</f>
        <v>67</v>
      </c>
      <c r="H874" s="21">
        <f>H862</f>
        <v>23</v>
      </c>
      <c r="I874" s="100" t="s">
        <v>3036</v>
      </c>
    </row>
    <row r="875" spans="1:21" x14ac:dyDescent="0.2">
      <c r="A875" s="190" t="s">
        <v>391</v>
      </c>
      <c r="B875" s="10"/>
      <c r="C875" s="136">
        <f>SUM(E863:H865)</f>
        <v>137</v>
      </c>
      <c r="D875" s="180">
        <f>C875/C$872*100</f>
        <v>27.236580516898606</v>
      </c>
      <c r="E875" s="57">
        <f>SUM(E863:E865)</f>
        <v>32</v>
      </c>
      <c r="F875" s="57">
        <f>SUM(F863:F865)</f>
        <v>61</v>
      </c>
      <c r="G875" s="57">
        <f>SUM(G863:G865)</f>
        <v>29</v>
      </c>
      <c r="H875" s="44">
        <f>SUM(H863:H865)</f>
        <v>15</v>
      </c>
      <c r="I875" s="100" t="s">
        <v>3037</v>
      </c>
    </row>
    <row r="876" spans="1:21" x14ac:dyDescent="0.2">
      <c r="A876" s="190" t="s">
        <v>390</v>
      </c>
      <c r="B876" s="10"/>
      <c r="C876" s="136">
        <f>SUM(E866:H871)</f>
        <v>70</v>
      </c>
      <c r="D876" s="191">
        <f>C876/C$872*100</f>
        <v>13.916500994035786</v>
      </c>
      <c r="E876" s="47">
        <f>SUM(E866:E871)</f>
        <v>34</v>
      </c>
      <c r="F876" s="47">
        <f>SUM(F866:F871)</f>
        <v>17</v>
      </c>
      <c r="G876" s="47">
        <f>SUM(G866:G871)</f>
        <v>16</v>
      </c>
      <c r="H876" s="46">
        <f>SUM(H866:H871)</f>
        <v>3</v>
      </c>
      <c r="I876" s="100" t="s">
        <v>3038</v>
      </c>
    </row>
    <row r="877" spans="1:21" x14ac:dyDescent="0.2">
      <c r="A877" s="28" t="s">
        <v>3001</v>
      </c>
      <c r="B877" s="16"/>
      <c r="C877" s="186">
        <f t="shared" ref="C877:H877" si="11">SUM(C874:C876)</f>
        <v>503</v>
      </c>
      <c r="D877" s="192">
        <f t="shared" si="11"/>
        <v>99.999999999999986</v>
      </c>
      <c r="E877" s="177">
        <f t="shared" si="11"/>
        <v>129</v>
      </c>
      <c r="F877" s="186">
        <f t="shared" si="11"/>
        <v>221</v>
      </c>
      <c r="G877" s="186">
        <f t="shared" si="11"/>
        <v>112</v>
      </c>
      <c r="H877" s="187">
        <f t="shared" si="11"/>
        <v>41</v>
      </c>
      <c r="I877" s="101"/>
      <c r="J877" s="815"/>
      <c r="K877" s="815"/>
      <c r="L877" s="815"/>
      <c r="M877" s="815"/>
      <c r="N877" s="815"/>
      <c r="O877" s="815"/>
      <c r="P877" s="815"/>
      <c r="Q877" s="815"/>
      <c r="R877" s="815"/>
    </row>
    <row r="878" spans="1:21" x14ac:dyDescent="0.2">
      <c r="A878" s="148"/>
      <c r="B878" s="10"/>
      <c r="C878" s="189"/>
      <c r="D878" s="193"/>
      <c r="E878" s="189"/>
      <c r="F878" s="189"/>
      <c r="G878" s="189"/>
      <c r="H878" s="189"/>
      <c r="I878" s="101"/>
    </row>
    <row r="879" spans="1:21" x14ac:dyDescent="0.2">
      <c r="A879" s="196" t="s">
        <v>3039</v>
      </c>
      <c r="B879" s="10"/>
      <c r="C879" s="189"/>
      <c r="D879" s="193"/>
      <c r="E879" s="189"/>
      <c r="F879" s="189"/>
      <c r="G879" s="189"/>
      <c r="H879" s="189"/>
      <c r="I879" s="101"/>
    </row>
    <row r="880" spans="1:21" x14ac:dyDescent="0.2">
      <c r="A880" s="29" t="s">
        <v>21</v>
      </c>
      <c r="B880" s="32" t="s">
        <v>22</v>
      </c>
      <c r="C880" s="133" t="s">
        <v>64</v>
      </c>
      <c r="D880" s="21" t="s">
        <v>1837</v>
      </c>
      <c r="E880" s="95" t="s">
        <v>65</v>
      </c>
      <c r="F880" s="133"/>
      <c r="G880" s="197"/>
      <c r="H880" s="197"/>
      <c r="I880" s="18"/>
    </row>
    <row r="881" spans="1:25" x14ac:dyDescent="0.2">
      <c r="A881" s="82" t="s">
        <v>55</v>
      </c>
      <c r="B881" s="49" t="s">
        <v>56</v>
      </c>
      <c r="C881" s="138" t="s">
        <v>58</v>
      </c>
      <c r="D881" s="46" t="s">
        <v>3040</v>
      </c>
      <c r="E881" s="97" t="s">
        <v>58</v>
      </c>
      <c r="F881" s="198" t="s">
        <v>3041</v>
      </c>
      <c r="G881" s="169"/>
      <c r="H881" s="169"/>
      <c r="I881" s="34"/>
    </row>
    <row r="882" spans="1:25" x14ac:dyDescent="0.2">
      <c r="A882" s="59" t="s">
        <v>394</v>
      </c>
      <c r="B882" s="30" t="s">
        <v>395</v>
      </c>
      <c r="C882" s="133">
        <v>7</v>
      </c>
      <c r="D882" s="119">
        <v>40856</v>
      </c>
      <c r="E882" s="95">
        <v>9</v>
      </c>
      <c r="F882" s="199" t="s">
        <v>3042</v>
      </c>
      <c r="G882" s="197"/>
      <c r="H882" s="197"/>
      <c r="I882" s="18"/>
    </row>
    <row r="883" spans="1:25" x14ac:dyDescent="0.2">
      <c r="A883" s="75" t="s">
        <v>396</v>
      </c>
      <c r="B883" s="19" t="s">
        <v>397</v>
      </c>
      <c r="C883" s="136">
        <v>6</v>
      </c>
      <c r="D883" s="121">
        <v>41091</v>
      </c>
      <c r="E883" s="93">
        <v>7</v>
      </c>
      <c r="F883" s="200" t="s">
        <v>3043</v>
      </c>
      <c r="G883" s="189"/>
      <c r="H883" s="189"/>
      <c r="I883" s="36"/>
    </row>
    <row r="884" spans="1:25" x14ac:dyDescent="0.2">
      <c r="A884" s="75" t="s">
        <v>1898</v>
      </c>
      <c r="B884" s="19" t="s">
        <v>125</v>
      </c>
      <c r="C884" s="136">
        <v>45</v>
      </c>
      <c r="D884" s="121">
        <v>41729</v>
      </c>
      <c r="E884" s="93">
        <v>44</v>
      </c>
      <c r="F884" s="148" t="s">
        <v>3044</v>
      </c>
      <c r="G884" s="189"/>
      <c r="H884" s="189"/>
      <c r="I884" s="36"/>
    </row>
    <row r="885" spans="1:25" x14ac:dyDescent="0.2">
      <c r="A885" s="75" t="s">
        <v>140</v>
      </c>
      <c r="B885" s="19" t="s">
        <v>141</v>
      </c>
      <c r="C885" s="136">
        <v>25</v>
      </c>
      <c r="D885" s="121">
        <v>41308</v>
      </c>
      <c r="E885" s="93">
        <v>29</v>
      </c>
      <c r="F885" s="200" t="s">
        <v>3045</v>
      </c>
      <c r="G885" s="189"/>
      <c r="H885" s="189"/>
      <c r="I885" s="36"/>
    </row>
    <row r="886" spans="1:25" x14ac:dyDescent="0.2">
      <c r="A886" s="96" t="s">
        <v>460</v>
      </c>
      <c r="B886" s="50" t="s">
        <v>461</v>
      </c>
      <c r="C886" s="138">
        <v>15</v>
      </c>
      <c r="D886" s="201">
        <v>43021</v>
      </c>
      <c r="E886" s="97">
        <v>14</v>
      </c>
      <c r="F886" s="202" t="s">
        <v>3042</v>
      </c>
      <c r="G886" s="169"/>
      <c r="H886" s="169"/>
      <c r="I886" s="34"/>
    </row>
    <row r="887" spans="1:25" x14ac:dyDescent="0.2">
      <c r="A887" s="75" t="s">
        <v>1995</v>
      </c>
      <c r="B887" s="19" t="s">
        <v>3046</v>
      </c>
      <c r="C887" s="136">
        <v>39</v>
      </c>
      <c r="D887" s="121">
        <v>41086</v>
      </c>
      <c r="E887" s="93">
        <v>40</v>
      </c>
      <c r="F887" s="148" t="s">
        <v>3047</v>
      </c>
      <c r="G887" s="189"/>
      <c r="H887" s="189"/>
      <c r="I887" s="36"/>
    </row>
    <row r="888" spans="1:25" x14ac:dyDescent="0.2">
      <c r="A888" s="31" t="s">
        <v>486</v>
      </c>
      <c r="B888" s="19" t="s">
        <v>487</v>
      </c>
      <c r="C888" s="136">
        <v>23</v>
      </c>
      <c r="D888" s="121">
        <v>41032</v>
      </c>
      <c r="E888" s="93">
        <v>16</v>
      </c>
      <c r="F888" s="200" t="s">
        <v>3043</v>
      </c>
      <c r="G888" s="189"/>
      <c r="H888" s="189"/>
      <c r="I888" s="36"/>
    </row>
    <row r="889" spans="1:25" x14ac:dyDescent="0.2">
      <c r="A889" s="75" t="s">
        <v>174</v>
      </c>
      <c r="B889" s="19" t="s">
        <v>175</v>
      </c>
      <c r="C889" s="136">
        <v>24</v>
      </c>
      <c r="D889" s="121">
        <v>42586</v>
      </c>
      <c r="E889" s="93">
        <v>25</v>
      </c>
      <c r="F889" s="148" t="s">
        <v>3048</v>
      </c>
      <c r="G889" s="189"/>
      <c r="H889" s="189"/>
      <c r="I889" s="36"/>
    </row>
    <row r="890" spans="1:25" x14ac:dyDescent="0.2">
      <c r="A890" s="75" t="s">
        <v>2071</v>
      </c>
      <c r="B890" s="19" t="s">
        <v>503</v>
      </c>
      <c r="C890" s="136">
        <v>49</v>
      </c>
      <c r="D890" s="121">
        <v>41701</v>
      </c>
      <c r="E890" s="93">
        <v>32</v>
      </c>
      <c r="F890" s="148" t="s">
        <v>3049</v>
      </c>
      <c r="G890" s="189"/>
      <c r="H890" s="189"/>
      <c r="I890" s="36"/>
    </row>
    <row r="891" spans="1:25" s="815" customFormat="1" x14ac:dyDescent="0.2">
      <c r="A891" s="75" t="s">
        <v>2078</v>
      </c>
      <c r="B891" s="19" t="s">
        <v>2079</v>
      </c>
      <c r="C891" s="136">
        <v>26</v>
      </c>
      <c r="D891" s="121">
        <v>40308</v>
      </c>
      <c r="E891" s="93">
        <v>45</v>
      </c>
      <c r="F891" s="148" t="s">
        <v>3050</v>
      </c>
      <c r="G891" s="189"/>
      <c r="H891" s="189"/>
      <c r="I891" s="36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</row>
    <row r="892" spans="1:25" s="815" customFormat="1" x14ac:dyDescent="0.2">
      <c r="A892" s="59" t="s">
        <v>2078</v>
      </c>
      <c r="B892" s="30" t="s">
        <v>2079</v>
      </c>
      <c r="C892" s="133">
        <v>48</v>
      </c>
      <c r="D892" s="119">
        <v>41548</v>
      </c>
      <c r="E892" s="95">
        <v>30</v>
      </c>
      <c r="F892" s="203" t="s">
        <v>3051</v>
      </c>
      <c r="G892" s="197"/>
      <c r="H892" s="197"/>
      <c r="I892" s="18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</row>
    <row r="893" spans="1:25" x14ac:dyDescent="0.2">
      <c r="A893" s="831" t="s">
        <v>483</v>
      </c>
      <c r="B893" s="842" t="s">
        <v>484</v>
      </c>
      <c r="C893" s="827">
        <v>21</v>
      </c>
      <c r="D893" s="121">
        <v>43496</v>
      </c>
      <c r="E893" s="93">
        <v>24</v>
      </c>
      <c r="F893" s="148" t="s">
        <v>3042</v>
      </c>
      <c r="G893" s="189"/>
      <c r="H893" s="189"/>
      <c r="I893" s="820"/>
      <c r="X893" s="815"/>
      <c r="Y893" s="815"/>
    </row>
    <row r="894" spans="1:25" x14ac:dyDescent="0.2">
      <c r="A894" s="74" t="s">
        <v>199</v>
      </c>
      <c r="B894" s="19" t="s">
        <v>200</v>
      </c>
      <c r="C894" s="136">
        <v>25</v>
      </c>
      <c r="D894" s="121">
        <v>41750</v>
      </c>
      <c r="E894" s="93">
        <v>42</v>
      </c>
      <c r="F894" s="148" t="s">
        <v>3044</v>
      </c>
      <c r="G894" s="189"/>
      <c r="H894" s="189"/>
      <c r="I894" s="36"/>
    </row>
    <row r="895" spans="1:25" x14ac:dyDescent="0.2">
      <c r="A895" s="74" t="s">
        <v>212</v>
      </c>
      <c r="B895" s="19" t="s">
        <v>213</v>
      </c>
      <c r="C895" s="136">
        <v>7</v>
      </c>
      <c r="D895" s="121">
        <v>40832</v>
      </c>
      <c r="E895" s="93">
        <v>24</v>
      </c>
      <c r="F895" s="200" t="s">
        <v>3042</v>
      </c>
      <c r="G895" s="189"/>
      <c r="H895" s="189"/>
      <c r="I895" s="36"/>
    </row>
    <row r="896" spans="1:25" x14ac:dyDescent="0.2">
      <c r="A896" s="75" t="s">
        <v>558</v>
      </c>
      <c r="B896" s="19" t="s">
        <v>559</v>
      </c>
      <c r="C896" s="136">
        <v>26</v>
      </c>
      <c r="D896" s="121">
        <v>44074</v>
      </c>
      <c r="E896" s="93">
        <v>28</v>
      </c>
      <c r="F896" s="200" t="s">
        <v>3042</v>
      </c>
      <c r="G896" s="189"/>
      <c r="H896" s="189"/>
      <c r="I896" s="36"/>
    </row>
    <row r="897" spans="1:25" s="815" customFormat="1" x14ac:dyDescent="0.2">
      <c r="A897" s="825" t="s">
        <v>584</v>
      </c>
      <c r="B897" s="816" t="s">
        <v>585</v>
      </c>
      <c r="C897" s="827">
        <v>14</v>
      </c>
      <c r="D897" s="121">
        <v>44225</v>
      </c>
      <c r="E897" s="93">
        <v>31</v>
      </c>
      <c r="F897" s="200" t="s">
        <v>3043</v>
      </c>
      <c r="G897" s="189"/>
      <c r="H897" s="189"/>
      <c r="I897" s="820"/>
    </row>
    <row r="898" spans="1:25" s="815" customFormat="1" x14ac:dyDescent="0.2">
      <c r="A898" s="82" t="s">
        <v>227</v>
      </c>
      <c r="B898" s="50" t="s">
        <v>228</v>
      </c>
      <c r="C898" s="138">
        <v>17</v>
      </c>
      <c r="D898" s="201">
        <v>42194</v>
      </c>
      <c r="E898" s="97">
        <v>50</v>
      </c>
      <c r="F898" s="99" t="s">
        <v>3044</v>
      </c>
      <c r="G898" s="169"/>
      <c r="H898" s="169"/>
      <c r="I898" s="34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</row>
    <row r="899" spans="1:25" x14ac:dyDescent="0.2">
      <c r="A899" s="75" t="s">
        <v>232</v>
      </c>
      <c r="B899" s="19" t="s">
        <v>233</v>
      </c>
      <c r="C899" s="136">
        <v>25</v>
      </c>
      <c r="D899" s="121">
        <v>41780</v>
      </c>
      <c r="E899" s="93">
        <v>26</v>
      </c>
      <c r="F899" s="148" t="s">
        <v>3044</v>
      </c>
      <c r="G899" s="189"/>
      <c r="H899" s="189"/>
      <c r="I899" s="36"/>
      <c r="X899" s="815"/>
      <c r="Y899" s="815"/>
    </row>
    <row r="900" spans="1:25" x14ac:dyDescent="0.2">
      <c r="A900" s="75" t="s">
        <v>232</v>
      </c>
      <c r="B900" s="19" t="s">
        <v>233</v>
      </c>
      <c r="C900" s="136">
        <v>27</v>
      </c>
      <c r="D900" s="121">
        <v>42519</v>
      </c>
      <c r="E900" s="93">
        <v>28</v>
      </c>
      <c r="F900" s="148" t="s">
        <v>3044</v>
      </c>
      <c r="G900" s="189"/>
      <c r="H900" s="189"/>
      <c r="I900" s="36"/>
    </row>
    <row r="901" spans="1:25" x14ac:dyDescent="0.2">
      <c r="A901" s="75" t="s">
        <v>240</v>
      </c>
      <c r="B901" s="19" t="s">
        <v>241</v>
      </c>
      <c r="C901" s="136">
        <v>17</v>
      </c>
      <c r="D901" s="121">
        <v>40393</v>
      </c>
      <c r="E901" s="93">
        <v>19</v>
      </c>
      <c r="F901" s="148" t="s">
        <v>3052</v>
      </c>
      <c r="G901" s="189"/>
      <c r="H901" s="189"/>
      <c r="I901" s="36"/>
      <c r="W901" s="815"/>
    </row>
    <row r="902" spans="1:25" x14ac:dyDescent="0.2">
      <c r="A902" s="31" t="s">
        <v>246</v>
      </c>
      <c r="B902" s="19" t="s">
        <v>247</v>
      </c>
      <c r="C902" s="136">
        <v>35</v>
      </c>
      <c r="D902" s="121">
        <v>40308</v>
      </c>
      <c r="E902" s="93">
        <v>37</v>
      </c>
      <c r="F902" s="200" t="s">
        <v>3044</v>
      </c>
      <c r="G902" s="189"/>
      <c r="H902" s="189"/>
      <c r="I902" s="36"/>
      <c r="W902" s="815"/>
    </row>
    <row r="903" spans="1:25" x14ac:dyDescent="0.2">
      <c r="A903" s="75" t="s">
        <v>2320</v>
      </c>
      <c r="B903" s="19" t="s">
        <v>2321</v>
      </c>
      <c r="C903" s="136">
        <v>7</v>
      </c>
      <c r="D903" s="121">
        <v>40778</v>
      </c>
      <c r="E903" s="93">
        <v>8</v>
      </c>
      <c r="F903" s="148" t="s">
        <v>3050</v>
      </c>
      <c r="G903" s="189"/>
      <c r="H903" s="189"/>
      <c r="I903" s="36"/>
      <c r="V903" s="815"/>
    </row>
    <row r="904" spans="1:25" x14ac:dyDescent="0.2">
      <c r="A904" s="54" t="s">
        <v>1265</v>
      </c>
      <c r="B904" s="30" t="s">
        <v>1266</v>
      </c>
      <c r="C904" s="133">
        <v>7</v>
      </c>
      <c r="D904" s="119">
        <v>43160</v>
      </c>
      <c r="E904" s="95">
        <v>9</v>
      </c>
      <c r="F904" s="199" t="s">
        <v>3043</v>
      </c>
      <c r="G904" s="197"/>
      <c r="H904" s="197"/>
      <c r="I904" s="18"/>
      <c r="V904" s="815"/>
    </row>
    <row r="905" spans="1:25" x14ac:dyDescent="0.2">
      <c r="A905" s="75" t="s">
        <v>609</v>
      </c>
      <c r="B905" s="19" t="s">
        <v>610</v>
      </c>
      <c r="C905" s="136">
        <v>11</v>
      </c>
      <c r="D905" s="121">
        <v>42144</v>
      </c>
      <c r="E905" s="93">
        <v>14</v>
      </c>
      <c r="F905" s="148" t="s">
        <v>3043</v>
      </c>
      <c r="G905" s="189"/>
      <c r="H905" s="189"/>
      <c r="I905" s="36"/>
    </row>
    <row r="906" spans="1:25" x14ac:dyDescent="0.2">
      <c r="A906" s="75" t="s">
        <v>3053</v>
      </c>
      <c r="B906" s="19" t="s">
        <v>851</v>
      </c>
      <c r="C906" s="136">
        <v>7</v>
      </c>
      <c r="D906" s="121">
        <v>41794</v>
      </c>
      <c r="E906" s="93">
        <v>11</v>
      </c>
      <c r="F906" s="148" t="s">
        <v>3054</v>
      </c>
      <c r="G906" s="189"/>
      <c r="H906" s="189"/>
      <c r="I906" s="36"/>
    </row>
    <row r="907" spans="1:25" x14ac:dyDescent="0.2">
      <c r="A907" s="74" t="s">
        <v>615</v>
      </c>
      <c r="B907" s="19" t="s">
        <v>616</v>
      </c>
      <c r="C907" s="136">
        <v>17</v>
      </c>
      <c r="D907" s="121">
        <v>41074</v>
      </c>
      <c r="E907" s="93">
        <v>18</v>
      </c>
      <c r="F907" s="200" t="s">
        <v>3043</v>
      </c>
      <c r="G907" s="189"/>
      <c r="H907" s="189"/>
      <c r="I907" s="36"/>
      <c r="W907" s="815"/>
    </row>
    <row r="908" spans="1:25" x14ac:dyDescent="0.2">
      <c r="A908" s="96" t="s">
        <v>615</v>
      </c>
      <c r="B908" s="50" t="s">
        <v>616</v>
      </c>
      <c r="C908" s="138">
        <v>21</v>
      </c>
      <c r="D908" s="201">
        <v>41969</v>
      </c>
      <c r="E908" s="97">
        <v>7</v>
      </c>
      <c r="F908" s="99" t="s">
        <v>3055</v>
      </c>
      <c r="G908" s="169"/>
      <c r="H908" s="169"/>
      <c r="I908" s="34"/>
    </row>
    <row r="909" spans="1:25" x14ac:dyDescent="0.2">
      <c r="A909" s="31" t="s">
        <v>255</v>
      </c>
      <c r="B909" s="19" t="s">
        <v>256</v>
      </c>
      <c r="C909" s="136">
        <v>49</v>
      </c>
      <c r="D909" s="121">
        <v>41381</v>
      </c>
      <c r="E909" s="93">
        <v>38</v>
      </c>
      <c r="F909" s="200" t="s">
        <v>3045</v>
      </c>
      <c r="G909" s="189"/>
      <c r="H909" s="189"/>
      <c r="I909" s="36"/>
      <c r="V909" s="815"/>
    </row>
    <row r="910" spans="1:25" x14ac:dyDescent="0.2">
      <c r="A910" s="19" t="s">
        <v>634</v>
      </c>
      <c r="B910" s="19" t="s">
        <v>635</v>
      </c>
      <c r="C910" s="136">
        <v>13</v>
      </c>
      <c r="D910" s="121">
        <v>41142</v>
      </c>
      <c r="E910" s="93">
        <v>15</v>
      </c>
      <c r="F910" s="200" t="s">
        <v>3043</v>
      </c>
      <c r="G910" s="189"/>
      <c r="H910" s="189"/>
      <c r="I910" s="36"/>
    </row>
    <row r="911" spans="1:25" x14ac:dyDescent="0.2">
      <c r="A911" s="75" t="s">
        <v>257</v>
      </c>
      <c r="B911" s="19" t="s">
        <v>258</v>
      </c>
      <c r="C911" s="136">
        <v>24</v>
      </c>
      <c r="D911" s="121">
        <v>42416</v>
      </c>
      <c r="E911" s="93">
        <v>26</v>
      </c>
      <c r="F911" s="148" t="s">
        <v>3056</v>
      </c>
      <c r="G911" s="189"/>
      <c r="H911" s="189"/>
      <c r="I911" s="36"/>
    </row>
    <row r="912" spans="1:25" x14ac:dyDescent="0.2">
      <c r="A912" s="74" t="s">
        <v>2439</v>
      </c>
      <c r="B912" s="19" t="s">
        <v>2440</v>
      </c>
      <c r="C912" s="136">
        <v>10</v>
      </c>
      <c r="D912" s="121">
        <v>41409</v>
      </c>
      <c r="E912" s="93">
        <v>9</v>
      </c>
      <c r="F912" s="148" t="s">
        <v>3057</v>
      </c>
      <c r="G912" s="189"/>
      <c r="H912" s="189"/>
      <c r="I912" s="36"/>
    </row>
    <row r="913" spans="1:25" s="815" customFormat="1" x14ac:dyDescent="0.2">
      <c r="A913" s="19" t="s">
        <v>2465</v>
      </c>
      <c r="B913" s="19" t="s">
        <v>2466</v>
      </c>
      <c r="C913" s="136">
        <v>10</v>
      </c>
      <c r="D913" s="121">
        <v>41956</v>
      </c>
      <c r="E913" s="93">
        <v>13</v>
      </c>
      <c r="F913" s="148" t="s">
        <v>3050</v>
      </c>
      <c r="G913" s="189"/>
      <c r="H913" s="189"/>
      <c r="I913" s="36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</row>
    <row r="914" spans="1:25" x14ac:dyDescent="0.2">
      <c r="A914" s="59" t="s">
        <v>274</v>
      </c>
      <c r="B914" s="30" t="s">
        <v>275</v>
      </c>
      <c r="C914" s="133">
        <v>37</v>
      </c>
      <c r="D914" s="119">
        <v>41535</v>
      </c>
      <c r="E914" s="95">
        <v>38</v>
      </c>
      <c r="F914" s="203" t="s">
        <v>3058</v>
      </c>
      <c r="G914" s="197"/>
      <c r="H914" s="197"/>
      <c r="I914" s="18"/>
      <c r="U914" s="815"/>
      <c r="X914" s="815"/>
      <c r="Y914" s="815"/>
    </row>
    <row r="915" spans="1:25" x14ac:dyDescent="0.2">
      <c r="A915" s="75" t="s">
        <v>3059</v>
      </c>
      <c r="B915" s="19" t="s">
        <v>289</v>
      </c>
      <c r="C915" s="136">
        <v>37</v>
      </c>
      <c r="D915" s="121">
        <v>41628</v>
      </c>
      <c r="E915" s="93">
        <v>38</v>
      </c>
      <c r="F915" s="148" t="s">
        <v>3044</v>
      </c>
      <c r="G915" s="189"/>
      <c r="H915" s="189"/>
      <c r="I915" s="36"/>
      <c r="U915" s="815"/>
    </row>
    <row r="916" spans="1:25" x14ac:dyDescent="0.2">
      <c r="A916" s="75" t="s">
        <v>676</v>
      </c>
      <c r="B916" s="19" t="s">
        <v>677</v>
      </c>
      <c r="C916" s="136">
        <v>8</v>
      </c>
      <c r="D916" s="121">
        <v>41175</v>
      </c>
      <c r="E916" s="93">
        <v>10</v>
      </c>
      <c r="F916" s="200" t="s">
        <v>3056</v>
      </c>
      <c r="G916" s="189"/>
      <c r="H916" s="189"/>
      <c r="I916" s="36"/>
    </row>
    <row r="917" spans="1:25" x14ac:dyDescent="0.2">
      <c r="A917" s="75" t="s">
        <v>676</v>
      </c>
      <c r="B917" s="19" t="s">
        <v>677</v>
      </c>
      <c r="C917" s="136">
        <v>12</v>
      </c>
      <c r="D917" s="121">
        <v>42114</v>
      </c>
      <c r="E917" s="93">
        <v>12</v>
      </c>
      <c r="F917" s="148" t="s">
        <v>3056</v>
      </c>
      <c r="G917" s="189"/>
      <c r="H917" s="189"/>
      <c r="I917" s="36"/>
    </row>
    <row r="918" spans="1:25" s="815" customFormat="1" x14ac:dyDescent="0.2">
      <c r="A918" s="96" t="s">
        <v>698</v>
      </c>
      <c r="B918" s="50" t="s">
        <v>699</v>
      </c>
      <c r="C918" s="138">
        <v>11</v>
      </c>
      <c r="D918" s="201">
        <v>41599</v>
      </c>
      <c r="E918" s="97">
        <v>12</v>
      </c>
      <c r="F918" s="99" t="s">
        <v>3044</v>
      </c>
      <c r="G918" s="169"/>
      <c r="H918" s="169"/>
      <c r="I918" s="34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</row>
    <row r="919" spans="1:25" x14ac:dyDescent="0.2">
      <c r="A919" s="74" t="s">
        <v>310</v>
      </c>
      <c r="B919" s="19" t="s">
        <v>311</v>
      </c>
      <c r="C919" s="136">
        <v>58</v>
      </c>
      <c r="D919" s="121">
        <v>42116</v>
      </c>
      <c r="E919" s="93">
        <v>59</v>
      </c>
      <c r="F919" s="148" t="s">
        <v>3056</v>
      </c>
      <c r="G919" s="189"/>
      <c r="H919" s="189"/>
      <c r="I919" s="36"/>
      <c r="X919" s="815"/>
      <c r="Y919" s="815"/>
    </row>
    <row r="920" spans="1:25" x14ac:dyDescent="0.2">
      <c r="A920" s="75" t="s">
        <v>314</v>
      </c>
      <c r="B920" s="19" t="s">
        <v>315</v>
      </c>
      <c r="C920" s="136">
        <v>18</v>
      </c>
      <c r="D920" s="121">
        <v>40655</v>
      </c>
      <c r="E920" s="93">
        <v>19</v>
      </c>
      <c r="F920" s="200" t="s">
        <v>3042</v>
      </c>
      <c r="G920" s="189"/>
      <c r="H920" s="189"/>
      <c r="I920" s="36"/>
      <c r="T920" s="815"/>
      <c r="U920" s="815"/>
    </row>
    <row r="921" spans="1:25" x14ac:dyDescent="0.2">
      <c r="A921" s="75" t="s">
        <v>738</v>
      </c>
      <c r="B921" s="19" t="s">
        <v>739</v>
      </c>
      <c r="C921" s="136">
        <v>9</v>
      </c>
      <c r="D921" s="121">
        <v>41449</v>
      </c>
      <c r="E921" s="93">
        <v>20</v>
      </c>
      <c r="F921" s="200" t="s">
        <v>3044</v>
      </c>
      <c r="G921" s="189"/>
      <c r="H921" s="189"/>
      <c r="I921" s="36"/>
      <c r="T921" s="815"/>
    </row>
    <row r="922" spans="1:25" s="815" customFormat="1" x14ac:dyDescent="0.2">
      <c r="A922" s="74" t="s">
        <v>3060</v>
      </c>
      <c r="B922" s="19" t="s">
        <v>1634</v>
      </c>
      <c r="C922" s="136">
        <v>10</v>
      </c>
      <c r="D922" s="121">
        <v>40473</v>
      </c>
      <c r="E922" s="93">
        <v>14</v>
      </c>
      <c r="F922" s="148" t="s">
        <v>3050</v>
      </c>
      <c r="G922" s="189"/>
      <c r="H922" s="189"/>
      <c r="I922" s="36"/>
      <c r="J922"/>
      <c r="K922"/>
      <c r="L922"/>
      <c r="M922"/>
      <c r="N922"/>
      <c r="O922"/>
      <c r="P922"/>
      <c r="Q922"/>
      <c r="R922"/>
      <c r="T922"/>
      <c r="U922"/>
      <c r="V922"/>
      <c r="X922"/>
      <c r="Y922"/>
    </row>
    <row r="923" spans="1:25" x14ac:dyDescent="0.2">
      <c r="A923" s="19" t="s">
        <v>337</v>
      </c>
      <c r="B923" s="19" t="s">
        <v>338</v>
      </c>
      <c r="C923" s="136">
        <v>29</v>
      </c>
      <c r="D923" s="121">
        <v>41017</v>
      </c>
      <c r="E923" s="93">
        <v>30</v>
      </c>
      <c r="F923" s="200" t="s">
        <v>3044</v>
      </c>
      <c r="G923" s="189"/>
      <c r="H923" s="189"/>
      <c r="I923" s="36"/>
      <c r="S923" s="815"/>
      <c r="X923" s="815"/>
      <c r="Y923" s="815"/>
    </row>
    <row r="924" spans="1:25" x14ac:dyDescent="0.2">
      <c r="A924" s="59" t="s">
        <v>787</v>
      </c>
      <c r="B924" s="30" t="s">
        <v>788</v>
      </c>
      <c r="C924" s="133">
        <v>13</v>
      </c>
      <c r="D924" s="119">
        <v>42045</v>
      </c>
      <c r="E924" s="95">
        <v>14</v>
      </c>
      <c r="F924" s="203" t="s">
        <v>3061</v>
      </c>
      <c r="G924" s="197"/>
      <c r="H924" s="197"/>
      <c r="I924" s="18"/>
      <c r="V924" s="815"/>
    </row>
    <row r="925" spans="1:25" x14ac:dyDescent="0.2">
      <c r="A925" s="75" t="s">
        <v>3062</v>
      </c>
      <c r="B925" s="19" t="s">
        <v>349</v>
      </c>
      <c r="C925" s="136">
        <v>28</v>
      </c>
      <c r="D925" s="121">
        <v>42054</v>
      </c>
      <c r="E925" s="93">
        <v>29</v>
      </c>
      <c r="F925" s="148" t="s">
        <v>3044</v>
      </c>
      <c r="G925" s="189"/>
      <c r="H925" s="189"/>
      <c r="I925" s="36"/>
    </row>
    <row r="926" spans="1:25" x14ac:dyDescent="0.2">
      <c r="A926" s="75" t="s">
        <v>2861</v>
      </c>
      <c r="B926" s="19" t="s">
        <v>2862</v>
      </c>
      <c r="C926" s="136">
        <v>5</v>
      </c>
      <c r="D926" s="121">
        <v>40553</v>
      </c>
      <c r="E926" s="93">
        <v>8</v>
      </c>
      <c r="F926" s="148" t="s">
        <v>3063</v>
      </c>
      <c r="G926" s="189"/>
      <c r="H926" s="189"/>
      <c r="I926" s="36"/>
      <c r="J926" s="815"/>
      <c r="K926" s="815"/>
      <c r="L926" s="815"/>
      <c r="M926" s="815"/>
      <c r="N926" s="815"/>
      <c r="O926" s="815"/>
      <c r="P926" s="815"/>
      <c r="Q926" s="815"/>
      <c r="R926" s="815"/>
      <c r="T926" s="815"/>
    </row>
    <row r="927" spans="1:25" x14ac:dyDescent="0.2">
      <c r="A927" s="75" t="s">
        <v>809</v>
      </c>
      <c r="B927" s="19" t="s">
        <v>810</v>
      </c>
      <c r="C927" s="136">
        <v>9</v>
      </c>
      <c r="D927" s="121">
        <v>41614</v>
      </c>
      <c r="E927" s="93">
        <v>10</v>
      </c>
      <c r="F927" s="148" t="s">
        <v>3044</v>
      </c>
      <c r="G927" s="189"/>
      <c r="H927" s="189"/>
      <c r="I927" s="36"/>
      <c r="J927" s="815"/>
      <c r="K927" s="815"/>
      <c r="L927" s="815"/>
      <c r="M927" s="815"/>
      <c r="N927" s="815"/>
      <c r="O927" s="815"/>
      <c r="P927" s="815"/>
      <c r="Q927" s="815"/>
      <c r="R927" s="815"/>
      <c r="W927" s="815"/>
    </row>
    <row r="928" spans="1:25" x14ac:dyDescent="0.2">
      <c r="A928" s="96" t="s">
        <v>3064</v>
      </c>
      <c r="B928" s="50" t="s">
        <v>813</v>
      </c>
      <c r="C928" s="138">
        <v>9</v>
      </c>
      <c r="D928" s="201">
        <v>41075</v>
      </c>
      <c r="E928" s="97">
        <v>13</v>
      </c>
      <c r="F928" s="202" t="s">
        <v>3043</v>
      </c>
      <c r="G928" s="169"/>
      <c r="H928" s="169"/>
      <c r="I928" s="34"/>
      <c r="S928" s="815"/>
    </row>
    <row r="929" spans="1:25" x14ac:dyDescent="0.2">
      <c r="A929" s="75" t="s">
        <v>3064</v>
      </c>
      <c r="B929" s="19" t="s">
        <v>813</v>
      </c>
      <c r="C929" s="136">
        <v>15</v>
      </c>
      <c r="D929" s="121">
        <v>41782</v>
      </c>
      <c r="E929" s="93">
        <v>13</v>
      </c>
      <c r="F929" s="148" t="s">
        <v>3044</v>
      </c>
      <c r="G929" s="189"/>
      <c r="H929" s="189"/>
      <c r="I929" s="36"/>
      <c r="V929" s="815"/>
    </row>
    <row r="930" spans="1:25" x14ac:dyDescent="0.2">
      <c r="A930" s="74" t="s">
        <v>825</v>
      </c>
      <c r="B930" s="19" t="s">
        <v>826</v>
      </c>
      <c r="C930" s="136">
        <v>23</v>
      </c>
      <c r="D930" s="121">
        <v>40412</v>
      </c>
      <c r="E930" s="93">
        <v>6</v>
      </c>
      <c r="F930" s="200" t="s">
        <v>3065</v>
      </c>
      <c r="G930" s="189"/>
      <c r="H930" s="189"/>
      <c r="I930" s="36"/>
    </row>
    <row r="931" spans="1:25" x14ac:dyDescent="0.2">
      <c r="A931" s="74" t="s">
        <v>829</v>
      </c>
      <c r="B931" s="19" t="s">
        <v>830</v>
      </c>
      <c r="C931" s="136">
        <v>18</v>
      </c>
      <c r="D931" s="121">
        <v>41074</v>
      </c>
      <c r="E931" s="93">
        <v>19</v>
      </c>
      <c r="F931" s="200" t="s">
        <v>3043</v>
      </c>
      <c r="G931" s="189"/>
      <c r="H931" s="189"/>
      <c r="I931" s="36"/>
      <c r="W931" s="815"/>
    </row>
    <row r="932" spans="1:25" s="815" customFormat="1" x14ac:dyDescent="0.2">
      <c r="A932" s="75" t="s">
        <v>371</v>
      </c>
      <c r="B932" s="19" t="s">
        <v>372</v>
      </c>
      <c r="C932" s="136">
        <v>24</v>
      </c>
      <c r="D932" s="121">
        <v>41068</v>
      </c>
      <c r="E932" s="93">
        <v>26</v>
      </c>
      <c r="F932" s="200" t="s">
        <v>3043</v>
      </c>
      <c r="G932" s="189"/>
      <c r="H932" s="189"/>
      <c r="I932" s="36"/>
      <c r="S932"/>
      <c r="T932"/>
      <c r="U932"/>
      <c r="V932"/>
      <c r="W932"/>
      <c r="X932"/>
      <c r="Y932"/>
    </row>
    <row r="933" spans="1:25" s="815" customFormat="1" x14ac:dyDescent="0.2">
      <c r="A933" s="825" t="s">
        <v>369</v>
      </c>
      <c r="B933" s="816" t="s">
        <v>370</v>
      </c>
      <c r="C933" s="827">
        <v>49</v>
      </c>
      <c r="D933" s="121">
        <v>44225</v>
      </c>
      <c r="E933" s="93">
        <v>50</v>
      </c>
      <c r="F933" s="200" t="s">
        <v>3044</v>
      </c>
      <c r="G933" s="189"/>
      <c r="H933" s="189"/>
      <c r="I933" s="820"/>
    </row>
    <row r="934" spans="1:25" x14ac:dyDescent="0.2">
      <c r="A934" s="74" t="s">
        <v>2932</v>
      </c>
      <c r="B934" s="19" t="s">
        <v>2933</v>
      </c>
      <c r="C934" s="136">
        <v>30</v>
      </c>
      <c r="D934" s="121">
        <v>40869</v>
      </c>
      <c r="E934" s="93">
        <v>33</v>
      </c>
      <c r="F934" s="200" t="s">
        <v>3044</v>
      </c>
      <c r="G934" s="189"/>
      <c r="H934" s="189"/>
      <c r="I934" s="36"/>
      <c r="V934" s="815"/>
      <c r="X934" s="815"/>
      <c r="Y934" s="815"/>
    </row>
    <row r="935" spans="1:25" x14ac:dyDescent="0.2">
      <c r="A935" s="82" t="s">
        <v>3066</v>
      </c>
      <c r="B935" s="50" t="s">
        <v>381</v>
      </c>
      <c r="C935" s="138">
        <v>40</v>
      </c>
      <c r="D935" s="201">
        <v>41690</v>
      </c>
      <c r="E935" s="97">
        <v>41</v>
      </c>
      <c r="F935" s="99" t="s">
        <v>3044</v>
      </c>
      <c r="G935" s="169"/>
      <c r="H935" s="169"/>
      <c r="I935" s="34"/>
    </row>
    <row r="936" spans="1:25" x14ac:dyDescent="0.2">
      <c r="A936" s="148" t="s">
        <v>3067</v>
      </c>
      <c r="B936" s="10"/>
      <c r="C936" s="189"/>
      <c r="D936" s="204"/>
      <c r="E936" s="189"/>
      <c r="F936" s="148"/>
      <c r="G936" s="189"/>
      <c r="H936" s="189"/>
      <c r="I936" s="10"/>
      <c r="U936" s="815"/>
    </row>
    <row r="937" spans="1:25" s="815" customFormat="1" x14ac:dyDescent="0.2">
      <c r="A937" s="148"/>
      <c r="B937" s="10"/>
      <c r="C937" s="189"/>
      <c r="D937" s="193"/>
      <c r="E937" s="189"/>
      <c r="F937" s="200"/>
      <c r="G937" s="189"/>
      <c r="H937" s="189"/>
      <c r="I937" s="101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</row>
    <row r="938" spans="1:25" x14ac:dyDescent="0.2">
      <c r="A938" s="196" t="s">
        <v>3068</v>
      </c>
      <c r="B938" s="10"/>
      <c r="C938" s="189"/>
      <c r="D938" s="193"/>
      <c r="E938" s="189"/>
      <c r="F938" s="200"/>
      <c r="G938" s="189"/>
      <c r="H938" s="189"/>
      <c r="I938" s="101"/>
      <c r="X938" s="815"/>
      <c r="Y938" s="815"/>
    </row>
    <row r="939" spans="1:25" x14ac:dyDescent="0.2">
      <c r="A939" s="30" t="s">
        <v>64</v>
      </c>
      <c r="B939" s="21" t="s">
        <v>64</v>
      </c>
      <c r="C939" s="56"/>
      <c r="D939" s="37" t="s">
        <v>1837</v>
      </c>
      <c r="E939" s="21" t="s">
        <v>65</v>
      </c>
      <c r="F939" s="205" t="s">
        <v>65</v>
      </c>
      <c r="G939" s="197"/>
      <c r="H939" s="197"/>
      <c r="I939" s="30"/>
    </row>
    <row r="940" spans="1:25" s="815" customFormat="1" x14ac:dyDescent="0.2">
      <c r="A940" s="96" t="s">
        <v>21</v>
      </c>
      <c r="B940" s="46" t="s">
        <v>56</v>
      </c>
      <c r="C940" s="70" t="s">
        <v>3069</v>
      </c>
      <c r="D940" s="47" t="s">
        <v>3040</v>
      </c>
      <c r="E940" s="51" t="s">
        <v>56</v>
      </c>
      <c r="F940" s="206" t="s">
        <v>21</v>
      </c>
      <c r="G940" s="169"/>
      <c r="H940" s="169"/>
      <c r="I940" s="50" t="s">
        <v>70</v>
      </c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</row>
    <row r="941" spans="1:25" x14ac:dyDescent="0.2">
      <c r="A941" s="59" t="s">
        <v>3070</v>
      </c>
      <c r="B941" s="30" t="s">
        <v>3071</v>
      </c>
      <c r="C941" s="21" t="s">
        <v>3069</v>
      </c>
      <c r="D941" s="118">
        <v>42037</v>
      </c>
      <c r="E941" s="89" t="s">
        <v>2982</v>
      </c>
      <c r="F941" s="54" t="s">
        <v>2981</v>
      </c>
      <c r="G941" s="38"/>
      <c r="H941" s="38"/>
      <c r="I941" s="30" t="s">
        <v>3072</v>
      </c>
      <c r="U941" s="815"/>
      <c r="X941" s="815"/>
      <c r="Y941" s="815"/>
    </row>
    <row r="942" spans="1:25" x14ac:dyDescent="0.2">
      <c r="A942" s="75" t="s">
        <v>3073</v>
      </c>
      <c r="B942" s="19" t="s">
        <v>3074</v>
      </c>
      <c r="C942" s="44"/>
      <c r="D942" s="120">
        <v>42383</v>
      </c>
      <c r="E942" s="106" t="s">
        <v>503</v>
      </c>
      <c r="F942" s="74" t="s">
        <v>502</v>
      </c>
      <c r="G942" s="35"/>
      <c r="H942" s="35"/>
      <c r="I942" s="19" t="s">
        <v>3075</v>
      </c>
      <c r="T942" s="815"/>
      <c r="W942" s="815"/>
    </row>
    <row r="943" spans="1:25" x14ac:dyDescent="0.2">
      <c r="A943" s="826" t="s">
        <v>821</v>
      </c>
      <c r="B943" s="816" t="s">
        <v>822</v>
      </c>
      <c r="C943" s="821"/>
      <c r="D943" s="120">
        <v>43685</v>
      </c>
      <c r="E943" s="106" t="s">
        <v>4390</v>
      </c>
      <c r="F943" s="825" t="s">
        <v>4393</v>
      </c>
      <c r="G943" s="819"/>
      <c r="H943" s="819"/>
      <c r="I943" s="816"/>
    </row>
    <row r="944" spans="1:25" x14ac:dyDescent="0.2">
      <c r="A944" s="826" t="s">
        <v>1053</v>
      </c>
      <c r="B944" s="816" t="s">
        <v>1054</v>
      </c>
      <c r="C944" s="821"/>
      <c r="D944" s="120">
        <v>43678</v>
      </c>
      <c r="E944" s="106" t="s">
        <v>4389</v>
      </c>
      <c r="F944" s="825" t="s">
        <v>4388</v>
      </c>
      <c r="G944" s="819"/>
      <c r="H944" s="819"/>
      <c r="I944" s="816" t="s">
        <v>3072</v>
      </c>
      <c r="S944" s="815"/>
      <c r="V944" s="815"/>
    </row>
    <row r="945" spans="1:25" s="815" customFormat="1" x14ac:dyDescent="0.2">
      <c r="A945" s="826" t="s">
        <v>926</v>
      </c>
      <c r="B945" s="816" t="s">
        <v>927</v>
      </c>
      <c r="C945" s="821"/>
      <c r="D945" s="120">
        <v>44225</v>
      </c>
      <c r="E945" s="106" t="s">
        <v>4643</v>
      </c>
      <c r="F945" s="825" t="s">
        <v>4642</v>
      </c>
      <c r="G945" s="819"/>
      <c r="H945" s="819"/>
      <c r="I945" s="816" t="s">
        <v>4644</v>
      </c>
    </row>
    <row r="946" spans="1:25" x14ac:dyDescent="0.2">
      <c r="A946" s="75" t="s">
        <v>1865</v>
      </c>
      <c r="B946" s="19" t="s">
        <v>3076</v>
      </c>
      <c r="C946" s="44" t="s">
        <v>3069</v>
      </c>
      <c r="D946" s="120">
        <v>40893</v>
      </c>
      <c r="E946" s="106" t="s">
        <v>1866</v>
      </c>
      <c r="F946" s="74" t="s">
        <v>1865</v>
      </c>
      <c r="G946" s="35"/>
      <c r="H946" s="35"/>
      <c r="I946" s="19" t="s">
        <v>3044</v>
      </c>
      <c r="U946" s="815"/>
    </row>
    <row r="947" spans="1:25" x14ac:dyDescent="0.2">
      <c r="A947" s="106" t="s">
        <v>3077</v>
      </c>
      <c r="B947" s="19" t="s">
        <v>1940</v>
      </c>
      <c r="C947" s="44"/>
      <c r="D947" s="120">
        <v>42612</v>
      </c>
      <c r="E947" s="19" t="s">
        <v>1940</v>
      </c>
      <c r="F947" s="106" t="s">
        <v>1939</v>
      </c>
      <c r="G947" s="35"/>
      <c r="H947" s="35"/>
      <c r="I947" s="19" t="s">
        <v>3044</v>
      </c>
      <c r="W947" s="815"/>
    </row>
    <row r="948" spans="1:25" x14ac:dyDescent="0.2">
      <c r="A948" s="207" t="s">
        <v>3078</v>
      </c>
      <c r="B948" s="50" t="s">
        <v>946</v>
      </c>
      <c r="C948" s="46"/>
      <c r="D948" s="208">
        <v>42671</v>
      </c>
      <c r="E948" s="50" t="s">
        <v>946</v>
      </c>
      <c r="F948" s="207" t="s">
        <v>945</v>
      </c>
      <c r="G948" s="43"/>
      <c r="H948" s="43"/>
      <c r="I948" s="50" t="s">
        <v>3044</v>
      </c>
      <c r="T948" s="815"/>
    </row>
    <row r="949" spans="1:25" x14ac:dyDescent="0.2">
      <c r="A949" s="75" t="s">
        <v>3079</v>
      </c>
      <c r="B949" s="19" t="s">
        <v>1007</v>
      </c>
      <c r="C949" s="44"/>
      <c r="D949" s="120">
        <v>42398</v>
      </c>
      <c r="E949" s="106" t="s">
        <v>1007</v>
      </c>
      <c r="F949" s="75" t="s">
        <v>1006</v>
      </c>
      <c r="G949" s="35"/>
      <c r="H949" s="35"/>
      <c r="I949" s="75" t="s">
        <v>3080</v>
      </c>
      <c r="J949" s="815"/>
      <c r="K949" s="815"/>
      <c r="L949" s="815"/>
      <c r="M949" s="815"/>
      <c r="N949" s="815"/>
      <c r="O949" s="815"/>
      <c r="P949" s="815"/>
      <c r="Q949" s="815"/>
      <c r="R949" s="815"/>
      <c r="V949" s="815"/>
    </row>
    <row r="950" spans="1:25" x14ac:dyDescent="0.2">
      <c r="A950" s="826" t="s">
        <v>4419</v>
      </c>
      <c r="B950" s="816" t="s">
        <v>988</v>
      </c>
      <c r="C950" s="821"/>
      <c r="D950" s="120">
        <v>43808</v>
      </c>
      <c r="E950" s="106" t="s">
        <v>4417</v>
      </c>
      <c r="F950" s="826" t="s">
        <v>4416</v>
      </c>
      <c r="G950" s="819"/>
      <c r="H950" s="819"/>
      <c r="I950" s="826" t="s">
        <v>3072</v>
      </c>
      <c r="S950" s="815"/>
      <c r="W950" s="815"/>
    </row>
    <row r="951" spans="1:25" x14ac:dyDescent="0.2">
      <c r="A951" s="75" t="s">
        <v>456</v>
      </c>
      <c r="B951" s="19" t="s">
        <v>3081</v>
      </c>
      <c r="C951" s="44"/>
      <c r="D951" s="120">
        <v>42175</v>
      </c>
      <c r="E951" s="106" t="s">
        <v>457</v>
      </c>
      <c r="F951" s="75" t="s">
        <v>456</v>
      </c>
      <c r="G951" s="35"/>
      <c r="H951" s="35"/>
      <c r="I951" s="19" t="s">
        <v>3044</v>
      </c>
    </row>
    <row r="952" spans="1:25" x14ac:dyDescent="0.2">
      <c r="A952" s="74" t="s">
        <v>1995</v>
      </c>
      <c r="B952" s="19" t="s">
        <v>1996</v>
      </c>
      <c r="C952" s="44" t="s">
        <v>3069</v>
      </c>
      <c r="D952" s="120">
        <v>40982</v>
      </c>
      <c r="E952" s="106" t="s">
        <v>3046</v>
      </c>
      <c r="F952" s="74" t="s">
        <v>1995</v>
      </c>
      <c r="G952" s="35"/>
      <c r="H952" s="35"/>
      <c r="I952" s="19" t="s">
        <v>3082</v>
      </c>
      <c r="T952" s="815"/>
      <c r="V952" s="815"/>
    </row>
    <row r="953" spans="1:25" x14ac:dyDescent="0.2">
      <c r="A953" s="74" t="s">
        <v>1026</v>
      </c>
      <c r="B953" s="19" t="s">
        <v>3083</v>
      </c>
      <c r="C953" s="44"/>
      <c r="D953" s="120">
        <v>42709</v>
      </c>
      <c r="E953" s="19" t="s">
        <v>1027</v>
      </c>
      <c r="F953" s="74" t="s">
        <v>1026</v>
      </c>
      <c r="G953" s="35"/>
      <c r="H953" s="35"/>
      <c r="I953" s="19" t="s">
        <v>3044</v>
      </c>
    </row>
    <row r="954" spans="1:25" x14ac:dyDescent="0.2">
      <c r="A954" s="74" t="s">
        <v>3084</v>
      </c>
      <c r="B954" s="19" t="s">
        <v>2051</v>
      </c>
      <c r="C954" s="44" t="s">
        <v>3069</v>
      </c>
      <c r="D954" s="120">
        <v>39995</v>
      </c>
      <c r="E954" s="106" t="s">
        <v>2051</v>
      </c>
      <c r="F954" s="209" t="s">
        <v>2050</v>
      </c>
      <c r="G954" s="35"/>
      <c r="H954" s="35"/>
      <c r="I954" s="19" t="s">
        <v>3085</v>
      </c>
      <c r="J954" s="815"/>
      <c r="K954" s="815"/>
      <c r="L954" s="815"/>
      <c r="M954" s="815"/>
      <c r="N954" s="815"/>
      <c r="O954" s="815"/>
      <c r="P954" s="815"/>
      <c r="Q954" s="815"/>
      <c r="R954" s="815"/>
      <c r="S954" s="815"/>
    </row>
    <row r="955" spans="1:25" x14ac:dyDescent="0.2">
      <c r="A955" s="205" t="s">
        <v>3086</v>
      </c>
      <c r="B955" s="30" t="s">
        <v>2093</v>
      </c>
      <c r="C955" s="21" t="s">
        <v>3069</v>
      </c>
      <c r="D955" s="118">
        <v>42522</v>
      </c>
      <c r="E955" s="89" t="s">
        <v>2093</v>
      </c>
      <c r="F955" s="54" t="s">
        <v>2092</v>
      </c>
      <c r="G955" s="38"/>
      <c r="H955" s="38"/>
      <c r="I955" s="30" t="s">
        <v>3087</v>
      </c>
    </row>
    <row r="956" spans="1:25" x14ac:dyDescent="0.2">
      <c r="A956" s="74" t="s">
        <v>3088</v>
      </c>
      <c r="B956" s="19" t="s">
        <v>2098</v>
      </c>
      <c r="C956" s="44" t="s">
        <v>3069</v>
      </c>
      <c r="D956" s="120">
        <v>42132</v>
      </c>
      <c r="E956" s="106" t="s">
        <v>2098</v>
      </c>
      <c r="F956" s="74" t="s">
        <v>2097</v>
      </c>
      <c r="G956" s="35"/>
      <c r="H956" s="35"/>
      <c r="I956" s="19" t="s">
        <v>3044</v>
      </c>
      <c r="U956" s="815"/>
    </row>
    <row r="957" spans="1:25" x14ac:dyDescent="0.2">
      <c r="A957" s="31" t="s">
        <v>1099</v>
      </c>
      <c r="B957" s="19" t="s">
        <v>3089</v>
      </c>
      <c r="C957" s="44"/>
      <c r="D957" s="120">
        <v>42941</v>
      </c>
      <c r="E957" s="106" t="s">
        <v>1100</v>
      </c>
      <c r="F957" s="31" t="s">
        <v>1099</v>
      </c>
      <c r="G957" s="35"/>
      <c r="H957" s="35"/>
      <c r="I957" s="19" t="s">
        <v>3044</v>
      </c>
    </row>
    <row r="958" spans="1:25" s="815" customFormat="1" x14ac:dyDescent="0.2">
      <c r="A958" s="74" t="s">
        <v>3090</v>
      </c>
      <c r="B958" s="19" t="s">
        <v>533</v>
      </c>
      <c r="C958" s="44"/>
      <c r="D958" s="120">
        <v>41891</v>
      </c>
      <c r="E958" s="106" t="s">
        <v>533</v>
      </c>
      <c r="F958" s="74" t="s">
        <v>532</v>
      </c>
      <c r="G958" s="35"/>
      <c r="H958" s="35"/>
      <c r="I958" s="19" t="s">
        <v>3044</v>
      </c>
      <c r="S958"/>
      <c r="T958"/>
      <c r="U958"/>
      <c r="V958"/>
      <c r="W958"/>
      <c r="X958"/>
      <c r="Y958"/>
    </row>
    <row r="959" spans="1:25" x14ac:dyDescent="0.2">
      <c r="A959" s="96" t="s">
        <v>3091</v>
      </c>
      <c r="B959" s="50" t="s">
        <v>2171</v>
      </c>
      <c r="C959" s="46" t="s">
        <v>3069</v>
      </c>
      <c r="D959" s="208">
        <v>41950</v>
      </c>
      <c r="E959" s="207" t="s">
        <v>2171</v>
      </c>
      <c r="F959" s="82" t="s">
        <v>2170</v>
      </c>
      <c r="G959" s="43"/>
      <c r="H959" s="43"/>
      <c r="I959" s="50" t="s">
        <v>3044</v>
      </c>
      <c r="X959" s="815"/>
      <c r="Y959" s="815"/>
    </row>
    <row r="960" spans="1:25" s="815" customFormat="1" x14ac:dyDescent="0.2">
      <c r="A960" s="75" t="s">
        <v>3092</v>
      </c>
      <c r="B960" s="19" t="s">
        <v>538</v>
      </c>
      <c r="C960" s="44"/>
      <c r="D960" s="120">
        <v>42865</v>
      </c>
      <c r="E960" s="19" t="s">
        <v>538</v>
      </c>
      <c r="F960" s="106" t="s">
        <v>537</v>
      </c>
      <c r="G960" s="35"/>
      <c r="H960" s="35"/>
      <c r="I960" s="19" t="s">
        <v>3044</v>
      </c>
      <c r="J960"/>
      <c r="K960"/>
      <c r="L960"/>
      <c r="M960"/>
      <c r="N960"/>
      <c r="O960"/>
      <c r="P960"/>
      <c r="Q960"/>
      <c r="R960"/>
      <c r="S960"/>
      <c r="T960"/>
      <c r="V960"/>
      <c r="W960"/>
      <c r="X960"/>
      <c r="Y960"/>
    </row>
    <row r="961" spans="1:25" x14ac:dyDescent="0.2">
      <c r="A961" s="75" t="s">
        <v>3093</v>
      </c>
      <c r="B961" s="19" t="s">
        <v>3094</v>
      </c>
      <c r="C961" s="44" t="s">
        <v>3069</v>
      </c>
      <c r="D961" s="120">
        <v>42312</v>
      </c>
      <c r="E961" s="106" t="s">
        <v>1925</v>
      </c>
      <c r="F961" s="74" t="s">
        <v>1924</v>
      </c>
      <c r="G961" s="35"/>
      <c r="H961" s="35"/>
      <c r="I961" s="19" t="s">
        <v>3044</v>
      </c>
      <c r="X961" s="815"/>
      <c r="Y961" s="815"/>
    </row>
    <row r="962" spans="1:25" s="815" customFormat="1" x14ac:dyDescent="0.2">
      <c r="A962" s="826" t="s">
        <v>1188</v>
      </c>
      <c r="B962" s="816" t="s">
        <v>1189</v>
      </c>
      <c r="C962" s="821"/>
      <c r="D962" s="120">
        <v>44001</v>
      </c>
      <c r="E962" s="106" t="s">
        <v>4530</v>
      </c>
      <c r="F962" s="825" t="s">
        <v>4531</v>
      </c>
      <c r="G962" s="819"/>
      <c r="H962" s="819"/>
      <c r="I962" s="816" t="s">
        <v>3044</v>
      </c>
    </row>
    <row r="963" spans="1:25" s="815" customFormat="1" x14ac:dyDescent="0.2">
      <c r="A963" s="75" t="s">
        <v>3095</v>
      </c>
      <c r="B963" s="19" t="s">
        <v>3096</v>
      </c>
      <c r="C963" s="44"/>
      <c r="D963" s="120">
        <v>40352</v>
      </c>
      <c r="E963" s="106" t="s">
        <v>697</v>
      </c>
      <c r="F963" s="209" t="s">
        <v>696</v>
      </c>
      <c r="G963" s="35"/>
      <c r="H963" s="35"/>
      <c r="I963" s="19" t="s">
        <v>3044</v>
      </c>
      <c r="J963"/>
      <c r="K963"/>
      <c r="L963"/>
      <c r="M963"/>
      <c r="N963"/>
      <c r="O963"/>
      <c r="P963"/>
      <c r="Q963"/>
      <c r="R963"/>
      <c r="S963"/>
      <c r="U963"/>
      <c r="V963"/>
      <c r="W963"/>
      <c r="X963"/>
      <c r="Y963"/>
    </row>
    <row r="964" spans="1:25" s="815" customFormat="1" x14ac:dyDescent="0.2">
      <c r="A964" s="75" t="s">
        <v>2283</v>
      </c>
      <c r="B964" s="19" t="s">
        <v>3097</v>
      </c>
      <c r="C964" s="44" t="s">
        <v>3069</v>
      </c>
      <c r="D964" s="120">
        <v>41267</v>
      </c>
      <c r="E964" s="106" t="s">
        <v>2284</v>
      </c>
      <c r="F964" s="74" t="s">
        <v>2283</v>
      </c>
      <c r="G964" s="35"/>
      <c r="H964" s="35"/>
      <c r="I964" s="19" t="s">
        <v>3044</v>
      </c>
      <c r="J964"/>
      <c r="K964"/>
      <c r="L964"/>
      <c r="M964"/>
      <c r="N964"/>
      <c r="O964"/>
      <c r="P964"/>
      <c r="Q964"/>
      <c r="R964"/>
      <c r="S964"/>
      <c r="T964"/>
      <c r="V964"/>
      <c r="W964"/>
    </row>
    <row r="965" spans="1:25" x14ac:dyDescent="0.2">
      <c r="A965" s="106" t="s">
        <v>1226</v>
      </c>
      <c r="B965" s="19" t="s">
        <v>2296</v>
      </c>
      <c r="C965" s="44"/>
      <c r="D965" s="120">
        <v>42552</v>
      </c>
      <c r="E965" s="106" t="s">
        <v>1227</v>
      </c>
      <c r="F965" s="209" t="s">
        <v>1226</v>
      </c>
      <c r="G965" s="35"/>
      <c r="H965" s="35"/>
      <c r="I965" s="19" t="s">
        <v>3044</v>
      </c>
      <c r="S965" s="815"/>
      <c r="X965" s="815"/>
      <c r="Y965" s="815"/>
    </row>
    <row r="966" spans="1:25" x14ac:dyDescent="0.2">
      <c r="A966" s="106" t="s">
        <v>4224</v>
      </c>
      <c r="B966" s="816" t="s">
        <v>4183</v>
      </c>
      <c r="C966" s="821"/>
      <c r="D966" s="120">
        <v>43256</v>
      </c>
      <c r="E966" s="106" t="s">
        <v>4197</v>
      </c>
      <c r="F966" s="209" t="s">
        <v>4198</v>
      </c>
      <c r="G966" s="819"/>
      <c r="H966" s="819"/>
      <c r="I966" s="816" t="s">
        <v>4225</v>
      </c>
    </row>
    <row r="967" spans="1:25" x14ac:dyDescent="0.2">
      <c r="A967" s="59" t="s">
        <v>2315</v>
      </c>
      <c r="B967" s="30" t="s">
        <v>3098</v>
      </c>
      <c r="C967" s="21" t="s">
        <v>3069</v>
      </c>
      <c r="D967" s="118">
        <v>40982</v>
      </c>
      <c r="E967" s="89" t="s">
        <v>2316</v>
      </c>
      <c r="F967" s="54" t="s">
        <v>2315</v>
      </c>
      <c r="G967" s="38"/>
      <c r="H967" s="38"/>
      <c r="I967" s="30" t="s">
        <v>3082</v>
      </c>
      <c r="T967" s="815"/>
    </row>
    <row r="968" spans="1:25" x14ac:dyDescent="0.2">
      <c r="A968" s="75" t="s">
        <v>3053</v>
      </c>
      <c r="B968" s="19" t="s">
        <v>851</v>
      </c>
      <c r="C968" s="44"/>
      <c r="D968" s="120">
        <v>42291</v>
      </c>
      <c r="E968" s="106" t="s">
        <v>851</v>
      </c>
      <c r="F968" s="74" t="s">
        <v>850</v>
      </c>
      <c r="G968" s="35"/>
      <c r="H968" s="35"/>
      <c r="I968" s="19" t="s">
        <v>3044</v>
      </c>
      <c r="W968" s="815"/>
    </row>
    <row r="969" spans="1:25" x14ac:dyDescent="0.2">
      <c r="A969" s="75" t="s">
        <v>1269</v>
      </c>
      <c r="B969" s="19" t="s">
        <v>1270</v>
      </c>
      <c r="C969" s="44"/>
      <c r="D969" s="120">
        <v>43102</v>
      </c>
      <c r="E969" s="106" t="s">
        <v>3952</v>
      </c>
      <c r="F969" s="74" t="s">
        <v>3953</v>
      </c>
      <c r="G969" s="35"/>
      <c r="H969" s="35"/>
      <c r="I969" s="19" t="s">
        <v>3044</v>
      </c>
      <c r="J969" s="815"/>
      <c r="K969" s="815"/>
      <c r="L969" s="815"/>
      <c r="M969" s="815"/>
      <c r="N969" s="815"/>
      <c r="O969" s="815"/>
      <c r="P969" s="815"/>
      <c r="Q969" s="815"/>
      <c r="R969" s="815"/>
      <c r="S969" s="815"/>
    </row>
    <row r="970" spans="1:25" x14ac:dyDescent="0.2">
      <c r="A970" s="75" t="s">
        <v>3099</v>
      </c>
      <c r="B970" s="19" t="s">
        <v>1300</v>
      </c>
      <c r="C970" s="44"/>
      <c r="D970" s="120">
        <v>42310</v>
      </c>
      <c r="E970" s="106" t="s">
        <v>1300</v>
      </c>
      <c r="F970" s="74" t="s">
        <v>1299</v>
      </c>
      <c r="G970" s="35"/>
      <c r="H970" s="35"/>
      <c r="I970" s="19" t="s">
        <v>3044</v>
      </c>
      <c r="T970" s="815"/>
      <c r="V970" s="815"/>
      <c r="W970" s="815"/>
    </row>
    <row r="971" spans="1:25" x14ac:dyDescent="0.2">
      <c r="A971" s="826" t="s">
        <v>1297</v>
      </c>
      <c r="B971" s="816" t="s">
        <v>1298</v>
      </c>
      <c r="C971" s="821"/>
      <c r="D971" s="120">
        <v>43728</v>
      </c>
      <c r="E971" s="106" t="s">
        <v>4408</v>
      </c>
      <c r="F971" s="825" t="s">
        <v>4409</v>
      </c>
      <c r="G971" s="819"/>
      <c r="H971" s="819"/>
      <c r="I971" s="816" t="s">
        <v>3044</v>
      </c>
    </row>
    <row r="972" spans="1:25" x14ac:dyDescent="0.2">
      <c r="A972" s="96" t="s">
        <v>3100</v>
      </c>
      <c r="B972" s="50" t="s">
        <v>3101</v>
      </c>
      <c r="C972" s="46" t="s">
        <v>3069</v>
      </c>
      <c r="D972" s="208">
        <v>41767</v>
      </c>
      <c r="E972" s="207" t="s">
        <v>2235</v>
      </c>
      <c r="F972" s="82" t="s">
        <v>2234</v>
      </c>
      <c r="G972" s="43"/>
      <c r="H972" s="43"/>
      <c r="I972" s="50" t="s">
        <v>3044</v>
      </c>
      <c r="S972" s="815"/>
      <c r="V972" s="815"/>
      <c r="W972" s="815"/>
    </row>
    <row r="973" spans="1:25" x14ac:dyDescent="0.2">
      <c r="A973" s="75" t="s">
        <v>622</v>
      </c>
      <c r="B973" s="19" t="s">
        <v>3102</v>
      </c>
      <c r="C973" s="44"/>
      <c r="D973" s="120">
        <v>40980</v>
      </c>
      <c r="E973" s="106" t="s">
        <v>3103</v>
      </c>
      <c r="F973" s="74" t="s">
        <v>622</v>
      </c>
      <c r="G973" s="35"/>
      <c r="H973" s="35"/>
      <c r="I973" s="19" t="s">
        <v>3104</v>
      </c>
      <c r="J973" s="815"/>
      <c r="K973" s="815"/>
      <c r="L973" s="815"/>
      <c r="M973" s="815"/>
      <c r="N973" s="815"/>
      <c r="O973" s="815"/>
      <c r="P973" s="815"/>
      <c r="Q973" s="815"/>
      <c r="R973" s="815"/>
      <c r="W973" s="815"/>
    </row>
    <row r="974" spans="1:25" x14ac:dyDescent="0.2">
      <c r="A974" s="75" t="s">
        <v>622</v>
      </c>
      <c r="B974" s="19" t="s">
        <v>3105</v>
      </c>
      <c r="C974" s="44"/>
      <c r="D974" s="120">
        <v>42368</v>
      </c>
      <c r="E974" s="106" t="s">
        <v>623</v>
      </c>
      <c r="F974" s="75" t="s">
        <v>622</v>
      </c>
      <c r="G974" s="35"/>
      <c r="H974" s="35"/>
      <c r="I974" s="19" t="s">
        <v>3106</v>
      </c>
      <c r="V974" s="815"/>
    </row>
    <row r="975" spans="1:25" x14ac:dyDescent="0.2">
      <c r="A975" s="826" t="s">
        <v>4513</v>
      </c>
      <c r="B975" s="816" t="s">
        <v>1317</v>
      </c>
      <c r="C975" s="821"/>
      <c r="D975" s="120">
        <v>43921</v>
      </c>
      <c r="E975" s="106" t="s">
        <v>4512</v>
      </c>
      <c r="F975" s="825" t="s">
        <v>4511</v>
      </c>
      <c r="G975" s="819"/>
      <c r="H975" s="819"/>
      <c r="I975" s="822" t="s">
        <v>3044</v>
      </c>
      <c r="V975" s="815"/>
    </row>
    <row r="976" spans="1:25" x14ac:dyDescent="0.2">
      <c r="A976" s="106" t="s">
        <v>3107</v>
      </c>
      <c r="B976" s="19" t="s">
        <v>1347</v>
      </c>
      <c r="C976" s="44"/>
      <c r="D976" s="120">
        <v>42613</v>
      </c>
      <c r="E976" s="19" t="s">
        <v>1347</v>
      </c>
      <c r="F976" s="209" t="s">
        <v>1346</v>
      </c>
      <c r="G976" s="35"/>
      <c r="H976" s="35"/>
      <c r="I976" s="19" t="s">
        <v>3044</v>
      </c>
      <c r="J976" s="815"/>
      <c r="K976" s="815"/>
      <c r="L976" s="815"/>
      <c r="M976" s="815"/>
      <c r="N976" s="815"/>
      <c r="O976" s="815"/>
      <c r="P976" s="815"/>
      <c r="Q976" s="815"/>
      <c r="R976" s="815"/>
    </row>
    <row r="977" spans="1:25" x14ac:dyDescent="0.2">
      <c r="A977" s="75" t="s">
        <v>3108</v>
      </c>
      <c r="B977" s="19" t="s">
        <v>649</v>
      </c>
      <c r="C977" s="44"/>
      <c r="D977" s="120">
        <v>42768</v>
      </c>
      <c r="E977" s="19" t="s">
        <v>649</v>
      </c>
      <c r="F977" s="74" t="s">
        <v>648</v>
      </c>
      <c r="G977" s="35"/>
      <c r="H977" s="35"/>
      <c r="I977" s="19" t="s">
        <v>3044</v>
      </c>
    </row>
    <row r="978" spans="1:25" x14ac:dyDescent="0.2">
      <c r="A978" s="106" t="s">
        <v>3109</v>
      </c>
      <c r="B978" s="19" t="s">
        <v>3110</v>
      </c>
      <c r="C978" s="44"/>
      <c r="D978" s="120">
        <v>42492</v>
      </c>
      <c r="E978" s="106" t="s">
        <v>798</v>
      </c>
      <c r="F978" s="74" t="s">
        <v>797</v>
      </c>
      <c r="G978" s="35"/>
      <c r="H978" s="35"/>
      <c r="I978" s="19" t="s">
        <v>3044</v>
      </c>
    </row>
    <row r="979" spans="1:25" s="815" customFormat="1" x14ac:dyDescent="0.2">
      <c r="A979" s="59" t="s">
        <v>3111</v>
      </c>
      <c r="B979" s="30" t="s">
        <v>3112</v>
      </c>
      <c r="C979" s="21"/>
      <c r="D979" s="118">
        <v>41408</v>
      </c>
      <c r="E979" s="89" t="s">
        <v>3113</v>
      </c>
      <c r="F979" s="205" t="s">
        <v>3114</v>
      </c>
      <c r="G979" s="38"/>
      <c r="H979" s="38"/>
      <c r="I979" s="30" t="s">
        <v>3044</v>
      </c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</row>
    <row r="980" spans="1:25" x14ac:dyDescent="0.2">
      <c r="A980" s="106" t="s">
        <v>3114</v>
      </c>
      <c r="B980" s="19" t="s">
        <v>3113</v>
      </c>
      <c r="C980" s="44"/>
      <c r="D980" s="120">
        <v>42492</v>
      </c>
      <c r="E980" s="106" t="s">
        <v>329</v>
      </c>
      <c r="F980" s="74" t="s">
        <v>328</v>
      </c>
      <c r="G980" s="35"/>
      <c r="H980" s="35"/>
      <c r="I980" s="19" t="s">
        <v>3044</v>
      </c>
      <c r="X980" s="815"/>
      <c r="Y980" s="815"/>
    </row>
    <row r="981" spans="1:25" x14ac:dyDescent="0.2">
      <c r="A981" s="75" t="s">
        <v>2489</v>
      </c>
      <c r="B981" s="19" t="s">
        <v>3115</v>
      </c>
      <c r="C981" s="44" t="s">
        <v>3069</v>
      </c>
      <c r="D981" s="120">
        <v>42513</v>
      </c>
      <c r="E981" s="106" t="s">
        <v>2490</v>
      </c>
      <c r="F981" s="74" t="s">
        <v>2489</v>
      </c>
      <c r="G981" s="35"/>
      <c r="H981" s="35"/>
      <c r="I981" s="19" t="s">
        <v>3044</v>
      </c>
      <c r="U981" s="815"/>
    </row>
    <row r="982" spans="1:25" x14ac:dyDescent="0.2">
      <c r="A982" s="75" t="s">
        <v>3116</v>
      </c>
      <c r="B982" s="19" t="s">
        <v>282</v>
      </c>
      <c r="C982" s="44"/>
      <c r="D982" s="120">
        <v>42032</v>
      </c>
      <c r="E982" s="106" t="s">
        <v>282</v>
      </c>
      <c r="F982" s="75" t="s">
        <v>281</v>
      </c>
      <c r="G982" s="35"/>
      <c r="H982" s="35"/>
      <c r="I982" s="19" t="s">
        <v>3117</v>
      </c>
    </row>
    <row r="983" spans="1:25" x14ac:dyDescent="0.2">
      <c r="A983" s="96" t="s">
        <v>3118</v>
      </c>
      <c r="B983" s="50" t="s">
        <v>293</v>
      </c>
      <c r="C983" s="46"/>
      <c r="D983" s="208">
        <v>41736</v>
      </c>
      <c r="E983" s="207" t="s">
        <v>293</v>
      </c>
      <c r="F983" s="82" t="s">
        <v>292</v>
      </c>
      <c r="G983" s="43"/>
      <c r="H983" s="43"/>
      <c r="I983" s="50" t="s">
        <v>3044</v>
      </c>
      <c r="U983" s="815"/>
    </row>
    <row r="984" spans="1:25" x14ac:dyDescent="0.2">
      <c r="A984" s="19" t="s">
        <v>4070</v>
      </c>
      <c r="B984" s="19" t="s">
        <v>680</v>
      </c>
      <c r="C984" s="44"/>
      <c r="D984" s="120">
        <v>43209</v>
      </c>
      <c r="E984" s="106" t="s">
        <v>680</v>
      </c>
      <c r="F984" s="31" t="s">
        <v>4071</v>
      </c>
      <c r="G984" s="35"/>
      <c r="H984" s="35"/>
      <c r="I984" s="19" t="s">
        <v>3044</v>
      </c>
    </row>
    <row r="985" spans="1:25" x14ac:dyDescent="0.2">
      <c r="A985" s="31" t="s">
        <v>4308</v>
      </c>
      <c r="B985" s="816" t="s">
        <v>3860</v>
      </c>
      <c r="C985" s="821"/>
      <c r="D985" s="120">
        <v>43788</v>
      </c>
      <c r="E985" s="106" t="s">
        <v>2287</v>
      </c>
      <c r="F985" s="848" t="s">
        <v>4415</v>
      </c>
      <c r="G985" s="819"/>
      <c r="H985" s="819"/>
      <c r="I985" s="816" t="s">
        <v>3072</v>
      </c>
      <c r="U985" s="815"/>
    </row>
    <row r="986" spans="1:25" x14ac:dyDescent="0.2">
      <c r="A986" s="74" t="s">
        <v>2548</v>
      </c>
      <c r="B986" s="19" t="s">
        <v>2549</v>
      </c>
      <c r="C986" s="44"/>
      <c r="D986" s="120">
        <v>41423</v>
      </c>
      <c r="E986" s="106" t="s">
        <v>3119</v>
      </c>
      <c r="F986" s="74" t="s">
        <v>3120</v>
      </c>
      <c r="G986" s="35"/>
      <c r="H986" s="35"/>
      <c r="I986" s="19" t="s">
        <v>3121</v>
      </c>
      <c r="U986" s="815"/>
    </row>
    <row r="987" spans="1:25" x14ac:dyDescent="0.2">
      <c r="A987" s="209" t="s">
        <v>3122</v>
      </c>
      <c r="B987" s="19" t="s">
        <v>2568</v>
      </c>
      <c r="C987" s="44"/>
      <c r="D987" s="120">
        <v>42593</v>
      </c>
      <c r="E987" s="19" t="s">
        <v>2568</v>
      </c>
      <c r="F987" s="209" t="s">
        <v>2567</v>
      </c>
      <c r="G987" s="35"/>
      <c r="H987" s="35"/>
      <c r="I987" s="19" t="s">
        <v>3044</v>
      </c>
      <c r="T987" s="815"/>
    </row>
    <row r="988" spans="1:25" x14ac:dyDescent="0.2">
      <c r="A988" s="74" t="s">
        <v>3123</v>
      </c>
      <c r="B988" s="19" t="s">
        <v>3124</v>
      </c>
      <c r="C988" s="44"/>
      <c r="D988" s="120">
        <v>42054</v>
      </c>
      <c r="E988" s="106" t="s">
        <v>571</v>
      </c>
      <c r="F988" s="74" t="s">
        <v>570</v>
      </c>
      <c r="G988" s="35"/>
      <c r="H988" s="35"/>
      <c r="I988" s="19" t="s">
        <v>3044</v>
      </c>
      <c r="W988" s="815"/>
    </row>
    <row r="989" spans="1:25" x14ac:dyDescent="0.2">
      <c r="A989" s="825" t="s">
        <v>4222</v>
      </c>
      <c r="B989" s="816" t="s">
        <v>4014</v>
      </c>
      <c r="C989" s="821"/>
      <c r="D989" s="120">
        <v>43343</v>
      </c>
      <c r="E989" s="106" t="s">
        <v>4187</v>
      </c>
      <c r="F989" s="825" t="s">
        <v>4223</v>
      </c>
      <c r="G989" s="819"/>
      <c r="H989" s="819"/>
      <c r="I989" s="816" t="s">
        <v>3141</v>
      </c>
      <c r="K989" s="831"/>
      <c r="S989" s="815"/>
      <c r="T989" s="815"/>
    </row>
    <row r="990" spans="1:25" x14ac:dyDescent="0.2">
      <c r="A990" s="74" t="s">
        <v>3125</v>
      </c>
      <c r="B990" s="19" t="s">
        <v>313</v>
      </c>
      <c r="C990" s="44"/>
      <c r="D990" s="120">
        <v>41218</v>
      </c>
      <c r="E990" s="106" t="s">
        <v>313</v>
      </c>
      <c r="F990" s="74" t="s">
        <v>312</v>
      </c>
      <c r="G990" s="35"/>
      <c r="H990" s="35"/>
      <c r="I990" s="19" t="s">
        <v>3126</v>
      </c>
      <c r="V990" s="815"/>
    </row>
    <row r="991" spans="1:25" s="815" customFormat="1" x14ac:dyDescent="0.2">
      <c r="A991" s="831" t="s">
        <v>1564</v>
      </c>
      <c r="B991" s="842" t="s">
        <v>1565</v>
      </c>
      <c r="C991" s="821"/>
      <c r="D991" s="120">
        <v>44013</v>
      </c>
      <c r="E991" s="106" t="s">
        <v>4535</v>
      </c>
      <c r="F991" s="825" t="s">
        <v>4536</v>
      </c>
      <c r="G991" s="819"/>
      <c r="H991" s="819"/>
      <c r="I991" s="816" t="s">
        <v>3044</v>
      </c>
    </row>
    <row r="992" spans="1:25" s="815" customFormat="1" x14ac:dyDescent="0.2">
      <c r="A992" s="54" t="s">
        <v>736</v>
      </c>
      <c r="B992" s="30" t="s">
        <v>3127</v>
      </c>
      <c r="C992" s="21"/>
      <c r="D992" s="118">
        <v>40905</v>
      </c>
      <c r="E992" s="89" t="s">
        <v>737</v>
      </c>
      <c r="F992" s="54" t="s">
        <v>736</v>
      </c>
      <c r="G992" s="38"/>
      <c r="H992" s="38"/>
      <c r="I992" s="30" t="s">
        <v>3044</v>
      </c>
      <c r="J992"/>
      <c r="K992"/>
      <c r="L992"/>
      <c r="M992"/>
      <c r="N992"/>
      <c r="O992"/>
      <c r="P992"/>
      <c r="Q992"/>
      <c r="R992"/>
      <c r="V992"/>
      <c r="W992"/>
      <c r="X992"/>
      <c r="Y992"/>
    </row>
    <row r="993" spans="1:25" s="815" customFormat="1" x14ac:dyDescent="0.2">
      <c r="A993" s="848" t="s">
        <v>4081</v>
      </c>
      <c r="B993" s="842" t="s">
        <v>4082</v>
      </c>
      <c r="C993" s="821"/>
      <c r="D993" s="120">
        <v>44014</v>
      </c>
      <c r="E993" s="106" t="s">
        <v>4538</v>
      </c>
      <c r="F993" s="825" t="s">
        <v>4539</v>
      </c>
      <c r="G993" s="819"/>
      <c r="H993" s="819"/>
      <c r="I993" s="817" t="s">
        <v>3044</v>
      </c>
    </row>
    <row r="994" spans="1:25" x14ac:dyDescent="0.2">
      <c r="A994" s="825" t="s">
        <v>4316</v>
      </c>
      <c r="B994" s="816" t="s">
        <v>4315</v>
      </c>
      <c r="C994" s="821"/>
      <c r="D994" s="120">
        <v>43404</v>
      </c>
      <c r="E994" s="106" t="s">
        <v>4312</v>
      </c>
      <c r="F994" s="825" t="s">
        <v>4311</v>
      </c>
      <c r="G994" s="819"/>
      <c r="H994" s="819"/>
      <c r="I994" s="816" t="s">
        <v>3141</v>
      </c>
      <c r="T994" s="815"/>
      <c r="X994" s="815"/>
      <c r="Y994" s="815"/>
    </row>
    <row r="995" spans="1:25" x14ac:dyDescent="0.2">
      <c r="A995" s="74" t="s">
        <v>2699</v>
      </c>
      <c r="B995" s="19" t="s">
        <v>2700</v>
      </c>
      <c r="C995" s="44" t="s">
        <v>3069</v>
      </c>
      <c r="D995" s="120">
        <v>40358</v>
      </c>
      <c r="E995" s="106" t="s">
        <v>2700</v>
      </c>
      <c r="F995" s="209" t="s">
        <v>3128</v>
      </c>
      <c r="G995" s="35"/>
      <c r="H995" s="35"/>
      <c r="I995" s="19" t="s">
        <v>3129</v>
      </c>
      <c r="J995" s="815"/>
      <c r="K995" s="815"/>
      <c r="L995" s="815"/>
      <c r="M995" s="815"/>
      <c r="N995" s="815"/>
      <c r="O995" s="815"/>
      <c r="P995" s="815"/>
      <c r="Q995" s="815"/>
      <c r="R995" s="815"/>
      <c r="S995" s="815"/>
    </row>
    <row r="996" spans="1:25" x14ac:dyDescent="0.2">
      <c r="A996" s="825" t="s">
        <v>1601</v>
      </c>
      <c r="B996" s="816" t="s">
        <v>1602</v>
      </c>
      <c r="C996" s="821"/>
      <c r="D996" s="120">
        <v>43920</v>
      </c>
      <c r="E996" s="106" t="s">
        <v>4516</v>
      </c>
      <c r="F996" s="825" t="s">
        <v>1601</v>
      </c>
      <c r="G996" s="819"/>
      <c r="H996" s="819"/>
      <c r="I996" s="816" t="s">
        <v>3044</v>
      </c>
      <c r="J996" s="815"/>
      <c r="K996" s="815"/>
      <c r="L996" s="815"/>
      <c r="M996" s="815"/>
      <c r="N996" s="815"/>
      <c r="O996" s="815"/>
      <c r="P996" s="815"/>
      <c r="Q996" s="815"/>
      <c r="R996" s="815"/>
      <c r="S996" s="815"/>
      <c r="T996" s="815"/>
    </row>
    <row r="997" spans="1:25" x14ac:dyDescent="0.2">
      <c r="A997" s="74" t="s">
        <v>3130</v>
      </c>
      <c r="B997" s="19" t="s">
        <v>3131</v>
      </c>
      <c r="C997" s="44"/>
      <c r="D997" s="120">
        <v>42192</v>
      </c>
      <c r="E997" s="106" t="s">
        <v>1794</v>
      </c>
      <c r="F997" s="74" t="s">
        <v>3132</v>
      </c>
      <c r="G997" s="35"/>
      <c r="H997" s="35"/>
      <c r="I997" s="19" t="s">
        <v>3133</v>
      </c>
      <c r="S997" s="815"/>
    </row>
    <row r="998" spans="1:25" x14ac:dyDescent="0.2">
      <c r="A998" s="74" t="s">
        <v>3134</v>
      </c>
      <c r="B998" s="19" t="s">
        <v>3135</v>
      </c>
      <c r="C998" s="44"/>
      <c r="D998" s="120">
        <v>42361</v>
      </c>
      <c r="E998" s="106" t="s">
        <v>770</v>
      </c>
      <c r="F998" s="74" t="s">
        <v>769</v>
      </c>
      <c r="G998" s="35"/>
      <c r="H998" s="35"/>
      <c r="I998" s="19" t="s">
        <v>3044</v>
      </c>
      <c r="J998" s="815"/>
      <c r="K998" s="815"/>
      <c r="L998" s="815"/>
      <c r="M998" s="815"/>
      <c r="N998" s="815"/>
      <c r="O998" s="815"/>
      <c r="P998" s="815"/>
      <c r="Q998" s="815"/>
      <c r="R998" s="815"/>
    </row>
    <row r="999" spans="1:25" x14ac:dyDescent="0.2">
      <c r="A999" s="82" t="s">
        <v>3136</v>
      </c>
      <c r="B999" s="50" t="s">
        <v>1689</v>
      </c>
      <c r="C999" s="46"/>
      <c r="D999" s="208">
        <v>41962</v>
      </c>
      <c r="E999" s="207" t="s">
        <v>1689</v>
      </c>
      <c r="F999" s="82" t="s">
        <v>1688</v>
      </c>
      <c r="G999" s="43"/>
      <c r="H999" s="43"/>
      <c r="I999" s="50" t="s">
        <v>3044</v>
      </c>
    </row>
    <row r="1000" spans="1:25" x14ac:dyDescent="0.2">
      <c r="A1000" s="74" t="s">
        <v>781</v>
      </c>
      <c r="B1000" s="19" t="s">
        <v>3137</v>
      </c>
      <c r="C1000" s="44"/>
      <c r="D1000" s="120">
        <v>41101</v>
      </c>
      <c r="E1000" s="106" t="s">
        <v>782</v>
      </c>
      <c r="F1000" s="74" t="s">
        <v>781</v>
      </c>
      <c r="G1000" s="35"/>
      <c r="H1000" s="35"/>
      <c r="I1000" s="19" t="s">
        <v>3044</v>
      </c>
      <c r="J1000" s="815"/>
      <c r="K1000" s="815"/>
      <c r="L1000" s="815"/>
      <c r="M1000" s="815"/>
      <c r="N1000" s="815"/>
      <c r="O1000" s="815"/>
      <c r="P1000" s="815"/>
      <c r="Q1000" s="815"/>
      <c r="R1000" s="815"/>
    </row>
    <row r="1001" spans="1:25" x14ac:dyDescent="0.2">
      <c r="A1001" s="106" t="s">
        <v>3138</v>
      </c>
      <c r="B1001" s="19" t="s">
        <v>800</v>
      </c>
      <c r="C1001" s="44"/>
      <c r="D1001" s="120">
        <v>42593</v>
      </c>
      <c r="E1001" s="19" t="s">
        <v>800</v>
      </c>
      <c r="F1001" s="106" t="s">
        <v>799</v>
      </c>
      <c r="G1001" s="35"/>
      <c r="H1001" s="35"/>
      <c r="I1001" s="19" t="s">
        <v>3044</v>
      </c>
      <c r="J1001" s="815"/>
      <c r="K1001" s="815"/>
      <c r="L1001" s="815"/>
      <c r="M1001" s="815"/>
      <c r="N1001" s="815"/>
      <c r="O1001" s="815"/>
      <c r="P1001" s="815"/>
      <c r="Q1001" s="815"/>
      <c r="R1001" s="815"/>
    </row>
    <row r="1002" spans="1:25" x14ac:dyDescent="0.2">
      <c r="A1002" s="75" t="s">
        <v>3139</v>
      </c>
      <c r="B1002" s="19" t="s">
        <v>3140</v>
      </c>
      <c r="C1002" s="44"/>
      <c r="D1002" s="120">
        <v>42857</v>
      </c>
      <c r="E1002" s="106" t="s">
        <v>554</v>
      </c>
      <c r="F1002" s="74" t="s">
        <v>553</v>
      </c>
      <c r="G1002" s="35"/>
      <c r="H1002" s="35"/>
      <c r="I1002" s="19" t="s">
        <v>3141</v>
      </c>
      <c r="W1002" s="815"/>
    </row>
    <row r="1003" spans="1:25" x14ac:dyDescent="0.2">
      <c r="A1003" s="74" t="s">
        <v>804</v>
      </c>
      <c r="B1003" s="19" t="s">
        <v>3142</v>
      </c>
      <c r="C1003" s="44"/>
      <c r="D1003" s="120">
        <v>40893</v>
      </c>
      <c r="E1003" s="106" t="s">
        <v>805</v>
      </c>
      <c r="F1003" s="74" t="s">
        <v>804</v>
      </c>
      <c r="G1003" s="35"/>
      <c r="H1003" s="35"/>
      <c r="I1003" s="19" t="s">
        <v>3044</v>
      </c>
    </row>
    <row r="1004" spans="1:25" x14ac:dyDescent="0.2">
      <c r="A1004" s="75" t="s">
        <v>3143</v>
      </c>
      <c r="B1004" s="19" t="s">
        <v>1975</v>
      </c>
      <c r="C1004" s="44" t="s">
        <v>3069</v>
      </c>
      <c r="D1004" s="120">
        <v>42306</v>
      </c>
      <c r="E1004" s="106" t="s">
        <v>1975</v>
      </c>
      <c r="F1004" s="74" t="s">
        <v>1974</v>
      </c>
      <c r="G1004" s="35"/>
      <c r="H1004" s="35"/>
      <c r="I1004" s="19" t="s">
        <v>3044</v>
      </c>
      <c r="V1004" s="815"/>
    </row>
    <row r="1005" spans="1:25" x14ac:dyDescent="0.2">
      <c r="A1005" s="59" t="s">
        <v>3144</v>
      </c>
      <c r="B1005" s="30" t="s">
        <v>3145</v>
      </c>
      <c r="C1005" s="21"/>
      <c r="D1005" s="118">
        <v>42948</v>
      </c>
      <c r="E1005" s="89" t="s">
        <v>919</v>
      </c>
      <c r="F1005" s="54" t="s">
        <v>918</v>
      </c>
      <c r="G1005" s="38"/>
      <c r="H1005" s="38"/>
      <c r="I1005" s="30" t="s">
        <v>3072</v>
      </c>
      <c r="U1005" s="815"/>
    </row>
    <row r="1006" spans="1:25" x14ac:dyDescent="0.2">
      <c r="A1006" s="75" t="s">
        <v>3146</v>
      </c>
      <c r="B1006" s="19" t="s">
        <v>3147</v>
      </c>
      <c r="C1006" s="44"/>
      <c r="D1006" s="120">
        <v>42961</v>
      </c>
      <c r="E1006" s="106" t="s">
        <v>921</v>
      </c>
      <c r="F1006" s="74" t="s">
        <v>920</v>
      </c>
      <c r="G1006" s="35"/>
      <c r="H1006" s="35"/>
      <c r="I1006" s="75" t="s">
        <v>3072</v>
      </c>
    </row>
    <row r="1007" spans="1:25" x14ac:dyDescent="0.2">
      <c r="A1007" s="75" t="s">
        <v>3148</v>
      </c>
      <c r="B1007" s="19" t="s">
        <v>2925</v>
      </c>
      <c r="C1007" s="44" t="s">
        <v>3069</v>
      </c>
      <c r="D1007" s="120">
        <v>41124</v>
      </c>
      <c r="E1007" s="106" t="s">
        <v>2925</v>
      </c>
      <c r="F1007" s="75" t="s">
        <v>2924</v>
      </c>
      <c r="G1007" s="35"/>
      <c r="H1007" s="35"/>
      <c r="I1007" s="19" t="s">
        <v>3044</v>
      </c>
    </row>
    <row r="1008" spans="1:25" x14ac:dyDescent="0.2">
      <c r="A1008" s="826" t="s">
        <v>829</v>
      </c>
      <c r="B1008" s="816" t="s">
        <v>830</v>
      </c>
      <c r="C1008" s="821"/>
      <c r="D1008" s="120">
        <v>43924</v>
      </c>
      <c r="E1008" s="106" t="s">
        <v>4520</v>
      </c>
      <c r="F1008" s="825" t="s">
        <v>4521</v>
      </c>
      <c r="G1008" s="819"/>
      <c r="H1008" s="819"/>
      <c r="I1008" s="826" t="s">
        <v>3072</v>
      </c>
      <c r="J1008" s="815"/>
      <c r="K1008" s="815"/>
      <c r="L1008" s="815"/>
      <c r="M1008" s="815"/>
      <c r="N1008" s="815"/>
      <c r="O1008" s="815"/>
      <c r="P1008" s="815"/>
      <c r="Q1008" s="815"/>
      <c r="R1008" s="815"/>
      <c r="S1008" s="815"/>
      <c r="T1008" s="815"/>
    </row>
    <row r="1009" spans="1:9" x14ac:dyDescent="0.2">
      <c r="A1009" s="75" t="s">
        <v>3149</v>
      </c>
      <c r="B1009" s="19" t="s">
        <v>844</v>
      </c>
      <c r="C1009" s="44"/>
      <c r="D1009" s="120">
        <v>41166</v>
      </c>
      <c r="E1009" s="106" t="s">
        <v>844</v>
      </c>
      <c r="F1009" s="74" t="s">
        <v>843</v>
      </c>
      <c r="G1009" s="35"/>
      <c r="H1009" s="35"/>
      <c r="I1009" s="19" t="s">
        <v>3150</v>
      </c>
    </row>
    <row r="1010" spans="1:9" x14ac:dyDescent="0.2">
      <c r="A1010" s="96" t="s">
        <v>3151</v>
      </c>
      <c r="B1010" s="50" t="s">
        <v>3152</v>
      </c>
      <c r="C1010" s="46"/>
      <c r="D1010" s="208">
        <v>42005</v>
      </c>
      <c r="E1010" s="207" t="s">
        <v>383</v>
      </c>
      <c r="F1010" s="96" t="s">
        <v>3153</v>
      </c>
      <c r="G1010" s="43"/>
      <c r="H1010" s="43"/>
      <c r="I1010" s="96" t="s">
        <v>3072</v>
      </c>
    </row>
    <row r="1011" spans="1:9" x14ac:dyDescent="0.2">
      <c r="A1011" s="19" t="s">
        <v>380</v>
      </c>
      <c r="B1011" s="19" t="s">
        <v>381</v>
      </c>
      <c r="C1011" s="44"/>
      <c r="D1011" s="120">
        <v>43132</v>
      </c>
      <c r="E1011" s="106" t="s">
        <v>381</v>
      </c>
      <c r="F1011" s="19" t="s">
        <v>3991</v>
      </c>
      <c r="G1011" s="35"/>
      <c r="H1011" s="35"/>
      <c r="I1011" s="19" t="s">
        <v>3044</v>
      </c>
    </row>
    <row r="1012" spans="1:9" x14ac:dyDescent="0.2">
      <c r="A1012" s="75" t="s">
        <v>850</v>
      </c>
      <c r="B1012" s="19" t="s">
        <v>851</v>
      </c>
      <c r="C1012" s="44"/>
      <c r="D1012" s="120">
        <v>43160</v>
      </c>
      <c r="E1012" s="106" t="s">
        <v>4036</v>
      </c>
      <c r="F1012" s="75" t="s">
        <v>850</v>
      </c>
      <c r="G1012" s="35"/>
      <c r="H1012" s="35"/>
      <c r="I1012" s="19" t="s">
        <v>3044</v>
      </c>
    </row>
    <row r="1013" spans="1:9" x14ac:dyDescent="0.2">
      <c r="A1013" s="826" t="s">
        <v>4180</v>
      </c>
      <c r="B1013" s="816" t="s">
        <v>4181</v>
      </c>
      <c r="C1013" s="821"/>
      <c r="D1013" s="120">
        <v>43256</v>
      </c>
      <c r="E1013" s="106" t="s">
        <v>4197</v>
      </c>
      <c r="F1013" s="825" t="s">
        <v>4198</v>
      </c>
      <c r="G1013" s="819"/>
      <c r="H1013" s="819"/>
      <c r="I1013" s="816" t="s">
        <v>3141</v>
      </c>
    </row>
    <row r="1014" spans="1:9" x14ac:dyDescent="0.2">
      <c r="A1014" s="75" t="s">
        <v>3154</v>
      </c>
      <c r="B1014" s="19" t="s">
        <v>849</v>
      </c>
      <c r="C1014" s="44"/>
      <c r="D1014" s="120">
        <v>42856</v>
      </c>
      <c r="E1014" s="19" t="s">
        <v>849</v>
      </c>
      <c r="F1014" s="74" t="s">
        <v>848</v>
      </c>
      <c r="G1014" s="35"/>
      <c r="H1014" s="35"/>
      <c r="I1014" s="19" t="s">
        <v>3044</v>
      </c>
    </row>
    <row r="1015" spans="1:9" x14ac:dyDescent="0.2">
      <c r="A1015" s="822" t="s">
        <v>1790</v>
      </c>
      <c r="B1015" s="822" t="s">
        <v>1791</v>
      </c>
      <c r="C1015" s="821"/>
      <c r="D1015" s="120">
        <v>43555</v>
      </c>
      <c r="E1015" s="816" t="s">
        <v>853</v>
      </c>
      <c r="F1015" s="825" t="s">
        <v>4356</v>
      </c>
      <c r="G1015" s="819"/>
      <c r="H1015" s="819"/>
      <c r="I1015" s="816" t="s">
        <v>3141</v>
      </c>
    </row>
    <row r="1016" spans="1:9" x14ac:dyDescent="0.2">
      <c r="A1016" s="96" t="s">
        <v>1808</v>
      </c>
      <c r="B1016" s="50" t="s">
        <v>1809</v>
      </c>
      <c r="C1016" s="46"/>
      <c r="D1016" s="208">
        <v>43070</v>
      </c>
      <c r="E1016" s="207" t="s">
        <v>3928</v>
      </c>
      <c r="F1016" s="82" t="s">
        <v>1808</v>
      </c>
      <c r="G1016" s="43"/>
      <c r="H1016" s="43"/>
      <c r="I1016" s="50" t="s">
        <v>3044</v>
      </c>
    </row>
    <row r="1017" spans="1:9" x14ac:dyDescent="0.2">
      <c r="A1017" s="148" t="s">
        <v>4485</v>
      </c>
      <c r="B1017" s="10" t="s">
        <v>132</v>
      </c>
      <c r="C1017" s="819"/>
      <c r="D1017" s="204">
        <v>43864</v>
      </c>
      <c r="E1017" s="200" t="s">
        <v>4483</v>
      </c>
      <c r="F1017" s="838" t="s">
        <v>4484</v>
      </c>
      <c r="G1017" s="819"/>
      <c r="H1017" s="819"/>
      <c r="I1017" s="10" t="s">
        <v>4486</v>
      </c>
    </row>
    <row r="1018" spans="1:9" x14ac:dyDescent="0.2">
      <c r="A1018" s="148" t="s">
        <v>4221</v>
      </c>
      <c r="B1018" s="10" t="s">
        <v>1810</v>
      </c>
      <c r="C1018" s="819"/>
      <c r="D1018" s="204">
        <v>43252</v>
      </c>
      <c r="E1018" s="200" t="s">
        <v>4189</v>
      </c>
      <c r="F1018" s="148" t="s">
        <v>4220</v>
      </c>
      <c r="G1018" s="819"/>
      <c r="H1018" s="819"/>
      <c r="I1018" s="10" t="s">
        <v>3044</v>
      </c>
    </row>
    <row r="1019" spans="1:9" x14ac:dyDescent="0.2">
      <c r="A1019" s="148" t="s">
        <v>3155</v>
      </c>
      <c r="B1019" s="10"/>
      <c r="C1019" s="189"/>
      <c r="D1019" s="193"/>
      <c r="E1019" s="189"/>
      <c r="F1019" s="200"/>
      <c r="G1019" s="189"/>
      <c r="H1019" s="189"/>
      <c r="I1019" s="101"/>
    </row>
  </sheetData>
  <sheetProtection selectLockedCells="1" selectUnlockedCells="1"/>
  <conditionalFormatting sqref="A516">
    <cfRule type="cellIs" dxfId="3" priority="2" stopIfTrue="1" operator="lessThan">
      <formula>2</formula>
    </cfRule>
  </conditionalFormatting>
  <conditionalFormatting sqref="A61">
    <cfRule type="cellIs" dxfId="2" priority="1" stopIfTrue="1" operator="lessThan">
      <formula>2</formula>
    </cfRule>
  </conditionalFormatting>
  <pageMargins left="0.74791666666666667" right="0.62986111111111109" top="0.49027777777777776" bottom="0.52013888888888893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97"/>
  <sheetViews>
    <sheetView topLeftCell="S49" workbookViewId="0">
      <selection activeCell="T50" sqref="T50"/>
    </sheetView>
  </sheetViews>
  <sheetFormatPr defaultColWidth="8.85546875" defaultRowHeight="12.75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27" width="8.28515625" customWidth="1"/>
    <col min="28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210" t="s">
        <v>3156</v>
      </c>
      <c r="B1" s="100"/>
      <c r="C1" s="10"/>
      <c r="D1" s="114"/>
      <c r="E1" s="114"/>
      <c r="F1" s="114"/>
      <c r="G1" s="114"/>
      <c r="AG1" s="211" t="s">
        <v>3157</v>
      </c>
      <c r="AH1" s="211"/>
      <c r="AI1" s="211"/>
      <c r="AJ1" s="211"/>
      <c r="AK1" s="110"/>
      <c r="AL1" s="110"/>
      <c r="AM1" s="110"/>
      <c r="AN1" s="110"/>
      <c r="AO1" s="110"/>
    </row>
    <row r="2" spans="1:45" ht="12" customHeight="1" x14ac:dyDescent="0.2">
      <c r="A2" s="110"/>
      <c r="B2" s="88" t="s">
        <v>3158</v>
      </c>
      <c r="C2" s="212" t="s">
        <v>3159</v>
      </c>
      <c r="D2" s="68"/>
      <c r="E2" s="68"/>
      <c r="F2" s="68"/>
      <c r="G2" s="68"/>
      <c r="H2" s="88" t="s">
        <v>3158</v>
      </c>
      <c r="I2" s="212" t="s">
        <v>3160</v>
      </c>
      <c r="J2" s="110"/>
      <c r="K2" s="110"/>
      <c r="L2" s="110"/>
      <c r="M2" s="110"/>
      <c r="N2" s="88" t="s">
        <v>3158</v>
      </c>
      <c r="O2" s="212" t="s">
        <v>3161</v>
      </c>
      <c r="P2" s="110"/>
      <c r="Q2" s="110"/>
      <c r="R2" s="110"/>
      <c r="AG2" s="27" t="s">
        <v>3162</v>
      </c>
      <c r="AH2" s="213" t="s">
        <v>3163</v>
      </c>
      <c r="AI2" s="53"/>
      <c r="AJ2" s="53"/>
      <c r="AK2" s="213"/>
      <c r="AL2" s="2"/>
      <c r="AM2" s="2"/>
      <c r="AN2" s="2"/>
      <c r="AO2" s="2"/>
      <c r="AP2" s="4"/>
      <c r="AQ2" s="4"/>
      <c r="AR2" s="4"/>
      <c r="AS2" s="4"/>
    </row>
    <row r="3" spans="1:45" ht="12" customHeight="1" x14ac:dyDescent="0.2">
      <c r="A3" s="214" t="s">
        <v>3164</v>
      </c>
      <c r="B3" s="116" t="s">
        <v>1830</v>
      </c>
      <c r="C3" s="53" t="s">
        <v>58</v>
      </c>
      <c r="D3" s="215" t="s">
        <v>62</v>
      </c>
      <c r="E3" s="215" t="s">
        <v>63</v>
      </c>
      <c r="F3" s="216" t="s">
        <v>3165</v>
      </c>
      <c r="G3" s="217"/>
      <c r="H3" s="116" t="s">
        <v>1830</v>
      </c>
      <c r="I3" s="45" t="s">
        <v>58</v>
      </c>
      <c r="J3" s="215" t="s">
        <v>62</v>
      </c>
      <c r="K3" s="215" t="s">
        <v>63</v>
      </c>
      <c r="L3" s="216" t="s">
        <v>3165</v>
      </c>
      <c r="M3" s="110"/>
      <c r="N3" s="116" t="s">
        <v>1830</v>
      </c>
      <c r="O3" s="45" t="s">
        <v>58</v>
      </c>
      <c r="P3" s="215" t="s">
        <v>62</v>
      </c>
      <c r="Q3" s="215" t="s">
        <v>63</v>
      </c>
      <c r="R3" s="216" t="s">
        <v>3165</v>
      </c>
      <c r="AG3" s="48" t="s">
        <v>3166</v>
      </c>
      <c r="AH3" s="53">
        <v>2007</v>
      </c>
      <c r="AI3" s="214">
        <v>2008</v>
      </c>
      <c r="AJ3" s="214">
        <v>2009</v>
      </c>
      <c r="AK3" s="53" t="s">
        <v>3167</v>
      </c>
      <c r="AL3" s="53" t="s">
        <v>3168</v>
      </c>
      <c r="AM3" s="214" t="s">
        <v>92</v>
      </c>
      <c r="AN3" s="52" t="s">
        <v>17</v>
      </c>
      <c r="AO3" s="52" t="s">
        <v>3169</v>
      </c>
      <c r="AP3" s="52" t="s">
        <v>3170</v>
      </c>
      <c r="AQ3" s="52" t="s">
        <v>3171</v>
      </c>
      <c r="AR3" s="52">
        <v>2017</v>
      </c>
      <c r="AS3" s="52">
        <v>2018</v>
      </c>
    </row>
    <row r="4" spans="1:45" ht="11.25" customHeight="1" x14ac:dyDescent="0.2">
      <c r="A4" s="218" t="s">
        <v>3172</v>
      </c>
      <c r="B4" s="219">
        <v>139</v>
      </c>
      <c r="C4" s="220">
        <v>34.5</v>
      </c>
      <c r="D4" s="221"/>
      <c r="E4" s="221"/>
      <c r="F4" s="222">
        <v>10.23</v>
      </c>
      <c r="G4" s="68"/>
      <c r="H4" s="9"/>
      <c r="I4" s="9"/>
      <c r="J4" s="9"/>
      <c r="K4" s="9"/>
      <c r="L4" s="9"/>
      <c r="M4" s="110"/>
      <c r="N4" s="110"/>
      <c r="O4" s="110"/>
      <c r="P4" s="110"/>
      <c r="Q4" s="110"/>
      <c r="R4" s="110"/>
      <c r="AG4" s="15">
        <v>64</v>
      </c>
      <c r="AH4" s="223">
        <v>0</v>
      </c>
      <c r="AI4" s="224">
        <v>0</v>
      </c>
      <c r="AJ4" s="225">
        <v>0</v>
      </c>
      <c r="AK4" s="223">
        <v>0</v>
      </c>
      <c r="AL4" s="226">
        <v>0</v>
      </c>
      <c r="AM4" s="227">
        <v>0</v>
      </c>
      <c r="AN4" s="228">
        <v>0</v>
      </c>
      <c r="AO4" s="229">
        <v>0</v>
      </c>
      <c r="AP4" s="230">
        <v>0</v>
      </c>
      <c r="AQ4" s="231">
        <v>0</v>
      </c>
      <c r="AR4" s="231">
        <v>0</v>
      </c>
      <c r="AS4" s="245"/>
    </row>
    <row r="5" spans="1:45" ht="11.25" customHeight="1" x14ac:dyDescent="0.2">
      <c r="A5" s="232" t="s">
        <v>3173</v>
      </c>
      <c r="B5" s="233">
        <v>136</v>
      </c>
      <c r="C5" s="103">
        <v>34.9</v>
      </c>
      <c r="D5" s="104">
        <v>44.54</v>
      </c>
      <c r="E5" s="104">
        <v>2.97</v>
      </c>
      <c r="F5" s="104">
        <v>10.210000000000001</v>
      </c>
      <c r="G5" s="68"/>
      <c r="H5" s="9"/>
      <c r="I5" s="9"/>
      <c r="J5" s="9"/>
      <c r="K5" s="9"/>
      <c r="L5" s="9"/>
      <c r="M5" s="110"/>
      <c r="N5" s="110"/>
      <c r="O5" s="110"/>
      <c r="P5" s="110"/>
      <c r="Q5" s="110"/>
      <c r="R5" s="110"/>
      <c r="AG5" s="15">
        <v>63</v>
      </c>
      <c r="AH5" s="226">
        <v>0</v>
      </c>
      <c r="AI5" s="225">
        <v>0</v>
      </c>
      <c r="AJ5" s="225">
        <v>0</v>
      </c>
      <c r="AK5" s="226">
        <v>0</v>
      </c>
      <c r="AL5" s="226">
        <v>0</v>
      </c>
      <c r="AM5" s="228">
        <v>0</v>
      </c>
      <c r="AN5" s="228">
        <v>0</v>
      </c>
      <c r="AO5" s="229">
        <v>0</v>
      </c>
      <c r="AP5" s="227">
        <v>0</v>
      </c>
      <c r="AQ5" s="227">
        <v>0</v>
      </c>
      <c r="AR5" s="234">
        <v>1</v>
      </c>
      <c r="AS5" s="234"/>
    </row>
    <row r="6" spans="1:45" ht="11.25" customHeight="1" x14ac:dyDescent="0.2">
      <c r="A6" s="235" t="s">
        <v>3174</v>
      </c>
      <c r="B6" s="236">
        <v>136</v>
      </c>
      <c r="C6" s="61">
        <v>35.200000000000003</v>
      </c>
      <c r="D6" s="78">
        <v>43.72</v>
      </c>
      <c r="E6" s="78">
        <v>3.13</v>
      </c>
      <c r="F6" s="237">
        <v>10.15</v>
      </c>
      <c r="G6" s="68"/>
      <c r="H6" s="238"/>
      <c r="I6" s="9"/>
      <c r="J6" s="9"/>
      <c r="K6" s="9"/>
      <c r="L6" s="9"/>
      <c r="M6" s="110"/>
      <c r="N6" s="110"/>
      <c r="O6" s="110"/>
      <c r="P6" s="110"/>
      <c r="Q6" s="110"/>
      <c r="R6" s="110"/>
      <c r="AG6" s="15">
        <v>62</v>
      </c>
      <c r="AH6" s="223">
        <v>0</v>
      </c>
      <c r="AI6" s="225">
        <v>0</v>
      </c>
      <c r="AJ6" s="224">
        <v>0</v>
      </c>
      <c r="AK6" s="226">
        <v>0</v>
      </c>
      <c r="AL6" s="223">
        <v>0</v>
      </c>
      <c r="AM6" s="228">
        <v>0</v>
      </c>
      <c r="AN6" s="228">
        <v>0</v>
      </c>
      <c r="AO6" s="239">
        <v>0</v>
      </c>
      <c r="AP6" s="227">
        <v>0</v>
      </c>
      <c r="AQ6" s="234">
        <v>1</v>
      </c>
      <c r="AR6" s="234">
        <v>2</v>
      </c>
      <c r="AS6" s="426"/>
    </row>
    <row r="7" spans="1:45" ht="11.25" customHeight="1" x14ac:dyDescent="0.2">
      <c r="A7" s="232" t="s">
        <v>3175</v>
      </c>
      <c r="B7" s="233">
        <v>135</v>
      </c>
      <c r="C7" s="103">
        <v>35.200000000000003</v>
      </c>
      <c r="D7" s="104">
        <v>44.41</v>
      </c>
      <c r="E7" s="104">
        <v>3.09</v>
      </c>
      <c r="F7" s="104">
        <v>10.06</v>
      </c>
      <c r="G7" s="68"/>
      <c r="H7" s="9"/>
      <c r="I7" s="9"/>
      <c r="J7" s="9"/>
      <c r="K7" s="9"/>
      <c r="L7" s="9"/>
      <c r="M7" s="110"/>
      <c r="N7" s="110"/>
      <c r="O7" s="110"/>
      <c r="P7" s="110"/>
      <c r="Q7" s="110"/>
      <c r="R7" s="110"/>
      <c r="AG7" s="15">
        <v>61</v>
      </c>
      <c r="AH7" s="223">
        <v>0</v>
      </c>
      <c r="AI7" s="224">
        <v>0</v>
      </c>
      <c r="AJ7" s="224">
        <v>0</v>
      </c>
      <c r="AK7" s="223">
        <v>0</v>
      </c>
      <c r="AL7" s="223">
        <v>0</v>
      </c>
      <c r="AM7" s="228">
        <v>0</v>
      </c>
      <c r="AN7" s="227">
        <v>0</v>
      </c>
      <c r="AO7" s="239">
        <v>0</v>
      </c>
      <c r="AP7" s="240">
        <v>1</v>
      </c>
      <c r="AQ7" s="240">
        <v>2</v>
      </c>
      <c r="AR7" s="227">
        <v>4</v>
      </c>
      <c r="AS7" s="424"/>
    </row>
    <row r="8" spans="1:45" ht="11.25" customHeight="1" x14ac:dyDescent="0.2">
      <c r="A8" s="232" t="s">
        <v>3176</v>
      </c>
      <c r="B8" s="233">
        <v>135</v>
      </c>
      <c r="C8" s="103">
        <v>35.299999999999997</v>
      </c>
      <c r="D8" s="104">
        <v>45.89</v>
      </c>
      <c r="E8" s="104">
        <v>3.02</v>
      </c>
      <c r="F8" s="104">
        <v>9.92</v>
      </c>
      <c r="G8" s="68"/>
      <c r="H8" s="9"/>
      <c r="I8" s="9"/>
      <c r="J8" s="9"/>
      <c r="K8" s="9"/>
      <c r="L8" s="9"/>
      <c r="M8" s="110"/>
      <c r="N8" s="110"/>
      <c r="O8" s="110"/>
      <c r="P8" s="110"/>
      <c r="Q8" s="110"/>
      <c r="R8" s="110"/>
      <c r="AG8" s="15">
        <v>60</v>
      </c>
      <c r="AH8" s="226">
        <v>0</v>
      </c>
      <c r="AI8" s="224">
        <v>0</v>
      </c>
      <c r="AJ8" s="225">
        <v>0</v>
      </c>
      <c r="AK8" s="223">
        <v>0</v>
      </c>
      <c r="AL8" s="223">
        <v>0</v>
      </c>
      <c r="AM8" s="227">
        <v>0</v>
      </c>
      <c r="AN8" s="239">
        <v>1</v>
      </c>
      <c r="AO8" s="13">
        <v>1</v>
      </c>
      <c r="AP8" s="240">
        <v>2</v>
      </c>
      <c r="AQ8" s="227">
        <v>4</v>
      </c>
      <c r="AR8" s="227">
        <v>0</v>
      </c>
      <c r="AS8" s="234"/>
    </row>
    <row r="9" spans="1:45" ht="11.25" customHeight="1" x14ac:dyDescent="0.2">
      <c r="A9" s="232" t="s">
        <v>3177</v>
      </c>
      <c r="B9" s="233">
        <v>135</v>
      </c>
      <c r="C9" s="103">
        <v>35.4</v>
      </c>
      <c r="D9" s="104">
        <v>46.49</v>
      </c>
      <c r="E9" s="104">
        <v>3.06</v>
      </c>
      <c r="F9" s="104">
        <v>9.18</v>
      </c>
      <c r="G9" s="68"/>
      <c r="H9" s="9"/>
      <c r="I9" s="9"/>
      <c r="J9" s="9"/>
      <c r="K9" s="9"/>
      <c r="L9" s="9"/>
      <c r="M9" s="110"/>
      <c r="N9" s="110"/>
      <c r="O9" s="110"/>
      <c r="P9" s="110"/>
      <c r="Q9" s="110"/>
      <c r="R9" s="110"/>
      <c r="AG9" s="241">
        <v>59</v>
      </c>
      <c r="AH9" s="242">
        <v>0</v>
      </c>
      <c r="AI9" s="243">
        <v>0</v>
      </c>
      <c r="AJ9" s="243">
        <v>0</v>
      </c>
      <c r="AK9" s="244">
        <v>0</v>
      </c>
      <c r="AL9" s="242">
        <v>0</v>
      </c>
      <c r="AM9" s="231">
        <v>1</v>
      </c>
      <c r="AN9" s="3">
        <v>1</v>
      </c>
      <c r="AO9" s="3">
        <v>2</v>
      </c>
      <c r="AP9" s="231">
        <v>4</v>
      </c>
      <c r="AQ9" s="231">
        <v>0</v>
      </c>
      <c r="AR9" s="245">
        <v>1</v>
      </c>
      <c r="AS9" s="425"/>
    </row>
    <row r="10" spans="1:45" ht="11.25" customHeight="1" x14ac:dyDescent="0.2">
      <c r="A10" s="232" t="s">
        <v>3178</v>
      </c>
      <c r="B10" s="233">
        <v>133</v>
      </c>
      <c r="C10" s="103">
        <v>35.4</v>
      </c>
      <c r="D10" s="104">
        <v>42.8</v>
      </c>
      <c r="E10" s="104">
        <v>3.53</v>
      </c>
      <c r="F10" s="104">
        <v>10.52</v>
      </c>
      <c r="G10" s="68"/>
      <c r="H10" s="9"/>
      <c r="I10" s="9"/>
      <c r="J10" s="9"/>
      <c r="K10" s="9"/>
      <c r="L10" s="9"/>
      <c r="M10" s="110"/>
      <c r="N10" s="110"/>
      <c r="O10" s="110"/>
      <c r="P10" s="110"/>
      <c r="Q10" s="110"/>
      <c r="R10" s="110"/>
      <c r="AG10" s="15">
        <v>58</v>
      </c>
      <c r="AH10" s="223">
        <v>0</v>
      </c>
      <c r="AI10" s="225">
        <v>0</v>
      </c>
      <c r="AJ10" s="225">
        <v>0</v>
      </c>
      <c r="AK10" s="226">
        <v>0</v>
      </c>
      <c r="AL10" s="226">
        <v>1</v>
      </c>
      <c r="AM10" s="240">
        <v>1</v>
      </c>
      <c r="AN10" s="13">
        <v>2</v>
      </c>
      <c r="AO10" s="239">
        <v>4</v>
      </c>
      <c r="AP10" s="227">
        <v>0</v>
      </c>
      <c r="AQ10" s="234">
        <v>1</v>
      </c>
      <c r="AR10" s="227">
        <v>1</v>
      </c>
      <c r="AS10" s="234"/>
    </row>
    <row r="11" spans="1:45" ht="11.25" customHeight="1" x14ac:dyDescent="0.2">
      <c r="A11" s="232" t="s">
        <v>3179</v>
      </c>
      <c r="B11" s="233">
        <v>132</v>
      </c>
      <c r="C11" s="103">
        <v>35.5</v>
      </c>
      <c r="D11" s="104">
        <v>43.96</v>
      </c>
      <c r="E11" s="104">
        <v>3.32</v>
      </c>
      <c r="F11" s="104">
        <v>10.67</v>
      </c>
      <c r="G11" s="68"/>
      <c r="H11" s="9"/>
      <c r="I11" s="9"/>
      <c r="J11" s="9"/>
      <c r="K11" s="9"/>
      <c r="L11" s="9"/>
      <c r="M11" s="110"/>
      <c r="N11" s="110"/>
      <c r="O11" s="110"/>
      <c r="P11" s="110"/>
      <c r="Q11" s="110"/>
      <c r="R11" s="110"/>
      <c r="AG11" s="15">
        <v>57</v>
      </c>
      <c r="AH11" s="223">
        <v>0</v>
      </c>
      <c r="AI11" s="225">
        <v>0</v>
      </c>
      <c r="AJ11" s="224">
        <v>0</v>
      </c>
      <c r="AK11" s="226">
        <v>1</v>
      </c>
      <c r="AL11" s="15">
        <v>1</v>
      </c>
      <c r="AM11" s="240">
        <v>2</v>
      </c>
      <c r="AN11" s="239">
        <v>4</v>
      </c>
      <c r="AO11" s="239">
        <v>1</v>
      </c>
      <c r="AP11" s="240">
        <v>1</v>
      </c>
      <c r="AQ11" s="227">
        <v>1</v>
      </c>
      <c r="AR11" s="234">
        <v>1</v>
      </c>
      <c r="AS11" s="234"/>
    </row>
    <row r="12" spans="1:45" ht="11.25" customHeight="1" x14ac:dyDescent="0.2">
      <c r="A12" s="232" t="s">
        <v>3180</v>
      </c>
      <c r="B12" s="233">
        <v>132</v>
      </c>
      <c r="C12" s="103">
        <v>35.6</v>
      </c>
      <c r="D12" s="104">
        <v>44.88</v>
      </c>
      <c r="E12" s="104">
        <v>3.23</v>
      </c>
      <c r="F12" s="104">
        <v>10.85</v>
      </c>
      <c r="G12" s="68"/>
      <c r="H12" s="9"/>
      <c r="I12" s="9"/>
      <c r="J12" s="9"/>
      <c r="K12" s="9"/>
      <c r="L12" s="9"/>
      <c r="M12" s="110"/>
      <c r="N12" s="110"/>
      <c r="O12" s="110"/>
      <c r="P12" s="110"/>
      <c r="Q12" s="110"/>
      <c r="R12" s="110"/>
      <c r="AG12" s="15">
        <v>56</v>
      </c>
      <c r="AH12" s="223">
        <v>0</v>
      </c>
      <c r="AI12" s="224">
        <v>0</v>
      </c>
      <c r="AJ12" s="224">
        <v>1</v>
      </c>
      <c r="AK12" s="15">
        <v>1</v>
      </c>
      <c r="AL12" s="15">
        <v>2</v>
      </c>
      <c r="AM12" s="227">
        <v>4</v>
      </c>
      <c r="AN12" s="239">
        <v>1</v>
      </c>
      <c r="AO12" s="13">
        <v>0</v>
      </c>
      <c r="AP12" s="227">
        <v>1</v>
      </c>
      <c r="AQ12" s="234">
        <v>1</v>
      </c>
      <c r="AR12" s="234">
        <v>0</v>
      </c>
      <c r="AS12" s="234"/>
    </row>
    <row r="13" spans="1:45" ht="11.25" customHeight="1" x14ac:dyDescent="0.2">
      <c r="A13" s="232" t="s">
        <v>3181</v>
      </c>
      <c r="B13" s="233">
        <v>131</v>
      </c>
      <c r="C13" s="103">
        <v>35.6</v>
      </c>
      <c r="D13" s="104">
        <v>43.72</v>
      </c>
      <c r="E13" s="104">
        <v>3.17</v>
      </c>
      <c r="F13" s="104">
        <v>10.5</v>
      </c>
      <c r="G13" s="68"/>
      <c r="H13" s="246">
        <v>3</v>
      </c>
      <c r="I13" s="9"/>
      <c r="J13" s="9"/>
      <c r="K13" s="9"/>
      <c r="L13" s="9"/>
      <c r="M13" s="110"/>
      <c r="N13" s="110"/>
      <c r="O13" s="110"/>
      <c r="P13" s="110"/>
      <c r="Q13" s="110"/>
      <c r="R13" s="110"/>
      <c r="AG13" s="247">
        <v>55</v>
      </c>
      <c r="AH13" s="248">
        <v>0</v>
      </c>
      <c r="AI13" s="249">
        <v>1</v>
      </c>
      <c r="AJ13" s="250">
        <v>1</v>
      </c>
      <c r="AK13" s="247">
        <v>2</v>
      </c>
      <c r="AL13" s="248">
        <v>3</v>
      </c>
      <c r="AM13" s="251">
        <v>0</v>
      </c>
      <c r="AN13" s="252">
        <v>0</v>
      </c>
      <c r="AO13" s="253">
        <v>1</v>
      </c>
      <c r="AP13" s="254">
        <v>1</v>
      </c>
      <c r="AQ13" s="254">
        <v>0</v>
      </c>
      <c r="AR13" s="254">
        <v>4</v>
      </c>
      <c r="AS13" s="254"/>
    </row>
    <row r="14" spans="1:45" ht="11.25" customHeight="1" x14ac:dyDescent="0.2">
      <c r="A14" s="232" t="s">
        <v>3182</v>
      </c>
      <c r="B14" s="233">
        <v>126</v>
      </c>
      <c r="C14" s="103">
        <v>35.799999999999997</v>
      </c>
      <c r="D14" s="104">
        <v>37.58</v>
      </c>
      <c r="E14" s="104">
        <v>3.68</v>
      </c>
      <c r="F14" s="104">
        <v>10.36</v>
      </c>
      <c r="G14" s="68"/>
      <c r="H14" s="246">
        <v>3</v>
      </c>
      <c r="I14" s="255"/>
      <c r="J14" s="256"/>
      <c r="K14" s="9"/>
      <c r="L14" s="9"/>
      <c r="M14" s="110"/>
      <c r="N14" s="110"/>
      <c r="O14" s="110"/>
      <c r="P14" s="110"/>
      <c r="Q14" s="110"/>
      <c r="R14" s="110"/>
      <c r="AG14" s="241">
        <v>54</v>
      </c>
      <c r="AH14" s="242">
        <v>1</v>
      </c>
      <c r="AI14" s="257">
        <v>1</v>
      </c>
      <c r="AJ14" s="257">
        <v>2</v>
      </c>
      <c r="AK14" s="242">
        <v>4</v>
      </c>
      <c r="AL14" s="242">
        <v>1</v>
      </c>
      <c r="AM14" s="237">
        <v>1</v>
      </c>
      <c r="AN14" s="258">
        <v>1</v>
      </c>
      <c r="AO14" s="3">
        <v>1</v>
      </c>
      <c r="AP14" s="240">
        <v>0</v>
      </c>
      <c r="AQ14" s="240">
        <v>4</v>
      </c>
      <c r="AR14" s="240">
        <v>3</v>
      </c>
      <c r="AS14" s="240"/>
    </row>
    <row r="15" spans="1:45" ht="11.25" customHeight="1" x14ac:dyDescent="0.2">
      <c r="A15" s="232" t="s">
        <v>3183</v>
      </c>
      <c r="B15" s="233">
        <v>128</v>
      </c>
      <c r="C15" s="103">
        <v>35.9</v>
      </c>
      <c r="D15" s="104">
        <v>35.58</v>
      </c>
      <c r="E15" s="104">
        <v>3.94</v>
      </c>
      <c r="F15" s="104">
        <v>9.91</v>
      </c>
      <c r="G15" s="68"/>
      <c r="H15" s="246">
        <v>25</v>
      </c>
      <c r="I15" s="255" t="s">
        <v>3184</v>
      </c>
      <c r="J15" s="9"/>
      <c r="K15" s="9"/>
      <c r="L15" s="9"/>
      <c r="M15" s="110"/>
      <c r="N15" s="110"/>
      <c r="O15" s="110"/>
      <c r="P15" s="110"/>
      <c r="Q15" s="110"/>
      <c r="R15" s="110"/>
      <c r="AG15" s="15">
        <v>53</v>
      </c>
      <c r="AH15" s="15">
        <v>1</v>
      </c>
      <c r="AI15" s="259">
        <v>2</v>
      </c>
      <c r="AJ15" s="224">
        <v>3</v>
      </c>
      <c r="AK15" s="226">
        <v>0</v>
      </c>
      <c r="AL15" s="15">
        <v>1</v>
      </c>
      <c r="AM15" s="227">
        <v>1</v>
      </c>
      <c r="AN15" s="13">
        <v>1</v>
      </c>
      <c r="AO15" s="13">
        <v>0</v>
      </c>
      <c r="AP15" s="240">
        <v>4</v>
      </c>
      <c r="AQ15" s="240">
        <v>2</v>
      </c>
      <c r="AR15" s="240">
        <v>0</v>
      </c>
      <c r="AS15" s="240"/>
    </row>
    <row r="16" spans="1:45" ht="11.25" customHeight="1" x14ac:dyDescent="0.2">
      <c r="A16" s="232" t="s">
        <v>3185</v>
      </c>
      <c r="B16" s="233">
        <v>128</v>
      </c>
      <c r="C16" s="103">
        <v>35.9</v>
      </c>
      <c r="D16" s="104">
        <v>35.71</v>
      </c>
      <c r="E16" s="104">
        <v>3.92</v>
      </c>
      <c r="F16" s="104">
        <v>9.59</v>
      </c>
      <c r="G16" s="68"/>
      <c r="H16" s="260">
        <v>25</v>
      </c>
      <c r="I16" s="9" t="s">
        <v>3186</v>
      </c>
      <c r="J16" s="68"/>
      <c r="K16" s="68"/>
      <c r="L16" s="68"/>
      <c r="M16" s="110"/>
      <c r="N16" s="110"/>
      <c r="O16" s="110"/>
      <c r="P16" s="110"/>
      <c r="Q16" s="110"/>
      <c r="R16" s="110"/>
      <c r="AG16" s="15">
        <v>52</v>
      </c>
      <c r="AH16" s="15">
        <v>2</v>
      </c>
      <c r="AI16" s="224">
        <v>4</v>
      </c>
      <c r="AJ16" s="224">
        <v>1</v>
      </c>
      <c r="AK16" s="15">
        <v>1</v>
      </c>
      <c r="AL16" s="226">
        <v>1</v>
      </c>
      <c r="AM16" s="240">
        <v>1</v>
      </c>
      <c r="AN16" s="13">
        <v>0</v>
      </c>
      <c r="AO16" s="13">
        <v>4</v>
      </c>
      <c r="AP16" s="240">
        <v>2</v>
      </c>
      <c r="AQ16" s="240">
        <v>1</v>
      </c>
      <c r="AR16" s="240">
        <v>1</v>
      </c>
      <c r="AS16" s="240"/>
    </row>
    <row r="17" spans="1:45" ht="11.25" customHeight="1" x14ac:dyDescent="0.2">
      <c r="A17" s="261" t="s">
        <v>3187</v>
      </c>
      <c r="B17" s="262">
        <v>125</v>
      </c>
      <c r="C17" s="263">
        <v>36.1</v>
      </c>
      <c r="D17" s="264">
        <v>32.75</v>
      </c>
      <c r="E17" s="264">
        <v>4.57</v>
      </c>
      <c r="F17" s="264">
        <v>9.3000000000000007</v>
      </c>
      <c r="G17" s="68"/>
      <c r="H17" s="265">
        <v>28</v>
      </c>
      <c r="I17" s="266" t="s">
        <v>3188</v>
      </c>
      <c r="J17" s="68"/>
      <c r="K17" s="68"/>
      <c r="L17" s="68"/>
      <c r="M17" s="110"/>
      <c r="N17" s="110"/>
      <c r="O17" s="110"/>
      <c r="P17" s="110"/>
      <c r="Q17" s="110"/>
      <c r="R17" s="110"/>
      <c r="AG17" s="15">
        <v>51</v>
      </c>
      <c r="AH17" s="226">
        <v>3</v>
      </c>
      <c r="AI17" s="224">
        <v>0</v>
      </c>
      <c r="AJ17" s="259">
        <v>2</v>
      </c>
      <c r="AK17" s="226">
        <v>1</v>
      </c>
      <c r="AL17" s="15">
        <v>1</v>
      </c>
      <c r="AM17" s="240">
        <v>0</v>
      </c>
      <c r="AN17" s="13">
        <v>4</v>
      </c>
      <c r="AO17" s="13">
        <v>2</v>
      </c>
      <c r="AP17" s="240">
        <v>1</v>
      </c>
      <c r="AQ17" s="240">
        <v>1</v>
      </c>
      <c r="AR17" s="240">
        <v>2</v>
      </c>
      <c r="AS17" s="240"/>
    </row>
    <row r="18" spans="1:45" ht="11.25" customHeight="1" x14ac:dyDescent="0.2">
      <c r="A18" s="261" t="s">
        <v>3189</v>
      </c>
      <c r="B18" s="262">
        <v>120</v>
      </c>
      <c r="C18" s="263">
        <v>36.4</v>
      </c>
      <c r="D18" s="264">
        <v>29.8</v>
      </c>
      <c r="E18" s="264">
        <v>4.93</v>
      </c>
      <c r="F18" s="264">
        <v>8.77</v>
      </c>
      <c r="G18" s="68"/>
      <c r="H18" s="267">
        <v>29</v>
      </c>
      <c r="I18" s="14" t="s">
        <v>3190</v>
      </c>
      <c r="J18" s="68"/>
      <c r="K18" s="68"/>
      <c r="L18" s="68"/>
      <c r="M18" s="110"/>
      <c r="N18" s="110"/>
      <c r="O18" s="110"/>
      <c r="P18" s="110"/>
      <c r="Q18" s="110"/>
      <c r="R18" s="110"/>
      <c r="AG18" s="247">
        <v>50</v>
      </c>
      <c r="AH18" s="248">
        <v>1</v>
      </c>
      <c r="AI18" s="250">
        <v>3</v>
      </c>
      <c r="AJ18" s="249">
        <v>1</v>
      </c>
      <c r="AK18" s="247">
        <v>1</v>
      </c>
      <c r="AL18" s="247">
        <v>0</v>
      </c>
      <c r="AM18" s="254">
        <v>4</v>
      </c>
      <c r="AN18" s="252">
        <v>2</v>
      </c>
      <c r="AO18" s="252">
        <v>0</v>
      </c>
      <c r="AP18" s="240">
        <v>1</v>
      </c>
      <c r="AQ18" s="240">
        <v>2</v>
      </c>
      <c r="AR18" s="240">
        <v>6</v>
      </c>
      <c r="AS18" s="240"/>
    </row>
    <row r="19" spans="1:45" ht="11.25" customHeight="1" x14ac:dyDescent="0.2">
      <c r="A19" s="261" t="s">
        <v>3191</v>
      </c>
      <c r="B19" s="262">
        <v>116</v>
      </c>
      <c r="C19" s="263">
        <v>36.4</v>
      </c>
      <c r="D19" s="264">
        <v>32.299999999999997</v>
      </c>
      <c r="E19" s="264">
        <v>4.3600000000000003</v>
      </c>
      <c r="F19" s="264">
        <v>8.74</v>
      </c>
      <c r="G19" s="68"/>
      <c r="H19" s="268">
        <v>27</v>
      </c>
      <c r="I19" s="14" t="s">
        <v>3192</v>
      </c>
      <c r="J19" s="68"/>
      <c r="K19" s="68"/>
      <c r="L19" s="68"/>
      <c r="M19" s="110"/>
      <c r="N19" s="110"/>
      <c r="O19" s="110"/>
      <c r="P19" s="110"/>
      <c r="Q19" s="110"/>
      <c r="R19" s="110"/>
      <c r="AG19" s="241">
        <v>49</v>
      </c>
      <c r="AH19" s="241">
        <v>3</v>
      </c>
      <c r="AI19" s="269">
        <v>1</v>
      </c>
      <c r="AJ19" s="257">
        <v>1</v>
      </c>
      <c r="AK19" s="241">
        <v>0</v>
      </c>
      <c r="AL19" s="241">
        <v>4</v>
      </c>
      <c r="AM19" s="237">
        <v>3</v>
      </c>
      <c r="AN19" s="3">
        <v>0</v>
      </c>
      <c r="AO19" s="3">
        <v>1</v>
      </c>
      <c r="AP19" s="237">
        <v>2</v>
      </c>
      <c r="AQ19" s="237">
        <v>6</v>
      </c>
      <c r="AR19" s="237">
        <v>1</v>
      </c>
      <c r="AS19" s="427"/>
    </row>
    <row r="20" spans="1:45" ht="11.25" customHeight="1" x14ac:dyDescent="0.2">
      <c r="A20" s="261" t="s">
        <v>3193</v>
      </c>
      <c r="B20" s="262">
        <v>112</v>
      </c>
      <c r="C20" s="263">
        <v>36.700000000000003</v>
      </c>
      <c r="D20" s="264">
        <v>35.82</v>
      </c>
      <c r="E20" s="264">
        <v>3.79</v>
      </c>
      <c r="F20" s="264">
        <v>8.6300000000000008</v>
      </c>
      <c r="G20" s="68"/>
      <c r="H20" s="268">
        <v>27</v>
      </c>
      <c r="I20" s="14" t="s">
        <v>3194</v>
      </c>
      <c r="J20" s="68"/>
      <c r="K20" s="68"/>
      <c r="L20" s="68"/>
      <c r="M20" s="110"/>
      <c r="N20" s="110"/>
      <c r="O20" s="110"/>
      <c r="P20" s="110"/>
      <c r="Q20" s="110"/>
      <c r="R20" s="110"/>
      <c r="AG20" s="15">
        <v>48</v>
      </c>
      <c r="AH20" s="226">
        <v>1</v>
      </c>
      <c r="AI20" s="259">
        <v>1</v>
      </c>
      <c r="AJ20" s="259">
        <v>0</v>
      </c>
      <c r="AK20" s="15">
        <v>4</v>
      </c>
      <c r="AL20" s="15">
        <v>3</v>
      </c>
      <c r="AM20" s="240">
        <v>1</v>
      </c>
      <c r="AN20" s="13">
        <v>3</v>
      </c>
      <c r="AO20" s="13">
        <v>2</v>
      </c>
      <c r="AP20" s="240">
        <v>6</v>
      </c>
      <c r="AQ20" s="240">
        <v>1</v>
      </c>
      <c r="AR20" s="227">
        <v>4</v>
      </c>
      <c r="AS20" s="234"/>
    </row>
    <row r="21" spans="1:45" ht="11.25" customHeight="1" x14ac:dyDescent="0.2">
      <c r="A21" s="261" t="s">
        <v>3195</v>
      </c>
      <c r="B21" s="262">
        <v>109</v>
      </c>
      <c r="C21" s="263">
        <v>36.799999999999997</v>
      </c>
      <c r="D21" s="264">
        <v>36.520000000000003</v>
      </c>
      <c r="E21" s="264">
        <v>3.66</v>
      </c>
      <c r="F21" s="264">
        <v>8.68</v>
      </c>
      <c r="G21" s="68"/>
      <c r="H21" s="270">
        <v>70</v>
      </c>
      <c r="I21" s="271">
        <v>17.899999999999999</v>
      </c>
      <c r="J21" s="272"/>
      <c r="K21" s="272"/>
      <c r="L21" s="272"/>
      <c r="M21" s="110"/>
      <c r="N21" s="110"/>
      <c r="O21" s="110"/>
      <c r="P21" s="110"/>
      <c r="Q21" s="110"/>
      <c r="R21" s="110"/>
      <c r="AG21" s="15">
        <v>47</v>
      </c>
      <c r="AH21" s="15">
        <v>1</v>
      </c>
      <c r="AI21" s="259">
        <v>0</v>
      </c>
      <c r="AJ21" s="259">
        <v>4</v>
      </c>
      <c r="AK21" s="15">
        <v>3</v>
      </c>
      <c r="AL21" s="15">
        <v>1</v>
      </c>
      <c r="AM21" s="240">
        <v>3</v>
      </c>
      <c r="AN21" s="13">
        <v>1</v>
      </c>
      <c r="AO21" s="13">
        <v>6</v>
      </c>
      <c r="AP21" s="240">
        <v>1</v>
      </c>
      <c r="AQ21" s="227">
        <v>4</v>
      </c>
      <c r="AR21" s="234">
        <v>3</v>
      </c>
      <c r="AS21" s="234"/>
    </row>
    <row r="22" spans="1:45" ht="11.25" customHeight="1" x14ac:dyDescent="0.2">
      <c r="A22" s="261" t="s">
        <v>3196</v>
      </c>
      <c r="B22" s="262">
        <v>109</v>
      </c>
      <c r="C22" s="263">
        <v>36.9</v>
      </c>
      <c r="D22" s="264">
        <v>36.799999999999997</v>
      </c>
      <c r="E22" s="264">
        <v>3.64</v>
      </c>
      <c r="F22" s="264">
        <v>8.35</v>
      </c>
      <c r="G22" s="68"/>
      <c r="H22" s="270">
        <v>69</v>
      </c>
      <c r="I22" s="271">
        <v>18</v>
      </c>
      <c r="J22" s="273">
        <v>31.68</v>
      </c>
      <c r="K22" s="274">
        <v>3.8</v>
      </c>
      <c r="L22" s="272"/>
      <c r="M22" s="110"/>
      <c r="N22" s="110"/>
      <c r="O22" s="110"/>
      <c r="P22" s="110"/>
      <c r="Q22" s="110"/>
      <c r="R22" s="110"/>
      <c r="AG22" s="15">
        <v>46</v>
      </c>
      <c r="AH22" s="15">
        <v>0</v>
      </c>
      <c r="AI22" s="259">
        <v>4</v>
      </c>
      <c r="AJ22" s="259">
        <v>2</v>
      </c>
      <c r="AK22" s="15">
        <v>1</v>
      </c>
      <c r="AL22" s="15">
        <v>3</v>
      </c>
      <c r="AM22" s="240">
        <v>1</v>
      </c>
      <c r="AN22" s="13">
        <v>6</v>
      </c>
      <c r="AO22" s="13">
        <v>1</v>
      </c>
      <c r="AP22" s="227">
        <v>4</v>
      </c>
      <c r="AQ22" s="234">
        <v>3</v>
      </c>
      <c r="AR22" s="234">
        <v>7</v>
      </c>
      <c r="AS22" s="428"/>
    </row>
    <row r="23" spans="1:45" ht="11.25" customHeight="1" x14ac:dyDescent="0.2">
      <c r="A23" s="261" t="s">
        <v>3197</v>
      </c>
      <c r="B23" s="262">
        <v>109</v>
      </c>
      <c r="C23" s="263">
        <v>36.9</v>
      </c>
      <c r="D23" s="264">
        <v>39.5</v>
      </c>
      <c r="E23" s="264">
        <v>3.39</v>
      </c>
      <c r="F23" s="264">
        <v>8.3699999999999992</v>
      </c>
      <c r="G23" s="68"/>
      <c r="H23" s="275">
        <v>70</v>
      </c>
      <c r="I23" s="263">
        <v>18</v>
      </c>
      <c r="J23" s="276">
        <v>33.76</v>
      </c>
      <c r="K23" s="264">
        <v>3.5</v>
      </c>
      <c r="L23" s="272"/>
      <c r="M23" s="110"/>
      <c r="N23" s="110"/>
      <c r="O23" s="110"/>
      <c r="P23" s="110"/>
      <c r="Q23" s="110"/>
      <c r="R23" s="110"/>
      <c r="AG23" s="247">
        <v>45</v>
      </c>
      <c r="AH23" s="247">
        <v>5</v>
      </c>
      <c r="AI23" s="250">
        <v>3</v>
      </c>
      <c r="AJ23" s="250">
        <v>1</v>
      </c>
      <c r="AK23" s="247">
        <v>3</v>
      </c>
      <c r="AL23" s="247">
        <v>1</v>
      </c>
      <c r="AM23" s="254">
        <v>6</v>
      </c>
      <c r="AN23" s="252">
        <v>2</v>
      </c>
      <c r="AO23" s="253">
        <v>4</v>
      </c>
      <c r="AP23" s="254">
        <v>3</v>
      </c>
      <c r="AQ23" s="254">
        <v>8</v>
      </c>
      <c r="AR23" s="251">
        <v>7</v>
      </c>
      <c r="AS23" s="251"/>
    </row>
    <row r="24" spans="1:45" ht="11.25" customHeight="1" x14ac:dyDescent="0.2">
      <c r="A24" s="261" t="s">
        <v>3198</v>
      </c>
      <c r="B24" s="262">
        <v>107</v>
      </c>
      <c r="C24" s="263">
        <v>37</v>
      </c>
      <c r="D24" s="264">
        <v>40.630000000000003</v>
      </c>
      <c r="E24" s="264">
        <v>3.3</v>
      </c>
      <c r="F24" s="264">
        <v>7.79</v>
      </c>
      <c r="G24" s="68"/>
      <c r="H24" s="277">
        <v>70</v>
      </c>
      <c r="I24" s="220">
        <v>18.100000000000001</v>
      </c>
      <c r="J24" s="278">
        <v>34.49</v>
      </c>
      <c r="K24" s="222">
        <v>3.45</v>
      </c>
      <c r="L24" s="272"/>
      <c r="M24" s="110"/>
      <c r="N24" s="110"/>
      <c r="O24" s="110"/>
      <c r="P24" s="110"/>
      <c r="Q24" s="110"/>
      <c r="R24" s="110"/>
      <c r="AG24" s="241">
        <v>44</v>
      </c>
      <c r="AH24" s="241">
        <v>1</v>
      </c>
      <c r="AI24" s="257">
        <v>1</v>
      </c>
      <c r="AJ24" s="257">
        <v>3</v>
      </c>
      <c r="AK24" s="241">
        <v>1</v>
      </c>
      <c r="AL24" s="241">
        <v>6</v>
      </c>
      <c r="AM24" s="237">
        <v>2</v>
      </c>
      <c r="AN24" s="258">
        <v>3</v>
      </c>
      <c r="AO24" s="3">
        <v>3</v>
      </c>
      <c r="AP24" s="240">
        <v>8</v>
      </c>
      <c r="AQ24" s="227">
        <v>7</v>
      </c>
      <c r="AR24" s="227">
        <v>4</v>
      </c>
      <c r="AS24" s="227"/>
    </row>
    <row r="25" spans="1:45" ht="11.25" customHeight="1" x14ac:dyDescent="0.2">
      <c r="A25" s="261" t="s">
        <v>3199</v>
      </c>
      <c r="B25" s="262">
        <v>104</v>
      </c>
      <c r="C25" s="263">
        <v>37.1</v>
      </c>
      <c r="D25" s="264">
        <v>42.64</v>
      </c>
      <c r="E25" s="264">
        <v>3.22</v>
      </c>
      <c r="F25" s="264">
        <v>7.49</v>
      </c>
      <c r="G25" s="68"/>
      <c r="H25" s="275">
        <v>67</v>
      </c>
      <c r="I25" s="263">
        <v>18.3</v>
      </c>
      <c r="J25" s="276">
        <v>35.51</v>
      </c>
      <c r="K25" s="264">
        <v>3.44</v>
      </c>
      <c r="L25" s="272"/>
      <c r="M25" s="110"/>
      <c r="N25" s="110"/>
      <c r="O25" s="110"/>
      <c r="P25" s="110"/>
      <c r="Q25" s="110"/>
      <c r="R25" s="110"/>
      <c r="Z25" s="389" t="s">
        <v>3347</v>
      </c>
      <c r="AG25" s="15">
        <v>43</v>
      </c>
      <c r="AH25" s="15">
        <v>1</v>
      </c>
      <c r="AI25" s="259">
        <v>3</v>
      </c>
      <c r="AJ25" s="259">
        <v>1</v>
      </c>
      <c r="AK25" s="15">
        <v>6</v>
      </c>
      <c r="AL25" s="15">
        <v>2</v>
      </c>
      <c r="AM25" s="227">
        <v>3</v>
      </c>
      <c r="AN25" s="13">
        <v>3</v>
      </c>
      <c r="AO25" s="13">
        <v>10</v>
      </c>
      <c r="AP25" s="227">
        <v>8</v>
      </c>
      <c r="AQ25" s="227">
        <v>4</v>
      </c>
      <c r="AR25" s="227">
        <v>4</v>
      </c>
      <c r="AS25" s="234"/>
    </row>
    <row r="26" spans="1:45" ht="11.25" customHeight="1" x14ac:dyDescent="0.2">
      <c r="A26" s="261" t="s">
        <v>3200</v>
      </c>
      <c r="B26" s="262">
        <v>98</v>
      </c>
      <c r="C26" s="263">
        <v>37.4</v>
      </c>
      <c r="D26" s="264">
        <v>43.46</v>
      </c>
      <c r="E26" s="264">
        <v>3.21</v>
      </c>
      <c r="F26" s="264">
        <v>7.6</v>
      </c>
      <c r="G26" s="68"/>
      <c r="H26" s="277">
        <v>65</v>
      </c>
      <c r="I26" s="220">
        <v>18.399999999999999</v>
      </c>
      <c r="J26" s="278">
        <v>34.799999999999997</v>
      </c>
      <c r="K26" s="222">
        <v>3.5</v>
      </c>
      <c r="L26" s="272"/>
      <c r="M26" s="110"/>
      <c r="N26" s="110"/>
      <c r="O26" s="110"/>
      <c r="P26" s="110"/>
      <c r="Q26" s="110"/>
      <c r="R26" s="110"/>
      <c r="AG26" s="15">
        <v>42</v>
      </c>
      <c r="AH26" s="15">
        <v>3</v>
      </c>
      <c r="AI26" s="259">
        <v>2</v>
      </c>
      <c r="AJ26" s="259">
        <v>7</v>
      </c>
      <c r="AK26" s="15">
        <v>2</v>
      </c>
      <c r="AL26" s="226">
        <v>3</v>
      </c>
      <c r="AM26" s="240">
        <v>3</v>
      </c>
      <c r="AN26" s="13">
        <v>8</v>
      </c>
      <c r="AO26" s="239">
        <v>6</v>
      </c>
      <c r="AP26" s="227">
        <v>4</v>
      </c>
      <c r="AQ26" s="227">
        <v>4</v>
      </c>
      <c r="AR26" s="234">
        <v>6</v>
      </c>
      <c r="AS26" s="234"/>
    </row>
    <row r="27" spans="1:45" ht="11.25" customHeight="1" x14ac:dyDescent="0.2">
      <c r="A27" s="261" t="s">
        <v>3201</v>
      </c>
      <c r="B27" s="262">
        <v>97</v>
      </c>
      <c r="C27" s="263">
        <v>37.6</v>
      </c>
      <c r="D27" s="264">
        <v>45.14</v>
      </c>
      <c r="E27" s="264">
        <v>3.11</v>
      </c>
      <c r="F27" s="264">
        <v>7.18</v>
      </c>
      <c r="G27" s="68"/>
      <c r="H27" s="275">
        <v>61</v>
      </c>
      <c r="I27" s="263">
        <v>18.399999999999999</v>
      </c>
      <c r="J27" s="276">
        <v>36.44</v>
      </c>
      <c r="K27" s="264">
        <v>3.43</v>
      </c>
      <c r="L27" s="272"/>
      <c r="M27" s="110"/>
      <c r="N27" s="110"/>
      <c r="O27" s="110"/>
      <c r="P27" s="110"/>
      <c r="Q27" s="110"/>
      <c r="R27" s="110"/>
      <c r="AG27" s="15">
        <v>41</v>
      </c>
      <c r="AH27" s="15">
        <v>3</v>
      </c>
      <c r="AI27" s="259">
        <v>7</v>
      </c>
      <c r="AJ27" s="259">
        <v>1</v>
      </c>
      <c r="AK27" s="226">
        <v>3</v>
      </c>
      <c r="AL27" s="15">
        <v>3</v>
      </c>
      <c r="AM27" s="240">
        <v>9</v>
      </c>
      <c r="AN27" s="239">
        <v>7</v>
      </c>
      <c r="AO27" s="239">
        <v>3</v>
      </c>
      <c r="AP27" s="227">
        <v>4</v>
      </c>
      <c r="AQ27" s="234">
        <v>6</v>
      </c>
      <c r="AR27" s="234">
        <v>2</v>
      </c>
      <c r="AS27" s="234"/>
    </row>
    <row r="28" spans="1:45" ht="11.25" customHeight="1" x14ac:dyDescent="0.2">
      <c r="A28" s="261" t="s">
        <v>3202</v>
      </c>
      <c r="B28" s="262">
        <v>98</v>
      </c>
      <c r="C28" s="263">
        <v>37.700000000000003</v>
      </c>
      <c r="D28" s="264">
        <v>45.79</v>
      </c>
      <c r="E28" s="264">
        <v>3.05</v>
      </c>
      <c r="F28" s="264">
        <v>7.05</v>
      </c>
      <c r="G28" s="68"/>
      <c r="H28" s="277">
        <v>62</v>
      </c>
      <c r="I28" s="220">
        <v>18.399999999999999</v>
      </c>
      <c r="J28" s="278">
        <v>37.24</v>
      </c>
      <c r="K28" s="222">
        <v>3.33</v>
      </c>
      <c r="L28" s="272"/>
      <c r="M28" s="110"/>
      <c r="N28" s="110"/>
      <c r="O28" s="110"/>
      <c r="P28" s="110"/>
      <c r="Q28" s="110"/>
      <c r="R28" s="110"/>
      <c r="AG28" s="247">
        <v>40</v>
      </c>
      <c r="AH28" s="247">
        <v>6</v>
      </c>
      <c r="AI28" s="250">
        <v>3</v>
      </c>
      <c r="AJ28" s="249">
        <v>3</v>
      </c>
      <c r="AK28" s="247">
        <v>3</v>
      </c>
      <c r="AL28" s="247">
        <v>6</v>
      </c>
      <c r="AM28" s="251">
        <v>6</v>
      </c>
      <c r="AN28" s="253">
        <v>3</v>
      </c>
      <c r="AO28" s="253">
        <v>5</v>
      </c>
      <c r="AP28" s="240">
        <v>6</v>
      </c>
      <c r="AQ28" s="240">
        <v>2</v>
      </c>
      <c r="AR28" s="240">
        <v>2</v>
      </c>
      <c r="AS28" s="240"/>
    </row>
    <row r="29" spans="1:45" ht="11.25" customHeight="1" x14ac:dyDescent="0.2">
      <c r="A29" s="232" t="s">
        <v>3203</v>
      </c>
      <c r="B29" s="233">
        <v>98</v>
      </c>
      <c r="C29" s="103">
        <v>37.799999999999997</v>
      </c>
      <c r="D29" s="104">
        <v>44.87</v>
      </c>
      <c r="E29" s="104">
        <v>3.14</v>
      </c>
      <c r="F29" s="104">
        <v>7.11</v>
      </c>
      <c r="G29" s="68"/>
      <c r="H29" s="279">
        <v>65</v>
      </c>
      <c r="I29" s="103">
        <v>18.399999999999999</v>
      </c>
      <c r="J29" s="111">
        <v>36.520000000000003</v>
      </c>
      <c r="K29" s="104">
        <v>3.39</v>
      </c>
      <c r="L29" s="280"/>
      <c r="M29" s="110"/>
      <c r="N29" s="110"/>
      <c r="O29" s="110"/>
      <c r="P29" s="110"/>
      <c r="Q29" s="110"/>
      <c r="R29" s="110"/>
      <c r="AG29" s="241">
        <v>39</v>
      </c>
      <c r="AH29" s="241">
        <v>3</v>
      </c>
      <c r="AI29" s="269">
        <v>2</v>
      </c>
      <c r="AJ29" s="257">
        <v>3</v>
      </c>
      <c r="AK29" s="241">
        <v>9</v>
      </c>
      <c r="AL29" s="242">
        <v>11</v>
      </c>
      <c r="AM29" s="231">
        <v>3</v>
      </c>
      <c r="AN29" s="258">
        <v>6</v>
      </c>
      <c r="AO29" s="3">
        <v>6</v>
      </c>
      <c r="AP29" s="237">
        <v>2</v>
      </c>
      <c r="AQ29" s="237">
        <v>3</v>
      </c>
      <c r="AR29" s="237">
        <v>1</v>
      </c>
      <c r="AS29" s="427"/>
    </row>
    <row r="30" spans="1:45" ht="11.25" customHeight="1" x14ac:dyDescent="0.2">
      <c r="A30" s="232" t="s">
        <v>3204</v>
      </c>
      <c r="B30" s="233">
        <v>98</v>
      </c>
      <c r="C30" s="103">
        <v>38</v>
      </c>
      <c r="D30" s="104">
        <v>46.06</v>
      </c>
      <c r="E30" s="104">
        <v>3.1</v>
      </c>
      <c r="F30" s="104">
        <v>5.0999999999999996</v>
      </c>
      <c r="G30" s="68"/>
      <c r="H30" s="281">
        <v>65</v>
      </c>
      <c r="I30" s="66">
        <v>18.600000000000001</v>
      </c>
      <c r="J30" s="68">
        <v>37.24</v>
      </c>
      <c r="K30" s="67">
        <v>3.35</v>
      </c>
      <c r="L30" s="280"/>
      <c r="M30" s="110"/>
      <c r="N30" s="256"/>
      <c r="O30" s="110"/>
      <c r="P30" s="110"/>
      <c r="Q30" s="110"/>
      <c r="R30" s="110"/>
      <c r="AG30" s="15">
        <v>38</v>
      </c>
      <c r="AH30" s="226">
        <v>4</v>
      </c>
      <c r="AI30" s="259">
        <v>5</v>
      </c>
      <c r="AJ30" s="259">
        <v>7</v>
      </c>
      <c r="AK30" s="226">
        <v>9</v>
      </c>
      <c r="AL30" s="226">
        <v>3</v>
      </c>
      <c r="AM30" s="227">
        <v>4</v>
      </c>
      <c r="AN30" s="13">
        <v>4</v>
      </c>
      <c r="AO30" s="13">
        <v>4</v>
      </c>
      <c r="AP30" s="240">
        <v>3</v>
      </c>
      <c r="AQ30" s="240">
        <v>1</v>
      </c>
      <c r="AR30" s="227">
        <v>1</v>
      </c>
      <c r="AS30" s="227"/>
    </row>
    <row r="31" spans="1:45" ht="11.25" customHeight="1" x14ac:dyDescent="0.2">
      <c r="A31" s="232" t="s">
        <v>3205</v>
      </c>
      <c r="B31" s="233">
        <v>99</v>
      </c>
      <c r="C31" s="103">
        <v>38.1</v>
      </c>
      <c r="D31" s="104">
        <v>48.1</v>
      </c>
      <c r="E31" s="104">
        <v>2.98</v>
      </c>
      <c r="F31" s="104">
        <v>5.15</v>
      </c>
      <c r="G31" s="68"/>
      <c r="H31" s="279">
        <v>81</v>
      </c>
      <c r="I31" s="103">
        <v>18.3</v>
      </c>
      <c r="J31" s="111">
        <v>40.340000000000003</v>
      </c>
      <c r="K31" s="104">
        <v>3.06</v>
      </c>
      <c r="L31" s="280"/>
      <c r="M31" s="255" t="s">
        <v>3206</v>
      </c>
      <c r="N31" s="256"/>
      <c r="O31" s="256"/>
      <c r="P31" s="110"/>
      <c r="Q31" s="110"/>
      <c r="R31" s="110"/>
      <c r="AG31" s="15">
        <v>37</v>
      </c>
      <c r="AH31" s="15">
        <v>9</v>
      </c>
      <c r="AI31" s="259">
        <v>10</v>
      </c>
      <c r="AJ31" s="224">
        <v>9</v>
      </c>
      <c r="AK31" s="226">
        <v>5</v>
      </c>
      <c r="AL31" s="226">
        <v>4</v>
      </c>
      <c r="AM31" s="240">
        <v>2</v>
      </c>
      <c r="AN31" s="13">
        <v>5</v>
      </c>
      <c r="AO31" s="13">
        <v>3</v>
      </c>
      <c r="AP31" s="240">
        <v>2</v>
      </c>
      <c r="AQ31" s="227">
        <v>1</v>
      </c>
      <c r="AR31" s="227">
        <v>2</v>
      </c>
      <c r="AS31" s="227"/>
    </row>
    <row r="32" spans="1:45" ht="11.25" customHeight="1" x14ac:dyDescent="0.2">
      <c r="A32" s="232" t="s">
        <v>3207</v>
      </c>
      <c r="B32" s="233">
        <v>99</v>
      </c>
      <c r="C32" s="103">
        <v>38.200000000000003</v>
      </c>
      <c r="D32" s="104">
        <v>49.53</v>
      </c>
      <c r="E32" s="104">
        <v>2.9</v>
      </c>
      <c r="F32" s="104">
        <v>5.19</v>
      </c>
      <c r="G32" s="68"/>
      <c r="H32" s="281">
        <v>82</v>
      </c>
      <c r="I32" s="66">
        <v>18.399999999999999</v>
      </c>
      <c r="J32" s="68">
        <v>43.21</v>
      </c>
      <c r="K32" s="67">
        <v>2.95</v>
      </c>
      <c r="L32" s="280"/>
      <c r="M32" s="14" t="s">
        <v>3208</v>
      </c>
      <c r="N32" s="14"/>
      <c r="O32" s="14"/>
      <c r="P32" s="110"/>
      <c r="Q32" s="110"/>
      <c r="R32" s="110"/>
      <c r="AG32" s="15">
        <v>36</v>
      </c>
      <c r="AH32" s="15">
        <v>4</v>
      </c>
      <c r="AI32" s="224">
        <v>8</v>
      </c>
      <c r="AJ32" s="224">
        <v>3</v>
      </c>
      <c r="AK32" s="226">
        <v>4</v>
      </c>
      <c r="AL32" s="15">
        <v>4</v>
      </c>
      <c r="AM32" s="240">
        <v>8</v>
      </c>
      <c r="AN32" s="13">
        <v>3</v>
      </c>
      <c r="AO32" s="13">
        <v>2</v>
      </c>
      <c r="AP32" s="227">
        <v>2</v>
      </c>
      <c r="AQ32" s="227">
        <v>2</v>
      </c>
      <c r="AR32" s="227">
        <v>2</v>
      </c>
      <c r="AS32" s="234"/>
    </row>
    <row r="33" spans="1:45" ht="11.25" customHeight="1" x14ac:dyDescent="0.2">
      <c r="A33" s="232" t="s">
        <v>3209</v>
      </c>
      <c r="B33" s="233">
        <v>100</v>
      </c>
      <c r="C33" s="103">
        <v>38.299999999999997</v>
      </c>
      <c r="D33" s="104">
        <v>46.36</v>
      </c>
      <c r="E33" s="104">
        <v>3.13</v>
      </c>
      <c r="F33" s="104">
        <v>5.16</v>
      </c>
      <c r="G33" s="68"/>
      <c r="H33" s="279">
        <v>82</v>
      </c>
      <c r="I33" s="103">
        <v>18.399999999999999</v>
      </c>
      <c r="J33" s="111">
        <v>40.28</v>
      </c>
      <c r="K33" s="104">
        <v>3.14</v>
      </c>
      <c r="L33" s="280"/>
      <c r="M33" s="14" t="s">
        <v>3210</v>
      </c>
      <c r="N33" s="14"/>
      <c r="O33" s="14"/>
      <c r="P33" s="110"/>
      <c r="Q33" s="110"/>
      <c r="R33" s="110"/>
      <c r="AG33" s="247">
        <v>35</v>
      </c>
      <c r="AH33" s="248">
        <v>7</v>
      </c>
      <c r="AI33" s="249">
        <v>8</v>
      </c>
      <c r="AJ33" s="249">
        <v>6</v>
      </c>
      <c r="AK33" s="247">
        <v>4</v>
      </c>
      <c r="AL33" s="247">
        <v>6</v>
      </c>
      <c r="AM33" s="254">
        <v>3</v>
      </c>
      <c r="AN33" s="252">
        <v>2</v>
      </c>
      <c r="AO33" s="253">
        <v>2</v>
      </c>
      <c r="AP33" s="251">
        <v>2</v>
      </c>
      <c r="AQ33" s="251">
        <v>2</v>
      </c>
      <c r="AR33" s="282">
        <v>5</v>
      </c>
      <c r="AS33" s="282"/>
    </row>
    <row r="34" spans="1:45" ht="11.25" customHeight="1" x14ac:dyDescent="0.2">
      <c r="A34" s="232" t="s">
        <v>3211</v>
      </c>
      <c r="B34" s="233">
        <v>100</v>
      </c>
      <c r="C34" s="103">
        <v>38.4</v>
      </c>
      <c r="D34" s="104">
        <v>44.27</v>
      </c>
      <c r="E34" s="104">
        <v>3.26</v>
      </c>
      <c r="F34" s="104">
        <v>5.37</v>
      </c>
      <c r="G34" s="68"/>
      <c r="H34" s="281">
        <v>82</v>
      </c>
      <c r="I34" s="66">
        <v>18.399999999999999</v>
      </c>
      <c r="J34" s="68">
        <v>38.619999999999997</v>
      </c>
      <c r="K34" s="67">
        <v>3.28</v>
      </c>
      <c r="L34" s="280"/>
      <c r="M34" s="283" t="s">
        <v>3212</v>
      </c>
      <c r="N34" s="110"/>
      <c r="O34" s="110"/>
      <c r="P34" s="110"/>
      <c r="Q34" s="110"/>
      <c r="R34" s="110"/>
      <c r="AG34" s="241">
        <v>34</v>
      </c>
      <c r="AH34" s="242">
        <v>9</v>
      </c>
      <c r="AI34" s="269">
        <v>6</v>
      </c>
      <c r="AJ34" s="257">
        <v>4</v>
      </c>
      <c r="AK34" s="241">
        <v>6</v>
      </c>
      <c r="AL34" s="241">
        <v>3</v>
      </c>
      <c r="AM34" s="237">
        <v>2</v>
      </c>
      <c r="AN34" s="258">
        <v>2</v>
      </c>
      <c r="AO34" s="258">
        <v>2</v>
      </c>
      <c r="AP34" s="227">
        <v>2</v>
      </c>
      <c r="AQ34" s="234">
        <v>5</v>
      </c>
      <c r="AR34" s="234">
        <v>4</v>
      </c>
      <c r="AS34" s="234"/>
    </row>
    <row r="35" spans="1:45" ht="11.25" customHeight="1" x14ac:dyDescent="0.2">
      <c r="A35" s="232" t="s">
        <v>3213</v>
      </c>
      <c r="B35" s="284">
        <v>100</v>
      </c>
      <c r="C35" s="103">
        <v>38.4</v>
      </c>
      <c r="D35" s="104">
        <v>46.832099999999983</v>
      </c>
      <c r="E35" s="104">
        <v>3.0753178500548648</v>
      </c>
      <c r="F35" s="104">
        <v>5.3890542709912115</v>
      </c>
      <c r="G35" s="68"/>
      <c r="H35" s="241">
        <v>85</v>
      </c>
      <c r="I35" s="61">
        <v>18.3</v>
      </c>
      <c r="J35" s="63">
        <v>41.67</v>
      </c>
      <c r="K35" s="78">
        <v>2.98</v>
      </c>
      <c r="L35" s="62">
        <v>6.71</v>
      </c>
      <c r="M35" s="285" t="s">
        <v>3214</v>
      </c>
      <c r="N35" s="286">
        <v>111</v>
      </c>
      <c r="O35" s="61">
        <v>9.1999999999999993</v>
      </c>
      <c r="P35" s="63">
        <v>38.97</v>
      </c>
      <c r="Q35" s="78">
        <v>3.36</v>
      </c>
      <c r="R35" s="115"/>
      <c r="AG35" s="15">
        <v>33</v>
      </c>
      <c r="AH35" s="226">
        <v>9</v>
      </c>
      <c r="AI35" s="259">
        <v>7</v>
      </c>
      <c r="AJ35" s="259">
        <v>6</v>
      </c>
      <c r="AK35" s="15">
        <v>2</v>
      </c>
      <c r="AL35" s="15">
        <v>2</v>
      </c>
      <c r="AM35" s="227">
        <v>1</v>
      </c>
      <c r="AN35" s="239">
        <v>2</v>
      </c>
      <c r="AO35" s="239">
        <v>2</v>
      </c>
      <c r="AP35" s="240">
        <v>6</v>
      </c>
      <c r="AQ35" s="240">
        <v>5</v>
      </c>
      <c r="AR35" s="240">
        <v>0</v>
      </c>
      <c r="AS35" s="240"/>
    </row>
    <row r="36" spans="1:45" ht="11.25" customHeight="1" x14ac:dyDescent="0.2">
      <c r="A36" s="232" t="s">
        <v>3215</v>
      </c>
      <c r="B36" s="284">
        <v>101</v>
      </c>
      <c r="C36" s="103">
        <v>38.524752475247524</v>
      </c>
      <c r="D36" s="104">
        <v>44.630099009901002</v>
      </c>
      <c r="E36" s="104">
        <v>3.3277287568410165</v>
      </c>
      <c r="F36" s="104">
        <v>5.4194178372080959</v>
      </c>
      <c r="G36" s="68"/>
      <c r="H36" s="213">
        <v>139</v>
      </c>
      <c r="I36" s="103">
        <v>15.8</v>
      </c>
      <c r="J36" s="2">
        <v>38.119999999999997</v>
      </c>
      <c r="K36" s="284">
        <v>3.37</v>
      </c>
      <c r="L36" s="287">
        <v>6.36</v>
      </c>
      <c r="M36" s="285" t="s">
        <v>3216</v>
      </c>
      <c r="N36" s="286">
        <v>203</v>
      </c>
      <c r="O36" s="61">
        <v>6.7</v>
      </c>
      <c r="P36" s="63">
        <v>35.54</v>
      </c>
      <c r="Q36" s="78">
        <v>3.33</v>
      </c>
      <c r="R36" s="115"/>
      <c r="AG36" s="15">
        <v>32</v>
      </c>
      <c r="AH36" s="15">
        <v>10</v>
      </c>
      <c r="AI36" s="259">
        <v>8</v>
      </c>
      <c r="AJ36" s="259">
        <v>2</v>
      </c>
      <c r="AK36" s="15">
        <v>2</v>
      </c>
      <c r="AL36" s="226">
        <v>1</v>
      </c>
      <c r="AM36" s="227">
        <v>3</v>
      </c>
      <c r="AN36" s="239">
        <v>2</v>
      </c>
      <c r="AO36" s="13">
        <v>6</v>
      </c>
      <c r="AP36" s="240">
        <v>5</v>
      </c>
      <c r="AQ36" s="240">
        <v>0</v>
      </c>
      <c r="AR36" s="240">
        <v>4</v>
      </c>
      <c r="AS36" s="240"/>
    </row>
    <row r="37" spans="1:45" ht="11.25" customHeight="1" x14ac:dyDescent="0.2">
      <c r="A37" s="232" t="s">
        <v>3217</v>
      </c>
      <c r="B37" s="284">
        <v>101</v>
      </c>
      <c r="C37" s="103">
        <v>38.544554455445542</v>
      </c>
      <c r="D37" s="104">
        <v>48.067128712871302</v>
      </c>
      <c r="E37" s="104">
        <v>3.055991406802248</v>
      </c>
      <c r="F37" s="104">
        <v>5.4317532322220696</v>
      </c>
      <c r="G37" s="68"/>
      <c r="H37" s="247">
        <v>132</v>
      </c>
      <c r="I37" s="71">
        <v>15.636363636363637</v>
      </c>
      <c r="J37" s="76">
        <v>41.63954545454547</v>
      </c>
      <c r="K37" s="72">
        <v>3.1957909949806549</v>
      </c>
      <c r="L37" s="77">
        <v>6.6552391050457738</v>
      </c>
      <c r="M37" s="110"/>
      <c r="N37" s="279">
        <v>200</v>
      </c>
      <c r="O37" s="103">
        <v>6.7</v>
      </c>
      <c r="P37" s="111">
        <v>40.159999999999997</v>
      </c>
      <c r="Q37" s="104">
        <v>3.11</v>
      </c>
      <c r="R37" s="115"/>
      <c r="AG37" s="15">
        <v>31</v>
      </c>
      <c r="AH37" s="15">
        <v>8</v>
      </c>
      <c r="AI37" s="259">
        <v>7</v>
      </c>
      <c r="AJ37" s="259">
        <v>3</v>
      </c>
      <c r="AK37" s="226">
        <v>1</v>
      </c>
      <c r="AL37" s="226">
        <v>3</v>
      </c>
      <c r="AM37" s="227">
        <v>2</v>
      </c>
      <c r="AN37" s="13">
        <v>6</v>
      </c>
      <c r="AO37" s="13">
        <v>5</v>
      </c>
      <c r="AP37" s="240">
        <v>0</v>
      </c>
      <c r="AQ37" s="240">
        <v>3</v>
      </c>
      <c r="AR37" s="240">
        <v>5</v>
      </c>
      <c r="AS37" s="240"/>
    </row>
    <row r="38" spans="1:45" ht="11.25" customHeight="1" x14ac:dyDescent="0.2">
      <c r="A38" s="232" t="s">
        <v>3218</v>
      </c>
      <c r="B38" s="284">
        <v>97</v>
      </c>
      <c r="C38" s="71">
        <v>38.618556701030926</v>
      </c>
      <c r="D38" s="104">
        <v>49.495773195876282</v>
      </c>
      <c r="E38" s="104">
        <v>2.9443033032508596</v>
      </c>
      <c r="F38" s="104">
        <v>5.7077663615521912</v>
      </c>
      <c r="G38" s="68"/>
      <c r="H38" s="247">
        <v>131</v>
      </c>
      <c r="I38" s="71">
        <v>15.625954198473282</v>
      </c>
      <c r="J38" s="76">
        <v>42.8332824427481</v>
      </c>
      <c r="K38" s="72">
        <v>3.119570253102609</v>
      </c>
      <c r="L38" s="77">
        <v>6.4360639882372617</v>
      </c>
      <c r="M38" s="110"/>
      <c r="N38" s="281">
        <v>189</v>
      </c>
      <c r="O38" s="66">
        <v>6.8</v>
      </c>
      <c r="P38" s="68">
        <v>41.36</v>
      </c>
      <c r="Q38" s="67">
        <v>2.94</v>
      </c>
      <c r="R38" s="115"/>
      <c r="AG38" s="247">
        <v>30</v>
      </c>
      <c r="AH38" s="247">
        <v>7</v>
      </c>
      <c r="AI38" s="250">
        <v>4</v>
      </c>
      <c r="AJ38" s="249">
        <v>2</v>
      </c>
      <c r="AK38" s="248">
        <v>4</v>
      </c>
      <c r="AL38" s="248">
        <v>1</v>
      </c>
      <c r="AM38" s="254">
        <v>7</v>
      </c>
      <c r="AN38" s="252">
        <v>5</v>
      </c>
      <c r="AO38" s="252">
        <v>0</v>
      </c>
      <c r="AP38" s="240">
        <v>4</v>
      </c>
      <c r="AQ38" s="240">
        <v>6</v>
      </c>
      <c r="AR38" s="240">
        <v>4</v>
      </c>
      <c r="AS38" s="240"/>
    </row>
    <row r="39" spans="1:45" ht="11.25" customHeight="1" x14ac:dyDescent="0.2">
      <c r="A39" s="232" t="s">
        <v>3219</v>
      </c>
      <c r="B39" s="284">
        <v>98</v>
      </c>
      <c r="C39" s="71">
        <v>38.602040816326529</v>
      </c>
      <c r="D39" s="104">
        <v>49.527142857142877</v>
      </c>
      <c r="E39" s="104">
        <v>2.972102998888293</v>
      </c>
      <c r="F39" s="104">
        <v>5.9802889820579797</v>
      </c>
      <c r="G39" s="68"/>
      <c r="H39" s="247">
        <v>126</v>
      </c>
      <c r="I39" s="71">
        <v>15.698412698412698</v>
      </c>
      <c r="J39" s="76">
        <v>43.564603174603164</v>
      </c>
      <c r="K39" s="72">
        <v>3.0528073297237297</v>
      </c>
      <c r="L39" s="77">
        <v>6.3944600977292154</v>
      </c>
      <c r="M39" s="110"/>
      <c r="N39" s="286">
        <v>192</v>
      </c>
      <c r="O39" s="61">
        <v>6.8</v>
      </c>
      <c r="P39" s="63">
        <v>41.73</v>
      </c>
      <c r="Q39" s="78">
        <v>3</v>
      </c>
      <c r="R39" s="62">
        <v>10.97</v>
      </c>
      <c r="AG39" s="241">
        <v>29</v>
      </c>
      <c r="AH39" s="241">
        <v>3</v>
      </c>
      <c r="AI39" s="269">
        <v>1</v>
      </c>
      <c r="AJ39" s="269">
        <v>3</v>
      </c>
      <c r="AK39" s="242">
        <v>2</v>
      </c>
      <c r="AL39" s="241">
        <v>7</v>
      </c>
      <c r="AM39" s="237">
        <v>3</v>
      </c>
      <c r="AN39" s="3">
        <v>0</v>
      </c>
      <c r="AO39" s="3">
        <v>4</v>
      </c>
      <c r="AP39" s="237">
        <v>7</v>
      </c>
      <c r="AQ39" s="237">
        <v>3</v>
      </c>
      <c r="AR39" s="237">
        <v>0</v>
      </c>
      <c r="AS39" s="427"/>
    </row>
    <row r="40" spans="1:45" ht="11.25" customHeight="1" x14ac:dyDescent="0.2">
      <c r="A40" s="232" t="s">
        <v>3220</v>
      </c>
      <c r="B40" s="284">
        <v>98</v>
      </c>
      <c r="C40" s="71">
        <v>38.683673469387756</v>
      </c>
      <c r="D40" s="104">
        <v>51.989183673469391</v>
      </c>
      <c r="E40" s="104">
        <v>2.857210045790525</v>
      </c>
      <c r="F40" s="104">
        <v>6.0448479510924136</v>
      </c>
      <c r="G40" s="68"/>
      <c r="H40" s="247">
        <v>129</v>
      </c>
      <c r="I40" s="71">
        <v>15.666666666666666</v>
      </c>
      <c r="J40" s="76">
        <v>45.841162790697652</v>
      </c>
      <c r="K40" s="72">
        <v>2.8956182249185649</v>
      </c>
      <c r="L40" s="77">
        <v>6.6335991288042573</v>
      </c>
      <c r="M40" s="110"/>
      <c r="N40" s="279">
        <v>190</v>
      </c>
      <c r="O40" s="103">
        <v>6.9</v>
      </c>
      <c r="P40" s="111">
        <v>44.65</v>
      </c>
      <c r="Q40" s="104">
        <v>2.9</v>
      </c>
      <c r="R40" s="112">
        <v>10.93</v>
      </c>
      <c r="AG40" s="15">
        <v>28</v>
      </c>
      <c r="AH40" s="226">
        <v>3</v>
      </c>
      <c r="AI40" s="224">
        <v>4</v>
      </c>
      <c r="AJ40" s="224">
        <v>2</v>
      </c>
      <c r="AK40" s="15">
        <v>6</v>
      </c>
      <c r="AL40" s="15">
        <v>4</v>
      </c>
      <c r="AM40" s="240">
        <v>0</v>
      </c>
      <c r="AN40" s="13">
        <v>4</v>
      </c>
      <c r="AO40" s="13">
        <v>6</v>
      </c>
      <c r="AP40" s="240">
        <v>3</v>
      </c>
      <c r="AQ40" s="240">
        <v>1</v>
      </c>
      <c r="AR40" s="227">
        <v>2</v>
      </c>
      <c r="AS40" s="227"/>
    </row>
    <row r="41" spans="1:45" ht="11.25" customHeight="1" x14ac:dyDescent="0.2">
      <c r="A41" s="261" t="s">
        <v>3221</v>
      </c>
      <c r="B41" s="288">
        <v>99</v>
      </c>
      <c r="C41" s="263">
        <v>38.656565656565654</v>
      </c>
      <c r="D41" s="264">
        <v>51.854646464646478</v>
      </c>
      <c r="E41" s="264">
        <v>2.9165600730584966</v>
      </c>
      <c r="F41" s="264">
        <v>5.9544836404310963</v>
      </c>
      <c r="G41" s="68"/>
      <c r="H41" s="289">
        <v>135</v>
      </c>
      <c r="I41" s="263">
        <v>15.496296296296297</v>
      </c>
      <c r="J41" s="276">
        <v>45.969555555555544</v>
      </c>
      <c r="K41" s="264">
        <v>2.930252354073223</v>
      </c>
      <c r="L41" s="290">
        <v>6.8765748197916032</v>
      </c>
      <c r="M41" s="110"/>
      <c r="N41" s="270">
        <v>202</v>
      </c>
      <c r="O41" s="271">
        <v>6.9</v>
      </c>
      <c r="P41" s="273">
        <v>43.55</v>
      </c>
      <c r="Q41" s="274">
        <v>2.95</v>
      </c>
      <c r="R41" s="291">
        <v>10.52</v>
      </c>
      <c r="AG41" s="15">
        <v>27</v>
      </c>
      <c r="AH41" s="226">
        <v>7</v>
      </c>
      <c r="AI41" s="224">
        <v>7</v>
      </c>
      <c r="AJ41" s="259">
        <v>6</v>
      </c>
      <c r="AK41" s="15">
        <v>4</v>
      </c>
      <c r="AL41" s="15">
        <v>0</v>
      </c>
      <c r="AM41" s="240">
        <v>4</v>
      </c>
      <c r="AN41" s="13">
        <v>6</v>
      </c>
      <c r="AO41" s="13">
        <v>4</v>
      </c>
      <c r="AP41" s="240">
        <v>0</v>
      </c>
      <c r="AQ41" s="227">
        <v>2</v>
      </c>
      <c r="AR41" s="227">
        <v>4</v>
      </c>
      <c r="AS41" s="234"/>
    </row>
    <row r="42" spans="1:45" ht="11.25" customHeight="1" x14ac:dyDescent="0.2">
      <c r="A42" s="261" t="s">
        <v>3222</v>
      </c>
      <c r="B42" s="288">
        <v>99</v>
      </c>
      <c r="C42" s="263">
        <v>38.80808080808081</v>
      </c>
      <c r="D42" s="264">
        <v>53.668383838383818</v>
      </c>
      <c r="E42" s="264">
        <v>2.8499761628197873</v>
      </c>
      <c r="F42" s="264">
        <v>6.0865647430160985</v>
      </c>
      <c r="G42" s="68"/>
      <c r="H42" s="289">
        <v>141</v>
      </c>
      <c r="I42" s="263">
        <v>15.475177304964539</v>
      </c>
      <c r="J42" s="276">
        <v>46.964609929078037</v>
      </c>
      <c r="K42" s="264">
        <v>2.9490897918944348</v>
      </c>
      <c r="L42" s="290">
        <v>7.6017910067641248</v>
      </c>
      <c r="M42" s="110"/>
      <c r="N42" s="270">
        <v>207</v>
      </c>
      <c r="O42" s="271">
        <v>6.9</v>
      </c>
      <c r="P42" s="273">
        <v>45.81</v>
      </c>
      <c r="Q42" s="274">
        <v>2.91</v>
      </c>
      <c r="R42" s="291">
        <v>9.52</v>
      </c>
      <c r="AG42" s="15">
        <v>26</v>
      </c>
      <c r="AH42" s="226">
        <v>7</v>
      </c>
      <c r="AI42" s="259">
        <v>7</v>
      </c>
      <c r="AJ42" s="259">
        <v>6</v>
      </c>
      <c r="AK42" s="15">
        <v>0</v>
      </c>
      <c r="AL42" s="15">
        <v>4</v>
      </c>
      <c r="AM42" s="240">
        <v>6</v>
      </c>
      <c r="AN42" s="13">
        <v>4</v>
      </c>
      <c r="AO42" s="13">
        <v>1</v>
      </c>
      <c r="AP42" s="227">
        <v>3</v>
      </c>
      <c r="AQ42" s="227">
        <v>3</v>
      </c>
      <c r="AR42" s="234">
        <v>5</v>
      </c>
      <c r="AS42" s="234"/>
    </row>
    <row r="43" spans="1:45" ht="11.25" customHeight="1" x14ac:dyDescent="0.2">
      <c r="A43" s="261" t="s">
        <v>3223</v>
      </c>
      <c r="B43" s="288">
        <v>100</v>
      </c>
      <c r="C43" s="263">
        <v>38.729999999999997</v>
      </c>
      <c r="D43" s="264">
        <v>54.124499999999991</v>
      </c>
      <c r="E43" s="264">
        <v>2.8238618806997953</v>
      </c>
      <c r="F43" s="264">
        <v>6.3733043927764799</v>
      </c>
      <c r="G43" s="68"/>
      <c r="H43" s="289">
        <v>142</v>
      </c>
      <c r="I43" s="263">
        <v>15.380281690140846</v>
      </c>
      <c r="J43" s="276">
        <v>48.335492957746474</v>
      </c>
      <c r="K43" s="264">
        <v>2.9450917893922788</v>
      </c>
      <c r="L43" s="290">
        <v>8.3292039618436</v>
      </c>
      <c r="M43" s="110"/>
      <c r="N43" s="270">
        <v>205</v>
      </c>
      <c r="O43" s="271">
        <v>6.9</v>
      </c>
      <c r="P43" s="273">
        <v>46.12</v>
      </c>
      <c r="Q43" s="274">
        <v>2.92</v>
      </c>
      <c r="R43" s="291">
        <v>9.5</v>
      </c>
      <c r="AG43" s="247">
        <v>25</v>
      </c>
      <c r="AH43" s="15">
        <v>11</v>
      </c>
      <c r="AI43" s="250">
        <v>8</v>
      </c>
      <c r="AJ43" s="250">
        <v>1</v>
      </c>
      <c r="AK43" s="247">
        <v>3</v>
      </c>
      <c r="AL43" s="247">
        <v>6</v>
      </c>
      <c r="AM43" s="254">
        <v>5</v>
      </c>
      <c r="AN43" s="252">
        <v>1</v>
      </c>
      <c r="AO43" s="253">
        <v>2</v>
      </c>
      <c r="AP43" s="251">
        <v>2</v>
      </c>
      <c r="AQ43" s="282">
        <v>6</v>
      </c>
      <c r="AR43" s="282">
        <v>10</v>
      </c>
      <c r="AS43" s="282"/>
    </row>
    <row r="44" spans="1:45" ht="11.25" customHeight="1" x14ac:dyDescent="0.2">
      <c r="A44" s="261" t="s">
        <v>3224</v>
      </c>
      <c r="B44" s="288">
        <v>100</v>
      </c>
      <c r="C44" s="263">
        <v>38.83</v>
      </c>
      <c r="D44" s="264">
        <v>54.851599999999998</v>
      </c>
      <c r="E44" s="264">
        <v>2.7894920379859536</v>
      </c>
      <c r="F44" s="264">
        <v>6.5584349610236403</v>
      </c>
      <c r="G44" s="68"/>
      <c r="H44" s="289">
        <v>144</v>
      </c>
      <c r="I44" s="263">
        <v>15.381944444444445</v>
      </c>
      <c r="J44" s="276">
        <v>50.311458333333327</v>
      </c>
      <c r="K44" s="264">
        <v>2.8825951210557439</v>
      </c>
      <c r="L44" s="290">
        <v>8.0704774338824947</v>
      </c>
      <c r="M44" s="110"/>
      <c r="N44" s="270">
        <v>204</v>
      </c>
      <c r="O44" s="271">
        <v>7</v>
      </c>
      <c r="P44" s="273">
        <v>47.17</v>
      </c>
      <c r="Q44" s="274">
        <v>2.9</v>
      </c>
      <c r="R44" s="291">
        <v>9.52</v>
      </c>
      <c r="AG44" s="237">
        <v>24</v>
      </c>
      <c r="AH44" s="2">
        <v>6</v>
      </c>
      <c r="AI44" s="292">
        <v>1</v>
      </c>
      <c r="AJ44" s="293">
        <v>3</v>
      </c>
      <c r="AK44" s="237">
        <v>6</v>
      </c>
      <c r="AL44" s="15">
        <v>4</v>
      </c>
      <c r="AM44" s="240">
        <v>2</v>
      </c>
      <c r="AN44" s="239">
        <v>3</v>
      </c>
      <c r="AO44" s="239">
        <v>2</v>
      </c>
      <c r="AP44" s="240">
        <v>5</v>
      </c>
      <c r="AQ44" s="240">
        <v>10</v>
      </c>
      <c r="AR44" s="240">
        <v>16</v>
      </c>
      <c r="AS44" s="240"/>
    </row>
    <row r="45" spans="1:45" ht="11.25" customHeight="1" x14ac:dyDescent="0.2">
      <c r="A45" s="261" t="s">
        <v>3225</v>
      </c>
      <c r="B45" s="288">
        <v>101</v>
      </c>
      <c r="C45" s="263">
        <v>38.75247524752475</v>
      </c>
      <c r="D45" s="264">
        <v>54.385742574257414</v>
      </c>
      <c r="E45" s="264">
        <v>2.8029889688727305</v>
      </c>
      <c r="F45" s="264">
        <v>6.6341226448606294</v>
      </c>
      <c r="G45" s="68"/>
      <c r="H45" s="289">
        <v>147</v>
      </c>
      <c r="I45" s="263">
        <v>15.258503401360544</v>
      </c>
      <c r="J45" s="276">
        <v>49.323469387755132</v>
      </c>
      <c r="K45" s="264">
        <v>2.9253273656954684</v>
      </c>
      <c r="L45" s="290">
        <v>8.1252261643234736</v>
      </c>
      <c r="M45" s="110"/>
      <c r="N45" s="270">
        <v>201</v>
      </c>
      <c r="O45" s="271">
        <v>7</v>
      </c>
      <c r="P45" s="273">
        <v>46.09</v>
      </c>
      <c r="Q45" s="274">
        <v>3</v>
      </c>
      <c r="R45" s="291">
        <v>9.77</v>
      </c>
      <c r="AG45" s="240">
        <v>23</v>
      </c>
      <c r="AH45" s="294"/>
      <c r="AI45" s="295">
        <v>3</v>
      </c>
      <c r="AJ45" s="293">
        <v>4</v>
      </c>
      <c r="AK45" s="240">
        <v>4</v>
      </c>
      <c r="AL45" s="15">
        <v>3</v>
      </c>
      <c r="AM45" s="227">
        <v>1</v>
      </c>
      <c r="AN45" s="239">
        <v>2</v>
      </c>
      <c r="AO45" s="13">
        <v>5</v>
      </c>
      <c r="AP45" s="240">
        <v>13</v>
      </c>
      <c r="AQ45" s="240">
        <v>16</v>
      </c>
      <c r="AR45" s="240">
        <v>10</v>
      </c>
      <c r="AS45" s="240"/>
    </row>
    <row r="46" spans="1:45" ht="11.25" customHeight="1" x14ac:dyDescent="0.2">
      <c r="A46" s="261" t="s">
        <v>3226</v>
      </c>
      <c r="B46" s="288">
        <v>100</v>
      </c>
      <c r="C46" s="263">
        <v>38.799999999999997</v>
      </c>
      <c r="D46" s="264">
        <v>50.423599999999986</v>
      </c>
      <c r="E46" s="264">
        <v>2.8892952650741188</v>
      </c>
      <c r="F46" s="264">
        <v>6.5708844243127507</v>
      </c>
      <c r="G46" s="68"/>
      <c r="H46" s="289">
        <v>148</v>
      </c>
      <c r="I46" s="263">
        <v>15.25</v>
      </c>
      <c r="J46" s="276">
        <v>48.225810810810813</v>
      </c>
      <c r="K46" s="264">
        <v>2.9664610814392947</v>
      </c>
      <c r="L46" s="290">
        <v>7.9772501170852772</v>
      </c>
      <c r="M46" s="110"/>
      <c r="N46" s="275">
        <v>201</v>
      </c>
      <c r="O46" s="263">
        <v>7</v>
      </c>
      <c r="P46" s="276">
        <v>45.51</v>
      </c>
      <c r="Q46" s="264">
        <v>3.04</v>
      </c>
      <c r="R46" s="290">
        <v>9.8000000000000007</v>
      </c>
      <c r="AG46" s="240">
        <v>22</v>
      </c>
      <c r="AH46" s="294"/>
      <c r="AI46" s="295">
        <v>6</v>
      </c>
      <c r="AJ46" s="293">
        <v>8</v>
      </c>
      <c r="AK46" s="240">
        <v>4</v>
      </c>
      <c r="AL46" s="226">
        <v>4</v>
      </c>
      <c r="AM46" s="227">
        <v>2</v>
      </c>
      <c r="AN46" s="13">
        <v>5</v>
      </c>
      <c r="AO46" s="13">
        <v>13</v>
      </c>
      <c r="AP46" s="240">
        <v>16</v>
      </c>
      <c r="AQ46" s="240">
        <v>10</v>
      </c>
      <c r="AR46" s="240">
        <v>7</v>
      </c>
      <c r="AS46" s="240"/>
    </row>
    <row r="47" spans="1:45" ht="11.25" customHeight="1" x14ac:dyDescent="0.2">
      <c r="A47" s="261" t="s">
        <v>3227</v>
      </c>
      <c r="B47" s="288">
        <v>100</v>
      </c>
      <c r="C47" s="263">
        <v>38.68</v>
      </c>
      <c r="D47" s="264">
        <v>49.002299999999998</v>
      </c>
      <c r="E47" s="264">
        <v>2.9632973505669984</v>
      </c>
      <c r="F47" s="264">
        <v>6.6302090773542322</v>
      </c>
      <c r="G47" s="68"/>
      <c r="H47" s="289">
        <v>147</v>
      </c>
      <c r="I47" s="263">
        <v>15.197278911564625</v>
      </c>
      <c r="J47" s="276">
        <v>46.483401360544235</v>
      </c>
      <c r="K47" s="264">
        <v>3.1070016662788218</v>
      </c>
      <c r="L47" s="290">
        <v>8.0226987938091909</v>
      </c>
      <c r="M47" s="110"/>
      <c r="N47" s="270">
        <v>204</v>
      </c>
      <c r="O47" s="271">
        <v>7</v>
      </c>
      <c r="P47" s="273">
        <v>43.95</v>
      </c>
      <c r="Q47" s="274">
        <v>3.15</v>
      </c>
      <c r="R47" s="291">
        <v>9.82</v>
      </c>
      <c r="AG47" s="240">
        <v>21</v>
      </c>
      <c r="AH47" s="294"/>
      <c r="AI47" s="295">
        <v>7</v>
      </c>
      <c r="AJ47" s="293">
        <v>3</v>
      </c>
      <c r="AK47" s="227">
        <v>4</v>
      </c>
      <c r="AL47" s="226">
        <v>5</v>
      </c>
      <c r="AM47" s="240">
        <v>7</v>
      </c>
      <c r="AN47" s="13">
        <v>14</v>
      </c>
      <c r="AO47" s="13">
        <v>17</v>
      </c>
      <c r="AP47" s="240">
        <v>10</v>
      </c>
      <c r="AQ47" s="240">
        <v>7</v>
      </c>
      <c r="AR47" s="240">
        <v>7</v>
      </c>
      <c r="AS47" s="240"/>
    </row>
    <row r="48" spans="1:45" ht="11.25" customHeight="1" x14ac:dyDescent="0.2">
      <c r="A48" s="261" t="s">
        <v>3228</v>
      </c>
      <c r="B48" s="288">
        <v>101</v>
      </c>
      <c r="C48" s="263">
        <v>38.643564356435647</v>
      </c>
      <c r="D48" s="264">
        <v>47.564059405940597</v>
      </c>
      <c r="E48" s="264">
        <v>3.0579525722549681</v>
      </c>
      <c r="F48" s="264">
        <v>6.6969676901980302</v>
      </c>
      <c r="G48" s="68"/>
      <c r="H48" s="289">
        <v>147</v>
      </c>
      <c r="I48" s="263">
        <v>15.149659863945578</v>
      </c>
      <c r="J48" s="276">
        <v>44.554285714285697</v>
      </c>
      <c r="K48" s="264">
        <v>3.2133140447133086</v>
      </c>
      <c r="L48" s="290">
        <v>8.0504013424443919</v>
      </c>
      <c r="M48" s="110"/>
      <c r="N48" s="270">
        <v>204</v>
      </c>
      <c r="O48" s="271">
        <v>7.1</v>
      </c>
      <c r="P48" s="273">
        <v>41.89</v>
      </c>
      <c r="Q48" s="274">
        <v>3.3</v>
      </c>
      <c r="R48" s="291">
        <v>10.47</v>
      </c>
      <c r="AG48" s="254">
        <v>20</v>
      </c>
      <c r="AH48" s="294"/>
      <c r="AI48" s="296">
        <v>5</v>
      </c>
      <c r="AJ48" s="297">
        <v>4</v>
      </c>
      <c r="AK48" s="251">
        <v>4</v>
      </c>
      <c r="AL48" s="247">
        <v>5</v>
      </c>
      <c r="AM48" s="254">
        <v>14</v>
      </c>
      <c r="AN48" s="252">
        <v>17</v>
      </c>
      <c r="AO48" s="252">
        <v>11</v>
      </c>
      <c r="AP48" s="240">
        <v>7</v>
      </c>
      <c r="AQ48" s="240">
        <v>7</v>
      </c>
      <c r="AR48" s="240">
        <v>7</v>
      </c>
      <c r="AS48" s="240"/>
    </row>
    <row r="49" spans="1:45" ht="11.25" customHeight="1" x14ac:dyDescent="0.2">
      <c r="A49" s="261" t="s">
        <v>3229</v>
      </c>
      <c r="B49" s="288">
        <v>101</v>
      </c>
      <c r="C49" s="263">
        <v>38.67326732673267</v>
      </c>
      <c r="D49" s="264">
        <v>44.376633663366334</v>
      </c>
      <c r="E49" s="264">
        <v>3.2618295242128497</v>
      </c>
      <c r="F49" s="264">
        <v>6.8020067441228571</v>
      </c>
      <c r="G49" s="68"/>
      <c r="H49" s="289">
        <v>148</v>
      </c>
      <c r="I49" s="263">
        <v>15.135135135135135</v>
      </c>
      <c r="J49" s="276">
        <v>40.473513513513531</v>
      </c>
      <c r="K49" s="264">
        <v>3.4120814961396579</v>
      </c>
      <c r="L49" s="290">
        <v>7.9494263549631627</v>
      </c>
      <c r="M49" s="110"/>
      <c r="N49" s="270">
        <v>201</v>
      </c>
      <c r="O49" s="271">
        <v>7.1</v>
      </c>
      <c r="P49" s="273">
        <v>38.83</v>
      </c>
      <c r="Q49" s="274">
        <v>3.55</v>
      </c>
      <c r="R49" s="291">
        <v>10.97</v>
      </c>
      <c r="AG49" s="237">
        <v>19</v>
      </c>
      <c r="AH49" s="294"/>
      <c r="AI49" s="294"/>
      <c r="AJ49" s="298">
        <v>3</v>
      </c>
      <c r="AK49" s="237">
        <v>5</v>
      </c>
      <c r="AL49" s="241">
        <v>13</v>
      </c>
      <c r="AM49" s="237">
        <v>14</v>
      </c>
      <c r="AN49" s="3">
        <v>10</v>
      </c>
      <c r="AO49" s="3">
        <v>6</v>
      </c>
      <c r="AP49" s="237">
        <v>8</v>
      </c>
      <c r="AQ49" s="237">
        <v>9</v>
      </c>
      <c r="AR49" s="237">
        <v>9</v>
      </c>
      <c r="AS49" s="237"/>
    </row>
    <row r="50" spans="1:45" ht="11.25" customHeight="1" x14ac:dyDescent="0.2">
      <c r="A50" s="261" t="s">
        <v>3230</v>
      </c>
      <c r="B50" s="288">
        <v>103</v>
      </c>
      <c r="C50" s="263">
        <v>38.485436893203882</v>
      </c>
      <c r="D50" s="264">
        <v>48.802621359223302</v>
      </c>
      <c r="E50" s="264">
        <v>3.0221468002579739</v>
      </c>
      <c r="F50" s="264">
        <v>6.9550959084478947</v>
      </c>
      <c r="G50" s="68"/>
      <c r="H50" s="289">
        <v>144</v>
      </c>
      <c r="I50" s="263">
        <v>15.0625</v>
      </c>
      <c r="J50" s="276">
        <v>45.984652777777761</v>
      </c>
      <c r="K50" s="264">
        <v>3.1611902465599413</v>
      </c>
      <c r="L50" s="290">
        <v>7.9229743635824246</v>
      </c>
      <c r="M50" s="110"/>
      <c r="N50" s="270">
        <v>201</v>
      </c>
      <c r="O50" s="271">
        <v>7.2</v>
      </c>
      <c r="P50" s="273">
        <v>42.63</v>
      </c>
      <c r="Q50" s="274">
        <v>3.27</v>
      </c>
      <c r="R50" s="291">
        <v>11</v>
      </c>
      <c r="T50" s="299" t="s">
        <v>3231</v>
      </c>
      <c r="AG50" s="240">
        <v>18</v>
      </c>
      <c r="AH50" s="294"/>
      <c r="AI50" s="294"/>
      <c r="AJ50" s="295">
        <v>6</v>
      </c>
      <c r="AK50" s="240">
        <v>11</v>
      </c>
      <c r="AL50" s="15">
        <v>16</v>
      </c>
      <c r="AM50" s="240">
        <v>13</v>
      </c>
      <c r="AN50" s="13">
        <v>7</v>
      </c>
      <c r="AO50" s="13">
        <v>9</v>
      </c>
      <c r="AP50" s="240">
        <v>8</v>
      </c>
      <c r="AQ50" s="240">
        <v>9</v>
      </c>
      <c r="AR50" s="240">
        <v>6</v>
      </c>
      <c r="AS50" s="428"/>
    </row>
    <row r="51" spans="1:45" ht="11.25" customHeight="1" x14ac:dyDescent="0.2">
      <c r="A51" s="261" t="s">
        <v>3232</v>
      </c>
      <c r="B51" s="288">
        <v>102</v>
      </c>
      <c r="C51" s="263">
        <v>38.647058823529413</v>
      </c>
      <c r="D51" s="264">
        <v>49.737254901960767</v>
      </c>
      <c r="E51" s="264">
        <v>2.9656380119573282</v>
      </c>
      <c r="F51" s="264">
        <v>7.2436534605491376</v>
      </c>
      <c r="G51" s="68"/>
      <c r="H51" s="289">
        <v>145</v>
      </c>
      <c r="I51" s="263">
        <v>15.096551724137932</v>
      </c>
      <c r="J51" s="276">
        <v>46.813103448275847</v>
      </c>
      <c r="K51" s="264">
        <v>3.1368896808885021</v>
      </c>
      <c r="L51" s="290">
        <v>7.9716151039925576</v>
      </c>
      <c r="M51" s="110"/>
      <c r="N51" s="270">
        <v>202</v>
      </c>
      <c r="O51" s="271">
        <v>7.2</v>
      </c>
      <c r="P51" s="273">
        <v>42.43</v>
      </c>
      <c r="Q51" s="274">
        <v>3.37</v>
      </c>
      <c r="R51" s="291">
        <v>10.98</v>
      </c>
      <c r="T51" s="300">
        <f>'All CCC'!I5</f>
        <v>44253</v>
      </c>
      <c r="U51" s="301" t="s">
        <v>390</v>
      </c>
      <c r="V51" s="301" t="s">
        <v>391</v>
      </c>
      <c r="W51" s="302" t="s">
        <v>866</v>
      </c>
      <c r="X51" s="52" t="s">
        <v>3233</v>
      </c>
      <c r="AG51" s="240">
        <v>17</v>
      </c>
      <c r="AH51" s="294"/>
      <c r="AI51" s="294"/>
      <c r="AJ51" s="295">
        <v>6</v>
      </c>
      <c r="AK51" s="240">
        <v>17</v>
      </c>
      <c r="AL51" s="15">
        <v>12</v>
      </c>
      <c r="AM51" s="240">
        <v>7</v>
      </c>
      <c r="AN51" s="13">
        <v>10</v>
      </c>
      <c r="AO51" s="13">
        <v>9</v>
      </c>
      <c r="AP51" s="240">
        <v>11</v>
      </c>
      <c r="AQ51" s="240">
        <v>6</v>
      </c>
      <c r="AR51" s="227">
        <v>8</v>
      </c>
      <c r="AS51" s="234"/>
    </row>
    <row r="52" spans="1:45" ht="11.25" customHeight="1" x14ac:dyDescent="0.2">
      <c r="A52" s="261" t="s">
        <v>3234</v>
      </c>
      <c r="B52" s="288">
        <v>102</v>
      </c>
      <c r="C52" s="263">
        <v>38.705882352941174</v>
      </c>
      <c r="D52" s="264">
        <v>49.979411764705894</v>
      </c>
      <c r="E52" s="264">
        <v>2.9360786191410759</v>
      </c>
      <c r="F52" s="264">
        <v>7.242047477093938</v>
      </c>
      <c r="G52" s="68"/>
      <c r="H52" s="289">
        <v>146</v>
      </c>
      <c r="I52" s="263">
        <v>15.123287671232877</v>
      </c>
      <c r="J52" s="276">
        <v>46.203698630136984</v>
      </c>
      <c r="K52" s="264">
        <v>3.0950657320091328</v>
      </c>
      <c r="L52" s="290">
        <v>8.4714570593119589</v>
      </c>
      <c r="M52" s="110"/>
      <c r="N52" s="275">
        <v>200</v>
      </c>
      <c r="O52" s="263">
        <v>7.2</v>
      </c>
      <c r="P52" s="276">
        <v>42.62</v>
      </c>
      <c r="Q52" s="264">
        <v>3.36</v>
      </c>
      <c r="R52" s="290">
        <v>10.99</v>
      </c>
      <c r="T52" s="15" t="s">
        <v>3235</v>
      </c>
      <c r="U52" s="303">
        <f>B162</f>
        <v>142</v>
      </c>
      <c r="V52" s="303">
        <f>H162</f>
        <v>323</v>
      </c>
      <c r="W52" s="304">
        <f>N162</f>
        <v>280</v>
      </c>
      <c r="X52" s="305">
        <f>'All CCC'!B753</f>
        <v>745</v>
      </c>
      <c r="AG52" s="240">
        <v>16</v>
      </c>
      <c r="AH52" s="294"/>
      <c r="AI52" s="294"/>
      <c r="AJ52" s="295">
        <v>15</v>
      </c>
      <c r="AK52" s="240">
        <v>13</v>
      </c>
      <c r="AL52" s="15">
        <v>4</v>
      </c>
      <c r="AM52" s="240">
        <v>10</v>
      </c>
      <c r="AN52" s="13">
        <v>10</v>
      </c>
      <c r="AO52" s="13">
        <v>11</v>
      </c>
      <c r="AP52" s="240">
        <v>6</v>
      </c>
      <c r="AQ52" s="227">
        <v>10</v>
      </c>
      <c r="AR52" s="234">
        <v>19</v>
      </c>
      <c r="AS52" s="234"/>
    </row>
    <row r="53" spans="1:45" ht="11.25" customHeight="1" x14ac:dyDescent="0.2">
      <c r="A53" s="306" t="s">
        <v>3236</v>
      </c>
      <c r="B53" s="307">
        <v>102</v>
      </c>
      <c r="C53" s="308">
        <v>38.803921568627452</v>
      </c>
      <c r="D53" s="309">
        <v>51.386274509803918</v>
      </c>
      <c r="E53" s="309">
        <v>2.8866733923182233</v>
      </c>
      <c r="F53" s="309">
        <v>7.0861909785741695</v>
      </c>
      <c r="G53" s="310"/>
      <c r="H53" s="311">
        <v>152</v>
      </c>
      <c r="I53" s="308">
        <v>15</v>
      </c>
      <c r="J53" s="312">
        <v>47.295328947368404</v>
      </c>
      <c r="K53" s="309">
        <v>3.0846084287309465</v>
      </c>
      <c r="L53" s="313">
        <v>8.671472362275745</v>
      </c>
      <c r="M53" s="110"/>
      <c r="N53" s="279">
        <v>197</v>
      </c>
      <c r="O53" s="103">
        <v>7.2</v>
      </c>
      <c r="P53" s="111">
        <v>44.38</v>
      </c>
      <c r="Q53" s="104">
        <v>3.29</v>
      </c>
      <c r="R53" s="112">
        <v>10.89</v>
      </c>
      <c r="T53" s="15" t="s">
        <v>3237</v>
      </c>
      <c r="U53" s="314">
        <f>C162</f>
        <v>39.992957746478872</v>
      </c>
      <c r="V53" s="314">
        <f>I162</f>
        <v>13.681114551083592</v>
      </c>
      <c r="W53" s="117">
        <f>O162</f>
        <v>7.3428571428571425</v>
      </c>
      <c r="X53" s="315">
        <f>'All CCC'!E753</f>
        <v>16.314093959731544</v>
      </c>
      <c r="AG53" s="254">
        <v>15</v>
      </c>
      <c r="AH53" s="294"/>
      <c r="AI53" s="294"/>
      <c r="AJ53" s="296">
        <v>10</v>
      </c>
      <c r="AK53" s="254">
        <v>7</v>
      </c>
      <c r="AL53" s="247">
        <v>10</v>
      </c>
      <c r="AM53" s="254">
        <v>9</v>
      </c>
      <c r="AN53" s="252">
        <v>10</v>
      </c>
      <c r="AO53" s="252">
        <v>8</v>
      </c>
      <c r="AP53" s="251">
        <v>12</v>
      </c>
      <c r="AQ53" s="282">
        <v>18</v>
      </c>
      <c r="AR53" s="282">
        <v>32</v>
      </c>
      <c r="AS53" s="282"/>
    </row>
    <row r="54" spans="1:45" ht="11.25" customHeight="1" x14ac:dyDescent="0.2">
      <c r="A54" s="306" t="s">
        <v>3238</v>
      </c>
      <c r="B54" s="307">
        <v>103</v>
      </c>
      <c r="C54" s="308">
        <v>38.815533980582522</v>
      </c>
      <c r="D54" s="309">
        <v>52.578932038834949</v>
      </c>
      <c r="E54" s="309">
        <v>2.8607300227114689</v>
      </c>
      <c r="F54" s="309">
        <v>7.1176326154057445</v>
      </c>
      <c r="G54" s="310"/>
      <c r="H54" s="311">
        <v>161</v>
      </c>
      <c r="I54" s="308">
        <v>14.857142857142858</v>
      </c>
      <c r="J54" s="312">
        <v>47.806211180124222</v>
      </c>
      <c r="K54" s="309">
        <v>3.1179119770031862</v>
      </c>
      <c r="L54" s="313">
        <v>8.5609463685717202</v>
      </c>
      <c r="M54" s="110"/>
      <c r="N54" s="316">
        <v>195</v>
      </c>
      <c r="O54" s="71">
        <v>7.2</v>
      </c>
      <c r="P54" s="76">
        <v>44.79</v>
      </c>
      <c r="Q54" s="72">
        <v>3.24</v>
      </c>
      <c r="R54" s="77">
        <v>11.95</v>
      </c>
      <c r="T54" s="15" t="s">
        <v>3239</v>
      </c>
      <c r="U54" s="80">
        <f>D162</f>
        <v>108.76492957746483</v>
      </c>
      <c r="V54" s="80">
        <f>J162</f>
        <v>106.0415479876161</v>
      </c>
      <c r="W54" s="317">
        <f>P162</f>
        <v>83.098392857142883</v>
      </c>
      <c r="X54" s="318">
        <f>'All CCC'!I753</f>
        <v>97.937704697986533</v>
      </c>
      <c r="AG54" s="237">
        <v>14</v>
      </c>
      <c r="AH54" s="294"/>
      <c r="AI54" s="294"/>
      <c r="AJ54" s="294"/>
      <c r="AK54" s="237">
        <v>10</v>
      </c>
      <c r="AL54" s="241">
        <v>8</v>
      </c>
      <c r="AM54" s="237">
        <v>9</v>
      </c>
      <c r="AN54" s="3">
        <v>9</v>
      </c>
      <c r="AO54" s="258">
        <v>14</v>
      </c>
      <c r="AP54" s="240">
        <v>23</v>
      </c>
      <c r="AQ54" s="240">
        <v>33</v>
      </c>
      <c r="AR54" s="240">
        <v>29</v>
      </c>
      <c r="AS54" s="240"/>
    </row>
    <row r="55" spans="1:45" ht="11.25" customHeight="1" x14ac:dyDescent="0.2">
      <c r="A55" s="306" t="s">
        <v>3240</v>
      </c>
      <c r="B55" s="307">
        <v>103</v>
      </c>
      <c r="C55" s="308">
        <v>38.873786407766993</v>
      </c>
      <c r="D55" s="309">
        <v>53.349611650485429</v>
      </c>
      <c r="E55" s="309">
        <v>2.8265858836552429</v>
      </c>
      <c r="F55" s="309">
        <v>6.8885103829195771</v>
      </c>
      <c r="G55" s="310"/>
      <c r="H55" s="311">
        <v>166</v>
      </c>
      <c r="I55" s="308">
        <v>14.746987951807229</v>
      </c>
      <c r="J55" s="312">
        <v>48.310963855421662</v>
      </c>
      <c r="K55" s="309">
        <v>3.0964217756855379</v>
      </c>
      <c r="L55" s="313">
        <v>8.7965028252211539</v>
      </c>
      <c r="M55" s="110"/>
      <c r="N55" s="316">
        <v>194</v>
      </c>
      <c r="O55" s="71">
        <v>7.1</v>
      </c>
      <c r="P55" s="76">
        <v>44.68</v>
      </c>
      <c r="Q55" s="72">
        <v>3.27</v>
      </c>
      <c r="R55" s="77">
        <v>12.15</v>
      </c>
      <c r="T55" s="11" t="s">
        <v>3241</v>
      </c>
      <c r="U55" s="80">
        <f>E162</f>
        <v>2.5409658791155394</v>
      </c>
      <c r="V55" s="80">
        <f>K162</f>
        <v>2.6784490167945965</v>
      </c>
      <c r="W55" s="317">
        <f>Q162</f>
        <v>2.7233860195879065</v>
      </c>
      <c r="X55" s="318">
        <f>'All CCC'!J753</f>
        <v>2.6691332520049325</v>
      </c>
      <c r="AG55" s="240">
        <v>13</v>
      </c>
      <c r="AH55" s="294"/>
      <c r="AI55" s="294"/>
      <c r="AJ55" s="294"/>
      <c r="AK55" s="240">
        <v>11</v>
      </c>
      <c r="AL55" s="15">
        <v>10</v>
      </c>
      <c r="AM55" s="240">
        <v>10</v>
      </c>
      <c r="AN55" s="239">
        <v>15</v>
      </c>
      <c r="AO55" s="13">
        <v>23</v>
      </c>
      <c r="AP55" s="240">
        <v>40</v>
      </c>
      <c r="AQ55" s="240">
        <v>29</v>
      </c>
      <c r="AR55" s="240">
        <v>30</v>
      </c>
      <c r="AS55" s="240"/>
    </row>
    <row r="56" spans="1:45" ht="11.25" customHeight="1" x14ac:dyDescent="0.2">
      <c r="A56" s="306" t="s">
        <v>3242</v>
      </c>
      <c r="B56" s="307">
        <v>105</v>
      </c>
      <c r="C56" s="308">
        <v>38.723809523809521</v>
      </c>
      <c r="D56" s="309">
        <v>53.880190476190471</v>
      </c>
      <c r="E56" s="309">
        <v>2.8628840691649637</v>
      </c>
      <c r="F56" s="309">
        <v>7.2100500970149417</v>
      </c>
      <c r="G56" s="310"/>
      <c r="H56" s="311">
        <v>165</v>
      </c>
      <c r="I56" s="308">
        <v>14.636363636363637</v>
      </c>
      <c r="J56" s="312">
        <v>47.998363636363621</v>
      </c>
      <c r="K56" s="309">
        <v>3.0155249841026874</v>
      </c>
      <c r="L56" s="313">
        <v>9.2460436479485217</v>
      </c>
      <c r="M56" s="110"/>
      <c r="N56" s="316">
        <v>191</v>
      </c>
      <c r="O56" s="71">
        <v>7.2</v>
      </c>
      <c r="P56" s="76">
        <v>45.33</v>
      </c>
      <c r="Q56" s="72">
        <v>3.31</v>
      </c>
      <c r="R56" s="77">
        <v>10.3</v>
      </c>
      <c r="T56" s="11" t="s">
        <v>3243</v>
      </c>
      <c r="U56" s="80">
        <f>F162</f>
        <v>5.299876376429701</v>
      </c>
      <c r="V56" s="80">
        <f>L162</f>
        <v>9.0039370505968765</v>
      </c>
      <c r="W56" s="317">
        <f>R162</f>
        <v>10.243329035743946</v>
      </c>
      <c r="X56" s="318">
        <f>'All CCC'!R753</f>
        <v>8.763739923227007</v>
      </c>
      <c r="AG56" s="240">
        <v>12</v>
      </c>
      <c r="AH56" s="294"/>
      <c r="AI56" s="294"/>
      <c r="AJ56" s="294"/>
      <c r="AK56" s="240">
        <v>7</v>
      </c>
      <c r="AL56" s="15">
        <v>8</v>
      </c>
      <c r="AM56" s="227">
        <v>13</v>
      </c>
      <c r="AN56" s="13">
        <v>22</v>
      </c>
      <c r="AO56" s="13">
        <v>41</v>
      </c>
      <c r="AP56" s="240">
        <v>31</v>
      </c>
      <c r="AQ56" s="240">
        <v>32</v>
      </c>
      <c r="AR56" s="240">
        <v>13</v>
      </c>
      <c r="AS56" s="240"/>
    </row>
    <row r="57" spans="1:45" ht="11.25" customHeight="1" x14ac:dyDescent="0.2">
      <c r="A57" s="306" t="s">
        <v>3244</v>
      </c>
      <c r="B57" s="307">
        <v>104</v>
      </c>
      <c r="C57" s="308">
        <v>38.894230769230766</v>
      </c>
      <c r="D57" s="309">
        <v>51.784999999999997</v>
      </c>
      <c r="E57" s="309">
        <v>2.9885313224494419</v>
      </c>
      <c r="F57" s="309">
        <v>7.2691126603644296</v>
      </c>
      <c r="G57" s="310"/>
      <c r="H57" s="311">
        <v>166</v>
      </c>
      <c r="I57" s="308">
        <v>14.632530120481928</v>
      </c>
      <c r="J57" s="312">
        <v>45.882349397590367</v>
      </c>
      <c r="K57" s="309">
        <v>3.1906718082788861</v>
      </c>
      <c r="L57" s="313">
        <v>9.1832590551744531</v>
      </c>
      <c r="M57" s="110"/>
      <c r="N57" s="316">
        <v>189</v>
      </c>
      <c r="O57" s="71">
        <v>7.2</v>
      </c>
      <c r="P57" s="76">
        <v>42.06</v>
      </c>
      <c r="Q57" s="72">
        <v>3.54</v>
      </c>
      <c r="R57" s="77">
        <v>10.01</v>
      </c>
      <c r="T57" s="1073"/>
      <c r="U57" s="1074"/>
      <c r="V57" s="1074"/>
      <c r="W57" s="1074"/>
      <c r="X57" s="1075"/>
      <c r="AG57" s="240">
        <v>11</v>
      </c>
      <c r="AH57" s="294"/>
      <c r="AI57" s="294"/>
      <c r="AJ57" s="294"/>
      <c r="AK57" s="240">
        <v>11</v>
      </c>
      <c r="AL57" s="226">
        <v>19</v>
      </c>
      <c r="AM57" s="240">
        <v>26</v>
      </c>
      <c r="AN57" s="13">
        <v>43</v>
      </c>
      <c r="AO57" s="13">
        <v>32</v>
      </c>
      <c r="AP57" s="240">
        <v>37</v>
      </c>
      <c r="AQ57" s="240">
        <v>17</v>
      </c>
      <c r="AR57" s="240">
        <v>13</v>
      </c>
      <c r="AS57" s="428"/>
    </row>
    <row r="58" spans="1:45" ht="11.25" customHeight="1" x14ac:dyDescent="0.2">
      <c r="A58" s="306" t="s">
        <v>3245</v>
      </c>
      <c r="B58" s="307">
        <v>105</v>
      </c>
      <c r="C58" s="308">
        <v>38.838095238095235</v>
      </c>
      <c r="D58" s="309">
        <v>53.037809523809528</v>
      </c>
      <c r="E58" s="309">
        <v>2.9709172176544589</v>
      </c>
      <c r="F58" s="309">
        <v>7.1191264908199825</v>
      </c>
      <c r="G58" s="310"/>
      <c r="H58" s="311">
        <v>172</v>
      </c>
      <c r="I58" s="308">
        <v>14.581395348837209</v>
      </c>
      <c r="J58" s="312">
        <v>47.891918604651174</v>
      </c>
      <c r="K58" s="309">
        <v>3.1046893434658496</v>
      </c>
      <c r="L58" s="313">
        <v>8.6197076361995695</v>
      </c>
      <c r="M58" s="110"/>
      <c r="N58" s="316">
        <v>196</v>
      </c>
      <c r="O58" s="71">
        <v>7.2</v>
      </c>
      <c r="P58" s="76">
        <v>43.88</v>
      </c>
      <c r="Q58" s="72">
        <v>3.44</v>
      </c>
      <c r="R58" s="77">
        <v>10.27</v>
      </c>
      <c r="T58" s="327" t="s">
        <v>3261</v>
      </c>
      <c r="U58" s="280"/>
      <c r="V58" s="280"/>
      <c r="W58" s="280"/>
      <c r="X58" s="280"/>
      <c r="AG58" s="254">
        <v>10</v>
      </c>
      <c r="AH58" s="294"/>
      <c r="AI58" s="294"/>
      <c r="AJ58" s="294"/>
      <c r="AK58" s="251">
        <v>15</v>
      </c>
      <c r="AL58" s="247">
        <v>25</v>
      </c>
      <c r="AM58" s="254">
        <v>46</v>
      </c>
      <c r="AN58" s="252">
        <v>33</v>
      </c>
      <c r="AO58" s="252">
        <v>45</v>
      </c>
      <c r="AP58" s="240">
        <v>23</v>
      </c>
      <c r="AQ58" s="240">
        <v>14</v>
      </c>
      <c r="AR58" s="227">
        <v>14</v>
      </c>
      <c r="AS58" s="227"/>
    </row>
    <row r="59" spans="1:45" ht="11.25" customHeight="1" x14ac:dyDescent="0.2">
      <c r="A59" s="306" t="s">
        <v>3246</v>
      </c>
      <c r="B59" s="307">
        <v>105</v>
      </c>
      <c r="C59" s="308">
        <v>38.723809523809521</v>
      </c>
      <c r="D59" s="309">
        <v>53.196761904761907</v>
      </c>
      <c r="E59" s="309">
        <v>2.9538614397729215</v>
      </c>
      <c r="F59" s="309">
        <v>7.3312568213796725</v>
      </c>
      <c r="G59" s="310"/>
      <c r="H59" s="311">
        <v>174</v>
      </c>
      <c r="I59" s="308">
        <v>14.436781609195402</v>
      </c>
      <c r="J59" s="312">
        <v>48.025287356321826</v>
      </c>
      <c r="K59" s="309">
        <v>3.0695672651124335</v>
      </c>
      <c r="L59" s="313">
        <v>8.725850821181691</v>
      </c>
      <c r="M59" s="110"/>
      <c r="N59" s="316">
        <v>195</v>
      </c>
      <c r="O59" s="71">
        <v>7.2</v>
      </c>
      <c r="P59" s="76">
        <v>43.92</v>
      </c>
      <c r="Q59" s="72">
        <v>3.49</v>
      </c>
      <c r="R59" s="77">
        <v>10.06</v>
      </c>
      <c r="T59" t="s">
        <v>4659</v>
      </c>
      <c r="W59" s="815"/>
      <c r="X59" t="s">
        <v>4649</v>
      </c>
      <c r="AG59" s="237">
        <v>9</v>
      </c>
      <c r="AH59" s="294"/>
      <c r="AI59" s="294"/>
      <c r="AJ59" s="294"/>
      <c r="AK59" s="237">
        <v>25</v>
      </c>
      <c r="AL59" s="241">
        <v>47</v>
      </c>
      <c r="AM59" s="237">
        <v>35</v>
      </c>
      <c r="AN59" s="3">
        <v>44</v>
      </c>
      <c r="AO59" s="3">
        <v>22</v>
      </c>
      <c r="AP59" s="237">
        <v>16</v>
      </c>
      <c r="AQ59" s="231">
        <v>15</v>
      </c>
      <c r="AR59" s="231">
        <v>21</v>
      </c>
      <c r="AS59" s="245"/>
    </row>
    <row r="60" spans="1:45" ht="11.25" customHeight="1" x14ac:dyDescent="0.2">
      <c r="A60" s="306" t="s">
        <v>3247</v>
      </c>
      <c r="B60" s="307">
        <v>105</v>
      </c>
      <c r="C60" s="308">
        <v>38.838095238095235</v>
      </c>
      <c r="D60" s="309">
        <v>53.237333333333318</v>
      </c>
      <c r="E60" s="309">
        <v>2.945408753308461</v>
      </c>
      <c r="F60" s="309">
        <v>7.4227730062119246</v>
      </c>
      <c r="G60" s="310"/>
      <c r="H60" s="311">
        <v>176</v>
      </c>
      <c r="I60" s="308">
        <v>14.443181818181818</v>
      </c>
      <c r="J60" s="312">
        <v>49.355568181818199</v>
      </c>
      <c r="K60" s="309">
        <v>3.0606598261493123</v>
      </c>
      <c r="L60" s="313">
        <v>8.5585570179090844</v>
      </c>
      <c r="M60" s="110"/>
      <c r="N60" s="316">
        <v>190</v>
      </c>
      <c r="O60" s="71">
        <v>7.2</v>
      </c>
      <c r="P60" s="76">
        <v>43.15</v>
      </c>
      <c r="Q60" s="72">
        <v>3.45</v>
      </c>
      <c r="R60" s="77">
        <v>10.02</v>
      </c>
      <c r="T60" t="s">
        <v>4657</v>
      </c>
      <c r="W60" s="815"/>
      <c r="X60" t="s">
        <v>4647</v>
      </c>
      <c r="AG60" s="240">
        <v>8</v>
      </c>
      <c r="AH60" s="294"/>
      <c r="AI60" s="294"/>
      <c r="AJ60" s="294"/>
      <c r="AK60" s="240">
        <v>43</v>
      </c>
      <c r="AL60" s="15">
        <v>43</v>
      </c>
      <c r="AM60" s="240">
        <v>48</v>
      </c>
      <c r="AN60" s="13">
        <v>28</v>
      </c>
      <c r="AO60" s="13">
        <v>22</v>
      </c>
      <c r="AP60" s="227">
        <v>21</v>
      </c>
      <c r="AQ60" s="227">
        <v>22</v>
      </c>
      <c r="AR60" s="234">
        <v>98</v>
      </c>
      <c r="AS60" s="234"/>
    </row>
    <row r="61" spans="1:45" ht="11.25" customHeight="1" x14ac:dyDescent="0.2">
      <c r="A61" s="306" t="s">
        <v>3248</v>
      </c>
      <c r="B61" s="307">
        <v>105</v>
      </c>
      <c r="C61" s="308">
        <v>38.876190476190473</v>
      </c>
      <c r="D61" s="309">
        <v>54.732761904761915</v>
      </c>
      <c r="E61" s="309">
        <v>2.8607813842828724</v>
      </c>
      <c r="F61" s="309">
        <v>7.3144659724257766</v>
      </c>
      <c r="G61" s="310"/>
      <c r="H61" s="311">
        <v>178</v>
      </c>
      <c r="I61" s="308">
        <v>14.404494382022472</v>
      </c>
      <c r="J61" s="312">
        <v>50.229719101123592</v>
      </c>
      <c r="K61" s="309">
        <v>3.047047986021679</v>
      </c>
      <c r="L61" s="313">
        <v>8.7287816473957882</v>
      </c>
      <c r="M61" s="110"/>
      <c r="N61" s="316">
        <v>187</v>
      </c>
      <c r="O61" s="71">
        <v>7.2</v>
      </c>
      <c r="P61" s="76">
        <v>44.06</v>
      </c>
      <c r="Q61" s="72">
        <v>3.43</v>
      </c>
      <c r="R61" s="77">
        <v>9.6300000000000008</v>
      </c>
      <c r="T61" t="s">
        <v>4665</v>
      </c>
      <c r="W61" s="815"/>
      <c r="X61" t="s">
        <v>4655</v>
      </c>
      <c r="AG61" s="240">
        <v>7</v>
      </c>
      <c r="AH61" s="294"/>
      <c r="AI61" s="294"/>
      <c r="AJ61" s="294"/>
      <c r="AK61" s="240">
        <v>39</v>
      </c>
      <c r="AL61" s="15">
        <v>43</v>
      </c>
      <c r="AM61" s="240">
        <v>29</v>
      </c>
      <c r="AN61" s="13">
        <v>27</v>
      </c>
      <c r="AO61" s="239">
        <v>23</v>
      </c>
      <c r="AP61" s="227">
        <v>25</v>
      </c>
      <c r="AQ61" s="234">
        <v>110</v>
      </c>
      <c r="AR61" s="234">
        <v>147</v>
      </c>
      <c r="AS61" s="234"/>
    </row>
    <row r="62" spans="1:45" ht="11.25" customHeight="1" x14ac:dyDescent="0.2">
      <c r="A62" s="306" t="s">
        <v>3249</v>
      </c>
      <c r="B62" s="307">
        <v>105</v>
      </c>
      <c r="C62" s="308">
        <v>39</v>
      </c>
      <c r="D62" s="309">
        <v>53.261809523809511</v>
      </c>
      <c r="E62" s="309">
        <v>2.8941494665859269</v>
      </c>
      <c r="F62" s="309">
        <v>7.5877547617204666</v>
      </c>
      <c r="G62" s="310"/>
      <c r="H62" s="311">
        <v>181</v>
      </c>
      <c r="I62" s="308">
        <v>14.397790055248619</v>
      </c>
      <c r="J62" s="312">
        <v>49.882071823204456</v>
      </c>
      <c r="K62" s="309">
        <v>3.0732199988358793</v>
      </c>
      <c r="L62" s="313">
        <v>8.3853861894620962</v>
      </c>
      <c r="M62" s="110"/>
      <c r="N62" s="316">
        <v>189</v>
      </c>
      <c r="O62" s="71">
        <v>7.2</v>
      </c>
      <c r="P62" s="76">
        <v>44.45</v>
      </c>
      <c r="Q62" s="72">
        <v>3.49</v>
      </c>
      <c r="R62" s="77">
        <v>10.36</v>
      </c>
      <c r="T62" t="s">
        <v>4661</v>
      </c>
      <c r="W62" s="815"/>
      <c r="X62" t="s">
        <v>4651</v>
      </c>
      <c r="AG62" s="240">
        <v>6</v>
      </c>
      <c r="AH62" s="294"/>
      <c r="AI62" s="294"/>
      <c r="AJ62" s="294"/>
      <c r="AK62" s="240">
        <v>49</v>
      </c>
      <c r="AL62" s="15">
        <v>36</v>
      </c>
      <c r="AM62" s="240">
        <v>30</v>
      </c>
      <c r="AN62" s="239">
        <v>24</v>
      </c>
      <c r="AO62" s="239">
        <v>36</v>
      </c>
      <c r="AP62" s="240">
        <v>128</v>
      </c>
      <c r="AQ62" s="240">
        <v>182</v>
      </c>
      <c r="AR62" s="240">
        <v>104</v>
      </c>
      <c r="AS62" s="240"/>
    </row>
    <row r="63" spans="1:45" ht="11.25" customHeight="1" x14ac:dyDescent="0.2">
      <c r="A63" s="306" t="s">
        <v>3250</v>
      </c>
      <c r="B63" s="307">
        <v>106</v>
      </c>
      <c r="C63" s="308">
        <v>39.018867924528301</v>
      </c>
      <c r="D63" s="309">
        <v>53.89150943396227</v>
      </c>
      <c r="E63" s="309">
        <v>2.9360208613894998</v>
      </c>
      <c r="F63" s="309">
        <v>7.7347614603787473</v>
      </c>
      <c r="G63" s="310"/>
      <c r="H63" s="311">
        <v>180</v>
      </c>
      <c r="I63" s="308">
        <v>14.28888888888889</v>
      </c>
      <c r="J63" s="312">
        <v>50.597722222222245</v>
      </c>
      <c r="K63" s="309">
        <v>3.0113819005787401</v>
      </c>
      <c r="L63" s="313">
        <v>8.5893126267585718</v>
      </c>
      <c r="M63" s="110"/>
      <c r="N63" s="316">
        <v>180</v>
      </c>
      <c r="O63" s="71">
        <v>7.2166666666666668</v>
      </c>
      <c r="P63" s="76">
        <v>44.658222222222214</v>
      </c>
      <c r="Q63" s="72">
        <v>3.5695887194909592</v>
      </c>
      <c r="R63" s="77">
        <v>10.211207480675476</v>
      </c>
      <c r="T63" t="s">
        <v>4656</v>
      </c>
      <c r="W63" s="815"/>
      <c r="X63" t="s">
        <v>4646</v>
      </c>
      <c r="AG63" s="254">
        <v>5</v>
      </c>
      <c r="AH63" s="294"/>
      <c r="AI63" s="294"/>
      <c r="AJ63" s="294"/>
      <c r="AK63" s="254">
        <v>34</v>
      </c>
      <c r="AL63" s="247">
        <v>31</v>
      </c>
      <c r="AM63" s="251">
        <v>28</v>
      </c>
      <c r="AN63" s="253">
        <v>38</v>
      </c>
      <c r="AO63" s="252">
        <v>156</v>
      </c>
      <c r="AP63" s="254">
        <v>206</v>
      </c>
      <c r="AQ63" s="254">
        <v>105</v>
      </c>
      <c r="AR63" s="254">
        <v>117</v>
      </c>
      <c r="AS63" s="254"/>
    </row>
    <row r="64" spans="1:45" ht="11.25" customHeight="1" x14ac:dyDescent="0.2">
      <c r="A64" s="306" t="s">
        <v>3251</v>
      </c>
      <c r="B64" s="307">
        <v>105</v>
      </c>
      <c r="C64" s="308">
        <v>39.038095238095238</v>
      </c>
      <c r="D64" s="309">
        <v>53.484190476190449</v>
      </c>
      <c r="E64" s="309">
        <v>2.9307077302537237</v>
      </c>
      <c r="F64" s="309">
        <v>7.751604099309084</v>
      </c>
      <c r="G64" s="310"/>
      <c r="H64" s="311">
        <v>183</v>
      </c>
      <c r="I64" s="308">
        <v>14.289617486338798</v>
      </c>
      <c r="J64" s="312">
        <v>50.888196721311473</v>
      </c>
      <c r="K64" s="309">
        <v>3.0162873488379405</v>
      </c>
      <c r="L64" s="313">
        <v>8.5811906820553396</v>
      </c>
      <c r="M64" s="110"/>
      <c r="N64" s="316">
        <v>170</v>
      </c>
      <c r="O64" s="71">
        <v>7.1882352941176473</v>
      </c>
      <c r="P64" s="76">
        <v>45.254941176470588</v>
      </c>
      <c r="Q64" s="72">
        <v>3.6225862398058157</v>
      </c>
      <c r="R64" s="77">
        <v>10.425282867376961</v>
      </c>
      <c r="T64" t="s">
        <v>4664</v>
      </c>
      <c r="W64" s="815"/>
      <c r="X64" t="s">
        <v>4654</v>
      </c>
      <c r="AG64" s="53" t="s">
        <v>3252</v>
      </c>
      <c r="AH64" s="213">
        <f t="shared" ref="AH64:AR64" si="0">SUM(AH4:AH63)</f>
        <v>139</v>
      </c>
      <c r="AI64" s="213">
        <f t="shared" si="0"/>
        <v>150</v>
      </c>
      <c r="AJ64" s="284">
        <f t="shared" si="0"/>
        <v>159</v>
      </c>
      <c r="AK64" s="213">
        <f t="shared" si="0"/>
        <v>417</v>
      </c>
      <c r="AL64" s="213">
        <f t="shared" si="0"/>
        <v>448</v>
      </c>
      <c r="AM64" s="284">
        <f t="shared" si="0"/>
        <v>458</v>
      </c>
      <c r="AN64" s="284">
        <f t="shared" si="0"/>
        <v>476</v>
      </c>
      <c r="AO64" s="284">
        <f t="shared" si="0"/>
        <v>611</v>
      </c>
      <c r="AP64" s="284">
        <f t="shared" si="0"/>
        <v>753</v>
      </c>
      <c r="AQ64" s="284">
        <f t="shared" si="0"/>
        <v>769</v>
      </c>
      <c r="AR64" s="284">
        <f t="shared" si="0"/>
        <v>822</v>
      </c>
      <c r="AS64" s="233">
        <f>X52</f>
        <v>745</v>
      </c>
    </row>
    <row r="65" spans="1:45" ht="11.25" customHeight="1" x14ac:dyDescent="0.2">
      <c r="A65" s="261" t="s">
        <v>3253</v>
      </c>
      <c r="B65" s="288">
        <v>105</v>
      </c>
      <c r="C65" s="263">
        <v>39.1</v>
      </c>
      <c r="D65" s="264">
        <v>56.35</v>
      </c>
      <c r="E65" s="264">
        <v>2.77</v>
      </c>
      <c r="F65" s="264">
        <v>7.82</v>
      </c>
      <c r="G65" s="310"/>
      <c r="H65" s="289">
        <v>189</v>
      </c>
      <c r="I65" s="263">
        <v>14.3</v>
      </c>
      <c r="J65" s="276">
        <v>56.29</v>
      </c>
      <c r="K65" s="264">
        <v>2.89</v>
      </c>
      <c r="L65" s="290">
        <v>8.6199999999999992</v>
      </c>
      <c r="M65" s="320"/>
      <c r="N65" s="321">
        <v>175</v>
      </c>
      <c r="O65" s="322">
        <v>7.1</v>
      </c>
      <c r="P65" s="323">
        <v>47.02</v>
      </c>
      <c r="Q65" s="324">
        <v>3.35</v>
      </c>
      <c r="R65" s="325">
        <v>10.64</v>
      </c>
      <c r="T65" t="s">
        <v>4658</v>
      </c>
      <c r="W65" s="815"/>
      <c r="X65" t="s">
        <v>4648</v>
      </c>
      <c r="AG65" s="110">
        <v>4</v>
      </c>
      <c r="AH65" s="294"/>
      <c r="AI65" s="294"/>
      <c r="AJ65" s="294"/>
      <c r="AK65" s="110">
        <v>26</v>
      </c>
      <c r="AL65" s="326">
        <v>32</v>
      </c>
      <c r="AM65" s="326">
        <v>50</v>
      </c>
      <c r="AN65" s="110">
        <v>179</v>
      </c>
      <c r="AO65" s="110">
        <v>221</v>
      </c>
      <c r="AP65" s="110">
        <v>124</v>
      </c>
      <c r="AQ65" s="110">
        <v>117</v>
      </c>
      <c r="AR65" s="110">
        <v>101</v>
      </c>
      <c r="AS65" s="110" t="e">
        <f>Notes!#REF!</f>
        <v>#REF!</v>
      </c>
    </row>
    <row r="66" spans="1:45" ht="11.25" customHeight="1" x14ac:dyDescent="0.2">
      <c r="A66" s="261" t="s">
        <v>3254</v>
      </c>
      <c r="B66" s="288">
        <v>105</v>
      </c>
      <c r="C66" s="263">
        <v>39.361904761904761</v>
      </c>
      <c r="D66" s="264">
        <v>57.248571428571438</v>
      </c>
      <c r="E66" s="264">
        <v>2.7699593384160988</v>
      </c>
      <c r="F66" s="264">
        <v>8.3075800531567481</v>
      </c>
      <c r="G66" s="310"/>
      <c r="H66" s="289">
        <v>199</v>
      </c>
      <c r="I66" s="263">
        <v>14.201005025125628</v>
      </c>
      <c r="J66" s="276">
        <v>56.91070351758794</v>
      </c>
      <c r="K66" s="264">
        <v>2.9230893023152928</v>
      </c>
      <c r="L66" s="290">
        <v>8.4249070499532905</v>
      </c>
      <c r="M66" s="320"/>
      <c r="N66" s="321">
        <v>167</v>
      </c>
      <c r="O66" s="322">
        <v>7.1377245508982039</v>
      </c>
      <c r="P66" s="323">
        <v>47.294491017964035</v>
      </c>
      <c r="Q66" s="324">
        <v>3.3257199468726544</v>
      </c>
      <c r="R66" s="325">
        <v>10.424227082764403</v>
      </c>
      <c r="T66" t="s">
        <v>4660</v>
      </c>
      <c r="W66" s="815"/>
      <c r="X66" t="s">
        <v>4650</v>
      </c>
      <c r="AG66" s="214" t="s">
        <v>3255</v>
      </c>
      <c r="AH66" s="294"/>
      <c r="AI66" s="294"/>
      <c r="AJ66" s="294"/>
      <c r="AK66" s="284">
        <f t="shared" ref="AK66:AS66" si="1">AK64+AK65</f>
        <v>443</v>
      </c>
      <c r="AL66" s="213">
        <f t="shared" si="1"/>
        <v>480</v>
      </c>
      <c r="AM66" s="284">
        <f t="shared" si="1"/>
        <v>508</v>
      </c>
      <c r="AN66" s="287">
        <f t="shared" si="1"/>
        <v>655</v>
      </c>
      <c r="AO66" s="287">
        <f t="shared" si="1"/>
        <v>832</v>
      </c>
      <c r="AP66" s="287">
        <f t="shared" si="1"/>
        <v>877</v>
      </c>
      <c r="AQ66" s="287">
        <f t="shared" si="1"/>
        <v>886</v>
      </c>
      <c r="AR66" s="287">
        <f t="shared" si="1"/>
        <v>923</v>
      </c>
      <c r="AS66" s="287" t="e">
        <f t="shared" si="1"/>
        <v>#REF!</v>
      </c>
    </row>
    <row r="67" spans="1:45" ht="11.25" customHeight="1" x14ac:dyDescent="0.2">
      <c r="A67" s="261" t="s">
        <v>3256</v>
      </c>
      <c r="B67" s="288">
        <v>105</v>
      </c>
      <c r="C67" s="263">
        <v>39.4</v>
      </c>
      <c r="D67" s="264">
        <v>59.159523809523819</v>
      </c>
      <c r="E67" s="264">
        <v>2.6749219036577752</v>
      </c>
      <c r="F67" s="264">
        <v>8.3642525684448632</v>
      </c>
      <c r="G67" s="310"/>
      <c r="H67" s="289">
        <v>201</v>
      </c>
      <c r="I67" s="263">
        <v>14.17910447761194</v>
      </c>
      <c r="J67" s="276">
        <v>58.424676616915434</v>
      </c>
      <c r="K67" s="264">
        <v>2.8396686901779384</v>
      </c>
      <c r="L67" s="290">
        <v>8.6199430602531102</v>
      </c>
      <c r="M67" s="320"/>
      <c r="N67" s="321">
        <v>164</v>
      </c>
      <c r="O67" s="322">
        <v>7.1463414634146343</v>
      </c>
      <c r="P67" s="323">
        <v>49.490853658536572</v>
      </c>
      <c r="Q67" s="324">
        <v>3.2174412194264299</v>
      </c>
      <c r="R67" s="325">
        <v>10.514087696930474</v>
      </c>
      <c r="T67" t="s">
        <v>4663</v>
      </c>
      <c r="W67" s="815"/>
      <c r="X67" t="s">
        <v>4653</v>
      </c>
      <c r="AG67" s="283" t="s">
        <v>3257</v>
      </c>
      <c r="AH67" s="283"/>
      <c r="AI67" s="283"/>
      <c r="AJ67" s="283"/>
      <c r="AK67" s="110"/>
      <c r="AL67" s="110"/>
      <c r="AM67" s="110"/>
      <c r="AN67" s="110"/>
      <c r="AO67" s="110"/>
      <c r="AP67" s="285"/>
      <c r="AQ67" s="285"/>
      <c r="AR67" s="285"/>
      <c r="AS67" s="285" t="s">
        <v>3931</v>
      </c>
    </row>
    <row r="68" spans="1:45" ht="11.25" customHeight="1" x14ac:dyDescent="0.2">
      <c r="A68" s="261" t="s">
        <v>3258</v>
      </c>
      <c r="B68" s="288">
        <v>104</v>
      </c>
      <c r="C68" s="263">
        <v>39.471153846153847</v>
      </c>
      <c r="D68" s="264">
        <v>60.574038461538457</v>
      </c>
      <c r="E68" s="264">
        <v>2.5836863680457465</v>
      </c>
      <c r="F68" s="264">
        <v>8.292882437544403</v>
      </c>
      <c r="G68" s="310"/>
      <c r="H68" s="289">
        <v>203</v>
      </c>
      <c r="I68" s="263">
        <v>14.216748768472906</v>
      </c>
      <c r="J68" s="276">
        <v>58.792266009852206</v>
      </c>
      <c r="K68" s="264">
        <v>2.8117213926878968</v>
      </c>
      <c r="L68" s="290">
        <v>8.8575396610943713</v>
      </c>
      <c r="M68" s="320"/>
      <c r="N68" s="321">
        <v>164</v>
      </c>
      <c r="O68" s="322">
        <v>7.1707317073170733</v>
      </c>
      <c r="P68" s="323">
        <v>50.35902439024391</v>
      </c>
      <c r="Q68" s="324">
        <v>3.2350208793003468</v>
      </c>
      <c r="R68" s="325">
        <v>10.268489681650506</v>
      </c>
      <c r="T68" t="s">
        <v>4662</v>
      </c>
      <c r="W68" s="815"/>
      <c r="X68" t="s">
        <v>4652</v>
      </c>
      <c r="AG68" s="110"/>
      <c r="AH68" s="110"/>
      <c r="AI68" s="110"/>
      <c r="AJ68" s="110"/>
      <c r="AK68" s="110"/>
      <c r="AL68" s="110"/>
      <c r="AM68" s="110"/>
      <c r="AN68" s="110"/>
      <c r="AO68" s="110"/>
      <c r="AP68" s="285"/>
      <c r="AQ68" s="25"/>
      <c r="AR68" s="25"/>
      <c r="AS68" s="25" t="s">
        <v>3930</v>
      </c>
    </row>
    <row r="69" spans="1:45" ht="11.25" customHeight="1" x14ac:dyDescent="0.2">
      <c r="A69" s="261" t="s">
        <v>3259</v>
      </c>
      <c r="B69" s="288">
        <v>104</v>
      </c>
      <c r="C69" s="263">
        <v>39.54807692307692</v>
      </c>
      <c r="D69" s="264">
        <v>60.582692307692319</v>
      </c>
      <c r="E69" s="264">
        <v>2.6136963238998376</v>
      </c>
      <c r="F69" s="264">
        <v>8.3066123970142449</v>
      </c>
      <c r="G69" s="310"/>
      <c r="H69" s="289">
        <v>207</v>
      </c>
      <c r="I69" s="263">
        <v>14.212560386473429</v>
      </c>
      <c r="J69" s="276">
        <v>58.61797101449271</v>
      </c>
      <c r="K69" s="264">
        <v>2.8385718808556466</v>
      </c>
      <c r="L69" s="290">
        <v>8.8333712232463455</v>
      </c>
      <c r="M69" s="320"/>
      <c r="N69" s="321">
        <v>160</v>
      </c>
      <c r="O69" s="322">
        <v>7.1124999999999998</v>
      </c>
      <c r="P69" s="323">
        <v>50.618562500000024</v>
      </c>
      <c r="Q69" s="324">
        <v>3.3042096632933871</v>
      </c>
      <c r="R69" s="325">
        <v>10.398908493616554</v>
      </c>
      <c r="AG69" s="110"/>
      <c r="AH69" s="110"/>
      <c r="AI69" s="110"/>
      <c r="AJ69" s="110"/>
      <c r="AK69" s="110"/>
      <c r="AL69" s="110"/>
      <c r="AM69" s="110"/>
      <c r="AN69" s="110"/>
      <c r="AO69" s="110"/>
      <c r="AP69" s="285"/>
      <c r="AQ69" s="285"/>
      <c r="AR69" s="285"/>
      <c r="AS69" s="429" t="s">
        <v>3932</v>
      </c>
    </row>
    <row r="70" spans="1:45" ht="11.25" customHeight="1" x14ac:dyDescent="0.2">
      <c r="A70" s="261" t="s">
        <v>3260</v>
      </c>
      <c r="B70" s="288">
        <v>104</v>
      </c>
      <c r="C70" s="263">
        <v>39.596153846153847</v>
      </c>
      <c r="D70" s="264">
        <v>59.724519230769218</v>
      </c>
      <c r="E70" s="264">
        <v>2.6652034129112616</v>
      </c>
      <c r="F70" s="264">
        <v>9.0743012684674227</v>
      </c>
      <c r="G70" s="310"/>
      <c r="H70" s="289">
        <v>209</v>
      </c>
      <c r="I70" s="263">
        <v>14.253588516746412</v>
      </c>
      <c r="J70" s="276">
        <v>57.539665071770294</v>
      </c>
      <c r="K70" s="264">
        <v>2.8530721443428444</v>
      </c>
      <c r="L70" s="290">
        <v>8.7865990321294376</v>
      </c>
      <c r="M70" s="320"/>
      <c r="N70" s="321">
        <v>155</v>
      </c>
      <c r="O70" s="322">
        <v>7.1032258064516132</v>
      </c>
      <c r="P70" s="323">
        <v>50.265096774193552</v>
      </c>
      <c r="Q70" s="324">
        <v>3.3168905464037746</v>
      </c>
      <c r="R70" s="325">
        <v>10.358425818376737</v>
      </c>
      <c r="T70" s="327" t="s">
        <v>4196</v>
      </c>
      <c r="AG70" s="27" t="s">
        <v>390</v>
      </c>
      <c r="AH70" s="237">
        <f t="shared" ref="AH70:AO70" si="2">SUM(AH4:AH43)</f>
        <v>133</v>
      </c>
      <c r="AI70" s="3">
        <f t="shared" si="2"/>
        <v>128</v>
      </c>
      <c r="AJ70" s="3">
        <f t="shared" si="2"/>
        <v>97</v>
      </c>
      <c r="AK70" s="3">
        <f t="shared" si="2"/>
        <v>98</v>
      </c>
      <c r="AL70" s="241">
        <f t="shared" si="2"/>
        <v>102</v>
      </c>
      <c r="AM70" s="241">
        <f t="shared" si="2"/>
        <v>105</v>
      </c>
      <c r="AN70" s="241">
        <f t="shared" si="2"/>
        <v>105</v>
      </c>
      <c r="AO70" s="237">
        <f t="shared" si="2"/>
        <v>106</v>
      </c>
      <c r="AP70" s="236">
        <v>107</v>
      </c>
      <c r="AQ70" s="236">
        <v>108</v>
      </c>
      <c r="AR70" s="236">
        <v>115</v>
      </c>
      <c r="AS70" s="236">
        <f>U52</f>
        <v>142</v>
      </c>
    </row>
    <row r="71" spans="1:45" ht="11.25" customHeight="1" x14ac:dyDescent="0.2">
      <c r="A71" s="261" t="s">
        <v>3262</v>
      </c>
      <c r="B71" s="288">
        <v>105</v>
      </c>
      <c r="C71" s="263">
        <v>39.495238095238093</v>
      </c>
      <c r="D71" s="264">
        <v>61.935904761904752</v>
      </c>
      <c r="E71" s="264">
        <v>2.5239831009868787</v>
      </c>
      <c r="F71" s="264">
        <v>8.84</v>
      </c>
      <c r="G71" s="310"/>
      <c r="H71" s="289">
        <v>208</v>
      </c>
      <c r="I71" s="263">
        <v>14.259615384615385</v>
      </c>
      <c r="J71" s="276">
        <v>59.171634615384626</v>
      </c>
      <c r="K71" s="264">
        <v>2.7767832425829786</v>
      </c>
      <c r="L71" s="290">
        <v>8.663770700008433</v>
      </c>
      <c r="M71" s="320"/>
      <c r="N71" s="321">
        <v>156</v>
      </c>
      <c r="O71" s="322">
        <v>7.0897435897435894</v>
      </c>
      <c r="P71" s="323">
        <v>51.153653846153851</v>
      </c>
      <c r="Q71" s="324">
        <v>3.2707664126954681</v>
      </c>
      <c r="R71" s="325">
        <v>10.407064171414437</v>
      </c>
      <c r="T71" t="s">
        <v>4524</v>
      </c>
      <c r="AB71" s="847"/>
      <c r="AC71" s="590"/>
      <c r="AG71" s="24" t="s">
        <v>391</v>
      </c>
      <c r="AH71" s="254">
        <f t="shared" ref="AH71:AO71" si="3">SUM(AH44:AH58)</f>
        <v>6</v>
      </c>
      <c r="AI71" s="252">
        <f t="shared" si="3"/>
        <v>22</v>
      </c>
      <c r="AJ71" s="252">
        <f t="shared" si="3"/>
        <v>62</v>
      </c>
      <c r="AK71" s="13">
        <f t="shared" si="3"/>
        <v>129</v>
      </c>
      <c r="AL71" s="15">
        <f t="shared" si="3"/>
        <v>146</v>
      </c>
      <c r="AM71" s="15">
        <f t="shared" si="3"/>
        <v>183</v>
      </c>
      <c r="AN71" s="15">
        <f t="shared" si="3"/>
        <v>210</v>
      </c>
      <c r="AO71" s="240">
        <f t="shared" si="3"/>
        <v>246</v>
      </c>
      <c r="AP71" s="328">
        <v>250</v>
      </c>
      <c r="AQ71" s="328">
        <v>227</v>
      </c>
      <c r="AR71" s="328">
        <v>220</v>
      </c>
      <c r="AS71" s="328">
        <f>V52</f>
        <v>323</v>
      </c>
    </row>
    <row r="72" spans="1:45" ht="11.25" customHeight="1" x14ac:dyDescent="0.2">
      <c r="A72" s="261" t="s">
        <v>3263</v>
      </c>
      <c r="B72" s="288">
        <v>105</v>
      </c>
      <c r="C72" s="263">
        <v>39.580952380952382</v>
      </c>
      <c r="D72" s="264">
        <v>59.01857142857142</v>
      </c>
      <c r="E72" s="264">
        <v>2.6793228819822539</v>
      </c>
      <c r="F72" s="264">
        <v>8.9096463391715055</v>
      </c>
      <c r="G72" s="310"/>
      <c r="H72" s="289">
        <v>209</v>
      </c>
      <c r="I72" s="263">
        <v>14.301435406698564</v>
      </c>
      <c r="J72" s="276">
        <v>57.986363636363649</v>
      </c>
      <c r="K72" s="264">
        <v>2.8348578888855744</v>
      </c>
      <c r="L72" s="290">
        <v>8.5624116367713157</v>
      </c>
      <c r="M72" s="320"/>
      <c r="N72" s="321">
        <v>158</v>
      </c>
      <c r="O72" s="322">
        <v>7.0886075949367084</v>
      </c>
      <c r="P72" s="323">
        <v>49.919873417721512</v>
      </c>
      <c r="Q72" s="324">
        <v>3.4402253557203175</v>
      </c>
      <c r="R72" s="325">
        <v>10.583324628774493</v>
      </c>
      <c r="T72" s="815" t="s">
        <v>938</v>
      </c>
      <c r="W72" s="815"/>
      <c r="X72" t="s">
        <v>939</v>
      </c>
      <c r="AA72" s="815"/>
      <c r="AB72" s="847"/>
      <c r="AC72" s="590"/>
      <c r="AG72" s="51" t="s">
        <v>866</v>
      </c>
      <c r="AH72" s="329"/>
      <c r="AI72" s="329"/>
      <c r="AJ72" s="329"/>
      <c r="AK72" s="254">
        <f>SUM(AK59:AK63)</f>
        <v>190</v>
      </c>
      <c r="AL72" s="247">
        <f>SUM(AL59:AL63)</f>
        <v>200</v>
      </c>
      <c r="AM72" s="247">
        <f>SUM(AM59:AM63)</f>
        <v>170</v>
      </c>
      <c r="AN72" s="247">
        <f>SUM(AN59:AN63)</f>
        <v>161</v>
      </c>
      <c r="AO72" s="254">
        <f>SUM(AO59:AO63)</f>
        <v>259</v>
      </c>
      <c r="AP72" s="328">
        <v>396</v>
      </c>
      <c r="AQ72" s="328">
        <v>434</v>
      </c>
      <c r="AR72" s="328">
        <v>487</v>
      </c>
      <c r="AS72" s="328">
        <f>W52</f>
        <v>280</v>
      </c>
    </row>
    <row r="73" spans="1:45" ht="11.25" customHeight="1" x14ac:dyDescent="0.2">
      <c r="A73" s="261" t="s">
        <v>3264</v>
      </c>
      <c r="B73" s="288">
        <v>105</v>
      </c>
      <c r="C73" s="263">
        <v>39.44761904761905</v>
      </c>
      <c r="D73" s="264">
        <v>61.410952380952388</v>
      </c>
      <c r="E73" s="264">
        <v>2.5861727924204545</v>
      </c>
      <c r="F73" s="264">
        <v>8.8208029495875131</v>
      </c>
      <c r="G73" s="310"/>
      <c r="H73" s="289">
        <v>210</v>
      </c>
      <c r="I73" s="263">
        <v>14.304761904761905</v>
      </c>
      <c r="J73" s="276">
        <v>59.836952380952418</v>
      </c>
      <c r="K73" s="264">
        <v>2.7848141209094215</v>
      </c>
      <c r="L73" s="290">
        <v>8.5418332956794565</v>
      </c>
      <c r="M73" s="320"/>
      <c r="N73" s="321">
        <v>154</v>
      </c>
      <c r="O73" s="322">
        <v>7.1103896103896105</v>
      </c>
      <c r="P73" s="323">
        <v>53.042207792207783</v>
      </c>
      <c r="Q73" s="324">
        <v>3.2050314025820672</v>
      </c>
      <c r="R73" s="325">
        <v>10.625121784019754</v>
      </c>
      <c r="T73" s="815" t="s">
        <v>1171</v>
      </c>
      <c r="W73" s="815"/>
      <c r="X73" t="s">
        <v>1172</v>
      </c>
      <c r="AA73" s="815"/>
      <c r="AC73" s="590"/>
      <c r="AG73" s="214" t="s">
        <v>3252</v>
      </c>
      <c r="AH73" s="284">
        <f t="shared" ref="AH73:AS73" si="4">SUM(AH70:AH72)</f>
        <v>139</v>
      </c>
      <c r="AI73" s="284">
        <f t="shared" si="4"/>
        <v>150</v>
      </c>
      <c r="AJ73" s="284">
        <f t="shared" si="4"/>
        <v>159</v>
      </c>
      <c r="AK73" s="284">
        <f t="shared" si="4"/>
        <v>417</v>
      </c>
      <c r="AL73" s="213">
        <f t="shared" si="4"/>
        <v>448</v>
      </c>
      <c r="AM73" s="284">
        <f t="shared" si="4"/>
        <v>458</v>
      </c>
      <c r="AN73" s="287">
        <f t="shared" si="4"/>
        <v>476</v>
      </c>
      <c r="AO73" s="287">
        <f t="shared" si="4"/>
        <v>611</v>
      </c>
      <c r="AP73" s="287">
        <f t="shared" si="4"/>
        <v>753</v>
      </c>
      <c r="AQ73" s="287">
        <f t="shared" si="4"/>
        <v>769</v>
      </c>
      <c r="AR73" s="287">
        <f t="shared" si="4"/>
        <v>822</v>
      </c>
      <c r="AS73" s="287">
        <f t="shared" si="4"/>
        <v>745</v>
      </c>
    </row>
    <row r="74" spans="1:45" ht="11.25" customHeight="1" x14ac:dyDescent="0.2">
      <c r="A74" s="261" t="s">
        <v>3265</v>
      </c>
      <c r="B74" s="288">
        <v>105</v>
      </c>
      <c r="C74" s="263">
        <v>39.561904761904763</v>
      </c>
      <c r="D74" s="264">
        <v>64.090571428571423</v>
      </c>
      <c r="E74" s="264">
        <v>2.5044245947688957</v>
      </c>
      <c r="F74" s="264">
        <v>8.9089100533580101</v>
      </c>
      <c r="G74" s="310"/>
      <c r="H74" s="289">
        <v>209</v>
      </c>
      <c r="I74" s="263">
        <v>14.334928229665072</v>
      </c>
      <c r="J74" s="276">
        <v>62.34449760765547</v>
      </c>
      <c r="K74" s="264">
        <v>2.6419824491198516</v>
      </c>
      <c r="L74" s="290">
        <v>8.6146386937879562</v>
      </c>
      <c r="M74" s="320"/>
      <c r="N74" s="321">
        <v>153</v>
      </c>
      <c r="O74" s="322">
        <v>7.117647058823529</v>
      </c>
      <c r="P74" s="323">
        <v>54.96287581699346</v>
      </c>
      <c r="Q74" s="324">
        <v>3.0667751721316683</v>
      </c>
      <c r="R74" s="325">
        <v>10.780946710288752</v>
      </c>
      <c r="T74" s="815" t="s">
        <v>952</v>
      </c>
      <c r="W74" s="815"/>
      <c r="X74" t="s">
        <v>953</v>
      </c>
      <c r="Y74" s="100"/>
      <c r="AA74" s="815"/>
      <c r="AB74" s="847"/>
      <c r="AC74" s="59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</row>
    <row r="75" spans="1:45" ht="11.25" customHeight="1" x14ac:dyDescent="0.2">
      <c r="A75" s="261" t="s">
        <v>3266</v>
      </c>
      <c r="B75" s="288">
        <v>105</v>
      </c>
      <c r="C75" s="263">
        <v>39.704761904761902</v>
      </c>
      <c r="D75" s="264">
        <v>65.144190476190516</v>
      </c>
      <c r="E75" s="264">
        <v>2.4971055056780749</v>
      </c>
      <c r="F75" s="264">
        <v>9.0008166069357678</v>
      </c>
      <c r="G75" s="310"/>
      <c r="H75" s="289">
        <v>211</v>
      </c>
      <c r="I75" s="263">
        <v>14.407582938388625</v>
      </c>
      <c r="J75" s="276">
        <v>63.89450236966821</v>
      </c>
      <c r="K75" s="264">
        <v>2.610560511554481</v>
      </c>
      <c r="L75" s="290">
        <v>8.7419951703857848</v>
      </c>
      <c r="M75" s="320"/>
      <c r="N75" s="321">
        <v>155</v>
      </c>
      <c r="O75" s="322">
        <v>7.1677419354838712</v>
      </c>
      <c r="P75" s="323">
        <v>56.600967741935506</v>
      </c>
      <c r="Q75" s="324">
        <v>3.0692540538199053</v>
      </c>
      <c r="R75" s="325">
        <v>11.110767485824468</v>
      </c>
      <c r="T75" s="815" t="s">
        <v>1008</v>
      </c>
      <c r="W75" s="815"/>
      <c r="X75" t="s">
        <v>1009</v>
      </c>
      <c r="AA75" s="815"/>
      <c r="AC75" s="590"/>
      <c r="AG75" s="330" t="s">
        <v>3267</v>
      </c>
      <c r="AH75" s="213" t="s">
        <v>3163</v>
      </c>
      <c r="AI75" s="53"/>
      <c r="AJ75" s="53"/>
      <c r="AK75" s="213"/>
      <c r="AL75" s="2"/>
      <c r="AM75" s="2"/>
      <c r="AN75" s="2"/>
      <c r="AO75" s="2"/>
      <c r="AP75" s="287"/>
      <c r="AQ75" s="287"/>
      <c r="AR75" s="287"/>
      <c r="AS75" s="287"/>
    </row>
    <row r="76" spans="1:45" ht="11.25" customHeight="1" x14ac:dyDescent="0.2">
      <c r="A76" s="261" t="s">
        <v>3268</v>
      </c>
      <c r="B76" s="288">
        <v>105</v>
      </c>
      <c r="C76" s="263">
        <v>39.780952380952378</v>
      </c>
      <c r="D76" s="264">
        <v>64.418000000000035</v>
      </c>
      <c r="E76" s="264">
        <v>2.486117554557163</v>
      </c>
      <c r="F76" s="264">
        <v>8.6807418765520783</v>
      </c>
      <c r="G76" s="310"/>
      <c r="H76" s="289">
        <v>210</v>
      </c>
      <c r="I76" s="263">
        <v>14.514285714285714</v>
      </c>
      <c r="J76" s="276">
        <v>65.135523809523846</v>
      </c>
      <c r="K76" s="264">
        <v>2.592407560154566</v>
      </c>
      <c r="L76" s="290">
        <v>8.8925878506381331</v>
      </c>
      <c r="M76" s="320"/>
      <c r="N76" s="321">
        <v>161</v>
      </c>
      <c r="O76" s="322">
        <v>7.1</v>
      </c>
      <c r="P76" s="323">
        <v>57.74</v>
      </c>
      <c r="Q76" s="324">
        <v>3.06</v>
      </c>
      <c r="R76" s="325">
        <v>11.1</v>
      </c>
      <c r="T76" s="815" t="s">
        <v>1075</v>
      </c>
      <c r="W76" s="815"/>
      <c r="X76" s="815" t="s">
        <v>1076</v>
      </c>
      <c r="AA76" s="815"/>
      <c r="AG76" s="331" t="s">
        <v>3269</v>
      </c>
      <c r="AH76" s="48">
        <v>2007</v>
      </c>
      <c r="AI76" s="23">
        <v>2008</v>
      </c>
      <c r="AJ76" s="23">
        <v>2009</v>
      </c>
      <c r="AK76" s="24" t="s">
        <v>3167</v>
      </c>
      <c r="AL76" s="24" t="s">
        <v>3168</v>
      </c>
      <c r="AM76" s="23" t="s">
        <v>92</v>
      </c>
      <c r="AN76" s="23" t="s">
        <v>17</v>
      </c>
      <c r="AO76" s="26" t="s">
        <v>3169</v>
      </c>
      <c r="AP76" s="22" t="s">
        <v>3170</v>
      </c>
      <c r="AQ76" s="22">
        <v>2016</v>
      </c>
      <c r="AR76" s="22">
        <v>2017</v>
      </c>
      <c r="AS76" s="22">
        <v>2018</v>
      </c>
    </row>
    <row r="77" spans="1:45" ht="11.25" customHeight="1" x14ac:dyDescent="0.2">
      <c r="A77" s="306" t="s">
        <v>3270</v>
      </c>
      <c r="B77" s="307">
        <v>105</v>
      </c>
      <c r="C77" s="308">
        <v>39.885714285714286</v>
      </c>
      <c r="D77" s="309">
        <v>61.158666666666669</v>
      </c>
      <c r="E77" s="309">
        <v>2.5961587280672771</v>
      </c>
      <c r="F77" s="309">
        <v>8.6993419004530068</v>
      </c>
      <c r="G77" s="310"/>
      <c r="H77" s="311">
        <v>213</v>
      </c>
      <c r="I77" s="308">
        <v>14.572769953051644</v>
      </c>
      <c r="J77" s="312">
        <v>62.381502347417843</v>
      </c>
      <c r="K77" s="309">
        <v>2.7041955597524754</v>
      </c>
      <c r="L77" s="313">
        <v>8.4342540871660034</v>
      </c>
      <c r="M77" s="320"/>
      <c r="N77" s="332">
        <v>170</v>
      </c>
      <c r="O77" s="333">
        <v>7.0117647058823529</v>
      </c>
      <c r="P77" s="334">
        <v>57.773117647058811</v>
      </c>
      <c r="Q77" s="335">
        <v>3.1506388783548411</v>
      </c>
      <c r="R77" s="336">
        <v>11.527549714401575</v>
      </c>
      <c r="T77" s="815" t="s">
        <v>1587</v>
      </c>
      <c r="W77" s="815"/>
      <c r="X77" t="s">
        <v>1588</v>
      </c>
      <c r="AA77" s="815"/>
      <c r="AG77" s="22" t="s">
        <v>390</v>
      </c>
      <c r="AH77" s="329"/>
      <c r="AI77" s="237">
        <f t="shared" ref="AI77:AS77" si="5">AI70-AH70</f>
        <v>-5</v>
      </c>
      <c r="AJ77" s="3">
        <f t="shared" si="5"/>
        <v>-31</v>
      </c>
      <c r="AK77" s="3">
        <f t="shared" si="5"/>
        <v>1</v>
      </c>
      <c r="AL77" s="6">
        <f t="shared" si="5"/>
        <v>4</v>
      </c>
      <c r="AM77" s="237">
        <f t="shared" si="5"/>
        <v>3</v>
      </c>
      <c r="AN77" s="237">
        <f t="shared" si="5"/>
        <v>0</v>
      </c>
      <c r="AO77" s="3">
        <f t="shared" si="5"/>
        <v>1</v>
      </c>
      <c r="AP77" s="3">
        <f t="shared" si="5"/>
        <v>1</v>
      </c>
      <c r="AQ77" s="3">
        <f t="shared" si="5"/>
        <v>1</v>
      </c>
      <c r="AR77" s="3">
        <f t="shared" si="5"/>
        <v>7</v>
      </c>
      <c r="AS77" s="3">
        <f t="shared" si="5"/>
        <v>27</v>
      </c>
    </row>
    <row r="78" spans="1:45" ht="11.25" customHeight="1" x14ac:dyDescent="0.2">
      <c r="A78" s="306" t="s">
        <v>3272</v>
      </c>
      <c r="B78" s="307">
        <v>105</v>
      </c>
      <c r="C78" s="308">
        <v>40.019047619047619</v>
      </c>
      <c r="D78" s="309">
        <v>63.604952380952369</v>
      </c>
      <c r="E78" s="309">
        <v>2.5465388171481345</v>
      </c>
      <c r="F78" s="309">
        <v>8.4413501169265928</v>
      </c>
      <c r="G78" s="310"/>
      <c r="H78" s="311">
        <v>220</v>
      </c>
      <c r="I78" s="308">
        <v>14.586363636363636</v>
      </c>
      <c r="J78" s="312">
        <v>64.136681818181799</v>
      </c>
      <c r="K78" s="309">
        <v>2.6863026577608946</v>
      </c>
      <c r="L78" s="313">
        <v>8.2824058559688662</v>
      </c>
      <c r="M78" s="320"/>
      <c r="N78" s="332">
        <v>184</v>
      </c>
      <c r="O78" s="333">
        <v>6.7826086956521738</v>
      </c>
      <c r="P78" s="334">
        <v>59.648641304347848</v>
      </c>
      <c r="Q78" s="335">
        <v>3.1135783713403917</v>
      </c>
      <c r="R78" s="336">
        <v>11.42086925348169</v>
      </c>
      <c r="T78" s="815" t="s">
        <v>895</v>
      </c>
      <c r="W78" s="815"/>
      <c r="X78" t="s">
        <v>896</v>
      </c>
      <c r="AG78" s="23" t="s">
        <v>391</v>
      </c>
      <c r="AH78" s="329"/>
      <c r="AI78" s="254">
        <f t="shared" ref="AI78:AS78" si="6">AI71-AH71</f>
        <v>16</v>
      </c>
      <c r="AJ78" s="252">
        <f t="shared" si="6"/>
        <v>40</v>
      </c>
      <c r="AK78" s="252">
        <f t="shared" si="6"/>
        <v>67</v>
      </c>
      <c r="AL78" s="9">
        <f t="shared" si="6"/>
        <v>17</v>
      </c>
      <c r="AM78" s="240">
        <f t="shared" si="6"/>
        <v>37</v>
      </c>
      <c r="AN78" s="240">
        <f t="shared" si="6"/>
        <v>27</v>
      </c>
      <c r="AO78" s="13">
        <f t="shared" si="6"/>
        <v>36</v>
      </c>
      <c r="AP78" s="13">
        <f t="shared" si="6"/>
        <v>4</v>
      </c>
      <c r="AQ78" s="13">
        <f t="shared" si="6"/>
        <v>-23</v>
      </c>
      <c r="AR78" s="13">
        <f t="shared" si="6"/>
        <v>-7</v>
      </c>
      <c r="AS78" s="13">
        <f t="shared" si="6"/>
        <v>103</v>
      </c>
    </row>
    <row r="79" spans="1:45" ht="11.25" customHeight="1" x14ac:dyDescent="0.2">
      <c r="A79" s="306" t="s">
        <v>3273</v>
      </c>
      <c r="B79" s="307">
        <v>105</v>
      </c>
      <c r="C79" s="308">
        <v>39.885714285714286</v>
      </c>
      <c r="D79" s="309">
        <v>64.119619047619082</v>
      </c>
      <c r="E79" s="309">
        <v>2.5115031205356479</v>
      </c>
      <c r="F79" s="309">
        <v>8.4708585935910019</v>
      </c>
      <c r="G79" s="310"/>
      <c r="H79" s="311">
        <v>222</v>
      </c>
      <c r="I79" s="308">
        <v>14.581081081081081</v>
      </c>
      <c r="J79" s="312">
        <v>64.423468468468499</v>
      </c>
      <c r="K79" s="309">
        <v>2.6540066333247236</v>
      </c>
      <c r="L79" s="313">
        <v>8.1174965295598653</v>
      </c>
      <c r="M79" s="320"/>
      <c r="N79" s="332">
        <v>192</v>
      </c>
      <c r="O79" s="333">
        <v>6.6875</v>
      </c>
      <c r="P79" s="334">
        <v>58.870052083333341</v>
      </c>
      <c r="Q79" s="335">
        <v>3.0856738130063941</v>
      </c>
      <c r="R79" s="336">
        <v>11.503757323745756</v>
      </c>
      <c r="T79" s="815" t="s">
        <v>1153</v>
      </c>
      <c r="W79" s="815"/>
      <c r="X79" t="s">
        <v>1154</v>
      </c>
      <c r="AG79" s="51" t="s">
        <v>866</v>
      </c>
      <c r="AH79" s="329"/>
      <c r="AI79" s="329"/>
      <c r="AJ79" s="329"/>
      <c r="AK79" s="15">
        <f t="shared" ref="AK79:AS79" si="7">AK72-AJ72</f>
        <v>190</v>
      </c>
      <c r="AL79" s="15">
        <f t="shared" si="7"/>
        <v>10</v>
      </c>
      <c r="AM79" s="240">
        <f t="shared" si="7"/>
        <v>-30</v>
      </c>
      <c r="AN79" s="240">
        <f t="shared" si="7"/>
        <v>-9</v>
      </c>
      <c r="AO79" s="13">
        <f t="shared" si="7"/>
        <v>98</v>
      </c>
      <c r="AP79" s="13">
        <f t="shared" si="7"/>
        <v>137</v>
      </c>
      <c r="AQ79" s="13">
        <f t="shared" si="7"/>
        <v>38</v>
      </c>
      <c r="AR79" s="13">
        <f t="shared" si="7"/>
        <v>53</v>
      </c>
      <c r="AS79" s="13">
        <f t="shared" si="7"/>
        <v>-207</v>
      </c>
    </row>
    <row r="80" spans="1:45" ht="11.25" customHeight="1" x14ac:dyDescent="0.2">
      <c r="A80" s="306" t="s">
        <v>3274</v>
      </c>
      <c r="B80" s="307">
        <v>105</v>
      </c>
      <c r="C80" s="308">
        <v>40.142857142857146</v>
      </c>
      <c r="D80" s="309">
        <v>64.301238095238091</v>
      </c>
      <c r="E80" s="309">
        <v>2.5238260402437893</v>
      </c>
      <c r="F80" s="309">
        <v>8.5740261297054587</v>
      </c>
      <c r="G80" s="310"/>
      <c r="H80" s="311">
        <v>229</v>
      </c>
      <c r="I80" s="308">
        <v>14.497816593886462</v>
      </c>
      <c r="J80" s="312">
        <v>64.061703056768579</v>
      </c>
      <c r="K80" s="309">
        <v>2.6875656890539323</v>
      </c>
      <c r="L80" s="313">
        <v>8.3620300291121108</v>
      </c>
      <c r="M80" s="320"/>
      <c r="N80" s="332">
        <v>192</v>
      </c>
      <c r="O80" s="333">
        <v>6.557291666666667</v>
      </c>
      <c r="P80" s="334">
        <v>58.175208333333302</v>
      </c>
      <c r="Q80" s="335">
        <v>3.0447712648946923</v>
      </c>
      <c r="R80" s="336">
        <v>12.093782405682752</v>
      </c>
      <c r="T80" t="s">
        <v>1582</v>
      </c>
      <c r="W80" s="815"/>
      <c r="X80" t="s">
        <v>34</v>
      </c>
      <c r="Z80" s="607"/>
      <c r="AA80" s="815"/>
      <c r="AG80" s="214" t="s">
        <v>3252</v>
      </c>
      <c r="AH80" s="329"/>
      <c r="AI80" s="213">
        <f t="shared" ref="AI80:AR80" si="8">SUM(AI77:AI79)</f>
        <v>11</v>
      </c>
      <c r="AJ80" s="213">
        <f t="shared" si="8"/>
        <v>9</v>
      </c>
      <c r="AK80" s="213">
        <f t="shared" si="8"/>
        <v>258</v>
      </c>
      <c r="AL80" s="213">
        <f t="shared" si="8"/>
        <v>31</v>
      </c>
      <c r="AM80" s="284">
        <f t="shared" si="8"/>
        <v>10</v>
      </c>
      <c r="AN80" s="284">
        <f t="shared" si="8"/>
        <v>18</v>
      </c>
      <c r="AO80" s="287">
        <f t="shared" si="8"/>
        <v>135</v>
      </c>
      <c r="AP80" s="287">
        <f t="shared" si="8"/>
        <v>142</v>
      </c>
      <c r="AQ80" s="287">
        <f t="shared" si="8"/>
        <v>16</v>
      </c>
      <c r="AR80" s="287">
        <f t="shared" si="8"/>
        <v>53</v>
      </c>
      <c r="AS80" s="287">
        <f>SUM(AS77:AS79)</f>
        <v>-77</v>
      </c>
    </row>
    <row r="81" spans="1:45" ht="11.25" customHeight="1" x14ac:dyDescent="0.2">
      <c r="A81" s="306" t="s">
        <v>3275</v>
      </c>
      <c r="B81" s="307">
        <v>106</v>
      </c>
      <c r="C81" s="308">
        <v>40.113207547169814</v>
      </c>
      <c r="D81" s="309">
        <v>64.795849056603785</v>
      </c>
      <c r="E81" s="309">
        <v>2.5317331660121991</v>
      </c>
      <c r="F81" s="309">
        <v>8.1678998168796646</v>
      </c>
      <c r="G81" s="310"/>
      <c r="H81" s="311">
        <v>231</v>
      </c>
      <c r="I81" s="308">
        <v>14.484848484848484</v>
      </c>
      <c r="J81" s="312">
        <v>64.713290043290044</v>
      </c>
      <c r="K81" s="309">
        <v>2.6749067439937124</v>
      </c>
      <c r="L81" s="313">
        <v>8.4304909538956085</v>
      </c>
      <c r="M81" s="320"/>
      <c r="N81" s="332">
        <v>203</v>
      </c>
      <c r="O81" s="333">
        <v>6.4236453201970445</v>
      </c>
      <c r="P81" s="334">
        <v>59.11891625615764</v>
      </c>
      <c r="Q81" s="335">
        <v>3.0270252483911095</v>
      </c>
      <c r="R81" s="336">
        <v>12.376145391650105</v>
      </c>
      <c r="T81" t="s">
        <v>1542</v>
      </c>
      <c r="W81" s="815"/>
      <c r="X81" t="s">
        <v>1543</v>
      </c>
      <c r="AA81" s="815"/>
      <c r="AG81" s="110"/>
      <c r="AH81" s="110"/>
      <c r="AI81" s="110"/>
      <c r="AJ81" s="110"/>
      <c r="AK81" s="110"/>
      <c r="AL81" s="110"/>
      <c r="AM81" s="110"/>
      <c r="AN81" s="110"/>
      <c r="AO81" s="110"/>
    </row>
    <row r="82" spans="1:45" ht="11.25" customHeight="1" x14ac:dyDescent="0.2">
      <c r="A82" s="306" t="s">
        <v>3276</v>
      </c>
      <c r="B82" s="307">
        <v>106</v>
      </c>
      <c r="C82" s="308">
        <v>40.179245283018865</v>
      </c>
      <c r="D82" s="309">
        <v>66.142358490566011</v>
      </c>
      <c r="E82" s="309">
        <v>2.4843703779840212</v>
      </c>
      <c r="F82" s="309">
        <v>8.0186818429414544</v>
      </c>
      <c r="G82" s="310"/>
      <c r="H82" s="311">
        <v>231</v>
      </c>
      <c r="I82" s="308">
        <v>14.510822510822511</v>
      </c>
      <c r="J82" s="312">
        <v>65.788787878787829</v>
      </c>
      <c r="K82" s="309">
        <v>2.6353627449481323</v>
      </c>
      <c r="L82" s="313">
        <v>8.6386686725300699</v>
      </c>
      <c r="M82" s="320"/>
      <c r="N82" s="332">
        <v>206</v>
      </c>
      <c r="O82" s="333">
        <v>6.3932038834951452</v>
      </c>
      <c r="P82" s="334">
        <v>60.067038834951461</v>
      </c>
      <c r="Q82" s="335">
        <v>2.9221804334667221</v>
      </c>
      <c r="R82" s="336">
        <v>12.42349677404475</v>
      </c>
      <c r="AA82" s="815"/>
      <c r="AG82" s="110"/>
      <c r="AH82" s="337"/>
      <c r="AI82" s="283" t="s">
        <v>3277</v>
      </c>
      <c r="AJ82" s="110"/>
      <c r="AK82" s="110"/>
      <c r="AL82" s="110"/>
      <c r="AM82" s="110"/>
      <c r="AN82" s="110"/>
      <c r="AO82" s="110"/>
    </row>
    <row r="83" spans="1:45" ht="11.25" customHeight="1" x14ac:dyDescent="0.2">
      <c r="A83" s="306" t="s">
        <v>3278</v>
      </c>
      <c r="B83" s="307">
        <v>107</v>
      </c>
      <c r="C83" s="308">
        <v>40.065420560747661</v>
      </c>
      <c r="D83" s="309">
        <v>62.953364485981311</v>
      </c>
      <c r="E83" s="309">
        <v>2.6371650567247449</v>
      </c>
      <c r="F83" s="309">
        <v>8.1533121439846923</v>
      </c>
      <c r="G83" s="310"/>
      <c r="H83" s="311">
        <v>236</v>
      </c>
      <c r="I83" s="308">
        <v>14.40677966101695</v>
      </c>
      <c r="J83" s="312">
        <v>63.561101694915223</v>
      </c>
      <c r="K83" s="309">
        <v>2.7552745709655775</v>
      </c>
      <c r="L83" s="313">
        <v>8.2210619108989302</v>
      </c>
      <c r="M83" s="320"/>
      <c r="N83" s="332">
        <v>207</v>
      </c>
      <c r="O83" s="333">
        <v>6.2898550724637685</v>
      </c>
      <c r="P83" s="334">
        <v>58.081449275362303</v>
      </c>
      <c r="Q83" s="335">
        <v>3.0015185627430694</v>
      </c>
      <c r="R83" s="336">
        <v>12.69116532794088</v>
      </c>
      <c r="T83" s="299" t="s">
        <v>3271</v>
      </c>
      <c r="Z83" s="607"/>
      <c r="AA83" s="815"/>
      <c r="AG83" s="110"/>
      <c r="AH83" s="326"/>
      <c r="AI83" s="283" t="s">
        <v>3279</v>
      </c>
      <c r="AJ83" s="110"/>
      <c r="AK83" s="110"/>
      <c r="AL83" s="110"/>
      <c r="AM83" s="110"/>
      <c r="AN83" s="110"/>
      <c r="AO83" s="110"/>
    </row>
    <row r="84" spans="1:45" ht="11.25" customHeight="1" x14ac:dyDescent="0.2">
      <c r="A84" s="306" t="s">
        <v>3280</v>
      </c>
      <c r="B84" s="307">
        <v>107</v>
      </c>
      <c r="C84" s="308">
        <v>40.158878504672899</v>
      </c>
      <c r="D84" s="309">
        <v>65.280373831775677</v>
      </c>
      <c r="E84" s="309">
        <v>2.5546275112060877</v>
      </c>
      <c r="F84" s="309">
        <v>8.1718987825606604</v>
      </c>
      <c r="G84" s="310"/>
      <c r="H84" s="311">
        <v>239</v>
      </c>
      <c r="I84" s="308">
        <v>14.372384937238493</v>
      </c>
      <c r="J84" s="312">
        <v>65.233598326359839</v>
      </c>
      <c r="K84" s="309">
        <v>2.6697732207007077</v>
      </c>
      <c r="L84" s="313">
        <v>8.3517277058108519</v>
      </c>
      <c r="M84" s="320"/>
      <c r="N84" s="332">
        <v>207</v>
      </c>
      <c r="O84" s="333">
        <v>6.2318840579710146</v>
      </c>
      <c r="P84" s="334">
        <v>59.009903381642552</v>
      </c>
      <c r="Q84" s="335">
        <v>2.9371415919988646</v>
      </c>
      <c r="R84" s="336">
        <v>11.991692055074999</v>
      </c>
      <c r="T84" t="s">
        <v>4667</v>
      </c>
      <c r="X84" s="815" t="s">
        <v>863</v>
      </c>
      <c r="AA84" s="815"/>
      <c r="AG84" s="110"/>
      <c r="AH84" s="283" t="s">
        <v>3281</v>
      </c>
      <c r="AI84" s="110"/>
      <c r="AJ84" s="338" t="s">
        <v>3282</v>
      </c>
      <c r="AK84" s="110"/>
      <c r="AL84" s="110"/>
      <c r="AM84" s="110"/>
      <c r="AN84" s="110"/>
      <c r="AO84" s="110"/>
    </row>
    <row r="85" spans="1:45" ht="11.25" customHeight="1" x14ac:dyDescent="0.2">
      <c r="A85" s="306" t="s">
        <v>3283</v>
      </c>
      <c r="B85" s="307">
        <v>107</v>
      </c>
      <c r="C85" s="308">
        <v>40.186915887850468</v>
      </c>
      <c r="D85" s="309">
        <v>63.640934579439218</v>
      </c>
      <c r="E85" s="309">
        <v>2.6520637569992176</v>
      </c>
      <c r="F85" s="309">
        <v>8.1363982947464386</v>
      </c>
      <c r="G85" s="310"/>
      <c r="H85" s="311">
        <v>239</v>
      </c>
      <c r="I85" s="308">
        <v>14.418410041841005</v>
      </c>
      <c r="J85" s="312">
        <v>63.646108786610895</v>
      </c>
      <c r="K85" s="309">
        <v>2.7575417982139583</v>
      </c>
      <c r="L85" s="313">
        <v>8.467564407452377</v>
      </c>
      <c r="M85" s="320"/>
      <c r="N85" s="332">
        <v>208</v>
      </c>
      <c r="O85" s="333">
        <v>6.1826923076923075</v>
      </c>
      <c r="P85" s="334">
        <v>55.770576923076938</v>
      </c>
      <c r="Q85" s="335">
        <v>3.1265755307998471</v>
      </c>
      <c r="R85" s="336">
        <v>12.292188838984996</v>
      </c>
      <c r="AA85" s="815"/>
      <c r="AG85" s="110"/>
      <c r="AH85" s="339"/>
      <c r="AI85" s="283" t="s">
        <v>3284</v>
      </c>
      <c r="AJ85" s="110"/>
      <c r="AK85" s="110"/>
      <c r="AL85" s="110"/>
      <c r="AM85" s="110"/>
      <c r="AN85" s="110"/>
      <c r="AO85" s="110"/>
    </row>
    <row r="86" spans="1:45" ht="11.25" customHeight="1" x14ac:dyDescent="0.2">
      <c r="A86" s="306" t="s">
        <v>3285</v>
      </c>
      <c r="B86" s="307">
        <v>105</v>
      </c>
      <c r="C86" s="308">
        <v>40.180952380952384</v>
      </c>
      <c r="D86" s="309">
        <v>67.284285714285716</v>
      </c>
      <c r="E86" s="309">
        <v>2.5230512410767219</v>
      </c>
      <c r="F86" s="309">
        <v>8.3912842710296651</v>
      </c>
      <c r="G86" s="310"/>
      <c r="H86" s="311">
        <v>245</v>
      </c>
      <c r="I86" s="308">
        <v>14.371428571428572</v>
      </c>
      <c r="J86" s="312">
        <v>68.06881632653058</v>
      </c>
      <c r="K86" s="309">
        <v>2.6500774337634585</v>
      </c>
      <c r="L86" s="313">
        <v>8.8487876793907461</v>
      </c>
      <c r="M86" s="320"/>
      <c r="N86" s="332">
        <v>218</v>
      </c>
      <c r="O86" s="333">
        <v>6.068807339449541</v>
      </c>
      <c r="P86" s="334">
        <v>55.271146788990798</v>
      </c>
      <c r="Q86" s="335">
        <v>3.0916555141228321</v>
      </c>
      <c r="R86" s="336">
        <v>11.976759627555911</v>
      </c>
      <c r="T86" s="299" t="s">
        <v>4622</v>
      </c>
      <c r="W86" s="815"/>
      <c r="AA86" s="815"/>
      <c r="AG86" s="340" t="s">
        <v>3286</v>
      </c>
      <c r="AH86" s="3"/>
      <c r="AI86" s="341" t="s">
        <v>3287</v>
      </c>
      <c r="AJ86" s="2"/>
      <c r="AK86" s="2"/>
      <c r="AL86" s="2"/>
      <c r="AM86" s="2"/>
      <c r="AN86" s="2"/>
      <c r="AO86" s="2"/>
      <c r="AP86" s="342"/>
      <c r="AQ86" s="4"/>
      <c r="AR86" s="4"/>
      <c r="AS86" s="4"/>
    </row>
    <row r="87" spans="1:45" ht="11.25" customHeight="1" x14ac:dyDescent="0.2">
      <c r="A87" s="306" t="s">
        <v>3288</v>
      </c>
      <c r="B87" s="307">
        <v>105</v>
      </c>
      <c r="C87" s="308">
        <v>40.314285714285717</v>
      </c>
      <c r="D87" s="309">
        <v>68.376380952380956</v>
      </c>
      <c r="E87" s="309">
        <v>2.5279661610848594</v>
      </c>
      <c r="F87" s="309">
        <v>8.518488904225908</v>
      </c>
      <c r="G87" s="310"/>
      <c r="H87" s="311">
        <v>246</v>
      </c>
      <c r="I87" s="308">
        <v>14.349593495934959</v>
      </c>
      <c r="J87" s="312">
        <v>68.204024390243859</v>
      </c>
      <c r="K87" s="309">
        <v>2.6457581096145075</v>
      </c>
      <c r="L87" s="313">
        <v>8.9321094644245314</v>
      </c>
      <c r="M87" s="320"/>
      <c r="N87" s="332">
        <v>238</v>
      </c>
      <c r="O87" s="333">
        <v>5.96218487394958</v>
      </c>
      <c r="P87" s="334">
        <v>56.81394957983192</v>
      </c>
      <c r="Q87" s="335">
        <v>3.0148029219189652</v>
      </c>
      <c r="R87" s="336">
        <v>12.22504100438675</v>
      </c>
      <c r="T87" t="s">
        <v>452</v>
      </c>
      <c r="W87" s="815"/>
      <c r="X87" t="s">
        <v>453</v>
      </c>
      <c r="AA87" s="815"/>
      <c r="AG87" s="343" t="s">
        <v>3289</v>
      </c>
      <c r="AH87" s="344"/>
      <c r="AI87" s="214">
        <v>2008</v>
      </c>
      <c r="AJ87" s="45">
        <v>2009</v>
      </c>
      <c r="AK87" s="214" t="s">
        <v>3167</v>
      </c>
      <c r="AL87" s="45" t="s">
        <v>3168</v>
      </c>
      <c r="AM87" s="214" t="s">
        <v>92</v>
      </c>
      <c r="AN87" s="45" t="s">
        <v>17</v>
      </c>
      <c r="AO87" s="214" t="s">
        <v>3169</v>
      </c>
      <c r="AP87" s="45" t="s">
        <v>3170</v>
      </c>
      <c r="AQ87" s="214">
        <v>2016</v>
      </c>
      <c r="AR87" s="214">
        <v>2017</v>
      </c>
      <c r="AS87" s="214">
        <v>2018</v>
      </c>
    </row>
    <row r="88" spans="1:45" ht="11.25" customHeight="1" x14ac:dyDescent="0.2">
      <c r="A88" s="306" t="s">
        <v>3290</v>
      </c>
      <c r="B88" s="307">
        <v>106</v>
      </c>
      <c r="C88" s="308">
        <v>40.226415094339622</v>
      </c>
      <c r="D88" s="309">
        <v>69.582924528301859</v>
      </c>
      <c r="E88" s="309">
        <v>2.4985181950939808</v>
      </c>
      <c r="F88" s="309">
        <v>8.2467161042749879</v>
      </c>
      <c r="G88" s="310"/>
      <c r="H88" s="311">
        <v>246</v>
      </c>
      <c r="I88" s="308">
        <v>14.390243902439025</v>
      </c>
      <c r="J88" s="312">
        <v>68.710447154471538</v>
      </c>
      <c r="K88" s="309">
        <v>2.6426313265707595</v>
      </c>
      <c r="L88" s="313">
        <v>8.6096120307346258</v>
      </c>
      <c r="M88" s="320"/>
      <c r="N88" s="332">
        <v>259</v>
      </c>
      <c r="O88" s="333">
        <v>5.9111969111969112</v>
      </c>
      <c r="P88" s="334">
        <v>56.756718146718157</v>
      </c>
      <c r="Q88" s="335">
        <v>3.1156709291068094</v>
      </c>
      <c r="R88" s="336">
        <v>12.278304141151919</v>
      </c>
      <c r="T88" s="815" t="s">
        <v>1010</v>
      </c>
      <c r="W88" s="815"/>
      <c r="X88" s="815" t="s">
        <v>1011</v>
      </c>
      <c r="AA88" s="815"/>
      <c r="AG88" s="345" t="s">
        <v>3291</v>
      </c>
      <c r="AH88" s="346"/>
      <c r="AI88" s="347">
        <f t="shared" ref="AI88:AS88" si="9">AH73</f>
        <v>139</v>
      </c>
      <c r="AJ88" s="346">
        <f t="shared" si="9"/>
        <v>150</v>
      </c>
      <c r="AK88" s="347">
        <f t="shared" si="9"/>
        <v>159</v>
      </c>
      <c r="AL88" s="346">
        <f t="shared" si="9"/>
        <v>417</v>
      </c>
      <c r="AM88" s="347">
        <f t="shared" si="9"/>
        <v>448</v>
      </c>
      <c r="AN88" s="346">
        <f t="shared" si="9"/>
        <v>458</v>
      </c>
      <c r="AO88" s="347">
        <f t="shared" si="9"/>
        <v>476</v>
      </c>
      <c r="AP88" s="346">
        <f t="shared" si="9"/>
        <v>611</v>
      </c>
      <c r="AQ88" s="347">
        <f t="shared" si="9"/>
        <v>753</v>
      </c>
      <c r="AR88" s="347">
        <f t="shared" si="9"/>
        <v>769</v>
      </c>
      <c r="AS88" s="347">
        <f t="shared" si="9"/>
        <v>822</v>
      </c>
    </row>
    <row r="89" spans="1:45" ht="11.25" customHeight="1" x14ac:dyDescent="0.2">
      <c r="A89" s="261" t="s">
        <v>3292</v>
      </c>
      <c r="B89" s="288">
        <v>106</v>
      </c>
      <c r="C89" s="263">
        <v>40.29245283018868</v>
      </c>
      <c r="D89" s="264">
        <v>67.493679245283005</v>
      </c>
      <c r="E89" s="264">
        <v>2.5844576979213203</v>
      </c>
      <c r="F89" s="264">
        <v>8.2681088405621495</v>
      </c>
      <c r="G89" s="310"/>
      <c r="H89" s="289">
        <v>250</v>
      </c>
      <c r="I89" s="263">
        <v>14.423999999999999</v>
      </c>
      <c r="J89" s="276">
        <v>67.095879999999994</v>
      </c>
      <c r="K89" s="264">
        <v>2.7455868266746983</v>
      </c>
      <c r="L89" s="290">
        <v>8.4288867515287755</v>
      </c>
      <c r="M89" s="320"/>
      <c r="N89" s="321">
        <v>281</v>
      </c>
      <c r="O89" s="322">
        <v>5.8291814946619214</v>
      </c>
      <c r="P89" s="323">
        <v>54.167010676156544</v>
      </c>
      <c r="Q89" s="324">
        <v>3.145651285338082</v>
      </c>
      <c r="R89" s="325">
        <v>11.853811236729971</v>
      </c>
      <c r="T89" s="815" t="s">
        <v>3988</v>
      </c>
      <c r="W89" s="815"/>
      <c r="X89" s="815" t="s">
        <v>3989</v>
      </c>
      <c r="Y89" s="815"/>
      <c r="AA89" s="815"/>
      <c r="AG89" s="348" t="s">
        <v>3261</v>
      </c>
      <c r="AH89" s="349"/>
      <c r="AI89" s="86">
        <f t="shared" ref="AI89:AS89" si="10">AI95+AI94</f>
        <v>26</v>
      </c>
      <c r="AJ89" s="349">
        <f t="shared" si="10"/>
        <v>53</v>
      </c>
      <c r="AK89" s="86">
        <f t="shared" si="10"/>
        <v>320</v>
      </c>
      <c r="AL89" s="349">
        <f t="shared" si="10"/>
        <v>59</v>
      </c>
      <c r="AM89" s="86">
        <f t="shared" si="10"/>
        <v>47</v>
      </c>
      <c r="AN89" s="349">
        <f t="shared" si="10"/>
        <v>54</v>
      </c>
      <c r="AO89" s="86">
        <f t="shared" si="10"/>
        <v>165</v>
      </c>
      <c r="AP89" s="349">
        <f t="shared" si="10"/>
        <v>209</v>
      </c>
      <c r="AQ89" s="86">
        <f t="shared" si="10"/>
        <v>121</v>
      </c>
      <c r="AR89" s="86">
        <f t="shared" si="10"/>
        <v>126</v>
      </c>
      <c r="AS89" s="86" t="e">
        <f t="shared" si="10"/>
        <v>#REF!</v>
      </c>
    </row>
    <row r="90" spans="1:45" ht="11.25" customHeight="1" x14ac:dyDescent="0.2">
      <c r="A90" s="261" t="s">
        <v>3293</v>
      </c>
      <c r="B90" s="288">
        <v>105</v>
      </c>
      <c r="C90" s="263">
        <v>40.476190476190474</v>
      </c>
      <c r="D90" s="264">
        <v>69.741142857142847</v>
      </c>
      <c r="E90" s="264">
        <v>2.5536367271743168</v>
      </c>
      <c r="F90" s="264">
        <v>8.2946179955700305</v>
      </c>
      <c r="G90" s="310"/>
      <c r="H90" s="289">
        <v>249</v>
      </c>
      <c r="I90" s="263">
        <v>14.626506024096386</v>
      </c>
      <c r="J90" s="276">
        <v>70.40481927710843</v>
      </c>
      <c r="K90" s="264">
        <v>2.6973954721488651</v>
      </c>
      <c r="L90" s="290">
        <v>8.3763581489520114</v>
      </c>
      <c r="M90" s="320"/>
      <c r="N90" s="321">
        <v>309</v>
      </c>
      <c r="O90" s="322">
        <v>5.8317152103559868</v>
      </c>
      <c r="P90" s="323">
        <v>55.628737864077692</v>
      </c>
      <c r="Q90" s="324">
        <v>2.9151936862692911</v>
      </c>
      <c r="R90" s="325">
        <v>12.160612334501097</v>
      </c>
      <c r="T90" s="815" t="s">
        <v>1093</v>
      </c>
      <c r="W90" s="815"/>
      <c r="X90" t="s">
        <v>1094</v>
      </c>
      <c r="Y90" s="815"/>
      <c r="AA90" s="815"/>
      <c r="AG90" s="350" t="s">
        <v>3271</v>
      </c>
      <c r="AH90" s="6" t="s">
        <v>3294</v>
      </c>
      <c r="AI90" s="237">
        <f>Changes!E847</f>
        <v>9</v>
      </c>
      <c r="AJ90" s="6">
        <f>Changes!E848</f>
        <v>28</v>
      </c>
      <c r="AK90" s="237">
        <f>Changes!E849</f>
        <v>1</v>
      </c>
      <c r="AL90" s="6">
        <f>Changes!E850</f>
        <v>8</v>
      </c>
      <c r="AM90" s="237">
        <f>Changes!E851</f>
        <v>14</v>
      </c>
      <c r="AN90" s="6">
        <f>Changes!E852</f>
        <v>6</v>
      </c>
      <c r="AO90" s="237">
        <f>Changes!E853</f>
        <v>7</v>
      </c>
      <c r="AP90" s="6">
        <f>Changes!E854</f>
        <v>18</v>
      </c>
      <c r="AQ90" s="237">
        <f>Changes!E855</f>
        <v>28</v>
      </c>
      <c r="AR90" s="237">
        <f>Changes!E856</f>
        <v>8</v>
      </c>
      <c r="AS90" s="237" t="e">
        <f>Changes!#REF!</f>
        <v>#REF!</v>
      </c>
    </row>
    <row r="91" spans="1:45" ht="11.25" customHeight="1" x14ac:dyDescent="0.2">
      <c r="A91" s="261" t="s">
        <v>3295</v>
      </c>
      <c r="B91" s="288">
        <v>105</v>
      </c>
      <c r="C91" s="263">
        <v>40.504761904761907</v>
      </c>
      <c r="D91" s="264">
        <v>69.208857142857099</v>
      </c>
      <c r="E91" s="264">
        <v>2.5662461294491061</v>
      </c>
      <c r="F91" s="264">
        <v>8.229315833206563</v>
      </c>
      <c r="G91" s="310"/>
      <c r="H91" s="289">
        <v>249</v>
      </c>
      <c r="I91" s="263">
        <v>14.634538152610443</v>
      </c>
      <c r="J91" s="276">
        <v>70.260040160642532</v>
      </c>
      <c r="K91" s="264">
        <v>2.7218282094190505</v>
      </c>
      <c r="L91" s="290">
        <v>8.1666825730796422</v>
      </c>
      <c r="M91" s="320"/>
      <c r="N91" s="321">
        <v>336</v>
      </c>
      <c r="O91" s="322">
        <v>5.7857142857142856</v>
      </c>
      <c r="P91" s="323">
        <v>54.019880952380987</v>
      </c>
      <c r="Q91" s="324">
        <v>2.8917702971863304</v>
      </c>
      <c r="R91" s="325">
        <v>12.102456010846762</v>
      </c>
      <c r="T91" s="815" t="s">
        <v>176</v>
      </c>
      <c r="W91" s="815"/>
      <c r="X91" s="815" t="s">
        <v>177</v>
      </c>
      <c r="Y91" s="815"/>
      <c r="AA91" s="815"/>
      <c r="AG91" s="319" t="s">
        <v>3271</v>
      </c>
      <c r="AH91" s="9" t="s">
        <v>3296</v>
      </c>
      <c r="AI91" s="240">
        <f>Changes!F847</f>
        <v>2</v>
      </c>
      <c r="AJ91" s="9">
        <f>Changes!F848</f>
        <v>13</v>
      </c>
      <c r="AK91" s="240">
        <f>Changes!F849</f>
        <v>57</v>
      </c>
      <c r="AL91" s="9">
        <f>Changes!F850</f>
        <v>13</v>
      </c>
      <c r="AM91" s="240">
        <f>Changes!F851</f>
        <v>13</v>
      </c>
      <c r="AN91" s="9">
        <f>Changes!F852</f>
        <v>13</v>
      </c>
      <c r="AO91" s="240">
        <f>Changes!F853</f>
        <v>12</v>
      </c>
      <c r="AP91" s="9">
        <f>Changes!F854</f>
        <v>12</v>
      </c>
      <c r="AQ91" s="240">
        <f>Changes!F855</f>
        <v>49</v>
      </c>
      <c r="AR91" s="240">
        <f>Changes!F856</f>
        <v>37</v>
      </c>
      <c r="AS91" s="240">
        <f>Changes!F857</f>
        <v>31</v>
      </c>
    </row>
    <row r="92" spans="1:45" ht="11.25" customHeight="1" x14ac:dyDescent="0.2">
      <c r="A92" s="261" t="s">
        <v>3297</v>
      </c>
      <c r="B92" s="288">
        <v>105</v>
      </c>
      <c r="C92" s="263">
        <v>40.590476190476188</v>
      </c>
      <c r="D92" s="264">
        <v>68.276857142857111</v>
      </c>
      <c r="E92" s="264">
        <v>2.6157508638229192</v>
      </c>
      <c r="F92" s="264">
        <v>7.8909997898311657</v>
      </c>
      <c r="G92" s="310"/>
      <c r="H92" s="289">
        <v>249</v>
      </c>
      <c r="I92" s="263">
        <v>14.686746987951807</v>
      </c>
      <c r="J92" s="276">
        <v>69.610522088353392</v>
      </c>
      <c r="K92" s="264">
        <v>2.727842926046208</v>
      </c>
      <c r="L92" s="290">
        <v>7.9620214312743132</v>
      </c>
      <c r="M92" s="320"/>
      <c r="N92" s="321">
        <v>353</v>
      </c>
      <c r="O92" s="322">
        <v>5.7705382436260626</v>
      </c>
      <c r="P92" s="323">
        <v>53.821841359773352</v>
      </c>
      <c r="Q92" s="324">
        <v>2.9300528380188511</v>
      </c>
      <c r="R92" s="325">
        <v>12.42053586248324</v>
      </c>
      <c r="T92" s="815" t="s">
        <v>1137</v>
      </c>
      <c r="W92" s="815"/>
      <c r="X92" s="815" t="s">
        <v>1138</v>
      </c>
      <c r="Y92" s="815"/>
      <c r="AA92" s="815"/>
      <c r="AG92" s="319" t="s">
        <v>3271</v>
      </c>
      <c r="AH92" s="9" t="s">
        <v>3298</v>
      </c>
      <c r="AI92" s="240">
        <f>Changes!G847</f>
        <v>3</v>
      </c>
      <c r="AJ92" s="9">
        <f>Changes!G848</f>
        <v>3</v>
      </c>
      <c r="AK92" s="240">
        <f>Changes!G849</f>
        <v>4</v>
      </c>
      <c r="AL92" s="9">
        <f>Changes!G850</f>
        <v>6</v>
      </c>
      <c r="AM92" s="240">
        <f>Changes!G851</f>
        <v>5</v>
      </c>
      <c r="AN92" s="9">
        <f>Changes!G852</f>
        <v>12</v>
      </c>
      <c r="AO92" s="240">
        <f>Changes!G853</f>
        <v>8</v>
      </c>
      <c r="AP92" s="9">
        <f>Changes!G854</f>
        <v>18</v>
      </c>
      <c r="AQ92" s="240">
        <f>Changes!G855</f>
        <v>24</v>
      </c>
      <c r="AR92" s="240">
        <f>Changes!G856</f>
        <v>25</v>
      </c>
      <c r="AS92" s="240">
        <f>Changes!G857</f>
        <v>26</v>
      </c>
    </row>
    <row r="93" spans="1:45" ht="11.25" customHeight="1" x14ac:dyDescent="0.2">
      <c r="A93" s="261" t="s">
        <v>3299</v>
      </c>
      <c r="B93" s="288">
        <v>105</v>
      </c>
      <c r="C93" s="263">
        <v>40.657142857142858</v>
      </c>
      <c r="D93" s="264">
        <v>68.729238095238074</v>
      </c>
      <c r="E93" s="264">
        <v>2.6202837900291169</v>
      </c>
      <c r="F93" s="264">
        <v>7.8067703222866047</v>
      </c>
      <c r="G93" s="310"/>
      <c r="H93" s="289">
        <v>251</v>
      </c>
      <c r="I93" s="263">
        <v>14.733067729083665</v>
      </c>
      <c r="J93" s="276">
        <v>69.937848605577628</v>
      </c>
      <c r="K93" s="264">
        <v>2.7625618090078712</v>
      </c>
      <c r="L93" s="290">
        <v>7.9672204406714853</v>
      </c>
      <c r="M93" s="320"/>
      <c r="N93" s="321">
        <v>366</v>
      </c>
      <c r="O93" s="322">
        <v>5.7622950819672134</v>
      </c>
      <c r="P93" s="323">
        <v>54.440355191256856</v>
      </c>
      <c r="Q93" s="324">
        <v>2.9086780915571202</v>
      </c>
      <c r="R93" s="325">
        <v>12.253992389656698</v>
      </c>
      <c r="T93" s="815" t="s">
        <v>4478</v>
      </c>
      <c r="W93" s="815"/>
      <c r="X93" s="815" t="s">
        <v>4473</v>
      </c>
      <c r="AA93" s="815"/>
      <c r="AG93" s="319" t="s">
        <v>3271</v>
      </c>
      <c r="AH93" s="9" t="s">
        <v>1845</v>
      </c>
      <c r="AI93" s="240">
        <f>Changes!H847</f>
        <v>1</v>
      </c>
      <c r="AJ93" s="9">
        <f>Changes!H848</f>
        <v>0</v>
      </c>
      <c r="AK93" s="240">
        <f>Changes!H849</f>
        <v>0</v>
      </c>
      <c r="AL93" s="9">
        <f>Changes!H850</f>
        <v>1</v>
      </c>
      <c r="AM93" s="240">
        <f>Changes!H851</f>
        <v>5</v>
      </c>
      <c r="AN93" s="9">
        <f>Changes!H852</f>
        <v>5</v>
      </c>
      <c r="AO93" s="240">
        <f>Changes!H853</f>
        <v>3</v>
      </c>
      <c r="AP93" s="9">
        <f>Changes!H854</f>
        <v>19</v>
      </c>
      <c r="AQ93" s="240">
        <f>Changes!H855</f>
        <v>4</v>
      </c>
      <c r="AR93" s="240">
        <f>Changes!H856</f>
        <v>3</v>
      </c>
      <c r="AS93" s="240">
        <f>Changes!H857</f>
        <v>0</v>
      </c>
    </row>
    <row r="94" spans="1:45" ht="11.25" customHeight="1" x14ac:dyDescent="0.2">
      <c r="A94" s="261" t="s">
        <v>3300</v>
      </c>
      <c r="B94" s="288">
        <v>105</v>
      </c>
      <c r="C94" s="263">
        <v>40.704761904761902</v>
      </c>
      <c r="D94" s="264">
        <v>66.595523809523797</v>
      </c>
      <c r="E94" s="264">
        <v>2.6721877749238581</v>
      </c>
      <c r="F94" s="264">
        <v>7.8261113836627816</v>
      </c>
      <c r="G94" s="310"/>
      <c r="H94" s="289">
        <v>252</v>
      </c>
      <c r="I94" s="263">
        <v>14.753968253968255</v>
      </c>
      <c r="J94" s="276">
        <v>68.493412698412698</v>
      </c>
      <c r="K94" s="264">
        <v>2.8367059552911673</v>
      </c>
      <c r="L94" s="290">
        <v>7.759726211288287</v>
      </c>
      <c r="M94" s="320"/>
      <c r="N94" s="321">
        <v>369</v>
      </c>
      <c r="O94" s="322">
        <v>5.7452574525745259</v>
      </c>
      <c r="P94" s="323">
        <v>53.50566395663953</v>
      </c>
      <c r="Q94" s="324">
        <v>2.9872024465894533</v>
      </c>
      <c r="R94" s="325">
        <v>12.099140561901489</v>
      </c>
      <c r="T94" t="s">
        <v>4495</v>
      </c>
      <c r="W94" s="815"/>
      <c r="X94" t="s">
        <v>4490</v>
      </c>
      <c r="Y94" s="815"/>
      <c r="AA94" s="815"/>
      <c r="AG94" s="351" t="s">
        <v>3271</v>
      </c>
      <c r="AH94" s="352" t="s">
        <v>3233</v>
      </c>
      <c r="AI94" s="353">
        <f t="shared" ref="AI94:AR94" si="11">SUM(AI90:AI93)</f>
        <v>15</v>
      </c>
      <c r="AJ94" s="352">
        <f t="shared" si="11"/>
        <v>44</v>
      </c>
      <c r="AK94" s="353">
        <f t="shared" si="11"/>
        <v>62</v>
      </c>
      <c r="AL94" s="352">
        <f t="shared" si="11"/>
        <v>28</v>
      </c>
      <c r="AM94" s="353">
        <f t="shared" si="11"/>
        <v>37</v>
      </c>
      <c r="AN94" s="352">
        <f t="shared" si="11"/>
        <v>36</v>
      </c>
      <c r="AO94" s="353">
        <f t="shared" si="11"/>
        <v>30</v>
      </c>
      <c r="AP94" s="352">
        <f t="shared" si="11"/>
        <v>67</v>
      </c>
      <c r="AQ94" s="353">
        <f t="shared" si="11"/>
        <v>105</v>
      </c>
      <c r="AR94" s="353">
        <f t="shared" si="11"/>
        <v>73</v>
      </c>
      <c r="AS94" s="353" t="e">
        <f>SUM(AS90:AS93)</f>
        <v>#REF!</v>
      </c>
    </row>
    <row r="95" spans="1:45" ht="11.25" customHeight="1" x14ac:dyDescent="0.2">
      <c r="A95" s="261" t="s">
        <v>3301</v>
      </c>
      <c r="B95" s="288">
        <v>106</v>
      </c>
      <c r="C95" s="263">
        <v>40.849056603773583</v>
      </c>
      <c r="D95" s="264">
        <v>71.843396226415109</v>
      </c>
      <c r="E95" s="264">
        <v>2.6569284096496362</v>
      </c>
      <c r="F95" s="264">
        <v>6.9140205164596402</v>
      </c>
      <c r="G95" s="310"/>
      <c r="H95" s="289">
        <v>253</v>
      </c>
      <c r="I95" s="263">
        <v>14.766798418972332</v>
      </c>
      <c r="J95" s="276">
        <v>67.341067193675926</v>
      </c>
      <c r="K95" s="264">
        <v>2.8551618587207477</v>
      </c>
      <c r="L95" s="290">
        <v>8.2041056631634746</v>
      </c>
      <c r="M95" s="320"/>
      <c r="N95" s="321">
        <v>375</v>
      </c>
      <c r="O95" s="322">
        <v>5.722666666666667</v>
      </c>
      <c r="P95" s="323">
        <v>53.040186666666678</v>
      </c>
      <c r="Q95" s="324">
        <v>3.0345800356653641</v>
      </c>
      <c r="R95" s="325">
        <v>11.652857995672615</v>
      </c>
      <c r="T95" t="s">
        <v>1243</v>
      </c>
      <c r="W95" s="815"/>
      <c r="X95" t="s">
        <v>1244</v>
      </c>
      <c r="Y95" s="815"/>
      <c r="AA95" s="815"/>
      <c r="AG95" s="319" t="s">
        <v>3302</v>
      </c>
      <c r="AH95" s="9"/>
      <c r="AI95" s="240">
        <f t="shared" ref="AI95:AR95" si="12">AI80</f>
        <v>11</v>
      </c>
      <c r="AJ95" s="9">
        <f t="shared" si="12"/>
        <v>9</v>
      </c>
      <c r="AK95" s="240">
        <f t="shared" si="12"/>
        <v>258</v>
      </c>
      <c r="AL95" s="9">
        <f t="shared" si="12"/>
        <v>31</v>
      </c>
      <c r="AM95" s="240">
        <f t="shared" si="12"/>
        <v>10</v>
      </c>
      <c r="AN95" s="9">
        <f t="shared" si="12"/>
        <v>18</v>
      </c>
      <c r="AO95" s="240">
        <f t="shared" si="12"/>
        <v>135</v>
      </c>
      <c r="AP95" s="9">
        <f t="shared" si="12"/>
        <v>142</v>
      </c>
      <c r="AQ95" s="240">
        <f t="shared" si="12"/>
        <v>16</v>
      </c>
      <c r="AR95" s="240">
        <f t="shared" si="12"/>
        <v>53</v>
      </c>
      <c r="AS95" s="240">
        <f>AS80</f>
        <v>-77</v>
      </c>
    </row>
    <row r="96" spans="1:45" ht="11.25" customHeight="1" x14ac:dyDescent="0.2">
      <c r="A96" s="261" t="s">
        <v>3303</v>
      </c>
      <c r="B96" s="288">
        <v>106</v>
      </c>
      <c r="C96" s="263">
        <v>40.933962264150942</v>
      </c>
      <c r="D96" s="264">
        <v>68.378962264150914</v>
      </c>
      <c r="E96" s="264">
        <v>2.8042465513353609</v>
      </c>
      <c r="F96" s="264">
        <v>6.8272817327910573</v>
      </c>
      <c r="G96" s="310"/>
      <c r="H96" s="289">
        <v>253</v>
      </c>
      <c r="I96" s="263">
        <v>14.786561264822135</v>
      </c>
      <c r="J96" s="276">
        <v>64.103399209486156</v>
      </c>
      <c r="K96" s="264">
        <v>2.9772161316624031</v>
      </c>
      <c r="L96" s="290">
        <v>7.9899800869940529</v>
      </c>
      <c r="M96" s="320"/>
      <c r="N96" s="321">
        <v>376</v>
      </c>
      <c r="O96" s="322">
        <v>5.7127659574468082</v>
      </c>
      <c r="P96" s="323">
        <v>49.76289893617021</v>
      </c>
      <c r="Q96" s="324">
        <v>3.2408352122433257</v>
      </c>
      <c r="R96" s="325">
        <v>11.533776723942712</v>
      </c>
      <c r="T96" t="s">
        <v>1275</v>
      </c>
      <c r="W96" s="815"/>
      <c r="X96" t="s">
        <v>1276</v>
      </c>
      <c r="AA96" s="815"/>
      <c r="AG96" s="345" t="s">
        <v>3304</v>
      </c>
      <c r="AH96" s="346"/>
      <c r="AI96" s="347">
        <f t="shared" ref="AI96:AR96" si="13">AI73</f>
        <v>150</v>
      </c>
      <c r="AJ96" s="346">
        <f t="shared" si="13"/>
        <v>159</v>
      </c>
      <c r="AK96" s="347">
        <f t="shared" si="13"/>
        <v>417</v>
      </c>
      <c r="AL96" s="346">
        <f t="shared" si="13"/>
        <v>448</v>
      </c>
      <c r="AM96" s="347">
        <f t="shared" si="13"/>
        <v>458</v>
      </c>
      <c r="AN96" s="346">
        <f t="shared" si="13"/>
        <v>476</v>
      </c>
      <c r="AO96" s="347">
        <f t="shared" si="13"/>
        <v>611</v>
      </c>
      <c r="AP96" s="346">
        <f t="shared" si="13"/>
        <v>753</v>
      </c>
      <c r="AQ96" s="347">
        <f t="shared" si="13"/>
        <v>769</v>
      </c>
      <c r="AR96" s="347">
        <f t="shared" si="13"/>
        <v>822</v>
      </c>
      <c r="AS96" s="347">
        <f>AS73</f>
        <v>745</v>
      </c>
    </row>
    <row r="97" spans="1:45" ht="11.25" customHeight="1" x14ac:dyDescent="0.2">
      <c r="A97" s="261" t="s">
        <v>3305</v>
      </c>
      <c r="B97" s="288">
        <v>106</v>
      </c>
      <c r="C97" s="263">
        <v>40.962264150943398</v>
      </c>
      <c r="D97" s="264">
        <v>66.968773584905634</v>
      </c>
      <c r="E97" s="264">
        <v>2.850226692277718</v>
      </c>
      <c r="F97" s="264">
        <v>6.7953730341393292</v>
      </c>
      <c r="G97" s="310"/>
      <c r="H97" s="289">
        <v>252</v>
      </c>
      <c r="I97" s="263">
        <v>14.837301587301587</v>
      </c>
      <c r="J97" s="276">
        <v>62.143531746031755</v>
      </c>
      <c r="K97" s="264">
        <v>3.0995539000769115</v>
      </c>
      <c r="L97" s="290">
        <v>8.1166211278060452</v>
      </c>
      <c r="M97" s="320"/>
      <c r="N97" s="321">
        <v>384</v>
      </c>
      <c r="O97" s="322">
        <v>5.703125</v>
      </c>
      <c r="P97" s="323">
        <v>48.509973958333291</v>
      </c>
      <c r="Q97" s="324">
        <v>3.4016643905149739</v>
      </c>
      <c r="R97" s="325">
        <v>11.481061950647952</v>
      </c>
      <c r="T97" t="s">
        <v>1273</v>
      </c>
      <c r="W97" s="815"/>
      <c r="X97" t="s">
        <v>1274</v>
      </c>
      <c r="AA97" s="815"/>
      <c r="AG97" s="110"/>
      <c r="AH97" s="110"/>
      <c r="AI97" s="110"/>
      <c r="AJ97" s="110"/>
      <c r="AK97" s="110"/>
      <c r="AL97" s="110"/>
      <c r="AM97" s="110"/>
      <c r="AN97" s="110"/>
      <c r="AO97" s="110"/>
    </row>
    <row r="98" spans="1:45" ht="11.25" customHeight="1" x14ac:dyDescent="0.2">
      <c r="A98" s="261" t="s">
        <v>3306</v>
      </c>
      <c r="B98" s="288">
        <v>106</v>
      </c>
      <c r="C98" s="263">
        <v>41.094339622641506</v>
      </c>
      <c r="D98" s="264">
        <v>72.157547169811323</v>
      </c>
      <c r="E98" s="264">
        <v>2.6730722202842778</v>
      </c>
      <c r="F98" s="264">
        <v>6.9731375385076122</v>
      </c>
      <c r="G98" s="310"/>
      <c r="H98" s="289">
        <v>251</v>
      </c>
      <c r="I98" s="263">
        <v>14.872509960159363</v>
      </c>
      <c r="J98" s="276">
        <v>65.221633466135472</v>
      </c>
      <c r="K98" s="264">
        <v>3.0172131014647738</v>
      </c>
      <c r="L98" s="290">
        <v>7.6941437046561312</v>
      </c>
      <c r="M98" s="320"/>
      <c r="N98" s="321">
        <v>388</v>
      </c>
      <c r="O98" s="322">
        <v>5.731958762886598</v>
      </c>
      <c r="P98" s="323">
        <v>52.082139175257673</v>
      </c>
      <c r="Q98" s="324">
        <v>3.1875975342539027</v>
      </c>
      <c r="R98" s="325">
        <v>11.418678598968501</v>
      </c>
      <c r="T98" t="s">
        <v>650</v>
      </c>
      <c r="W98" s="815"/>
      <c r="X98" t="s">
        <v>651</v>
      </c>
      <c r="AA98" s="815"/>
      <c r="AG98" s="354" t="s">
        <v>3307</v>
      </c>
      <c r="AH98" s="3"/>
      <c r="AI98" s="341" t="s">
        <v>3287</v>
      </c>
      <c r="AJ98" s="2"/>
      <c r="AK98" s="2"/>
      <c r="AL98" s="2"/>
      <c r="AM98" s="2"/>
      <c r="AN98" s="2"/>
      <c r="AO98" s="2"/>
      <c r="AP98" s="342"/>
      <c r="AQ98" s="4"/>
      <c r="AR98" s="4"/>
      <c r="AS98" s="4"/>
    </row>
    <row r="99" spans="1:45" ht="11.25" customHeight="1" x14ac:dyDescent="0.2">
      <c r="A99" s="261" t="s">
        <v>3308</v>
      </c>
      <c r="B99" s="288">
        <v>106</v>
      </c>
      <c r="C99" s="263">
        <v>41.132075471698116</v>
      </c>
      <c r="D99" s="264">
        <v>71.13009433962263</v>
      </c>
      <c r="E99" s="264">
        <v>2.7180273466765659</v>
      </c>
      <c r="F99" s="264">
        <v>6.774806542452505</v>
      </c>
      <c r="G99" s="310"/>
      <c r="H99" s="289">
        <v>253</v>
      </c>
      <c r="I99" s="263">
        <v>14.857707509881424</v>
      </c>
      <c r="J99" s="276">
        <v>65.086205533596853</v>
      </c>
      <c r="K99" s="264">
        <v>3.121415418257079</v>
      </c>
      <c r="L99" s="290">
        <v>7.7866611146562903</v>
      </c>
      <c r="M99" s="320"/>
      <c r="N99" s="321">
        <v>394</v>
      </c>
      <c r="O99" s="322">
        <v>5.7360406091370555</v>
      </c>
      <c r="P99" s="323">
        <v>52.238908629441582</v>
      </c>
      <c r="Q99" s="324">
        <v>3.2257430113336945</v>
      </c>
      <c r="R99" s="325">
        <v>11.984253399208921</v>
      </c>
      <c r="T99" t="s">
        <v>3840</v>
      </c>
      <c r="W99" s="815"/>
      <c r="X99" t="s">
        <v>3841</v>
      </c>
      <c r="AA99" s="815"/>
      <c r="AG99" s="343" t="s">
        <v>3289</v>
      </c>
      <c r="AH99" s="344"/>
      <c r="AI99" s="214">
        <v>2008</v>
      </c>
      <c r="AJ99" s="45">
        <v>2009</v>
      </c>
      <c r="AK99" s="214" t="s">
        <v>3167</v>
      </c>
      <c r="AL99" s="45" t="s">
        <v>3168</v>
      </c>
      <c r="AM99" s="214" t="s">
        <v>92</v>
      </c>
      <c r="AN99" s="45" t="s">
        <v>17</v>
      </c>
      <c r="AO99" s="214" t="s">
        <v>3169</v>
      </c>
      <c r="AP99" s="45" t="s">
        <v>3170</v>
      </c>
      <c r="AQ99" s="214">
        <v>2016</v>
      </c>
      <c r="AR99" s="214">
        <v>2017</v>
      </c>
      <c r="AS99" s="214">
        <v>2018</v>
      </c>
    </row>
    <row r="100" spans="1:45" ht="11.25" customHeight="1" x14ac:dyDescent="0.2">
      <c r="A100" s="218" t="s">
        <v>3309</v>
      </c>
      <c r="B100" s="230">
        <v>107</v>
      </c>
      <c r="C100" s="271">
        <v>41.037383177570092</v>
      </c>
      <c r="D100" s="274">
        <v>69.717663551401841</v>
      </c>
      <c r="E100" s="274">
        <v>2.7634427220656144</v>
      </c>
      <c r="F100" s="274">
        <v>6.7567626898137334</v>
      </c>
      <c r="G100" s="310"/>
      <c r="H100" s="244">
        <v>250</v>
      </c>
      <c r="I100" s="271">
        <v>14.923999999999999</v>
      </c>
      <c r="J100" s="273">
        <v>63.227319999999999</v>
      </c>
      <c r="K100" s="274">
        <v>3.2109350538765935</v>
      </c>
      <c r="L100" s="291">
        <v>7.812502499426488</v>
      </c>
      <c r="M100" s="320"/>
      <c r="N100" s="277">
        <v>396</v>
      </c>
      <c r="O100" s="220">
        <v>5.7702020202020199</v>
      </c>
      <c r="P100" s="278">
        <v>50.277020202020225</v>
      </c>
      <c r="Q100" s="222">
        <v>3.3718231866236414</v>
      </c>
      <c r="R100" s="355">
        <v>11.9562137734186</v>
      </c>
      <c r="T100" t="s">
        <v>4103</v>
      </c>
      <c r="W100" s="815"/>
      <c r="X100" t="s">
        <v>4100</v>
      </c>
      <c r="AA100" s="815"/>
      <c r="AG100" s="356" t="s">
        <v>3310</v>
      </c>
      <c r="AH100" s="357"/>
      <c r="AI100" s="358">
        <f t="shared" ref="AI100:AR100" si="14">AI96+AI94</f>
        <v>165</v>
      </c>
      <c r="AJ100" s="347">
        <f t="shared" si="14"/>
        <v>203</v>
      </c>
      <c r="AK100" s="347">
        <f t="shared" si="14"/>
        <v>479</v>
      </c>
      <c r="AL100" s="347">
        <f t="shared" si="14"/>
        <v>476</v>
      </c>
      <c r="AM100" s="347">
        <f t="shared" si="14"/>
        <v>495</v>
      </c>
      <c r="AN100" s="347">
        <f t="shared" si="14"/>
        <v>512</v>
      </c>
      <c r="AO100" s="347">
        <f t="shared" si="14"/>
        <v>641</v>
      </c>
      <c r="AP100" s="347">
        <f t="shared" si="14"/>
        <v>820</v>
      </c>
      <c r="AQ100" s="347">
        <f t="shared" si="14"/>
        <v>874</v>
      </c>
      <c r="AR100" s="347">
        <f t="shared" si="14"/>
        <v>895</v>
      </c>
      <c r="AS100" s="347" t="e">
        <f>AS96+AS94</f>
        <v>#REF!</v>
      </c>
    </row>
    <row r="101" spans="1:45" ht="11.25" customHeight="1" x14ac:dyDescent="0.2">
      <c r="A101" s="359" t="s">
        <v>3311</v>
      </c>
      <c r="B101" s="245">
        <v>106</v>
      </c>
      <c r="C101" s="360">
        <v>41.179245283018865</v>
      </c>
      <c r="D101" s="361">
        <v>68.074056603773585</v>
      </c>
      <c r="E101" s="361">
        <v>2.8028112469913982</v>
      </c>
      <c r="F101" s="361">
        <v>6.6424653947341872</v>
      </c>
      <c r="G101" s="310"/>
      <c r="H101" s="362">
        <v>251</v>
      </c>
      <c r="I101" s="360">
        <v>14.996015936254979</v>
      </c>
      <c r="J101" s="363">
        <v>61.33418326693225</v>
      </c>
      <c r="K101" s="361">
        <v>3.3775869459222609</v>
      </c>
      <c r="L101" s="364">
        <v>7.7338377145374171</v>
      </c>
      <c r="M101" s="320"/>
      <c r="N101" s="365">
        <v>404</v>
      </c>
      <c r="O101" s="308">
        <v>5.8069306930693072</v>
      </c>
      <c r="P101" s="312">
        <v>47.355519801980229</v>
      </c>
      <c r="Q101" s="309">
        <v>3.5673319991659076</v>
      </c>
      <c r="R101" s="313">
        <v>11.754136771808433</v>
      </c>
      <c r="T101" s="815" t="s">
        <v>664</v>
      </c>
      <c r="X101" s="815" t="s">
        <v>665</v>
      </c>
      <c r="AA101" s="815"/>
      <c r="AG101" s="350" t="s">
        <v>3312</v>
      </c>
      <c r="AH101" s="6" t="s">
        <v>3294</v>
      </c>
      <c r="AI101" s="61">
        <f t="shared" ref="AI101:AR101" si="15">AI90/AI$100*100</f>
        <v>5.4545454545454541</v>
      </c>
      <c r="AJ101" s="60">
        <f t="shared" si="15"/>
        <v>13.793103448275861</v>
      </c>
      <c r="AK101" s="61">
        <f t="shared" si="15"/>
        <v>0.20876826722338201</v>
      </c>
      <c r="AL101" s="60">
        <f t="shared" si="15"/>
        <v>1.680672268907563</v>
      </c>
      <c r="AM101" s="61">
        <f t="shared" si="15"/>
        <v>2.8282828282828283</v>
      </c>
      <c r="AN101" s="60">
        <f t="shared" si="15"/>
        <v>1.171875</v>
      </c>
      <c r="AO101" s="61">
        <f t="shared" si="15"/>
        <v>1.0920436817472698</v>
      </c>
      <c r="AP101" s="60">
        <f t="shared" si="15"/>
        <v>2.1951219512195119</v>
      </c>
      <c r="AQ101" s="61">
        <f t="shared" si="15"/>
        <v>3.2036613272311212</v>
      </c>
      <c r="AR101" s="61">
        <f t="shared" si="15"/>
        <v>0.8938547486033519</v>
      </c>
      <c r="AS101" s="61" t="e">
        <f>AS90/AS$100*100</f>
        <v>#REF!</v>
      </c>
    </row>
    <row r="102" spans="1:45" ht="11.25" customHeight="1" x14ac:dyDescent="0.2">
      <c r="A102" s="359" t="s">
        <v>3313</v>
      </c>
      <c r="B102" s="245">
        <v>107</v>
      </c>
      <c r="C102" s="360">
        <v>41.177570093457945</v>
      </c>
      <c r="D102" s="361">
        <v>69.061962616822427</v>
      </c>
      <c r="E102" s="361">
        <v>2.755310173666857</v>
      </c>
      <c r="F102" s="361">
        <v>6.303711787819033</v>
      </c>
      <c r="G102" s="310"/>
      <c r="H102" s="362">
        <v>250</v>
      </c>
      <c r="I102" s="360">
        <v>15.068</v>
      </c>
      <c r="J102" s="363">
        <v>61.599400000000031</v>
      </c>
      <c r="K102" s="361">
        <v>3.3860025389626709</v>
      </c>
      <c r="L102" s="364">
        <v>7.8918441860310828</v>
      </c>
      <c r="M102" s="320"/>
      <c r="N102" s="366">
        <v>409</v>
      </c>
      <c r="O102" s="367">
        <v>5.8557457212713935</v>
      </c>
      <c r="P102" s="310">
        <v>47.472396088019529</v>
      </c>
      <c r="Q102" s="368">
        <v>3.606059914087814</v>
      </c>
      <c r="R102" s="369">
        <v>11.569672824998234</v>
      </c>
      <c r="T102" s="815" t="s">
        <v>1439</v>
      </c>
      <c r="W102" s="815"/>
      <c r="X102" s="815" t="s">
        <v>1440</v>
      </c>
      <c r="AA102" s="815"/>
      <c r="AG102" s="319" t="s">
        <v>3312</v>
      </c>
      <c r="AH102" s="9" t="s">
        <v>3296</v>
      </c>
      <c r="AI102" s="66">
        <f t="shared" ref="AI102:AR102" si="16">AI91/AI$100*100</f>
        <v>1.2121212121212122</v>
      </c>
      <c r="AJ102" s="65">
        <f t="shared" si="16"/>
        <v>6.403940886699508</v>
      </c>
      <c r="AK102" s="66">
        <f t="shared" si="16"/>
        <v>11.899791231732777</v>
      </c>
      <c r="AL102" s="65">
        <f t="shared" si="16"/>
        <v>2.73109243697479</v>
      </c>
      <c r="AM102" s="66">
        <f t="shared" si="16"/>
        <v>2.6262626262626263</v>
      </c>
      <c r="AN102" s="65">
        <f t="shared" si="16"/>
        <v>2.5390625</v>
      </c>
      <c r="AO102" s="66">
        <f t="shared" si="16"/>
        <v>1.87207488299532</v>
      </c>
      <c r="AP102" s="65">
        <f t="shared" si="16"/>
        <v>1.4634146341463417</v>
      </c>
      <c r="AQ102" s="66">
        <f t="shared" si="16"/>
        <v>5.6064073226544622</v>
      </c>
      <c r="AR102" s="66">
        <f t="shared" si="16"/>
        <v>4.1340782122905022</v>
      </c>
      <c r="AS102" s="66" t="e">
        <f>AS91/AS$100*100</f>
        <v>#REF!</v>
      </c>
    </row>
    <row r="103" spans="1:45" ht="11.25" customHeight="1" x14ac:dyDescent="0.2">
      <c r="A103" s="359" t="s">
        <v>3314</v>
      </c>
      <c r="B103" s="245">
        <v>108</v>
      </c>
      <c r="C103" s="360">
        <v>41.055555555555557</v>
      </c>
      <c r="D103" s="361">
        <v>74.756481481481472</v>
      </c>
      <c r="E103" s="361">
        <v>2.5789024833370968</v>
      </c>
      <c r="F103" s="361">
        <v>6.3488792435200336</v>
      </c>
      <c r="G103" s="310"/>
      <c r="H103" s="362">
        <v>247</v>
      </c>
      <c r="I103" s="360">
        <v>15.02834008097166</v>
      </c>
      <c r="J103" s="363">
        <v>64.633481781376489</v>
      </c>
      <c r="K103" s="361">
        <v>3.1929894406660293</v>
      </c>
      <c r="L103" s="364">
        <v>7.8417956989004667</v>
      </c>
      <c r="M103" s="320"/>
      <c r="N103" s="370">
        <v>418</v>
      </c>
      <c r="O103" s="360">
        <v>5.8827751196172251</v>
      </c>
      <c r="P103" s="363">
        <v>50.839832535885186</v>
      </c>
      <c r="Q103" s="361">
        <v>3.2991282600233807</v>
      </c>
      <c r="R103" s="364">
        <v>11.514731028664539</v>
      </c>
      <c r="T103" s="815" t="s">
        <v>1479</v>
      </c>
      <c r="W103" s="815"/>
      <c r="X103" s="815" t="s">
        <v>1480</v>
      </c>
      <c r="AA103" s="815"/>
      <c r="AG103" s="319" t="s">
        <v>3312</v>
      </c>
      <c r="AH103" s="9" t="s">
        <v>3298</v>
      </c>
      <c r="AI103" s="66">
        <f t="shared" ref="AI103:AR103" si="17">AI92/AI$100*100</f>
        <v>1.8181818181818181</v>
      </c>
      <c r="AJ103" s="65">
        <f t="shared" si="17"/>
        <v>1.4778325123152709</v>
      </c>
      <c r="AK103" s="66">
        <f t="shared" si="17"/>
        <v>0.83507306889352806</v>
      </c>
      <c r="AL103" s="65">
        <f t="shared" si="17"/>
        <v>1.2605042016806722</v>
      </c>
      <c r="AM103" s="66">
        <f t="shared" si="17"/>
        <v>1.0101010101010102</v>
      </c>
      <c r="AN103" s="65">
        <f t="shared" si="17"/>
        <v>2.34375</v>
      </c>
      <c r="AO103" s="66">
        <f t="shared" si="17"/>
        <v>1.2480499219968799</v>
      </c>
      <c r="AP103" s="65">
        <f t="shared" si="17"/>
        <v>2.1951219512195119</v>
      </c>
      <c r="AQ103" s="66">
        <f t="shared" si="17"/>
        <v>2.7459954233409611</v>
      </c>
      <c r="AR103" s="66">
        <f t="shared" si="17"/>
        <v>2.7932960893854748</v>
      </c>
      <c r="AS103" s="66" t="e">
        <f>AS92/AS$100*100</f>
        <v>#REF!</v>
      </c>
    </row>
    <row r="104" spans="1:45" ht="11.25" customHeight="1" x14ac:dyDescent="0.2">
      <c r="A104" s="359" t="s">
        <v>3315</v>
      </c>
      <c r="B104" s="245">
        <v>108</v>
      </c>
      <c r="C104" s="360">
        <v>41.129629629629626</v>
      </c>
      <c r="D104" s="361">
        <v>75.311759259259262</v>
      </c>
      <c r="E104" s="361">
        <v>2.5586173901776332</v>
      </c>
      <c r="F104" s="361">
        <v>6.1740302408632264</v>
      </c>
      <c r="G104" s="310"/>
      <c r="H104" s="362">
        <v>245</v>
      </c>
      <c r="I104" s="360">
        <v>15.126530612244897</v>
      </c>
      <c r="J104" s="363">
        <v>65.66167346938775</v>
      </c>
      <c r="K104" s="361">
        <v>2.9313142280213822</v>
      </c>
      <c r="L104" s="364">
        <v>7.8195528732054376</v>
      </c>
      <c r="M104" s="320"/>
      <c r="N104" s="365">
        <v>419</v>
      </c>
      <c r="O104" s="308">
        <v>5.9307875894988067</v>
      </c>
      <c r="P104" s="312">
        <v>51.764701670644364</v>
      </c>
      <c r="Q104" s="309">
        <v>3.0933379170537942</v>
      </c>
      <c r="R104" s="313">
        <v>10.935182707337511</v>
      </c>
      <c r="T104" s="815" t="s">
        <v>1485</v>
      </c>
      <c r="W104" s="815"/>
      <c r="X104" s="815" t="s">
        <v>1486</v>
      </c>
      <c r="AA104" s="815"/>
      <c r="AG104" s="371" t="s">
        <v>3312</v>
      </c>
      <c r="AH104" s="344" t="s">
        <v>1845</v>
      </c>
      <c r="AI104" s="66">
        <f t="shared" ref="AI104:AR104" si="18">AI93/AI$100*100</f>
        <v>0.60606060606060608</v>
      </c>
      <c r="AJ104" s="65">
        <f t="shared" si="18"/>
        <v>0</v>
      </c>
      <c r="AK104" s="66">
        <f t="shared" si="18"/>
        <v>0</v>
      </c>
      <c r="AL104" s="65">
        <f t="shared" si="18"/>
        <v>0.21008403361344538</v>
      </c>
      <c r="AM104" s="66">
        <f t="shared" si="18"/>
        <v>1.0101010101010102</v>
      </c>
      <c r="AN104" s="65">
        <f t="shared" si="18"/>
        <v>0.9765625</v>
      </c>
      <c r="AO104" s="66">
        <f t="shared" si="18"/>
        <v>0.46801872074883</v>
      </c>
      <c r="AP104" s="65">
        <f t="shared" si="18"/>
        <v>2.3170731707317072</v>
      </c>
      <c r="AQ104" s="66">
        <f t="shared" si="18"/>
        <v>0.45766590389016021</v>
      </c>
      <c r="AR104" s="66">
        <f t="shared" si="18"/>
        <v>0.33519553072625696</v>
      </c>
      <c r="AS104" s="66" t="e">
        <f>AS93/AS$100*100</f>
        <v>#REF!</v>
      </c>
    </row>
    <row r="105" spans="1:45" ht="11.25" customHeight="1" x14ac:dyDescent="0.2">
      <c r="A105" s="359" t="s">
        <v>3316</v>
      </c>
      <c r="B105" s="245">
        <v>108</v>
      </c>
      <c r="C105" s="360">
        <v>41.24074074074074</v>
      </c>
      <c r="D105" s="361">
        <v>75.936481481481465</v>
      </c>
      <c r="E105" s="361">
        <v>2.5426015687296739</v>
      </c>
      <c r="F105" s="361">
        <v>6.0916302884189033</v>
      </c>
      <c r="G105" s="310"/>
      <c r="H105" s="362">
        <v>244</v>
      </c>
      <c r="I105" s="360">
        <v>15.209016393442623</v>
      </c>
      <c r="J105" s="363">
        <v>66.027008196721312</v>
      </c>
      <c r="K105" s="361">
        <v>2.9410442533333199</v>
      </c>
      <c r="L105" s="364">
        <v>7.8022602922894979</v>
      </c>
      <c r="M105" s="320"/>
      <c r="N105" s="366">
        <v>426</v>
      </c>
      <c r="O105" s="367">
        <v>5.969483568075117</v>
      </c>
      <c r="P105" s="310">
        <v>52.15936619718309</v>
      </c>
      <c r="Q105" s="368">
        <v>3.0234548588051595</v>
      </c>
      <c r="R105" s="369">
        <v>10.750786177914939</v>
      </c>
      <c r="T105" s="815" t="s">
        <v>1503</v>
      </c>
      <c r="W105" s="815"/>
      <c r="X105" s="815" t="s">
        <v>1504</v>
      </c>
      <c r="AA105" s="815"/>
      <c r="AG105" s="372" t="s">
        <v>3312</v>
      </c>
      <c r="AH105" s="373" t="s">
        <v>3233</v>
      </c>
      <c r="AI105" s="374">
        <f t="shared" ref="AI105:AR105" si="19">AI94/AI$100*100</f>
        <v>9.0909090909090917</v>
      </c>
      <c r="AJ105" s="375">
        <f t="shared" si="19"/>
        <v>21.674876847290641</v>
      </c>
      <c r="AK105" s="374">
        <f t="shared" si="19"/>
        <v>12.943632567849686</v>
      </c>
      <c r="AL105" s="375">
        <f t="shared" si="19"/>
        <v>5.8823529411764701</v>
      </c>
      <c r="AM105" s="374">
        <f t="shared" si="19"/>
        <v>7.474747474747474</v>
      </c>
      <c r="AN105" s="375">
        <f t="shared" si="19"/>
        <v>7.03125</v>
      </c>
      <c r="AO105" s="374">
        <f t="shared" si="19"/>
        <v>4.6801872074882995</v>
      </c>
      <c r="AP105" s="375">
        <f t="shared" si="19"/>
        <v>8.1707317073170742</v>
      </c>
      <c r="AQ105" s="374">
        <f t="shared" si="19"/>
        <v>12.013729977116705</v>
      </c>
      <c r="AR105" s="374">
        <f t="shared" si="19"/>
        <v>8.1564245810055862</v>
      </c>
      <c r="AS105" s="374" t="e">
        <f>AS94/AS$100*100</f>
        <v>#REF!</v>
      </c>
    </row>
    <row r="106" spans="1:45" ht="11.25" customHeight="1" x14ac:dyDescent="0.2">
      <c r="A106" s="359" t="s">
        <v>3317</v>
      </c>
      <c r="B106" s="245">
        <v>108</v>
      </c>
      <c r="C106" s="360">
        <v>41.296296296296298</v>
      </c>
      <c r="D106" s="361">
        <v>78.46870370370371</v>
      </c>
      <c r="E106" s="361">
        <v>2.4666485921040873</v>
      </c>
      <c r="F106" s="361">
        <v>5.9145302060758187</v>
      </c>
      <c r="G106" s="363"/>
      <c r="H106" s="362">
        <v>242</v>
      </c>
      <c r="I106" s="360">
        <v>15.268595041322314</v>
      </c>
      <c r="J106" s="363">
        <v>67.986115702479296</v>
      </c>
      <c r="K106" s="361">
        <v>2.8270931729270301</v>
      </c>
      <c r="L106" s="364">
        <v>7.8459479832854617</v>
      </c>
      <c r="M106" s="376"/>
      <c r="N106" s="370">
        <v>428</v>
      </c>
      <c r="O106" s="360">
        <v>5.9766355140186915</v>
      </c>
      <c r="P106" s="363">
        <v>51.825794392523385</v>
      </c>
      <c r="Q106" s="361">
        <v>3.037636806434683</v>
      </c>
      <c r="R106" s="364">
        <v>10.675005081686905</v>
      </c>
      <c r="T106" s="815" t="s">
        <v>1574</v>
      </c>
      <c r="W106" s="815"/>
      <c r="X106" s="815" t="s">
        <v>1575</v>
      </c>
      <c r="AA106" s="815"/>
      <c r="AG106" s="377" t="s">
        <v>3318</v>
      </c>
      <c r="AH106" s="378" t="s">
        <v>3319</v>
      </c>
      <c r="AI106" s="379">
        <f t="shared" ref="AI106:AR106" si="20">AI96/AI100*100</f>
        <v>90.909090909090907</v>
      </c>
      <c r="AJ106" s="379">
        <f t="shared" si="20"/>
        <v>78.325123152709367</v>
      </c>
      <c r="AK106" s="379">
        <f t="shared" si="20"/>
        <v>87.05636743215031</v>
      </c>
      <c r="AL106" s="379">
        <f t="shared" si="20"/>
        <v>94.117647058823522</v>
      </c>
      <c r="AM106" s="379">
        <f t="shared" si="20"/>
        <v>92.525252525252526</v>
      </c>
      <c r="AN106" s="379">
        <f t="shared" si="20"/>
        <v>92.96875</v>
      </c>
      <c r="AO106" s="379">
        <f t="shared" si="20"/>
        <v>95.319812792511698</v>
      </c>
      <c r="AP106" s="379">
        <f t="shared" si="20"/>
        <v>91.829268292682926</v>
      </c>
      <c r="AQ106" s="379">
        <f t="shared" si="20"/>
        <v>87.986270022883289</v>
      </c>
      <c r="AR106" s="379">
        <f t="shared" si="20"/>
        <v>91.843575418994419</v>
      </c>
      <c r="AS106" s="379" t="e">
        <f>AS96/AS100*100</f>
        <v>#REF!</v>
      </c>
    </row>
    <row r="107" spans="1:45" ht="11.25" customHeight="1" x14ac:dyDescent="0.2">
      <c r="A107" s="359" t="s">
        <v>3320</v>
      </c>
      <c r="B107" s="245">
        <v>108</v>
      </c>
      <c r="C107" s="360">
        <v>41.342592592592595</v>
      </c>
      <c r="D107" s="361">
        <v>79.651296296296294</v>
      </c>
      <c r="E107" s="361">
        <v>2.432028089357257</v>
      </c>
      <c r="F107" s="361">
        <v>5.8967305572341422</v>
      </c>
      <c r="G107" s="363"/>
      <c r="H107" s="362">
        <v>242</v>
      </c>
      <c r="I107" s="360">
        <v>15.318181818181818</v>
      </c>
      <c r="J107" s="363">
        <v>69.347024793388485</v>
      </c>
      <c r="K107" s="361">
        <v>2.7840133251018884</v>
      </c>
      <c r="L107" s="364">
        <v>7.6832446314531344</v>
      </c>
      <c r="M107" s="376"/>
      <c r="N107" s="370">
        <v>436</v>
      </c>
      <c r="O107" s="360">
        <v>6.0091743119266052</v>
      </c>
      <c r="P107" s="363">
        <v>53.728577981651384</v>
      </c>
      <c r="Q107" s="361">
        <v>2.8962472222134639</v>
      </c>
      <c r="R107" s="364">
        <v>10.516816726736678</v>
      </c>
      <c r="T107" t="s">
        <v>3882</v>
      </c>
      <c r="W107" s="815"/>
      <c r="X107" s="815" t="s">
        <v>3883</v>
      </c>
      <c r="AA107" s="815"/>
      <c r="AG107" s="380"/>
      <c r="AH107" s="349"/>
      <c r="AI107" s="381"/>
      <c r="AJ107" s="381"/>
      <c r="AK107" s="381"/>
      <c r="AL107" s="381"/>
      <c r="AM107" s="381"/>
      <c r="AN107" s="381"/>
      <c r="AO107" s="381"/>
      <c r="AP107" s="381"/>
      <c r="AQ107" s="381"/>
    </row>
    <row r="108" spans="1:45" ht="11.25" customHeight="1" x14ac:dyDescent="0.2">
      <c r="A108" s="359" t="s">
        <v>3321</v>
      </c>
      <c r="B108" s="245">
        <v>110</v>
      </c>
      <c r="C108" s="360">
        <v>41.109090909090909</v>
      </c>
      <c r="D108" s="361">
        <v>78.218090909090904</v>
      </c>
      <c r="E108" s="361">
        <v>2.4597495580380055</v>
      </c>
      <c r="F108" s="361">
        <v>5.8884753719079974</v>
      </c>
      <c r="G108" s="363"/>
      <c r="H108" s="362">
        <v>239</v>
      </c>
      <c r="I108" s="360">
        <v>15.301255230125523</v>
      </c>
      <c r="J108" s="363">
        <v>69.76263598326355</v>
      </c>
      <c r="K108" s="361">
        <v>2.7768626990823551</v>
      </c>
      <c r="L108" s="364">
        <v>7.5974014872528528</v>
      </c>
      <c r="M108" s="376"/>
      <c r="N108" s="370">
        <v>441</v>
      </c>
      <c r="O108" s="360">
        <v>6.0022675736961455</v>
      </c>
      <c r="P108" s="363">
        <v>53.308820861677944</v>
      </c>
      <c r="Q108" s="361">
        <v>2.887310682405289</v>
      </c>
      <c r="R108" s="364">
        <v>10.416573650848537</v>
      </c>
      <c r="T108" t="s">
        <v>4477</v>
      </c>
      <c r="W108" s="815"/>
      <c r="X108" s="815" t="s">
        <v>2054</v>
      </c>
      <c r="AA108" s="815"/>
      <c r="AG108" s="380"/>
      <c r="AH108" s="349"/>
      <c r="AI108" s="381"/>
      <c r="AJ108" s="381"/>
      <c r="AK108" s="381"/>
      <c r="AL108" s="381"/>
      <c r="AM108" s="381"/>
      <c r="AN108" s="381"/>
      <c r="AO108" s="381"/>
      <c r="AP108" s="381"/>
      <c r="AQ108" s="381"/>
    </row>
    <row r="109" spans="1:45" ht="11.25" customHeight="1" x14ac:dyDescent="0.2">
      <c r="A109" s="359" t="s">
        <v>3322</v>
      </c>
      <c r="B109" s="245">
        <v>107</v>
      </c>
      <c r="C109" s="360">
        <v>41.271028037383175</v>
      </c>
      <c r="D109" s="361">
        <v>79.344859813084142</v>
      </c>
      <c r="E109" s="361">
        <v>2.447368118527518</v>
      </c>
      <c r="F109" s="361">
        <v>5.9296112618832275</v>
      </c>
      <c r="G109" s="363"/>
      <c r="H109" s="362">
        <v>236</v>
      </c>
      <c r="I109" s="360">
        <v>15.35593220338983</v>
      </c>
      <c r="J109" s="363">
        <v>68.989618644067804</v>
      </c>
      <c r="K109" s="361">
        <v>2.776107708957567</v>
      </c>
      <c r="L109" s="364">
        <v>7.4589600145151147</v>
      </c>
      <c r="M109" s="376"/>
      <c r="N109" s="370">
        <v>435</v>
      </c>
      <c r="O109" s="360">
        <v>6.0045977011494251</v>
      </c>
      <c r="P109" s="363">
        <v>53.557172413793126</v>
      </c>
      <c r="Q109" s="361">
        <v>2.907043629888395</v>
      </c>
      <c r="R109" s="364">
        <v>10.328305816949124</v>
      </c>
      <c r="T109" t="s">
        <v>1657</v>
      </c>
      <c r="W109" s="815"/>
      <c r="X109" s="815" t="s">
        <v>1658</v>
      </c>
      <c r="AA109" s="815"/>
      <c r="AG109" s="380"/>
      <c r="AH109" s="349"/>
      <c r="AI109" s="381"/>
      <c r="AJ109" s="381"/>
      <c r="AK109" s="381"/>
      <c r="AL109" s="381"/>
      <c r="AM109" s="381"/>
      <c r="AN109" s="381"/>
      <c r="AO109" s="381"/>
      <c r="AP109" s="381"/>
      <c r="AQ109" s="381"/>
    </row>
    <row r="110" spans="1:45" ht="11.25" customHeight="1" x14ac:dyDescent="0.2">
      <c r="A110" s="359" t="s">
        <v>3323</v>
      </c>
      <c r="B110" s="245">
        <v>108</v>
      </c>
      <c r="C110" s="360">
        <v>41.148148148148145</v>
      </c>
      <c r="D110" s="361">
        <v>76.769444444444431</v>
      </c>
      <c r="E110" s="361">
        <v>2.5461516548310676</v>
      </c>
      <c r="F110" s="361">
        <v>5.9487172532801891</v>
      </c>
      <c r="G110" s="363"/>
      <c r="H110" s="362">
        <v>228</v>
      </c>
      <c r="I110" s="360">
        <v>15.456140350877194</v>
      </c>
      <c r="J110" s="363">
        <v>67.81078947368421</v>
      </c>
      <c r="K110" s="361">
        <v>2.792656901764905</v>
      </c>
      <c r="L110" s="364">
        <v>7.6567777413615756</v>
      </c>
      <c r="M110" s="376"/>
      <c r="N110" s="370">
        <v>435</v>
      </c>
      <c r="O110" s="360">
        <v>6.0666666666666664</v>
      </c>
      <c r="P110" s="363">
        <v>52.771632183908068</v>
      </c>
      <c r="Q110" s="361">
        <v>2.9450128316911375</v>
      </c>
      <c r="R110" s="364">
        <v>10.226970059351803</v>
      </c>
      <c r="T110" t="s">
        <v>3965</v>
      </c>
      <c r="W110" s="815"/>
      <c r="X110" s="815" t="s">
        <v>3966</v>
      </c>
      <c r="AA110" s="815"/>
      <c r="AL110" s="381"/>
      <c r="AM110" s="381"/>
      <c r="AN110" s="381"/>
      <c r="AO110" s="381"/>
      <c r="AP110" s="381"/>
      <c r="AQ110" s="381"/>
    </row>
    <row r="111" spans="1:45" ht="11.25" customHeight="1" x14ac:dyDescent="0.2">
      <c r="A111" s="359" t="s">
        <v>3324</v>
      </c>
      <c r="B111" s="245">
        <v>107</v>
      </c>
      <c r="C111" s="360">
        <v>41.401869158878505</v>
      </c>
      <c r="D111" s="361">
        <v>80.955794392523387</v>
      </c>
      <c r="E111" s="361">
        <v>2.3970911809005062</v>
      </c>
      <c r="F111" s="361">
        <v>6.058157687476684</v>
      </c>
      <c r="G111" s="363"/>
      <c r="H111" s="362">
        <v>226</v>
      </c>
      <c r="I111" s="360">
        <v>15.548672566371682</v>
      </c>
      <c r="J111" s="363">
        <v>71.619070796460178</v>
      </c>
      <c r="K111" s="361">
        <v>2.7064900147607212</v>
      </c>
      <c r="L111" s="364">
        <v>7.4722909319719033</v>
      </c>
      <c r="M111" s="376"/>
      <c r="N111" s="370">
        <v>431</v>
      </c>
      <c r="O111" s="360">
        <v>6.1438515081206493</v>
      </c>
      <c r="P111" s="363">
        <v>57.189373549883996</v>
      </c>
      <c r="Q111" s="361">
        <v>2.7336659710036417</v>
      </c>
      <c r="R111" s="364">
        <v>9.6584547452153391</v>
      </c>
      <c r="T111" t="s">
        <v>1759</v>
      </c>
      <c r="W111" s="815"/>
      <c r="X111" s="815" t="s">
        <v>1760</v>
      </c>
      <c r="AA111" s="815"/>
      <c r="AL111" s="381"/>
      <c r="AM111" s="381"/>
      <c r="AN111" s="381"/>
      <c r="AO111" s="381"/>
      <c r="AP111" s="381"/>
      <c r="AQ111" s="381"/>
    </row>
    <row r="112" spans="1:45" ht="11.25" customHeight="1" x14ac:dyDescent="0.2">
      <c r="A112" s="359" t="s">
        <v>3325</v>
      </c>
      <c r="B112" s="245">
        <v>108</v>
      </c>
      <c r="C112" s="360">
        <v>41.305555555555557</v>
      </c>
      <c r="D112" s="361">
        <v>82.835833333333326</v>
      </c>
      <c r="E112" s="361">
        <v>2.3259508884840931</v>
      </c>
      <c r="F112" s="361">
        <v>6.018920684736262</v>
      </c>
      <c r="G112" s="363"/>
      <c r="H112" s="362">
        <v>227</v>
      </c>
      <c r="I112" s="360">
        <v>15.550660792951541</v>
      </c>
      <c r="J112" s="363">
        <v>72.434229074889899</v>
      </c>
      <c r="K112" s="361">
        <v>2.6364958072136577</v>
      </c>
      <c r="L112" s="364">
        <v>7.4724170564443249</v>
      </c>
      <c r="M112" s="376"/>
      <c r="N112" s="370">
        <v>433</v>
      </c>
      <c r="O112" s="360">
        <v>6.2170900692840645</v>
      </c>
      <c r="P112" s="363">
        <v>58.816628175519696</v>
      </c>
      <c r="Q112" s="361">
        <v>2.6716905050905453</v>
      </c>
      <c r="R112" s="364">
        <v>10.024799720456311</v>
      </c>
      <c r="W112" s="815"/>
      <c r="X112" s="815"/>
      <c r="AA112" s="815"/>
      <c r="AL112" s="381"/>
      <c r="AM112" s="381"/>
      <c r="AN112" s="381"/>
      <c r="AO112" s="381"/>
      <c r="AP112" s="381"/>
      <c r="AQ112" s="381"/>
    </row>
    <row r="113" spans="1:43" ht="11.25" customHeight="1" x14ac:dyDescent="0.2">
      <c r="A113" s="218" t="s">
        <v>3326</v>
      </c>
      <c r="B113" s="230">
        <v>109</v>
      </c>
      <c r="C113" s="271">
        <v>41.238532110091747</v>
      </c>
      <c r="D113" s="274">
        <v>83.028807339449557</v>
      </c>
      <c r="E113" s="274">
        <v>2.3455074541409862</v>
      </c>
      <c r="F113" s="274">
        <v>5.9030339744067462</v>
      </c>
      <c r="G113" s="363"/>
      <c r="H113" s="244">
        <v>229</v>
      </c>
      <c r="I113" s="271">
        <v>15.537117903930131</v>
      </c>
      <c r="J113" s="273">
        <v>72.768165938864627</v>
      </c>
      <c r="K113" s="274">
        <v>2.659344413639638</v>
      </c>
      <c r="L113" s="291">
        <v>7.3897912043562775</v>
      </c>
      <c r="M113" s="376"/>
      <c r="N113" s="270">
        <v>450</v>
      </c>
      <c r="O113" s="271">
        <v>6.2177777777777781</v>
      </c>
      <c r="P113" s="273">
        <v>58.413777777777831</v>
      </c>
      <c r="Q113" s="274">
        <v>2.7353745069920388</v>
      </c>
      <c r="R113" s="291">
        <v>10.004268464712652</v>
      </c>
      <c r="W113" s="815"/>
      <c r="X113" s="815"/>
      <c r="Z113" s="387"/>
      <c r="AA113" s="815"/>
      <c r="AL113" s="381"/>
      <c r="AM113" s="381"/>
      <c r="AN113" s="381"/>
      <c r="AO113" s="381"/>
      <c r="AP113" s="381"/>
      <c r="AQ113" s="381"/>
    </row>
    <row r="114" spans="1:43" ht="11.25" customHeight="1" x14ac:dyDescent="0.2">
      <c r="A114" s="218" t="s">
        <v>3327</v>
      </c>
      <c r="B114" s="230">
        <v>109</v>
      </c>
      <c r="C114" s="271">
        <v>41.357798165137616</v>
      </c>
      <c r="D114" s="274">
        <v>84.737247706422011</v>
      </c>
      <c r="E114" s="274">
        <v>2.3125526585575997</v>
      </c>
      <c r="F114" s="274">
        <v>5.4718019997809231</v>
      </c>
      <c r="G114" s="363"/>
      <c r="H114" s="244">
        <v>230</v>
      </c>
      <c r="I114" s="271">
        <v>15.678260869565218</v>
      </c>
      <c r="J114" s="273">
        <v>74.378913043478249</v>
      </c>
      <c r="K114" s="274">
        <v>2.6511115130561023</v>
      </c>
      <c r="L114" s="291">
        <v>7.2992620008600184</v>
      </c>
      <c r="M114" s="376"/>
      <c r="N114" s="270">
        <v>474</v>
      </c>
      <c r="O114" s="271">
        <v>6.2679324894514767</v>
      </c>
      <c r="P114" s="273">
        <v>59.714599156118197</v>
      </c>
      <c r="Q114" s="274">
        <v>2.6745247530366871</v>
      </c>
      <c r="R114" s="291">
        <v>10.095625708925414</v>
      </c>
      <c r="W114" s="815"/>
      <c r="X114" s="815"/>
      <c r="Z114" s="387"/>
      <c r="AL114" s="381"/>
      <c r="AM114" s="381"/>
      <c r="AN114" s="381"/>
      <c r="AO114" s="381"/>
      <c r="AP114" s="381"/>
      <c r="AQ114" s="381"/>
    </row>
    <row r="115" spans="1:43" ht="11.25" customHeight="1" x14ac:dyDescent="0.2">
      <c r="A115" s="218" t="s">
        <v>3328</v>
      </c>
      <c r="B115" s="230">
        <v>108</v>
      </c>
      <c r="C115" s="271">
        <v>41.453703703703702</v>
      </c>
      <c r="D115" s="274">
        <v>84.456481481481475</v>
      </c>
      <c r="E115" s="274">
        <v>2.3404953766241436</v>
      </c>
      <c r="F115" s="274">
        <v>5.4451141258493818</v>
      </c>
      <c r="G115" s="363"/>
      <c r="H115" s="244">
        <v>229</v>
      </c>
      <c r="I115" s="271">
        <v>15.676855895196507</v>
      </c>
      <c r="J115" s="273">
        <v>74.044585152838422</v>
      </c>
      <c r="K115" s="274">
        <v>2.6627793288579458</v>
      </c>
      <c r="L115" s="291">
        <v>7.2702684425680175</v>
      </c>
      <c r="M115" s="376"/>
      <c r="N115" s="270">
        <v>479</v>
      </c>
      <c r="O115" s="271">
        <v>6.3131524008350732</v>
      </c>
      <c r="P115" s="273">
        <v>59.28718162839251</v>
      </c>
      <c r="Q115" s="274">
        <v>2.7156745886709368</v>
      </c>
      <c r="R115" s="291">
        <v>10.108296607621647</v>
      </c>
      <c r="W115" s="815"/>
      <c r="X115" s="815"/>
      <c r="Z115" s="387"/>
      <c r="AM115" s="381"/>
      <c r="AN115" s="381"/>
      <c r="AO115" s="381"/>
      <c r="AP115" s="381"/>
      <c r="AQ115" s="381"/>
    </row>
    <row r="116" spans="1:43" ht="11.25" customHeight="1" x14ac:dyDescent="0.2">
      <c r="A116" s="218" t="s">
        <v>3329</v>
      </c>
      <c r="B116" s="230">
        <v>110</v>
      </c>
      <c r="C116" s="271">
        <v>41.236363636363635</v>
      </c>
      <c r="D116" s="274">
        <v>84.775272727272764</v>
      </c>
      <c r="E116" s="274">
        <v>2.3397447816187587</v>
      </c>
      <c r="F116" s="274">
        <v>5.4351642457044047</v>
      </c>
      <c r="G116" s="363"/>
      <c r="H116" s="244">
        <v>227</v>
      </c>
      <c r="I116" s="271">
        <v>15.656387665198238</v>
      </c>
      <c r="J116" s="273">
        <v>75.372114537444901</v>
      </c>
      <c r="K116" s="274">
        <v>2.6310564055149528</v>
      </c>
      <c r="L116" s="291">
        <v>7.1188112920449687</v>
      </c>
      <c r="M116" s="376"/>
      <c r="N116" s="270">
        <v>482</v>
      </c>
      <c r="O116" s="271">
        <v>6.3257261410788379</v>
      </c>
      <c r="P116" s="273">
        <v>59.752033195020744</v>
      </c>
      <c r="Q116" s="274">
        <v>2.6686351092091662</v>
      </c>
      <c r="R116" s="291">
        <v>10.055894609748117</v>
      </c>
      <c r="W116" s="815"/>
      <c r="X116" s="815"/>
      <c r="Z116" s="387"/>
      <c r="AA116" s="815"/>
      <c r="AL116" s="381"/>
      <c r="AM116" s="381"/>
      <c r="AN116" s="381"/>
      <c r="AO116" s="381"/>
      <c r="AP116" s="381"/>
      <c r="AQ116" s="381"/>
    </row>
    <row r="117" spans="1:43" ht="11.25" customHeight="1" x14ac:dyDescent="0.2">
      <c r="A117" s="218" t="s">
        <v>3330</v>
      </c>
      <c r="B117" s="230">
        <v>109</v>
      </c>
      <c r="C117" s="271">
        <v>41.339449541284402</v>
      </c>
      <c r="D117" s="274">
        <v>84.022935779816535</v>
      </c>
      <c r="E117" s="274">
        <v>2.3925958591324354</v>
      </c>
      <c r="F117" s="274">
        <v>5.7040275752122227</v>
      </c>
      <c r="G117" s="363"/>
      <c r="H117" s="244">
        <v>228</v>
      </c>
      <c r="I117" s="271">
        <v>15.714912280701755</v>
      </c>
      <c r="J117" s="273">
        <v>75.863815789473634</v>
      </c>
      <c r="K117" s="274">
        <v>2.6744948075369854</v>
      </c>
      <c r="L117" s="291">
        <v>7.0018072221016414</v>
      </c>
      <c r="M117" s="376"/>
      <c r="N117" s="270">
        <v>489</v>
      </c>
      <c r="O117" s="271">
        <v>6.3660531697341511</v>
      </c>
      <c r="P117" s="273">
        <v>58.815235173824163</v>
      </c>
      <c r="Q117" s="274">
        <v>2.7370696407325688</v>
      </c>
      <c r="R117" s="291">
        <v>9.8798628706524116</v>
      </c>
      <c r="W117" s="815"/>
      <c r="X117" s="815"/>
      <c r="Z117" s="387"/>
      <c r="AA117" s="815"/>
      <c r="AH117" s="381"/>
      <c r="AI117" s="381"/>
    </row>
    <row r="118" spans="1:43" ht="11.25" customHeight="1" x14ac:dyDescent="0.2">
      <c r="A118" s="218" t="s">
        <v>3331</v>
      </c>
      <c r="B118" s="230">
        <v>109</v>
      </c>
      <c r="C118" s="271">
        <v>41.38532110091743</v>
      </c>
      <c r="D118" s="274">
        <v>85.031559633027555</v>
      </c>
      <c r="E118" s="274">
        <v>2.3761939080175187</v>
      </c>
      <c r="F118" s="274">
        <v>5.5889925332055945</v>
      </c>
      <c r="G118" s="363"/>
      <c r="H118" s="244">
        <v>228</v>
      </c>
      <c r="I118" s="271">
        <v>15.728070175438596</v>
      </c>
      <c r="J118" s="273">
        <v>76.759824561403505</v>
      </c>
      <c r="K118" s="274">
        <v>2.6600024357558167</v>
      </c>
      <c r="L118" s="291">
        <v>6.8793268533031249</v>
      </c>
      <c r="M118" s="376"/>
      <c r="N118" s="270">
        <v>487</v>
      </c>
      <c r="O118" s="271">
        <v>6.3963039014373715</v>
      </c>
      <c r="P118" s="273">
        <v>60.04948665297745</v>
      </c>
      <c r="Q118" s="274">
        <v>2.682102691528566</v>
      </c>
      <c r="R118" s="291">
        <v>10.151985047458933</v>
      </c>
      <c r="W118" s="815"/>
      <c r="X118" s="815"/>
      <c r="Z118" s="387"/>
      <c r="AA118" s="815"/>
      <c r="AH118" s="381"/>
    </row>
    <row r="119" spans="1:43" ht="11.25" customHeight="1" x14ac:dyDescent="0.2">
      <c r="A119" s="218" t="s">
        <v>3332</v>
      </c>
      <c r="B119" s="230">
        <v>110</v>
      </c>
      <c r="C119" s="271">
        <v>41.290909090909089</v>
      </c>
      <c r="D119" s="274">
        <v>85.693454545454529</v>
      </c>
      <c r="E119" s="274">
        <v>2.3512121245004316</v>
      </c>
      <c r="F119" s="274">
        <v>5.6577572944987553</v>
      </c>
      <c r="G119" s="363"/>
      <c r="H119" s="244">
        <v>228</v>
      </c>
      <c r="I119" s="271">
        <v>15.732456140350877</v>
      </c>
      <c r="J119" s="273">
        <v>77.853640350877185</v>
      </c>
      <c r="K119" s="274">
        <v>2.6630830982869464</v>
      </c>
      <c r="L119" s="291">
        <v>6.9818678834594472</v>
      </c>
      <c r="M119" s="376"/>
      <c r="N119" s="270">
        <v>491</v>
      </c>
      <c r="O119" s="271">
        <v>6.4215885947046845</v>
      </c>
      <c r="P119" s="273">
        <v>60.325173116089552</v>
      </c>
      <c r="Q119" s="274">
        <v>2.6685838621980693</v>
      </c>
      <c r="R119" s="291">
        <v>10.228446602563235</v>
      </c>
      <c r="W119" s="815"/>
      <c r="X119" s="815"/>
      <c r="Z119" s="387"/>
      <c r="AA119" s="815"/>
      <c r="AH119" s="381"/>
    </row>
    <row r="120" spans="1:43" ht="11.25" customHeight="1" x14ac:dyDescent="0.2">
      <c r="A120" s="218" t="s">
        <v>3333</v>
      </c>
      <c r="B120" s="230">
        <v>112</v>
      </c>
      <c r="C120" s="271">
        <v>41.089285714285715</v>
      </c>
      <c r="D120" s="274">
        <v>83.841250000000002</v>
      </c>
      <c r="E120" s="274">
        <v>2.4040686833965914</v>
      </c>
      <c r="F120" s="274">
        <v>5.6246800927808094</v>
      </c>
      <c r="G120" s="363"/>
      <c r="H120" s="244">
        <v>223</v>
      </c>
      <c r="I120" s="271">
        <v>15.748878923766815</v>
      </c>
      <c r="J120" s="273">
        <v>77.623452914798222</v>
      </c>
      <c r="K120" s="274">
        <v>2.7381983148880811</v>
      </c>
      <c r="L120" s="291">
        <v>6.8823056414870853</v>
      </c>
      <c r="M120" s="376"/>
      <c r="N120" s="270">
        <v>487</v>
      </c>
      <c r="O120" s="271">
        <v>6.4414784394250511</v>
      </c>
      <c r="P120" s="273">
        <v>59.700225872689906</v>
      </c>
      <c r="Q120" s="274">
        <v>2.7703026634756345</v>
      </c>
      <c r="R120" s="291">
        <v>10.092886303955018</v>
      </c>
      <c r="W120" s="815"/>
      <c r="X120" s="815"/>
      <c r="Z120" s="387"/>
      <c r="AA120" s="815"/>
      <c r="AG120" s="381"/>
      <c r="AH120" s="381"/>
    </row>
    <row r="121" spans="1:43" ht="11.25" customHeight="1" x14ac:dyDescent="0.2">
      <c r="A121" s="218" t="s">
        <v>3334</v>
      </c>
      <c r="B121" s="230">
        <v>112</v>
      </c>
      <c r="C121" s="271">
        <v>41.107142857142854</v>
      </c>
      <c r="D121" s="274">
        <v>86.543125000000003</v>
      </c>
      <c r="E121" s="274">
        <v>2.3239337699384319</v>
      </c>
      <c r="F121" s="274">
        <v>5.6566970982767195</v>
      </c>
      <c r="G121" s="363"/>
      <c r="H121" s="244">
        <v>222</v>
      </c>
      <c r="I121" s="271">
        <v>15.761261261261261</v>
      </c>
      <c r="J121" s="273">
        <v>80.70527027027029</v>
      </c>
      <c r="K121" s="274">
        <v>2.7028059973722032</v>
      </c>
      <c r="L121" s="291">
        <v>6.8336752678678447</v>
      </c>
      <c r="M121" s="376"/>
      <c r="N121" s="270">
        <v>482</v>
      </c>
      <c r="O121" s="271">
        <v>6.4315352697095438</v>
      </c>
      <c r="P121" s="273">
        <v>61.954253112033186</v>
      </c>
      <c r="Q121" s="274">
        <v>2.6377242538075087</v>
      </c>
      <c r="R121" s="291">
        <v>10.338424854267458</v>
      </c>
      <c r="W121" s="815"/>
      <c r="X121" s="815"/>
      <c r="Z121" s="387"/>
      <c r="AA121" s="815"/>
      <c r="AG121" s="381"/>
      <c r="AH121" s="381"/>
    </row>
    <row r="122" spans="1:43" ht="11.25" customHeight="1" x14ac:dyDescent="0.2">
      <c r="A122" s="218" t="s">
        <v>3335</v>
      </c>
      <c r="B122" s="230">
        <v>113</v>
      </c>
      <c r="C122" s="271">
        <v>41.141592920353979</v>
      </c>
      <c r="D122" s="274">
        <v>87.763451327433671</v>
      </c>
      <c r="E122" s="274">
        <v>2.314351082764659</v>
      </c>
      <c r="F122" s="274">
        <v>5.6022758499636227</v>
      </c>
      <c r="G122" s="363"/>
      <c r="H122" s="244">
        <v>223</v>
      </c>
      <c r="I122" s="271">
        <v>15.802690582959642</v>
      </c>
      <c r="J122" s="273">
        <v>81.938565022421557</v>
      </c>
      <c r="K122" s="274">
        <v>2.6791336866914071</v>
      </c>
      <c r="L122" s="291">
        <v>6.8763449854863934</v>
      </c>
      <c r="M122" s="376"/>
      <c r="N122" s="270">
        <v>478</v>
      </c>
      <c r="O122" s="271">
        <v>6.50836820083682</v>
      </c>
      <c r="P122" s="273">
        <v>63.141255230125452</v>
      </c>
      <c r="Q122" s="274">
        <v>2.5527859575650416</v>
      </c>
      <c r="R122" s="291">
        <v>10.451457860062696</v>
      </c>
      <c r="W122" s="815"/>
      <c r="X122" s="815"/>
      <c r="Z122" s="387"/>
      <c r="AA122" s="815"/>
      <c r="AG122" s="349"/>
      <c r="AH122" s="381"/>
      <c r="AI122" s="381"/>
      <c r="AJ122" s="381"/>
      <c r="AK122" s="381"/>
      <c r="AL122" s="381"/>
      <c r="AM122" s="381"/>
      <c r="AN122" s="381"/>
      <c r="AO122" s="381"/>
      <c r="AP122" s="381"/>
    </row>
    <row r="123" spans="1:43" ht="11.25" customHeight="1" x14ac:dyDescent="0.2">
      <c r="A123" s="261" t="s">
        <v>3336</v>
      </c>
      <c r="B123" s="262">
        <v>113</v>
      </c>
      <c r="C123" s="263">
        <v>41.283185840707965</v>
      </c>
      <c r="D123" s="264">
        <v>90.968495575221198</v>
      </c>
      <c r="E123" s="264">
        <v>2.2638111688563725</v>
      </c>
      <c r="F123" s="264">
        <v>5.4213076947738692</v>
      </c>
      <c r="G123" s="312"/>
      <c r="H123" s="275">
        <v>222</v>
      </c>
      <c r="I123" s="263">
        <v>15.918918918918919</v>
      </c>
      <c r="J123" s="276">
        <v>84.312027027027042</v>
      </c>
      <c r="K123" s="264">
        <v>2.6732316470678459</v>
      </c>
      <c r="L123" s="290">
        <v>6.8910050377745335</v>
      </c>
      <c r="M123" s="382"/>
      <c r="N123" s="262">
        <v>480</v>
      </c>
      <c r="O123" s="263">
        <v>6.5666666666666664</v>
      </c>
      <c r="P123" s="276">
        <v>65.929312500000009</v>
      </c>
      <c r="Q123" s="264">
        <v>2.4915811125213687</v>
      </c>
      <c r="R123" s="290">
        <v>10.242383646908992</v>
      </c>
      <c r="W123" s="815"/>
      <c r="X123" s="815"/>
      <c r="AA123" s="815"/>
      <c r="AG123" s="380"/>
      <c r="AH123" s="349"/>
      <c r="AI123" s="381"/>
      <c r="AJ123" s="381"/>
      <c r="AL123" s="381"/>
      <c r="AM123" s="381"/>
      <c r="AN123" s="381"/>
      <c r="AO123" s="381"/>
      <c r="AP123" s="381"/>
      <c r="AQ123" s="381"/>
    </row>
    <row r="124" spans="1:43" ht="11.25" customHeight="1" x14ac:dyDescent="0.2">
      <c r="A124" s="261" t="s">
        <v>3337</v>
      </c>
      <c r="B124" s="262">
        <v>115</v>
      </c>
      <c r="C124" s="263">
        <v>40.895652173913042</v>
      </c>
      <c r="D124" s="264">
        <v>90.826956521739106</v>
      </c>
      <c r="E124" s="264">
        <v>2.2850362442398189</v>
      </c>
      <c r="F124" s="264">
        <v>5.5552678513788534</v>
      </c>
      <c r="G124" s="312"/>
      <c r="H124" s="275">
        <v>220</v>
      </c>
      <c r="I124" s="263">
        <v>15.859090909090909</v>
      </c>
      <c r="J124" s="276">
        <v>82.498727272727351</v>
      </c>
      <c r="K124" s="264">
        <v>2.6777200205559284</v>
      </c>
      <c r="L124" s="290">
        <v>6.7701789953844571</v>
      </c>
      <c r="M124" s="382"/>
      <c r="N124" s="262">
        <v>487</v>
      </c>
      <c r="O124" s="263">
        <v>6.593429158110883</v>
      </c>
      <c r="P124" s="276">
        <v>65.573449691991812</v>
      </c>
      <c r="Q124" s="264">
        <v>2.5037033145336252</v>
      </c>
      <c r="R124" s="290">
        <v>10.186805595245385</v>
      </c>
      <c r="W124" s="815"/>
      <c r="X124" s="815"/>
      <c r="AA124" s="815"/>
      <c r="AG124" s="380"/>
      <c r="AH124" s="349"/>
      <c r="AI124" s="381"/>
      <c r="AJ124" s="381"/>
      <c r="AL124" s="381"/>
      <c r="AM124" s="381"/>
      <c r="AN124" s="381"/>
      <c r="AO124" s="381"/>
      <c r="AP124" s="381"/>
      <c r="AQ124" s="381"/>
    </row>
    <row r="125" spans="1:43" ht="11.25" customHeight="1" x14ac:dyDescent="0.2">
      <c r="A125" s="306" t="s">
        <v>3338</v>
      </c>
      <c r="B125" s="430">
        <v>118</v>
      </c>
      <c r="C125" s="308">
        <v>40.610169491525426</v>
      </c>
      <c r="D125" s="309">
        <v>92.545932203389825</v>
      </c>
      <c r="E125" s="309">
        <v>2.3113745868577844</v>
      </c>
      <c r="F125" s="309">
        <v>6.3233977821089304</v>
      </c>
      <c r="G125" s="312"/>
      <c r="H125" s="365">
        <v>218</v>
      </c>
      <c r="I125" s="308">
        <v>15.802752293577981</v>
      </c>
      <c r="J125" s="312">
        <v>84.649449541284341</v>
      </c>
      <c r="K125" s="309">
        <v>2.673829257637804</v>
      </c>
      <c r="L125" s="313">
        <v>6.8490138002390344</v>
      </c>
      <c r="M125" s="382"/>
      <c r="N125" s="430">
        <v>508</v>
      </c>
      <c r="O125" s="308">
        <v>6.6200787401574805</v>
      </c>
      <c r="P125" s="312">
        <v>67.196574803149588</v>
      </c>
      <c r="Q125" s="309">
        <v>2.552354242339367</v>
      </c>
      <c r="R125" s="313">
        <v>10.353808922529794</v>
      </c>
      <c r="W125" s="815"/>
      <c r="X125" s="815"/>
      <c r="AA125" s="815"/>
      <c r="AG125" s="380"/>
      <c r="AH125" s="349"/>
      <c r="AI125" s="381"/>
      <c r="AJ125" s="381"/>
      <c r="AL125" s="381"/>
      <c r="AM125" s="381"/>
      <c r="AN125" s="381"/>
      <c r="AO125" s="381"/>
      <c r="AP125" s="381"/>
      <c r="AQ125" s="381"/>
    </row>
    <row r="126" spans="1:43" ht="11.25" customHeight="1" x14ac:dyDescent="0.2">
      <c r="A126" s="306" t="s">
        <v>3339</v>
      </c>
      <c r="B126" s="430">
        <v>118</v>
      </c>
      <c r="C126" s="308">
        <v>40.728813559322035</v>
      </c>
      <c r="D126" s="309">
        <v>87.811271186440678</v>
      </c>
      <c r="E126" s="309">
        <v>2.471415432106546</v>
      </c>
      <c r="F126" s="309">
        <v>6.8803297739990166</v>
      </c>
      <c r="G126" s="312"/>
      <c r="H126" s="365">
        <v>220</v>
      </c>
      <c r="I126" s="308">
        <v>15.918181818181818</v>
      </c>
      <c r="J126" s="312">
        <v>82.38604545454541</v>
      </c>
      <c r="K126" s="309">
        <v>2.8670794796053367</v>
      </c>
      <c r="L126" s="313">
        <v>7.6691304141080163</v>
      </c>
      <c r="M126" s="382"/>
      <c r="N126" s="430">
        <v>532</v>
      </c>
      <c r="O126" s="308">
        <v>6.708646616541353</v>
      </c>
      <c r="P126" s="312">
        <v>63.243703007518718</v>
      </c>
      <c r="Q126" s="309">
        <v>2.8041576109256936</v>
      </c>
      <c r="R126" s="313">
        <v>10.794699039632437</v>
      </c>
      <c r="W126" s="815"/>
      <c r="X126" s="815"/>
      <c r="Z126" s="10"/>
      <c r="AA126" s="815"/>
      <c r="AG126" s="380"/>
      <c r="AH126" s="349"/>
      <c r="AI126" s="381"/>
      <c r="AJ126" s="381"/>
      <c r="AL126" s="381"/>
      <c r="AM126" s="381"/>
      <c r="AN126" s="381"/>
      <c r="AO126" s="381"/>
      <c r="AP126" s="381"/>
      <c r="AQ126" s="381"/>
    </row>
    <row r="127" spans="1:43" ht="11.25" customHeight="1" x14ac:dyDescent="0.2">
      <c r="A127" s="306" t="s">
        <v>3340</v>
      </c>
      <c r="B127" s="430">
        <v>118</v>
      </c>
      <c r="C127" s="308">
        <v>40.779661016949156</v>
      </c>
      <c r="D127" s="309">
        <v>87.412203389830523</v>
      </c>
      <c r="E127" s="309">
        <v>2.46668565578319</v>
      </c>
      <c r="F127" s="309">
        <v>6.9320589853794301</v>
      </c>
      <c r="G127" s="312"/>
      <c r="H127" s="365">
        <v>219</v>
      </c>
      <c r="I127" s="308">
        <v>15.97716894977169</v>
      </c>
      <c r="J127" s="312">
        <v>82.6466210045662</v>
      </c>
      <c r="K127" s="309">
        <v>2.8776803123911225</v>
      </c>
      <c r="L127" s="313">
        <v>7.834941562621256</v>
      </c>
      <c r="M127" s="382"/>
      <c r="N127" s="430">
        <v>537</v>
      </c>
      <c r="O127" s="308">
        <v>6.7541899441340778</v>
      </c>
      <c r="P127" s="312">
        <v>63.048510242085683</v>
      </c>
      <c r="Q127" s="309">
        <v>2.8004386052119377</v>
      </c>
      <c r="R127" s="313">
        <v>11.326965638260123</v>
      </c>
      <c r="U127" s="815"/>
      <c r="V127" s="815"/>
      <c r="W127" s="815"/>
      <c r="X127" s="815"/>
      <c r="Z127" s="387"/>
      <c r="AA127" s="815"/>
      <c r="AG127" s="380"/>
      <c r="AH127" s="349"/>
      <c r="AI127" s="381"/>
      <c r="AJ127" s="381"/>
      <c r="AK127" s="381"/>
      <c r="AL127" s="381"/>
      <c r="AM127" s="381"/>
      <c r="AN127" s="381"/>
      <c r="AO127" s="381"/>
      <c r="AP127" s="381"/>
      <c r="AQ127" s="381"/>
    </row>
    <row r="128" spans="1:43" s="815" customFormat="1" ht="11.25" customHeight="1" x14ac:dyDescent="0.2">
      <c r="A128" s="306" t="s">
        <v>4226</v>
      </c>
      <c r="B128" s="430">
        <v>120</v>
      </c>
      <c r="C128" s="308">
        <v>40.6</v>
      </c>
      <c r="D128" s="309">
        <v>86.705583333333379</v>
      </c>
      <c r="E128" s="309">
        <v>2.5140109186302864</v>
      </c>
      <c r="F128" s="309">
        <v>7.2161680341479295</v>
      </c>
      <c r="G128" s="312"/>
      <c r="H128" s="365">
        <v>217</v>
      </c>
      <c r="I128" s="308">
        <v>15.995391705069125</v>
      </c>
      <c r="J128" s="312">
        <v>82.665852534562234</v>
      </c>
      <c r="K128" s="309">
        <v>2.850807294800088</v>
      </c>
      <c r="L128" s="313">
        <v>7.8919256052856435</v>
      </c>
      <c r="M128" s="382"/>
      <c r="N128" s="430">
        <v>545</v>
      </c>
      <c r="O128" s="308">
        <v>6.7908256880733946</v>
      </c>
      <c r="P128" s="312">
        <v>62.482697247706405</v>
      </c>
      <c r="Q128" s="309">
        <v>2.8088267814519225</v>
      </c>
      <c r="R128" s="313">
        <v>11.446648844210628</v>
      </c>
      <c r="X128" s="431"/>
      <c r="Y128" s="387"/>
      <c r="Z128" s="387"/>
      <c r="AG128" s="380"/>
      <c r="AH128" s="349"/>
      <c r="AI128" s="381"/>
      <c r="AJ128" s="381"/>
      <c r="AK128" s="381"/>
      <c r="AL128" s="381"/>
      <c r="AM128" s="381"/>
      <c r="AN128" s="381"/>
      <c r="AO128" s="381"/>
      <c r="AP128" s="381"/>
      <c r="AQ128" s="381"/>
    </row>
    <row r="129" spans="1:43" s="815" customFormat="1" ht="11.25" customHeight="1" x14ac:dyDescent="0.2">
      <c r="A129" s="306" t="s">
        <v>3341</v>
      </c>
      <c r="B129" s="430">
        <v>120</v>
      </c>
      <c r="C129" s="308">
        <v>40.6</v>
      </c>
      <c r="D129" s="309">
        <v>89.06958333333337</v>
      </c>
      <c r="E129" s="309">
        <v>2.4848204396690545</v>
      </c>
      <c r="F129" s="309">
        <v>7.6322523896544592</v>
      </c>
      <c r="G129" s="312"/>
      <c r="H129" s="365">
        <v>217</v>
      </c>
      <c r="I129" s="308">
        <v>15.995391705069125</v>
      </c>
      <c r="J129" s="312">
        <v>85.131059907834057</v>
      </c>
      <c r="K129" s="309">
        <v>2.8518651465760159</v>
      </c>
      <c r="L129" s="313">
        <v>7.9346167561682668</v>
      </c>
      <c r="M129" s="382"/>
      <c r="N129" s="430">
        <v>545</v>
      </c>
      <c r="O129" s="308">
        <v>6.7908256880733946</v>
      </c>
      <c r="P129" s="312">
        <v>65.256073394495431</v>
      </c>
      <c r="Q129" s="309">
        <v>2.7019474101295908</v>
      </c>
      <c r="R129" s="313">
        <v>11.762865972280334</v>
      </c>
      <c r="X129"/>
      <c r="Y129" s="387"/>
      <c r="Z129" s="387"/>
      <c r="AG129" s="380"/>
      <c r="AH129" s="349"/>
      <c r="AI129" s="381"/>
      <c r="AJ129" s="381"/>
      <c r="AK129" s="381"/>
      <c r="AL129" s="381"/>
      <c r="AM129" s="381"/>
      <c r="AN129" s="381"/>
      <c r="AO129" s="381"/>
      <c r="AP129" s="381"/>
      <c r="AQ129" s="381"/>
    </row>
    <row r="130" spans="1:43" s="815" customFormat="1" ht="11.25" customHeight="1" x14ac:dyDescent="0.2">
      <c r="A130" s="306" t="s">
        <v>3342</v>
      </c>
      <c r="B130" s="430">
        <v>123</v>
      </c>
      <c r="C130" s="308">
        <v>40.357723577235774</v>
      </c>
      <c r="D130" s="309">
        <v>89.671829268292683</v>
      </c>
      <c r="E130" s="309">
        <v>2.467288446516005</v>
      </c>
      <c r="F130" s="309">
        <v>8.8668703306056482</v>
      </c>
      <c r="G130" s="312"/>
      <c r="H130" s="365">
        <v>211</v>
      </c>
      <c r="I130" s="308">
        <v>16.018957345971565</v>
      </c>
      <c r="J130" s="312">
        <v>84.722417061611409</v>
      </c>
      <c r="K130" s="309">
        <v>2.771651825916277</v>
      </c>
      <c r="L130" s="313">
        <v>9.6599502144285339</v>
      </c>
      <c r="M130" s="382"/>
      <c r="N130" s="430">
        <v>558</v>
      </c>
      <c r="O130" s="308">
        <v>6.8366249725696733</v>
      </c>
      <c r="P130" s="312">
        <v>65.357736917562761</v>
      </c>
      <c r="Q130" s="309">
        <v>2.7050107976515427</v>
      </c>
      <c r="R130" s="313">
        <v>13.587588626048539</v>
      </c>
      <c r="Y130" s="387"/>
      <c r="Z130" s="387"/>
      <c r="AG130" s="380"/>
      <c r="AH130" s="349"/>
      <c r="AI130" s="381"/>
      <c r="AJ130" s="381"/>
      <c r="AK130" s="381"/>
      <c r="AL130" s="381"/>
      <c r="AM130" s="381"/>
      <c r="AN130" s="381"/>
      <c r="AO130" s="381"/>
      <c r="AP130" s="381"/>
      <c r="AQ130" s="381"/>
    </row>
    <row r="131" spans="1:43" s="815" customFormat="1" ht="11.25" customHeight="1" x14ac:dyDescent="0.2">
      <c r="A131" s="306" t="s">
        <v>3343</v>
      </c>
      <c r="B131" s="430">
        <v>126</v>
      </c>
      <c r="C131" s="308">
        <v>39.88095238095238</v>
      </c>
      <c r="D131" s="309">
        <v>92.950476190476181</v>
      </c>
      <c r="E131" s="309">
        <v>2.3644425184643332</v>
      </c>
      <c r="F131" s="309">
        <v>8.453306487642406</v>
      </c>
      <c r="G131" s="312"/>
      <c r="H131" s="365">
        <v>208</v>
      </c>
      <c r="I131" s="308">
        <v>15.865384615384615</v>
      </c>
      <c r="J131" s="312">
        <v>87.882067307692381</v>
      </c>
      <c r="K131" s="309">
        <v>2.7231364717477189</v>
      </c>
      <c r="L131" s="313">
        <v>9.5413945013929062</v>
      </c>
      <c r="M131" s="382"/>
      <c r="N131" s="430">
        <v>560</v>
      </c>
      <c r="O131" s="308">
        <v>6.8517857142857146</v>
      </c>
      <c r="P131" s="312">
        <v>64.590142857142894</v>
      </c>
      <c r="Q131" s="309">
        <v>2.6863142919084901</v>
      </c>
      <c r="R131" s="313">
        <v>13.842530587141644</v>
      </c>
      <c r="Y131"/>
      <c r="Z131"/>
      <c r="AG131" s="380"/>
      <c r="AH131" s="349"/>
      <c r="AI131" s="381"/>
      <c r="AJ131" s="381"/>
      <c r="AK131" s="381"/>
      <c r="AL131" s="381"/>
      <c r="AM131" s="381"/>
      <c r="AN131" s="381"/>
      <c r="AO131" s="381"/>
      <c r="AP131" s="381"/>
      <c r="AQ131" s="381"/>
    </row>
    <row r="132" spans="1:43" s="815" customFormat="1" ht="11.25" customHeight="1" x14ac:dyDescent="0.2">
      <c r="A132" s="306" t="s">
        <v>3344</v>
      </c>
      <c r="B132" s="430">
        <v>127</v>
      </c>
      <c r="C132" s="308">
        <v>39.834645669291341</v>
      </c>
      <c r="D132" s="309">
        <v>94.096535433070827</v>
      </c>
      <c r="E132" s="309">
        <v>2.3628573725308852</v>
      </c>
      <c r="F132" s="309">
        <v>8.9584427523954346</v>
      </c>
      <c r="G132" s="312"/>
      <c r="H132" s="365">
        <v>208</v>
      </c>
      <c r="I132" s="308">
        <v>15.841346153846153</v>
      </c>
      <c r="J132" s="312">
        <v>90.373557692307685</v>
      </c>
      <c r="K132" s="309">
        <v>2.7154049623194023</v>
      </c>
      <c r="L132" s="313">
        <v>9.6372237241105498</v>
      </c>
      <c r="M132" s="382"/>
      <c r="N132" s="430">
        <v>561</v>
      </c>
      <c r="O132" s="308">
        <v>6.8627450980392153</v>
      </c>
      <c r="P132" s="312">
        <v>65.180320855614951</v>
      </c>
      <c r="Q132" s="309">
        <v>2.6554292920774532</v>
      </c>
      <c r="R132" s="313">
        <v>13.993249336830338</v>
      </c>
      <c r="Y132"/>
      <c r="Z132"/>
      <c r="AG132" s="380"/>
      <c r="AH132" s="349"/>
      <c r="AI132" s="381"/>
      <c r="AJ132" s="381"/>
      <c r="AK132" s="381"/>
      <c r="AL132" s="381"/>
      <c r="AM132" s="381"/>
      <c r="AN132" s="381"/>
      <c r="AO132" s="381"/>
      <c r="AP132" s="381"/>
      <c r="AQ132" s="381"/>
    </row>
    <row r="133" spans="1:43" s="815" customFormat="1" ht="11.25" customHeight="1" x14ac:dyDescent="0.2">
      <c r="A133" s="306" t="s">
        <v>3345</v>
      </c>
      <c r="B133" s="430">
        <v>127</v>
      </c>
      <c r="C133" s="308">
        <v>39.8503937007874</v>
      </c>
      <c r="D133" s="309">
        <v>94.136929133858246</v>
      </c>
      <c r="E133" s="309">
        <v>2.3759410001969838</v>
      </c>
      <c r="F133" s="309">
        <v>9.0245581605288532</v>
      </c>
      <c r="G133" s="312"/>
      <c r="H133" s="365">
        <v>209</v>
      </c>
      <c r="I133" s="308">
        <v>15.866028708133971</v>
      </c>
      <c r="J133" s="312">
        <v>90.680765550239286</v>
      </c>
      <c r="K133" s="309">
        <v>2.7539857831564314</v>
      </c>
      <c r="L133" s="313">
        <v>9.6244533137043966</v>
      </c>
      <c r="M133" s="382"/>
      <c r="N133" s="430">
        <v>560</v>
      </c>
      <c r="O133" s="308">
        <v>6.8732142857142859</v>
      </c>
      <c r="P133" s="312">
        <v>64.305803571428555</v>
      </c>
      <c r="Q133" s="309">
        <v>2.7077635653784071</v>
      </c>
      <c r="R133" s="313">
        <v>14.055047120178177</v>
      </c>
      <c r="U133"/>
      <c r="V133"/>
      <c r="X133"/>
      <c r="Y133"/>
      <c r="Z133"/>
      <c r="AG133" s="380"/>
      <c r="AH133" s="349"/>
      <c r="AI133" s="381"/>
      <c r="AJ133" s="381"/>
      <c r="AK133" s="381"/>
      <c r="AL133" s="381"/>
      <c r="AM133" s="381"/>
      <c r="AN133" s="381"/>
      <c r="AO133" s="381"/>
      <c r="AP133" s="381"/>
      <c r="AQ133" s="381"/>
    </row>
    <row r="134" spans="1:43" s="815" customFormat="1" ht="11.25" customHeight="1" x14ac:dyDescent="0.2">
      <c r="A134" s="306" t="s">
        <v>3346</v>
      </c>
      <c r="B134" s="430">
        <v>130</v>
      </c>
      <c r="C134" s="308">
        <v>39.6</v>
      </c>
      <c r="D134" s="309">
        <v>82.69946153846152</v>
      </c>
      <c r="E134" s="309">
        <v>2.8015999487758192</v>
      </c>
      <c r="F134" s="309">
        <v>8.9652631439952764</v>
      </c>
      <c r="G134" s="312"/>
      <c r="H134" s="365">
        <v>202</v>
      </c>
      <c r="I134" s="308">
        <v>15.787128712871286</v>
      </c>
      <c r="J134" s="312">
        <v>86.454306930693093</v>
      </c>
      <c r="K134" s="309">
        <v>2.901797374127197</v>
      </c>
      <c r="L134" s="313">
        <v>9.8013360773469529</v>
      </c>
      <c r="M134" s="382"/>
      <c r="N134" s="430">
        <v>541</v>
      </c>
      <c r="O134" s="308">
        <v>6.933456561922366</v>
      </c>
      <c r="P134" s="312">
        <v>60.293992606284625</v>
      </c>
      <c r="Q134" s="309">
        <v>2.8850799665433113</v>
      </c>
      <c r="R134" s="313">
        <v>13.970251214379099</v>
      </c>
      <c r="Y134"/>
      <c r="Z134"/>
      <c r="AG134" s="380"/>
      <c r="AH134" s="349"/>
      <c r="AI134" s="381"/>
      <c r="AJ134" s="381"/>
      <c r="AK134" s="381"/>
      <c r="AL134" s="381"/>
      <c r="AM134" s="381"/>
      <c r="AN134" s="381"/>
      <c r="AO134" s="381"/>
      <c r="AP134" s="381"/>
      <c r="AQ134" s="381"/>
    </row>
    <row r="135" spans="1:43" s="815" customFormat="1" ht="11.25" customHeight="1" x14ac:dyDescent="0.2">
      <c r="A135" s="306" t="s">
        <v>3933</v>
      </c>
      <c r="B135" s="430">
        <v>130</v>
      </c>
      <c r="C135" s="308">
        <v>39.715384615384615</v>
      </c>
      <c r="D135" s="309">
        <v>91.594076923076955</v>
      </c>
      <c r="E135" s="309">
        <v>2.4293928742606741</v>
      </c>
      <c r="F135" s="309">
        <v>8.9628285739387064</v>
      </c>
      <c r="G135" s="312"/>
      <c r="H135" s="365">
        <v>200</v>
      </c>
      <c r="I135" s="308">
        <v>15.79</v>
      </c>
      <c r="J135" s="312">
        <v>88.683150000000012</v>
      </c>
      <c r="K135" s="309">
        <v>2.7764630303213851</v>
      </c>
      <c r="L135" s="313">
        <v>9.9114766589155447</v>
      </c>
      <c r="M135" s="382"/>
      <c r="N135" s="430">
        <v>535</v>
      </c>
      <c r="O135" s="308">
        <v>6.9775700934579437</v>
      </c>
      <c r="P135" s="312">
        <v>61.791588785046798</v>
      </c>
      <c r="Q135" s="309">
        <v>2.8813057133100783</v>
      </c>
      <c r="R135" s="313">
        <v>13.749202589579637</v>
      </c>
      <c r="Y135"/>
      <c r="Z135"/>
      <c r="AG135" s="380"/>
      <c r="AH135" s="349"/>
      <c r="AI135" s="381"/>
      <c r="AJ135" s="381"/>
      <c r="AK135" s="381"/>
      <c r="AL135" s="381"/>
      <c r="AM135" s="381"/>
      <c r="AN135" s="381"/>
      <c r="AO135" s="381"/>
      <c r="AP135" s="381"/>
      <c r="AQ135" s="381"/>
    </row>
    <row r="136" spans="1:43" s="815" customFormat="1" ht="11.25" customHeight="1" x14ac:dyDescent="0.2">
      <c r="A136" s="306" t="s">
        <v>3987</v>
      </c>
      <c r="B136" s="430">
        <v>131</v>
      </c>
      <c r="C136" s="308">
        <v>39.694656488549619</v>
      </c>
      <c r="D136" s="309">
        <v>83.958091603053433</v>
      </c>
      <c r="E136" s="309">
        <v>2.6682519935937448</v>
      </c>
      <c r="F136" s="309">
        <v>8.8673573108328991</v>
      </c>
      <c r="G136" s="312"/>
      <c r="H136" s="365">
        <v>205</v>
      </c>
      <c r="I136" s="308">
        <v>15.692682926829269</v>
      </c>
      <c r="J136" s="312">
        <v>81.758097560975614</v>
      </c>
      <c r="K136" s="309">
        <v>2.9684851111923996</v>
      </c>
      <c r="L136" s="313">
        <v>10.120065918636493</v>
      </c>
      <c r="M136" s="382"/>
      <c r="N136" s="430">
        <v>528</v>
      </c>
      <c r="O136" s="308">
        <v>7.0568181818181817</v>
      </c>
      <c r="P136" s="312">
        <v>55.511420454545487</v>
      </c>
      <c r="Q136" s="309">
        <v>3.2461538002883312</v>
      </c>
      <c r="R136" s="313">
        <v>13.633243368390236</v>
      </c>
      <c r="Y136"/>
      <c r="Z136"/>
      <c r="AB136"/>
      <c r="AC136"/>
      <c r="AD136"/>
      <c r="AE136"/>
      <c r="AF136"/>
      <c r="AG136" s="380"/>
      <c r="AH136" s="349"/>
      <c r="AI136" s="381"/>
      <c r="AJ136" s="381"/>
      <c r="AK136" s="381"/>
      <c r="AL136" s="381"/>
      <c r="AM136" s="381"/>
      <c r="AN136" s="381"/>
      <c r="AO136" s="381"/>
      <c r="AP136" s="381"/>
      <c r="AQ136" s="381"/>
    </row>
    <row r="137" spans="1:43" s="815" customFormat="1" ht="11.25" customHeight="1" x14ac:dyDescent="0.2">
      <c r="A137" s="930" t="s">
        <v>4028</v>
      </c>
      <c r="B137" s="931">
        <v>132</v>
      </c>
      <c r="C137" s="932">
        <v>39.659090909090907</v>
      </c>
      <c r="D137" s="933">
        <v>88.310681818181862</v>
      </c>
      <c r="E137" s="933">
        <v>2.5253817337508218</v>
      </c>
      <c r="F137" s="933">
        <v>8.9572581061962815</v>
      </c>
      <c r="G137" s="934"/>
      <c r="H137" s="935">
        <v>205</v>
      </c>
      <c r="I137" s="932">
        <v>15.692682926829269</v>
      </c>
      <c r="J137" s="934">
        <v>86.400146341463412</v>
      </c>
      <c r="K137" s="933">
        <v>2.8091660880541349</v>
      </c>
      <c r="L137" s="936">
        <v>10.011339791644174</v>
      </c>
      <c r="M137" s="937"/>
      <c r="N137" s="931">
        <v>524</v>
      </c>
      <c r="O137" s="932">
        <v>7.143129770992366</v>
      </c>
      <c r="P137" s="934">
        <v>59.944885496183169</v>
      </c>
      <c r="Q137" s="933">
        <v>2.9682436515489132</v>
      </c>
      <c r="R137" s="936">
        <v>13.187156092838745</v>
      </c>
      <c r="AB137"/>
      <c r="AC137"/>
      <c r="AD137"/>
      <c r="AE137"/>
      <c r="AF137"/>
      <c r="AG137" s="380"/>
      <c r="AH137" s="349"/>
      <c r="AI137" s="381"/>
      <c r="AJ137" s="381"/>
      <c r="AK137" s="381"/>
      <c r="AL137" s="381"/>
      <c r="AM137" s="381"/>
      <c r="AN137" s="381"/>
      <c r="AO137" s="381"/>
      <c r="AP137" s="381"/>
      <c r="AQ137" s="381"/>
    </row>
    <row r="138" spans="1:43" s="815" customFormat="1" ht="11.25" customHeight="1" x14ac:dyDescent="0.2">
      <c r="A138" s="930" t="s">
        <v>4056</v>
      </c>
      <c r="B138" s="931">
        <v>133</v>
      </c>
      <c r="C138" s="932">
        <v>39.436090225563909</v>
      </c>
      <c r="D138" s="933">
        <v>94.596240601503766</v>
      </c>
      <c r="E138" s="933">
        <v>2.4477406191398132</v>
      </c>
      <c r="F138" s="933">
        <v>8.6085533432596382</v>
      </c>
      <c r="G138" s="934"/>
      <c r="H138" s="935">
        <v>218</v>
      </c>
      <c r="I138" s="932">
        <v>15.339449541284404</v>
      </c>
      <c r="J138" s="934">
        <v>89.895733944954159</v>
      </c>
      <c r="K138" s="933">
        <v>2.752987960516919</v>
      </c>
      <c r="L138" s="936">
        <v>9.3533618645788863</v>
      </c>
      <c r="M138" s="937"/>
      <c r="N138" s="931">
        <v>516</v>
      </c>
      <c r="O138" s="932">
        <v>7.1860465116279073</v>
      </c>
      <c r="P138" s="934">
        <v>61.655852713178319</v>
      </c>
      <c r="Q138" s="933">
        <v>2.9229138095958103</v>
      </c>
      <c r="R138" s="936">
        <v>12.733085641181557</v>
      </c>
      <c r="AG138" s="380"/>
      <c r="AH138" s="349"/>
      <c r="AI138" s="381"/>
      <c r="AJ138" s="381"/>
      <c r="AK138" s="381"/>
      <c r="AL138" s="381"/>
      <c r="AM138" s="381"/>
      <c r="AN138" s="381"/>
      <c r="AO138" s="381"/>
      <c r="AP138" s="381"/>
      <c r="AQ138" s="381"/>
    </row>
    <row r="139" spans="1:43" s="815" customFormat="1" ht="11.25" customHeight="1" x14ac:dyDescent="0.2">
      <c r="A139" s="930" t="s">
        <v>4359</v>
      </c>
      <c r="B139" s="931">
        <v>135</v>
      </c>
      <c r="C139" s="932">
        <v>39.251851851851853</v>
      </c>
      <c r="D139" s="933">
        <v>95.260148148148133</v>
      </c>
      <c r="E139" s="933">
        <v>2.435599551184199</v>
      </c>
      <c r="F139" s="933">
        <v>8.4593823456692387</v>
      </c>
      <c r="G139" s="934"/>
      <c r="H139" s="935">
        <v>222</v>
      </c>
      <c r="I139" s="932">
        <v>15.135135135135135</v>
      </c>
      <c r="J139" s="934">
        <v>88.788828828828869</v>
      </c>
      <c r="K139" s="933">
        <v>2.8130134266655671</v>
      </c>
      <c r="L139" s="936">
        <v>9.1198360324158969</v>
      </c>
      <c r="M139" s="937"/>
      <c r="N139" s="931">
        <v>517</v>
      </c>
      <c r="O139" s="932">
        <v>7.179883945841393</v>
      </c>
      <c r="P139" s="934">
        <v>61.285377176015437</v>
      </c>
      <c r="Q139" s="933">
        <v>2.9768539920977632</v>
      </c>
      <c r="R139" s="936">
        <v>12.432318941682334</v>
      </c>
      <c r="AG139" s="380"/>
      <c r="AH139" s="349"/>
      <c r="AI139" s="381"/>
      <c r="AJ139" s="381"/>
      <c r="AK139" s="381"/>
      <c r="AL139" s="381"/>
      <c r="AM139" s="381"/>
      <c r="AN139" s="381"/>
      <c r="AO139" s="381"/>
      <c r="AP139" s="381"/>
      <c r="AQ139" s="381"/>
    </row>
    <row r="140" spans="1:43" s="815" customFormat="1" ht="11.25" customHeight="1" x14ac:dyDescent="0.2">
      <c r="A140" s="930" t="s">
        <v>4364</v>
      </c>
      <c r="B140" s="931">
        <v>135</v>
      </c>
      <c r="C140" s="932">
        <v>39.340740740740742</v>
      </c>
      <c r="D140" s="933">
        <v>97.704148148148164</v>
      </c>
      <c r="E140" s="933">
        <v>2.4056731823590853</v>
      </c>
      <c r="F140" s="933">
        <v>8.3547909558740407</v>
      </c>
      <c r="G140" s="934"/>
      <c r="H140" s="935">
        <v>226</v>
      </c>
      <c r="I140" s="932">
        <v>15.110619469026549</v>
      </c>
      <c r="J140" s="934">
        <v>91.989336283185864</v>
      </c>
      <c r="K140" s="933">
        <v>2.7700763467253742</v>
      </c>
      <c r="L140" s="936">
        <v>9.194020719531343</v>
      </c>
      <c r="M140" s="937"/>
      <c r="N140" s="931">
        <v>517</v>
      </c>
      <c r="O140" s="932">
        <v>7.20889748549323</v>
      </c>
      <c r="P140" s="934">
        <v>63.278549323017423</v>
      </c>
      <c r="Q140" s="933">
        <v>2.9195576933152707</v>
      </c>
      <c r="R140" s="936">
        <v>12.14306444174645</v>
      </c>
      <c r="AG140" s="380"/>
      <c r="AH140" s="349"/>
      <c r="AI140" s="381"/>
      <c r="AJ140" s="381"/>
      <c r="AK140" s="381"/>
      <c r="AL140" s="381"/>
      <c r="AM140" s="381"/>
      <c r="AN140" s="381"/>
      <c r="AO140" s="381"/>
      <c r="AP140" s="381"/>
      <c r="AQ140" s="381"/>
    </row>
    <row r="141" spans="1:43" s="815" customFormat="1" ht="11.25" customHeight="1" x14ac:dyDescent="0.2">
      <c r="A141" s="930" t="s">
        <v>4367</v>
      </c>
      <c r="B141" s="931">
        <v>137</v>
      </c>
      <c r="C141" s="932">
        <v>39.23357664233577</v>
      </c>
      <c r="D141" s="933">
        <v>92.861532846715292</v>
      </c>
      <c r="E141" s="933">
        <v>2.5568334642979922</v>
      </c>
      <c r="F141" s="933">
        <v>7.5629102780530877</v>
      </c>
      <c r="G141" s="934"/>
      <c r="H141" s="935">
        <v>232</v>
      </c>
      <c r="I141" s="932">
        <v>14.918103448275861</v>
      </c>
      <c r="J141" s="934">
        <v>88.773103448275862</v>
      </c>
      <c r="K141" s="933">
        <v>2.9477341556614349</v>
      </c>
      <c r="L141" s="936">
        <v>9.2094569411481437</v>
      </c>
      <c r="M141" s="937"/>
      <c r="N141" s="931">
        <v>515</v>
      </c>
      <c r="O141" s="932">
        <v>7.2174757281553399</v>
      </c>
      <c r="P141" s="934">
        <v>58.68067961165044</v>
      </c>
      <c r="Q141" s="933">
        <v>3.2151331498225892</v>
      </c>
      <c r="R141" s="936">
        <v>11.742054456502297</v>
      </c>
      <c r="AG141" s="380"/>
      <c r="AH141" s="349"/>
      <c r="AI141" s="381"/>
      <c r="AJ141" s="381"/>
      <c r="AK141" s="381"/>
      <c r="AL141" s="381"/>
      <c r="AM141" s="381"/>
      <c r="AN141" s="381"/>
      <c r="AO141" s="381"/>
      <c r="AP141" s="381"/>
      <c r="AQ141" s="381"/>
    </row>
    <row r="142" spans="1:43" s="815" customFormat="1" ht="11.25" customHeight="1" x14ac:dyDescent="0.2">
      <c r="A142" s="930" t="s">
        <v>4375</v>
      </c>
      <c r="B142" s="931">
        <v>136</v>
      </c>
      <c r="C142" s="932">
        <v>39.294117647058826</v>
      </c>
      <c r="D142" s="933">
        <v>98.657573529411749</v>
      </c>
      <c r="E142" s="933">
        <v>2.4350489283179626</v>
      </c>
      <c r="F142" s="933">
        <v>7.6250329956203053</v>
      </c>
      <c r="G142" s="934"/>
      <c r="H142" s="935">
        <v>233</v>
      </c>
      <c r="I142" s="932">
        <v>14.918454935622318</v>
      </c>
      <c r="J142" s="934">
        <v>94.708969957081507</v>
      </c>
      <c r="K142" s="933">
        <v>2.7775615451758133</v>
      </c>
      <c r="L142" s="936">
        <v>9.251409668847888</v>
      </c>
      <c r="M142" s="937"/>
      <c r="N142" s="931">
        <v>517</v>
      </c>
      <c r="O142" s="932">
        <v>7.2224371373307541</v>
      </c>
      <c r="P142" s="934">
        <v>61.584448742746595</v>
      </c>
      <c r="Q142" s="933">
        <v>3.0617137642807717</v>
      </c>
      <c r="R142" s="936">
        <v>11.649651221731679</v>
      </c>
      <c r="AG142" s="380"/>
      <c r="AH142" s="349"/>
      <c r="AI142" s="381"/>
      <c r="AJ142" s="381"/>
      <c r="AK142" s="381"/>
      <c r="AL142" s="381"/>
      <c r="AM142" s="381"/>
      <c r="AN142" s="381"/>
      <c r="AO142" s="381"/>
      <c r="AP142" s="381"/>
      <c r="AQ142" s="381"/>
    </row>
    <row r="143" spans="1:43" s="815" customFormat="1" ht="11.25" customHeight="1" x14ac:dyDescent="0.2">
      <c r="A143" s="930" t="s">
        <v>4380</v>
      </c>
      <c r="B143" s="931">
        <v>136</v>
      </c>
      <c r="C143" s="932">
        <v>39.367647058823529</v>
      </c>
      <c r="D143" s="933">
        <v>100.47227941176469</v>
      </c>
      <c r="E143" s="933">
        <v>2.4268946924451487</v>
      </c>
      <c r="F143" s="933">
        <v>7.5252937803871038</v>
      </c>
      <c r="G143" s="934"/>
      <c r="H143" s="935">
        <v>234</v>
      </c>
      <c r="I143" s="932">
        <v>14.94017094017094</v>
      </c>
      <c r="J143" s="934">
        <v>95.227352136752103</v>
      </c>
      <c r="K143" s="933">
        <v>2.7742108385006117</v>
      </c>
      <c r="L143" s="936">
        <v>9.23972323426697</v>
      </c>
      <c r="M143" s="937"/>
      <c r="N143" s="931">
        <v>517</v>
      </c>
      <c r="O143" s="932">
        <v>7.2553191489361701</v>
      </c>
      <c r="P143" s="934">
        <v>61.894874274661525</v>
      </c>
      <c r="Q143" s="933">
        <v>3.0798596910470493</v>
      </c>
      <c r="R143" s="936">
        <v>11.290379176926312</v>
      </c>
      <c r="AG143" s="380"/>
      <c r="AH143" s="349"/>
      <c r="AI143" s="381"/>
      <c r="AJ143" s="381"/>
      <c r="AK143" s="381"/>
      <c r="AL143" s="381"/>
      <c r="AM143" s="381"/>
      <c r="AN143" s="381"/>
      <c r="AO143" s="381"/>
      <c r="AP143" s="381"/>
      <c r="AQ143" s="381"/>
    </row>
    <row r="144" spans="1:43" s="815" customFormat="1" ht="11.25" customHeight="1" x14ac:dyDescent="0.2">
      <c r="A144" s="930" t="s">
        <v>4394</v>
      </c>
      <c r="B144" s="931">
        <v>136</v>
      </c>
      <c r="C144" s="932">
        <v>39.455882352941174</v>
      </c>
      <c r="D144" s="933">
        <v>99.750000000000028</v>
      </c>
      <c r="E144" s="933">
        <v>2.5278668681523984</v>
      </c>
      <c r="F144" s="933">
        <v>7.0824188549525786</v>
      </c>
      <c r="G144" s="934"/>
      <c r="H144" s="935">
        <v>241</v>
      </c>
      <c r="I144" s="932">
        <v>14.850622406639005</v>
      </c>
      <c r="J144" s="934">
        <v>93.365726141078852</v>
      </c>
      <c r="K144" s="933">
        <v>2.8666825709919577</v>
      </c>
      <c r="L144" s="936">
        <v>9.0142850733942499</v>
      </c>
      <c r="M144" s="937"/>
      <c r="N144" s="931">
        <v>510</v>
      </c>
      <c r="O144" s="932">
        <v>7.2568627450980392</v>
      </c>
      <c r="P144" s="934">
        <v>60.29762745098045</v>
      </c>
      <c r="Q144" s="933">
        <v>3.2633074028807059</v>
      </c>
      <c r="R144" s="936">
        <v>10.837537897486309</v>
      </c>
      <c r="Y144"/>
      <c r="Z144"/>
      <c r="AA144"/>
      <c r="AG144" s="380"/>
      <c r="AH144" s="349"/>
      <c r="AI144" s="381"/>
      <c r="AJ144" s="381"/>
      <c r="AK144" s="381"/>
      <c r="AL144" s="381"/>
      <c r="AM144" s="381"/>
      <c r="AN144" s="381"/>
      <c r="AO144" s="381"/>
      <c r="AP144" s="381"/>
      <c r="AQ144" s="381"/>
    </row>
    <row r="145" spans="1:43" s="815" customFormat="1" ht="11.25" customHeight="1" x14ac:dyDescent="0.2">
      <c r="A145" s="930" t="s">
        <v>4402</v>
      </c>
      <c r="B145" s="931">
        <v>136</v>
      </c>
      <c r="C145" s="932">
        <v>39.463235294117645</v>
      </c>
      <c r="D145" s="933">
        <v>101.43477941176472</v>
      </c>
      <c r="E145" s="933">
        <v>2.4586412728754428</v>
      </c>
      <c r="F145" s="933">
        <v>7.0821410451537075</v>
      </c>
      <c r="G145" s="934"/>
      <c r="H145" s="935">
        <v>239</v>
      </c>
      <c r="I145" s="932">
        <v>14.891213389121338</v>
      </c>
      <c r="J145" s="934">
        <v>94.792468619246904</v>
      </c>
      <c r="K145" s="933">
        <v>2.724812200779299</v>
      </c>
      <c r="L145" s="936">
        <v>8.9434137610392987</v>
      </c>
      <c r="M145" s="937"/>
      <c r="N145" s="931">
        <v>504</v>
      </c>
      <c r="O145" s="932">
        <v>7.2797619047619051</v>
      </c>
      <c r="P145" s="934">
        <v>62.288571428571473</v>
      </c>
      <c r="Q145" s="933">
        <v>3.0912379503394662</v>
      </c>
      <c r="R145" s="936">
        <v>10.742231835780689</v>
      </c>
      <c r="AG145" s="380"/>
      <c r="AH145" s="349"/>
      <c r="AI145" s="381"/>
      <c r="AJ145" s="381"/>
      <c r="AK145" s="381"/>
      <c r="AL145" s="381"/>
      <c r="AM145" s="381"/>
      <c r="AN145" s="381"/>
      <c r="AO145" s="381"/>
      <c r="AP145" s="381"/>
      <c r="AQ145" s="381"/>
    </row>
    <row r="146" spans="1:43" s="815" customFormat="1" ht="11.25" customHeight="1" x14ac:dyDescent="0.2">
      <c r="A146" s="930" t="s">
        <v>4412</v>
      </c>
      <c r="B146" s="931">
        <v>137</v>
      </c>
      <c r="C146" s="932">
        <v>39.284671532846716</v>
      </c>
      <c r="D146" s="933">
        <v>102.1864233576643</v>
      </c>
      <c r="E146" s="933">
        <v>2.4454975351668118</v>
      </c>
      <c r="F146" s="933">
        <v>6.8083303586725137</v>
      </c>
      <c r="G146" s="934"/>
      <c r="H146" s="935">
        <v>245</v>
      </c>
      <c r="I146" s="932">
        <v>14.66530612244898</v>
      </c>
      <c r="J146" s="934">
        <v>95.038693877551069</v>
      </c>
      <c r="K146" s="933">
        <v>2.7533156421487552</v>
      </c>
      <c r="L146" s="936">
        <v>8.7521212048319477</v>
      </c>
      <c r="M146" s="937"/>
      <c r="N146" s="931">
        <v>487</v>
      </c>
      <c r="O146" s="932">
        <v>7.2710472279260783</v>
      </c>
      <c r="P146" s="934">
        <v>63.672114989733011</v>
      </c>
      <c r="Q146" s="933">
        <v>3.0930194641189996</v>
      </c>
      <c r="R146" s="936">
        <v>10.727975550840055</v>
      </c>
      <c r="AG146" s="380"/>
      <c r="AH146" s="349"/>
      <c r="AI146" s="381"/>
      <c r="AJ146" s="381"/>
      <c r="AK146" s="381"/>
      <c r="AL146" s="381"/>
      <c r="AM146" s="381"/>
      <c r="AN146" s="381"/>
      <c r="AO146" s="381"/>
      <c r="AP146" s="381"/>
      <c r="AQ146" s="381"/>
    </row>
    <row r="147" spans="1:43" s="815" customFormat="1" ht="11.25" customHeight="1" x14ac:dyDescent="0.2">
      <c r="A147" s="930" t="s">
        <v>4414</v>
      </c>
      <c r="B147" s="931">
        <v>138</v>
      </c>
      <c r="C147" s="932">
        <v>39.246376811594203</v>
      </c>
      <c r="D147" s="933">
        <v>103.2731884057971</v>
      </c>
      <c r="E147" s="933">
        <v>2.4333219004185129</v>
      </c>
      <c r="F147" s="933">
        <v>6.8405228264359232</v>
      </c>
      <c r="G147" s="934"/>
      <c r="H147" s="935">
        <v>250</v>
      </c>
      <c r="I147" s="932">
        <v>14.552</v>
      </c>
      <c r="J147" s="934">
        <v>97.407000000000025</v>
      </c>
      <c r="K147" s="933">
        <v>2.710612377146894</v>
      </c>
      <c r="L147" s="936">
        <v>8.5471211825391791</v>
      </c>
      <c r="M147" s="937"/>
      <c r="N147" s="931">
        <v>462</v>
      </c>
      <c r="O147" s="932">
        <v>7.3203463203463199</v>
      </c>
      <c r="P147" s="934">
        <v>65.538939393939387</v>
      </c>
      <c r="Q147" s="933">
        <v>3.055909678475794</v>
      </c>
      <c r="R147" s="936">
        <v>10.50286501114582</v>
      </c>
      <c r="U147"/>
      <c r="V147"/>
      <c r="X147"/>
      <c r="AG147" s="380"/>
      <c r="AH147" s="349"/>
      <c r="AI147" s="381"/>
      <c r="AJ147" s="381"/>
      <c r="AK147" s="381"/>
      <c r="AL147" s="381"/>
      <c r="AM147" s="381"/>
      <c r="AN147" s="381"/>
      <c r="AO147" s="381"/>
      <c r="AP147" s="381"/>
      <c r="AQ147" s="381"/>
    </row>
    <row r="148" spans="1:43" s="815" customFormat="1" ht="11.25" customHeight="1" x14ac:dyDescent="0.2">
      <c r="A148" s="930" t="s">
        <v>4482</v>
      </c>
      <c r="B148" s="931">
        <v>138</v>
      </c>
      <c r="C148" s="932">
        <v>39.362318840579711</v>
      </c>
      <c r="D148" s="933">
        <v>104.96485507246378</v>
      </c>
      <c r="E148" s="933">
        <v>2.3971845034389845</v>
      </c>
      <c r="F148" s="933">
        <v>6.8242332116429711</v>
      </c>
      <c r="G148" s="934"/>
      <c r="H148" s="935">
        <v>266</v>
      </c>
      <c r="I148" s="932">
        <v>14.406015037593985</v>
      </c>
      <c r="J148" s="934">
        <v>99.824774436090294</v>
      </c>
      <c r="K148" s="933">
        <v>2.7233786179355217</v>
      </c>
      <c r="L148" s="936">
        <v>8.3467265530578167</v>
      </c>
      <c r="M148" s="937"/>
      <c r="N148" s="931">
        <v>462</v>
      </c>
      <c r="O148" s="932">
        <v>7.2575757575757578</v>
      </c>
      <c r="P148" s="934">
        <v>67.366818181818218</v>
      </c>
      <c r="Q148" s="933">
        <v>2.9775341087026845</v>
      </c>
      <c r="R148" s="936">
        <v>10.402726405267575</v>
      </c>
      <c r="U148"/>
      <c r="V148"/>
      <c r="X148"/>
      <c r="AG148" s="380"/>
      <c r="AH148" s="349"/>
      <c r="AI148" s="381"/>
      <c r="AJ148" s="381"/>
      <c r="AK148" s="381"/>
      <c r="AL148" s="381"/>
      <c r="AM148" s="381"/>
      <c r="AN148" s="381"/>
      <c r="AO148" s="381"/>
      <c r="AP148" s="381"/>
      <c r="AQ148" s="381"/>
    </row>
    <row r="149" spans="1:43" s="815" customFormat="1" ht="11.25" customHeight="1" x14ac:dyDescent="0.2">
      <c r="A149" s="1029" t="s">
        <v>4481</v>
      </c>
      <c r="B149" s="1030">
        <v>139</v>
      </c>
      <c r="C149" s="1031">
        <v>39.338129496402878</v>
      </c>
      <c r="D149" s="1032">
        <v>103.69237410071945</v>
      </c>
      <c r="E149" s="1032">
        <v>2.4849211903874178</v>
      </c>
      <c r="F149" s="1032">
        <v>6.8502762876619467</v>
      </c>
      <c r="G149" s="1033"/>
      <c r="H149" s="1034">
        <v>274</v>
      </c>
      <c r="I149" s="1031">
        <v>14.31021897810219</v>
      </c>
      <c r="J149" s="1033">
        <v>97.878978467153345</v>
      </c>
      <c r="K149" s="1032">
        <v>2.8280601026703009</v>
      </c>
      <c r="L149" s="1035">
        <v>8.2714536993864218</v>
      </c>
      <c r="M149" s="1036"/>
      <c r="N149" s="1030">
        <v>456</v>
      </c>
      <c r="O149" s="1031">
        <v>7.3048245614035086</v>
      </c>
      <c r="P149" s="1033">
        <v>66.285065789473705</v>
      </c>
      <c r="Q149" s="1032">
        <v>3.1484102721578009</v>
      </c>
      <c r="R149" s="1035">
        <v>10.068983164222981</v>
      </c>
      <c r="U149"/>
      <c r="V149"/>
      <c r="X149"/>
      <c r="AG149" s="380"/>
      <c r="AH149" s="349"/>
      <c r="AI149" s="381"/>
      <c r="AJ149" s="381"/>
      <c r="AK149" s="381"/>
      <c r="AL149" s="381"/>
      <c r="AM149" s="381"/>
      <c r="AN149" s="381"/>
      <c r="AO149" s="381"/>
      <c r="AP149" s="381"/>
      <c r="AQ149" s="381"/>
    </row>
    <row r="150" spans="1:43" s="815" customFormat="1" ht="11.25" customHeight="1" x14ac:dyDescent="0.2">
      <c r="A150" s="1029" t="s">
        <v>4498</v>
      </c>
      <c r="B150" s="1030">
        <v>140</v>
      </c>
      <c r="C150" s="1031">
        <v>39.357142857142854</v>
      </c>
      <c r="D150" s="1032">
        <v>94.860071428571416</v>
      </c>
      <c r="E150" s="1032">
        <v>2.7906800963083169</v>
      </c>
      <c r="F150" s="1032">
        <v>6.7355419434543604</v>
      </c>
      <c r="G150" s="1033"/>
      <c r="H150" s="1034">
        <v>294</v>
      </c>
      <c r="I150" s="1031">
        <v>14.07482993197279</v>
      </c>
      <c r="J150" s="1033">
        <v>88.704421768707505</v>
      </c>
      <c r="K150" s="1032">
        <v>3.0729751812889994</v>
      </c>
      <c r="L150" s="1035">
        <v>9.4669239045302245</v>
      </c>
      <c r="M150" s="1036"/>
      <c r="N150" s="1030">
        <v>433</v>
      </c>
      <c r="O150" s="1031">
        <v>7.3579676674364896</v>
      </c>
      <c r="P150" s="1033">
        <v>60.209953810623553</v>
      </c>
      <c r="Q150" s="1032">
        <v>3.447043081617128</v>
      </c>
      <c r="R150" s="1035">
        <v>10.609395659882569</v>
      </c>
      <c r="U150"/>
      <c r="V150"/>
      <c r="X150"/>
      <c r="AG150" s="380"/>
      <c r="AH150" s="349"/>
      <c r="AI150" s="381"/>
      <c r="AJ150" s="381"/>
      <c r="AK150" s="381"/>
      <c r="AL150" s="381"/>
      <c r="AM150" s="381"/>
      <c r="AN150" s="381"/>
      <c r="AO150" s="381"/>
      <c r="AP150" s="381"/>
      <c r="AQ150" s="381"/>
    </row>
    <row r="151" spans="1:43" s="815" customFormat="1" ht="11.25" customHeight="1" x14ac:dyDescent="0.2">
      <c r="A151" s="1029" t="s">
        <v>4510</v>
      </c>
      <c r="B151" s="1030">
        <v>140</v>
      </c>
      <c r="C151" s="1031">
        <v>39.357142857142854</v>
      </c>
      <c r="D151" s="1032">
        <v>83.610642857142835</v>
      </c>
      <c r="E151" s="1032">
        <v>3.5225937018459135</v>
      </c>
      <c r="F151" s="1032">
        <v>6.5102981059872214</v>
      </c>
      <c r="G151" s="1033"/>
      <c r="H151" s="1034">
        <v>300</v>
      </c>
      <c r="I151" s="1031">
        <v>13.906666666666666</v>
      </c>
      <c r="J151" s="1033">
        <v>74.616166666666658</v>
      </c>
      <c r="K151" s="1032">
        <v>3.9350850462334432</v>
      </c>
      <c r="L151" s="1035">
        <v>9.4445859985501492</v>
      </c>
      <c r="M151" s="1036"/>
      <c r="N151" s="1030">
        <v>412</v>
      </c>
      <c r="O151" s="1031">
        <v>7.2936893203883493</v>
      </c>
      <c r="P151" s="1033">
        <v>50.106796116504846</v>
      </c>
      <c r="Q151" s="1032">
        <v>5.0074415375412578</v>
      </c>
      <c r="R151" s="1035">
        <v>10.293687659333894</v>
      </c>
      <c r="U151"/>
      <c r="V151"/>
      <c r="X151"/>
      <c r="AG151" s="380"/>
      <c r="AH151" s="349"/>
      <c r="AI151" s="381"/>
      <c r="AJ151" s="381"/>
      <c r="AK151" s="381"/>
      <c r="AL151" s="381"/>
      <c r="AM151" s="381"/>
      <c r="AN151" s="381"/>
      <c r="AO151" s="381"/>
      <c r="AP151" s="381"/>
      <c r="AQ151" s="381"/>
    </row>
    <row r="152" spans="1:43" s="815" customFormat="1" ht="11.25" customHeight="1" x14ac:dyDescent="0.2">
      <c r="A152" s="1029" t="s">
        <v>4525</v>
      </c>
      <c r="B152" s="1030">
        <v>139</v>
      </c>
      <c r="C152" s="1031">
        <v>39.299999999999997</v>
      </c>
      <c r="D152" s="1032">
        <v>92.51</v>
      </c>
      <c r="E152" s="1032">
        <v>3.01</v>
      </c>
      <c r="F152" s="1032">
        <v>6.19</v>
      </c>
      <c r="G152" s="1033"/>
      <c r="H152" s="1034">
        <v>288</v>
      </c>
      <c r="I152" s="1031">
        <v>13.9</v>
      </c>
      <c r="J152" s="1033">
        <v>83.57</v>
      </c>
      <c r="K152" s="1032">
        <v>3.42</v>
      </c>
      <c r="L152" s="1035">
        <v>9.39</v>
      </c>
      <c r="M152" s="1036"/>
      <c r="N152" s="1030">
        <v>383</v>
      </c>
      <c r="O152" s="1031">
        <v>7.3</v>
      </c>
      <c r="P152" s="1033">
        <v>56.84</v>
      </c>
      <c r="Q152" s="1032">
        <v>3.93</v>
      </c>
      <c r="R152" s="1035">
        <v>10.199999999999999</v>
      </c>
      <c r="U152"/>
      <c r="V152"/>
      <c r="X152"/>
      <c r="AG152" s="380"/>
      <c r="AH152" s="349"/>
      <c r="AI152" s="381"/>
      <c r="AJ152" s="381"/>
      <c r="AK152" s="381"/>
      <c r="AL152" s="381"/>
      <c r="AM152" s="381"/>
      <c r="AN152" s="381"/>
      <c r="AO152" s="381"/>
      <c r="AP152" s="381"/>
      <c r="AQ152" s="381"/>
    </row>
    <row r="153" spans="1:43" s="815" customFormat="1" ht="11.25" customHeight="1" x14ac:dyDescent="0.2">
      <c r="A153" s="1029" t="s">
        <v>4527</v>
      </c>
      <c r="B153" s="1030">
        <v>137</v>
      </c>
      <c r="C153" s="1031">
        <v>39.576642335766422</v>
      </c>
      <c r="D153" s="1032">
        <v>97.696861313868609</v>
      </c>
      <c r="E153" s="1032">
        <v>2.8836924892102305</v>
      </c>
      <c r="F153" s="1032">
        <v>5.969832200734464</v>
      </c>
      <c r="G153" s="1033"/>
      <c r="H153" s="1034">
        <v>272</v>
      </c>
      <c r="I153" s="1031">
        <v>14.080882352941176</v>
      </c>
      <c r="J153" s="1033">
        <v>91.160073529411818</v>
      </c>
      <c r="K153" s="1032">
        <v>3.178708091236027</v>
      </c>
      <c r="L153" s="1035">
        <v>9.3552247923203495</v>
      </c>
      <c r="M153" s="1036"/>
      <c r="N153" s="1030">
        <v>365</v>
      </c>
      <c r="O153" s="1031">
        <v>7.3342465753424655</v>
      </c>
      <c r="P153" s="1033">
        <v>60.131780821917822</v>
      </c>
      <c r="Q153" s="1032">
        <v>3.6956957516953302</v>
      </c>
      <c r="R153" s="1035">
        <v>10.327248542625608</v>
      </c>
      <c r="U153"/>
      <c r="V153"/>
      <c r="X153"/>
      <c r="AG153" s="380"/>
      <c r="AH153" s="349"/>
      <c r="AI153" s="381"/>
      <c r="AJ153" s="381"/>
      <c r="AK153" s="381"/>
      <c r="AL153" s="381"/>
      <c r="AM153" s="381"/>
      <c r="AN153" s="381"/>
      <c r="AO153" s="381"/>
      <c r="AP153" s="381"/>
      <c r="AQ153" s="381"/>
    </row>
    <row r="154" spans="1:43" s="815" customFormat="1" ht="11.25" customHeight="1" x14ac:dyDescent="0.2">
      <c r="A154" s="1029" t="s">
        <v>4528</v>
      </c>
      <c r="B154" s="1030">
        <v>136</v>
      </c>
      <c r="C154" s="1031">
        <v>39.713235294117645</v>
      </c>
      <c r="D154" s="1032">
        <v>98.453750000000014</v>
      </c>
      <c r="E154" s="1032">
        <v>2.8270911133041343</v>
      </c>
      <c r="F154" s="1032">
        <v>5.9374124521184335</v>
      </c>
      <c r="G154" s="1033"/>
      <c r="H154" s="1034">
        <v>270</v>
      </c>
      <c r="I154" s="1031">
        <v>14.107407407407408</v>
      </c>
      <c r="J154" s="1033">
        <v>91.52925925925922</v>
      </c>
      <c r="K154" s="1032">
        <v>3.1110306634066465</v>
      </c>
      <c r="L154" s="1035">
        <v>9.2733576894258469</v>
      </c>
      <c r="M154" s="1036"/>
      <c r="N154" s="1030">
        <v>359</v>
      </c>
      <c r="O154" s="1031">
        <v>7.3565459610027855</v>
      </c>
      <c r="P154" s="1033">
        <v>61.292896935933193</v>
      </c>
      <c r="Q154" s="1032">
        <v>3.6396120451693017</v>
      </c>
      <c r="R154" s="1035">
        <v>10.33496442587426</v>
      </c>
      <c r="U154"/>
      <c r="V154"/>
      <c r="X154"/>
      <c r="AG154" s="380"/>
      <c r="AH154" s="349"/>
      <c r="AI154" s="381"/>
      <c r="AJ154" s="381"/>
      <c r="AK154" s="381"/>
      <c r="AL154" s="381"/>
      <c r="AM154" s="381"/>
      <c r="AN154" s="381"/>
      <c r="AO154" s="381"/>
      <c r="AP154" s="381"/>
      <c r="AQ154" s="381"/>
    </row>
    <row r="155" spans="1:43" s="815" customFormat="1" ht="11.25" customHeight="1" x14ac:dyDescent="0.2">
      <c r="A155" s="1029" t="s">
        <v>4541</v>
      </c>
      <c r="B155" s="1030">
        <v>136</v>
      </c>
      <c r="C155" s="1031">
        <v>39.786764705882355</v>
      </c>
      <c r="D155" s="1032">
        <v>103.35786764705882</v>
      </c>
      <c r="E155" s="1032">
        <v>2.8156932107406969</v>
      </c>
      <c r="F155" s="1032">
        <v>5.8495626148617195</v>
      </c>
      <c r="G155" s="1033"/>
      <c r="H155" s="1034">
        <v>271</v>
      </c>
      <c r="I155" s="1031">
        <v>14.129151291512915</v>
      </c>
      <c r="J155" s="1033">
        <v>94.840627306273035</v>
      </c>
      <c r="K155" s="1032">
        <v>3.0647826900028132</v>
      </c>
      <c r="L155" s="1035">
        <v>9.1647040333087961</v>
      </c>
      <c r="M155" s="1036"/>
      <c r="N155" s="1030">
        <v>350</v>
      </c>
      <c r="O155" s="1031">
        <v>7.3657142857142857</v>
      </c>
      <c r="P155" s="1033">
        <v>64.496999999999971</v>
      </c>
      <c r="Q155" s="1032">
        <v>3.6295228829890207</v>
      </c>
      <c r="R155" s="1035">
        <v>10.314084938501287</v>
      </c>
      <c r="U155"/>
      <c r="V155"/>
      <c r="X155"/>
      <c r="AG155" s="380"/>
      <c r="AH155" s="349"/>
      <c r="AI155" s="381"/>
      <c r="AJ155" s="381"/>
      <c r="AK155" s="381"/>
      <c r="AL155" s="381"/>
      <c r="AM155" s="381"/>
      <c r="AN155" s="381"/>
      <c r="AO155" s="381"/>
      <c r="AP155" s="381"/>
      <c r="AQ155" s="381"/>
    </row>
    <row r="156" spans="1:43" s="815" customFormat="1" ht="11.25" customHeight="1" x14ac:dyDescent="0.2">
      <c r="A156" s="1029" t="s">
        <v>4548</v>
      </c>
      <c r="B156" s="1030">
        <v>136</v>
      </c>
      <c r="C156" s="1031">
        <v>39.867647058823529</v>
      </c>
      <c r="D156" s="1032">
        <v>106.40154411764705</v>
      </c>
      <c r="E156" s="1032">
        <v>2.7492609920534083</v>
      </c>
      <c r="F156" s="1032">
        <v>5.4978320303240853</v>
      </c>
      <c r="G156" s="1033"/>
      <c r="H156" s="1034">
        <v>273</v>
      </c>
      <c r="I156" s="1031">
        <v>14.135531135531135</v>
      </c>
      <c r="J156" s="1033">
        <v>98.270183150183215</v>
      </c>
      <c r="K156" s="1032">
        <v>2.9974987895502894</v>
      </c>
      <c r="L156" s="1035">
        <v>9.1044445290452245</v>
      </c>
      <c r="M156" s="1036"/>
      <c r="N156" s="1030">
        <v>349</v>
      </c>
      <c r="O156" s="1031">
        <v>7.355300859598854</v>
      </c>
      <c r="P156" s="1033">
        <v>64.68068767908305</v>
      </c>
      <c r="Q156" s="1032">
        <v>3.5878733213179399</v>
      </c>
      <c r="R156" s="1035">
        <v>10.187806929430597</v>
      </c>
      <c r="U156"/>
      <c r="V156"/>
      <c r="X156"/>
      <c r="AG156" s="380"/>
      <c r="AH156" s="349"/>
      <c r="AI156" s="381"/>
      <c r="AJ156" s="381"/>
      <c r="AK156" s="381"/>
      <c r="AL156" s="381"/>
      <c r="AM156" s="381"/>
      <c r="AN156" s="381"/>
      <c r="AO156" s="381"/>
      <c r="AP156" s="381"/>
      <c r="AQ156" s="381"/>
    </row>
    <row r="157" spans="1:43" s="815" customFormat="1" ht="11.25" customHeight="1" x14ac:dyDescent="0.2">
      <c r="A157" s="1029" t="s">
        <v>4552</v>
      </c>
      <c r="B157" s="1030">
        <v>138</v>
      </c>
      <c r="C157" s="1031">
        <v>39.688405797101453</v>
      </c>
      <c r="D157" s="1032">
        <v>102.86999999999999</v>
      </c>
      <c r="E157" s="1032">
        <v>2.9284337274664551</v>
      </c>
      <c r="F157" s="1032">
        <v>5.4966686657625621</v>
      </c>
      <c r="G157" s="1033"/>
      <c r="H157" s="1034">
        <v>271</v>
      </c>
      <c r="I157" s="1031">
        <v>14.00369003690037</v>
      </c>
      <c r="J157" s="1033">
        <v>96.03767527675285</v>
      </c>
      <c r="K157" s="1032">
        <v>3.1136445436514135</v>
      </c>
      <c r="L157" s="1035">
        <v>8.9788730861464767</v>
      </c>
      <c r="M157" s="1036"/>
      <c r="N157" s="1030">
        <v>337</v>
      </c>
      <c r="O157" s="1031">
        <v>7.3501483679525226</v>
      </c>
      <c r="P157" s="1033">
        <v>64.063887240356095</v>
      </c>
      <c r="Q157" s="1032">
        <v>3.743693610945086</v>
      </c>
      <c r="R157" s="1035">
        <v>10.123569611486685</v>
      </c>
      <c r="U157"/>
      <c r="V157"/>
      <c r="X157"/>
      <c r="AG157" s="380"/>
      <c r="AH157" s="349"/>
      <c r="AI157" s="381"/>
      <c r="AJ157" s="381"/>
      <c r="AK157" s="381"/>
      <c r="AL157" s="381"/>
      <c r="AM157" s="381"/>
      <c r="AN157" s="381"/>
      <c r="AO157" s="381"/>
      <c r="AP157" s="381"/>
      <c r="AQ157" s="381"/>
    </row>
    <row r="158" spans="1:43" s="815" customFormat="1" ht="11.25" customHeight="1" x14ac:dyDescent="0.2">
      <c r="A158" s="1029" t="s">
        <v>4559</v>
      </c>
      <c r="B158" s="1030">
        <v>139</v>
      </c>
      <c r="C158" s="1031">
        <v>39.748201438848923</v>
      </c>
      <c r="D158" s="1032">
        <v>99.561870503597149</v>
      </c>
      <c r="E158" s="1032">
        <v>2.9395438171615487</v>
      </c>
      <c r="F158" s="1032">
        <v>5.3249791848326975</v>
      </c>
      <c r="G158" s="1033"/>
      <c r="H158" s="1034">
        <v>274</v>
      </c>
      <c r="I158" s="1031">
        <v>14.007299270072993</v>
      </c>
      <c r="J158" s="1033">
        <v>96.8528832116789</v>
      </c>
      <c r="K158" s="1032">
        <v>3.0502461858062477</v>
      </c>
      <c r="L158" s="1035">
        <v>8.8312211083694088</v>
      </c>
      <c r="M158" s="1036"/>
      <c r="N158" s="1030">
        <v>329</v>
      </c>
      <c r="O158" s="1031">
        <v>7.3738601823708203</v>
      </c>
      <c r="P158" s="1033">
        <v>63.626504559270472</v>
      </c>
      <c r="Q158" s="1032">
        <v>3.5401289764229791</v>
      </c>
      <c r="R158" s="1035">
        <v>10.261919429232648</v>
      </c>
      <c r="AG158" s="380"/>
      <c r="AH158" s="349"/>
      <c r="AI158" s="381"/>
      <c r="AJ158" s="381"/>
      <c r="AK158" s="381"/>
      <c r="AL158" s="381"/>
      <c r="AM158" s="381"/>
      <c r="AN158" s="381"/>
      <c r="AO158" s="381"/>
      <c r="AP158" s="381"/>
      <c r="AQ158" s="381"/>
    </row>
    <row r="159" spans="1:43" s="815" customFormat="1" ht="11.25" customHeight="1" x14ac:dyDescent="0.2">
      <c r="A159" s="1029" t="s">
        <v>4567</v>
      </c>
      <c r="B159" s="1030">
        <v>138</v>
      </c>
      <c r="C159" s="1031">
        <v>39.971014492753625</v>
      </c>
      <c r="D159" s="1032">
        <v>109.4044202898551</v>
      </c>
      <c r="E159" s="1032">
        <v>2.6576718412550706</v>
      </c>
      <c r="F159" s="1032">
        <v>5.5121928155969773</v>
      </c>
      <c r="G159" s="1033"/>
      <c r="H159" s="1034">
        <v>279</v>
      </c>
      <c r="I159" s="1031">
        <v>13.96774193548387</v>
      </c>
      <c r="J159" s="1033">
        <v>106.08770609318998</v>
      </c>
      <c r="K159" s="1032">
        <v>2.742189200762569</v>
      </c>
      <c r="L159" s="1035">
        <v>8.6369218758858004</v>
      </c>
      <c r="M159" s="1036"/>
      <c r="N159" s="1030">
        <v>308</v>
      </c>
      <c r="O159" s="1031">
        <v>7.3474025974025974</v>
      </c>
      <c r="P159" s="1033">
        <v>70.509318181818131</v>
      </c>
      <c r="Q159" s="1032">
        <v>3.1440288881309595</v>
      </c>
      <c r="R159" s="1035">
        <v>10.391072492979749</v>
      </c>
      <c r="AG159" s="380"/>
      <c r="AH159" s="349"/>
      <c r="AI159" s="381"/>
      <c r="AJ159" s="381"/>
      <c r="AK159" s="381"/>
      <c r="AL159" s="381"/>
      <c r="AM159" s="381"/>
      <c r="AN159" s="381"/>
      <c r="AO159" s="381"/>
      <c r="AP159" s="381"/>
      <c r="AQ159" s="381"/>
    </row>
    <row r="160" spans="1:43" s="815" customFormat="1" ht="11.25" customHeight="1" x14ac:dyDescent="0.2">
      <c r="A160" s="1029" t="s">
        <v>4618</v>
      </c>
      <c r="B160" s="1030">
        <v>140</v>
      </c>
      <c r="C160" s="1031">
        <v>39.964285714285715</v>
      </c>
      <c r="D160" s="1032">
        <v>109.77242857142853</v>
      </c>
      <c r="E160" s="1032">
        <v>2.6329332862621917</v>
      </c>
      <c r="F160" s="1032">
        <v>5.490847998481426</v>
      </c>
      <c r="G160" s="1033"/>
      <c r="H160" s="1034">
        <v>307</v>
      </c>
      <c r="I160" s="1031">
        <v>13.745928338762216</v>
      </c>
      <c r="J160" s="1033">
        <v>105.19013029315958</v>
      </c>
      <c r="K160" s="1032">
        <v>2.8160789094711509</v>
      </c>
      <c r="L160" s="1035">
        <v>8.8930463088825835</v>
      </c>
      <c r="M160" s="1036"/>
      <c r="N160" s="1030">
        <v>282</v>
      </c>
      <c r="O160" s="1031">
        <v>7.3510638297872344</v>
      </c>
      <c r="P160" s="1033">
        <v>76.688014184397161</v>
      </c>
      <c r="Q160" s="1032">
        <v>2.9373733478355732</v>
      </c>
      <c r="R160" s="1035">
        <v>10.204688034060631</v>
      </c>
      <c r="AG160" s="380"/>
      <c r="AH160" s="349"/>
      <c r="AI160" s="381"/>
      <c r="AJ160" s="381"/>
      <c r="AK160" s="381"/>
      <c r="AL160" s="381"/>
      <c r="AM160" s="381"/>
      <c r="AN160" s="381"/>
      <c r="AO160" s="381"/>
      <c r="AP160" s="381"/>
      <c r="AQ160" s="381"/>
    </row>
    <row r="161" spans="1:50" s="815" customFormat="1" ht="11.25" customHeight="1" x14ac:dyDescent="0.2">
      <c r="A161" s="930" t="s">
        <v>4668</v>
      </c>
      <c r="B161" s="931">
        <v>142</v>
      </c>
      <c r="C161" s="932">
        <v>39.866197183098592</v>
      </c>
      <c r="D161" s="933">
        <v>106.1505633802817</v>
      </c>
      <c r="E161" s="933">
        <v>2.6666459792672672</v>
      </c>
      <c r="F161" s="933">
        <v>5.4383763128093348</v>
      </c>
      <c r="G161" s="934"/>
      <c r="H161" s="935">
        <v>313</v>
      </c>
      <c r="I161" s="932">
        <v>13.635782747603834</v>
      </c>
      <c r="J161" s="934">
        <v>102.70159744408949</v>
      </c>
      <c r="K161" s="933">
        <v>2.7690392351050352</v>
      </c>
      <c r="L161" s="936">
        <v>8.8845714850002526</v>
      </c>
      <c r="M161" s="937"/>
      <c r="N161" s="931">
        <v>280</v>
      </c>
      <c r="O161" s="932">
        <v>7.3357142857142854</v>
      </c>
      <c r="P161" s="934">
        <v>79.250750000000053</v>
      </c>
      <c r="Q161" s="933">
        <v>2.9237279934474496</v>
      </c>
      <c r="R161" s="936">
        <v>9.981181982413263</v>
      </c>
      <c r="AG161" s="380"/>
      <c r="AH161" s="349"/>
      <c r="AI161" s="381"/>
      <c r="AJ161" s="381"/>
      <c r="AK161" s="381"/>
      <c r="AL161" s="381"/>
      <c r="AM161" s="381"/>
      <c r="AN161" s="381"/>
      <c r="AO161" s="381"/>
      <c r="AP161" s="381"/>
      <c r="AQ161" s="381"/>
    </row>
    <row r="162" spans="1:50" ht="11.25" customHeight="1" x14ac:dyDescent="0.2">
      <c r="A162" s="930" t="s">
        <v>4669</v>
      </c>
      <c r="B162" s="931">
        <f>'All CCC'!B754</f>
        <v>142</v>
      </c>
      <c r="C162" s="932">
        <f>'All CCC'!E754</f>
        <v>39.992957746478872</v>
      </c>
      <c r="D162" s="933">
        <f>'All CCC'!I754</f>
        <v>108.76492957746483</v>
      </c>
      <c r="E162" s="933">
        <f>'All CCC'!J754</f>
        <v>2.5409658791155394</v>
      </c>
      <c r="F162" s="933">
        <f>'All CCC'!R754</f>
        <v>5.299876376429701</v>
      </c>
      <c r="G162" s="934"/>
      <c r="H162" s="935">
        <f>'All CCC'!B755</f>
        <v>323</v>
      </c>
      <c r="I162" s="932">
        <f>'All CCC'!E755</f>
        <v>13.681114551083592</v>
      </c>
      <c r="J162" s="934">
        <f>'All CCC'!I755</f>
        <v>106.0415479876161</v>
      </c>
      <c r="K162" s="933">
        <f>'All CCC'!J755</f>
        <v>2.6784490167945965</v>
      </c>
      <c r="L162" s="936">
        <f>'All CCC'!R755</f>
        <v>9.0039370505968765</v>
      </c>
      <c r="M162" s="937"/>
      <c r="N162" s="931">
        <f>'All CCC'!B756</f>
        <v>280</v>
      </c>
      <c r="O162" s="932">
        <f>'All CCC'!E756</f>
        <v>7.3428571428571425</v>
      </c>
      <c r="P162" s="934">
        <f>'All CCC'!I756</f>
        <v>83.098392857142883</v>
      </c>
      <c r="Q162" s="933">
        <f>'All CCC'!J756</f>
        <v>2.7233860195879065</v>
      </c>
      <c r="R162" s="936">
        <f>'All CCC'!R756</f>
        <v>10.243329035743946</v>
      </c>
      <c r="W162" s="815"/>
      <c r="AG162" s="110"/>
      <c r="AH162" s="110"/>
      <c r="AI162" s="110"/>
      <c r="AJ162" s="110"/>
      <c r="AK162" s="110"/>
      <c r="AL162" s="110"/>
      <c r="AM162" s="110"/>
      <c r="AN162" s="110"/>
      <c r="AO162" s="110"/>
    </row>
    <row r="163" spans="1:50" ht="11.25" customHeight="1" x14ac:dyDescent="0.2">
      <c r="A163" s="110"/>
      <c r="B163" s="383"/>
      <c r="C163" s="384"/>
      <c r="D163" s="310"/>
      <c r="E163" s="310"/>
      <c r="F163" s="310"/>
      <c r="G163" s="310"/>
      <c r="H163" s="383"/>
      <c r="I163" s="384"/>
      <c r="J163" s="310"/>
      <c r="K163" s="310"/>
      <c r="L163" s="310"/>
      <c r="M163" s="9"/>
      <c r="N163" s="110"/>
      <c r="O163" s="110"/>
      <c r="P163" s="110"/>
      <c r="Q163" s="110"/>
      <c r="R163" s="110"/>
      <c r="W163" s="815"/>
      <c r="AG163" s="110"/>
      <c r="AH163" s="110"/>
      <c r="AI163" s="110"/>
      <c r="AJ163" s="110"/>
      <c r="AK163" s="110"/>
      <c r="AL163" s="110"/>
      <c r="AM163" s="110"/>
      <c r="AN163" s="110"/>
      <c r="AO163" s="110"/>
    </row>
    <row r="164" spans="1:50" ht="11.25" customHeight="1" x14ac:dyDescent="0.2">
      <c r="A164" s="110"/>
      <c r="B164" s="9"/>
      <c r="C164" s="280"/>
      <c r="D164" s="280"/>
      <c r="E164" s="280"/>
      <c r="F164" s="280"/>
      <c r="G164" s="9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W164" s="815"/>
      <c r="AG164" s="110"/>
      <c r="AH164" s="110"/>
      <c r="AI164" s="110"/>
      <c r="AJ164" s="110"/>
      <c r="AK164" s="110"/>
      <c r="AL164" s="110"/>
      <c r="AM164" s="110"/>
      <c r="AN164" s="110"/>
      <c r="AO164" s="110"/>
    </row>
    <row r="165" spans="1:50" ht="11.25" customHeight="1" x14ac:dyDescent="0.2">
      <c r="A165" s="110"/>
      <c r="B165" s="9"/>
      <c r="C165" s="280"/>
      <c r="D165" s="280"/>
      <c r="E165" s="280"/>
      <c r="F165" s="280"/>
      <c r="G165" s="9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W165" s="815"/>
      <c r="AG165" s="110"/>
      <c r="AH165" s="110"/>
      <c r="AI165" s="110"/>
      <c r="AJ165" s="110"/>
      <c r="AK165" s="110"/>
      <c r="AL165" s="110"/>
      <c r="AM165" s="110"/>
      <c r="AN165" s="110"/>
      <c r="AO165" s="110"/>
    </row>
    <row r="166" spans="1:50" ht="11.25" customHeight="1" x14ac:dyDescent="0.2">
      <c r="A166" s="110"/>
      <c r="B166" s="9"/>
      <c r="C166" s="280"/>
      <c r="D166" s="280"/>
      <c r="E166" s="280"/>
      <c r="F166" s="280"/>
      <c r="G166" s="9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W166" s="815"/>
      <c r="AG166" s="110"/>
      <c r="AH166" s="110"/>
      <c r="AI166" s="110"/>
      <c r="AJ166" s="110"/>
      <c r="AK166" s="110"/>
      <c r="AL166" s="110"/>
      <c r="AM166" s="110"/>
      <c r="AN166" s="110"/>
      <c r="AO166" s="110"/>
    </row>
    <row r="167" spans="1:50" ht="11.1" customHeight="1" x14ac:dyDescent="0.2">
      <c r="A167" s="110"/>
      <c r="B167" s="386"/>
      <c r="C167" s="929"/>
      <c r="D167" s="929"/>
      <c r="E167" s="25"/>
      <c r="F167" s="25"/>
      <c r="G167" s="9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W167" s="815"/>
      <c r="AG167" s="110"/>
      <c r="AH167" s="110"/>
      <c r="AI167" s="110"/>
      <c r="AJ167" s="110"/>
      <c r="AK167" s="110"/>
      <c r="AL167" s="110"/>
      <c r="AM167" s="110"/>
      <c r="AN167" s="110"/>
      <c r="AO167" s="110"/>
    </row>
    <row r="168" spans="1:50" ht="11.1" customHeight="1" x14ac:dyDescent="0.2">
      <c r="A168" s="1053"/>
      <c r="B168" s="9"/>
      <c r="C168" s="238"/>
      <c r="D168" s="238"/>
      <c r="E168" s="238"/>
      <c r="F168" s="280"/>
      <c r="G168" s="9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W168" s="815"/>
      <c r="AG168" s="110"/>
      <c r="AH168" s="110"/>
      <c r="AI168" s="110"/>
      <c r="AJ168" s="110"/>
      <c r="AK168" s="110"/>
      <c r="AL168" s="110"/>
      <c r="AM168" s="110"/>
      <c r="AN168" s="110"/>
      <c r="AO168" s="110"/>
    </row>
    <row r="169" spans="1:50" ht="11.1" customHeight="1" x14ac:dyDescent="0.2">
      <c r="A169" s="110"/>
      <c r="B169" s="9"/>
      <c r="C169" s="238"/>
      <c r="D169" s="238"/>
      <c r="E169" s="238"/>
      <c r="F169" s="238"/>
      <c r="G169" s="9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W169" s="815"/>
      <c r="AG169" s="110"/>
      <c r="AH169" s="110"/>
      <c r="AI169" s="110"/>
      <c r="AJ169" s="110"/>
      <c r="AK169" s="110"/>
      <c r="AL169" s="110"/>
      <c r="AM169" s="110"/>
      <c r="AN169" s="110"/>
      <c r="AO169" s="110"/>
    </row>
    <row r="170" spans="1:50" ht="11.1" customHeight="1" x14ac:dyDescent="0.2">
      <c r="A170" s="110"/>
      <c r="B170" s="9"/>
      <c r="C170" s="238"/>
      <c r="D170" s="238"/>
      <c r="E170" s="238"/>
      <c r="F170" s="238"/>
      <c r="G170" s="9"/>
      <c r="H170" s="389" t="s">
        <v>3347</v>
      </c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W170" s="815"/>
      <c r="AG170" s="110"/>
      <c r="AH170" s="9"/>
      <c r="AI170" s="238"/>
      <c r="AJ170" s="238"/>
      <c r="AK170" s="238"/>
      <c r="AL170" s="238"/>
      <c r="AM170" s="9"/>
      <c r="AN170" s="389" t="s">
        <v>3347</v>
      </c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</row>
    <row r="171" spans="1:50" ht="11.25" customHeight="1" x14ac:dyDescent="0.2">
      <c r="W171" s="815"/>
    </row>
    <row r="172" spans="1:50" x14ac:dyDescent="0.2">
      <c r="W172" s="815"/>
    </row>
    <row r="173" spans="1:50" x14ac:dyDescent="0.2">
      <c r="W173" s="815"/>
    </row>
    <row r="174" spans="1:50" x14ac:dyDescent="0.2">
      <c r="W174" s="815"/>
    </row>
    <row r="175" spans="1:50" x14ac:dyDescent="0.2">
      <c r="W175" s="815"/>
    </row>
    <row r="176" spans="1:50" x14ac:dyDescent="0.2">
      <c r="W176" s="815"/>
    </row>
    <row r="177" spans="22:23" x14ac:dyDescent="0.2">
      <c r="W177" s="815"/>
    </row>
    <row r="178" spans="22:23" x14ac:dyDescent="0.2">
      <c r="W178" s="815"/>
    </row>
    <row r="179" spans="22:23" x14ac:dyDescent="0.2">
      <c r="W179" s="815"/>
    </row>
    <row r="180" spans="22:23" x14ac:dyDescent="0.2">
      <c r="W180" s="815"/>
    </row>
    <row r="181" spans="22:23" x14ac:dyDescent="0.2">
      <c r="W181" s="815"/>
    </row>
    <row r="182" spans="22:23" x14ac:dyDescent="0.2">
      <c r="W182" s="815"/>
    </row>
    <row r="183" spans="22:23" x14ac:dyDescent="0.2">
      <c r="W183" s="815"/>
    </row>
    <row r="184" spans="22:23" x14ac:dyDescent="0.2">
      <c r="W184" s="815"/>
    </row>
    <row r="185" spans="22:23" x14ac:dyDescent="0.2">
      <c r="W185" s="815"/>
    </row>
    <row r="186" spans="22:23" x14ac:dyDescent="0.2">
      <c r="V186" s="431"/>
      <c r="W186" s="815"/>
    </row>
    <row r="187" spans="22:23" x14ac:dyDescent="0.2">
      <c r="W187" s="815"/>
    </row>
    <row r="188" spans="22:23" x14ac:dyDescent="0.2">
      <c r="W188" s="815"/>
    </row>
    <row r="189" spans="22:23" x14ac:dyDescent="0.2">
      <c r="W189" s="815"/>
    </row>
    <row r="190" spans="22:23" x14ac:dyDescent="0.2">
      <c r="W190" s="815"/>
    </row>
    <row r="191" spans="22:23" x14ac:dyDescent="0.2">
      <c r="W191" s="815"/>
    </row>
    <row r="192" spans="22:23" x14ac:dyDescent="0.2">
      <c r="W192" s="815"/>
    </row>
    <row r="193" spans="23:23" x14ac:dyDescent="0.2">
      <c r="W193" s="815"/>
    </row>
    <row r="194" spans="23:23" x14ac:dyDescent="0.2">
      <c r="W194" s="815"/>
    </row>
    <row r="195" spans="23:23" x14ac:dyDescent="0.2">
      <c r="W195" s="815"/>
    </row>
    <row r="196" spans="23:23" x14ac:dyDescent="0.2">
      <c r="W196" s="815"/>
    </row>
    <row r="197" spans="23:23" x14ac:dyDescent="0.2">
      <c r="W197" s="815"/>
    </row>
    <row r="198" spans="23:23" x14ac:dyDescent="0.2">
      <c r="W198" s="815"/>
    </row>
    <row r="199" spans="23:23" x14ac:dyDescent="0.2">
      <c r="W199" s="815"/>
    </row>
    <row r="200" spans="23:23" x14ac:dyDescent="0.2">
      <c r="W200" s="815"/>
    </row>
    <row r="201" spans="23:23" x14ac:dyDescent="0.2">
      <c r="W201" s="815"/>
    </row>
    <row r="202" spans="23:23" x14ac:dyDescent="0.2">
      <c r="W202" s="815"/>
    </row>
    <row r="203" spans="23:23" x14ac:dyDescent="0.2">
      <c r="W203" s="815"/>
    </row>
    <row r="204" spans="23:23" x14ac:dyDescent="0.2">
      <c r="W204" s="815"/>
    </row>
    <row r="205" spans="23:23" x14ac:dyDescent="0.2">
      <c r="W205" s="815"/>
    </row>
    <row r="206" spans="23:23" x14ac:dyDescent="0.2">
      <c r="W206" s="815"/>
    </row>
    <row r="207" spans="23:23" x14ac:dyDescent="0.2">
      <c r="W207" s="815"/>
    </row>
    <row r="208" spans="23:23" x14ac:dyDescent="0.2">
      <c r="W208" s="815"/>
    </row>
    <row r="209" spans="23:23" x14ac:dyDescent="0.2">
      <c r="W209" s="815"/>
    </row>
    <row r="210" spans="23:23" x14ac:dyDescent="0.2">
      <c r="W210" s="815"/>
    </row>
    <row r="211" spans="23:23" x14ac:dyDescent="0.2">
      <c r="W211" s="815"/>
    </row>
    <row r="212" spans="23:23" x14ac:dyDescent="0.2">
      <c r="W212" s="815"/>
    </row>
    <row r="213" spans="23:23" x14ac:dyDescent="0.2">
      <c r="W213" s="815"/>
    </row>
    <row r="214" spans="23:23" x14ac:dyDescent="0.2">
      <c r="W214" s="815"/>
    </row>
    <row r="215" spans="23:23" x14ac:dyDescent="0.2">
      <c r="W215" s="815"/>
    </row>
    <row r="216" spans="23:23" x14ac:dyDescent="0.2">
      <c r="W216" s="815"/>
    </row>
    <row r="217" spans="23:23" x14ac:dyDescent="0.2">
      <c r="W217" s="815"/>
    </row>
    <row r="218" spans="23:23" x14ac:dyDescent="0.2">
      <c r="W218" s="815"/>
    </row>
    <row r="219" spans="23:23" x14ac:dyDescent="0.2">
      <c r="W219" s="815"/>
    </row>
    <row r="220" spans="23:23" x14ac:dyDescent="0.2">
      <c r="W220" s="815"/>
    </row>
    <row r="221" spans="23:23" x14ac:dyDescent="0.2">
      <c r="W221" s="815"/>
    </row>
    <row r="222" spans="23:23" x14ac:dyDescent="0.2">
      <c r="W222" s="815"/>
    </row>
    <row r="223" spans="23:23" x14ac:dyDescent="0.2">
      <c r="W223" s="815"/>
    </row>
    <row r="224" spans="23:23" x14ac:dyDescent="0.2">
      <c r="W224" s="815"/>
    </row>
    <row r="225" spans="23:23" x14ac:dyDescent="0.2">
      <c r="W225" s="815"/>
    </row>
    <row r="226" spans="23:23" x14ac:dyDescent="0.2">
      <c r="W226" s="815"/>
    </row>
    <row r="227" spans="23:23" x14ac:dyDescent="0.2">
      <c r="W227" s="815"/>
    </row>
    <row r="228" spans="23:23" x14ac:dyDescent="0.2">
      <c r="W228" s="815"/>
    </row>
    <row r="229" spans="23:23" x14ac:dyDescent="0.2">
      <c r="W229" s="815"/>
    </row>
    <row r="230" spans="23:23" x14ac:dyDescent="0.2">
      <c r="W230" s="815"/>
    </row>
    <row r="231" spans="23:23" x14ac:dyDescent="0.2">
      <c r="W231" s="815"/>
    </row>
    <row r="232" spans="23:23" x14ac:dyDescent="0.2">
      <c r="W232" s="815"/>
    </row>
    <row r="233" spans="23:23" x14ac:dyDescent="0.2">
      <c r="W233" s="815"/>
    </row>
    <row r="234" spans="23:23" x14ac:dyDescent="0.2">
      <c r="W234" s="815"/>
    </row>
    <row r="235" spans="23:23" x14ac:dyDescent="0.2">
      <c r="W235" s="815"/>
    </row>
    <row r="236" spans="23:23" x14ac:dyDescent="0.2">
      <c r="W236" s="815"/>
    </row>
    <row r="237" spans="23:23" x14ac:dyDescent="0.2">
      <c r="W237" s="815"/>
    </row>
    <row r="238" spans="23:23" x14ac:dyDescent="0.2">
      <c r="W238" s="815"/>
    </row>
    <row r="239" spans="23:23" x14ac:dyDescent="0.2">
      <c r="W239" s="815"/>
    </row>
    <row r="240" spans="23:23" x14ac:dyDescent="0.2">
      <c r="W240" s="815"/>
    </row>
    <row r="241" spans="23:23" x14ac:dyDescent="0.2">
      <c r="W241" s="815"/>
    </row>
    <row r="242" spans="23:23" x14ac:dyDescent="0.2">
      <c r="W242" s="815"/>
    </row>
    <row r="243" spans="23:23" x14ac:dyDescent="0.2">
      <c r="W243" s="815"/>
    </row>
    <row r="244" spans="23:23" x14ac:dyDescent="0.2">
      <c r="W244" s="815"/>
    </row>
    <row r="245" spans="23:23" x14ac:dyDescent="0.2">
      <c r="W245" s="815"/>
    </row>
    <row r="246" spans="23:23" x14ac:dyDescent="0.2">
      <c r="W246" s="815"/>
    </row>
    <row r="247" spans="23:23" x14ac:dyDescent="0.2">
      <c r="W247" s="815"/>
    </row>
    <row r="248" spans="23:23" x14ac:dyDescent="0.2">
      <c r="W248" s="815"/>
    </row>
    <row r="249" spans="23:23" x14ac:dyDescent="0.2">
      <c r="W249" s="815"/>
    </row>
    <row r="250" spans="23:23" x14ac:dyDescent="0.2">
      <c r="W250" s="815"/>
    </row>
    <row r="251" spans="23:23" x14ac:dyDescent="0.2">
      <c r="W251" s="815"/>
    </row>
    <row r="252" spans="23:23" x14ac:dyDescent="0.2">
      <c r="W252" s="815"/>
    </row>
    <row r="580" spans="1:3" x14ac:dyDescent="0.2">
      <c r="A580" s="457"/>
      <c r="B580" s="579"/>
      <c r="C580" s="457"/>
    </row>
    <row r="581" spans="1:3" x14ac:dyDescent="0.2">
      <c r="A581" s="518"/>
      <c r="B581" s="579"/>
      <c r="C581" s="457"/>
    </row>
    <row r="582" spans="1:3" x14ac:dyDescent="0.2">
      <c r="A582" s="518"/>
      <c r="B582" s="579"/>
      <c r="C582" s="457"/>
    </row>
    <row r="583" spans="1:3" x14ac:dyDescent="0.2">
      <c r="A583" s="518"/>
      <c r="B583" s="579"/>
      <c r="C583" s="457"/>
    </row>
    <row r="584" spans="1:3" x14ac:dyDescent="0.2">
      <c r="A584" s="518"/>
      <c r="B584" s="579"/>
      <c r="C584" s="457"/>
    </row>
    <row r="585" spans="1:3" x14ac:dyDescent="0.2">
      <c r="A585" s="518"/>
      <c r="B585" s="579"/>
      <c r="C585" s="457"/>
    </row>
    <row r="586" spans="1:3" x14ac:dyDescent="0.2">
      <c r="A586" s="518"/>
      <c r="B586" s="579"/>
      <c r="C586" s="457"/>
    </row>
    <row r="587" spans="1:3" x14ac:dyDescent="0.2">
      <c r="A587" s="518"/>
      <c r="B587" s="579"/>
      <c r="C587" s="457"/>
    </row>
    <row r="588" spans="1:3" x14ac:dyDescent="0.2">
      <c r="A588" s="518"/>
      <c r="B588" s="579"/>
      <c r="C588" s="457"/>
    </row>
    <row r="589" spans="1:3" x14ac:dyDescent="0.2">
      <c r="A589" s="518"/>
      <c r="B589" s="579"/>
      <c r="C589" s="457"/>
    </row>
    <row r="590" spans="1:3" x14ac:dyDescent="0.2">
      <c r="A590" s="518"/>
      <c r="B590" s="579"/>
      <c r="C590" s="457"/>
    </row>
    <row r="591" spans="1:3" x14ac:dyDescent="0.2">
      <c r="A591" s="518"/>
      <c r="B591" s="579"/>
      <c r="C591" s="457"/>
    </row>
    <row r="592" spans="1:3" x14ac:dyDescent="0.2">
      <c r="A592" s="518"/>
      <c r="B592" s="579"/>
      <c r="C592" s="457"/>
    </row>
    <row r="593" spans="1:3" x14ac:dyDescent="0.2">
      <c r="A593" s="518"/>
      <c r="B593" s="579"/>
      <c r="C593" s="457"/>
    </row>
    <row r="594" spans="1:3" x14ac:dyDescent="0.2">
      <c r="A594" s="518"/>
      <c r="B594" s="579"/>
      <c r="C594" s="457"/>
    </row>
    <row r="595" spans="1:3" x14ac:dyDescent="0.2">
      <c r="A595" s="518"/>
      <c r="B595" s="579"/>
      <c r="C595" s="457"/>
    </row>
    <row r="596" spans="1:3" x14ac:dyDescent="0.2">
      <c r="A596" s="457"/>
      <c r="B596" s="579"/>
      <c r="C596" s="457"/>
    </row>
    <row r="597" spans="1:3" x14ac:dyDescent="0.2">
      <c r="B597" s="580"/>
    </row>
  </sheetData>
  <sheetProtection selectLockedCells="1" selectUnlockedCells="1"/>
  <sortState ref="U101:V126">
    <sortCondition ref="U101"/>
  </sortState>
  <conditionalFormatting sqref="W53">
    <cfRule type="cellIs" dxfId="1" priority="2" stopIfTrue="1" operator="lessThan">
      <formula>2</formula>
    </cfRule>
  </conditionalFormatting>
  <hyperlinks>
    <hyperlink ref="AJ84" r:id="rId1"/>
  </hyperlinks>
  <pageMargins left="0.74791666666666667" right="0.74791666666666667" top="0.4597222222222222" bottom="0.4201388888888889" header="0.51180555555555551" footer="0.51180555555555551"/>
  <pageSetup firstPageNumber="0" orientation="landscape" horizontalDpi="300" verticalDpi="300" r:id="rId2"/>
  <headerFooter alignWithMargins="0"/>
  <ignoredErrors>
    <ignoredError sqref="AR6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22</vt:i4>
      </vt:variant>
    </vt:vector>
  </HeadingPairs>
  <TitlesOfParts>
    <vt:vector size="33" baseType="lpstr">
      <vt:lpstr>Title</vt:lpstr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Challengers!DataAll</vt:lpstr>
      <vt:lpstr>Champions!DataAll</vt:lpstr>
      <vt:lpstr>Contenders!DataAll</vt:lpstr>
      <vt:lpstr>Historical!DataAll</vt:lpstr>
      <vt:lpstr>DataAll</vt:lpstr>
      <vt:lpstr>Deletions</vt:lpstr>
      <vt:lpstr>FrozenAngels</vt:lpstr>
      <vt:lpstr>NearChallengers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dfish</dc:creator>
  <cp:lastModifiedBy>Justin</cp:lastModifiedBy>
  <cp:lastPrinted>2019-11-30T01:47:56Z</cp:lastPrinted>
  <dcterms:created xsi:type="dcterms:W3CDTF">2017-12-12T17:34:52Z</dcterms:created>
  <dcterms:modified xsi:type="dcterms:W3CDTF">2021-02-27T00:47:31Z</dcterms:modified>
</cp:coreProperties>
</file>